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oscarbruderer/Desktop/Github Upload/"/>
    </mc:Choice>
  </mc:AlternateContent>
  <xr:revisionPtr revIDLastSave="0" documentId="13_ncr:1_{990C1216-DB09-2440-A360-D23DD07D7DF9}" xr6:coauthVersionLast="47" xr6:coauthVersionMax="47" xr10:uidLastSave="{00000000-0000-0000-0000-000000000000}"/>
  <bookViews>
    <workbookView xWindow="31440" yWindow="500" windowWidth="60300" windowHeight="26120" activeTab="1" xr2:uid="{11D3D662-694A-EF42-A441-436E30A0E2B0}"/>
  </bookViews>
  <sheets>
    <sheet name="Main Data" sheetId="1" r:id="rId1"/>
    <sheet name="STANDARD (winsorized)" sheetId="9" r:id="rId2"/>
    <sheet name="STANDARD (w.) RESULTS AND INDEX" sheetId="15" r:id="rId3"/>
    <sheet name="Date Added" sheetId="4" r:id="rId4"/>
    <sheet name="Removed" sheetId="3" r:id="rId5"/>
  </sheets>
  <definedNames>
    <definedName name="_xlnm._FilterDatabase" localSheetId="0" hidden="1">'Main Data'!$B$4:$BF$2260</definedName>
    <definedName name="_xlnm._FilterDatabase" localSheetId="1" hidden="1">'STANDARD (winsorized)'!$B$4:$BP$1669</definedName>
    <definedName name="_xlnm.Print_Area" localSheetId="0">'Main Data'!$A$1:$BF$250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 i="15" l="1"/>
  <c r="N7" i="15"/>
  <c r="O7" i="15" s="1"/>
  <c r="P7" i="15" s="1"/>
  <c r="N6" i="15"/>
  <c r="O6" i="15" s="1"/>
  <c r="P6" i="15" s="1"/>
  <c r="N5" i="15"/>
  <c r="O5" i="15" s="1"/>
  <c r="P5" i="15" s="1"/>
  <c r="N4" i="15"/>
  <c r="O4" i="15" s="1"/>
  <c r="P4" i="15" s="1"/>
  <c r="Q4" i="15" s="1"/>
  <c r="B6" i="9"/>
  <c r="BL6" i="9" s="1"/>
  <c r="C6" i="9"/>
  <c r="D6" i="9"/>
  <c r="F6" i="9" s="1"/>
  <c r="E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BA6" i="9"/>
  <c r="BB6" i="9"/>
  <c r="BC6" i="9"/>
  <c r="BD6" i="9"/>
  <c r="BE6" i="9"/>
  <c r="BF6" i="9"/>
  <c r="BG6" i="9"/>
  <c r="BH6" i="9"/>
  <c r="BI6" i="9"/>
  <c r="BJ6" i="9"/>
  <c r="BK6" i="9"/>
  <c r="B7" i="9"/>
  <c r="C7" i="9"/>
  <c r="D7" i="9"/>
  <c r="F7" i="9" s="1"/>
  <c r="E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BA7" i="9"/>
  <c r="BB7" i="9"/>
  <c r="BC7" i="9"/>
  <c r="BD7" i="9"/>
  <c r="BE7" i="9"/>
  <c r="BF7" i="9"/>
  <c r="BG7" i="9"/>
  <c r="BH7" i="9"/>
  <c r="BI7" i="9"/>
  <c r="BJ7" i="9"/>
  <c r="BK7" i="9"/>
  <c r="B8" i="9"/>
  <c r="C8" i="9"/>
  <c r="D8" i="9"/>
  <c r="F8" i="9" s="1"/>
  <c r="E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AZ8" i="9"/>
  <c r="BA8" i="9"/>
  <c r="BB8" i="9"/>
  <c r="BC8" i="9"/>
  <c r="BD8" i="9"/>
  <c r="BE8" i="9"/>
  <c r="BF8" i="9"/>
  <c r="BG8" i="9"/>
  <c r="BH8" i="9"/>
  <c r="BI8" i="9"/>
  <c r="BJ8" i="9"/>
  <c r="BK8" i="9"/>
  <c r="B9" i="9"/>
  <c r="BO9" i="9" s="1"/>
  <c r="C9" i="9"/>
  <c r="D9" i="9"/>
  <c r="F9" i="9" s="1"/>
  <c r="E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10" i="9"/>
  <c r="C10" i="9"/>
  <c r="D10" i="9"/>
  <c r="F10" i="9" s="1"/>
  <c r="E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BD10" i="9"/>
  <c r="BE10" i="9"/>
  <c r="BF10" i="9"/>
  <c r="BG10" i="9"/>
  <c r="BH10" i="9"/>
  <c r="BI10" i="9"/>
  <c r="BJ10" i="9"/>
  <c r="BK10" i="9"/>
  <c r="B11" i="9"/>
  <c r="BP11" i="9" s="1"/>
  <c r="C11" i="9"/>
  <c r="D11" i="9"/>
  <c r="F11" i="9" s="1"/>
  <c r="E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12" i="9"/>
  <c r="BL12" i="9" s="1"/>
  <c r="C12" i="9"/>
  <c r="D12" i="9"/>
  <c r="F12" i="9" s="1"/>
  <c r="E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13" i="9"/>
  <c r="BM13" i="9" s="1"/>
  <c r="C13" i="9"/>
  <c r="D13" i="9"/>
  <c r="F13" i="9" s="1"/>
  <c r="E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14" i="9"/>
  <c r="BO14" i="9" s="1"/>
  <c r="C14" i="9"/>
  <c r="D14" i="9"/>
  <c r="F14" i="9" s="1"/>
  <c r="E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15" i="9"/>
  <c r="BM15" i="9" s="1"/>
  <c r="C15" i="9"/>
  <c r="D15" i="9"/>
  <c r="F15" i="9" s="1"/>
  <c r="E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16" i="9"/>
  <c r="C16" i="9"/>
  <c r="D16" i="9"/>
  <c r="F16" i="9" s="1"/>
  <c r="E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17" i="9"/>
  <c r="BL17" i="9" s="1"/>
  <c r="C17" i="9"/>
  <c r="D17" i="9"/>
  <c r="F17" i="9" s="1"/>
  <c r="E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18" i="9"/>
  <c r="BM18" i="9" s="1"/>
  <c r="C18" i="9"/>
  <c r="D18" i="9"/>
  <c r="F18" i="9" s="1"/>
  <c r="E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AZ18" i="9"/>
  <c r="BA18" i="9"/>
  <c r="BB18" i="9"/>
  <c r="BC18" i="9"/>
  <c r="BD18" i="9"/>
  <c r="BE18" i="9"/>
  <c r="BF18" i="9"/>
  <c r="BG18" i="9"/>
  <c r="BH18" i="9"/>
  <c r="BI18" i="9"/>
  <c r="BJ18" i="9"/>
  <c r="BK18" i="9"/>
  <c r="B19" i="9"/>
  <c r="C19" i="9"/>
  <c r="D19" i="9"/>
  <c r="F19" i="9" s="1"/>
  <c r="E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AZ19" i="9"/>
  <c r="BA19" i="9"/>
  <c r="BB19" i="9"/>
  <c r="BC19" i="9"/>
  <c r="BD19" i="9"/>
  <c r="BE19" i="9"/>
  <c r="BF19" i="9"/>
  <c r="BG19" i="9"/>
  <c r="BH19" i="9"/>
  <c r="BI19" i="9"/>
  <c r="BJ19" i="9"/>
  <c r="BK19" i="9"/>
  <c r="B20" i="9"/>
  <c r="BL20" i="9" s="1"/>
  <c r="C20" i="9"/>
  <c r="D20" i="9"/>
  <c r="F20" i="9" s="1"/>
  <c r="E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21" i="9"/>
  <c r="BM21" i="9" s="1"/>
  <c r="C21" i="9"/>
  <c r="D21" i="9"/>
  <c r="F21" i="9" s="1"/>
  <c r="E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22" i="9"/>
  <c r="BO22" i="9" s="1"/>
  <c r="C22" i="9"/>
  <c r="D22" i="9"/>
  <c r="F22" i="9" s="1"/>
  <c r="E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AX22" i="9"/>
  <c r="AY22" i="9"/>
  <c r="AZ22" i="9"/>
  <c r="BA22" i="9"/>
  <c r="BB22" i="9"/>
  <c r="BC22" i="9"/>
  <c r="BD22" i="9"/>
  <c r="BE22" i="9"/>
  <c r="BF22" i="9"/>
  <c r="BG22" i="9"/>
  <c r="BH22" i="9"/>
  <c r="BI22" i="9"/>
  <c r="BJ22" i="9"/>
  <c r="BK22" i="9"/>
  <c r="B23" i="9"/>
  <c r="BM23" i="9" s="1"/>
  <c r="C23" i="9"/>
  <c r="D23" i="9"/>
  <c r="F23" i="9" s="1"/>
  <c r="E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AZ23" i="9"/>
  <c r="BA23" i="9"/>
  <c r="BB23" i="9"/>
  <c r="BC23" i="9"/>
  <c r="BD23" i="9"/>
  <c r="BE23" i="9"/>
  <c r="BF23" i="9"/>
  <c r="BG23" i="9"/>
  <c r="BH23" i="9"/>
  <c r="BI23" i="9"/>
  <c r="BJ23" i="9"/>
  <c r="BK23" i="9"/>
  <c r="B24" i="9"/>
  <c r="BM24" i="9" s="1"/>
  <c r="C24" i="9"/>
  <c r="D24" i="9"/>
  <c r="F24" i="9" s="1"/>
  <c r="E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AI24" i="9"/>
  <c r="AJ24" i="9"/>
  <c r="AK24" i="9"/>
  <c r="AL24" i="9"/>
  <c r="AM24" i="9"/>
  <c r="AN24" i="9"/>
  <c r="AO24" i="9"/>
  <c r="AP24" i="9"/>
  <c r="AQ24" i="9"/>
  <c r="AR24" i="9"/>
  <c r="AS24" i="9"/>
  <c r="AT24" i="9"/>
  <c r="AU24" i="9"/>
  <c r="AV24" i="9"/>
  <c r="AW24" i="9"/>
  <c r="AX24" i="9"/>
  <c r="AY24" i="9"/>
  <c r="AZ24" i="9"/>
  <c r="BA24" i="9"/>
  <c r="BB24" i="9"/>
  <c r="BC24" i="9"/>
  <c r="BD24" i="9"/>
  <c r="BE24" i="9"/>
  <c r="BF24" i="9"/>
  <c r="BG24" i="9"/>
  <c r="BH24" i="9"/>
  <c r="BI24" i="9"/>
  <c r="BJ24" i="9"/>
  <c r="BK24" i="9"/>
  <c r="B25" i="9"/>
  <c r="C25" i="9"/>
  <c r="D25" i="9"/>
  <c r="F25" i="9" s="1"/>
  <c r="E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AP25" i="9"/>
  <c r="AQ25" i="9"/>
  <c r="AR25" i="9"/>
  <c r="AS25" i="9"/>
  <c r="AT25" i="9"/>
  <c r="AU25" i="9"/>
  <c r="AV25" i="9"/>
  <c r="AW25" i="9"/>
  <c r="AX25" i="9"/>
  <c r="AY25" i="9"/>
  <c r="AZ25" i="9"/>
  <c r="BA25" i="9"/>
  <c r="BB25" i="9"/>
  <c r="BC25" i="9"/>
  <c r="BD25" i="9"/>
  <c r="BE25" i="9"/>
  <c r="BF25" i="9"/>
  <c r="BG25" i="9"/>
  <c r="BH25" i="9"/>
  <c r="BI25" i="9"/>
  <c r="BJ25" i="9"/>
  <c r="BK25" i="9"/>
  <c r="B26" i="9"/>
  <c r="C26" i="9"/>
  <c r="D26" i="9"/>
  <c r="F26" i="9" s="1"/>
  <c r="E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O26" i="9"/>
  <c r="AP26" i="9"/>
  <c r="AQ26" i="9"/>
  <c r="AR26" i="9"/>
  <c r="AS26" i="9"/>
  <c r="AT26" i="9"/>
  <c r="AU26" i="9"/>
  <c r="AV26" i="9"/>
  <c r="AW26" i="9"/>
  <c r="AX26" i="9"/>
  <c r="AY26" i="9"/>
  <c r="AZ26" i="9"/>
  <c r="BA26" i="9"/>
  <c r="BB26" i="9"/>
  <c r="BC26" i="9"/>
  <c r="BD26" i="9"/>
  <c r="BE26" i="9"/>
  <c r="BF26" i="9"/>
  <c r="BG26" i="9"/>
  <c r="BH26" i="9"/>
  <c r="BI26" i="9"/>
  <c r="BJ26" i="9"/>
  <c r="BK26" i="9"/>
  <c r="B27" i="9"/>
  <c r="BO27" i="9" s="1"/>
  <c r="C27" i="9"/>
  <c r="D27" i="9"/>
  <c r="F27" i="9" s="1"/>
  <c r="E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AZ27" i="9"/>
  <c r="BA27" i="9"/>
  <c r="BB27" i="9"/>
  <c r="BC27" i="9"/>
  <c r="BD27" i="9"/>
  <c r="BE27" i="9"/>
  <c r="BF27" i="9"/>
  <c r="BG27" i="9"/>
  <c r="BH27" i="9"/>
  <c r="BI27" i="9"/>
  <c r="BJ27" i="9"/>
  <c r="BK27" i="9"/>
  <c r="B28" i="9"/>
  <c r="BM28" i="9" s="1"/>
  <c r="C28" i="9"/>
  <c r="D28" i="9"/>
  <c r="F28" i="9" s="1"/>
  <c r="E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AZ28" i="9"/>
  <c r="BA28" i="9"/>
  <c r="BB28" i="9"/>
  <c r="BC28" i="9"/>
  <c r="BD28" i="9"/>
  <c r="BE28" i="9"/>
  <c r="BF28" i="9"/>
  <c r="BG28" i="9"/>
  <c r="BH28" i="9"/>
  <c r="BI28" i="9"/>
  <c r="BJ28" i="9"/>
  <c r="BK28" i="9"/>
  <c r="B29" i="9"/>
  <c r="BM29" i="9" s="1"/>
  <c r="C29" i="9"/>
  <c r="D29" i="9"/>
  <c r="F29" i="9" s="1"/>
  <c r="E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30" i="9"/>
  <c r="BO30" i="9" s="1"/>
  <c r="C30" i="9"/>
  <c r="D30" i="9"/>
  <c r="F30" i="9" s="1"/>
  <c r="E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AZ30" i="9"/>
  <c r="BA30" i="9"/>
  <c r="BB30" i="9"/>
  <c r="BC30" i="9"/>
  <c r="BD30" i="9"/>
  <c r="BE30" i="9"/>
  <c r="BF30" i="9"/>
  <c r="BG30" i="9"/>
  <c r="BH30" i="9"/>
  <c r="BI30" i="9"/>
  <c r="BJ30" i="9"/>
  <c r="BK30" i="9"/>
  <c r="B31" i="9"/>
  <c r="C31" i="9"/>
  <c r="D31" i="9"/>
  <c r="F31" i="9" s="1"/>
  <c r="E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AZ31" i="9"/>
  <c r="BA31" i="9"/>
  <c r="BB31" i="9"/>
  <c r="BC31" i="9"/>
  <c r="BD31" i="9"/>
  <c r="BE31" i="9"/>
  <c r="BF31" i="9"/>
  <c r="BG31" i="9"/>
  <c r="BH31" i="9"/>
  <c r="BI31" i="9"/>
  <c r="BJ31" i="9"/>
  <c r="BK31" i="9"/>
  <c r="B32" i="9"/>
  <c r="BN32" i="9" s="1"/>
  <c r="C32" i="9"/>
  <c r="D32" i="9"/>
  <c r="F32" i="9" s="1"/>
  <c r="E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AZ32" i="9"/>
  <c r="BA32" i="9"/>
  <c r="BB32" i="9"/>
  <c r="BC32" i="9"/>
  <c r="BD32" i="9"/>
  <c r="BE32" i="9"/>
  <c r="BF32" i="9"/>
  <c r="BG32" i="9"/>
  <c r="BH32" i="9"/>
  <c r="BI32" i="9"/>
  <c r="BJ32" i="9"/>
  <c r="BK32" i="9"/>
  <c r="B33" i="9"/>
  <c r="BM33" i="9" s="1"/>
  <c r="C33" i="9"/>
  <c r="D33" i="9"/>
  <c r="F33" i="9" s="1"/>
  <c r="E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34" i="9"/>
  <c r="C34" i="9"/>
  <c r="D34" i="9"/>
  <c r="F34" i="9" s="1"/>
  <c r="E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AZ34" i="9"/>
  <c r="BA34" i="9"/>
  <c r="BB34" i="9"/>
  <c r="BC34" i="9"/>
  <c r="BD34" i="9"/>
  <c r="BE34" i="9"/>
  <c r="BF34" i="9"/>
  <c r="BG34" i="9"/>
  <c r="BH34" i="9"/>
  <c r="BI34" i="9"/>
  <c r="BJ34" i="9"/>
  <c r="BK34" i="9"/>
  <c r="B35" i="9"/>
  <c r="BL35" i="9" s="1"/>
  <c r="C35" i="9"/>
  <c r="D35" i="9"/>
  <c r="F35" i="9" s="1"/>
  <c r="E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K35" i="9"/>
  <c r="B36" i="9"/>
  <c r="BN36" i="9" s="1"/>
  <c r="C36" i="9"/>
  <c r="D36" i="9"/>
  <c r="F36" i="9" s="1"/>
  <c r="E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AZ36" i="9"/>
  <c r="BA36" i="9"/>
  <c r="BB36" i="9"/>
  <c r="BC36" i="9"/>
  <c r="BD36" i="9"/>
  <c r="BE36" i="9"/>
  <c r="BF36" i="9"/>
  <c r="BG36" i="9"/>
  <c r="BH36" i="9"/>
  <c r="BI36" i="9"/>
  <c r="BJ36" i="9"/>
  <c r="BK36" i="9"/>
  <c r="B37" i="9"/>
  <c r="BO37" i="9" s="1"/>
  <c r="C37" i="9"/>
  <c r="D37" i="9"/>
  <c r="F37" i="9" s="1"/>
  <c r="E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AZ37" i="9"/>
  <c r="BA37" i="9"/>
  <c r="BB37" i="9"/>
  <c r="BC37" i="9"/>
  <c r="BD37" i="9"/>
  <c r="BE37" i="9"/>
  <c r="BF37" i="9"/>
  <c r="BG37" i="9"/>
  <c r="BH37" i="9"/>
  <c r="BI37" i="9"/>
  <c r="BJ37" i="9"/>
  <c r="BK37" i="9"/>
  <c r="B38" i="9"/>
  <c r="BP38" i="9" s="1"/>
  <c r="C38" i="9"/>
  <c r="D38" i="9"/>
  <c r="F38" i="9" s="1"/>
  <c r="E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AZ38" i="9"/>
  <c r="BA38" i="9"/>
  <c r="BB38" i="9"/>
  <c r="BC38" i="9"/>
  <c r="BD38" i="9"/>
  <c r="BE38" i="9"/>
  <c r="BF38" i="9"/>
  <c r="BG38" i="9"/>
  <c r="BH38" i="9"/>
  <c r="BI38" i="9"/>
  <c r="BJ38" i="9"/>
  <c r="BK38" i="9"/>
  <c r="B39" i="9"/>
  <c r="C39" i="9"/>
  <c r="D39" i="9"/>
  <c r="F39" i="9" s="1"/>
  <c r="E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AZ39" i="9"/>
  <c r="BA39" i="9"/>
  <c r="BB39" i="9"/>
  <c r="BC39" i="9"/>
  <c r="BD39" i="9"/>
  <c r="BE39" i="9"/>
  <c r="BF39" i="9"/>
  <c r="BG39" i="9"/>
  <c r="BH39" i="9"/>
  <c r="BI39" i="9"/>
  <c r="BJ39" i="9"/>
  <c r="BK39" i="9"/>
  <c r="B40" i="9"/>
  <c r="C40" i="9"/>
  <c r="D40" i="9"/>
  <c r="F40" i="9" s="1"/>
  <c r="E40" i="9"/>
  <c r="G40" i="9"/>
  <c r="H40" i="9"/>
  <c r="I40" i="9"/>
  <c r="J40" i="9"/>
  <c r="K40" i="9"/>
  <c r="L40" i="9"/>
  <c r="M40" i="9"/>
  <c r="N40" i="9"/>
  <c r="O40" i="9"/>
  <c r="P40" i="9"/>
  <c r="Q40" i="9"/>
  <c r="R40" i="9"/>
  <c r="S40" i="9"/>
  <c r="T40" i="9"/>
  <c r="U40" i="9"/>
  <c r="V40" i="9"/>
  <c r="W40" i="9"/>
  <c r="X40" i="9"/>
  <c r="Y40" i="9"/>
  <c r="Z40" i="9"/>
  <c r="AA40" i="9"/>
  <c r="AB40" i="9"/>
  <c r="AC40" i="9"/>
  <c r="AD40" i="9"/>
  <c r="AE40" i="9"/>
  <c r="AF40" i="9"/>
  <c r="AG40" i="9"/>
  <c r="AH40" i="9"/>
  <c r="AI40" i="9"/>
  <c r="AJ40" i="9"/>
  <c r="AK40" i="9"/>
  <c r="AL40" i="9"/>
  <c r="AM40" i="9"/>
  <c r="AN40" i="9"/>
  <c r="AO40" i="9"/>
  <c r="AP40" i="9"/>
  <c r="AQ40" i="9"/>
  <c r="AR40" i="9"/>
  <c r="AS40" i="9"/>
  <c r="AT40" i="9"/>
  <c r="AU40" i="9"/>
  <c r="AV40" i="9"/>
  <c r="AW40" i="9"/>
  <c r="AX40" i="9"/>
  <c r="AY40" i="9"/>
  <c r="AZ40" i="9"/>
  <c r="BA40" i="9"/>
  <c r="BB40" i="9"/>
  <c r="BC40" i="9"/>
  <c r="BD40" i="9"/>
  <c r="BE40" i="9"/>
  <c r="BF40" i="9"/>
  <c r="BG40" i="9"/>
  <c r="BH40" i="9"/>
  <c r="BI40" i="9"/>
  <c r="BJ40" i="9"/>
  <c r="BK40" i="9"/>
  <c r="B41" i="9"/>
  <c r="BO41" i="9" s="1"/>
  <c r="C41" i="9"/>
  <c r="D41" i="9"/>
  <c r="F41" i="9" s="1"/>
  <c r="E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AZ41" i="9"/>
  <c r="BA41" i="9"/>
  <c r="BB41" i="9"/>
  <c r="BC41" i="9"/>
  <c r="BD41" i="9"/>
  <c r="BE41" i="9"/>
  <c r="BF41" i="9"/>
  <c r="BG41" i="9"/>
  <c r="BH41" i="9"/>
  <c r="BI41" i="9"/>
  <c r="BJ41" i="9"/>
  <c r="BK41" i="9"/>
  <c r="B42" i="9"/>
  <c r="C42" i="9"/>
  <c r="D42" i="9"/>
  <c r="F42" i="9" s="1"/>
  <c r="E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AZ42" i="9"/>
  <c r="BA42" i="9"/>
  <c r="BB42" i="9"/>
  <c r="BC42" i="9"/>
  <c r="BD42" i="9"/>
  <c r="BE42" i="9"/>
  <c r="BF42" i="9"/>
  <c r="BG42" i="9"/>
  <c r="BH42" i="9"/>
  <c r="BI42" i="9"/>
  <c r="BJ42" i="9"/>
  <c r="BK42" i="9"/>
  <c r="B43" i="9"/>
  <c r="C43" i="9"/>
  <c r="D43" i="9"/>
  <c r="F43" i="9" s="1"/>
  <c r="E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AZ43" i="9"/>
  <c r="BA43" i="9"/>
  <c r="BB43" i="9"/>
  <c r="BC43" i="9"/>
  <c r="BD43" i="9"/>
  <c r="BE43" i="9"/>
  <c r="BF43" i="9"/>
  <c r="BG43" i="9"/>
  <c r="BH43" i="9"/>
  <c r="BI43" i="9"/>
  <c r="BJ43" i="9"/>
  <c r="BK43" i="9"/>
  <c r="B44" i="9"/>
  <c r="BM44" i="9" s="1"/>
  <c r="C44" i="9"/>
  <c r="D44" i="9"/>
  <c r="F44" i="9" s="1"/>
  <c r="E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AZ44" i="9"/>
  <c r="BA44" i="9"/>
  <c r="BB44" i="9"/>
  <c r="BC44" i="9"/>
  <c r="BD44" i="9"/>
  <c r="BE44" i="9"/>
  <c r="BF44" i="9"/>
  <c r="BG44" i="9"/>
  <c r="BH44" i="9"/>
  <c r="BI44" i="9"/>
  <c r="BJ44" i="9"/>
  <c r="BK44" i="9"/>
  <c r="B45" i="9"/>
  <c r="BL45" i="9" s="1"/>
  <c r="C45" i="9"/>
  <c r="D45" i="9"/>
  <c r="F45" i="9" s="1"/>
  <c r="E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AZ45" i="9"/>
  <c r="BA45" i="9"/>
  <c r="BB45" i="9"/>
  <c r="BC45" i="9"/>
  <c r="BD45" i="9"/>
  <c r="BE45" i="9"/>
  <c r="BF45" i="9"/>
  <c r="BG45" i="9"/>
  <c r="BH45" i="9"/>
  <c r="BI45" i="9"/>
  <c r="BJ45" i="9"/>
  <c r="BK45" i="9"/>
  <c r="B46" i="9"/>
  <c r="C46" i="9"/>
  <c r="D46" i="9"/>
  <c r="F46" i="9" s="1"/>
  <c r="E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47" i="9"/>
  <c r="BN47" i="9" s="1"/>
  <c r="C47" i="9"/>
  <c r="D47" i="9"/>
  <c r="F47" i="9" s="1"/>
  <c r="E47" i="9"/>
  <c r="G47" i="9"/>
  <c r="H47" i="9"/>
  <c r="I47" i="9"/>
  <c r="J47" i="9"/>
  <c r="K47" i="9"/>
  <c r="L47" i="9"/>
  <c r="M47" i="9"/>
  <c r="N47" i="9"/>
  <c r="O47" i="9"/>
  <c r="P47" i="9"/>
  <c r="Q47" i="9"/>
  <c r="R47" i="9"/>
  <c r="S47" i="9"/>
  <c r="T47" i="9"/>
  <c r="U47" i="9"/>
  <c r="V47" i="9"/>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48" i="9"/>
  <c r="BP48" i="9" s="1"/>
  <c r="C48" i="9"/>
  <c r="D48" i="9"/>
  <c r="F48" i="9" s="1"/>
  <c r="E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H48" i="9"/>
  <c r="AI48" i="9"/>
  <c r="AJ48" i="9"/>
  <c r="AK48" i="9"/>
  <c r="AL48" i="9"/>
  <c r="AM48" i="9"/>
  <c r="AN48" i="9"/>
  <c r="AO48" i="9"/>
  <c r="AP48" i="9"/>
  <c r="AQ48" i="9"/>
  <c r="AR48" i="9"/>
  <c r="AS48" i="9"/>
  <c r="AT48" i="9"/>
  <c r="AU48" i="9"/>
  <c r="AV48" i="9"/>
  <c r="AW48" i="9"/>
  <c r="AX48" i="9"/>
  <c r="AY48" i="9"/>
  <c r="AZ48" i="9"/>
  <c r="BA48" i="9"/>
  <c r="BB48" i="9"/>
  <c r="BC48" i="9"/>
  <c r="BD48" i="9"/>
  <c r="BE48" i="9"/>
  <c r="BF48" i="9"/>
  <c r="BG48" i="9"/>
  <c r="BH48" i="9"/>
  <c r="BI48" i="9"/>
  <c r="BJ48" i="9"/>
  <c r="BK48" i="9"/>
  <c r="B49" i="9"/>
  <c r="BL49" i="9" s="1"/>
  <c r="C49" i="9"/>
  <c r="D49" i="9"/>
  <c r="F49" i="9" s="1"/>
  <c r="E49" i="9"/>
  <c r="G49" i="9"/>
  <c r="H49" i="9"/>
  <c r="I49" i="9"/>
  <c r="J49" i="9"/>
  <c r="K49" i="9"/>
  <c r="L49" i="9"/>
  <c r="M49" i="9"/>
  <c r="N49" i="9"/>
  <c r="O49" i="9"/>
  <c r="P49" i="9"/>
  <c r="Q49" i="9"/>
  <c r="R49" i="9"/>
  <c r="S49" i="9"/>
  <c r="T49" i="9"/>
  <c r="U49" i="9"/>
  <c r="V49"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AZ49" i="9"/>
  <c r="BA49" i="9"/>
  <c r="BB49" i="9"/>
  <c r="BC49" i="9"/>
  <c r="BD49" i="9"/>
  <c r="BE49" i="9"/>
  <c r="BF49" i="9"/>
  <c r="BG49" i="9"/>
  <c r="BH49" i="9"/>
  <c r="BI49" i="9"/>
  <c r="BJ49" i="9"/>
  <c r="BK49" i="9"/>
  <c r="B50" i="9"/>
  <c r="BL50" i="9" s="1"/>
  <c r="C50" i="9"/>
  <c r="D50" i="9"/>
  <c r="F50" i="9" s="1"/>
  <c r="E50" i="9"/>
  <c r="G50" i="9"/>
  <c r="H50" i="9"/>
  <c r="I50" i="9"/>
  <c r="J50" i="9"/>
  <c r="K50" i="9"/>
  <c r="L50" i="9"/>
  <c r="M50" i="9"/>
  <c r="N50" i="9"/>
  <c r="O50" i="9"/>
  <c r="P50" i="9"/>
  <c r="Q50" i="9"/>
  <c r="R50" i="9"/>
  <c r="S50" i="9"/>
  <c r="T50" i="9"/>
  <c r="U50" i="9"/>
  <c r="V50" i="9"/>
  <c r="W50" i="9"/>
  <c r="X50" i="9"/>
  <c r="Y50" i="9"/>
  <c r="Z50" i="9"/>
  <c r="AA50" i="9"/>
  <c r="AB50" i="9"/>
  <c r="AC50" i="9"/>
  <c r="AD50" i="9"/>
  <c r="AE50" i="9"/>
  <c r="AF50" i="9"/>
  <c r="AG50" i="9"/>
  <c r="AH50" i="9"/>
  <c r="AI50" i="9"/>
  <c r="AJ50" i="9"/>
  <c r="AK50" i="9"/>
  <c r="AL50" i="9"/>
  <c r="AM50" i="9"/>
  <c r="AN50" i="9"/>
  <c r="AO50" i="9"/>
  <c r="AP50" i="9"/>
  <c r="AQ50" i="9"/>
  <c r="AR50" i="9"/>
  <c r="AS50" i="9"/>
  <c r="AT50" i="9"/>
  <c r="AU50" i="9"/>
  <c r="AV50" i="9"/>
  <c r="AW50" i="9"/>
  <c r="AX50" i="9"/>
  <c r="AY50" i="9"/>
  <c r="AZ50" i="9"/>
  <c r="BA50" i="9"/>
  <c r="BB50" i="9"/>
  <c r="BC50" i="9"/>
  <c r="BD50" i="9"/>
  <c r="BE50" i="9"/>
  <c r="BF50" i="9"/>
  <c r="BG50" i="9"/>
  <c r="BH50" i="9"/>
  <c r="BI50" i="9"/>
  <c r="BJ50" i="9"/>
  <c r="BK50" i="9"/>
  <c r="B51" i="9"/>
  <c r="C51" i="9"/>
  <c r="D51" i="9"/>
  <c r="F51" i="9" s="1"/>
  <c r="E51" i="9"/>
  <c r="G51" i="9"/>
  <c r="H51" i="9"/>
  <c r="I51" i="9"/>
  <c r="J51" i="9"/>
  <c r="K51" i="9"/>
  <c r="L51" i="9"/>
  <c r="M51" i="9"/>
  <c r="N51" i="9"/>
  <c r="O51" i="9"/>
  <c r="P51" i="9"/>
  <c r="Q51" i="9"/>
  <c r="R51" i="9"/>
  <c r="S51" i="9"/>
  <c r="T51" i="9"/>
  <c r="U51" i="9"/>
  <c r="V51" i="9"/>
  <c r="W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AZ51" i="9"/>
  <c r="BA51" i="9"/>
  <c r="BB51" i="9"/>
  <c r="BC51" i="9"/>
  <c r="BD51" i="9"/>
  <c r="BE51" i="9"/>
  <c r="BF51" i="9"/>
  <c r="BG51" i="9"/>
  <c r="BH51" i="9"/>
  <c r="BI51" i="9"/>
  <c r="BJ51" i="9"/>
  <c r="BK51" i="9"/>
  <c r="B52" i="9"/>
  <c r="C52" i="9"/>
  <c r="D52" i="9"/>
  <c r="F52" i="9" s="1"/>
  <c r="E52" i="9"/>
  <c r="G52"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AZ52" i="9"/>
  <c r="BA52" i="9"/>
  <c r="BB52" i="9"/>
  <c r="BC52" i="9"/>
  <c r="BD52" i="9"/>
  <c r="BE52" i="9"/>
  <c r="BF52" i="9"/>
  <c r="BG52" i="9"/>
  <c r="BH52" i="9"/>
  <c r="BI52" i="9"/>
  <c r="BJ52" i="9"/>
  <c r="BK52" i="9"/>
  <c r="B53" i="9"/>
  <c r="BP53" i="9" s="1"/>
  <c r="C53" i="9"/>
  <c r="D53" i="9"/>
  <c r="F53" i="9" s="1"/>
  <c r="E53" i="9"/>
  <c r="G53"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AZ53" i="9"/>
  <c r="BA53" i="9"/>
  <c r="BB53" i="9"/>
  <c r="BC53" i="9"/>
  <c r="BD53" i="9"/>
  <c r="BE53" i="9"/>
  <c r="BF53" i="9"/>
  <c r="BG53" i="9"/>
  <c r="BH53" i="9"/>
  <c r="BI53" i="9"/>
  <c r="BJ53" i="9"/>
  <c r="BK53" i="9"/>
  <c r="B54" i="9"/>
  <c r="C54" i="9"/>
  <c r="D54" i="9"/>
  <c r="F54" i="9" s="1"/>
  <c r="E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AH54" i="9"/>
  <c r="AI54" i="9"/>
  <c r="AJ54" i="9"/>
  <c r="AK54" i="9"/>
  <c r="AL54" i="9"/>
  <c r="AM54" i="9"/>
  <c r="AN54" i="9"/>
  <c r="AO54" i="9"/>
  <c r="AP54" i="9"/>
  <c r="AQ54" i="9"/>
  <c r="AR54" i="9"/>
  <c r="AS54" i="9"/>
  <c r="AT54" i="9"/>
  <c r="AU54" i="9"/>
  <c r="AV54" i="9"/>
  <c r="AW54" i="9"/>
  <c r="AX54" i="9"/>
  <c r="AY54" i="9"/>
  <c r="AZ54" i="9"/>
  <c r="BA54" i="9"/>
  <c r="BB54" i="9"/>
  <c r="BC54" i="9"/>
  <c r="BD54" i="9"/>
  <c r="BE54" i="9"/>
  <c r="BF54" i="9"/>
  <c r="BG54" i="9"/>
  <c r="BH54" i="9"/>
  <c r="BI54" i="9"/>
  <c r="BJ54" i="9"/>
  <c r="BK54" i="9"/>
  <c r="B55" i="9"/>
  <c r="C55" i="9"/>
  <c r="D55" i="9"/>
  <c r="F55" i="9" s="1"/>
  <c r="E55" i="9"/>
  <c r="G55" i="9"/>
  <c r="H55" i="9"/>
  <c r="I55" i="9"/>
  <c r="J55" i="9"/>
  <c r="K55" i="9"/>
  <c r="L55" i="9"/>
  <c r="M55" i="9"/>
  <c r="N55" i="9"/>
  <c r="O55" i="9"/>
  <c r="P55" i="9"/>
  <c r="Q55" i="9"/>
  <c r="R55" i="9"/>
  <c r="S55" i="9"/>
  <c r="T55" i="9"/>
  <c r="U55" i="9"/>
  <c r="V55" i="9"/>
  <c r="W55" i="9"/>
  <c r="X55" i="9"/>
  <c r="Y55" i="9"/>
  <c r="Z55" i="9"/>
  <c r="AA55" i="9"/>
  <c r="AB55" i="9"/>
  <c r="AC55" i="9"/>
  <c r="AD55" i="9"/>
  <c r="AE55" i="9"/>
  <c r="AF55" i="9"/>
  <c r="AG55" i="9"/>
  <c r="AH55" i="9"/>
  <c r="AI55" i="9"/>
  <c r="AJ55" i="9"/>
  <c r="AK55" i="9"/>
  <c r="AL55" i="9"/>
  <c r="AM55" i="9"/>
  <c r="AN55" i="9"/>
  <c r="AO55" i="9"/>
  <c r="AP55" i="9"/>
  <c r="AQ55" i="9"/>
  <c r="AR55" i="9"/>
  <c r="AS55" i="9"/>
  <c r="AT55" i="9"/>
  <c r="AU55" i="9"/>
  <c r="AV55" i="9"/>
  <c r="AW55" i="9"/>
  <c r="AX55" i="9"/>
  <c r="AY55" i="9"/>
  <c r="AZ55" i="9"/>
  <c r="BA55" i="9"/>
  <c r="BB55" i="9"/>
  <c r="BC55" i="9"/>
  <c r="BD55" i="9"/>
  <c r="BE55" i="9"/>
  <c r="BF55" i="9"/>
  <c r="BG55" i="9"/>
  <c r="BH55" i="9"/>
  <c r="BI55" i="9"/>
  <c r="BJ55" i="9"/>
  <c r="BK55" i="9"/>
  <c r="B56" i="9"/>
  <c r="BO56" i="9" s="1"/>
  <c r="C56" i="9"/>
  <c r="D56" i="9"/>
  <c r="F56" i="9" s="1"/>
  <c r="E56" i="9"/>
  <c r="G56" i="9"/>
  <c r="H56" i="9"/>
  <c r="I56" i="9"/>
  <c r="J56" i="9"/>
  <c r="K56" i="9"/>
  <c r="L56" i="9"/>
  <c r="M56" i="9"/>
  <c r="N56" i="9"/>
  <c r="O56" i="9"/>
  <c r="P56" i="9"/>
  <c r="Q56" i="9"/>
  <c r="R56" i="9"/>
  <c r="S56" i="9"/>
  <c r="T56" i="9"/>
  <c r="U56" i="9"/>
  <c r="V56" i="9"/>
  <c r="W56" i="9"/>
  <c r="X56" i="9"/>
  <c r="Y56" i="9"/>
  <c r="Z56" i="9"/>
  <c r="AA56" i="9"/>
  <c r="AB56" i="9"/>
  <c r="AC56" i="9"/>
  <c r="AD56" i="9"/>
  <c r="AE56" i="9"/>
  <c r="AF56" i="9"/>
  <c r="AG56" i="9"/>
  <c r="AH56" i="9"/>
  <c r="AI56" i="9"/>
  <c r="AJ56" i="9"/>
  <c r="AK56" i="9"/>
  <c r="AL56" i="9"/>
  <c r="AM56" i="9"/>
  <c r="AN56" i="9"/>
  <c r="AO56" i="9"/>
  <c r="AP56" i="9"/>
  <c r="AQ56" i="9"/>
  <c r="AR56" i="9"/>
  <c r="AS56" i="9"/>
  <c r="AT56" i="9"/>
  <c r="AU56" i="9"/>
  <c r="AV56" i="9"/>
  <c r="AW56" i="9"/>
  <c r="AX56" i="9"/>
  <c r="AY56" i="9"/>
  <c r="AZ56" i="9"/>
  <c r="BA56" i="9"/>
  <c r="BB56" i="9"/>
  <c r="BC56" i="9"/>
  <c r="BD56" i="9"/>
  <c r="BE56" i="9"/>
  <c r="BF56" i="9"/>
  <c r="BG56" i="9"/>
  <c r="BH56" i="9"/>
  <c r="BI56" i="9"/>
  <c r="BJ56" i="9"/>
  <c r="BK56" i="9"/>
  <c r="B57" i="9"/>
  <c r="C57" i="9"/>
  <c r="D57" i="9"/>
  <c r="F57" i="9" s="1"/>
  <c r="E57" i="9"/>
  <c r="G57" i="9"/>
  <c r="H57" i="9"/>
  <c r="I57" i="9"/>
  <c r="J57" i="9"/>
  <c r="K57" i="9"/>
  <c r="L57" i="9"/>
  <c r="M57" i="9"/>
  <c r="N57" i="9"/>
  <c r="O57" i="9"/>
  <c r="P57" i="9"/>
  <c r="Q57" i="9"/>
  <c r="R57" i="9"/>
  <c r="S57" i="9"/>
  <c r="T57" i="9"/>
  <c r="U57" i="9"/>
  <c r="V57" i="9"/>
  <c r="W57" i="9"/>
  <c r="X57" i="9"/>
  <c r="Y57" i="9"/>
  <c r="Z57" i="9"/>
  <c r="AA57" i="9"/>
  <c r="AB57" i="9"/>
  <c r="AC57" i="9"/>
  <c r="AD57" i="9"/>
  <c r="AE57" i="9"/>
  <c r="AF57" i="9"/>
  <c r="AG57" i="9"/>
  <c r="AH57" i="9"/>
  <c r="AI57" i="9"/>
  <c r="AJ57" i="9"/>
  <c r="AK57" i="9"/>
  <c r="AL57" i="9"/>
  <c r="AM57" i="9"/>
  <c r="AN57" i="9"/>
  <c r="AO57" i="9"/>
  <c r="AP57" i="9"/>
  <c r="AQ57" i="9"/>
  <c r="AR57" i="9"/>
  <c r="AS57" i="9"/>
  <c r="AT57" i="9"/>
  <c r="AU57" i="9"/>
  <c r="AV57" i="9"/>
  <c r="AW57" i="9"/>
  <c r="AX57" i="9"/>
  <c r="AY57" i="9"/>
  <c r="AZ57" i="9"/>
  <c r="BA57" i="9"/>
  <c r="BB57" i="9"/>
  <c r="BC57" i="9"/>
  <c r="BD57" i="9"/>
  <c r="BE57" i="9"/>
  <c r="BF57" i="9"/>
  <c r="BG57" i="9"/>
  <c r="BH57" i="9"/>
  <c r="BI57" i="9"/>
  <c r="BJ57" i="9"/>
  <c r="BK57" i="9"/>
  <c r="B58" i="9"/>
  <c r="BP58" i="9" s="1"/>
  <c r="C58" i="9"/>
  <c r="D58" i="9"/>
  <c r="F58" i="9" s="1"/>
  <c r="E58" i="9"/>
  <c r="G58" i="9"/>
  <c r="H58" i="9"/>
  <c r="I58" i="9"/>
  <c r="J58" i="9"/>
  <c r="K58" i="9"/>
  <c r="L58" i="9"/>
  <c r="M58" i="9"/>
  <c r="N58" i="9"/>
  <c r="O58" i="9"/>
  <c r="P58" i="9"/>
  <c r="Q58" i="9"/>
  <c r="R58" i="9"/>
  <c r="S58" i="9"/>
  <c r="T58" i="9"/>
  <c r="U58" i="9"/>
  <c r="V58" i="9"/>
  <c r="W58" i="9"/>
  <c r="X58" i="9"/>
  <c r="Y58" i="9"/>
  <c r="Z58" i="9"/>
  <c r="AA58" i="9"/>
  <c r="AB58" i="9"/>
  <c r="AC58" i="9"/>
  <c r="AD58" i="9"/>
  <c r="AE58" i="9"/>
  <c r="AF58" i="9"/>
  <c r="AG58" i="9"/>
  <c r="AH58" i="9"/>
  <c r="AI58" i="9"/>
  <c r="AJ58" i="9"/>
  <c r="AK58" i="9"/>
  <c r="AL58" i="9"/>
  <c r="AM58" i="9"/>
  <c r="AN58" i="9"/>
  <c r="AO58" i="9"/>
  <c r="AP58" i="9"/>
  <c r="AQ58" i="9"/>
  <c r="AR58" i="9"/>
  <c r="AS58" i="9"/>
  <c r="AT58" i="9"/>
  <c r="AU58" i="9"/>
  <c r="AV58" i="9"/>
  <c r="AW58" i="9"/>
  <c r="AX58" i="9"/>
  <c r="AY58" i="9"/>
  <c r="AZ58" i="9"/>
  <c r="BA58" i="9"/>
  <c r="BB58" i="9"/>
  <c r="BC58" i="9"/>
  <c r="BD58" i="9"/>
  <c r="BE58" i="9"/>
  <c r="BF58" i="9"/>
  <c r="BG58" i="9"/>
  <c r="BH58" i="9"/>
  <c r="BI58" i="9"/>
  <c r="BJ58" i="9"/>
  <c r="BK58" i="9"/>
  <c r="B59" i="9"/>
  <c r="BL59" i="9" s="1"/>
  <c r="C59" i="9"/>
  <c r="D59" i="9"/>
  <c r="F59" i="9" s="1"/>
  <c r="E59" i="9"/>
  <c r="G59" i="9"/>
  <c r="H59" i="9"/>
  <c r="I59" i="9"/>
  <c r="J59" i="9"/>
  <c r="K59" i="9"/>
  <c r="L59" i="9"/>
  <c r="M59" i="9"/>
  <c r="N59" i="9"/>
  <c r="O59" i="9"/>
  <c r="P59" i="9"/>
  <c r="Q59" i="9"/>
  <c r="R59" i="9"/>
  <c r="S59" i="9"/>
  <c r="T59" i="9"/>
  <c r="U59" i="9"/>
  <c r="V59" i="9"/>
  <c r="W59" i="9"/>
  <c r="X59" i="9"/>
  <c r="Y59" i="9"/>
  <c r="Z59" i="9"/>
  <c r="AA59" i="9"/>
  <c r="AB59" i="9"/>
  <c r="AC59" i="9"/>
  <c r="AD59" i="9"/>
  <c r="AE59" i="9"/>
  <c r="AF59" i="9"/>
  <c r="AG59" i="9"/>
  <c r="AH59" i="9"/>
  <c r="AI59" i="9"/>
  <c r="AJ59" i="9"/>
  <c r="AK59" i="9"/>
  <c r="AL59" i="9"/>
  <c r="AM59" i="9"/>
  <c r="AN59" i="9"/>
  <c r="AO59" i="9"/>
  <c r="AP59" i="9"/>
  <c r="AQ59" i="9"/>
  <c r="AR59" i="9"/>
  <c r="AS59" i="9"/>
  <c r="AT59" i="9"/>
  <c r="AU59" i="9"/>
  <c r="AV59" i="9"/>
  <c r="AW59" i="9"/>
  <c r="AX59" i="9"/>
  <c r="AY59" i="9"/>
  <c r="AZ59" i="9"/>
  <c r="BA59" i="9"/>
  <c r="BB59" i="9"/>
  <c r="BC59" i="9"/>
  <c r="BD59" i="9"/>
  <c r="BE59" i="9"/>
  <c r="BF59" i="9"/>
  <c r="BG59" i="9"/>
  <c r="BH59" i="9"/>
  <c r="BI59" i="9"/>
  <c r="BJ59" i="9"/>
  <c r="BK59" i="9"/>
  <c r="B60" i="9"/>
  <c r="BL60" i="9" s="1"/>
  <c r="C60" i="9"/>
  <c r="D60" i="9"/>
  <c r="F60" i="9" s="1"/>
  <c r="E60" i="9"/>
  <c r="G60" i="9"/>
  <c r="H60" i="9"/>
  <c r="I60" i="9"/>
  <c r="J60" i="9"/>
  <c r="K60" i="9"/>
  <c r="L60" i="9"/>
  <c r="M60" i="9"/>
  <c r="N60" i="9"/>
  <c r="O60" i="9"/>
  <c r="P60" i="9"/>
  <c r="Q60" i="9"/>
  <c r="R60" i="9"/>
  <c r="S60" i="9"/>
  <c r="T60" i="9"/>
  <c r="U60" i="9"/>
  <c r="V60" i="9"/>
  <c r="W60" i="9"/>
  <c r="X60" i="9"/>
  <c r="Y60" i="9"/>
  <c r="Z60" i="9"/>
  <c r="AA60" i="9"/>
  <c r="AB60" i="9"/>
  <c r="AC60" i="9"/>
  <c r="AD60" i="9"/>
  <c r="AE60" i="9"/>
  <c r="AF60" i="9"/>
  <c r="AG60" i="9"/>
  <c r="AH60" i="9"/>
  <c r="AI60" i="9"/>
  <c r="AJ60" i="9"/>
  <c r="AK60" i="9"/>
  <c r="AL60" i="9"/>
  <c r="AM60" i="9"/>
  <c r="AN60" i="9"/>
  <c r="AO60" i="9"/>
  <c r="AP60" i="9"/>
  <c r="AQ60" i="9"/>
  <c r="AR60" i="9"/>
  <c r="AS60" i="9"/>
  <c r="AT60" i="9"/>
  <c r="AU60" i="9"/>
  <c r="AV60" i="9"/>
  <c r="AW60" i="9"/>
  <c r="AX60" i="9"/>
  <c r="AY60" i="9"/>
  <c r="AZ60" i="9"/>
  <c r="BA60" i="9"/>
  <c r="BB60" i="9"/>
  <c r="BC60" i="9"/>
  <c r="BD60" i="9"/>
  <c r="BE60" i="9"/>
  <c r="BF60" i="9"/>
  <c r="BG60" i="9"/>
  <c r="BH60" i="9"/>
  <c r="BI60" i="9"/>
  <c r="BJ60" i="9"/>
  <c r="BK60" i="9"/>
  <c r="B61" i="9"/>
  <c r="BN61" i="9" s="1"/>
  <c r="C61" i="9"/>
  <c r="D61" i="9"/>
  <c r="F61" i="9" s="1"/>
  <c r="E61" i="9"/>
  <c r="G61" i="9"/>
  <c r="H61" i="9"/>
  <c r="I61" i="9"/>
  <c r="J61" i="9"/>
  <c r="K61" i="9"/>
  <c r="L61" i="9"/>
  <c r="M61" i="9"/>
  <c r="N61" i="9"/>
  <c r="O61" i="9"/>
  <c r="P61" i="9"/>
  <c r="Q61" i="9"/>
  <c r="R61" i="9"/>
  <c r="S61" i="9"/>
  <c r="T61" i="9"/>
  <c r="U61" i="9"/>
  <c r="V61" i="9"/>
  <c r="W61" i="9"/>
  <c r="X61" i="9"/>
  <c r="Y61" i="9"/>
  <c r="Z61" i="9"/>
  <c r="AA61" i="9"/>
  <c r="AB61" i="9"/>
  <c r="AC61" i="9"/>
  <c r="AD61" i="9"/>
  <c r="AE61" i="9"/>
  <c r="AF61" i="9"/>
  <c r="AG61" i="9"/>
  <c r="AH61" i="9"/>
  <c r="AI61" i="9"/>
  <c r="AJ61" i="9"/>
  <c r="AK61" i="9"/>
  <c r="AL61" i="9"/>
  <c r="AM61" i="9"/>
  <c r="AN61" i="9"/>
  <c r="AO61" i="9"/>
  <c r="AP61" i="9"/>
  <c r="AQ61" i="9"/>
  <c r="AR61" i="9"/>
  <c r="AS61" i="9"/>
  <c r="AT61" i="9"/>
  <c r="AU61" i="9"/>
  <c r="AV61" i="9"/>
  <c r="AW61" i="9"/>
  <c r="AX61" i="9"/>
  <c r="AY61" i="9"/>
  <c r="AZ61" i="9"/>
  <c r="BA61" i="9"/>
  <c r="BB61" i="9"/>
  <c r="BC61" i="9"/>
  <c r="BD61" i="9"/>
  <c r="BE61" i="9"/>
  <c r="BF61" i="9"/>
  <c r="BG61" i="9"/>
  <c r="BH61" i="9"/>
  <c r="BI61" i="9"/>
  <c r="BJ61" i="9"/>
  <c r="BK61" i="9"/>
  <c r="B62" i="9"/>
  <c r="BO62" i="9" s="1"/>
  <c r="C62" i="9"/>
  <c r="D62" i="9"/>
  <c r="F62" i="9" s="1"/>
  <c r="E62" i="9"/>
  <c r="G62" i="9"/>
  <c r="H62" i="9"/>
  <c r="I62" i="9"/>
  <c r="J62" i="9"/>
  <c r="K62" i="9"/>
  <c r="L62" i="9"/>
  <c r="M62" i="9"/>
  <c r="N62" i="9"/>
  <c r="O62" i="9"/>
  <c r="P62" i="9"/>
  <c r="Q62" i="9"/>
  <c r="R62" i="9"/>
  <c r="S62" i="9"/>
  <c r="T62" i="9"/>
  <c r="U62" i="9"/>
  <c r="V62" i="9"/>
  <c r="W62" i="9"/>
  <c r="X62" i="9"/>
  <c r="Y62" i="9"/>
  <c r="Z62" i="9"/>
  <c r="AA62" i="9"/>
  <c r="AB62" i="9"/>
  <c r="AC62" i="9"/>
  <c r="AD62" i="9"/>
  <c r="AE62" i="9"/>
  <c r="AF62" i="9"/>
  <c r="AG62" i="9"/>
  <c r="AH62" i="9"/>
  <c r="AI62" i="9"/>
  <c r="AJ62" i="9"/>
  <c r="AK62" i="9"/>
  <c r="AL62" i="9"/>
  <c r="AM62" i="9"/>
  <c r="AN62" i="9"/>
  <c r="AO62" i="9"/>
  <c r="AP62" i="9"/>
  <c r="AQ62" i="9"/>
  <c r="AR62" i="9"/>
  <c r="AS62" i="9"/>
  <c r="AT62" i="9"/>
  <c r="AU62" i="9"/>
  <c r="AV62" i="9"/>
  <c r="AW62" i="9"/>
  <c r="AX62" i="9"/>
  <c r="AY62" i="9"/>
  <c r="AZ62" i="9"/>
  <c r="BA62" i="9"/>
  <c r="BB62" i="9"/>
  <c r="BC62" i="9"/>
  <c r="BD62" i="9"/>
  <c r="BE62" i="9"/>
  <c r="BF62" i="9"/>
  <c r="BG62" i="9"/>
  <c r="BH62" i="9"/>
  <c r="BI62" i="9"/>
  <c r="BJ62" i="9"/>
  <c r="BK62" i="9"/>
  <c r="B63" i="9"/>
  <c r="BP63" i="9" s="1"/>
  <c r="C63" i="9"/>
  <c r="D63" i="9"/>
  <c r="F63" i="9" s="1"/>
  <c r="E63" i="9"/>
  <c r="G63" i="9"/>
  <c r="H63" i="9"/>
  <c r="I63" i="9"/>
  <c r="J63" i="9"/>
  <c r="K63" i="9"/>
  <c r="L63" i="9"/>
  <c r="M63" i="9"/>
  <c r="N63" i="9"/>
  <c r="O63" i="9"/>
  <c r="P63" i="9"/>
  <c r="Q63" i="9"/>
  <c r="R63" i="9"/>
  <c r="S63" i="9"/>
  <c r="T63" i="9"/>
  <c r="U63" i="9"/>
  <c r="V63" i="9"/>
  <c r="W63" i="9"/>
  <c r="X63" i="9"/>
  <c r="Y63" i="9"/>
  <c r="Z63" i="9"/>
  <c r="AA63" i="9"/>
  <c r="AB63" i="9"/>
  <c r="AC63" i="9"/>
  <c r="AD63" i="9"/>
  <c r="AE63" i="9"/>
  <c r="AF63" i="9"/>
  <c r="AG63" i="9"/>
  <c r="AH63" i="9"/>
  <c r="AI63" i="9"/>
  <c r="AJ63" i="9"/>
  <c r="AK63" i="9"/>
  <c r="AL63" i="9"/>
  <c r="AM63" i="9"/>
  <c r="AN63" i="9"/>
  <c r="AO63" i="9"/>
  <c r="AP63" i="9"/>
  <c r="AQ63" i="9"/>
  <c r="AR63" i="9"/>
  <c r="AS63" i="9"/>
  <c r="AT63" i="9"/>
  <c r="AU63" i="9"/>
  <c r="AV63" i="9"/>
  <c r="AW63" i="9"/>
  <c r="AX63" i="9"/>
  <c r="AY63" i="9"/>
  <c r="AZ63" i="9"/>
  <c r="BA63" i="9"/>
  <c r="BB63" i="9"/>
  <c r="BC63" i="9"/>
  <c r="BD63" i="9"/>
  <c r="BE63" i="9"/>
  <c r="BF63" i="9"/>
  <c r="BG63" i="9"/>
  <c r="BH63" i="9"/>
  <c r="BI63" i="9"/>
  <c r="BJ63" i="9"/>
  <c r="BK63" i="9"/>
  <c r="B64" i="9"/>
  <c r="BL64" i="9" s="1"/>
  <c r="C64" i="9"/>
  <c r="D64" i="9"/>
  <c r="F64" i="9" s="1"/>
  <c r="E64" i="9"/>
  <c r="G64" i="9"/>
  <c r="H64" i="9"/>
  <c r="I64" i="9"/>
  <c r="J64" i="9"/>
  <c r="K64" i="9"/>
  <c r="L64" i="9"/>
  <c r="M64" i="9"/>
  <c r="N64" i="9"/>
  <c r="O64" i="9"/>
  <c r="P64" i="9"/>
  <c r="Q64" i="9"/>
  <c r="R64" i="9"/>
  <c r="S64" i="9"/>
  <c r="T64" i="9"/>
  <c r="U64" i="9"/>
  <c r="V64" i="9"/>
  <c r="W64" i="9"/>
  <c r="X64" i="9"/>
  <c r="Y64" i="9"/>
  <c r="Z64" i="9"/>
  <c r="AA64" i="9"/>
  <c r="AB64" i="9"/>
  <c r="AC64" i="9"/>
  <c r="AD64" i="9"/>
  <c r="AE64" i="9"/>
  <c r="AF64" i="9"/>
  <c r="AG64" i="9"/>
  <c r="AH64" i="9"/>
  <c r="AI64" i="9"/>
  <c r="AJ64" i="9"/>
  <c r="AK64" i="9"/>
  <c r="AL64" i="9"/>
  <c r="AM64" i="9"/>
  <c r="AN64" i="9"/>
  <c r="AO64" i="9"/>
  <c r="AP64" i="9"/>
  <c r="AQ64" i="9"/>
  <c r="AR64" i="9"/>
  <c r="AS64" i="9"/>
  <c r="AT64" i="9"/>
  <c r="AU64" i="9"/>
  <c r="AV64" i="9"/>
  <c r="AW64" i="9"/>
  <c r="AX64" i="9"/>
  <c r="AY64" i="9"/>
  <c r="AZ64" i="9"/>
  <c r="BA64" i="9"/>
  <c r="BB64" i="9"/>
  <c r="BC64" i="9"/>
  <c r="BD64" i="9"/>
  <c r="BE64" i="9"/>
  <c r="BF64" i="9"/>
  <c r="BG64" i="9"/>
  <c r="BH64" i="9"/>
  <c r="BI64" i="9"/>
  <c r="BJ64" i="9"/>
  <c r="BK64" i="9"/>
  <c r="B65" i="9"/>
  <c r="C65" i="9"/>
  <c r="D65" i="9"/>
  <c r="F65" i="9" s="1"/>
  <c r="E65" i="9"/>
  <c r="G65" i="9"/>
  <c r="H65" i="9"/>
  <c r="I65" i="9"/>
  <c r="J65" i="9"/>
  <c r="K65" i="9"/>
  <c r="L65" i="9"/>
  <c r="M65" i="9"/>
  <c r="N65" i="9"/>
  <c r="O65" i="9"/>
  <c r="P65" i="9"/>
  <c r="Q65" i="9"/>
  <c r="R65" i="9"/>
  <c r="S65" i="9"/>
  <c r="T65" i="9"/>
  <c r="U65" i="9"/>
  <c r="V65" i="9"/>
  <c r="W65" i="9"/>
  <c r="X65" i="9"/>
  <c r="Y65" i="9"/>
  <c r="Z65" i="9"/>
  <c r="AA65" i="9"/>
  <c r="AB65" i="9"/>
  <c r="AC65" i="9"/>
  <c r="AD65" i="9"/>
  <c r="AE65" i="9"/>
  <c r="AF65" i="9"/>
  <c r="AG65" i="9"/>
  <c r="AH65" i="9"/>
  <c r="AI65" i="9"/>
  <c r="AJ65" i="9"/>
  <c r="AK65" i="9"/>
  <c r="AL65" i="9"/>
  <c r="AM65" i="9"/>
  <c r="AN65" i="9"/>
  <c r="AO65" i="9"/>
  <c r="AP65" i="9"/>
  <c r="AQ65" i="9"/>
  <c r="AR65" i="9"/>
  <c r="AS65" i="9"/>
  <c r="AT65" i="9"/>
  <c r="AU65" i="9"/>
  <c r="AV65" i="9"/>
  <c r="AW65" i="9"/>
  <c r="AX65" i="9"/>
  <c r="AY65" i="9"/>
  <c r="AZ65" i="9"/>
  <c r="BA65" i="9"/>
  <c r="BB65" i="9"/>
  <c r="BC65" i="9"/>
  <c r="BD65" i="9"/>
  <c r="BE65" i="9"/>
  <c r="BF65" i="9"/>
  <c r="BG65" i="9"/>
  <c r="BH65" i="9"/>
  <c r="BI65" i="9"/>
  <c r="BJ65" i="9"/>
  <c r="BK65" i="9"/>
  <c r="B66" i="9"/>
  <c r="BN66" i="9" s="1"/>
  <c r="C66" i="9"/>
  <c r="D66" i="9"/>
  <c r="F66" i="9" s="1"/>
  <c r="E66" i="9"/>
  <c r="G66" i="9"/>
  <c r="H66" i="9"/>
  <c r="I66" i="9"/>
  <c r="J66" i="9"/>
  <c r="K66" i="9"/>
  <c r="L66" i="9"/>
  <c r="M66" i="9"/>
  <c r="N66" i="9"/>
  <c r="O66" i="9"/>
  <c r="P66" i="9"/>
  <c r="Q66" i="9"/>
  <c r="R66" i="9"/>
  <c r="S66" i="9"/>
  <c r="T66" i="9"/>
  <c r="U66" i="9"/>
  <c r="V66" i="9"/>
  <c r="W66" i="9"/>
  <c r="X66" i="9"/>
  <c r="Y66" i="9"/>
  <c r="Z66" i="9"/>
  <c r="AA66" i="9"/>
  <c r="AB66" i="9"/>
  <c r="AC66" i="9"/>
  <c r="AD66" i="9"/>
  <c r="AE66" i="9"/>
  <c r="AF66" i="9"/>
  <c r="AG66" i="9"/>
  <c r="AH66" i="9"/>
  <c r="AI66" i="9"/>
  <c r="AJ66" i="9"/>
  <c r="AK66" i="9"/>
  <c r="AL66" i="9"/>
  <c r="AM66" i="9"/>
  <c r="AN66" i="9"/>
  <c r="AO66" i="9"/>
  <c r="AP66" i="9"/>
  <c r="AQ66" i="9"/>
  <c r="AR66" i="9"/>
  <c r="AS66" i="9"/>
  <c r="AT66" i="9"/>
  <c r="AU66" i="9"/>
  <c r="AV66" i="9"/>
  <c r="AW66" i="9"/>
  <c r="AX66" i="9"/>
  <c r="AY66" i="9"/>
  <c r="AZ66" i="9"/>
  <c r="BA66" i="9"/>
  <c r="BB66" i="9"/>
  <c r="BC66" i="9"/>
  <c r="BD66" i="9"/>
  <c r="BE66" i="9"/>
  <c r="BF66" i="9"/>
  <c r="BG66" i="9"/>
  <c r="BH66" i="9"/>
  <c r="BI66" i="9"/>
  <c r="BJ66" i="9"/>
  <c r="BK66" i="9"/>
  <c r="B67" i="9"/>
  <c r="C67" i="9"/>
  <c r="D67" i="9"/>
  <c r="F67" i="9" s="1"/>
  <c r="E67" i="9"/>
  <c r="G67" i="9"/>
  <c r="H67" i="9"/>
  <c r="I67" i="9"/>
  <c r="J67" i="9"/>
  <c r="K67" i="9"/>
  <c r="L67" i="9"/>
  <c r="M67" i="9"/>
  <c r="N67" i="9"/>
  <c r="O67" i="9"/>
  <c r="P67" i="9"/>
  <c r="Q67" i="9"/>
  <c r="R67" i="9"/>
  <c r="S67" i="9"/>
  <c r="T67" i="9"/>
  <c r="U67" i="9"/>
  <c r="V67" i="9"/>
  <c r="W67" i="9"/>
  <c r="X67" i="9"/>
  <c r="Y67" i="9"/>
  <c r="Z67" i="9"/>
  <c r="AA67" i="9"/>
  <c r="AB67" i="9"/>
  <c r="AC67" i="9"/>
  <c r="AD67" i="9"/>
  <c r="AE67" i="9"/>
  <c r="AF67" i="9"/>
  <c r="AG67" i="9"/>
  <c r="AH67" i="9"/>
  <c r="AI67" i="9"/>
  <c r="AJ67" i="9"/>
  <c r="AK67" i="9"/>
  <c r="AL67" i="9"/>
  <c r="AM67" i="9"/>
  <c r="AN67" i="9"/>
  <c r="AO67" i="9"/>
  <c r="AP67" i="9"/>
  <c r="AQ67" i="9"/>
  <c r="AR67" i="9"/>
  <c r="AS67" i="9"/>
  <c r="AT67" i="9"/>
  <c r="AU67" i="9"/>
  <c r="AV67" i="9"/>
  <c r="AW67" i="9"/>
  <c r="AX67" i="9"/>
  <c r="AY67" i="9"/>
  <c r="AZ67" i="9"/>
  <c r="BA67" i="9"/>
  <c r="BB67" i="9"/>
  <c r="BC67" i="9"/>
  <c r="BD67" i="9"/>
  <c r="BE67" i="9"/>
  <c r="BF67" i="9"/>
  <c r="BG67" i="9"/>
  <c r="BH67" i="9"/>
  <c r="BI67" i="9"/>
  <c r="BJ67" i="9"/>
  <c r="BK67" i="9"/>
  <c r="B68" i="9"/>
  <c r="C68" i="9"/>
  <c r="D68" i="9"/>
  <c r="F68" i="9" s="1"/>
  <c r="E68" i="9"/>
  <c r="G68" i="9"/>
  <c r="H68" i="9"/>
  <c r="I68" i="9"/>
  <c r="J68" i="9"/>
  <c r="K68" i="9"/>
  <c r="L68" i="9"/>
  <c r="M68" i="9"/>
  <c r="N68" i="9"/>
  <c r="O68" i="9"/>
  <c r="P68" i="9"/>
  <c r="Q68" i="9"/>
  <c r="R68" i="9"/>
  <c r="S68" i="9"/>
  <c r="T68" i="9"/>
  <c r="U68" i="9"/>
  <c r="V68" i="9"/>
  <c r="W68" i="9"/>
  <c r="X68" i="9"/>
  <c r="Y68" i="9"/>
  <c r="Z68" i="9"/>
  <c r="AA68" i="9"/>
  <c r="AB68" i="9"/>
  <c r="AC68" i="9"/>
  <c r="AD68" i="9"/>
  <c r="AE68" i="9"/>
  <c r="AF68" i="9"/>
  <c r="AG68" i="9"/>
  <c r="AH68" i="9"/>
  <c r="AI68" i="9"/>
  <c r="AJ68" i="9"/>
  <c r="AK68" i="9"/>
  <c r="AL68" i="9"/>
  <c r="AM68" i="9"/>
  <c r="AN68" i="9"/>
  <c r="AO68" i="9"/>
  <c r="AP68" i="9"/>
  <c r="AQ68" i="9"/>
  <c r="AR68" i="9"/>
  <c r="AS68" i="9"/>
  <c r="AT68" i="9"/>
  <c r="AU68" i="9"/>
  <c r="AV68" i="9"/>
  <c r="AW68" i="9"/>
  <c r="AX68" i="9"/>
  <c r="AY68" i="9"/>
  <c r="AZ68" i="9"/>
  <c r="BA68" i="9"/>
  <c r="BB68" i="9"/>
  <c r="BC68" i="9"/>
  <c r="BD68" i="9"/>
  <c r="BE68" i="9"/>
  <c r="BF68" i="9"/>
  <c r="BG68" i="9"/>
  <c r="BH68" i="9"/>
  <c r="BI68" i="9"/>
  <c r="BJ68" i="9"/>
  <c r="BK68" i="9"/>
  <c r="B69" i="9"/>
  <c r="BM69" i="9" s="1"/>
  <c r="C69" i="9"/>
  <c r="D69" i="9"/>
  <c r="F69" i="9" s="1"/>
  <c r="E69" i="9"/>
  <c r="G69" i="9"/>
  <c r="H69" i="9"/>
  <c r="I69" i="9"/>
  <c r="J69" i="9"/>
  <c r="K69" i="9"/>
  <c r="L69" i="9"/>
  <c r="M69" i="9"/>
  <c r="N69" i="9"/>
  <c r="O69" i="9"/>
  <c r="P69" i="9"/>
  <c r="Q69" i="9"/>
  <c r="R69" i="9"/>
  <c r="S69" i="9"/>
  <c r="T69" i="9"/>
  <c r="U69" i="9"/>
  <c r="V69" i="9"/>
  <c r="W69" i="9"/>
  <c r="X69" i="9"/>
  <c r="Y69" i="9"/>
  <c r="Z69" i="9"/>
  <c r="AA69" i="9"/>
  <c r="AB69" i="9"/>
  <c r="AC69" i="9"/>
  <c r="AD69" i="9"/>
  <c r="AE69" i="9"/>
  <c r="AF69" i="9"/>
  <c r="AG69" i="9"/>
  <c r="AH69" i="9"/>
  <c r="AI69" i="9"/>
  <c r="AJ69" i="9"/>
  <c r="AK69" i="9"/>
  <c r="AL69" i="9"/>
  <c r="AM69" i="9"/>
  <c r="AN69" i="9"/>
  <c r="AO69" i="9"/>
  <c r="AP69" i="9"/>
  <c r="AQ69" i="9"/>
  <c r="AR69" i="9"/>
  <c r="AS69" i="9"/>
  <c r="AT69" i="9"/>
  <c r="AU69" i="9"/>
  <c r="AV69" i="9"/>
  <c r="AW69" i="9"/>
  <c r="AX69" i="9"/>
  <c r="AY69" i="9"/>
  <c r="AZ69" i="9"/>
  <c r="BA69" i="9"/>
  <c r="BB69" i="9"/>
  <c r="BC69" i="9"/>
  <c r="BD69" i="9"/>
  <c r="BE69" i="9"/>
  <c r="BF69" i="9"/>
  <c r="BG69" i="9"/>
  <c r="BH69" i="9"/>
  <c r="BI69" i="9"/>
  <c r="BJ69" i="9"/>
  <c r="BK69" i="9"/>
  <c r="B70" i="9"/>
  <c r="C70" i="9"/>
  <c r="D70" i="9"/>
  <c r="F70" i="9" s="1"/>
  <c r="E70" i="9"/>
  <c r="G70" i="9"/>
  <c r="H70" i="9"/>
  <c r="I70" i="9"/>
  <c r="J70" i="9"/>
  <c r="K70" i="9"/>
  <c r="L70" i="9"/>
  <c r="M70" i="9"/>
  <c r="N70" i="9"/>
  <c r="O70" i="9"/>
  <c r="P70" i="9"/>
  <c r="Q70" i="9"/>
  <c r="R70" i="9"/>
  <c r="S70" i="9"/>
  <c r="T70" i="9"/>
  <c r="U70" i="9"/>
  <c r="V70" i="9"/>
  <c r="W70" i="9"/>
  <c r="X70" i="9"/>
  <c r="Y70" i="9"/>
  <c r="Z70" i="9"/>
  <c r="AA70" i="9"/>
  <c r="AB70" i="9"/>
  <c r="AC70" i="9"/>
  <c r="AD70" i="9"/>
  <c r="AE70" i="9"/>
  <c r="AF70" i="9"/>
  <c r="AG70" i="9"/>
  <c r="AH70" i="9"/>
  <c r="AI70" i="9"/>
  <c r="AJ70" i="9"/>
  <c r="AK70" i="9"/>
  <c r="AL70" i="9"/>
  <c r="AM70" i="9"/>
  <c r="AN70" i="9"/>
  <c r="AO70" i="9"/>
  <c r="AP70" i="9"/>
  <c r="AQ70" i="9"/>
  <c r="AR70" i="9"/>
  <c r="AS70" i="9"/>
  <c r="AT70" i="9"/>
  <c r="AU70" i="9"/>
  <c r="AV70" i="9"/>
  <c r="AW70" i="9"/>
  <c r="AX70" i="9"/>
  <c r="AY70" i="9"/>
  <c r="AZ70" i="9"/>
  <c r="BA70" i="9"/>
  <c r="BB70" i="9"/>
  <c r="BC70" i="9"/>
  <c r="BD70" i="9"/>
  <c r="BE70" i="9"/>
  <c r="BF70" i="9"/>
  <c r="BG70" i="9"/>
  <c r="BH70" i="9"/>
  <c r="BI70" i="9"/>
  <c r="BJ70" i="9"/>
  <c r="BK70" i="9"/>
  <c r="B71" i="9"/>
  <c r="BN71" i="9" s="1"/>
  <c r="C71" i="9"/>
  <c r="D71" i="9"/>
  <c r="F71" i="9" s="1"/>
  <c r="E71" i="9"/>
  <c r="G71" i="9"/>
  <c r="H71" i="9"/>
  <c r="I71" i="9"/>
  <c r="J71" i="9"/>
  <c r="K71" i="9"/>
  <c r="L71" i="9"/>
  <c r="M71" i="9"/>
  <c r="N71" i="9"/>
  <c r="O71" i="9"/>
  <c r="P71" i="9"/>
  <c r="Q71" i="9"/>
  <c r="R71" i="9"/>
  <c r="S71" i="9"/>
  <c r="T71" i="9"/>
  <c r="U71" i="9"/>
  <c r="V71" i="9"/>
  <c r="W71" i="9"/>
  <c r="X71" i="9"/>
  <c r="Y71" i="9"/>
  <c r="Z71" i="9"/>
  <c r="AA71" i="9"/>
  <c r="AB71" i="9"/>
  <c r="AC71" i="9"/>
  <c r="AD71" i="9"/>
  <c r="AE71" i="9"/>
  <c r="AF71" i="9"/>
  <c r="AG71" i="9"/>
  <c r="AH71" i="9"/>
  <c r="AI71" i="9"/>
  <c r="AJ71" i="9"/>
  <c r="AK71" i="9"/>
  <c r="AL71" i="9"/>
  <c r="AM71" i="9"/>
  <c r="AN71" i="9"/>
  <c r="AO71" i="9"/>
  <c r="AP71" i="9"/>
  <c r="AQ71" i="9"/>
  <c r="AR71" i="9"/>
  <c r="AS71" i="9"/>
  <c r="AT71" i="9"/>
  <c r="AU71" i="9"/>
  <c r="AV71" i="9"/>
  <c r="AW71" i="9"/>
  <c r="AX71" i="9"/>
  <c r="AY71" i="9"/>
  <c r="AZ71" i="9"/>
  <c r="BA71" i="9"/>
  <c r="BB71" i="9"/>
  <c r="BC71" i="9"/>
  <c r="BD71" i="9"/>
  <c r="BE71" i="9"/>
  <c r="BF71" i="9"/>
  <c r="BG71" i="9"/>
  <c r="BH71" i="9"/>
  <c r="BI71" i="9"/>
  <c r="BJ71" i="9"/>
  <c r="BK71" i="9"/>
  <c r="B72" i="9"/>
  <c r="BN72" i="9" s="1"/>
  <c r="C72" i="9"/>
  <c r="D72" i="9"/>
  <c r="F72" i="9" s="1"/>
  <c r="E72" i="9"/>
  <c r="G72" i="9"/>
  <c r="H72" i="9"/>
  <c r="I72" i="9"/>
  <c r="J72" i="9"/>
  <c r="K72" i="9"/>
  <c r="L72" i="9"/>
  <c r="M72" i="9"/>
  <c r="N72" i="9"/>
  <c r="O72" i="9"/>
  <c r="P72" i="9"/>
  <c r="Q72" i="9"/>
  <c r="R72" i="9"/>
  <c r="S72" i="9"/>
  <c r="T72" i="9"/>
  <c r="U72" i="9"/>
  <c r="V72" i="9"/>
  <c r="W72" i="9"/>
  <c r="X72" i="9"/>
  <c r="Y72" i="9"/>
  <c r="Z72" i="9"/>
  <c r="AA72" i="9"/>
  <c r="AB72" i="9"/>
  <c r="AC72" i="9"/>
  <c r="AD72" i="9"/>
  <c r="AE72" i="9"/>
  <c r="AF72" i="9"/>
  <c r="AG72" i="9"/>
  <c r="AH72" i="9"/>
  <c r="AI72" i="9"/>
  <c r="AJ72" i="9"/>
  <c r="AK72" i="9"/>
  <c r="AL72" i="9"/>
  <c r="AM72" i="9"/>
  <c r="AN72" i="9"/>
  <c r="AO72" i="9"/>
  <c r="AP72" i="9"/>
  <c r="AQ72" i="9"/>
  <c r="AR72" i="9"/>
  <c r="AS72" i="9"/>
  <c r="AT72" i="9"/>
  <c r="AU72" i="9"/>
  <c r="AV72" i="9"/>
  <c r="AW72" i="9"/>
  <c r="AX72" i="9"/>
  <c r="AY72" i="9"/>
  <c r="AZ72" i="9"/>
  <c r="BA72" i="9"/>
  <c r="BB72" i="9"/>
  <c r="BC72" i="9"/>
  <c r="BD72" i="9"/>
  <c r="BE72" i="9"/>
  <c r="BF72" i="9"/>
  <c r="BG72" i="9"/>
  <c r="BH72" i="9"/>
  <c r="BI72" i="9"/>
  <c r="BJ72" i="9"/>
  <c r="BK72" i="9"/>
  <c r="B73" i="9"/>
  <c r="BP73" i="9" s="1"/>
  <c r="C73" i="9"/>
  <c r="D73" i="9"/>
  <c r="F73" i="9" s="1"/>
  <c r="E73" i="9"/>
  <c r="G73" i="9"/>
  <c r="H73" i="9"/>
  <c r="I73" i="9"/>
  <c r="J73" i="9"/>
  <c r="K73" i="9"/>
  <c r="L73" i="9"/>
  <c r="M73" i="9"/>
  <c r="N73" i="9"/>
  <c r="O73" i="9"/>
  <c r="P73" i="9"/>
  <c r="Q73" i="9"/>
  <c r="R73" i="9"/>
  <c r="S73" i="9"/>
  <c r="T73" i="9"/>
  <c r="U73" i="9"/>
  <c r="V73" i="9"/>
  <c r="W73" i="9"/>
  <c r="X73" i="9"/>
  <c r="Y73" i="9"/>
  <c r="Z73" i="9"/>
  <c r="AA73" i="9"/>
  <c r="AB73" i="9"/>
  <c r="AC73" i="9"/>
  <c r="AD73" i="9"/>
  <c r="AE73" i="9"/>
  <c r="AF73" i="9"/>
  <c r="AG73" i="9"/>
  <c r="AH73" i="9"/>
  <c r="AI73" i="9"/>
  <c r="AJ73" i="9"/>
  <c r="AK73" i="9"/>
  <c r="AL73" i="9"/>
  <c r="AM73" i="9"/>
  <c r="AN73" i="9"/>
  <c r="AO73" i="9"/>
  <c r="AP73" i="9"/>
  <c r="AQ73" i="9"/>
  <c r="AR73" i="9"/>
  <c r="AS73" i="9"/>
  <c r="AT73" i="9"/>
  <c r="AU73" i="9"/>
  <c r="AV73" i="9"/>
  <c r="AW73" i="9"/>
  <c r="AX73" i="9"/>
  <c r="AY73" i="9"/>
  <c r="AZ73" i="9"/>
  <c r="BA73" i="9"/>
  <c r="BB73" i="9"/>
  <c r="BC73" i="9"/>
  <c r="BD73" i="9"/>
  <c r="BE73" i="9"/>
  <c r="BF73" i="9"/>
  <c r="BG73" i="9"/>
  <c r="BH73" i="9"/>
  <c r="BI73" i="9"/>
  <c r="BJ73" i="9"/>
  <c r="BK73" i="9"/>
  <c r="B74" i="9"/>
  <c r="BL74" i="9" s="1"/>
  <c r="C74" i="9"/>
  <c r="D74" i="9"/>
  <c r="F74" i="9" s="1"/>
  <c r="E74" i="9"/>
  <c r="G74" i="9"/>
  <c r="H74" i="9"/>
  <c r="I74" i="9"/>
  <c r="J74" i="9"/>
  <c r="K74" i="9"/>
  <c r="L74" i="9"/>
  <c r="M74" i="9"/>
  <c r="N74" i="9"/>
  <c r="O74" i="9"/>
  <c r="P74" i="9"/>
  <c r="Q74" i="9"/>
  <c r="R74" i="9"/>
  <c r="S74" i="9"/>
  <c r="T74" i="9"/>
  <c r="U74" i="9"/>
  <c r="V74" i="9"/>
  <c r="W74" i="9"/>
  <c r="X74" i="9"/>
  <c r="Y74" i="9"/>
  <c r="Z74" i="9"/>
  <c r="AA74" i="9"/>
  <c r="AB74" i="9"/>
  <c r="AC74" i="9"/>
  <c r="AD74" i="9"/>
  <c r="AE74" i="9"/>
  <c r="AF74" i="9"/>
  <c r="AG74" i="9"/>
  <c r="AH74" i="9"/>
  <c r="AI74" i="9"/>
  <c r="AJ74" i="9"/>
  <c r="AK74" i="9"/>
  <c r="AL74" i="9"/>
  <c r="AM74" i="9"/>
  <c r="AN74" i="9"/>
  <c r="AO74" i="9"/>
  <c r="AP74" i="9"/>
  <c r="AQ74" i="9"/>
  <c r="AR74" i="9"/>
  <c r="AS74" i="9"/>
  <c r="AT74" i="9"/>
  <c r="AU74" i="9"/>
  <c r="AV74" i="9"/>
  <c r="AW74" i="9"/>
  <c r="AX74" i="9"/>
  <c r="AY74" i="9"/>
  <c r="AZ74" i="9"/>
  <c r="BA74" i="9"/>
  <c r="BB74" i="9"/>
  <c r="BC74" i="9"/>
  <c r="BD74" i="9"/>
  <c r="BE74" i="9"/>
  <c r="BF74" i="9"/>
  <c r="BG74" i="9"/>
  <c r="BH74" i="9"/>
  <c r="BI74" i="9"/>
  <c r="BJ74" i="9"/>
  <c r="BK74" i="9"/>
  <c r="B75" i="9"/>
  <c r="BO75" i="9" s="1"/>
  <c r="C75" i="9"/>
  <c r="D75" i="9"/>
  <c r="F75" i="9" s="1"/>
  <c r="E75" i="9"/>
  <c r="G75" i="9"/>
  <c r="H75" i="9"/>
  <c r="I75" i="9"/>
  <c r="J75" i="9"/>
  <c r="K75" i="9"/>
  <c r="L75" i="9"/>
  <c r="M75" i="9"/>
  <c r="N75" i="9"/>
  <c r="O75" i="9"/>
  <c r="P75" i="9"/>
  <c r="Q75" i="9"/>
  <c r="R75" i="9"/>
  <c r="S75" i="9"/>
  <c r="T75" i="9"/>
  <c r="U75" i="9"/>
  <c r="V75" i="9"/>
  <c r="W75" i="9"/>
  <c r="X75" i="9"/>
  <c r="Y75" i="9"/>
  <c r="Z75" i="9"/>
  <c r="AA75" i="9"/>
  <c r="AB75" i="9"/>
  <c r="AC75" i="9"/>
  <c r="AD75" i="9"/>
  <c r="AE75" i="9"/>
  <c r="AF75" i="9"/>
  <c r="AG75" i="9"/>
  <c r="AH75" i="9"/>
  <c r="AI75" i="9"/>
  <c r="AJ75" i="9"/>
  <c r="AK75" i="9"/>
  <c r="AL75" i="9"/>
  <c r="AM75" i="9"/>
  <c r="AN75" i="9"/>
  <c r="AO75" i="9"/>
  <c r="AP75" i="9"/>
  <c r="AQ75" i="9"/>
  <c r="AR75" i="9"/>
  <c r="AS75" i="9"/>
  <c r="AT75" i="9"/>
  <c r="AU75" i="9"/>
  <c r="AV75" i="9"/>
  <c r="AW75" i="9"/>
  <c r="AX75" i="9"/>
  <c r="AY75" i="9"/>
  <c r="AZ75" i="9"/>
  <c r="BA75" i="9"/>
  <c r="BB75" i="9"/>
  <c r="BC75" i="9"/>
  <c r="BD75" i="9"/>
  <c r="BE75" i="9"/>
  <c r="BF75" i="9"/>
  <c r="BG75" i="9"/>
  <c r="BH75" i="9"/>
  <c r="BI75" i="9"/>
  <c r="BJ75" i="9"/>
  <c r="BK75" i="9"/>
  <c r="B76" i="9"/>
  <c r="BL76" i="9" s="1"/>
  <c r="C76" i="9"/>
  <c r="D76" i="9"/>
  <c r="F76" i="9" s="1"/>
  <c r="E76" i="9"/>
  <c r="G76" i="9"/>
  <c r="H76" i="9"/>
  <c r="I76" i="9"/>
  <c r="J76" i="9"/>
  <c r="K76" i="9"/>
  <c r="L76" i="9"/>
  <c r="M76" i="9"/>
  <c r="N76" i="9"/>
  <c r="O76" i="9"/>
  <c r="P76" i="9"/>
  <c r="Q76" i="9"/>
  <c r="R76" i="9"/>
  <c r="S76" i="9"/>
  <c r="T76" i="9"/>
  <c r="U76" i="9"/>
  <c r="V76" i="9"/>
  <c r="W76" i="9"/>
  <c r="X76" i="9"/>
  <c r="Y76" i="9"/>
  <c r="Z76" i="9"/>
  <c r="AA76" i="9"/>
  <c r="AB76" i="9"/>
  <c r="AC76" i="9"/>
  <c r="AD76" i="9"/>
  <c r="AE76" i="9"/>
  <c r="AF76" i="9"/>
  <c r="AG76" i="9"/>
  <c r="AH76" i="9"/>
  <c r="AI76" i="9"/>
  <c r="AJ76" i="9"/>
  <c r="AK76" i="9"/>
  <c r="AL76" i="9"/>
  <c r="AM76" i="9"/>
  <c r="AN76" i="9"/>
  <c r="AO76" i="9"/>
  <c r="AP76" i="9"/>
  <c r="AQ76" i="9"/>
  <c r="AR76" i="9"/>
  <c r="AS76" i="9"/>
  <c r="AT76" i="9"/>
  <c r="AU76" i="9"/>
  <c r="AV76" i="9"/>
  <c r="AW76" i="9"/>
  <c r="AX76" i="9"/>
  <c r="AY76" i="9"/>
  <c r="AZ76" i="9"/>
  <c r="BA76" i="9"/>
  <c r="BB76" i="9"/>
  <c r="BC76" i="9"/>
  <c r="BD76" i="9"/>
  <c r="BE76" i="9"/>
  <c r="BF76" i="9"/>
  <c r="BG76" i="9"/>
  <c r="BH76" i="9"/>
  <c r="BI76" i="9"/>
  <c r="BJ76" i="9"/>
  <c r="BK76" i="9"/>
  <c r="B77" i="9"/>
  <c r="C77" i="9"/>
  <c r="D77" i="9"/>
  <c r="F77" i="9" s="1"/>
  <c r="E77" i="9"/>
  <c r="G77" i="9"/>
  <c r="H77" i="9"/>
  <c r="I77" i="9"/>
  <c r="J77" i="9"/>
  <c r="K77" i="9"/>
  <c r="L77" i="9"/>
  <c r="M77" i="9"/>
  <c r="N77" i="9"/>
  <c r="O77" i="9"/>
  <c r="P77" i="9"/>
  <c r="Q77" i="9"/>
  <c r="R77" i="9"/>
  <c r="S77" i="9"/>
  <c r="T77" i="9"/>
  <c r="U77" i="9"/>
  <c r="V77" i="9"/>
  <c r="W77" i="9"/>
  <c r="X77" i="9"/>
  <c r="Y77" i="9"/>
  <c r="Z77" i="9"/>
  <c r="AA77" i="9"/>
  <c r="AB77" i="9"/>
  <c r="AC77" i="9"/>
  <c r="AD77" i="9"/>
  <c r="AE77" i="9"/>
  <c r="AF77" i="9"/>
  <c r="AG77" i="9"/>
  <c r="AH77" i="9"/>
  <c r="AI77" i="9"/>
  <c r="AJ77" i="9"/>
  <c r="AK77" i="9"/>
  <c r="AL77" i="9"/>
  <c r="AM77" i="9"/>
  <c r="AN77" i="9"/>
  <c r="AO77" i="9"/>
  <c r="AP77" i="9"/>
  <c r="AQ77" i="9"/>
  <c r="AR77" i="9"/>
  <c r="AS77" i="9"/>
  <c r="AT77" i="9"/>
  <c r="AU77" i="9"/>
  <c r="AV77" i="9"/>
  <c r="AW77" i="9"/>
  <c r="AX77" i="9"/>
  <c r="AY77" i="9"/>
  <c r="AZ77" i="9"/>
  <c r="BA77" i="9"/>
  <c r="BB77" i="9"/>
  <c r="BC77" i="9"/>
  <c r="BD77" i="9"/>
  <c r="BE77" i="9"/>
  <c r="BF77" i="9"/>
  <c r="BG77" i="9"/>
  <c r="BH77" i="9"/>
  <c r="BI77" i="9"/>
  <c r="BJ77" i="9"/>
  <c r="BK77" i="9"/>
  <c r="B78" i="9"/>
  <c r="BL78" i="9" s="1"/>
  <c r="C78" i="9"/>
  <c r="D78" i="9"/>
  <c r="F78" i="9" s="1"/>
  <c r="E78" i="9"/>
  <c r="G78" i="9"/>
  <c r="H78" i="9"/>
  <c r="I78" i="9"/>
  <c r="J78" i="9"/>
  <c r="K78" i="9"/>
  <c r="L78" i="9"/>
  <c r="M78" i="9"/>
  <c r="N78" i="9"/>
  <c r="O78" i="9"/>
  <c r="P78" i="9"/>
  <c r="Q78" i="9"/>
  <c r="R78" i="9"/>
  <c r="S78" i="9"/>
  <c r="T78" i="9"/>
  <c r="U78" i="9"/>
  <c r="V78" i="9"/>
  <c r="W78" i="9"/>
  <c r="X78" i="9"/>
  <c r="Y78" i="9"/>
  <c r="Z78" i="9"/>
  <c r="AA78" i="9"/>
  <c r="AB78" i="9"/>
  <c r="AC78" i="9"/>
  <c r="AD78" i="9"/>
  <c r="AE78" i="9"/>
  <c r="AF78" i="9"/>
  <c r="AG78" i="9"/>
  <c r="AH78" i="9"/>
  <c r="AI78" i="9"/>
  <c r="AJ78" i="9"/>
  <c r="AK78" i="9"/>
  <c r="AL78" i="9"/>
  <c r="AM78" i="9"/>
  <c r="AN78" i="9"/>
  <c r="AO78" i="9"/>
  <c r="AP78" i="9"/>
  <c r="AQ78" i="9"/>
  <c r="AR78" i="9"/>
  <c r="AS78" i="9"/>
  <c r="AT78" i="9"/>
  <c r="AU78" i="9"/>
  <c r="AV78" i="9"/>
  <c r="AW78" i="9"/>
  <c r="AX78" i="9"/>
  <c r="AY78" i="9"/>
  <c r="AZ78" i="9"/>
  <c r="BA78" i="9"/>
  <c r="BB78" i="9"/>
  <c r="BC78" i="9"/>
  <c r="BD78" i="9"/>
  <c r="BE78" i="9"/>
  <c r="BF78" i="9"/>
  <c r="BG78" i="9"/>
  <c r="BH78" i="9"/>
  <c r="BI78" i="9"/>
  <c r="BJ78" i="9"/>
  <c r="BK78" i="9"/>
  <c r="B79" i="9"/>
  <c r="C79" i="9"/>
  <c r="D79" i="9"/>
  <c r="F79" i="9" s="1"/>
  <c r="E79" i="9"/>
  <c r="G79" i="9"/>
  <c r="H79" i="9"/>
  <c r="I79" i="9"/>
  <c r="J79" i="9"/>
  <c r="K79" i="9"/>
  <c r="L79" i="9"/>
  <c r="M79" i="9"/>
  <c r="N79" i="9"/>
  <c r="O79" i="9"/>
  <c r="P79" i="9"/>
  <c r="Q79" i="9"/>
  <c r="R79" i="9"/>
  <c r="S79" i="9"/>
  <c r="T79" i="9"/>
  <c r="U79" i="9"/>
  <c r="V79" i="9"/>
  <c r="W79" i="9"/>
  <c r="X79" i="9"/>
  <c r="Y79" i="9"/>
  <c r="Z79" i="9"/>
  <c r="AA79" i="9"/>
  <c r="AB79" i="9"/>
  <c r="AC79" i="9"/>
  <c r="AD79" i="9"/>
  <c r="AE79" i="9"/>
  <c r="AF79" i="9"/>
  <c r="AG79" i="9"/>
  <c r="AH79" i="9"/>
  <c r="AI79" i="9"/>
  <c r="AJ79" i="9"/>
  <c r="AK79" i="9"/>
  <c r="AL79" i="9"/>
  <c r="AM79" i="9"/>
  <c r="AN79" i="9"/>
  <c r="AO79" i="9"/>
  <c r="AP79" i="9"/>
  <c r="AQ79" i="9"/>
  <c r="AR79" i="9"/>
  <c r="AS79" i="9"/>
  <c r="AT79" i="9"/>
  <c r="AU79" i="9"/>
  <c r="AV79" i="9"/>
  <c r="AW79" i="9"/>
  <c r="AX79" i="9"/>
  <c r="AY79" i="9"/>
  <c r="AZ79" i="9"/>
  <c r="BA79" i="9"/>
  <c r="BB79" i="9"/>
  <c r="BC79" i="9"/>
  <c r="BD79" i="9"/>
  <c r="BE79" i="9"/>
  <c r="BF79" i="9"/>
  <c r="BG79" i="9"/>
  <c r="BH79" i="9"/>
  <c r="BI79" i="9"/>
  <c r="BJ79" i="9"/>
  <c r="BK79" i="9"/>
  <c r="B80" i="9"/>
  <c r="C80" i="9"/>
  <c r="D80" i="9"/>
  <c r="F80" i="9" s="1"/>
  <c r="E80" i="9"/>
  <c r="G80" i="9"/>
  <c r="H80" i="9"/>
  <c r="I80" i="9"/>
  <c r="J80" i="9"/>
  <c r="K80" i="9"/>
  <c r="L80" i="9"/>
  <c r="M80" i="9"/>
  <c r="N80" i="9"/>
  <c r="O80" i="9"/>
  <c r="P80" i="9"/>
  <c r="Q80" i="9"/>
  <c r="R80" i="9"/>
  <c r="S80" i="9"/>
  <c r="T80" i="9"/>
  <c r="U80" i="9"/>
  <c r="V80" i="9"/>
  <c r="W80" i="9"/>
  <c r="X80" i="9"/>
  <c r="Y80" i="9"/>
  <c r="Z80" i="9"/>
  <c r="AA80" i="9"/>
  <c r="AB80" i="9"/>
  <c r="AC80" i="9"/>
  <c r="AD80" i="9"/>
  <c r="AE80" i="9"/>
  <c r="AF80" i="9"/>
  <c r="AG80" i="9"/>
  <c r="AH80" i="9"/>
  <c r="AI80" i="9"/>
  <c r="AJ80" i="9"/>
  <c r="AK80" i="9"/>
  <c r="AL80" i="9"/>
  <c r="AM80" i="9"/>
  <c r="AN80" i="9"/>
  <c r="AO80" i="9"/>
  <c r="AP80" i="9"/>
  <c r="AQ80" i="9"/>
  <c r="AR80" i="9"/>
  <c r="AS80" i="9"/>
  <c r="AT80" i="9"/>
  <c r="AU80" i="9"/>
  <c r="AV80" i="9"/>
  <c r="AW80" i="9"/>
  <c r="AX80" i="9"/>
  <c r="AY80" i="9"/>
  <c r="AZ80" i="9"/>
  <c r="BA80" i="9"/>
  <c r="BB80" i="9"/>
  <c r="BC80" i="9"/>
  <c r="BD80" i="9"/>
  <c r="BE80" i="9"/>
  <c r="BF80" i="9"/>
  <c r="BG80" i="9"/>
  <c r="BH80" i="9"/>
  <c r="BI80" i="9"/>
  <c r="BJ80" i="9"/>
  <c r="BK80" i="9"/>
  <c r="B81" i="9"/>
  <c r="C81" i="9"/>
  <c r="D81" i="9"/>
  <c r="F81" i="9" s="1"/>
  <c r="E81" i="9"/>
  <c r="G81" i="9"/>
  <c r="H81" i="9"/>
  <c r="I81" i="9"/>
  <c r="J81" i="9"/>
  <c r="K81" i="9"/>
  <c r="L81" i="9"/>
  <c r="M81" i="9"/>
  <c r="N81" i="9"/>
  <c r="O81" i="9"/>
  <c r="P81" i="9"/>
  <c r="Q81" i="9"/>
  <c r="R81" i="9"/>
  <c r="S81" i="9"/>
  <c r="T81" i="9"/>
  <c r="U81" i="9"/>
  <c r="V81" i="9"/>
  <c r="W81" i="9"/>
  <c r="X81" i="9"/>
  <c r="Y81" i="9"/>
  <c r="Z81" i="9"/>
  <c r="AA81" i="9"/>
  <c r="AB81" i="9"/>
  <c r="AC81" i="9"/>
  <c r="AD81" i="9"/>
  <c r="AE81" i="9"/>
  <c r="AF81" i="9"/>
  <c r="AG81" i="9"/>
  <c r="AH81" i="9"/>
  <c r="AI81" i="9"/>
  <c r="AJ81" i="9"/>
  <c r="AK81" i="9"/>
  <c r="AL81" i="9"/>
  <c r="AM81" i="9"/>
  <c r="AN81" i="9"/>
  <c r="AO81" i="9"/>
  <c r="AP81" i="9"/>
  <c r="AQ81" i="9"/>
  <c r="AR81" i="9"/>
  <c r="AS81" i="9"/>
  <c r="AT81" i="9"/>
  <c r="AU81" i="9"/>
  <c r="AV81" i="9"/>
  <c r="AW81" i="9"/>
  <c r="AX81" i="9"/>
  <c r="AY81" i="9"/>
  <c r="AZ81" i="9"/>
  <c r="BA81" i="9"/>
  <c r="BB81" i="9"/>
  <c r="BC81" i="9"/>
  <c r="BD81" i="9"/>
  <c r="BE81" i="9"/>
  <c r="BF81" i="9"/>
  <c r="BG81" i="9"/>
  <c r="BH81" i="9"/>
  <c r="BI81" i="9"/>
  <c r="BJ81" i="9"/>
  <c r="BK81" i="9"/>
  <c r="B82" i="9"/>
  <c r="C82" i="9"/>
  <c r="D82" i="9"/>
  <c r="F82" i="9" s="1"/>
  <c r="E82" i="9"/>
  <c r="G82" i="9"/>
  <c r="H82" i="9"/>
  <c r="I82" i="9"/>
  <c r="J82" i="9"/>
  <c r="K82" i="9"/>
  <c r="L82" i="9"/>
  <c r="M82" i="9"/>
  <c r="N82" i="9"/>
  <c r="O82" i="9"/>
  <c r="P82" i="9"/>
  <c r="Q82" i="9"/>
  <c r="R82" i="9"/>
  <c r="S82" i="9"/>
  <c r="T82" i="9"/>
  <c r="U82" i="9"/>
  <c r="V82" i="9"/>
  <c r="W82" i="9"/>
  <c r="X82" i="9"/>
  <c r="Y82" i="9"/>
  <c r="Z82" i="9"/>
  <c r="AA82" i="9"/>
  <c r="AB82" i="9"/>
  <c r="AC82" i="9"/>
  <c r="AD82" i="9"/>
  <c r="AE82" i="9"/>
  <c r="AF82" i="9"/>
  <c r="AG82" i="9"/>
  <c r="AH82" i="9"/>
  <c r="AI82" i="9"/>
  <c r="AJ82" i="9"/>
  <c r="AK82" i="9"/>
  <c r="AL82" i="9"/>
  <c r="AM82" i="9"/>
  <c r="AN82" i="9"/>
  <c r="AO82" i="9"/>
  <c r="AP82" i="9"/>
  <c r="AQ82" i="9"/>
  <c r="AR82" i="9"/>
  <c r="AS82" i="9"/>
  <c r="AT82" i="9"/>
  <c r="AU82" i="9"/>
  <c r="AV82" i="9"/>
  <c r="AW82" i="9"/>
  <c r="AX82" i="9"/>
  <c r="AY82" i="9"/>
  <c r="AZ82" i="9"/>
  <c r="BA82" i="9"/>
  <c r="BB82" i="9"/>
  <c r="BC82" i="9"/>
  <c r="BD82" i="9"/>
  <c r="BE82" i="9"/>
  <c r="BF82" i="9"/>
  <c r="BG82" i="9"/>
  <c r="BH82" i="9"/>
  <c r="BI82" i="9"/>
  <c r="BJ82" i="9"/>
  <c r="BK82" i="9"/>
  <c r="B83" i="9"/>
  <c r="C83" i="9"/>
  <c r="D83" i="9"/>
  <c r="F83" i="9" s="1"/>
  <c r="E83" i="9"/>
  <c r="G83" i="9"/>
  <c r="H83" i="9"/>
  <c r="I83" i="9"/>
  <c r="J83" i="9"/>
  <c r="K83" i="9"/>
  <c r="L83" i="9"/>
  <c r="M83" i="9"/>
  <c r="N83" i="9"/>
  <c r="O83" i="9"/>
  <c r="P83" i="9"/>
  <c r="Q83" i="9"/>
  <c r="R83" i="9"/>
  <c r="S83" i="9"/>
  <c r="T83" i="9"/>
  <c r="U83" i="9"/>
  <c r="V83" i="9"/>
  <c r="W83" i="9"/>
  <c r="X83" i="9"/>
  <c r="Y83" i="9"/>
  <c r="Z83" i="9"/>
  <c r="AA83" i="9"/>
  <c r="AB83" i="9"/>
  <c r="AC83" i="9"/>
  <c r="AD83" i="9"/>
  <c r="AE83" i="9"/>
  <c r="AF83" i="9"/>
  <c r="AG83" i="9"/>
  <c r="AH83" i="9"/>
  <c r="AI83" i="9"/>
  <c r="AJ83" i="9"/>
  <c r="AK83" i="9"/>
  <c r="AL83" i="9"/>
  <c r="AM83" i="9"/>
  <c r="AN83" i="9"/>
  <c r="AO83" i="9"/>
  <c r="AP83" i="9"/>
  <c r="AQ83" i="9"/>
  <c r="AR83" i="9"/>
  <c r="AS83" i="9"/>
  <c r="AT83" i="9"/>
  <c r="AU83" i="9"/>
  <c r="AV83" i="9"/>
  <c r="AW83" i="9"/>
  <c r="AX83" i="9"/>
  <c r="AY83" i="9"/>
  <c r="AZ83" i="9"/>
  <c r="BA83" i="9"/>
  <c r="BB83" i="9"/>
  <c r="BC83" i="9"/>
  <c r="BD83" i="9"/>
  <c r="BE83" i="9"/>
  <c r="BF83" i="9"/>
  <c r="BG83" i="9"/>
  <c r="BH83" i="9"/>
  <c r="BI83" i="9"/>
  <c r="BJ83" i="9"/>
  <c r="BK83" i="9"/>
  <c r="B84" i="9"/>
  <c r="C84" i="9"/>
  <c r="D84" i="9"/>
  <c r="F84" i="9" s="1"/>
  <c r="E84" i="9"/>
  <c r="G84" i="9"/>
  <c r="H84" i="9"/>
  <c r="I84" i="9"/>
  <c r="J84" i="9"/>
  <c r="K84" i="9"/>
  <c r="L84" i="9"/>
  <c r="M84" i="9"/>
  <c r="N84" i="9"/>
  <c r="O84" i="9"/>
  <c r="P84" i="9"/>
  <c r="Q84" i="9"/>
  <c r="R84" i="9"/>
  <c r="S84" i="9"/>
  <c r="T84" i="9"/>
  <c r="U84" i="9"/>
  <c r="V84" i="9"/>
  <c r="W84" i="9"/>
  <c r="X84" i="9"/>
  <c r="Y84" i="9"/>
  <c r="Z84" i="9"/>
  <c r="AA84" i="9"/>
  <c r="AB84" i="9"/>
  <c r="AC84" i="9"/>
  <c r="AD84" i="9"/>
  <c r="AE84" i="9"/>
  <c r="AF84" i="9"/>
  <c r="AG84" i="9"/>
  <c r="AH84" i="9"/>
  <c r="AI84" i="9"/>
  <c r="AJ84" i="9"/>
  <c r="AK84" i="9"/>
  <c r="AL84" i="9"/>
  <c r="AM84" i="9"/>
  <c r="AN84" i="9"/>
  <c r="AO84" i="9"/>
  <c r="AP84" i="9"/>
  <c r="AQ84" i="9"/>
  <c r="AR84" i="9"/>
  <c r="AS84" i="9"/>
  <c r="AT84" i="9"/>
  <c r="AU84" i="9"/>
  <c r="AV84" i="9"/>
  <c r="AW84" i="9"/>
  <c r="AX84" i="9"/>
  <c r="AY84" i="9"/>
  <c r="AZ84" i="9"/>
  <c r="BA84" i="9"/>
  <c r="BB84" i="9"/>
  <c r="BC84" i="9"/>
  <c r="BD84" i="9"/>
  <c r="BE84" i="9"/>
  <c r="BF84" i="9"/>
  <c r="BG84" i="9"/>
  <c r="BH84" i="9"/>
  <c r="BI84" i="9"/>
  <c r="BJ84" i="9"/>
  <c r="BK84" i="9"/>
  <c r="B85" i="9"/>
  <c r="BO85" i="9" s="1"/>
  <c r="C85" i="9"/>
  <c r="D85" i="9"/>
  <c r="F85" i="9" s="1"/>
  <c r="E85" i="9"/>
  <c r="G85" i="9"/>
  <c r="H85" i="9"/>
  <c r="I85" i="9"/>
  <c r="J85" i="9"/>
  <c r="K85" i="9"/>
  <c r="L85" i="9"/>
  <c r="M85" i="9"/>
  <c r="N85" i="9"/>
  <c r="O85" i="9"/>
  <c r="P85" i="9"/>
  <c r="Q85" i="9"/>
  <c r="R85" i="9"/>
  <c r="S85" i="9"/>
  <c r="T85" i="9"/>
  <c r="U85" i="9"/>
  <c r="V85" i="9"/>
  <c r="W85" i="9"/>
  <c r="X85" i="9"/>
  <c r="Y85" i="9"/>
  <c r="Z85" i="9"/>
  <c r="AA85" i="9"/>
  <c r="AB85" i="9"/>
  <c r="AC85" i="9"/>
  <c r="AD85" i="9"/>
  <c r="AE85" i="9"/>
  <c r="AF85" i="9"/>
  <c r="AG85" i="9"/>
  <c r="AH85" i="9"/>
  <c r="AI85" i="9"/>
  <c r="AJ85" i="9"/>
  <c r="AK85" i="9"/>
  <c r="AL85" i="9"/>
  <c r="AM85" i="9"/>
  <c r="AN85" i="9"/>
  <c r="AO85" i="9"/>
  <c r="AP85" i="9"/>
  <c r="AQ85" i="9"/>
  <c r="AR85" i="9"/>
  <c r="AS85" i="9"/>
  <c r="AT85" i="9"/>
  <c r="AU85" i="9"/>
  <c r="AV85" i="9"/>
  <c r="AW85" i="9"/>
  <c r="AX85" i="9"/>
  <c r="AY85" i="9"/>
  <c r="AZ85" i="9"/>
  <c r="BA85" i="9"/>
  <c r="BB85" i="9"/>
  <c r="BC85" i="9"/>
  <c r="BD85" i="9"/>
  <c r="BE85" i="9"/>
  <c r="BF85" i="9"/>
  <c r="BG85" i="9"/>
  <c r="BH85" i="9"/>
  <c r="BI85" i="9"/>
  <c r="BJ85" i="9"/>
  <c r="BK85" i="9"/>
  <c r="B86" i="9"/>
  <c r="BP86" i="9" s="1"/>
  <c r="C86" i="9"/>
  <c r="D86" i="9"/>
  <c r="F86" i="9" s="1"/>
  <c r="E86" i="9"/>
  <c r="G86" i="9"/>
  <c r="H86" i="9"/>
  <c r="I86" i="9"/>
  <c r="J86" i="9"/>
  <c r="K86" i="9"/>
  <c r="L86" i="9"/>
  <c r="M86" i="9"/>
  <c r="N86" i="9"/>
  <c r="O86" i="9"/>
  <c r="P86" i="9"/>
  <c r="Q86" i="9"/>
  <c r="R86" i="9"/>
  <c r="S86" i="9"/>
  <c r="T86" i="9"/>
  <c r="U86" i="9"/>
  <c r="V86" i="9"/>
  <c r="W86" i="9"/>
  <c r="X86" i="9"/>
  <c r="Y86" i="9"/>
  <c r="Z86" i="9"/>
  <c r="AA86" i="9"/>
  <c r="AB86" i="9"/>
  <c r="AC86" i="9"/>
  <c r="AD86" i="9"/>
  <c r="AE86" i="9"/>
  <c r="AF86" i="9"/>
  <c r="AG86" i="9"/>
  <c r="AH86" i="9"/>
  <c r="AI86" i="9"/>
  <c r="AJ86" i="9"/>
  <c r="AK86" i="9"/>
  <c r="AL86" i="9"/>
  <c r="AM86" i="9"/>
  <c r="AN86" i="9"/>
  <c r="AO86" i="9"/>
  <c r="AP86" i="9"/>
  <c r="AQ86" i="9"/>
  <c r="AR86" i="9"/>
  <c r="AS86" i="9"/>
  <c r="AT86" i="9"/>
  <c r="AU86" i="9"/>
  <c r="AV86" i="9"/>
  <c r="AW86" i="9"/>
  <c r="AX86" i="9"/>
  <c r="AY86" i="9"/>
  <c r="AZ86" i="9"/>
  <c r="BA86" i="9"/>
  <c r="BB86" i="9"/>
  <c r="BC86" i="9"/>
  <c r="BD86" i="9"/>
  <c r="BE86" i="9"/>
  <c r="BF86" i="9"/>
  <c r="BG86" i="9"/>
  <c r="BH86" i="9"/>
  <c r="BI86" i="9"/>
  <c r="BJ86" i="9"/>
  <c r="BK86" i="9"/>
  <c r="B87" i="9"/>
  <c r="C87" i="9"/>
  <c r="D87" i="9"/>
  <c r="F87" i="9" s="1"/>
  <c r="E87" i="9"/>
  <c r="G87" i="9"/>
  <c r="H87" i="9"/>
  <c r="I87" i="9"/>
  <c r="J87" i="9"/>
  <c r="K87" i="9"/>
  <c r="L87" i="9"/>
  <c r="M87" i="9"/>
  <c r="N87" i="9"/>
  <c r="O87" i="9"/>
  <c r="P87" i="9"/>
  <c r="Q87" i="9"/>
  <c r="R87" i="9"/>
  <c r="S87" i="9"/>
  <c r="T87" i="9"/>
  <c r="U87" i="9"/>
  <c r="V87" i="9"/>
  <c r="W87" i="9"/>
  <c r="X87" i="9"/>
  <c r="Y87" i="9"/>
  <c r="Z87" i="9"/>
  <c r="AA87" i="9"/>
  <c r="AB87" i="9"/>
  <c r="AC87" i="9"/>
  <c r="AD87" i="9"/>
  <c r="AE87" i="9"/>
  <c r="AF87" i="9"/>
  <c r="AG87" i="9"/>
  <c r="AH87" i="9"/>
  <c r="AI87" i="9"/>
  <c r="AJ87" i="9"/>
  <c r="AK87" i="9"/>
  <c r="AL87" i="9"/>
  <c r="AM87" i="9"/>
  <c r="AN87" i="9"/>
  <c r="AO87" i="9"/>
  <c r="AP87" i="9"/>
  <c r="AQ87" i="9"/>
  <c r="AR87" i="9"/>
  <c r="AS87" i="9"/>
  <c r="AT87" i="9"/>
  <c r="AU87" i="9"/>
  <c r="AV87" i="9"/>
  <c r="AW87" i="9"/>
  <c r="AX87" i="9"/>
  <c r="AY87" i="9"/>
  <c r="AZ87" i="9"/>
  <c r="BA87" i="9"/>
  <c r="BB87" i="9"/>
  <c r="BC87" i="9"/>
  <c r="BD87" i="9"/>
  <c r="BE87" i="9"/>
  <c r="BF87" i="9"/>
  <c r="BG87" i="9"/>
  <c r="BH87" i="9"/>
  <c r="BI87" i="9"/>
  <c r="BJ87" i="9"/>
  <c r="BK87" i="9"/>
  <c r="B88" i="9"/>
  <c r="BL88" i="9" s="1"/>
  <c r="C88" i="9"/>
  <c r="D88" i="9"/>
  <c r="F88" i="9" s="1"/>
  <c r="E88" i="9"/>
  <c r="G88" i="9"/>
  <c r="H88" i="9"/>
  <c r="I88" i="9"/>
  <c r="J88" i="9"/>
  <c r="K88" i="9"/>
  <c r="L88" i="9"/>
  <c r="M88" i="9"/>
  <c r="N88" i="9"/>
  <c r="O88" i="9"/>
  <c r="P88" i="9"/>
  <c r="Q88" i="9"/>
  <c r="R88" i="9"/>
  <c r="S88" i="9"/>
  <c r="T88" i="9"/>
  <c r="U88" i="9"/>
  <c r="V88" i="9"/>
  <c r="W88" i="9"/>
  <c r="X88" i="9"/>
  <c r="Y88" i="9"/>
  <c r="Z88" i="9"/>
  <c r="AA88" i="9"/>
  <c r="AB88" i="9"/>
  <c r="AC88" i="9"/>
  <c r="AD88" i="9"/>
  <c r="AE88" i="9"/>
  <c r="AF88" i="9"/>
  <c r="AG88" i="9"/>
  <c r="AH88" i="9"/>
  <c r="AI88" i="9"/>
  <c r="AJ88" i="9"/>
  <c r="AK88" i="9"/>
  <c r="AL88" i="9"/>
  <c r="AM88" i="9"/>
  <c r="AN88" i="9"/>
  <c r="AO88" i="9"/>
  <c r="AP88" i="9"/>
  <c r="AQ88" i="9"/>
  <c r="AR88" i="9"/>
  <c r="AS88" i="9"/>
  <c r="AT88" i="9"/>
  <c r="AU88" i="9"/>
  <c r="AV88" i="9"/>
  <c r="AW88" i="9"/>
  <c r="AX88" i="9"/>
  <c r="AY88" i="9"/>
  <c r="AZ88" i="9"/>
  <c r="BA88" i="9"/>
  <c r="BB88" i="9"/>
  <c r="BC88" i="9"/>
  <c r="BD88" i="9"/>
  <c r="BE88" i="9"/>
  <c r="BF88" i="9"/>
  <c r="BG88" i="9"/>
  <c r="BH88" i="9"/>
  <c r="BI88" i="9"/>
  <c r="BJ88" i="9"/>
  <c r="BK88" i="9"/>
  <c r="B89" i="9"/>
  <c r="C89" i="9"/>
  <c r="D89" i="9"/>
  <c r="F89" i="9" s="1"/>
  <c r="E89" i="9"/>
  <c r="G89" i="9"/>
  <c r="H89" i="9"/>
  <c r="I89" i="9"/>
  <c r="J89" i="9"/>
  <c r="K89" i="9"/>
  <c r="L89" i="9"/>
  <c r="M89" i="9"/>
  <c r="N89" i="9"/>
  <c r="O89" i="9"/>
  <c r="P89" i="9"/>
  <c r="Q89" i="9"/>
  <c r="R89" i="9"/>
  <c r="S89" i="9"/>
  <c r="T89" i="9"/>
  <c r="U89" i="9"/>
  <c r="V89" i="9"/>
  <c r="W89" i="9"/>
  <c r="X89" i="9"/>
  <c r="Y89" i="9"/>
  <c r="Z89" i="9"/>
  <c r="AA89" i="9"/>
  <c r="AB89" i="9"/>
  <c r="AC89" i="9"/>
  <c r="AD89" i="9"/>
  <c r="AE89" i="9"/>
  <c r="AF89" i="9"/>
  <c r="AG89" i="9"/>
  <c r="AH89" i="9"/>
  <c r="AI89" i="9"/>
  <c r="AJ89" i="9"/>
  <c r="AK89" i="9"/>
  <c r="AL89" i="9"/>
  <c r="AM89" i="9"/>
  <c r="AN89" i="9"/>
  <c r="AO89" i="9"/>
  <c r="AP89" i="9"/>
  <c r="AQ89" i="9"/>
  <c r="AR89" i="9"/>
  <c r="AS89" i="9"/>
  <c r="AT89" i="9"/>
  <c r="AU89" i="9"/>
  <c r="AV89" i="9"/>
  <c r="AW89" i="9"/>
  <c r="AX89" i="9"/>
  <c r="AY89" i="9"/>
  <c r="AZ89" i="9"/>
  <c r="BA89" i="9"/>
  <c r="BB89" i="9"/>
  <c r="BC89" i="9"/>
  <c r="BD89" i="9"/>
  <c r="BE89" i="9"/>
  <c r="BF89" i="9"/>
  <c r="BG89" i="9"/>
  <c r="BH89" i="9"/>
  <c r="BI89" i="9"/>
  <c r="BJ89" i="9"/>
  <c r="BK89" i="9"/>
  <c r="B90" i="9"/>
  <c r="BP90" i="9" s="1"/>
  <c r="C90" i="9"/>
  <c r="D90" i="9"/>
  <c r="F90" i="9" s="1"/>
  <c r="E90" i="9"/>
  <c r="G90" i="9"/>
  <c r="H90" i="9"/>
  <c r="I90" i="9"/>
  <c r="J90" i="9"/>
  <c r="K90" i="9"/>
  <c r="L90" i="9"/>
  <c r="M90" i="9"/>
  <c r="N90" i="9"/>
  <c r="O90" i="9"/>
  <c r="P90" i="9"/>
  <c r="Q90" i="9"/>
  <c r="R90" i="9"/>
  <c r="S90" i="9"/>
  <c r="T90" i="9"/>
  <c r="U90" i="9"/>
  <c r="V90" i="9"/>
  <c r="W90" i="9"/>
  <c r="X90" i="9"/>
  <c r="Y90" i="9"/>
  <c r="Z90" i="9"/>
  <c r="AA90" i="9"/>
  <c r="AB90" i="9"/>
  <c r="AC90" i="9"/>
  <c r="AD90" i="9"/>
  <c r="AE90" i="9"/>
  <c r="AF90" i="9"/>
  <c r="AG90" i="9"/>
  <c r="AH90" i="9"/>
  <c r="AI90" i="9"/>
  <c r="AJ90" i="9"/>
  <c r="AK90" i="9"/>
  <c r="AL90" i="9"/>
  <c r="AM90" i="9"/>
  <c r="AN90" i="9"/>
  <c r="AO90" i="9"/>
  <c r="AP90" i="9"/>
  <c r="AQ90" i="9"/>
  <c r="AR90" i="9"/>
  <c r="AS90" i="9"/>
  <c r="AT90" i="9"/>
  <c r="AU90" i="9"/>
  <c r="AV90" i="9"/>
  <c r="AW90" i="9"/>
  <c r="AX90" i="9"/>
  <c r="AY90" i="9"/>
  <c r="AZ90" i="9"/>
  <c r="BA90" i="9"/>
  <c r="BB90" i="9"/>
  <c r="BC90" i="9"/>
  <c r="BD90" i="9"/>
  <c r="BE90" i="9"/>
  <c r="BF90" i="9"/>
  <c r="BG90" i="9"/>
  <c r="BH90" i="9"/>
  <c r="BI90" i="9"/>
  <c r="BJ90" i="9"/>
  <c r="BK90" i="9"/>
  <c r="B91" i="9"/>
  <c r="BL91" i="9" s="1"/>
  <c r="C91" i="9"/>
  <c r="D91" i="9"/>
  <c r="F91" i="9" s="1"/>
  <c r="E91" i="9"/>
  <c r="G91" i="9"/>
  <c r="H91" i="9"/>
  <c r="I91" i="9"/>
  <c r="J91" i="9"/>
  <c r="K91" i="9"/>
  <c r="L91" i="9"/>
  <c r="M91" i="9"/>
  <c r="N91" i="9"/>
  <c r="O91" i="9"/>
  <c r="P91" i="9"/>
  <c r="Q91" i="9"/>
  <c r="R91" i="9"/>
  <c r="S91" i="9"/>
  <c r="T91" i="9"/>
  <c r="U91" i="9"/>
  <c r="V91" i="9"/>
  <c r="W91" i="9"/>
  <c r="X91" i="9"/>
  <c r="Y91" i="9"/>
  <c r="Z91" i="9"/>
  <c r="AA91" i="9"/>
  <c r="AB91" i="9"/>
  <c r="AC91" i="9"/>
  <c r="AD91" i="9"/>
  <c r="AE91" i="9"/>
  <c r="AF91" i="9"/>
  <c r="AG91" i="9"/>
  <c r="AH91" i="9"/>
  <c r="AI91" i="9"/>
  <c r="AJ91" i="9"/>
  <c r="AK91" i="9"/>
  <c r="AL91" i="9"/>
  <c r="AM91" i="9"/>
  <c r="AN91" i="9"/>
  <c r="AO91" i="9"/>
  <c r="AP91" i="9"/>
  <c r="AQ91" i="9"/>
  <c r="AR91" i="9"/>
  <c r="AS91" i="9"/>
  <c r="AT91" i="9"/>
  <c r="AU91" i="9"/>
  <c r="AV91" i="9"/>
  <c r="AW91" i="9"/>
  <c r="AX91" i="9"/>
  <c r="AY91" i="9"/>
  <c r="AZ91" i="9"/>
  <c r="BA91" i="9"/>
  <c r="BB91" i="9"/>
  <c r="BC91" i="9"/>
  <c r="BD91" i="9"/>
  <c r="BE91" i="9"/>
  <c r="BF91" i="9"/>
  <c r="BG91" i="9"/>
  <c r="BH91" i="9"/>
  <c r="BI91" i="9"/>
  <c r="BJ91" i="9"/>
  <c r="BK91" i="9"/>
  <c r="B92" i="9"/>
  <c r="BN92" i="9" s="1"/>
  <c r="C92" i="9"/>
  <c r="D92" i="9"/>
  <c r="F92" i="9" s="1"/>
  <c r="E92" i="9"/>
  <c r="G92" i="9"/>
  <c r="H92" i="9"/>
  <c r="I92" i="9"/>
  <c r="J92" i="9"/>
  <c r="K92" i="9"/>
  <c r="L92" i="9"/>
  <c r="M92" i="9"/>
  <c r="N92" i="9"/>
  <c r="O92" i="9"/>
  <c r="P92" i="9"/>
  <c r="Q92" i="9"/>
  <c r="R92" i="9"/>
  <c r="S92" i="9"/>
  <c r="T92" i="9"/>
  <c r="U92" i="9"/>
  <c r="V92" i="9"/>
  <c r="W92" i="9"/>
  <c r="X92" i="9"/>
  <c r="Y92" i="9"/>
  <c r="Z92" i="9"/>
  <c r="AA92" i="9"/>
  <c r="AB92" i="9"/>
  <c r="AC92" i="9"/>
  <c r="AD92" i="9"/>
  <c r="AE92" i="9"/>
  <c r="AF92" i="9"/>
  <c r="AG92" i="9"/>
  <c r="AH92" i="9"/>
  <c r="AI92" i="9"/>
  <c r="AJ92" i="9"/>
  <c r="AK92" i="9"/>
  <c r="AL92" i="9"/>
  <c r="AM92" i="9"/>
  <c r="AN92" i="9"/>
  <c r="AO92" i="9"/>
  <c r="AP92" i="9"/>
  <c r="AQ92" i="9"/>
  <c r="AR92" i="9"/>
  <c r="AS92" i="9"/>
  <c r="AT92" i="9"/>
  <c r="AU92" i="9"/>
  <c r="AV92" i="9"/>
  <c r="AW92" i="9"/>
  <c r="AX92" i="9"/>
  <c r="AY92" i="9"/>
  <c r="AZ92" i="9"/>
  <c r="BA92" i="9"/>
  <c r="BB92" i="9"/>
  <c r="BC92" i="9"/>
  <c r="BD92" i="9"/>
  <c r="BE92" i="9"/>
  <c r="BF92" i="9"/>
  <c r="BG92" i="9"/>
  <c r="BH92" i="9"/>
  <c r="BI92" i="9"/>
  <c r="BJ92" i="9"/>
  <c r="BK92" i="9"/>
  <c r="B93" i="9"/>
  <c r="C93" i="9"/>
  <c r="D93" i="9"/>
  <c r="F93" i="9" s="1"/>
  <c r="E93" i="9"/>
  <c r="G93" i="9"/>
  <c r="H93" i="9"/>
  <c r="I93" i="9"/>
  <c r="J93" i="9"/>
  <c r="K93" i="9"/>
  <c r="L93" i="9"/>
  <c r="M93" i="9"/>
  <c r="N93" i="9"/>
  <c r="O93" i="9"/>
  <c r="P93" i="9"/>
  <c r="Q93" i="9"/>
  <c r="R93" i="9"/>
  <c r="S93" i="9"/>
  <c r="T93" i="9"/>
  <c r="U93" i="9"/>
  <c r="V93" i="9"/>
  <c r="W93" i="9"/>
  <c r="X93" i="9"/>
  <c r="Y93" i="9"/>
  <c r="Z93" i="9"/>
  <c r="AA93" i="9"/>
  <c r="AB93" i="9"/>
  <c r="AC93" i="9"/>
  <c r="AD93" i="9"/>
  <c r="AE93" i="9"/>
  <c r="AF93" i="9"/>
  <c r="AG93" i="9"/>
  <c r="AH93" i="9"/>
  <c r="AI93" i="9"/>
  <c r="AJ93" i="9"/>
  <c r="AK93" i="9"/>
  <c r="AL93" i="9"/>
  <c r="AM93" i="9"/>
  <c r="AN93" i="9"/>
  <c r="AO93" i="9"/>
  <c r="AP93" i="9"/>
  <c r="AQ93" i="9"/>
  <c r="AR93" i="9"/>
  <c r="AS93" i="9"/>
  <c r="AT93" i="9"/>
  <c r="AU93" i="9"/>
  <c r="AV93" i="9"/>
  <c r="AW93" i="9"/>
  <c r="AX93" i="9"/>
  <c r="AY93" i="9"/>
  <c r="AZ93" i="9"/>
  <c r="BA93" i="9"/>
  <c r="BB93" i="9"/>
  <c r="BC93" i="9"/>
  <c r="BD93" i="9"/>
  <c r="BE93" i="9"/>
  <c r="BF93" i="9"/>
  <c r="BG93" i="9"/>
  <c r="BH93" i="9"/>
  <c r="BI93" i="9"/>
  <c r="BJ93" i="9"/>
  <c r="BK93" i="9"/>
  <c r="B94" i="9"/>
  <c r="C94" i="9"/>
  <c r="D94" i="9"/>
  <c r="F94" i="9" s="1"/>
  <c r="E94" i="9"/>
  <c r="G94" i="9"/>
  <c r="H94" i="9"/>
  <c r="I94" i="9"/>
  <c r="J94" i="9"/>
  <c r="K94" i="9"/>
  <c r="L94" i="9"/>
  <c r="M94" i="9"/>
  <c r="N94" i="9"/>
  <c r="O94" i="9"/>
  <c r="P94" i="9"/>
  <c r="Q94" i="9"/>
  <c r="R94" i="9"/>
  <c r="S94" i="9"/>
  <c r="T94" i="9"/>
  <c r="U94" i="9"/>
  <c r="V94" i="9"/>
  <c r="W94" i="9"/>
  <c r="X94" i="9"/>
  <c r="Y94" i="9"/>
  <c r="Z94" i="9"/>
  <c r="AA94" i="9"/>
  <c r="AB94" i="9"/>
  <c r="AC94" i="9"/>
  <c r="AD94" i="9"/>
  <c r="AE94" i="9"/>
  <c r="AF94" i="9"/>
  <c r="AG94" i="9"/>
  <c r="AH94" i="9"/>
  <c r="AI94" i="9"/>
  <c r="AJ94" i="9"/>
  <c r="AK94" i="9"/>
  <c r="AL94" i="9"/>
  <c r="AM94" i="9"/>
  <c r="AN94" i="9"/>
  <c r="AO94" i="9"/>
  <c r="AP94" i="9"/>
  <c r="AQ94" i="9"/>
  <c r="AR94" i="9"/>
  <c r="AS94" i="9"/>
  <c r="AT94" i="9"/>
  <c r="AU94" i="9"/>
  <c r="AV94" i="9"/>
  <c r="AW94" i="9"/>
  <c r="AX94" i="9"/>
  <c r="AY94" i="9"/>
  <c r="AZ94" i="9"/>
  <c r="BA94" i="9"/>
  <c r="BB94" i="9"/>
  <c r="BC94" i="9"/>
  <c r="BD94" i="9"/>
  <c r="BE94" i="9"/>
  <c r="BF94" i="9"/>
  <c r="BG94" i="9"/>
  <c r="BH94" i="9"/>
  <c r="BI94" i="9"/>
  <c r="BJ94" i="9"/>
  <c r="BK94" i="9"/>
  <c r="B95" i="9"/>
  <c r="BO95" i="9" s="1"/>
  <c r="C95" i="9"/>
  <c r="D95" i="9"/>
  <c r="F95" i="9" s="1"/>
  <c r="E95" i="9"/>
  <c r="G95" i="9"/>
  <c r="H95" i="9"/>
  <c r="I95" i="9"/>
  <c r="J95" i="9"/>
  <c r="K95" i="9"/>
  <c r="L95" i="9"/>
  <c r="M95" i="9"/>
  <c r="N95" i="9"/>
  <c r="O95" i="9"/>
  <c r="P95" i="9"/>
  <c r="Q95" i="9"/>
  <c r="R95" i="9"/>
  <c r="S95" i="9"/>
  <c r="T95" i="9"/>
  <c r="U95" i="9"/>
  <c r="V95" i="9"/>
  <c r="W95" i="9"/>
  <c r="X95" i="9"/>
  <c r="Y95" i="9"/>
  <c r="Z95" i="9"/>
  <c r="AA95" i="9"/>
  <c r="AB95" i="9"/>
  <c r="AC95" i="9"/>
  <c r="AD95" i="9"/>
  <c r="AE95" i="9"/>
  <c r="AF95" i="9"/>
  <c r="AG95" i="9"/>
  <c r="AH95" i="9"/>
  <c r="AI95" i="9"/>
  <c r="AJ95" i="9"/>
  <c r="AK95" i="9"/>
  <c r="AL95" i="9"/>
  <c r="AM95" i="9"/>
  <c r="AN95" i="9"/>
  <c r="AO95" i="9"/>
  <c r="AP95" i="9"/>
  <c r="AQ95" i="9"/>
  <c r="AR95" i="9"/>
  <c r="AS95" i="9"/>
  <c r="AT95" i="9"/>
  <c r="AU95" i="9"/>
  <c r="AV95" i="9"/>
  <c r="AW95" i="9"/>
  <c r="AX95" i="9"/>
  <c r="AY95" i="9"/>
  <c r="AZ95" i="9"/>
  <c r="BA95" i="9"/>
  <c r="BB95" i="9"/>
  <c r="BC95" i="9"/>
  <c r="BD95" i="9"/>
  <c r="BE95" i="9"/>
  <c r="BF95" i="9"/>
  <c r="BG95" i="9"/>
  <c r="BH95" i="9"/>
  <c r="BI95" i="9"/>
  <c r="BJ95" i="9"/>
  <c r="BK95" i="9"/>
  <c r="B96" i="9"/>
  <c r="C96" i="9"/>
  <c r="D96" i="9"/>
  <c r="F96" i="9" s="1"/>
  <c r="E96" i="9"/>
  <c r="G96" i="9"/>
  <c r="H96" i="9"/>
  <c r="I96" i="9"/>
  <c r="J96" i="9"/>
  <c r="K96" i="9"/>
  <c r="L96" i="9"/>
  <c r="M96" i="9"/>
  <c r="N96" i="9"/>
  <c r="O96" i="9"/>
  <c r="P96" i="9"/>
  <c r="Q96" i="9"/>
  <c r="R96" i="9"/>
  <c r="S96" i="9"/>
  <c r="T96" i="9"/>
  <c r="U96" i="9"/>
  <c r="V96" i="9"/>
  <c r="W96" i="9"/>
  <c r="X96" i="9"/>
  <c r="Y96" i="9"/>
  <c r="Z96" i="9"/>
  <c r="AA96" i="9"/>
  <c r="AB96" i="9"/>
  <c r="AC96" i="9"/>
  <c r="AD96" i="9"/>
  <c r="AE96" i="9"/>
  <c r="AF96" i="9"/>
  <c r="AG96" i="9"/>
  <c r="AH96" i="9"/>
  <c r="AI96" i="9"/>
  <c r="AJ96" i="9"/>
  <c r="AK96" i="9"/>
  <c r="AL96" i="9"/>
  <c r="AM96" i="9"/>
  <c r="AN96" i="9"/>
  <c r="AO96" i="9"/>
  <c r="AP96" i="9"/>
  <c r="AQ96" i="9"/>
  <c r="AR96" i="9"/>
  <c r="AS96" i="9"/>
  <c r="AT96" i="9"/>
  <c r="AU96" i="9"/>
  <c r="AV96" i="9"/>
  <c r="AW96" i="9"/>
  <c r="AX96" i="9"/>
  <c r="AY96" i="9"/>
  <c r="AZ96" i="9"/>
  <c r="BA96" i="9"/>
  <c r="BB96" i="9"/>
  <c r="BC96" i="9"/>
  <c r="BD96" i="9"/>
  <c r="BE96" i="9"/>
  <c r="BF96" i="9"/>
  <c r="BG96" i="9"/>
  <c r="BH96" i="9"/>
  <c r="BI96" i="9"/>
  <c r="BJ96" i="9"/>
  <c r="BK96" i="9"/>
  <c r="B97" i="9"/>
  <c r="C97" i="9"/>
  <c r="D97" i="9"/>
  <c r="F97" i="9" s="1"/>
  <c r="E97" i="9"/>
  <c r="G97" i="9"/>
  <c r="H97" i="9"/>
  <c r="I97" i="9"/>
  <c r="J97" i="9"/>
  <c r="K97" i="9"/>
  <c r="L97" i="9"/>
  <c r="M97" i="9"/>
  <c r="N97" i="9"/>
  <c r="O97" i="9"/>
  <c r="P97" i="9"/>
  <c r="Q97" i="9"/>
  <c r="R97" i="9"/>
  <c r="S97" i="9"/>
  <c r="T97" i="9"/>
  <c r="U97" i="9"/>
  <c r="V97" i="9"/>
  <c r="W97" i="9"/>
  <c r="X97" i="9"/>
  <c r="Y97" i="9"/>
  <c r="Z97" i="9"/>
  <c r="AA97" i="9"/>
  <c r="AB97" i="9"/>
  <c r="AC97" i="9"/>
  <c r="AD97" i="9"/>
  <c r="AE97" i="9"/>
  <c r="AF97" i="9"/>
  <c r="AG97" i="9"/>
  <c r="AH97" i="9"/>
  <c r="AI97" i="9"/>
  <c r="AJ97" i="9"/>
  <c r="AK97" i="9"/>
  <c r="AL97" i="9"/>
  <c r="AM97" i="9"/>
  <c r="AN97" i="9"/>
  <c r="AO97" i="9"/>
  <c r="AP97" i="9"/>
  <c r="AQ97" i="9"/>
  <c r="AR97" i="9"/>
  <c r="AS97" i="9"/>
  <c r="AT97" i="9"/>
  <c r="AU97" i="9"/>
  <c r="AV97" i="9"/>
  <c r="AW97" i="9"/>
  <c r="AX97" i="9"/>
  <c r="AY97" i="9"/>
  <c r="AZ97" i="9"/>
  <c r="BA97" i="9"/>
  <c r="BB97" i="9"/>
  <c r="BC97" i="9"/>
  <c r="BD97" i="9"/>
  <c r="BE97" i="9"/>
  <c r="BF97" i="9"/>
  <c r="BG97" i="9"/>
  <c r="BH97" i="9"/>
  <c r="BI97" i="9"/>
  <c r="BJ97" i="9"/>
  <c r="BK97" i="9"/>
  <c r="B98" i="9"/>
  <c r="BL98" i="9" s="1"/>
  <c r="C98" i="9"/>
  <c r="D98" i="9"/>
  <c r="F98" i="9" s="1"/>
  <c r="E98" i="9"/>
  <c r="G98" i="9"/>
  <c r="H98" i="9"/>
  <c r="I98" i="9"/>
  <c r="J98" i="9"/>
  <c r="K98" i="9"/>
  <c r="L98" i="9"/>
  <c r="M98" i="9"/>
  <c r="N98" i="9"/>
  <c r="O98" i="9"/>
  <c r="P98" i="9"/>
  <c r="Q98" i="9"/>
  <c r="R98" i="9"/>
  <c r="S98" i="9"/>
  <c r="T98" i="9"/>
  <c r="U98" i="9"/>
  <c r="V98" i="9"/>
  <c r="W98" i="9"/>
  <c r="X98" i="9"/>
  <c r="Y98" i="9"/>
  <c r="Z98" i="9"/>
  <c r="AA98" i="9"/>
  <c r="AB98" i="9"/>
  <c r="AC98" i="9"/>
  <c r="AD98" i="9"/>
  <c r="AE98" i="9"/>
  <c r="AF98" i="9"/>
  <c r="AG98" i="9"/>
  <c r="AH98" i="9"/>
  <c r="AI98" i="9"/>
  <c r="AJ98" i="9"/>
  <c r="AK98" i="9"/>
  <c r="AL98" i="9"/>
  <c r="AM98" i="9"/>
  <c r="AN98" i="9"/>
  <c r="AO98" i="9"/>
  <c r="AP98" i="9"/>
  <c r="AQ98" i="9"/>
  <c r="AR98" i="9"/>
  <c r="AS98" i="9"/>
  <c r="AT98" i="9"/>
  <c r="AU98" i="9"/>
  <c r="AV98" i="9"/>
  <c r="AW98" i="9"/>
  <c r="AX98" i="9"/>
  <c r="AY98" i="9"/>
  <c r="AZ98" i="9"/>
  <c r="BA98" i="9"/>
  <c r="BB98" i="9"/>
  <c r="BC98" i="9"/>
  <c r="BD98" i="9"/>
  <c r="BE98" i="9"/>
  <c r="BF98" i="9"/>
  <c r="BG98" i="9"/>
  <c r="BH98" i="9"/>
  <c r="BI98" i="9"/>
  <c r="BJ98" i="9"/>
  <c r="BK98" i="9"/>
  <c r="B99" i="9"/>
  <c r="C99" i="9"/>
  <c r="D99" i="9"/>
  <c r="F99" i="9" s="1"/>
  <c r="E99" i="9"/>
  <c r="G99" i="9"/>
  <c r="H99" i="9"/>
  <c r="I99" i="9"/>
  <c r="J99" i="9"/>
  <c r="K99" i="9"/>
  <c r="L99" i="9"/>
  <c r="M99" i="9"/>
  <c r="N99" i="9"/>
  <c r="O99" i="9"/>
  <c r="P99" i="9"/>
  <c r="Q99" i="9"/>
  <c r="R99" i="9"/>
  <c r="S99" i="9"/>
  <c r="T99" i="9"/>
  <c r="U99" i="9"/>
  <c r="V99" i="9"/>
  <c r="W99" i="9"/>
  <c r="X99" i="9"/>
  <c r="Y99" i="9"/>
  <c r="Z99" i="9"/>
  <c r="AA99" i="9"/>
  <c r="AB99" i="9"/>
  <c r="AC99" i="9"/>
  <c r="AD99" i="9"/>
  <c r="AE99" i="9"/>
  <c r="AF99" i="9"/>
  <c r="AG99" i="9"/>
  <c r="AH99" i="9"/>
  <c r="AI99" i="9"/>
  <c r="AJ99" i="9"/>
  <c r="AK99" i="9"/>
  <c r="AL99" i="9"/>
  <c r="AM99" i="9"/>
  <c r="AN99" i="9"/>
  <c r="AO99" i="9"/>
  <c r="AP99" i="9"/>
  <c r="AQ99" i="9"/>
  <c r="AR99" i="9"/>
  <c r="AS99" i="9"/>
  <c r="AT99" i="9"/>
  <c r="AU99" i="9"/>
  <c r="AV99" i="9"/>
  <c r="AW99" i="9"/>
  <c r="AX99" i="9"/>
  <c r="AY99" i="9"/>
  <c r="AZ99" i="9"/>
  <c r="BA99" i="9"/>
  <c r="BB99" i="9"/>
  <c r="BC99" i="9"/>
  <c r="BD99" i="9"/>
  <c r="BE99" i="9"/>
  <c r="BF99" i="9"/>
  <c r="BG99" i="9"/>
  <c r="BH99" i="9"/>
  <c r="BI99" i="9"/>
  <c r="BJ99" i="9"/>
  <c r="BK99" i="9"/>
  <c r="B100" i="9"/>
  <c r="C100" i="9"/>
  <c r="D100" i="9"/>
  <c r="F100" i="9" s="1"/>
  <c r="E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AG100" i="9"/>
  <c r="AH100" i="9"/>
  <c r="AI100" i="9"/>
  <c r="AJ100" i="9"/>
  <c r="AK100" i="9"/>
  <c r="AL100" i="9"/>
  <c r="AM100" i="9"/>
  <c r="AN100" i="9"/>
  <c r="AO100" i="9"/>
  <c r="AP100" i="9"/>
  <c r="AQ100" i="9"/>
  <c r="AR100" i="9"/>
  <c r="AS100" i="9"/>
  <c r="AT100" i="9"/>
  <c r="AU100" i="9"/>
  <c r="AV100" i="9"/>
  <c r="AW100" i="9"/>
  <c r="AX100" i="9"/>
  <c r="AY100" i="9"/>
  <c r="AZ100" i="9"/>
  <c r="BA100" i="9"/>
  <c r="BB100" i="9"/>
  <c r="BC100" i="9"/>
  <c r="BD100" i="9"/>
  <c r="BE100" i="9"/>
  <c r="BF100" i="9"/>
  <c r="BG100" i="9"/>
  <c r="BH100" i="9"/>
  <c r="BI100" i="9"/>
  <c r="BJ100" i="9"/>
  <c r="BK100" i="9"/>
  <c r="B101" i="9"/>
  <c r="BL101" i="9" s="1"/>
  <c r="C101" i="9"/>
  <c r="D101" i="9"/>
  <c r="F101" i="9" s="1"/>
  <c r="E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AG101" i="9"/>
  <c r="AH101" i="9"/>
  <c r="AI101" i="9"/>
  <c r="AJ101" i="9"/>
  <c r="AK101" i="9"/>
  <c r="AL101" i="9"/>
  <c r="AM101" i="9"/>
  <c r="AN101" i="9"/>
  <c r="AO101" i="9"/>
  <c r="AP101" i="9"/>
  <c r="AQ101" i="9"/>
  <c r="AR101" i="9"/>
  <c r="AS101" i="9"/>
  <c r="AT101" i="9"/>
  <c r="AU101" i="9"/>
  <c r="AV101" i="9"/>
  <c r="AW101" i="9"/>
  <c r="AX101" i="9"/>
  <c r="AY101" i="9"/>
  <c r="AZ101" i="9"/>
  <c r="BA101" i="9"/>
  <c r="BB101" i="9"/>
  <c r="BC101" i="9"/>
  <c r="BD101" i="9"/>
  <c r="BE101" i="9"/>
  <c r="BF101" i="9"/>
  <c r="BG101" i="9"/>
  <c r="BH101" i="9"/>
  <c r="BI101" i="9"/>
  <c r="BJ101" i="9"/>
  <c r="BK101" i="9"/>
  <c r="B102" i="9"/>
  <c r="BM102" i="9" s="1"/>
  <c r="C102" i="9"/>
  <c r="D102" i="9"/>
  <c r="F102" i="9" s="1"/>
  <c r="E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AG102" i="9"/>
  <c r="AH102" i="9"/>
  <c r="AI102" i="9"/>
  <c r="AJ102" i="9"/>
  <c r="AK102" i="9"/>
  <c r="AL102" i="9"/>
  <c r="AM102" i="9"/>
  <c r="AN102" i="9"/>
  <c r="AO102" i="9"/>
  <c r="AP102" i="9"/>
  <c r="AQ102" i="9"/>
  <c r="AR102" i="9"/>
  <c r="AS102" i="9"/>
  <c r="AT102" i="9"/>
  <c r="AU102" i="9"/>
  <c r="AV102" i="9"/>
  <c r="AW102" i="9"/>
  <c r="AX102" i="9"/>
  <c r="AY102" i="9"/>
  <c r="AZ102" i="9"/>
  <c r="BA102" i="9"/>
  <c r="BB102" i="9"/>
  <c r="BC102" i="9"/>
  <c r="BD102" i="9"/>
  <c r="BE102" i="9"/>
  <c r="BF102" i="9"/>
  <c r="BG102" i="9"/>
  <c r="BH102" i="9"/>
  <c r="BI102" i="9"/>
  <c r="BJ102" i="9"/>
  <c r="BK102" i="9"/>
  <c r="B103" i="9"/>
  <c r="C103" i="9"/>
  <c r="D103" i="9"/>
  <c r="F103" i="9" s="1"/>
  <c r="E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AG103" i="9"/>
  <c r="AH103" i="9"/>
  <c r="AI103" i="9"/>
  <c r="AJ103" i="9"/>
  <c r="AK103" i="9"/>
  <c r="AL103" i="9"/>
  <c r="AM103" i="9"/>
  <c r="AN103" i="9"/>
  <c r="AO103" i="9"/>
  <c r="AP103" i="9"/>
  <c r="AQ103" i="9"/>
  <c r="AR103" i="9"/>
  <c r="AS103" i="9"/>
  <c r="AT103" i="9"/>
  <c r="AU103" i="9"/>
  <c r="AV103" i="9"/>
  <c r="AW103" i="9"/>
  <c r="AX103" i="9"/>
  <c r="AY103" i="9"/>
  <c r="AZ103" i="9"/>
  <c r="BA103" i="9"/>
  <c r="BB103" i="9"/>
  <c r="BC103" i="9"/>
  <c r="BD103" i="9"/>
  <c r="BE103" i="9"/>
  <c r="BF103" i="9"/>
  <c r="BG103" i="9"/>
  <c r="BH103" i="9"/>
  <c r="BI103" i="9"/>
  <c r="BJ103" i="9"/>
  <c r="BK103" i="9"/>
  <c r="B104" i="9"/>
  <c r="C104" i="9"/>
  <c r="D104" i="9"/>
  <c r="F104" i="9" s="1"/>
  <c r="E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AG104" i="9"/>
  <c r="AH104" i="9"/>
  <c r="AI104" i="9"/>
  <c r="AJ104" i="9"/>
  <c r="AK104" i="9"/>
  <c r="AL104" i="9"/>
  <c r="AM104" i="9"/>
  <c r="AN104" i="9"/>
  <c r="AO104" i="9"/>
  <c r="AP104" i="9"/>
  <c r="AQ104" i="9"/>
  <c r="AR104" i="9"/>
  <c r="AS104" i="9"/>
  <c r="AT104" i="9"/>
  <c r="AU104" i="9"/>
  <c r="AV104" i="9"/>
  <c r="AW104" i="9"/>
  <c r="AX104" i="9"/>
  <c r="AY104" i="9"/>
  <c r="AZ104" i="9"/>
  <c r="BA104" i="9"/>
  <c r="BB104" i="9"/>
  <c r="BC104" i="9"/>
  <c r="BD104" i="9"/>
  <c r="BE104" i="9"/>
  <c r="BF104" i="9"/>
  <c r="BG104" i="9"/>
  <c r="BH104" i="9"/>
  <c r="BI104" i="9"/>
  <c r="BJ104" i="9"/>
  <c r="BK104" i="9"/>
  <c r="B105" i="9"/>
  <c r="BL105" i="9" s="1"/>
  <c r="C105" i="9"/>
  <c r="D105" i="9"/>
  <c r="F105" i="9" s="1"/>
  <c r="E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AG105" i="9"/>
  <c r="AH105" i="9"/>
  <c r="AI105" i="9"/>
  <c r="AJ105" i="9"/>
  <c r="AK105" i="9"/>
  <c r="AL105" i="9"/>
  <c r="AM105" i="9"/>
  <c r="AN105" i="9"/>
  <c r="AO105" i="9"/>
  <c r="AP105" i="9"/>
  <c r="AQ105" i="9"/>
  <c r="AR105" i="9"/>
  <c r="AS105" i="9"/>
  <c r="AT105" i="9"/>
  <c r="AU105" i="9"/>
  <c r="AV105" i="9"/>
  <c r="AW105" i="9"/>
  <c r="AX105" i="9"/>
  <c r="AY105" i="9"/>
  <c r="AZ105" i="9"/>
  <c r="BA105" i="9"/>
  <c r="BB105" i="9"/>
  <c r="BC105" i="9"/>
  <c r="BD105" i="9"/>
  <c r="BE105" i="9"/>
  <c r="BF105" i="9"/>
  <c r="BG105" i="9"/>
  <c r="BH105" i="9"/>
  <c r="BI105" i="9"/>
  <c r="BJ105" i="9"/>
  <c r="BK105" i="9"/>
  <c r="B106" i="9"/>
  <c r="BL106" i="9" s="1"/>
  <c r="C106" i="9"/>
  <c r="D106" i="9"/>
  <c r="F106" i="9" s="1"/>
  <c r="E106" i="9"/>
  <c r="G106" i="9"/>
  <c r="H106" i="9"/>
  <c r="I106" i="9"/>
  <c r="J106" i="9"/>
  <c r="K106" i="9"/>
  <c r="L106" i="9"/>
  <c r="M106" i="9"/>
  <c r="N106" i="9"/>
  <c r="O106" i="9"/>
  <c r="P106" i="9"/>
  <c r="Q106" i="9"/>
  <c r="R106" i="9"/>
  <c r="S106" i="9"/>
  <c r="T106" i="9"/>
  <c r="U106" i="9"/>
  <c r="V106" i="9"/>
  <c r="W106" i="9"/>
  <c r="X106" i="9"/>
  <c r="Y106" i="9"/>
  <c r="Z106" i="9"/>
  <c r="AA106" i="9"/>
  <c r="AB106" i="9"/>
  <c r="AC106" i="9"/>
  <c r="AD106" i="9"/>
  <c r="AE106" i="9"/>
  <c r="AF106" i="9"/>
  <c r="AG106" i="9"/>
  <c r="AH106" i="9"/>
  <c r="AI106" i="9"/>
  <c r="AJ106" i="9"/>
  <c r="AK106" i="9"/>
  <c r="AL106" i="9"/>
  <c r="AM106" i="9"/>
  <c r="AN106" i="9"/>
  <c r="AO106" i="9"/>
  <c r="AP106" i="9"/>
  <c r="AQ106" i="9"/>
  <c r="AR106" i="9"/>
  <c r="AS106" i="9"/>
  <c r="AT106" i="9"/>
  <c r="AU106" i="9"/>
  <c r="AV106" i="9"/>
  <c r="AW106" i="9"/>
  <c r="AX106" i="9"/>
  <c r="AY106" i="9"/>
  <c r="AZ106" i="9"/>
  <c r="BA106" i="9"/>
  <c r="BB106" i="9"/>
  <c r="BC106" i="9"/>
  <c r="BD106" i="9"/>
  <c r="BE106" i="9"/>
  <c r="BF106" i="9"/>
  <c r="BG106" i="9"/>
  <c r="BH106" i="9"/>
  <c r="BI106" i="9"/>
  <c r="BJ106" i="9"/>
  <c r="BK106" i="9"/>
  <c r="B107" i="9"/>
  <c r="BM107" i="9" s="1"/>
  <c r="C107" i="9"/>
  <c r="D107" i="9"/>
  <c r="F107" i="9" s="1"/>
  <c r="E107" i="9"/>
  <c r="G107" i="9"/>
  <c r="H107" i="9"/>
  <c r="I107" i="9"/>
  <c r="J107" i="9"/>
  <c r="K107" i="9"/>
  <c r="L107" i="9"/>
  <c r="M107" i="9"/>
  <c r="N107" i="9"/>
  <c r="O107" i="9"/>
  <c r="P107" i="9"/>
  <c r="Q107" i="9"/>
  <c r="R107" i="9"/>
  <c r="S107" i="9"/>
  <c r="T107" i="9"/>
  <c r="U107" i="9"/>
  <c r="V107" i="9"/>
  <c r="W107" i="9"/>
  <c r="X107" i="9"/>
  <c r="Y107" i="9"/>
  <c r="Z107" i="9"/>
  <c r="AA107" i="9"/>
  <c r="AB107" i="9"/>
  <c r="AC107" i="9"/>
  <c r="AD107" i="9"/>
  <c r="AE107" i="9"/>
  <c r="AF107" i="9"/>
  <c r="AG107" i="9"/>
  <c r="AH107" i="9"/>
  <c r="AI107" i="9"/>
  <c r="AJ107" i="9"/>
  <c r="AK107" i="9"/>
  <c r="AL107" i="9"/>
  <c r="AM107" i="9"/>
  <c r="AN107" i="9"/>
  <c r="AO107" i="9"/>
  <c r="AP107" i="9"/>
  <c r="AQ107" i="9"/>
  <c r="AR107" i="9"/>
  <c r="AS107" i="9"/>
  <c r="AT107" i="9"/>
  <c r="AU107" i="9"/>
  <c r="AV107" i="9"/>
  <c r="AW107" i="9"/>
  <c r="AX107" i="9"/>
  <c r="AY107" i="9"/>
  <c r="AZ107" i="9"/>
  <c r="BA107" i="9"/>
  <c r="BB107" i="9"/>
  <c r="BC107" i="9"/>
  <c r="BD107" i="9"/>
  <c r="BE107" i="9"/>
  <c r="BF107" i="9"/>
  <c r="BG107" i="9"/>
  <c r="BH107" i="9"/>
  <c r="BI107" i="9"/>
  <c r="BJ107" i="9"/>
  <c r="BK107" i="9"/>
  <c r="B108" i="9"/>
  <c r="BN108" i="9" s="1"/>
  <c r="C108" i="9"/>
  <c r="D108" i="9"/>
  <c r="F108" i="9" s="1"/>
  <c r="E108" i="9"/>
  <c r="G108" i="9"/>
  <c r="H108" i="9"/>
  <c r="I108" i="9"/>
  <c r="J108" i="9"/>
  <c r="K108" i="9"/>
  <c r="L108" i="9"/>
  <c r="M108" i="9"/>
  <c r="N108" i="9"/>
  <c r="O108" i="9"/>
  <c r="P108" i="9"/>
  <c r="Q108" i="9"/>
  <c r="R108" i="9"/>
  <c r="S108" i="9"/>
  <c r="T108" i="9"/>
  <c r="U108" i="9"/>
  <c r="V108" i="9"/>
  <c r="W108" i="9"/>
  <c r="X108" i="9"/>
  <c r="Y108" i="9"/>
  <c r="Z108" i="9"/>
  <c r="AA108" i="9"/>
  <c r="AB108" i="9"/>
  <c r="AC108" i="9"/>
  <c r="AD108" i="9"/>
  <c r="AE108" i="9"/>
  <c r="AF108" i="9"/>
  <c r="AG108" i="9"/>
  <c r="AH108" i="9"/>
  <c r="AI108" i="9"/>
  <c r="AJ108" i="9"/>
  <c r="AK108" i="9"/>
  <c r="AL108" i="9"/>
  <c r="AM108" i="9"/>
  <c r="AN108" i="9"/>
  <c r="AO108" i="9"/>
  <c r="AP108" i="9"/>
  <c r="AQ108" i="9"/>
  <c r="AR108" i="9"/>
  <c r="AS108" i="9"/>
  <c r="AT108" i="9"/>
  <c r="AU108" i="9"/>
  <c r="AV108" i="9"/>
  <c r="AW108" i="9"/>
  <c r="AX108" i="9"/>
  <c r="AY108" i="9"/>
  <c r="AZ108" i="9"/>
  <c r="BA108" i="9"/>
  <c r="BB108" i="9"/>
  <c r="BC108" i="9"/>
  <c r="BD108" i="9"/>
  <c r="BE108" i="9"/>
  <c r="BF108" i="9"/>
  <c r="BG108" i="9"/>
  <c r="BH108" i="9"/>
  <c r="BI108" i="9"/>
  <c r="BJ108" i="9"/>
  <c r="BK108" i="9"/>
  <c r="B109" i="9"/>
  <c r="BO109" i="9" s="1"/>
  <c r="C109" i="9"/>
  <c r="D109" i="9"/>
  <c r="F109" i="9" s="1"/>
  <c r="E109" i="9"/>
  <c r="G109" i="9"/>
  <c r="H109" i="9"/>
  <c r="I109" i="9"/>
  <c r="J109" i="9"/>
  <c r="K109" i="9"/>
  <c r="L109" i="9"/>
  <c r="M109" i="9"/>
  <c r="N109" i="9"/>
  <c r="O109" i="9"/>
  <c r="P109" i="9"/>
  <c r="Q109" i="9"/>
  <c r="R109" i="9"/>
  <c r="S109" i="9"/>
  <c r="T109" i="9"/>
  <c r="U109" i="9"/>
  <c r="V109" i="9"/>
  <c r="W109" i="9"/>
  <c r="X109" i="9"/>
  <c r="Y109" i="9"/>
  <c r="Z109" i="9"/>
  <c r="AA109" i="9"/>
  <c r="AB109" i="9"/>
  <c r="AC109" i="9"/>
  <c r="AD109" i="9"/>
  <c r="AE109" i="9"/>
  <c r="AF109" i="9"/>
  <c r="AG109" i="9"/>
  <c r="AH109" i="9"/>
  <c r="AI109" i="9"/>
  <c r="AJ109" i="9"/>
  <c r="AK109" i="9"/>
  <c r="AL109" i="9"/>
  <c r="AM109" i="9"/>
  <c r="AN109" i="9"/>
  <c r="AO109" i="9"/>
  <c r="AP109" i="9"/>
  <c r="AQ109" i="9"/>
  <c r="AR109" i="9"/>
  <c r="AS109" i="9"/>
  <c r="AT109" i="9"/>
  <c r="AU109" i="9"/>
  <c r="AV109" i="9"/>
  <c r="AW109" i="9"/>
  <c r="AX109" i="9"/>
  <c r="AY109" i="9"/>
  <c r="AZ109" i="9"/>
  <c r="BA109" i="9"/>
  <c r="BB109" i="9"/>
  <c r="BC109" i="9"/>
  <c r="BD109" i="9"/>
  <c r="BE109" i="9"/>
  <c r="BF109" i="9"/>
  <c r="BG109" i="9"/>
  <c r="BH109" i="9"/>
  <c r="BI109" i="9"/>
  <c r="BJ109" i="9"/>
  <c r="BK109" i="9"/>
  <c r="B110" i="9"/>
  <c r="C110" i="9"/>
  <c r="D110" i="9"/>
  <c r="F110" i="9" s="1"/>
  <c r="E110" i="9"/>
  <c r="G110" i="9"/>
  <c r="H110" i="9"/>
  <c r="I110" i="9"/>
  <c r="J110" i="9"/>
  <c r="K110" i="9"/>
  <c r="L110" i="9"/>
  <c r="M110" i="9"/>
  <c r="N110" i="9"/>
  <c r="O110" i="9"/>
  <c r="P110" i="9"/>
  <c r="Q110" i="9"/>
  <c r="R110" i="9"/>
  <c r="S110" i="9"/>
  <c r="T110" i="9"/>
  <c r="U110" i="9"/>
  <c r="V110" i="9"/>
  <c r="W110" i="9"/>
  <c r="X110" i="9"/>
  <c r="Y110" i="9"/>
  <c r="Z110" i="9"/>
  <c r="AA110" i="9"/>
  <c r="AB110" i="9"/>
  <c r="AC110" i="9"/>
  <c r="AD110" i="9"/>
  <c r="AE110" i="9"/>
  <c r="AF110" i="9"/>
  <c r="AG110" i="9"/>
  <c r="AH110" i="9"/>
  <c r="AI110" i="9"/>
  <c r="AJ110" i="9"/>
  <c r="AK110" i="9"/>
  <c r="AL110" i="9"/>
  <c r="AM110" i="9"/>
  <c r="AN110" i="9"/>
  <c r="AO110" i="9"/>
  <c r="AP110" i="9"/>
  <c r="AQ110" i="9"/>
  <c r="AR110" i="9"/>
  <c r="AS110" i="9"/>
  <c r="AT110" i="9"/>
  <c r="AU110" i="9"/>
  <c r="AV110" i="9"/>
  <c r="AW110" i="9"/>
  <c r="AX110" i="9"/>
  <c r="AY110" i="9"/>
  <c r="AZ110" i="9"/>
  <c r="BA110" i="9"/>
  <c r="BB110" i="9"/>
  <c r="BC110" i="9"/>
  <c r="BD110" i="9"/>
  <c r="BE110" i="9"/>
  <c r="BF110" i="9"/>
  <c r="BG110" i="9"/>
  <c r="BH110" i="9"/>
  <c r="BI110" i="9"/>
  <c r="BJ110" i="9"/>
  <c r="BK110" i="9"/>
  <c r="B111" i="9"/>
  <c r="BN111" i="9" s="1"/>
  <c r="C111" i="9"/>
  <c r="D111" i="9"/>
  <c r="F111" i="9" s="1"/>
  <c r="E111" i="9"/>
  <c r="G111" i="9"/>
  <c r="H111" i="9"/>
  <c r="I111" i="9"/>
  <c r="J111" i="9"/>
  <c r="K111" i="9"/>
  <c r="L111" i="9"/>
  <c r="M111" i="9"/>
  <c r="N111" i="9"/>
  <c r="O111" i="9"/>
  <c r="P111" i="9"/>
  <c r="Q111" i="9"/>
  <c r="R111" i="9"/>
  <c r="S111" i="9"/>
  <c r="T111" i="9"/>
  <c r="U111" i="9"/>
  <c r="V111" i="9"/>
  <c r="W111" i="9"/>
  <c r="X111" i="9"/>
  <c r="Y111" i="9"/>
  <c r="Z111" i="9"/>
  <c r="AA111" i="9"/>
  <c r="AB111" i="9"/>
  <c r="AC111" i="9"/>
  <c r="AD111" i="9"/>
  <c r="AE111" i="9"/>
  <c r="AF111" i="9"/>
  <c r="AG111" i="9"/>
  <c r="AH111" i="9"/>
  <c r="AI111" i="9"/>
  <c r="AJ111" i="9"/>
  <c r="AK111" i="9"/>
  <c r="AL111" i="9"/>
  <c r="AM111" i="9"/>
  <c r="AN111" i="9"/>
  <c r="AO111" i="9"/>
  <c r="AP111" i="9"/>
  <c r="AQ111" i="9"/>
  <c r="AR111" i="9"/>
  <c r="AS111" i="9"/>
  <c r="AT111" i="9"/>
  <c r="AU111" i="9"/>
  <c r="AV111" i="9"/>
  <c r="AW111" i="9"/>
  <c r="AX111" i="9"/>
  <c r="AY111" i="9"/>
  <c r="AZ111" i="9"/>
  <c r="BA111" i="9"/>
  <c r="BB111" i="9"/>
  <c r="BC111" i="9"/>
  <c r="BD111" i="9"/>
  <c r="BE111" i="9"/>
  <c r="BF111" i="9"/>
  <c r="BG111" i="9"/>
  <c r="BH111" i="9"/>
  <c r="BI111" i="9"/>
  <c r="BJ111" i="9"/>
  <c r="BK111" i="9"/>
  <c r="B112" i="9"/>
  <c r="BL112" i="9" s="1"/>
  <c r="C112" i="9"/>
  <c r="D112" i="9"/>
  <c r="F112" i="9" s="1"/>
  <c r="E112" i="9"/>
  <c r="G112" i="9"/>
  <c r="H112" i="9"/>
  <c r="I112" i="9"/>
  <c r="J112" i="9"/>
  <c r="K112" i="9"/>
  <c r="L112" i="9"/>
  <c r="M112" i="9"/>
  <c r="N112" i="9"/>
  <c r="O112" i="9"/>
  <c r="P112" i="9"/>
  <c r="Q112" i="9"/>
  <c r="R112" i="9"/>
  <c r="S112" i="9"/>
  <c r="T112" i="9"/>
  <c r="U112" i="9"/>
  <c r="V112" i="9"/>
  <c r="W112" i="9"/>
  <c r="X112" i="9"/>
  <c r="Y112" i="9"/>
  <c r="Z112" i="9"/>
  <c r="AA112" i="9"/>
  <c r="AB112" i="9"/>
  <c r="AC112" i="9"/>
  <c r="AD112" i="9"/>
  <c r="AE112" i="9"/>
  <c r="AF112" i="9"/>
  <c r="AG112" i="9"/>
  <c r="AH112" i="9"/>
  <c r="AI112" i="9"/>
  <c r="AJ112" i="9"/>
  <c r="AK112" i="9"/>
  <c r="AL112" i="9"/>
  <c r="AM112" i="9"/>
  <c r="AN112" i="9"/>
  <c r="AO112" i="9"/>
  <c r="AP112" i="9"/>
  <c r="AQ112" i="9"/>
  <c r="AR112" i="9"/>
  <c r="AS112" i="9"/>
  <c r="AT112" i="9"/>
  <c r="AU112" i="9"/>
  <c r="AV112" i="9"/>
  <c r="AW112" i="9"/>
  <c r="AX112" i="9"/>
  <c r="AY112" i="9"/>
  <c r="AZ112" i="9"/>
  <c r="BA112" i="9"/>
  <c r="BB112" i="9"/>
  <c r="BC112" i="9"/>
  <c r="BD112" i="9"/>
  <c r="BE112" i="9"/>
  <c r="BF112" i="9"/>
  <c r="BG112" i="9"/>
  <c r="BH112" i="9"/>
  <c r="BI112" i="9"/>
  <c r="BJ112" i="9"/>
  <c r="BK112" i="9"/>
  <c r="B113" i="9"/>
  <c r="BM113" i="9" s="1"/>
  <c r="C113" i="9"/>
  <c r="D113" i="9"/>
  <c r="F113" i="9" s="1"/>
  <c r="E113" i="9"/>
  <c r="G113" i="9"/>
  <c r="H113" i="9"/>
  <c r="I113" i="9"/>
  <c r="J113" i="9"/>
  <c r="K113" i="9"/>
  <c r="L113" i="9"/>
  <c r="M113" i="9"/>
  <c r="N113" i="9"/>
  <c r="O113" i="9"/>
  <c r="P113" i="9"/>
  <c r="Q113" i="9"/>
  <c r="R113" i="9"/>
  <c r="S113" i="9"/>
  <c r="T113" i="9"/>
  <c r="U113" i="9"/>
  <c r="V113" i="9"/>
  <c r="W113" i="9"/>
  <c r="X113" i="9"/>
  <c r="Y113" i="9"/>
  <c r="Z113" i="9"/>
  <c r="AA113" i="9"/>
  <c r="AB113" i="9"/>
  <c r="AC113" i="9"/>
  <c r="AD113" i="9"/>
  <c r="AE113" i="9"/>
  <c r="AF113" i="9"/>
  <c r="AG113" i="9"/>
  <c r="AH113" i="9"/>
  <c r="AI113" i="9"/>
  <c r="AJ113" i="9"/>
  <c r="AK113" i="9"/>
  <c r="AL113" i="9"/>
  <c r="AM113" i="9"/>
  <c r="AN113" i="9"/>
  <c r="AO113" i="9"/>
  <c r="AP113" i="9"/>
  <c r="AQ113" i="9"/>
  <c r="AR113" i="9"/>
  <c r="AS113" i="9"/>
  <c r="AT113" i="9"/>
  <c r="AU113" i="9"/>
  <c r="AV113" i="9"/>
  <c r="AW113" i="9"/>
  <c r="AX113" i="9"/>
  <c r="AY113" i="9"/>
  <c r="AZ113" i="9"/>
  <c r="BA113" i="9"/>
  <c r="BB113" i="9"/>
  <c r="BC113" i="9"/>
  <c r="BD113" i="9"/>
  <c r="BE113" i="9"/>
  <c r="BF113" i="9"/>
  <c r="BG113" i="9"/>
  <c r="BH113" i="9"/>
  <c r="BI113" i="9"/>
  <c r="BJ113" i="9"/>
  <c r="BK113" i="9"/>
  <c r="B114" i="9"/>
  <c r="C114" i="9"/>
  <c r="D114" i="9"/>
  <c r="F114" i="9" s="1"/>
  <c r="E114" i="9"/>
  <c r="G114" i="9"/>
  <c r="H114" i="9"/>
  <c r="I114" i="9"/>
  <c r="J114" i="9"/>
  <c r="K114" i="9"/>
  <c r="L114" i="9"/>
  <c r="M114" i="9"/>
  <c r="N114" i="9"/>
  <c r="O114" i="9"/>
  <c r="P114" i="9"/>
  <c r="Q114" i="9"/>
  <c r="R114" i="9"/>
  <c r="S114" i="9"/>
  <c r="T114" i="9"/>
  <c r="U114" i="9"/>
  <c r="V114" i="9"/>
  <c r="W114" i="9"/>
  <c r="X114" i="9"/>
  <c r="Y114" i="9"/>
  <c r="Z114" i="9"/>
  <c r="AA114" i="9"/>
  <c r="AB114" i="9"/>
  <c r="AC114" i="9"/>
  <c r="AD114" i="9"/>
  <c r="AE114" i="9"/>
  <c r="AF114" i="9"/>
  <c r="AG114" i="9"/>
  <c r="AH114" i="9"/>
  <c r="AI114" i="9"/>
  <c r="AJ114" i="9"/>
  <c r="AK114" i="9"/>
  <c r="AL114" i="9"/>
  <c r="AM114" i="9"/>
  <c r="AN114" i="9"/>
  <c r="AO114" i="9"/>
  <c r="AP114" i="9"/>
  <c r="AQ114" i="9"/>
  <c r="AR114" i="9"/>
  <c r="AS114" i="9"/>
  <c r="AT114" i="9"/>
  <c r="AU114" i="9"/>
  <c r="AV114" i="9"/>
  <c r="AW114" i="9"/>
  <c r="AX114" i="9"/>
  <c r="AY114" i="9"/>
  <c r="AZ114" i="9"/>
  <c r="BA114" i="9"/>
  <c r="BB114" i="9"/>
  <c r="BC114" i="9"/>
  <c r="BD114" i="9"/>
  <c r="BE114" i="9"/>
  <c r="BF114" i="9"/>
  <c r="BG114" i="9"/>
  <c r="BH114" i="9"/>
  <c r="BI114" i="9"/>
  <c r="BJ114" i="9"/>
  <c r="BK114" i="9"/>
  <c r="B115" i="9"/>
  <c r="BO115" i="9" s="1"/>
  <c r="C115" i="9"/>
  <c r="D115" i="9"/>
  <c r="F115" i="9" s="1"/>
  <c r="E115" i="9"/>
  <c r="G115" i="9"/>
  <c r="H115" i="9"/>
  <c r="I115" i="9"/>
  <c r="J115" i="9"/>
  <c r="K115" i="9"/>
  <c r="L115" i="9"/>
  <c r="M115" i="9"/>
  <c r="N115" i="9"/>
  <c r="O115" i="9"/>
  <c r="P115" i="9"/>
  <c r="Q115" i="9"/>
  <c r="R115" i="9"/>
  <c r="S115" i="9"/>
  <c r="T115" i="9"/>
  <c r="U115" i="9"/>
  <c r="V115" i="9"/>
  <c r="W115" i="9"/>
  <c r="X115" i="9"/>
  <c r="Y115" i="9"/>
  <c r="Z115" i="9"/>
  <c r="AA115" i="9"/>
  <c r="AB115" i="9"/>
  <c r="AC115" i="9"/>
  <c r="AD115" i="9"/>
  <c r="AE115" i="9"/>
  <c r="AF115" i="9"/>
  <c r="AG115" i="9"/>
  <c r="AH115" i="9"/>
  <c r="AI115" i="9"/>
  <c r="AJ115" i="9"/>
  <c r="AK115" i="9"/>
  <c r="AL115" i="9"/>
  <c r="AM115" i="9"/>
  <c r="AN115" i="9"/>
  <c r="AO115" i="9"/>
  <c r="AP115" i="9"/>
  <c r="AQ115" i="9"/>
  <c r="AR115" i="9"/>
  <c r="AS115" i="9"/>
  <c r="AT115" i="9"/>
  <c r="AU115" i="9"/>
  <c r="AV115" i="9"/>
  <c r="AW115" i="9"/>
  <c r="AX115" i="9"/>
  <c r="AY115" i="9"/>
  <c r="AZ115" i="9"/>
  <c r="BA115" i="9"/>
  <c r="BB115" i="9"/>
  <c r="BC115" i="9"/>
  <c r="BD115" i="9"/>
  <c r="BE115" i="9"/>
  <c r="BF115" i="9"/>
  <c r="BG115" i="9"/>
  <c r="BH115" i="9"/>
  <c r="BI115" i="9"/>
  <c r="BJ115" i="9"/>
  <c r="BK115" i="9"/>
  <c r="B116" i="9"/>
  <c r="C116" i="9"/>
  <c r="D116" i="9"/>
  <c r="F116" i="9" s="1"/>
  <c r="E116" i="9"/>
  <c r="G116" i="9"/>
  <c r="H116" i="9"/>
  <c r="I116" i="9"/>
  <c r="J116" i="9"/>
  <c r="K116" i="9"/>
  <c r="L116" i="9"/>
  <c r="M116" i="9"/>
  <c r="N116" i="9"/>
  <c r="O116" i="9"/>
  <c r="P116" i="9"/>
  <c r="Q116" i="9"/>
  <c r="R116" i="9"/>
  <c r="S116" i="9"/>
  <c r="T116" i="9"/>
  <c r="U116" i="9"/>
  <c r="V116" i="9"/>
  <c r="W116" i="9"/>
  <c r="X116" i="9"/>
  <c r="Y116" i="9"/>
  <c r="Z116" i="9"/>
  <c r="AA116" i="9"/>
  <c r="AB116" i="9"/>
  <c r="AC116" i="9"/>
  <c r="AD116" i="9"/>
  <c r="AE116" i="9"/>
  <c r="AF116" i="9"/>
  <c r="AG116" i="9"/>
  <c r="AH116" i="9"/>
  <c r="AI116" i="9"/>
  <c r="AJ116" i="9"/>
  <c r="AK116" i="9"/>
  <c r="AL116" i="9"/>
  <c r="AM116" i="9"/>
  <c r="AN116" i="9"/>
  <c r="AO116" i="9"/>
  <c r="AP116" i="9"/>
  <c r="AQ116" i="9"/>
  <c r="AR116" i="9"/>
  <c r="AS116" i="9"/>
  <c r="AT116" i="9"/>
  <c r="AU116" i="9"/>
  <c r="AV116" i="9"/>
  <c r="AW116" i="9"/>
  <c r="AX116" i="9"/>
  <c r="AY116" i="9"/>
  <c r="AZ116" i="9"/>
  <c r="BA116" i="9"/>
  <c r="BB116" i="9"/>
  <c r="BC116" i="9"/>
  <c r="BD116" i="9"/>
  <c r="BE116" i="9"/>
  <c r="BF116" i="9"/>
  <c r="BG116" i="9"/>
  <c r="BH116" i="9"/>
  <c r="BI116" i="9"/>
  <c r="BJ116" i="9"/>
  <c r="BK116" i="9"/>
  <c r="B117" i="9"/>
  <c r="C117" i="9"/>
  <c r="D117" i="9"/>
  <c r="F117" i="9" s="1"/>
  <c r="E117" i="9"/>
  <c r="G117" i="9"/>
  <c r="H117" i="9"/>
  <c r="I117" i="9"/>
  <c r="J117" i="9"/>
  <c r="K117" i="9"/>
  <c r="L117" i="9"/>
  <c r="M117" i="9"/>
  <c r="N117" i="9"/>
  <c r="O117" i="9"/>
  <c r="P117" i="9"/>
  <c r="Q117" i="9"/>
  <c r="R117" i="9"/>
  <c r="S117" i="9"/>
  <c r="T117" i="9"/>
  <c r="U117" i="9"/>
  <c r="V117" i="9"/>
  <c r="W117" i="9"/>
  <c r="X117" i="9"/>
  <c r="Y117" i="9"/>
  <c r="Z117" i="9"/>
  <c r="AA117" i="9"/>
  <c r="AB117" i="9"/>
  <c r="AC117" i="9"/>
  <c r="AD117" i="9"/>
  <c r="AE117" i="9"/>
  <c r="AF117" i="9"/>
  <c r="AG117" i="9"/>
  <c r="AH117" i="9"/>
  <c r="AI117" i="9"/>
  <c r="AJ117" i="9"/>
  <c r="AK117" i="9"/>
  <c r="AL117" i="9"/>
  <c r="AM117" i="9"/>
  <c r="AN117" i="9"/>
  <c r="AO117" i="9"/>
  <c r="AP117" i="9"/>
  <c r="AQ117" i="9"/>
  <c r="AR117" i="9"/>
  <c r="AS117" i="9"/>
  <c r="AT117" i="9"/>
  <c r="AU117" i="9"/>
  <c r="AV117" i="9"/>
  <c r="AW117" i="9"/>
  <c r="AX117" i="9"/>
  <c r="AY117" i="9"/>
  <c r="AZ117" i="9"/>
  <c r="BA117" i="9"/>
  <c r="BB117" i="9"/>
  <c r="BC117" i="9"/>
  <c r="BD117" i="9"/>
  <c r="BE117" i="9"/>
  <c r="BF117" i="9"/>
  <c r="BG117" i="9"/>
  <c r="BH117" i="9"/>
  <c r="BI117" i="9"/>
  <c r="BJ117" i="9"/>
  <c r="BK117" i="9"/>
  <c r="B118" i="9"/>
  <c r="C118" i="9"/>
  <c r="D118" i="9"/>
  <c r="F118" i="9" s="1"/>
  <c r="E118" i="9"/>
  <c r="G118" i="9"/>
  <c r="H118" i="9"/>
  <c r="I118" i="9"/>
  <c r="J118" i="9"/>
  <c r="K118" i="9"/>
  <c r="L118" i="9"/>
  <c r="M118" i="9"/>
  <c r="N118" i="9"/>
  <c r="O118" i="9"/>
  <c r="P118" i="9"/>
  <c r="Q118" i="9"/>
  <c r="R118" i="9"/>
  <c r="S118" i="9"/>
  <c r="T118" i="9"/>
  <c r="U118" i="9"/>
  <c r="V118" i="9"/>
  <c r="W118" i="9"/>
  <c r="X118" i="9"/>
  <c r="Y118" i="9"/>
  <c r="Z118" i="9"/>
  <c r="AA118" i="9"/>
  <c r="AB118" i="9"/>
  <c r="AC118" i="9"/>
  <c r="AD118" i="9"/>
  <c r="AE118" i="9"/>
  <c r="AF118" i="9"/>
  <c r="AG118" i="9"/>
  <c r="AH118" i="9"/>
  <c r="AI118" i="9"/>
  <c r="AJ118" i="9"/>
  <c r="AK118" i="9"/>
  <c r="AL118" i="9"/>
  <c r="AM118" i="9"/>
  <c r="AN118" i="9"/>
  <c r="AO118" i="9"/>
  <c r="AP118" i="9"/>
  <c r="AQ118" i="9"/>
  <c r="AR118" i="9"/>
  <c r="AS118" i="9"/>
  <c r="AT118" i="9"/>
  <c r="AU118" i="9"/>
  <c r="AV118" i="9"/>
  <c r="AW118" i="9"/>
  <c r="AX118" i="9"/>
  <c r="AY118" i="9"/>
  <c r="AZ118" i="9"/>
  <c r="BA118" i="9"/>
  <c r="BB118" i="9"/>
  <c r="BC118" i="9"/>
  <c r="BD118" i="9"/>
  <c r="BE118" i="9"/>
  <c r="BF118" i="9"/>
  <c r="BG118" i="9"/>
  <c r="BH118" i="9"/>
  <c r="BI118" i="9"/>
  <c r="BJ118" i="9"/>
  <c r="BK118" i="9"/>
  <c r="B119" i="9"/>
  <c r="BL119" i="9" s="1"/>
  <c r="C119" i="9"/>
  <c r="D119" i="9"/>
  <c r="F119" i="9" s="1"/>
  <c r="E119" i="9"/>
  <c r="G119" i="9"/>
  <c r="H119" i="9"/>
  <c r="I119" i="9"/>
  <c r="J119" i="9"/>
  <c r="K119" i="9"/>
  <c r="L119" i="9"/>
  <c r="M119" i="9"/>
  <c r="N119" i="9"/>
  <c r="O119" i="9"/>
  <c r="P119" i="9"/>
  <c r="Q119" i="9"/>
  <c r="R119" i="9"/>
  <c r="S119" i="9"/>
  <c r="T119" i="9"/>
  <c r="U119" i="9"/>
  <c r="V119" i="9"/>
  <c r="W119" i="9"/>
  <c r="X119" i="9"/>
  <c r="Y119" i="9"/>
  <c r="Z119" i="9"/>
  <c r="AA119" i="9"/>
  <c r="AB119" i="9"/>
  <c r="AC119" i="9"/>
  <c r="AD119" i="9"/>
  <c r="AE119" i="9"/>
  <c r="AF119" i="9"/>
  <c r="AG119" i="9"/>
  <c r="AH119" i="9"/>
  <c r="AI119" i="9"/>
  <c r="AJ119" i="9"/>
  <c r="AK119" i="9"/>
  <c r="AL119" i="9"/>
  <c r="AM119" i="9"/>
  <c r="AN119" i="9"/>
  <c r="AO119" i="9"/>
  <c r="AP119" i="9"/>
  <c r="AQ119" i="9"/>
  <c r="AR119" i="9"/>
  <c r="AS119" i="9"/>
  <c r="AT119" i="9"/>
  <c r="AU119" i="9"/>
  <c r="AV119" i="9"/>
  <c r="AW119" i="9"/>
  <c r="AX119" i="9"/>
  <c r="AY119" i="9"/>
  <c r="AZ119" i="9"/>
  <c r="BA119" i="9"/>
  <c r="BB119" i="9"/>
  <c r="BC119" i="9"/>
  <c r="BD119" i="9"/>
  <c r="BE119" i="9"/>
  <c r="BF119" i="9"/>
  <c r="BG119" i="9"/>
  <c r="BH119" i="9"/>
  <c r="BI119" i="9"/>
  <c r="BJ119" i="9"/>
  <c r="BK119" i="9"/>
  <c r="B120" i="9"/>
  <c r="BP120" i="9" s="1"/>
  <c r="C120" i="9"/>
  <c r="D120" i="9"/>
  <c r="F120" i="9" s="1"/>
  <c r="E120" i="9"/>
  <c r="G120" i="9"/>
  <c r="H120" i="9"/>
  <c r="I120" i="9"/>
  <c r="J120" i="9"/>
  <c r="K120" i="9"/>
  <c r="L120" i="9"/>
  <c r="M120" i="9"/>
  <c r="N120" i="9"/>
  <c r="O120" i="9"/>
  <c r="P120" i="9"/>
  <c r="Q120" i="9"/>
  <c r="R120" i="9"/>
  <c r="S120" i="9"/>
  <c r="T120" i="9"/>
  <c r="U120" i="9"/>
  <c r="V120" i="9"/>
  <c r="W120" i="9"/>
  <c r="X120" i="9"/>
  <c r="Y120" i="9"/>
  <c r="Z120" i="9"/>
  <c r="AA120" i="9"/>
  <c r="AB120" i="9"/>
  <c r="AC120" i="9"/>
  <c r="AD120" i="9"/>
  <c r="AE120" i="9"/>
  <c r="AF120" i="9"/>
  <c r="AG120" i="9"/>
  <c r="AH120" i="9"/>
  <c r="AI120" i="9"/>
  <c r="AJ120" i="9"/>
  <c r="AK120" i="9"/>
  <c r="AL120" i="9"/>
  <c r="AM120" i="9"/>
  <c r="AN120" i="9"/>
  <c r="AO120" i="9"/>
  <c r="AP120" i="9"/>
  <c r="AQ120" i="9"/>
  <c r="AR120" i="9"/>
  <c r="AS120" i="9"/>
  <c r="AT120" i="9"/>
  <c r="AU120" i="9"/>
  <c r="AV120" i="9"/>
  <c r="AW120" i="9"/>
  <c r="AX120" i="9"/>
  <c r="AY120" i="9"/>
  <c r="AZ120" i="9"/>
  <c r="BA120" i="9"/>
  <c r="BB120" i="9"/>
  <c r="BC120" i="9"/>
  <c r="BD120" i="9"/>
  <c r="BE120" i="9"/>
  <c r="BF120" i="9"/>
  <c r="BG120" i="9"/>
  <c r="BH120" i="9"/>
  <c r="BI120" i="9"/>
  <c r="BJ120" i="9"/>
  <c r="BK120" i="9"/>
  <c r="B121" i="9"/>
  <c r="BM121" i="9" s="1"/>
  <c r="C121" i="9"/>
  <c r="D121" i="9"/>
  <c r="F121" i="9" s="1"/>
  <c r="E121" i="9"/>
  <c r="G121" i="9"/>
  <c r="H121" i="9"/>
  <c r="I121" i="9"/>
  <c r="J121" i="9"/>
  <c r="K121" i="9"/>
  <c r="L121" i="9"/>
  <c r="M121" i="9"/>
  <c r="N121" i="9"/>
  <c r="O121" i="9"/>
  <c r="P121" i="9"/>
  <c r="Q121" i="9"/>
  <c r="R121" i="9"/>
  <c r="S121" i="9"/>
  <c r="T121" i="9"/>
  <c r="U121" i="9"/>
  <c r="V121" i="9"/>
  <c r="W121" i="9"/>
  <c r="X121" i="9"/>
  <c r="Y121" i="9"/>
  <c r="Z121" i="9"/>
  <c r="AA121" i="9"/>
  <c r="AB121" i="9"/>
  <c r="AC121" i="9"/>
  <c r="AD121" i="9"/>
  <c r="AE121" i="9"/>
  <c r="AF121" i="9"/>
  <c r="AG121" i="9"/>
  <c r="AH121" i="9"/>
  <c r="AI121" i="9"/>
  <c r="AJ121" i="9"/>
  <c r="AK121" i="9"/>
  <c r="AL121" i="9"/>
  <c r="AM121" i="9"/>
  <c r="AN121" i="9"/>
  <c r="AO121" i="9"/>
  <c r="AP121" i="9"/>
  <c r="AQ121" i="9"/>
  <c r="AR121" i="9"/>
  <c r="AS121" i="9"/>
  <c r="AT121" i="9"/>
  <c r="AU121" i="9"/>
  <c r="AV121" i="9"/>
  <c r="AW121" i="9"/>
  <c r="AX121" i="9"/>
  <c r="AY121" i="9"/>
  <c r="AZ121" i="9"/>
  <c r="BA121" i="9"/>
  <c r="BB121" i="9"/>
  <c r="BC121" i="9"/>
  <c r="BD121" i="9"/>
  <c r="BE121" i="9"/>
  <c r="BF121" i="9"/>
  <c r="BG121" i="9"/>
  <c r="BH121" i="9"/>
  <c r="BI121" i="9"/>
  <c r="BJ121" i="9"/>
  <c r="BK121" i="9"/>
  <c r="B122" i="9"/>
  <c r="C122" i="9"/>
  <c r="D122" i="9"/>
  <c r="F122" i="9" s="1"/>
  <c r="E122" i="9"/>
  <c r="G122" i="9"/>
  <c r="H122" i="9"/>
  <c r="I122" i="9"/>
  <c r="J122" i="9"/>
  <c r="K122" i="9"/>
  <c r="L122" i="9"/>
  <c r="M122" i="9"/>
  <c r="N122" i="9"/>
  <c r="O122" i="9"/>
  <c r="P122" i="9"/>
  <c r="Q122" i="9"/>
  <c r="R122" i="9"/>
  <c r="S122" i="9"/>
  <c r="T122" i="9"/>
  <c r="U122" i="9"/>
  <c r="V122" i="9"/>
  <c r="W122" i="9"/>
  <c r="X122" i="9"/>
  <c r="Y122" i="9"/>
  <c r="Z122" i="9"/>
  <c r="AA122" i="9"/>
  <c r="AB122" i="9"/>
  <c r="AC122" i="9"/>
  <c r="AD122" i="9"/>
  <c r="AE122" i="9"/>
  <c r="AF122" i="9"/>
  <c r="AG122" i="9"/>
  <c r="AH122" i="9"/>
  <c r="AI122" i="9"/>
  <c r="AJ122" i="9"/>
  <c r="AK122" i="9"/>
  <c r="AL122" i="9"/>
  <c r="AM122" i="9"/>
  <c r="AN122" i="9"/>
  <c r="AO122" i="9"/>
  <c r="AP122" i="9"/>
  <c r="AQ122" i="9"/>
  <c r="AR122" i="9"/>
  <c r="AS122" i="9"/>
  <c r="AT122" i="9"/>
  <c r="AU122" i="9"/>
  <c r="AV122" i="9"/>
  <c r="AW122" i="9"/>
  <c r="AX122" i="9"/>
  <c r="AY122" i="9"/>
  <c r="AZ122" i="9"/>
  <c r="BA122" i="9"/>
  <c r="BB122" i="9"/>
  <c r="BC122" i="9"/>
  <c r="BD122" i="9"/>
  <c r="BE122" i="9"/>
  <c r="BF122" i="9"/>
  <c r="BG122" i="9"/>
  <c r="BH122" i="9"/>
  <c r="BI122" i="9"/>
  <c r="BJ122" i="9"/>
  <c r="BK122" i="9"/>
  <c r="B123" i="9"/>
  <c r="BM123" i="9" s="1"/>
  <c r="C123" i="9"/>
  <c r="D123" i="9"/>
  <c r="F123" i="9" s="1"/>
  <c r="E123" i="9"/>
  <c r="G123" i="9"/>
  <c r="H123" i="9"/>
  <c r="I123" i="9"/>
  <c r="J123" i="9"/>
  <c r="K123" i="9"/>
  <c r="L123" i="9"/>
  <c r="M123" i="9"/>
  <c r="N123" i="9"/>
  <c r="O123" i="9"/>
  <c r="P123" i="9"/>
  <c r="Q123" i="9"/>
  <c r="R123" i="9"/>
  <c r="S123" i="9"/>
  <c r="T123" i="9"/>
  <c r="U123" i="9"/>
  <c r="V123" i="9"/>
  <c r="W123" i="9"/>
  <c r="X123" i="9"/>
  <c r="Y123" i="9"/>
  <c r="Z123" i="9"/>
  <c r="AA123" i="9"/>
  <c r="AB123" i="9"/>
  <c r="AC123" i="9"/>
  <c r="AD123" i="9"/>
  <c r="AE123" i="9"/>
  <c r="AF123" i="9"/>
  <c r="AG123" i="9"/>
  <c r="AH123" i="9"/>
  <c r="AI123" i="9"/>
  <c r="AJ123" i="9"/>
  <c r="AK123" i="9"/>
  <c r="AL123" i="9"/>
  <c r="AM123" i="9"/>
  <c r="AN123" i="9"/>
  <c r="AO123" i="9"/>
  <c r="AP123" i="9"/>
  <c r="AQ123" i="9"/>
  <c r="AR123" i="9"/>
  <c r="AS123" i="9"/>
  <c r="AT123" i="9"/>
  <c r="AU123" i="9"/>
  <c r="AV123" i="9"/>
  <c r="AW123" i="9"/>
  <c r="AX123" i="9"/>
  <c r="AY123" i="9"/>
  <c r="AZ123" i="9"/>
  <c r="BA123" i="9"/>
  <c r="BB123" i="9"/>
  <c r="BC123" i="9"/>
  <c r="BD123" i="9"/>
  <c r="BE123" i="9"/>
  <c r="BF123" i="9"/>
  <c r="BG123" i="9"/>
  <c r="BH123" i="9"/>
  <c r="BI123" i="9"/>
  <c r="BJ123" i="9"/>
  <c r="BK123" i="9"/>
  <c r="B124" i="9"/>
  <c r="C124" i="9"/>
  <c r="D124" i="9"/>
  <c r="F124" i="9" s="1"/>
  <c r="E124" i="9"/>
  <c r="G124" i="9"/>
  <c r="H124" i="9"/>
  <c r="I124" i="9"/>
  <c r="J124" i="9"/>
  <c r="K124" i="9"/>
  <c r="L124" i="9"/>
  <c r="M124" i="9"/>
  <c r="N124" i="9"/>
  <c r="O124" i="9"/>
  <c r="P124" i="9"/>
  <c r="Q124" i="9"/>
  <c r="R124" i="9"/>
  <c r="S124" i="9"/>
  <c r="T124" i="9"/>
  <c r="U124" i="9"/>
  <c r="V124" i="9"/>
  <c r="W124" i="9"/>
  <c r="X124" i="9"/>
  <c r="Y124" i="9"/>
  <c r="Z124" i="9"/>
  <c r="AA124" i="9"/>
  <c r="AB124" i="9"/>
  <c r="AC124" i="9"/>
  <c r="AD124" i="9"/>
  <c r="AE124" i="9"/>
  <c r="AF124" i="9"/>
  <c r="AG124" i="9"/>
  <c r="AH124" i="9"/>
  <c r="AI124" i="9"/>
  <c r="AJ124" i="9"/>
  <c r="AK124" i="9"/>
  <c r="AL124" i="9"/>
  <c r="AM124" i="9"/>
  <c r="AN124" i="9"/>
  <c r="AO124" i="9"/>
  <c r="AP124" i="9"/>
  <c r="AQ124" i="9"/>
  <c r="AR124" i="9"/>
  <c r="AS124" i="9"/>
  <c r="AT124" i="9"/>
  <c r="AU124" i="9"/>
  <c r="AV124" i="9"/>
  <c r="AW124" i="9"/>
  <c r="AX124" i="9"/>
  <c r="AY124" i="9"/>
  <c r="AZ124" i="9"/>
  <c r="BA124" i="9"/>
  <c r="BB124" i="9"/>
  <c r="BC124" i="9"/>
  <c r="BD124" i="9"/>
  <c r="BE124" i="9"/>
  <c r="BF124" i="9"/>
  <c r="BG124" i="9"/>
  <c r="BH124" i="9"/>
  <c r="BI124" i="9"/>
  <c r="BJ124" i="9"/>
  <c r="BK124" i="9"/>
  <c r="B125" i="9"/>
  <c r="BM125" i="9" s="1"/>
  <c r="C125" i="9"/>
  <c r="D125" i="9"/>
  <c r="F125" i="9" s="1"/>
  <c r="E125" i="9"/>
  <c r="G125" i="9"/>
  <c r="H125" i="9"/>
  <c r="I125" i="9"/>
  <c r="J125" i="9"/>
  <c r="K125" i="9"/>
  <c r="L125" i="9"/>
  <c r="M125" i="9"/>
  <c r="N125" i="9"/>
  <c r="O125" i="9"/>
  <c r="P125" i="9"/>
  <c r="Q125" i="9"/>
  <c r="R125" i="9"/>
  <c r="S125" i="9"/>
  <c r="T125" i="9"/>
  <c r="U125" i="9"/>
  <c r="V125" i="9"/>
  <c r="W125" i="9"/>
  <c r="X125" i="9"/>
  <c r="Y125" i="9"/>
  <c r="Z125" i="9"/>
  <c r="AA125" i="9"/>
  <c r="AB125" i="9"/>
  <c r="AC125" i="9"/>
  <c r="AD125" i="9"/>
  <c r="AE125" i="9"/>
  <c r="AF125" i="9"/>
  <c r="AG125" i="9"/>
  <c r="AH125" i="9"/>
  <c r="AI125" i="9"/>
  <c r="AJ125" i="9"/>
  <c r="AK125" i="9"/>
  <c r="AL125" i="9"/>
  <c r="AM125" i="9"/>
  <c r="AN125" i="9"/>
  <c r="AO125" i="9"/>
  <c r="AP125" i="9"/>
  <c r="AQ125" i="9"/>
  <c r="AR125" i="9"/>
  <c r="AS125" i="9"/>
  <c r="AT125" i="9"/>
  <c r="AU125" i="9"/>
  <c r="AV125" i="9"/>
  <c r="AW125" i="9"/>
  <c r="AX125" i="9"/>
  <c r="AY125" i="9"/>
  <c r="AZ125" i="9"/>
  <c r="BA125" i="9"/>
  <c r="BB125" i="9"/>
  <c r="BC125" i="9"/>
  <c r="BD125" i="9"/>
  <c r="BE125" i="9"/>
  <c r="BF125" i="9"/>
  <c r="BG125" i="9"/>
  <c r="BH125" i="9"/>
  <c r="BI125" i="9"/>
  <c r="BJ125" i="9"/>
  <c r="BK125" i="9"/>
  <c r="B126" i="9"/>
  <c r="C126" i="9"/>
  <c r="D126" i="9"/>
  <c r="F126" i="9" s="1"/>
  <c r="E126" i="9"/>
  <c r="G126" i="9"/>
  <c r="H126" i="9"/>
  <c r="I126" i="9"/>
  <c r="J126" i="9"/>
  <c r="K126" i="9"/>
  <c r="L126" i="9"/>
  <c r="M126" i="9"/>
  <c r="N126" i="9"/>
  <c r="O126" i="9"/>
  <c r="P126" i="9"/>
  <c r="Q126" i="9"/>
  <c r="R126" i="9"/>
  <c r="S126" i="9"/>
  <c r="T126" i="9"/>
  <c r="U126" i="9"/>
  <c r="V126" i="9"/>
  <c r="W126" i="9"/>
  <c r="X126" i="9"/>
  <c r="Y126" i="9"/>
  <c r="Z126" i="9"/>
  <c r="AA126" i="9"/>
  <c r="AB126" i="9"/>
  <c r="AC126" i="9"/>
  <c r="AD126" i="9"/>
  <c r="AE126" i="9"/>
  <c r="AF126" i="9"/>
  <c r="AG126" i="9"/>
  <c r="AH126" i="9"/>
  <c r="AI126" i="9"/>
  <c r="AJ126" i="9"/>
  <c r="AK126" i="9"/>
  <c r="AL126" i="9"/>
  <c r="AM126" i="9"/>
  <c r="AN126" i="9"/>
  <c r="AO126" i="9"/>
  <c r="AP126" i="9"/>
  <c r="AQ126" i="9"/>
  <c r="AR126" i="9"/>
  <c r="AS126" i="9"/>
  <c r="AT126" i="9"/>
  <c r="AU126" i="9"/>
  <c r="AV126" i="9"/>
  <c r="AW126" i="9"/>
  <c r="AX126" i="9"/>
  <c r="AY126" i="9"/>
  <c r="AZ126" i="9"/>
  <c r="BA126" i="9"/>
  <c r="BB126" i="9"/>
  <c r="BC126" i="9"/>
  <c r="BD126" i="9"/>
  <c r="BE126" i="9"/>
  <c r="BF126" i="9"/>
  <c r="BG126" i="9"/>
  <c r="BH126" i="9"/>
  <c r="BI126" i="9"/>
  <c r="BJ126" i="9"/>
  <c r="BK126" i="9"/>
  <c r="B127" i="9"/>
  <c r="C127" i="9"/>
  <c r="D127" i="9"/>
  <c r="F127" i="9" s="1"/>
  <c r="E127" i="9"/>
  <c r="G127" i="9"/>
  <c r="H127" i="9"/>
  <c r="I127" i="9"/>
  <c r="J127" i="9"/>
  <c r="K127" i="9"/>
  <c r="L127" i="9"/>
  <c r="M127" i="9"/>
  <c r="N127" i="9"/>
  <c r="O127" i="9"/>
  <c r="P127" i="9"/>
  <c r="Q127" i="9"/>
  <c r="R127" i="9"/>
  <c r="S127" i="9"/>
  <c r="T127" i="9"/>
  <c r="U127" i="9"/>
  <c r="V127" i="9"/>
  <c r="W127" i="9"/>
  <c r="X127" i="9"/>
  <c r="Y127" i="9"/>
  <c r="Z127" i="9"/>
  <c r="AA127" i="9"/>
  <c r="AB127" i="9"/>
  <c r="AC127" i="9"/>
  <c r="AD127" i="9"/>
  <c r="AE127" i="9"/>
  <c r="AF127" i="9"/>
  <c r="AG127" i="9"/>
  <c r="AH127" i="9"/>
  <c r="AI127" i="9"/>
  <c r="AJ127" i="9"/>
  <c r="AK127" i="9"/>
  <c r="AL127" i="9"/>
  <c r="AM127" i="9"/>
  <c r="AN127" i="9"/>
  <c r="AO127" i="9"/>
  <c r="AP127" i="9"/>
  <c r="AQ127" i="9"/>
  <c r="AR127" i="9"/>
  <c r="AS127" i="9"/>
  <c r="AT127" i="9"/>
  <c r="AU127" i="9"/>
  <c r="AV127" i="9"/>
  <c r="AW127" i="9"/>
  <c r="AX127" i="9"/>
  <c r="AY127" i="9"/>
  <c r="AZ127" i="9"/>
  <c r="BA127" i="9"/>
  <c r="BB127" i="9"/>
  <c r="BC127" i="9"/>
  <c r="BD127" i="9"/>
  <c r="BE127" i="9"/>
  <c r="BF127" i="9"/>
  <c r="BG127" i="9"/>
  <c r="BH127" i="9"/>
  <c r="BI127" i="9"/>
  <c r="BJ127" i="9"/>
  <c r="BK127" i="9"/>
  <c r="B128" i="9"/>
  <c r="BM128" i="9" s="1"/>
  <c r="C128" i="9"/>
  <c r="D128" i="9"/>
  <c r="F128" i="9" s="1"/>
  <c r="E128" i="9"/>
  <c r="G128" i="9"/>
  <c r="H128" i="9"/>
  <c r="I128" i="9"/>
  <c r="J128" i="9"/>
  <c r="K128" i="9"/>
  <c r="L128" i="9"/>
  <c r="M128" i="9"/>
  <c r="N128" i="9"/>
  <c r="O128" i="9"/>
  <c r="P128" i="9"/>
  <c r="Q128" i="9"/>
  <c r="R128" i="9"/>
  <c r="S128" i="9"/>
  <c r="T128" i="9"/>
  <c r="U128" i="9"/>
  <c r="V128" i="9"/>
  <c r="W128" i="9"/>
  <c r="X128" i="9"/>
  <c r="Y128" i="9"/>
  <c r="Z128" i="9"/>
  <c r="AA128" i="9"/>
  <c r="AB128" i="9"/>
  <c r="AC128" i="9"/>
  <c r="AD128" i="9"/>
  <c r="AE128" i="9"/>
  <c r="AF128" i="9"/>
  <c r="AG128" i="9"/>
  <c r="AH128" i="9"/>
  <c r="AI128" i="9"/>
  <c r="AJ128" i="9"/>
  <c r="AK128" i="9"/>
  <c r="AL128" i="9"/>
  <c r="AM128" i="9"/>
  <c r="AN128" i="9"/>
  <c r="AO128" i="9"/>
  <c r="AP128" i="9"/>
  <c r="AQ128" i="9"/>
  <c r="AR128" i="9"/>
  <c r="AS128" i="9"/>
  <c r="AT128" i="9"/>
  <c r="AU128" i="9"/>
  <c r="AV128" i="9"/>
  <c r="AW128" i="9"/>
  <c r="AX128" i="9"/>
  <c r="AY128" i="9"/>
  <c r="AZ128" i="9"/>
  <c r="BA128" i="9"/>
  <c r="BB128" i="9"/>
  <c r="BC128" i="9"/>
  <c r="BD128" i="9"/>
  <c r="BE128" i="9"/>
  <c r="BF128" i="9"/>
  <c r="BG128" i="9"/>
  <c r="BH128" i="9"/>
  <c r="BI128" i="9"/>
  <c r="BJ128" i="9"/>
  <c r="BK128" i="9"/>
  <c r="B129" i="9"/>
  <c r="C129" i="9"/>
  <c r="D129" i="9"/>
  <c r="F129" i="9" s="1"/>
  <c r="E129" i="9"/>
  <c r="G129" i="9"/>
  <c r="H129" i="9"/>
  <c r="I129" i="9"/>
  <c r="J129" i="9"/>
  <c r="K129" i="9"/>
  <c r="L129" i="9"/>
  <c r="M129" i="9"/>
  <c r="N129" i="9"/>
  <c r="O129" i="9"/>
  <c r="P129" i="9"/>
  <c r="Q129" i="9"/>
  <c r="R129" i="9"/>
  <c r="S129" i="9"/>
  <c r="T129" i="9"/>
  <c r="U129" i="9"/>
  <c r="V129" i="9"/>
  <c r="W129" i="9"/>
  <c r="X129" i="9"/>
  <c r="Y129" i="9"/>
  <c r="Z129" i="9"/>
  <c r="AA129" i="9"/>
  <c r="AB129" i="9"/>
  <c r="AC129" i="9"/>
  <c r="AD129" i="9"/>
  <c r="AE129" i="9"/>
  <c r="AF129" i="9"/>
  <c r="AG129" i="9"/>
  <c r="AH129" i="9"/>
  <c r="AI129" i="9"/>
  <c r="AJ129" i="9"/>
  <c r="AK129" i="9"/>
  <c r="AL129" i="9"/>
  <c r="AM129" i="9"/>
  <c r="AN129" i="9"/>
  <c r="AO129" i="9"/>
  <c r="AP129" i="9"/>
  <c r="AQ129" i="9"/>
  <c r="AR129" i="9"/>
  <c r="AS129" i="9"/>
  <c r="AT129" i="9"/>
  <c r="AU129" i="9"/>
  <c r="AV129" i="9"/>
  <c r="AW129" i="9"/>
  <c r="AX129" i="9"/>
  <c r="AY129" i="9"/>
  <c r="AZ129" i="9"/>
  <c r="BA129" i="9"/>
  <c r="BB129" i="9"/>
  <c r="BC129" i="9"/>
  <c r="BD129" i="9"/>
  <c r="BE129" i="9"/>
  <c r="BF129" i="9"/>
  <c r="BG129" i="9"/>
  <c r="BH129" i="9"/>
  <c r="BI129" i="9"/>
  <c r="BJ129" i="9"/>
  <c r="BK129" i="9"/>
  <c r="B130" i="9"/>
  <c r="C130" i="9"/>
  <c r="D130" i="9"/>
  <c r="F130" i="9" s="1"/>
  <c r="E130" i="9"/>
  <c r="G130" i="9"/>
  <c r="H130" i="9"/>
  <c r="I130" i="9"/>
  <c r="J130" i="9"/>
  <c r="K130" i="9"/>
  <c r="L130" i="9"/>
  <c r="M130" i="9"/>
  <c r="N130" i="9"/>
  <c r="O130" i="9"/>
  <c r="P130" i="9"/>
  <c r="Q130" i="9"/>
  <c r="R130" i="9"/>
  <c r="S130" i="9"/>
  <c r="T130" i="9"/>
  <c r="U130" i="9"/>
  <c r="V130" i="9"/>
  <c r="W130" i="9"/>
  <c r="X130" i="9"/>
  <c r="Y130" i="9"/>
  <c r="Z130" i="9"/>
  <c r="AA130" i="9"/>
  <c r="AB130" i="9"/>
  <c r="AC130" i="9"/>
  <c r="AD130" i="9"/>
  <c r="AE130" i="9"/>
  <c r="AF130" i="9"/>
  <c r="AG130" i="9"/>
  <c r="AH130" i="9"/>
  <c r="AI130" i="9"/>
  <c r="AJ130" i="9"/>
  <c r="AK130" i="9"/>
  <c r="AL130" i="9"/>
  <c r="AM130" i="9"/>
  <c r="AN130" i="9"/>
  <c r="AO130" i="9"/>
  <c r="AP130" i="9"/>
  <c r="AQ130" i="9"/>
  <c r="AR130" i="9"/>
  <c r="AS130" i="9"/>
  <c r="AT130" i="9"/>
  <c r="AU130" i="9"/>
  <c r="AV130" i="9"/>
  <c r="AW130" i="9"/>
  <c r="AX130" i="9"/>
  <c r="AY130" i="9"/>
  <c r="AZ130" i="9"/>
  <c r="BA130" i="9"/>
  <c r="BB130" i="9"/>
  <c r="BC130" i="9"/>
  <c r="BD130" i="9"/>
  <c r="BE130" i="9"/>
  <c r="BF130" i="9"/>
  <c r="BG130" i="9"/>
  <c r="BH130" i="9"/>
  <c r="BI130" i="9"/>
  <c r="BJ130" i="9"/>
  <c r="BK130" i="9"/>
  <c r="B131" i="9"/>
  <c r="BL131" i="9" s="1"/>
  <c r="C131" i="9"/>
  <c r="D131" i="9"/>
  <c r="F131" i="9" s="1"/>
  <c r="E131" i="9"/>
  <c r="G131" i="9"/>
  <c r="H131" i="9"/>
  <c r="I131" i="9"/>
  <c r="J131" i="9"/>
  <c r="K131" i="9"/>
  <c r="L131" i="9"/>
  <c r="M131" i="9"/>
  <c r="N131" i="9"/>
  <c r="O131" i="9"/>
  <c r="P131" i="9"/>
  <c r="Q131" i="9"/>
  <c r="R131" i="9"/>
  <c r="S131" i="9"/>
  <c r="T131" i="9"/>
  <c r="U131" i="9"/>
  <c r="V131" i="9"/>
  <c r="W131" i="9"/>
  <c r="X131" i="9"/>
  <c r="Y131" i="9"/>
  <c r="Z131" i="9"/>
  <c r="AA131" i="9"/>
  <c r="AB131" i="9"/>
  <c r="AC131" i="9"/>
  <c r="AD131" i="9"/>
  <c r="AE131" i="9"/>
  <c r="AF131" i="9"/>
  <c r="AG131" i="9"/>
  <c r="AH131" i="9"/>
  <c r="AI131" i="9"/>
  <c r="AJ131" i="9"/>
  <c r="AK131" i="9"/>
  <c r="AL131" i="9"/>
  <c r="AM131" i="9"/>
  <c r="AN131" i="9"/>
  <c r="AO131" i="9"/>
  <c r="AP131" i="9"/>
  <c r="AQ131" i="9"/>
  <c r="AR131" i="9"/>
  <c r="AS131" i="9"/>
  <c r="AT131" i="9"/>
  <c r="AU131" i="9"/>
  <c r="AV131" i="9"/>
  <c r="AW131" i="9"/>
  <c r="AX131" i="9"/>
  <c r="AY131" i="9"/>
  <c r="AZ131" i="9"/>
  <c r="BA131" i="9"/>
  <c r="BB131" i="9"/>
  <c r="BC131" i="9"/>
  <c r="BD131" i="9"/>
  <c r="BE131" i="9"/>
  <c r="BF131" i="9"/>
  <c r="BG131" i="9"/>
  <c r="BH131" i="9"/>
  <c r="BI131" i="9"/>
  <c r="BJ131" i="9"/>
  <c r="BK131" i="9"/>
  <c r="B132" i="9"/>
  <c r="C132" i="9"/>
  <c r="D132" i="9"/>
  <c r="F132" i="9" s="1"/>
  <c r="E132" i="9"/>
  <c r="G132" i="9"/>
  <c r="H132" i="9"/>
  <c r="I132" i="9"/>
  <c r="J132" i="9"/>
  <c r="K132" i="9"/>
  <c r="L132" i="9"/>
  <c r="M132" i="9"/>
  <c r="N132" i="9"/>
  <c r="O132" i="9"/>
  <c r="P132" i="9"/>
  <c r="Q132" i="9"/>
  <c r="R132" i="9"/>
  <c r="S132" i="9"/>
  <c r="T132" i="9"/>
  <c r="U132" i="9"/>
  <c r="V132" i="9"/>
  <c r="W132" i="9"/>
  <c r="X132" i="9"/>
  <c r="Y132" i="9"/>
  <c r="Z132" i="9"/>
  <c r="AA132" i="9"/>
  <c r="AB132" i="9"/>
  <c r="AC132" i="9"/>
  <c r="AD132" i="9"/>
  <c r="AE132" i="9"/>
  <c r="AF132" i="9"/>
  <c r="AG132" i="9"/>
  <c r="AH132" i="9"/>
  <c r="AI132" i="9"/>
  <c r="AJ132" i="9"/>
  <c r="AK132" i="9"/>
  <c r="AL132" i="9"/>
  <c r="AM132" i="9"/>
  <c r="AN132" i="9"/>
  <c r="AO132" i="9"/>
  <c r="AP132" i="9"/>
  <c r="AQ132" i="9"/>
  <c r="AR132" i="9"/>
  <c r="AS132" i="9"/>
  <c r="AT132" i="9"/>
  <c r="AU132" i="9"/>
  <c r="AV132" i="9"/>
  <c r="AW132" i="9"/>
  <c r="AX132" i="9"/>
  <c r="AY132" i="9"/>
  <c r="AZ132" i="9"/>
  <c r="BA132" i="9"/>
  <c r="BB132" i="9"/>
  <c r="BC132" i="9"/>
  <c r="BD132" i="9"/>
  <c r="BE132" i="9"/>
  <c r="BF132" i="9"/>
  <c r="BG132" i="9"/>
  <c r="BH132" i="9"/>
  <c r="BI132" i="9"/>
  <c r="BJ132" i="9"/>
  <c r="BK132" i="9"/>
  <c r="B133" i="9"/>
  <c r="BM133" i="9" s="1"/>
  <c r="C133" i="9"/>
  <c r="D133" i="9"/>
  <c r="F133" i="9" s="1"/>
  <c r="E133" i="9"/>
  <c r="G133" i="9"/>
  <c r="H133" i="9"/>
  <c r="I133" i="9"/>
  <c r="J133" i="9"/>
  <c r="K133" i="9"/>
  <c r="L133" i="9"/>
  <c r="M133" i="9"/>
  <c r="N133" i="9"/>
  <c r="O133" i="9"/>
  <c r="P133" i="9"/>
  <c r="Q133" i="9"/>
  <c r="R133" i="9"/>
  <c r="S133" i="9"/>
  <c r="T133" i="9"/>
  <c r="U133" i="9"/>
  <c r="V133" i="9"/>
  <c r="W133" i="9"/>
  <c r="X133" i="9"/>
  <c r="Y133" i="9"/>
  <c r="Z133" i="9"/>
  <c r="AA133" i="9"/>
  <c r="AB133" i="9"/>
  <c r="AC133" i="9"/>
  <c r="AD133" i="9"/>
  <c r="AE133" i="9"/>
  <c r="AF133" i="9"/>
  <c r="AG133" i="9"/>
  <c r="AH133" i="9"/>
  <c r="AI133" i="9"/>
  <c r="AJ133" i="9"/>
  <c r="AK133" i="9"/>
  <c r="AL133" i="9"/>
  <c r="AM133" i="9"/>
  <c r="AN133" i="9"/>
  <c r="AO133" i="9"/>
  <c r="AP133" i="9"/>
  <c r="AQ133" i="9"/>
  <c r="AR133" i="9"/>
  <c r="AS133" i="9"/>
  <c r="AT133" i="9"/>
  <c r="AU133" i="9"/>
  <c r="AV133" i="9"/>
  <c r="AW133" i="9"/>
  <c r="AX133" i="9"/>
  <c r="AY133" i="9"/>
  <c r="AZ133" i="9"/>
  <c r="BA133" i="9"/>
  <c r="BB133" i="9"/>
  <c r="BC133" i="9"/>
  <c r="BD133" i="9"/>
  <c r="BE133" i="9"/>
  <c r="BF133" i="9"/>
  <c r="BG133" i="9"/>
  <c r="BH133" i="9"/>
  <c r="BI133" i="9"/>
  <c r="BJ133" i="9"/>
  <c r="BK133" i="9"/>
  <c r="B134" i="9"/>
  <c r="C134" i="9"/>
  <c r="D134" i="9"/>
  <c r="F134" i="9" s="1"/>
  <c r="E134" i="9"/>
  <c r="G134" i="9"/>
  <c r="H134" i="9"/>
  <c r="I134" i="9"/>
  <c r="J134" i="9"/>
  <c r="K134" i="9"/>
  <c r="L134" i="9"/>
  <c r="M134" i="9"/>
  <c r="N134" i="9"/>
  <c r="O134" i="9"/>
  <c r="P134" i="9"/>
  <c r="Q134" i="9"/>
  <c r="R134" i="9"/>
  <c r="S134" i="9"/>
  <c r="T134" i="9"/>
  <c r="U134" i="9"/>
  <c r="V134" i="9"/>
  <c r="W134" i="9"/>
  <c r="X134" i="9"/>
  <c r="Y134" i="9"/>
  <c r="Z134" i="9"/>
  <c r="AA134" i="9"/>
  <c r="AB134" i="9"/>
  <c r="AC134" i="9"/>
  <c r="AD134" i="9"/>
  <c r="AE134" i="9"/>
  <c r="AF134" i="9"/>
  <c r="AG134" i="9"/>
  <c r="AH134" i="9"/>
  <c r="AI134" i="9"/>
  <c r="AJ134" i="9"/>
  <c r="AK134" i="9"/>
  <c r="AL134" i="9"/>
  <c r="AM134" i="9"/>
  <c r="AN134" i="9"/>
  <c r="AO134" i="9"/>
  <c r="AP134" i="9"/>
  <c r="AQ134" i="9"/>
  <c r="AR134" i="9"/>
  <c r="AS134" i="9"/>
  <c r="AT134" i="9"/>
  <c r="AU134" i="9"/>
  <c r="AV134" i="9"/>
  <c r="AW134" i="9"/>
  <c r="AX134" i="9"/>
  <c r="AY134" i="9"/>
  <c r="AZ134" i="9"/>
  <c r="BA134" i="9"/>
  <c r="BB134" i="9"/>
  <c r="BC134" i="9"/>
  <c r="BD134" i="9"/>
  <c r="BE134" i="9"/>
  <c r="BF134" i="9"/>
  <c r="BG134" i="9"/>
  <c r="BH134" i="9"/>
  <c r="BI134" i="9"/>
  <c r="BJ134" i="9"/>
  <c r="BK134" i="9"/>
  <c r="B135" i="9"/>
  <c r="BM135" i="9" s="1"/>
  <c r="C135" i="9"/>
  <c r="D135" i="9"/>
  <c r="F135" i="9" s="1"/>
  <c r="E135" i="9"/>
  <c r="G135" i="9"/>
  <c r="H135" i="9"/>
  <c r="I135" i="9"/>
  <c r="J135" i="9"/>
  <c r="K135" i="9"/>
  <c r="L135" i="9"/>
  <c r="M135" i="9"/>
  <c r="N135" i="9"/>
  <c r="O135" i="9"/>
  <c r="P135" i="9"/>
  <c r="Q135" i="9"/>
  <c r="R135" i="9"/>
  <c r="S135" i="9"/>
  <c r="T135" i="9"/>
  <c r="U135" i="9"/>
  <c r="V135" i="9"/>
  <c r="W135" i="9"/>
  <c r="X135" i="9"/>
  <c r="Y135" i="9"/>
  <c r="Z135" i="9"/>
  <c r="AA135" i="9"/>
  <c r="AB135" i="9"/>
  <c r="AC135" i="9"/>
  <c r="AD135" i="9"/>
  <c r="AE135" i="9"/>
  <c r="AF135" i="9"/>
  <c r="AG135" i="9"/>
  <c r="AH135" i="9"/>
  <c r="AI135" i="9"/>
  <c r="AJ135" i="9"/>
  <c r="AK135" i="9"/>
  <c r="AL135" i="9"/>
  <c r="AM135" i="9"/>
  <c r="AN135" i="9"/>
  <c r="AO135" i="9"/>
  <c r="AP135" i="9"/>
  <c r="AQ135" i="9"/>
  <c r="AR135" i="9"/>
  <c r="AS135" i="9"/>
  <c r="AT135" i="9"/>
  <c r="AU135" i="9"/>
  <c r="AV135" i="9"/>
  <c r="AW135" i="9"/>
  <c r="AX135" i="9"/>
  <c r="AY135" i="9"/>
  <c r="AZ135" i="9"/>
  <c r="BA135" i="9"/>
  <c r="BB135" i="9"/>
  <c r="BC135" i="9"/>
  <c r="BD135" i="9"/>
  <c r="BE135" i="9"/>
  <c r="BF135" i="9"/>
  <c r="BG135" i="9"/>
  <c r="BH135" i="9"/>
  <c r="BI135" i="9"/>
  <c r="BJ135" i="9"/>
  <c r="BK135" i="9"/>
  <c r="B136" i="9"/>
  <c r="BM136" i="9" s="1"/>
  <c r="C136" i="9"/>
  <c r="D136" i="9"/>
  <c r="F136" i="9" s="1"/>
  <c r="E136" i="9"/>
  <c r="G136" i="9"/>
  <c r="H136" i="9"/>
  <c r="I136" i="9"/>
  <c r="J136" i="9"/>
  <c r="K136" i="9"/>
  <c r="L136" i="9"/>
  <c r="M136" i="9"/>
  <c r="N136" i="9"/>
  <c r="O136" i="9"/>
  <c r="P136" i="9"/>
  <c r="Q136" i="9"/>
  <c r="R136" i="9"/>
  <c r="S136" i="9"/>
  <c r="T136" i="9"/>
  <c r="U136" i="9"/>
  <c r="V136" i="9"/>
  <c r="W136" i="9"/>
  <c r="X136" i="9"/>
  <c r="Y136" i="9"/>
  <c r="Z136" i="9"/>
  <c r="AA136" i="9"/>
  <c r="AB136" i="9"/>
  <c r="AC136" i="9"/>
  <c r="AD136" i="9"/>
  <c r="AE136" i="9"/>
  <c r="AF136" i="9"/>
  <c r="AG136" i="9"/>
  <c r="AH136" i="9"/>
  <c r="AI136" i="9"/>
  <c r="AJ136" i="9"/>
  <c r="AK136" i="9"/>
  <c r="AL136" i="9"/>
  <c r="AM136" i="9"/>
  <c r="AN136" i="9"/>
  <c r="AO136" i="9"/>
  <c r="AP136" i="9"/>
  <c r="AQ136" i="9"/>
  <c r="AR136" i="9"/>
  <c r="AS136" i="9"/>
  <c r="AT136" i="9"/>
  <c r="AU136" i="9"/>
  <c r="AV136" i="9"/>
  <c r="AW136" i="9"/>
  <c r="AX136" i="9"/>
  <c r="AY136" i="9"/>
  <c r="AZ136" i="9"/>
  <c r="BA136" i="9"/>
  <c r="BB136" i="9"/>
  <c r="BC136" i="9"/>
  <c r="BD136" i="9"/>
  <c r="BE136" i="9"/>
  <c r="BF136" i="9"/>
  <c r="BG136" i="9"/>
  <c r="BH136" i="9"/>
  <c r="BI136" i="9"/>
  <c r="BJ136" i="9"/>
  <c r="BK136" i="9"/>
  <c r="B137" i="9"/>
  <c r="C137" i="9"/>
  <c r="D137" i="9"/>
  <c r="F137" i="9" s="1"/>
  <c r="E137" i="9"/>
  <c r="G137" i="9"/>
  <c r="H137" i="9"/>
  <c r="I137" i="9"/>
  <c r="J137" i="9"/>
  <c r="K137" i="9"/>
  <c r="L137" i="9"/>
  <c r="M137" i="9"/>
  <c r="N137" i="9"/>
  <c r="O137" i="9"/>
  <c r="P137" i="9"/>
  <c r="Q137" i="9"/>
  <c r="R137" i="9"/>
  <c r="S137" i="9"/>
  <c r="T137" i="9"/>
  <c r="U137" i="9"/>
  <c r="V137" i="9"/>
  <c r="W137" i="9"/>
  <c r="X137" i="9"/>
  <c r="Y137" i="9"/>
  <c r="Z137" i="9"/>
  <c r="AA137" i="9"/>
  <c r="AB137" i="9"/>
  <c r="AC137" i="9"/>
  <c r="AD137" i="9"/>
  <c r="AE137" i="9"/>
  <c r="AF137" i="9"/>
  <c r="AG137" i="9"/>
  <c r="AH137" i="9"/>
  <c r="AI137" i="9"/>
  <c r="AJ137" i="9"/>
  <c r="AK137" i="9"/>
  <c r="AL137" i="9"/>
  <c r="AM137" i="9"/>
  <c r="AN137" i="9"/>
  <c r="AO137" i="9"/>
  <c r="AP137" i="9"/>
  <c r="AQ137" i="9"/>
  <c r="AR137" i="9"/>
  <c r="AS137" i="9"/>
  <c r="AT137" i="9"/>
  <c r="AU137" i="9"/>
  <c r="AV137" i="9"/>
  <c r="AW137" i="9"/>
  <c r="AX137" i="9"/>
  <c r="AY137" i="9"/>
  <c r="AZ137" i="9"/>
  <c r="BA137" i="9"/>
  <c r="BB137" i="9"/>
  <c r="BC137" i="9"/>
  <c r="BD137" i="9"/>
  <c r="BE137" i="9"/>
  <c r="BF137" i="9"/>
  <c r="BG137" i="9"/>
  <c r="BH137" i="9"/>
  <c r="BI137" i="9"/>
  <c r="BJ137" i="9"/>
  <c r="BK137" i="9"/>
  <c r="B138" i="9"/>
  <c r="BM138" i="9" s="1"/>
  <c r="C138" i="9"/>
  <c r="D138" i="9"/>
  <c r="F138" i="9" s="1"/>
  <c r="E138" i="9"/>
  <c r="G138" i="9"/>
  <c r="H138" i="9"/>
  <c r="I138" i="9"/>
  <c r="J138" i="9"/>
  <c r="K138" i="9"/>
  <c r="L138" i="9"/>
  <c r="M138" i="9"/>
  <c r="N138" i="9"/>
  <c r="O138" i="9"/>
  <c r="P138" i="9"/>
  <c r="Q138" i="9"/>
  <c r="R138" i="9"/>
  <c r="S138" i="9"/>
  <c r="T138" i="9"/>
  <c r="U138" i="9"/>
  <c r="V138" i="9"/>
  <c r="W138" i="9"/>
  <c r="X138" i="9"/>
  <c r="Y138" i="9"/>
  <c r="Z138" i="9"/>
  <c r="AA138" i="9"/>
  <c r="AB138" i="9"/>
  <c r="AC138" i="9"/>
  <c r="AD138" i="9"/>
  <c r="AE138" i="9"/>
  <c r="AF138" i="9"/>
  <c r="AG138" i="9"/>
  <c r="AH138" i="9"/>
  <c r="AI138" i="9"/>
  <c r="AJ138" i="9"/>
  <c r="AK138" i="9"/>
  <c r="AL138" i="9"/>
  <c r="AM138" i="9"/>
  <c r="AN138" i="9"/>
  <c r="AO138" i="9"/>
  <c r="AP138" i="9"/>
  <c r="AQ138" i="9"/>
  <c r="AR138" i="9"/>
  <c r="AS138" i="9"/>
  <c r="AT138" i="9"/>
  <c r="AU138" i="9"/>
  <c r="AV138" i="9"/>
  <c r="AW138" i="9"/>
  <c r="AX138" i="9"/>
  <c r="AY138" i="9"/>
  <c r="AZ138" i="9"/>
  <c r="BA138" i="9"/>
  <c r="BB138" i="9"/>
  <c r="BC138" i="9"/>
  <c r="BD138" i="9"/>
  <c r="BE138" i="9"/>
  <c r="BF138" i="9"/>
  <c r="BG138" i="9"/>
  <c r="BH138" i="9"/>
  <c r="BI138" i="9"/>
  <c r="BJ138" i="9"/>
  <c r="BK138" i="9"/>
  <c r="B139" i="9"/>
  <c r="C139" i="9"/>
  <c r="D139" i="9"/>
  <c r="F139" i="9" s="1"/>
  <c r="E139" i="9"/>
  <c r="G139" i="9"/>
  <c r="H139" i="9"/>
  <c r="I139" i="9"/>
  <c r="J139" i="9"/>
  <c r="K139" i="9"/>
  <c r="L139" i="9"/>
  <c r="M139" i="9"/>
  <c r="N139" i="9"/>
  <c r="O139" i="9"/>
  <c r="P139" i="9"/>
  <c r="Q139" i="9"/>
  <c r="R139" i="9"/>
  <c r="S139" i="9"/>
  <c r="T139" i="9"/>
  <c r="U139" i="9"/>
  <c r="V139" i="9"/>
  <c r="W139" i="9"/>
  <c r="X139" i="9"/>
  <c r="Y139" i="9"/>
  <c r="Z139" i="9"/>
  <c r="AA139" i="9"/>
  <c r="AB139" i="9"/>
  <c r="AC139" i="9"/>
  <c r="AD139" i="9"/>
  <c r="AE139" i="9"/>
  <c r="AF139" i="9"/>
  <c r="AG139" i="9"/>
  <c r="AH139" i="9"/>
  <c r="AI139" i="9"/>
  <c r="AJ139" i="9"/>
  <c r="AK139" i="9"/>
  <c r="AL139" i="9"/>
  <c r="AM139" i="9"/>
  <c r="AN139" i="9"/>
  <c r="AO139" i="9"/>
  <c r="AP139" i="9"/>
  <c r="AQ139" i="9"/>
  <c r="AR139" i="9"/>
  <c r="AS139" i="9"/>
  <c r="AT139" i="9"/>
  <c r="AU139" i="9"/>
  <c r="AV139" i="9"/>
  <c r="AW139" i="9"/>
  <c r="AX139" i="9"/>
  <c r="AY139" i="9"/>
  <c r="AZ139" i="9"/>
  <c r="BA139" i="9"/>
  <c r="BB139" i="9"/>
  <c r="BC139" i="9"/>
  <c r="BD139" i="9"/>
  <c r="BE139" i="9"/>
  <c r="BF139" i="9"/>
  <c r="BG139" i="9"/>
  <c r="BH139" i="9"/>
  <c r="BI139" i="9"/>
  <c r="BJ139" i="9"/>
  <c r="BK139" i="9"/>
  <c r="B140" i="9"/>
  <c r="BN140" i="9" s="1"/>
  <c r="C140" i="9"/>
  <c r="D140" i="9"/>
  <c r="F140" i="9" s="1"/>
  <c r="E140" i="9"/>
  <c r="G140" i="9"/>
  <c r="H140" i="9"/>
  <c r="I140" i="9"/>
  <c r="J140" i="9"/>
  <c r="K140" i="9"/>
  <c r="L140" i="9"/>
  <c r="M140" i="9"/>
  <c r="N140" i="9"/>
  <c r="O140" i="9"/>
  <c r="P140" i="9"/>
  <c r="Q140" i="9"/>
  <c r="R140" i="9"/>
  <c r="S140" i="9"/>
  <c r="T140" i="9"/>
  <c r="U140" i="9"/>
  <c r="V140" i="9"/>
  <c r="W140" i="9"/>
  <c r="X140" i="9"/>
  <c r="Y140" i="9"/>
  <c r="Z140" i="9"/>
  <c r="AA140" i="9"/>
  <c r="AB140" i="9"/>
  <c r="AC140" i="9"/>
  <c r="AD140" i="9"/>
  <c r="AE140" i="9"/>
  <c r="AF140" i="9"/>
  <c r="AG140" i="9"/>
  <c r="AH140" i="9"/>
  <c r="AI140" i="9"/>
  <c r="AJ140" i="9"/>
  <c r="AK140" i="9"/>
  <c r="AL140" i="9"/>
  <c r="AM140" i="9"/>
  <c r="AN140" i="9"/>
  <c r="AO140" i="9"/>
  <c r="AP140" i="9"/>
  <c r="AQ140" i="9"/>
  <c r="AR140" i="9"/>
  <c r="AS140" i="9"/>
  <c r="AT140" i="9"/>
  <c r="AU140" i="9"/>
  <c r="AV140" i="9"/>
  <c r="AW140" i="9"/>
  <c r="AX140" i="9"/>
  <c r="AY140" i="9"/>
  <c r="AZ140" i="9"/>
  <c r="BA140" i="9"/>
  <c r="BB140" i="9"/>
  <c r="BC140" i="9"/>
  <c r="BD140" i="9"/>
  <c r="BE140" i="9"/>
  <c r="BF140" i="9"/>
  <c r="BG140" i="9"/>
  <c r="BH140" i="9"/>
  <c r="BI140" i="9"/>
  <c r="BJ140" i="9"/>
  <c r="BK140" i="9"/>
  <c r="B141" i="9"/>
  <c r="C141" i="9"/>
  <c r="D141" i="9"/>
  <c r="F141" i="9" s="1"/>
  <c r="E141" i="9"/>
  <c r="G141" i="9"/>
  <c r="H141" i="9"/>
  <c r="I141" i="9"/>
  <c r="J141" i="9"/>
  <c r="K141" i="9"/>
  <c r="L141" i="9"/>
  <c r="M141" i="9"/>
  <c r="N141" i="9"/>
  <c r="O141" i="9"/>
  <c r="P141" i="9"/>
  <c r="Q141" i="9"/>
  <c r="R141" i="9"/>
  <c r="S141" i="9"/>
  <c r="T141" i="9"/>
  <c r="U141" i="9"/>
  <c r="V141" i="9"/>
  <c r="W141" i="9"/>
  <c r="X141" i="9"/>
  <c r="Y141" i="9"/>
  <c r="Z141" i="9"/>
  <c r="AA141" i="9"/>
  <c r="AB141" i="9"/>
  <c r="AC141" i="9"/>
  <c r="AD141" i="9"/>
  <c r="AE141" i="9"/>
  <c r="AF141" i="9"/>
  <c r="AG141" i="9"/>
  <c r="AH141" i="9"/>
  <c r="AI141" i="9"/>
  <c r="AJ141" i="9"/>
  <c r="AK141" i="9"/>
  <c r="AL141" i="9"/>
  <c r="AM141" i="9"/>
  <c r="AN141" i="9"/>
  <c r="AO141" i="9"/>
  <c r="AP141" i="9"/>
  <c r="AQ141" i="9"/>
  <c r="AR141" i="9"/>
  <c r="AS141" i="9"/>
  <c r="AT141" i="9"/>
  <c r="AU141" i="9"/>
  <c r="AV141" i="9"/>
  <c r="AW141" i="9"/>
  <c r="AX141" i="9"/>
  <c r="AY141" i="9"/>
  <c r="AZ141" i="9"/>
  <c r="BA141" i="9"/>
  <c r="BB141" i="9"/>
  <c r="BC141" i="9"/>
  <c r="BD141" i="9"/>
  <c r="BE141" i="9"/>
  <c r="BF141" i="9"/>
  <c r="BG141" i="9"/>
  <c r="BH141" i="9"/>
  <c r="BI141" i="9"/>
  <c r="BJ141" i="9"/>
  <c r="BK141" i="9"/>
  <c r="B142" i="9"/>
  <c r="C142" i="9"/>
  <c r="D142" i="9"/>
  <c r="F142" i="9" s="1"/>
  <c r="E142" i="9"/>
  <c r="G142" i="9"/>
  <c r="H142" i="9"/>
  <c r="I142" i="9"/>
  <c r="J142" i="9"/>
  <c r="K142" i="9"/>
  <c r="L142" i="9"/>
  <c r="M142" i="9"/>
  <c r="N142" i="9"/>
  <c r="O142" i="9"/>
  <c r="P142" i="9"/>
  <c r="Q142" i="9"/>
  <c r="R142" i="9"/>
  <c r="S142" i="9"/>
  <c r="T142" i="9"/>
  <c r="U142" i="9"/>
  <c r="V142" i="9"/>
  <c r="W142" i="9"/>
  <c r="X142" i="9"/>
  <c r="Y142" i="9"/>
  <c r="Z142" i="9"/>
  <c r="AA142" i="9"/>
  <c r="AB142" i="9"/>
  <c r="AC142" i="9"/>
  <c r="AD142" i="9"/>
  <c r="AE142" i="9"/>
  <c r="AF142" i="9"/>
  <c r="AG142" i="9"/>
  <c r="AH142" i="9"/>
  <c r="AI142" i="9"/>
  <c r="AJ142" i="9"/>
  <c r="AK142" i="9"/>
  <c r="AL142" i="9"/>
  <c r="AM142" i="9"/>
  <c r="AN142" i="9"/>
  <c r="AO142" i="9"/>
  <c r="AP142" i="9"/>
  <c r="AQ142" i="9"/>
  <c r="AR142" i="9"/>
  <c r="AS142" i="9"/>
  <c r="AT142" i="9"/>
  <c r="AU142" i="9"/>
  <c r="AV142" i="9"/>
  <c r="AW142" i="9"/>
  <c r="AX142" i="9"/>
  <c r="AY142" i="9"/>
  <c r="AZ142" i="9"/>
  <c r="BA142" i="9"/>
  <c r="BB142" i="9"/>
  <c r="BC142" i="9"/>
  <c r="BD142" i="9"/>
  <c r="BE142" i="9"/>
  <c r="BF142" i="9"/>
  <c r="BG142" i="9"/>
  <c r="BH142" i="9"/>
  <c r="BI142" i="9"/>
  <c r="BJ142" i="9"/>
  <c r="BK142" i="9"/>
  <c r="B143" i="9"/>
  <c r="BM143" i="9" s="1"/>
  <c r="C143" i="9"/>
  <c r="D143" i="9"/>
  <c r="F143" i="9" s="1"/>
  <c r="E143" i="9"/>
  <c r="G143" i="9"/>
  <c r="H143" i="9"/>
  <c r="I143" i="9"/>
  <c r="J143" i="9"/>
  <c r="K143" i="9"/>
  <c r="L143" i="9"/>
  <c r="M143" i="9"/>
  <c r="N143" i="9"/>
  <c r="O143" i="9"/>
  <c r="P143" i="9"/>
  <c r="Q143" i="9"/>
  <c r="R143" i="9"/>
  <c r="S143" i="9"/>
  <c r="T143" i="9"/>
  <c r="U143" i="9"/>
  <c r="V143" i="9"/>
  <c r="W143" i="9"/>
  <c r="X143" i="9"/>
  <c r="Y143" i="9"/>
  <c r="Z143" i="9"/>
  <c r="AA143" i="9"/>
  <c r="AB143" i="9"/>
  <c r="AC143" i="9"/>
  <c r="AD143" i="9"/>
  <c r="AE143" i="9"/>
  <c r="AF143" i="9"/>
  <c r="AG143" i="9"/>
  <c r="AH143" i="9"/>
  <c r="AI143" i="9"/>
  <c r="AJ143" i="9"/>
  <c r="AK143" i="9"/>
  <c r="AL143" i="9"/>
  <c r="AM143" i="9"/>
  <c r="AN143" i="9"/>
  <c r="AO143" i="9"/>
  <c r="AP143" i="9"/>
  <c r="AQ143" i="9"/>
  <c r="AR143" i="9"/>
  <c r="AS143" i="9"/>
  <c r="AT143" i="9"/>
  <c r="AU143" i="9"/>
  <c r="AV143" i="9"/>
  <c r="AW143" i="9"/>
  <c r="AX143" i="9"/>
  <c r="AY143" i="9"/>
  <c r="AZ143" i="9"/>
  <c r="BA143" i="9"/>
  <c r="BB143" i="9"/>
  <c r="BC143" i="9"/>
  <c r="BD143" i="9"/>
  <c r="BE143" i="9"/>
  <c r="BF143" i="9"/>
  <c r="BG143" i="9"/>
  <c r="BH143" i="9"/>
  <c r="BI143" i="9"/>
  <c r="BJ143" i="9"/>
  <c r="BK143" i="9"/>
  <c r="B144" i="9"/>
  <c r="BL144" i="9" s="1"/>
  <c r="C144" i="9"/>
  <c r="D144" i="9"/>
  <c r="F144" i="9" s="1"/>
  <c r="E144" i="9"/>
  <c r="G144" i="9"/>
  <c r="H144" i="9"/>
  <c r="I144" i="9"/>
  <c r="J144" i="9"/>
  <c r="K144" i="9"/>
  <c r="L144" i="9"/>
  <c r="M144" i="9"/>
  <c r="N144" i="9"/>
  <c r="O144" i="9"/>
  <c r="P144" i="9"/>
  <c r="Q144" i="9"/>
  <c r="R144" i="9"/>
  <c r="S144" i="9"/>
  <c r="T144" i="9"/>
  <c r="U144" i="9"/>
  <c r="V144" i="9"/>
  <c r="W144" i="9"/>
  <c r="X144" i="9"/>
  <c r="Y144" i="9"/>
  <c r="Z144" i="9"/>
  <c r="AA144" i="9"/>
  <c r="AB144" i="9"/>
  <c r="AC144" i="9"/>
  <c r="AD144" i="9"/>
  <c r="AE144" i="9"/>
  <c r="AF144" i="9"/>
  <c r="AG144" i="9"/>
  <c r="AH144" i="9"/>
  <c r="AI144" i="9"/>
  <c r="AJ144" i="9"/>
  <c r="AK144" i="9"/>
  <c r="AL144" i="9"/>
  <c r="AM144" i="9"/>
  <c r="AN144" i="9"/>
  <c r="AO144" i="9"/>
  <c r="AP144" i="9"/>
  <c r="AQ144" i="9"/>
  <c r="AR144" i="9"/>
  <c r="AS144" i="9"/>
  <c r="AT144" i="9"/>
  <c r="AU144" i="9"/>
  <c r="AV144" i="9"/>
  <c r="AW144" i="9"/>
  <c r="AX144" i="9"/>
  <c r="AY144" i="9"/>
  <c r="AZ144" i="9"/>
  <c r="BA144" i="9"/>
  <c r="BB144" i="9"/>
  <c r="BC144" i="9"/>
  <c r="BD144" i="9"/>
  <c r="BE144" i="9"/>
  <c r="BF144" i="9"/>
  <c r="BG144" i="9"/>
  <c r="BH144" i="9"/>
  <c r="BI144" i="9"/>
  <c r="BJ144" i="9"/>
  <c r="BK144" i="9"/>
  <c r="B145" i="9"/>
  <c r="C145" i="9"/>
  <c r="D145" i="9"/>
  <c r="F145" i="9" s="1"/>
  <c r="E145" i="9"/>
  <c r="G145" i="9"/>
  <c r="H145" i="9"/>
  <c r="I145" i="9"/>
  <c r="J145" i="9"/>
  <c r="K145" i="9"/>
  <c r="L145" i="9"/>
  <c r="M145" i="9"/>
  <c r="N145" i="9"/>
  <c r="O145" i="9"/>
  <c r="P145" i="9"/>
  <c r="Q145" i="9"/>
  <c r="R145" i="9"/>
  <c r="S145" i="9"/>
  <c r="T145" i="9"/>
  <c r="U145" i="9"/>
  <c r="V145" i="9"/>
  <c r="W145" i="9"/>
  <c r="X145" i="9"/>
  <c r="Y145" i="9"/>
  <c r="Z145" i="9"/>
  <c r="AA145" i="9"/>
  <c r="AB145" i="9"/>
  <c r="AC145" i="9"/>
  <c r="AD145" i="9"/>
  <c r="AE145" i="9"/>
  <c r="AF145" i="9"/>
  <c r="AG145" i="9"/>
  <c r="AH145" i="9"/>
  <c r="AI145" i="9"/>
  <c r="AJ145" i="9"/>
  <c r="AK145" i="9"/>
  <c r="AL145" i="9"/>
  <c r="AM145" i="9"/>
  <c r="AN145" i="9"/>
  <c r="AO145" i="9"/>
  <c r="AP145" i="9"/>
  <c r="AQ145" i="9"/>
  <c r="AR145" i="9"/>
  <c r="AS145" i="9"/>
  <c r="AT145" i="9"/>
  <c r="AU145" i="9"/>
  <c r="AV145" i="9"/>
  <c r="AW145" i="9"/>
  <c r="AX145" i="9"/>
  <c r="AY145" i="9"/>
  <c r="AZ145" i="9"/>
  <c r="BA145" i="9"/>
  <c r="BB145" i="9"/>
  <c r="BC145" i="9"/>
  <c r="BD145" i="9"/>
  <c r="BE145" i="9"/>
  <c r="BF145" i="9"/>
  <c r="BG145" i="9"/>
  <c r="BH145" i="9"/>
  <c r="BI145" i="9"/>
  <c r="BJ145" i="9"/>
  <c r="BK145" i="9"/>
  <c r="B146" i="9"/>
  <c r="BL146" i="9" s="1"/>
  <c r="C146" i="9"/>
  <c r="D146" i="9"/>
  <c r="F146" i="9" s="1"/>
  <c r="E146" i="9"/>
  <c r="G146" i="9"/>
  <c r="H146" i="9"/>
  <c r="I146" i="9"/>
  <c r="J146" i="9"/>
  <c r="K146" i="9"/>
  <c r="L146" i="9"/>
  <c r="M146" i="9"/>
  <c r="N146" i="9"/>
  <c r="O146" i="9"/>
  <c r="P146" i="9"/>
  <c r="Q146" i="9"/>
  <c r="R146" i="9"/>
  <c r="S146" i="9"/>
  <c r="T146" i="9"/>
  <c r="U146" i="9"/>
  <c r="V146" i="9"/>
  <c r="W146" i="9"/>
  <c r="X146" i="9"/>
  <c r="Y146" i="9"/>
  <c r="Z146" i="9"/>
  <c r="AA146" i="9"/>
  <c r="AB146" i="9"/>
  <c r="AC146" i="9"/>
  <c r="AD146" i="9"/>
  <c r="AE146" i="9"/>
  <c r="AF146" i="9"/>
  <c r="AG146" i="9"/>
  <c r="AH146" i="9"/>
  <c r="AI146" i="9"/>
  <c r="AJ146" i="9"/>
  <c r="AK146" i="9"/>
  <c r="AL146" i="9"/>
  <c r="AM146" i="9"/>
  <c r="AN146" i="9"/>
  <c r="AO146" i="9"/>
  <c r="AP146" i="9"/>
  <c r="AQ146" i="9"/>
  <c r="AR146" i="9"/>
  <c r="AS146" i="9"/>
  <c r="AT146" i="9"/>
  <c r="AU146" i="9"/>
  <c r="AV146" i="9"/>
  <c r="AW146" i="9"/>
  <c r="AX146" i="9"/>
  <c r="AY146" i="9"/>
  <c r="AZ146" i="9"/>
  <c r="BA146" i="9"/>
  <c r="BB146" i="9"/>
  <c r="BC146" i="9"/>
  <c r="BD146" i="9"/>
  <c r="BE146" i="9"/>
  <c r="BF146" i="9"/>
  <c r="BG146" i="9"/>
  <c r="BH146" i="9"/>
  <c r="BI146" i="9"/>
  <c r="BJ146" i="9"/>
  <c r="BK146" i="9"/>
  <c r="B147" i="9"/>
  <c r="C147" i="9"/>
  <c r="D147" i="9"/>
  <c r="F147" i="9" s="1"/>
  <c r="E147" i="9"/>
  <c r="G147" i="9"/>
  <c r="H147" i="9"/>
  <c r="I147" i="9"/>
  <c r="J147" i="9"/>
  <c r="K147" i="9"/>
  <c r="L147" i="9"/>
  <c r="M147" i="9"/>
  <c r="N147" i="9"/>
  <c r="O147" i="9"/>
  <c r="P147" i="9"/>
  <c r="Q147" i="9"/>
  <c r="R147" i="9"/>
  <c r="S147" i="9"/>
  <c r="T147" i="9"/>
  <c r="U147" i="9"/>
  <c r="V147" i="9"/>
  <c r="W147" i="9"/>
  <c r="X147" i="9"/>
  <c r="Y147" i="9"/>
  <c r="Z147" i="9"/>
  <c r="AA147" i="9"/>
  <c r="AB147" i="9"/>
  <c r="AC147" i="9"/>
  <c r="AD147" i="9"/>
  <c r="AE147" i="9"/>
  <c r="AF147" i="9"/>
  <c r="AG147" i="9"/>
  <c r="AH147" i="9"/>
  <c r="AI147" i="9"/>
  <c r="AJ147" i="9"/>
  <c r="AK147" i="9"/>
  <c r="AL147" i="9"/>
  <c r="AM147" i="9"/>
  <c r="AN147" i="9"/>
  <c r="AO147" i="9"/>
  <c r="AP147" i="9"/>
  <c r="AQ147" i="9"/>
  <c r="AR147" i="9"/>
  <c r="AS147" i="9"/>
  <c r="AT147" i="9"/>
  <c r="AU147" i="9"/>
  <c r="AV147" i="9"/>
  <c r="AW147" i="9"/>
  <c r="AX147" i="9"/>
  <c r="AY147" i="9"/>
  <c r="AZ147" i="9"/>
  <c r="BA147" i="9"/>
  <c r="BB147" i="9"/>
  <c r="BC147" i="9"/>
  <c r="BD147" i="9"/>
  <c r="BE147" i="9"/>
  <c r="BF147" i="9"/>
  <c r="BG147" i="9"/>
  <c r="BH147" i="9"/>
  <c r="BI147" i="9"/>
  <c r="BJ147" i="9"/>
  <c r="BK147" i="9"/>
  <c r="B148" i="9"/>
  <c r="BM148" i="9" s="1"/>
  <c r="C148" i="9"/>
  <c r="D148" i="9"/>
  <c r="F148" i="9" s="1"/>
  <c r="E148" i="9"/>
  <c r="G148" i="9"/>
  <c r="H148" i="9"/>
  <c r="I148" i="9"/>
  <c r="J148" i="9"/>
  <c r="K148" i="9"/>
  <c r="L148" i="9"/>
  <c r="M148" i="9"/>
  <c r="N148" i="9"/>
  <c r="O148" i="9"/>
  <c r="P148" i="9"/>
  <c r="Q148" i="9"/>
  <c r="R148" i="9"/>
  <c r="S148" i="9"/>
  <c r="T148" i="9"/>
  <c r="U148" i="9"/>
  <c r="V148" i="9"/>
  <c r="W148" i="9"/>
  <c r="X148" i="9"/>
  <c r="Y148" i="9"/>
  <c r="Z148" i="9"/>
  <c r="AA148" i="9"/>
  <c r="AB148" i="9"/>
  <c r="AC148" i="9"/>
  <c r="AD148" i="9"/>
  <c r="AE148" i="9"/>
  <c r="AF148" i="9"/>
  <c r="AG148" i="9"/>
  <c r="AH148" i="9"/>
  <c r="AI148" i="9"/>
  <c r="AJ148" i="9"/>
  <c r="AK148" i="9"/>
  <c r="AL148" i="9"/>
  <c r="AM148" i="9"/>
  <c r="AN148" i="9"/>
  <c r="AO148" i="9"/>
  <c r="AP148" i="9"/>
  <c r="AQ148" i="9"/>
  <c r="AR148" i="9"/>
  <c r="AS148" i="9"/>
  <c r="AT148" i="9"/>
  <c r="AU148" i="9"/>
  <c r="AV148" i="9"/>
  <c r="AW148" i="9"/>
  <c r="AX148" i="9"/>
  <c r="AY148" i="9"/>
  <c r="AZ148" i="9"/>
  <c r="BA148" i="9"/>
  <c r="BB148" i="9"/>
  <c r="BC148" i="9"/>
  <c r="BD148" i="9"/>
  <c r="BE148" i="9"/>
  <c r="BF148" i="9"/>
  <c r="BG148" i="9"/>
  <c r="BH148" i="9"/>
  <c r="BI148" i="9"/>
  <c r="BJ148" i="9"/>
  <c r="BK148" i="9"/>
  <c r="B149" i="9"/>
  <c r="C149" i="9"/>
  <c r="D149" i="9"/>
  <c r="F149" i="9" s="1"/>
  <c r="E149" i="9"/>
  <c r="G149" i="9"/>
  <c r="H149" i="9"/>
  <c r="I149" i="9"/>
  <c r="J149" i="9"/>
  <c r="K149" i="9"/>
  <c r="L149" i="9"/>
  <c r="M149" i="9"/>
  <c r="N149" i="9"/>
  <c r="O149" i="9"/>
  <c r="P149" i="9"/>
  <c r="Q149" i="9"/>
  <c r="R149" i="9"/>
  <c r="S149" i="9"/>
  <c r="T149" i="9"/>
  <c r="U149" i="9"/>
  <c r="V149" i="9"/>
  <c r="W149" i="9"/>
  <c r="X149" i="9"/>
  <c r="Y149" i="9"/>
  <c r="Z149" i="9"/>
  <c r="AA149" i="9"/>
  <c r="AB149" i="9"/>
  <c r="AC149" i="9"/>
  <c r="AD149" i="9"/>
  <c r="AE149" i="9"/>
  <c r="AF149" i="9"/>
  <c r="AG149" i="9"/>
  <c r="AH149" i="9"/>
  <c r="AI149" i="9"/>
  <c r="AJ149" i="9"/>
  <c r="AK149" i="9"/>
  <c r="AL149" i="9"/>
  <c r="AM149" i="9"/>
  <c r="AN149" i="9"/>
  <c r="AO149" i="9"/>
  <c r="AP149" i="9"/>
  <c r="AQ149" i="9"/>
  <c r="AR149" i="9"/>
  <c r="AS149" i="9"/>
  <c r="AT149" i="9"/>
  <c r="AU149" i="9"/>
  <c r="AV149" i="9"/>
  <c r="AW149" i="9"/>
  <c r="AX149" i="9"/>
  <c r="AY149" i="9"/>
  <c r="AZ149" i="9"/>
  <c r="BA149" i="9"/>
  <c r="BB149" i="9"/>
  <c r="BC149" i="9"/>
  <c r="BD149" i="9"/>
  <c r="BE149" i="9"/>
  <c r="BF149" i="9"/>
  <c r="BG149" i="9"/>
  <c r="BH149" i="9"/>
  <c r="BI149" i="9"/>
  <c r="BJ149" i="9"/>
  <c r="BK149" i="9"/>
  <c r="B150" i="9"/>
  <c r="C150" i="9"/>
  <c r="D150" i="9"/>
  <c r="F150" i="9" s="1"/>
  <c r="E150" i="9"/>
  <c r="G150" i="9"/>
  <c r="H150" i="9"/>
  <c r="I150" i="9"/>
  <c r="J150" i="9"/>
  <c r="K150" i="9"/>
  <c r="L150" i="9"/>
  <c r="M150" i="9"/>
  <c r="N150" i="9"/>
  <c r="O150" i="9"/>
  <c r="P150" i="9"/>
  <c r="Q150" i="9"/>
  <c r="R150" i="9"/>
  <c r="S150" i="9"/>
  <c r="T150" i="9"/>
  <c r="U150" i="9"/>
  <c r="V150" i="9"/>
  <c r="W150" i="9"/>
  <c r="X150" i="9"/>
  <c r="Y150" i="9"/>
  <c r="Z150" i="9"/>
  <c r="AA150" i="9"/>
  <c r="AB150" i="9"/>
  <c r="AC150" i="9"/>
  <c r="AD150" i="9"/>
  <c r="AE150" i="9"/>
  <c r="AF150" i="9"/>
  <c r="AG150" i="9"/>
  <c r="AH150" i="9"/>
  <c r="AI150" i="9"/>
  <c r="AJ150" i="9"/>
  <c r="AK150" i="9"/>
  <c r="AL150" i="9"/>
  <c r="AM150" i="9"/>
  <c r="AN150" i="9"/>
  <c r="AO150" i="9"/>
  <c r="AP150" i="9"/>
  <c r="AQ150" i="9"/>
  <c r="AR150" i="9"/>
  <c r="AS150" i="9"/>
  <c r="AT150" i="9"/>
  <c r="AU150" i="9"/>
  <c r="AV150" i="9"/>
  <c r="AW150" i="9"/>
  <c r="AX150" i="9"/>
  <c r="AY150" i="9"/>
  <c r="AZ150" i="9"/>
  <c r="BA150" i="9"/>
  <c r="BB150" i="9"/>
  <c r="BC150" i="9"/>
  <c r="BD150" i="9"/>
  <c r="BE150" i="9"/>
  <c r="BF150" i="9"/>
  <c r="BG150" i="9"/>
  <c r="BH150" i="9"/>
  <c r="BI150" i="9"/>
  <c r="BJ150" i="9"/>
  <c r="BK150" i="9"/>
  <c r="B151" i="9"/>
  <c r="BO151" i="9" s="1"/>
  <c r="C151" i="9"/>
  <c r="D151" i="9"/>
  <c r="F151" i="9" s="1"/>
  <c r="E151" i="9"/>
  <c r="G151" i="9"/>
  <c r="H151" i="9"/>
  <c r="I151" i="9"/>
  <c r="J151" i="9"/>
  <c r="K151" i="9"/>
  <c r="L151" i="9"/>
  <c r="M151" i="9"/>
  <c r="N151" i="9"/>
  <c r="O151" i="9"/>
  <c r="P151" i="9"/>
  <c r="Q151" i="9"/>
  <c r="R151" i="9"/>
  <c r="S151" i="9"/>
  <c r="T151" i="9"/>
  <c r="U151" i="9"/>
  <c r="V151" i="9"/>
  <c r="W151" i="9"/>
  <c r="X151" i="9"/>
  <c r="Y151" i="9"/>
  <c r="Z151" i="9"/>
  <c r="AA151" i="9"/>
  <c r="AB151" i="9"/>
  <c r="AC151" i="9"/>
  <c r="AD151" i="9"/>
  <c r="AE151" i="9"/>
  <c r="AF151" i="9"/>
  <c r="AG151" i="9"/>
  <c r="AH151" i="9"/>
  <c r="AI151" i="9"/>
  <c r="AJ151" i="9"/>
  <c r="AK151" i="9"/>
  <c r="AL151" i="9"/>
  <c r="AM151" i="9"/>
  <c r="AN151" i="9"/>
  <c r="AO151" i="9"/>
  <c r="AP151" i="9"/>
  <c r="AQ151" i="9"/>
  <c r="AR151" i="9"/>
  <c r="AS151" i="9"/>
  <c r="AT151" i="9"/>
  <c r="AU151" i="9"/>
  <c r="AV151" i="9"/>
  <c r="AW151" i="9"/>
  <c r="AX151" i="9"/>
  <c r="AY151" i="9"/>
  <c r="AZ151" i="9"/>
  <c r="BA151" i="9"/>
  <c r="BB151" i="9"/>
  <c r="BC151" i="9"/>
  <c r="BD151" i="9"/>
  <c r="BE151" i="9"/>
  <c r="BF151" i="9"/>
  <c r="BG151" i="9"/>
  <c r="BH151" i="9"/>
  <c r="BI151" i="9"/>
  <c r="BJ151" i="9"/>
  <c r="BK151" i="9"/>
  <c r="B152" i="9"/>
  <c r="C152" i="9"/>
  <c r="D152" i="9"/>
  <c r="F152" i="9" s="1"/>
  <c r="E152" i="9"/>
  <c r="G152" i="9"/>
  <c r="H152" i="9"/>
  <c r="I152" i="9"/>
  <c r="J152" i="9"/>
  <c r="K152" i="9"/>
  <c r="L152" i="9"/>
  <c r="M152" i="9"/>
  <c r="N152" i="9"/>
  <c r="O152" i="9"/>
  <c r="P152" i="9"/>
  <c r="Q152" i="9"/>
  <c r="R152" i="9"/>
  <c r="S152" i="9"/>
  <c r="T152" i="9"/>
  <c r="U152" i="9"/>
  <c r="V152" i="9"/>
  <c r="W152" i="9"/>
  <c r="X152" i="9"/>
  <c r="Y152" i="9"/>
  <c r="Z152" i="9"/>
  <c r="AA152" i="9"/>
  <c r="AB152" i="9"/>
  <c r="AC152" i="9"/>
  <c r="AD152" i="9"/>
  <c r="AE152" i="9"/>
  <c r="AF152" i="9"/>
  <c r="AG152" i="9"/>
  <c r="AH152" i="9"/>
  <c r="AI152" i="9"/>
  <c r="AJ152" i="9"/>
  <c r="AK152" i="9"/>
  <c r="AL152" i="9"/>
  <c r="AM152" i="9"/>
  <c r="AN152" i="9"/>
  <c r="AO152" i="9"/>
  <c r="AP152" i="9"/>
  <c r="AQ152" i="9"/>
  <c r="AR152" i="9"/>
  <c r="AS152" i="9"/>
  <c r="AT152" i="9"/>
  <c r="AU152" i="9"/>
  <c r="AV152" i="9"/>
  <c r="AW152" i="9"/>
  <c r="AX152" i="9"/>
  <c r="AY152" i="9"/>
  <c r="AZ152" i="9"/>
  <c r="BA152" i="9"/>
  <c r="BB152" i="9"/>
  <c r="BC152" i="9"/>
  <c r="BD152" i="9"/>
  <c r="BE152" i="9"/>
  <c r="BF152" i="9"/>
  <c r="BG152" i="9"/>
  <c r="BH152" i="9"/>
  <c r="BI152" i="9"/>
  <c r="BJ152" i="9"/>
  <c r="BK152" i="9"/>
  <c r="B153" i="9"/>
  <c r="BM153" i="9" s="1"/>
  <c r="C153" i="9"/>
  <c r="D153" i="9"/>
  <c r="F153" i="9" s="1"/>
  <c r="E153" i="9"/>
  <c r="G153" i="9"/>
  <c r="H153" i="9"/>
  <c r="I153" i="9"/>
  <c r="J153" i="9"/>
  <c r="K153" i="9"/>
  <c r="L153" i="9"/>
  <c r="M153" i="9"/>
  <c r="N153" i="9"/>
  <c r="O153" i="9"/>
  <c r="P153" i="9"/>
  <c r="Q153" i="9"/>
  <c r="R153" i="9"/>
  <c r="S153" i="9"/>
  <c r="T153" i="9"/>
  <c r="U153" i="9"/>
  <c r="V153" i="9"/>
  <c r="W153" i="9"/>
  <c r="X153" i="9"/>
  <c r="Y153" i="9"/>
  <c r="Z153" i="9"/>
  <c r="AA153" i="9"/>
  <c r="AB153" i="9"/>
  <c r="AC153" i="9"/>
  <c r="AD153" i="9"/>
  <c r="AE153" i="9"/>
  <c r="AF153" i="9"/>
  <c r="AG153" i="9"/>
  <c r="AH153" i="9"/>
  <c r="AI153" i="9"/>
  <c r="AJ153" i="9"/>
  <c r="AK153" i="9"/>
  <c r="AL153" i="9"/>
  <c r="AM153" i="9"/>
  <c r="AN153" i="9"/>
  <c r="AO153" i="9"/>
  <c r="AP153" i="9"/>
  <c r="AQ153" i="9"/>
  <c r="AR153" i="9"/>
  <c r="AS153" i="9"/>
  <c r="AT153" i="9"/>
  <c r="AU153" i="9"/>
  <c r="AV153" i="9"/>
  <c r="AW153" i="9"/>
  <c r="AX153" i="9"/>
  <c r="AY153" i="9"/>
  <c r="AZ153" i="9"/>
  <c r="BA153" i="9"/>
  <c r="BB153" i="9"/>
  <c r="BC153" i="9"/>
  <c r="BD153" i="9"/>
  <c r="BE153" i="9"/>
  <c r="BF153" i="9"/>
  <c r="BG153" i="9"/>
  <c r="BH153" i="9"/>
  <c r="BI153" i="9"/>
  <c r="BJ153" i="9"/>
  <c r="BK153" i="9"/>
  <c r="B154" i="9"/>
  <c r="C154" i="9"/>
  <c r="D154" i="9"/>
  <c r="F154" i="9" s="1"/>
  <c r="E154" i="9"/>
  <c r="G154" i="9"/>
  <c r="H154" i="9"/>
  <c r="I154" i="9"/>
  <c r="J154" i="9"/>
  <c r="K154" i="9"/>
  <c r="L154" i="9"/>
  <c r="M154" i="9"/>
  <c r="N154" i="9"/>
  <c r="O154" i="9"/>
  <c r="P154" i="9"/>
  <c r="Q154" i="9"/>
  <c r="R154" i="9"/>
  <c r="S154" i="9"/>
  <c r="T154" i="9"/>
  <c r="U154" i="9"/>
  <c r="V154" i="9"/>
  <c r="W154" i="9"/>
  <c r="X154" i="9"/>
  <c r="Y154" i="9"/>
  <c r="Z154" i="9"/>
  <c r="AA154" i="9"/>
  <c r="AB154" i="9"/>
  <c r="AC154" i="9"/>
  <c r="AD154" i="9"/>
  <c r="AE154" i="9"/>
  <c r="AF154" i="9"/>
  <c r="AG154" i="9"/>
  <c r="AH154" i="9"/>
  <c r="AI154" i="9"/>
  <c r="AJ154" i="9"/>
  <c r="AK154" i="9"/>
  <c r="AL154" i="9"/>
  <c r="AM154" i="9"/>
  <c r="AN154" i="9"/>
  <c r="AO154" i="9"/>
  <c r="AP154" i="9"/>
  <c r="AQ154" i="9"/>
  <c r="AR154" i="9"/>
  <c r="AS154" i="9"/>
  <c r="AT154" i="9"/>
  <c r="AU154" i="9"/>
  <c r="AV154" i="9"/>
  <c r="AW154" i="9"/>
  <c r="AX154" i="9"/>
  <c r="AY154" i="9"/>
  <c r="AZ154" i="9"/>
  <c r="BA154" i="9"/>
  <c r="BB154" i="9"/>
  <c r="BC154" i="9"/>
  <c r="BD154" i="9"/>
  <c r="BE154" i="9"/>
  <c r="BF154" i="9"/>
  <c r="BG154" i="9"/>
  <c r="BH154" i="9"/>
  <c r="BI154" i="9"/>
  <c r="BJ154" i="9"/>
  <c r="BK154" i="9"/>
  <c r="B155" i="9"/>
  <c r="C155" i="9"/>
  <c r="D155" i="9"/>
  <c r="F155" i="9" s="1"/>
  <c r="E155" i="9"/>
  <c r="G155" i="9"/>
  <c r="H155" i="9"/>
  <c r="I155" i="9"/>
  <c r="J155" i="9"/>
  <c r="K155" i="9"/>
  <c r="L155" i="9"/>
  <c r="M155" i="9"/>
  <c r="N155" i="9"/>
  <c r="O155" i="9"/>
  <c r="P155" i="9"/>
  <c r="Q155" i="9"/>
  <c r="R155" i="9"/>
  <c r="S155" i="9"/>
  <c r="T155" i="9"/>
  <c r="U155" i="9"/>
  <c r="V155" i="9"/>
  <c r="W155" i="9"/>
  <c r="X155" i="9"/>
  <c r="Y155" i="9"/>
  <c r="Z155" i="9"/>
  <c r="AA155" i="9"/>
  <c r="AB155" i="9"/>
  <c r="AC155" i="9"/>
  <c r="AD155" i="9"/>
  <c r="AE155" i="9"/>
  <c r="AF155" i="9"/>
  <c r="AG155" i="9"/>
  <c r="AH155" i="9"/>
  <c r="AI155" i="9"/>
  <c r="AJ155" i="9"/>
  <c r="AK155" i="9"/>
  <c r="AL155" i="9"/>
  <c r="AM155" i="9"/>
  <c r="AN155" i="9"/>
  <c r="AO155" i="9"/>
  <c r="AP155" i="9"/>
  <c r="AQ155" i="9"/>
  <c r="AR155" i="9"/>
  <c r="AS155" i="9"/>
  <c r="AT155" i="9"/>
  <c r="AU155" i="9"/>
  <c r="AV155" i="9"/>
  <c r="AW155" i="9"/>
  <c r="AX155" i="9"/>
  <c r="AY155" i="9"/>
  <c r="AZ155" i="9"/>
  <c r="BA155" i="9"/>
  <c r="BB155" i="9"/>
  <c r="BC155" i="9"/>
  <c r="BD155" i="9"/>
  <c r="BE155" i="9"/>
  <c r="BF155" i="9"/>
  <c r="BG155" i="9"/>
  <c r="BH155" i="9"/>
  <c r="BI155" i="9"/>
  <c r="BJ155" i="9"/>
  <c r="BK155" i="9"/>
  <c r="B156" i="9"/>
  <c r="BO156" i="9" s="1"/>
  <c r="C156" i="9"/>
  <c r="D156" i="9"/>
  <c r="F156" i="9" s="1"/>
  <c r="E156" i="9"/>
  <c r="G156" i="9"/>
  <c r="H156" i="9"/>
  <c r="I156" i="9"/>
  <c r="J156" i="9"/>
  <c r="K156" i="9"/>
  <c r="L156" i="9"/>
  <c r="M156" i="9"/>
  <c r="N156" i="9"/>
  <c r="O156" i="9"/>
  <c r="P156" i="9"/>
  <c r="Q156" i="9"/>
  <c r="R156" i="9"/>
  <c r="S156" i="9"/>
  <c r="T156" i="9"/>
  <c r="U156" i="9"/>
  <c r="V156" i="9"/>
  <c r="W156" i="9"/>
  <c r="X156" i="9"/>
  <c r="Y156" i="9"/>
  <c r="Z156" i="9"/>
  <c r="AA156" i="9"/>
  <c r="AB156" i="9"/>
  <c r="AC156" i="9"/>
  <c r="AD156" i="9"/>
  <c r="AE156" i="9"/>
  <c r="AF156" i="9"/>
  <c r="AG156" i="9"/>
  <c r="AH156" i="9"/>
  <c r="AI156" i="9"/>
  <c r="AJ156" i="9"/>
  <c r="AK156" i="9"/>
  <c r="AL156" i="9"/>
  <c r="AM156" i="9"/>
  <c r="AN156" i="9"/>
  <c r="AO156" i="9"/>
  <c r="AP156" i="9"/>
  <c r="AQ156" i="9"/>
  <c r="AR156" i="9"/>
  <c r="AS156" i="9"/>
  <c r="AT156" i="9"/>
  <c r="AU156" i="9"/>
  <c r="AV156" i="9"/>
  <c r="AW156" i="9"/>
  <c r="AX156" i="9"/>
  <c r="AY156" i="9"/>
  <c r="AZ156" i="9"/>
  <c r="BA156" i="9"/>
  <c r="BB156" i="9"/>
  <c r="BC156" i="9"/>
  <c r="BD156" i="9"/>
  <c r="BE156" i="9"/>
  <c r="BF156" i="9"/>
  <c r="BG156" i="9"/>
  <c r="BH156" i="9"/>
  <c r="BI156" i="9"/>
  <c r="BJ156" i="9"/>
  <c r="BK156" i="9"/>
  <c r="B157" i="9"/>
  <c r="C157" i="9"/>
  <c r="D157" i="9"/>
  <c r="F157" i="9" s="1"/>
  <c r="E157" i="9"/>
  <c r="G157" i="9"/>
  <c r="H157" i="9"/>
  <c r="I157" i="9"/>
  <c r="J157" i="9"/>
  <c r="K157" i="9"/>
  <c r="L157" i="9"/>
  <c r="M157" i="9"/>
  <c r="N157" i="9"/>
  <c r="O157" i="9"/>
  <c r="P157" i="9"/>
  <c r="Q157" i="9"/>
  <c r="R157" i="9"/>
  <c r="S157" i="9"/>
  <c r="T157" i="9"/>
  <c r="U157" i="9"/>
  <c r="V157" i="9"/>
  <c r="W157" i="9"/>
  <c r="X157" i="9"/>
  <c r="Y157" i="9"/>
  <c r="Z157" i="9"/>
  <c r="AA157" i="9"/>
  <c r="AB157" i="9"/>
  <c r="AC157" i="9"/>
  <c r="AD157" i="9"/>
  <c r="AE157" i="9"/>
  <c r="AF157" i="9"/>
  <c r="AG157" i="9"/>
  <c r="AH157" i="9"/>
  <c r="AI157" i="9"/>
  <c r="AJ157" i="9"/>
  <c r="AK157" i="9"/>
  <c r="AL157" i="9"/>
  <c r="AM157" i="9"/>
  <c r="AN157" i="9"/>
  <c r="AO157" i="9"/>
  <c r="AP157" i="9"/>
  <c r="AQ157" i="9"/>
  <c r="AR157" i="9"/>
  <c r="AS157" i="9"/>
  <c r="AT157" i="9"/>
  <c r="AU157" i="9"/>
  <c r="AV157" i="9"/>
  <c r="AW157" i="9"/>
  <c r="AX157" i="9"/>
  <c r="AY157" i="9"/>
  <c r="AZ157" i="9"/>
  <c r="BA157" i="9"/>
  <c r="BB157" i="9"/>
  <c r="BC157" i="9"/>
  <c r="BD157" i="9"/>
  <c r="BE157" i="9"/>
  <c r="BF157" i="9"/>
  <c r="BG157" i="9"/>
  <c r="BH157" i="9"/>
  <c r="BI157" i="9"/>
  <c r="BJ157" i="9"/>
  <c r="BK157" i="9"/>
  <c r="B158" i="9"/>
  <c r="BM158" i="9" s="1"/>
  <c r="C158" i="9"/>
  <c r="D158" i="9"/>
  <c r="F158" i="9" s="1"/>
  <c r="E158" i="9"/>
  <c r="G158" i="9"/>
  <c r="H158" i="9"/>
  <c r="I158" i="9"/>
  <c r="J158" i="9"/>
  <c r="K158" i="9"/>
  <c r="L158" i="9"/>
  <c r="M158" i="9"/>
  <c r="N158" i="9"/>
  <c r="O158" i="9"/>
  <c r="P158" i="9"/>
  <c r="Q158" i="9"/>
  <c r="R158" i="9"/>
  <c r="S158" i="9"/>
  <c r="T158" i="9"/>
  <c r="U158" i="9"/>
  <c r="V158" i="9"/>
  <c r="W158" i="9"/>
  <c r="X158" i="9"/>
  <c r="Y158" i="9"/>
  <c r="Z158" i="9"/>
  <c r="AA158" i="9"/>
  <c r="AB158" i="9"/>
  <c r="AC158" i="9"/>
  <c r="AD158" i="9"/>
  <c r="AE158" i="9"/>
  <c r="AF158" i="9"/>
  <c r="AG158" i="9"/>
  <c r="AH158" i="9"/>
  <c r="AI158" i="9"/>
  <c r="AJ158" i="9"/>
  <c r="AK158" i="9"/>
  <c r="AL158" i="9"/>
  <c r="AM158" i="9"/>
  <c r="AN158" i="9"/>
  <c r="AO158" i="9"/>
  <c r="AP158" i="9"/>
  <c r="AQ158" i="9"/>
  <c r="AR158" i="9"/>
  <c r="AS158" i="9"/>
  <c r="AT158" i="9"/>
  <c r="AU158" i="9"/>
  <c r="AV158" i="9"/>
  <c r="AW158" i="9"/>
  <c r="AX158" i="9"/>
  <c r="AY158" i="9"/>
  <c r="AZ158" i="9"/>
  <c r="BA158" i="9"/>
  <c r="BB158" i="9"/>
  <c r="BC158" i="9"/>
  <c r="BD158" i="9"/>
  <c r="BE158" i="9"/>
  <c r="BF158" i="9"/>
  <c r="BG158" i="9"/>
  <c r="BH158" i="9"/>
  <c r="BI158" i="9"/>
  <c r="BJ158" i="9"/>
  <c r="BK158" i="9"/>
  <c r="B159" i="9"/>
  <c r="BM159" i="9" s="1"/>
  <c r="C159" i="9"/>
  <c r="D159" i="9"/>
  <c r="F159" i="9" s="1"/>
  <c r="E159" i="9"/>
  <c r="G159" i="9"/>
  <c r="H159" i="9"/>
  <c r="I159" i="9"/>
  <c r="J159" i="9"/>
  <c r="K159" i="9"/>
  <c r="L159" i="9"/>
  <c r="M159" i="9"/>
  <c r="N159" i="9"/>
  <c r="O159" i="9"/>
  <c r="P159" i="9"/>
  <c r="Q159" i="9"/>
  <c r="R159" i="9"/>
  <c r="S159" i="9"/>
  <c r="T159" i="9"/>
  <c r="U159" i="9"/>
  <c r="V159" i="9"/>
  <c r="W159" i="9"/>
  <c r="X159" i="9"/>
  <c r="Y159" i="9"/>
  <c r="Z159" i="9"/>
  <c r="AA159" i="9"/>
  <c r="AB159" i="9"/>
  <c r="AC159" i="9"/>
  <c r="AD159" i="9"/>
  <c r="AE159" i="9"/>
  <c r="AF159" i="9"/>
  <c r="AG159" i="9"/>
  <c r="AH159" i="9"/>
  <c r="AI159" i="9"/>
  <c r="AJ159" i="9"/>
  <c r="AK159" i="9"/>
  <c r="AL159" i="9"/>
  <c r="AM159" i="9"/>
  <c r="AN159" i="9"/>
  <c r="AO159" i="9"/>
  <c r="AP159" i="9"/>
  <c r="AQ159" i="9"/>
  <c r="AR159" i="9"/>
  <c r="AS159" i="9"/>
  <c r="AT159" i="9"/>
  <c r="AU159" i="9"/>
  <c r="AV159" i="9"/>
  <c r="AW159" i="9"/>
  <c r="AX159" i="9"/>
  <c r="AY159" i="9"/>
  <c r="AZ159" i="9"/>
  <c r="BA159" i="9"/>
  <c r="BB159" i="9"/>
  <c r="BC159" i="9"/>
  <c r="BD159" i="9"/>
  <c r="BE159" i="9"/>
  <c r="BF159" i="9"/>
  <c r="BG159" i="9"/>
  <c r="BH159" i="9"/>
  <c r="BI159" i="9"/>
  <c r="BJ159" i="9"/>
  <c r="BK159" i="9"/>
  <c r="B160" i="9"/>
  <c r="BO160" i="9" s="1"/>
  <c r="C160" i="9"/>
  <c r="D160" i="9"/>
  <c r="F160" i="9" s="1"/>
  <c r="E160" i="9"/>
  <c r="G160" i="9"/>
  <c r="H160" i="9"/>
  <c r="I160" i="9"/>
  <c r="J160" i="9"/>
  <c r="K160" i="9"/>
  <c r="L160" i="9"/>
  <c r="M160" i="9"/>
  <c r="N160" i="9"/>
  <c r="O160" i="9"/>
  <c r="P160" i="9"/>
  <c r="Q160" i="9"/>
  <c r="R160" i="9"/>
  <c r="S160" i="9"/>
  <c r="T160" i="9"/>
  <c r="U160" i="9"/>
  <c r="V160" i="9"/>
  <c r="W160" i="9"/>
  <c r="X160" i="9"/>
  <c r="Y160" i="9"/>
  <c r="Z160" i="9"/>
  <c r="AA160" i="9"/>
  <c r="AB160" i="9"/>
  <c r="AC160" i="9"/>
  <c r="AD160" i="9"/>
  <c r="AE160" i="9"/>
  <c r="AF160" i="9"/>
  <c r="AG160" i="9"/>
  <c r="AH160" i="9"/>
  <c r="AI160" i="9"/>
  <c r="AJ160" i="9"/>
  <c r="AK160" i="9"/>
  <c r="AL160" i="9"/>
  <c r="AM160" i="9"/>
  <c r="AN160" i="9"/>
  <c r="AO160" i="9"/>
  <c r="AP160" i="9"/>
  <c r="AQ160" i="9"/>
  <c r="AR160" i="9"/>
  <c r="AS160" i="9"/>
  <c r="AT160" i="9"/>
  <c r="AU160" i="9"/>
  <c r="AV160" i="9"/>
  <c r="AW160" i="9"/>
  <c r="AX160" i="9"/>
  <c r="AY160" i="9"/>
  <c r="AZ160" i="9"/>
  <c r="BA160" i="9"/>
  <c r="BB160" i="9"/>
  <c r="BC160" i="9"/>
  <c r="BD160" i="9"/>
  <c r="BE160" i="9"/>
  <c r="BF160" i="9"/>
  <c r="BG160" i="9"/>
  <c r="BH160" i="9"/>
  <c r="BI160" i="9"/>
  <c r="BJ160" i="9"/>
  <c r="BK160" i="9"/>
  <c r="B161" i="9"/>
  <c r="BN161" i="9" s="1"/>
  <c r="C161" i="9"/>
  <c r="D161" i="9"/>
  <c r="F161" i="9" s="1"/>
  <c r="E161" i="9"/>
  <c r="G161" i="9"/>
  <c r="H161" i="9"/>
  <c r="I161" i="9"/>
  <c r="J161" i="9"/>
  <c r="K161" i="9"/>
  <c r="L161" i="9"/>
  <c r="M161" i="9"/>
  <c r="N161" i="9"/>
  <c r="O161" i="9"/>
  <c r="P161" i="9"/>
  <c r="Q161" i="9"/>
  <c r="R161" i="9"/>
  <c r="S161" i="9"/>
  <c r="T161" i="9"/>
  <c r="U161" i="9"/>
  <c r="V161" i="9"/>
  <c r="W161" i="9"/>
  <c r="X161" i="9"/>
  <c r="Y161" i="9"/>
  <c r="Z161" i="9"/>
  <c r="AA161" i="9"/>
  <c r="AB161" i="9"/>
  <c r="AC161" i="9"/>
  <c r="AD161" i="9"/>
  <c r="AE161" i="9"/>
  <c r="AF161" i="9"/>
  <c r="AG161" i="9"/>
  <c r="AH161" i="9"/>
  <c r="AI161" i="9"/>
  <c r="AJ161" i="9"/>
  <c r="AK161" i="9"/>
  <c r="AL161" i="9"/>
  <c r="AM161" i="9"/>
  <c r="AN161" i="9"/>
  <c r="AO161" i="9"/>
  <c r="AP161" i="9"/>
  <c r="AQ161" i="9"/>
  <c r="AR161" i="9"/>
  <c r="AS161" i="9"/>
  <c r="AT161" i="9"/>
  <c r="AU161" i="9"/>
  <c r="AV161" i="9"/>
  <c r="AW161" i="9"/>
  <c r="AX161" i="9"/>
  <c r="AY161" i="9"/>
  <c r="AZ161" i="9"/>
  <c r="BA161" i="9"/>
  <c r="BB161" i="9"/>
  <c r="BC161" i="9"/>
  <c r="BD161" i="9"/>
  <c r="BE161" i="9"/>
  <c r="BF161" i="9"/>
  <c r="BG161" i="9"/>
  <c r="BH161" i="9"/>
  <c r="BI161" i="9"/>
  <c r="BJ161" i="9"/>
  <c r="BK161" i="9"/>
  <c r="B162" i="9"/>
  <c r="C162" i="9"/>
  <c r="D162" i="9"/>
  <c r="F162" i="9" s="1"/>
  <c r="E162" i="9"/>
  <c r="G162" i="9"/>
  <c r="H162" i="9"/>
  <c r="I162" i="9"/>
  <c r="J162" i="9"/>
  <c r="K162" i="9"/>
  <c r="L162" i="9"/>
  <c r="M162" i="9"/>
  <c r="N162" i="9"/>
  <c r="O162" i="9"/>
  <c r="P162" i="9"/>
  <c r="Q162" i="9"/>
  <c r="R162" i="9"/>
  <c r="S162" i="9"/>
  <c r="T162" i="9"/>
  <c r="U162" i="9"/>
  <c r="V162" i="9"/>
  <c r="W162" i="9"/>
  <c r="X162" i="9"/>
  <c r="Y162" i="9"/>
  <c r="Z162" i="9"/>
  <c r="AA162" i="9"/>
  <c r="AB162" i="9"/>
  <c r="AC162" i="9"/>
  <c r="AD162" i="9"/>
  <c r="AE162" i="9"/>
  <c r="AF162" i="9"/>
  <c r="AG162" i="9"/>
  <c r="AH162" i="9"/>
  <c r="AI162" i="9"/>
  <c r="AJ162" i="9"/>
  <c r="AK162" i="9"/>
  <c r="AL162" i="9"/>
  <c r="AM162" i="9"/>
  <c r="AN162" i="9"/>
  <c r="AO162" i="9"/>
  <c r="AP162" i="9"/>
  <c r="AQ162" i="9"/>
  <c r="AR162" i="9"/>
  <c r="AS162" i="9"/>
  <c r="AT162" i="9"/>
  <c r="AU162" i="9"/>
  <c r="AV162" i="9"/>
  <c r="AW162" i="9"/>
  <c r="AX162" i="9"/>
  <c r="AY162" i="9"/>
  <c r="AZ162" i="9"/>
  <c r="BA162" i="9"/>
  <c r="BB162" i="9"/>
  <c r="BC162" i="9"/>
  <c r="BD162" i="9"/>
  <c r="BE162" i="9"/>
  <c r="BF162" i="9"/>
  <c r="BG162" i="9"/>
  <c r="BH162" i="9"/>
  <c r="BI162" i="9"/>
  <c r="BJ162" i="9"/>
  <c r="BK162" i="9"/>
  <c r="B163" i="9"/>
  <c r="BL163" i="9" s="1"/>
  <c r="C163" i="9"/>
  <c r="D163" i="9"/>
  <c r="F163" i="9" s="1"/>
  <c r="E163" i="9"/>
  <c r="G163" i="9"/>
  <c r="H163" i="9"/>
  <c r="I163" i="9"/>
  <c r="J163" i="9"/>
  <c r="K163" i="9"/>
  <c r="L163" i="9"/>
  <c r="M163" i="9"/>
  <c r="N163" i="9"/>
  <c r="O163" i="9"/>
  <c r="P163" i="9"/>
  <c r="Q163" i="9"/>
  <c r="R163" i="9"/>
  <c r="S163" i="9"/>
  <c r="T163" i="9"/>
  <c r="U163" i="9"/>
  <c r="V163" i="9"/>
  <c r="W163" i="9"/>
  <c r="X163" i="9"/>
  <c r="Y163" i="9"/>
  <c r="Z163" i="9"/>
  <c r="AA163" i="9"/>
  <c r="AB163" i="9"/>
  <c r="AC163" i="9"/>
  <c r="AD163" i="9"/>
  <c r="AE163" i="9"/>
  <c r="AF163" i="9"/>
  <c r="AG163" i="9"/>
  <c r="AH163" i="9"/>
  <c r="AI163" i="9"/>
  <c r="AJ163" i="9"/>
  <c r="AK163" i="9"/>
  <c r="AL163" i="9"/>
  <c r="AM163" i="9"/>
  <c r="AN163" i="9"/>
  <c r="AO163" i="9"/>
  <c r="AP163" i="9"/>
  <c r="AQ163" i="9"/>
  <c r="AR163" i="9"/>
  <c r="AS163" i="9"/>
  <c r="AT163" i="9"/>
  <c r="AU163" i="9"/>
  <c r="AV163" i="9"/>
  <c r="AW163" i="9"/>
  <c r="AX163" i="9"/>
  <c r="AY163" i="9"/>
  <c r="AZ163" i="9"/>
  <c r="BA163" i="9"/>
  <c r="BB163" i="9"/>
  <c r="BC163" i="9"/>
  <c r="BD163" i="9"/>
  <c r="BE163" i="9"/>
  <c r="BF163" i="9"/>
  <c r="BG163" i="9"/>
  <c r="BH163" i="9"/>
  <c r="BI163" i="9"/>
  <c r="BJ163" i="9"/>
  <c r="BK163" i="9"/>
  <c r="B164" i="9"/>
  <c r="C164" i="9"/>
  <c r="D164" i="9"/>
  <c r="F164" i="9" s="1"/>
  <c r="E164" i="9"/>
  <c r="G164" i="9"/>
  <c r="H164" i="9"/>
  <c r="I164" i="9"/>
  <c r="J164" i="9"/>
  <c r="K164" i="9"/>
  <c r="L164" i="9"/>
  <c r="M164" i="9"/>
  <c r="N164" i="9"/>
  <c r="O164" i="9"/>
  <c r="P164" i="9"/>
  <c r="Q164" i="9"/>
  <c r="R164" i="9"/>
  <c r="S164" i="9"/>
  <c r="T164" i="9"/>
  <c r="U164" i="9"/>
  <c r="V164" i="9"/>
  <c r="W164" i="9"/>
  <c r="X164" i="9"/>
  <c r="Y164" i="9"/>
  <c r="Z164" i="9"/>
  <c r="AA164" i="9"/>
  <c r="AB164" i="9"/>
  <c r="AC164" i="9"/>
  <c r="AD164" i="9"/>
  <c r="AE164" i="9"/>
  <c r="AF164" i="9"/>
  <c r="AG164" i="9"/>
  <c r="AH164" i="9"/>
  <c r="AI164" i="9"/>
  <c r="AJ164" i="9"/>
  <c r="AK164" i="9"/>
  <c r="AL164" i="9"/>
  <c r="AM164" i="9"/>
  <c r="AN164" i="9"/>
  <c r="AO164" i="9"/>
  <c r="AP164" i="9"/>
  <c r="AQ164" i="9"/>
  <c r="AR164" i="9"/>
  <c r="AS164" i="9"/>
  <c r="AT164" i="9"/>
  <c r="AU164" i="9"/>
  <c r="AV164" i="9"/>
  <c r="AW164" i="9"/>
  <c r="AX164" i="9"/>
  <c r="AY164" i="9"/>
  <c r="AZ164" i="9"/>
  <c r="BA164" i="9"/>
  <c r="BB164" i="9"/>
  <c r="BC164" i="9"/>
  <c r="BD164" i="9"/>
  <c r="BE164" i="9"/>
  <c r="BF164" i="9"/>
  <c r="BG164" i="9"/>
  <c r="BH164" i="9"/>
  <c r="BI164" i="9"/>
  <c r="BJ164" i="9"/>
  <c r="BK164" i="9"/>
  <c r="B165" i="9"/>
  <c r="BN165" i="9" s="1"/>
  <c r="C165" i="9"/>
  <c r="D165" i="9"/>
  <c r="F165" i="9" s="1"/>
  <c r="E165" i="9"/>
  <c r="G165" i="9"/>
  <c r="H165" i="9"/>
  <c r="I165" i="9"/>
  <c r="J165" i="9"/>
  <c r="K165" i="9"/>
  <c r="L165" i="9"/>
  <c r="M165" i="9"/>
  <c r="N165" i="9"/>
  <c r="O165" i="9"/>
  <c r="P165" i="9"/>
  <c r="Q165" i="9"/>
  <c r="R165" i="9"/>
  <c r="S165" i="9"/>
  <c r="T165" i="9"/>
  <c r="U165" i="9"/>
  <c r="V165" i="9"/>
  <c r="W165" i="9"/>
  <c r="X165" i="9"/>
  <c r="Y165" i="9"/>
  <c r="Z165" i="9"/>
  <c r="AA165" i="9"/>
  <c r="AB165" i="9"/>
  <c r="AC165" i="9"/>
  <c r="AD165" i="9"/>
  <c r="AE165" i="9"/>
  <c r="AF165" i="9"/>
  <c r="AG165" i="9"/>
  <c r="AH165" i="9"/>
  <c r="AI165" i="9"/>
  <c r="AJ165" i="9"/>
  <c r="AK165" i="9"/>
  <c r="AL165" i="9"/>
  <c r="AM165" i="9"/>
  <c r="AN165" i="9"/>
  <c r="AO165" i="9"/>
  <c r="AP165" i="9"/>
  <c r="AQ165" i="9"/>
  <c r="AR165" i="9"/>
  <c r="AS165" i="9"/>
  <c r="AT165" i="9"/>
  <c r="AU165" i="9"/>
  <c r="AV165" i="9"/>
  <c r="AW165" i="9"/>
  <c r="AX165" i="9"/>
  <c r="AY165" i="9"/>
  <c r="AZ165" i="9"/>
  <c r="BA165" i="9"/>
  <c r="BB165" i="9"/>
  <c r="BC165" i="9"/>
  <c r="BD165" i="9"/>
  <c r="BE165" i="9"/>
  <c r="BF165" i="9"/>
  <c r="BG165" i="9"/>
  <c r="BH165" i="9"/>
  <c r="BI165" i="9"/>
  <c r="BJ165" i="9"/>
  <c r="BK165" i="9"/>
  <c r="B166" i="9"/>
  <c r="BO166" i="9" s="1"/>
  <c r="C166" i="9"/>
  <c r="D166" i="9"/>
  <c r="F166" i="9" s="1"/>
  <c r="E166" i="9"/>
  <c r="G166" i="9"/>
  <c r="H166" i="9"/>
  <c r="I166" i="9"/>
  <c r="J166" i="9"/>
  <c r="K166" i="9"/>
  <c r="L166" i="9"/>
  <c r="M166" i="9"/>
  <c r="N166" i="9"/>
  <c r="O166" i="9"/>
  <c r="P166" i="9"/>
  <c r="Q166" i="9"/>
  <c r="R166" i="9"/>
  <c r="S166" i="9"/>
  <c r="T166" i="9"/>
  <c r="U166" i="9"/>
  <c r="V166" i="9"/>
  <c r="W166" i="9"/>
  <c r="X166" i="9"/>
  <c r="Y166" i="9"/>
  <c r="Z166" i="9"/>
  <c r="AA166" i="9"/>
  <c r="AB166" i="9"/>
  <c r="AC166" i="9"/>
  <c r="AD166" i="9"/>
  <c r="AE166" i="9"/>
  <c r="AF166" i="9"/>
  <c r="AG166" i="9"/>
  <c r="AH166" i="9"/>
  <c r="AI166" i="9"/>
  <c r="AJ166" i="9"/>
  <c r="AK166" i="9"/>
  <c r="AL166" i="9"/>
  <c r="AM166" i="9"/>
  <c r="AN166" i="9"/>
  <c r="AO166" i="9"/>
  <c r="AP166" i="9"/>
  <c r="AQ166" i="9"/>
  <c r="AR166" i="9"/>
  <c r="AS166" i="9"/>
  <c r="AT166" i="9"/>
  <c r="AU166" i="9"/>
  <c r="AV166" i="9"/>
  <c r="AW166" i="9"/>
  <c r="AX166" i="9"/>
  <c r="AY166" i="9"/>
  <c r="AZ166" i="9"/>
  <c r="BA166" i="9"/>
  <c r="BB166" i="9"/>
  <c r="BC166" i="9"/>
  <c r="BD166" i="9"/>
  <c r="BE166" i="9"/>
  <c r="BF166" i="9"/>
  <c r="BG166" i="9"/>
  <c r="BH166" i="9"/>
  <c r="BI166" i="9"/>
  <c r="BJ166" i="9"/>
  <c r="BK166" i="9"/>
  <c r="B167" i="9"/>
  <c r="BP167" i="9" s="1"/>
  <c r="C167" i="9"/>
  <c r="D167" i="9"/>
  <c r="F167" i="9" s="1"/>
  <c r="E167" i="9"/>
  <c r="G167" i="9"/>
  <c r="H167" i="9"/>
  <c r="I167" i="9"/>
  <c r="J167" i="9"/>
  <c r="K167" i="9"/>
  <c r="L167" i="9"/>
  <c r="M167" i="9"/>
  <c r="N167" i="9"/>
  <c r="O167" i="9"/>
  <c r="P167" i="9"/>
  <c r="Q167" i="9"/>
  <c r="R167" i="9"/>
  <c r="S167" i="9"/>
  <c r="T167" i="9"/>
  <c r="U167" i="9"/>
  <c r="V167" i="9"/>
  <c r="W167" i="9"/>
  <c r="X167" i="9"/>
  <c r="Y167" i="9"/>
  <c r="Z167" i="9"/>
  <c r="AA167" i="9"/>
  <c r="AB167" i="9"/>
  <c r="AC167" i="9"/>
  <c r="AD167" i="9"/>
  <c r="AE167" i="9"/>
  <c r="AF167" i="9"/>
  <c r="AG167" i="9"/>
  <c r="AH167" i="9"/>
  <c r="AI167" i="9"/>
  <c r="AJ167" i="9"/>
  <c r="AK167" i="9"/>
  <c r="AL167" i="9"/>
  <c r="AM167" i="9"/>
  <c r="AN167" i="9"/>
  <c r="AO167" i="9"/>
  <c r="AP167" i="9"/>
  <c r="AQ167" i="9"/>
  <c r="AR167" i="9"/>
  <c r="AS167" i="9"/>
  <c r="AT167" i="9"/>
  <c r="AU167" i="9"/>
  <c r="AV167" i="9"/>
  <c r="AW167" i="9"/>
  <c r="AX167" i="9"/>
  <c r="AY167" i="9"/>
  <c r="AZ167" i="9"/>
  <c r="BA167" i="9"/>
  <c r="BB167" i="9"/>
  <c r="BC167" i="9"/>
  <c r="BD167" i="9"/>
  <c r="BE167" i="9"/>
  <c r="BF167" i="9"/>
  <c r="BG167" i="9"/>
  <c r="BH167" i="9"/>
  <c r="BI167" i="9"/>
  <c r="BJ167" i="9"/>
  <c r="BK167" i="9"/>
  <c r="B168" i="9"/>
  <c r="BL168" i="9" s="1"/>
  <c r="C168" i="9"/>
  <c r="D168" i="9"/>
  <c r="F168" i="9" s="1"/>
  <c r="E168" i="9"/>
  <c r="G168" i="9"/>
  <c r="H168" i="9"/>
  <c r="I168" i="9"/>
  <c r="J168" i="9"/>
  <c r="K168" i="9"/>
  <c r="L168" i="9"/>
  <c r="M168" i="9"/>
  <c r="N168" i="9"/>
  <c r="O168" i="9"/>
  <c r="P168" i="9"/>
  <c r="Q168" i="9"/>
  <c r="R168" i="9"/>
  <c r="S168" i="9"/>
  <c r="T168" i="9"/>
  <c r="U168" i="9"/>
  <c r="V168" i="9"/>
  <c r="W168" i="9"/>
  <c r="X168" i="9"/>
  <c r="Y168" i="9"/>
  <c r="Z168" i="9"/>
  <c r="AA168" i="9"/>
  <c r="AB168" i="9"/>
  <c r="AC168" i="9"/>
  <c r="AD168" i="9"/>
  <c r="AE168" i="9"/>
  <c r="AF168" i="9"/>
  <c r="AG168" i="9"/>
  <c r="AH168" i="9"/>
  <c r="AI168" i="9"/>
  <c r="AJ168" i="9"/>
  <c r="AK168" i="9"/>
  <c r="AL168" i="9"/>
  <c r="AM168" i="9"/>
  <c r="AN168" i="9"/>
  <c r="AO168" i="9"/>
  <c r="AP168" i="9"/>
  <c r="AQ168" i="9"/>
  <c r="AR168" i="9"/>
  <c r="AS168" i="9"/>
  <c r="AT168" i="9"/>
  <c r="AU168" i="9"/>
  <c r="AV168" i="9"/>
  <c r="AW168" i="9"/>
  <c r="AX168" i="9"/>
  <c r="AY168" i="9"/>
  <c r="AZ168" i="9"/>
  <c r="BA168" i="9"/>
  <c r="BB168" i="9"/>
  <c r="BC168" i="9"/>
  <c r="BD168" i="9"/>
  <c r="BE168" i="9"/>
  <c r="BF168" i="9"/>
  <c r="BG168" i="9"/>
  <c r="BH168" i="9"/>
  <c r="BI168" i="9"/>
  <c r="BJ168" i="9"/>
  <c r="BK168" i="9"/>
  <c r="B169" i="9"/>
  <c r="C169" i="9"/>
  <c r="D169" i="9"/>
  <c r="F169" i="9" s="1"/>
  <c r="E169" i="9"/>
  <c r="G169" i="9"/>
  <c r="H169" i="9"/>
  <c r="I169" i="9"/>
  <c r="J169" i="9"/>
  <c r="K169" i="9"/>
  <c r="L169" i="9"/>
  <c r="M169" i="9"/>
  <c r="N169" i="9"/>
  <c r="O169" i="9"/>
  <c r="P169" i="9"/>
  <c r="Q169" i="9"/>
  <c r="R169" i="9"/>
  <c r="S169" i="9"/>
  <c r="T169" i="9"/>
  <c r="U169" i="9"/>
  <c r="V169" i="9"/>
  <c r="W169" i="9"/>
  <c r="X169" i="9"/>
  <c r="Y169" i="9"/>
  <c r="Z169" i="9"/>
  <c r="AA169" i="9"/>
  <c r="AB169" i="9"/>
  <c r="AC169" i="9"/>
  <c r="AD169" i="9"/>
  <c r="AE169" i="9"/>
  <c r="AF169" i="9"/>
  <c r="AG169" i="9"/>
  <c r="AH169" i="9"/>
  <c r="AI169" i="9"/>
  <c r="AJ169" i="9"/>
  <c r="AK169" i="9"/>
  <c r="AL169" i="9"/>
  <c r="AM169" i="9"/>
  <c r="AN169" i="9"/>
  <c r="AO169" i="9"/>
  <c r="AP169" i="9"/>
  <c r="AQ169" i="9"/>
  <c r="AR169" i="9"/>
  <c r="AS169" i="9"/>
  <c r="AT169" i="9"/>
  <c r="AU169" i="9"/>
  <c r="AV169" i="9"/>
  <c r="AW169" i="9"/>
  <c r="AX169" i="9"/>
  <c r="AY169" i="9"/>
  <c r="AZ169" i="9"/>
  <c r="BA169" i="9"/>
  <c r="BB169" i="9"/>
  <c r="BC169" i="9"/>
  <c r="BD169" i="9"/>
  <c r="BE169" i="9"/>
  <c r="BF169" i="9"/>
  <c r="BG169" i="9"/>
  <c r="BH169" i="9"/>
  <c r="BI169" i="9"/>
  <c r="BJ169" i="9"/>
  <c r="BK169" i="9"/>
  <c r="B170" i="9"/>
  <c r="BL170" i="9" s="1"/>
  <c r="C170" i="9"/>
  <c r="D170" i="9"/>
  <c r="F170" i="9" s="1"/>
  <c r="E170" i="9"/>
  <c r="G170" i="9"/>
  <c r="H170" i="9"/>
  <c r="I170" i="9"/>
  <c r="J170" i="9"/>
  <c r="K170" i="9"/>
  <c r="L170" i="9"/>
  <c r="M170" i="9"/>
  <c r="N170" i="9"/>
  <c r="O170" i="9"/>
  <c r="P170" i="9"/>
  <c r="Q170" i="9"/>
  <c r="R170" i="9"/>
  <c r="S170" i="9"/>
  <c r="T170" i="9"/>
  <c r="U170" i="9"/>
  <c r="V170" i="9"/>
  <c r="W170" i="9"/>
  <c r="X170" i="9"/>
  <c r="Y170" i="9"/>
  <c r="Z170" i="9"/>
  <c r="AA170" i="9"/>
  <c r="AB170" i="9"/>
  <c r="AC170" i="9"/>
  <c r="AD170" i="9"/>
  <c r="AE170" i="9"/>
  <c r="AF170" i="9"/>
  <c r="AG170" i="9"/>
  <c r="AH170" i="9"/>
  <c r="AI170" i="9"/>
  <c r="AJ170" i="9"/>
  <c r="AK170" i="9"/>
  <c r="AL170" i="9"/>
  <c r="AM170" i="9"/>
  <c r="AN170" i="9"/>
  <c r="AO170" i="9"/>
  <c r="AP170" i="9"/>
  <c r="AQ170" i="9"/>
  <c r="AR170" i="9"/>
  <c r="AS170" i="9"/>
  <c r="AT170" i="9"/>
  <c r="AU170" i="9"/>
  <c r="AV170" i="9"/>
  <c r="AW170" i="9"/>
  <c r="AX170" i="9"/>
  <c r="AY170" i="9"/>
  <c r="AZ170" i="9"/>
  <c r="BA170" i="9"/>
  <c r="BB170" i="9"/>
  <c r="BC170" i="9"/>
  <c r="BD170" i="9"/>
  <c r="BE170" i="9"/>
  <c r="BF170" i="9"/>
  <c r="BG170" i="9"/>
  <c r="BH170" i="9"/>
  <c r="BI170" i="9"/>
  <c r="BJ170" i="9"/>
  <c r="BK170" i="9"/>
  <c r="B171" i="9"/>
  <c r="BM171" i="9" s="1"/>
  <c r="C171" i="9"/>
  <c r="D171" i="9"/>
  <c r="F171" i="9" s="1"/>
  <c r="E171" i="9"/>
  <c r="G171" i="9"/>
  <c r="H171" i="9"/>
  <c r="I171" i="9"/>
  <c r="J171" i="9"/>
  <c r="K171" i="9"/>
  <c r="L171" i="9"/>
  <c r="M171" i="9"/>
  <c r="N171" i="9"/>
  <c r="O171" i="9"/>
  <c r="P171" i="9"/>
  <c r="Q171" i="9"/>
  <c r="R171" i="9"/>
  <c r="S171" i="9"/>
  <c r="T171" i="9"/>
  <c r="U171" i="9"/>
  <c r="V171" i="9"/>
  <c r="W171" i="9"/>
  <c r="X171" i="9"/>
  <c r="Y171" i="9"/>
  <c r="Z171" i="9"/>
  <c r="AA171" i="9"/>
  <c r="AB171" i="9"/>
  <c r="AC171" i="9"/>
  <c r="AD171" i="9"/>
  <c r="AE171" i="9"/>
  <c r="AF171" i="9"/>
  <c r="AG171" i="9"/>
  <c r="AH171" i="9"/>
  <c r="AI171" i="9"/>
  <c r="AJ171" i="9"/>
  <c r="AK171" i="9"/>
  <c r="AL171" i="9"/>
  <c r="AM171" i="9"/>
  <c r="AN171" i="9"/>
  <c r="AO171" i="9"/>
  <c r="AP171" i="9"/>
  <c r="AQ171" i="9"/>
  <c r="AR171" i="9"/>
  <c r="AS171" i="9"/>
  <c r="AT171" i="9"/>
  <c r="AU171" i="9"/>
  <c r="AV171" i="9"/>
  <c r="AW171" i="9"/>
  <c r="AX171" i="9"/>
  <c r="AY171" i="9"/>
  <c r="AZ171" i="9"/>
  <c r="BA171" i="9"/>
  <c r="BB171" i="9"/>
  <c r="BC171" i="9"/>
  <c r="BD171" i="9"/>
  <c r="BE171" i="9"/>
  <c r="BF171" i="9"/>
  <c r="BG171" i="9"/>
  <c r="BH171" i="9"/>
  <c r="BI171" i="9"/>
  <c r="BJ171" i="9"/>
  <c r="BK171" i="9"/>
  <c r="B172" i="9"/>
  <c r="C172" i="9"/>
  <c r="D172" i="9"/>
  <c r="F172" i="9" s="1"/>
  <c r="E172" i="9"/>
  <c r="G172" i="9"/>
  <c r="H172" i="9"/>
  <c r="I172" i="9"/>
  <c r="J172" i="9"/>
  <c r="K172" i="9"/>
  <c r="L172" i="9"/>
  <c r="M172" i="9"/>
  <c r="N172" i="9"/>
  <c r="O172" i="9"/>
  <c r="P172" i="9"/>
  <c r="Q172" i="9"/>
  <c r="R172" i="9"/>
  <c r="S172" i="9"/>
  <c r="T172" i="9"/>
  <c r="U172" i="9"/>
  <c r="V172" i="9"/>
  <c r="W172" i="9"/>
  <c r="X172" i="9"/>
  <c r="Y172" i="9"/>
  <c r="Z172" i="9"/>
  <c r="AA172" i="9"/>
  <c r="AB172" i="9"/>
  <c r="AC172" i="9"/>
  <c r="AD172" i="9"/>
  <c r="AE172" i="9"/>
  <c r="AF172" i="9"/>
  <c r="AG172" i="9"/>
  <c r="AH172" i="9"/>
  <c r="AI172" i="9"/>
  <c r="AJ172" i="9"/>
  <c r="AK172" i="9"/>
  <c r="AL172" i="9"/>
  <c r="AM172" i="9"/>
  <c r="AN172" i="9"/>
  <c r="AO172" i="9"/>
  <c r="AP172" i="9"/>
  <c r="AQ172" i="9"/>
  <c r="AR172" i="9"/>
  <c r="AS172" i="9"/>
  <c r="AT172" i="9"/>
  <c r="AU172" i="9"/>
  <c r="AV172" i="9"/>
  <c r="AW172" i="9"/>
  <c r="AX172" i="9"/>
  <c r="AY172" i="9"/>
  <c r="AZ172" i="9"/>
  <c r="BA172" i="9"/>
  <c r="BB172" i="9"/>
  <c r="BC172" i="9"/>
  <c r="BD172" i="9"/>
  <c r="BE172" i="9"/>
  <c r="BF172" i="9"/>
  <c r="BG172" i="9"/>
  <c r="BH172" i="9"/>
  <c r="BI172" i="9"/>
  <c r="BJ172" i="9"/>
  <c r="BK172" i="9"/>
  <c r="B173" i="9"/>
  <c r="BL173" i="9" s="1"/>
  <c r="C173" i="9"/>
  <c r="D173" i="9"/>
  <c r="F173" i="9" s="1"/>
  <c r="E173" i="9"/>
  <c r="G173" i="9"/>
  <c r="H173" i="9"/>
  <c r="I173" i="9"/>
  <c r="J173" i="9"/>
  <c r="K173" i="9"/>
  <c r="L173" i="9"/>
  <c r="M173" i="9"/>
  <c r="N173" i="9"/>
  <c r="O173" i="9"/>
  <c r="P173" i="9"/>
  <c r="Q173" i="9"/>
  <c r="R173" i="9"/>
  <c r="S173" i="9"/>
  <c r="T173" i="9"/>
  <c r="U173" i="9"/>
  <c r="V173" i="9"/>
  <c r="W173" i="9"/>
  <c r="X173" i="9"/>
  <c r="Y173" i="9"/>
  <c r="Z173" i="9"/>
  <c r="AA173" i="9"/>
  <c r="AB173" i="9"/>
  <c r="AC173" i="9"/>
  <c r="AD173" i="9"/>
  <c r="AE173" i="9"/>
  <c r="AF173" i="9"/>
  <c r="AG173" i="9"/>
  <c r="AH173" i="9"/>
  <c r="AI173" i="9"/>
  <c r="AJ173" i="9"/>
  <c r="AK173" i="9"/>
  <c r="AL173" i="9"/>
  <c r="AM173" i="9"/>
  <c r="AN173" i="9"/>
  <c r="AO173" i="9"/>
  <c r="AP173" i="9"/>
  <c r="AQ173" i="9"/>
  <c r="AR173" i="9"/>
  <c r="AS173" i="9"/>
  <c r="AT173" i="9"/>
  <c r="AU173" i="9"/>
  <c r="AV173" i="9"/>
  <c r="AW173" i="9"/>
  <c r="AX173" i="9"/>
  <c r="AY173" i="9"/>
  <c r="AZ173" i="9"/>
  <c r="BA173" i="9"/>
  <c r="BB173" i="9"/>
  <c r="BC173" i="9"/>
  <c r="BD173" i="9"/>
  <c r="BE173" i="9"/>
  <c r="BF173" i="9"/>
  <c r="BG173" i="9"/>
  <c r="BH173" i="9"/>
  <c r="BI173" i="9"/>
  <c r="BJ173" i="9"/>
  <c r="BK173" i="9"/>
  <c r="B174" i="9"/>
  <c r="BO174" i="9" s="1"/>
  <c r="C174" i="9"/>
  <c r="D174" i="9"/>
  <c r="F174" i="9" s="1"/>
  <c r="E174" i="9"/>
  <c r="G174" i="9"/>
  <c r="H174" i="9"/>
  <c r="I174" i="9"/>
  <c r="J174" i="9"/>
  <c r="K174" i="9"/>
  <c r="L174" i="9"/>
  <c r="M174" i="9"/>
  <c r="N174" i="9"/>
  <c r="O174" i="9"/>
  <c r="P174" i="9"/>
  <c r="Q174" i="9"/>
  <c r="R174" i="9"/>
  <c r="S174" i="9"/>
  <c r="T174" i="9"/>
  <c r="U174" i="9"/>
  <c r="V174" i="9"/>
  <c r="W174" i="9"/>
  <c r="X174" i="9"/>
  <c r="Y174" i="9"/>
  <c r="Z174" i="9"/>
  <c r="AA174" i="9"/>
  <c r="AB174" i="9"/>
  <c r="AC174" i="9"/>
  <c r="AD174" i="9"/>
  <c r="AE174" i="9"/>
  <c r="AF174" i="9"/>
  <c r="AG174" i="9"/>
  <c r="AH174" i="9"/>
  <c r="AI174" i="9"/>
  <c r="AJ174" i="9"/>
  <c r="AK174" i="9"/>
  <c r="AL174" i="9"/>
  <c r="AM174" i="9"/>
  <c r="AN174" i="9"/>
  <c r="AO174" i="9"/>
  <c r="AP174" i="9"/>
  <c r="AQ174" i="9"/>
  <c r="AR174" i="9"/>
  <c r="AS174" i="9"/>
  <c r="AT174" i="9"/>
  <c r="AU174" i="9"/>
  <c r="AV174" i="9"/>
  <c r="AW174" i="9"/>
  <c r="AX174" i="9"/>
  <c r="AY174" i="9"/>
  <c r="AZ174" i="9"/>
  <c r="BA174" i="9"/>
  <c r="BB174" i="9"/>
  <c r="BC174" i="9"/>
  <c r="BD174" i="9"/>
  <c r="BE174" i="9"/>
  <c r="BF174" i="9"/>
  <c r="BG174" i="9"/>
  <c r="BH174" i="9"/>
  <c r="BI174" i="9"/>
  <c r="BJ174" i="9"/>
  <c r="BK174" i="9"/>
  <c r="B175" i="9"/>
  <c r="C175" i="9"/>
  <c r="D175" i="9"/>
  <c r="F175" i="9" s="1"/>
  <c r="E175" i="9"/>
  <c r="G175" i="9"/>
  <c r="H175" i="9"/>
  <c r="I175" i="9"/>
  <c r="J175" i="9"/>
  <c r="K175" i="9"/>
  <c r="L175" i="9"/>
  <c r="M175" i="9"/>
  <c r="N175" i="9"/>
  <c r="O175" i="9"/>
  <c r="P175" i="9"/>
  <c r="Q175" i="9"/>
  <c r="R175" i="9"/>
  <c r="S175" i="9"/>
  <c r="T175" i="9"/>
  <c r="U175" i="9"/>
  <c r="V175" i="9"/>
  <c r="W175" i="9"/>
  <c r="X175" i="9"/>
  <c r="Y175" i="9"/>
  <c r="Z175" i="9"/>
  <c r="AA175" i="9"/>
  <c r="AB175" i="9"/>
  <c r="AC175" i="9"/>
  <c r="AD175" i="9"/>
  <c r="AE175" i="9"/>
  <c r="AF175" i="9"/>
  <c r="AG175" i="9"/>
  <c r="AH175" i="9"/>
  <c r="AI175" i="9"/>
  <c r="AJ175" i="9"/>
  <c r="AK175" i="9"/>
  <c r="AL175" i="9"/>
  <c r="AM175" i="9"/>
  <c r="AN175" i="9"/>
  <c r="AO175" i="9"/>
  <c r="AP175" i="9"/>
  <c r="AQ175" i="9"/>
  <c r="AR175" i="9"/>
  <c r="AS175" i="9"/>
  <c r="AT175" i="9"/>
  <c r="AU175" i="9"/>
  <c r="AV175" i="9"/>
  <c r="AW175" i="9"/>
  <c r="AX175" i="9"/>
  <c r="AY175" i="9"/>
  <c r="AZ175" i="9"/>
  <c r="BA175" i="9"/>
  <c r="BB175" i="9"/>
  <c r="BC175" i="9"/>
  <c r="BD175" i="9"/>
  <c r="BE175" i="9"/>
  <c r="BF175" i="9"/>
  <c r="BG175" i="9"/>
  <c r="BH175" i="9"/>
  <c r="BI175" i="9"/>
  <c r="BJ175" i="9"/>
  <c r="BK175" i="9"/>
  <c r="B176" i="9"/>
  <c r="BO176" i="9" s="1"/>
  <c r="C176" i="9"/>
  <c r="D176" i="9"/>
  <c r="F176" i="9" s="1"/>
  <c r="E176" i="9"/>
  <c r="G176" i="9"/>
  <c r="H176" i="9"/>
  <c r="I176" i="9"/>
  <c r="J176" i="9"/>
  <c r="K176" i="9"/>
  <c r="L176" i="9"/>
  <c r="M176" i="9"/>
  <c r="N176" i="9"/>
  <c r="O176" i="9"/>
  <c r="P176" i="9"/>
  <c r="Q176" i="9"/>
  <c r="R176" i="9"/>
  <c r="S176" i="9"/>
  <c r="T176" i="9"/>
  <c r="U176" i="9"/>
  <c r="V176" i="9"/>
  <c r="W176" i="9"/>
  <c r="X176" i="9"/>
  <c r="Y176" i="9"/>
  <c r="Z176" i="9"/>
  <c r="AA176" i="9"/>
  <c r="AB176" i="9"/>
  <c r="AC176" i="9"/>
  <c r="AD176" i="9"/>
  <c r="AE176" i="9"/>
  <c r="AF176" i="9"/>
  <c r="AG176" i="9"/>
  <c r="AH176" i="9"/>
  <c r="AI176" i="9"/>
  <c r="AJ176" i="9"/>
  <c r="AK176" i="9"/>
  <c r="AL176" i="9"/>
  <c r="AM176" i="9"/>
  <c r="AN176" i="9"/>
  <c r="AO176" i="9"/>
  <c r="AP176" i="9"/>
  <c r="AQ176" i="9"/>
  <c r="AR176" i="9"/>
  <c r="AS176" i="9"/>
  <c r="AT176" i="9"/>
  <c r="AU176" i="9"/>
  <c r="AV176" i="9"/>
  <c r="AW176" i="9"/>
  <c r="AX176" i="9"/>
  <c r="AY176" i="9"/>
  <c r="AZ176" i="9"/>
  <c r="BA176" i="9"/>
  <c r="BB176" i="9"/>
  <c r="BC176" i="9"/>
  <c r="BD176" i="9"/>
  <c r="BE176" i="9"/>
  <c r="BF176" i="9"/>
  <c r="BG176" i="9"/>
  <c r="BH176" i="9"/>
  <c r="BI176" i="9"/>
  <c r="BJ176" i="9"/>
  <c r="BK176" i="9"/>
  <c r="B177" i="9"/>
  <c r="BN177" i="9" s="1"/>
  <c r="C177" i="9"/>
  <c r="D177" i="9"/>
  <c r="F177" i="9" s="1"/>
  <c r="E177" i="9"/>
  <c r="G177" i="9"/>
  <c r="H177" i="9"/>
  <c r="I177" i="9"/>
  <c r="J177" i="9"/>
  <c r="K177" i="9"/>
  <c r="L177" i="9"/>
  <c r="M177" i="9"/>
  <c r="N177" i="9"/>
  <c r="O177" i="9"/>
  <c r="P177" i="9"/>
  <c r="Q177" i="9"/>
  <c r="R177" i="9"/>
  <c r="S177" i="9"/>
  <c r="T177" i="9"/>
  <c r="U177" i="9"/>
  <c r="V177" i="9"/>
  <c r="W177" i="9"/>
  <c r="X177" i="9"/>
  <c r="Y177" i="9"/>
  <c r="Z177" i="9"/>
  <c r="AA177" i="9"/>
  <c r="AB177" i="9"/>
  <c r="AC177" i="9"/>
  <c r="AD177" i="9"/>
  <c r="AE177" i="9"/>
  <c r="AF177" i="9"/>
  <c r="AG177" i="9"/>
  <c r="AH177" i="9"/>
  <c r="AI177" i="9"/>
  <c r="AJ177" i="9"/>
  <c r="AK177" i="9"/>
  <c r="AL177" i="9"/>
  <c r="AM177" i="9"/>
  <c r="AN177" i="9"/>
  <c r="AO177" i="9"/>
  <c r="AP177" i="9"/>
  <c r="AQ177" i="9"/>
  <c r="AR177" i="9"/>
  <c r="AS177" i="9"/>
  <c r="AT177" i="9"/>
  <c r="AU177" i="9"/>
  <c r="AV177" i="9"/>
  <c r="AW177" i="9"/>
  <c r="AX177" i="9"/>
  <c r="AY177" i="9"/>
  <c r="AZ177" i="9"/>
  <c r="BA177" i="9"/>
  <c r="BB177" i="9"/>
  <c r="BC177" i="9"/>
  <c r="BD177" i="9"/>
  <c r="BE177" i="9"/>
  <c r="BF177" i="9"/>
  <c r="BG177" i="9"/>
  <c r="BH177" i="9"/>
  <c r="BI177" i="9"/>
  <c r="BJ177" i="9"/>
  <c r="BK177" i="9"/>
  <c r="B178" i="9"/>
  <c r="BL178" i="9" s="1"/>
  <c r="C178" i="9"/>
  <c r="D178" i="9"/>
  <c r="F178" i="9" s="1"/>
  <c r="E178" i="9"/>
  <c r="G178" i="9"/>
  <c r="H178" i="9"/>
  <c r="I178" i="9"/>
  <c r="J178" i="9"/>
  <c r="K178" i="9"/>
  <c r="L178" i="9"/>
  <c r="M178" i="9"/>
  <c r="N178" i="9"/>
  <c r="O178" i="9"/>
  <c r="P178" i="9"/>
  <c r="Q178" i="9"/>
  <c r="R178" i="9"/>
  <c r="S178" i="9"/>
  <c r="T178" i="9"/>
  <c r="U178" i="9"/>
  <c r="V178" i="9"/>
  <c r="W178" i="9"/>
  <c r="X178" i="9"/>
  <c r="Y178" i="9"/>
  <c r="Z178" i="9"/>
  <c r="AA178" i="9"/>
  <c r="AB178" i="9"/>
  <c r="AC178" i="9"/>
  <c r="AD178" i="9"/>
  <c r="AE178" i="9"/>
  <c r="AF178" i="9"/>
  <c r="AG178" i="9"/>
  <c r="AH178" i="9"/>
  <c r="AI178" i="9"/>
  <c r="AJ178" i="9"/>
  <c r="AK178" i="9"/>
  <c r="AL178" i="9"/>
  <c r="AM178" i="9"/>
  <c r="AN178" i="9"/>
  <c r="AO178" i="9"/>
  <c r="AP178" i="9"/>
  <c r="AQ178" i="9"/>
  <c r="AR178" i="9"/>
  <c r="AS178" i="9"/>
  <c r="AT178" i="9"/>
  <c r="AU178" i="9"/>
  <c r="AV178" i="9"/>
  <c r="AW178" i="9"/>
  <c r="AX178" i="9"/>
  <c r="AY178" i="9"/>
  <c r="AZ178" i="9"/>
  <c r="BA178" i="9"/>
  <c r="BB178" i="9"/>
  <c r="BC178" i="9"/>
  <c r="BD178" i="9"/>
  <c r="BE178" i="9"/>
  <c r="BF178" i="9"/>
  <c r="BG178" i="9"/>
  <c r="BH178" i="9"/>
  <c r="BI178" i="9"/>
  <c r="BJ178" i="9"/>
  <c r="BK178" i="9"/>
  <c r="B179" i="9"/>
  <c r="C179" i="9"/>
  <c r="D179" i="9"/>
  <c r="F179" i="9" s="1"/>
  <c r="E179" i="9"/>
  <c r="G179" i="9"/>
  <c r="H179" i="9"/>
  <c r="I179" i="9"/>
  <c r="J179" i="9"/>
  <c r="K179" i="9"/>
  <c r="L179" i="9"/>
  <c r="M179" i="9"/>
  <c r="N179" i="9"/>
  <c r="O179" i="9"/>
  <c r="P179" i="9"/>
  <c r="Q179" i="9"/>
  <c r="R179" i="9"/>
  <c r="S179" i="9"/>
  <c r="T179" i="9"/>
  <c r="U179" i="9"/>
  <c r="V179" i="9"/>
  <c r="W179" i="9"/>
  <c r="X179" i="9"/>
  <c r="Y179" i="9"/>
  <c r="Z179" i="9"/>
  <c r="AA179" i="9"/>
  <c r="AB179" i="9"/>
  <c r="AC179" i="9"/>
  <c r="AD179" i="9"/>
  <c r="AE179" i="9"/>
  <c r="AF179" i="9"/>
  <c r="AG179" i="9"/>
  <c r="AH179" i="9"/>
  <c r="AI179" i="9"/>
  <c r="AJ179" i="9"/>
  <c r="AK179" i="9"/>
  <c r="AL179" i="9"/>
  <c r="AM179" i="9"/>
  <c r="AN179" i="9"/>
  <c r="AO179" i="9"/>
  <c r="AP179" i="9"/>
  <c r="AQ179" i="9"/>
  <c r="AR179" i="9"/>
  <c r="AS179" i="9"/>
  <c r="AT179" i="9"/>
  <c r="AU179" i="9"/>
  <c r="AV179" i="9"/>
  <c r="AW179" i="9"/>
  <c r="AX179" i="9"/>
  <c r="AY179" i="9"/>
  <c r="AZ179" i="9"/>
  <c r="BA179" i="9"/>
  <c r="BB179" i="9"/>
  <c r="BC179" i="9"/>
  <c r="BD179" i="9"/>
  <c r="BE179" i="9"/>
  <c r="BF179" i="9"/>
  <c r="BG179" i="9"/>
  <c r="BH179" i="9"/>
  <c r="BI179" i="9"/>
  <c r="BJ179" i="9"/>
  <c r="BK179" i="9"/>
  <c r="B180" i="9"/>
  <c r="C180" i="9"/>
  <c r="D180" i="9"/>
  <c r="F180" i="9" s="1"/>
  <c r="E180" i="9"/>
  <c r="G180" i="9"/>
  <c r="H180" i="9"/>
  <c r="I180" i="9"/>
  <c r="J180" i="9"/>
  <c r="K180" i="9"/>
  <c r="L180" i="9"/>
  <c r="M180" i="9"/>
  <c r="N180" i="9"/>
  <c r="O180" i="9"/>
  <c r="P180" i="9"/>
  <c r="Q180" i="9"/>
  <c r="R180" i="9"/>
  <c r="S180" i="9"/>
  <c r="T180" i="9"/>
  <c r="U180" i="9"/>
  <c r="V180" i="9"/>
  <c r="W180" i="9"/>
  <c r="X180" i="9"/>
  <c r="Y180" i="9"/>
  <c r="Z180" i="9"/>
  <c r="AA180" i="9"/>
  <c r="AB180" i="9"/>
  <c r="AC180" i="9"/>
  <c r="AD180" i="9"/>
  <c r="AE180" i="9"/>
  <c r="AF180" i="9"/>
  <c r="AG180" i="9"/>
  <c r="AH180" i="9"/>
  <c r="AI180" i="9"/>
  <c r="AJ180" i="9"/>
  <c r="AK180" i="9"/>
  <c r="AL180" i="9"/>
  <c r="AM180" i="9"/>
  <c r="AN180" i="9"/>
  <c r="AO180" i="9"/>
  <c r="AP180" i="9"/>
  <c r="AQ180" i="9"/>
  <c r="AR180" i="9"/>
  <c r="AS180" i="9"/>
  <c r="AT180" i="9"/>
  <c r="AU180" i="9"/>
  <c r="AV180" i="9"/>
  <c r="AW180" i="9"/>
  <c r="AX180" i="9"/>
  <c r="AY180" i="9"/>
  <c r="AZ180" i="9"/>
  <c r="BA180" i="9"/>
  <c r="BB180" i="9"/>
  <c r="BC180" i="9"/>
  <c r="BD180" i="9"/>
  <c r="BE180" i="9"/>
  <c r="BF180" i="9"/>
  <c r="BG180" i="9"/>
  <c r="BH180" i="9"/>
  <c r="BI180" i="9"/>
  <c r="BJ180" i="9"/>
  <c r="BK180" i="9"/>
  <c r="B181" i="9"/>
  <c r="C181" i="9"/>
  <c r="D181" i="9"/>
  <c r="F181" i="9" s="1"/>
  <c r="E181" i="9"/>
  <c r="G181" i="9"/>
  <c r="H181" i="9"/>
  <c r="I181" i="9"/>
  <c r="J181" i="9"/>
  <c r="K181" i="9"/>
  <c r="L181" i="9"/>
  <c r="M181" i="9"/>
  <c r="N181" i="9"/>
  <c r="O181" i="9"/>
  <c r="P181" i="9"/>
  <c r="Q181" i="9"/>
  <c r="R181" i="9"/>
  <c r="S181" i="9"/>
  <c r="T181" i="9"/>
  <c r="U181" i="9"/>
  <c r="V181" i="9"/>
  <c r="W181" i="9"/>
  <c r="X181" i="9"/>
  <c r="Y181" i="9"/>
  <c r="Z181" i="9"/>
  <c r="AA181" i="9"/>
  <c r="AB181" i="9"/>
  <c r="AC181" i="9"/>
  <c r="AD181" i="9"/>
  <c r="AE181" i="9"/>
  <c r="AF181" i="9"/>
  <c r="AG181" i="9"/>
  <c r="AH181" i="9"/>
  <c r="AI181" i="9"/>
  <c r="AJ181" i="9"/>
  <c r="AK181" i="9"/>
  <c r="AL181" i="9"/>
  <c r="AM181" i="9"/>
  <c r="AN181" i="9"/>
  <c r="AO181" i="9"/>
  <c r="AP181" i="9"/>
  <c r="AQ181" i="9"/>
  <c r="AR181" i="9"/>
  <c r="AS181" i="9"/>
  <c r="AT181" i="9"/>
  <c r="AU181" i="9"/>
  <c r="AV181" i="9"/>
  <c r="AW181" i="9"/>
  <c r="AX181" i="9"/>
  <c r="AY181" i="9"/>
  <c r="AZ181" i="9"/>
  <c r="BA181" i="9"/>
  <c r="BB181" i="9"/>
  <c r="BC181" i="9"/>
  <c r="BD181" i="9"/>
  <c r="BE181" i="9"/>
  <c r="BF181" i="9"/>
  <c r="BG181" i="9"/>
  <c r="BH181" i="9"/>
  <c r="BI181" i="9"/>
  <c r="BJ181" i="9"/>
  <c r="BK181" i="9"/>
  <c r="B182" i="9"/>
  <c r="C182" i="9"/>
  <c r="D182" i="9"/>
  <c r="F182" i="9" s="1"/>
  <c r="E182" i="9"/>
  <c r="G182" i="9"/>
  <c r="H182" i="9"/>
  <c r="I182" i="9"/>
  <c r="J182" i="9"/>
  <c r="K182" i="9"/>
  <c r="L182" i="9"/>
  <c r="M182" i="9"/>
  <c r="N182" i="9"/>
  <c r="O182" i="9"/>
  <c r="P182" i="9"/>
  <c r="Q182" i="9"/>
  <c r="R182" i="9"/>
  <c r="S182" i="9"/>
  <c r="T182" i="9"/>
  <c r="U182" i="9"/>
  <c r="V182" i="9"/>
  <c r="W182" i="9"/>
  <c r="X182" i="9"/>
  <c r="Y182" i="9"/>
  <c r="Z182" i="9"/>
  <c r="AA182" i="9"/>
  <c r="AB182" i="9"/>
  <c r="AC182" i="9"/>
  <c r="AD182" i="9"/>
  <c r="AE182" i="9"/>
  <c r="AF182" i="9"/>
  <c r="AG182" i="9"/>
  <c r="AH182" i="9"/>
  <c r="AI182" i="9"/>
  <c r="AJ182" i="9"/>
  <c r="AK182" i="9"/>
  <c r="AL182" i="9"/>
  <c r="AM182" i="9"/>
  <c r="AN182" i="9"/>
  <c r="AO182" i="9"/>
  <c r="AP182" i="9"/>
  <c r="AQ182" i="9"/>
  <c r="AR182" i="9"/>
  <c r="AS182" i="9"/>
  <c r="AT182" i="9"/>
  <c r="AU182" i="9"/>
  <c r="AV182" i="9"/>
  <c r="AW182" i="9"/>
  <c r="AX182" i="9"/>
  <c r="AY182" i="9"/>
  <c r="AZ182" i="9"/>
  <c r="BA182" i="9"/>
  <c r="BB182" i="9"/>
  <c r="BC182" i="9"/>
  <c r="BD182" i="9"/>
  <c r="BE182" i="9"/>
  <c r="BF182" i="9"/>
  <c r="BG182" i="9"/>
  <c r="BH182" i="9"/>
  <c r="BI182" i="9"/>
  <c r="BJ182" i="9"/>
  <c r="BK182" i="9"/>
  <c r="B183" i="9"/>
  <c r="BP183" i="9" s="1"/>
  <c r="C183" i="9"/>
  <c r="D183" i="9"/>
  <c r="F183" i="9" s="1"/>
  <c r="E183" i="9"/>
  <c r="G183" i="9"/>
  <c r="H183" i="9"/>
  <c r="I183" i="9"/>
  <c r="J183" i="9"/>
  <c r="K183" i="9"/>
  <c r="L183" i="9"/>
  <c r="M183" i="9"/>
  <c r="N183" i="9"/>
  <c r="O183" i="9"/>
  <c r="P183" i="9"/>
  <c r="Q183" i="9"/>
  <c r="R183" i="9"/>
  <c r="S183" i="9"/>
  <c r="T183" i="9"/>
  <c r="U183" i="9"/>
  <c r="V183" i="9"/>
  <c r="W183" i="9"/>
  <c r="X183" i="9"/>
  <c r="Y183" i="9"/>
  <c r="Z183" i="9"/>
  <c r="AA183" i="9"/>
  <c r="AB183" i="9"/>
  <c r="AC183" i="9"/>
  <c r="AD183" i="9"/>
  <c r="AE183" i="9"/>
  <c r="AF183" i="9"/>
  <c r="AG183" i="9"/>
  <c r="AH183" i="9"/>
  <c r="AI183" i="9"/>
  <c r="AJ183" i="9"/>
  <c r="AK183" i="9"/>
  <c r="AL183" i="9"/>
  <c r="AM183" i="9"/>
  <c r="AN183" i="9"/>
  <c r="AO183" i="9"/>
  <c r="AP183" i="9"/>
  <c r="AQ183" i="9"/>
  <c r="AR183" i="9"/>
  <c r="AS183" i="9"/>
  <c r="AT183" i="9"/>
  <c r="AU183" i="9"/>
  <c r="AV183" i="9"/>
  <c r="AW183" i="9"/>
  <c r="AX183" i="9"/>
  <c r="AY183" i="9"/>
  <c r="AZ183" i="9"/>
  <c r="BA183" i="9"/>
  <c r="BB183" i="9"/>
  <c r="BC183" i="9"/>
  <c r="BD183" i="9"/>
  <c r="BE183" i="9"/>
  <c r="BF183" i="9"/>
  <c r="BG183" i="9"/>
  <c r="BH183" i="9"/>
  <c r="BI183" i="9"/>
  <c r="BJ183" i="9"/>
  <c r="BK183" i="9"/>
  <c r="B184" i="9"/>
  <c r="C184" i="9"/>
  <c r="D184" i="9"/>
  <c r="F184" i="9" s="1"/>
  <c r="E184" i="9"/>
  <c r="G184" i="9"/>
  <c r="H184" i="9"/>
  <c r="I184" i="9"/>
  <c r="J184" i="9"/>
  <c r="K184" i="9"/>
  <c r="L184" i="9"/>
  <c r="M184" i="9"/>
  <c r="N184" i="9"/>
  <c r="O184" i="9"/>
  <c r="P184" i="9"/>
  <c r="Q184" i="9"/>
  <c r="R184" i="9"/>
  <c r="S184" i="9"/>
  <c r="T184" i="9"/>
  <c r="U184" i="9"/>
  <c r="V184" i="9"/>
  <c r="W184" i="9"/>
  <c r="X184" i="9"/>
  <c r="Y184" i="9"/>
  <c r="Z184" i="9"/>
  <c r="AA184" i="9"/>
  <c r="AB184" i="9"/>
  <c r="AC184" i="9"/>
  <c r="AD184" i="9"/>
  <c r="AE184" i="9"/>
  <c r="AF184" i="9"/>
  <c r="AG184" i="9"/>
  <c r="AH184" i="9"/>
  <c r="AI184" i="9"/>
  <c r="AJ184" i="9"/>
  <c r="AK184" i="9"/>
  <c r="AL184" i="9"/>
  <c r="AM184" i="9"/>
  <c r="AN184" i="9"/>
  <c r="AO184" i="9"/>
  <c r="AP184" i="9"/>
  <c r="AQ184" i="9"/>
  <c r="AR184" i="9"/>
  <c r="AS184" i="9"/>
  <c r="AT184" i="9"/>
  <c r="AU184" i="9"/>
  <c r="AV184" i="9"/>
  <c r="AW184" i="9"/>
  <c r="AX184" i="9"/>
  <c r="AY184" i="9"/>
  <c r="AZ184" i="9"/>
  <c r="BA184" i="9"/>
  <c r="BB184" i="9"/>
  <c r="BC184" i="9"/>
  <c r="BD184" i="9"/>
  <c r="BE184" i="9"/>
  <c r="BF184" i="9"/>
  <c r="BG184" i="9"/>
  <c r="BH184" i="9"/>
  <c r="BI184" i="9"/>
  <c r="BJ184" i="9"/>
  <c r="BK184" i="9"/>
  <c r="B185" i="9"/>
  <c r="C185" i="9"/>
  <c r="D185" i="9"/>
  <c r="F185" i="9" s="1"/>
  <c r="E185" i="9"/>
  <c r="G185" i="9"/>
  <c r="H185" i="9"/>
  <c r="I185" i="9"/>
  <c r="J185" i="9"/>
  <c r="K185" i="9"/>
  <c r="L185" i="9"/>
  <c r="M185" i="9"/>
  <c r="N185" i="9"/>
  <c r="O185" i="9"/>
  <c r="P185" i="9"/>
  <c r="Q185" i="9"/>
  <c r="R185" i="9"/>
  <c r="S185" i="9"/>
  <c r="T185" i="9"/>
  <c r="U185" i="9"/>
  <c r="V185" i="9"/>
  <c r="W185" i="9"/>
  <c r="X185" i="9"/>
  <c r="Y185" i="9"/>
  <c r="Z185" i="9"/>
  <c r="AA185" i="9"/>
  <c r="AB185" i="9"/>
  <c r="AC185" i="9"/>
  <c r="AD185" i="9"/>
  <c r="AE185" i="9"/>
  <c r="AF185" i="9"/>
  <c r="AG185" i="9"/>
  <c r="AH185" i="9"/>
  <c r="AI185" i="9"/>
  <c r="AJ185" i="9"/>
  <c r="AK185" i="9"/>
  <c r="AL185" i="9"/>
  <c r="AM185" i="9"/>
  <c r="AN185" i="9"/>
  <c r="AO185" i="9"/>
  <c r="AP185" i="9"/>
  <c r="AQ185" i="9"/>
  <c r="AR185" i="9"/>
  <c r="AS185" i="9"/>
  <c r="AT185" i="9"/>
  <c r="AU185" i="9"/>
  <c r="AV185" i="9"/>
  <c r="AW185" i="9"/>
  <c r="AX185" i="9"/>
  <c r="AY185" i="9"/>
  <c r="AZ185" i="9"/>
  <c r="BA185" i="9"/>
  <c r="BB185" i="9"/>
  <c r="BC185" i="9"/>
  <c r="BD185" i="9"/>
  <c r="BE185" i="9"/>
  <c r="BF185" i="9"/>
  <c r="BG185" i="9"/>
  <c r="BH185" i="9"/>
  <c r="BI185" i="9"/>
  <c r="BJ185" i="9"/>
  <c r="BK185" i="9"/>
  <c r="B186" i="9"/>
  <c r="BO186" i="9" s="1"/>
  <c r="C186" i="9"/>
  <c r="D186" i="9"/>
  <c r="F186" i="9" s="1"/>
  <c r="E186" i="9"/>
  <c r="G186" i="9"/>
  <c r="H186" i="9"/>
  <c r="I186" i="9"/>
  <c r="J186" i="9"/>
  <c r="K186" i="9"/>
  <c r="L186" i="9"/>
  <c r="M186" i="9"/>
  <c r="N186" i="9"/>
  <c r="O186" i="9"/>
  <c r="P186" i="9"/>
  <c r="Q186" i="9"/>
  <c r="R186" i="9"/>
  <c r="S186" i="9"/>
  <c r="T186" i="9"/>
  <c r="U186" i="9"/>
  <c r="V186" i="9"/>
  <c r="W186" i="9"/>
  <c r="X186" i="9"/>
  <c r="Y186" i="9"/>
  <c r="Z186" i="9"/>
  <c r="AA186" i="9"/>
  <c r="AB186" i="9"/>
  <c r="AC186" i="9"/>
  <c r="AD186" i="9"/>
  <c r="AE186" i="9"/>
  <c r="AF186" i="9"/>
  <c r="AG186" i="9"/>
  <c r="AH186" i="9"/>
  <c r="AI186" i="9"/>
  <c r="AJ186" i="9"/>
  <c r="AK186" i="9"/>
  <c r="AL186" i="9"/>
  <c r="AM186" i="9"/>
  <c r="AN186" i="9"/>
  <c r="AO186" i="9"/>
  <c r="AP186" i="9"/>
  <c r="AQ186" i="9"/>
  <c r="AR186" i="9"/>
  <c r="AS186" i="9"/>
  <c r="AT186" i="9"/>
  <c r="AU186" i="9"/>
  <c r="AV186" i="9"/>
  <c r="AW186" i="9"/>
  <c r="AX186" i="9"/>
  <c r="AY186" i="9"/>
  <c r="AZ186" i="9"/>
  <c r="BA186" i="9"/>
  <c r="BB186" i="9"/>
  <c r="BC186" i="9"/>
  <c r="BD186" i="9"/>
  <c r="BE186" i="9"/>
  <c r="BF186" i="9"/>
  <c r="BG186" i="9"/>
  <c r="BH186" i="9"/>
  <c r="BI186" i="9"/>
  <c r="BJ186" i="9"/>
  <c r="BK186" i="9"/>
  <c r="B187" i="9"/>
  <c r="BN187" i="9" s="1"/>
  <c r="C187" i="9"/>
  <c r="D187" i="9"/>
  <c r="F187" i="9" s="1"/>
  <c r="E187" i="9"/>
  <c r="G187" i="9"/>
  <c r="H187" i="9"/>
  <c r="I187" i="9"/>
  <c r="J187" i="9"/>
  <c r="K187" i="9"/>
  <c r="L187" i="9"/>
  <c r="M187" i="9"/>
  <c r="N187" i="9"/>
  <c r="O187" i="9"/>
  <c r="P187" i="9"/>
  <c r="Q187" i="9"/>
  <c r="R187" i="9"/>
  <c r="S187" i="9"/>
  <c r="T187" i="9"/>
  <c r="U187" i="9"/>
  <c r="V187" i="9"/>
  <c r="W187" i="9"/>
  <c r="X187" i="9"/>
  <c r="Y187" i="9"/>
  <c r="Z187" i="9"/>
  <c r="AA187" i="9"/>
  <c r="AB187" i="9"/>
  <c r="AC187" i="9"/>
  <c r="AD187" i="9"/>
  <c r="AE187" i="9"/>
  <c r="AF187" i="9"/>
  <c r="AG187" i="9"/>
  <c r="AH187" i="9"/>
  <c r="AI187" i="9"/>
  <c r="AJ187" i="9"/>
  <c r="AK187" i="9"/>
  <c r="AL187" i="9"/>
  <c r="AM187" i="9"/>
  <c r="AN187" i="9"/>
  <c r="AO187" i="9"/>
  <c r="AP187" i="9"/>
  <c r="AQ187" i="9"/>
  <c r="AR187" i="9"/>
  <c r="AS187" i="9"/>
  <c r="AT187" i="9"/>
  <c r="AU187" i="9"/>
  <c r="AV187" i="9"/>
  <c r="AW187" i="9"/>
  <c r="AX187" i="9"/>
  <c r="AY187" i="9"/>
  <c r="AZ187" i="9"/>
  <c r="BA187" i="9"/>
  <c r="BB187" i="9"/>
  <c r="BC187" i="9"/>
  <c r="BD187" i="9"/>
  <c r="BE187" i="9"/>
  <c r="BF187" i="9"/>
  <c r="BG187" i="9"/>
  <c r="BH187" i="9"/>
  <c r="BI187" i="9"/>
  <c r="BJ187" i="9"/>
  <c r="BK187" i="9"/>
  <c r="B188" i="9"/>
  <c r="BO188" i="9" s="1"/>
  <c r="C188" i="9"/>
  <c r="D188" i="9"/>
  <c r="F188" i="9" s="1"/>
  <c r="E188" i="9"/>
  <c r="G188" i="9"/>
  <c r="H188" i="9"/>
  <c r="I188" i="9"/>
  <c r="J188" i="9"/>
  <c r="K188" i="9"/>
  <c r="L188" i="9"/>
  <c r="M188" i="9"/>
  <c r="N188" i="9"/>
  <c r="O188" i="9"/>
  <c r="P188" i="9"/>
  <c r="Q188" i="9"/>
  <c r="R188" i="9"/>
  <c r="S188" i="9"/>
  <c r="T188" i="9"/>
  <c r="U188" i="9"/>
  <c r="V188" i="9"/>
  <c r="W188" i="9"/>
  <c r="X188" i="9"/>
  <c r="Y188" i="9"/>
  <c r="Z188" i="9"/>
  <c r="AA188" i="9"/>
  <c r="AB188" i="9"/>
  <c r="AC188" i="9"/>
  <c r="AD188" i="9"/>
  <c r="AE188" i="9"/>
  <c r="AF188" i="9"/>
  <c r="AG188" i="9"/>
  <c r="AH188" i="9"/>
  <c r="AI188" i="9"/>
  <c r="AJ188" i="9"/>
  <c r="AK188" i="9"/>
  <c r="AL188" i="9"/>
  <c r="AM188" i="9"/>
  <c r="AN188" i="9"/>
  <c r="AO188" i="9"/>
  <c r="AP188" i="9"/>
  <c r="AQ188" i="9"/>
  <c r="AR188" i="9"/>
  <c r="AS188" i="9"/>
  <c r="AT188" i="9"/>
  <c r="AU188" i="9"/>
  <c r="AV188" i="9"/>
  <c r="AW188" i="9"/>
  <c r="AX188" i="9"/>
  <c r="AY188" i="9"/>
  <c r="AZ188" i="9"/>
  <c r="BA188" i="9"/>
  <c r="BB188" i="9"/>
  <c r="BC188" i="9"/>
  <c r="BD188" i="9"/>
  <c r="BE188" i="9"/>
  <c r="BF188" i="9"/>
  <c r="BG188" i="9"/>
  <c r="BH188" i="9"/>
  <c r="BI188" i="9"/>
  <c r="BJ188" i="9"/>
  <c r="BK188" i="9"/>
  <c r="B189" i="9"/>
  <c r="BL189" i="9" s="1"/>
  <c r="C189" i="9"/>
  <c r="D189" i="9"/>
  <c r="F189" i="9" s="1"/>
  <c r="E189" i="9"/>
  <c r="G189" i="9"/>
  <c r="H189" i="9"/>
  <c r="I189" i="9"/>
  <c r="J189" i="9"/>
  <c r="K189" i="9"/>
  <c r="L189" i="9"/>
  <c r="M189" i="9"/>
  <c r="N189" i="9"/>
  <c r="O189" i="9"/>
  <c r="P189" i="9"/>
  <c r="Q189" i="9"/>
  <c r="R189" i="9"/>
  <c r="S189" i="9"/>
  <c r="T189" i="9"/>
  <c r="U189" i="9"/>
  <c r="V189" i="9"/>
  <c r="W189" i="9"/>
  <c r="X189" i="9"/>
  <c r="Y189" i="9"/>
  <c r="Z189" i="9"/>
  <c r="AA189" i="9"/>
  <c r="AB189" i="9"/>
  <c r="AC189" i="9"/>
  <c r="AD189" i="9"/>
  <c r="AE189" i="9"/>
  <c r="AF189" i="9"/>
  <c r="AG189" i="9"/>
  <c r="AH189" i="9"/>
  <c r="AI189" i="9"/>
  <c r="AJ189" i="9"/>
  <c r="AK189" i="9"/>
  <c r="AL189" i="9"/>
  <c r="AM189" i="9"/>
  <c r="AN189" i="9"/>
  <c r="AO189" i="9"/>
  <c r="AP189" i="9"/>
  <c r="AQ189" i="9"/>
  <c r="AR189" i="9"/>
  <c r="AS189" i="9"/>
  <c r="AT189" i="9"/>
  <c r="AU189" i="9"/>
  <c r="AV189" i="9"/>
  <c r="AW189" i="9"/>
  <c r="AX189" i="9"/>
  <c r="AY189" i="9"/>
  <c r="AZ189" i="9"/>
  <c r="BA189" i="9"/>
  <c r="BB189" i="9"/>
  <c r="BC189" i="9"/>
  <c r="BD189" i="9"/>
  <c r="BE189" i="9"/>
  <c r="BF189" i="9"/>
  <c r="BG189" i="9"/>
  <c r="BH189" i="9"/>
  <c r="BI189" i="9"/>
  <c r="BJ189" i="9"/>
  <c r="BK189" i="9"/>
  <c r="B190" i="9"/>
  <c r="C190" i="9"/>
  <c r="D190" i="9"/>
  <c r="F190" i="9" s="1"/>
  <c r="E190" i="9"/>
  <c r="G190" i="9"/>
  <c r="H190" i="9"/>
  <c r="I190" i="9"/>
  <c r="J190" i="9"/>
  <c r="K190" i="9"/>
  <c r="L190" i="9"/>
  <c r="M190" i="9"/>
  <c r="N190" i="9"/>
  <c r="O190" i="9"/>
  <c r="P190" i="9"/>
  <c r="Q190" i="9"/>
  <c r="R190" i="9"/>
  <c r="S190" i="9"/>
  <c r="T190" i="9"/>
  <c r="U190" i="9"/>
  <c r="V190" i="9"/>
  <c r="W190" i="9"/>
  <c r="X190" i="9"/>
  <c r="Y190" i="9"/>
  <c r="Z190" i="9"/>
  <c r="AA190" i="9"/>
  <c r="AB190" i="9"/>
  <c r="AC190" i="9"/>
  <c r="AD190" i="9"/>
  <c r="AE190" i="9"/>
  <c r="AF190" i="9"/>
  <c r="AG190" i="9"/>
  <c r="AH190" i="9"/>
  <c r="AI190" i="9"/>
  <c r="AJ190" i="9"/>
  <c r="AK190" i="9"/>
  <c r="AL190" i="9"/>
  <c r="AM190" i="9"/>
  <c r="AN190" i="9"/>
  <c r="AO190" i="9"/>
  <c r="AP190" i="9"/>
  <c r="AQ190" i="9"/>
  <c r="AR190" i="9"/>
  <c r="AS190" i="9"/>
  <c r="AT190" i="9"/>
  <c r="AU190" i="9"/>
  <c r="AV190" i="9"/>
  <c r="AW190" i="9"/>
  <c r="AX190" i="9"/>
  <c r="AY190" i="9"/>
  <c r="AZ190" i="9"/>
  <c r="BA190" i="9"/>
  <c r="BB190" i="9"/>
  <c r="BC190" i="9"/>
  <c r="BD190" i="9"/>
  <c r="BE190" i="9"/>
  <c r="BF190" i="9"/>
  <c r="BG190" i="9"/>
  <c r="BH190" i="9"/>
  <c r="BI190" i="9"/>
  <c r="BJ190" i="9"/>
  <c r="BK190" i="9"/>
  <c r="B191" i="9"/>
  <c r="C191" i="9"/>
  <c r="D191" i="9"/>
  <c r="F191" i="9" s="1"/>
  <c r="E191" i="9"/>
  <c r="G191" i="9"/>
  <c r="H191" i="9"/>
  <c r="I191" i="9"/>
  <c r="J191" i="9"/>
  <c r="K191" i="9"/>
  <c r="L191" i="9"/>
  <c r="M191" i="9"/>
  <c r="N191" i="9"/>
  <c r="O191" i="9"/>
  <c r="P191" i="9"/>
  <c r="Q191" i="9"/>
  <c r="R191" i="9"/>
  <c r="S191" i="9"/>
  <c r="T191" i="9"/>
  <c r="U191" i="9"/>
  <c r="V191" i="9"/>
  <c r="W191" i="9"/>
  <c r="X191" i="9"/>
  <c r="Y191" i="9"/>
  <c r="Z191" i="9"/>
  <c r="AA191" i="9"/>
  <c r="AB191" i="9"/>
  <c r="AC191" i="9"/>
  <c r="AD191" i="9"/>
  <c r="AE191" i="9"/>
  <c r="AF191" i="9"/>
  <c r="AG191" i="9"/>
  <c r="AH191" i="9"/>
  <c r="AI191" i="9"/>
  <c r="AJ191" i="9"/>
  <c r="AK191" i="9"/>
  <c r="AL191" i="9"/>
  <c r="AM191" i="9"/>
  <c r="AN191" i="9"/>
  <c r="AO191" i="9"/>
  <c r="AP191" i="9"/>
  <c r="AQ191" i="9"/>
  <c r="AR191" i="9"/>
  <c r="AS191" i="9"/>
  <c r="AT191" i="9"/>
  <c r="AU191" i="9"/>
  <c r="AV191" i="9"/>
  <c r="AW191" i="9"/>
  <c r="AX191" i="9"/>
  <c r="AY191" i="9"/>
  <c r="AZ191" i="9"/>
  <c r="BA191" i="9"/>
  <c r="BB191" i="9"/>
  <c r="BC191" i="9"/>
  <c r="BD191" i="9"/>
  <c r="BE191" i="9"/>
  <c r="BF191" i="9"/>
  <c r="BG191" i="9"/>
  <c r="BH191" i="9"/>
  <c r="BI191" i="9"/>
  <c r="BJ191" i="9"/>
  <c r="BK191" i="9"/>
  <c r="B192" i="9"/>
  <c r="C192" i="9"/>
  <c r="D192" i="9"/>
  <c r="F192" i="9" s="1"/>
  <c r="E192" i="9"/>
  <c r="G192" i="9"/>
  <c r="H192" i="9"/>
  <c r="I192" i="9"/>
  <c r="J192" i="9"/>
  <c r="K192" i="9"/>
  <c r="L192" i="9"/>
  <c r="M192" i="9"/>
  <c r="N192" i="9"/>
  <c r="O192" i="9"/>
  <c r="P192" i="9"/>
  <c r="Q192" i="9"/>
  <c r="R192" i="9"/>
  <c r="S192" i="9"/>
  <c r="T192" i="9"/>
  <c r="U192" i="9"/>
  <c r="V192" i="9"/>
  <c r="W192" i="9"/>
  <c r="X192" i="9"/>
  <c r="Y192" i="9"/>
  <c r="Z192" i="9"/>
  <c r="AA192" i="9"/>
  <c r="AB192" i="9"/>
  <c r="AC192" i="9"/>
  <c r="AD192" i="9"/>
  <c r="AE192" i="9"/>
  <c r="AF192" i="9"/>
  <c r="AG192" i="9"/>
  <c r="AH192" i="9"/>
  <c r="AI192" i="9"/>
  <c r="AJ192" i="9"/>
  <c r="AK192" i="9"/>
  <c r="AL192" i="9"/>
  <c r="AM192" i="9"/>
  <c r="AN192" i="9"/>
  <c r="AO192" i="9"/>
  <c r="AP192" i="9"/>
  <c r="AQ192" i="9"/>
  <c r="AR192" i="9"/>
  <c r="AS192" i="9"/>
  <c r="AT192" i="9"/>
  <c r="AU192" i="9"/>
  <c r="AV192" i="9"/>
  <c r="AW192" i="9"/>
  <c r="AX192" i="9"/>
  <c r="AY192" i="9"/>
  <c r="AZ192" i="9"/>
  <c r="BA192" i="9"/>
  <c r="BB192" i="9"/>
  <c r="BC192" i="9"/>
  <c r="BD192" i="9"/>
  <c r="BE192" i="9"/>
  <c r="BF192" i="9"/>
  <c r="BG192" i="9"/>
  <c r="BH192" i="9"/>
  <c r="BI192" i="9"/>
  <c r="BJ192" i="9"/>
  <c r="BK192" i="9"/>
  <c r="B193" i="9"/>
  <c r="BO193" i="9" s="1"/>
  <c r="C193" i="9"/>
  <c r="D193" i="9"/>
  <c r="F193" i="9" s="1"/>
  <c r="E193" i="9"/>
  <c r="G193" i="9"/>
  <c r="H193" i="9"/>
  <c r="I193" i="9"/>
  <c r="J193" i="9"/>
  <c r="K193" i="9"/>
  <c r="L193" i="9"/>
  <c r="M193" i="9"/>
  <c r="N193" i="9"/>
  <c r="O193" i="9"/>
  <c r="P193" i="9"/>
  <c r="Q193" i="9"/>
  <c r="R193" i="9"/>
  <c r="S193" i="9"/>
  <c r="T193" i="9"/>
  <c r="U193" i="9"/>
  <c r="V193" i="9"/>
  <c r="W193" i="9"/>
  <c r="X193" i="9"/>
  <c r="Y193" i="9"/>
  <c r="Z193" i="9"/>
  <c r="AA193" i="9"/>
  <c r="AB193" i="9"/>
  <c r="AC193" i="9"/>
  <c r="AD193" i="9"/>
  <c r="AE193" i="9"/>
  <c r="AF193" i="9"/>
  <c r="AG193" i="9"/>
  <c r="AH193" i="9"/>
  <c r="AI193" i="9"/>
  <c r="AJ193" i="9"/>
  <c r="AK193" i="9"/>
  <c r="AL193" i="9"/>
  <c r="AM193" i="9"/>
  <c r="AN193" i="9"/>
  <c r="AO193" i="9"/>
  <c r="AP193" i="9"/>
  <c r="AQ193" i="9"/>
  <c r="AR193" i="9"/>
  <c r="AS193" i="9"/>
  <c r="AT193" i="9"/>
  <c r="AU193" i="9"/>
  <c r="AV193" i="9"/>
  <c r="AW193" i="9"/>
  <c r="AX193" i="9"/>
  <c r="AY193" i="9"/>
  <c r="AZ193" i="9"/>
  <c r="BA193" i="9"/>
  <c r="BB193" i="9"/>
  <c r="BC193" i="9"/>
  <c r="BD193" i="9"/>
  <c r="BE193" i="9"/>
  <c r="BF193" i="9"/>
  <c r="BG193" i="9"/>
  <c r="BH193" i="9"/>
  <c r="BI193" i="9"/>
  <c r="BJ193" i="9"/>
  <c r="BK193" i="9"/>
  <c r="B194" i="9"/>
  <c r="C194" i="9"/>
  <c r="D194" i="9"/>
  <c r="F194" i="9" s="1"/>
  <c r="E194" i="9"/>
  <c r="G194" i="9"/>
  <c r="H194" i="9"/>
  <c r="I194" i="9"/>
  <c r="J194" i="9"/>
  <c r="K194" i="9"/>
  <c r="L194" i="9"/>
  <c r="M194" i="9"/>
  <c r="N194" i="9"/>
  <c r="O194" i="9"/>
  <c r="P194" i="9"/>
  <c r="Q194" i="9"/>
  <c r="R194" i="9"/>
  <c r="S194" i="9"/>
  <c r="T194" i="9"/>
  <c r="U194" i="9"/>
  <c r="V194" i="9"/>
  <c r="W194" i="9"/>
  <c r="X194" i="9"/>
  <c r="Y194" i="9"/>
  <c r="Z194" i="9"/>
  <c r="AA194" i="9"/>
  <c r="AB194" i="9"/>
  <c r="AC194" i="9"/>
  <c r="AD194" i="9"/>
  <c r="AE194" i="9"/>
  <c r="AF194" i="9"/>
  <c r="AG194" i="9"/>
  <c r="AH194" i="9"/>
  <c r="AI194" i="9"/>
  <c r="AJ194" i="9"/>
  <c r="AK194" i="9"/>
  <c r="AL194" i="9"/>
  <c r="AM194" i="9"/>
  <c r="AN194" i="9"/>
  <c r="AO194" i="9"/>
  <c r="AP194" i="9"/>
  <c r="AQ194" i="9"/>
  <c r="AR194" i="9"/>
  <c r="AS194" i="9"/>
  <c r="AT194" i="9"/>
  <c r="AU194" i="9"/>
  <c r="AV194" i="9"/>
  <c r="AW194" i="9"/>
  <c r="AX194" i="9"/>
  <c r="AY194" i="9"/>
  <c r="AZ194" i="9"/>
  <c r="BA194" i="9"/>
  <c r="BB194" i="9"/>
  <c r="BC194" i="9"/>
  <c r="BD194" i="9"/>
  <c r="BE194" i="9"/>
  <c r="BF194" i="9"/>
  <c r="BG194" i="9"/>
  <c r="BH194" i="9"/>
  <c r="BI194" i="9"/>
  <c r="BJ194" i="9"/>
  <c r="BK194" i="9"/>
  <c r="B195" i="9"/>
  <c r="C195" i="9"/>
  <c r="D195" i="9"/>
  <c r="F195" i="9" s="1"/>
  <c r="E195" i="9"/>
  <c r="G195" i="9"/>
  <c r="H195" i="9"/>
  <c r="I195" i="9"/>
  <c r="J195" i="9"/>
  <c r="K195" i="9"/>
  <c r="L195" i="9"/>
  <c r="M195" i="9"/>
  <c r="N195" i="9"/>
  <c r="O195" i="9"/>
  <c r="P195" i="9"/>
  <c r="Q195" i="9"/>
  <c r="R195" i="9"/>
  <c r="S195" i="9"/>
  <c r="T195" i="9"/>
  <c r="U195" i="9"/>
  <c r="V195" i="9"/>
  <c r="W195" i="9"/>
  <c r="X195" i="9"/>
  <c r="Y195" i="9"/>
  <c r="Z195" i="9"/>
  <c r="AA195" i="9"/>
  <c r="AB195" i="9"/>
  <c r="AC195" i="9"/>
  <c r="AD195" i="9"/>
  <c r="AE195" i="9"/>
  <c r="AF195" i="9"/>
  <c r="AG195" i="9"/>
  <c r="AH195" i="9"/>
  <c r="AI195" i="9"/>
  <c r="AJ195" i="9"/>
  <c r="AK195" i="9"/>
  <c r="AL195" i="9"/>
  <c r="AM195" i="9"/>
  <c r="AN195" i="9"/>
  <c r="AO195" i="9"/>
  <c r="AP195" i="9"/>
  <c r="AQ195" i="9"/>
  <c r="AR195" i="9"/>
  <c r="AS195" i="9"/>
  <c r="AT195" i="9"/>
  <c r="AU195" i="9"/>
  <c r="AV195" i="9"/>
  <c r="AW195" i="9"/>
  <c r="AX195" i="9"/>
  <c r="AY195" i="9"/>
  <c r="AZ195" i="9"/>
  <c r="BA195" i="9"/>
  <c r="BB195" i="9"/>
  <c r="BC195" i="9"/>
  <c r="BD195" i="9"/>
  <c r="BE195" i="9"/>
  <c r="BF195" i="9"/>
  <c r="BG195" i="9"/>
  <c r="BH195" i="9"/>
  <c r="BI195" i="9"/>
  <c r="BJ195" i="9"/>
  <c r="BK195" i="9"/>
  <c r="B196" i="9"/>
  <c r="BM196" i="9" s="1"/>
  <c r="C196" i="9"/>
  <c r="D196" i="9"/>
  <c r="F196" i="9" s="1"/>
  <c r="E196" i="9"/>
  <c r="G196" i="9"/>
  <c r="H196" i="9"/>
  <c r="I196" i="9"/>
  <c r="J196" i="9"/>
  <c r="K196" i="9"/>
  <c r="L196" i="9"/>
  <c r="M196" i="9"/>
  <c r="N196" i="9"/>
  <c r="O196" i="9"/>
  <c r="P196" i="9"/>
  <c r="Q196" i="9"/>
  <c r="R196" i="9"/>
  <c r="S196" i="9"/>
  <c r="T196" i="9"/>
  <c r="U196" i="9"/>
  <c r="V196" i="9"/>
  <c r="W196" i="9"/>
  <c r="X196" i="9"/>
  <c r="Y196" i="9"/>
  <c r="Z196" i="9"/>
  <c r="AA196" i="9"/>
  <c r="AB196" i="9"/>
  <c r="AC196" i="9"/>
  <c r="AD196" i="9"/>
  <c r="AE196" i="9"/>
  <c r="AF196" i="9"/>
  <c r="AG196" i="9"/>
  <c r="AH196" i="9"/>
  <c r="AI196" i="9"/>
  <c r="AJ196" i="9"/>
  <c r="AK196" i="9"/>
  <c r="AL196" i="9"/>
  <c r="AM196" i="9"/>
  <c r="AN196" i="9"/>
  <c r="AO196" i="9"/>
  <c r="AP196" i="9"/>
  <c r="AQ196" i="9"/>
  <c r="AR196" i="9"/>
  <c r="AS196" i="9"/>
  <c r="AT196" i="9"/>
  <c r="AU196" i="9"/>
  <c r="AV196" i="9"/>
  <c r="AW196" i="9"/>
  <c r="AX196" i="9"/>
  <c r="AY196" i="9"/>
  <c r="AZ196" i="9"/>
  <c r="BA196" i="9"/>
  <c r="BB196" i="9"/>
  <c r="BC196" i="9"/>
  <c r="BD196" i="9"/>
  <c r="BE196" i="9"/>
  <c r="BF196" i="9"/>
  <c r="BG196" i="9"/>
  <c r="BH196" i="9"/>
  <c r="BI196" i="9"/>
  <c r="BJ196" i="9"/>
  <c r="BK196" i="9"/>
  <c r="B197" i="9"/>
  <c r="BN197" i="9" s="1"/>
  <c r="C197" i="9"/>
  <c r="D197" i="9"/>
  <c r="F197" i="9" s="1"/>
  <c r="E197" i="9"/>
  <c r="G197" i="9"/>
  <c r="H197" i="9"/>
  <c r="I197" i="9"/>
  <c r="J197" i="9"/>
  <c r="K197" i="9"/>
  <c r="L197" i="9"/>
  <c r="M197" i="9"/>
  <c r="N197" i="9"/>
  <c r="O197" i="9"/>
  <c r="P197" i="9"/>
  <c r="Q197" i="9"/>
  <c r="R197" i="9"/>
  <c r="S197" i="9"/>
  <c r="T197" i="9"/>
  <c r="U197" i="9"/>
  <c r="V197" i="9"/>
  <c r="W197" i="9"/>
  <c r="X197" i="9"/>
  <c r="Y197" i="9"/>
  <c r="Z197" i="9"/>
  <c r="AA197" i="9"/>
  <c r="AB197" i="9"/>
  <c r="AC197" i="9"/>
  <c r="AD197" i="9"/>
  <c r="AE197" i="9"/>
  <c r="AF197" i="9"/>
  <c r="AG197" i="9"/>
  <c r="AH197" i="9"/>
  <c r="AI197" i="9"/>
  <c r="AJ197" i="9"/>
  <c r="AK197" i="9"/>
  <c r="AL197" i="9"/>
  <c r="AM197" i="9"/>
  <c r="AN197" i="9"/>
  <c r="AO197" i="9"/>
  <c r="AP197" i="9"/>
  <c r="AQ197" i="9"/>
  <c r="AR197" i="9"/>
  <c r="AS197" i="9"/>
  <c r="AT197" i="9"/>
  <c r="AU197" i="9"/>
  <c r="AV197" i="9"/>
  <c r="AW197" i="9"/>
  <c r="AX197" i="9"/>
  <c r="AY197" i="9"/>
  <c r="AZ197" i="9"/>
  <c r="BA197" i="9"/>
  <c r="BB197" i="9"/>
  <c r="BC197" i="9"/>
  <c r="BD197" i="9"/>
  <c r="BE197" i="9"/>
  <c r="BF197" i="9"/>
  <c r="BG197" i="9"/>
  <c r="BH197" i="9"/>
  <c r="BI197" i="9"/>
  <c r="BJ197" i="9"/>
  <c r="BK197" i="9"/>
  <c r="B198" i="9"/>
  <c r="BP198" i="9" s="1"/>
  <c r="C198" i="9"/>
  <c r="D198" i="9"/>
  <c r="F198" i="9" s="1"/>
  <c r="E198" i="9"/>
  <c r="G198" i="9"/>
  <c r="H198" i="9"/>
  <c r="I198" i="9"/>
  <c r="J198" i="9"/>
  <c r="K198" i="9"/>
  <c r="L198" i="9"/>
  <c r="M198" i="9"/>
  <c r="N198" i="9"/>
  <c r="O198" i="9"/>
  <c r="P198" i="9"/>
  <c r="Q198" i="9"/>
  <c r="R198" i="9"/>
  <c r="S198" i="9"/>
  <c r="T198" i="9"/>
  <c r="U198" i="9"/>
  <c r="V198" i="9"/>
  <c r="W198" i="9"/>
  <c r="X198" i="9"/>
  <c r="Y198" i="9"/>
  <c r="Z198" i="9"/>
  <c r="AA198" i="9"/>
  <c r="AB198" i="9"/>
  <c r="AC198" i="9"/>
  <c r="AD198" i="9"/>
  <c r="AE198" i="9"/>
  <c r="AF198" i="9"/>
  <c r="AG198" i="9"/>
  <c r="AH198" i="9"/>
  <c r="AI198" i="9"/>
  <c r="AJ198" i="9"/>
  <c r="AK198" i="9"/>
  <c r="AL198" i="9"/>
  <c r="AM198" i="9"/>
  <c r="AN198" i="9"/>
  <c r="AO198" i="9"/>
  <c r="AP198" i="9"/>
  <c r="AQ198" i="9"/>
  <c r="AR198" i="9"/>
  <c r="AS198" i="9"/>
  <c r="AT198" i="9"/>
  <c r="AU198" i="9"/>
  <c r="AV198" i="9"/>
  <c r="AW198" i="9"/>
  <c r="AX198" i="9"/>
  <c r="AY198" i="9"/>
  <c r="AZ198" i="9"/>
  <c r="BA198" i="9"/>
  <c r="BB198" i="9"/>
  <c r="BC198" i="9"/>
  <c r="BD198" i="9"/>
  <c r="BE198" i="9"/>
  <c r="BF198" i="9"/>
  <c r="BG198" i="9"/>
  <c r="BH198" i="9"/>
  <c r="BI198" i="9"/>
  <c r="BJ198" i="9"/>
  <c r="BK198" i="9"/>
  <c r="B199" i="9"/>
  <c r="BO199" i="9" s="1"/>
  <c r="C199" i="9"/>
  <c r="D199" i="9"/>
  <c r="F199" i="9" s="1"/>
  <c r="E199" i="9"/>
  <c r="G199" i="9"/>
  <c r="H199" i="9"/>
  <c r="I199" i="9"/>
  <c r="J199" i="9"/>
  <c r="K199" i="9"/>
  <c r="L199" i="9"/>
  <c r="M199" i="9"/>
  <c r="N199" i="9"/>
  <c r="O199" i="9"/>
  <c r="P199" i="9"/>
  <c r="Q199" i="9"/>
  <c r="R199" i="9"/>
  <c r="S199" i="9"/>
  <c r="T199" i="9"/>
  <c r="U199" i="9"/>
  <c r="V199" i="9"/>
  <c r="W199" i="9"/>
  <c r="X199" i="9"/>
  <c r="Y199" i="9"/>
  <c r="Z199" i="9"/>
  <c r="AA199" i="9"/>
  <c r="AB199" i="9"/>
  <c r="AC199" i="9"/>
  <c r="AD199" i="9"/>
  <c r="AE199" i="9"/>
  <c r="AF199" i="9"/>
  <c r="AG199" i="9"/>
  <c r="AH199" i="9"/>
  <c r="AI199" i="9"/>
  <c r="AJ199" i="9"/>
  <c r="AK199" i="9"/>
  <c r="AL199" i="9"/>
  <c r="AM199" i="9"/>
  <c r="AN199" i="9"/>
  <c r="AO199" i="9"/>
  <c r="AP199" i="9"/>
  <c r="AQ199" i="9"/>
  <c r="AR199" i="9"/>
  <c r="AS199" i="9"/>
  <c r="AT199" i="9"/>
  <c r="AU199" i="9"/>
  <c r="AV199" i="9"/>
  <c r="AW199" i="9"/>
  <c r="AX199" i="9"/>
  <c r="AY199" i="9"/>
  <c r="AZ199" i="9"/>
  <c r="BA199" i="9"/>
  <c r="BB199" i="9"/>
  <c r="BC199" i="9"/>
  <c r="BD199" i="9"/>
  <c r="BE199" i="9"/>
  <c r="BF199" i="9"/>
  <c r="BG199" i="9"/>
  <c r="BH199" i="9"/>
  <c r="BI199" i="9"/>
  <c r="BJ199" i="9"/>
  <c r="BK199" i="9"/>
  <c r="B200" i="9"/>
  <c r="BL200" i="9" s="1"/>
  <c r="C200" i="9"/>
  <c r="D200" i="9"/>
  <c r="F200" i="9" s="1"/>
  <c r="E200" i="9"/>
  <c r="G200" i="9"/>
  <c r="H200" i="9"/>
  <c r="I200" i="9"/>
  <c r="J200" i="9"/>
  <c r="K200" i="9"/>
  <c r="L200" i="9"/>
  <c r="M200" i="9"/>
  <c r="N200" i="9"/>
  <c r="O200" i="9"/>
  <c r="P200" i="9"/>
  <c r="Q200" i="9"/>
  <c r="R200" i="9"/>
  <c r="S200" i="9"/>
  <c r="T200" i="9"/>
  <c r="U200" i="9"/>
  <c r="V200" i="9"/>
  <c r="W200" i="9"/>
  <c r="X200" i="9"/>
  <c r="Y200" i="9"/>
  <c r="Z200" i="9"/>
  <c r="AA200" i="9"/>
  <c r="AB200" i="9"/>
  <c r="AC200" i="9"/>
  <c r="AD200" i="9"/>
  <c r="AE200" i="9"/>
  <c r="AF200" i="9"/>
  <c r="AG200" i="9"/>
  <c r="AH200" i="9"/>
  <c r="AI200" i="9"/>
  <c r="AJ200" i="9"/>
  <c r="AK200" i="9"/>
  <c r="AL200" i="9"/>
  <c r="AM200" i="9"/>
  <c r="AN200" i="9"/>
  <c r="AO200" i="9"/>
  <c r="AP200" i="9"/>
  <c r="AQ200" i="9"/>
  <c r="AR200" i="9"/>
  <c r="AS200" i="9"/>
  <c r="AT200" i="9"/>
  <c r="AU200" i="9"/>
  <c r="AV200" i="9"/>
  <c r="AW200" i="9"/>
  <c r="AX200" i="9"/>
  <c r="AY200" i="9"/>
  <c r="AZ200" i="9"/>
  <c r="BA200" i="9"/>
  <c r="BB200" i="9"/>
  <c r="BC200" i="9"/>
  <c r="BD200" i="9"/>
  <c r="BE200" i="9"/>
  <c r="BF200" i="9"/>
  <c r="BG200" i="9"/>
  <c r="BH200" i="9"/>
  <c r="BI200" i="9"/>
  <c r="BJ200" i="9"/>
  <c r="BK200" i="9"/>
  <c r="B201" i="9"/>
  <c r="C201" i="9"/>
  <c r="D201" i="9"/>
  <c r="F201" i="9" s="1"/>
  <c r="E201" i="9"/>
  <c r="G201" i="9"/>
  <c r="H201" i="9"/>
  <c r="I201" i="9"/>
  <c r="J201" i="9"/>
  <c r="K201" i="9"/>
  <c r="L201" i="9"/>
  <c r="M201" i="9"/>
  <c r="N201" i="9"/>
  <c r="O201" i="9"/>
  <c r="P201" i="9"/>
  <c r="Q201" i="9"/>
  <c r="R201" i="9"/>
  <c r="S201" i="9"/>
  <c r="T201" i="9"/>
  <c r="U201" i="9"/>
  <c r="V201" i="9"/>
  <c r="W201" i="9"/>
  <c r="X201" i="9"/>
  <c r="Y201" i="9"/>
  <c r="Z201" i="9"/>
  <c r="AA201" i="9"/>
  <c r="AB201" i="9"/>
  <c r="AC201" i="9"/>
  <c r="AD201" i="9"/>
  <c r="AE201" i="9"/>
  <c r="AF201" i="9"/>
  <c r="AG201" i="9"/>
  <c r="AH201" i="9"/>
  <c r="AI201" i="9"/>
  <c r="AJ201" i="9"/>
  <c r="AK201" i="9"/>
  <c r="AL201" i="9"/>
  <c r="AM201" i="9"/>
  <c r="AN201" i="9"/>
  <c r="AO201" i="9"/>
  <c r="AP201" i="9"/>
  <c r="AQ201" i="9"/>
  <c r="AR201" i="9"/>
  <c r="AS201" i="9"/>
  <c r="AT201" i="9"/>
  <c r="AU201" i="9"/>
  <c r="AV201" i="9"/>
  <c r="AW201" i="9"/>
  <c r="AX201" i="9"/>
  <c r="AY201" i="9"/>
  <c r="AZ201" i="9"/>
  <c r="BA201" i="9"/>
  <c r="BB201" i="9"/>
  <c r="BC201" i="9"/>
  <c r="BD201" i="9"/>
  <c r="BE201" i="9"/>
  <c r="BF201" i="9"/>
  <c r="BG201" i="9"/>
  <c r="BH201" i="9"/>
  <c r="BI201" i="9"/>
  <c r="BJ201" i="9"/>
  <c r="BK201" i="9"/>
  <c r="B202" i="9"/>
  <c r="BL202" i="9" s="1"/>
  <c r="C202" i="9"/>
  <c r="D202" i="9"/>
  <c r="F202" i="9" s="1"/>
  <c r="E202" i="9"/>
  <c r="G202" i="9"/>
  <c r="H202" i="9"/>
  <c r="I202" i="9"/>
  <c r="J202" i="9"/>
  <c r="K202" i="9"/>
  <c r="L202" i="9"/>
  <c r="M202" i="9"/>
  <c r="N202" i="9"/>
  <c r="O202" i="9"/>
  <c r="P202" i="9"/>
  <c r="Q202" i="9"/>
  <c r="R202" i="9"/>
  <c r="S202" i="9"/>
  <c r="T202" i="9"/>
  <c r="U202" i="9"/>
  <c r="V202" i="9"/>
  <c r="W202" i="9"/>
  <c r="X202" i="9"/>
  <c r="Y202" i="9"/>
  <c r="Z202" i="9"/>
  <c r="AA202" i="9"/>
  <c r="AB202" i="9"/>
  <c r="AC202" i="9"/>
  <c r="AD202" i="9"/>
  <c r="AE202" i="9"/>
  <c r="AF202" i="9"/>
  <c r="AG202" i="9"/>
  <c r="AH202" i="9"/>
  <c r="AI202" i="9"/>
  <c r="AJ202" i="9"/>
  <c r="AK202" i="9"/>
  <c r="AL202" i="9"/>
  <c r="AM202" i="9"/>
  <c r="AN202" i="9"/>
  <c r="AO202" i="9"/>
  <c r="AP202" i="9"/>
  <c r="AQ202" i="9"/>
  <c r="AR202" i="9"/>
  <c r="AS202" i="9"/>
  <c r="AT202" i="9"/>
  <c r="AU202" i="9"/>
  <c r="AV202" i="9"/>
  <c r="AW202" i="9"/>
  <c r="AX202" i="9"/>
  <c r="AY202" i="9"/>
  <c r="AZ202" i="9"/>
  <c r="BA202" i="9"/>
  <c r="BB202" i="9"/>
  <c r="BC202" i="9"/>
  <c r="BD202" i="9"/>
  <c r="BE202" i="9"/>
  <c r="BF202" i="9"/>
  <c r="BG202" i="9"/>
  <c r="BH202" i="9"/>
  <c r="BI202" i="9"/>
  <c r="BJ202" i="9"/>
  <c r="BK202" i="9"/>
  <c r="B203" i="9"/>
  <c r="C203" i="9"/>
  <c r="D203" i="9"/>
  <c r="F203" i="9" s="1"/>
  <c r="E203" i="9"/>
  <c r="G203" i="9"/>
  <c r="H203" i="9"/>
  <c r="I203" i="9"/>
  <c r="J203" i="9"/>
  <c r="K203" i="9"/>
  <c r="L203" i="9"/>
  <c r="M203" i="9"/>
  <c r="N203" i="9"/>
  <c r="O203" i="9"/>
  <c r="P203" i="9"/>
  <c r="Q203" i="9"/>
  <c r="R203" i="9"/>
  <c r="S203" i="9"/>
  <c r="T203" i="9"/>
  <c r="U203" i="9"/>
  <c r="V203" i="9"/>
  <c r="W203" i="9"/>
  <c r="X203" i="9"/>
  <c r="Y203" i="9"/>
  <c r="Z203" i="9"/>
  <c r="AA203" i="9"/>
  <c r="AB203" i="9"/>
  <c r="AC203" i="9"/>
  <c r="AD203" i="9"/>
  <c r="AE203" i="9"/>
  <c r="AF203" i="9"/>
  <c r="AG203" i="9"/>
  <c r="AH203" i="9"/>
  <c r="AI203" i="9"/>
  <c r="AJ203" i="9"/>
  <c r="AK203" i="9"/>
  <c r="AL203" i="9"/>
  <c r="AM203" i="9"/>
  <c r="AN203" i="9"/>
  <c r="AO203" i="9"/>
  <c r="AP203" i="9"/>
  <c r="AQ203" i="9"/>
  <c r="AR203" i="9"/>
  <c r="AS203" i="9"/>
  <c r="AT203" i="9"/>
  <c r="AU203" i="9"/>
  <c r="AV203" i="9"/>
  <c r="AW203" i="9"/>
  <c r="AX203" i="9"/>
  <c r="AY203" i="9"/>
  <c r="AZ203" i="9"/>
  <c r="BA203" i="9"/>
  <c r="BB203" i="9"/>
  <c r="BC203" i="9"/>
  <c r="BD203" i="9"/>
  <c r="BE203" i="9"/>
  <c r="BF203" i="9"/>
  <c r="BG203" i="9"/>
  <c r="BH203" i="9"/>
  <c r="BI203" i="9"/>
  <c r="BJ203" i="9"/>
  <c r="BK203" i="9"/>
  <c r="B204" i="9"/>
  <c r="C204" i="9"/>
  <c r="D204" i="9"/>
  <c r="F204" i="9" s="1"/>
  <c r="E204" i="9"/>
  <c r="G204" i="9"/>
  <c r="H204" i="9"/>
  <c r="I204" i="9"/>
  <c r="J204" i="9"/>
  <c r="K204" i="9"/>
  <c r="L204" i="9"/>
  <c r="M204" i="9"/>
  <c r="N204" i="9"/>
  <c r="O204" i="9"/>
  <c r="P204" i="9"/>
  <c r="Q204" i="9"/>
  <c r="R204" i="9"/>
  <c r="S204" i="9"/>
  <c r="T204" i="9"/>
  <c r="U204" i="9"/>
  <c r="V204" i="9"/>
  <c r="W204" i="9"/>
  <c r="X204" i="9"/>
  <c r="Y204" i="9"/>
  <c r="Z204" i="9"/>
  <c r="AA204" i="9"/>
  <c r="AB204" i="9"/>
  <c r="AC204" i="9"/>
  <c r="AD204" i="9"/>
  <c r="AE204" i="9"/>
  <c r="AF204" i="9"/>
  <c r="AG204" i="9"/>
  <c r="AH204" i="9"/>
  <c r="AI204" i="9"/>
  <c r="AJ204" i="9"/>
  <c r="AK204" i="9"/>
  <c r="AL204" i="9"/>
  <c r="AM204" i="9"/>
  <c r="AN204" i="9"/>
  <c r="AO204" i="9"/>
  <c r="AP204" i="9"/>
  <c r="AQ204" i="9"/>
  <c r="AR204" i="9"/>
  <c r="AS204" i="9"/>
  <c r="AT204" i="9"/>
  <c r="AU204" i="9"/>
  <c r="AV204" i="9"/>
  <c r="AW204" i="9"/>
  <c r="AX204" i="9"/>
  <c r="AY204" i="9"/>
  <c r="AZ204" i="9"/>
  <c r="BA204" i="9"/>
  <c r="BB204" i="9"/>
  <c r="BC204" i="9"/>
  <c r="BD204" i="9"/>
  <c r="BE204" i="9"/>
  <c r="BF204" i="9"/>
  <c r="BG204" i="9"/>
  <c r="BH204" i="9"/>
  <c r="BI204" i="9"/>
  <c r="BJ204" i="9"/>
  <c r="BK204" i="9"/>
  <c r="B205" i="9"/>
  <c r="BL205" i="9" s="1"/>
  <c r="C205" i="9"/>
  <c r="D205" i="9"/>
  <c r="F205" i="9" s="1"/>
  <c r="E205" i="9"/>
  <c r="G205" i="9"/>
  <c r="H205" i="9"/>
  <c r="I205" i="9"/>
  <c r="J205" i="9"/>
  <c r="K205" i="9"/>
  <c r="L205" i="9"/>
  <c r="M205" i="9"/>
  <c r="N205" i="9"/>
  <c r="O205" i="9"/>
  <c r="P205" i="9"/>
  <c r="Q205" i="9"/>
  <c r="R205" i="9"/>
  <c r="S205" i="9"/>
  <c r="T205" i="9"/>
  <c r="U205" i="9"/>
  <c r="V205" i="9"/>
  <c r="W205" i="9"/>
  <c r="X205" i="9"/>
  <c r="Y205" i="9"/>
  <c r="Z205" i="9"/>
  <c r="AA205" i="9"/>
  <c r="AB205" i="9"/>
  <c r="AC205" i="9"/>
  <c r="AD205" i="9"/>
  <c r="AE205" i="9"/>
  <c r="AF205" i="9"/>
  <c r="AG205" i="9"/>
  <c r="AH205" i="9"/>
  <c r="AI205" i="9"/>
  <c r="AJ205" i="9"/>
  <c r="AK205" i="9"/>
  <c r="AL205" i="9"/>
  <c r="AM205" i="9"/>
  <c r="AN205" i="9"/>
  <c r="AO205" i="9"/>
  <c r="AP205" i="9"/>
  <c r="AQ205" i="9"/>
  <c r="AR205" i="9"/>
  <c r="AS205" i="9"/>
  <c r="AT205" i="9"/>
  <c r="AU205" i="9"/>
  <c r="AV205" i="9"/>
  <c r="AW205" i="9"/>
  <c r="AX205" i="9"/>
  <c r="AY205" i="9"/>
  <c r="AZ205" i="9"/>
  <c r="BA205" i="9"/>
  <c r="BB205" i="9"/>
  <c r="BC205" i="9"/>
  <c r="BD205" i="9"/>
  <c r="BE205" i="9"/>
  <c r="BF205" i="9"/>
  <c r="BG205" i="9"/>
  <c r="BH205" i="9"/>
  <c r="BI205" i="9"/>
  <c r="BJ205" i="9"/>
  <c r="BK205" i="9"/>
  <c r="B206" i="9"/>
  <c r="C206" i="9"/>
  <c r="D206" i="9"/>
  <c r="F206" i="9" s="1"/>
  <c r="E206" i="9"/>
  <c r="G206" i="9"/>
  <c r="H206" i="9"/>
  <c r="I206" i="9"/>
  <c r="J206" i="9"/>
  <c r="K206" i="9"/>
  <c r="L206" i="9"/>
  <c r="M206" i="9"/>
  <c r="N206" i="9"/>
  <c r="O206" i="9"/>
  <c r="P206" i="9"/>
  <c r="Q206" i="9"/>
  <c r="R206" i="9"/>
  <c r="S206" i="9"/>
  <c r="T206" i="9"/>
  <c r="U206" i="9"/>
  <c r="V206" i="9"/>
  <c r="W206" i="9"/>
  <c r="X206" i="9"/>
  <c r="Y206" i="9"/>
  <c r="Z206" i="9"/>
  <c r="AA206" i="9"/>
  <c r="AB206" i="9"/>
  <c r="AC206" i="9"/>
  <c r="AD206" i="9"/>
  <c r="AE206" i="9"/>
  <c r="AF206" i="9"/>
  <c r="AG206" i="9"/>
  <c r="AH206" i="9"/>
  <c r="AI206" i="9"/>
  <c r="AJ206" i="9"/>
  <c r="AK206" i="9"/>
  <c r="AL206" i="9"/>
  <c r="AM206" i="9"/>
  <c r="AN206" i="9"/>
  <c r="AO206" i="9"/>
  <c r="AP206" i="9"/>
  <c r="AQ206" i="9"/>
  <c r="AR206" i="9"/>
  <c r="AS206" i="9"/>
  <c r="AT206" i="9"/>
  <c r="AU206" i="9"/>
  <c r="AV206" i="9"/>
  <c r="AW206" i="9"/>
  <c r="AX206" i="9"/>
  <c r="AY206" i="9"/>
  <c r="AZ206" i="9"/>
  <c r="BA206" i="9"/>
  <c r="BB206" i="9"/>
  <c r="BC206" i="9"/>
  <c r="BD206" i="9"/>
  <c r="BE206" i="9"/>
  <c r="BF206" i="9"/>
  <c r="BG206" i="9"/>
  <c r="BH206" i="9"/>
  <c r="BI206" i="9"/>
  <c r="BJ206" i="9"/>
  <c r="BK206" i="9"/>
  <c r="B207" i="9"/>
  <c r="BL207" i="9" s="1"/>
  <c r="C207" i="9"/>
  <c r="D207" i="9"/>
  <c r="F207" i="9" s="1"/>
  <c r="E207" i="9"/>
  <c r="G207" i="9"/>
  <c r="H207" i="9"/>
  <c r="I207" i="9"/>
  <c r="J207" i="9"/>
  <c r="K207" i="9"/>
  <c r="L207" i="9"/>
  <c r="M207" i="9"/>
  <c r="N207" i="9"/>
  <c r="O207" i="9"/>
  <c r="P207" i="9"/>
  <c r="Q207" i="9"/>
  <c r="R207" i="9"/>
  <c r="S207" i="9"/>
  <c r="T207" i="9"/>
  <c r="U207" i="9"/>
  <c r="V207" i="9"/>
  <c r="W207" i="9"/>
  <c r="X207" i="9"/>
  <c r="Y207" i="9"/>
  <c r="Z207" i="9"/>
  <c r="AA207" i="9"/>
  <c r="AB207" i="9"/>
  <c r="AC207" i="9"/>
  <c r="AD207" i="9"/>
  <c r="AE207" i="9"/>
  <c r="AF207" i="9"/>
  <c r="AG207" i="9"/>
  <c r="AH207" i="9"/>
  <c r="AI207" i="9"/>
  <c r="AJ207" i="9"/>
  <c r="AK207" i="9"/>
  <c r="AL207" i="9"/>
  <c r="AM207" i="9"/>
  <c r="AN207" i="9"/>
  <c r="AO207" i="9"/>
  <c r="AP207" i="9"/>
  <c r="AQ207" i="9"/>
  <c r="AR207" i="9"/>
  <c r="AS207" i="9"/>
  <c r="AT207" i="9"/>
  <c r="AU207" i="9"/>
  <c r="AV207" i="9"/>
  <c r="AW207" i="9"/>
  <c r="AX207" i="9"/>
  <c r="AY207" i="9"/>
  <c r="AZ207" i="9"/>
  <c r="BA207" i="9"/>
  <c r="BB207" i="9"/>
  <c r="BC207" i="9"/>
  <c r="BD207" i="9"/>
  <c r="BE207" i="9"/>
  <c r="BF207" i="9"/>
  <c r="BG207" i="9"/>
  <c r="BH207" i="9"/>
  <c r="BI207" i="9"/>
  <c r="BJ207" i="9"/>
  <c r="BK207" i="9"/>
  <c r="B208" i="9"/>
  <c r="BL208" i="9" s="1"/>
  <c r="C208" i="9"/>
  <c r="D208" i="9"/>
  <c r="F208" i="9" s="1"/>
  <c r="E208" i="9"/>
  <c r="G208" i="9"/>
  <c r="H208" i="9"/>
  <c r="I208" i="9"/>
  <c r="J208" i="9"/>
  <c r="K208" i="9"/>
  <c r="L208" i="9"/>
  <c r="M208" i="9"/>
  <c r="N208" i="9"/>
  <c r="O208" i="9"/>
  <c r="P208" i="9"/>
  <c r="Q208" i="9"/>
  <c r="R208" i="9"/>
  <c r="S208" i="9"/>
  <c r="T208" i="9"/>
  <c r="U208" i="9"/>
  <c r="V208" i="9"/>
  <c r="W208" i="9"/>
  <c r="X208" i="9"/>
  <c r="Y208" i="9"/>
  <c r="Z208" i="9"/>
  <c r="AA208" i="9"/>
  <c r="AB208" i="9"/>
  <c r="AC208" i="9"/>
  <c r="AD208" i="9"/>
  <c r="AE208" i="9"/>
  <c r="AF208" i="9"/>
  <c r="AG208" i="9"/>
  <c r="AH208" i="9"/>
  <c r="AI208" i="9"/>
  <c r="AJ208" i="9"/>
  <c r="AK208" i="9"/>
  <c r="AL208" i="9"/>
  <c r="AM208" i="9"/>
  <c r="AN208" i="9"/>
  <c r="AO208" i="9"/>
  <c r="AP208" i="9"/>
  <c r="AQ208" i="9"/>
  <c r="AR208" i="9"/>
  <c r="AS208" i="9"/>
  <c r="AT208" i="9"/>
  <c r="AU208" i="9"/>
  <c r="AV208" i="9"/>
  <c r="AW208" i="9"/>
  <c r="AX208" i="9"/>
  <c r="AY208" i="9"/>
  <c r="AZ208" i="9"/>
  <c r="BA208" i="9"/>
  <c r="BB208" i="9"/>
  <c r="BC208" i="9"/>
  <c r="BD208" i="9"/>
  <c r="BE208" i="9"/>
  <c r="BF208" i="9"/>
  <c r="BG208" i="9"/>
  <c r="BH208" i="9"/>
  <c r="BI208" i="9"/>
  <c r="BJ208" i="9"/>
  <c r="BK208" i="9"/>
  <c r="B209" i="9"/>
  <c r="BN209" i="9" s="1"/>
  <c r="C209" i="9"/>
  <c r="D209" i="9"/>
  <c r="F209" i="9" s="1"/>
  <c r="E209" i="9"/>
  <c r="G209" i="9"/>
  <c r="H209" i="9"/>
  <c r="I209" i="9"/>
  <c r="J209" i="9"/>
  <c r="K209" i="9"/>
  <c r="L209" i="9"/>
  <c r="M209" i="9"/>
  <c r="N209" i="9"/>
  <c r="O209" i="9"/>
  <c r="P209" i="9"/>
  <c r="Q209" i="9"/>
  <c r="R209" i="9"/>
  <c r="S209" i="9"/>
  <c r="T209" i="9"/>
  <c r="U209" i="9"/>
  <c r="V209" i="9"/>
  <c r="W209" i="9"/>
  <c r="X209" i="9"/>
  <c r="Y209" i="9"/>
  <c r="Z209" i="9"/>
  <c r="AA209" i="9"/>
  <c r="AB209" i="9"/>
  <c r="AC209" i="9"/>
  <c r="AD209" i="9"/>
  <c r="AE209" i="9"/>
  <c r="AF209" i="9"/>
  <c r="AG209" i="9"/>
  <c r="AH209" i="9"/>
  <c r="AI209" i="9"/>
  <c r="AJ209" i="9"/>
  <c r="AK209" i="9"/>
  <c r="AL209" i="9"/>
  <c r="AM209" i="9"/>
  <c r="AN209" i="9"/>
  <c r="AO209" i="9"/>
  <c r="AP209" i="9"/>
  <c r="AQ209" i="9"/>
  <c r="AR209" i="9"/>
  <c r="AS209" i="9"/>
  <c r="AT209" i="9"/>
  <c r="AU209" i="9"/>
  <c r="AV209" i="9"/>
  <c r="AW209" i="9"/>
  <c r="AX209" i="9"/>
  <c r="AY209" i="9"/>
  <c r="AZ209" i="9"/>
  <c r="BA209" i="9"/>
  <c r="BB209" i="9"/>
  <c r="BC209" i="9"/>
  <c r="BD209" i="9"/>
  <c r="BE209" i="9"/>
  <c r="BF209" i="9"/>
  <c r="BG209" i="9"/>
  <c r="BH209" i="9"/>
  <c r="BI209" i="9"/>
  <c r="BJ209" i="9"/>
  <c r="BK209" i="9"/>
  <c r="B210" i="9"/>
  <c r="BL210" i="9" s="1"/>
  <c r="C210" i="9"/>
  <c r="D210" i="9"/>
  <c r="F210" i="9" s="1"/>
  <c r="E210" i="9"/>
  <c r="G210" i="9"/>
  <c r="H210" i="9"/>
  <c r="I210" i="9"/>
  <c r="J210" i="9"/>
  <c r="K210" i="9"/>
  <c r="L210" i="9"/>
  <c r="M210" i="9"/>
  <c r="N210" i="9"/>
  <c r="O210" i="9"/>
  <c r="P210" i="9"/>
  <c r="Q210" i="9"/>
  <c r="R210" i="9"/>
  <c r="S210" i="9"/>
  <c r="T210" i="9"/>
  <c r="U210" i="9"/>
  <c r="V210" i="9"/>
  <c r="W210" i="9"/>
  <c r="X210" i="9"/>
  <c r="Y210" i="9"/>
  <c r="Z210" i="9"/>
  <c r="AA210" i="9"/>
  <c r="AB210" i="9"/>
  <c r="AC210" i="9"/>
  <c r="AD210" i="9"/>
  <c r="AE210" i="9"/>
  <c r="AF210" i="9"/>
  <c r="AG210" i="9"/>
  <c r="AH210" i="9"/>
  <c r="AI210" i="9"/>
  <c r="AJ210" i="9"/>
  <c r="AK210" i="9"/>
  <c r="AL210" i="9"/>
  <c r="AM210" i="9"/>
  <c r="AN210" i="9"/>
  <c r="AO210" i="9"/>
  <c r="AP210" i="9"/>
  <c r="AQ210" i="9"/>
  <c r="AR210" i="9"/>
  <c r="AS210" i="9"/>
  <c r="AT210" i="9"/>
  <c r="AU210" i="9"/>
  <c r="AV210" i="9"/>
  <c r="AW210" i="9"/>
  <c r="AX210" i="9"/>
  <c r="AY210" i="9"/>
  <c r="AZ210" i="9"/>
  <c r="BA210" i="9"/>
  <c r="BB210" i="9"/>
  <c r="BC210" i="9"/>
  <c r="BD210" i="9"/>
  <c r="BE210" i="9"/>
  <c r="BF210" i="9"/>
  <c r="BG210" i="9"/>
  <c r="BH210" i="9"/>
  <c r="BI210" i="9"/>
  <c r="BJ210" i="9"/>
  <c r="BK210" i="9"/>
  <c r="B211" i="9"/>
  <c r="BN211" i="9" s="1"/>
  <c r="C211" i="9"/>
  <c r="D211" i="9"/>
  <c r="F211" i="9" s="1"/>
  <c r="E211" i="9"/>
  <c r="G211" i="9"/>
  <c r="H211" i="9"/>
  <c r="I211" i="9"/>
  <c r="J211" i="9"/>
  <c r="K211" i="9"/>
  <c r="L211" i="9"/>
  <c r="M211" i="9"/>
  <c r="N211" i="9"/>
  <c r="O211" i="9"/>
  <c r="P211" i="9"/>
  <c r="Q211" i="9"/>
  <c r="R211" i="9"/>
  <c r="S211" i="9"/>
  <c r="T211" i="9"/>
  <c r="U211" i="9"/>
  <c r="V211" i="9"/>
  <c r="W211" i="9"/>
  <c r="X211" i="9"/>
  <c r="Y211" i="9"/>
  <c r="Z211" i="9"/>
  <c r="AA211" i="9"/>
  <c r="AB211" i="9"/>
  <c r="AC211" i="9"/>
  <c r="AD211" i="9"/>
  <c r="AE211" i="9"/>
  <c r="AF211" i="9"/>
  <c r="AG211" i="9"/>
  <c r="AH211" i="9"/>
  <c r="AI211" i="9"/>
  <c r="AJ211" i="9"/>
  <c r="AK211" i="9"/>
  <c r="AL211" i="9"/>
  <c r="AM211" i="9"/>
  <c r="AN211" i="9"/>
  <c r="AO211" i="9"/>
  <c r="AP211" i="9"/>
  <c r="AQ211" i="9"/>
  <c r="AR211" i="9"/>
  <c r="AS211" i="9"/>
  <c r="AT211" i="9"/>
  <c r="AU211" i="9"/>
  <c r="AV211" i="9"/>
  <c r="AW211" i="9"/>
  <c r="AX211" i="9"/>
  <c r="AY211" i="9"/>
  <c r="AZ211" i="9"/>
  <c r="BA211" i="9"/>
  <c r="BB211" i="9"/>
  <c r="BC211" i="9"/>
  <c r="BD211" i="9"/>
  <c r="BE211" i="9"/>
  <c r="BF211" i="9"/>
  <c r="BG211" i="9"/>
  <c r="BH211" i="9"/>
  <c r="BI211" i="9"/>
  <c r="BJ211" i="9"/>
  <c r="BK211" i="9"/>
  <c r="B212" i="9"/>
  <c r="C212" i="9"/>
  <c r="D212" i="9"/>
  <c r="F212" i="9" s="1"/>
  <c r="E212" i="9"/>
  <c r="G212" i="9"/>
  <c r="H212" i="9"/>
  <c r="I212" i="9"/>
  <c r="J212" i="9"/>
  <c r="K212" i="9"/>
  <c r="L212" i="9"/>
  <c r="M212" i="9"/>
  <c r="N212" i="9"/>
  <c r="O212" i="9"/>
  <c r="P212" i="9"/>
  <c r="Q212" i="9"/>
  <c r="R212" i="9"/>
  <c r="S212" i="9"/>
  <c r="T212" i="9"/>
  <c r="U212" i="9"/>
  <c r="V212" i="9"/>
  <c r="W212" i="9"/>
  <c r="X212" i="9"/>
  <c r="Y212" i="9"/>
  <c r="Z212" i="9"/>
  <c r="AA212" i="9"/>
  <c r="AB212" i="9"/>
  <c r="AC212" i="9"/>
  <c r="AD212" i="9"/>
  <c r="AE212" i="9"/>
  <c r="AF212" i="9"/>
  <c r="AG212" i="9"/>
  <c r="AH212" i="9"/>
  <c r="AI212" i="9"/>
  <c r="AJ212" i="9"/>
  <c r="AK212" i="9"/>
  <c r="AL212" i="9"/>
  <c r="AM212" i="9"/>
  <c r="AN212" i="9"/>
  <c r="AO212" i="9"/>
  <c r="AP212" i="9"/>
  <c r="AQ212" i="9"/>
  <c r="AR212" i="9"/>
  <c r="AS212" i="9"/>
  <c r="AT212" i="9"/>
  <c r="AU212" i="9"/>
  <c r="AV212" i="9"/>
  <c r="AW212" i="9"/>
  <c r="AX212" i="9"/>
  <c r="AY212" i="9"/>
  <c r="AZ212" i="9"/>
  <c r="BA212" i="9"/>
  <c r="BB212" i="9"/>
  <c r="BC212" i="9"/>
  <c r="BD212" i="9"/>
  <c r="BE212" i="9"/>
  <c r="BF212" i="9"/>
  <c r="BG212" i="9"/>
  <c r="BH212" i="9"/>
  <c r="BI212" i="9"/>
  <c r="BJ212" i="9"/>
  <c r="BK212" i="9"/>
  <c r="B213" i="9"/>
  <c r="C213" i="9"/>
  <c r="D213" i="9"/>
  <c r="F213" i="9" s="1"/>
  <c r="E213" i="9"/>
  <c r="G213" i="9"/>
  <c r="H213" i="9"/>
  <c r="I213" i="9"/>
  <c r="J213" i="9"/>
  <c r="K213" i="9"/>
  <c r="L213" i="9"/>
  <c r="M213" i="9"/>
  <c r="N213" i="9"/>
  <c r="O213" i="9"/>
  <c r="P213" i="9"/>
  <c r="Q213" i="9"/>
  <c r="R213" i="9"/>
  <c r="S213" i="9"/>
  <c r="T213" i="9"/>
  <c r="U213" i="9"/>
  <c r="V213" i="9"/>
  <c r="W213" i="9"/>
  <c r="X213" i="9"/>
  <c r="Y213" i="9"/>
  <c r="Z213" i="9"/>
  <c r="AA213" i="9"/>
  <c r="AB213" i="9"/>
  <c r="AC213" i="9"/>
  <c r="AD213" i="9"/>
  <c r="AE213" i="9"/>
  <c r="AF213" i="9"/>
  <c r="AG213" i="9"/>
  <c r="AH213" i="9"/>
  <c r="AI213" i="9"/>
  <c r="AJ213" i="9"/>
  <c r="AK213" i="9"/>
  <c r="AL213" i="9"/>
  <c r="AM213" i="9"/>
  <c r="AN213" i="9"/>
  <c r="AO213" i="9"/>
  <c r="AP213" i="9"/>
  <c r="AQ213" i="9"/>
  <c r="AR213" i="9"/>
  <c r="AS213" i="9"/>
  <c r="AT213" i="9"/>
  <c r="AU213" i="9"/>
  <c r="AV213" i="9"/>
  <c r="AW213" i="9"/>
  <c r="AX213" i="9"/>
  <c r="AY213" i="9"/>
  <c r="AZ213" i="9"/>
  <c r="BA213" i="9"/>
  <c r="BB213" i="9"/>
  <c r="BC213" i="9"/>
  <c r="BD213" i="9"/>
  <c r="BE213" i="9"/>
  <c r="BF213" i="9"/>
  <c r="BG213" i="9"/>
  <c r="BH213" i="9"/>
  <c r="BI213" i="9"/>
  <c r="BJ213" i="9"/>
  <c r="BK213" i="9"/>
  <c r="B214" i="9"/>
  <c r="BM214" i="9" s="1"/>
  <c r="C214" i="9"/>
  <c r="D214" i="9"/>
  <c r="F214" i="9" s="1"/>
  <c r="E214" i="9"/>
  <c r="G214" i="9"/>
  <c r="H214" i="9"/>
  <c r="I214" i="9"/>
  <c r="J214" i="9"/>
  <c r="K214" i="9"/>
  <c r="L214" i="9"/>
  <c r="M214" i="9"/>
  <c r="N214" i="9"/>
  <c r="O214" i="9"/>
  <c r="P214" i="9"/>
  <c r="Q214" i="9"/>
  <c r="R214" i="9"/>
  <c r="S214" i="9"/>
  <c r="T214" i="9"/>
  <c r="U214" i="9"/>
  <c r="V214" i="9"/>
  <c r="W214" i="9"/>
  <c r="X214" i="9"/>
  <c r="Y214" i="9"/>
  <c r="Z214" i="9"/>
  <c r="AA214" i="9"/>
  <c r="AB214" i="9"/>
  <c r="AC214" i="9"/>
  <c r="AD214" i="9"/>
  <c r="AE214" i="9"/>
  <c r="AF214" i="9"/>
  <c r="AG214" i="9"/>
  <c r="AH214" i="9"/>
  <c r="AI214" i="9"/>
  <c r="AJ214" i="9"/>
  <c r="AK214" i="9"/>
  <c r="AL214" i="9"/>
  <c r="AM214" i="9"/>
  <c r="AN214" i="9"/>
  <c r="AO214" i="9"/>
  <c r="AP214" i="9"/>
  <c r="AQ214" i="9"/>
  <c r="AR214" i="9"/>
  <c r="AS214" i="9"/>
  <c r="AT214" i="9"/>
  <c r="AU214" i="9"/>
  <c r="AV214" i="9"/>
  <c r="AW214" i="9"/>
  <c r="AX214" i="9"/>
  <c r="AY214" i="9"/>
  <c r="AZ214" i="9"/>
  <c r="BA214" i="9"/>
  <c r="BB214" i="9"/>
  <c r="BC214" i="9"/>
  <c r="BD214" i="9"/>
  <c r="BE214" i="9"/>
  <c r="BF214" i="9"/>
  <c r="BG214" i="9"/>
  <c r="BH214" i="9"/>
  <c r="BI214" i="9"/>
  <c r="BJ214" i="9"/>
  <c r="BK214" i="9"/>
  <c r="B215" i="9"/>
  <c r="BM215" i="9" s="1"/>
  <c r="C215" i="9"/>
  <c r="D215" i="9"/>
  <c r="F215" i="9" s="1"/>
  <c r="E215" i="9"/>
  <c r="G215" i="9"/>
  <c r="H215" i="9"/>
  <c r="I215" i="9"/>
  <c r="J215" i="9"/>
  <c r="K215" i="9"/>
  <c r="L215" i="9"/>
  <c r="M215" i="9"/>
  <c r="N215" i="9"/>
  <c r="O215" i="9"/>
  <c r="P215" i="9"/>
  <c r="Q215" i="9"/>
  <c r="R215" i="9"/>
  <c r="S215" i="9"/>
  <c r="T215" i="9"/>
  <c r="U215" i="9"/>
  <c r="V215" i="9"/>
  <c r="W215" i="9"/>
  <c r="X215" i="9"/>
  <c r="Y215" i="9"/>
  <c r="Z215" i="9"/>
  <c r="AA215" i="9"/>
  <c r="AB215" i="9"/>
  <c r="AC215" i="9"/>
  <c r="AD215" i="9"/>
  <c r="AE215" i="9"/>
  <c r="AF215" i="9"/>
  <c r="AG215" i="9"/>
  <c r="AH215" i="9"/>
  <c r="AI215" i="9"/>
  <c r="AJ215" i="9"/>
  <c r="AK215" i="9"/>
  <c r="AL215" i="9"/>
  <c r="AM215" i="9"/>
  <c r="AN215" i="9"/>
  <c r="AO215" i="9"/>
  <c r="AP215" i="9"/>
  <c r="AQ215" i="9"/>
  <c r="AR215" i="9"/>
  <c r="AS215" i="9"/>
  <c r="AT215" i="9"/>
  <c r="AU215" i="9"/>
  <c r="AV215" i="9"/>
  <c r="AW215" i="9"/>
  <c r="AX215" i="9"/>
  <c r="AY215" i="9"/>
  <c r="AZ215" i="9"/>
  <c r="BA215" i="9"/>
  <c r="BB215" i="9"/>
  <c r="BC215" i="9"/>
  <c r="BD215" i="9"/>
  <c r="BE215" i="9"/>
  <c r="BF215" i="9"/>
  <c r="BG215" i="9"/>
  <c r="BH215" i="9"/>
  <c r="BI215" i="9"/>
  <c r="BJ215" i="9"/>
  <c r="BK215" i="9"/>
  <c r="B216" i="9"/>
  <c r="C216" i="9"/>
  <c r="D216" i="9"/>
  <c r="F216" i="9" s="1"/>
  <c r="E216" i="9"/>
  <c r="G216" i="9"/>
  <c r="H216" i="9"/>
  <c r="I216" i="9"/>
  <c r="J216" i="9"/>
  <c r="K216" i="9"/>
  <c r="L216" i="9"/>
  <c r="M216" i="9"/>
  <c r="N216" i="9"/>
  <c r="O216" i="9"/>
  <c r="P216" i="9"/>
  <c r="Q216" i="9"/>
  <c r="R216" i="9"/>
  <c r="S216" i="9"/>
  <c r="T216" i="9"/>
  <c r="U216" i="9"/>
  <c r="V216" i="9"/>
  <c r="W216" i="9"/>
  <c r="X216" i="9"/>
  <c r="Y216" i="9"/>
  <c r="Z216" i="9"/>
  <c r="AA216" i="9"/>
  <c r="AB216" i="9"/>
  <c r="AC216" i="9"/>
  <c r="AD216" i="9"/>
  <c r="AE216" i="9"/>
  <c r="AF216" i="9"/>
  <c r="AG216" i="9"/>
  <c r="AH216" i="9"/>
  <c r="AI216" i="9"/>
  <c r="AJ216" i="9"/>
  <c r="AK216" i="9"/>
  <c r="AL216" i="9"/>
  <c r="AM216" i="9"/>
  <c r="AN216" i="9"/>
  <c r="AO216" i="9"/>
  <c r="AP216" i="9"/>
  <c r="AQ216" i="9"/>
  <c r="AR216" i="9"/>
  <c r="AS216" i="9"/>
  <c r="AT216" i="9"/>
  <c r="AU216" i="9"/>
  <c r="AV216" i="9"/>
  <c r="AW216" i="9"/>
  <c r="AX216" i="9"/>
  <c r="AY216" i="9"/>
  <c r="AZ216" i="9"/>
  <c r="BA216" i="9"/>
  <c r="BB216" i="9"/>
  <c r="BC216" i="9"/>
  <c r="BD216" i="9"/>
  <c r="BE216" i="9"/>
  <c r="BF216" i="9"/>
  <c r="BG216" i="9"/>
  <c r="BH216" i="9"/>
  <c r="BI216" i="9"/>
  <c r="BJ216" i="9"/>
  <c r="BK216" i="9"/>
  <c r="B217" i="9"/>
  <c r="C217" i="9"/>
  <c r="D217" i="9"/>
  <c r="F217" i="9" s="1"/>
  <c r="E217" i="9"/>
  <c r="G217" i="9"/>
  <c r="H217" i="9"/>
  <c r="I217" i="9"/>
  <c r="J217" i="9"/>
  <c r="K217" i="9"/>
  <c r="L217" i="9"/>
  <c r="M217" i="9"/>
  <c r="N217" i="9"/>
  <c r="O217" i="9"/>
  <c r="P217" i="9"/>
  <c r="Q217" i="9"/>
  <c r="R217" i="9"/>
  <c r="S217" i="9"/>
  <c r="T217" i="9"/>
  <c r="U217" i="9"/>
  <c r="V217" i="9"/>
  <c r="W217" i="9"/>
  <c r="X217" i="9"/>
  <c r="Y217" i="9"/>
  <c r="Z217" i="9"/>
  <c r="AA217" i="9"/>
  <c r="AB217" i="9"/>
  <c r="AC217" i="9"/>
  <c r="AD217" i="9"/>
  <c r="AE217" i="9"/>
  <c r="AF217" i="9"/>
  <c r="AG217" i="9"/>
  <c r="AH217" i="9"/>
  <c r="AI217" i="9"/>
  <c r="AJ217" i="9"/>
  <c r="AK217" i="9"/>
  <c r="AL217" i="9"/>
  <c r="AM217" i="9"/>
  <c r="AN217" i="9"/>
  <c r="AO217" i="9"/>
  <c r="AP217" i="9"/>
  <c r="AQ217" i="9"/>
  <c r="AR217" i="9"/>
  <c r="AS217" i="9"/>
  <c r="AT217" i="9"/>
  <c r="AU217" i="9"/>
  <c r="AV217" i="9"/>
  <c r="AW217" i="9"/>
  <c r="AX217" i="9"/>
  <c r="AY217" i="9"/>
  <c r="AZ217" i="9"/>
  <c r="BA217" i="9"/>
  <c r="BB217" i="9"/>
  <c r="BC217" i="9"/>
  <c r="BD217" i="9"/>
  <c r="BE217" i="9"/>
  <c r="BF217" i="9"/>
  <c r="BG217" i="9"/>
  <c r="BH217" i="9"/>
  <c r="BI217" i="9"/>
  <c r="BJ217" i="9"/>
  <c r="BK217" i="9"/>
  <c r="B218" i="9"/>
  <c r="BO218" i="9" s="1"/>
  <c r="C218" i="9"/>
  <c r="D218" i="9"/>
  <c r="F218" i="9" s="1"/>
  <c r="E218" i="9"/>
  <c r="G218" i="9"/>
  <c r="H218" i="9"/>
  <c r="I218" i="9"/>
  <c r="J218" i="9"/>
  <c r="K218" i="9"/>
  <c r="L218" i="9"/>
  <c r="M218" i="9"/>
  <c r="N218" i="9"/>
  <c r="O218" i="9"/>
  <c r="P218" i="9"/>
  <c r="Q218" i="9"/>
  <c r="R218" i="9"/>
  <c r="S218" i="9"/>
  <c r="T218" i="9"/>
  <c r="U218" i="9"/>
  <c r="V218" i="9"/>
  <c r="W218" i="9"/>
  <c r="X218" i="9"/>
  <c r="Y218" i="9"/>
  <c r="Z218" i="9"/>
  <c r="AA218" i="9"/>
  <c r="AB218" i="9"/>
  <c r="AC218" i="9"/>
  <c r="AD218" i="9"/>
  <c r="AE218" i="9"/>
  <c r="AF218" i="9"/>
  <c r="AG218" i="9"/>
  <c r="AH218" i="9"/>
  <c r="AI218" i="9"/>
  <c r="AJ218" i="9"/>
  <c r="AK218" i="9"/>
  <c r="AL218" i="9"/>
  <c r="AM218" i="9"/>
  <c r="AN218" i="9"/>
  <c r="AO218" i="9"/>
  <c r="AP218" i="9"/>
  <c r="AQ218" i="9"/>
  <c r="AR218" i="9"/>
  <c r="AS218" i="9"/>
  <c r="AT218" i="9"/>
  <c r="AU218" i="9"/>
  <c r="AV218" i="9"/>
  <c r="AW218" i="9"/>
  <c r="AX218" i="9"/>
  <c r="AY218" i="9"/>
  <c r="AZ218" i="9"/>
  <c r="BA218" i="9"/>
  <c r="BB218" i="9"/>
  <c r="BC218" i="9"/>
  <c r="BD218" i="9"/>
  <c r="BE218" i="9"/>
  <c r="BF218" i="9"/>
  <c r="BG218" i="9"/>
  <c r="BH218" i="9"/>
  <c r="BI218" i="9"/>
  <c r="BJ218" i="9"/>
  <c r="BK218" i="9"/>
  <c r="B219" i="9"/>
  <c r="C219" i="9"/>
  <c r="D219" i="9"/>
  <c r="F219" i="9" s="1"/>
  <c r="E219" i="9"/>
  <c r="G219" i="9"/>
  <c r="H219" i="9"/>
  <c r="I219" i="9"/>
  <c r="J219" i="9"/>
  <c r="K219" i="9"/>
  <c r="L219" i="9"/>
  <c r="M219" i="9"/>
  <c r="N219" i="9"/>
  <c r="O219" i="9"/>
  <c r="P219" i="9"/>
  <c r="Q219" i="9"/>
  <c r="R219" i="9"/>
  <c r="S219" i="9"/>
  <c r="T219" i="9"/>
  <c r="U219" i="9"/>
  <c r="V219" i="9"/>
  <c r="W219" i="9"/>
  <c r="X219" i="9"/>
  <c r="Y219" i="9"/>
  <c r="Z219" i="9"/>
  <c r="AA219" i="9"/>
  <c r="AB219" i="9"/>
  <c r="AC219" i="9"/>
  <c r="AD219" i="9"/>
  <c r="AE219" i="9"/>
  <c r="AF219" i="9"/>
  <c r="AG219" i="9"/>
  <c r="AH219" i="9"/>
  <c r="AI219" i="9"/>
  <c r="AJ219" i="9"/>
  <c r="AK219" i="9"/>
  <c r="AL219" i="9"/>
  <c r="AM219" i="9"/>
  <c r="AN219" i="9"/>
  <c r="AO219" i="9"/>
  <c r="AP219" i="9"/>
  <c r="AQ219" i="9"/>
  <c r="AR219" i="9"/>
  <c r="AS219" i="9"/>
  <c r="AT219" i="9"/>
  <c r="AU219" i="9"/>
  <c r="AV219" i="9"/>
  <c r="AW219" i="9"/>
  <c r="AX219" i="9"/>
  <c r="AY219" i="9"/>
  <c r="AZ219" i="9"/>
  <c r="BA219" i="9"/>
  <c r="BB219" i="9"/>
  <c r="BC219" i="9"/>
  <c r="BD219" i="9"/>
  <c r="BE219" i="9"/>
  <c r="BF219" i="9"/>
  <c r="BG219" i="9"/>
  <c r="BH219" i="9"/>
  <c r="BI219" i="9"/>
  <c r="BJ219" i="9"/>
  <c r="BK219" i="9"/>
  <c r="B220" i="9"/>
  <c r="C220" i="9"/>
  <c r="D220" i="9"/>
  <c r="F220" i="9" s="1"/>
  <c r="E220" i="9"/>
  <c r="G220" i="9"/>
  <c r="H220" i="9"/>
  <c r="I220" i="9"/>
  <c r="J220" i="9"/>
  <c r="K220" i="9"/>
  <c r="L220" i="9"/>
  <c r="M220" i="9"/>
  <c r="N220" i="9"/>
  <c r="O220" i="9"/>
  <c r="P220" i="9"/>
  <c r="Q220" i="9"/>
  <c r="R220" i="9"/>
  <c r="S220" i="9"/>
  <c r="T220" i="9"/>
  <c r="U220" i="9"/>
  <c r="V220" i="9"/>
  <c r="W220" i="9"/>
  <c r="X220" i="9"/>
  <c r="Y220" i="9"/>
  <c r="Z220" i="9"/>
  <c r="AA220" i="9"/>
  <c r="AB220" i="9"/>
  <c r="AC220" i="9"/>
  <c r="AD220" i="9"/>
  <c r="AE220" i="9"/>
  <c r="AF220" i="9"/>
  <c r="AG220" i="9"/>
  <c r="AH220" i="9"/>
  <c r="AI220" i="9"/>
  <c r="AJ220" i="9"/>
  <c r="AK220" i="9"/>
  <c r="AL220" i="9"/>
  <c r="AM220" i="9"/>
  <c r="AN220" i="9"/>
  <c r="AO220" i="9"/>
  <c r="AP220" i="9"/>
  <c r="AQ220" i="9"/>
  <c r="AR220" i="9"/>
  <c r="AS220" i="9"/>
  <c r="AT220" i="9"/>
  <c r="AU220" i="9"/>
  <c r="AV220" i="9"/>
  <c r="AW220" i="9"/>
  <c r="AX220" i="9"/>
  <c r="AY220" i="9"/>
  <c r="AZ220" i="9"/>
  <c r="BA220" i="9"/>
  <c r="BB220" i="9"/>
  <c r="BC220" i="9"/>
  <c r="BD220" i="9"/>
  <c r="BE220" i="9"/>
  <c r="BF220" i="9"/>
  <c r="BG220" i="9"/>
  <c r="BH220" i="9"/>
  <c r="BI220" i="9"/>
  <c r="BJ220" i="9"/>
  <c r="BK220" i="9"/>
  <c r="B221" i="9"/>
  <c r="BL221" i="9" s="1"/>
  <c r="C221" i="9"/>
  <c r="D221" i="9"/>
  <c r="F221" i="9" s="1"/>
  <c r="E221" i="9"/>
  <c r="G221" i="9"/>
  <c r="H221" i="9"/>
  <c r="I221" i="9"/>
  <c r="J221" i="9"/>
  <c r="K221" i="9"/>
  <c r="L221" i="9"/>
  <c r="M221" i="9"/>
  <c r="N221" i="9"/>
  <c r="O221" i="9"/>
  <c r="P221" i="9"/>
  <c r="Q221" i="9"/>
  <c r="R221" i="9"/>
  <c r="S221" i="9"/>
  <c r="T221" i="9"/>
  <c r="U221" i="9"/>
  <c r="V221" i="9"/>
  <c r="W221" i="9"/>
  <c r="X221" i="9"/>
  <c r="Y221" i="9"/>
  <c r="Z221" i="9"/>
  <c r="AA221" i="9"/>
  <c r="AB221" i="9"/>
  <c r="AC221" i="9"/>
  <c r="AD221" i="9"/>
  <c r="AE221" i="9"/>
  <c r="AF221" i="9"/>
  <c r="AG221" i="9"/>
  <c r="AH221" i="9"/>
  <c r="AI221" i="9"/>
  <c r="AJ221" i="9"/>
  <c r="AK221" i="9"/>
  <c r="AL221" i="9"/>
  <c r="AM221" i="9"/>
  <c r="AN221" i="9"/>
  <c r="AO221" i="9"/>
  <c r="AP221" i="9"/>
  <c r="AQ221" i="9"/>
  <c r="AR221" i="9"/>
  <c r="AS221" i="9"/>
  <c r="AT221" i="9"/>
  <c r="AU221" i="9"/>
  <c r="AV221" i="9"/>
  <c r="AW221" i="9"/>
  <c r="AX221" i="9"/>
  <c r="AY221" i="9"/>
  <c r="AZ221" i="9"/>
  <c r="BA221" i="9"/>
  <c r="BB221" i="9"/>
  <c r="BC221" i="9"/>
  <c r="BD221" i="9"/>
  <c r="BE221" i="9"/>
  <c r="BF221" i="9"/>
  <c r="BG221" i="9"/>
  <c r="BH221" i="9"/>
  <c r="BI221" i="9"/>
  <c r="BJ221" i="9"/>
  <c r="BK221" i="9"/>
  <c r="B222" i="9"/>
  <c r="BL222" i="9" s="1"/>
  <c r="C222" i="9"/>
  <c r="D222" i="9"/>
  <c r="F222" i="9" s="1"/>
  <c r="E222" i="9"/>
  <c r="G222" i="9"/>
  <c r="H222" i="9"/>
  <c r="I222" i="9"/>
  <c r="J222" i="9"/>
  <c r="K222" i="9"/>
  <c r="L222" i="9"/>
  <c r="M222" i="9"/>
  <c r="N222" i="9"/>
  <c r="O222" i="9"/>
  <c r="P222" i="9"/>
  <c r="Q222" i="9"/>
  <c r="R222" i="9"/>
  <c r="S222" i="9"/>
  <c r="T222" i="9"/>
  <c r="U222" i="9"/>
  <c r="V222" i="9"/>
  <c r="W222" i="9"/>
  <c r="X222" i="9"/>
  <c r="Y222" i="9"/>
  <c r="Z222" i="9"/>
  <c r="AA222" i="9"/>
  <c r="AB222" i="9"/>
  <c r="AC222" i="9"/>
  <c r="AD222" i="9"/>
  <c r="AE222" i="9"/>
  <c r="AF222" i="9"/>
  <c r="AG222" i="9"/>
  <c r="AH222" i="9"/>
  <c r="AI222" i="9"/>
  <c r="AJ222" i="9"/>
  <c r="AK222" i="9"/>
  <c r="AL222" i="9"/>
  <c r="AM222" i="9"/>
  <c r="AN222" i="9"/>
  <c r="AO222" i="9"/>
  <c r="AP222" i="9"/>
  <c r="AQ222" i="9"/>
  <c r="AR222" i="9"/>
  <c r="AS222" i="9"/>
  <c r="AT222" i="9"/>
  <c r="AU222" i="9"/>
  <c r="AV222" i="9"/>
  <c r="AW222" i="9"/>
  <c r="AX222" i="9"/>
  <c r="AY222" i="9"/>
  <c r="AZ222" i="9"/>
  <c r="BA222" i="9"/>
  <c r="BB222" i="9"/>
  <c r="BC222" i="9"/>
  <c r="BD222" i="9"/>
  <c r="BE222" i="9"/>
  <c r="BF222" i="9"/>
  <c r="BG222" i="9"/>
  <c r="BH222" i="9"/>
  <c r="BI222" i="9"/>
  <c r="BJ222" i="9"/>
  <c r="BK222" i="9"/>
  <c r="B223" i="9"/>
  <c r="BM223" i="9" s="1"/>
  <c r="C223" i="9"/>
  <c r="D223" i="9"/>
  <c r="F223" i="9" s="1"/>
  <c r="E223" i="9"/>
  <c r="G223" i="9"/>
  <c r="H223" i="9"/>
  <c r="I223" i="9"/>
  <c r="J223" i="9"/>
  <c r="K223" i="9"/>
  <c r="L223" i="9"/>
  <c r="M223" i="9"/>
  <c r="N223" i="9"/>
  <c r="O223" i="9"/>
  <c r="P223" i="9"/>
  <c r="Q223" i="9"/>
  <c r="R223" i="9"/>
  <c r="S223" i="9"/>
  <c r="T223" i="9"/>
  <c r="U223" i="9"/>
  <c r="V223" i="9"/>
  <c r="W223" i="9"/>
  <c r="X223" i="9"/>
  <c r="Y223" i="9"/>
  <c r="Z223" i="9"/>
  <c r="AA223" i="9"/>
  <c r="AB223" i="9"/>
  <c r="AC223" i="9"/>
  <c r="AD223" i="9"/>
  <c r="AE223" i="9"/>
  <c r="AF223" i="9"/>
  <c r="AG223" i="9"/>
  <c r="AH223" i="9"/>
  <c r="AI223" i="9"/>
  <c r="AJ223" i="9"/>
  <c r="AK223" i="9"/>
  <c r="AL223" i="9"/>
  <c r="AM223" i="9"/>
  <c r="AN223" i="9"/>
  <c r="AO223" i="9"/>
  <c r="AP223" i="9"/>
  <c r="AQ223" i="9"/>
  <c r="AR223" i="9"/>
  <c r="AS223" i="9"/>
  <c r="AT223" i="9"/>
  <c r="AU223" i="9"/>
  <c r="AV223" i="9"/>
  <c r="AW223" i="9"/>
  <c r="AX223" i="9"/>
  <c r="AY223" i="9"/>
  <c r="AZ223" i="9"/>
  <c r="BA223" i="9"/>
  <c r="BB223" i="9"/>
  <c r="BC223" i="9"/>
  <c r="BD223" i="9"/>
  <c r="BE223" i="9"/>
  <c r="BF223" i="9"/>
  <c r="BG223" i="9"/>
  <c r="BH223" i="9"/>
  <c r="BI223" i="9"/>
  <c r="BJ223" i="9"/>
  <c r="BK223" i="9"/>
  <c r="B224" i="9"/>
  <c r="BO224" i="9" s="1"/>
  <c r="C224" i="9"/>
  <c r="D224" i="9"/>
  <c r="F224" i="9" s="1"/>
  <c r="E224" i="9"/>
  <c r="G224" i="9"/>
  <c r="H224" i="9"/>
  <c r="I224" i="9"/>
  <c r="J224" i="9"/>
  <c r="K224" i="9"/>
  <c r="L224" i="9"/>
  <c r="M224" i="9"/>
  <c r="N224" i="9"/>
  <c r="O224" i="9"/>
  <c r="P224" i="9"/>
  <c r="Q224" i="9"/>
  <c r="R224" i="9"/>
  <c r="S224" i="9"/>
  <c r="T224" i="9"/>
  <c r="U224" i="9"/>
  <c r="V224" i="9"/>
  <c r="W224" i="9"/>
  <c r="X224" i="9"/>
  <c r="Y224" i="9"/>
  <c r="Z224" i="9"/>
  <c r="AA224" i="9"/>
  <c r="AB224" i="9"/>
  <c r="AC224" i="9"/>
  <c r="AD224" i="9"/>
  <c r="AE224" i="9"/>
  <c r="AF224" i="9"/>
  <c r="AG224" i="9"/>
  <c r="AH224" i="9"/>
  <c r="AI224" i="9"/>
  <c r="AJ224" i="9"/>
  <c r="AK224" i="9"/>
  <c r="AL224" i="9"/>
  <c r="AM224" i="9"/>
  <c r="AN224" i="9"/>
  <c r="AO224" i="9"/>
  <c r="AP224" i="9"/>
  <c r="AQ224" i="9"/>
  <c r="AR224" i="9"/>
  <c r="AS224" i="9"/>
  <c r="AT224" i="9"/>
  <c r="AU224" i="9"/>
  <c r="AV224" i="9"/>
  <c r="AW224" i="9"/>
  <c r="AX224" i="9"/>
  <c r="AY224" i="9"/>
  <c r="AZ224" i="9"/>
  <c r="BA224" i="9"/>
  <c r="BB224" i="9"/>
  <c r="BC224" i="9"/>
  <c r="BD224" i="9"/>
  <c r="BE224" i="9"/>
  <c r="BF224" i="9"/>
  <c r="BG224" i="9"/>
  <c r="BH224" i="9"/>
  <c r="BI224" i="9"/>
  <c r="BJ224" i="9"/>
  <c r="BK224" i="9"/>
  <c r="B225" i="9"/>
  <c r="BL225" i="9" s="1"/>
  <c r="C225" i="9"/>
  <c r="D225" i="9"/>
  <c r="F225" i="9" s="1"/>
  <c r="E225" i="9"/>
  <c r="G225" i="9"/>
  <c r="H225" i="9"/>
  <c r="I225" i="9"/>
  <c r="J225" i="9"/>
  <c r="K225" i="9"/>
  <c r="L225" i="9"/>
  <c r="M225" i="9"/>
  <c r="N225" i="9"/>
  <c r="O225" i="9"/>
  <c r="P225" i="9"/>
  <c r="Q225" i="9"/>
  <c r="R225" i="9"/>
  <c r="S225" i="9"/>
  <c r="T225" i="9"/>
  <c r="U225" i="9"/>
  <c r="V225" i="9"/>
  <c r="W225" i="9"/>
  <c r="X225" i="9"/>
  <c r="Y225" i="9"/>
  <c r="Z225" i="9"/>
  <c r="AA225" i="9"/>
  <c r="AB225" i="9"/>
  <c r="AC225" i="9"/>
  <c r="AD225" i="9"/>
  <c r="AE225" i="9"/>
  <c r="AF225" i="9"/>
  <c r="AG225" i="9"/>
  <c r="AH225" i="9"/>
  <c r="AI225" i="9"/>
  <c r="AJ225" i="9"/>
  <c r="AK225" i="9"/>
  <c r="AL225" i="9"/>
  <c r="AM225" i="9"/>
  <c r="AN225" i="9"/>
  <c r="AO225" i="9"/>
  <c r="AP225" i="9"/>
  <c r="AQ225" i="9"/>
  <c r="AR225" i="9"/>
  <c r="AS225" i="9"/>
  <c r="AT225" i="9"/>
  <c r="AU225" i="9"/>
  <c r="AV225" i="9"/>
  <c r="AW225" i="9"/>
  <c r="AX225" i="9"/>
  <c r="AY225" i="9"/>
  <c r="AZ225" i="9"/>
  <c r="BA225" i="9"/>
  <c r="BB225" i="9"/>
  <c r="BC225" i="9"/>
  <c r="BD225" i="9"/>
  <c r="BE225" i="9"/>
  <c r="BF225" i="9"/>
  <c r="BG225" i="9"/>
  <c r="BH225" i="9"/>
  <c r="BI225" i="9"/>
  <c r="BJ225" i="9"/>
  <c r="BK225" i="9"/>
  <c r="B226" i="9"/>
  <c r="BO226" i="9" s="1"/>
  <c r="C226" i="9"/>
  <c r="D226" i="9"/>
  <c r="F226" i="9" s="1"/>
  <c r="E226" i="9"/>
  <c r="G226" i="9"/>
  <c r="H226" i="9"/>
  <c r="I226" i="9"/>
  <c r="J226" i="9"/>
  <c r="K226" i="9"/>
  <c r="L226" i="9"/>
  <c r="M226" i="9"/>
  <c r="N226" i="9"/>
  <c r="O226" i="9"/>
  <c r="P226" i="9"/>
  <c r="Q226" i="9"/>
  <c r="R226" i="9"/>
  <c r="S226" i="9"/>
  <c r="T226" i="9"/>
  <c r="U226" i="9"/>
  <c r="V226" i="9"/>
  <c r="W226" i="9"/>
  <c r="X226" i="9"/>
  <c r="Y226" i="9"/>
  <c r="Z226" i="9"/>
  <c r="AA226" i="9"/>
  <c r="AB226" i="9"/>
  <c r="AC226" i="9"/>
  <c r="AD226" i="9"/>
  <c r="AE226" i="9"/>
  <c r="AF226" i="9"/>
  <c r="AG226" i="9"/>
  <c r="AH226" i="9"/>
  <c r="AI226" i="9"/>
  <c r="AJ226" i="9"/>
  <c r="AK226" i="9"/>
  <c r="AL226" i="9"/>
  <c r="AM226" i="9"/>
  <c r="AN226" i="9"/>
  <c r="AO226" i="9"/>
  <c r="AP226" i="9"/>
  <c r="AQ226" i="9"/>
  <c r="AR226" i="9"/>
  <c r="AS226" i="9"/>
  <c r="AT226" i="9"/>
  <c r="AU226" i="9"/>
  <c r="AV226" i="9"/>
  <c r="AW226" i="9"/>
  <c r="AX226" i="9"/>
  <c r="AY226" i="9"/>
  <c r="AZ226" i="9"/>
  <c r="BA226" i="9"/>
  <c r="BB226" i="9"/>
  <c r="BC226" i="9"/>
  <c r="BD226" i="9"/>
  <c r="BE226" i="9"/>
  <c r="BF226" i="9"/>
  <c r="BG226" i="9"/>
  <c r="BH226" i="9"/>
  <c r="BI226" i="9"/>
  <c r="BJ226" i="9"/>
  <c r="BK226" i="9"/>
  <c r="B227" i="9"/>
  <c r="BO227" i="9" s="1"/>
  <c r="C227" i="9"/>
  <c r="D227" i="9"/>
  <c r="F227" i="9" s="1"/>
  <c r="E227" i="9"/>
  <c r="G227" i="9"/>
  <c r="H227" i="9"/>
  <c r="I227" i="9"/>
  <c r="J227" i="9"/>
  <c r="K227" i="9"/>
  <c r="L227" i="9"/>
  <c r="M227" i="9"/>
  <c r="N227" i="9"/>
  <c r="O227" i="9"/>
  <c r="P227" i="9"/>
  <c r="Q227" i="9"/>
  <c r="R227" i="9"/>
  <c r="S227" i="9"/>
  <c r="T227" i="9"/>
  <c r="U227" i="9"/>
  <c r="V227" i="9"/>
  <c r="W227" i="9"/>
  <c r="X227" i="9"/>
  <c r="Y227" i="9"/>
  <c r="Z227" i="9"/>
  <c r="AA227" i="9"/>
  <c r="AB227" i="9"/>
  <c r="AC227" i="9"/>
  <c r="AD227" i="9"/>
  <c r="AE227" i="9"/>
  <c r="AF227" i="9"/>
  <c r="AG227" i="9"/>
  <c r="AH227" i="9"/>
  <c r="AI227" i="9"/>
  <c r="AJ227" i="9"/>
  <c r="AK227" i="9"/>
  <c r="AL227" i="9"/>
  <c r="AM227" i="9"/>
  <c r="AN227" i="9"/>
  <c r="AO227" i="9"/>
  <c r="AP227" i="9"/>
  <c r="AQ227" i="9"/>
  <c r="AR227" i="9"/>
  <c r="AS227" i="9"/>
  <c r="AT227" i="9"/>
  <c r="AU227" i="9"/>
  <c r="AV227" i="9"/>
  <c r="AW227" i="9"/>
  <c r="AX227" i="9"/>
  <c r="AY227" i="9"/>
  <c r="AZ227" i="9"/>
  <c r="BA227" i="9"/>
  <c r="BB227" i="9"/>
  <c r="BC227" i="9"/>
  <c r="BD227" i="9"/>
  <c r="BE227" i="9"/>
  <c r="BF227" i="9"/>
  <c r="BG227" i="9"/>
  <c r="BH227" i="9"/>
  <c r="BI227" i="9"/>
  <c r="BJ227" i="9"/>
  <c r="BK227" i="9"/>
  <c r="B228" i="9"/>
  <c r="C228" i="9"/>
  <c r="D228" i="9"/>
  <c r="F228" i="9" s="1"/>
  <c r="E228" i="9"/>
  <c r="G228" i="9"/>
  <c r="H228" i="9"/>
  <c r="I228" i="9"/>
  <c r="J228" i="9"/>
  <c r="K228" i="9"/>
  <c r="L228" i="9"/>
  <c r="M228" i="9"/>
  <c r="N228" i="9"/>
  <c r="O228" i="9"/>
  <c r="P228" i="9"/>
  <c r="Q228" i="9"/>
  <c r="R228" i="9"/>
  <c r="S228" i="9"/>
  <c r="T228" i="9"/>
  <c r="U228" i="9"/>
  <c r="V228" i="9"/>
  <c r="W228" i="9"/>
  <c r="X228" i="9"/>
  <c r="Y228" i="9"/>
  <c r="Z228" i="9"/>
  <c r="AA228" i="9"/>
  <c r="AB228" i="9"/>
  <c r="AC228" i="9"/>
  <c r="AD228" i="9"/>
  <c r="AE228" i="9"/>
  <c r="AF228" i="9"/>
  <c r="AG228" i="9"/>
  <c r="AH228" i="9"/>
  <c r="AI228" i="9"/>
  <c r="AJ228" i="9"/>
  <c r="AK228" i="9"/>
  <c r="AL228" i="9"/>
  <c r="AM228" i="9"/>
  <c r="AN228" i="9"/>
  <c r="AO228" i="9"/>
  <c r="AP228" i="9"/>
  <c r="AQ228" i="9"/>
  <c r="AR228" i="9"/>
  <c r="AS228" i="9"/>
  <c r="AT228" i="9"/>
  <c r="AU228" i="9"/>
  <c r="AV228" i="9"/>
  <c r="AW228" i="9"/>
  <c r="AX228" i="9"/>
  <c r="AY228" i="9"/>
  <c r="AZ228" i="9"/>
  <c r="BA228" i="9"/>
  <c r="BB228" i="9"/>
  <c r="BC228" i="9"/>
  <c r="BD228" i="9"/>
  <c r="BE228" i="9"/>
  <c r="BF228" i="9"/>
  <c r="BG228" i="9"/>
  <c r="BH228" i="9"/>
  <c r="BI228" i="9"/>
  <c r="BJ228" i="9"/>
  <c r="BK228" i="9"/>
  <c r="B229" i="9"/>
  <c r="C229" i="9"/>
  <c r="D229" i="9"/>
  <c r="F229" i="9" s="1"/>
  <c r="E229" i="9"/>
  <c r="G229" i="9"/>
  <c r="H229" i="9"/>
  <c r="I229" i="9"/>
  <c r="J229" i="9"/>
  <c r="K229" i="9"/>
  <c r="L229" i="9"/>
  <c r="M229" i="9"/>
  <c r="N229" i="9"/>
  <c r="O229" i="9"/>
  <c r="P229" i="9"/>
  <c r="Q229" i="9"/>
  <c r="R229" i="9"/>
  <c r="S229" i="9"/>
  <c r="T229" i="9"/>
  <c r="U229" i="9"/>
  <c r="V229" i="9"/>
  <c r="W229" i="9"/>
  <c r="X229" i="9"/>
  <c r="Y229" i="9"/>
  <c r="Z229" i="9"/>
  <c r="AA229" i="9"/>
  <c r="AB229" i="9"/>
  <c r="AC229" i="9"/>
  <c r="AD229" i="9"/>
  <c r="AE229" i="9"/>
  <c r="AF229" i="9"/>
  <c r="AG229" i="9"/>
  <c r="AH229" i="9"/>
  <c r="AI229" i="9"/>
  <c r="AJ229" i="9"/>
  <c r="AK229" i="9"/>
  <c r="AL229" i="9"/>
  <c r="AM229" i="9"/>
  <c r="AN229" i="9"/>
  <c r="AO229" i="9"/>
  <c r="AP229" i="9"/>
  <c r="AQ229" i="9"/>
  <c r="AR229" i="9"/>
  <c r="AS229" i="9"/>
  <c r="AT229" i="9"/>
  <c r="AU229" i="9"/>
  <c r="AV229" i="9"/>
  <c r="AW229" i="9"/>
  <c r="AX229" i="9"/>
  <c r="AY229" i="9"/>
  <c r="AZ229" i="9"/>
  <c r="BA229" i="9"/>
  <c r="BB229" i="9"/>
  <c r="BC229" i="9"/>
  <c r="BD229" i="9"/>
  <c r="BE229" i="9"/>
  <c r="BF229" i="9"/>
  <c r="BG229" i="9"/>
  <c r="BH229" i="9"/>
  <c r="BI229" i="9"/>
  <c r="BJ229" i="9"/>
  <c r="BK229" i="9"/>
  <c r="B230" i="9"/>
  <c r="BN230" i="9" s="1"/>
  <c r="C230" i="9"/>
  <c r="D230" i="9"/>
  <c r="F230" i="9" s="1"/>
  <c r="E230" i="9"/>
  <c r="G230" i="9"/>
  <c r="H230" i="9"/>
  <c r="I230" i="9"/>
  <c r="J230" i="9"/>
  <c r="K230" i="9"/>
  <c r="L230" i="9"/>
  <c r="M230" i="9"/>
  <c r="N230" i="9"/>
  <c r="O230" i="9"/>
  <c r="P230" i="9"/>
  <c r="Q230" i="9"/>
  <c r="R230" i="9"/>
  <c r="S230" i="9"/>
  <c r="T230" i="9"/>
  <c r="U230" i="9"/>
  <c r="V230" i="9"/>
  <c r="W230" i="9"/>
  <c r="X230" i="9"/>
  <c r="Y230" i="9"/>
  <c r="Z230" i="9"/>
  <c r="AA230" i="9"/>
  <c r="AB230" i="9"/>
  <c r="AC230" i="9"/>
  <c r="AD230" i="9"/>
  <c r="AE230" i="9"/>
  <c r="AF230" i="9"/>
  <c r="AG230" i="9"/>
  <c r="AH230" i="9"/>
  <c r="AI230" i="9"/>
  <c r="AJ230" i="9"/>
  <c r="AK230" i="9"/>
  <c r="AL230" i="9"/>
  <c r="AM230" i="9"/>
  <c r="AN230" i="9"/>
  <c r="AO230" i="9"/>
  <c r="AP230" i="9"/>
  <c r="AQ230" i="9"/>
  <c r="AR230" i="9"/>
  <c r="AS230" i="9"/>
  <c r="AT230" i="9"/>
  <c r="AU230" i="9"/>
  <c r="AV230" i="9"/>
  <c r="AW230" i="9"/>
  <c r="AX230" i="9"/>
  <c r="AY230" i="9"/>
  <c r="AZ230" i="9"/>
  <c r="BA230" i="9"/>
  <c r="BB230" i="9"/>
  <c r="BC230" i="9"/>
  <c r="BD230" i="9"/>
  <c r="BE230" i="9"/>
  <c r="BF230" i="9"/>
  <c r="BG230" i="9"/>
  <c r="BH230" i="9"/>
  <c r="BI230" i="9"/>
  <c r="BJ230" i="9"/>
  <c r="BK230" i="9"/>
  <c r="B231" i="9"/>
  <c r="BN231" i="9" s="1"/>
  <c r="C231" i="9"/>
  <c r="D231" i="9"/>
  <c r="F231" i="9" s="1"/>
  <c r="E231" i="9"/>
  <c r="G231" i="9"/>
  <c r="H231" i="9"/>
  <c r="I231" i="9"/>
  <c r="J231" i="9"/>
  <c r="K231" i="9"/>
  <c r="L231" i="9"/>
  <c r="M231" i="9"/>
  <c r="N231" i="9"/>
  <c r="O231" i="9"/>
  <c r="P231" i="9"/>
  <c r="Q231" i="9"/>
  <c r="R231" i="9"/>
  <c r="S231" i="9"/>
  <c r="T231" i="9"/>
  <c r="U231" i="9"/>
  <c r="V231" i="9"/>
  <c r="W231" i="9"/>
  <c r="X231" i="9"/>
  <c r="Y231" i="9"/>
  <c r="Z231" i="9"/>
  <c r="AA231" i="9"/>
  <c r="AB231" i="9"/>
  <c r="AC231" i="9"/>
  <c r="AD231" i="9"/>
  <c r="AE231" i="9"/>
  <c r="AF231" i="9"/>
  <c r="AG231" i="9"/>
  <c r="AH231" i="9"/>
  <c r="AI231" i="9"/>
  <c r="AJ231" i="9"/>
  <c r="AK231" i="9"/>
  <c r="AL231" i="9"/>
  <c r="AM231" i="9"/>
  <c r="AN231" i="9"/>
  <c r="AO231" i="9"/>
  <c r="AP231" i="9"/>
  <c r="AQ231" i="9"/>
  <c r="AR231" i="9"/>
  <c r="AS231" i="9"/>
  <c r="AT231" i="9"/>
  <c r="AU231" i="9"/>
  <c r="AV231" i="9"/>
  <c r="AW231" i="9"/>
  <c r="AX231" i="9"/>
  <c r="AY231" i="9"/>
  <c r="AZ231" i="9"/>
  <c r="BA231" i="9"/>
  <c r="BB231" i="9"/>
  <c r="BC231" i="9"/>
  <c r="BD231" i="9"/>
  <c r="BE231" i="9"/>
  <c r="BF231" i="9"/>
  <c r="BG231" i="9"/>
  <c r="BH231" i="9"/>
  <c r="BI231" i="9"/>
  <c r="BJ231" i="9"/>
  <c r="BK231" i="9"/>
  <c r="B232" i="9"/>
  <c r="BO232" i="9" s="1"/>
  <c r="C232" i="9"/>
  <c r="D232" i="9"/>
  <c r="F232" i="9" s="1"/>
  <c r="E232" i="9"/>
  <c r="G232" i="9"/>
  <c r="H232" i="9"/>
  <c r="I232" i="9"/>
  <c r="J232" i="9"/>
  <c r="K232" i="9"/>
  <c r="L232" i="9"/>
  <c r="M232" i="9"/>
  <c r="N232" i="9"/>
  <c r="O232" i="9"/>
  <c r="P232" i="9"/>
  <c r="Q232" i="9"/>
  <c r="R232" i="9"/>
  <c r="S232" i="9"/>
  <c r="T232" i="9"/>
  <c r="U232" i="9"/>
  <c r="V232" i="9"/>
  <c r="W232" i="9"/>
  <c r="X232" i="9"/>
  <c r="Y232" i="9"/>
  <c r="Z232" i="9"/>
  <c r="AA232" i="9"/>
  <c r="AB232" i="9"/>
  <c r="AC232" i="9"/>
  <c r="AD232" i="9"/>
  <c r="AE232" i="9"/>
  <c r="AF232" i="9"/>
  <c r="AG232" i="9"/>
  <c r="AH232" i="9"/>
  <c r="AI232" i="9"/>
  <c r="AJ232" i="9"/>
  <c r="AK232" i="9"/>
  <c r="AL232" i="9"/>
  <c r="AM232" i="9"/>
  <c r="AN232" i="9"/>
  <c r="AO232" i="9"/>
  <c r="AP232" i="9"/>
  <c r="AQ232" i="9"/>
  <c r="AR232" i="9"/>
  <c r="AS232" i="9"/>
  <c r="AT232" i="9"/>
  <c r="AU232" i="9"/>
  <c r="AV232" i="9"/>
  <c r="AW232" i="9"/>
  <c r="AX232" i="9"/>
  <c r="AY232" i="9"/>
  <c r="AZ232" i="9"/>
  <c r="BA232" i="9"/>
  <c r="BB232" i="9"/>
  <c r="BC232" i="9"/>
  <c r="BD232" i="9"/>
  <c r="BE232" i="9"/>
  <c r="BF232" i="9"/>
  <c r="BG232" i="9"/>
  <c r="BH232" i="9"/>
  <c r="BI232" i="9"/>
  <c r="BJ232" i="9"/>
  <c r="BK232" i="9"/>
  <c r="B233" i="9"/>
  <c r="C233" i="9"/>
  <c r="D233" i="9"/>
  <c r="F233" i="9" s="1"/>
  <c r="E233" i="9"/>
  <c r="G233" i="9"/>
  <c r="H233" i="9"/>
  <c r="I233" i="9"/>
  <c r="J233" i="9"/>
  <c r="K233" i="9"/>
  <c r="L233" i="9"/>
  <c r="M233" i="9"/>
  <c r="N233" i="9"/>
  <c r="O233" i="9"/>
  <c r="P233" i="9"/>
  <c r="Q233" i="9"/>
  <c r="R233" i="9"/>
  <c r="S233" i="9"/>
  <c r="T233" i="9"/>
  <c r="U233" i="9"/>
  <c r="V233" i="9"/>
  <c r="W233" i="9"/>
  <c r="X233" i="9"/>
  <c r="Y233" i="9"/>
  <c r="Z233" i="9"/>
  <c r="AA233" i="9"/>
  <c r="AB233" i="9"/>
  <c r="AC233" i="9"/>
  <c r="AD233" i="9"/>
  <c r="AE233" i="9"/>
  <c r="AF233" i="9"/>
  <c r="AG233" i="9"/>
  <c r="AH233" i="9"/>
  <c r="AI233" i="9"/>
  <c r="AJ233" i="9"/>
  <c r="AK233" i="9"/>
  <c r="AL233" i="9"/>
  <c r="AM233" i="9"/>
  <c r="AN233" i="9"/>
  <c r="AO233" i="9"/>
  <c r="AP233" i="9"/>
  <c r="AQ233" i="9"/>
  <c r="AR233" i="9"/>
  <c r="AS233" i="9"/>
  <c r="AT233" i="9"/>
  <c r="AU233" i="9"/>
  <c r="AV233" i="9"/>
  <c r="AW233" i="9"/>
  <c r="AX233" i="9"/>
  <c r="AY233" i="9"/>
  <c r="AZ233" i="9"/>
  <c r="BA233" i="9"/>
  <c r="BB233" i="9"/>
  <c r="BC233" i="9"/>
  <c r="BD233" i="9"/>
  <c r="BE233" i="9"/>
  <c r="BF233" i="9"/>
  <c r="BG233" i="9"/>
  <c r="BH233" i="9"/>
  <c r="BI233" i="9"/>
  <c r="BJ233" i="9"/>
  <c r="BK233" i="9"/>
  <c r="B234" i="9"/>
  <c r="C234" i="9"/>
  <c r="D234" i="9"/>
  <c r="F234" i="9" s="1"/>
  <c r="E234" i="9"/>
  <c r="G234" i="9"/>
  <c r="H234" i="9"/>
  <c r="I234" i="9"/>
  <c r="J234" i="9"/>
  <c r="K234" i="9"/>
  <c r="L234" i="9"/>
  <c r="M234" i="9"/>
  <c r="N234" i="9"/>
  <c r="O234" i="9"/>
  <c r="P234" i="9"/>
  <c r="Q234" i="9"/>
  <c r="R234" i="9"/>
  <c r="S234" i="9"/>
  <c r="T234" i="9"/>
  <c r="U234" i="9"/>
  <c r="V234" i="9"/>
  <c r="W234" i="9"/>
  <c r="X234" i="9"/>
  <c r="Y234" i="9"/>
  <c r="Z234" i="9"/>
  <c r="AA234" i="9"/>
  <c r="AB234" i="9"/>
  <c r="AC234" i="9"/>
  <c r="AD234" i="9"/>
  <c r="AE234" i="9"/>
  <c r="AF234" i="9"/>
  <c r="AG234" i="9"/>
  <c r="AH234" i="9"/>
  <c r="AI234" i="9"/>
  <c r="AJ234" i="9"/>
  <c r="AK234" i="9"/>
  <c r="AL234" i="9"/>
  <c r="AM234" i="9"/>
  <c r="AN234" i="9"/>
  <c r="AO234" i="9"/>
  <c r="AP234" i="9"/>
  <c r="AQ234" i="9"/>
  <c r="AR234" i="9"/>
  <c r="AS234" i="9"/>
  <c r="AT234" i="9"/>
  <c r="AU234" i="9"/>
  <c r="AV234" i="9"/>
  <c r="AW234" i="9"/>
  <c r="AX234" i="9"/>
  <c r="AY234" i="9"/>
  <c r="AZ234" i="9"/>
  <c r="BA234" i="9"/>
  <c r="BB234" i="9"/>
  <c r="BC234" i="9"/>
  <c r="BD234" i="9"/>
  <c r="BE234" i="9"/>
  <c r="BF234" i="9"/>
  <c r="BG234" i="9"/>
  <c r="BH234" i="9"/>
  <c r="BI234" i="9"/>
  <c r="BJ234" i="9"/>
  <c r="BK234" i="9"/>
  <c r="B235" i="9"/>
  <c r="C235" i="9"/>
  <c r="D235" i="9"/>
  <c r="F235" i="9" s="1"/>
  <c r="E235" i="9"/>
  <c r="G235" i="9"/>
  <c r="H235" i="9"/>
  <c r="I235" i="9"/>
  <c r="J235" i="9"/>
  <c r="K235" i="9"/>
  <c r="L235" i="9"/>
  <c r="M235" i="9"/>
  <c r="N235" i="9"/>
  <c r="O235" i="9"/>
  <c r="P235" i="9"/>
  <c r="Q235" i="9"/>
  <c r="R235" i="9"/>
  <c r="S235" i="9"/>
  <c r="T235" i="9"/>
  <c r="U235" i="9"/>
  <c r="V235" i="9"/>
  <c r="W235" i="9"/>
  <c r="X235" i="9"/>
  <c r="Y235" i="9"/>
  <c r="Z235" i="9"/>
  <c r="AA235" i="9"/>
  <c r="AB235" i="9"/>
  <c r="AC235" i="9"/>
  <c r="AD235" i="9"/>
  <c r="AE235" i="9"/>
  <c r="AF235" i="9"/>
  <c r="AG235" i="9"/>
  <c r="AH235" i="9"/>
  <c r="AI235" i="9"/>
  <c r="AJ235" i="9"/>
  <c r="AK235" i="9"/>
  <c r="AL235" i="9"/>
  <c r="AM235" i="9"/>
  <c r="AN235" i="9"/>
  <c r="AO235" i="9"/>
  <c r="AP235" i="9"/>
  <c r="AQ235" i="9"/>
  <c r="AR235" i="9"/>
  <c r="AS235" i="9"/>
  <c r="AT235" i="9"/>
  <c r="AU235" i="9"/>
  <c r="AV235" i="9"/>
  <c r="AW235" i="9"/>
  <c r="AX235" i="9"/>
  <c r="AY235" i="9"/>
  <c r="AZ235" i="9"/>
  <c r="BA235" i="9"/>
  <c r="BB235" i="9"/>
  <c r="BC235" i="9"/>
  <c r="BD235" i="9"/>
  <c r="BE235" i="9"/>
  <c r="BF235" i="9"/>
  <c r="BG235" i="9"/>
  <c r="BH235" i="9"/>
  <c r="BI235" i="9"/>
  <c r="BJ235" i="9"/>
  <c r="BK235" i="9"/>
  <c r="B236" i="9"/>
  <c r="BL236" i="9" s="1"/>
  <c r="C236" i="9"/>
  <c r="D236" i="9"/>
  <c r="F236" i="9" s="1"/>
  <c r="E236" i="9"/>
  <c r="G236" i="9"/>
  <c r="H236" i="9"/>
  <c r="I236" i="9"/>
  <c r="J236" i="9"/>
  <c r="K236" i="9"/>
  <c r="L236" i="9"/>
  <c r="M236" i="9"/>
  <c r="N236" i="9"/>
  <c r="O236" i="9"/>
  <c r="P236" i="9"/>
  <c r="Q236" i="9"/>
  <c r="R236" i="9"/>
  <c r="S236" i="9"/>
  <c r="T236" i="9"/>
  <c r="U236" i="9"/>
  <c r="V236" i="9"/>
  <c r="W236" i="9"/>
  <c r="X236" i="9"/>
  <c r="Y236" i="9"/>
  <c r="Z236" i="9"/>
  <c r="AA236" i="9"/>
  <c r="AB236" i="9"/>
  <c r="AC236" i="9"/>
  <c r="AD236" i="9"/>
  <c r="AE236" i="9"/>
  <c r="AF236" i="9"/>
  <c r="AG236" i="9"/>
  <c r="AH236" i="9"/>
  <c r="AI236" i="9"/>
  <c r="AJ236" i="9"/>
  <c r="AK236" i="9"/>
  <c r="AL236" i="9"/>
  <c r="AM236" i="9"/>
  <c r="AN236" i="9"/>
  <c r="AO236" i="9"/>
  <c r="AP236" i="9"/>
  <c r="AQ236" i="9"/>
  <c r="AR236" i="9"/>
  <c r="AS236" i="9"/>
  <c r="AT236" i="9"/>
  <c r="AU236" i="9"/>
  <c r="AV236" i="9"/>
  <c r="AW236" i="9"/>
  <c r="AX236" i="9"/>
  <c r="AY236" i="9"/>
  <c r="AZ236" i="9"/>
  <c r="BA236" i="9"/>
  <c r="BB236" i="9"/>
  <c r="BC236" i="9"/>
  <c r="BD236" i="9"/>
  <c r="BE236" i="9"/>
  <c r="BF236" i="9"/>
  <c r="BG236" i="9"/>
  <c r="BH236" i="9"/>
  <c r="BI236" i="9"/>
  <c r="BJ236" i="9"/>
  <c r="BK236" i="9"/>
  <c r="B237" i="9"/>
  <c r="C237" i="9"/>
  <c r="D237" i="9"/>
  <c r="F237" i="9" s="1"/>
  <c r="E237" i="9"/>
  <c r="G237" i="9"/>
  <c r="H237" i="9"/>
  <c r="I237" i="9"/>
  <c r="J237" i="9"/>
  <c r="K237" i="9"/>
  <c r="L237" i="9"/>
  <c r="M237" i="9"/>
  <c r="N237" i="9"/>
  <c r="O237" i="9"/>
  <c r="P237" i="9"/>
  <c r="Q237" i="9"/>
  <c r="R237" i="9"/>
  <c r="S237" i="9"/>
  <c r="T237" i="9"/>
  <c r="U237" i="9"/>
  <c r="V237" i="9"/>
  <c r="W237" i="9"/>
  <c r="X237" i="9"/>
  <c r="Y237" i="9"/>
  <c r="Z237" i="9"/>
  <c r="AA237" i="9"/>
  <c r="AB237" i="9"/>
  <c r="AC237" i="9"/>
  <c r="AD237" i="9"/>
  <c r="AE237" i="9"/>
  <c r="AF237" i="9"/>
  <c r="AG237" i="9"/>
  <c r="AH237" i="9"/>
  <c r="AI237" i="9"/>
  <c r="AJ237" i="9"/>
  <c r="AK237" i="9"/>
  <c r="AL237" i="9"/>
  <c r="AM237" i="9"/>
  <c r="AN237" i="9"/>
  <c r="AO237" i="9"/>
  <c r="AP237" i="9"/>
  <c r="AQ237" i="9"/>
  <c r="AR237" i="9"/>
  <c r="AS237" i="9"/>
  <c r="AT237" i="9"/>
  <c r="AU237" i="9"/>
  <c r="AV237" i="9"/>
  <c r="AW237" i="9"/>
  <c r="AX237" i="9"/>
  <c r="AY237" i="9"/>
  <c r="AZ237" i="9"/>
  <c r="BA237" i="9"/>
  <c r="BB237" i="9"/>
  <c r="BC237" i="9"/>
  <c r="BD237" i="9"/>
  <c r="BE237" i="9"/>
  <c r="BF237" i="9"/>
  <c r="BG237" i="9"/>
  <c r="BH237" i="9"/>
  <c r="BI237" i="9"/>
  <c r="BJ237" i="9"/>
  <c r="BK237" i="9"/>
  <c r="B238" i="9"/>
  <c r="BO238" i="9" s="1"/>
  <c r="C238" i="9"/>
  <c r="D238" i="9"/>
  <c r="F238" i="9" s="1"/>
  <c r="E238" i="9"/>
  <c r="G238" i="9"/>
  <c r="H238" i="9"/>
  <c r="I238" i="9"/>
  <c r="J238" i="9"/>
  <c r="K238" i="9"/>
  <c r="L238" i="9"/>
  <c r="M238" i="9"/>
  <c r="N238" i="9"/>
  <c r="O238" i="9"/>
  <c r="P238" i="9"/>
  <c r="Q238" i="9"/>
  <c r="R238" i="9"/>
  <c r="S238" i="9"/>
  <c r="T238" i="9"/>
  <c r="U238" i="9"/>
  <c r="V238" i="9"/>
  <c r="W238" i="9"/>
  <c r="X238" i="9"/>
  <c r="Y238" i="9"/>
  <c r="Z238" i="9"/>
  <c r="AA238" i="9"/>
  <c r="AB238" i="9"/>
  <c r="AC238" i="9"/>
  <c r="AD238" i="9"/>
  <c r="AE238" i="9"/>
  <c r="AF238" i="9"/>
  <c r="AG238" i="9"/>
  <c r="AH238" i="9"/>
  <c r="AI238" i="9"/>
  <c r="AJ238" i="9"/>
  <c r="AK238" i="9"/>
  <c r="AL238" i="9"/>
  <c r="AM238" i="9"/>
  <c r="AN238" i="9"/>
  <c r="AO238" i="9"/>
  <c r="AP238" i="9"/>
  <c r="AQ238" i="9"/>
  <c r="AR238" i="9"/>
  <c r="AS238" i="9"/>
  <c r="AT238" i="9"/>
  <c r="AU238" i="9"/>
  <c r="AV238" i="9"/>
  <c r="AW238" i="9"/>
  <c r="AX238" i="9"/>
  <c r="AY238" i="9"/>
  <c r="AZ238" i="9"/>
  <c r="BA238" i="9"/>
  <c r="BB238" i="9"/>
  <c r="BC238" i="9"/>
  <c r="BD238" i="9"/>
  <c r="BE238" i="9"/>
  <c r="BF238" i="9"/>
  <c r="BG238" i="9"/>
  <c r="BH238" i="9"/>
  <c r="BI238" i="9"/>
  <c r="BJ238" i="9"/>
  <c r="BK238" i="9"/>
  <c r="B239" i="9"/>
  <c r="BO239" i="9" s="1"/>
  <c r="C239" i="9"/>
  <c r="D239" i="9"/>
  <c r="F239" i="9" s="1"/>
  <c r="E239" i="9"/>
  <c r="G239" i="9"/>
  <c r="H239" i="9"/>
  <c r="I239" i="9"/>
  <c r="J239" i="9"/>
  <c r="K239" i="9"/>
  <c r="L239" i="9"/>
  <c r="M239" i="9"/>
  <c r="N239" i="9"/>
  <c r="O239" i="9"/>
  <c r="P239" i="9"/>
  <c r="Q239" i="9"/>
  <c r="R239" i="9"/>
  <c r="S239" i="9"/>
  <c r="T239" i="9"/>
  <c r="U239" i="9"/>
  <c r="V239" i="9"/>
  <c r="W239" i="9"/>
  <c r="X239" i="9"/>
  <c r="Y239" i="9"/>
  <c r="Z239" i="9"/>
  <c r="AA239" i="9"/>
  <c r="AB239" i="9"/>
  <c r="AC239" i="9"/>
  <c r="AD239" i="9"/>
  <c r="AE239" i="9"/>
  <c r="AF239" i="9"/>
  <c r="AG239" i="9"/>
  <c r="AH239" i="9"/>
  <c r="AI239" i="9"/>
  <c r="AJ239" i="9"/>
  <c r="AK239" i="9"/>
  <c r="AL239" i="9"/>
  <c r="AM239" i="9"/>
  <c r="AN239" i="9"/>
  <c r="AO239" i="9"/>
  <c r="AP239" i="9"/>
  <c r="AQ239" i="9"/>
  <c r="AR239" i="9"/>
  <c r="AS239" i="9"/>
  <c r="AT239" i="9"/>
  <c r="AU239" i="9"/>
  <c r="AV239" i="9"/>
  <c r="AW239" i="9"/>
  <c r="AX239" i="9"/>
  <c r="AY239" i="9"/>
  <c r="AZ239" i="9"/>
  <c r="BA239" i="9"/>
  <c r="BB239" i="9"/>
  <c r="BC239" i="9"/>
  <c r="BD239" i="9"/>
  <c r="BE239" i="9"/>
  <c r="BF239" i="9"/>
  <c r="BG239" i="9"/>
  <c r="BH239" i="9"/>
  <c r="BI239" i="9"/>
  <c r="BJ239" i="9"/>
  <c r="BK239" i="9"/>
  <c r="B240" i="9"/>
  <c r="C240" i="9"/>
  <c r="D240" i="9"/>
  <c r="F240" i="9" s="1"/>
  <c r="E240" i="9"/>
  <c r="G240" i="9"/>
  <c r="H240" i="9"/>
  <c r="I240" i="9"/>
  <c r="J240" i="9"/>
  <c r="K240" i="9"/>
  <c r="L240" i="9"/>
  <c r="M240" i="9"/>
  <c r="N240" i="9"/>
  <c r="O240" i="9"/>
  <c r="P240" i="9"/>
  <c r="Q240" i="9"/>
  <c r="R240" i="9"/>
  <c r="S240" i="9"/>
  <c r="T240" i="9"/>
  <c r="U240" i="9"/>
  <c r="V240" i="9"/>
  <c r="W240" i="9"/>
  <c r="X240" i="9"/>
  <c r="Y240" i="9"/>
  <c r="Z240" i="9"/>
  <c r="AA240" i="9"/>
  <c r="AB240" i="9"/>
  <c r="AC240" i="9"/>
  <c r="AD240" i="9"/>
  <c r="AE240" i="9"/>
  <c r="AF240" i="9"/>
  <c r="AG240" i="9"/>
  <c r="AH240" i="9"/>
  <c r="AI240" i="9"/>
  <c r="AJ240" i="9"/>
  <c r="AK240" i="9"/>
  <c r="AL240" i="9"/>
  <c r="AM240" i="9"/>
  <c r="AN240" i="9"/>
  <c r="AO240" i="9"/>
  <c r="AP240" i="9"/>
  <c r="AQ240" i="9"/>
  <c r="AR240" i="9"/>
  <c r="AS240" i="9"/>
  <c r="AT240" i="9"/>
  <c r="AU240" i="9"/>
  <c r="AV240" i="9"/>
  <c r="AW240" i="9"/>
  <c r="AX240" i="9"/>
  <c r="AY240" i="9"/>
  <c r="AZ240" i="9"/>
  <c r="BA240" i="9"/>
  <c r="BB240" i="9"/>
  <c r="BC240" i="9"/>
  <c r="BD240" i="9"/>
  <c r="BE240" i="9"/>
  <c r="BF240" i="9"/>
  <c r="BG240" i="9"/>
  <c r="BH240" i="9"/>
  <c r="BI240" i="9"/>
  <c r="BJ240" i="9"/>
  <c r="BK240" i="9"/>
  <c r="B241" i="9"/>
  <c r="C241" i="9"/>
  <c r="D241" i="9"/>
  <c r="F241" i="9" s="1"/>
  <c r="E241" i="9"/>
  <c r="G241" i="9"/>
  <c r="H241" i="9"/>
  <c r="I241" i="9"/>
  <c r="J241" i="9"/>
  <c r="K241" i="9"/>
  <c r="L241" i="9"/>
  <c r="M241" i="9"/>
  <c r="N241" i="9"/>
  <c r="O241" i="9"/>
  <c r="P241" i="9"/>
  <c r="Q241" i="9"/>
  <c r="R241" i="9"/>
  <c r="S241" i="9"/>
  <c r="T241" i="9"/>
  <c r="U241" i="9"/>
  <c r="V241" i="9"/>
  <c r="W241" i="9"/>
  <c r="X241" i="9"/>
  <c r="Y241" i="9"/>
  <c r="Z241" i="9"/>
  <c r="AA241" i="9"/>
  <c r="AB241" i="9"/>
  <c r="AC241" i="9"/>
  <c r="AD241" i="9"/>
  <c r="AE241" i="9"/>
  <c r="AF241" i="9"/>
  <c r="AG241" i="9"/>
  <c r="AH241" i="9"/>
  <c r="AI241" i="9"/>
  <c r="AJ241" i="9"/>
  <c r="AK241" i="9"/>
  <c r="AL241" i="9"/>
  <c r="AM241" i="9"/>
  <c r="AN241" i="9"/>
  <c r="AO241" i="9"/>
  <c r="AP241" i="9"/>
  <c r="AQ241" i="9"/>
  <c r="AR241" i="9"/>
  <c r="AS241" i="9"/>
  <c r="AT241" i="9"/>
  <c r="AU241" i="9"/>
  <c r="AV241" i="9"/>
  <c r="AW241" i="9"/>
  <c r="AX241" i="9"/>
  <c r="AY241" i="9"/>
  <c r="AZ241" i="9"/>
  <c r="BA241" i="9"/>
  <c r="BB241" i="9"/>
  <c r="BC241" i="9"/>
  <c r="BD241" i="9"/>
  <c r="BE241" i="9"/>
  <c r="BF241" i="9"/>
  <c r="BG241" i="9"/>
  <c r="BH241" i="9"/>
  <c r="BI241" i="9"/>
  <c r="BJ241" i="9"/>
  <c r="BK241" i="9"/>
  <c r="B242" i="9"/>
  <c r="BL242" i="9" s="1"/>
  <c r="C242" i="9"/>
  <c r="D242" i="9"/>
  <c r="F242" i="9" s="1"/>
  <c r="E242" i="9"/>
  <c r="G242" i="9"/>
  <c r="H242" i="9"/>
  <c r="I242" i="9"/>
  <c r="J242" i="9"/>
  <c r="K242" i="9"/>
  <c r="L242" i="9"/>
  <c r="M242" i="9"/>
  <c r="N242" i="9"/>
  <c r="O242" i="9"/>
  <c r="P242" i="9"/>
  <c r="Q242" i="9"/>
  <c r="R242" i="9"/>
  <c r="S242" i="9"/>
  <c r="T242" i="9"/>
  <c r="U242" i="9"/>
  <c r="V242" i="9"/>
  <c r="W242" i="9"/>
  <c r="X242" i="9"/>
  <c r="Y242" i="9"/>
  <c r="Z242" i="9"/>
  <c r="AA242" i="9"/>
  <c r="AB242" i="9"/>
  <c r="AC242" i="9"/>
  <c r="AD242" i="9"/>
  <c r="AE242" i="9"/>
  <c r="AF242" i="9"/>
  <c r="AG242" i="9"/>
  <c r="AH242" i="9"/>
  <c r="AI242" i="9"/>
  <c r="AJ242" i="9"/>
  <c r="AK242" i="9"/>
  <c r="AL242" i="9"/>
  <c r="AM242" i="9"/>
  <c r="AN242" i="9"/>
  <c r="AO242" i="9"/>
  <c r="AP242" i="9"/>
  <c r="AQ242" i="9"/>
  <c r="AR242" i="9"/>
  <c r="AS242" i="9"/>
  <c r="AT242" i="9"/>
  <c r="AU242" i="9"/>
  <c r="AV242" i="9"/>
  <c r="AW242" i="9"/>
  <c r="AX242" i="9"/>
  <c r="AY242" i="9"/>
  <c r="AZ242" i="9"/>
  <c r="BA242" i="9"/>
  <c r="BB242" i="9"/>
  <c r="BC242" i="9"/>
  <c r="BD242" i="9"/>
  <c r="BE242" i="9"/>
  <c r="BF242" i="9"/>
  <c r="BG242" i="9"/>
  <c r="BH242" i="9"/>
  <c r="BI242" i="9"/>
  <c r="BJ242" i="9"/>
  <c r="BK242" i="9"/>
  <c r="B243" i="9"/>
  <c r="C243" i="9"/>
  <c r="D243" i="9"/>
  <c r="F243" i="9" s="1"/>
  <c r="E243" i="9"/>
  <c r="G243" i="9"/>
  <c r="H243" i="9"/>
  <c r="I243" i="9"/>
  <c r="J243" i="9"/>
  <c r="K243" i="9"/>
  <c r="L243" i="9"/>
  <c r="M243" i="9"/>
  <c r="N243" i="9"/>
  <c r="O243" i="9"/>
  <c r="P243" i="9"/>
  <c r="Q243" i="9"/>
  <c r="R243" i="9"/>
  <c r="S243" i="9"/>
  <c r="T243" i="9"/>
  <c r="U243" i="9"/>
  <c r="V243" i="9"/>
  <c r="W243" i="9"/>
  <c r="X243" i="9"/>
  <c r="Y243" i="9"/>
  <c r="Z243" i="9"/>
  <c r="AA243" i="9"/>
  <c r="AB243" i="9"/>
  <c r="AC243" i="9"/>
  <c r="AD243" i="9"/>
  <c r="AE243" i="9"/>
  <c r="AF243" i="9"/>
  <c r="AG243" i="9"/>
  <c r="AH243" i="9"/>
  <c r="AI243" i="9"/>
  <c r="AJ243" i="9"/>
  <c r="AK243" i="9"/>
  <c r="AL243" i="9"/>
  <c r="AM243" i="9"/>
  <c r="AN243" i="9"/>
  <c r="AO243" i="9"/>
  <c r="AP243" i="9"/>
  <c r="AQ243" i="9"/>
  <c r="AR243" i="9"/>
  <c r="AS243" i="9"/>
  <c r="AT243" i="9"/>
  <c r="AU243" i="9"/>
  <c r="AV243" i="9"/>
  <c r="AW243" i="9"/>
  <c r="AX243" i="9"/>
  <c r="AY243" i="9"/>
  <c r="AZ243" i="9"/>
  <c r="BA243" i="9"/>
  <c r="BB243" i="9"/>
  <c r="BC243" i="9"/>
  <c r="BD243" i="9"/>
  <c r="BE243" i="9"/>
  <c r="BF243" i="9"/>
  <c r="BG243" i="9"/>
  <c r="BH243" i="9"/>
  <c r="BI243" i="9"/>
  <c r="BJ243" i="9"/>
  <c r="BK243" i="9"/>
  <c r="B244" i="9"/>
  <c r="C244" i="9"/>
  <c r="D244" i="9"/>
  <c r="F244" i="9" s="1"/>
  <c r="E244" i="9"/>
  <c r="G244" i="9"/>
  <c r="H244" i="9"/>
  <c r="I244" i="9"/>
  <c r="J244" i="9"/>
  <c r="K244" i="9"/>
  <c r="L244" i="9"/>
  <c r="M244" i="9"/>
  <c r="N244" i="9"/>
  <c r="O244" i="9"/>
  <c r="P244" i="9"/>
  <c r="Q244" i="9"/>
  <c r="R244" i="9"/>
  <c r="S244" i="9"/>
  <c r="T244" i="9"/>
  <c r="U244" i="9"/>
  <c r="V244" i="9"/>
  <c r="W244" i="9"/>
  <c r="X244" i="9"/>
  <c r="Y244" i="9"/>
  <c r="Z244" i="9"/>
  <c r="AA244" i="9"/>
  <c r="AB244" i="9"/>
  <c r="AC244" i="9"/>
  <c r="AD244" i="9"/>
  <c r="AE244" i="9"/>
  <c r="AF244" i="9"/>
  <c r="AG244" i="9"/>
  <c r="AH244" i="9"/>
  <c r="AI244" i="9"/>
  <c r="AJ244" i="9"/>
  <c r="AK244" i="9"/>
  <c r="AL244" i="9"/>
  <c r="AM244" i="9"/>
  <c r="AN244" i="9"/>
  <c r="AO244" i="9"/>
  <c r="AP244" i="9"/>
  <c r="AQ244" i="9"/>
  <c r="AR244" i="9"/>
  <c r="AS244" i="9"/>
  <c r="AT244" i="9"/>
  <c r="AU244" i="9"/>
  <c r="AV244" i="9"/>
  <c r="AW244" i="9"/>
  <c r="AX244" i="9"/>
  <c r="AY244" i="9"/>
  <c r="AZ244" i="9"/>
  <c r="BA244" i="9"/>
  <c r="BB244" i="9"/>
  <c r="BC244" i="9"/>
  <c r="BD244" i="9"/>
  <c r="BE244" i="9"/>
  <c r="BF244" i="9"/>
  <c r="BG244" i="9"/>
  <c r="BH244" i="9"/>
  <c r="BI244" i="9"/>
  <c r="BJ244" i="9"/>
  <c r="BK244" i="9"/>
  <c r="B245" i="9"/>
  <c r="BN245" i="9" s="1"/>
  <c r="C245" i="9"/>
  <c r="D245" i="9"/>
  <c r="F245" i="9" s="1"/>
  <c r="E245" i="9"/>
  <c r="G245" i="9"/>
  <c r="H245" i="9"/>
  <c r="I245" i="9"/>
  <c r="J245" i="9"/>
  <c r="K245" i="9"/>
  <c r="L245" i="9"/>
  <c r="M245" i="9"/>
  <c r="N245" i="9"/>
  <c r="O245" i="9"/>
  <c r="P245" i="9"/>
  <c r="Q245" i="9"/>
  <c r="R245" i="9"/>
  <c r="S245" i="9"/>
  <c r="T245" i="9"/>
  <c r="U245" i="9"/>
  <c r="V245" i="9"/>
  <c r="W245" i="9"/>
  <c r="X245" i="9"/>
  <c r="Y245" i="9"/>
  <c r="Z245" i="9"/>
  <c r="AA245" i="9"/>
  <c r="AB245" i="9"/>
  <c r="AC245" i="9"/>
  <c r="AD245" i="9"/>
  <c r="AE245" i="9"/>
  <c r="AF245" i="9"/>
  <c r="AG245" i="9"/>
  <c r="AH245" i="9"/>
  <c r="AI245" i="9"/>
  <c r="AJ245" i="9"/>
  <c r="AK245" i="9"/>
  <c r="AL245" i="9"/>
  <c r="AM245" i="9"/>
  <c r="AN245" i="9"/>
  <c r="AO245" i="9"/>
  <c r="AP245" i="9"/>
  <c r="AQ245" i="9"/>
  <c r="AR245" i="9"/>
  <c r="AS245" i="9"/>
  <c r="AT245" i="9"/>
  <c r="AU245" i="9"/>
  <c r="AV245" i="9"/>
  <c r="AW245" i="9"/>
  <c r="AX245" i="9"/>
  <c r="AY245" i="9"/>
  <c r="AZ245" i="9"/>
  <c r="BA245" i="9"/>
  <c r="BB245" i="9"/>
  <c r="BC245" i="9"/>
  <c r="BD245" i="9"/>
  <c r="BE245" i="9"/>
  <c r="BF245" i="9"/>
  <c r="BG245" i="9"/>
  <c r="BH245" i="9"/>
  <c r="BI245" i="9"/>
  <c r="BJ245" i="9"/>
  <c r="BK245" i="9"/>
  <c r="B246" i="9"/>
  <c r="C246" i="9"/>
  <c r="D246" i="9"/>
  <c r="F246" i="9" s="1"/>
  <c r="E246" i="9"/>
  <c r="G246" i="9"/>
  <c r="H246" i="9"/>
  <c r="I246" i="9"/>
  <c r="J246" i="9"/>
  <c r="K246" i="9"/>
  <c r="L246" i="9"/>
  <c r="M246" i="9"/>
  <c r="N246" i="9"/>
  <c r="O246" i="9"/>
  <c r="P246" i="9"/>
  <c r="Q246" i="9"/>
  <c r="R246" i="9"/>
  <c r="S246" i="9"/>
  <c r="T246" i="9"/>
  <c r="U246" i="9"/>
  <c r="V246" i="9"/>
  <c r="W246" i="9"/>
  <c r="X246" i="9"/>
  <c r="Y246" i="9"/>
  <c r="Z246" i="9"/>
  <c r="AA246" i="9"/>
  <c r="AB246" i="9"/>
  <c r="AC246" i="9"/>
  <c r="AD246" i="9"/>
  <c r="AE246" i="9"/>
  <c r="AF246" i="9"/>
  <c r="AG246" i="9"/>
  <c r="AH246" i="9"/>
  <c r="AI246" i="9"/>
  <c r="AJ246" i="9"/>
  <c r="AK246" i="9"/>
  <c r="AL246" i="9"/>
  <c r="AM246" i="9"/>
  <c r="AN246" i="9"/>
  <c r="AO246" i="9"/>
  <c r="AP246" i="9"/>
  <c r="AQ246" i="9"/>
  <c r="AR246" i="9"/>
  <c r="AS246" i="9"/>
  <c r="AT246" i="9"/>
  <c r="AU246" i="9"/>
  <c r="AV246" i="9"/>
  <c r="AW246" i="9"/>
  <c r="AX246" i="9"/>
  <c r="AY246" i="9"/>
  <c r="AZ246" i="9"/>
  <c r="BA246" i="9"/>
  <c r="BB246" i="9"/>
  <c r="BC246" i="9"/>
  <c r="BD246" i="9"/>
  <c r="BE246" i="9"/>
  <c r="BF246" i="9"/>
  <c r="BG246" i="9"/>
  <c r="BH246" i="9"/>
  <c r="BI246" i="9"/>
  <c r="BJ246" i="9"/>
  <c r="BK246" i="9"/>
  <c r="B247" i="9"/>
  <c r="BO247" i="9" s="1"/>
  <c r="C247" i="9"/>
  <c r="D247" i="9"/>
  <c r="F247" i="9" s="1"/>
  <c r="E247" i="9"/>
  <c r="G247" i="9"/>
  <c r="H247" i="9"/>
  <c r="I247" i="9"/>
  <c r="J247" i="9"/>
  <c r="K247" i="9"/>
  <c r="L247" i="9"/>
  <c r="M247" i="9"/>
  <c r="N247" i="9"/>
  <c r="O247" i="9"/>
  <c r="P247" i="9"/>
  <c r="Q247" i="9"/>
  <c r="R247" i="9"/>
  <c r="S247" i="9"/>
  <c r="T247" i="9"/>
  <c r="U247" i="9"/>
  <c r="V247" i="9"/>
  <c r="W247" i="9"/>
  <c r="X247" i="9"/>
  <c r="Y247" i="9"/>
  <c r="Z247" i="9"/>
  <c r="AA247" i="9"/>
  <c r="AB247" i="9"/>
  <c r="AC247" i="9"/>
  <c r="AD247" i="9"/>
  <c r="AE247" i="9"/>
  <c r="AF247" i="9"/>
  <c r="AG247" i="9"/>
  <c r="AH247" i="9"/>
  <c r="AI247" i="9"/>
  <c r="AJ247" i="9"/>
  <c r="AK247" i="9"/>
  <c r="AL247" i="9"/>
  <c r="AM247" i="9"/>
  <c r="AN247" i="9"/>
  <c r="AO247" i="9"/>
  <c r="AP247" i="9"/>
  <c r="AQ247" i="9"/>
  <c r="AR247" i="9"/>
  <c r="AS247" i="9"/>
  <c r="AT247" i="9"/>
  <c r="AU247" i="9"/>
  <c r="AV247" i="9"/>
  <c r="AW247" i="9"/>
  <c r="AX247" i="9"/>
  <c r="AY247" i="9"/>
  <c r="AZ247" i="9"/>
  <c r="BA247" i="9"/>
  <c r="BB247" i="9"/>
  <c r="BC247" i="9"/>
  <c r="BD247" i="9"/>
  <c r="BE247" i="9"/>
  <c r="BF247" i="9"/>
  <c r="BG247" i="9"/>
  <c r="BH247" i="9"/>
  <c r="BI247" i="9"/>
  <c r="BJ247" i="9"/>
  <c r="BK247" i="9"/>
  <c r="B248" i="9"/>
  <c r="BM248" i="9" s="1"/>
  <c r="C248" i="9"/>
  <c r="D248" i="9"/>
  <c r="F248" i="9" s="1"/>
  <c r="E248" i="9"/>
  <c r="G248" i="9"/>
  <c r="H248" i="9"/>
  <c r="I248" i="9"/>
  <c r="J248" i="9"/>
  <c r="K248" i="9"/>
  <c r="L248" i="9"/>
  <c r="M248" i="9"/>
  <c r="N248" i="9"/>
  <c r="O248" i="9"/>
  <c r="P248" i="9"/>
  <c r="Q248" i="9"/>
  <c r="R248" i="9"/>
  <c r="S248" i="9"/>
  <c r="T248" i="9"/>
  <c r="U248" i="9"/>
  <c r="V248" i="9"/>
  <c r="W248" i="9"/>
  <c r="X248" i="9"/>
  <c r="Y248" i="9"/>
  <c r="Z248" i="9"/>
  <c r="AA248" i="9"/>
  <c r="AB248" i="9"/>
  <c r="AC248" i="9"/>
  <c r="AD248" i="9"/>
  <c r="AE248" i="9"/>
  <c r="AF248" i="9"/>
  <c r="AG248" i="9"/>
  <c r="AH248" i="9"/>
  <c r="AI248" i="9"/>
  <c r="AJ248" i="9"/>
  <c r="AK248" i="9"/>
  <c r="AL248" i="9"/>
  <c r="AM248" i="9"/>
  <c r="AN248" i="9"/>
  <c r="AO248" i="9"/>
  <c r="AP248" i="9"/>
  <c r="AQ248" i="9"/>
  <c r="AR248" i="9"/>
  <c r="AS248" i="9"/>
  <c r="AT248" i="9"/>
  <c r="AU248" i="9"/>
  <c r="AV248" i="9"/>
  <c r="AW248" i="9"/>
  <c r="AX248" i="9"/>
  <c r="AY248" i="9"/>
  <c r="AZ248" i="9"/>
  <c r="BA248" i="9"/>
  <c r="BB248" i="9"/>
  <c r="BC248" i="9"/>
  <c r="BD248" i="9"/>
  <c r="BE248" i="9"/>
  <c r="BF248" i="9"/>
  <c r="BG248" i="9"/>
  <c r="BH248" i="9"/>
  <c r="BI248" i="9"/>
  <c r="BJ248" i="9"/>
  <c r="BK248" i="9"/>
  <c r="B249" i="9"/>
  <c r="C249" i="9"/>
  <c r="D249" i="9"/>
  <c r="F249" i="9" s="1"/>
  <c r="E249" i="9"/>
  <c r="G249" i="9"/>
  <c r="H249" i="9"/>
  <c r="I249" i="9"/>
  <c r="J249" i="9"/>
  <c r="K249" i="9"/>
  <c r="L249" i="9"/>
  <c r="M249" i="9"/>
  <c r="N249" i="9"/>
  <c r="O249" i="9"/>
  <c r="P249" i="9"/>
  <c r="Q249" i="9"/>
  <c r="R249" i="9"/>
  <c r="S249" i="9"/>
  <c r="T249" i="9"/>
  <c r="U249" i="9"/>
  <c r="V249" i="9"/>
  <c r="W249" i="9"/>
  <c r="X249" i="9"/>
  <c r="Y249" i="9"/>
  <c r="Z249" i="9"/>
  <c r="AA249" i="9"/>
  <c r="AB249" i="9"/>
  <c r="AC249" i="9"/>
  <c r="AD249" i="9"/>
  <c r="AE249" i="9"/>
  <c r="AF249" i="9"/>
  <c r="AG249" i="9"/>
  <c r="AH249" i="9"/>
  <c r="AI249" i="9"/>
  <c r="AJ249" i="9"/>
  <c r="AK249" i="9"/>
  <c r="AL249" i="9"/>
  <c r="AM249" i="9"/>
  <c r="AN249" i="9"/>
  <c r="AO249" i="9"/>
  <c r="AP249" i="9"/>
  <c r="AQ249" i="9"/>
  <c r="AR249" i="9"/>
  <c r="AS249" i="9"/>
  <c r="AT249" i="9"/>
  <c r="AU249" i="9"/>
  <c r="AV249" i="9"/>
  <c r="AW249" i="9"/>
  <c r="AX249" i="9"/>
  <c r="AY249" i="9"/>
  <c r="AZ249" i="9"/>
  <c r="BA249" i="9"/>
  <c r="BB249" i="9"/>
  <c r="BC249" i="9"/>
  <c r="BD249" i="9"/>
  <c r="BE249" i="9"/>
  <c r="BF249" i="9"/>
  <c r="BG249" i="9"/>
  <c r="BH249" i="9"/>
  <c r="BI249" i="9"/>
  <c r="BJ249" i="9"/>
  <c r="BK249" i="9"/>
  <c r="B250" i="9"/>
  <c r="C250" i="9"/>
  <c r="D250" i="9"/>
  <c r="F250" i="9" s="1"/>
  <c r="E250" i="9"/>
  <c r="G250" i="9"/>
  <c r="H250" i="9"/>
  <c r="I250" i="9"/>
  <c r="J250" i="9"/>
  <c r="K250" i="9"/>
  <c r="L250" i="9"/>
  <c r="M250" i="9"/>
  <c r="N250" i="9"/>
  <c r="O250" i="9"/>
  <c r="P250" i="9"/>
  <c r="Q250" i="9"/>
  <c r="R250" i="9"/>
  <c r="S250" i="9"/>
  <c r="T250" i="9"/>
  <c r="U250" i="9"/>
  <c r="V250" i="9"/>
  <c r="W250" i="9"/>
  <c r="X250" i="9"/>
  <c r="Y250" i="9"/>
  <c r="Z250" i="9"/>
  <c r="AA250" i="9"/>
  <c r="AB250" i="9"/>
  <c r="AC250" i="9"/>
  <c r="AD250" i="9"/>
  <c r="AE250" i="9"/>
  <c r="AF250" i="9"/>
  <c r="AG250" i="9"/>
  <c r="AH250" i="9"/>
  <c r="AI250" i="9"/>
  <c r="AJ250" i="9"/>
  <c r="AK250" i="9"/>
  <c r="AL250" i="9"/>
  <c r="AM250" i="9"/>
  <c r="AN250" i="9"/>
  <c r="AO250" i="9"/>
  <c r="AP250" i="9"/>
  <c r="AQ250" i="9"/>
  <c r="AR250" i="9"/>
  <c r="AS250" i="9"/>
  <c r="AT250" i="9"/>
  <c r="AU250" i="9"/>
  <c r="AV250" i="9"/>
  <c r="AW250" i="9"/>
  <c r="AX250" i="9"/>
  <c r="AY250" i="9"/>
  <c r="AZ250" i="9"/>
  <c r="BA250" i="9"/>
  <c r="BB250" i="9"/>
  <c r="BC250" i="9"/>
  <c r="BD250" i="9"/>
  <c r="BE250" i="9"/>
  <c r="BF250" i="9"/>
  <c r="BG250" i="9"/>
  <c r="BH250" i="9"/>
  <c r="BI250" i="9"/>
  <c r="BJ250" i="9"/>
  <c r="BK250" i="9"/>
  <c r="B251" i="9"/>
  <c r="BP251" i="9" s="1"/>
  <c r="C251" i="9"/>
  <c r="D251" i="9"/>
  <c r="F251" i="9" s="1"/>
  <c r="E251" i="9"/>
  <c r="G251" i="9"/>
  <c r="H251" i="9"/>
  <c r="I251" i="9"/>
  <c r="J251" i="9"/>
  <c r="K251" i="9"/>
  <c r="L251" i="9"/>
  <c r="M251" i="9"/>
  <c r="N251" i="9"/>
  <c r="O251" i="9"/>
  <c r="P251" i="9"/>
  <c r="Q251" i="9"/>
  <c r="R251" i="9"/>
  <c r="S251" i="9"/>
  <c r="T251" i="9"/>
  <c r="U251" i="9"/>
  <c r="V251" i="9"/>
  <c r="W251" i="9"/>
  <c r="X251" i="9"/>
  <c r="Y251" i="9"/>
  <c r="Z251" i="9"/>
  <c r="AA251" i="9"/>
  <c r="AB251" i="9"/>
  <c r="AC251" i="9"/>
  <c r="AD251" i="9"/>
  <c r="AE251" i="9"/>
  <c r="AF251" i="9"/>
  <c r="AG251" i="9"/>
  <c r="AH251" i="9"/>
  <c r="AI251" i="9"/>
  <c r="AJ251" i="9"/>
  <c r="AK251" i="9"/>
  <c r="AL251" i="9"/>
  <c r="AM251" i="9"/>
  <c r="AN251" i="9"/>
  <c r="AO251" i="9"/>
  <c r="AP251" i="9"/>
  <c r="AQ251" i="9"/>
  <c r="AR251" i="9"/>
  <c r="AS251" i="9"/>
  <c r="AT251" i="9"/>
  <c r="AU251" i="9"/>
  <c r="AV251" i="9"/>
  <c r="AW251" i="9"/>
  <c r="AX251" i="9"/>
  <c r="AY251" i="9"/>
  <c r="AZ251" i="9"/>
  <c r="BA251" i="9"/>
  <c r="BB251" i="9"/>
  <c r="BC251" i="9"/>
  <c r="BD251" i="9"/>
  <c r="BE251" i="9"/>
  <c r="BF251" i="9"/>
  <c r="BG251" i="9"/>
  <c r="BH251" i="9"/>
  <c r="BI251" i="9"/>
  <c r="BJ251" i="9"/>
  <c r="BK251" i="9"/>
  <c r="B252" i="9"/>
  <c r="C252" i="9"/>
  <c r="D252" i="9"/>
  <c r="F252" i="9" s="1"/>
  <c r="E252" i="9"/>
  <c r="G252" i="9"/>
  <c r="H252" i="9"/>
  <c r="I252" i="9"/>
  <c r="J252" i="9"/>
  <c r="K252" i="9"/>
  <c r="L252" i="9"/>
  <c r="M252" i="9"/>
  <c r="N252" i="9"/>
  <c r="O252" i="9"/>
  <c r="P252" i="9"/>
  <c r="Q252" i="9"/>
  <c r="R252" i="9"/>
  <c r="S252" i="9"/>
  <c r="T252" i="9"/>
  <c r="U252" i="9"/>
  <c r="V252" i="9"/>
  <c r="W252" i="9"/>
  <c r="X252" i="9"/>
  <c r="Y252" i="9"/>
  <c r="Z252" i="9"/>
  <c r="AA252" i="9"/>
  <c r="AB252" i="9"/>
  <c r="AC252" i="9"/>
  <c r="AD252" i="9"/>
  <c r="AE252" i="9"/>
  <c r="AF252" i="9"/>
  <c r="AG252" i="9"/>
  <c r="AH252" i="9"/>
  <c r="AI252" i="9"/>
  <c r="AJ252" i="9"/>
  <c r="AK252" i="9"/>
  <c r="AL252" i="9"/>
  <c r="AM252" i="9"/>
  <c r="AN252" i="9"/>
  <c r="AO252" i="9"/>
  <c r="AP252" i="9"/>
  <c r="AQ252" i="9"/>
  <c r="AR252" i="9"/>
  <c r="AS252" i="9"/>
  <c r="AT252" i="9"/>
  <c r="AU252" i="9"/>
  <c r="AV252" i="9"/>
  <c r="AW252" i="9"/>
  <c r="AX252" i="9"/>
  <c r="AY252" i="9"/>
  <c r="AZ252" i="9"/>
  <c r="BA252" i="9"/>
  <c r="BB252" i="9"/>
  <c r="BC252" i="9"/>
  <c r="BD252" i="9"/>
  <c r="BE252" i="9"/>
  <c r="BF252" i="9"/>
  <c r="BG252" i="9"/>
  <c r="BH252" i="9"/>
  <c r="BI252" i="9"/>
  <c r="BJ252" i="9"/>
  <c r="BK252" i="9"/>
  <c r="B253" i="9"/>
  <c r="BL253" i="9" s="1"/>
  <c r="C253" i="9"/>
  <c r="D253" i="9"/>
  <c r="F253" i="9" s="1"/>
  <c r="E253" i="9"/>
  <c r="G253" i="9"/>
  <c r="H253" i="9"/>
  <c r="I253" i="9"/>
  <c r="J253" i="9"/>
  <c r="K253" i="9"/>
  <c r="L253" i="9"/>
  <c r="M253" i="9"/>
  <c r="N253" i="9"/>
  <c r="O253" i="9"/>
  <c r="P253" i="9"/>
  <c r="Q253" i="9"/>
  <c r="R253" i="9"/>
  <c r="S253" i="9"/>
  <c r="T253" i="9"/>
  <c r="U253" i="9"/>
  <c r="V253" i="9"/>
  <c r="W253" i="9"/>
  <c r="X253" i="9"/>
  <c r="Y253" i="9"/>
  <c r="Z253" i="9"/>
  <c r="AA253" i="9"/>
  <c r="AB253" i="9"/>
  <c r="AC253" i="9"/>
  <c r="AD253" i="9"/>
  <c r="AE253" i="9"/>
  <c r="AF253" i="9"/>
  <c r="AG253" i="9"/>
  <c r="AH253" i="9"/>
  <c r="AI253" i="9"/>
  <c r="AJ253" i="9"/>
  <c r="AK253" i="9"/>
  <c r="AL253" i="9"/>
  <c r="AM253" i="9"/>
  <c r="AN253" i="9"/>
  <c r="AO253" i="9"/>
  <c r="AP253" i="9"/>
  <c r="AQ253" i="9"/>
  <c r="AR253" i="9"/>
  <c r="AS253" i="9"/>
  <c r="AT253" i="9"/>
  <c r="AU253" i="9"/>
  <c r="AV253" i="9"/>
  <c r="AW253" i="9"/>
  <c r="AX253" i="9"/>
  <c r="AY253" i="9"/>
  <c r="AZ253" i="9"/>
  <c r="BA253" i="9"/>
  <c r="BB253" i="9"/>
  <c r="BC253" i="9"/>
  <c r="BD253" i="9"/>
  <c r="BE253" i="9"/>
  <c r="BF253" i="9"/>
  <c r="BG253" i="9"/>
  <c r="BH253" i="9"/>
  <c r="BI253" i="9"/>
  <c r="BJ253" i="9"/>
  <c r="BK253" i="9"/>
  <c r="B254" i="9"/>
  <c r="C254" i="9"/>
  <c r="D254" i="9"/>
  <c r="F254" i="9" s="1"/>
  <c r="E254" i="9"/>
  <c r="G254" i="9"/>
  <c r="H254" i="9"/>
  <c r="I254" i="9"/>
  <c r="J254" i="9"/>
  <c r="K254" i="9"/>
  <c r="L254" i="9"/>
  <c r="M254" i="9"/>
  <c r="N254" i="9"/>
  <c r="O254" i="9"/>
  <c r="P254" i="9"/>
  <c r="Q254" i="9"/>
  <c r="R254" i="9"/>
  <c r="S254" i="9"/>
  <c r="T254" i="9"/>
  <c r="U254" i="9"/>
  <c r="V254" i="9"/>
  <c r="W254" i="9"/>
  <c r="X254" i="9"/>
  <c r="Y254" i="9"/>
  <c r="Z254" i="9"/>
  <c r="AA254" i="9"/>
  <c r="AB254" i="9"/>
  <c r="AC254" i="9"/>
  <c r="AD254" i="9"/>
  <c r="AE254" i="9"/>
  <c r="AF254" i="9"/>
  <c r="AG254" i="9"/>
  <c r="AH254" i="9"/>
  <c r="AI254" i="9"/>
  <c r="AJ254" i="9"/>
  <c r="AK254" i="9"/>
  <c r="AL254" i="9"/>
  <c r="AM254" i="9"/>
  <c r="AN254" i="9"/>
  <c r="AO254" i="9"/>
  <c r="AP254" i="9"/>
  <c r="AQ254" i="9"/>
  <c r="AR254" i="9"/>
  <c r="AS254" i="9"/>
  <c r="AT254" i="9"/>
  <c r="AU254" i="9"/>
  <c r="AV254" i="9"/>
  <c r="AW254" i="9"/>
  <c r="AX254" i="9"/>
  <c r="AY254" i="9"/>
  <c r="AZ254" i="9"/>
  <c r="BA254" i="9"/>
  <c r="BB254" i="9"/>
  <c r="BC254" i="9"/>
  <c r="BD254" i="9"/>
  <c r="BE254" i="9"/>
  <c r="BF254" i="9"/>
  <c r="BG254" i="9"/>
  <c r="BH254" i="9"/>
  <c r="BI254" i="9"/>
  <c r="BJ254" i="9"/>
  <c r="BK254" i="9"/>
  <c r="B255" i="9"/>
  <c r="BN255" i="9" s="1"/>
  <c r="C255" i="9"/>
  <c r="D255" i="9"/>
  <c r="F255" i="9" s="1"/>
  <c r="E255" i="9"/>
  <c r="G255" i="9"/>
  <c r="H255" i="9"/>
  <c r="I255" i="9"/>
  <c r="J255" i="9"/>
  <c r="K255" i="9"/>
  <c r="L255" i="9"/>
  <c r="M255" i="9"/>
  <c r="N255" i="9"/>
  <c r="O255" i="9"/>
  <c r="P255" i="9"/>
  <c r="Q255" i="9"/>
  <c r="R255" i="9"/>
  <c r="S255" i="9"/>
  <c r="T255" i="9"/>
  <c r="U255" i="9"/>
  <c r="V255" i="9"/>
  <c r="W255" i="9"/>
  <c r="X255" i="9"/>
  <c r="Y255" i="9"/>
  <c r="Z255" i="9"/>
  <c r="AA255" i="9"/>
  <c r="AB255" i="9"/>
  <c r="AC255" i="9"/>
  <c r="AD255" i="9"/>
  <c r="AE255" i="9"/>
  <c r="AF255" i="9"/>
  <c r="AG255" i="9"/>
  <c r="AH255" i="9"/>
  <c r="AI255" i="9"/>
  <c r="AJ255" i="9"/>
  <c r="AK255" i="9"/>
  <c r="AL255" i="9"/>
  <c r="AM255" i="9"/>
  <c r="AN255" i="9"/>
  <c r="AO255" i="9"/>
  <c r="AP255" i="9"/>
  <c r="AQ255" i="9"/>
  <c r="AR255" i="9"/>
  <c r="AS255" i="9"/>
  <c r="AT255" i="9"/>
  <c r="AU255" i="9"/>
  <c r="AV255" i="9"/>
  <c r="AW255" i="9"/>
  <c r="AX255" i="9"/>
  <c r="AY255" i="9"/>
  <c r="AZ255" i="9"/>
  <c r="BA255" i="9"/>
  <c r="BB255" i="9"/>
  <c r="BC255" i="9"/>
  <c r="BD255" i="9"/>
  <c r="BE255" i="9"/>
  <c r="BF255" i="9"/>
  <c r="BG255" i="9"/>
  <c r="BH255" i="9"/>
  <c r="BI255" i="9"/>
  <c r="BJ255" i="9"/>
  <c r="BK255" i="9"/>
  <c r="B256" i="9"/>
  <c r="BP256" i="9" s="1"/>
  <c r="C256" i="9"/>
  <c r="D256" i="9"/>
  <c r="F256" i="9" s="1"/>
  <c r="E256" i="9"/>
  <c r="G256" i="9"/>
  <c r="H256" i="9"/>
  <c r="I256" i="9"/>
  <c r="J256" i="9"/>
  <c r="K256" i="9"/>
  <c r="L256" i="9"/>
  <c r="M256" i="9"/>
  <c r="N256" i="9"/>
  <c r="O256" i="9"/>
  <c r="P256" i="9"/>
  <c r="Q256" i="9"/>
  <c r="R256" i="9"/>
  <c r="S256" i="9"/>
  <c r="T256" i="9"/>
  <c r="U256" i="9"/>
  <c r="V256" i="9"/>
  <c r="W256" i="9"/>
  <c r="X256" i="9"/>
  <c r="Y256" i="9"/>
  <c r="Z256" i="9"/>
  <c r="AA256" i="9"/>
  <c r="AB256" i="9"/>
  <c r="AC256" i="9"/>
  <c r="AD256" i="9"/>
  <c r="AE256" i="9"/>
  <c r="AF256" i="9"/>
  <c r="AG256" i="9"/>
  <c r="AH256" i="9"/>
  <c r="AI256" i="9"/>
  <c r="AJ256" i="9"/>
  <c r="AK256" i="9"/>
  <c r="AL256" i="9"/>
  <c r="AM256" i="9"/>
  <c r="AN256" i="9"/>
  <c r="AO256" i="9"/>
  <c r="AP256" i="9"/>
  <c r="AQ256" i="9"/>
  <c r="AR256" i="9"/>
  <c r="AS256" i="9"/>
  <c r="AT256" i="9"/>
  <c r="AU256" i="9"/>
  <c r="AV256" i="9"/>
  <c r="AW256" i="9"/>
  <c r="AX256" i="9"/>
  <c r="AY256" i="9"/>
  <c r="AZ256" i="9"/>
  <c r="BA256" i="9"/>
  <c r="BB256" i="9"/>
  <c r="BC256" i="9"/>
  <c r="BD256" i="9"/>
  <c r="BE256" i="9"/>
  <c r="BF256" i="9"/>
  <c r="BG256" i="9"/>
  <c r="BH256" i="9"/>
  <c r="BI256" i="9"/>
  <c r="BJ256" i="9"/>
  <c r="BK256" i="9"/>
  <c r="B257" i="9"/>
  <c r="BM257" i="9" s="1"/>
  <c r="C257" i="9"/>
  <c r="D257" i="9"/>
  <c r="F257" i="9" s="1"/>
  <c r="E257" i="9"/>
  <c r="G257" i="9"/>
  <c r="H257" i="9"/>
  <c r="I257" i="9"/>
  <c r="J257" i="9"/>
  <c r="K257" i="9"/>
  <c r="L257" i="9"/>
  <c r="M257" i="9"/>
  <c r="N257" i="9"/>
  <c r="O257" i="9"/>
  <c r="P257" i="9"/>
  <c r="Q257" i="9"/>
  <c r="R257" i="9"/>
  <c r="S257" i="9"/>
  <c r="T257" i="9"/>
  <c r="U257" i="9"/>
  <c r="V257" i="9"/>
  <c r="W257" i="9"/>
  <c r="X257" i="9"/>
  <c r="Y257" i="9"/>
  <c r="Z257" i="9"/>
  <c r="AA257" i="9"/>
  <c r="AB257" i="9"/>
  <c r="AC257" i="9"/>
  <c r="AD257" i="9"/>
  <c r="AE257" i="9"/>
  <c r="AF257" i="9"/>
  <c r="AG257" i="9"/>
  <c r="AH257" i="9"/>
  <c r="AI257" i="9"/>
  <c r="AJ257" i="9"/>
  <c r="AK257" i="9"/>
  <c r="AL257" i="9"/>
  <c r="AM257" i="9"/>
  <c r="AN257" i="9"/>
  <c r="AO257" i="9"/>
  <c r="AP257" i="9"/>
  <c r="AQ257" i="9"/>
  <c r="AR257" i="9"/>
  <c r="AS257" i="9"/>
  <c r="AT257" i="9"/>
  <c r="AU257" i="9"/>
  <c r="AV257" i="9"/>
  <c r="AW257" i="9"/>
  <c r="AX257" i="9"/>
  <c r="AY257" i="9"/>
  <c r="AZ257" i="9"/>
  <c r="BA257" i="9"/>
  <c r="BB257" i="9"/>
  <c r="BC257" i="9"/>
  <c r="BD257" i="9"/>
  <c r="BE257" i="9"/>
  <c r="BF257" i="9"/>
  <c r="BG257" i="9"/>
  <c r="BH257" i="9"/>
  <c r="BI257" i="9"/>
  <c r="BJ257" i="9"/>
  <c r="BK257" i="9"/>
  <c r="B258" i="9"/>
  <c r="C258" i="9"/>
  <c r="D258" i="9"/>
  <c r="F258" i="9" s="1"/>
  <c r="E258" i="9"/>
  <c r="G258" i="9"/>
  <c r="H258" i="9"/>
  <c r="I258" i="9"/>
  <c r="J258" i="9"/>
  <c r="K258" i="9"/>
  <c r="L258" i="9"/>
  <c r="M258" i="9"/>
  <c r="N258" i="9"/>
  <c r="O258" i="9"/>
  <c r="P258" i="9"/>
  <c r="Q258" i="9"/>
  <c r="R258" i="9"/>
  <c r="S258" i="9"/>
  <c r="T258" i="9"/>
  <c r="U258" i="9"/>
  <c r="V258" i="9"/>
  <c r="W258" i="9"/>
  <c r="X258" i="9"/>
  <c r="Y258" i="9"/>
  <c r="Z258" i="9"/>
  <c r="AA258" i="9"/>
  <c r="AB258" i="9"/>
  <c r="AC258" i="9"/>
  <c r="AD258" i="9"/>
  <c r="AE258" i="9"/>
  <c r="AF258" i="9"/>
  <c r="AG258" i="9"/>
  <c r="AH258" i="9"/>
  <c r="AI258" i="9"/>
  <c r="AJ258" i="9"/>
  <c r="AK258" i="9"/>
  <c r="AL258" i="9"/>
  <c r="AM258" i="9"/>
  <c r="AN258" i="9"/>
  <c r="AO258" i="9"/>
  <c r="AP258" i="9"/>
  <c r="AQ258" i="9"/>
  <c r="AR258" i="9"/>
  <c r="AS258" i="9"/>
  <c r="AT258" i="9"/>
  <c r="AU258" i="9"/>
  <c r="AV258" i="9"/>
  <c r="AW258" i="9"/>
  <c r="AX258" i="9"/>
  <c r="AY258" i="9"/>
  <c r="AZ258" i="9"/>
  <c r="BA258" i="9"/>
  <c r="BB258" i="9"/>
  <c r="BC258" i="9"/>
  <c r="BD258" i="9"/>
  <c r="BE258" i="9"/>
  <c r="BF258" i="9"/>
  <c r="BG258" i="9"/>
  <c r="BH258" i="9"/>
  <c r="BI258" i="9"/>
  <c r="BJ258" i="9"/>
  <c r="BK258" i="9"/>
  <c r="B259" i="9"/>
  <c r="C259" i="9"/>
  <c r="D259" i="9"/>
  <c r="F259" i="9" s="1"/>
  <c r="E259" i="9"/>
  <c r="G259" i="9"/>
  <c r="H259" i="9"/>
  <c r="I259" i="9"/>
  <c r="J259" i="9"/>
  <c r="K259" i="9"/>
  <c r="L259" i="9"/>
  <c r="M259" i="9"/>
  <c r="N259" i="9"/>
  <c r="O259" i="9"/>
  <c r="P259" i="9"/>
  <c r="Q259" i="9"/>
  <c r="R259" i="9"/>
  <c r="S259" i="9"/>
  <c r="T259" i="9"/>
  <c r="U259" i="9"/>
  <c r="V259" i="9"/>
  <c r="W259" i="9"/>
  <c r="X259" i="9"/>
  <c r="Y259" i="9"/>
  <c r="Z259" i="9"/>
  <c r="AA259" i="9"/>
  <c r="AB259" i="9"/>
  <c r="AC259" i="9"/>
  <c r="AD259" i="9"/>
  <c r="AE259" i="9"/>
  <c r="AF259" i="9"/>
  <c r="AG259" i="9"/>
  <c r="AH259" i="9"/>
  <c r="AI259" i="9"/>
  <c r="AJ259" i="9"/>
  <c r="AK259" i="9"/>
  <c r="AL259" i="9"/>
  <c r="AM259" i="9"/>
  <c r="AN259" i="9"/>
  <c r="AO259" i="9"/>
  <c r="AP259" i="9"/>
  <c r="AQ259" i="9"/>
  <c r="AR259" i="9"/>
  <c r="AS259" i="9"/>
  <c r="AT259" i="9"/>
  <c r="AU259" i="9"/>
  <c r="AV259" i="9"/>
  <c r="AW259" i="9"/>
  <c r="AX259" i="9"/>
  <c r="AY259" i="9"/>
  <c r="AZ259" i="9"/>
  <c r="BA259" i="9"/>
  <c r="BB259" i="9"/>
  <c r="BC259" i="9"/>
  <c r="BD259" i="9"/>
  <c r="BE259" i="9"/>
  <c r="BF259" i="9"/>
  <c r="BG259" i="9"/>
  <c r="BH259" i="9"/>
  <c r="BI259" i="9"/>
  <c r="BJ259" i="9"/>
  <c r="BK259" i="9"/>
  <c r="B260" i="9"/>
  <c r="BN260" i="9" s="1"/>
  <c r="C260" i="9"/>
  <c r="D260" i="9"/>
  <c r="F260" i="9" s="1"/>
  <c r="E260" i="9"/>
  <c r="G260" i="9"/>
  <c r="H260" i="9"/>
  <c r="I260" i="9"/>
  <c r="J260" i="9"/>
  <c r="K260" i="9"/>
  <c r="L260" i="9"/>
  <c r="M260" i="9"/>
  <c r="N260" i="9"/>
  <c r="O260" i="9"/>
  <c r="P260" i="9"/>
  <c r="Q260" i="9"/>
  <c r="R260" i="9"/>
  <c r="S260" i="9"/>
  <c r="T260" i="9"/>
  <c r="U260" i="9"/>
  <c r="V260" i="9"/>
  <c r="W260" i="9"/>
  <c r="X260" i="9"/>
  <c r="Y260" i="9"/>
  <c r="Z260" i="9"/>
  <c r="AA260" i="9"/>
  <c r="AB260" i="9"/>
  <c r="AC260" i="9"/>
  <c r="AD260" i="9"/>
  <c r="AE260" i="9"/>
  <c r="AF260" i="9"/>
  <c r="AG260" i="9"/>
  <c r="AH260" i="9"/>
  <c r="AI260" i="9"/>
  <c r="AJ260" i="9"/>
  <c r="AK260" i="9"/>
  <c r="AL260" i="9"/>
  <c r="AM260" i="9"/>
  <c r="AN260" i="9"/>
  <c r="AO260" i="9"/>
  <c r="AP260" i="9"/>
  <c r="AQ260" i="9"/>
  <c r="AR260" i="9"/>
  <c r="AS260" i="9"/>
  <c r="AT260" i="9"/>
  <c r="AU260" i="9"/>
  <c r="AV260" i="9"/>
  <c r="AW260" i="9"/>
  <c r="AX260" i="9"/>
  <c r="AY260" i="9"/>
  <c r="AZ260" i="9"/>
  <c r="BA260" i="9"/>
  <c r="BB260" i="9"/>
  <c r="BC260" i="9"/>
  <c r="BD260" i="9"/>
  <c r="BE260" i="9"/>
  <c r="BF260" i="9"/>
  <c r="BG260" i="9"/>
  <c r="BH260" i="9"/>
  <c r="BI260" i="9"/>
  <c r="BJ260" i="9"/>
  <c r="BK260" i="9"/>
  <c r="B261" i="9"/>
  <c r="BL261" i="9" s="1"/>
  <c r="C261" i="9"/>
  <c r="D261" i="9"/>
  <c r="F261" i="9" s="1"/>
  <c r="E261" i="9"/>
  <c r="G261" i="9"/>
  <c r="H261" i="9"/>
  <c r="I261" i="9"/>
  <c r="J261" i="9"/>
  <c r="K261" i="9"/>
  <c r="L261" i="9"/>
  <c r="M261" i="9"/>
  <c r="N261" i="9"/>
  <c r="O261" i="9"/>
  <c r="P261" i="9"/>
  <c r="Q261" i="9"/>
  <c r="R261" i="9"/>
  <c r="S261" i="9"/>
  <c r="T261" i="9"/>
  <c r="U261" i="9"/>
  <c r="V261" i="9"/>
  <c r="W261" i="9"/>
  <c r="X261" i="9"/>
  <c r="Y261" i="9"/>
  <c r="Z261" i="9"/>
  <c r="AA261" i="9"/>
  <c r="AB261" i="9"/>
  <c r="AC261" i="9"/>
  <c r="AD261" i="9"/>
  <c r="AE261" i="9"/>
  <c r="AF261" i="9"/>
  <c r="AG261" i="9"/>
  <c r="AH261" i="9"/>
  <c r="AI261" i="9"/>
  <c r="AJ261" i="9"/>
  <c r="AK261" i="9"/>
  <c r="AL261" i="9"/>
  <c r="AM261" i="9"/>
  <c r="AN261" i="9"/>
  <c r="AO261" i="9"/>
  <c r="AP261" i="9"/>
  <c r="AQ261" i="9"/>
  <c r="AR261" i="9"/>
  <c r="AS261" i="9"/>
  <c r="AT261" i="9"/>
  <c r="AU261" i="9"/>
  <c r="AV261" i="9"/>
  <c r="AW261" i="9"/>
  <c r="AX261" i="9"/>
  <c r="AY261" i="9"/>
  <c r="AZ261" i="9"/>
  <c r="BA261" i="9"/>
  <c r="BB261" i="9"/>
  <c r="BC261" i="9"/>
  <c r="BD261" i="9"/>
  <c r="BE261" i="9"/>
  <c r="BF261" i="9"/>
  <c r="BG261" i="9"/>
  <c r="BH261" i="9"/>
  <c r="BI261" i="9"/>
  <c r="BJ261" i="9"/>
  <c r="BK261" i="9"/>
  <c r="B262" i="9"/>
  <c r="BL262" i="9" s="1"/>
  <c r="C262" i="9"/>
  <c r="D262" i="9"/>
  <c r="F262" i="9" s="1"/>
  <c r="E262" i="9"/>
  <c r="G262" i="9"/>
  <c r="H262" i="9"/>
  <c r="I262" i="9"/>
  <c r="J262" i="9"/>
  <c r="K262" i="9"/>
  <c r="L262" i="9"/>
  <c r="M262" i="9"/>
  <c r="N262" i="9"/>
  <c r="O262" i="9"/>
  <c r="P262" i="9"/>
  <c r="Q262" i="9"/>
  <c r="R262" i="9"/>
  <c r="S262" i="9"/>
  <c r="T262" i="9"/>
  <c r="U262" i="9"/>
  <c r="V262" i="9"/>
  <c r="W262" i="9"/>
  <c r="X262" i="9"/>
  <c r="Y262" i="9"/>
  <c r="Z262" i="9"/>
  <c r="AA262" i="9"/>
  <c r="AB262" i="9"/>
  <c r="AC262" i="9"/>
  <c r="AD262" i="9"/>
  <c r="AE262" i="9"/>
  <c r="AF262" i="9"/>
  <c r="AG262" i="9"/>
  <c r="AH262" i="9"/>
  <c r="AI262" i="9"/>
  <c r="AJ262" i="9"/>
  <c r="AK262" i="9"/>
  <c r="AL262" i="9"/>
  <c r="AM262" i="9"/>
  <c r="AN262" i="9"/>
  <c r="AO262" i="9"/>
  <c r="AP262" i="9"/>
  <c r="AQ262" i="9"/>
  <c r="AR262" i="9"/>
  <c r="AS262" i="9"/>
  <c r="AT262" i="9"/>
  <c r="AU262" i="9"/>
  <c r="AV262" i="9"/>
  <c r="AW262" i="9"/>
  <c r="AX262" i="9"/>
  <c r="AY262" i="9"/>
  <c r="AZ262" i="9"/>
  <c r="BA262" i="9"/>
  <c r="BB262" i="9"/>
  <c r="BC262" i="9"/>
  <c r="BD262" i="9"/>
  <c r="BE262" i="9"/>
  <c r="BF262" i="9"/>
  <c r="BG262" i="9"/>
  <c r="BH262" i="9"/>
  <c r="BI262" i="9"/>
  <c r="BJ262" i="9"/>
  <c r="BK262" i="9"/>
  <c r="B263" i="9"/>
  <c r="C263" i="9"/>
  <c r="D263" i="9"/>
  <c r="F263" i="9" s="1"/>
  <c r="E263" i="9"/>
  <c r="G263" i="9"/>
  <c r="H263" i="9"/>
  <c r="I263" i="9"/>
  <c r="J263" i="9"/>
  <c r="K263" i="9"/>
  <c r="L263" i="9"/>
  <c r="M263" i="9"/>
  <c r="N263" i="9"/>
  <c r="O263" i="9"/>
  <c r="P263" i="9"/>
  <c r="Q263" i="9"/>
  <c r="R263" i="9"/>
  <c r="S263" i="9"/>
  <c r="T263" i="9"/>
  <c r="U263" i="9"/>
  <c r="V263" i="9"/>
  <c r="W263" i="9"/>
  <c r="X263" i="9"/>
  <c r="Y263" i="9"/>
  <c r="Z263" i="9"/>
  <c r="AA263" i="9"/>
  <c r="AB263" i="9"/>
  <c r="AC263" i="9"/>
  <c r="AD263" i="9"/>
  <c r="AE263" i="9"/>
  <c r="AF263" i="9"/>
  <c r="AG263" i="9"/>
  <c r="AH263" i="9"/>
  <c r="AI263" i="9"/>
  <c r="AJ263" i="9"/>
  <c r="AK263" i="9"/>
  <c r="AL263" i="9"/>
  <c r="AM263" i="9"/>
  <c r="AN263" i="9"/>
  <c r="AO263" i="9"/>
  <c r="AP263" i="9"/>
  <c r="AQ263" i="9"/>
  <c r="AR263" i="9"/>
  <c r="AS263" i="9"/>
  <c r="AT263" i="9"/>
  <c r="AU263" i="9"/>
  <c r="AV263" i="9"/>
  <c r="AW263" i="9"/>
  <c r="AX263" i="9"/>
  <c r="AY263" i="9"/>
  <c r="AZ263" i="9"/>
  <c r="BA263" i="9"/>
  <c r="BB263" i="9"/>
  <c r="BC263" i="9"/>
  <c r="BD263" i="9"/>
  <c r="BE263" i="9"/>
  <c r="BF263" i="9"/>
  <c r="BG263" i="9"/>
  <c r="BH263" i="9"/>
  <c r="BI263" i="9"/>
  <c r="BJ263" i="9"/>
  <c r="BK263" i="9"/>
  <c r="B264" i="9"/>
  <c r="C264" i="9"/>
  <c r="D264" i="9"/>
  <c r="F264" i="9" s="1"/>
  <c r="E264" i="9"/>
  <c r="G264" i="9"/>
  <c r="H264" i="9"/>
  <c r="I264" i="9"/>
  <c r="J264" i="9"/>
  <c r="K264" i="9"/>
  <c r="L264" i="9"/>
  <c r="M264" i="9"/>
  <c r="N264" i="9"/>
  <c r="O264" i="9"/>
  <c r="P264" i="9"/>
  <c r="Q264" i="9"/>
  <c r="R264" i="9"/>
  <c r="S264" i="9"/>
  <c r="T264" i="9"/>
  <c r="U264" i="9"/>
  <c r="V264" i="9"/>
  <c r="W264" i="9"/>
  <c r="X264" i="9"/>
  <c r="Y264" i="9"/>
  <c r="Z264" i="9"/>
  <c r="AA264" i="9"/>
  <c r="AB264" i="9"/>
  <c r="AC264" i="9"/>
  <c r="AD264" i="9"/>
  <c r="AE264" i="9"/>
  <c r="AF264" i="9"/>
  <c r="AG264" i="9"/>
  <c r="AH264" i="9"/>
  <c r="AI264" i="9"/>
  <c r="AJ264" i="9"/>
  <c r="AK264" i="9"/>
  <c r="AL264" i="9"/>
  <c r="AM264" i="9"/>
  <c r="AN264" i="9"/>
  <c r="AO264" i="9"/>
  <c r="AP264" i="9"/>
  <c r="AQ264" i="9"/>
  <c r="AR264" i="9"/>
  <c r="AS264" i="9"/>
  <c r="AT264" i="9"/>
  <c r="AU264" i="9"/>
  <c r="AV264" i="9"/>
  <c r="AW264" i="9"/>
  <c r="AX264" i="9"/>
  <c r="AY264" i="9"/>
  <c r="AZ264" i="9"/>
  <c r="BA264" i="9"/>
  <c r="BB264" i="9"/>
  <c r="BC264" i="9"/>
  <c r="BD264" i="9"/>
  <c r="BE264" i="9"/>
  <c r="BF264" i="9"/>
  <c r="BG264" i="9"/>
  <c r="BH264" i="9"/>
  <c r="BI264" i="9"/>
  <c r="BJ264" i="9"/>
  <c r="BK264" i="9"/>
  <c r="B265" i="9"/>
  <c r="BN265" i="9" s="1"/>
  <c r="C265" i="9"/>
  <c r="D265" i="9"/>
  <c r="F265" i="9" s="1"/>
  <c r="E265" i="9"/>
  <c r="G265" i="9"/>
  <c r="H265" i="9"/>
  <c r="I265" i="9"/>
  <c r="J265" i="9"/>
  <c r="K265" i="9"/>
  <c r="L265" i="9"/>
  <c r="M265" i="9"/>
  <c r="N265" i="9"/>
  <c r="O265" i="9"/>
  <c r="P265" i="9"/>
  <c r="Q265" i="9"/>
  <c r="R265" i="9"/>
  <c r="S265" i="9"/>
  <c r="T265" i="9"/>
  <c r="U265" i="9"/>
  <c r="V265" i="9"/>
  <c r="W265" i="9"/>
  <c r="X265" i="9"/>
  <c r="Y265" i="9"/>
  <c r="Z265" i="9"/>
  <c r="AA265" i="9"/>
  <c r="AB265" i="9"/>
  <c r="AC265" i="9"/>
  <c r="AD265" i="9"/>
  <c r="AE265" i="9"/>
  <c r="AF265" i="9"/>
  <c r="AG265" i="9"/>
  <c r="AH265" i="9"/>
  <c r="AI265" i="9"/>
  <c r="AJ265" i="9"/>
  <c r="AK265" i="9"/>
  <c r="AL265" i="9"/>
  <c r="AM265" i="9"/>
  <c r="AN265" i="9"/>
  <c r="AO265" i="9"/>
  <c r="AP265" i="9"/>
  <c r="AQ265" i="9"/>
  <c r="AR265" i="9"/>
  <c r="AS265" i="9"/>
  <c r="AT265" i="9"/>
  <c r="AU265" i="9"/>
  <c r="AV265" i="9"/>
  <c r="AW265" i="9"/>
  <c r="AX265" i="9"/>
  <c r="AY265" i="9"/>
  <c r="AZ265" i="9"/>
  <c r="BA265" i="9"/>
  <c r="BB265" i="9"/>
  <c r="BC265" i="9"/>
  <c r="BD265" i="9"/>
  <c r="BE265" i="9"/>
  <c r="BF265" i="9"/>
  <c r="BG265" i="9"/>
  <c r="BH265" i="9"/>
  <c r="BI265" i="9"/>
  <c r="BJ265" i="9"/>
  <c r="BK265" i="9"/>
  <c r="B266" i="9"/>
  <c r="BM266" i="9" s="1"/>
  <c r="C266" i="9"/>
  <c r="D266" i="9"/>
  <c r="F266" i="9" s="1"/>
  <c r="E266" i="9"/>
  <c r="G266" i="9"/>
  <c r="H266" i="9"/>
  <c r="I266" i="9"/>
  <c r="J266" i="9"/>
  <c r="K266" i="9"/>
  <c r="L266" i="9"/>
  <c r="M266" i="9"/>
  <c r="N266" i="9"/>
  <c r="O266" i="9"/>
  <c r="P266" i="9"/>
  <c r="Q266" i="9"/>
  <c r="R266" i="9"/>
  <c r="S266" i="9"/>
  <c r="T266" i="9"/>
  <c r="U266" i="9"/>
  <c r="V266" i="9"/>
  <c r="W266" i="9"/>
  <c r="X266" i="9"/>
  <c r="Y266" i="9"/>
  <c r="Z266" i="9"/>
  <c r="AA266" i="9"/>
  <c r="AB266" i="9"/>
  <c r="AC266" i="9"/>
  <c r="AD266" i="9"/>
  <c r="AE266" i="9"/>
  <c r="AF266" i="9"/>
  <c r="AG266" i="9"/>
  <c r="AH266" i="9"/>
  <c r="AI266" i="9"/>
  <c r="AJ266" i="9"/>
  <c r="AK266" i="9"/>
  <c r="AL266" i="9"/>
  <c r="AM266" i="9"/>
  <c r="AN266" i="9"/>
  <c r="AO266" i="9"/>
  <c r="AP266" i="9"/>
  <c r="AQ266" i="9"/>
  <c r="AR266" i="9"/>
  <c r="AS266" i="9"/>
  <c r="AT266" i="9"/>
  <c r="AU266" i="9"/>
  <c r="AV266" i="9"/>
  <c r="AW266" i="9"/>
  <c r="AX266" i="9"/>
  <c r="AY266" i="9"/>
  <c r="AZ266" i="9"/>
  <c r="BA266" i="9"/>
  <c r="BB266" i="9"/>
  <c r="BC266" i="9"/>
  <c r="BD266" i="9"/>
  <c r="BE266" i="9"/>
  <c r="BF266" i="9"/>
  <c r="BG266" i="9"/>
  <c r="BH266" i="9"/>
  <c r="BI266" i="9"/>
  <c r="BJ266" i="9"/>
  <c r="BK266" i="9"/>
  <c r="B267" i="9"/>
  <c r="BL267" i="9" s="1"/>
  <c r="C267" i="9"/>
  <c r="D267" i="9"/>
  <c r="F267" i="9" s="1"/>
  <c r="E267" i="9"/>
  <c r="G267" i="9"/>
  <c r="H267" i="9"/>
  <c r="I267" i="9"/>
  <c r="J267" i="9"/>
  <c r="K267" i="9"/>
  <c r="L267" i="9"/>
  <c r="M267" i="9"/>
  <c r="N267" i="9"/>
  <c r="O267" i="9"/>
  <c r="P267" i="9"/>
  <c r="Q267" i="9"/>
  <c r="R267" i="9"/>
  <c r="S267" i="9"/>
  <c r="T267" i="9"/>
  <c r="U267" i="9"/>
  <c r="V267" i="9"/>
  <c r="W267" i="9"/>
  <c r="X267" i="9"/>
  <c r="Y267" i="9"/>
  <c r="Z267" i="9"/>
  <c r="AA267" i="9"/>
  <c r="AB267" i="9"/>
  <c r="AC267" i="9"/>
  <c r="AD267" i="9"/>
  <c r="AE267" i="9"/>
  <c r="AF267" i="9"/>
  <c r="AG267" i="9"/>
  <c r="AH267" i="9"/>
  <c r="AI267" i="9"/>
  <c r="AJ267" i="9"/>
  <c r="AK267" i="9"/>
  <c r="AL267" i="9"/>
  <c r="AM267" i="9"/>
  <c r="AN267" i="9"/>
  <c r="AO267" i="9"/>
  <c r="AP267" i="9"/>
  <c r="AQ267" i="9"/>
  <c r="AR267" i="9"/>
  <c r="AS267" i="9"/>
  <c r="AT267" i="9"/>
  <c r="AU267" i="9"/>
  <c r="AV267" i="9"/>
  <c r="AW267" i="9"/>
  <c r="AX267" i="9"/>
  <c r="AY267" i="9"/>
  <c r="AZ267" i="9"/>
  <c r="BA267" i="9"/>
  <c r="BB267" i="9"/>
  <c r="BC267" i="9"/>
  <c r="BD267" i="9"/>
  <c r="BE267" i="9"/>
  <c r="BF267" i="9"/>
  <c r="BG267" i="9"/>
  <c r="BH267" i="9"/>
  <c r="BI267" i="9"/>
  <c r="BJ267" i="9"/>
  <c r="BK267" i="9"/>
  <c r="B268" i="9"/>
  <c r="C268" i="9"/>
  <c r="D268" i="9"/>
  <c r="F268" i="9" s="1"/>
  <c r="E268" i="9"/>
  <c r="G268" i="9"/>
  <c r="H268" i="9"/>
  <c r="I268" i="9"/>
  <c r="J268" i="9"/>
  <c r="K268" i="9"/>
  <c r="L268" i="9"/>
  <c r="M268" i="9"/>
  <c r="N268" i="9"/>
  <c r="O268" i="9"/>
  <c r="P268" i="9"/>
  <c r="Q268" i="9"/>
  <c r="R268" i="9"/>
  <c r="S268" i="9"/>
  <c r="T268" i="9"/>
  <c r="U268" i="9"/>
  <c r="V268" i="9"/>
  <c r="W268" i="9"/>
  <c r="X268" i="9"/>
  <c r="Y268" i="9"/>
  <c r="Z268" i="9"/>
  <c r="AA268" i="9"/>
  <c r="AB268" i="9"/>
  <c r="AC268" i="9"/>
  <c r="AD268" i="9"/>
  <c r="AE268" i="9"/>
  <c r="AF268" i="9"/>
  <c r="AG268" i="9"/>
  <c r="AH268" i="9"/>
  <c r="AI268" i="9"/>
  <c r="AJ268" i="9"/>
  <c r="AK268" i="9"/>
  <c r="AL268" i="9"/>
  <c r="AM268" i="9"/>
  <c r="AN268" i="9"/>
  <c r="AO268" i="9"/>
  <c r="AP268" i="9"/>
  <c r="AQ268" i="9"/>
  <c r="AR268" i="9"/>
  <c r="AS268" i="9"/>
  <c r="AT268" i="9"/>
  <c r="AU268" i="9"/>
  <c r="AV268" i="9"/>
  <c r="AW268" i="9"/>
  <c r="AX268" i="9"/>
  <c r="AY268" i="9"/>
  <c r="AZ268" i="9"/>
  <c r="BA268" i="9"/>
  <c r="BB268" i="9"/>
  <c r="BC268" i="9"/>
  <c r="BD268" i="9"/>
  <c r="BE268" i="9"/>
  <c r="BF268" i="9"/>
  <c r="BG268" i="9"/>
  <c r="BH268" i="9"/>
  <c r="BI268" i="9"/>
  <c r="BJ268" i="9"/>
  <c r="BK268" i="9"/>
  <c r="B269" i="9"/>
  <c r="C269" i="9"/>
  <c r="D269" i="9"/>
  <c r="F269" i="9" s="1"/>
  <c r="E269" i="9"/>
  <c r="G269" i="9"/>
  <c r="H269" i="9"/>
  <c r="I269" i="9"/>
  <c r="J269" i="9"/>
  <c r="K269" i="9"/>
  <c r="L269" i="9"/>
  <c r="M269" i="9"/>
  <c r="N269" i="9"/>
  <c r="O269" i="9"/>
  <c r="P269" i="9"/>
  <c r="Q269" i="9"/>
  <c r="R269" i="9"/>
  <c r="S269" i="9"/>
  <c r="T269" i="9"/>
  <c r="U269" i="9"/>
  <c r="V269" i="9"/>
  <c r="W269" i="9"/>
  <c r="X269" i="9"/>
  <c r="Y269" i="9"/>
  <c r="Z269" i="9"/>
  <c r="AA269" i="9"/>
  <c r="AB269" i="9"/>
  <c r="AC269" i="9"/>
  <c r="AD269" i="9"/>
  <c r="AE269" i="9"/>
  <c r="AF269" i="9"/>
  <c r="AG269" i="9"/>
  <c r="AH269" i="9"/>
  <c r="AI269" i="9"/>
  <c r="AJ269" i="9"/>
  <c r="AK269" i="9"/>
  <c r="AL269" i="9"/>
  <c r="AM269" i="9"/>
  <c r="AN269" i="9"/>
  <c r="AO269" i="9"/>
  <c r="AP269" i="9"/>
  <c r="AQ269" i="9"/>
  <c r="AR269" i="9"/>
  <c r="AS269" i="9"/>
  <c r="AT269" i="9"/>
  <c r="AU269" i="9"/>
  <c r="AV269" i="9"/>
  <c r="AW269" i="9"/>
  <c r="AX269" i="9"/>
  <c r="AY269" i="9"/>
  <c r="AZ269" i="9"/>
  <c r="BA269" i="9"/>
  <c r="BB269" i="9"/>
  <c r="BC269" i="9"/>
  <c r="BD269" i="9"/>
  <c r="BE269" i="9"/>
  <c r="BF269" i="9"/>
  <c r="BG269" i="9"/>
  <c r="BH269" i="9"/>
  <c r="BI269" i="9"/>
  <c r="BJ269" i="9"/>
  <c r="BK269" i="9"/>
  <c r="B270" i="9"/>
  <c r="BN270" i="9" s="1"/>
  <c r="C270" i="9"/>
  <c r="D270" i="9"/>
  <c r="F270" i="9" s="1"/>
  <c r="E270" i="9"/>
  <c r="G270" i="9"/>
  <c r="H270" i="9"/>
  <c r="I270" i="9"/>
  <c r="J270" i="9"/>
  <c r="K270" i="9"/>
  <c r="L270" i="9"/>
  <c r="M270" i="9"/>
  <c r="N270" i="9"/>
  <c r="O270" i="9"/>
  <c r="P270" i="9"/>
  <c r="Q270" i="9"/>
  <c r="R270" i="9"/>
  <c r="S270" i="9"/>
  <c r="T270" i="9"/>
  <c r="U270" i="9"/>
  <c r="V270" i="9"/>
  <c r="W270" i="9"/>
  <c r="X270" i="9"/>
  <c r="Y270" i="9"/>
  <c r="Z270" i="9"/>
  <c r="AA270" i="9"/>
  <c r="AB270" i="9"/>
  <c r="AC270" i="9"/>
  <c r="AD270" i="9"/>
  <c r="AE270" i="9"/>
  <c r="AF270" i="9"/>
  <c r="AG270" i="9"/>
  <c r="AH270" i="9"/>
  <c r="AI270" i="9"/>
  <c r="AJ270" i="9"/>
  <c r="AK270" i="9"/>
  <c r="AL270" i="9"/>
  <c r="AM270" i="9"/>
  <c r="AN270" i="9"/>
  <c r="AO270" i="9"/>
  <c r="AP270" i="9"/>
  <c r="AQ270" i="9"/>
  <c r="AR270" i="9"/>
  <c r="AS270" i="9"/>
  <c r="AT270" i="9"/>
  <c r="AU270" i="9"/>
  <c r="AV270" i="9"/>
  <c r="AW270" i="9"/>
  <c r="AX270" i="9"/>
  <c r="AY270" i="9"/>
  <c r="AZ270" i="9"/>
  <c r="BA270" i="9"/>
  <c r="BB270" i="9"/>
  <c r="BC270" i="9"/>
  <c r="BD270" i="9"/>
  <c r="BE270" i="9"/>
  <c r="BF270" i="9"/>
  <c r="BG270" i="9"/>
  <c r="BH270" i="9"/>
  <c r="BI270" i="9"/>
  <c r="BJ270" i="9"/>
  <c r="BK270" i="9"/>
  <c r="B271" i="9"/>
  <c r="C271" i="9"/>
  <c r="D271" i="9"/>
  <c r="F271" i="9" s="1"/>
  <c r="E271" i="9"/>
  <c r="G271" i="9"/>
  <c r="H271" i="9"/>
  <c r="I271" i="9"/>
  <c r="J271" i="9"/>
  <c r="K271" i="9"/>
  <c r="L271" i="9"/>
  <c r="M271" i="9"/>
  <c r="N271" i="9"/>
  <c r="O271" i="9"/>
  <c r="P271" i="9"/>
  <c r="Q271" i="9"/>
  <c r="R271" i="9"/>
  <c r="S271" i="9"/>
  <c r="T271" i="9"/>
  <c r="U271" i="9"/>
  <c r="V271" i="9"/>
  <c r="W271" i="9"/>
  <c r="X271" i="9"/>
  <c r="Y271" i="9"/>
  <c r="Z271" i="9"/>
  <c r="AA271" i="9"/>
  <c r="AB271" i="9"/>
  <c r="AC271" i="9"/>
  <c r="AD271" i="9"/>
  <c r="AE271" i="9"/>
  <c r="AF271" i="9"/>
  <c r="AG271" i="9"/>
  <c r="AH271" i="9"/>
  <c r="AI271" i="9"/>
  <c r="AJ271" i="9"/>
  <c r="AK271" i="9"/>
  <c r="AL271" i="9"/>
  <c r="AM271" i="9"/>
  <c r="AN271" i="9"/>
  <c r="AO271" i="9"/>
  <c r="AP271" i="9"/>
  <c r="AQ271" i="9"/>
  <c r="AR271" i="9"/>
  <c r="AS271" i="9"/>
  <c r="AT271" i="9"/>
  <c r="AU271" i="9"/>
  <c r="AV271" i="9"/>
  <c r="AW271" i="9"/>
  <c r="AX271" i="9"/>
  <c r="AY271" i="9"/>
  <c r="AZ271" i="9"/>
  <c r="BA271" i="9"/>
  <c r="BB271" i="9"/>
  <c r="BC271" i="9"/>
  <c r="BD271" i="9"/>
  <c r="BE271" i="9"/>
  <c r="BF271" i="9"/>
  <c r="BG271" i="9"/>
  <c r="BH271" i="9"/>
  <c r="BI271" i="9"/>
  <c r="BJ271" i="9"/>
  <c r="BK271" i="9"/>
  <c r="B272" i="9"/>
  <c r="C272" i="9"/>
  <c r="D272" i="9"/>
  <c r="F272" i="9" s="1"/>
  <c r="E272" i="9"/>
  <c r="G272" i="9"/>
  <c r="H272" i="9"/>
  <c r="I272" i="9"/>
  <c r="J272" i="9"/>
  <c r="K272" i="9"/>
  <c r="L272" i="9"/>
  <c r="M272" i="9"/>
  <c r="N272" i="9"/>
  <c r="O272" i="9"/>
  <c r="P272" i="9"/>
  <c r="Q272" i="9"/>
  <c r="R272" i="9"/>
  <c r="S272" i="9"/>
  <c r="T272" i="9"/>
  <c r="U272" i="9"/>
  <c r="V272" i="9"/>
  <c r="W272" i="9"/>
  <c r="X272" i="9"/>
  <c r="Y272" i="9"/>
  <c r="Z272" i="9"/>
  <c r="AA272" i="9"/>
  <c r="AB272" i="9"/>
  <c r="AC272" i="9"/>
  <c r="AD272" i="9"/>
  <c r="AE272" i="9"/>
  <c r="AF272" i="9"/>
  <c r="AG272" i="9"/>
  <c r="AH272" i="9"/>
  <c r="AI272" i="9"/>
  <c r="AJ272" i="9"/>
  <c r="AK272" i="9"/>
  <c r="AL272" i="9"/>
  <c r="AM272" i="9"/>
  <c r="AN272" i="9"/>
  <c r="AO272" i="9"/>
  <c r="AP272" i="9"/>
  <c r="AQ272" i="9"/>
  <c r="AR272" i="9"/>
  <c r="AS272" i="9"/>
  <c r="AT272" i="9"/>
  <c r="AU272" i="9"/>
  <c r="AV272" i="9"/>
  <c r="AW272" i="9"/>
  <c r="AX272" i="9"/>
  <c r="AY272" i="9"/>
  <c r="AZ272" i="9"/>
  <c r="BA272" i="9"/>
  <c r="BB272" i="9"/>
  <c r="BC272" i="9"/>
  <c r="BD272" i="9"/>
  <c r="BE272" i="9"/>
  <c r="BF272" i="9"/>
  <c r="BG272" i="9"/>
  <c r="BH272" i="9"/>
  <c r="BI272" i="9"/>
  <c r="BJ272" i="9"/>
  <c r="BK272" i="9"/>
  <c r="B273" i="9"/>
  <c r="BM273" i="9" s="1"/>
  <c r="C273" i="9"/>
  <c r="D273" i="9"/>
  <c r="F273" i="9" s="1"/>
  <c r="E273" i="9"/>
  <c r="G273" i="9"/>
  <c r="H273" i="9"/>
  <c r="I273" i="9"/>
  <c r="J273" i="9"/>
  <c r="K273" i="9"/>
  <c r="L273" i="9"/>
  <c r="M273" i="9"/>
  <c r="N273" i="9"/>
  <c r="O273" i="9"/>
  <c r="P273" i="9"/>
  <c r="Q273" i="9"/>
  <c r="R273" i="9"/>
  <c r="S273" i="9"/>
  <c r="T273" i="9"/>
  <c r="U273" i="9"/>
  <c r="V273" i="9"/>
  <c r="W273" i="9"/>
  <c r="X273" i="9"/>
  <c r="Y273" i="9"/>
  <c r="Z273" i="9"/>
  <c r="AA273" i="9"/>
  <c r="AB273" i="9"/>
  <c r="AC273" i="9"/>
  <c r="AD273" i="9"/>
  <c r="AE273" i="9"/>
  <c r="AF273" i="9"/>
  <c r="AG273" i="9"/>
  <c r="AH273" i="9"/>
  <c r="AI273" i="9"/>
  <c r="AJ273" i="9"/>
  <c r="AK273" i="9"/>
  <c r="AL273" i="9"/>
  <c r="AM273" i="9"/>
  <c r="AN273" i="9"/>
  <c r="AO273" i="9"/>
  <c r="AP273" i="9"/>
  <c r="AQ273" i="9"/>
  <c r="AR273" i="9"/>
  <c r="AS273" i="9"/>
  <c r="AT273" i="9"/>
  <c r="AU273" i="9"/>
  <c r="AV273" i="9"/>
  <c r="AW273" i="9"/>
  <c r="AX273" i="9"/>
  <c r="AY273" i="9"/>
  <c r="AZ273" i="9"/>
  <c r="BA273" i="9"/>
  <c r="BB273" i="9"/>
  <c r="BC273" i="9"/>
  <c r="BD273" i="9"/>
  <c r="BE273" i="9"/>
  <c r="BF273" i="9"/>
  <c r="BG273" i="9"/>
  <c r="BH273" i="9"/>
  <c r="BI273" i="9"/>
  <c r="BJ273" i="9"/>
  <c r="BK273" i="9"/>
  <c r="B274" i="9"/>
  <c r="C274" i="9"/>
  <c r="D274" i="9"/>
  <c r="F274" i="9" s="1"/>
  <c r="E274" i="9"/>
  <c r="G274" i="9"/>
  <c r="H274" i="9"/>
  <c r="I274" i="9"/>
  <c r="J274" i="9"/>
  <c r="K274" i="9"/>
  <c r="L274" i="9"/>
  <c r="M274" i="9"/>
  <c r="N274" i="9"/>
  <c r="O274" i="9"/>
  <c r="P274" i="9"/>
  <c r="Q274" i="9"/>
  <c r="R274" i="9"/>
  <c r="S274" i="9"/>
  <c r="T274" i="9"/>
  <c r="U274" i="9"/>
  <c r="V274" i="9"/>
  <c r="W274" i="9"/>
  <c r="X274" i="9"/>
  <c r="Y274" i="9"/>
  <c r="Z274" i="9"/>
  <c r="AA274" i="9"/>
  <c r="AB274" i="9"/>
  <c r="AC274" i="9"/>
  <c r="AD274" i="9"/>
  <c r="AE274" i="9"/>
  <c r="AF274" i="9"/>
  <c r="AG274" i="9"/>
  <c r="AH274" i="9"/>
  <c r="AI274" i="9"/>
  <c r="AJ274" i="9"/>
  <c r="AK274" i="9"/>
  <c r="AL274" i="9"/>
  <c r="AM274" i="9"/>
  <c r="AN274" i="9"/>
  <c r="AO274" i="9"/>
  <c r="AP274" i="9"/>
  <c r="AQ274" i="9"/>
  <c r="AR274" i="9"/>
  <c r="AS274" i="9"/>
  <c r="AT274" i="9"/>
  <c r="AU274" i="9"/>
  <c r="AV274" i="9"/>
  <c r="AW274" i="9"/>
  <c r="AX274" i="9"/>
  <c r="AY274" i="9"/>
  <c r="AZ274" i="9"/>
  <c r="BA274" i="9"/>
  <c r="BB274" i="9"/>
  <c r="BC274" i="9"/>
  <c r="BD274" i="9"/>
  <c r="BE274" i="9"/>
  <c r="BF274" i="9"/>
  <c r="BG274" i="9"/>
  <c r="BH274" i="9"/>
  <c r="BI274" i="9"/>
  <c r="BJ274" i="9"/>
  <c r="BK274" i="9"/>
  <c r="B275" i="9"/>
  <c r="C275" i="9"/>
  <c r="D275" i="9"/>
  <c r="F275" i="9" s="1"/>
  <c r="E275" i="9"/>
  <c r="G275" i="9"/>
  <c r="H275" i="9"/>
  <c r="I275" i="9"/>
  <c r="J275" i="9"/>
  <c r="K275" i="9"/>
  <c r="L275" i="9"/>
  <c r="M275" i="9"/>
  <c r="N275" i="9"/>
  <c r="O275" i="9"/>
  <c r="P275" i="9"/>
  <c r="Q275" i="9"/>
  <c r="R275" i="9"/>
  <c r="S275" i="9"/>
  <c r="T275" i="9"/>
  <c r="U275" i="9"/>
  <c r="V275" i="9"/>
  <c r="W275" i="9"/>
  <c r="X275" i="9"/>
  <c r="Y275" i="9"/>
  <c r="Z275" i="9"/>
  <c r="AA275" i="9"/>
  <c r="AB275" i="9"/>
  <c r="AC275" i="9"/>
  <c r="AD275" i="9"/>
  <c r="AE275" i="9"/>
  <c r="AF275" i="9"/>
  <c r="AG275" i="9"/>
  <c r="AH275" i="9"/>
  <c r="AI275" i="9"/>
  <c r="AJ275" i="9"/>
  <c r="AK275" i="9"/>
  <c r="AL275" i="9"/>
  <c r="AM275" i="9"/>
  <c r="AN275" i="9"/>
  <c r="AO275" i="9"/>
  <c r="AP275" i="9"/>
  <c r="AQ275" i="9"/>
  <c r="AR275" i="9"/>
  <c r="AS275" i="9"/>
  <c r="AT275" i="9"/>
  <c r="AU275" i="9"/>
  <c r="AV275" i="9"/>
  <c r="AW275" i="9"/>
  <c r="AX275" i="9"/>
  <c r="AY275" i="9"/>
  <c r="AZ275" i="9"/>
  <c r="BA275" i="9"/>
  <c r="BB275" i="9"/>
  <c r="BC275" i="9"/>
  <c r="BD275" i="9"/>
  <c r="BE275" i="9"/>
  <c r="BF275" i="9"/>
  <c r="BG275" i="9"/>
  <c r="BH275" i="9"/>
  <c r="BI275" i="9"/>
  <c r="BJ275" i="9"/>
  <c r="BK275" i="9"/>
  <c r="B276" i="9"/>
  <c r="BP276" i="9" s="1"/>
  <c r="C276" i="9"/>
  <c r="D276" i="9"/>
  <c r="F276" i="9" s="1"/>
  <c r="E276" i="9"/>
  <c r="G276" i="9"/>
  <c r="H276" i="9"/>
  <c r="I276" i="9"/>
  <c r="J276" i="9"/>
  <c r="K276" i="9"/>
  <c r="L276" i="9"/>
  <c r="M276" i="9"/>
  <c r="N276" i="9"/>
  <c r="O276" i="9"/>
  <c r="P276" i="9"/>
  <c r="Q276" i="9"/>
  <c r="R276" i="9"/>
  <c r="S276" i="9"/>
  <c r="T276" i="9"/>
  <c r="U276" i="9"/>
  <c r="V276" i="9"/>
  <c r="W276" i="9"/>
  <c r="X276" i="9"/>
  <c r="Y276" i="9"/>
  <c r="Z276" i="9"/>
  <c r="AA276" i="9"/>
  <c r="AB276" i="9"/>
  <c r="AC276" i="9"/>
  <c r="AD276" i="9"/>
  <c r="AE276" i="9"/>
  <c r="AF276" i="9"/>
  <c r="AG276" i="9"/>
  <c r="AH276" i="9"/>
  <c r="AI276" i="9"/>
  <c r="AJ276" i="9"/>
  <c r="AK276" i="9"/>
  <c r="AL276" i="9"/>
  <c r="AM276" i="9"/>
  <c r="AN276" i="9"/>
  <c r="AO276" i="9"/>
  <c r="AP276" i="9"/>
  <c r="AQ276" i="9"/>
  <c r="AR276" i="9"/>
  <c r="AS276" i="9"/>
  <c r="AT276" i="9"/>
  <c r="AU276" i="9"/>
  <c r="AV276" i="9"/>
  <c r="AW276" i="9"/>
  <c r="AX276" i="9"/>
  <c r="AY276" i="9"/>
  <c r="AZ276" i="9"/>
  <c r="BA276" i="9"/>
  <c r="BB276" i="9"/>
  <c r="BC276" i="9"/>
  <c r="BD276" i="9"/>
  <c r="BE276" i="9"/>
  <c r="BF276" i="9"/>
  <c r="BG276" i="9"/>
  <c r="BH276" i="9"/>
  <c r="BI276" i="9"/>
  <c r="BJ276" i="9"/>
  <c r="BK276" i="9"/>
  <c r="B277" i="9"/>
  <c r="C277" i="9"/>
  <c r="D277" i="9"/>
  <c r="F277" i="9" s="1"/>
  <c r="E277" i="9"/>
  <c r="G277" i="9"/>
  <c r="H277" i="9"/>
  <c r="I277" i="9"/>
  <c r="J277" i="9"/>
  <c r="K277" i="9"/>
  <c r="L277" i="9"/>
  <c r="M277" i="9"/>
  <c r="N277" i="9"/>
  <c r="O277" i="9"/>
  <c r="P277" i="9"/>
  <c r="Q277" i="9"/>
  <c r="R277" i="9"/>
  <c r="S277" i="9"/>
  <c r="T277" i="9"/>
  <c r="U277" i="9"/>
  <c r="V277" i="9"/>
  <c r="W277" i="9"/>
  <c r="X277" i="9"/>
  <c r="Y277" i="9"/>
  <c r="Z277" i="9"/>
  <c r="AA277" i="9"/>
  <c r="AB277" i="9"/>
  <c r="AC277" i="9"/>
  <c r="AD277" i="9"/>
  <c r="AE277" i="9"/>
  <c r="AF277" i="9"/>
  <c r="AG277" i="9"/>
  <c r="AH277" i="9"/>
  <c r="AI277" i="9"/>
  <c r="AJ277" i="9"/>
  <c r="AK277" i="9"/>
  <c r="AL277" i="9"/>
  <c r="AM277" i="9"/>
  <c r="AN277" i="9"/>
  <c r="AO277" i="9"/>
  <c r="AP277" i="9"/>
  <c r="AQ277" i="9"/>
  <c r="AR277" i="9"/>
  <c r="AS277" i="9"/>
  <c r="AT277" i="9"/>
  <c r="AU277" i="9"/>
  <c r="AV277" i="9"/>
  <c r="AW277" i="9"/>
  <c r="AX277" i="9"/>
  <c r="AY277" i="9"/>
  <c r="AZ277" i="9"/>
  <c r="BA277" i="9"/>
  <c r="BB277" i="9"/>
  <c r="BC277" i="9"/>
  <c r="BD277" i="9"/>
  <c r="BE277" i="9"/>
  <c r="BF277" i="9"/>
  <c r="BG277" i="9"/>
  <c r="BH277" i="9"/>
  <c r="BI277" i="9"/>
  <c r="BJ277" i="9"/>
  <c r="BK277" i="9"/>
  <c r="B278" i="9"/>
  <c r="BM278" i="9" s="1"/>
  <c r="C278" i="9"/>
  <c r="D278" i="9"/>
  <c r="F278" i="9" s="1"/>
  <c r="E278" i="9"/>
  <c r="G278" i="9"/>
  <c r="H278" i="9"/>
  <c r="I278" i="9"/>
  <c r="J278" i="9"/>
  <c r="K278" i="9"/>
  <c r="L278" i="9"/>
  <c r="M278" i="9"/>
  <c r="N278" i="9"/>
  <c r="O278" i="9"/>
  <c r="P278" i="9"/>
  <c r="Q278" i="9"/>
  <c r="R278" i="9"/>
  <c r="S278" i="9"/>
  <c r="T278" i="9"/>
  <c r="U278" i="9"/>
  <c r="V278" i="9"/>
  <c r="W278" i="9"/>
  <c r="X278" i="9"/>
  <c r="Y278" i="9"/>
  <c r="Z278" i="9"/>
  <c r="AA278" i="9"/>
  <c r="AB278" i="9"/>
  <c r="AC278" i="9"/>
  <c r="AD278" i="9"/>
  <c r="AE278" i="9"/>
  <c r="AF278" i="9"/>
  <c r="AG278" i="9"/>
  <c r="AH278" i="9"/>
  <c r="AI278" i="9"/>
  <c r="AJ278" i="9"/>
  <c r="AK278" i="9"/>
  <c r="AL278" i="9"/>
  <c r="AM278" i="9"/>
  <c r="AN278" i="9"/>
  <c r="AO278" i="9"/>
  <c r="AP278" i="9"/>
  <c r="AQ278" i="9"/>
  <c r="AR278" i="9"/>
  <c r="AS278" i="9"/>
  <c r="AT278" i="9"/>
  <c r="AU278" i="9"/>
  <c r="AV278" i="9"/>
  <c r="AW278" i="9"/>
  <c r="AX278" i="9"/>
  <c r="AY278" i="9"/>
  <c r="AZ278" i="9"/>
  <c r="BA278" i="9"/>
  <c r="BB278" i="9"/>
  <c r="BC278" i="9"/>
  <c r="BD278" i="9"/>
  <c r="BE278" i="9"/>
  <c r="BF278" i="9"/>
  <c r="BG278" i="9"/>
  <c r="BH278" i="9"/>
  <c r="BI278" i="9"/>
  <c r="BJ278" i="9"/>
  <c r="BK278" i="9"/>
  <c r="B279" i="9"/>
  <c r="C279" i="9"/>
  <c r="D279" i="9"/>
  <c r="F279" i="9" s="1"/>
  <c r="E279" i="9"/>
  <c r="G279" i="9"/>
  <c r="H279" i="9"/>
  <c r="I279" i="9"/>
  <c r="J279" i="9"/>
  <c r="K279" i="9"/>
  <c r="L279" i="9"/>
  <c r="M279" i="9"/>
  <c r="N279" i="9"/>
  <c r="O279" i="9"/>
  <c r="P279" i="9"/>
  <c r="Q279" i="9"/>
  <c r="R279" i="9"/>
  <c r="S279" i="9"/>
  <c r="T279" i="9"/>
  <c r="U279" i="9"/>
  <c r="V279" i="9"/>
  <c r="W279" i="9"/>
  <c r="X279" i="9"/>
  <c r="Y279" i="9"/>
  <c r="Z279" i="9"/>
  <c r="AA279" i="9"/>
  <c r="AB279" i="9"/>
  <c r="AC279" i="9"/>
  <c r="AD279" i="9"/>
  <c r="AE279" i="9"/>
  <c r="AF279" i="9"/>
  <c r="AG279" i="9"/>
  <c r="AH279" i="9"/>
  <c r="AI279" i="9"/>
  <c r="AJ279" i="9"/>
  <c r="AK279" i="9"/>
  <c r="AL279" i="9"/>
  <c r="AM279" i="9"/>
  <c r="AN279" i="9"/>
  <c r="AO279" i="9"/>
  <c r="AP279" i="9"/>
  <c r="AQ279" i="9"/>
  <c r="AR279" i="9"/>
  <c r="AS279" i="9"/>
  <c r="AT279" i="9"/>
  <c r="AU279" i="9"/>
  <c r="AV279" i="9"/>
  <c r="AW279" i="9"/>
  <c r="AX279" i="9"/>
  <c r="AY279" i="9"/>
  <c r="AZ279" i="9"/>
  <c r="BA279" i="9"/>
  <c r="BB279" i="9"/>
  <c r="BC279" i="9"/>
  <c r="BD279" i="9"/>
  <c r="BE279" i="9"/>
  <c r="BF279" i="9"/>
  <c r="BG279" i="9"/>
  <c r="BH279" i="9"/>
  <c r="BI279" i="9"/>
  <c r="BJ279" i="9"/>
  <c r="BK279" i="9"/>
  <c r="B280" i="9"/>
  <c r="BN280" i="9" s="1"/>
  <c r="C280" i="9"/>
  <c r="D280" i="9"/>
  <c r="F280" i="9" s="1"/>
  <c r="E280" i="9"/>
  <c r="G280" i="9"/>
  <c r="H280" i="9"/>
  <c r="I280" i="9"/>
  <c r="J280" i="9"/>
  <c r="K280" i="9"/>
  <c r="L280" i="9"/>
  <c r="M280" i="9"/>
  <c r="N280" i="9"/>
  <c r="O280" i="9"/>
  <c r="P280" i="9"/>
  <c r="Q280" i="9"/>
  <c r="R280" i="9"/>
  <c r="S280" i="9"/>
  <c r="T280" i="9"/>
  <c r="U280" i="9"/>
  <c r="V280" i="9"/>
  <c r="W280" i="9"/>
  <c r="X280" i="9"/>
  <c r="Y280" i="9"/>
  <c r="Z280" i="9"/>
  <c r="AA280" i="9"/>
  <c r="AB280" i="9"/>
  <c r="AC280" i="9"/>
  <c r="AD280" i="9"/>
  <c r="AE280" i="9"/>
  <c r="AF280" i="9"/>
  <c r="AG280" i="9"/>
  <c r="AH280" i="9"/>
  <c r="AI280" i="9"/>
  <c r="AJ280" i="9"/>
  <c r="AK280" i="9"/>
  <c r="AL280" i="9"/>
  <c r="AM280" i="9"/>
  <c r="AN280" i="9"/>
  <c r="AO280" i="9"/>
  <c r="AP280" i="9"/>
  <c r="AQ280" i="9"/>
  <c r="AR280" i="9"/>
  <c r="AS280" i="9"/>
  <c r="AT280" i="9"/>
  <c r="AU280" i="9"/>
  <c r="AV280" i="9"/>
  <c r="AW280" i="9"/>
  <c r="AX280" i="9"/>
  <c r="AY280" i="9"/>
  <c r="AZ280" i="9"/>
  <c r="BA280" i="9"/>
  <c r="BB280" i="9"/>
  <c r="BC280" i="9"/>
  <c r="BD280" i="9"/>
  <c r="BE280" i="9"/>
  <c r="BF280" i="9"/>
  <c r="BG280" i="9"/>
  <c r="BH280" i="9"/>
  <c r="BI280" i="9"/>
  <c r="BJ280" i="9"/>
  <c r="BK280" i="9"/>
  <c r="B281" i="9"/>
  <c r="BP281" i="9" s="1"/>
  <c r="C281" i="9"/>
  <c r="D281" i="9"/>
  <c r="F281" i="9" s="1"/>
  <c r="E281" i="9"/>
  <c r="G281" i="9"/>
  <c r="H281" i="9"/>
  <c r="I281" i="9"/>
  <c r="J281" i="9"/>
  <c r="K281" i="9"/>
  <c r="L281" i="9"/>
  <c r="M281" i="9"/>
  <c r="N281" i="9"/>
  <c r="O281" i="9"/>
  <c r="P281" i="9"/>
  <c r="Q281" i="9"/>
  <c r="R281" i="9"/>
  <c r="S281" i="9"/>
  <c r="T281" i="9"/>
  <c r="U281" i="9"/>
  <c r="V281" i="9"/>
  <c r="W281" i="9"/>
  <c r="X281" i="9"/>
  <c r="Y281" i="9"/>
  <c r="Z281" i="9"/>
  <c r="AA281" i="9"/>
  <c r="AB281" i="9"/>
  <c r="AC281" i="9"/>
  <c r="AD281" i="9"/>
  <c r="AE281" i="9"/>
  <c r="AF281" i="9"/>
  <c r="AG281" i="9"/>
  <c r="AH281" i="9"/>
  <c r="AI281" i="9"/>
  <c r="AJ281" i="9"/>
  <c r="AK281" i="9"/>
  <c r="AL281" i="9"/>
  <c r="AM281" i="9"/>
  <c r="AN281" i="9"/>
  <c r="AO281" i="9"/>
  <c r="AP281" i="9"/>
  <c r="AQ281" i="9"/>
  <c r="AR281" i="9"/>
  <c r="AS281" i="9"/>
  <c r="AT281" i="9"/>
  <c r="AU281" i="9"/>
  <c r="AV281" i="9"/>
  <c r="AW281" i="9"/>
  <c r="AX281" i="9"/>
  <c r="AY281" i="9"/>
  <c r="AZ281" i="9"/>
  <c r="BA281" i="9"/>
  <c r="BB281" i="9"/>
  <c r="BC281" i="9"/>
  <c r="BD281" i="9"/>
  <c r="BE281" i="9"/>
  <c r="BF281" i="9"/>
  <c r="BG281" i="9"/>
  <c r="BH281" i="9"/>
  <c r="BI281" i="9"/>
  <c r="BJ281" i="9"/>
  <c r="BK281" i="9"/>
  <c r="B282" i="9"/>
  <c r="C282" i="9"/>
  <c r="D282" i="9"/>
  <c r="F282" i="9" s="1"/>
  <c r="E282" i="9"/>
  <c r="G282" i="9"/>
  <c r="H282" i="9"/>
  <c r="I282" i="9"/>
  <c r="J282" i="9"/>
  <c r="K282" i="9"/>
  <c r="L282" i="9"/>
  <c r="M282" i="9"/>
  <c r="N282" i="9"/>
  <c r="O282" i="9"/>
  <c r="P282" i="9"/>
  <c r="Q282" i="9"/>
  <c r="R282" i="9"/>
  <c r="S282" i="9"/>
  <c r="T282" i="9"/>
  <c r="U282" i="9"/>
  <c r="V282" i="9"/>
  <c r="W282" i="9"/>
  <c r="X282" i="9"/>
  <c r="Y282" i="9"/>
  <c r="Z282" i="9"/>
  <c r="AA282" i="9"/>
  <c r="AB282" i="9"/>
  <c r="AC282" i="9"/>
  <c r="AD282" i="9"/>
  <c r="AE282" i="9"/>
  <c r="AF282" i="9"/>
  <c r="AG282" i="9"/>
  <c r="AH282" i="9"/>
  <c r="AI282" i="9"/>
  <c r="AJ282" i="9"/>
  <c r="AK282" i="9"/>
  <c r="AL282" i="9"/>
  <c r="AM282" i="9"/>
  <c r="AN282" i="9"/>
  <c r="AO282" i="9"/>
  <c r="AP282" i="9"/>
  <c r="AQ282" i="9"/>
  <c r="AR282" i="9"/>
  <c r="AS282" i="9"/>
  <c r="AT282" i="9"/>
  <c r="AU282" i="9"/>
  <c r="AV282" i="9"/>
  <c r="AW282" i="9"/>
  <c r="AX282" i="9"/>
  <c r="AY282" i="9"/>
  <c r="AZ282" i="9"/>
  <c r="BA282" i="9"/>
  <c r="BB282" i="9"/>
  <c r="BC282" i="9"/>
  <c r="BD282" i="9"/>
  <c r="BE282" i="9"/>
  <c r="BF282" i="9"/>
  <c r="BG282" i="9"/>
  <c r="BH282" i="9"/>
  <c r="BI282" i="9"/>
  <c r="BJ282" i="9"/>
  <c r="BK282" i="9"/>
  <c r="B283" i="9"/>
  <c r="C283" i="9"/>
  <c r="D283" i="9"/>
  <c r="F283" i="9" s="1"/>
  <c r="E283" i="9"/>
  <c r="G283" i="9"/>
  <c r="H283" i="9"/>
  <c r="I283" i="9"/>
  <c r="J283" i="9"/>
  <c r="K283" i="9"/>
  <c r="L283" i="9"/>
  <c r="M283" i="9"/>
  <c r="N283" i="9"/>
  <c r="O283" i="9"/>
  <c r="P283" i="9"/>
  <c r="Q283" i="9"/>
  <c r="R283" i="9"/>
  <c r="S283" i="9"/>
  <c r="T283" i="9"/>
  <c r="U283" i="9"/>
  <c r="V283" i="9"/>
  <c r="W283" i="9"/>
  <c r="X283" i="9"/>
  <c r="Y283" i="9"/>
  <c r="Z283" i="9"/>
  <c r="AA283" i="9"/>
  <c r="AB283" i="9"/>
  <c r="AC283" i="9"/>
  <c r="AD283" i="9"/>
  <c r="AE283" i="9"/>
  <c r="AF283" i="9"/>
  <c r="AG283" i="9"/>
  <c r="AH283" i="9"/>
  <c r="AI283" i="9"/>
  <c r="AJ283" i="9"/>
  <c r="AK283" i="9"/>
  <c r="AL283" i="9"/>
  <c r="AM283" i="9"/>
  <c r="AN283" i="9"/>
  <c r="AO283" i="9"/>
  <c r="AP283" i="9"/>
  <c r="AQ283" i="9"/>
  <c r="AR283" i="9"/>
  <c r="AS283" i="9"/>
  <c r="AT283" i="9"/>
  <c r="AU283" i="9"/>
  <c r="AV283" i="9"/>
  <c r="AW283" i="9"/>
  <c r="AX283" i="9"/>
  <c r="AY283" i="9"/>
  <c r="AZ283" i="9"/>
  <c r="BA283" i="9"/>
  <c r="BB283" i="9"/>
  <c r="BC283" i="9"/>
  <c r="BD283" i="9"/>
  <c r="BE283" i="9"/>
  <c r="BF283" i="9"/>
  <c r="BG283" i="9"/>
  <c r="BH283" i="9"/>
  <c r="BI283" i="9"/>
  <c r="BJ283" i="9"/>
  <c r="BK283" i="9"/>
  <c r="B284" i="9"/>
  <c r="C284" i="9"/>
  <c r="D284" i="9"/>
  <c r="F284" i="9" s="1"/>
  <c r="E284" i="9"/>
  <c r="G284" i="9"/>
  <c r="H284" i="9"/>
  <c r="I284" i="9"/>
  <c r="J284" i="9"/>
  <c r="K284" i="9"/>
  <c r="L284" i="9"/>
  <c r="M284" i="9"/>
  <c r="N284" i="9"/>
  <c r="O284" i="9"/>
  <c r="P284" i="9"/>
  <c r="Q284" i="9"/>
  <c r="R284" i="9"/>
  <c r="S284" i="9"/>
  <c r="T284" i="9"/>
  <c r="U284" i="9"/>
  <c r="V284" i="9"/>
  <c r="W284" i="9"/>
  <c r="X284" i="9"/>
  <c r="Y284" i="9"/>
  <c r="Z284" i="9"/>
  <c r="AA284" i="9"/>
  <c r="AB284" i="9"/>
  <c r="AC284" i="9"/>
  <c r="AD284" i="9"/>
  <c r="AE284" i="9"/>
  <c r="AF284" i="9"/>
  <c r="AG284" i="9"/>
  <c r="AH284" i="9"/>
  <c r="AI284" i="9"/>
  <c r="AJ284" i="9"/>
  <c r="AK284" i="9"/>
  <c r="AL284" i="9"/>
  <c r="AM284" i="9"/>
  <c r="AN284" i="9"/>
  <c r="AO284" i="9"/>
  <c r="AP284" i="9"/>
  <c r="AQ284" i="9"/>
  <c r="AR284" i="9"/>
  <c r="AS284" i="9"/>
  <c r="AT284" i="9"/>
  <c r="AU284" i="9"/>
  <c r="AV284" i="9"/>
  <c r="AW284" i="9"/>
  <c r="AX284" i="9"/>
  <c r="AY284" i="9"/>
  <c r="AZ284" i="9"/>
  <c r="BA284" i="9"/>
  <c r="BB284" i="9"/>
  <c r="BC284" i="9"/>
  <c r="BD284" i="9"/>
  <c r="BE284" i="9"/>
  <c r="BF284" i="9"/>
  <c r="BG284" i="9"/>
  <c r="BH284" i="9"/>
  <c r="BI284" i="9"/>
  <c r="BJ284" i="9"/>
  <c r="BK284" i="9"/>
  <c r="B285" i="9"/>
  <c r="BN285" i="9" s="1"/>
  <c r="C285" i="9"/>
  <c r="D285" i="9"/>
  <c r="F285" i="9" s="1"/>
  <c r="E285" i="9"/>
  <c r="G285" i="9"/>
  <c r="H285" i="9"/>
  <c r="I285" i="9"/>
  <c r="J285" i="9"/>
  <c r="K285" i="9"/>
  <c r="L285" i="9"/>
  <c r="M285" i="9"/>
  <c r="N285" i="9"/>
  <c r="O285" i="9"/>
  <c r="P285" i="9"/>
  <c r="Q285" i="9"/>
  <c r="R285" i="9"/>
  <c r="S285" i="9"/>
  <c r="T285" i="9"/>
  <c r="U285" i="9"/>
  <c r="V285" i="9"/>
  <c r="W285" i="9"/>
  <c r="X285" i="9"/>
  <c r="Y285" i="9"/>
  <c r="Z285" i="9"/>
  <c r="AA285" i="9"/>
  <c r="AB285" i="9"/>
  <c r="AC285" i="9"/>
  <c r="AD285" i="9"/>
  <c r="AE285" i="9"/>
  <c r="AF285" i="9"/>
  <c r="AG285" i="9"/>
  <c r="AH285" i="9"/>
  <c r="AI285" i="9"/>
  <c r="AJ285" i="9"/>
  <c r="AK285" i="9"/>
  <c r="AL285" i="9"/>
  <c r="AM285" i="9"/>
  <c r="AN285" i="9"/>
  <c r="AO285" i="9"/>
  <c r="AP285" i="9"/>
  <c r="AQ285" i="9"/>
  <c r="AR285" i="9"/>
  <c r="AS285" i="9"/>
  <c r="AT285" i="9"/>
  <c r="AU285" i="9"/>
  <c r="AV285" i="9"/>
  <c r="AW285" i="9"/>
  <c r="AX285" i="9"/>
  <c r="AY285" i="9"/>
  <c r="AZ285" i="9"/>
  <c r="BA285" i="9"/>
  <c r="BB285" i="9"/>
  <c r="BC285" i="9"/>
  <c r="BD285" i="9"/>
  <c r="BE285" i="9"/>
  <c r="BF285" i="9"/>
  <c r="BG285" i="9"/>
  <c r="BH285" i="9"/>
  <c r="BI285" i="9"/>
  <c r="BJ285" i="9"/>
  <c r="BK285" i="9"/>
  <c r="B286" i="9"/>
  <c r="BL286" i="9" s="1"/>
  <c r="C286" i="9"/>
  <c r="D286" i="9"/>
  <c r="F286" i="9" s="1"/>
  <c r="E286" i="9"/>
  <c r="G286" i="9"/>
  <c r="H286" i="9"/>
  <c r="I286" i="9"/>
  <c r="J286" i="9"/>
  <c r="K286" i="9"/>
  <c r="L286" i="9"/>
  <c r="M286" i="9"/>
  <c r="N286" i="9"/>
  <c r="O286" i="9"/>
  <c r="P286" i="9"/>
  <c r="Q286" i="9"/>
  <c r="R286" i="9"/>
  <c r="S286" i="9"/>
  <c r="T286" i="9"/>
  <c r="U286" i="9"/>
  <c r="V286" i="9"/>
  <c r="W286" i="9"/>
  <c r="X286" i="9"/>
  <c r="Y286" i="9"/>
  <c r="Z286" i="9"/>
  <c r="AA286" i="9"/>
  <c r="AB286" i="9"/>
  <c r="AC286" i="9"/>
  <c r="AD286" i="9"/>
  <c r="AE286" i="9"/>
  <c r="AF286" i="9"/>
  <c r="AG286" i="9"/>
  <c r="AH286" i="9"/>
  <c r="AI286" i="9"/>
  <c r="AJ286" i="9"/>
  <c r="AK286" i="9"/>
  <c r="AL286" i="9"/>
  <c r="AM286" i="9"/>
  <c r="AN286" i="9"/>
  <c r="AO286" i="9"/>
  <c r="AP286" i="9"/>
  <c r="AQ286" i="9"/>
  <c r="AR286" i="9"/>
  <c r="AS286" i="9"/>
  <c r="AT286" i="9"/>
  <c r="AU286" i="9"/>
  <c r="AV286" i="9"/>
  <c r="AW286" i="9"/>
  <c r="AX286" i="9"/>
  <c r="AY286" i="9"/>
  <c r="AZ286" i="9"/>
  <c r="BA286" i="9"/>
  <c r="BB286" i="9"/>
  <c r="BC286" i="9"/>
  <c r="BD286" i="9"/>
  <c r="BE286" i="9"/>
  <c r="BF286" i="9"/>
  <c r="BG286" i="9"/>
  <c r="BH286" i="9"/>
  <c r="BI286" i="9"/>
  <c r="BJ286" i="9"/>
  <c r="BK286" i="9"/>
  <c r="B287" i="9"/>
  <c r="BM287" i="9" s="1"/>
  <c r="C287" i="9"/>
  <c r="D287" i="9"/>
  <c r="F287" i="9" s="1"/>
  <c r="E287" i="9"/>
  <c r="G287" i="9"/>
  <c r="H287" i="9"/>
  <c r="I287" i="9"/>
  <c r="J287" i="9"/>
  <c r="K287" i="9"/>
  <c r="L287" i="9"/>
  <c r="M287" i="9"/>
  <c r="N287" i="9"/>
  <c r="O287" i="9"/>
  <c r="P287" i="9"/>
  <c r="Q287" i="9"/>
  <c r="R287" i="9"/>
  <c r="S287" i="9"/>
  <c r="T287" i="9"/>
  <c r="U287" i="9"/>
  <c r="V287" i="9"/>
  <c r="W287" i="9"/>
  <c r="X287" i="9"/>
  <c r="Y287" i="9"/>
  <c r="Z287" i="9"/>
  <c r="AA287" i="9"/>
  <c r="AB287" i="9"/>
  <c r="AC287" i="9"/>
  <c r="AD287" i="9"/>
  <c r="AE287" i="9"/>
  <c r="AF287" i="9"/>
  <c r="AG287" i="9"/>
  <c r="AH287" i="9"/>
  <c r="AI287" i="9"/>
  <c r="AJ287" i="9"/>
  <c r="AK287" i="9"/>
  <c r="AL287" i="9"/>
  <c r="AM287" i="9"/>
  <c r="AN287" i="9"/>
  <c r="AO287" i="9"/>
  <c r="AP287" i="9"/>
  <c r="AQ287" i="9"/>
  <c r="AR287" i="9"/>
  <c r="AS287" i="9"/>
  <c r="AT287" i="9"/>
  <c r="AU287" i="9"/>
  <c r="AV287" i="9"/>
  <c r="AW287" i="9"/>
  <c r="AX287" i="9"/>
  <c r="AY287" i="9"/>
  <c r="AZ287" i="9"/>
  <c r="BA287" i="9"/>
  <c r="BB287" i="9"/>
  <c r="BC287" i="9"/>
  <c r="BD287" i="9"/>
  <c r="BE287" i="9"/>
  <c r="BF287" i="9"/>
  <c r="BG287" i="9"/>
  <c r="BH287" i="9"/>
  <c r="BI287" i="9"/>
  <c r="BJ287" i="9"/>
  <c r="BK287" i="9"/>
  <c r="B288" i="9"/>
  <c r="BP288" i="9" s="1"/>
  <c r="C288" i="9"/>
  <c r="D288" i="9"/>
  <c r="F288" i="9" s="1"/>
  <c r="E288" i="9"/>
  <c r="G288" i="9"/>
  <c r="H288" i="9"/>
  <c r="I288" i="9"/>
  <c r="J288" i="9"/>
  <c r="K288" i="9"/>
  <c r="L288" i="9"/>
  <c r="M288" i="9"/>
  <c r="N288" i="9"/>
  <c r="O288" i="9"/>
  <c r="P288" i="9"/>
  <c r="Q288" i="9"/>
  <c r="R288" i="9"/>
  <c r="S288" i="9"/>
  <c r="T288" i="9"/>
  <c r="U288" i="9"/>
  <c r="V288" i="9"/>
  <c r="W288" i="9"/>
  <c r="X288" i="9"/>
  <c r="Y288" i="9"/>
  <c r="Z288" i="9"/>
  <c r="AA288" i="9"/>
  <c r="AB288" i="9"/>
  <c r="AC288" i="9"/>
  <c r="AD288" i="9"/>
  <c r="AE288" i="9"/>
  <c r="AF288" i="9"/>
  <c r="AG288" i="9"/>
  <c r="AH288" i="9"/>
  <c r="AI288" i="9"/>
  <c r="AJ288" i="9"/>
  <c r="AK288" i="9"/>
  <c r="AL288" i="9"/>
  <c r="AM288" i="9"/>
  <c r="AN288" i="9"/>
  <c r="AO288" i="9"/>
  <c r="AP288" i="9"/>
  <c r="AQ288" i="9"/>
  <c r="AR288" i="9"/>
  <c r="AS288" i="9"/>
  <c r="AT288" i="9"/>
  <c r="AU288" i="9"/>
  <c r="AV288" i="9"/>
  <c r="AW288" i="9"/>
  <c r="AX288" i="9"/>
  <c r="AY288" i="9"/>
  <c r="AZ288" i="9"/>
  <c r="BA288" i="9"/>
  <c r="BB288" i="9"/>
  <c r="BC288" i="9"/>
  <c r="BD288" i="9"/>
  <c r="BE288" i="9"/>
  <c r="BF288" i="9"/>
  <c r="BG288" i="9"/>
  <c r="BH288" i="9"/>
  <c r="BI288" i="9"/>
  <c r="BJ288" i="9"/>
  <c r="BK288" i="9"/>
  <c r="B289" i="9"/>
  <c r="C289" i="9"/>
  <c r="D289" i="9"/>
  <c r="F289" i="9" s="1"/>
  <c r="E289" i="9"/>
  <c r="G289" i="9"/>
  <c r="H289" i="9"/>
  <c r="I289" i="9"/>
  <c r="J289" i="9"/>
  <c r="K289" i="9"/>
  <c r="L289" i="9"/>
  <c r="M289" i="9"/>
  <c r="N289" i="9"/>
  <c r="O289" i="9"/>
  <c r="P289" i="9"/>
  <c r="Q289" i="9"/>
  <c r="R289" i="9"/>
  <c r="S289" i="9"/>
  <c r="T289" i="9"/>
  <c r="U289" i="9"/>
  <c r="V289" i="9"/>
  <c r="W289" i="9"/>
  <c r="X289" i="9"/>
  <c r="Y289" i="9"/>
  <c r="Z289" i="9"/>
  <c r="AA289" i="9"/>
  <c r="AB289" i="9"/>
  <c r="AC289" i="9"/>
  <c r="AD289" i="9"/>
  <c r="AE289" i="9"/>
  <c r="AF289" i="9"/>
  <c r="AG289" i="9"/>
  <c r="AH289" i="9"/>
  <c r="AI289" i="9"/>
  <c r="AJ289" i="9"/>
  <c r="AK289" i="9"/>
  <c r="AL289" i="9"/>
  <c r="AM289" i="9"/>
  <c r="AN289" i="9"/>
  <c r="AO289" i="9"/>
  <c r="AP289" i="9"/>
  <c r="AQ289" i="9"/>
  <c r="AR289" i="9"/>
  <c r="AS289" i="9"/>
  <c r="AT289" i="9"/>
  <c r="AU289" i="9"/>
  <c r="AV289" i="9"/>
  <c r="AW289" i="9"/>
  <c r="AX289" i="9"/>
  <c r="AY289" i="9"/>
  <c r="AZ289" i="9"/>
  <c r="BA289" i="9"/>
  <c r="BB289" i="9"/>
  <c r="BC289" i="9"/>
  <c r="BD289" i="9"/>
  <c r="BE289" i="9"/>
  <c r="BF289" i="9"/>
  <c r="BG289" i="9"/>
  <c r="BH289" i="9"/>
  <c r="BI289" i="9"/>
  <c r="BJ289" i="9"/>
  <c r="BK289" i="9"/>
  <c r="B290" i="9"/>
  <c r="BN290" i="9" s="1"/>
  <c r="C290" i="9"/>
  <c r="D290" i="9"/>
  <c r="F290" i="9" s="1"/>
  <c r="E290" i="9"/>
  <c r="G290" i="9"/>
  <c r="H290" i="9"/>
  <c r="I290" i="9"/>
  <c r="J290" i="9"/>
  <c r="K290" i="9"/>
  <c r="L290" i="9"/>
  <c r="M290" i="9"/>
  <c r="N290" i="9"/>
  <c r="O290" i="9"/>
  <c r="P290" i="9"/>
  <c r="Q290" i="9"/>
  <c r="R290" i="9"/>
  <c r="S290" i="9"/>
  <c r="T290" i="9"/>
  <c r="U290" i="9"/>
  <c r="V290" i="9"/>
  <c r="W290" i="9"/>
  <c r="X290" i="9"/>
  <c r="Y290" i="9"/>
  <c r="Z290" i="9"/>
  <c r="AA290" i="9"/>
  <c r="AB290" i="9"/>
  <c r="AC290" i="9"/>
  <c r="AD290" i="9"/>
  <c r="AE290" i="9"/>
  <c r="AF290" i="9"/>
  <c r="AG290" i="9"/>
  <c r="AH290" i="9"/>
  <c r="AI290" i="9"/>
  <c r="AJ290" i="9"/>
  <c r="AK290" i="9"/>
  <c r="AL290" i="9"/>
  <c r="AM290" i="9"/>
  <c r="AN290" i="9"/>
  <c r="AO290" i="9"/>
  <c r="AP290" i="9"/>
  <c r="AQ290" i="9"/>
  <c r="AR290" i="9"/>
  <c r="AS290" i="9"/>
  <c r="AT290" i="9"/>
  <c r="AU290" i="9"/>
  <c r="AV290" i="9"/>
  <c r="AW290" i="9"/>
  <c r="AX290" i="9"/>
  <c r="AY290" i="9"/>
  <c r="AZ290" i="9"/>
  <c r="BA290" i="9"/>
  <c r="BB290" i="9"/>
  <c r="BC290" i="9"/>
  <c r="BD290" i="9"/>
  <c r="BE290" i="9"/>
  <c r="BF290" i="9"/>
  <c r="BG290" i="9"/>
  <c r="BH290" i="9"/>
  <c r="BI290" i="9"/>
  <c r="BJ290" i="9"/>
  <c r="BK290" i="9"/>
  <c r="B291" i="9"/>
  <c r="BN291" i="9" s="1"/>
  <c r="C291" i="9"/>
  <c r="D291" i="9"/>
  <c r="F291" i="9" s="1"/>
  <c r="E291" i="9"/>
  <c r="G291" i="9"/>
  <c r="H291" i="9"/>
  <c r="I291" i="9"/>
  <c r="J291" i="9"/>
  <c r="K291" i="9"/>
  <c r="L291" i="9"/>
  <c r="M291" i="9"/>
  <c r="N291" i="9"/>
  <c r="O291" i="9"/>
  <c r="P291" i="9"/>
  <c r="Q291" i="9"/>
  <c r="R291" i="9"/>
  <c r="S291" i="9"/>
  <c r="T291" i="9"/>
  <c r="U291" i="9"/>
  <c r="V291" i="9"/>
  <c r="W291" i="9"/>
  <c r="X291" i="9"/>
  <c r="Y291" i="9"/>
  <c r="Z291" i="9"/>
  <c r="AA291" i="9"/>
  <c r="AB291" i="9"/>
  <c r="AC291" i="9"/>
  <c r="AD291" i="9"/>
  <c r="AE291" i="9"/>
  <c r="AF291" i="9"/>
  <c r="AG291" i="9"/>
  <c r="AH291" i="9"/>
  <c r="AI291" i="9"/>
  <c r="AJ291" i="9"/>
  <c r="AK291" i="9"/>
  <c r="AL291" i="9"/>
  <c r="AM291" i="9"/>
  <c r="AN291" i="9"/>
  <c r="AO291" i="9"/>
  <c r="AP291" i="9"/>
  <c r="AQ291" i="9"/>
  <c r="AR291" i="9"/>
  <c r="AS291" i="9"/>
  <c r="AT291" i="9"/>
  <c r="AU291" i="9"/>
  <c r="AV291" i="9"/>
  <c r="AW291" i="9"/>
  <c r="AX291" i="9"/>
  <c r="AY291" i="9"/>
  <c r="AZ291" i="9"/>
  <c r="BA291" i="9"/>
  <c r="BB291" i="9"/>
  <c r="BC291" i="9"/>
  <c r="BD291" i="9"/>
  <c r="BE291" i="9"/>
  <c r="BF291" i="9"/>
  <c r="BG291" i="9"/>
  <c r="BH291" i="9"/>
  <c r="BI291" i="9"/>
  <c r="BJ291" i="9"/>
  <c r="BK291" i="9"/>
  <c r="B292" i="9"/>
  <c r="C292" i="9"/>
  <c r="D292" i="9"/>
  <c r="F292" i="9" s="1"/>
  <c r="E292" i="9"/>
  <c r="G292" i="9"/>
  <c r="H292" i="9"/>
  <c r="I292" i="9"/>
  <c r="J292" i="9"/>
  <c r="K292" i="9"/>
  <c r="L292" i="9"/>
  <c r="M292" i="9"/>
  <c r="N292" i="9"/>
  <c r="O292" i="9"/>
  <c r="P292" i="9"/>
  <c r="Q292" i="9"/>
  <c r="R292" i="9"/>
  <c r="S292" i="9"/>
  <c r="T292" i="9"/>
  <c r="U292" i="9"/>
  <c r="V292" i="9"/>
  <c r="W292" i="9"/>
  <c r="X292" i="9"/>
  <c r="Y292" i="9"/>
  <c r="Z292" i="9"/>
  <c r="AA292" i="9"/>
  <c r="AB292" i="9"/>
  <c r="AC292" i="9"/>
  <c r="AD292" i="9"/>
  <c r="AE292" i="9"/>
  <c r="AF292" i="9"/>
  <c r="AG292" i="9"/>
  <c r="AH292" i="9"/>
  <c r="AI292" i="9"/>
  <c r="AJ292" i="9"/>
  <c r="AK292" i="9"/>
  <c r="AL292" i="9"/>
  <c r="AM292" i="9"/>
  <c r="AN292" i="9"/>
  <c r="AO292" i="9"/>
  <c r="AP292" i="9"/>
  <c r="AQ292" i="9"/>
  <c r="AR292" i="9"/>
  <c r="AS292" i="9"/>
  <c r="AT292" i="9"/>
  <c r="AU292" i="9"/>
  <c r="AV292" i="9"/>
  <c r="AW292" i="9"/>
  <c r="AX292" i="9"/>
  <c r="AY292" i="9"/>
  <c r="AZ292" i="9"/>
  <c r="BA292" i="9"/>
  <c r="BB292" i="9"/>
  <c r="BC292" i="9"/>
  <c r="BD292" i="9"/>
  <c r="BE292" i="9"/>
  <c r="BF292" i="9"/>
  <c r="BG292" i="9"/>
  <c r="BH292" i="9"/>
  <c r="BI292" i="9"/>
  <c r="BJ292" i="9"/>
  <c r="BK292" i="9"/>
  <c r="B293" i="9"/>
  <c r="C293" i="9"/>
  <c r="D293" i="9"/>
  <c r="F293" i="9" s="1"/>
  <c r="E293" i="9"/>
  <c r="G293" i="9"/>
  <c r="H293" i="9"/>
  <c r="I293" i="9"/>
  <c r="J293" i="9"/>
  <c r="K293" i="9"/>
  <c r="L293" i="9"/>
  <c r="M293" i="9"/>
  <c r="N293" i="9"/>
  <c r="O293" i="9"/>
  <c r="P293" i="9"/>
  <c r="Q293" i="9"/>
  <c r="R293" i="9"/>
  <c r="S293" i="9"/>
  <c r="T293" i="9"/>
  <c r="U293" i="9"/>
  <c r="V293" i="9"/>
  <c r="W293" i="9"/>
  <c r="X293" i="9"/>
  <c r="Y293" i="9"/>
  <c r="Z293" i="9"/>
  <c r="AA293" i="9"/>
  <c r="AB293" i="9"/>
  <c r="AC293" i="9"/>
  <c r="AD293" i="9"/>
  <c r="AE293" i="9"/>
  <c r="AF293" i="9"/>
  <c r="AG293" i="9"/>
  <c r="AH293" i="9"/>
  <c r="AI293" i="9"/>
  <c r="AJ293" i="9"/>
  <c r="AK293" i="9"/>
  <c r="AL293" i="9"/>
  <c r="AM293" i="9"/>
  <c r="AN293" i="9"/>
  <c r="AO293" i="9"/>
  <c r="AP293" i="9"/>
  <c r="AQ293" i="9"/>
  <c r="AR293" i="9"/>
  <c r="AS293" i="9"/>
  <c r="AT293" i="9"/>
  <c r="AU293" i="9"/>
  <c r="AV293" i="9"/>
  <c r="AW293" i="9"/>
  <c r="AX293" i="9"/>
  <c r="AY293" i="9"/>
  <c r="AZ293" i="9"/>
  <c r="BA293" i="9"/>
  <c r="BB293" i="9"/>
  <c r="BC293" i="9"/>
  <c r="BD293" i="9"/>
  <c r="BE293" i="9"/>
  <c r="BF293" i="9"/>
  <c r="BG293" i="9"/>
  <c r="BH293" i="9"/>
  <c r="BI293" i="9"/>
  <c r="BJ293" i="9"/>
  <c r="BK293" i="9"/>
  <c r="B294" i="9"/>
  <c r="BN294" i="9" s="1"/>
  <c r="C294" i="9"/>
  <c r="D294" i="9"/>
  <c r="F294" i="9" s="1"/>
  <c r="E294" i="9"/>
  <c r="G294" i="9"/>
  <c r="H294" i="9"/>
  <c r="I294" i="9"/>
  <c r="J294" i="9"/>
  <c r="K294" i="9"/>
  <c r="L294" i="9"/>
  <c r="M294" i="9"/>
  <c r="N294" i="9"/>
  <c r="O294" i="9"/>
  <c r="P294" i="9"/>
  <c r="Q294" i="9"/>
  <c r="R294" i="9"/>
  <c r="S294" i="9"/>
  <c r="T294" i="9"/>
  <c r="U294" i="9"/>
  <c r="V294" i="9"/>
  <c r="W294" i="9"/>
  <c r="X294" i="9"/>
  <c r="Y294" i="9"/>
  <c r="Z294" i="9"/>
  <c r="AA294" i="9"/>
  <c r="AB294" i="9"/>
  <c r="AC294" i="9"/>
  <c r="AD294" i="9"/>
  <c r="AE294" i="9"/>
  <c r="AF294" i="9"/>
  <c r="AG294" i="9"/>
  <c r="AH294" i="9"/>
  <c r="AI294" i="9"/>
  <c r="AJ294" i="9"/>
  <c r="AK294" i="9"/>
  <c r="AL294" i="9"/>
  <c r="AM294" i="9"/>
  <c r="AN294" i="9"/>
  <c r="AO294" i="9"/>
  <c r="AP294" i="9"/>
  <c r="AQ294" i="9"/>
  <c r="AR294" i="9"/>
  <c r="AS294" i="9"/>
  <c r="AT294" i="9"/>
  <c r="AU294" i="9"/>
  <c r="AV294" i="9"/>
  <c r="AW294" i="9"/>
  <c r="AX294" i="9"/>
  <c r="AY294" i="9"/>
  <c r="AZ294" i="9"/>
  <c r="BA294" i="9"/>
  <c r="BB294" i="9"/>
  <c r="BC294" i="9"/>
  <c r="BD294" i="9"/>
  <c r="BE294" i="9"/>
  <c r="BF294" i="9"/>
  <c r="BG294" i="9"/>
  <c r="BH294" i="9"/>
  <c r="BI294" i="9"/>
  <c r="BJ294" i="9"/>
  <c r="BK294" i="9"/>
  <c r="B295" i="9"/>
  <c r="BN295" i="9" s="1"/>
  <c r="C295" i="9"/>
  <c r="D295" i="9"/>
  <c r="F295" i="9" s="1"/>
  <c r="E295" i="9"/>
  <c r="G295" i="9"/>
  <c r="H295" i="9"/>
  <c r="I295" i="9"/>
  <c r="J295" i="9"/>
  <c r="K295" i="9"/>
  <c r="L295" i="9"/>
  <c r="M295" i="9"/>
  <c r="N295" i="9"/>
  <c r="O295" i="9"/>
  <c r="P295" i="9"/>
  <c r="Q295" i="9"/>
  <c r="R295" i="9"/>
  <c r="S295" i="9"/>
  <c r="T295" i="9"/>
  <c r="U295" i="9"/>
  <c r="V295" i="9"/>
  <c r="W295" i="9"/>
  <c r="X295" i="9"/>
  <c r="Y295" i="9"/>
  <c r="Z295" i="9"/>
  <c r="AA295" i="9"/>
  <c r="AB295" i="9"/>
  <c r="AC295" i="9"/>
  <c r="AD295" i="9"/>
  <c r="AE295" i="9"/>
  <c r="AF295" i="9"/>
  <c r="AG295" i="9"/>
  <c r="AH295" i="9"/>
  <c r="AI295" i="9"/>
  <c r="AJ295" i="9"/>
  <c r="AK295" i="9"/>
  <c r="AL295" i="9"/>
  <c r="AM295" i="9"/>
  <c r="AN295" i="9"/>
  <c r="AO295" i="9"/>
  <c r="AP295" i="9"/>
  <c r="AQ295" i="9"/>
  <c r="AR295" i="9"/>
  <c r="AS295" i="9"/>
  <c r="AT295" i="9"/>
  <c r="AU295" i="9"/>
  <c r="AV295" i="9"/>
  <c r="AW295" i="9"/>
  <c r="AX295" i="9"/>
  <c r="AY295" i="9"/>
  <c r="AZ295" i="9"/>
  <c r="BA295" i="9"/>
  <c r="BB295" i="9"/>
  <c r="BC295" i="9"/>
  <c r="BD295" i="9"/>
  <c r="BE295" i="9"/>
  <c r="BF295" i="9"/>
  <c r="BG295" i="9"/>
  <c r="BH295" i="9"/>
  <c r="BI295" i="9"/>
  <c r="BJ295" i="9"/>
  <c r="BK295" i="9"/>
  <c r="B296" i="9"/>
  <c r="C296" i="9"/>
  <c r="D296" i="9"/>
  <c r="F296" i="9" s="1"/>
  <c r="E296" i="9"/>
  <c r="G296" i="9"/>
  <c r="H296" i="9"/>
  <c r="I296" i="9"/>
  <c r="J296" i="9"/>
  <c r="K296" i="9"/>
  <c r="L296" i="9"/>
  <c r="M296" i="9"/>
  <c r="N296" i="9"/>
  <c r="O296" i="9"/>
  <c r="P296" i="9"/>
  <c r="Q296" i="9"/>
  <c r="R296" i="9"/>
  <c r="S296" i="9"/>
  <c r="T296" i="9"/>
  <c r="U296" i="9"/>
  <c r="V296" i="9"/>
  <c r="W296" i="9"/>
  <c r="X296" i="9"/>
  <c r="Y296" i="9"/>
  <c r="Z296" i="9"/>
  <c r="AA296" i="9"/>
  <c r="AB296" i="9"/>
  <c r="AC296" i="9"/>
  <c r="AD296" i="9"/>
  <c r="AE296" i="9"/>
  <c r="AF296" i="9"/>
  <c r="AG296" i="9"/>
  <c r="AH296" i="9"/>
  <c r="AI296" i="9"/>
  <c r="AJ296" i="9"/>
  <c r="AK296" i="9"/>
  <c r="AL296" i="9"/>
  <c r="AM296" i="9"/>
  <c r="AN296" i="9"/>
  <c r="AO296" i="9"/>
  <c r="AP296" i="9"/>
  <c r="AQ296" i="9"/>
  <c r="AR296" i="9"/>
  <c r="AS296" i="9"/>
  <c r="AT296" i="9"/>
  <c r="AU296" i="9"/>
  <c r="AV296" i="9"/>
  <c r="AW296" i="9"/>
  <c r="AX296" i="9"/>
  <c r="AY296" i="9"/>
  <c r="AZ296" i="9"/>
  <c r="BA296" i="9"/>
  <c r="BB296" i="9"/>
  <c r="BC296" i="9"/>
  <c r="BD296" i="9"/>
  <c r="BE296" i="9"/>
  <c r="BF296" i="9"/>
  <c r="BG296" i="9"/>
  <c r="BH296" i="9"/>
  <c r="BI296" i="9"/>
  <c r="BJ296" i="9"/>
  <c r="BK296" i="9"/>
  <c r="B297" i="9"/>
  <c r="BM297" i="9" s="1"/>
  <c r="C297" i="9"/>
  <c r="D297" i="9"/>
  <c r="F297" i="9" s="1"/>
  <c r="E297" i="9"/>
  <c r="G297" i="9"/>
  <c r="H297" i="9"/>
  <c r="I297" i="9"/>
  <c r="J297" i="9"/>
  <c r="K297" i="9"/>
  <c r="L297" i="9"/>
  <c r="M297" i="9"/>
  <c r="N297" i="9"/>
  <c r="O297" i="9"/>
  <c r="P297" i="9"/>
  <c r="Q297" i="9"/>
  <c r="R297" i="9"/>
  <c r="S297" i="9"/>
  <c r="T297" i="9"/>
  <c r="U297" i="9"/>
  <c r="V297" i="9"/>
  <c r="W297" i="9"/>
  <c r="X297" i="9"/>
  <c r="Y297" i="9"/>
  <c r="Z297" i="9"/>
  <c r="AA297" i="9"/>
  <c r="AB297" i="9"/>
  <c r="AC297" i="9"/>
  <c r="AD297" i="9"/>
  <c r="AE297" i="9"/>
  <c r="AF297" i="9"/>
  <c r="AG297" i="9"/>
  <c r="AH297" i="9"/>
  <c r="AI297" i="9"/>
  <c r="AJ297" i="9"/>
  <c r="AK297" i="9"/>
  <c r="AL297" i="9"/>
  <c r="AM297" i="9"/>
  <c r="AN297" i="9"/>
  <c r="AO297" i="9"/>
  <c r="AP297" i="9"/>
  <c r="AQ297" i="9"/>
  <c r="AR297" i="9"/>
  <c r="AS297" i="9"/>
  <c r="AT297" i="9"/>
  <c r="AU297" i="9"/>
  <c r="AV297" i="9"/>
  <c r="AW297" i="9"/>
  <c r="AX297" i="9"/>
  <c r="AY297" i="9"/>
  <c r="AZ297" i="9"/>
  <c r="BA297" i="9"/>
  <c r="BB297" i="9"/>
  <c r="BC297" i="9"/>
  <c r="BD297" i="9"/>
  <c r="BE297" i="9"/>
  <c r="BF297" i="9"/>
  <c r="BG297" i="9"/>
  <c r="BH297" i="9"/>
  <c r="BI297" i="9"/>
  <c r="BJ297" i="9"/>
  <c r="BK297" i="9"/>
  <c r="B298" i="9"/>
  <c r="BM298" i="9" s="1"/>
  <c r="C298" i="9"/>
  <c r="D298" i="9"/>
  <c r="F298" i="9" s="1"/>
  <c r="E298" i="9"/>
  <c r="G298" i="9"/>
  <c r="H298" i="9"/>
  <c r="I298" i="9"/>
  <c r="J298" i="9"/>
  <c r="K298" i="9"/>
  <c r="L298" i="9"/>
  <c r="M298" i="9"/>
  <c r="N298" i="9"/>
  <c r="O298" i="9"/>
  <c r="P298" i="9"/>
  <c r="Q298" i="9"/>
  <c r="R298" i="9"/>
  <c r="S298" i="9"/>
  <c r="T298" i="9"/>
  <c r="U298" i="9"/>
  <c r="V298" i="9"/>
  <c r="W298" i="9"/>
  <c r="X298" i="9"/>
  <c r="Y298" i="9"/>
  <c r="Z298" i="9"/>
  <c r="AA298" i="9"/>
  <c r="AB298" i="9"/>
  <c r="AC298" i="9"/>
  <c r="AD298" i="9"/>
  <c r="AE298" i="9"/>
  <c r="AF298" i="9"/>
  <c r="AG298" i="9"/>
  <c r="AH298" i="9"/>
  <c r="AI298" i="9"/>
  <c r="AJ298" i="9"/>
  <c r="AK298" i="9"/>
  <c r="AL298" i="9"/>
  <c r="AM298" i="9"/>
  <c r="AN298" i="9"/>
  <c r="AO298" i="9"/>
  <c r="AP298" i="9"/>
  <c r="AQ298" i="9"/>
  <c r="AR298" i="9"/>
  <c r="AS298" i="9"/>
  <c r="AT298" i="9"/>
  <c r="AU298" i="9"/>
  <c r="AV298" i="9"/>
  <c r="AW298" i="9"/>
  <c r="AX298" i="9"/>
  <c r="AY298" i="9"/>
  <c r="AZ298" i="9"/>
  <c r="BA298" i="9"/>
  <c r="BB298" i="9"/>
  <c r="BC298" i="9"/>
  <c r="BD298" i="9"/>
  <c r="BE298" i="9"/>
  <c r="BF298" i="9"/>
  <c r="BG298" i="9"/>
  <c r="BH298" i="9"/>
  <c r="BI298" i="9"/>
  <c r="BJ298" i="9"/>
  <c r="BK298" i="9"/>
  <c r="B299" i="9"/>
  <c r="BN299" i="9" s="1"/>
  <c r="C299" i="9"/>
  <c r="D299" i="9"/>
  <c r="F299" i="9" s="1"/>
  <c r="E299" i="9"/>
  <c r="G299" i="9"/>
  <c r="H299" i="9"/>
  <c r="I299" i="9"/>
  <c r="J299" i="9"/>
  <c r="K299" i="9"/>
  <c r="L299" i="9"/>
  <c r="M299" i="9"/>
  <c r="N299" i="9"/>
  <c r="O299" i="9"/>
  <c r="P299" i="9"/>
  <c r="Q299" i="9"/>
  <c r="R299" i="9"/>
  <c r="S299" i="9"/>
  <c r="T299" i="9"/>
  <c r="U299" i="9"/>
  <c r="V299" i="9"/>
  <c r="W299" i="9"/>
  <c r="X299" i="9"/>
  <c r="Y299" i="9"/>
  <c r="Z299" i="9"/>
  <c r="AA299" i="9"/>
  <c r="AB299" i="9"/>
  <c r="AC299" i="9"/>
  <c r="AD299" i="9"/>
  <c r="AE299" i="9"/>
  <c r="AF299" i="9"/>
  <c r="AG299" i="9"/>
  <c r="AH299" i="9"/>
  <c r="AI299" i="9"/>
  <c r="AJ299" i="9"/>
  <c r="AK299" i="9"/>
  <c r="AL299" i="9"/>
  <c r="AM299" i="9"/>
  <c r="AN299" i="9"/>
  <c r="AO299" i="9"/>
  <c r="AP299" i="9"/>
  <c r="AQ299" i="9"/>
  <c r="AR299" i="9"/>
  <c r="AS299" i="9"/>
  <c r="AT299" i="9"/>
  <c r="AU299" i="9"/>
  <c r="AV299" i="9"/>
  <c r="AW299" i="9"/>
  <c r="AX299" i="9"/>
  <c r="AY299" i="9"/>
  <c r="AZ299" i="9"/>
  <c r="BA299" i="9"/>
  <c r="BB299" i="9"/>
  <c r="BC299" i="9"/>
  <c r="BD299" i="9"/>
  <c r="BE299" i="9"/>
  <c r="BF299" i="9"/>
  <c r="BG299" i="9"/>
  <c r="BH299" i="9"/>
  <c r="BI299" i="9"/>
  <c r="BJ299" i="9"/>
  <c r="BK299" i="9"/>
  <c r="B300" i="9"/>
  <c r="BN300" i="9" s="1"/>
  <c r="C300" i="9"/>
  <c r="D300" i="9"/>
  <c r="F300" i="9" s="1"/>
  <c r="E300" i="9"/>
  <c r="G300" i="9"/>
  <c r="H300" i="9"/>
  <c r="I300" i="9"/>
  <c r="J300" i="9"/>
  <c r="K300" i="9"/>
  <c r="L300" i="9"/>
  <c r="M300" i="9"/>
  <c r="N300" i="9"/>
  <c r="O300" i="9"/>
  <c r="P300" i="9"/>
  <c r="Q300" i="9"/>
  <c r="R300" i="9"/>
  <c r="S300" i="9"/>
  <c r="T300" i="9"/>
  <c r="U300" i="9"/>
  <c r="V300" i="9"/>
  <c r="W300" i="9"/>
  <c r="X300" i="9"/>
  <c r="Y300" i="9"/>
  <c r="Z300" i="9"/>
  <c r="AA300" i="9"/>
  <c r="AB300" i="9"/>
  <c r="AC300" i="9"/>
  <c r="AD300" i="9"/>
  <c r="AE300" i="9"/>
  <c r="AF300" i="9"/>
  <c r="AG300" i="9"/>
  <c r="AH300" i="9"/>
  <c r="AI300" i="9"/>
  <c r="AJ300" i="9"/>
  <c r="AK300" i="9"/>
  <c r="AL300" i="9"/>
  <c r="AM300" i="9"/>
  <c r="AN300" i="9"/>
  <c r="AO300" i="9"/>
  <c r="AP300" i="9"/>
  <c r="AQ300" i="9"/>
  <c r="AR300" i="9"/>
  <c r="AS300" i="9"/>
  <c r="AT300" i="9"/>
  <c r="AU300" i="9"/>
  <c r="AV300" i="9"/>
  <c r="AW300" i="9"/>
  <c r="AX300" i="9"/>
  <c r="AY300" i="9"/>
  <c r="AZ300" i="9"/>
  <c r="BA300" i="9"/>
  <c r="BB300" i="9"/>
  <c r="BC300" i="9"/>
  <c r="BD300" i="9"/>
  <c r="BE300" i="9"/>
  <c r="BF300" i="9"/>
  <c r="BG300" i="9"/>
  <c r="BH300" i="9"/>
  <c r="BI300" i="9"/>
  <c r="BJ300" i="9"/>
  <c r="BK300" i="9"/>
  <c r="B301" i="9"/>
  <c r="BP301" i="9" s="1"/>
  <c r="C301" i="9"/>
  <c r="D301" i="9"/>
  <c r="F301" i="9" s="1"/>
  <c r="E301" i="9"/>
  <c r="G301" i="9"/>
  <c r="H301" i="9"/>
  <c r="I301" i="9"/>
  <c r="J301" i="9"/>
  <c r="K301" i="9"/>
  <c r="L301" i="9"/>
  <c r="M301" i="9"/>
  <c r="N301" i="9"/>
  <c r="O301" i="9"/>
  <c r="P301" i="9"/>
  <c r="Q301" i="9"/>
  <c r="R301" i="9"/>
  <c r="S301" i="9"/>
  <c r="T301" i="9"/>
  <c r="U301" i="9"/>
  <c r="V301" i="9"/>
  <c r="W301" i="9"/>
  <c r="X301" i="9"/>
  <c r="Y301" i="9"/>
  <c r="Z301" i="9"/>
  <c r="AA301" i="9"/>
  <c r="AB301" i="9"/>
  <c r="AC301" i="9"/>
  <c r="AD301" i="9"/>
  <c r="AE301" i="9"/>
  <c r="AF301" i="9"/>
  <c r="AG301" i="9"/>
  <c r="AH301" i="9"/>
  <c r="AI301" i="9"/>
  <c r="AJ301" i="9"/>
  <c r="AK301" i="9"/>
  <c r="AL301" i="9"/>
  <c r="AM301" i="9"/>
  <c r="AN301" i="9"/>
  <c r="AO301" i="9"/>
  <c r="AP301" i="9"/>
  <c r="AQ301" i="9"/>
  <c r="AR301" i="9"/>
  <c r="AS301" i="9"/>
  <c r="AT301" i="9"/>
  <c r="AU301" i="9"/>
  <c r="AV301" i="9"/>
  <c r="AW301" i="9"/>
  <c r="AX301" i="9"/>
  <c r="AY301" i="9"/>
  <c r="AZ301" i="9"/>
  <c r="BA301" i="9"/>
  <c r="BB301" i="9"/>
  <c r="BC301" i="9"/>
  <c r="BD301" i="9"/>
  <c r="BE301" i="9"/>
  <c r="BF301" i="9"/>
  <c r="BG301" i="9"/>
  <c r="BH301" i="9"/>
  <c r="BI301" i="9"/>
  <c r="BJ301" i="9"/>
  <c r="BK301" i="9"/>
  <c r="B302" i="9"/>
  <c r="BP302" i="9" s="1"/>
  <c r="C302" i="9"/>
  <c r="D302" i="9"/>
  <c r="F302" i="9" s="1"/>
  <c r="E302" i="9"/>
  <c r="G302" i="9"/>
  <c r="H302" i="9"/>
  <c r="I302" i="9"/>
  <c r="J302" i="9"/>
  <c r="K302" i="9"/>
  <c r="L302" i="9"/>
  <c r="M302" i="9"/>
  <c r="N302" i="9"/>
  <c r="O302" i="9"/>
  <c r="P302" i="9"/>
  <c r="Q302" i="9"/>
  <c r="R302" i="9"/>
  <c r="S302" i="9"/>
  <c r="T302" i="9"/>
  <c r="U302" i="9"/>
  <c r="V302" i="9"/>
  <c r="W302" i="9"/>
  <c r="X302" i="9"/>
  <c r="Y302" i="9"/>
  <c r="Z302" i="9"/>
  <c r="AA302" i="9"/>
  <c r="AB302" i="9"/>
  <c r="AC302" i="9"/>
  <c r="AD302" i="9"/>
  <c r="AE302" i="9"/>
  <c r="AF302" i="9"/>
  <c r="AG302" i="9"/>
  <c r="AH302" i="9"/>
  <c r="AI302" i="9"/>
  <c r="AJ302" i="9"/>
  <c r="AK302" i="9"/>
  <c r="AL302" i="9"/>
  <c r="AM302" i="9"/>
  <c r="AN302" i="9"/>
  <c r="AO302" i="9"/>
  <c r="AP302" i="9"/>
  <c r="AQ302" i="9"/>
  <c r="AR302" i="9"/>
  <c r="AS302" i="9"/>
  <c r="AT302" i="9"/>
  <c r="AU302" i="9"/>
  <c r="AV302" i="9"/>
  <c r="AW302" i="9"/>
  <c r="AX302" i="9"/>
  <c r="AY302" i="9"/>
  <c r="AZ302" i="9"/>
  <c r="BA302" i="9"/>
  <c r="BB302" i="9"/>
  <c r="BC302" i="9"/>
  <c r="BD302" i="9"/>
  <c r="BE302" i="9"/>
  <c r="BF302" i="9"/>
  <c r="BG302" i="9"/>
  <c r="BH302" i="9"/>
  <c r="BI302" i="9"/>
  <c r="BJ302" i="9"/>
  <c r="BK302" i="9"/>
  <c r="B303" i="9"/>
  <c r="BM303" i="9" s="1"/>
  <c r="C303" i="9"/>
  <c r="D303" i="9"/>
  <c r="F303" i="9" s="1"/>
  <c r="E303" i="9"/>
  <c r="G303" i="9"/>
  <c r="H303" i="9"/>
  <c r="I303" i="9"/>
  <c r="J303" i="9"/>
  <c r="K303" i="9"/>
  <c r="L303" i="9"/>
  <c r="M303" i="9"/>
  <c r="N303" i="9"/>
  <c r="O303" i="9"/>
  <c r="P303" i="9"/>
  <c r="Q303" i="9"/>
  <c r="R303" i="9"/>
  <c r="S303" i="9"/>
  <c r="T303" i="9"/>
  <c r="U303" i="9"/>
  <c r="V303" i="9"/>
  <c r="W303" i="9"/>
  <c r="X303" i="9"/>
  <c r="Y303" i="9"/>
  <c r="Z303" i="9"/>
  <c r="AA303" i="9"/>
  <c r="AB303" i="9"/>
  <c r="AC303" i="9"/>
  <c r="AD303" i="9"/>
  <c r="AE303" i="9"/>
  <c r="AF303" i="9"/>
  <c r="AG303" i="9"/>
  <c r="AH303" i="9"/>
  <c r="AI303" i="9"/>
  <c r="AJ303" i="9"/>
  <c r="AK303" i="9"/>
  <c r="AL303" i="9"/>
  <c r="AM303" i="9"/>
  <c r="AN303" i="9"/>
  <c r="AO303" i="9"/>
  <c r="AP303" i="9"/>
  <c r="AQ303" i="9"/>
  <c r="AR303" i="9"/>
  <c r="AS303" i="9"/>
  <c r="AT303" i="9"/>
  <c r="AU303" i="9"/>
  <c r="AV303" i="9"/>
  <c r="AW303" i="9"/>
  <c r="AX303" i="9"/>
  <c r="AY303" i="9"/>
  <c r="AZ303" i="9"/>
  <c r="BA303" i="9"/>
  <c r="BB303" i="9"/>
  <c r="BC303" i="9"/>
  <c r="BD303" i="9"/>
  <c r="BE303" i="9"/>
  <c r="BF303" i="9"/>
  <c r="BG303" i="9"/>
  <c r="BH303" i="9"/>
  <c r="BI303" i="9"/>
  <c r="BJ303" i="9"/>
  <c r="BK303" i="9"/>
  <c r="B304" i="9"/>
  <c r="BN304" i="9" s="1"/>
  <c r="C304" i="9"/>
  <c r="D304" i="9"/>
  <c r="F304" i="9" s="1"/>
  <c r="E304" i="9"/>
  <c r="G304" i="9"/>
  <c r="H304" i="9"/>
  <c r="I304" i="9"/>
  <c r="J304" i="9"/>
  <c r="K304" i="9"/>
  <c r="L304" i="9"/>
  <c r="M304" i="9"/>
  <c r="N304" i="9"/>
  <c r="O304" i="9"/>
  <c r="P304" i="9"/>
  <c r="Q304" i="9"/>
  <c r="R304" i="9"/>
  <c r="S304" i="9"/>
  <c r="T304" i="9"/>
  <c r="U304" i="9"/>
  <c r="V304" i="9"/>
  <c r="W304" i="9"/>
  <c r="X304" i="9"/>
  <c r="Y304" i="9"/>
  <c r="Z304" i="9"/>
  <c r="AA304" i="9"/>
  <c r="AB304" i="9"/>
  <c r="AC304" i="9"/>
  <c r="AD304" i="9"/>
  <c r="AE304" i="9"/>
  <c r="AF304" i="9"/>
  <c r="AG304" i="9"/>
  <c r="AH304" i="9"/>
  <c r="AI304" i="9"/>
  <c r="AJ304" i="9"/>
  <c r="AK304" i="9"/>
  <c r="AL304" i="9"/>
  <c r="AM304" i="9"/>
  <c r="AN304" i="9"/>
  <c r="AO304" i="9"/>
  <c r="AP304" i="9"/>
  <c r="AQ304" i="9"/>
  <c r="AR304" i="9"/>
  <c r="AS304" i="9"/>
  <c r="AT304" i="9"/>
  <c r="AU304" i="9"/>
  <c r="AV304" i="9"/>
  <c r="AW304" i="9"/>
  <c r="AX304" i="9"/>
  <c r="AY304" i="9"/>
  <c r="AZ304" i="9"/>
  <c r="BA304" i="9"/>
  <c r="BB304" i="9"/>
  <c r="BC304" i="9"/>
  <c r="BD304" i="9"/>
  <c r="BE304" i="9"/>
  <c r="BF304" i="9"/>
  <c r="BG304" i="9"/>
  <c r="BH304" i="9"/>
  <c r="BI304" i="9"/>
  <c r="BJ304" i="9"/>
  <c r="BK304" i="9"/>
  <c r="B305" i="9"/>
  <c r="BL305" i="9" s="1"/>
  <c r="C305" i="9"/>
  <c r="D305" i="9"/>
  <c r="F305" i="9" s="1"/>
  <c r="E305" i="9"/>
  <c r="G305" i="9"/>
  <c r="H305" i="9"/>
  <c r="I305" i="9"/>
  <c r="J305" i="9"/>
  <c r="K305" i="9"/>
  <c r="L305" i="9"/>
  <c r="M305" i="9"/>
  <c r="N305" i="9"/>
  <c r="O305" i="9"/>
  <c r="P305" i="9"/>
  <c r="Q305" i="9"/>
  <c r="R305" i="9"/>
  <c r="S305" i="9"/>
  <c r="T305" i="9"/>
  <c r="U305" i="9"/>
  <c r="V305" i="9"/>
  <c r="W305" i="9"/>
  <c r="X305" i="9"/>
  <c r="Y305" i="9"/>
  <c r="Z305" i="9"/>
  <c r="AA305" i="9"/>
  <c r="AB305" i="9"/>
  <c r="AC305" i="9"/>
  <c r="AD305" i="9"/>
  <c r="AE305" i="9"/>
  <c r="AF305" i="9"/>
  <c r="AG305" i="9"/>
  <c r="AH305" i="9"/>
  <c r="AI305" i="9"/>
  <c r="AJ305" i="9"/>
  <c r="AK305" i="9"/>
  <c r="AL305" i="9"/>
  <c r="AM305" i="9"/>
  <c r="AN305" i="9"/>
  <c r="AO305" i="9"/>
  <c r="AP305" i="9"/>
  <c r="AQ305" i="9"/>
  <c r="AR305" i="9"/>
  <c r="AS305" i="9"/>
  <c r="AT305" i="9"/>
  <c r="AU305" i="9"/>
  <c r="AV305" i="9"/>
  <c r="AW305" i="9"/>
  <c r="AX305" i="9"/>
  <c r="AY305" i="9"/>
  <c r="AZ305" i="9"/>
  <c r="BA305" i="9"/>
  <c r="BB305" i="9"/>
  <c r="BC305" i="9"/>
  <c r="BD305" i="9"/>
  <c r="BE305" i="9"/>
  <c r="BF305" i="9"/>
  <c r="BG305" i="9"/>
  <c r="BH305" i="9"/>
  <c r="BI305" i="9"/>
  <c r="BJ305" i="9"/>
  <c r="BK305" i="9"/>
  <c r="B306" i="9"/>
  <c r="C306" i="9"/>
  <c r="D306" i="9"/>
  <c r="F306" i="9" s="1"/>
  <c r="E306" i="9"/>
  <c r="G306" i="9"/>
  <c r="H306" i="9"/>
  <c r="I306" i="9"/>
  <c r="J306" i="9"/>
  <c r="K306" i="9"/>
  <c r="L306" i="9"/>
  <c r="M306" i="9"/>
  <c r="N306" i="9"/>
  <c r="O306" i="9"/>
  <c r="P306" i="9"/>
  <c r="Q306" i="9"/>
  <c r="R306" i="9"/>
  <c r="S306" i="9"/>
  <c r="T306" i="9"/>
  <c r="U306" i="9"/>
  <c r="V306" i="9"/>
  <c r="W306" i="9"/>
  <c r="X306" i="9"/>
  <c r="Y306" i="9"/>
  <c r="Z306" i="9"/>
  <c r="AA306" i="9"/>
  <c r="AB306" i="9"/>
  <c r="AC306" i="9"/>
  <c r="AD306" i="9"/>
  <c r="AE306" i="9"/>
  <c r="AF306" i="9"/>
  <c r="AG306" i="9"/>
  <c r="AH306" i="9"/>
  <c r="AI306" i="9"/>
  <c r="AJ306" i="9"/>
  <c r="AK306" i="9"/>
  <c r="AL306" i="9"/>
  <c r="AM306" i="9"/>
  <c r="AN306" i="9"/>
  <c r="AO306" i="9"/>
  <c r="AP306" i="9"/>
  <c r="AQ306" i="9"/>
  <c r="AR306" i="9"/>
  <c r="AS306" i="9"/>
  <c r="AT306" i="9"/>
  <c r="AU306" i="9"/>
  <c r="AV306" i="9"/>
  <c r="AW306" i="9"/>
  <c r="AX306" i="9"/>
  <c r="AY306" i="9"/>
  <c r="AZ306" i="9"/>
  <c r="BA306" i="9"/>
  <c r="BB306" i="9"/>
  <c r="BC306" i="9"/>
  <c r="BD306" i="9"/>
  <c r="BE306" i="9"/>
  <c r="BF306" i="9"/>
  <c r="BG306" i="9"/>
  <c r="BH306" i="9"/>
  <c r="BI306" i="9"/>
  <c r="BJ306" i="9"/>
  <c r="BK306" i="9"/>
  <c r="B307" i="9"/>
  <c r="BO307" i="9" s="1"/>
  <c r="C307" i="9"/>
  <c r="D307" i="9"/>
  <c r="F307" i="9" s="1"/>
  <c r="E307" i="9"/>
  <c r="G307" i="9"/>
  <c r="H307" i="9"/>
  <c r="I307" i="9"/>
  <c r="J307" i="9"/>
  <c r="K307" i="9"/>
  <c r="L307" i="9"/>
  <c r="M307" i="9"/>
  <c r="N307" i="9"/>
  <c r="O307" i="9"/>
  <c r="P307" i="9"/>
  <c r="Q307" i="9"/>
  <c r="R307" i="9"/>
  <c r="S307" i="9"/>
  <c r="T307" i="9"/>
  <c r="U307" i="9"/>
  <c r="V307" i="9"/>
  <c r="W307" i="9"/>
  <c r="X307" i="9"/>
  <c r="Y307" i="9"/>
  <c r="Z307" i="9"/>
  <c r="AA307" i="9"/>
  <c r="AB307" i="9"/>
  <c r="AC307" i="9"/>
  <c r="AD307" i="9"/>
  <c r="AE307" i="9"/>
  <c r="AF307" i="9"/>
  <c r="AG307" i="9"/>
  <c r="AH307" i="9"/>
  <c r="AI307" i="9"/>
  <c r="AJ307" i="9"/>
  <c r="AK307" i="9"/>
  <c r="AL307" i="9"/>
  <c r="AM307" i="9"/>
  <c r="AN307" i="9"/>
  <c r="AO307" i="9"/>
  <c r="AP307" i="9"/>
  <c r="AQ307" i="9"/>
  <c r="AR307" i="9"/>
  <c r="AS307" i="9"/>
  <c r="AT307" i="9"/>
  <c r="AU307" i="9"/>
  <c r="AV307" i="9"/>
  <c r="AW307" i="9"/>
  <c r="AX307" i="9"/>
  <c r="AY307" i="9"/>
  <c r="AZ307" i="9"/>
  <c r="BA307" i="9"/>
  <c r="BB307" i="9"/>
  <c r="BC307" i="9"/>
  <c r="BD307" i="9"/>
  <c r="BE307" i="9"/>
  <c r="BF307" i="9"/>
  <c r="BG307" i="9"/>
  <c r="BH307" i="9"/>
  <c r="BI307" i="9"/>
  <c r="BJ307" i="9"/>
  <c r="BK307" i="9"/>
  <c r="B308" i="9"/>
  <c r="BP308" i="9" s="1"/>
  <c r="C308" i="9"/>
  <c r="D308" i="9"/>
  <c r="F308" i="9" s="1"/>
  <c r="E308" i="9"/>
  <c r="G308" i="9"/>
  <c r="H308" i="9"/>
  <c r="I308" i="9"/>
  <c r="J308" i="9"/>
  <c r="K308" i="9"/>
  <c r="L308" i="9"/>
  <c r="M308" i="9"/>
  <c r="N308" i="9"/>
  <c r="O308" i="9"/>
  <c r="P308" i="9"/>
  <c r="Q308" i="9"/>
  <c r="R308" i="9"/>
  <c r="S308" i="9"/>
  <c r="T308" i="9"/>
  <c r="U308" i="9"/>
  <c r="V308" i="9"/>
  <c r="W308" i="9"/>
  <c r="X308" i="9"/>
  <c r="Y308" i="9"/>
  <c r="Z308" i="9"/>
  <c r="AA308" i="9"/>
  <c r="AB308" i="9"/>
  <c r="AC308" i="9"/>
  <c r="AD308" i="9"/>
  <c r="AE308" i="9"/>
  <c r="AF308" i="9"/>
  <c r="AG308" i="9"/>
  <c r="AH308" i="9"/>
  <c r="AI308" i="9"/>
  <c r="AJ308" i="9"/>
  <c r="AK308" i="9"/>
  <c r="AL308" i="9"/>
  <c r="AM308" i="9"/>
  <c r="AN308" i="9"/>
  <c r="AO308" i="9"/>
  <c r="AP308" i="9"/>
  <c r="AQ308" i="9"/>
  <c r="AR308" i="9"/>
  <c r="AS308" i="9"/>
  <c r="AT308" i="9"/>
  <c r="AU308" i="9"/>
  <c r="AV308" i="9"/>
  <c r="AW308" i="9"/>
  <c r="AX308" i="9"/>
  <c r="AY308" i="9"/>
  <c r="AZ308" i="9"/>
  <c r="BA308" i="9"/>
  <c r="BB308" i="9"/>
  <c r="BC308" i="9"/>
  <c r="BD308" i="9"/>
  <c r="BE308" i="9"/>
  <c r="BF308" i="9"/>
  <c r="BG308" i="9"/>
  <c r="BH308" i="9"/>
  <c r="BI308" i="9"/>
  <c r="BJ308" i="9"/>
  <c r="BK308" i="9"/>
  <c r="B309" i="9"/>
  <c r="BN309" i="9" s="1"/>
  <c r="C309" i="9"/>
  <c r="D309" i="9"/>
  <c r="F309" i="9" s="1"/>
  <c r="E309" i="9"/>
  <c r="G309" i="9"/>
  <c r="H309" i="9"/>
  <c r="I309" i="9"/>
  <c r="J309" i="9"/>
  <c r="K309" i="9"/>
  <c r="L309" i="9"/>
  <c r="M309" i="9"/>
  <c r="N309" i="9"/>
  <c r="O309" i="9"/>
  <c r="P309" i="9"/>
  <c r="Q309" i="9"/>
  <c r="R309" i="9"/>
  <c r="S309" i="9"/>
  <c r="T309" i="9"/>
  <c r="U309" i="9"/>
  <c r="V309" i="9"/>
  <c r="W309" i="9"/>
  <c r="X309" i="9"/>
  <c r="Y309" i="9"/>
  <c r="Z309" i="9"/>
  <c r="AA309" i="9"/>
  <c r="AB309" i="9"/>
  <c r="AC309" i="9"/>
  <c r="AD309" i="9"/>
  <c r="AE309" i="9"/>
  <c r="AF309" i="9"/>
  <c r="AG309" i="9"/>
  <c r="AH309" i="9"/>
  <c r="AI309" i="9"/>
  <c r="AJ309" i="9"/>
  <c r="AK309" i="9"/>
  <c r="AL309" i="9"/>
  <c r="AM309" i="9"/>
  <c r="AN309" i="9"/>
  <c r="AO309" i="9"/>
  <c r="AP309" i="9"/>
  <c r="AQ309" i="9"/>
  <c r="AR309" i="9"/>
  <c r="AS309" i="9"/>
  <c r="AT309" i="9"/>
  <c r="AU309" i="9"/>
  <c r="AV309" i="9"/>
  <c r="AW309" i="9"/>
  <c r="AX309" i="9"/>
  <c r="AY309" i="9"/>
  <c r="AZ309" i="9"/>
  <c r="BA309" i="9"/>
  <c r="BB309" i="9"/>
  <c r="BC309" i="9"/>
  <c r="BD309" i="9"/>
  <c r="BE309" i="9"/>
  <c r="BF309" i="9"/>
  <c r="BG309" i="9"/>
  <c r="BH309" i="9"/>
  <c r="BI309" i="9"/>
  <c r="BJ309" i="9"/>
  <c r="BK309" i="9"/>
  <c r="B310" i="9"/>
  <c r="C310" i="9"/>
  <c r="D310" i="9"/>
  <c r="F310" i="9" s="1"/>
  <c r="E310" i="9"/>
  <c r="G310" i="9"/>
  <c r="H310" i="9"/>
  <c r="I310" i="9"/>
  <c r="J310" i="9"/>
  <c r="K310" i="9"/>
  <c r="L310" i="9"/>
  <c r="M310" i="9"/>
  <c r="N310" i="9"/>
  <c r="O310" i="9"/>
  <c r="P310" i="9"/>
  <c r="Q310" i="9"/>
  <c r="R310" i="9"/>
  <c r="S310" i="9"/>
  <c r="T310" i="9"/>
  <c r="U310" i="9"/>
  <c r="V310" i="9"/>
  <c r="W310" i="9"/>
  <c r="X310" i="9"/>
  <c r="Y310" i="9"/>
  <c r="Z310" i="9"/>
  <c r="AA310" i="9"/>
  <c r="AB310" i="9"/>
  <c r="AC310" i="9"/>
  <c r="AD310" i="9"/>
  <c r="AE310" i="9"/>
  <c r="AF310" i="9"/>
  <c r="AG310" i="9"/>
  <c r="AH310" i="9"/>
  <c r="AI310" i="9"/>
  <c r="AJ310" i="9"/>
  <c r="AK310" i="9"/>
  <c r="AL310" i="9"/>
  <c r="AM310" i="9"/>
  <c r="AN310" i="9"/>
  <c r="AO310" i="9"/>
  <c r="AP310" i="9"/>
  <c r="AQ310" i="9"/>
  <c r="AR310" i="9"/>
  <c r="AS310" i="9"/>
  <c r="AT310" i="9"/>
  <c r="AU310" i="9"/>
  <c r="AV310" i="9"/>
  <c r="AW310" i="9"/>
  <c r="AX310" i="9"/>
  <c r="AY310" i="9"/>
  <c r="AZ310" i="9"/>
  <c r="BA310" i="9"/>
  <c r="BB310" i="9"/>
  <c r="BC310" i="9"/>
  <c r="BD310" i="9"/>
  <c r="BE310" i="9"/>
  <c r="BF310" i="9"/>
  <c r="BG310" i="9"/>
  <c r="BH310" i="9"/>
  <c r="BI310" i="9"/>
  <c r="BJ310" i="9"/>
  <c r="BK310" i="9"/>
  <c r="B311" i="9"/>
  <c r="BN311" i="9" s="1"/>
  <c r="C311" i="9"/>
  <c r="D311" i="9"/>
  <c r="F311" i="9" s="1"/>
  <c r="E311" i="9"/>
  <c r="G311" i="9"/>
  <c r="H311" i="9"/>
  <c r="I311" i="9"/>
  <c r="J311" i="9"/>
  <c r="K311" i="9"/>
  <c r="L311" i="9"/>
  <c r="M311" i="9"/>
  <c r="N311" i="9"/>
  <c r="O311" i="9"/>
  <c r="P311" i="9"/>
  <c r="Q311" i="9"/>
  <c r="R311" i="9"/>
  <c r="S311" i="9"/>
  <c r="T311" i="9"/>
  <c r="U311" i="9"/>
  <c r="V311" i="9"/>
  <c r="W311" i="9"/>
  <c r="X311" i="9"/>
  <c r="Y311" i="9"/>
  <c r="Z311" i="9"/>
  <c r="AA311" i="9"/>
  <c r="AB311" i="9"/>
  <c r="AC311" i="9"/>
  <c r="AD311" i="9"/>
  <c r="AE311" i="9"/>
  <c r="AF311" i="9"/>
  <c r="AG311" i="9"/>
  <c r="AH311" i="9"/>
  <c r="AI311" i="9"/>
  <c r="AJ311" i="9"/>
  <c r="AK311" i="9"/>
  <c r="AL311" i="9"/>
  <c r="AM311" i="9"/>
  <c r="AN311" i="9"/>
  <c r="AO311" i="9"/>
  <c r="AP311" i="9"/>
  <c r="AQ311" i="9"/>
  <c r="AR311" i="9"/>
  <c r="AS311" i="9"/>
  <c r="AT311" i="9"/>
  <c r="AU311" i="9"/>
  <c r="AV311" i="9"/>
  <c r="AW311" i="9"/>
  <c r="AX311" i="9"/>
  <c r="AY311" i="9"/>
  <c r="AZ311" i="9"/>
  <c r="BA311" i="9"/>
  <c r="BB311" i="9"/>
  <c r="BC311" i="9"/>
  <c r="BD311" i="9"/>
  <c r="BE311" i="9"/>
  <c r="BF311" i="9"/>
  <c r="BG311" i="9"/>
  <c r="BH311" i="9"/>
  <c r="BI311" i="9"/>
  <c r="BJ311" i="9"/>
  <c r="BK311" i="9"/>
  <c r="B312" i="9"/>
  <c r="BN312" i="9" s="1"/>
  <c r="C312" i="9"/>
  <c r="D312" i="9"/>
  <c r="F312" i="9" s="1"/>
  <c r="E312" i="9"/>
  <c r="G312" i="9"/>
  <c r="H312" i="9"/>
  <c r="I312" i="9"/>
  <c r="J312" i="9"/>
  <c r="K312" i="9"/>
  <c r="L312" i="9"/>
  <c r="M312" i="9"/>
  <c r="N312" i="9"/>
  <c r="O312" i="9"/>
  <c r="P312" i="9"/>
  <c r="Q312" i="9"/>
  <c r="R312" i="9"/>
  <c r="S312" i="9"/>
  <c r="T312" i="9"/>
  <c r="U312" i="9"/>
  <c r="V312" i="9"/>
  <c r="W312" i="9"/>
  <c r="X312" i="9"/>
  <c r="Y312" i="9"/>
  <c r="Z312" i="9"/>
  <c r="AA312" i="9"/>
  <c r="AB312" i="9"/>
  <c r="AC312" i="9"/>
  <c r="AD312" i="9"/>
  <c r="AE312" i="9"/>
  <c r="AF312" i="9"/>
  <c r="AG312" i="9"/>
  <c r="AH312" i="9"/>
  <c r="AI312" i="9"/>
  <c r="AJ312" i="9"/>
  <c r="AK312" i="9"/>
  <c r="AL312" i="9"/>
  <c r="AM312" i="9"/>
  <c r="AN312" i="9"/>
  <c r="AO312" i="9"/>
  <c r="AP312" i="9"/>
  <c r="AQ312" i="9"/>
  <c r="AR312" i="9"/>
  <c r="AS312" i="9"/>
  <c r="AT312" i="9"/>
  <c r="AU312" i="9"/>
  <c r="AV312" i="9"/>
  <c r="AW312" i="9"/>
  <c r="AX312" i="9"/>
  <c r="AY312" i="9"/>
  <c r="AZ312" i="9"/>
  <c r="BA312" i="9"/>
  <c r="BB312" i="9"/>
  <c r="BC312" i="9"/>
  <c r="BD312" i="9"/>
  <c r="BE312" i="9"/>
  <c r="BF312" i="9"/>
  <c r="BG312" i="9"/>
  <c r="BH312" i="9"/>
  <c r="BI312" i="9"/>
  <c r="BJ312" i="9"/>
  <c r="BK312" i="9"/>
  <c r="B313" i="9"/>
  <c r="BM313" i="9" s="1"/>
  <c r="C313" i="9"/>
  <c r="D313" i="9"/>
  <c r="F313" i="9" s="1"/>
  <c r="E313" i="9"/>
  <c r="G313" i="9"/>
  <c r="H313" i="9"/>
  <c r="I313" i="9"/>
  <c r="J313" i="9"/>
  <c r="K313" i="9"/>
  <c r="L313" i="9"/>
  <c r="M313" i="9"/>
  <c r="N313" i="9"/>
  <c r="O313" i="9"/>
  <c r="P313" i="9"/>
  <c r="Q313" i="9"/>
  <c r="R313" i="9"/>
  <c r="S313" i="9"/>
  <c r="T313" i="9"/>
  <c r="U313" i="9"/>
  <c r="V313" i="9"/>
  <c r="W313" i="9"/>
  <c r="X313" i="9"/>
  <c r="Y313" i="9"/>
  <c r="Z313" i="9"/>
  <c r="AA313" i="9"/>
  <c r="AB313" i="9"/>
  <c r="AC313" i="9"/>
  <c r="AD313" i="9"/>
  <c r="AE313" i="9"/>
  <c r="AF313" i="9"/>
  <c r="AG313" i="9"/>
  <c r="AH313" i="9"/>
  <c r="AI313" i="9"/>
  <c r="AJ313" i="9"/>
  <c r="AK313" i="9"/>
  <c r="AL313" i="9"/>
  <c r="AM313" i="9"/>
  <c r="AN313" i="9"/>
  <c r="AO313" i="9"/>
  <c r="AP313" i="9"/>
  <c r="AQ313" i="9"/>
  <c r="AR313" i="9"/>
  <c r="AS313" i="9"/>
  <c r="AT313" i="9"/>
  <c r="AU313" i="9"/>
  <c r="AV313" i="9"/>
  <c r="AW313" i="9"/>
  <c r="AX313" i="9"/>
  <c r="AY313" i="9"/>
  <c r="AZ313" i="9"/>
  <c r="BA313" i="9"/>
  <c r="BB313" i="9"/>
  <c r="BC313" i="9"/>
  <c r="BD313" i="9"/>
  <c r="BE313" i="9"/>
  <c r="BF313" i="9"/>
  <c r="BG313" i="9"/>
  <c r="BH313" i="9"/>
  <c r="BI313" i="9"/>
  <c r="BJ313" i="9"/>
  <c r="BK313" i="9"/>
  <c r="B314" i="9"/>
  <c r="BN314" i="9" s="1"/>
  <c r="C314" i="9"/>
  <c r="D314" i="9"/>
  <c r="F314" i="9" s="1"/>
  <c r="E314" i="9"/>
  <c r="G314" i="9"/>
  <c r="H314" i="9"/>
  <c r="I314" i="9"/>
  <c r="J314" i="9"/>
  <c r="K314" i="9"/>
  <c r="L314" i="9"/>
  <c r="M314" i="9"/>
  <c r="N314" i="9"/>
  <c r="O314" i="9"/>
  <c r="P314" i="9"/>
  <c r="Q314" i="9"/>
  <c r="R314" i="9"/>
  <c r="S314" i="9"/>
  <c r="T314" i="9"/>
  <c r="U314" i="9"/>
  <c r="V314" i="9"/>
  <c r="W314" i="9"/>
  <c r="X314" i="9"/>
  <c r="Y314" i="9"/>
  <c r="Z314" i="9"/>
  <c r="AA314" i="9"/>
  <c r="AB314" i="9"/>
  <c r="AC314" i="9"/>
  <c r="AD314" i="9"/>
  <c r="AE314" i="9"/>
  <c r="AF314" i="9"/>
  <c r="AG314" i="9"/>
  <c r="AH314" i="9"/>
  <c r="AI314" i="9"/>
  <c r="AJ314" i="9"/>
  <c r="AK314" i="9"/>
  <c r="AL314" i="9"/>
  <c r="AM314" i="9"/>
  <c r="AN314" i="9"/>
  <c r="AO314" i="9"/>
  <c r="AP314" i="9"/>
  <c r="AQ314" i="9"/>
  <c r="AR314" i="9"/>
  <c r="AS314" i="9"/>
  <c r="AT314" i="9"/>
  <c r="AU314" i="9"/>
  <c r="AV314" i="9"/>
  <c r="AW314" i="9"/>
  <c r="AX314" i="9"/>
  <c r="AY314" i="9"/>
  <c r="AZ314" i="9"/>
  <c r="BA314" i="9"/>
  <c r="BB314" i="9"/>
  <c r="BC314" i="9"/>
  <c r="BD314" i="9"/>
  <c r="BE314" i="9"/>
  <c r="BF314" i="9"/>
  <c r="BG314" i="9"/>
  <c r="BH314" i="9"/>
  <c r="BI314" i="9"/>
  <c r="BJ314" i="9"/>
  <c r="BK314" i="9"/>
  <c r="B315" i="9"/>
  <c r="C315" i="9"/>
  <c r="D315" i="9"/>
  <c r="F315" i="9" s="1"/>
  <c r="E315" i="9"/>
  <c r="G315" i="9"/>
  <c r="H315" i="9"/>
  <c r="I315" i="9"/>
  <c r="J315" i="9"/>
  <c r="K315" i="9"/>
  <c r="L315" i="9"/>
  <c r="M315" i="9"/>
  <c r="N315" i="9"/>
  <c r="O315" i="9"/>
  <c r="P315" i="9"/>
  <c r="Q315" i="9"/>
  <c r="R315" i="9"/>
  <c r="S315" i="9"/>
  <c r="T315" i="9"/>
  <c r="U315" i="9"/>
  <c r="V315" i="9"/>
  <c r="W315" i="9"/>
  <c r="X315" i="9"/>
  <c r="Y315" i="9"/>
  <c r="Z315" i="9"/>
  <c r="AA315" i="9"/>
  <c r="AB315" i="9"/>
  <c r="AC315" i="9"/>
  <c r="AD315" i="9"/>
  <c r="AE315" i="9"/>
  <c r="AF315" i="9"/>
  <c r="AG315" i="9"/>
  <c r="AH315" i="9"/>
  <c r="AI315" i="9"/>
  <c r="AJ315" i="9"/>
  <c r="AK315" i="9"/>
  <c r="AL315" i="9"/>
  <c r="AM315" i="9"/>
  <c r="AN315" i="9"/>
  <c r="AO315" i="9"/>
  <c r="AP315" i="9"/>
  <c r="AQ315" i="9"/>
  <c r="AR315" i="9"/>
  <c r="AS315" i="9"/>
  <c r="AT315" i="9"/>
  <c r="AU315" i="9"/>
  <c r="AV315" i="9"/>
  <c r="AW315" i="9"/>
  <c r="AX315" i="9"/>
  <c r="AY315" i="9"/>
  <c r="AZ315" i="9"/>
  <c r="BA315" i="9"/>
  <c r="BB315" i="9"/>
  <c r="BC315" i="9"/>
  <c r="BD315" i="9"/>
  <c r="BE315" i="9"/>
  <c r="BF315" i="9"/>
  <c r="BG315" i="9"/>
  <c r="BH315" i="9"/>
  <c r="BI315" i="9"/>
  <c r="BJ315" i="9"/>
  <c r="BK315" i="9"/>
  <c r="B316" i="9"/>
  <c r="C316" i="9"/>
  <c r="D316" i="9"/>
  <c r="F316" i="9" s="1"/>
  <c r="E316" i="9"/>
  <c r="G316" i="9"/>
  <c r="H316" i="9"/>
  <c r="I316" i="9"/>
  <c r="J316" i="9"/>
  <c r="K316" i="9"/>
  <c r="L316" i="9"/>
  <c r="M316" i="9"/>
  <c r="N316" i="9"/>
  <c r="O316" i="9"/>
  <c r="P316" i="9"/>
  <c r="Q316" i="9"/>
  <c r="R316" i="9"/>
  <c r="S316" i="9"/>
  <c r="T316" i="9"/>
  <c r="U316" i="9"/>
  <c r="V316" i="9"/>
  <c r="W316" i="9"/>
  <c r="X316" i="9"/>
  <c r="Y316" i="9"/>
  <c r="Z316" i="9"/>
  <c r="AA316" i="9"/>
  <c r="AB316" i="9"/>
  <c r="AC316" i="9"/>
  <c r="AD316" i="9"/>
  <c r="AE316" i="9"/>
  <c r="AF316" i="9"/>
  <c r="AG316" i="9"/>
  <c r="AH316" i="9"/>
  <c r="AI316" i="9"/>
  <c r="AJ316" i="9"/>
  <c r="AK316" i="9"/>
  <c r="AL316" i="9"/>
  <c r="AM316" i="9"/>
  <c r="AN316" i="9"/>
  <c r="AO316" i="9"/>
  <c r="AP316" i="9"/>
  <c r="AQ316" i="9"/>
  <c r="AR316" i="9"/>
  <c r="AS316" i="9"/>
  <c r="AT316" i="9"/>
  <c r="AU316" i="9"/>
  <c r="AV316" i="9"/>
  <c r="AW316" i="9"/>
  <c r="AX316" i="9"/>
  <c r="AY316" i="9"/>
  <c r="AZ316" i="9"/>
  <c r="BA316" i="9"/>
  <c r="BB316" i="9"/>
  <c r="BC316" i="9"/>
  <c r="BD316" i="9"/>
  <c r="BE316" i="9"/>
  <c r="BF316" i="9"/>
  <c r="BG316" i="9"/>
  <c r="BH316" i="9"/>
  <c r="BI316" i="9"/>
  <c r="BJ316" i="9"/>
  <c r="BK316" i="9"/>
  <c r="B317" i="9"/>
  <c r="BM317" i="9" s="1"/>
  <c r="C317" i="9"/>
  <c r="D317" i="9"/>
  <c r="F317" i="9" s="1"/>
  <c r="E317" i="9"/>
  <c r="G317" i="9"/>
  <c r="H317" i="9"/>
  <c r="I317" i="9"/>
  <c r="J317" i="9"/>
  <c r="K317" i="9"/>
  <c r="L317" i="9"/>
  <c r="M317" i="9"/>
  <c r="N317" i="9"/>
  <c r="O317" i="9"/>
  <c r="P317" i="9"/>
  <c r="Q317" i="9"/>
  <c r="R317" i="9"/>
  <c r="S317" i="9"/>
  <c r="T317" i="9"/>
  <c r="U317" i="9"/>
  <c r="V317" i="9"/>
  <c r="W317" i="9"/>
  <c r="X317" i="9"/>
  <c r="Y317" i="9"/>
  <c r="Z317" i="9"/>
  <c r="AA317" i="9"/>
  <c r="AB317" i="9"/>
  <c r="AC317" i="9"/>
  <c r="AD317" i="9"/>
  <c r="AE317" i="9"/>
  <c r="AF317" i="9"/>
  <c r="AG317" i="9"/>
  <c r="AH317" i="9"/>
  <c r="AI317" i="9"/>
  <c r="AJ317" i="9"/>
  <c r="AK317" i="9"/>
  <c r="AL317" i="9"/>
  <c r="AM317" i="9"/>
  <c r="AN317" i="9"/>
  <c r="AO317" i="9"/>
  <c r="AP317" i="9"/>
  <c r="AQ317" i="9"/>
  <c r="AR317" i="9"/>
  <c r="AS317" i="9"/>
  <c r="AT317" i="9"/>
  <c r="AU317" i="9"/>
  <c r="AV317" i="9"/>
  <c r="AW317" i="9"/>
  <c r="AX317" i="9"/>
  <c r="AY317" i="9"/>
  <c r="AZ317" i="9"/>
  <c r="BA317" i="9"/>
  <c r="BB317" i="9"/>
  <c r="BC317" i="9"/>
  <c r="BD317" i="9"/>
  <c r="BE317" i="9"/>
  <c r="BF317" i="9"/>
  <c r="BG317" i="9"/>
  <c r="BH317" i="9"/>
  <c r="BI317" i="9"/>
  <c r="BJ317" i="9"/>
  <c r="BK317" i="9"/>
  <c r="B318" i="9"/>
  <c r="BL318" i="9" s="1"/>
  <c r="C318" i="9"/>
  <c r="D318" i="9"/>
  <c r="F318" i="9" s="1"/>
  <c r="E318" i="9"/>
  <c r="G318" i="9"/>
  <c r="H318" i="9"/>
  <c r="I318" i="9"/>
  <c r="J318" i="9"/>
  <c r="K318" i="9"/>
  <c r="L318" i="9"/>
  <c r="M318" i="9"/>
  <c r="N318" i="9"/>
  <c r="O318" i="9"/>
  <c r="P318" i="9"/>
  <c r="Q318" i="9"/>
  <c r="R318" i="9"/>
  <c r="S318" i="9"/>
  <c r="T318" i="9"/>
  <c r="U318" i="9"/>
  <c r="V318" i="9"/>
  <c r="W318" i="9"/>
  <c r="X318" i="9"/>
  <c r="Y318" i="9"/>
  <c r="Z318" i="9"/>
  <c r="AA318" i="9"/>
  <c r="AB318" i="9"/>
  <c r="AC318" i="9"/>
  <c r="AD318" i="9"/>
  <c r="AE318" i="9"/>
  <c r="AF318" i="9"/>
  <c r="AG318" i="9"/>
  <c r="AH318" i="9"/>
  <c r="AI318" i="9"/>
  <c r="AJ318" i="9"/>
  <c r="AK318" i="9"/>
  <c r="AL318" i="9"/>
  <c r="AM318" i="9"/>
  <c r="AN318" i="9"/>
  <c r="AO318" i="9"/>
  <c r="AP318" i="9"/>
  <c r="AQ318" i="9"/>
  <c r="AR318" i="9"/>
  <c r="AS318" i="9"/>
  <c r="AT318" i="9"/>
  <c r="AU318" i="9"/>
  <c r="AV318" i="9"/>
  <c r="AW318" i="9"/>
  <c r="AX318" i="9"/>
  <c r="AY318" i="9"/>
  <c r="AZ318" i="9"/>
  <c r="BA318" i="9"/>
  <c r="BB318" i="9"/>
  <c r="BC318" i="9"/>
  <c r="BD318" i="9"/>
  <c r="BE318" i="9"/>
  <c r="BF318" i="9"/>
  <c r="BG318" i="9"/>
  <c r="BH318" i="9"/>
  <c r="BI318" i="9"/>
  <c r="BJ318" i="9"/>
  <c r="BK318" i="9"/>
  <c r="B319" i="9"/>
  <c r="BN319" i="9" s="1"/>
  <c r="C319" i="9"/>
  <c r="D319" i="9"/>
  <c r="F319" i="9" s="1"/>
  <c r="E319" i="9"/>
  <c r="G319" i="9"/>
  <c r="H319" i="9"/>
  <c r="I319" i="9"/>
  <c r="J319" i="9"/>
  <c r="K319" i="9"/>
  <c r="L319" i="9"/>
  <c r="M319" i="9"/>
  <c r="N319" i="9"/>
  <c r="O319" i="9"/>
  <c r="P319" i="9"/>
  <c r="Q319" i="9"/>
  <c r="R319" i="9"/>
  <c r="S319" i="9"/>
  <c r="T319" i="9"/>
  <c r="U319" i="9"/>
  <c r="V319" i="9"/>
  <c r="W319" i="9"/>
  <c r="X319" i="9"/>
  <c r="Y319" i="9"/>
  <c r="Z319" i="9"/>
  <c r="AA319" i="9"/>
  <c r="AB319" i="9"/>
  <c r="AC319" i="9"/>
  <c r="AD319" i="9"/>
  <c r="AE319" i="9"/>
  <c r="AF319" i="9"/>
  <c r="AG319" i="9"/>
  <c r="AH319" i="9"/>
  <c r="AI319" i="9"/>
  <c r="AJ319" i="9"/>
  <c r="AK319" i="9"/>
  <c r="AL319" i="9"/>
  <c r="AM319" i="9"/>
  <c r="AN319" i="9"/>
  <c r="AO319" i="9"/>
  <c r="AP319" i="9"/>
  <c r="AQ319" i="9"/>
  <c r="AR319" i="9"/>
  <c r="AS319" i="9"/>
  <c r="AT319" i="9"/>
  <c r="AU319" i="9"/>
  <c r="AV319" i="9"/>
  <c r="AW319" i="9"/>
  <c r="AX319" i="9"/>
  <c r="AY319" i="9"/>
  <c r="AZ319" i="9"/>
  <c r="BA319" i="9"/>
  <c r="BB319" i="9"/>
  <c r="BC319" i="9"/>
  <c r="BD319" i="9"/>
  <c r="BE319" i="9"/>
  <c r="BF319" i="9"/>
  <c r="BG319" i="9"/>
  <c r="BH319" i="9"/>
  <c r="BI319" i="9"/>
  <c r="BJ319" i="9"/>
  <c r="BK319" i="9"/>
  <c r="B320" i="9"/>
  <c r="C320" i="9"/>
  <c r="D320" i="9"/>
  <c r="F320" i="9" s="1"/>
  <c r="E320" i="9"/>
  <c r="G320" i="9"/>
  <c r="H320" i="9"/>
  <c r="I320" i="9"/>
  <c r="J320" i="9"/>
  <c r="K320" i="9"/>
  <c r="L320" i="9"/>
  <c r="M320" i="9"/>
  <c r="N320" i="9"/>
  <c r="O320" i="9"/>
  <c r="P320" i="9"/>
  <c r="Q320" i="9"/>
  <c r="R320" i="9"/>
  <c r="S320" i="9"/>
  <c r="T320" i="9"/>
  <c r="U320" i="9"/>
  <c r="V320" i="9"/>
  <c r="W320" i="9"/>
  <c r="X320" i="9"/>
  <c r="Y320" i="9"/>
  <c r="Z320" i="9"/>
  <c r="AA320" i="9"/>
  <c r="AB320" i="9"/>
  <c r="AC320" i="9"/>
  <c r="AD320" i="9"/>
  <c r="AE320" i="9"/>
  <c r="AF320" i="9"/>
  <c r="AG320" i="9"/>
  <c r="AH320" i="9"/>
  <c r="AI320" i="9"/>
  <c r="AJ320" i="9"/>
  <c r="AK320" i="9"/>
  <c r="AL320" i="9"/>
  <c r="AM320" i="9"/>
  <c r="AN320" i="9"/>
  <c r="AO320" i="9"/>
  <c r="AP320" i="9"/>
  <c r="AQ320" i="9"/>
  <c r="AR320" i="9"/>
  <c r="AS320" i="9"/>
  <c r="AT320" i="9"/>
  <c r="AU320" i="9"/>
  <c r="AV320" i="9"/>
  <c r="AW320" i="9"/>
  <c r="AX320" i="9"/>
  <c r="AY320" i="9"/>
  <c r="AZ320" i="9"/>
  <c r="BA320" i="9"/>
  <c r="BB320" i="9"/>
  <c r="BC320" i="9"/>
  <c r="BD320" i="9"/>
  <c r="BE320" i="9"/>
  <c r="BF320" i="9"/>
  <c r="BG320" i="9"/>
  <c r="BH320" i="9"/>
  <c r="BI320" i="9"/>
  <c r="BJ320" i="9"/>
  <c r="BK320" i="9"/>
  <c r="B321" i="9"/>
  <c r="BN321" i="9" s="1"/>
  <c r="C321" i="9"/>
  <c r="D321" i="9"/>
  <c r="F321" i="9" s="1"/>
  <c r="E321" i="9"/>
  <c r="G321" i="9"/>
  <c r="H321" i="9"/>
  <c r="I321" i="9"/>
  <c r="J321" i="9"/>
  <c r="K321" i="9"/>
  <c r="L321" i="9"/>
  <c r="M321" i="9"/>
  <c r="N321" i="9"/>
  <c r="O321" i="9"/>
  <c r="P321" i="9"/>
  <c r="Q321" i="9"/>
  <c r="R321" i="9"/>
  <c r="S321" i="9"/>
  <c r="T321" i="9"/>
  <c r="U321" i="9"/>
  <c r="V321" i="9"/>
  <c r="W321" i="9"/>
  <c r="X321" i="9"/>
  <c r="Y321" i="9"/>
  <c r="Z321" i="9"/>
  <c r="AA321" i="9"/>
  <c r="AB321" i="9"/>
  <c r="AC321" i="9"/>
  <c r="AD321" i="9"/>
  <c r="AE321" i="9"/>
  <c r="AF321" i="9"/>
  <c r="AG321" i="9"/>
  <c r="AH321" i="9"/>
  <c r="AI321" i="9"/>
  <c r="AJ321" i="9"/>
  <c r="AK321" i="9"/>
  <c r="AL321" i="9"/>
  <c r="AM321" i="9"/>
  <c r="AN321" i="9"/>
  <c r="AO321" i="9"/>
  <c r="AP321" i="9"/>
  <c r="AQ321" i="9"/>
  <c r="AR321" i="9"/>
  <c r="AS321" i="9"/>
  <c r="AT321" i="9"/>
  <c r="AU321" i="9"/>
  <c r="AV321" i="9"/>
  <c r="AW321" i="9"/>
  <c r="AX321" i="9"/>
  <c r="AY321" i="9"/>
  <c r="AZ321" i="9"/>
  <c r="BA321" i="9"/>
  <c r="BB321" i="9"/>
  <c r="BC321" i="9"/>
  <c r="BD321" i="9"/>
  <c r="BE321" i="9"/>
  <c r="BF321" i="9"/>
  <c r="BG321" i="9"/>
  <c r="BH321" i="9"/>
  <c r="BI321" i="9"/>
  <c r="BJ321" i="9"/>
  <c r="BK321" i="9"/>
  <c r="B322" i="9"/>
  <c r="BP322" i="9" s="1"/>
  <c r="C322" i="9"/>
  <c r="D322" i="9"/>
  <c r="F322" i="9" s="1"/>
  <c r="E322" i="9"/>
  <c r="G322" i="9"/>
  <c r="H322" i="9"/>
  <c r="I322" i="9"/>
  <c r="J322" i="9"/>
  <c r="K322" i="9"/>
  <c r="L322" i="9"/>
  <c r="M322" i="9"/>
  <c r="N322" i="9"/>
  <c r="O322" i="9"/>
  <c r="P322" i="9"/>
  <c r="Q322" i="9"/>
  <c r="R322" i="9"/>
  <c r="S322" i="9"/>
  <c r="T322" i="9"/>
  <c r="U322" i="9"/>
  <c r="V322" i="9"/>
  <c r="W322" i="9"/>
  <c r="X322" i="9"/>
  <c r="Y322" i="9"/>
  <c r="Z322" i="9"/>
  <c r="AA322" i="9"/>
  <c r="AB322" i="9"/>
  <c r="AC322" i="9"/>
  <c r="AD322" i="9"/>
  <c r="AE322" i="9"/>
  <c r="AF322" i="9"/>
  <c r="AG322" i="9"/>
  <c r="AH322" i="9"/>
  <c r="AI322" i="9"/>
  <c r="AJ322" i="9"/>
  <c r="AK322" i="9"/>
  <c r="AL322" i="9"/>
  <c r="AM322" i="9"/>
  <c r="AN322" i="9"/>
  <c r="AO322" i="9"/>
  <c r="AP322" i="9"/>
  <c r="AQ322" i="9"/>
  <c r="AR322" i="9"/>
  <c r="AS322" i="9"/>
  <c r="AT322" i="9"/>
  <c r="AU322" i="9"/>
  <c r="AV322" i="9"/>
  <c r="AW322" i="9"/>
  <c r="AX322" i="9"/>
  <c r="AY322" i="9"/>
  <c r="AZ322" i="9"/>
  <c r="BA322" i="9"/>
  <c r="BB322" i="9"/>
  <c r="BC322" i="9"/>
  <c r="BD322" i="9"/>
  <c r="BE322" i="9"/>
  <c r="BF322" i="9"/>
  <c r="BG322" i="9"/>
  <c r="BH322" i="9"/>
  <c r="BI322" i="9"/>
  <c r="BJ322" i="9"/>
  <c r="BK322" i="9"/>
  <c r="B323" i="9"/>
  <c r="BM323" i="9" s="1"/>
  <c r="C323" i="9"/>
  <c r="D323" i="9"/>
  <c r="F323" i="9" s="1"/>
  <c r="E323" i="9"/>
  <c r="G323" i="9"/>
  <c r="H323" i="9"/>
  <c r="I323" i="9"/>
  <c r="J323" i="9"/>
  <c r="K323" i="9"/>
  <c r="L323" i="9"/>
  <c r="M323" i="9"/>
  <c r="N323" i="9"/>
  <c r="O323" i="9"/>
  <c r="P323" i="9"/>
  <c r="Q323" i="9"/>
  <c r="R323" i="9"/>
  <c r="S323" i="9"/>
  <c r="T323" i="9"/>
  <c r="U323" i="9"/>
  <c r="V323" i="9"/>
  <c r="W323" i="9"/>
  <c r="X323" i="9"/>
  <c r="Y323" i="9"/>
  <c r="Z323" i="9"/>
  <c r="AA323" i="9"/>
  <c r="AB323" i="9"/>
  <c r="AC323" i="9"/>
  <c r="AD323" i="9"/>
  <c r="AE323" i="9"/>
  <c r="AF323" i="9"/>
  <c r="AG323" i="9"/>
  <c r="AH323" i="9"/>
  <c r="AI323" i="9"/>
  <c r="AJ323" i="9"/>
  <c r="AK323" i="9"/>
  <c r="AL323" i="9"/>
  <c r="AM323" i="9"/>
  <c r="AN323" i="9"/>
  <c r="AO323" i="9"/>
  <c r="AP323" i="9"/>
  <c r="AQ323" i="9"/>
  <c r="AR323" i="9"/>
  <c r="AS323" i="9"/>
  <c r="AT323" i="9"/>
  <c r="AU323" i="9"/>
  <c r="AV323" i="9"/>
  <c r="AW323" i="9"/>
  <c r="AX323" i="9"/>
  <c r="AY323" i="9"/>
  <c r="AZ323" i="9"/>
  <c r="BA323" i="9"/>
  <c r="BB323" i="9"/>
  <c r="BC323" i="9"/>
  <c r="BD323" i="9"/>
  <c r="BE323" i="9"/>
  <c r="BF323" i="9"/>
  <c r="BG323" i="9"/>
  <c r="BH323" i="9"/>
  <c r="BI323" i="9"/>
  <c r="BJ323" i="9"/>
  <c r="BK323" i="9"/>
  <c r="B324" i="9"/>
  <c r="C324" i="9"/>
  <c r="D324" i="9"/>
  <c r="F324" i="9" s="1"/>
  <c r="E324" i="9"/>
  <c r="G324" i="9"/>
  <c r="H324" i="9"/>
  <c r="I324" i="9"/>
  <c r="J324" i="9"/>
  <c r="K324" i="9"/>
  <c r="L324" i="9"/>
  <c r="M324" i="9"/>
  <c r="N324" i="9"/>
  <c r="O324" i="9"/>
  <c r="P324" i="9"/>
  <c r="Q324" i="9"/>
  <c r="R324" i="9"/>
  <c r="S324" i="9"/>
  <c r="T324" i="9"/>
  <c r="U324" i="9"/>
  <c r="V324" i="9"/>
  <c r="W324" i="9"/>
  <c r="X324" i="9"/>
  <c r="Y324" i="9"/>
  <c r="Z324" i="9"/>
  <c r="AA324" i="9"/>
  <c r="AB324" i="9"/>
  <c r="AC324" i="9"/>
  <c r="AD324" i="9"/>
  <c r="AE324" i="9"/>
  <c r="AF324" i="9"/>
  <c r="AG324" i="9"/>
  <c r="AH324" i="9"/>
  <c r="AI324" i="9"/>
  <c r="AJ324" i="9"/>
  <c r="AK324" i="9"/>
  <c r="AL324" i="9"/>
  <c r="AM324" i="9"/>
  <c r="AN324" i="9"/>
  <c r="AO324" i="9"/>
  <c r="AP324" i="9"/>
  <c r="AQ324" i="9"/>
  <c r="AR324" i="9"/>
  <c r="AS324" i="9"/>
  <c r="AT324" i="9"/>
  <c r="AU324" i="9"/>
  <c r="AV324" i="9"/>
  <c r="AW324" i="9"/>
  <c r="AX324" i="9"/>
  <c r="AY324" i="9"/>
  <c r="AZ324" i="9"/>
  <c r="BA324" i="9"/>
  <c r="BB324" i="9"/>
  <c r="BC324" i="9"/>
  <c r="BD324" i="9"/>
  <c r="BE324" i="9"/>
  <c r="BF324" i="9"/>
  <c r="BG324" i="9"/>
  <c r="BH324" i="9"/>
  <c r="BI324" i="9"/>
  <c r="BJ324" i="9"/>
  <c r="BK324" i="9"/>
  <c r="B325" i="9"/>
  <c r="BM325" i="9" s="1"/>
  <c r="C325" i="9"/>
  <c r="D325" i="9"/>
  <c r="F325" i="9" s="1"/>
  <c r="E325" i="9"/>
  <c r="G325" i="9"/>
  <c r="H325" i="9"/>
  <c r="I325" i="9"/>
  <c r="J325" i="9"/>
  <c r="K325" i="9"/>
  <c r="L325" i="9"/>
  <c r="M325" i="9"/>
  <c r="N325" i="9"/>
  <c r="O325" i="9"/>
  <c r="P325" i="9"/>
  <c r="Q325" i="9"/>
  <c r="R325" i="9"/>
  <c r="S325" i="9"/>
  <c r="T325" i="9"/>
  <c r="U325" i="9"/>
  <c r="V325" i="9"/>
  <c r="W325" i="9"/>
  <c r="X325" i="9"/>
  <c r="Y325" i="9"/>
  <c r="Z325" i="9"/>
  <c r="AA325" i="9"/>
  <c r="AB325" i="9"/>
  <c r="AC325" i="9"/>
  <c r="AD325" i="9"/>
  <c r="AE325" i="9"/>
  <c r="AF325" i="9"/>
  <c r="AG325" i="9"/>
  <c r="AH325" i="9"/>
  <c r="AI325" i="9"/>
  <c r="AJ325" i="9"/>
  <c r="AK325" i="9"/>
  <c r="AL325" i="9"/>
  <c r="AM325" i="9"/>
  <c r="AN325" i="9"/>
  <c r="AO325" i="9"/>
  <c r="AP325" i="9"/>
  <c r="AQ325" i="9"/>
  <c r="AR325" i="9"/>
  <c r="AS325" i="9"/>
  <c r="AT325" i="9"/>
  <c r="AU325" i="9"/>
  <c r="AV325" i="9"/>
  <c r="AW325" i="9"/>
  <c r="AX325" i="9"/>
  <c r="AY325" i="9"/>
  <c r="AZ325" i="9"/>
  <c r="BA325" i="9"/>
  <c r="BB325" i="9"/>
  <c r="BC325" i="9"/>
  <c r="BD325" i="9"/>
  <c r="BE325" i="9"/>
  <c r="BF325" i="9"/>
  <c r="BG325" i="9"/>
  <c r="BH325" i="9"/>
  <c r="BI325" i="9"/>
  <c r="BJ325" i="9"/>
  <c r="BK325" i="9"/>
  <c r="B326" i="9"/>
  <c r="BL326" i="9" s="1"/>
  <c r="C326" i="9"/>
  <c r="D326" i="9"/>
  <c r="F326" i="9" s="1"/>
  <c r="E326" i="9"/>
  <c r="G326" i="9"/>
  <c r="H326" i="9"/>
  <c r="I326" i="9"/>
  <c r="J326" i="9"/>
  <c r="K326" i="9"/>
  <c r="L326" i="9"/>
  <c r="M326" i="9"/>
  <c r="N326" i="9"/>
  <c r="O326" i="9"/>
  <c r="P326" i="9"/>
  <c r="Q326" i="9"/>
  <c r="R326" i="9"/>
  <c r="S326" i="9"/>
  <c r="T326" i="9"/>
  <c r="U326" i="9"/>
  <c r="V326" i="9"/>
  <c r="W326" i="9"/>
  <c r="X326" i="9"/>
  <c r="Y326" i="9"/>
  <c r="Z326" i="9"/>
  <c r="AA326" i="9"/>
  <c r="AB326" i="9"/>
  <c r="AC326" i="9"/>
  <c r="AD326" i="9"/>
  <c r="AE326" i="9"/>
  <c r="AF326" i="9"/>
  <c r="AG326" i="9"/>
  <c r="AH326" i="9"/>
  <c r="AI326" i="9"/>
  <c r="AJ326" i="9"/>
  <c r="AK326" i="9"/>
  <c r="AL326" i="9"/>
  <c r="AM326" i="9"/>
  <c r="AN326" i="9"/>
  <c r="AO326" i="9"/>
  <c r="AP326" i="9"/>
  <c r="AQ326" i="9"/>
  <c r="AR326" i="9"/>
  <c r="AS326" i="9"/>
  <c r="AT326" i="9"/>
  <c r="AU326" i="9"/>
  <c r="AV326" i="9"/>
  <c r="AW326" i="9"/>
  <c r="AX326" i="9"/>
  <c r="AY326" i="9"/>
  <c r="AZ326" i="9"/>
  <c r="BA326" i="9"/>
  <c r="BB326" i="9"/>
  <c r="BC326" i="9"/>
  <c r="BD326" i="9"/>
  <c r="BE326" i="9"/>
  <c r="BF326" i="9"/>
  <c r="BG326" i="9"/>
  <c r="BH326" i="9"/>
  <c r="BI326" i="9"/>
  <c r="BJ326" i="9"/>
  <c r="BK326" i="9"/>
  <c r="B327" i="9"/>
  <c r="BO327" i="9" s="1"/>
  <c r="C327" i="9"/>
  <c r="D327" i="9"/>
  <c r="F327" i="9" s="1"/>
  <c r="E327" i="9"/>
  <c r="G327" i="9"/>
  <c r="H327" i="9"/>
  <c r="I327" i="9"/>
  <c r="J327" i="9"/>
  <c r="K327" i="9"/>
  <c r="L327" i="9"/>
  <c r="M327" i="9"/>
  <c r="N327" i="9"/>
  <c r="O327" i="9"/>
  <c r="P327" i="9"/>
  <c r="Q327" i="9"/>
  <c r="R327" i="9"/>
  <c r="S327" i="9"/>
  <c r="T327" i="9"/>
  <c r="U327" i="9"/>
  <c r="V327" i="9"/>
  <c r="W327" i="9"/>
  <c r="X327" i="9"/>
  <c r="Y327" i="9"/>
  <c r="Z327" i="9"/>
  <c r="AA327" i="9"/>
  <c r="AB327" i="9"/>
  <c r="AC327" i="9"/>
  <c r="AD327" i="9"/>
  <c r="AE327" i="9"/>
  <c r="AF327" i="9"/>
  <c r="AG327" i="9"/>
  <c r="AH327" i="9"/>
  <c r="AI327" i="9"/>
  <c r="AJ327" i="9"/>
  <c r="AK327" i="9"/>
  <c r="AL327" i="9"/>
  <c r="AM327" i="9"/>
  <c r="AN327" i="9"/>
  <c r="AO327" i="9"/>
  <c r="AP327" i="9"/>
  <c r="AQ327" i="9"/>
  <c r="AR327" i="9"/>
  <c r="AS327" i="9"/>
  <c r="AT327" i="9"/>
  <c r="AU327" i="9"/>
  <c r="AV327" i="9"/>
  <c r="AW327" i="9"/>
  <c r="AX327" i="9"/>
  <c r="AY327" i="9"/>
  <c r="AZ327" i="9"/>
  <c r="BA327" i="9"/>
  <c r="BB327" i="9"/>
  <c r="BC327" i="9"/>
  <c r="BD327" i="9"/>
  <c r="BE327" i="9"/>
  <c r="BF327" i="9"/>
  <c r="BG327" i="9"/>
  <c r="BH327" i="9"/>
  <c r="BI327" i="9"/>
  <c r="BJ327" i="9"/>
  <c r="BK327" i="9"/>
  <c r="B328" i="9"/>
  <c r="BM328" i="9" s="1"/>
  <c r="C328" i="9"/>
  <c r="D328" i="9"/>
  <c r="F328" i="9" s="1"/>
  <c r="E328" i="9"/>
  <c r="G328" i="9"/>
  <c r="H328" i="9"/>
  <c r="I328" i="9"/>
  <c r="J328" i="9"/>
  <c r="K328" i="9"/>
  <c r="L328" i="9"/>
  <c r="M328" i="9"/>
  <c r="N328" i="9"/>
  <c r="O328" i="9"/>
  <c r="P328" i="9"/>
  <c r="Q328" i="9"/>
  <c r="R328" i="9"/>
  <c r="S328" i="9"/>
  <c r="T328" i="9"/>
  <c r="U328" i="9"/>
  <c r="V328" i="9"/>
  <c r="W328" i="9"/>
  <c r="X328" i="9"/>
  <c r="Y328" i="9"/>
  <c r="Z328" i="9"/>
  <c r="AA328" i="9"/>
  <c r="AB328" i="9"/>
  <c r="AC328" i="9"/>
  <c r="AD328" i="9"/>
  <c r="AE328" i="9"/>
  <c r="AF328" i="9"/>
  <c r="AG328" i="9"/>
  <c r="AH328" i="9"/>
  <c r="AI328" i="9"/>
  <c r="AJ328" i="9"/>
  <c r="AK328" i="9"/>
  <c r="AL328" i="9"/>
  <c r="AM328" i="9"/>
  <c r="AN328" i="9"/>
  <c r="AO328" i="9"/>
  <c r="AP328" i="9"/>
  <c r="AQ328" i="9"/>
  <c r="AR328" i="9"/>
  <c r="AS328" i="9"/>
  <c r="AT328" i="9"/>
  <c r="AU328" i="9"/>
  <c r="AV328" i="9"/>
  <c r="AW328" i="9"/>
  <c r="AX328" i="9"/>
  <c r="AY328" i="9"/>
  <c r="AZ328" i="9"/>
  <c r="BA328" i="9"/>
  <c r="BB328" i="9"/>
  <c r="BC328" i="9"/>
  <c r="BD328" i="9"/>
  <c r="BE328" i="9"/>
  <c r="BF328" i="9"/>
  <c r="BG328" i="9"/>
  <c r="BH328" i="9"/>
  <c r="BI328" i="9"/>
  <c r="BJ328" i="9"/>
  <c r="BK328" i="9"/>
  <c r="B329" i="9"/>
  <c r="C329" i="9"/>
  <c r="D329" i="9"/>
  <c r="F329" i="9" s="1"/>
  <c r="E329" i="9"/>
  <c r="G329" i="9"/>
  <c r="H329" i="9"/>
  <c r="I329" i="9"/>
  <c r="J329" i="9"/>
  <c r="K329" i="9"/>
  <c r="L329" i="9"/>
  <c r="M329" i="9"/>
  <c r="N329" i="9"/>
  <c r="O329" i="9"/>
  <c r="P329" i="9"/>
  <c r="Q329" i="9"/>
  <c r="R329" i="9"/>
  <c r="S329" i="9"/>
  <c r="T329" i="9"/>
  <c r="U329" i="9"/>
  <c r="V329" i="9"/>
  <c r="W329" i="9"/>
  <c r="X329" i="9"/>
  <c r="Y329" i="9"/>
  <c r="Z329" i="9"/>
  <c r="AA329" i="9"/>
  <c r="AB329" i="9"/>
  <c r="AC329" i="9"/>
  <c r="AD329" i="9"/>
  <c r="AE329" i="9"/>
  <c r="AF329" i="9"/>
  <c r="AG329" i="9"/>
  <c r="AH329" i="9"/>
  <c r="AI329" i="9"/>
  <c r="AJ329" i="9"/>
  <c r="AK329" i="9"/>
  <c r="AL329" i="9"/>
  <c r="AM329" i="9"/>
  <c r="AN329" i="9"/>
  <c r="AO329" i="9"/>
  <c r="AP329" i="9"/>
  <c r="AQ329" i="9"/>
  <c r="AR329" i="9"/>
  <c r="AS329" i="9"/>
  <c r="AT329" i="9"/>
  <c r="AU329" i="9"/>
  <c r="AV329" i="9"/>
  <c r="AW329" i="9"/>
  <c r="AX329" i="9"/>
  <c r="AY329" i="9"/>
  <c r="AZ329" i="9"/>
  <c r="BA329" i="9"/>
  <c r="BB329" i="9"/>
  <c r="BC329" i="9"/>
  <c r="BD329" i="9"/>
  <c r="BE329" i="9"/>
  <c r="BF329" i="9"/>
  <c r="BG329" i="9"/>
  <c r="BH329" i="9"/>
  <c r="BI329" i="9"/>
  <c r="BJ329" i="9"/>
  <c r="BK329" i="9"/>
  <c r="B330" i="9"/>
  <c r="BP330" i="9" s="1"/>
  <c r="C330" i="9"/>
  <c r="D330" i="9"/>
  <c r="F330" i="9" s="1"/>
  <c r="E330" i="9"/>
  <c r="G330" i="9"/>
  <c r="H330" i="9"/>
  <c r="I330" i="9"/>
  <c r="J330" i="9"/>
  <c r="K330" i="9"/>
  <c r="L330" i="9"/>
  <c r="M330" i="9"/>
  <c r="N330" i="9"/>
  <c r="O330" i="9"/>
  <c r="P330" i="9"/>
  <c r="Q330" i="9"/>
  <c r="R330" i="9"/>
  <c r="S330" i="9"/>
  <c r="T330" i="9"/>
  <c r="U330" i="9"/>
  <c r="V330" i="9"/>
  <c r="W330" i="9"/>
  <c r="X330" i="9"/>
  <c r="Y330" i="9"/>
  <c r="Z330" i="9"/>
  <c r="AA330" i="9"/>
  <c r="AB330" i="9"/>
  <c r="AC330" i="9"/>
  <c r="AD330" i="9"/>
  <c r="AE330" i="9"/>
  <c r="AF330" i="9"/>
  <c r="AG330" i="9"/>
  <c r="AH330" i="9"/>
  <c r="AI330" i="9"/>
  <c r="AJ330" i="9"/>
  <c r="AK330" i="9"/>
  <c r="AL330" i="9"/>
  <c r="AM330" i="9"/>
  <c r="AN330" i="9"/>
  <c r="AO330" i="9"/>
  <c r="AP330" i="9"/>
  <c r="AQ330" i="9"/>
  <c r="AR330" i="9"/>
  <c r="AS330" i="9"/>
  <c r="AT330" i="9"/>
  <c r="AU330" i="9"/>
  <c r="AV330" i="9"/>
  <c r="AW330" i="9"/>
  <c r="AX330" i="9"/>
  <c r="AY330" i="9"/>
  <c r="AZ330" i="9"/>
  <c r="BA330" i="9"/>
  <c r="BB330" i="9"/>
  <c r="BC330" i="9"/>
  <c r="BD330" i="9"/>
  <c r="BE330" i="9"/>
  <c r="BF330" i="9"/>
  <c r="BG330" i="9"/>
  <c r="BH330" i="9"/>
  <c r="BI330" i="9"/>
  <c r="BJ330" i="9"/>
  <c r="BK330" i="9"/>
  <c r="B331" i="9"/>
  <c r="BN331" i="9" s="1"/>
  <c r="C331" i="9"/>
  <c r="D331" i="9"/>
  <c r="F331" i="9" s="1"/>
  <c r="E331" i="9"/>
  <c r="G331" i="9"/>
  <c r="H331" i="9"/>
  <c r="I331" i="9"/>
  <c r="J331" i="9"/>
  <c r="K331" i="9"/>
  <c r="L331" i="9"/>
  <c r="M331" i="9"/>
  <c r="N331" i="9"/>
  <c r="O331" i="9"/>
  <c r="P331" i="9"/>
  <c r="Q331" i="9"/>
  <c r="R331" i="9"/>
  <c r="S331" i="9"/>
  <c r="T331" i="9"/>
  <c r="U331" i="9"/>
  <c r="V331" i="9"/>
  <c r="W331" i="9"/>
  <c r="X331" i="9"/>
  <c r="Y331" i="9"/>
  <c r="Z331" i="9"/>
  <c r="AA331" i="9"/>
  <c r="AB331" i="9"/>
  <c r="AC331" i="9"/>
  <c r="AD331" i="9"/>
  <c r="AE331" i="9"/>
  <c r="AF331" i="9"/>
  <c r="AG331" i="9"/>
  <c r="AH331" i="9"/>
  <c r="AI331" i="9"/>
  <c r="AJ331" i="9"/>
  <c r="AK331" i="9"/>
  <c r="AL331" i="9"/>
  <c r="AM331" i="9"/>
  <c r="AN331" i="9"/>
  <c r="AO331" i="9"/>
  <c r="AP331" i="9"/>
  <c r="AQ331" i="9"/>
  <c r="AR331" i="9"/>
  <c r="AS331" i="9"/>
  <c r="AT331" i="9"/>
  <c r="AU331" i="9"/>
  <c r="AV331" i="9"/>
  <c r="AW331" i="9"/>
  <c r="AX331" i="9"/>
  <c r="AY331" i="9"/>
  <c r="AZ331" i="9"/>
  <c r="BA331" i="9"/>
  <c r="BB331" i="9"/>
  <c r="BC331" i="9"/>
  <c r="BD331" i="9"/>
  <c r="BE331" i="9"/>
  <c r="BF331" i="9"/>
  <c r="BG331" i="9"/>
  <c r="BH331" i="9"/>
  <c r="BI331" i="9"/>
  <c r="BJ331" i="9"/>
  <c r="BK331" i="9"/>
  <c r="B332" i="9"/>
  <c r="BL332" i="9" s="1"/>
  <c r="C332" i="9"/>
  <c r="D332" i="9"/>
  <c r="F332" i="9" s="1"/>
  <c r="E332" i="9"/>
  <c r="G332" i="9"/>
  <c r="H332" i="9"/>
  <c r="I332" i="9"/>
  <c r="J332" i="9"/>
  <c r="K332" i="9"/>
  <c r="L332" i="9"/>
  <c r="M332" i="9"/>
  <c r="N332" i="9"/>
  <c r="O332" i="9"/>
  <c r="P332" i="9"/>
  <c r="Q332" i="9"/>
  <c r="R332" i="9"/>
  <c r="S332" i="9"/>
  <c r="T332" i="9"/>
  <c r="U332" i="9"/>
  <c r="V332" i="9"/>
  <c r="W332" i="9"/>
  <c r="X332" i="9"/>
  <c r="Y332" i="9"/>
  <c r="Z332" i="9"/>
  <c r="AA332" i="9"/>
  <c r="AB332" i="9"/>
  <c r="AC332" i="9"/>
  <c r="AD332" i="9"/>
  <c r="AE332" i="9"/>
  <c r="AF332" i="9"/>
  <c r="AG332" i="9"/>
  <c r="AH332" i="9"/>
  <c r="AI332" i="9"/>
  <c r="AJ332" i="9"/>
  <c r="AK332" i="9"/>
  <c r="AL332" i="9"/>
  <c r="AM332" i="9"/>
  <c r="AN332" i="9"/>
  <c r="AO332" i="9"/>
  <c r="AP332" i="9"/>
  <c r="AQ332" i="9"/>
  <c r="AR332" i="9"/>
  <c r="AS332" i="9"/>
  <c r="AT332" i="9"/>
  <c r="AU332" i="9"/>
  <c r="AV332" i="9"/>
  <c r="AW332" i="9"/>
  <c r="AX332" i="9"/>
  <c r="AY332" i="9"/>
  <c r="AZ332" i="9"/>
  <c r="BA332" i="9"/>
  <c r="BB332" i="9"/>
  <c r="BC332" i="9"/>
  <c r="BD332" i="9"/>
  <c r="BE332" i="9"/>
  <c r="BF332" i="9"/>
  <c r="BG332" i="9"/>
  <c r="BH332" i="9"/>
  <c r="BI332" i="9"/>
  <c r="BJ332" i="9"/>
  <c r="BK332" i="9"/>
  <c r="B333" i="9"/>
  <c r="BN333" i="9" s="1"/>
  <c r="C333" i="9"/>
  <c r="D333" i="9"/>
  <c r="F333" i="9" s="1"/>
  <c r="E333" i="9"/>
  <c r="G333" i="9"/>
  <c r="H333" i="9"/>
  <c r="I333" i="9"/>
  <c r="J333" i="9"/>
  <c r="K333" i="9"/>
  <c r="L333" i="9"/>
  <c r="M333" i="9"/>
  <c r="N333" i="9"/>
  <c r="O333" i="9"/>
  <c r="P333" i="9"/>
  <c r="Q333" i="9"/>
  <c r="R333" i="9"/>
  <c r="S333" i="9"/>
  <c r="T333" i="9"/>
  <c r="U333" i="9"/>
  <c r="V333" i="9"/>
  <c r="W333" i="9"/>
  <c r="X333" i="9"/>
  <c r="Y333" i="9"/>
  <c r="Z333" i="9"/>
  <c r="AA333" i="9"/>
  <c r="AB333" i="9"/>
  <c r="AC333" i="9"/>
  <c r="AD333" i="9"/>
  <c r="AE333" i="9"/>
  <c r="AF333" i="9"/>
  <c r="AG333" i="9"/>
  <c r="AH333" i="9"/>
  <c r="AI333" i="9"/>
  <c r="AJ333" i="9"/>
  <c r="AK333" i="9"/>
  <c r="AL333" i="9"/>
  <c r="AM333" i="9"/>
  <c r="AN333" i="9"/>
  <c r="AO333" i="9"/>
  <c r="AP333" i="9"/>
  <c r="AQ333" i="9"/>
  <c r="AR333" i="9"/>
  <c r="AS333" i="9"/>
  <c r="AT333" i="9"/>
  <c r="AU333" i="9"/>
  <c r="AV333" i="9"/>
  <c r="AW333" i="9"/>
  <c r="AX333" i="9"/>
  <c r="AY333" i="9"/>
  <c r="AZ333" i="9"/>
  <c r="BA333" i="9"/>
  <c r="BB333" i="9"/>
  <c r="BC333" i="9"/>
  <c r="BD333" i="9"/>
  <c r="BE333" i="9"/>
  <c r="BF333" i="9"/>
  <c r="BG333" i="9"/>
  <c r="BH333" i="9"/>
  <c r="BI333" i="9"/>
  <c r="BJ333" i="9"/>
  <c r="BK333" i="9"/>
  <c r="B334" i="9"/>
  <c r="C334" i="9"/>
  <c r="D334" i="9"/>
  <c r="F334" i="9" s="1"/>
  <c r="E334" i="9"/>
  <c r="G334" i="9"/>
  <c r="H334" i="9"/>
  <c r="I334" i="9"/>
  <c r="J334" i="9"/>
  <c r="K334" i="9"/>
  <c r="L334" i="9"/>
  <c r="M334" i="9"/>
  <c r="N334" i="9"/>
  <c r="O334" i="9"/>
  <c r="P334" i="9"/>
  <c r="Q334" i="9"/>
  <c r="R334" i="9"/>
  <c r="S334" i="9"/>
  <c r="T334" i="9"/>
  <c r="U334" i="9"/>
  <c r="V334" i="9"/>
  <c r="W334" i="9"/>
  <c r="X334" i="9"/>
  <c r="Y334" i="9"/>
  <c r="Z334" i="9"/>
  <c r="AA334" i="9"/>
  <c r="AB334" i="9"/>
  <c r="AC334" i="9"/>
  <c r="AD334" i="9"/>
  <c r="AE334" i="9"/>
  <c r="AF334" i="9"/>
  <c r="AG334" i="9"/>
  <c r="AH334" i="9"/>
  <c r="AI334" i="9"/>
  <c r="AJ334" i="9"/>
  <c r="AK334" i="9"/>
  <c r="AL334" i="9"/>
  <c r="AM334" i="9"/>
  <c r="AN334" i="9"/>
  <c r="AO334" i="9"/>
  <c r="AP334" i="9"/>
  <c r="AQ334" i="9"/>
  <c r="AR334" i="9"/>
  <c r="AS334" i="9"/>
  <c r="AT334" i="9"/>
  <c r="AU334" i="9"/>
  <c r="AV334" i="9"/>
  <c r="AW334" i="9"/>
  <c r="AX334" i="9"/>
  <c r="AY334" i="9"/>
  <c r="AZ334" i="9"/>
  <c r="BA334" i="9"/>
  <c r="BB334" i="9"/>
  <c r="BC334" i="9"/>
  <c r="BD334" i="9"/>
  <c r="BE334" i="9"/>
  <c r="BF334" i="9"/>
  <c r="BG334" i="9"/>
  <c r="BH334" i="9"/>
  <c r="BI334" i="9"/>
  <c r="BJ334" i="9"/>
  <c r="BK334" i="9"/>
  <c r="B335" i="9"/>
  <c r="BM335" i="9" s="1"/>
  <c r="C335" i="9"/>
  <c r="D335" i="9"/>
  <c r="F335" i="9" s="1"/>
  <c r="E335" i="9"/>
  <c r="G335" i="9"/>
  <c r="H335" i="9"/>
  <c r="I335" i="9"/>
  <c r="J335" i="9"/>
  <c r="K335" i="9"/>
  <c r="L335" i="9"/>
  <c r="M335" i="9"/>
  <c r="N335" i="9"/>
  <c r="O335" i="9"/>
  <c r="P335" i="9"/>
  <c r="Q335" i="9"/>
  <c r="R335" i="9"/>
  <c r="S335" i="9"/>
  <c r="T335" i="9"/>
  <c r="U335" i="9"/>
  <c r="V335" i="9"/>
  <c r="W335" i="9"/>
  <c r="X335" i="9"/>
  <c r="Y335" i="9"/>
  <c r="Z335" i="9"/>
  <c r="AA335" i="9"/>
  <c r="AB335" i="9"/>
  <c r="AC335" i="9"/>
  <c r="AD335" i="9"/>
  <c r="AE335" i="9"/>
  <c r="AF335" i="9"/>
  <c r="AG335" i="9"/>
  <c r="AH335" i="9"/>
  <c r="AI335" i="9"/>
  <c r="AJ335" i="9"/>
  <c r="AK335" i="9"/>
  <c r="AL335" i="9"/>
  <c r="AM335" i="9"/>
  <c r="AN335" i="9"/>
  <c r="AO335" i="9"/>
  <c r="AP335" i="9"/>
  <c r="AQ335" i="9"/>
  <c r="AR335" i="9"/>
  <c r="AS335" i="9"/>
  <c r="AT335" i="9"/>
  <c r="AU335" i="9"/>
  <c r="AV335" i="9"/>
  <c r="AW335" i="9"/>
  <c r="AX335" i="9"/>
  <c r="AY335" i="9"/>
  <c r="AZ335" i="9"/>
  <c r="BA335" i="9"/>
  <c r="BB335" i="9"/>
  <c r="BC335" i="9"/>
  <c r="BD335" i="9"/>
  <c r="BE335" i="9"/>
  <c r="BF335" i="9"/>
  <c r="BG335" i="9"/>
  <c r="BH335" i="9"/>
  <c r="BI335" i="9"/>
  <c r="BJ335" i="9"/>
  <c r="BK335" i="9"/>
  <c r="B336" i="9"/>
  <c r="BO336" i="9" s="1"/>
  <c r="C336" i="9"/>
  <c r="D336" i="9"/>
  <c r="F336" i="9" s="1"/>
  <c r="E336" i="9"/>
  <c r="G336" i="9"/>
  <c r="H336" i="9"/>
  <c r="I336" i="9"/>
  <c r="J336" i="9"/>
  <c r="K336" i="9"/>
  <c r="L336" i="9"/>
  <c r="M336" i="9"/>
  <c r="N336" i="9"/>
  <c r="O336" i="9"/>
  <c r="P336" i="9"/>
  <c r="Q336" i="9"/>
  <c r="R336" i="9"/>
  <c r="S336" i="9"/>
  <c r="T336" i="9"/>
  <c r="U336" i="9"/>
  <c r="V336" i="9"/>
  <c r="W336" i="9"/>
  <c r="X336" i="9"/>
  <c r="Y336" i="9"/>
  <c r="Z336" i="9"/>
  <c r="AA336" i="9"/>
  <c r="AB336" i="9"/>
  <c r="AC336" i="9"/>
  <c r="AD336" i="9"/>
  <c r="AE336" i="9"/>
  <c r="AF336" i="9"/>
  <c r="AG336" i="9"/>
  <c r="AH336" i="9"/>
  <c r="AI336" i="9"/>
  <c r="AJ336" i="9"/>
  <c r="AK336" i="9"/>
  <c r="AL336" i="9"/>
  <c r="AM336" i="9"/>
  <c r="AN336" i="9"/>
  <c r="AO336" i="9"/>
  <c r="AP336" i="9"/>
  <c r="AQ336" i="9"/>
  <c r="AR336" i="9"/>
  <c r="AS336" i="9"/>
  <c r="AT336" i="9"/>
  <c r="AU336" i="9"/>
  <c r="AV336" i="9"/>
  <c r="AW336" i="9"/>
  <c r="AX336" i="9"/>
  <c r="AY336" i="9"/>
  <c r="AZ336" i="9"/>
  <c r="BA336" i="9"/>
  <c r="BB336" i="9"/>
  <c r="BC336" i="9"/>
  <c r="BD336" i="9"/>
  <c r="BE336" i="9"/>
  <c r="BF336" i="9"/>
  <c r="BG336" i="9"/>
  <c r="BH336" i="9"/>
  <c r="BI336" i="9"/>
  <c r="BJ336" i="9"/>
  <c r="BK336" i="9"/>
  <c r="B337" i="9"/>
  <c r="BM337" i="9" s="1"/>
  <c r="C337" i="9"/>
  <c r="D337" i="9"/>
  <c r="F337" i="9" s="1"/>
  <c r="E337" i="9"/>
  <c r="G337" i="9"/>
  <c r="H337" i="9"/>
  <c r="I337" i="9"/>
  <c r="J337" i="9"/>
  <c r="K337" i="9"/>
  <c r="L337" i="9"/>
  <c r="M337" i="9"/>
  <c r="N337" i="9"/>
  <c r="O337" i="9"/>
  <c r="P337" i="9"/>
  <c r="Q337" i="9"/>
  <c r="R337" i="9"/>
  <c r="S337" i="9"/>
  <c r="T337" i="9"/>
  <c r="U337" i="9"/>
  <c r="V337" i="9"/>
  <c r="W337" i="9"/>
  <c r="X337" i="9"/>
  <c r="Y337" i="9"/>
  <c r="Z337" i="9"/>
  <c r="AA337" i="9"/>
  <c r="AB337" i="9"/>
  <c r="AC337" i="9"/>
  <c r="AD337" i="9"/>
  <c r="AE337" i="9"/>
  <c r="AF337" i="9"/>
  <c r="AG337" i="9"/>
  <c r="AH337" i="9"/>
  <c r="AI337" i="9"/>
  <c r="AJ337" i="9"/>
  <c r="AK337" i="9"/>
  <c r="AL337" i="9"/>
  <c r="AM337" i="9"/>
  <c r="AN337" i="9"/>
  <c r="AO337" i="9"/>
  <c r="AP337" i="9"/>
  <c r="AQ337" i="9"/>
  <c r="AR337" i="9"/>
  <c r="AS337" i="9"/>
  <c r="AT337" i="9"/>
  <c r="AU337" i="9"/>
  <c r="AV337" i="9"/>
  <c r="AW337" i="9"/>
  <c r="AX337" i="9"/>
  <c r="AY337" i="9"/>
  <c r="AZ337" i="9"/>
  <c r="BA337" i="9"/>
  <c r="BB337" i="9"/>
  <c r="BC337" i="9"/>
  <c r="BD337" i="9"/>
  <c r="BE337" i="9"/>
  <c r="BF337" i="9"/>
  <c r="BG337" i="9"/>
  <c r="BH337" i="9"/>
  <c r="BI337" i="9"/>
  <c r="BJ337" i="9"/>
  <c r="BK337" i="9"/>
  <c r="B338" i="9"/>
  <c r="BM338" i="9" s="1"/>
  <c r="C338" i="9"/>
  <c r="D338" i="9"/>
  <c r="F338" i="9" s="1"/>
  <c r="E338" i="9"/>
  <c r="G338" i="9"/>
  <c r="H338" i="9"/>
  <c r="I338" i="9"/>
  <c r="J338" i="9"/>
  <c r="K338" i="9"/>
  <c r="L338" i="9"/>
  <c r="M338" i="9"/>
  <c r="N338" i="9"/>
  <c r="O338" i="9"/>
  <c r="P338" i="9"/>
  <c r="Q338" i="9"/>
  <c r="R338" i="9"/>
  <c r="S338" i="9"/>
  <c r="T338" i="9"/>
  <c r="U338" i="9"/>
  <c r="V338" i="9"/>
  <c r="W338" i="9"/>
  <c r="X338" i="9"/>
  <c r="Y338" i="9"/>
  <c r="Z338" i="9"/>
  <c r="AA338" i="9"/>
  <c r="AB338" i="9"/>
  <c r="AC338" i="9"/>
  <c r="AD338" i="9"/>
  <c r="AE338" i="9"/>
  <c r="AF338" i="9"/>
  <c r="AG338" i="9"/>
  <c r="AH338" i="9"/>
  <c r="AI338" i="9"/>
  <c r="AJ338" i="9"/>
  <c r="AK338" i="9"/>
  <c r="AL338" i="9"/>
  <c r="AM338" i="9"/>
  <c r="AN338" i="9"/>
  <c r="AO338" i="9"/>
  <c r="AP338" i="9"/>
  <c r="AQ338" i="9"/>
  <c r="AR338" i="9"/>
  <c r="AS338" i="9"/>
  <c r="AT338" i="9"/>
  <c r="AU338" i="9"/>
  <c r="AV338" i="9"/>
  <c r="AW338" i="9"/>
  <c r="AX338" i="9"/>
  <c r="AY338" i="9"/>
  <c r="AZ338" i="9"/>
  <c r="BA338" i="9"/>
  <c r="BB338" i="9"/>
  <c r="BC338" i="9"/>
  <c r="BD338" i="9"/>
  <c r="BE338" i="9"/>
  <c r="BF338" i="9"/>
  <c r="BG338" i="9"/>
  <c r="BH338" i="9"/>
  <c r="BI338" i="9"/>
  <c r="BJ338" i="9"/>
  <c r="BK338" i="9"/>
  <c r="B339" i="9"/>
  <c r="C339" i="9"/>
  <c r="D339" i="9"/>
  <c r="F339" i="9" s="1"/>
  <c r="E339" i="9"/>
  <c r="G339" i="9"/>
  <c r="H339" i="9"/>
  <c r="I339" i="9"/>
  <c r="J339" i="9"/>
  <c r="K339" i="9"/>
  <c r="L339" i="9"/>
  <c r="M339" i="9"/>
  <c r="N339" i="9"/>
  <c r="O339" i="9"/>
  <c r="P339" i="9"/>
  <c r="Q339" i="9"/>
  <c r="R339" i="9"/>
  <c r="S339" i="9"/>
  <c r="T339" i="9"/>
  <c r="U339" i="9"/>
  <c r="V339" i="9"/>
  <c r="W339" i="9"/>
  <c r="X339" i="9"/>
  <c r="Y339" i="9"/>
  <c r="Z339" i="9"/>
  <c r="AA339" i="9"/>
  <c r="AB339" i="9"/>
  <c r="AC339" i="9"/>
  <c r="AD339" i="9"/>
  <c r="AE339" i="9"/>
  <c r="AF339" i="9"/>
  <c r="AG339" i="9"/>
  <c r="AH339" i="9"/>
  <c r="AI339" i="9"/>
  <c r="AJ339" i="9"/>
  <c r="AK339" i="9"/>
  <c r="AL339" i="9"/>
  <c r="AM339" i="9"/>
  <c r="AN339" i="9"/>
  <c r="AO339" i="9"/>
  <c r="AP339" i="9"/>
  <c r="AQ339" i="9"/>
  <c r="AR339" i="9"/>
  <c r="AS339" i="9"/>
  <c r="AT339" i="9"/>
  <c r="AU339" i="9"/>
  <c r="AV339" i="9"/>
  <c r="AW339" i="9"/>
  <c r="AX339" i="9"/>
  <c r="AY339" i="9"/>
  <c r="AZ339" i="9"/>
  <c r="BA339" i="9"/>
  <c r="BB339" i="9"/>
  <c r="BC339" i="9"/>
  <c r="BD339" i="9"/>
  <c r="BE339" i="9"/>
  <c r="BF339" i="9"/>
  <c r="BG339" i="9"/>
  <c r="BH339" i="9"/>
  <c r="BI339" i="9"/>
  <c r="BJ339" i="9"/>
  <c r="BK339" i="9"/>
  <c r="B340" i="9"/>
  <c r="BM340" i="9" s="1"/>
  <c r="C340" i="9"/>
  <c r="D340" i="9"/>
  <c r="F340" i="9" s="1"/>
  <c r="E340" i="9"/>
  <c r="G340" i="9"/>
  <c r="H340" i="9"/>
  <c r="I340" i="9"/>
  <c r="J340" i="9"/>
  <c r="K340" i="9"/>
  <c r="L340" i="9"/>
  <c r="M340" i="9"/>
  <c r="N340" i="9"/>
  <c r="O340" i="9"/>
  <c r="P340" i="9"/>
  <c r="Q340" i="9"/>
  <c r="R340" i="9"/>
  <c r="S340" i="9"/>
  <c r="T340" i="9"/>
  <c r="U340" i="9"/>
  <c r="V340" i="9"/>
  <c r="W340" i="9"/>
  <c r="X340" i="9"/>
  <c r="Y340" i="9"/>
  <c r="Z340" i="9"/>
  <c r="AA340" i="9"/>
  <c r="AB340" i="9"/>
  <c r="AC340" i="9"/>
  <c r="AD340" i="9"/>
  <c r="AE340" i="9"/>
  <c r="AF340" i="9"/>
  <c r="AG340" i="9"/>
  <c r="AH340" i="9"/>
  <c r="AI340" i="9"/>
  <c r="AJ340" i="9"/>
  <c r="AK340" i="9"/>
  <c r="AL340" i="9"/>
  <c r="AM340" i="9"/>
  <c r="AN340" i="9"/>
  <c r="AO340" i="9"/>
  <c r="AP340" i="9"/>
  <c r="AQ340" i="9"/>
  <c r="AR340" i="9"/>
  <c r="AS340" i="9"/>
  <c r="AT340" i="9"/>
  <c r="AU340" i="9"/>
  <c r="AV340" i="9"/>
  <c r="AW340" i="9"/>
  <c r="AX340" i="9"/>
  <c r="AY340" i="9"/>
  <c r="AZ340" i="9"/>
  <c r="BA340" i="9"/>
  <c r="BB340" i="9"/>
  <c r="BC340" i="9"/>
  <c r="BD340" i="9"/>
  <c r="BE340" i="9"/>
  <c r="BF340" i="9"/>
  <c r="BG340" i="9"/>
  <c r="BH340" i="9"/>
  <c r="BI340" i="9"/>
  <c r="BJ340" i="9"/>
  <c r="BK340" i="9"/>
  <c r="B341" i="9"/>
  <c r="BN341" i="9" s="1"/>
  <c r="C341" i="9"/>
  <c r="D341" i="9"/>
  <c r="F341" i="9" s="1"/>
  <c r="E341" i="9"/>
  <c r="G341" i="9"/>
  <c r="H341" i="9"/>
  <c r="I341" i="9"/>
  <c r="J341" i="9"/>
  <c r="K341" i="9"/>
  <c r="L341" i="9"/>
  <c r="M341" i="9"/>
  <c r="N341" i="9"/>
  <c r="O341" i="9"/>
  <c r="P341" i="9"/>
  <c r="Q341" i="9"/>
  <c r="R341" i="9"/>
  <c r="S341" i="9"/>
  <c r="T341" i="9"/>
  <c r="U341" i="9"/>
  <c r="V341" i="9"/>
  <c r="W341" i="9"/>
  <c r="X341" i="9"/>
  <c r="Y341" i="9"/>
  <c r="Z341" i="9"/>
  <c r="AA341" i="9"/>
  <c r="AB341" i="9"/>
  <c r="AC341" i="9"/>
  <c r="AD341" i="9"/>
  <c r="AE341" i="9"/>
  <c r="AF341" i="9"/>
  <c r="AG341" i="9"/>
  <c r="AH341" i="9"/>
  <c r="AI341" i="9"/>
  <c r="AJ341" i="9"/>
  <c r="AK341" i="9"/>
  <c r="AL341" i="9"/>
  <c r="AM341" i="9"/>
  <c r="AN341" i="9"/>
  <c r="AO341" i="9"/>
  <c r="AP341" i="9"/>
  <c r="AQ341" i="9"/>
  <c r="AR341" i="9"/>
  <c r="AS341" i="9"/>
  <c r="AT341" i="9"/>
  <c r="AU341" i="9"/>
  <c r="AV341" i="9"/>
  <c r="AW341" i="9"/>
  <c r="AX341" i="9"/>
  <c r="AY341" i="9"/>
  <c r="AZ341" i="9"/>
  <c r="BA341" i="9"/>
  <c r="BB341" i="9"/>
  <c r="BC341" i="9"/>
  <c r="BD341" i="9"/>
  <c r="BE341" i="9"/>
  <c r="BF341" i="9"/>
  <c r="BG341" i="9"/>
  <c r="BH341" i="9"/>
  <c r="BI341" i="9"/>
  <c r="BJ341" i="9"/>
  <c r="BK341" i="9"/>
  <c r="B342" i="9"/>
  <c r="C342" i="9"/>
  <c r="D342" i="9"/>
  <c r="F342" i="9" s="1"/>
  <c r="E342" i="9"/>
  <c r="G342" i="9"/>
  <c r="H342" i="9"/>
  <c r="I342" i="9"/>
  <c r="J342" i="9"/>
  <c r="K342" i="9"/>
  <c r="L342" i="9"/>
  <c r="M342" i="9"/>
  <c r="N342" i="9"/>
  <c r="O342" i="9"/>
  <c r="P342" i="9"/>
  <c r="Q342" i="9"/>
  <c r="R342" i="9"/>
  <c r="S342" i="9"/>
  <c r="T342" i="9"/>
  <c r="U342" i="9"/>
  <c r="V342" i="9"/>
  <c r="W342" i="9"/>
  <c r="X342" i="9"/>
  <c r="Y342" i="9"/>
  <c r="Z342" i="9"/>
  <c r="AA342" i="9"/>
  <c r="AB342" i="9"/>
  <c r="AC342" i="9"/>
  <c r="AD342" i="9"/>
  <c r="AE342" i="9"/>
  <c r="AF342" i="9"/>
  <c r="AG342" i="9"/>
  <c r="AH342" i="9"/>
  <c r="AI342" i="9"/>
  <c r="AJ342" i="9"/>
  <c r="AK342" i="9"/>
  <c r="AL342" i="9"/>
  <c r="AM342" i="9"/>
  <c r="AN342" i="9"/>
  <c r="AO342" i="9"/>
  <c r="AP342" i="9"/>
  <c r="AQ342" i="9"/>
  <c r="AR342" i="9"/>
  <c r="AS342" i="9"/>
  <c r="AT342" i="9"/>
  <c r="AU342" i="9"/>
  <c r="AV342" i="9"/>
  <c r="AW342" i="9"/>
  <c r="AX342" i="9"/>
  <c r="AY342" i="9"/>
  <c r="AZ342" i="9"/>
  <c r="BA342" i="9"/>
  <c r="BB342" i="9"/>
  <c r="BC342" i="9"/>
  <c r="BD342" i="9"/>
  <c r="BE342" i="9"/>
  <c r="BF342" i="9"/>
  <c r="BG342" i="9"/>
  <c r="BH342" i="9"/>
  <c r="BI342" i="9"/>
  <c r="BJ342" i="9"/>
  <c r="BK342" i="9"/>
  <c r="B343" i="9"/>
  <c r="BM343" i="9" s="1"/>
  <c r="C343" i="9"/>
  <c r="D343" i="9"/>
  <c r="F343" i="9" s="1"/>
  <c r="E343" i="9"/>
  <c r="G343" i="9"/>
  <c r="H343" i="9"/>
  <c r="I343" i="9"/>
  <c r="J343" i="9"/>
  <c r="K343" i="9"/>
  <c r="L343" i="9"/>
  <c r="M343" i="9"/>
  <c r="N343" i="9"/>
  <c r="O343" i="9"/>
  <c r="P343" i="9"/>
  <c r="Q343" i="9"/>
  <c r="R343" i="9"/>
  <c r="S343" i="9"/>
  <c r="T343" i="9"/>
  <c r="U343" i="9"/>
  <c r="V343" i="9"/>
  <c r="W343" i="9"/>
  <c r="X343" i="9"/>
  <c r="Y343" i="9"/>
  <c r="Z343" i="9"/>
  <c r="AA343" i="9"/>
  <c r="AB343" i="9"/>
  <c r="AC343" i="9"/>
  <c r="AD343" i="9"/>
  <c r="AE343" i="9"/>
  <c r="AF343" i="9"/>
  <c r="AG343" i="9"/>
  <c r="AH343" i="9"/>
  <c r="AI343" i="9"/>
  <c r="AJ343" i="9"/>
  <c r="AK343" i="9"/>
  <c r="AL343" i="9"/>
  <c r="AM343" i="9"/>
  <c r="AN343" i="9"/>
  <c r="AO343" i="9"/>
  <c r="AP343" i="9"/>
  <c r="AQ343" i="9"/>
  <c r="AR343" i="9"/>
  <c r="AS343" i="9"/>
  <c r="AT343" i="9"/>
  <c r="AU343" i="9"/>
  <c r="AV343" i="9"/>
  <c r="AW343" i="9"/>
  <c r="AX343" i="9"/>
  <c r="AY343" i="9"/>
  <c r="AZ343" i="9"/>
  <c r="BA343" i="9"/>
  <c r="BB343" i="9"/>
  <c r="BC343" i="9"/>
  <c r="BD343" i="9"/>
  <c r="BE343" i="9"/>
  <c r="BF343" i="9"/>
  <c r="BG343" i="9"/>
  <c r="BH343" i="9"/>
  <c r="BI343" i="9"/>
  <c r="BJ343" i="9"/>
  <c r="BK343" i="9"/>
  <c r="B344" i="9"/>
  <c r="C344" i="9"/>
  <c r="D344" i="9"/>
  <c r="F344" i="9" s="1"/>
  <c r="E344" i="9"/>
  <c r="G344" i="9"/>
  <c r="H344" i="9"/>
  <c r="I344" i="9"/>
  <c r="J344" i="9"/>
  <c r="K344" i="9"/>
  <c r="L344" i="9"/>
  <c r="M344" i="9"/>
  <c r="N344" i="9"/>
  <c r="O344" i="9"/>
  <c r="P344" i="9"/>
  <c r="Q344" i="9"/>
  <c r="R344" i="9"/>
  <c r="S344" i="9"/>
  <c r="T344" i="9"/>
  <c r="U344" i="9"/>
  <c r="V344" i="9"/>
  <c r="W344" i="9"/>
  <c r="X344" i="9"/>
  <c r="Y344" i="9"/>
  <c r="Z344" i="9"/>
  <c r="AA344" i="9"/>
  <c r="AB344" i="9"/>
  <c r="AC344" i="9"/>
  <c r="AD344" i="9"/>
  <c r="AE344" i="9"/>
  <c r="AF344" i="9"/>
  <c r="AG344" i="9"/>
  <c r="AH344" i="9"/>
  <c r="AI344" i="9"/>
  <c r="AJ344" i="9"/>
  <c r="AK344" i="9"/>
  <c r="AL344" i="9"/>
  <c r="AM344" i="9"/>
  <c r="AN344" i="9"/>
  <c r="AO344" i="9"/>
  <c r="AP344" i="9"/>
  <c r="AQ344" i="9"/>
  <c r="AR344" i="9"/>
  <c r="AS344" i="9"/>
  <c r="AT344" i="9"/>
  <c r="AU344" i="9"/>
  <c r="AV344" i="9"/>
  <c r="AW344" i="9"/>
  <c r="AX344" i="9"/>
  <c r="AY344" i="9"/>
  <c r="AZ344" i="9"/>
  <c r="BA344" i="9"/>
  <c r="BB344" i="9"/>
  <c r="BC344" i="9"/>
  <c r="BD344" i="9"/>
  <c r="BE344" i="9"/>
  <c r="BF344" i="9"/>
  <c r="BG344" i="9"/>
  <c r="BH344" i="9"/>
  <c r="BI344" i="9"/>
  <c r="BJ344" i="9"/>
  <c r="BK344" i="9"/>
  <c r="B345" i="9"/>
  <c r="C345" i="9"/>
  <c r="D345" i="9"/>
  <c r="F345" i="9" s="1"/>
  <c r="E345" i="9"/>
  <c r="G345" i="9"/>
  <c r="H345" i="9"/>
  <c r="I345" i="9"/>
  <c r="J345" i="9"/>
  <c r="K345" i="9"/>
  <c r="L345" i="9"/>
  <c r="M345" i="9"/>
  <c r="N345" i="9"/>
  <c r="O345" i="9"/>
  <c r="P345" i="9"/>
  <c r="Q345" i="9"/>
  <c r="R345" i="9"/>
  <c r="S345" i="9"/>
  <c r="T345" i="9"/>
  <c r="U345" i="9"/>
  <c r="V345" i="9"/>
  <c r="W345" i="9"/>
  <c r="X345" i="9"/>
  <c r="Y345" i="9"/>
  <c r="Z345" i="9"/>
  <c r="AA345" i="9"/>
  <c r="AB345" i="9"/>
  <c r="AC345" i="9"/>
  <c r="AD345" i="9"/>
  <c r="AE345" i="9"/>
  <c r="AF345" i="9"/>
  <c r="AG345" i="9"/>
  <c r="AH345" i="9"/>
  <c r="AI345" i="9"/>
  <c r="AJ345" i="9"/>
  <c r="AK345" i="9"/>
  <c r="AL345" i="9"/>
  <c r="AM345" i="9"/>
  <c r="AN345" i="9"/>
  <c r="AO345" i="9"/>
  <c r="AP345" i="9"/>
  <c r="AQ345" i="9"/>
  <c r="AR345" i="9"/>
  <c r="AS345" i="9"/>
  <c r="AT345" i="9"/>
  <c r="AU345" i="9"/>
  <c r="AV345" i="9"/>
  <c r="AW345" i="9"/>
  <c r="AX345" i="9"/>
  <c r="AY345" i="9"/>
  <c r="AZ345" i="9"/>
  <c r="BA345" i="9"/>
  <c r="BB345" i="9"/>
  <c r="BC345" i="9"/>
  <c r="BD345" i="9"/>
  <c r="BE345" i="9"/>
  <c r="BF345" i="9"/>
  <c r="BG345" i="9"/>
  <c r="BH345" i="9"/>
  <c r="BI345" i="9"/>
  <c r="BJ345" i="9"/>
  <c r="BK345" i="9"/>
  <c r="B346" i="9"/>
  <c r="BP346" i="9" s="1"/>
  <c r="C346" i="9"/>
  <c r="D346" i="9"/>
  <c r="F346" i="9" s="1"/>
  <c r="E346" i="9"/>
  <c r="G346" i="9"/>
  <c r="H346" i="9"/>
  <c r="I346" i="9"/>
  <c r="J346" i="9"/>
  <c r="K346" i="9"/>
  <c r="L346" i="9"/>
  <c r="M346" i="9"/>
  <c r="N346" i="9"/>
  <c r="O346" i="9"/>
  <c r="P346" i="9"/>
  <c r="Q346" i="9"/>
  <c r="R346" i="9"/>
  <c r="S346" i="9"/>
  <c r="T346" i="9"/>
  <c r="U346" i="9"/>
  <c r="V346" i="9"/>
  <c r="W346" i="9"/>
  <c r="X346" i="9"/>
  <c r="Y346" i="9"/>
  <c r="Z346" i="9"/>
  <c r="AA346" i="9"/>
  <c r="AB346" i="9"/>
  <c r="AC346" i="9"/>
  <c r="AD346" i="9"/>
  <c r="AE346" i="9"/>
  <c r="AF346" i="9"/>
  <c r="AG346" i="9"/>
  <c r="AH346" i="9"/>
  <c r="AI346" i="9"/>
  <c r="AJ346" i="9"/>
  <c r="AK346" i="9"/>
  <c r="AL346" i="9"/>
  <c r="AM346" i="9"/>
  <c r="AN346" i="9"/>
  <c r="AO346" i="9"/>
  <c r="AP346" i="9"/>
  <c r="AQ346" i="9"/>
  <c r="AR346" i="9"/>
  <c r="AS346" i="9"/>
  <c r="AT346" i="9"/>
  <c r="AU346" i="9"/>
  <c r="AV346" i="9"/>
  <c r="AW346" i="9"/>
  <c r="AX346" i="9"/>
  <c r="AY346" i="9"/>
  <c r="AZ346" i="9"/>
  <c r="BA346" i="9"/>
  <c r="BB346" i="9"/>
  <c r="BC346" i="9"/>
  <c r="BD346" i="9"/>
  <c r="BE346" i="9"/>
  <c r="BF346" i="9"/>
  <c r="BG346" i="9"/>
  <c r="BH346" i="9"/>
  <c r="BI346" i="9"/>
  <c r="BJ346" i="9"/>
  <c r="BK346" i="9"/>
  <c r="B347" i="9"/>
  <c r="BL347" i="9" s="1"/>
  <c r="C347" i="9"/>
  <c r="D347" i="9"/>
  <c r="F347" i="9" s="1"/>
  <c r="E347" i="9"/>
  <c r="G347" i="9"/>
  <c r="H347" i="9"/>
  <c r="I347" i="9"/>
  <c r="J347" i="9"/>
  <c r="K347" i="9"/>
  <c r="L347" i="9"/>
  <c r="M347" i="9"/>
  <c r="N347" i="9"/>
  <c r="O347" i="9"/>
  <c r="P347" i="9"/>
  <c r="Q347" i="9"/>
  <c r="R347" i="9"/>
  <c r="S347" i="9"/>
  <c r="T347" i="9"/>
  <c r="U347" i="9"/>
  <c r="V347" i="9"/>
  <c r="W347" i="9"/>
  <c r="X347" i="9"/>
  <c r="Y347" i="9"/>
  <c r="Z347" i="9"/>
  <c r="AA347" i="9"/>
  <c r="AB347" i="9"/>
  <c r="AC347" i="9"/>
  <c r="AD347" i="9"/>
  <c r="AE347" i="9"/>
  <c r="AF347" i="9"/>
  <c r="AG347" i="9"/>
  <c r="AH347" i="9"/>
  <c r="AI347" i="9"/>
  <c r="AJ347" i="9"/>
  <c r="AK347" i="9"/>
  <c r="AL347" i="9"/>
  <c r="AM347" i="9"/>
  <c r="AN347" i="9"/>
  <c r="AO347" i="9"/>
  <c r="AP347" i="9"/>
  <c r="AQ347" i="9"/>
  <c r="AR347" i="9"/>
  <c r="AS347" i="9"/>
  <c r="AT347" i="9"/>
  <c r="AU347" i="9"/>
  <c r="AV347" i="9"/>
  <c r="AW347" i="9"/>
  <c r="AX347" i="9"/>
  <c r="AY347" i="9"/>
  <c r="AZ347" i="9"/>
  <c r="BA347" i="9"/>
  <c r="BB347" i="9"/>
  <c r="BC347" i="9"/>
  <c r="BD347" i="9"/>
  <c r="BE347" i="9"/>
  <c r="BF347" i="9"/>
  <c r="BG347" i="9"/>
  <c r="BH347" i="9"/>
  <c r="BI347" i="9"/>
  <c r="BJ347" i="9"/>
  <c r="BK347" i="9"/>
  <c r="B348" i="9"/>
  <c r="BM348" i="9" s="1"/>
  <c r="C348" i="9"/>
  <c r="D348" i="9"/>
  <c r="F348" i="9" s="1"/>
  <c r="E348" i="9"/>
  <c r="G348" i="9"/>
  <c r="H348" i="9"/>
  <c r="I348" i="9"/>
  <c r="J348" i="9"/>
  <c r="K348" i="9"/>
  <c r="L348" i="9"/>
  <c r="M348" i="9"/>
  <c r="N348" i="9"/>
  <c r="O348" i="9"/>
  <c r="P348" i="9"/>
  <c r="Q348" i="9"/>
  <c r="R348" i="9"/>
  <c r="S348" i="9"/>
  <c r="T348" i="9"/>
  <c r="U348" i="9"/>
  <c r="V348" i="9"/>
  <c r="W348" i="9"/>
  <c r="X348" i="9"/>
  <c r="Y348" i="9"/>
  <c r="Z348" i="9"/>
  <c r="AA348" i="9"/>
  <c r="AB348" i="9"/>
  <c r="AC348" i="9"/>
  <c r="AD348" i="9"/>
  <c r="AE348" i="9"/>
  <c r="AF348" i="9"/>
  <c r="AG348" i="9"/>
  <c r="AH348" i="9"/>
  <c r="AI348" i="9"/>
  <c r="AJ348" i="9"/>
  <c r="AK348" i="9"/>
  <c r="AL348" i="9"/>
  <c r="AM348" i="9"/>
  <c r="AN348" i="9"/>
  <c r="AO348" i="9"/>
  <c r="AP348" i="9"/>
  <c r="AQ348" i="9"/>
  <c r="AR348" i="9"/>
  <c r="AS348" i="9"/>
  <c r="AT348" i="9"/>
  <c r="AU348" i="9"/>
  <c r="AV348" i="9"/>
  <c r="AW348" i="9"/>
  <c r="AX348" i="9"/>
  <c r="AY348" i="9"/>
  <c r="AZ348" i="9"/>
  <c r="BA348" i="9"/>
  <c r="BB348" i="9"/>
  <c r="BC348" i="9"/>
  <c r="BD348" i="9"/>
  <c r="BE348" i="9"/>
  <c r="BF348" i="9"/>
  <c r="BG348" i="9"/>
  <c r="BH348" i="9"/>
  <c r="BI348" i="9"/>
  <c r="BJ348" i="9"/>
  <c r="BK348" i="9"/>
  <c r="B349" i="9"/>
  <c r="C349" i="9"/>
  <c r="D349" i="9"/>
  <c r="F349" i="9" s="1"/>
  <c r="E349" i="9"/>
  <c r="G349" i="9"/>
  <c r="H349" i="9"/>
  <c r="I349" i="9"/>
  <c r="J349" i="9"/>
  <c r="K349" i="9"/>
  <c r="L349" i="9"/>
  <c r="M349" i="9"/>
  <c r="N349" i="9"/>
  <c r="O349" i="9"/>
  <c r="P349" i="9"/>
  <c r="Q349" i="9"/>
  <c r="R349" i="9"/>
  <c r="S349" i="9"/>
  <c r="T349" i="9"/>
  <c r="U349" i="9"/>
  <c r="V349" i="9"/>
  <c r="W349" i="9"/>
  <c r="X349" i="9"/>
  <c r="Y349" i="9"/>
  <c r="Z349" i="9"/>
  <c r="AA349" i="9"/>
  <c r="AB349" i="9"/>
  <c r="AC349" i="9"/>
  <c r="AD349" i="9"/>
  <c r="AE349" i="9"/>
  <c r="AF349" i="9"/>
  <c r="AG349" i="9"/>
  <c r="AH349" i="9"/>
  <c r="AI349" i="9"/>
  <c r="AJ349" i="9"/>
  <c r="AK349" i="9"/>
  <c r="AL349" i="9"/>
  <c r="AM349" i="9"/>
  <c r="AN349" i="9"/>
  <c r="AO349" i="9"/>
  <c r="AP349" i="9"/>
  <c r="AQ349" i="9"/>
  <c r="AR349" i="9"/>
  <c r="AS349" i="9"/>
  <c r="AT349" i="9"/>
  <c r="AU349" i="9"/>
  <c r="AV349" i="9"/>
  <c r="AW349" i="9"/>
  <c r="AX349" i="9"/>
  <c r="AY349" i="9"/>
  <c r="AZ349" i="9"/>
  <c r="BA349" i="9"/>
  <c r="BB349" i="9"/>
  <c r="BC349" i="9"/>
  <c r="BD349" i="9"/>
  <c r="BE349" i="9"/>
  <c r="BF349" i="9"/>
  <c r="BG349" i="9"/>
  <c r="BH349" i="9"/>
  <c r="BI349" i="9"/>
  <c r="BJ349" i="9"/>
  <c r="BK349" i="9"/>
  <c r="B350" i="9"/>
  <c r="BM350" i="9" s="1"/>
  <c r="C350" i="9"/>
  <c r="D350" i="9"/>
  <c r="F350" i="9" s="1"/>
  <c r="E350" i="9"/>
  <c r="G350" i="9"/>
  <c r="H350" i="9"/>
  <c r="I350" i="9"/>
  <c r="J350" i="9"/>
  <c r="K350" i="9"/>
  <c r="L350" i="9"/>
  <c r="M350" i="9"/>
  <c r="N350" i="9"/>
  <c r="O350" i="9"/>
  <c r="P350" i="9"/>
  <c r="Q350" i="9"/>
  <c r="R350" i="9"/>
  <c r="S350" i="9"/>
  <c r="T350" i="9"/>
  <c r="U350" i="9"/>
  <c r="V350" i="9"/>
  <c r="W350" i="9"/>
  <c r="X350" i="9"/>
  <c r="Y350" i="9"/>
  <c r="Z350" i="9"/>
  <c r="AA350" i="9"/>
  <c r="AB350" i="9"/>
  <c r="AC350" i="9"/>
  <c r="AD350" i="9"/>
  <c r="AE350" i="9"/>
  <c r="AF350" i="9"/>
  <c r="AG350" i="9"/>
  <c r="AH350" i="9"/>
  <c r="AI350" i="9"/>
  <c r="AJ350" i="9"/>
  <c r="AK350" i="9"/>
  <c r="AL350" i="9"/>
  <c r="AM350" i="9"/>
  <c r="AN350" i="9"/>
  <c r="AO350" i="9"/>
  <c r="AP350" i="9"/>
  <c r="AQ350" i="9"/>
  <c r="AR350" i="9"/>
  <c r="AS350" i="9"/>
  <c r="AT350" i="9"/>
  <c r="AU350" i="9"/>
  <c r="AV350" i="9"/>
  <c r="AW350" i="9"/>
  <c r="AX350" i="9"/>
  <c r="AY350" i="9"/>
  <c r="AZ350" i="9"/>
  <c r="BA350" i="9"/>
  <c r="BB350" i="9"/>
  <c r="BC350" i="9"/>
  <c r="BD350" i="9"/>
  <c r="BE350" i="9"/>
  <c r="BF350" i="9"/>
  <c r="BG350" i="9"/>
  <c r="BH350" i="9"/>
  <c r="BI350" i="9"/>
  <c r="BJ350" i="9"/>
  <c r="BK350" i="9"/>
  <c r="B351" i="9"/>
  <c r="BL351" i="9" s="1"/>
  <c r="C351" i="9"/>
  <c r="D351" i="9"/>
  <c r="F351" i="9" s="1"/>
  <c r="E351" i="9"/>
  <c r="G351" i="9"/>
  <c r="H351" i="9"/>
  <c r="I351" i="9"/>
  <c r="J351" i="9"/>
  <c r="K351" i="9"/>
  <c r="L351" i="9"/>
  <c r="M351" i="9"/>
  <c r="N351" i="9"/>
  <c r="O351" i="9"/>
  <c r="P351" i="9"/>
  <c r="Q351" i="9"/>
  <c r="R351" i="9"/>
  <c r="S351" i="9"/>
  <c r="T351" i="9"/>
  <c r="U351" i="9"/>
  <c r="V351" i="9"/>
  <c r="W351" i="9"/>
  <c r="X351" i="9"/>
  <c r="Y351" i="9"/>
  <c r="Z351" i="9"/>
  <c r="AA351" i="9"/>
  <c r="AB351" i="9"/>
  <c r="AC351" i="9"/>
  <c r="AD351" i="9"/>
  <c r="AE351" i="9"/>
  <c r="AF351" i="9"/>
  <c r="AG351" i="9"/>
  <c r="AH351" i="9"/>
  <c r="AI351" i="9"/>
  <c r="AJ351" i="9"/>
  <c r="AK351" i="9"/>
  <c r="AL351" i="9"/>
  <c r="AM351" i="9"/>
  <c r="AN351" i="9"/>
  <c r="AO351" i="9"/>
  <c r="AP351" i="9"/>
  <c r="AQ351" i="9"/>
  <c r="AR351" i="9"/>
  <c r="AS351" i="9"/>
  <c r="AT351" i="9"/>
  <c r="AU351" i="9"/>
  <c r="AV351" i="9"/>
  <c r="AW351" i="9"/>
  <c r="AX351" i="9"/>
  <c r="AY351" i="9"/>
  <c r="AZ351" i="9"/>
  <c r="BA351" i="9"/>
  <c r="BB351" i="9"/>
  <c r="BC351" i="9"/>
  <c r="BD351" i="9"/>
  <c r="BE351" i="9"/>
  <c r="BF351" i="9"/>
  <c r="BG351" i="9"/>
  <c r="BH351" i="9"/>
  <c r="BI351" i="9"/>
  <c r="BJ351" i="9"/>
  <c r="BK351" i="9"/>
  <c r="B352" i="9"/>
  <c r="BL352" i="9" s="1"/>
  <c r="C352" i="9"/>
  <c r="D352" i="9"/>
  <c r="F352" i="9" s="1"/>
  <c r="E352" i="9"/>
  <c r="G352" i="9"/>
  <c r="H352" i="9"/>
  <c r="I352" i="9"/>
  <c r="J352" i="9"/>
  <c r="K352" i="9"/>
  <c r="L352" i="9"/>
  <c r="M352" i="9"/>
  <c r="N352" i="9"/>
  <c r="O352" i="9"/>
  <c r="P352" i="9"/>
  <c r="Q352" i="9"/>
  <c r="R352" i="9"/>
  <c r="S352" i="9"/>
  <c r="T352" i="9"/>
  <c r="U352" i="9"/>
  <c r="V352" i="9"/>
  <c r="W352" i="9"/>
  <c r="X352" i="9"/>
  <c r="Y352" i="9"/>
  <c r="Z352" i="9"/>
  <c r="AA352" i="9"/>
  <c r="AB352" i="9"/>
  <c r="AC352" i="9"/>
  <c r="AD352" i="9"/>
  <c r="AE352" i="9"/>
  <c r="AF352" i="9"/>
  <c r="AG352" i="9"/>
  <c r="AH352" i="9"/>
  <c r="AI352" i="9"/>
  <c r="AJ352" i="9"/>
  <c r="AK352" i="9"/>
  <c r="AL352" i="9"/>
  <c r="AM352" i="9"/>
  <c r="AN352" i="9"/>
  <c r="AO352" i="9"/>
  <c r="AP352" i="9"/>
  <c r="AQ352" i="9"/>
  <c r="AR352" i="9"/>
  <c r="AS352" i="9"/>
  <c r="AT352" i="9"/>
  <c r="AU352" i="9"/>
  <c r="AV352" i="9"/>
  <c r="AW352" i="9"/>
  <c r="AX352" i="9"/>
  <c r="AY352" i="9"/>
  <c r="AZ352" i="9"/>
  <c r="BA352" i="9"/>
  <c r="BB352" i="9"/>
  <c r="BC352" i="9"/>
  <c r="BD352" i="9"/>
  <c r="BE352" i="9"/>
  <c r="BF352" i="9"/>
  <c r="BG352" i="9"/>
  <c r="BH352" i="9"/>
  <c r="BI352" i="9"/>
  <c r="BJ352" i="9"/>
  <c r="BK352" i="9"/>
  <c r="B353" i="9"/>
  <c r="C353" i="9"/>
  <c r="D353" i="9"/>
  <c r="F353" i="9" s="1"/>
  <c r="E353" i="9"/>
  <c r="G353" i="9"/>
  <c r="H353" i="9"/>
  <c r="I353" i="9"/>
  <c r="J353" i="9"/>
  <c r="K353" i="9"/>
  <c r="L353" i="9"/>
  <c r="M353" i="9"/>
  <c r="N353" i="9"/>
  <c r="O353" i="9"/>
  <c r="P353" i="9"/>
  <c r="Q353" i="9"/>
  <c r="R353" i="9"/>
  <c r="S353" i="9"/>
  <c r="T353" i="9"/>
  <c r="U353" i="9"/>
  <c r="V353" i="9"/>
  <c r="W353" i="9"/>
  <c r="X353" i="9"/>
  <c r="Y353" i="9"/>
  <c r="Z353" i="9"/>
  <c r="AA353" i="9"/>
  <c r="AB353" i="9"/>
  <c r="AC353" i="9"/>
  <c r="AD353" i="9"/>
  <c r="AE353" i="9"/>
  <c r="AF353" i="9"/>
  <c r="AG353" i="9"/>
  <c r="AH353" i="9"/>
  <c r="AI353" i="9"/>
  <c r="AJ353" i="9"/>
  <c r="AK353" i="9"/>
  <c r="AL353" i="9"/>
  <c r="AM353" i="9"/>
  <c r="AN353" i="9"/>
  <c r="AO353" i="9"/>
  <c r="AP353" i="9"/>
  <c r="AQ353" i="9"/>
  <c r="AR353" i="9"/>
  <c r="AS353" i="9"/>
  <c r="AT353" i="9"/>
  <c r="AU353" i="9"/>
  <c r="AV353" i="9"/>
  <c r="AW353" i="9"/>
  <c r="AX353" i="9"/>
  <c r="AY353" i="9"/>
  <c r="AZ353" i="9"/>
  <c r="BA353" i="9"/>
  <c r="BB353" i="9"/>
  <c r="BC353" i="9"/>
  <c r="BD353" i="9"/>
  <c r="BE353" i="9"/>
  <c r="BF353" i="9"/>
  <c r="BG353" i="9"/>
  <c r="BH353" i="9"/>
  <c r="BI353" i="9"/>
  <c r="BJ353" i="9"/>
  <c r="BK353" i="9"/>
  <c r="B354" i="9"/>
  <c r="C354" i="9"/>
  <c r="D354" i="9"/>
  <c r="F354" i="9" s="1"/>
  <c r="E354" i="9"/>
  <c r="G354" i="9"/>
  <c r="H354" i="9"/>
  <c r="I354" i="9"/>
  <c r="J354" i="9"/>
  <c r="K354" i="9"/>
  <c r="L354" i="9"/>
  <c r="M354" i="9"/>
  <c r="N354" i="9"/>
  <c r="O354" i="9"/>
  <c r="P354" i="9"/>
  <c r="Q354" i="9"/>
  <c r="R354" i="9"/>
  <c r="S354" i="9"/>
  <c r="T354" i="9"/>
  <c r="U354" i="9"/>
  <c r="V354" i="9"/>
  <c r="W354" i="9"/>
  <c r="X354" i="9"/>
  <c r="Y354" i="9"/>
  <c r="Z354" i="9"/>
  <c r="AA354" i="9"/>
  <c r="AB354" i="9"/>
  <c r="AC354" i="9"/>
  <c r="AD354" i="9"/>
  <c r="AE354" i="9"/>
  <c r="AF354" i="9"/>
  <c r="AG354" i="9"/>
  <c r="AH354" i="9"/>
  <c r="AI354" i="9"/>
  <c r="AJ354" i="9"/>
  <c r="AK354" i="9"/>
  <c r="AL354" i="9"/>
  <c r="AM354" i="9"/>
  <c r="AN354" i="9"/>
  <c r="AO354" i="9"/>
  <c r="AP354" i="9"/>
  <c r="AQ354" i="9"/>
  <c r="AR354" i="9"/>
  <c r="AS354" i="9"/>
  <c r="AT354" i="9"/>
  <c r="AU354" i="9"/>
  <c r="AV354" i="9"/>
  <c r="AW354" i="9"/>
  <c r="AX354" i="9"/>
  <c r="AY354" i="9"/>
  <c r="AZ354" i="9"/>
  <c r="BA354" i="9"/>
  <c r="BB354" i="9"/>
  <c r="BC354" i="9"/>
  <c r="BD354" i="9"/>
  <c r="BE354" i="9"/>
  <c r="BF354" i="9"/>
  <c r="BG354" i="9"/>
  <c r="BH354" i="9"/>
  <c r="BI354" i="9"/>
  <c r="BJ354" i="9"/>
  <c r="BK354" i="9"/>
  <c r="B355" i="9"/>
  <c r="BM355" i="9" s="1"/>
  <c r="C355" i="9"/>
  <c r="D355" i="9"/>
  <c r="F355" i="9" s="1"/>
  <c r="E355" i="9"/>
  <c r="G355" i="9"/>
  <c r="H355" i="9"/>
  <c r="I355" i="9"/>
  <c r="J355" i="9"/>
  <c r="K355" i="9"/>
  <c r="L355" i="9"/>
  <c r="M355" i="9"/>
  <c r="N355" i="9"/>
  <c r="O355" i="9"/>
  <c r="P355" i="9"/>
  <c r="Q355" i="9"/>
  <c r="R355" i="9"/>
  <c r="S355" i="9"/>
  <c r="T355" i="9"/>
  <c r="U355" i="9"/>
  <c r="V355" i="9"/>
  <c r="W355" i="9"/>
  <c r="X355" i="9"/>
  <c r="Y355" i="9"/>
  <c r="Z355" i="9"/>
  <c r="AA355" i="9"/>
  <c r="AB355" i="9"/>
  <c r="AC355" i="9"/>
  <c r="AD355" i="9"/>
  <c r="AE355" i="9"/>
  <c r="AF355" i="9"/>
  <c r="AG355" i="9"/>
  <c r="AH355" i="9"/>
  <c r="AI355" i="9"/>
  <c r="AJ355" i="9"/>
  <c r="AK355" i="9"/>
  <c r="AL355" i="9"/>
  <c r="AM355" i="9"/>
  <c r="AN355" i="9"/>
  <c r="AO355" i="9"/>
  <c r="AP355" i="9"/>
  <c r="AQ355" i="9"/>
  <c r="AR355" i="9"/>
  <c r="AS355" i="9"/>
  <c r="AT355" i="9"/>
  <c r="AU355" i="9"/>
  <c r="AV355" i="9"/>
  <c r="AW355" i="9"/>
  <c r="AX355" i="9"/>
  <c r="AY355" i="9"/>
  <c r="AZ355" i="9"/>
  <c r="BA355" i="9"/>
  <c r="BB355" i="9"/>
  <c r="BC355" i="9"/>
  <c r="BD355" i="9"/>
  <c r="BE355" i="9"/>
  <c r="BF355" i="9"/>
  <c r="BG355" i="9"/>
  <c r="BH355" i="9"/>
  <c r="BI355" i="9"/>
  <c r="BJ355" i="9"/>
  <c r="BK355" i="9"/>
  <c r="B356" i="9"/>
  <c r="BL356" i="9" s="1"/>
  <c r="C356" i="9"/>
  <c r="D356" i="9"/>
  <c r="F356" i="9" s="1"/>
  <c r="E356" i="9"/>
  <c r="G356" i="9"/>
  <c r="H356" i="9"/>
  <c r="I356" i="9"/>
  <c r="J356" i="9"/>
  <c r="K356" i="9"/>
  <c r="L356" i="9"/>
  <c r="M356" i="9"/>
  <c r="N356" i="9"/>
  <c r="O356" i="9"/>
  <c r="P356" i="9"/>
  <c r="Q356" i="9"/>
  <c r="R356" i="9"/>
  <c r="S356" i="9"/>
  <c r="T356" i="9"/>
  <c r="U356" i="9"/>
  <c r="V356" i="9"/>
  <c r="W356" i="9"/>
  <c r="X356" i="9"/>
  <c r="Y356" i="9"/>
  <c r="Z356" i="9"/>
  <c r="AA356" i="9"/>
  <c r="AB356" i="9"/>
  <c r="AC356" i="9"/>
  <c r="AD356" i="9"/>
  <c r="AE356" i="9"/>
  <c r="AF356" i="9"/>
  <c r="AG356" i="9"/>
  <c r="AH356" i="9"/>
  <c r="AI356" i="9"/>
  <c r="AJ356" i="9"/>
  <c r="AK356" i="9"/>
  <c r="AL356" i="9"/>
  <c r="AM356" i="9"/>
  <c r="AN356" i="9"/>
  <c r="AO356" i="9"/>
  <c r="AP356" i="9"/>
  <c r="AQ356" i="9"/>
  <c r="AR356" i="9"/>
  <c r="AS356" i="9"/>
  <c r="AT356" i="9"/>
  <c r="AU356" i="9"/>
  <c r="AV356" i="9"/>
  <c r="AW356" i="9"/>
  <c r="AX356" i="9"/>
  <c r="AY356" i="9"/>
  <c r="AZ356" i="9"/>
  <c r="BA356" i="9"/>
  <c r="BB356" i="9"/>
  <c r="BC356" i="9"/>
  <c r="BD356" i="9"/>
  <c r="BE356" i="9"/>
  <c r="BF356" i="9"/>
  <c r="BG356" i="9"/>
  <c r="BH356" i="9"/>
  <c r="BI356" i="9"/>
  <c r="BJ356" i="9"/>
  <c r="BK356" i="9"/>
  <c r="B357" i="9"/>
  <c r="BL357" i="9" s="1"/>
  <c r="C357" i="9"/>
  <c r="D357" i="9"/>
  <c r="F357" i="9" s="1"/>
  <c r="E357" i="9"/>
  <c r="G357" i="9"/>
  <c r="H357" i="9"/>
  <c r="I357" i="9"/>
  <c r="J357" i="9"/>
  <c r="K357" i="9"/>
  <c r="L357" i="9"/>
  <c r="M357" i="9"/>
  <c r="N357" i="9"/>
  <c r="O357" i="9"/>
  <c r="P357" i="9"/>
  <c r="Q357" i="9"/>
  <c r="R357" i="9"/>
  <c r="S357" i="9"/>
  <c r="T357" i="9"/>
  <c r="U357" i="9"/>
  <c r="V357" i="9"/>
  <c r="W357" i="9"/>
  <c r="X357" i="9"/>
  <c r="Y357" i="9"/>
  <c r="Z357" i="9"/>
  <c r="AA357" i="9"/>
  <c r="AB357" i="9"/>
  <c r="AC357" i="9"/>
  <c r="AD357" i="9"/>
  <c r="AE357" i="9"/>
  <c r="AF357" i="9"/>
  <c r="AG357" i="9"/>
  <c r="AH357" i="9"/>
  <c r="AI357" i="9"/>
  <c r="AJ357" i="9"/>
  <c r="AK357" i="9"/>
  <c r="AL357" i="9"/>
  <c r="AM357" i="9"/>
  <c r="AN357" i="9"/>
  <c r="AO357" i="9"/>
  <c r="AP357" i="9"/>
  <c r="AQ357" i="9"/>
  <c r="AR357" i="9"/>
  <c r="AS357" i="9"/>
  <c r="AT357" i="9"/>
  <c r="AU357" i="9"/>
  <c r="AV357" i="9"/>
  <c r="AW357" i="9"/>
  <c r="AX357" i="9"/>
  <c r="AY357" i="9"/>
  <c r="AZ357" i="9"/>
  <c r="BA357" i="9"/>
  <c r="BB357" i="9"/>
  <c r="BC357" i="9"/>
  <c r="BD357" i="9"/>
  <c r="BE357" i="9"/>
  <c r="BF357" i="9"/>
  <c r="BG357" i="9"/>
  <c r="BH357" i="9"/>
  <c r="BI357" i="9"/>
  <c r="BJ357" i="9"/>
  <c r="BK357" i="9"/>
  <c r="B358" i="9"/>
  <c r="BM358" i="9" s="1"/>
  <c r="C358" i="9"/>
  <c r="D358" i="9"/>
  <c r="F358" i="9" s="1"/>
  <c r="E358" i="9"/>
  <c r="G358" i="9"/>
  <c r="H358" i="9"/>
  <c r="I358" i="9"/>
  <c r="J358" i="9"/>
  <c r="K358" i="9"/>
  <c r="L358" i="9"/>
  <c r="M358" i="9"/>
  <c r="N358" i="9"/>
  <c r="O358" i="9"/>
  <c r="P358" i="9"/>
  <c r="Q358" i="9"/>
  <c r="R358" i="9"/>
  <c r="S358" i="9"/>
  <c r="T358" i="9"/>
  <c r="U358" i="9"/>
  <c r="V358" i="9"/>
  <c r="W358" i="9"/>
  <c r="X358" i="9"/>
  <c r="Y358" i="9"/>
  <c r="Z358" i="9"/>
  <c r="AA358" i="9"/>
  <c r="AB358" i="9"/>
  <c r="AC358" i="9"/>
  <c r="AD358" i="9"/>
  <c r="AE358" i="9"/>
  <c r="AF358" i="9"/>
  <c r="AG358" i="9"/>
  <c r="AH358" i="9"/>
  <c r="AI358" i="9"/>
  <c r="AJ358" i="9"/>
  <c r="AK358" i="9"/>
  <c r="AL358" i="9"/>
  <c r="AM358" i="9"/>
  <c r="AN358" i="9"/>
  <c r="AO358" i="9"/>
  <c r="AP358" i="9"/>
  <c r="AQ358" i="9"/>
  <c r="AR358" i="9"/>
  <c r="AS358" i="9"/>
  <c r="AT358" i="9"/>
  <c r="AU358" i="9"/>
  <c r="AV358" i="9"/>
  <c r="AW358" i="9"/>
  <c r="AX358" i="9"/>
  <c r="AY358" i="9"/>
  <c r="AZ358" i="9"/>
  <c r="BA358" i="9"/>
  <c r="BB358" i="9"/>
  <c r="BC358" i="9"/>
  <c r="BD358" i="9"/>
  <c r="BE358" i="9"/>
  <c r="BF358" i="9"/>
  <c r="BG358" i="9"/>
  <c r="BH358" i="9"/>
  <c r="BI358" i="9"/>
  <c r="BJ358" i="9"/>
  <c r="BK358" i="9"/>
  <c r="B359" i="9"/>
  <c r="BM359" i="9" s="1"/>
  <c r="C359" i="9"/>
  <c r="D359" i="9"/>
  <c r="F359" i="9" s="1"/>
  <c r="E359" i="9"/>
  <c r="G359" i="9"/>
  <c r="H359" i="9"/>
  <c r="I359" i="9"/>
  <c r="J359" i="9"/>
  <c r="K359" i="9"/>
  <c r="L359" i="9"/>
  <c r="M359" i="9"/>
  <c r="N359" i="9"/>
  <c r="O359" i="9"/>
  <c r="P359" i="9"/>
  <c r="Q359" i="9"/>
  <c r="R359" i="9"/>
  <c r="S359" i="9"/>
  <c r="T359" i="9"/>
  <c r="U359" i="9"/>
  <c r="V359" i="9"/>
  <c r="W359" i="9"/>
  <c r="X359" i="9"/>
  <c r="Y359" i="9"/>
  <c r="Z359" i="9"/>
  <c r="AA359" i="9"/>
  <c r="AB359" i="9"/>
  <c r="AC359" i="9"/>
  <c r="AD359" i="9"/>
  <c r="AE359" i="9"/>
  <c r="AF359" i="9"/>
  <c r="AG359" i="9"/>
  <c r="AH359" i="9"/>
  <c r="AI359" i="9"/>
  <c r="AJ359" i="9"/>
  <c r="AK359" i="9"/>
  <c r="AL359" i="9"/>
  <c r="AM359" i="9"/>
  <c r="AN359" i="9"/>
  <c r="AO359" i="9"/>
  <c r="AP359" i="9"/>
  <c r="AQ359" i="9"/>
  <c r="AR359" i="9"/>
  <c r="AS359" i="9"/>
  <c r="AT359" i="9"/>
  <c r="AU359" i="9"/>
  <c r="AV359" i="9"/>
  <c r="AW359" i="9"/>
  <c r="AX359" i="9"/>
  <c r="AY359" i="9"/>
  <c r="AZ359" i="9"/>
  <c r="BA359" i="9"/>
  <c r="BB359" i="9"/>
  <c r="BC359" i="9"/>
  <c r="BD359" i="9"/>
  <c r="BE359" i="9"/>
  <c r="BF359" i="9"/>
  <c r="BG359" i="9"/>
  <c r="BH359" i="9"/>
  <c r="BI359" i="9"/>
  <c r="BJ359" i="9"/>
  <c r="BK359" i="9"/>
  <c r="B360" i="9"/>
  <c r="BM360" i="9" s="1"/>
  <c r="C360" i="9"/>
  <c r="D360" i="9"/>
  <c r="F360" i="9" s="1"/>
  <c r="E360" i="9"/>
  <c r="G360" i="9"/>
  <c r="H360" i="9"/>
  <c r="I360" i="9"/>
  <c r="J360" i="9"/>
  <c r="K360" i="9"/>
  <c r="L360" i="9"/>
  <c r="M360" i="9"/>
  <c r="N360" i="9"/>
  <c r="O360" i="9"/>
  <c r="P360" i="9"/>
  <c r="Q360" i="9"/>
  <c r="R360" i="9"/>
  <c r="S360" i="9"/>
  <c r="T360" i="9"/>
  <c r="U360" i="9"/>
  <c r="V360" i="9"/>
  <c r="W360" i="9"/>
  <c r="X360" i="9"/>
  <c r="Y360" i="9"/>
  <c r="Z360" i="9"/>
  <c r="AA360" i="9"/>
  <c r="AB360" i="9"/>
  <c r="AC360" i="9"/>
  <c r="AD360" i="9"/>
  <c r="AE360" i="9"/>
  <c r="AF360" i="9"/>
  <c r="AG360" i="9"/>
  <c r="AH360" i="9"/>
  <c r="AI360" i="9"/>
  <c r="AJ360" i="9"/>
  <c r="AK360" i="9"/>
  <c r="AL360" i="9"/>
  <c r="AM360" i="9"/>
  <c r="AN360" i="9"/>
  <c r="AO360" i="9"/>
  <c r="AP360" i="9"/>
  <c r="AQ360" i="9"/>
  <c r="AR360" i="9"/>
  <c r="AS360" i="9"/>
  <c r="AT360" i="9"/>
  <c r="AU360" i="9"/>
  <c r="AV360" i="9"/>
  <c r="AW360" i="9"/>
  <c r="AX360" i="9"/>
  <c r="AY360" i="9"/>
  <c r="AZ360" i="9"/>
  <c r="BA360" i="9"/>
  <c r="BB360" i="9"/>
  <c r="BC360" i="9"/>
  <c r="BD360" i="9"/>
  <c r="BE360" i="9"/>
  <c r="BF360" i="9"/>
  <c r="BG360" i="9"/>
  <c r="BH360" i="9"/>
  <c r="BI360" i="9"/>
  <c r="BJ360" i="9"/>
  <c r="BK360" i="9"/>
  <c r="B361" i="9"/>
  <c r="BL361" i="9" s="1"/>
  <c r="C361" i="9"/>
  <c r="D361" i="9"/>
  <c r="F361" i="9" s="1"/>
  <c r="E361" i="9"/>
  <c r="G361" i="9"/>
  <c r="H361" i="9"/>
  <c r="I361" i="9"/>
  <c r="J361" i="9"/>
  <c r="K361" i="9"/>
  <c r="L361" i="9"/>
  <c r="M361" i="9"/>
  <c r="N361" i="9"/>
  <c r="O361" i="9"/>
  <c r="P361" i="9"/>
  <c r="Q361" i="9"/>
  <c r="R361" i="9"/>
  <c r="S361" i="9"/>
  <c r="T361" i="9"/>
  <c r="U361" i="9"/>
  <c r="V361" i="9"/>
  <c r="W361" i="9"/>
  <c r="X361" i="9"/>
  <c r="Y361" i="9"/>
  <c r="Z361" i="9"/>
  <c r="AA361" i="9"/>
  <c r="AB361" i="9"/>
  <c r="AC361" i="9"/>
  <c r="AD361" i="9"/>
  <c r="AE361" i="9"/>
  <c r="AF361" i="9"/>
  <c r="AG361" i="9"/>
  <c r="AH361" i="9"/>
  <c r="AI361" i="9"/>
  <c r="AJ361" i="9"/>
  <c r="AK361" i="9"/>
  <c r="AL361" i="9"/>
  <c r="AM361" i="9"/>
  <c r="AN361" i="9"/>
  <c r="AO361" i="9"/>
  <c r="AP361" i="9"/>
  <c r="AQ361" i="9"/>
  <c r="AR361" i="9"/>
  <c r="AS361" i="9"/>
  <c r="AT361" i="9"/>
  <c r="AU361" i="9"/>
  <c r="AV361" i="9"/>
  <c r="AW361" i="9"/>
  <c r="AX361" i="9"/>
  <c r="AY361" i="9"/>
  <c r="AZ361" i="9"/>
  <c r="BA361" i="9"/>
  <c r="BB361" i="9"/>
  <c r="BC361" i="9"/>
  <c r="BD361" i="9"/>
  <c r="BE361" i="9"/>
  <c r="BF361" i="9"/>
  <c r="BG361" i="9"/>
  <c r="BH361" i="9"/>
  <c r="BI361" i="9"/>
  <c r="BJ361" i="9"/>
  <c r="BK361" i="9"/>
  <c r="B362" i="9"/>
  <c r="BP362" i="9" s="1"/>
  <c r="C362" i="9"/>
  <c r="D362" i="9"/>
  <c r="F362" i="9" s="1"/>
  <c r="E362" i="9"/>
  <c r="G362" i="9"/>
  <c r="H362" i="9"/>
  <c r="I362" i="9"/>
  <c r="J362" i="9"/>
  <c r="K362" i="9"/>
  <c r="L362" i="9"/>
  <c r="M362" i="9"/>
  <c r="N362" i="9"/>
  <c r="O362" i="9"/>
  <c r="P362" i="9"/>
  <c r="Q362" i="9"/>
  <c r="R362" i="9"/>
  <c r="S362" i="9"/>
  <c r="T362" i="9"/>
  <c r="U362" i="9"/>
  <c r="V362" i="9"/>
  <c r="W362" i="9"/>
  <c r="X362" i="9"/>
  <c r="Y362" i="9"/>
  <c r="Z362" i="9"/>
  <c r="AA362" i="9"/>
  <c r="AB362" i="9"/>
  <c r="AC362" i="9"/>
  <c r="AD362" i="9"/>
  <c r="AE362" i="9"/>
  <c r="AF362" i="9"/>
  <c r="AG362" i="9"/>
  <c r="AH362" i="9"/>
  <c r="AI362" i="9"/>
  <c r="AJ362" i="9"/>
  <c r="AK362" i="9"/>
  <c r="AL362" i="9"/>
  <c r="AM362" i="9"/>
  <c r="AN362" i="9"/>
  <c r="AO362" i="9"/>
  <c r="AP362" i="9"/>
  <c r="AQ362" i="9"/>
  <c r="AR362" i="9"/>
  <c r="AS362" i="9"/>
  <c r="AT362" i="9"/>
  <c r="AU362" i="9"/>
  <c r="AV362" i="9"/>
  <c r="AW362" i="9"/>
  <c r="AX362" i="9"/>
  <c r="AY362" i="9"/>
  <c r="AZ362" i="9"/>
  <c r="BA362" i="9"/>
  <c r="BB362" i="9"/>
  <c r="BC362" i="9"/>
  <c r="BD362" i="9"/>
  <c r="BE362" i="9"/>
  <c r="BF362" i="9"/>
  <c r="BG362" i="9"/>
  <c r="BH362" i="9"/>
  <c r="BI362" i="9"/>
  <c r="BJ362" i="9"/>
  <c r="BK362" i="9"/>
  <c r="B363" i="9"/>
  <c r="BL363" i="9" s="1"/>
  <c r="C363" i="9"/>
  <c r="D363" i="9"/>
  <c r="F363" i="9" s="1"/>
  <c r="E363" i="9"/>
  <c r="G363" i="9"/>
  <c r="H363" i="9"/>
  <c r="I363" i="9"/>
  <c r="J363" i="9"/>
  <c r="K363" i="9"/>
  <c r="L363" i="9"/>
  <c r="M363" i="9"/>
  <c r="N363" i="9"/>
  <c r="O363" i="9"/>
  <c r="P363" i="9"/>
  <c r="Q363" i="9"/>
  <c r="R363" i="9"/>
  <c r="S363" i="9"/>
  <c r="T363" i="9"/>
  <c r="U363" i="9"/>
  <c r="V363" i="9"/>
  <c r="W363" i="9"/>
  <c r="X363" i="9"/>
  <c r="Y363" i="9"/>
  <c r="Z363" i="9"/>
  <c r="AA363" i="9"/>
  <c r="AB363" i="9"/>
  <c r="AC363" i="9"/>
  <c r="AD363" i="9"/>
  <c r="AE363" i="9"/>
  <c r="AF363" i="9"/>
  <c r="AG363" i="9"/>
  <c r="AH363" i="9"/>
  <c r="AI363" i="9"/>
  <c r="AJ363" i="9"/>
  <c r="AK363" i="9"/>
  <c r="AL363" i="9"/>
  <c r="AM363" i="9"/>
  <c r="AN363" i="9"/>
  <c r="AO363" i="9"/>
  <c r="AP363" i="9"/>
  <c r="AQ363" i="9"/>
  <c r="AR363" i="9"/>
  <c r="AS363" i="9"/>
  <c r="AT363" i="9"/>
  <c r="AU363" i="9"/>
  <c r="AV363" i="9"/>
  <c r="AW363" i="9"/>
  <c r="AX363" i="9"/>
  <c r="AY363" i="9"/>
  <c r="AZ363" i="9"/>
  <c r="BA363" i="9"/>
  <c r="BB363" i="9"/>
  <c r="BC363" i="9"/>
  <c r="BD363" i="9"/>
  <c r="BE363" i="9"/>
  <c r="BF363" i="9"/>
  <c r="BG363" i="9"/>
  <c r="BH363" i="9"/>
  <c r="BI363" i="9"/>
  <c r="BJ363" i="9"/>
  <c r="BK363" i="9"/>
  <c r="B364" i="9"/>
  <c r="BL364" i="9" s="1"/>
  <c r="C364" i="9"/>
  <c r="D364" i="9"/>
  <c r="F364" i="9" s="1"/>
  <c r="E364" i="9"/>
  <c r="G364" i="9"/>
  <c r="H364" i="9"/>
  <c r="I364" i="9"/>
  <c r="J364" i="9"/>
  <c r="K364" i="9"/>
  <c r="L364" i="9"/>
  <c r="M364" i="9"/>
  <c r="N364" i="9"/>
  <c r="O364" i="9"/>
  <c r="P364" i="9"/>
  <c r="Q364" i="9"/>
  <c r="R364" i="9"/>
  <c r="S364" i="9"/>
  <c r="T364" i="9"/>
  <c r="U364" i="9"/>
  <c r="V364" i="9"/>
  <c r="W364" i="9"/>
  <c r="X364" i="9"/>
  <c r="Y364" i="9"/>
  <c r="Z364" i="9"/>
  <c r="AA364" i="9"/>
  <c r="AB364" i="9"/>
  <c r="AC364" i="9"/>
  <c r="AD364" i="9"/>
  <c r="AE364" i="9"/>
  <c r="AF364" i="9"/>
  <c r="AG364" i="9"/>
  <c r="AH364" i="9"/>
  <c r="AI364" i="9"/>
  <c r="AJ364" i="9"/>
  <c r="AK364" i="9"/>
  <c r="AL364" i="9"/>
  <c r="AM364" i="9"/>
  <c r="AN364" i="9"/>
  <c r="AO364" i="9"/>
  <c r="AP364" i="9"/>
  <c r="AQ364" i="9"/>
  <c r="AR364" i="9"/>
  <c r="AS364" i="9"/>
  <c r="AT364" i="9"/>
  <c r="AU364" i="9"/>
  <c r="AV364" i="9"/>
  <c r="AW364" i="9"/>
  <c r="AX364" i="9"/>
  <c r="AY364" i="9"/>
  <c r="AZ364" i="9"/>
  <c r="BA364" i="9"/>
  <c r="BB364" i="9"/>
  <c r="BC364" i="9"/>
  <c r="BD364" i="9"/>
  <c r="BE364" i="9"/>
  <c r="BF364" i="9"/>
  <c r="BG364" i="9"/>
  <c r="BH364" i="9"/>
  <c r="BI364" i="9"/>
  <c r="BJ364" i="9"/>
  <c r="BK364" i="9"/>
  <c r="B365" i="9"/>
  <c r="BP365" i="9" s="1"/>
  <c r="C365" i="9"/>
  <c r="D365" i="9"/>
  <c r="F365" i="9" s="1"/>
  <c r="E365" i="9"/>
  <c r="G365" i="9"/>
  <c r="H365" i="9"/>
  <c r="I365" i="9"/>
  <c r="J365" i="9"/>
  <c r="K365" i="9"/>
  <c r="L365" i="9"/>
  <c r="M365" i="9"/>
  <c r="N365" i="9"/>
  <c r="O365" i="9"/>
  <c r="P365" i="9"/>
  <c r="Q365" i="9"/>
  <c r="R365" i="9"/>
  <c r="S365" i="9"/>
  <c r="T365" i="9"/>
  <c r="U365" i="9"/>
  <c r="V365" i="9"/>
  <c r="W365" i="9"/>
  <c r="X365" i="9"/>
  <c r="Y365" i="9"/>
  <c r="Z365" i="9"/>
  <c r="AA365" i="9"/>
  <c r="AB365" i="9"/>
  <c r="AC365" i="9"/>
  <c r="AD365" i="9"/>
  <c r="AE365" i="9"/>
  <c r="AF365" i="9"/>
  <c r="AG365" i="9"/>
  <c r="AH365" i="9"/>
  <c r="AI365" i="9"/>
  <c r="AJ365" i="9"/>
  <c r="AK365" i="9"/>
  <c r="AL365" i="9"/>
  <c r="AM365" i="9"/>
  <c r="AN365" i="9"/>
  <c r="AO365" i="9"/>
  <c r="AP365" i="9"/>
  <c r="AQ365" i="9"/>
  <c r="AR365" i="9"/>
  <c r="AS365" i="9"/>
  <c r="AT365" i="9"/>
  <c r="AU365" i="9"/>
  <c r="AV365" i="9"/>
  <c r="AW365" i="9"/>
  <c r="AX365" i="9"/>
  <c r="AY365" i="9"/>
  <c r="AZ365" i="9"/>
  <c r="BA365" i="9"/>
  <c r="BB365" i="9"/>
  <c r="BC365" i="9"/>
  <c r="BD365" i="9"/>
  <c r="BE365" i="9"/>
  <c r="BF365" i="9"/>
  <c r="BG365" i="9"/>
  <c r="BH365" i="9"/>
  <c r="BI365" i="9"/>
  <c r="BJ365" i="9"/>
  <c r="BK365" i="9"/>
  <c r="B366" i="9"/>
  <c r="BM366" i="9" s="1"/>
  <c r="C366" i="9"/>
  <c r="D366" i="9"/>
  <c r="F366" i="9" s="1"/>
  <c r="E366" i="9"/>
  <c r="G366" i="9"/>
  <c r="H366" i="9"/>
  <c r="I366" i="9"/>
  <c r="J366" i="9"/>
  <c r="K366" i="9"/>
  <c r="L366" i="9"/>
  <c r="M366" i="9"/>
  <c r="N366" i="9"/>
  <c r="O366" i="9"/>
  <c r="P366" i="9"/>
  <c r="Q366" i="9"/>
  <c r="R366" i="9"/>
  <c r="S366" i="9"/>
  <c r="T366" i="9"/>
  <c r="U366" i="9"/>
  <c r="V366" i="9"/>
  <c r="W366" i="9"/>
  <c r="X366" i="9"/>
  <c r="Y366" i="9"/>
  <c r="Z366" i="9"/>
  <c r="AA366" i="9"/>
  <c r="AB366" i="9"/>
  <c r="AC366" i="9"/>
  <c r="AD366" i="9"/>
  <c r="AE366" i="9"/>
  <c r="AF366" i="9"/>
  <c r="AG366" i="9"/>
  <c r="AH366" i="9"/>
  <c r="AI366" i="9"/>
  <c r="AJ366" i="9"/>
  <c r="AK366" i="9"/>
  <c r="AL366" i="9"/>
  <c r="AM366" i="9"/>
  <c r="AN366" i="9"/>
  <c r="AO366" i="9"/>
  <c r="AP366" i="9"/>
  <c r="AQ366" i="9"/>
  <c r="AR366" i="9"/>
  <c r="AS366" i="9"/>
  <c r="AT366" i="9"/>
  <c r="AU366" i="9"/>
  <c r="AV366" i="9"/>
  <c r="AW366" i="9"/>
  <c r="AX366" i="9"/>
  <c r="AY366" i="9"/>
  <c r="AZ366" i="9"/>
  <c r="BA366" i="9"/>
  <c r="BB366" i="9"/>
  <c r="BC366" i="9"/>
  <c r="BD366" i="9"/>
  <c r="BE366" i="9"/>
  <c r="BF366" i="9"/>
  <c r="BG366" i="9"/>
  <c r="BH366" i="9"/>
  <c r="BI366" i="9"/>
  <c r="BJ366" i="9"/>
  <c r="BK366" i="9"/>
  <c r="B367" i="9"/>
  <c r="BL367" i="9" s="1"/>
  <c r="C367" i="9"/>
  <c r="D367" i="9"/>
  <c r="F367" i="9" s="1"/>
  <c r="E367" i="9"/>
  <c r="G367" i="9"/>
  <c r="H367" i="9"/>
  <c r="I367" i="9"/>
  <c r="J367" i="9"/>
  <c r="K367" i="9"/>
  <c r="L367" i="9"/>
  <c r="M367" i="9"/>
  <c r="N367" i="9"/>
  <c r="O367" i="9"/>
  <c r="P367" i="9"/>
  <c r="Q367" i="9"/>
  <c r="R367" i="9"/>
  <c r="S367" i="9"/>
  <c r="T367" i="9"/>
  <c r="U367" i="9"/>
  <c r="V367" i="9"/>
  <c r="W367" i="9"/>
  <c r="X367" i="9"/>
  <c r="Y367" i="9"/>
  <c r="Z367" i="9"/>
  <c r="AA367" i="9"/>
  <c r="AB367" i="9"/>
  <c r="AC367" i="9"/>
  <c r="AD367" i="9"/>
  <c r="AE367" i="9"/>
  <c r="AF367" i="9"/>
  <c r="AG367" i="9"/>
  <c r="AH367" i="9"/>
  <c r="AI367" i="9"/>
  <c r="AJ367" i="9"/>
  <c r="AK367" i="9"/>
  <c r="AL367" i="9"/>
  <c r="AM367" i="9"/>
  <c r="AN367" i="9"/>
  <c r="AO367" i="9"/>
  <c r="AP367" i="9"/>
  <c r="AQ367" i="9"/>
  <c r="AR367" i="9"/>
  <c r="AS367" i="9"/>
  <c r="AT367" i="9"/>
  <c r="AU367" i="9"/>
  <c r="AV367" i="9"/>
  <c r="AW367" i="9"/>
  <c r="AX367" i="9"/>
  <c r="AY367" i="9"/>
  <c r="AZ367" i="9"/>
  <c r="BA367" i="9"/>
  <c r="BB367" i="9"/>
  <c r="BC367" i="9"/>
  <c r="BD367" i="9"/>
  <c r="BE367" i="9"/>
  <c r="BF367" i="9"/>
  <c r="BG367" i="9"/>
  <c r="BH367" i="9"/>
  <c r="BI367" i="9"/>
  <c r="BJ367" i="9"/>
  <c r="BK367" i="9"/>
  <c r="B368" i="9"/>
  <c r="C368" i="9"/>
  <c r="D368" i="9"/>
  <c r="F368" i="9" s="1"/>
  <c r="E368" i="9"/>
  <c r="G368" i="9"/>
  <c r="H368" i="9"/>
  <c r="I368" i="9"/>
  <c r="J368" i="9"/>
  <c r="K368" i="9"/>
  <c r="L368" i="9"/>
  <c r="M368" i="9"/>
  <c r="N368" i="9"/>
  <c r="O368" i="9"/>
  <c r="P368" i="9"/>
  <c r="Q368" i="9"/>
  <c r="R368" i="9"/>
  <c r="S368" i="9"/>
  <c r="T368" i="9"/>
  <c r="U368" i="9"/>
  <c r="V368" i="9"/>
  <c r="W368" i="9"/>
  <c r="X368" i="9"/>
  <c r="Y368" i="9"/>
  <c r="Z368" i="9"/>
  <c r="AA368" i="9"/>
  <c r="AB368" i="9"/>
  <c r="AC368" i="9"/>
  <c r="AD368" i="9"/>
  <c r="AE368" i="9"/>
  <c r="AF368" i="9"/>
  <c r="AG368" i="9"/>
  <c r="AH368" i="9"/>
  <c r="AI368" i="9"/>
  <c r="AJ368" i="9"/>
  <c r="AK368" i="9"/>
  <c r="AL368" i="9"/>
  <c r="AM368" i="9"/>
  <c r="AN368" i="9"/>
  <c r="AO368" i="9"/>
  <c r="AP368" i="9"/>
  <c r="AQ368" i="9"/>
  <c r="AR368" i="9"/>
  <c r="AS368" i="9"/>
  <c r="AT368" i="9"/>
  <c r="AU368" i="9"/>
  <c r="AV368" i="9"/>
  <c r="AW368" i="9"/>
  <c r="AX368" i="9"/>
  <c r="AY368" i="9"/>
  <c r="AZ368" i="9"/>
  <c r="BA368" i="9"/>
  <c r="BB368" i="9"/>
  <c r="BC368" i="9"/>
  <c r="BD368" i="9"/>
  <c r="BE368" i="9"/>
  <c r="BF368" i="9"/>
  <c r="BG368" i="9"/>
  <c r="BH368" i="9"/>
  <c r="BI368" i="9"/>
  <c r="BJ368" i="9"/>
  <c r="BK368" i="9"/>
  <c r="B369" i="9"/>
  <c r="BN369" i="9" s="1"/>
  <c r="C369" i="9"/>
  <c r="D369" i="9"/>
  <c r="F369" i="9" s="1"/>
  <c r="E369" i="9"/>
  <c r="G369" i="9"/>
  <c r="H369" i="9"/>
  <c r="I369" i="9"/>
  <c r="J369" i="9"/>
  <c r="K369" i="9"/>
  <c r="L369" i="9"/>
  <c r="M369" i="9"/>
  <c r="N369" i="9"/>
  <c r="O369" i="9"/>
  <c r="P369" i="9"/>
  <c r="Q369" i="9"/>
  <c r="R369" i="9"/>
  <c r="S369" i="9"/>
  <c r="T369" i="9"/>
  <c r="U369" i="9"/>
  <c r="V369" i="9"/>
  <c r="W369" i="9"/>
  <c r="X369" i="9"/>
  <c r="Y369" i="9"/>
  <c r="Z369" i="9"/>
  <c r="AA369" i="9"/>
  <c r="AB369" i="9"/>
  <c r="AC369" i="9"/>
  <c r="AD369" i="9"/>
  <c r="AE369" i="9"/>
  <c r="AF369" i="9"/>
  <c r="AG369" i="9"/>
  <c r="AH369" i="9"/>
  <c r="AI369" i="9"/>
  <c r="AJ369" i="9"/>
  <c r="AK369" i="9"/>
  <c r="AL369" i="9"/>
  <c r="AM369" i="9"/>
  <c r="AN369" i="9"/>
  <c r="AO369" i="9"/>
  <c r="AP369" i="9"/>
  <c r="AQ369" i="9"/>
  <c r="AR369" i="9"/>
  <c r="AS369" i="9"/>
  <c r="AT369" i="9"/>
  <c r="AU369" i="9"/>
  <c r="AV369" i="9"/>
  <c r="AW369" i="9"/>
  <c r="AX369" i="9"/>
  <c r="AY369" i="9"/>
  <c r="AZ369" i="9"/>
  <c r="BA369" i="9"/>
  <c r="BB369" i="9"/>
  <c r="BC369" i="9"/>
  <c r="BD369" i="9"/>
  <c r="BE369" i="9"/>
  <c r="BF369" i="9"/>
  <c r="BG369" i="9"/>
  <c r="BH369" i="9"/>
  <c r="BI369" i="9"/>
  <c r="BJ369" i="9"/>
  <c r="BK369" i="9"/>
  <c r="B370" i="9"/>
  <c r="BN370" i="9" s="1"/>
  <c r="C370" i="9"/>
  <c r="D370" i="9"/>
  <c r="F370" i="9" s="1"/>
  <c r="E370" i="9"/>
  <c r="G370" i="9"/>
  <c r="H370" i="9"/>
  <c r="I370" i="9"/>
  <c r="J370" i="9"/>
  <c r="K370" i="9"/>
  <c r="L370" i="9"/>
  <c r="M370" i="9"/>
  <c r="N370" i="9"/>
  <c r="O370" i="9"/>
  <c r="P370" i="9"/>
  <c r="Q370" i="9"/>
  <c r="R370" i="9"/>
  <c r="S370" i="9"/>
  <c r="T370" i="9"/>
  <c r="U370" i="9"/>
  <c r="V370" i="9"/>
  <c r="W370" i="9"/>
  <c r="X370" i="9"/>
  <c r="Y370" i="9"/>
  <c r="Z370" i="9"/>
  <c r="AA370" i="9"/>
  <c r="AB370" i="9"/>
  <c r="AC370" i="9"/>
  <c r="AD370" i="9"/>
  <c r="AE370" i="9"/>
  <c r="AF370" i="9"/>
  <c r="AG370" i="9"/>
  <c r="AH370" i="9"/>
  <c r="AI370" i="9"/>
  <c r="AJ370" i="9"/>
  <c r="AK370" i="9"/>
  <c r="AL370" i="9"/>
  <c r="AM370" i="9"/>
  <c r="AN370" i="9"/>
  <c r="AO370" i="9"/>
  <c r="AP370" i="9"/>
  <c r="AQ370" i="9"/>
  <c r="AR370" i="9"/>
  <c r="AS370" i="9"/>
  <c r="AT370" i="9"/>
  <c r="AU370" i="9"/>
  <c r="AV370" i="9"/>
  <c r="AW370" i="9"/>
  <c r="AX370" i="9"/>
  <c r="AY370" i="9"/>
  <c r="AZ370" i="9"/>
  <c r="BA370" i="9"/>
  <c r="BB370" i="9"/>
  <c r="BC370" i="9"/>
  <c r="BD370" i="9"/>
  <c r="BE370" i="9"/>
  <c r="BF370" i="9"/>
  <c r="BG370" i="9"/>
  <c r="BH370" i="9"/>
  <c r="BI370" i="9"/>
  <c r="BJ370" i="9"/>
  <c r="BK370" i="9"/>
  <c r="B371" i="9"/>
  <c r="BO371" i="9" s="1"/>
  <c r="C371" i="9"/>
  <c r="D371" i="9"/>
  <c r="F371" i="9" s="1"/>
  <c r="E371" i="9"/>
  <c r="G371" i="9"/>
  <c r="H371" i="9"/>
  <c r="I371" i="9"/>
  <c r="J371" i="9"/>
  <c r="K371" i="9"/>
  <c r="L371" i="9"/>
  <c r="M371" i="9"/>
  <c r="N371" i="9"/>
  <c r="O371" i="9"/>
  <c r="P371" i="9"/>
  <c r="Q371" i="9"/>
  <c r="R371" i="9"/>
  <c r="S371" i="9"/>
  <c r="T371" i="9"/>
  <c r="U371" i="9"/>
  <c r="V371" i="9"/>
  <c r="W371" i="9"/>
  <c r="X371" i="9"/>
  <c r="Y371" i="9"/>
  <c r="Z371" i="9"/>
  <c r="AA371" i="9"/>
  <c r="AB371" i="9"/>
  <c r="AC371" i="9"/>
  <c r="AD371" i="9"/>
  <c r="AE371" i="9"/>
  <c r="AF371" i="9"/>
  <c r="AG371" i="9"/>
  <c r="AH371" i="9"/>
  <c r="AI371" i="9"/>
  <c r="AJ371" i="9"/>
  <c r="AK371" i="9"/>
  <c r="AL371" i="9"/>
  <c r="AM371" i="9"/>
  <c r="AN371" i="9"/>
  <c r="AO371" i="9"/>
  <c r="AP371" i="9"/>
  <c r="AQ371" i="9"/>
  <c r="AR371" i="9"/>
  <c r="AS371" i="9"/>
  <c r="AT371" i="9"/>
  <c r="AU371" i="9"/>
  <c r="AV371" i="9"/>
  <c r="AW371" i="9"/>
  <c r="AX371" i="9"/>
  <c r="AY371" i="9"/>
  <c r="AZ371" i="9"/>
  <c r="BA371" i="9"/>
  <c r="BB371" i="9"/>
  <c r="BC371" i="9"/>
  <c r="BD371" i="9"/>
  <c r="BE371" i="9"/>
  <c r="BF371" i="9"/>
  <c r="BG371" i="9"/>
  <c r="BH371" i="9"/>
  <c r="BI371" i="9"/>
  <c r="BJ371" i="9"/>
  <c r="BK371" i="9"/>
  <c r="B372" i="9"/>
  <c r="BL372" i="9" s="1"/>
  <c r="C372" i="9"/>
  <c r="D372" i="9"/>
  <c r="F372" i="9" s="1"/>
  <c r="E372" i="9"/>
  <c r="G372" i="9"/>
  <c r="H372" i="9"/>
  <c r="I372" i="9"/>
  <c r="J372" i="9"/>
  <c r="K372" i="9"/>
  <c r="L372" i="9"/>
  <c r="M372" i="9"/>
  <c r="N372" i="9"/>
  <c r="O372" i="9"/>
  <c r="P372" i="9"/>
  <c r="Q372" i="9"/>
  <c r="R372" i="9"/>
  <c r="S372" i="9"/>
  <c r="T372" i="9"/>
  <c r="U372" i="9"/>
  <c r="V372" i="9"/>
  <c r="W372" i="9"/>
  <c r="X372" i="9"/>
  <c r="Y372" i="9"/>
  <c r="Z372" i="9"/>
  <c r="AA372" i="9"/>
  <c r="AB372" i="9"/>
  <c r="AC372" i="9"/>
  <c r="AD372" i="9"/>
  <c r="AE372" i="9"/>
  <c r="AF372" i="9"/>
  <c r="AG372" i="9"/>
  <c r="AH372" i="9"/>
  <c r="AI372" i="9"/>
  <c r="AJ372" i="9"/>
  <c r="AK372" i="9"/>
  <c r="AL372" i="9"/>
  <c r="AM372" i="9"/>
  <c r="AN372" i="9"/>
  <c r="AO372" i="9"/>
  <c r="AP372" i="9"/>
  <c r="AQ372" i="9"/>
  <c r="AR372" i="9"/>
  <c r="AS372" i="9"/>
  <c r="AT372" i="9"/>
  <c r="AU372" i="9"/>
  <c r="AV372" i="9"/>
  <c r="AW372" i="9"/>
  <c r="AX372" i="9"/>
  <c r="AY372" i="9"/>
  <c r="AZ372" i="9"/>
  <c r="BA372" i="9"/>
  <c r="BB372" i="9"/>
  <c r="BC372" i="9"/>
  <c r="BD372" i="9"/>
  <c r="BE372" i="9"/>
  <c r="BF372" i="9"/>
  <c r="BG372" i="9"/>
  <c r="BH372" i="9"/>
  <c r="BI372" i="9"/>
  <c r="BJ372" i="9"/>
  <c r="BK372" i="9"/>
  <c r="B373" i="9"/>
  <c r="C373" i="9"/>
  <c r="D373" i="9"/>
  <c r="F373" i="9" s="1"/>
  <c r="E373" i="9"/>
  <c r="G373" i="9"/>
  <c r="H373" i="9"/>
  <c r="I373" i="9"/>
  <c r="J373" i="9"/>
  <c r="K373" i="9"/>
  <c r="L373" i="9"/>
  <c r="M373" i="9"/>
  <c r="N373" i="9"/>
  <c r="O373" i="9"/>
  <c r="P373" i="9"/>
  <c r="Q373" i="9"/>
  <c r="R373" i="9"/>
  <c r="S373" i="9"/>
  <c r="T373" i="9"/>
  <c r="U373" i="9"/>
  <c r="V373" i="9"/>
  <c r="W373" i="9"/>
  <c r="X373" i="9"/>
  <c r="Y373" i="9"/>
  <c r="Z373" i="9"/>
  <c r="AA373" i="9"/>
  <c r="AB373" i="9"/>
  <c r="AC373" i="9"/>
  <c r="AD373" i="9"/>
  <c r="AE373" i="9"/>
  <c r="AF373" i="9"/>
  <c r="AG373" i="9"/>
  <c r="AH373" i="9"/>
  <c r="AI373" i="9"/>
  <c r="AJ373" i="9"/>
  <c r="AK373" i="9"/>
  <c r="AL373" i="9"/>
  <c r="AM373" i="9"/>
  <c r="AN373" i="9"/>
  <c r="AO373" i="9"/>
  <c r="AP373" i="9"/>
  <c r="AQ373" i="9"/>
  <c r="AR373" i="9"/>
  <c r="AS373" i="9"/>
  <c r="AT373" i="9"/>
  <c r="AU373" i="9"/>
  <c r="AV373" i="9"/>
  <c r="AW373" i="9"/>
  <c r="AX373" i="9"/>
  <c r="AY373" i="9"/>
  <c r="AZ373" i="9"/>
  <c r="BA373" i="9"/>
  <c r="BB373" i="9"/>
  <c r="BC373" i="9"/>
  <c r="BD373" i="9"/>
  <c r="BE373" i="9"/>
  <c r="BF373" i="9"/>
  <c r="BG373" i="9"/>
  <c r="BH373" i="9"/>
  <c r="BI373" i="9"/>
  <c r="BJ373" i="9"/>
  <c r="BK373" i="9"/>
  <c r="B374" i="9"/>
  <c r="BN374" i="9" s="1"/>
  <c r="C374" i="9"/>
  <c r="D374" i="9"/>
  <c r="F374" i="9" s="1"/>
  <c r="E374" i="9"/>
  <c r="G374" i="9"/>
  <c r="H374" i="9"/>
  <c r="I374" i="9"/>
  <c r="J374" i="9"/>
  <c r="K374" i="9"/>
  <c r="L374" i="9"/>
  <c r="M374" i="9"/>
  <c r="N374" i="9"/>
  <c r="O374" i="9"/>
  <c r="P374" i="9"/>
  <c r="Q374" i="9"/>
  <c r="R374" i="9"/>
  <c r="S374" i="9"/>
  <c r="T374" i="9"/>
  <c r="U374" i="9"/>
  <c r="V374" i="9"/>
  <c r="W374" i="9"/>
  <c r="X374" i="9"/>
  <c r="Y374" i="9"/>
  <c r="Z374" i="9"/>
  <c r="AA374" i="9"/>
  <c r="AB374" i="9"/>
  <c r="AC374" i="9"/>
  <c r="AD374" i="9"/>
  <c r="AE374" i="9"/>
  <c r="AF374" i="9"/>
  <c r="AG374" i="9"/>
  <c r="AH374" i="9"/>
  <c r="AI374" i="9"/>
  <c r="AJ374" i="9"/>
  <c r="AK374" i="9"/>
  <c r="AL374" i="9"/>
  <c r="AM374" i="9"/>
  <c r="AN374" i="9"/>
  <c r="AO374" i="9"/>
  <c r="AP374" i="9"/>
  <c r="AQ374" i="9"/>
  <c r="AR374" i="9"/>
  <c r="AS374" i="9"/>
  <c r="AT374" i="9"/>
  <c r="AU374" i="9"/>
  <c r="AV374" i="9"/>
  <c r="AW374" i="9"/>
  <c r="AX374" i="9"/>
  <c r="AY374" i="9"/>
  <c r="AZ374" i="9"/>
  <c r="BA374" i="9"/>
  <c r="BB374" i="9"/>
  <c r="BC374" i="9"/>
  <c r="BD374" i="9"/>
  <c r="BE374" i="9"/>
  <c r="BF374" i="9"/>
  <c r="BG374" i="9"/>
  <c r="BH374" i="9"/>
  <c r="BI374" i="9"/>
  <c r="BJ374" i="9"/>
  <c r="BK374" i="9"/>
  <c r="B375" i="9"/>
  <c r="BP375" i="9" s="1"/>
  <c r="C375" i="9"/>
  <c r="D375" i="9"/>
  <c r="F375" i="9" s="1"/>
  <c r="E375" i="9"/>
  <c r="G375" i="9"/>
  <c r="H375" i="9"/>
  <c r="I375" i="9"/>
  <c r="J375" i="9"/>
  <c r="K375" i="9"/>
  <c r="L375" i="9"/>
  <c r="M375" i="9"/>
  <c r="N375" i="9"/>
  <c r="O375" i="9"/>
  <c r="P375" i="9"/>
  <c r="Q375" i="9"/>
  <c r="R375" i="9"/>
  <c r="S375" i="9"/>
  <c r="T375" i="9"/>
  <c r="U375" i="9"/>
  <c r="V375" i="9"/>
  <c r="W375" i="9"/>
  <c r="X375" i="9"/>
  <c r="Y375" i="9"/>
  <c r="Z375" i="9"/>
  <c r="AA375" i="9"/>
  <c r="AB375" i="9"/>
  <c r="AC375" i="9"/>
  <c r="AD375" i="9"/>
  <c r="AE375" i="9"/>
  <c r="AF375" i="9"/>
  <c r="AG375" i="9"/>
  <c r="AH375" i="9"/>
  <c r="AI375" i="9"/>
  <c r="AJ375" i="9"/>
  <c r="AK375" i="9"/>
  <c r="AL375" i="9"/>
  <c r="AM375" i="9"/>
  <c r="AN375" i="9"/>
  <c r="AO375" i="9"/>
  <c r="AP375" i="9"/>
  <c r="AQ375" i="9"/>
  <c r="AR375" i="9"/>
  <c r="AS375" i="9"/>
  <c r="AT375" i="9"/>
  <c r="AU375" i="9"/>
  <c r="AV375" i="9"/>
  <c r="AW375" i="9"/>
  <c r="AX375" i="9"/>
  <c r="AY375" i="9"/>
  <c r="AZ375" i="9"/>
  <c r="BA375" i="9"/>
  <c r="BB375" i="9"/>
  <c r="BC375" i="9"/>
  <c r="BD375" i="9"/>
  <c r="BE375" i="9"/>
  <c r="BF375" i="9"/>
  <c r="BG375" i="9"/>
  <c r="BH375" i="9"/>
  <c r="BI375" i="9"/>
  <c r="BJ375" i="9"/>
  <c r="BK375" i="9"/>
  <c r="B376" i="9"/>
  <c r="C376" i="9"/>
  <c r="D376" i="9"/>
  <c r="F376" i="9" s="1"/>
  <c r="E376" i="9"/>
  <c r="G376" i="9"/>
  <c r="H376" i="9"/>
  <c r="I376" i="9"/>
  <c r="J376" i="9"/>
  <c r="K376" i="9"/>
  <c r="L376" i="9"/>
  <c r="M376" i="9"/>
  <c r="N376" i="9"/>
  <c r="O376" i="9"/>
  <c r="P376" i="9"/>
  <c r="Q376" i="9"/>
  <c r="R376" i="9"/>
  <c r="S376" i="9"/>
  <c r="T376" i="9"/>
  <c r="U376" i="9"/>
  <c r="V376" i="9"/>
  <c r="W376" i="9"/>
  <c r="X376" i="9"/>
  <c r="Y376" i="9"/>
  <c r="Z376" i="9"/>
  <c r="AA376" i="9"/>
  <c r="AB376" i="9"/>
  <c r="AC376" i="9"/>
  <c r="AD376" i="9"/>
  <c r="AE376" i="9"/>
  <c r="AF376" i="9"/>
  <c r="AG376" i="9"/>
  <c r="AH376" i="9"/>
  <c r="AI376" i="9"/>
  <c r="AJ376" i="9"/>
  <c r="AK376" i="9"/>
  <c r="AL376" i="9"/>
  <c r="AM376" i="9"/>
  <c r="AN376" i="9"/>
  <c r="AO376" i="9"/>
  <c r="AP376" i="9"/>
  <c r="AQ376" i="9"/>
  <c r="AR376" i="9"/>
  <c r="AS376" i="9"/>
  <c r="AT376" i="9"/>
  <c r="AU376" i="9"/>
  <c r="AV376" i="9"/>
  <c r="AW376" i="9"/>
  <c r="AX376" i="9"/>
  <c r="AY376" i="9"/>
  <c r="AZ376" i="9"/>
  <c r="BA376" i="9"/>
  <c r="BB376" i="9"/>
  <c r="BC376" i="9"/>
  <c r="BD376" i="9"/>
  <c r="BE376" i="9"/>
  <c r="BF376" i="9"/>
  <c r="BG376" i="9"/>
  <c r="BH376" i="9"/>
  <c r="BI376" i="9"/>
  <c r="BJ376" i="9"/>
  <c r="BK376" i="9"/>
  <c r="B377" i="9"/>
  <c r="C377" i="9"/>
  <c r="D377" i="9"/>
  <c r="F377" i="9" s="1"/>
  <c r="E377" i="9"/>
  <c r="G377" i="9"/>
  <c r="H377" i="9"/>
  <c r="I377" i="9"/>
  <c r="J377" i="9"/>
  <c r="K377" i="9"/>
  <c r="L377" i="9"/>
  <c r="M377" i="9"/>
  <c r="N377" i="9"/>
  <c r="O377" i="9"/>
  <c r="P377" i="9"/>
  <c r="Q377" i="9"/>
  <c r="R377" i="9"/>
  <c r="S377" i="9"/>
  <c r="T377" i="9"/>
  <c r="U377" i="9"/>
  <c r="V377" i="9"/>
  <c r="W377" i="9"/>
  <c r="X377" i="9"/>
  <c r="Y377" i="9"/>
  <c r="Z377" i="9"/>
  <c r="AA377" i="9"/>
  <c r="AB377" i="9"/>
  <c r="AC377" i="9"/>
  <c r="AD377" i="9"/>
  <c r="AE377" i="9"/>
  <c r="AF377" i="9"/>
  <c r="AG377" i="9"/>
  <c r="AH377" i="9"/>
  <c r="AI377" i="9"/>
  <c r="AJ377" i="9"/>
  <c r="AK377" i="9"/>
  <c r="AL377" i="9"/>
  <c r="AM377" i="9"/>
  <c r="AN377" i="9"/>
  <c r="AO377" i="9"/>
  <c r="AP377" i="9"/>
  <c r="AQ377" i="9"/>
  <c r="AR377" i="9"/>
  <c r="AS377" i="9"/>
  <c r="AT377" i="9"/>
  <c r="AU377" i="9"/>
  <c r="AV377" i="9"/>
  <c r="AW377" i="9"/>
  <c r="AX377" i="9"/>
  <c r="AY377" i="9"/>
  <c r="AZ377" i="9"/>
  <c r="BA377" i="9"/>
  <c r="BB377" i="9"/>
  <c r="BC377" i="9"/>
  <c r="BD377" i="9"/>
  <c r="BE377" i="9"/>
  <c r="BF377" i="9"/>
  <c r="BG377" i="9"/>
  <c r="BH377" i="9"/>
  <c r="BI377" i="9"/>
  <c r="BJ377" i="9"/>
  <c r="BK377" i="9"/>
  <c r="B378" i="9"/>
  <c r="C378" i="9"/>
  <c r="D378" i="9"/>
  <c r="F378" i="9" s="1"/>
  <c r="E378" i="9"/>
  <c r="G378" i="9"/>
  <c r="H378" i="9"/>
  <c r="I378" i="9"/>
  <c r="J378" i="9"/>
  <c r="K378" i="9"/>
  <c r="L378" i="9"/>
  <c r="M378" i="9"/>
  <c r="N378" i="9"/>
  <c r="O378" i="9"/>
  <c r="P378" i="9"/>
  <c r="Q378" i="9"/>
  <c r="R378" i="9"/>
  <c r="S378" i="9"/>
  <c r="T378" i="9"/>
  <c r="U378" i="9"/>
  <c r="V378" i="9"/>
  <c r="W378" i="9"/>
  <c r="X378" i="9"/>
  <c r="Y378" i="9"/>
  <c r="Z378" i="9"/>
  <c r="AA378" i="9"/>
  <c r="AB378" i="9"/>
  <c r="AC378" i="9"/>
  <c r="AD378" i="9"/>
  <c r="AE378" i="9"/>
  <c r="AF378" i="9"/>
  <c r="AG378" i="9"/>
  <c r="AH378" i="9"/>
  <c r="AI378" i="9"/>
  <c r="AJ378" i="9"/>
  <c r="AK378" i="9"/>
  <c r="AL378" i="9"/>
  <c r="AM378" i="9"/>
  <c r="AN378" i="9"/>
  <c r="AO378" i="9"/>
  <c r="AP378" i="9"/>
  <c r="AQ378" i="9"/>
  <c r="AR378" i="9"/>
  <c r="AS378" i="9"/>
  <c r="AT378" i="9"/>
  <c r="AU378" i="9"/>
  <c r="AV378" i="9"/>
  <c r="AW378" i="9"/>
  <c r="AX378" i="9"/>
  <c r="AY378" i="9"/>
  <c r="AZ378" i="9"/>
  <c r="BA378" i="9"/>
  <c r="BB378" i="9"/>
  <c r="BC378" i="9"/>
  <c r="BD378" i="9"/>
  <c r="BE378" i="9"/>
  <c r="BF378" i="9"/>
  <c r="BG378" i="9"/>
  <c r="BH378" i="9"/>
  <c r="BI378" i="9"/>
  <c r="BJ378" i="9"/>
  <c r="BK378" i="9"/>
  <c r="B379" i="9"/>
  <c r="C379" i="9"/>
  <c r="D379" i="9"/>
  <c r="F379" i="9" s="1"/>
  <c r="E379" i="9"/>
  <c r="G379" i="9"/>
  <c r="H379" i="9"/>
  <c r="I379" i="9"/>
  <c r="J379" i="9"/>
  <c r="K379" i="9"/>
  <c r="L379" i="9"/>
  <c r="M379" i="9"/>
  <c r="N379" i="9"/>
  <c r="O379" i="9"/>
  <c r="P379" i="9"/>
  <c r="Q379" i="9"/>
  <c r="R379" i="9"/>
  <c r="S379" i="9"/>
  <c r="T379" i="9"/>
  <c r="U379" i="9"/>
  <c r="V379" i="9"/>
  <c r="W379" i="9"/>
  <c r="X379" i="9"/>
  <c r="Y379" i="9"/>
  <c r="Z379" i="9"/>
  <c r="AA379" i="9"/>
  <c r="AB379" i="9"/>
  <c r="AC379" i="9"/>
  <c r="AD379" i="9"/>
  <c r="AE379" i="9"/>
  <c r="AF379" i="9"/>
  <c r="AG379" i="9"/>
  <c r="AH379" i="9"/>
  <c r="AI379" i="9"/>
  <c r="AJ379" i="9"/>
  <c r="AK379" i="9"/>
  <c r="AL379" i="9"/>
  <c r="AM379" i="9"/>
  <c r="AN379" i="9"/>
  <c r="AO379" i="9"/>
  <c r="AP379" i="9"/>
  <c r="AQ379" i="9"/>
  <c r="AR379" i="9"/>
  <c r="AS379" i="9"/>
  <c r="AT379" i="9"/>
  <c r="AU379" i="9"/>
  <c r="AV379" i="9"/>
  <c r="AW379" i="9"/>
  <c r="AX379" i="9"/>
  <c r="AY379" i="9"/>
  <c r="AZ379" i="9"/>
  <c r="BA379" i="9"/>
  <c r="BB379" i="9"/>
  <c r="BC379" i="9"/>
  <c r="BD379" i="9"/>
  <c r="BE379" i="9"/>
  <c r="BF379" i="9"/>
  <c r="BG379" i="9"/>
  <c r="BH379" i="9"/>
  <c r="BI379" i="9"/>
  <c r="BJ379" i="9"/>
  <c r="BK379" i="9"/>
  <c r="B380" i="9"/>
  <c r="BP380" i="9" s="1"/>
  <c r="C380" i="9"/>
  <c r="D380" i="9"/>
  <c r="F380" i="9" s="1"/>
  <c r="E380" i="9"/>
  <c r="G380" i="9"/>
  <c r="H380" i="9"/>
  <c r="I380" i="9"/>
  <c r="J380" i="9"/>
  <c r="K380" i="9"/>
  <c r="L380" i="9"/>
  <c r="M380" i="9"/>
  <c r="N380" i="9"/>
  <c r="O380" i="9"/>
  <c r="P380" i="9"/>
  <c r="Q380" i="9"/>
  <c r="R380" i="9"/>
  <c r="S380" i="9"/>
  <c r="T380" i="9"/>
  <c r="U380" i="9"/>
  <c r="V380" i="9"/>
  <c r="W380" i="9"/>
  <c r="X380" i="9"/>
  <c r="Y380" i="9"/>
  <c r="Z380" i="9"/>
  <c r="AA380" i="9"/>
  <c r="AB380" i="9"/>
  <c r="AC380" i="9"/>
  <c r="AD380" i="9"/>
  <c r="AE380" i="9"/>
  <c r="AF380" i="9"/>
  <c r="AG380" i="9"/>
  <c r="AH380" i="9"/>
  <c r="AI380" i="9"/>
  <c r="AJ380" i="9"/>
  <c r="AK380" i="9"/>
  <c r="AL380" i="9"/>
  <c r="AM380" i="9"/>
  <c r="AN380" i="9"/>
  <c r="AO380" i="9"/>
  <c r="AP380" i="9"/>
  <c r="AQ380" i="9"/>
  <c r="AR380" i="9"/>
  <c r="AS380" i="9"/>
  <c r="AT380" i="9"/>
  <c r="AU380" i="9"/>
  <c r="AV380" i="9"/>
  <c r="AW380" i="9"/>
  <c r="AX380" i="9"/>
  <c r="AY380" i="9"/>
  <c r="AZ380" i="9"/>
  <c r="BA380" i="9"/>
  <c r="BB380" i="9"/>
  <c r="BC380" i="9"/>
  <c r="BD380" i="9"/>
  <c r="BE380" i="9"/>
  <c r="BF380" i="9"/>
  <c r="BG380" i="9"/>
  <c r="BH380" i="9"/>
  <c r="BI380" i="9"/>
  <c r="BJ380" i="9"/>
  <c r="BK380" i="9"/>
  <c r="B381" i="9"/>
  <c r="BM381" i="9" s="1"/>
  <c r="C381" i="9"/>
  <c r="D381" i="9"/>
  <c r="F381" i="9" s="1"/>
  <c r="E381" i="9"/>
  <c r="G381" i="9"/>
  <c r="H381" i="9"/>
  <c r="I381" i="9"/>
  <c r="J381" i="9"/>
  <c r="K381" i="9"/>
  <c r="L381" i="9"/>
  <c r="M381" i="9"/>
  <c r="N381" i="9"/>
  <c r="O381" i="9"/>
  <c r="P381" i="9"/>
  <c r="Q381" i="9"/>
  <c r="R381" i="9"/>
  <c r="S381" i="9"/>
  <c r="T381" i="9"/>
  <c r="U381" i="9"/>
  <c r="V381" i="9"/>
  <c r="W381" i="9"/>
  <c r="X381" i="9"/>
  <c r="Y381" i="9"/>
  <c r="Z381" i="9"/>
  <c r="AA381" i="9"/>
  <c r="AB381" i="9"/>
  <c r="AC381" i="9"/>
  <c r="AD381" i="9"/>
  <c r="AE381" i="9"/>
  <c r="AF381" i="9"/>
  <c r="AG381" i="9"/>
  <c r="AH381" i="9"/>
  <c r="AI381" i="9"/>
  <c r="AJ381" i="9"/>
  <c r="AK381" i="9"/>
  <c r="AL381" i="9"/>
  <c r="AM381" i="9"/>
  <c r="AN381" i="9"/>
  <c r="AO381" i="9"/>
  <c r="AP381" i="9"/>
  <c r="AQ381" i="9"/>
  <c r="AR381" i="9"/>
  <c r="AS381" i="9"/>
  <c r="AT381" i="9"/>
  <c r="AU381" i="9"/>
  <c r="AV381" i="9"/>
  <c r="AW381" i="9"/>
  <c r="AX381" i="9"/>
  <c r="AY381" i="9"/>
  <c r="AZ381" i="9"/>
  <c r="BA381" i="9"/>
  <c r="BB381" i="9"/>
  <c r="BC381" i="9"/>
  <c r="BD381" i="9"/>
  <c r="BE381" i="9"/>
  <c r="BF381" i="9"/>
  <c r="BG381" i="9"/>
  <c r="BH381" i="9"/>
  <c r="BI381" i="9"/>
  <c r="BJ381" i="9"/>
  <c r="BK381" i="9"/>
  <c r="B382" i="9"/>
  <c r="BL382" i="9" s="1"/>
  <c r="C382" i="9"/>
  <c r="D382" i="9"/>
  <c r="F382" i="9" s="1"/>
  <c r="E382" i="9"/>
  <c r="G382" i="9"/>
  <c r="H382" i="9"/>
  <c r="I382" i="9"/>
  <c r="J382" i="9"/>
  <c r="K382" i="9"/>
  <c r="L382" i="9"/>
  <c r="M382" i="9"/>
  <c r="N382" i="9"/>
  <c r="O382" i="9"/>
  <c r="P382" i="9"/>
  <c r="Q382" i="9"/>
  <c r="R382" i="9"/>
  <c r="S382" i="9"/>
  <c r="T382" i="9"/>
  <c r="U382" i="9"/>
  <c r="V382" i="9"/>
  <c r="W382" i="9"/>
  <c r="X382" i="9"/>
  <c r="Y382" i="9"/>
  <c r="Z382" i="9"/>
  <c r="AA382" i="9"/>
  <c r="AB382" i="9"/>
  <c r="AC382" i="9"/>
  <c r="AD382" i="9"/>
  <c r="AE382" i="9"/>
  <c r="AF382" i="9"/>
  <c r="AG382" i="9"/>
  <c r="AH382" i="9"/>
  <c r="AI382" i="9"/>
  <c r="AJ382" i="9"/>
  <c r="AK382" i="9"/>
  <c r="AL382" i="9"/>
  <c r="AM382" i="9"/>
  <c r="AN382" i="9"/>
  <c r="AO382" i="9"/>
  <c r="AP382" i="9"/>
  <c r="AQ382" i="9"/>
  <c r="AR382" i="9"/>
  <c r="AS382" i="9"/>
  <c r="AT382" i="9"/>
  <c r="AU382" i="9"/>
  <c r="AV382" i="9"/>
  <c r="AW382" i="9"/>
  <c r="AX382" i="9"/>
  <c r="AY382" i="9"/>
  <c r="AZ382" i="9"/>
  <c r="BA382" i="9"/>
  <c r="BB382" i="9"/>
  <c r="BC382" i="9"/>
  <c r="BD382" i="9"/>
  <c r="BE382" i="9"/>
  <c r="BF382" i="9"/>
  <c r="BG382" i="9"/>
  <c r="BH382" i="9"/>
  <c r="BI382" i="9"/>
  <c r="BJ382" i="9"/>
  <c r="BK382" i="9"/>
  <c r="B383" i="9"/>
  <c r="C383" i="9"/>
  <c r="D383" i="9"/>
  <c r="F383" i="9" s="1"/>
  <c r="E383" i="9"/>
  <c r="G383" i="9"/>
  <c r="H383" i="9"/>
  <c r="I383" i="9"/>
  <c r="J383" i="9"/>
  <c r="K383" i="9"/>
  <c r="L383" i="9"/>
  <c r="M383" i="9"/>
  <c r="N383" i="9"/>
  <c r="O383" i="9"/>
  <c r="P383" i="9"/>
  <c r="Q383" i="9"/>
  <c r="R383" i="9"/>
  <c r="S383" i="9"/>
  <c r="T383" i="9"/>
  <c r="U383" i="9"/>
  <c r="V383" i="9"/>
  <c r="W383" i="9"/>
  <c r="X383" i="9"/>
  <c r="Y383" i="9"/>
  <c r="Z383" i="9"/>
  <c r="AA383" i="9"/>
  <c r="AB383" i="9"/>
  <c r="AC383" i="9"/>
  <c r="AD383" i="9"/>
  <c r="AE383" i="9"/>
  <c r="AF383" i="9"/>
  <c r="AG383" i="9"/>
  <c r="AH383" i="9"/>
  <c r="AI383" i="9"/>
  <c r="AJ383" i="9"/>
  <c r="AK383" i="9"/>
  <c r="AL383" i="9"/>
  <c r="AM383" i="9"/>
  <c r="AN383" i="9"/>
  <c r="AO383" i="9"/>
  <c r="AP383" i="9"/>
  <c r="AQ383" i="9"/>
  <c r="AR383" i="9"/>
  <c r="AS383" i="9"/>
  <c r="AT383" i="9"/>
  <c r="AU383" i="9"/>
  <c r="AV383" i="9"/>
  <c r="AW383" i="9"/>
  <c r="AX383" i="9"/>
  <c r="AY383" i="9"/>
  <c r="AZ383" i="9"/>
  <c r="BA383" i="9"/>
  <c r="BB383" i="9"/>
  <c r="BC383" i="9"/>
  <c r="BD383" i="9"/>
  <c r="BE383" i="9"/>
  <c r="BF383" i="9"/>
  <c r="BG383" i="9"/>
  <c r="BH383" i="9"/>
  <c r="BI383" i="9"/>
  <c r="BJ383" i="9"/>
  <c r="BK383" i="9"/>
  <c r="B384" i="9"/>
  <c r="C384" i="9"/>
  <c r="D384" i="9"/>
  <c r="F384" i="9" s="1"/>
  <c r="E384" i="9"/>
  <c r="G384" i="9"/>
  <c r="H384" i="9"/>
  <c r="I384" i="9"/>
  <c r="J384" i="9"/>
  <c r="K384" i="9"/>
  <c r="L384" i="9"/>
  <c r="M384" i="9"/>
  <c r="N384" i="9"/>
  <c r="O384" i="9"/>
  <c r="P384" i="9"/>
  <c r="Q384" i="9"/>
  <c r="R384" i="9"/>
  <c r="S384" i="9"/>
  <c r="T384" i="9"/>
  <c r="U384" i="9"/>
  <c r="V384" i="9"/>
  <c r="W384" i="9"/>
  <c r="X384" i="9"/>
  <c r="Y384" i="9"/>
  <c r="Z384" i="9"/>
  <c r="AA384" i="9"/>
  <c r="AB384" i="9"/>
  <c r="AC384" i="9"/>
  <c r="AD384" i="9"/>
  <c r="AE384" i="9"/>
  <c r="AF384" i="9"/>
  <c r="AG384" i="9"/>
  <c r="AH384" i="9"/>
  <c r="AI384" i="9"/>
  <c r="AJ384" i="9"/>
  <c r="AK384" i="9"/>
  <c r="AL384" i="9"/>
  <c r="AM384" i="9"/>
  <c r="AN384" i="9"/>
  <c r="AO384" i="9"/>
  <c r="AP384" i="9"/>
  <c r="AQ384" i="9"/>
  <c r="AR384" i="9"/>
  <c r="AS384" i="9"/>
  <c r="AT384" i="9"/>
  <c r="AU384" i="9"/>
  <c r="AV384" i="9"/>
  <c r="AW384" i="9"/>
  <c r="AX384" i="9"/>
  <c r="AY384" i="9"/>
  <c r="AZ384" i="9"/>
  <c r="BA384" i="9"/>
  <c r="BB384" i="9"/>
  <c r="BC384" i="9"/>
  <c r="BD384" i="9"/>
  <c r="BE384" i="9"/>
  <c r="BF384" i="9"/>
  <c r="BG384" i="9"/>
  <c r="BH384" i="9"/>
  <c r="BI384" i="9"/>
  <c r="BJ384" i="9"/>
  <c r="BK384" i="9"/>
  <c r="B385" i="9"/>
  <c r="BM385" i="9" s="1"/>
  <c r="C385" i="9"/>
  <c r="D385" i="9"/>
  <c r="F385" i="9" s="1"/>
  <c r="E385" i="9"/>
  <c r="G385" i="9"/>
  <c r="H385" i="9"/>
  <c r="I385" i="9"/>
  <c r="J385" i="9"/>
  <c r="K385" i="9"/>
  <c r="L385" i="9"/>
  <c r="M385" i="9"/>
  <c r="N385" i="9"/>
  <c r="O385" i="9"/>
  <c r="P385" i="9"/>
  <c r="Q385" i="9"/>
  <c r="R385" i="9"/>
  <c r="S385" i="9"/>
  <c r="T385" i="9"/>
  <c r="U385" i="9"/>
  <c r="V385" i="9"/>
  <c r="W385" i="9"/>
  <c r="X385" i="9"/>
  <c r="Y385" i="9"/>
  <c r="Z385" i="9"/>
  <c r="AA385" i="9"/>
  <c r="AB385" i="9"/>
  <c r="AC385" i="9"/>
  <c r="AD385" i="9"/>
  <c r="AE385" i="9"/>
  <c r="AF385" i="9"/>
  <c r="AG385" i="9"/>
  <c r="AH385" i="9"/>
  <c r="AI385" i="9"/>
  <c r="AJ385" i="9"/>
  <c r="AK385" i="9"/>
  <c r="AL385" i="9"/>
  <c r="AM385" i="9"/>
  <c r="AN385" i="9"/>
  <c r="AO385" i="9"/>
  <c r="AP385" i="9"/>
  <c r="AQ385" i="9"/>
  <c r="AR385" i="9"/>
  <c r="AS385" i="9"/>
  <c r="AT385" i="9"/>
  <c r="AU385" i="9"/>
  <c r="AV385" i="9"/>
  <c r="AW385" i="9"/>
  <c r="AX385" i="9"/>
  <c r="AY385" i="9"/>
  <c r="AZ385" i="9"/>
  <c r="BA385" i="9"/>
  <c r="BB385" i="9"/>
  <c r="BC385" i="9"/>
  <c r="BD385" i="9"/>
  <c r="BE385" i="9"/>
  <c r="BF385" i="9"/>
  <c r="BG385" i="9"/>
  <c r="BH385" i="9"/>
  <c r="BI385" i="9"/>
  <c r="BJ385" i="9"/>
  <c r="BK385" i="9"/>
  <c r="B386" i="9"/>
  <c r="BL386" i="9" s="1"/>
  <c r="C386" i="9"/>
  <c r="D386" i="9"/>
  <c r="F386" i="9" s="1"/>
  <c r="E386" i="9"/>
  <c r="G386" i="9"/>
  <c r="H386" i="9"/>
  <c r="I386" i="9"/>
  <c r="J386" i="9"/>
  <c r="K386" i="9"/>
  <c r="L386" i="9"/>
  <c r="M386" i="9"/>
  <c r="N386" i="9"/>
  <c r="O386" i="9"/>
  <c r="P386" i="9"/>
  <c r="Q386" i="9"/>
  <c r="R386" i="9"/>
  <c r="S386" i="9"/>
  <c r="T386" i="9"/>
  <c r="U386" i="9"/>
  <c r="V386" i="9"/>
  <c r="W386" i="9"/>
  <c r="X386" i="9"/>
  <c r="Y386" i="9"/>
  <c r="Z386" i="9"/>
  <c r="AA386" i="9"/>
  <c r="AB386" i="9"/>
  <c r="AC386" i="9"/>
  <c r="AD386" i="9"/>
  <c r="AE386" i="9"/>
  <c r="AF386" i="9"/>
  <c r="AG386" i="9"/>
  <c r="AH386" i="9"/>
  <c r="AI386" i="9"/>
  <c r="AJ386" i="9"/>
  <c r="AK386" i="9"/>
  <c r="AL386" i="9"/>
  <c r="AM386" i="9"/>
  <c r="AN386" i="9"/>
  <c r="AO386" i="9"/>
  <c r="AP386" i="9"/>
  <c r="AQ386" i="9"/>
  <c r="AR386" i="9"/>
  <c r="AS386" i="9"/>
  <c r="AT386" i="9"/>
  <c r="AU386" i="9"/>
  <c r="AV386" i="9"/>
  <c r="AW386" i="9"/>
  <c r="AX386" i="9"/>
  <c r="AY386" i="9"/>
  <c r="AZ386" i="9"/>
  <c r="BA386" i="9"/>
  <c r="BB386" i="9"/>
  <c r="BC386" i="9"/>
  <c r="BD386" i="9"/>
  <c r="BE386" i="9"/>
  <c r="BF386" i="9"/>
  <c r="BG386" i="9"/>
  <c r="BH386" i="9"/>
  <c r="BI386" i="9"/>
  <c r="BJ386" i="9"/>
  <c r="BK386" i="9"/>
  <c r="B387" i="9"/>
  <c r="C387" i="9"/>
  <c r="D387" i="9"/>
  <c r="F387" i="9" s="1"/>
  <c r="E387" i="9"/>
  <c r="G387" i="9"/>
  <c r="H387" i="9"/>
  <c r="I387" i="9"/>
  <c r="J387" i="9"/>
  <c r="K387" i="9"/>
  <c r="L387" i="9"/>
  <c r="M387" i="9"/>
  <c r="N387" i="9"/>
  <c r="O387" i="9"/>
  <c r="P387" i="9"/>
  <c r="Q387" i="9"/>
  <c r="R387" i="9"/>
  <c r="S387" i="9"/>
  <c r="T387" i="9"/>
  <c r="U387" i="9"/>
  <c r="V387" i="9"/>
  <c r="W387" i="9"/>
  <c r="X387" i="9"/>
  <c r="Y387" i="9"/>
  <c r="Z387" i="9"/>
  <c r="AA387" i="9"/>
  <c r="AB387" i="9"/>
  <c r="AC387" i="9"/>
  <c r="AD387" i="9"/>
  <c r="AE387" i="9"/>
  <c r="AF387" i="9"/>
  <c r="AG387" i="9"/>
  <c r="AH387" i="9"/>
  <c r="AI387" i="9"/>
  <c r="AJ387" i="9"/>
  <c r="AK387" i="9"/>
  <c r="AL387" i="9"/>
  <c r="AM387" i="9"/>
  <c r="AN387" i="9"/>
  <c r="AO387" i="9"/>
  <c r="AP387" i="9"/>
  <c r="AQ387" i="9"/>
  <c r="AR387" i="9"/>
  <c r="AS387" i="9"/>
  <c r="AT387" i="9"/>
  <c r="AU387" i="9"/>
  <c r="AV387" i="9"/>
  <c r="AW387" i="9"/>
  <c r="AX387" i="9"/>
  <c r="AY387" i="9"/>
  <c r="AZ387" i="9"/>
  <c r="BA387" i="9"/>
  <c r="BB387" i="9"/>
  <c r="BC387" i="9"/>
  <c r="BD387" i="9"/>
  <c r="BE387" i="9"/>
  <c r="BF387" i="9"/>
  <c r="BG387" i="9"/>
  <c r="BH387" i="9"/>
  <c r="BI387" i="9"/>
  <c r="BJ387" i="9"/>
  <c r="BK387" i="9"/>
  <c r="B388" i="9"/>
  <c r="C388" i="9"/>
  <c r="D388" i="9"/>
  <c r="F388" i="9" s="1"/>
  <c r="E388" i="9"/>
  <c r="G388" i="9"/>
  <c r="H388" i="9"/>
  <c r="I388" i="9"/>
  <c r="J388" i="9"/>
  <c r="K388" i="9"/>
  <c r="L388" i="9"/>
  <c r="M388" i="9"/>
  <c r="N388" i="9"/>
  <c r="O388" i="9"/>
  <c r="P388" i="9"/>
  <c r="Q388" i="9"/>
  <c r="R388" i="9"/>
  <c r="S388" i="9"/>
  <c r="T388" i="9"/>
  <c r="U388" i="9"/>
  <c r="V388" i="9"/>
  <c r="W388" i="9"/>
  <c r="X388" i="9"/>
  <c r="Y388" i="9"/>
  <c r="Z388" i="9"/>
  <c r="AA388" i="9"/>
  <c r="AB388" i="9"/>
  <c r="AC388" i="9"/>
  <c r="AD388" i="9"/>
  <c r="AE388" i="9"/>
  <c r="AF388" i="9"/>
  <c r="AG388" i="9"/>
  <c r="AH388" i="9"/>
  <c r="AI388" i="9"/>
  <c r="AJ388" i="9"/>
  <c r="AK388" i="9"/>
  <c r="AL388" i="9"/>
  <c r="AM388" i="9"/>
  <c r="AN388" i="9"/>
  <c r="AO388" i="9"/>
  <c r="AP388" i="9"/>
  <c r="AQ388" i="9"/>
  <c r="AR388" i="9"/>
  <c r="AS388" i="9"/>
  <c r="AT388" i="9"/>
  <c r="AU388" i="9"/>
  <c r="AV388" i="9"/>
  <c r="AW388" i="9"/>
  <c r="AX388" i="9"/>
  <c r="AY388" i="9"/>
  <c r="AZ388" i="9"/>
  <c r="BA388" i="9"/>
  <c r="BB388" i="9"/>
  <c r="BC388" i="9"/>
  <c r="BD388" i="9"/>
  <c r="BE388" i="9"/>
  <c r="BF388" i="9"/>
  <c r="BG388" i="9"/>
  <c r="BH388" i="9"/>
  <c r="BI388" i="9"/>
  <c r="BJ388" i="9"/>
  <c r="BK388" i="9"/>
  <c r="B389" i="9"/>
  <c r="C389" i="9"/>
  <c r="D389" i="9"/>
  <c r="F389" i="9" s="1"/>
  <c r="E389" i="9"/>
  <c r="G389" i="9"/>
  <c r="H389" i="9"/>
  <c r="I389" i="9"/>
  <c r="J389" i="9"/>
  <c r="K389" i="9"/>
  <c r="L389" i="9"/>
  <c r="M389" i="9"/>
  <c r="N389" i="9"/>
  <c r="O389" i="9"/>
  <c r="P389" i="9"/>
  <c r="Q389" i="9"/>
  <c r="R389" i="9"/>
  <c r="S389" i="9"/>
  <c r="T389" i="9"/>
  <c r="U389" i="9"/>
  <c r="V389" i="9"/>
  <c r="W389" i="9"/>
  <c r="X389" i="9"/>
  <c r="Y389" i="9"/>
  <c r="Z389" i="9"/>
  <c r="AA389" i="9"/>
  <c r="AB389" i="9"/>
  <c r="AC389" i="9"/>
  <c r="AD389" i="9"/>
  <c r="AE389" i="9"/>
  <c r="AF389" i="9"/>
  <c r="AG389" i="9"/>
  <c r="AH389" i="9"/>
  <c r="AI389" i="9"/>
  <c r="AJ389" i="9"/>
  <c r="AK389" i="9"/>
  <c r="AL389" i="9"/>
  <c r="AM389" i="9"/>
  <c r="AN389" i="9"/>
  <c r="AO389" i="9"/>
  <c r="AP389" i="9"/>
  <c r="AQ389" i="9"/>
  <c r="AR389" i="9"/>
  <c r="AS389" i="9"/>
  <c r="AT389" i="9"/>
  <c r="AU389" i="9"/>
  <c r="AV389" i="9"/>
  <c r="AW389" i="9"/>
  <c r="AX389" i="9"/>
  <c r="AY389" i="9"/>
  <c r="AZ389" i="9"/>
  <c r="BA389" i="9"/>
  <c r="BB389" i="9"/>
  <c r="BC389" i="9"/>
  <c r="BD389" i="9"/>
  <c r="BE389" i="9"/>
  <c r="BF389" i="9"/>
  <c r="BG389" i="9"/>
  <c r="BH389" i="9"/>
  <c r="BI389" i="9"/>
  <c r="BJ389" i="9"/>
  <c r="BK389" i="9"/>
  <c r="B390" i="9"/>
  <c r="BP390" i="9" s="1"/>
  <c r="C390" i="9"/>
  <c r="D390" i="9"/>
  <c r="F390" i="9" s="1"/>
  <c r="E390" i="9"/>
  <c r="G390" i="9"/>
  <c r="H390" i="9"/>
  <c r="I390" i="9"/>
  <c r="J390" i="9"/>
  <c r="K390" i="9"/>
  <c r="L390" i="9"/>
  <c r="M390" i="9"/>
  <c r="N390" i="9"/>
  <c r="O390" i="9"/>
  <c r="P390" i="9"/>
  <c r="Q390" i="9"/>
  <c r="R390" i="9"/>
  <c r="S390" i="9"/>
  <c r="T390" i="9"/>
  <c r="U390" i="9"/>
  <c r="V390" i="9"/>
  <c r="W390" i="9"/>
  <c r="X390" i="9"/>
  <c r="Y390" i="9"/>
  <c r="Z390" i="9"/>
  <c r="AA390" i="9"/>
  <c r="AB390" i="9"/>
  <c r="AC390" i="9"/>
  <c r="AD390" i="9"/>
  <c r="AE390" i="9"/>
  <c r="AF390" i="9"/>
  <c r="AG390" i="9"/>
  <c r="AH390" i="9"/>
  <c r="AI390" i="9"/>
  <c r="AJ390" i="9"/>
  <c r="AK390" i="9"/>
  <c r="AL390" i="9"/>
  <c r="AM390" i="9"/>
  <c r="AN390" i="9"/>
  <c r="AO390" i="9"/>
  <c r="AP390" i="9"/>
  <c r="AQ390" i="9"/>
  <c r="AR390" i="9"/>
  <c r="AS390" i="9"/>
  <c r="AT390" i="9"/>
  <c r="AU390" i="9"/>
  <c r="AV390" i="9"/>
  <c r="AW390" i="9"/>
  <c r="AX390" i="9"/>
  <c r="AY390" i="9"/>
  <c r="AZ390" i="9"/>
  <c r="BA390" i="9"/>
  <c r="BB390" i="9"/>
  <c r="BC390" i="9"/>
  <c r="BD390" i="9"/>
  <c r="BE390" i="9"/>
  <c r="BF390" i="9"/>
  <c r="BG390" i="9"/>
  <c r="BH390" i="9"/>
  <c r="BI390" i="9"/>
  <c r="BJ390" i="9"/>
  <c r="BK390" i="9"/>
  <c r="B391" i="9"/>
  <c r="C391" i="9"/>
  <c r="D391" i="9"/>
  <c r="F391" i="9" s="1"/>
  <c r="E391" i="9"/>
  <c r="G391" i="9"/>
  <c r="H391" i="9"/>
  <c r="I391" i="9"/>
  <c r="J391" i="9"/>
  <c r="K391" i="9"/>
  <c r="L391" i="9"/>
  <c r="M391" i="9"/>
  <c r="N391" i="9"/>
  <c r="O391" i="9"/>
  <c r="P391" i="9"/>
  <c r="Q391" i="9"/>
  <c r="R391" i="9"/>
  <c r="S391" i="9"/>
  <c r="T391" i="9"/>
  <c r="U391" i="9"/>
  <c r="V391" i="9"/>
  <c r="W391" i="9"/>
  <c r="X391" i="9"/>
  <c r="Y391" i="9"/>
  <c r="Z391" i="9"/>
  <c r="AA391" i="9"/>
  <c r="AB391" i="9"/>
  <c r="AC391" i="9"/>
  <c r="AD391" i="9"/>
  <c r="AE391" i="9"/>
  <c r="AF391" i="9"/>
  <c r="AG391" i="9"/>
  <c r="AH391" i="9"/>
  <c r="AI391" i="9"/>
  <c r="AJ391" i="9"/>
  <c r="AK391" i="9"/>
  <c r="AL391" i="9"/>
  <c r="AM391" i="9"/>
  <c r="AN391" i="9"/>
  <c r="AO391" i="9"/>
  <c r="AP391" i="9"/>
  <c r="AQ391" i="9"/>
  <c r="AR391" i="9"/>
  <c r="AS391" i="9"/>
  <c r="AT391" i="9"/>
  <c r="AU391" i="9"/>
  <c r="AV391" i="9"/>
  <c r="AW391" i="9"/>
  <c r="AX391" i="9"/>
  <c r="AY391" i="9"/>
  <c r="AZ391" i="9"/>
  <c r="BA391" i="9"/>
  <c r="BB391" i="9"/>
  <c r="BC391" i="9"/>
  <c r="BD391" i="9"/>
  <c r="BE391" i="9"/>
  <c r="BF391" i="9"/>
  <c r="BG391" i="9"/>
  <c r="BH391" i="9"/>
  <c r="BI391" i="9"/>
  <c r="BJ391" i="9"/>
  <c r="BK391" i="9"/>
  <c r="B392" i="9"/>
  <c r="BL392" i="9" s="1"/>
  <c r="C392" i="9"/>
  <c r="D392" i="9"/>
  <c r="F392" i="9" s="1"/>
  <c r="E392" i="9"/>
  <c r="G392" i="9"/>
  <c r="H392" i="9"/>
  <c r="I392" i="9"/>
  <c r="J392" i="9"/>
  <c r="K392" i="9"/>
  <c r="L392" i="9"/>
  <c r="M392" i="9"/>
  <c r="N392" i="9"/>
  <c r="O392" i="9"/>
  <c r="P392" i="9"/>
  <c r="Q392" i="9"/>
  <c r="R392" i="9"/>
  <c r="S392" i="9"/>
  <c r="T392" i="9"/>
  <c r="U392" i="9"/>
  <c r="V392" i="9"/>
  <c r="W392" i="9"/>
  <c r="X392" i="9"/>
  <c r="Y392" i="9"/>
  <c r="Z392" i="9"/>
  <c r="AA392" i="9"/>
  <c r="AB392" i="9"/>
  <c r="AC392" i="9"/>
  <c r="AD392" i="9"/>
  <c r="AE392" i="9"/>
  <c r="AF392" i="9"/>
  <c r="AG392" i="9"/>
  <c r="AH392" i="9"/>
  <c r="AI392" i="9"/>
  <c r="AJ392" i="9"/>
  <c r="AK392" i="9"/>
  <c r="AL392" i="9"/>
  <c r="AM392" i="9"/>
  <c r="AN392" i="9"/>
  <c r="AO392" i="9"/>
  <c r="AP392" i="9"/>
  <c r="AQ392" i="9"/>
  <c r="AR392" i="9"/>
  <c r="AS392" i="9"/>
  <c r="AT392" i="9"/>
  <c r="AU392" i="9"/>
  <c r="AV392" i="9"/>
  <c r="AW392" i="9"/>
  <c r="AX392" i="9"/>
  <c r="AY392" i="9"/>
  <c r="AZ392" i="9"/>
  <c r="BA392" i="9"/>
  <c r="BB392" i="9"/>
  <c r="BC392" i="9"/>
  <c r="BD392" i="9"/>
  <c r="BE392" i="9"/>
  <c r="BF392" i="9"/>
  <c r="BG392" i="9"/>
  <c r="BH392" i="9"/>
  <c r="BI392" i="9"/>
  <c r="BJ392" i="9"/>
  <c r="BK392" i="9"/>
  <c r="B393" i="9"/>
  <c r="C393" i="9"/>
  <c r="D393" i="9"/>
  <c r="F393" i="9" s="1"/>
  <c r="E393" i="9"/>
  <c r="G393" i="9"/>
  <c r="H393" i="9"/>
  <c r="I393" i="9"/>
  <c r="J393" i="9"/>
  <c r="K393" i="9"/>
  <c r="L393" i="9"/>
  <c r="M393" i="9"/>
  <c r="N393" i="9"/>
  <c r="O393" i="9"/>
  <c r="P393" i="9"/>
  <c r="Q393" i="9"/>
  <c r="R393" i="9"/>
  <c r="S393" i="9"/>
  <c r="T393" i="9"/>
  <c r="U393" i="9"/>
  <c r="V393" i="9"/>
  <c r="W393" i="9"/>
  <c r="X393" i="9"/>
  <c r="Y393" i="9"/>
  <c r="Z393" i="9"/>
  <c r="AA393" i="9"/>
  <c r="AB393" i="9"/>
  <c r="AC393" i="9"/>
  <c r="AD393" i="9"/>
  <c r="AE393" i="9"/>
  <c r="AF393" i="9"/>
  <c r="AG393" i="9"/>
  <c r="AH393" i="9"/>
  <c r="AI393" i="9"/>
  <c r="AJ393" i="9"/>
  <c r="AK393" i="9"/>
  <c r="AL393" i="9"/>
  <c r="AM393" i="9"/>
  <c r="AN393" i="9"/>
  <c r="AO393" i="9"/>
  <c r="AP393" i="9"/>
  <c r="AQ393" i="9"/>
  <c r="AR393" i="9"/>
  <c r="AS393" i="9"/>
  <c r="AT393" i="9"/>
  <c r="AU393" i="9"/>
  <c r="AV393" i="9"/>
  <c r="AW393" i="9"/>
  <c r="AX393" i="9"/>
  <c r="AY393" i="9"/>
  <c r="AZ393" i="9"/>
  <c r="BA393" i="9"/>
  <c r="BB393" i="9"/>
  <c r="BC393" i="9"/>
  <c r="BD393" i="9"/>
  <c r="BE393" i="9"/>
  <c r="BF393" i="9"/>
  <c r="BG393" i="9"/>
  <c r="BH393" i="9"/>
  <c r="BI393" i="9"/>
  <c r="BJ393" i="9"/>
  <c r="BK393" i="9"/>
  <c r="B394" i="9"/>
  <c r="BN394" i="9" s="1"/>
  <c r="C394" i="9"/>
  <c r="D394" i="9"/>
  <c r="F394" i="9" s="1"/>
  <c r="E394" i="9"/>
  <c r="G394" i="9"/>
  <c r="H394" i="9"/>
  <c r="I394" i="9"/>
  <c r="J394" i="9"/>
  <c r="K394" i="9"/>
  <c r="L394" i="9"/>
  <c r="M394" i="9"/>
  <c r="N394" i="9"/>
  <c r="O394" i="9"/>
  <c r="P394" i="9"/>
  <c r="Q394" i="9"/>
  <c r="R394" i="9"/>
  <c r="S394" i="9"/>
  <c r="T394" i="9"/>
  <c r="U394" i="9"/>
  <c r="V394" i="9"/>
  <c r="W394" i="9"/>
  <c r="X394" i="9"/>
  <c r="Y394" i="9"/>
  <c r="Z394" i="9"/>
  <c r="AA394" i="9"/>
  <c r="AB394" i="9"/>
  <c r="AC394" i="9"/>
  <c r="AD394" i="9"/>
  <c r="AE394" i="9"/>
  <c r="AF394" i="9"/>
  <c r="AG394" i="9"/>
  <c r="AH394" i="9"/>
  <c r="AI394" i="9"/>
  <c r="AJ394" i="9"/>
  <c r="AK394" i="9"/>
  <c r="AL394" i="9"/>
  <c r="AM394" i="9"/>
  <c r="AN394" i="9"/>
  <c r="AO394" i="9"/>
  <c r="AP394" i="9"/>
  <c r="AQ394" i="9"/>
  <c r="AR394" i="9"/>
  <c r="AS394" i="9"/>
  <c r="AT394" i="9"/>
  <c r="AU394" i="9"/>
  <c r="AV394" i="9"/>
  <c r="AW394" i="9"/>
  <c r="AX394" i="9"/>
  <c r="AY394" i="9"/>
  <c r="AZ394" i="9"/>
  <c r="BA394" i="9"/>
  <c r="BB394" i="9"/>
  <c r="BC394" i="9"/>
  <c r="BD394" i="9"/>
  <c r="BE394" i="9"/>
  <c r="BF394" i="9"/>
  <c r="BG394" i="9"/>
  <c r="BH394" i="9"/>
  <c r="BI394" i="9"/>
  <c r="BJ394" i="9"/>
  <c r="BK394" i="9"/>
  <c r="B395" i="9"/>
  <c r="BP395" i="9" s="1"/>
  <c r="C395" i="9"/>
  <c r="D395" i="9"/>
  <c r="F395" i="9" s="1"/>
  <c r="E395" i="9"/>
  <c r="G395" i="9"/>
  <c r="H395" i="9"/>
  <c r="I395" i="9"/>
  <c r="J395" i="9"/>
  <c r="K395" i="9"/>
  <c r="L395" i="9"/>
  <c r="M395" i="9"/>
  <c r="N395" i="9"/>
  <c r="O395" i="9"/>
  <c r="P395" i="9"/>
  <c r="Q395" i="9"/>
  <c r="R395" i="9"/>
  <c r="S395" i="9"/>
  <c r="T395" i="9"/>
  <c r="U395" i="9"/>
  <c r="V395" i="9"/>
  <c r="W395" i="9"/>
  <c r="X395" i="9"/>
  <c r="Y395" i="9"/>
  <c r="Z395" i="9"/>
  <c r="AA395" i="9"/>
  <c r="AB395" i="9"/>
  <c r="AC395" i="9"/>
  <c r="AD395" i="9"/>
  <c r="AE395" i="9"/>
  <c r="AF395" i="9"/>
  <c r="AG395" i="9"/>
  <c r="AH395" i="9"/>
  <c r="AI395" i="9"/>
  <c r="AJ395" i="9"/>
  <c r="AK395" i="9"/>
  <c r="AL395" i="9"/>
  <c r="AM395" i="9"/>
  <c r="AN395" i="9"/>
  <c r="AO395" i="9"/>
  <c r="AP395" i="9"/>
  <c r="AQ395" i="9"/>
  <c r="AR395" i="9"/>
  <c r="AS395" i="9"/>
  <c r="AT395" i="9"/>
  <c r="AU395" i="9"/>
  <c r="AV395" i="9"/>
  <c r="AW395" i="9"/>
  <c r="AX395" i="9"/>
  <c r="AY395" i="9"/>
  <c r="AZ395" i="9"/>
  <c r="BA395" i="9"/>
  <c r="BB395" i="9"/>
  <c r="BC395" i="9"/>
  <c r="BD395" i="9"/>
  <c r="BE395" i="9"/>
  <c r="BF395" i="9"/>
  <c r="BG395" i="9"/>
  <c r="BH395" i="9"/>
  <c r="BI395" i="9"/>
  <c r="BJ395" i="9"/>
  <c r="BK395" i="9"/>
  <c r="B396" i="9"/>
  <c r="BL396" i="9" s="1"/>
  <c r="C396" i="9"/>
  <c r="D396" i="9"/>
  <c r="F396" i="9" s="1"/>
  <c r="E396" i="9"/>
  <c r="G396" i="9"/>
  <c r="H396" i="9"/>
  <c r="I396" i="9"/>
  <c r="J396" i="9"/>
  <c r="K396" i="9"/>
  <c r="L396" i="9"/>
  <c r="M396" i="9"/>
  <c r="N396" i="9"/>
  <c r="O396" i="9"/>
  <c r="P396" i="9"/>
  <c r="Q396" i="9"/>
  <c r="R396" i="9"/>
  <c r="S396" i="9"/>
  <c r="T396" i="9"/>
  <c r="U396" i="9"/>
  <c r="V396" i="9"/>
  <c r="W396" i="9"/>
  <c r="X396" i="9"/>
  <c r="Y396" i="9"/>
  <c r="Z396" i="9"/>
  <c r="AA396" i="9"/>
  <c r="AB396" i="9"/>
  <c r="AC396" i="9"/>
  <c r="AD396" i="9"/>
  <c r="AE396" i="9"/>
  <c r="AF396" i="9"/>
  <c r="AG396" i="9"/>
  <c r="AH396" i="9"/>
  <c r="AI396" i="9"/>
  <c r="AJ396" i="9"/>
  <c r="AK396" i="9"/>
  <c r="AL396" i="9"/>
  <c r="AM396" i="9"/>
  <c r="AN396" i="9"/>
  <c r="AO396" i="9"/>
  <c r="AP396" i="9"/>
  <c r="AQ396" i="9"/>
  <c r="AR396" i="9"/>
  <c r="AS396" i="9"/>
  <c r="AT396" i="9"/>
  <c r="AU396" i="9"/>
  <c r="AV396" i="9"/>
  <c r="AW396" i="9"/>
  <c r="AX396" i="9"/>
  <c r="AY396" i="9"/>
  <c r="AZ396" i="9"/>
  <c r="BA396" i="9"/>
  <c r="BB396" i="9"/>
  <c r="BC396" i="9"/>
  <c r="BD396" i="9"/>
  <c r="BE396" i="9"/>
  <c r="BF396" i="9"/>
  <c r="BG396" i="9"/>
  <c r="BH396" i="9"/>
  <c r="BI396" i="9"/>
  <c r="BJ396" i="9"/>
  <c r="BK396" i="9"/>
  <c r="B397" i="9"/>
  <c r="BL397" i="9" s="1"/>
  <c r="C397" i="9"/>
  <c r="D397" i="9"/>
  <c r="F397" i="9" s="1"/>
  <c r="E397" i="9"/>
  <c r="G397" i="9"/>
  <c r="H397" i="9"/>
  <c r="I397" i="9"/>
  <c r="J397" i="9"/>
  <c r="K397" i="9"/>
  <c r="L397" i="9"/>
  <c r="M397" i="9"/>
  <c r="N397" i="9"/>
  <c r="O397" i="9"/>
  <c r="P397" i="9"/>
  <c r="Q397" i="9"/>
  <c r="R397" i="9"/>
  <c r="S397" i="9"/>
  <c r="T397" i="9"/>
  <c r="U397" i="9"/>
  <c r="V397" i="9"/>
  <c r="W397" i="9"/>
  <c r="X397" i="9"/>
  <c r="Y397" i="9"/>
  <c r="Z397" i="9"/>
  <c r="AA397" i="9"/>
  <c r="AB397" i="9"/>
  <c r="AC397" i="9"/>
  <c r="AD397" i="9"/>
  <c r="AE397" i="9"/>
  <c r="AF397" i="9"/>
  <c r="AG397" i="9"/>
  <c r="AH397" i="9"/>
  <c r="AI397" i="9"/>
  <c r="AJ397" i="9"/>
  <c r="AK397" i="9"/>
  <c r="AL397" i="9"/>
  <c r="AM397" i="9"/>
  <c r="AN397" i="9"/>
  <c r="AO397" i="9"/>
  <c r="AP397" i="9"/>
  <c r="AQ397" i="9"/>
  <c r="AR397" i="9"/>
  <c r="AS397" i="9"/>
  <c r="AT397" i="9"/>
  <c r="AU397" i="9"/>
  <c r="AV397" i="9"/>
  <c r="AW397" i="9"/>
  <c r="AX397" i="9"/>
  <c r="AY397" i="9"/>
  <c r="AZ397" i="9"/>
  <c r="BA397" i="9"/>
  <c r="BB397" i="9"/>
  <c r="BC397" i="9"/>
  <c r="BD397" i="9"/>
  <c r="BE397" i="9"/>
  <c r="BF397" i="9"/>
  <c r="BG397" i="9"/>
  <c r="BH397" i="9"/>
  <c r="BI397" i="9"/>
  <c r="BJ397" i="9"/>
  <c r="BK397" i="9"/>
  <c r="B398" i="9"/>
  <c r="C398" i="9"/>
  <c r="D398" i="9"/>
  <c r="F398" i="9" s="1"/>
  <c r="E398" i="9"/>
  <c r="G398" i="9"/>
  <c r="H398" i="9"/>
  <c r="I398" i="9"/>
  <c r="J398" i="9"/>
  <c r="K398" i="9"/>
  <c r="L398" i="9"/>
  <c r="M398" i="9"/>
  <c r="N398" i="9"/>
  <c r="O398" i="9"/>
  <c r="P398" i="9"/>
  <c r="Q398" i="9"/>
  <c r="R398" i="9"/>
  <c r="S398" i="9"/>
  <c r="T398" i="9"/>
  <c r="U398" i="9"/>
  <c r="V398" i="9"/>
  <c r="W398" i="9"/>
  <c r="X398" i="9"/>
  <c r="Y398" i="9"/>
  <c r="Z398" i="9"/>
  <c r="AA398" i="9"/>
  <c r="AB398" i="9"/>
  <c r="AC398" i="9"/>
  <c r="AD398" i="9"/>
  <c r="AE398" i="9"/>
  <c r="AF398" i="9"/>
  <c r="AG398" i="9"/>
  <c r="AH398" i="9"/>
  <c r="AI398" i="9"/>
  <c r="AJ398" i="9"/>
  <c r="AK398" i="9"/>
  <c r="AL398" i="9"/>
  <c r="AM398" i="9"/>
  <c r="AN398" i="9"/>
  <c r="AO398" i="9"/>
  <c r="AP398" i="9"/>
  <c r="AQ398" i="9"/>
  <c r="AR398" i="9"/>
  <c r="AS398" i="9"/>
  <c r="AT398" i="9"/>
  <c r="AU398" i="9"/>
  <c r="AV398" i="9"/>
  <c r="AW398" i="9"/>
  <c r="AX398" i="9"/>
  <c r="AY398" i="9"/>
  <c r="AZ398" i="9"/>
  <c r="BA398" i="9"/>
  <c r="BB398" i="9"/>
  <c r="BC398" i="9"/>
  <c r="BD398" i="9"/>
  <c r="BE398" i="9"/>
  <c r="BF398" i="9"/>
  <c r="BG398" i="9"/>
  <c r="BH398" i="9"/>
  <c r="BI398" i="9"/>
  <c r="BJ398" i="9"/>
  <c r="BK398" i="9"/>
  <c r="B399" i="9"/>
  <c r="BN399" i="9" s="1"/>
  <c r="C399" i="9"/>
  <c r="D399" i="9"/>
  <c r="F399" i="9" s="1"/>
  <c r="E399" i="9"/>
  <c r="G399" i="9"/>
  <c r="H399" i="9"/>
  <c r="I399" i="9"/>
  <c r="J399" i="9"/>
  <c r="K399" i="9"/>
  <c r="L399" i="9"/>
  <c r="M399" i="9"/>
  <c r="N399" i="9"/>
  <c r="O399" i="9"/>
  <c r="P399" i="9"/>
  <c r="Q399" i="9"/>
  <c r="R399" i="9"/>
  <c r="S399" i="9"/>
  <c r="T399" i="9"/>
  <c r="U399" i="9"/>
  <c r="V399" i="9"/>
  <c r="W399" i="9"/>
  <c r="X399" i="9"/>
  <c r="Y399" i="9"/>
  <c r="Z399" i="9"/>
  <c r="AA399" i="9"/>
  <c r="AB399" i="9"/>
  <c r="AC399" i="9"/>
  <c r="AD399" i="9"/>
  <c r="AE399" i="9"/>
  <c r="AF399" i="9"/>
  <c r="AG399" i="9"/>
  <c r="AH399" i="9"/>
  <c r="AI399" i="9"/>
  <c r="AJ399" i="9"/>
  <c r="AK399" i="9"/>
  <c r="AL399" i="9"/>
  <c r="AM399" i="9"/>
  <c r="AN399" i="9"/>
  <c r="AO399" i="9"/>
  <c r="AP399" i="9"/>
  <c r="AQ399" i="9"/>
  <c r="AR399" i="9"/>
  <c r="AS399" i="9"/>
  <c r="AT399" i="9"/>
  <c r="AU399" i="9"/>
  <c r="AV399" i="9"/>
  <c r="AW399" i="9"/>
  <c r="AX399" i="9"/>
  <c r="AY399" i="9"/>
  <c r="AZ399" i="9"/>
  <c r="BA399" i="9"/>
  <c r="BB399" i="9"/>
  <c r="BC399" i="9"/>
  <c r="BD399" i="9"/>
  <c r="BE399" i="9"/>
  <c r="BF399" i="9"/>
  <c r="BG399" i="9"/>
  <c r="BH399" i="9"/>
  <c r="BI399" i="9"/>
  <c r="BJ399" i="9"/>
  <c r="BK399" i="9"/>
  <c r="B400" i="9"/>
  <c r="C400" i="9"/>
  <c r="D400" i="9"/>
  <c r="F400" i="9" s="1"/>
  <c r="E400" i="9"/>
  <c r="G400" i="9"/>
  <c r="H400" i="9"/>
  <c r="I400" i="9"/>
  <c r="J400" i="9"/>
  <c r="K400" i="9"/>
  <c r="L400" i="9"/>
  <c r="M400" i="9"/>
  <c r="N400" i="9"/>
  <c r="O400" i="9"/>
  <c r="P400" i="9"/>
  <c r="Q400" i="9"/>
  <c r="R400" i="9"/>
  <c r="S400" i="9"/>
  <c r="T400" i="9"/>
  <c r="U400" i="9"/>
  <c r="V400" i="9"/>
  <c r="W400" i="9"/>
  <c r="X400" i="9"/>
  <c r="Y400" i="9"/>
  <c r="Z400" i="9"/>
  <c r="AA400" i="9"/>
  <c r="AB400" i="9"/>
  <c r="AC400" i="9"/>
  <c r="AD400" i="9"/>
  <c r="AE400" i="9"/>
  <c r="AF400" i="9"/>
  <c r="AG400" i="9"/>
  <c r="AH400" i="9"/>
  <c r="AI400" i="9"/>
  <c r="AJ400" i="9"/>
  <c r="AK400" i="9"/>
  <c r="AL400" i="9"/>
  <c r="AM400" i="9"/>
  <c r="AN400" i="9"/>
  <c r="AO400" i="9"/>
  <c r="AP400" i="9"/>
  <c r="AQ400" i="9"/>
  <c r="AR400" i="9"/>
  <c r="AS400" i="9"/>
  <c r="AT400" i="9"/>
  <c r="AU400" i="9"/>
  <c r="AV400" i="9"/>
  <c r="AW400" i="9"/>
  <c r="AX400" i="9"/>
  <c r="AY400" i="9"/>
  <c r="AZ400" i="9"/>
  <c r="BA400" i="9"/>
  <c r="BB400" i="9"/>
  <c r="BC400" i="9"/>
  <c r="BD400" i="9"/>
  <c r="BE400" i="9"/>
  <c r="BF400" i="9"/>
  <c r="BG400" i="9"/>
  <c r="BH400" i="9"/>
  <c r="BI400" i="9"/>
  <c r="BJ400" i="9"/>
  <c r="BK400" i="9"/>
  <c r="B401" i="9"/>
  <c r="BN401" i="9" s="1"/>
  <c r="C401" i="9"/>
  <c r="D401" i="9"/>
  <c r="F401" i="9" s="1"/>
  <c r="E401" i="9"/>
  <c r="G401" i="9"/>
  <c r="H401" i="9"/>
  <c r="I401" i="9"/>
  <c r="J401" i="9"/>
  <c r="K401" i="9"/>
  <c r="L401" i="9"/>
  <c r="M401" i="9"/>
  <c r="N401" i="9"/>
  <c r="O401" i="9"/>
  <c r="P401" i="9"/>
  <c r="Q401" i="9"/>
  <c r="R401" i="9"/>
  <c r="S401" i="9"/>
  <c r="T401" i="9"/>
  <c r="U401" i="9"/>
  <c r="V401" i="9"/>
  <c r="W401" i="9"/>
  <c r="X401" i="9"/>
  <c r="Y401" i="9"/>
  <c r="Z401" i="9"/>
  <c r="AA401" i="9"/>
  <c r="AB401" i="9"/>
  <c r="AC401" i="9"/>
  <c r="AD401" i="9"/>
  <c r="AE401" i="9"/>
  <c r="AF401" i="9"/>
  <c r="AG401" i="9"/>
  <c r="AH401" i="9"/>
  <c r="AI401" i="9"/>
  <c r="AJ401" i="9"/>
  <c r="AK401" i="9"/>
  <c r="AL401" i="9"/>
  <c r="AM401" i="9"/>
  <c r="AN401" i="9"/>
  <c r="AO401" i="9"/>
  <c r="AP401" i="9"/>
  <c r="AQ401" i="9"/>
  <c r="AR401" i="9"/>
  <c r="AS401" i="9"/>
  <c r="AT401" i="9"/>
  <c r="AU401" i="9"/>
  <c r="AV401" i="9"/>
  <c r="AW401" i="9"/>
  <c r="AX401" i="9"/>
  <c r="AY401" i="9"/>
  <c r="AZ401" i="9"/>
  <c r="BA401" i="9"/>
  <c r="BB401" i="9"/>
  <c r="BC401" i="9"/>
  <c r="BD401" i="9"/>
  <c r="BE401" i="9"/>
  <c r="BF401" i="9"/>
  <c r="BG401" i="9"/>
  <c r="BH401" i="9"/>
  <c r="BI401" i="9"/>
  <c r="BJ401" i="9"/>
  <c r="BK401" i="9"/>
  <c r="B402" i="9"/>
  <c r="BL402" i="9" s="1"/>
  <c r="C402" i="9"/>
  <c r="D402" i="9"/>
  <c r="F402" i="9" s="1"/>
  <c r="E402" i="9"/>
  <c r="G402" i="9"/>
  <c r="H402" i="9"/>
  <c r="I402" i="9"/>
  <c r="J402" i="9"/>
  <c r="K402" i="9"/>
  <c r="L402" i="9"/>
  <c r="M402" i="9"/>
  <c r="N402" i="9"/>
  <c r="O402" i="9"/>
  <c r="P402" i="9"/>
  <c r="Q402" i="9"/>
  <c r="R402" i="9"/>
  <c r="S402" i="9"/>
  <c r="T402" i="9"/>
  <c r="U402" i="9"/>
  <c r="V402" i="9"/>
  <c r="W402" i="9"/>
  <c r="X402" i="9"/>
  <c r="Y402" i="9"/>
  <c r="Z402" i="9"/>
  <c r="AA402" i="9"/>
  <c r="AB402" i="9"/>
  <c r="AC402" i="9"/>
  <c r="AD402" i="9"/>
  <c r="AE402" i="9"/>
  <c r="AF402" i="9"/>
  <c r="AG402" i="9"/>
  <c r="AH402" i="9"/>
  <c r="AI402" i="9"/>
  <c r="AJ402" i="9"/>
  <c r="AK402" i="9"/>
  <c r="AL402" i="9"/>
  <c r="AM402" i="9"/>
  <c r="AN402" i="9"/>
  <c r="AO402" i="9"/>
  <c r="AP402" i="9"/>
  <c r="AQ402" i="9"/>
  <c r="AR402" i="9"/>
  <c r="AS402" i="9"/>
  <c r="AT402" i="9"/>
  <c r="AU402" i="9"/>
  <c r="AV402" i="9"/>
  <c r="AW402" i="9"/>
  <c r="AX402" i="9"/>
  <c r="AY402" i="9"/>
  <c r="AZ402" i="9"/>
  <c r="BA402" i="9"/>
  <c r="BB402" i="9"/>
  <c r="BC402" i="9"/>
  <c r="BD402" i="9"/>
  <c r="BE402" i="9"/>
  <c r="BF402" i="9"/>
  <c r="BG402" i="9"/>
  <c r="BH402" i="9"/>
  <c r="BI402" i="9"/>
  <c r="BJ402" i="9"/>
  <c r="BK402" i="9"/>
  <c r="B403" i="9"/>
  <c r="C403" i="9"/>
  <c r="D403" i="9"/>
  <c r="F403" i="9" s="1"/>
  <c r="E403" i="9"/>
  <c r="G403" i="9"/>
  <c r="H403" i="9"/>
  <c r="I403" i="9"/>
  <c r="J403" i="9"/>
  <c r="K403" i="9"/>
  <c r="L403" i="9"/>
  <c r="M403" i="9"/>
  <c r="N403" i="9"/>
  <c r="O403" i="9"/>
  <c r="P403" i="9"/>
  <c r="Q403" i="9"/>
  <c r="R403" i="9"/>
  <c r="S403" i="9"/>
  <c r="T403" i="9"/>
  <c r="U403" i="9"/>
  <c r="V403" i="9"/>
  <c r="W403" i="9"/>
  <c r="X403" i="9"/>
  <c r="Y403" i="9"/>
  <c r="Z403" i="9"/>
  <c r="AA403" i="9"/>
  <c r="AB403" i="9"/>
  <c r="AC403" i="9"/>
  <c r="AD403" i="9"/>
  <c r="AE403" i="9"/>
  <c r="AF403" i="9"/>
  <c r="AG403" i="9"/>
  <c r="AH403" i="9"/>
  <c r="AI403" i="9"/>
  <c r="AJ403" i="9"/>
  <c r="AK403" i="9"/>
  <c r="AL403" i="9"/>
  <c r="AM403" i="9"/>
  <c r="AN403" i="9"/>
  <c r="AO403" i="9"/>
  <c r="AP403" i="9"/>
  <c r="AQ403" i="9"/>
  <c r="AR403" i="9"/>
  <c r="AS403" i="9"/>
  <c r="AT403" i="9"/>
  <c r="AU403" i="9"/>
  <c r="AV403" i="9"/>
  <c r="AW403" i="9"/>
  <c r="AX403" i="9"/>
  <c r="AY403" i="9"/>
  <c r="AZ403" i="9"/>
  <c r="BA403" i="9"/>
  <c r="BB403" i="9"/>
  <c r="BC403" i="9"/>
  <c r="BD403" i="9"/>
  <c r="BE403" i="9"/>
  <c r="BF403" i="9"/>
  <c r="BG403" i="9"/>
  <c r="BH403" i="9"/>
  <c r="BI403" i="9"/>
  <c r="BJ403" i="9"/>
  <c r="BK403" i="9"/>
  <c r="B404" i="9"/>
  <c r="C404" i="9"/>
  <c r="D404" i="9"/>
  <c r="F404" i="9" s="1"/>
  <c r="E404" i="9"/>
  <c r="G404" i="9"/>
  <c r="H404" i="9"/>
  <c r="I404" i="9"/>
  <c r="J404" i="9"/>
  <c r="K404" i="9"/>
  <c r="L404" i="9"/>
  <c r="M404" i="9"/>
  <c r="N404" i="9"/>
  <c r="O404" i="9"/>
  <c r="P404" i="9"/>
  <c r="Q404" i="9"/>
  <c r="R404" i="9"/>
  <c r="S404" i="9"/>
  <c r="T404" i="9"/>
  <c r="U404" i="9"/>
  <c r="V404" i="9"/>
  <c r="W404" i="9"/>
  <c r="X404" i="9"/>
  <c r="Y404" i="9"/>
  <c r="Z404" i="9"/>
  <c r="AA404" i="9"/>
  <c r="AB404" i="9"/>
  <c r="AC404" i="9"/>
  <c r="AD404" i="9"/>
  <c r="AE404" i="9"/>
  <c r="AF404" i="9"/>
  <c r="AG404" i="9"/>
  <c r="AH404" i="9"/>
  <c r="AI404" i="9"/>
  <c r="AJ404" i="9"/>
  <c r="AK404" i="9"/>
  <c r="AL404" i="9"/>
  <c r="AM404" i="9"/>
  <c r="AN404" i="9"/>
  <c r="AO404" i="9"/>
  <c r="AP404" i="9"/>
  <c r="AQ404" i="9"/>
  <c r="AR404" i="9"/>
  <c r="AS404" i="9"/>
  <c r="AT404" i="9"/>
  <c r="AU404" i="9"/>
  <c r="AV404" i="9"/>
  <c r="AW404" i="9"/>
  <c r="AX404" i="9"/>
  <c r="AY404" i="9"/>
  <c r="AZ404" i="9"/>
  <c r="BA404" i="9"/>
  <c r="BB404" i="9"/>
  <c r="BC404" i="9"/>
  <c r="BD404" i="9"/>
  <c r="BE404" i="9"/>
  <c r="BF404" i="9"/>
  <c r="BG404" i="9"/>
  <c r="BH404" i="9"/>
  <c r="BI404" i="9"/>
  <c r="BJ404" i="9"/>
  <c r="BK404" i="9"/>
  <c r="B405" i="9"/>
  <c r="BP405" i="9" s="1"/>
  <c r="C405" i="9"/>
  <c r="D405" i="9"/>
  <c r="F405" i="9" s="1"/>
  <c r="E405" i="9"/>
  <c r="G405" i="9"/>
  <c r="H405" i="9"/>
  <c r="I405" i="9"/>
  <c r="J405" i="9"/>
  <c r="K405" i="9"/>
  <c r="L405" i="9"/>
  <c r="M405" i="9"/>
  <c r="N405" i="9"/>
  <c r="O405" i="9"/>
  <c r="P405" i="9"/>
  <c r="Q405" i="9"/>
  <c r="R405" i="9"/>
  <c r="S405" i="9"/>
  <c r="T405" i="9"/>
  <c r="U405" i="9"/>
  <c r="V405" i="9"/>
  <c r="W405" i="9"/>
  <c r="X405" i="9"/>
  <c r="Y405" i="9"/>
  <c r="Z405" i="9"/>
  <c r="AA405" i="9"/>
  <c r="AB405" i="9"/>
  <c r="AC405" i="9"/>
  <c r="AD405" i="9"/>
  <c r="AE405" i="9"/>
  <c r="AF405" i="9"/>
  <c r="AG405" i="9"/>
  <c r="AH405" i="9"/>
  <c r="AI405" i="9"/>
  <c r="AJ405" i="9"/>
  <c r="AK405" i="9"/>
  <c r="AL405" i="9"/>
  <c r="AM405" i="9"/>
  <c r="AN405" i="9"/>
  <c r="AO405" i="9"/>
  <c r="AP405" i="9"/>
  <c r="AQ405" i="9"/>
  <c r="AR405" i="9"/>
  <c r="AS405" i="9"/>
  <c r="AT405" i="9"/>
  <c r="AU405" i="9"/>
  <c r="AV405" i="9"/>
  <c r="AW405" i="9"/>
  <c r="AX405" i="9"/>
  <c r="AY405" i="9"/>
  <c r="AZ405" i="9"/>
  <c r="BA405" i="9"/>
  <c r="BB405" i="9"/>
  <c r="BC405" i="9"/>
  <c r="BD405" i="9"/>
  <c r="BE405" i="9"/>
  <c r="BF405" i="9"/>
  <c r="BG405" i="9"/>
  <c r="BH405" i="9"/>
  <c r="BI405" i="9"/>
  <c r="BJ405" i="9"/>
  <c r="BK405" i="9"/>
  <c r="B406" i="9"/>
  <c r="BM406" i="9" s="1"/>
  <c r="C406" i="9"/>
  <c r="D406" i="9"/>
  <c r="F406" i="9" s="1"/>
  <c r="E406" i="9"/>
  <c r="G406" i="9"/>
  <c r="H406" i="9"/>
  <c r="I406" i="9"/>
  <c r="J406" i="9"/>
  <c r="K406" i="9"/>
  <c r="L406" i="9"/>
  <c r="M406" i="9"/>
  <c r="N406" i="9"/>
  <c r="O406" i="9"/>
  <c r="P406" i="9"/>
  <c r="Q406" i="9"/>
  <c r="R406" i="9"/>
  <c r="S406" i="9"/>
  <c r="T406" i="9"/>
  <c r="U406" i="9"/>
  <c r="V406" i="9"/>
  <c r="W406" i="9"/>
  <c r="X406" i="9"/>
  <c r="Y406" i="9"/>
  <c r="Z406" i="9"/>
  <c r="AA406" i="9"/>
  <c r="AB406" i="9"/>
  <c r="AC406" i="9"/>
  <c r="AD406" i="9"/>
  <c r="AE406" i="9"/>
  <c r="AF406" i="9"/>
  <c r="AG406" i="9"/>
  <c r="AH406" i="9"/>
  <c r="AI406" i="9"/>
  <c r="AJ406" i="9"/>
  <c r="AK406" i="9"/>
  <c r="AL406" i="9"/>
  <c r="AM406" i="9"/>
  <c r="AN406" i="9"/>
  <c r="AO406" i="9"/>
  <c r="AP406" i="9"/>
  <c r="AQ406" i="9"/>
  <c r="AR406" i="9"/>
  <c r="AS406" i="9"/>
  <c r="AT406" i="9"/>
  <c r="AU406" i="9"/>
  <c r="AV406" i="9"/>
  <c r="AW406" i="9"/>
  <c r="AX406" i="9"/>
  <c r="AY406" i="9"/>
  <c r="AZ406" i="9"/>
  <c r="BA406" i="9"/>
  <c r="BB406" i="9"/>
  <c r="BC406" i="9"/>
  <c r="BD406" i="9"/>
  <c r="BE406" i="9"/>
  <c r="BF406" i="9"/>
  <c r="BG406" i="9"/>
  <c r="BH406" i="9"/>
  <c r="BI406" i="9"/>
  <c r="BJ406" i="9"/>
  <c r="BK406" i="9"/>
  <c r="B407" i="9"/>
  <c r="BL407" i="9" s="1"/>
  <c r="C407" i="9"/>
  <c r="D407" i="9"/>
  <c r="F407" i="9" s="1"/>
  <c r="E407" i="9"/>
  <c r="G407" i="9"/>
  <c r="H407" i="9"/>
  <c r="I407" i="9"/>
  <c r="J407" i="9"/>
  <c r="K407" i="9"/>
  <c r="L407" i="9"/>
  <c r="M407" i="9"/>
  <c r="N407" i="9"/>
  <c r="O407" i="9"/>
  <c r="P407" i="9"/>
  <c r="Q407" i="9"/>
  <c r="R407" i="9"/>
  <c r="S407" i="9"/>
  <c r="T407" i="9"/>
  <c r="U407" i="9"/>
  <c r="V407" i="9"/>
  <c r="W407" i="9"/>
  <c r="X407" i="9"/>
  <c r="Y407" i="9"/>
  <c r="Z407" i="9"/>
  <c r="AA407" i="9"/>
  <c r="AB407" i="9"/>
  <c r="AC407" i="9"/>
  <c r="AD407" i="9"/>
  <c r="AE407" i="9"/>
  <c r="AF407" i="9"/>
  <c r="AG407" i="9"/>
  <c r="AH407" i="9"/>
  <c r="AI407" i="9"/>
  <c r="AJ407" i="9"/>
  <c r="AK407" i="9"/>
  <c r="AL407" i="9"/>
  <c r="AM407" i="9"/>
  <c r="AN407" i="9"/>
  <c r="AO407" i="9"/>
  <c r="AP407" i="9"/>
  <c r="AQ407" i="9"/>
  <c r="AR407" i="9"/>
  <c r="AS407" i="9"/>
  <c r="AT407" i="9"/>
  <c r="AU407" i="9"/>
  <c r="AV407" i="9"/>
  <c r="AW407" i="9"/>
  <c r="AX407" i="9"/>
  <c r="AY407" i="9"/>
  <c r="AZ407" i="9"/>
  <c r="BA407" i="9"/>
  <c r="BB407" i="9"/>
  <c r="BC407" i="9"/>
  <c r="BD407" i="9"/>
  <c r="BE407" i="9"/>
  <c r="BF407" i="9"/>
  <c r="BG407" i="9"/>
  <c r="BH407" i="9"/>
  <c r="BI407" i="9"/>
  <c r="BJ407" i="9"/>
  <c r="BK407" i="9"/>
  <c r="B408" i="9"/>
  <c r="C408" i="9"/>
  <c r="D408" i="9"/>
  <c r="F408" i="9" s="1"/>
  <c r="E408" i="9"/>
  <c r="G408" i="9"/>
  <c r="H408" i="9"/>
  <c r="I408" i="9"/>
  <c r="J408" i="9"/>
  <c r="K408" i="9"/>
  <c r="L408" i="9"/>
  <c r="M408" i="9"/>
  <c r="N408" i="9"/>
  <c r="O408" i="9"/>
  <c r="P408" i="9"/>
  <c r="Q408" i="9"/>
  <c r="R408" i="9"/>
  <c r="S408" i="9"/>
  <c r="T408" i="9"/>
  <c r="U408" i="9"/>
  <c r="V408" i="9"/>
  <c r="W408" i="9"/>
  <c r="X408" i="9"/>
  <c r="Y408" i="9"/>
  <c r="Z408" i="9"/>
  <c r="AA408" i="9"/>
  <c r="AB408" i="9"/>
  <c r="AC408" i="9"/>
  <c r="AD408" i="9"/>
  <c r="AE408" i="9"/>
  <c r="AF408" i="9"/>
  <c r="AG408" i="9"/>
  <c r="AH408" i="9"/>
  <c r="AI408" i="9"/>
  <c r="AJ408" i="9"/>
  <c r="AK408" i="9"/>
  <c r="AL408" i="9"/>
  <c r="AM408" i="9"/>
  <c r="AN408" i="9"/>
  <c r="AO408" i="9"/>
  <c r="AP408" i="9"/>
  <c r="AQ408" i="9"/>
  <c r="AR408" i="9"/>
  <c r="AS408" i="9"/>
  <c r="AT408" i="9"/>
  <c r="AU408" i="9"/>
  <c r="AV408" i="9"/>
  <c r="AW408" i="9"/>
  <c r="AX408" i="9"/>
  <c r="AY408" i="9"/>
  <c r="AZ408" i="9"/>
  <c r="BA408" i="9"/>
  <c r="BB408" i="9"/>
  <c r="BC408" i="9"/>
  <c r="BD408" i="9"/>
  <c r="BE408" i="9"/>
  <c r="BF408" i="9"/>
  <c r="BG408" i="9"/>
  <c r="BH408" i="9"/>
  <c r="BI408" i="9"/>
  <c r="BJ408" i="9"/>
  <c r="BK408" i="9"/>
  <c r="B409" i="9"/>
  <c r="BN409" i="9" s="1"/>
  <c r="C409" i="9"/>
  <c r="D409" i="9"/>
  <c r="F409" i="9" s="1"/>
  <c r="E409" i="9"/>
  <c r="G409" i="9"/>
  <c r="H409" i="9"/>
  <c r="I409" i="9"/>
  <c r="J409" i="9"/>
  <c r="K409" i="9"/>
  <c r="L409" i="9"/>
  <c r="M409" i="9"/>
  <c r="N409" i="9"/>
  <c r="O409" i="9"/>
  <c r="P409" i="9"/>
  <c r="Q409" i="9"/>
  <c r="R409" i="9"/>
  <c r="S409" i="9"/>
  <c r="T409" i="9"/>
  <c r="U409" i="9"/>
  <c r="V409" i="9"/>
  <c r="W409" i="9"/>
  <c r="X409" i="9"/>
  <c r="Y409" i="9"/>
  <c r="Z409" i="9"/>
  <c r="AA409" i="9"/>
  <c r="AB409" i="9"/>
  <c r="AC409" i="9"/>
  <c r="AD409" i="9"/>
  <c r="AE409" i="9"/>
  <c r="AF409" i="9"/>
  <c r="AG409" i="9"/>
  <c r="AH409" i="9"/>
  <c r="AI409" i="9"/>
  <c r="AJ409" i="9"/>
  <c r="AK409" i="9"/>
  <c r="AL409" i="9"/>
  <c r="AM409" i="9"/>
  <c r="AN409" i="9"/>
  <c r="AO409" i="9"/>
  <c r="AP409" i="9"/>
  <c r="AQ409" i="9"/>
  <c r="AR409" i="9"/>
  <c r="AS409" i="9"/>
  <c r="AT409" i="9"/>
  <c r="AU409" i="9"/>
  <c r="AV409" i="9"/>
  <c r="AW409" i="9"/>
  <c r="AX409" i="9"/>
  <c r="AY409" i="9"/>
  <c r="AZ409" i="9"/>
  <c r="BA409" i="9"/>
  <c r="BB409" i="9"/>
  <c r="BC409" i="9"/>
  <c r="BD409" i="9"/>
  <c r="BE409" i="9"/>
  <c r="BF409" i="9"/>
  <c r="BG409" i="9"/>
  <c r="BH409" i="9"/>
  <c r="BI409" i="9"/>
  <c r="BJ409" i="9"/>
  <c r="BK409" i="9"/>
  <c r="B410" i="9"/>
  <c r="BP410" i="9" s="1"/>
  <c r="C410" i="9"/>
  <c r="D410" i="9"/>
  <c r="F410" i="9" s="1"/>
  <c r="E410" i="9"/>
  <c r="G410" i="9"/>
  <c r="H410" i="9"/>
  <c r="I410" i="9"/>
  <c r="J410" i="9"/>
  <c r="K410" i="9"/>
  <c r="L410" i="9"/>
  <c r="M410" i="9"/>
  <c r="N410" i="9"/>
  <c r="O410" i="9"/>
  <c r="P410" i="9"/>
  <c r="Q410" i="9"/>
  <c r="R410" i="9"/>
  <c r="S410" i="9"/>
  <c r="T410" i="9"/>
  <c r="U410" i="9"/>
  <c r="V410" i="9"/>
  <c r="W410" i="9"/>
  <c r="X410" i="9"/>
  <c r="Y410" i="9"/>
  <c r="Z410" i="9"/>
  <c r="AA410" i="9"/>
  <c r="AB410" i="9"/>
  <c r="AC410" i="9"/>
  <c r="AD410" i="9"/>
  <c r="AE410" i="9"/>
  <c r="AF410" i="9"/>
  <c r="AG410" i="9"/>
  <c r="AH410" i="9"/>
  <c r="AI410" i="9"/>
  <c r="AJ410" i="9"/>
  <c r="AK410" i="9"/>
  <c r="AL410" i="9"/>
  <c r="AM410" i="9"/>
  <c r="AN410" i="9"/>
  <c r="AO410" i="9"/>
  <c r="AP410" i="9"/>
  <c r="AQ410" i="9"/>
  <c r="AR410" i="9"/>
  <c r="AS410" i="9"/>
  <c r="AT410" i="9"/>
  <c r="AU410" i="9"/>
  <c r="AV410" i="9"/>
  <c r="AW410" i="9"/>
  <c r="AX410" i="9"/>
  <c r="AY410" i="9"/>
  <c r="AZ410" i="9"/>
  <c r="BA410" i="9"/>
  <c r="BB410" i="9"/>
  <c r="BC410" i="9"/>
  <c r="BD410" i="9"/>
  <c r="BE410" i="9"/>
  <c r="BF410" i="9"/>
  <c r="BG410" i="9"/>
  <c r="BH410" i="9"/>
  <c r="BI410" i="9"/>
  <c r="BJ410" i="9"/>
  <c r="BK410" i="9"/>
  <c r="B411" i="9"/>
  <c r="BL411" i="9" s="1"/>
  <c r="C411" i="9"/>
  <c r="D411" i="9"/>
  <c r="F411" i="9" s="1"/>
  <c r="E411" i="9"/>
  <c r="G411" i="9"/>
  <c r="H411" i="9"/>
  <c r="I411" i="9"/>
  <c r="J411" i="9"/>
  <c r="K411" i="9"/>
  <c r="L411" i="9"/>
  <c r="M411" i="9"/>
  <c r="N411" i="9"/>
  <c r="O411" i="9"/>
  <c r="P411" i="9"/>
  <c r="Q411" i="9"/>
  <c r="R411" i="9"/>
  <c r="S411" i="9"/>
  <c r="T411" i="9"/>
  <c r="U411" i="9"/>
  <c r="V411" i="9"/>
  <c r="W411" i="9"/>
  <c r="X411" i="9"/>
  <c r="Y411" i="9"/>
  <c r="Z411" i="9"/>
  <c r="AA411" i="9"/>
  <c r="AB411" i="9"/>
  <c r="AC411" i="9"/>
  <c r="AD411" i="9"/>
  <c r="AE411" i="9"/>
  <c r="AF411" i="9"/>
  <c r="AG411" i="9"/>
  <c r="AH411" i="9"/>
  <c r="AI411" i="9"/>
  <c r="AJ411" i="9"/>
  <c r="AK411" i="9"/>
  <c r="AL411" i="9"/>
  <c r="AM411" i="9"/>
  <c r="AN411" i="9"/>
  <c r="AO411" i="9"/>
  <c r="AP411" i="9"/>
  <c r="AQ411" i="9"/>
  <c r="AR411" i="9"/>
  <c r="AS411" i="9"/>
  <c r="AT411" i="9"/>
  <c r="AU411" i="9"/>
  <c r="AV411" i="9"/>
  <c r="AW411" i="9"/>
  <c r="AX411" i="9"/>
  <c r="AY411" i="9"/>
  <c r="AZ411" i="9"/>
  <c r="BA411" i="9"/>
  <c r="BB411" i="9"/>
  <c r="BC411" i="9"/>
  <c r="BD411" i="9"/>
  <c r="BE411" i="9"/>
  <c r="BF411" i="9"/>
  <c r="BG411" i="9"/>
  <c r="BH411" i="9"/>
  <c r="BI411" i="9"/>
  <c r="BJ411" i="9"/>
  <c r="BK411" i="9"/>
  <c r="B412" i="9"/>
  <c r="BL412" i="9" s="1"/>
  <c r="C412" i="9"/>
  <c r="D412" i="9"/>
  <c r="F412" i="9" s="1"/>
  <c r="E412" i="9"/>
  <c r="G412" i="9"/>
  <c r="H412" i="9"/>
  <c r="I412" i="9"/>
  <c r="J412" i="9"/>
  <c r="K412" i="9"/>
  <c r="L412" i="9"/>
  <c r="M412" i="9"/>
  <c r="N412" i="9"/>
  <c r="O412" i="9"/>
  <c r="P412" i="9"/>
  <c r="Q412" i="9"/>
  <c r="R412" i="9"/>
  <c r="S412" i="9"/>
  <c r="T412" i="9"/>
  <c r="U412" i="9"/>
  <c r="V412" i="9"/>
  <c r="W412" i="9"/>
  <c r="X412" i="9"/>
  <c r="Y412" i="9"/>
  <c r="Z412" i="9"/>
  <c r="AA412" i="9"/>
  <c r="AB412" i="9"/>
  <c r="AC412" i="9"/>
  <c r="AD412" i="9"/>
  <c r="AE412" i="9"/>
  <c r="AF412" i="9"/>
  <c r="AG412" i="9"/>
  <c r="AH412" i="9"/>
  <c r="AI412" i="9"/>
  <c r="AJ412" i="9"/>
  <c r="AK412" i="9"/>
  <c r="AL412" i="9"/>
  <c r="AM412" i="9"/>
  <c r="AN412" i="9"/>
  <c r="AO412" i="9"/>
  <c r="AP412" i="9"/>
  <c r="AQ412" i="9"/>
  <c r="AR412" i="9"/>
  <c r="AS412" i="9"/>
  <c r="AT412" i="9"/>
  <c r="AU412" i="9"/>
  <c r="AV412" i="9"/>
  <c r="AW412" i="9"/>
  <c r="AX412" i="9"/>
  <c r="AY412" i="9"/>
  <c r="AZ412" i="9"/>
  <c r="BA412" i="9"/>
  <c r="BB412" i="9"/>
  <c r="BC412" i="9"/>
  <c r="BD412" i="9"/>
  <c r="BE412" i="9"/>
  <c r="BF412" i="9"/>
  <c r="BG412" i="9"/>
  <c r="BH412" i="9"/>
  <c r="BI412" i="9"/>
  <c r="BJ412" i="9"/>
  <c r="BK412" i="9"/>
  <c r="B413" i="9"/>
  <c r="C413" i="9"/>
  <c r="D413" i="9"/>
  <c r="F413" i="9" s="1"/>
  <c r="E413" i="9"/>
  <c r="G413" i="9"/>
  <c r="H413" i="9"/>
  <c r="I413" i="9"/>
  <c r="J413" i="9"/>
  <c r="K413" i="9"/>
  <c r="L413" i="9"/>
  <c r="M413" i="9"/>
  <c r="N413" i="9"/>
  <c r="O413" i="9"/>
  <c r="P413" i="9"/>
  <c r="Q413" i="9"/>
  <c r="R413" i="9"/>
  <c r="S413" i="9"/>
  <c r="T413" i="9"/>
  <c r="U413" i="9"/>
  <c r="V413" i="9"/>
  <c r="W413" i="9"/>
  <c r="X413" i="9"/>
  <c r="Y413" i="9"/>
  <c r="Z413" i="9"/>
  <c r="AA413" i="9"/>
  <c r="AB413" i="9"/>
  <c r="AC413" i="9"/>
  <c r="AD413" i="9"/>
  <c r="AE413" i="9"/>
  <c r="AF413" i="9"/>
  <c r="AG413" i="9"/>
  <c r="AH413" i="9"/>
  <c r="AI413" i="9"/>
  <c r="AJ413" i="9"/>
  <c r="AK413" i="9"/>
  <c r="AL413" i="9"/>
  <c r="AM413" i="9"/>
  <c r="AN413" i="9"/>
  <c r="AO413" i="9"/>
  <c r="AP413" i="9"/>
  <c r="AQ413" i="9"/>
  <c r="AR413" i="9"/>
  <c r="AS413" i="9"/>
  <c r="AT413" i="9"/>
  <c r="AU413" i="9"/>
  <c r="AV413" i="9"/>
  <c r="AW413" i="9"/>
  <c r="AX413" i="9"/>
  <c r="AY413" i="9"/>
  <c r="AZ413" i="9"/>
  <c r="BA413" i="9"/>
  <c r="BB413" i="9"/>
  <c r="BC413" i="9"/>
  <c r="BD413" i="9"/>
  <c r="BE413" i="9"/>
  <c r="BF413" i="9"/>
  <c r="BG413" i="9"/>
  <c r="BH413" i="9"/>
  <c r="BI413" i="9"/>
  <c r="BJ413" i="9"/>
  <c r="BK413" i="9"/>
  <c r="B414" i="9"/>
  <c r="C414" i="9"/>
  <c r="D414" i="9"/>
  <c r="F414" i="9" s="1"/>
  <c r="E414" i="9"/>
  <c r="G414" i="9"/>
  <c r="H414" i="9"/>
  <c r="I414" i="9"/>
  <c r="J414" i="9"/>
  <c r="K414" i="9"/>
  <c r="L414" i="9"/>
  <c r="M414" i="9"/>
  <c r="N414" i="9"/>
  <c r="O414" i="9"/>
  <c r="P414" i="9"/>
  <c r="Q414" i="9"/>
  <c r="R414" i="9"/>
  <c r="S414" i="9"/>
  <c r="T414" i="9"/>
  <c r="U414" i="9"/>
  <c r="V414" i="9"/>
  <c r="W414" i="9"/>
  <c r="X414" i="9"/>
  <c r="Y414" i="9"/>
  <c r="Z414" i="9"/>
  <c r="AA414" i="9"/>
  <c r="AB414" i="9"/>
  <c r="AC414" i="9"/>
  <c r="AD414" i="9"/>
  <c r="AE414" i="9"/>
  <c r="AF414" i="9"/>
  <c r="AG414" i="9"/>
  <c r="AH414" i="9"/>
  <c r="AI414" i="9"/>
  <c r="AJ414" i="9"/>
  <c r="AK414" i="9"/>
  <c r="AL414" i="9"/>
  <c r="AM414" i="9"/>
  <c r="AN414" i="9"/>
  <c r="AO414" i="9"/>
  <c r="AP414" i="9"/>
  <c r="AQ414" i="9"/>
  <c r="AR414" i="9"/>
  <c r="AS414" i="9"/>
  <c r="AT414" i="9"/>
  <c r="AU414" i="9"/>
  <c r="AV414" i="9"/>
  <c r="AW414" i="9"/>
  <c r="AX414" i="9"/>
  <c r="AY414" i="9"/>
  <c r="AZ414" i="9"/>
  <c r="BA414" i="9"/>
  <c r="BB414" i="9"/>
  <c r="BC414" i="9"/>
  <c r="BD414" i="9"/>
  <c r="BE414" i="9"/>
  <c r="BF414" i="9"/>
  <c r="BG414" i="9"/>
  <c r="BH414" i="9"/>
  <c r="BI414" i="9"/>
  <c r="BJ414" i="9"/>
  <c r="BK414" i="9"/>
  <c r="B415" i="9"/>
  <c r="BP415" i="9" s="1"/>
  <c r="C415" i="9"/>
  <c r="D415" i="9"/>
  <c r="F415" i="9" s="1"/>
  <c r="E415" i="9"/>
  <c r="G415" i="9"/>
  <c r="H415" i="9"/>
  <c r="I415" i="9"/>
  <c r="J415" i="9"/>
  <c r="K415" i="9"/>
  <c r="L415" i="9"/>
  <c r="M415" i="9"/>
  <c r="N415" i="9"/>
  <c r="O415" i="9"/>
  <c r="P415" i="9"/>
  <c r="Q415" i="9"/>
  <c r="R415" i="9"/>
  <c r="S415" i="9"/>
  <c r="T415" i="9"/>
  <c r="U415" i="9"/>
  <c r="V415" i="9"/>
  <c r="W415" i="9"/>
  <c r="X415" i="9"/>
  <c r="Y415" i="9"/>
  <c r="Z415" i="9"/>
  <c r="AA415" i="9"/>
  <c r="AB415" i="9"/>
  <c r="AC415" i="9"/>
  <c r="AD415" i="9"/>
  <c r="AE415" i="9"/>
  <c r="AF415" i="9"/>
  <c r="AG415" i="9"/>
  <c r="AH415" i="9"/>
  <c r="AI415" i="9"/>
  <c r="AJ415" i="9"/>
  <c r="AK415" i="9"/>
  <c r="AL415" i="9"/>
  <c r="AM415" i="9"/>
  <c r="AN415" i="9"/>
  <c r="AO415" i="9"/>
  <c r="AP415" i="9"/>
  <c r="AQ415" i="9"/>
  <c r="AR415" i="9"/>
  <c r="AS415" i="9"/>
  <c r="AT415" i="9"/>
  <c r="AU415" i="9"/>
  <c r="AV415" i="9"/>
  <c r="AW415" i="9"/>
  <c r="AX415" i="9"/>
  <c r="AY415" i="9"/>
  <c r="AZ415" i="9"/>
  <c r="BA415" i="9"/>
  <c r="BB415" i="9"/>
  <c r="BC415" i="9"/>
  <c r="BD415" i="9"/>
  <c r="BE415" i="9"/>
  <c r="BF415" i="9"/>
  <c r="BG415" i="9"/>
  <c r="BH415" i="9"/>
  <c r="BI415" i="9"/>
  <c r="BJ415" i="9"/>
  <c r="BK415" i="9"/>
  <c r="B416" i="9"/>
  <c r="C416" i="9"/>
  <c r="D416" i="9"/>
  <c r="F416" i="9" s="1"/>
  <c r="E416" i="9"/>
  <c r="G416" i="9"/>
  <c r="H416" i="9"/>
  <c r="I416" i="9"/>
  <c r="J416" i="9"/>
  <c r="K416" i="9"/>
  <c r="L416" i="9"/>
  <c r="M416" i="9"/>
  <c r="N416" i="9"/>
  <c r="O416" i="9"/>
  <c r="P416" i="9"/>
  <c r="Q416" i="9"/>
  <c r="R416" i="9"/>
  <c r="S416" i="9"/>
  <c r="T416" i="9"/>
  <c r="U416" i="9"/>
  <c r="V416" i="9"/>
  <c r="W416" i="9"/>
  <c r="X416" i="9"/>
  <c r="Y416" i="9"/>
  <c r="Z416" i="9"/>
  <c r="AA416" i="9"/>
  <c r="AB416" i="9"/>
  <c r="AC416" i="9"/>
  <c r="AD416" i="9"/>
  <c r="AE416" i="9"/>
  <c r="AF416" i="9"/>
  <c r="AG416" i="9"/>
  <c r="AH416" i="9"/>
  <c r="AI416" i="9"/>
  <c r="AJ416" i="9"/>
  <c r="AK416" i="9"/>
  <c r="AL416" i="9"/>
  <c r="AM416" i="9"/>
  <c r="AN416" i="9"/>
  <c r="AO416" i="9"/>
  <c r="AP416" i="9"/>
  <c r="AQ416" i="9"/>
  <c r="AR416" i="9"/>
  <c r="AS416" i="9"/>
  <c r="AT416" i="9"/>
  <c r="AU416" i="9"/>
  <c r="AV416" i="9"/>
  <c r="AW416" i="9"/>
  <c r="AX416" i="9"/>
  <c r="AY416" i="9"/>
  <c r="AZ416" i="9"/>
  <c r="BA416" i="9"/>
  <c r="BB416" i="9"/>
  <c r="BC416" i="9"/>
  <c r="BD416" i="9"/>
  <c r="BE416" i="9"/>
  <c r="BF416" i="9"/>
  <c r="BG416" i="9"/>
  <c r="BH416" i="9"/>
  <c r="BI416" i="9"/>
  <c r="BJ416" i="9"/>
  <c r="BK416" i="9"/>
  <c r="B417" i="9"/>
  <c r="BN417" i="9" s="1"/>
  <c r="C417" i="9"/>
  <c r="D417" i="9"/>
  <c r="F417" i="9" s="1"/>
  <c r="E417" i="9"/>
  <c r="G417" i="9"/>
  <c r="H417" i="9"/>
  <c r="I417" i="9"/>
  <c r="J417" i="9"/>
  <c r="K417" i="9"/>
  <c r="L417" i="9"/>
  <c r="M417" i="9"/>
  <c r="N417" i="9"/>
  <c r="O417" i="9"/>
  <c r="P417" i="9"/>
  <c r="Q417" i="9"/>
  <c r="R417" i="9"/>
  <c r="S417" i="9"/>
  <c r="T417" i="9"/>
  <c r="U417" i="9"/>
  <c r="V417" i="9"/>
  <c r="W417" i="9"/>
  <c r="X417" i="9"/>
  <c r="Y417" i="9"/>
  <c r="Z417" i="9"/>
  <c r="AA417" i="9"/>
  <c r="AB417" i="9"/>
  <c r="AC417" i="9"/>
  <c r="AD417" i="9"/>
  <c r="AE417" i="9"/>
  <c r="AF417" i="9"/>
  <c r="AG417" i="9"/>
  <c r="AH417" i="9"/>
  <c r="AI417" i="9"/>
  <c r="AJ417" i="9"/>
  <c r="AK417" i="9"/>
  <c r="AL417" i="9"/>
  <c r="AM417" i="9"/>
  <c r="AN417" i="9"/>
  <c r="AO417" i="9"/>
  <c r="AP417" i="9"/>
  <c r="AQ417" i="9"/>
  <c r="AR417" i="9"/>
  <c r="AS417" i="9"/>
  <c r="AT417" i="9"/>
  <c r="AU417" i="9"/>
  <c r="AV417" i="9"/>
  <c r="AW417" i="9"/>
  <c r="AX417" i="9"/>
  <c r="AY417" i="9"/>
  <c r="AZ417" i="9"/>
  <c r="BA417" i="9"/>
  <c r="BB417" i="9"/>
  <c r="BC417" i="9"/>
  <c r="BD417" i="9"/>
  <c r="BE417" i="9"/>
  <c r="BF417" i="9"/>
  <c r="BG417" i="9"/>
  <c r="BH417" i="9"/>
  <c r="BI417" i="9"/>
  <c r="BJ417" i="9"/>
  <c r="BK417" i="9"/>
  <c r="B418" i="9"/>
  <c r="C418" i="9"/>
  <c r="D418" i="9"/>
  <c r="F418" i="9" s="1"/>
  <c r="E418" i="9"/>
  <c r="G418" i="9"/>
  <c r="H418" i="9"/>
  <c r="I418" i="9"/>
  <c r="J418" i="9"/>
  <c r="K418" i="9"/>
  <c r="L418" i="9"/>
  <c r="M418" i="9"/>
  <c r="N418" i="9"/>
  <c r="O418" i="9"/>
  <c r="P418" i="9"/>
  <c r="Q418" i="9"/>
  <c r="R418" i="9"/>
  <c r="S418" i="9"/>
  <c r="T418" i="9"/>
  <c r="U418" i="9"/>
  <c r="V418" i="9"/>
  <c r="W418" i="9"/>
  <c r="X418" i="9"/>
  <c r="Y418" i="9"/>
  <c r="Z418" i="9"/>
  <c r="AA418" i="9"/>
  <c r="AB418" i="9"/>
  <c r="AC418" i="9"/>
  <c r="AD418" i="9"/>
  <c r="AE418" i="9"/>
  <c r="AF418" i="9"/>
  <c r="AG418" i="9"/>
  <c r="AH418" i="9"/>
  <c r="AI418" i="9"/>
  <c r="AJ418" i="9"/>
  <c r="AK418" i="9"/>
  <c r="AL418" i="9"/>
  <c r="AM418" i="9"/>
  <c r="AN418" i="9"/>
  <c r="AO418" i="9"/>
  <c r="AP418" i="9"/>
  <c r="AQ418" i="9"/>
  <c r="AR418" i="9"/>
  <c r="AS418" i="9"/>
  <c r="AT418" i="9"/>
  <c r="AU418" i="9"/>
  <c r="AV418" i="9"/>
  <c r="AW418" i="9"/>
  <c r="AX418" i="9"/>
  <c r="AY418" i="9"/>
  <c r="AZ418" i="9"/>
  <c r="BA418" i="9"/>
  <c r="BB418" i="9"/>
  <c r="BC418" i="9"/>
  <c r="BD418" i="9"/>
  <c r="BE418" i="9"/>
  <c r="BF418" i="9"/>
  <c r="BG418" i="9"/>
  <c r="BH418" i="9"/>
  <c r="BI418" i="9"/>
  <c r="BJ418" i="9"/>
  <c r="BK418" i="9"/>
  <c r="B419" i="9"/>
  <c r="C419" i="9"/>
  <c r="D419" i="9"/>
  <c r="F419" i="9" s="1"/>
  <c r="E419" i="9"/>
  <c r="G419" i="9"/>
  <c r="H419" i="9"/>
  <c r="I419" i="9"/>
  <c r="J419" i="9"/>
  <c r="K419" i="9"/>
  <c r="L419" i="9"/>
  <c r="M419" i="9"/>
  <c r="N419" i="9"/>
  <c r="O419" i="9"/>
  <c r="P419" i="9"/>
  <c r="Q419" i="9"/>
  <c r="R419" i="9"/>
  <c r="S419" i="9"/>
  <c r="T419" i="9"/>
  <c r="U419" i="9"/>
  <c r="V419" i="9"/>
  <c r="W419" i="9"/>
  <c r="X419" i="9"/>
  <c r="Y419" i="9"/>
  <c r="Z419" i="9"/>
  <c r="AA419" i="9"/>
  <c r="AB419" i="9"/>
  <c r="AC419" i="9"/>
  <c r="AD419" i="9"/>
  <c r="AE419" i="9"/>
  <c r="AF419" i="9"/>
  <c r="AG419" i="9"/>
  <c r="AH419" i="9"/>
  <c r="AI419" i="9"/>
  <c r="AJ419" i="9"/>
  <c r="AK419" i="9"/>
  <c r="AL419" i="9"/>
  <c r="AM419" i="9"/>
  <c r="AN419" i="9"/>
  <c r="AO419" i="9"/>
  <c r="AP419" i="9"/>
  <c r="AQ419" i="9"/>
  <c r="AR419" i="9"/>
  <c r="AS419" i="9"/>
  <c r="AT419" i="9"/>
  <c r="AU419" i="9"/>
  <c r="AV419" i="9"/>
  <c r="AW419" i="9"/>
  <c r="AX419" i="9"/>
  <c r="AY419" i="9"/>
  <c r="AZ419" i="9"/>
  <c r="BA419" i="9"/>
  <c r="BB419" i="9"/>
  <c r="BC419" i="9"/>
  <c r="BD419" i="9"/>
  <c r="BE419" i="9"/>
  <c r="BF419" i="9"/>
  <c r="BG419" i="9"/>
  <c r="BH419" i="9"/>
  <c r="BI419" i="9"/>
  <c r="BJ419" i="9"/>
  <c r="BK419" i="9"/>
  <c r="B420" i="9"/>
  <c r="BP420" i="9" s="1"/>
  <c r="C420" i="9"/>
  <c r="D420" i="9"/>
  <c r="F420" i="9" s="1"/>
  <c r="E420" i="9"/>
  <c r="G420" i="9"/>
  <c r="H420" i="9"/>
  <c r="I420" i="9"/>
  <c r="J420" i="9"/>
  <c r="K420" i="9"/>
  <c r="L420" i="9"/>
  <c r="M420" i="9"/>
  <c r="N420" i="9"/>
  <c r="O420" i="9"/>
  <c r="P420" i="9"/>
  <c r="Q420" i="9"/>
  <c r="R420" i="9"/>
  <c r="S420" i="9"/>
  <c r="T420" i="9"/>
  <c r="U420" i="9"/>
  <c r="V420" i="9"/>
  <c r="W420" i="9"/>
  <c r="X420" i="9"/>
  <c r="Y420" i="9"/>
  <c r="Z420" i="9"/>
  <c r="AA420" i="9"/>
  <c r="AB420" i="9"/>
  <c r="AC420" i="9"/>
  <c r="AD420" i="9"/>
  <c r="AE420" i="9"/>
  <c r="AF420" i="9"/>
  <c r="AG420" i="9"/>
  <c r="AH420" i="9"/>
  <c r="AI420" i="9"/>
  <c r="AJ420" i="9"/>
  <c r="AK420" i="9"/>
  <c r="AL420" i="9"/>
  <c r="AM420" i="9"/>
  <c r="AN420" i="9"/>
  <c r="AO420" i="9"/>
  <c r="AP420" i="9"/>
  <c r="AQ420" i="9"/>
  <c r="AR420" i="9"/>
  <c r="AS420" i="9"/>
  <c r="AT420" i="9"/>
  <c r="AU420" i="9"/>
  <c r="AV420" i="9"/>
  <c r="AW420" i="9"/>
  <c r="AX420" i="9"/>
  <c r="AY420" i="9"/>
  <c r="AZ420" i="9"/>
  <c r="BA420" i="9"/>
  <c r="BB420" i="9"/>
  <c r="BC420" i="9"/>
  <c r="BD420" i="9"/>
  <c r="BE420" i="9"/>
  <c r="BF420" i="9"/>
  <c r="BG420" i="9"/>
  <c r="BH420" i="9"/>
  <c r="BI420" i="9"/>
  <c r="BJ420" i="9"/>
  <c r="BK420" i="9"/>
  <c r="B421" i="9"/>
  <c r="BO421" i="9" s="1"/>
  <c r="C421" i="9"/>
  <c r="D421" i="9"/>
  <c r="F421" i="9" s="1"/>
  <c r="E421" i="9"/>
  <c r="G421" i="9"/>
  <c r="H421" i="9"/>
  <c r="I421" i="9"/>
  <c r="J421" i="9"/>
  <c r="K421" i="9"/>
  <c r="L421" i="9"/>
  <c r="M421" i="9"/>
  <c r="N421" i="9"/>
  <c r="O421" i="9"/>
  <c r="P421" i="9"/>
  <c r="Q421" i="9"/>
  <c r="R421" i="9"/>
  <c r="S421" i="9"/>
  <c r="T421" i="9"/>
  <c r="U421" i="9"/>
  <c r="V421" i="9"/>
  <c r="W421" i="9"/>
  <c r="X421" i="9"/>
  <c r="Y421" i="9"/>
  <c r="Z421" i="9"/>
  <c r="AA421" i="9"/>
  <c r="AB421" i="9"/>
  <c r="AC421" i="9"/>
  <c r="AD421" i="9"/>
  <c r="AE421" i="9"/>
  <c r="AF421" i="9"/>
  <c r="AG421" i="9"/>
  <c r="AH421" i="9"/>
  <c r="AI421" i="9"/>
  <c r="AJ421" i="9"/>
  <c r="AK421" i="9"/>
  <c r="AL421" i="9"/>
  <c r="AM421" i="9"/>
  <c r="AN421" i="9"/>
  <c r="AO421" i="9"/>
  <c r="AP421" i="9"/>
  <c r="AQ421" i="9"/>
  <c r="AR421" i="9"/>
  <c r="AS421" i="9"/>
  <c r="AT421" i="9"/>
  <c r="AU421" i="9"/>
  <c r="AV421" i="9"/>
  <c r="AW421" i="9"/>
  <c r="AX421" i="9"/>
  <c r="AY421" i="9"/>
  <c r="AZ421" i="9"/>
  <c r="BA421" i="9"/>
  <c r="BB421" i="9"/>
  <c r="BC421" i="9"/>
  <c r="BD421" i="9"/>
  <c r="BE421" i="9"/>
  <c r="BF421" i="9"/>
  <c r="BG421" i="9"/>
  <c r="BH421" i="9"/>
  <c r="BI421" i="9"/>
  <c r="BJ421" i="9"/>
  <c r="BK421" i="9"/>
  <c r="B422" i="9"/>
  <c r="BN422" i="9" s="1"/>
  <c r="C422" i="9"/>
  <c r="D422" i="9"/>
  <c r="F422" i="9" s="1"/>
  <c r="E422" i="9"/>
  <c r="G422" i="9"/>
  <c r="H422" i="9"/>
  <c r="I422" i="9"/>
  <c r="J422" i="9"/>
  <c r="K422" i="9"/>
  <c r="L422" i="9"/>
  <c r="M422" i="9"/>
  <c r="N422" i="9"/>
  <c r="O422" i="9"/>
  <c r="P422" i="9"/>
  <c r="Q422" i="9"/>
  <c r="R422" i="9"/>
  <c r="S422" i="9"/>
  <c r="T422" i="9"/>
  <c r="U422" i="9"/>
  <c r="V422" i="9"/>
  <c r="W422" i="9"/>
  <c r="X422" i="9"/>
  <c r="Y422" i="9"/>
  <c r="Z422" i="9"/>
  <c r="AA422" i="9"/>
  <c r="AB422" i="9"/>
  <c r="AC422" i="9"/>
  <c r="AD422" i="9"/>
  <c r="AE422" i="9"/>
  <c r="AF422" i="9"/>
  <c r="AG422" i="9"/>
  <c r="AH422" i="9"/>
  <c r="AI422" i="9"/>
  <c r="AJ422" i="9"/>
  <c r="AK422" i="9"/>
  <c r="AL422" i="9"/>
  <c r="AM422" i="9"/>
  <c r="AN422" i="9"/>
  <c r="AO422" i="9"/>
  <c r="AP422" i="9"/>
  <c r="AQ422" i="9"/>
  <c r="AR422" i="9"/>
  <c r="AS422" i="9"/>
  <c r="AT422" i="9"/>
  <c r="AU422" i="9"/>
  <c r="AV422" i="9"/>
  <c r="AW422" i="9"/>
  <c r="AX422" i="9"/>
  <c r="AY422" i="9"/>
  <c r="AZ422" i="9"/>
  <c r="BA422" i="9"/>
  <c r="BB422" i="9"/>
  <c r="BC422" i="9"/>
  <c r="BD422" i="9"/>
  <c r="BE422" i="9"/>
  <c r="BF422" i="9"/>
  <c r="BG422" i="9"/>
  <c r="BH422" i="9"/>
  <c r="BI422" i="9"/>
  <c r="BJ422" i="9"/>
  <c r="BK422" i="9"/>
  <c r="B423" i="9"/>
  <c r="C423" i="9"/>
  <c r="D423" i="9"/>
  <c r="F423" i="9" s="1"/>
  <c r="E423" i="9"/>
  <c r="G423" i="9"/>
  <c r="H423" i="9"/>
  <c r="I423" i="9"/>
  <c r="J423" i="9"/>
  <c r="K423" i="9"/>
  <c r="L423" i="9"/>
  <c r="M423" i="9"/>
  <c r="N423" i="9"/>
  <c r="O423" i="9"/>
  <c r="P423" i="9"/>
  <c r="Q423" i="9"/>
  <c r="R423" i="9"/>
  <c r="S423" i="9"/>
  <c r="T423" i="9"/>
  <c r="U423" i="9"/>
  <c r="V423" i="9"/>
  <c r="W423" i="9"/>
  <c r="X423" i="9"/>
  <c r="Y423" i="9"/>
  <c r="Z423" i="9"/>
  <c r="AA423" i="9"/>
  <c r="AB423" i="9"/>
  <c r="AC423" i="9"/>
  <c r="AD423" i="9"/>
  <c r="AE423" i="9"/>
  <c r="AF423" i="9"/>
  <c r="AG423" i="9"/>
  <c r="AH423" i="9"/>
  <c r="AI423" i="9"/>
  <c r="AJ423" i="9"/>
  <c r="AK423" i="9"/>
  <c r="AL423" i="9"/>
  <c r="AM423" i="9"/>
  <c r="AN423" i="9"/>
  <c r="AO423" i="9"/>
  <c r="AP423" i="9"/>
  <c r="AQ423" i="9"/>
  <c r="AR423" i="9"/>
  <c r="AS423" i="9"/>
  <c r="AT423" i="9"/>
  <c r="AU423" i="9"/>
  <c r="AV423" i="9"/>
  <c r="AW423" i="9"/>
  <c r="AX423" i="9"/>
  <c r="AY423" i="9"/>
  <c r="AZ423" i="9"/>
  <c r="BA423" i="9"/>
  <c r="BB423" i="9"/>
  <c r="BC423" i="9"/>
  <c r="BD423" i="9"/>
  <c r="BE423" i="9"/>
  <c r="BF423" i="9"/>
  <c r="BG423" i="9"/>
  <c r="BH423" i="9"/>
  <c r="BI423" i="9"/>
  <c r="BJ423" i="9"/>
  <c r="BK423" i="9"/>
  <c r="B424" i="9"/>
  <c r="BN424" i="9" s="1"/>
  <c r="C424" i="9"/>
  <c r="D424" i="9"/>
  <c r="F424" i="9" s="1"/>
  <c r="E424" i="9"/>
  <c r="G424" i="9"/>
  <c r="H424" i="9"/>
  <c r="I424" i="9"/>
  <c r="J424" i="9"/>
  <c r="K424" i="9"/>
  <c r="L424" i="9"/>
  <c r="M424" i="9"/>
  <c r="N424" i="9"/>
  <c r="O424" i="9"/>
  <c r="P424" i="9"/>
  <c r="Q424" i="9"/>
  <c r="R424" i="9"/>
  <c r="S424" i="9"/>
  <c r="T424" i="9"/>
  <c r="U424" i="9"/>
  <c r="V424" i="9"/>
  <c r="W424" i="9"/>
  <c r="X424" i="9"/>
  <c r="Y424" i="9"/>
  <c r="Z424" i="9"/>
  <c r="AA424" i="9"/>
  <c r="AB424" i="9"/>
  <c r="AC424" i="9"/>
  <c r="AD424" i="9"/>
  <c r="AE424" i="9"/>
  <c r="AF424" i="9"/>
  <c r="AG424" i="9"/>
  <c r="AH424" i="9"/>
  <c r="AI424" i="9"/>
  <c r="AJ424" i="9"/>
  <c r="AK424" i="9"/>
  <c r="AL424" i="9"/>
  <c r="AM424" i="9"/>
  <c r="AN424" i="9"/>
  <c r="AO424" i="9"/>
  <c r="AP424" i="9"/>
  <c r="AQ424" i="9"/>
  <c r="AR424" i="9"/>
  <c r="AS424" i="9"/>
  <c r="AT424" i="9"/>
  <c r="AU424" i="9"/>
  <c r="AV424" i="9"/>
  <c r="AW424" i="9"/>
  <c r="AX424" i="9"/>
  <c r="AY424" i="9"/>
  <c r="AZ424" i="9"/>
  <c r="BA424" i="9"/>
  <c r="BB424" i="9"/>
  <c r="BC424" i="9"/>
  <c r="BD424" i="9"/>
  <c r="BE424" i="9"/>
  <c r="BF424" i="9"/>
  <c r="BG424" i="9"/>
  <c r="BH424" i="9"/>
  <c r="BI424" i="9"/>
  <c r="BJ424" i="9"/>
  <c r="BK424" i="9"/>
  <c r="B425" i="9"/>
  <c r="C425" i="9"/>
  <c r="D425" i="9"/>
  <c r="F425" i="9" s="1"/>
  <c r="E425" i="9"/>
  <c r="G425" i="9"/>
  <c r="H425" i="9"/>
  <c r="I425" i="9"/>
  <c r="J425" i="9"/>
  <c r="K425" i="9"/>
  <c r="L425" i="9"/>
  <c r="M425" i="9"/>
  <c r="N425" i="9"/>
  <c r="O425" i="9"/>
  <c r="P425" i="9"/>
  <c r="Q425" i="9"/>
  <c r="R425" i="9"/>
  <c r="S425" i="9"/>
  <c r="T425" i="9"/>
  <c r="U425" i="9"/>
  <c r="V425" i="9"/>
  <c r="W425" i="9"/>
  <c r="X425" i="9"/>
  <c r="Y425" i="9"/>
  <c r="Z425" i="9"/>
  <c r="AA425" i="9"/>
  <c r="AB425" i="9"/>
  <c r="AC425" i="9"/>
  <c r="AD425" i="9"/>
  <c r="AE425" i="9"/>
  <c r="AF425" i="9"/>
  <c r="AG425" i="9"/>
  <c r="AH425" i="9"/>
  <c r="AI425" i="9"/>
  <c r="AJ425" i="9"/>
  <c r="AK425" i="9"/>
  <c r="AL425" i="9"/>
  <c r="AM425" i="9"/>
  <c r="AN425" i="9"/>
  <c r="AO425" i="9"/>
  <c r="AP425" i="9"/>
  <c r="AQ425" i="9"/>
  <c r="AR425" i="9"/>
  <c r="AS425" i="9"/>
  <c r="AT425" i="9"/>
  <c r="AU425" i="9"/>
  <c r="AV425" i="9"/>
  <c r="AW425" i="9"/>
  <c r="AX425" i="9"/>
  <c r="AY425" i="9"/>
  <c r="AZ425" i="9"/>
  <c r="BA425" i="9"/>
  <c r="BB425" i="9"/>
  <c r="BC425" i="9"/>
  <c r="BD425" i="9"/>
  <c r="BE425" i="9"/>
  <c r="BF425" i="9"/>
  <c r="BG425" i="9"/>
  <c r="BH425" i="9"/>
  <c r="BI425" i="9"/>
  <c r="BJ425" i="9"/>
  <c r="BK425" i="9"/>
  <c r="B426" i="9"/>
  <c r="C426" i="9"/>
  <c r="D426" i="9"/>
  <c r="F426" i="9" s="1"/>
  <c r="E426" i="9"/>
  <c r="G426" i="9"/>
  <c r="H426" i="9"/>
  <c r="I426" i="9"/>
  <c r="J426" i="9"/>
  <c r="K426" i="9"/>
  <c r="L426" i="9"/>
  <c r="M426" i="9"/>
  <c r="N426" i="9"/>
  <c r="O426" i="9"/>
  <c r="P426" i="9"/>
  <c r="Q426" i="9"/>
  <c r="R426" i="9"/>
  <c r="S426" i="9"/>
  <c r="T426" i="9"/>
  <c r="U426" i="9"/>
  <c r="V426" i="9"/>
  <c r="W426" i="9"/>
  <c r="X426" i="9"/>
  <c r="Y426" i="9"/>
  <c r="Z426" i="9"/>
  <c r="AA426" i="9"/>
  <c r="AB426" i="9"/>
  <c r="AC426" i="9"/>
  <c r="AD426" i="9"/>
  <c r="AE426" i="9"/>
  <c r="AF426" i="9"/>
  <c r="AG426" i="9"/>
  <c r="AH426" i="9"/>
  <c r="AI426" i="9"/>
  <c r="AJ426" i="9"/>
  <c r="AK426" i="9"/>
  <c r="AL426" i="9"/>
  <c r="AM426" i="9"/>
  <c r="AN426" i="9"/>
  <c r="AO426" i="9"/>
  <c r="AP426" i="9"/>
  <c r="AQ426" i="9"/>
  <c r="AR426" i="9"/>
  <c r="AS426" i="9"/>
  <c r="AT426" i="9"/>
  <c r="AU426" i="9"/>
  <c r="AV426" i="9"/>
  <c r="AW426" i="9"/>
  <c r="AX426" i="9"/>
  <c r="AY426" i="9"/>
  <c r="AZ426" i="9"/>
  <c r="BA426" i="9"/>
  <c r="BB426" i="9"/>
  <c r="BC426" i="9"/>
  <c r="BD426" i="9"/>
  <c r="BE426" i="9"/>
  <c r="BF426" i="9"/>
  <c r="BG426" i="9"/>
  <c r="BH426" i="9"/>
  <c r="BI426" i="9"/>
  <c r="BJ426" i="9"/>
  <c r="BK426" i="9"/>
  <c r="B427" i="9"/>
  <c r="C427" i="9"/>
  <c r="D427" i="9"/>
  <c r="F427" i="9" s="1"/>
  <c r="E427" i="9"/>
  <c r="G427" i="9"/>
  <c r="H427" i="9"/>
  <c r="I427" i="9"/>
  <c r="J427" i="9"/>
  <c r="K427" i="9"/>
  <c r="L427" i="9"/>
  <c r="M427" i="9"/>
  <c r="N427" i="9"/>
  <c r="O427" i="9"/>
  <c r="P427" i="9"/>
  <c r="Q427" i="9"/>
  <c r="R427" i="9"/>
  <c r="S427" i="9"/>
  <c r="T427" i="9"/>
  <c r="U427" i="9"/>
  <c r="V427" i="9"/>
  <c r="W427" i="9"/>
  <c r="X427" i="9"/>
  <c r="Y427" i="9"/>
  <c r="Z427" i="9"/>
  <c r="AA427" i="9"/>
  <c r="AB427" i="9"/>
  <c r="AC427" i="9"/>
  <c r="AD427" i="9"/>
  <c r="AE427" i="9"/>
  <c r="AF427" i="9"/>
  <c r="AG427" i="9"/>
  <c r="AH427" i="9"/>
  <c r="AI427" i="9"/>
  <c r="AJ427" i="9"/>
  <c r="AK427" i="9"/>
  <c r="AL427" i="9"/>
  <c r="AM427" i="9"/>
  <c r="AN427" i="9"/>
  <c r="AO427" i="9"/>
  <c r="AP427" i="9"/>
  <c r="AQ427" i="9"/>
  <c r="AR427" i="9"/>
  <c r="AS427" i="9"/>
  <c r="AT427" i="9"/>
  <c r="AU427" i="9"/>
  <c r="AV427" i="9"/>
  <c r="AW427" i="9"/>
  <c r="AX427" i="9"/>
  <c r="AY427" i="9"/>
  <c r="AZ427" i="9"/>
  <c r="BA427" i="9"/>
  <c r="BB427" i="9"/>
  <c r="BC427" i="9"/>
  <c r="BD427" i="9"/>
  <c r="BE427" i="9"/>
  <c r="BF427" i="9"/>
  <c r="BG427" i="9"/>
  <c r="BH427" i="9"/>
  <c r="BI427" i="9"/>
  <c r="BJ427" i="9"/>
  <c r="BK427" i="9"/>
  <c r="B428" i="9"/>
  <c r="C428" i="9"/>
  <c r="D428" i="9"/>
  <c r="F428" i="9" s="1"/>
  <c r="E428" i="9"/>
  <c r="G428" i="9"/>
  <c r="H428" i="9"/>
  <c r="I428" i="9"/>
  <c r="J428" i="9"/>
  <c r="K428" i="9"/>
  <c r="L428" i="9"/>
  <c r="M428" i="9"/>
  <c r="N428" i="9"/>
  <c r="O428" i="9"/>
  <c r="P428" i="9"/>
  <c r="Q428" i="9"/>
  <c r="R428" i="9"/>
  <c r="S428" i="9"/>
  <c r="T428" i="9"/>
  <c r="U428" i="9"/>
  <c r="V428" i="9"/>
  <c r="W428" i="9"/>
  <c r="X428" i="9"/>
  <c r="Y428" i="9"/>
  <c r="Z428" i="9"/>
  <c r="AA428" i="9"/>
  <c r="AB428" i="9"/>
  <c r="AC428" i="9"/>
  <c r="AD428" i="9"/>
  <c r="AE428" i="9"/>
  <c r="AF428" i="9"/>
  <c r="AG428" i="9"/>
  <c r="AH428" i="9"/>
  <c r="AI428" i="9"/>
  <c r="AJ428" i="9"/>
  <c r="AK428" i="9"/>
  <c r="AL428" i="9"/>
  <c r="AM428" i="9"/>
  <c r="AN428" i="9"/>
  <c r="AO428" i="9"/>
  <c r="AP428" i="9"/>
  <c r="AQ428" i="9"/>
  <c r="AR428" i="9"/>
  <c r="AS428" i="9"/>
  <c r="AT428" i="9"/>
  <c r="AU428" i="9"/>
  <c r="AV428" i="9"/>
  <c r="AW428" i="9"/>
  <c r="AX428" i="9"/>
  <c r="AY428" i="9"/>
  <c r="AZ428" i="9"/>
  <c r="BA428" i="9"/>
  <c r="BB428" i="9"/>
  <c r="BC428" i="9"/>
  <c r="BD428" i="9"/>
  <c r="BE428" i="9"/>
  <c r="BF428" i="9"/>
  <c r="BG428" i="9"/>
  <c r="BH428" i="9"/>
  <c r="BI428" i="9"/>
  <c r="BJ428" i="9"/>
  <c r="BK428" i="9"/>
  <c r="B429" i="9"/>
  <c r="BN429" i="9" s="1"/>
  <c r="C429" i="9"/>
  <c r="D429" i="9"/>
  <c r="F429" i="9" s="1"/>
  <c r="E429" i="9"/>
  <c r="G429" i="9"/>
  <c r="H429" i="9"/>
  <c r="I429" i="9"/>
  <c r="J429" i="9"/>
  <c r="K429" i="9"/>
  <c r="L429" i="9"/>
  <c r="M429" i="9"/>
  <c r="N429" i="9"/>
  <c r="O429" i="9"/>
  <c r="P429" i="9"/>
  <c r="Q429" i="9"/>
  <c r="R429" i="9"/>
  <c r="S429" i="9"/>
  <c r="T429" i="9"/>
  <c r="U429" i="9"/>
  <c r="V429" i="9"/>
  <c r="W429" i="9"/>
  <c r="X429" i="9"/>
  <c r="Y429" i="9"/>
  <c r="Z429" i="9"/>
  <c r="AA429" i="9"/>
  <c r="AB429" i="9"/>
  <c r="AC429" i="9"/>
  <c r="AD429" i="9"/>
  <c r="AE429" i="9"/>
  <c r="AF429" i="9"/>
  <c r="AG429" i="9"/>
  <c r="AH429" i="9"/>
  <c r="AI429" i="9"/>
  <c r="AJ429" i="9"/>
  <c r="AK429" i="9"/>
  <c r="AL429" i="9"/>
  <c r="AM429" i="9"/>
  <c r="AN429" i="9"/>
  <c r="AO429" i="9"/>
  <c r="AP429" i="9"/>
  <c r="AQ429" i="9"/>
  <c r="AR429" i="9"/>
  <c r="AS429" i="9"/>
  <c r="AT429" i="9"/>
  <c r="AU429" i="9"/>
  <c r="AV429" i="9"/>
  <c r="AW429" i="9"/>
  <c r="AX429" i="9"/>
  <c r="AY429" i="9"/>
  <c r="AZ429" i="9"/>
  <c r="BA429" i="9"/>
  <c r="BB429" i="9"/>
  <c r="BC429" i="9"/>
  <c r="BD429" i="9"/>
  <c r="BE429" i="9"/>
  <c r="BF429" i="9"/>
  <c r="BG429" i="9"/>
  <c r="BH429" i="9"/>
  <c r="BI429" i="9"/>
  <c r="BJ429" i="9"/>
  <c r="BK429" i="9"/>
  <c r="B430" i="9"/>
  <c r="BP430" i="9" s="1"/>
  <c r="C430" i="9"/>
  <c r="D430" i="9"/>
  <c r="F430" i="9" s="1"/>
  <c r="E430" i="9"/>
  <c r="G430" i="9"/>
  <c r="H430" i="9"/>
  <c r="I430" i="9"/>
  <c r="J430" i="9"/>
  <c r="K430" i="9"/>
  <c r="L430" i="9"/>
  <c r="M430" i="9"/>
  <c r="N430" i="9"/>
  <c r="O430" i="9"/>
  <c r="P430" i="9"/>
  <c r="Q430" i="9"/>
  <c r="R430" i="9"/>
  <c r="S430" i="9"/>
  <c r="T430" i="9"/>
  <c r="U430" i="9"/>
  <c r="V430" i="9"/>
  <c r="W430" i="9"/>
  <c r="X430" i="9"/>
  <c r="Y430" i="9"/>
  <c r="Z430" i="9"/>
  <c r="AA430" i="9"/>
  <c r="AB430" i="9"/>
  <c r="AC430" i="9"/>
  <c r="AD430" i="9"/>
  <c r="AE430" i="9"/>
  <c r="AF430" i="9"/>
  <c r="AG430" i="9"/>
  <c r="AH430" i="9"/>
  <c r="AI430" i="9"/>
  <c r="AJ430" i="9"/>
  <c r="AK430" i="9"/>
  <c r="AL430" i="9"/>
  <c r="AM430" i="9"/>
  <c r="AN430" i="9"/>
  <c r="AO430" i="9"/>
  <c r="AP430" i="9"/>
  <c r="AQ430" i="9"/>
  <c r="AR430" i="9"/>
  <c r="AS430" i="9"/>
  <c r="AT430" i="9"/>
  <c r="AU430" i="9"/>
  <c r="AV430" i="9"/>
  <c r="AW430" i="9"/>
  <c r="AX430" i="9"/>
  <c r="AY430" i="9"/>
  <c r="AZ430" i="9"/>
  <c r="BA430" i="9"/>
  <c r="BB430" i="9"/>
  <c r="BC430" i="9"/>
  <c r="BD430" i="9"/>
  <c r="BE430" i="9"/>
  <c r="BF430" i="9"/>
  <c r="BG430" i="9"/>
  <c r="BH430" i="9"/>
  <c r="BI430" i="9"/>
  <c r="BJ430" i="9"/>
  <c r="BK430" i="9"/>
  <c r="B431" i="9"/>
  <c r="BL431" i="9" s="1"/>
  <c r="C431" i="9"/>
  <c r="D431" i="9"/>
  <c r="F431" i="9" s="1"/>
  <c r="E431" i="9"/>
  <c r="G431" i="9"/>
  <c r="H431" i="9"/>
  <c r="I431" i="9"/>
  <c r="J431" i="9"/>
  <c r="K431" i="9"/>
  <c r="L431" i="9"/>
  <c r="M431" i="9"/>
  <c r="N431" i="9"/>
  <c r="O431" i="9"/>
  <c r="P431" i="9"/>
  <c r="Q431" i="9"/>
  <c r="R431" i="9"/>
  <c r="S431" i="9"/>
  <c r="T431" i="9"/>
  <c r="U431" i="9"/>
  <c r="V431" i="9"/>
  <c r="W431" i="9"/>
  <c r="X431" i="9"/>
  <c r="Y431" i="9"/>
  <c r="Z431" i="9"/>
  <c r="AA431" i="9"/>
  <c r="AB431" i="9"/>
  <c r="AC431" i="9"/>
  <c r="AD431" i="9"/>
  <c r="AE431" i="9"/>
  <c r="AF431" i="9"/>
  <c r="AG431" i="9"/>
  <c r="AH431" i="9"/>
  <c r="AI431" i="9"/>
  <c r="AJ431" i="9"/>
  <c r="AK431" i="9"/>
  <c r="AL431" i="9"/>
  <c r="AM431" i="9"/>
  <c r="AN431" i="9"/>
  <c r="AO431" i="9"/>
  <c r="AP431" i="9"/>
  <c r="AQ431" i="9"/>
  <c r="AR431" i="9"/>
  <c r="AS431" i="9"/>
  <c r="AT431" i="9"/>
  <c r="AU431" i="9"/>
  <c r="AV431" i="9"/>
  <c r="AW431" i="9"/>
  <c r="AX431" i="9"/>
  <c r="AY431" i="9"/>
  <c r="AZ431" i="9"/>
  <c r="BA431" i="9"/>
  <c r="BB431" i="9"/>
  <c r="BC431" i="9"/>
  <c r="BD431" i="9"/>
  <c r="BE431" i="9"/>
  <c r="BF431" i="9"/>
  <c r="BG431" i="9"/>
  <c r="BH431" i="9"/>
  <c r="BI431" i="9"/>
  <c r="BJ431" i="9"/>
  <c r="BK431" i="9"/>
  <c r="B432" i="9"/>
  <c r="BN432" i="9" s="1"/>
  <c r="C432" i="9"/>
  <c r="D432" i="9"/>
  <c r="F432" i="9" s="1"/>
  <c r="E432" i="9"/>
  <c r="G432" i="9"/>
  <c r="H432" i="9"/>
  <c r="I432" i="9"/>
  <c r="J432" i="9"/>
  <c r="K432" i="9"/>
  <c r="L432" i="9"/>
  <c r="M432" i="9"/>
  <c r="N432" i="9"/>
  <c r="O432" i="9"/>
  <c r="P432" i="9"/>
  <c r="Q432" i="9"/>
  <c r="R432" i="9"/>
  <c r="S432" i="9"/>
  <c r="T432" i="9"/>
  <c r="U432" i="9"/>
  <c r="V432" i="9"/>
  <c r="W432" i="9"/>
  <c r="X432" i="9"/>
  <c r="Y432" i="9"/>
  <c r="Z432" i="9"/>
  <c r="AA432" i="9"/>
  <c r="AB432" i="9"/>
  <c r="AC432" i="9"/>
  <c r="AD432" i="9"/>
  <c r="AE432" i="9"/>
  <c r="AF432" i="9"/>
  <c r="AG432" i="9"/>
  <c r="AH432" i="9"/>
  <c r="AI432" i="9"/>
  <c r="AJ432" i="9"/>
  <c r="AK432" i="9"/>
  <c r="AL432" i="9"/>
  <c r="AM432" i="9"/>
  <c r="AN432" i="9"/>
  <c r="AO432" i="9"/>
  <c r="AP432" i="9"/>
  <c r="AQ432" i="9"/>
  <c r="AR432" i="9"/>
  <c r="AS432" i="9"/>
  <c r="AT432" i="9"/>
  <c r="AU432" i="9"/>
  <c r="AV432" i="9"/>
  <c r="AW432" i="9"/>
  <c r="AX432" i="9"/>
  <c r="AY432" i="9"/>
  <c r="AZ432" i="9"/>
  <c r="BA432" i="9"/>
  <c r="BB432" i="9"/>
  <c r="BC432" i="9"/>
  <c r="BD432" i="9"/>
  <c r="BE432" i="9"/>
  <c r="BF432" i="9"/>
  <c r="BG432" i="9"/>
  <c r="BH432" i="9"/>
  <c r="BI432" i="9"/>
  <c r="BJ432" i="9"/>
  <c r="BK432" i="9"/>
  <c r="B433" i="9"/>
  <c r="C433" i="9"/>
  <c r="D433" i="9"/>
  <c r="F433" i="9" s="1"/>
  <c r="E433" i="9"/>
  <c r="G433" i="9"/>
  <c r="H433" i="9"/>
  <c r="I433" i="9"/>
  <c r="J433" i="9"/>
  <c r="K433" i="9"/>
  <c r="L433" i="9"/>
  <c r="M433" i="9"/>
  <c r="N433" i="9"/>
  <c r="O433" i="9"/>
  <c r="P433" i="9"/>
  <c r="Q433" i="9"/>
  <c r="R433" i="9"/>
  <c r="S433" i="9"/>
  <c r="T433" i="9"/>
  <c r="U433" i="9"/>
  <c r="V433" i="9"/>
  <c r="W433" i="9"/>
  <c r="X433" i="9"/>
  <c r="Y433" i="9"/>
  <c r="Z433" i="9"/>
  <c r="AA433" i="9"/>
  <c r="AB433" i="9"/>
  <c r="AC433" i="9"/>
  <c r="AD433" i="9"/>
  <c r="AE433" i="9"/>
  <c r="AF433" i="9"/>
  <c r="AG433" i="9"/>
  <c r="AH433" i="9"/>
  <c r="AI433" i="9"/>
  <c r="AJ433" i="9"/>
  <c r="AK433" i="9"/>
  <c r="AL433" i="9"/>
  <c r="AM433" i="9"/>
  <c r="AN433" i="9"/>
  <c r="AO433" i="9"/>
  <c r="AP433" i="9"/>
  <c r="AQ433" i="9"/>
  <c r="AR433" i="9"/>
  <c r="AS433" i="9"/>
  <c r="AT433" i="9"/>
  <c r="AU433" i="9"/>
  <c r="AV433" i="9"/>
  <c r="AW433" i="9"/>
  <c r="AX433" i="9"/>
  <c r="AY433" i="9"/>
  <c r="AZ433" i="9"/>
  <c r="BA433" i="9"/>
  <c r="BB433" i="9"/>
  <c r="BC433" i="9"/>
  <c r="BD433" i="9"/>
  <c r="BE433" i="9"/>
  <c r="BF433" i="9"/>
  <c r="BG433" i="9"/>
  <c r="BH433" i="9"/>
  <c r="BI433" i="9"/>
  <c r="BJ433" i="9"/>
  <c r="BK433" i="9"/>
  <c r="B434" i="9"/>
  <c r="BN434" i="9" s="1"/>
  <c r="C434" i="9"/>
  <c r="D434" i="9"/>
  <c r="F434" i="9" s="1"/>
  <c r="E434" i="9"/>
  <c r="G434" i="9"/>
  <c r="H434" i="9"/>
  <c r="I434" i="9"/>
  <c r="J434" i="9"/>
  <c r="K434" i="9"/>
  <c r="L434" i="9"/>
  <c r="M434" i="9"/>
  <c r="N434" i="9"/>
  <c r="O434" i="9"/>
  <c r="P434" i="9"/>
  <c r="Q434" i="9"/>
  <c r="R434" i="9"/>
  <c r="S434" i="9"/>
  <c r="T434" i="9"/>
  <c r="U434" i="9"/>
  <c r="V434" i="9"/>
  <c r="W434" i="9"/>
  <c r="X434" i="9"/>
  <c r="Y434" i="9"/>
  <c r="Z434" i="9"/>
  <c r="AA434" i="9"/>
  <c r="AB434" i="9"/>
  <c r="AC434" i="9"/>
  <c r="AD434" i="9"/>
  <c r="AE434" i="9"/>
  <c r="AF434" i="9"/>
  <c r="AG434" i="9"/>
  <c r="AH434" i="9"/>
  <c r="AI434" i="9"/>
  <c r="AJ434" i="9"/>
  <c r="AK434" i="9"/>
  <c r="AL434" i="9"/>
  <c r="AM434" i="9"/>
  <c r="AN434" i="9"/>
  <c r="AO434" i="9"/>
  <c r="AP434" i="9"/>
  <c r="AQ434" i="9"/>
  <c r="AR434" i="9"/>
  <c r="AS434" i="9"/>
  <c r="AT434" i="9"/>
  <c r="AU434" i="9"/>
  <c r="AV434" i="9"/>
  <c r="AW434" i="9"/>
  <c r="AX434" i="9"/>
  <c r="AY434" i="9"/>
  <c r="AZ434" i="9"/>
  <c r="BA434" i="9"/>
  <c r="BB434" i="9"/>
  <c r="BC434" i="9"/>
  <c r="BD434" i="9"/>
  <c r="BE434" i="9"/>
  <c r="BF434" i="9"/>
  <c r="BG434" i="9"/>
  <c r="BH434" i="9"/>
  <c r="BI434" i="9"/>
  <c r="BJ434" i="9"/>
  <c r="BK434" i="9"/>
  <c r="B435" i="9"/>
  <c r="BM435" i="9" s="1"/>
  <c r="C435" i="9"/>
  <c r="D435" i="9"/>
  <c r="F435" i="9" s="1"/>
  <c r="E435" i="9"/>
  <c r="G435" i="9"/>
  <c r="H435" i="9"/>
  <c r="I435" i="9"/>
  <c r="J435" i="9"/>
  <c r="K435" i="9"/>
  <c r="L435" i="9"/>
  <c r="M435" i="9"/>
  <c r="N435" i="9"/>
  <c r="O435" i="9"/>
  <c r="P435" i="9"/>
  <c r="Q435" i="9"/>
  <c r="R435" i="9"/>
  <c r="S435" i="9"/>
  <c r="T435" i="9"/>
  <c r="U435" i="9"/>
  <c r="V435" i="9"/>
  <c r="W435" i="9"/>
  <c r="X435" i="9"/>
  <c r="Y435" i="9"/>
  <c r="Z435" i="9"/>
  <c r="AA435" i="9"/>
  <c r="AB435" i="9"/>
  <c r="AC435" i="9"/>
  <c r="AD435" i="9"/>
  <c r="AE435" i="9"/>
  <c r="AF435" i="9"/>
  <c r="AG435" i="9"/>
  <c r="AH435" i="9"/>
  <c r="AI435" i="9"/>
  <c r="AJ435" i="9"/>
  <c r="AK435" i="9"/>
  <c r="AL435" i="9"/>
  <c r="AM435" i="9"/>
  <c r="AN435" i="9"/>
  <c r="AO435" i="9"/>
  <c r="AP435" i="9"/>
  <c r="AQ435" i="9"/>
  <c r="AR435" i="9"/>
  <c r="AS435" i="9"/>
  <c r="AT435" i="9"/>
  <c r="AU435" i="9"/>
  <c r="AV435" i="9"/>
  <c r="AW435" i="9"/>
  <c r="AX435" i="9"/>
  <c r="AY435" i="9"/>
  <c r="AZ435" i="9"/>
  <c r="BA435" i="9"/>
  <c r="BB435" i="9"/>
  <c r="BC435" i="9"/>
  <c r="BD435" i="9"/>
  <c r="BE435" i="9"/>
  <c r="BF435" i="9"/>
  <c r="BG435" i="9"/>
  <c r="BH435" i="9"/>
  <c r="BI435" i="9"/>
  <c r="BJ435" i="9"/>
  <c r="BK435" i="9"/>
  <c r="B436" i="9"/>
  <c r="C436" i="9"/>
  <c r="D436" i="9"/>
  <c r="F436" i="9" s="1"/>
  <c r="E436" i="9"/>
  <c r="G436" i="9"/>
  <c r="H436" i="9"/>
  <c r="I436" i="9"/>
  <c r="J436" i="9"/>
  <c r="K436" i="9"/>
  <c r="L436" i="9"/>
  <c r="M436" i="9"/>
  <c r="N436" i="9"/>
  <c r="O436" i="9"/>
  <c r="P436" i="9"/>
  <c r="Q436" i="9"/>
  <c r="R436" i="9"/>
  <c r="S436" i="9"/>
  <c r="T436" i="9"/>
  <c r="U436" i="9"/>
  <c r="V436" i="9"/>
  <c r="W436" i="9"/>
  <c r="X436" i="9"/>
  <c r="Y436" i="9"/>
  <c r="Z436" i="9"/>
  <c r="AA436" i="9"/>
  <c r="AB436" i="9"/>
  <c r="AC436" i="9"/>
  <c r="AD436" i="9"/>
  <c r="AE436" i="9"/>
  <c r="AF436" i="9"/>
  <c r="AG436" i="9"/>
  <c r="AH436" i="9"/>
  <c r="AI436" i="9"/>
  <c r="AJ436" i="9"/>
  <c r="AK436" i="9"/>
  <c r="AL436" i="9"/>
  <c r="AM436" i="9"/>
  <c r="AN436" i="9"/>
  <c r="AO436" i="9"/>
  <c r="AP436" i="9"/>
  <c r="AQ436" i="9"/>
  <c r="AR436" i="9"/>
  <c r="AS436" i="9"/>
  <c r="AT436" i="9"/>
  <c r="AU436" i="9"/>
  <c r="AV436" i="9"/>
  <c r="AW436" i="9"/>
  <c r="AX436" i="9"/>
  <c r="AY436" i="9"/>
  <c r="AZ436" i="9"/>
  <c r="BA436" i="9"/>
  <c r="BB436" i="9"/>
  <c r="BC436" i="9"/>
  <c r="BD436" i="9"/>
  <c r="BE436" i="9"/>
  <c r="BF436" i="9"/>
  <c r="BG436" i="9"/>
  <c r="BH436" i="9"/>
  <c r="BI436" i="9"/>
  <c r="BJ436" i="9"/>
  <c r="BK436" i="9"/>
  <c r="B437" i="9"/>
  <c r="BN437" i="9" s="1"/>
  <c r="C437" i="9"/>
  <c r="D437" i="9"/>
  <c r="F437" i="9" s="1"/>
  <c r="E437" i="9"/>
  <c r="G437" i="9"/>
  <c r="H437" i="9"/>
  <c r="I437" i="9"/>
  <c r="J437" i="9"/>
  <c r="K437" i="9"/>
  <c r="L437" i="9"/>
  <c r="M437" i="9"/>
  <c r="N437" i="9"/>
  <c r="O437" i="9"/>
  <c r="P437" i="9"/>
  <c r="Q437" i="9"/>
  <c r="R437" i="9"/>
  <c r="S437" i="9"/>
  <c r="T437" i="9"/>
  <c r="U437" i="9"/>
  <c r="V437" i="9"/>
  <c r="W437" i="9"/>
  <c r="X437" i="9"/>
  <c r="Y437" i="9"/>
  <c r="Z437" i="9"/>
  <c r="AA437" i="9"/>
  <c r="AB437" i="9"/>
  <c r="AC437" i="9"/>
  <c r="AD437" i="9"/>
  <c r="AE437" i="9"/>
  <c r="AF437" i="9"/>
  <c r="AG437" i="9"/>
  <c r="AH437" i="9"/>
  <c r="AI437" i="9"/>
  <c r="AJ437" i="9"/>
  <c r="AK437" i="9"/>
  <c r="AL437" i="9"/>
  <c r="AM437" i="9"/>
  <c r="AN437" i="9"/>
  <c r="AO437" i="9"/>
  <c r="AP437" i="9"/>
  <c r="AQ437" i="9"/>
  <c r="AR437" i="9"/>
  <c r="AS437" i="9"/>
  <c r="AT437" i="9"/>
  <c r="AU437" i="9"/>
  <c r="AV437" i="9"/>
  <c r="AW437" i="9"/>
  <c r="AX437" i="9"/>
  <c r="AY437" i="9"/>
  <c r="AZ437" i="9"/>
  <c r="BA437" i="9"/>
  <c r="BB437" i="9"/>
  <c r="BC437" i="9"/>
  <c r="BD437" i="9"/>
  <c r="BE437" i="9"/>
  <c r="BF437" i="9"/>
  <c r="BG437" i="9"/>
  <c r="BH437" i="9"/>
  <c r="BI437" i="9"/>
  <c r="BJ437" i="9"/>
  <c r="BK437" i="9"/>
  <c r="B438" i="9"/>
  <c r="C438" i="9"/>
  <c r="D438" i="9"/>
  <c r="F438" i="9" s="1"/>
  <c r="E438" i="9"/>
  <c r="G438" i="9"/>
  <c r="H438" i="9"/>
  <c r="I438" i="9"/>
  <c r="J438" i="9"/>
  <c r="K438" i="9"/>
  <c r="L438" i="9"/>
  <c r="M438" i="9"/>
  <c r="N438" i="9"/>
  <c r="O438" i="9"/>
  <c r="P438" i="9"/>
  <c r="Q438" i="9"/>
  <c r="R438" i="9"/>
  <c r="S438" i="9"/>
  <c r="T438" i="9"/>
  <c r="U438" i="9"/>
  <c r="V438" i="9"/>
  <c r="W438" i="9"/>
  <c r="X438" i="9"/>
  <c r="Y438" i="9"/>
  <c r="Z438" i="9"/>
  <c r="AA438" i="9"/>
  <c r="AB438" i="9"/>
  <c r="AC438" i="9"/>
  <c r="AD438" i="9"/>
  <c r="AE438" i="9"/>
  <c r="AF438" i="9"/>
  <c r="AG438" i="9"/>
  <c r="AH438" i="9"/>
  <c r="AI438" i="9"/>
  <c r="AJ438" i="9"/>
  <c r="AK438" i="9"/>
  <c r="AL438" i="9"/>
  <c r="AM438" i="9"/>
  <c r="AN438" i="9"/>
  <c r="AO438" i="9"/>
  <c r="AP438" i="9"/>
  <c r="AQ438" i="9"/>
  <c r="AR438" i="9"/>
  <c r="AS438" i="9"/>
  <c r="AT438" i="9"/>
  <c r="AU438" i="9"/>
  <c r="AV438" i="9"/>
  <c r="AW438" i="9"/>
  <c r="AX438" i="9"/>
  <c r="AY438" i="9"/>
  <c r="AZ438" i="9"/>
  <c r="BA438" i="9"/>
  <c r="BB438" i="9"/>
  <c r="BC438" i="9"/>
  <c r="BD438" i="9"/>
  <c r="BE438" i="9"/>
  <c r="BF438" i="9"/>
  <c r="BG438" i="9"/>
  <c r="BH438" i="9"/>
  <c r="BI438" i="9"/>
  <c r="BJ438" i="9"/>
  <c r="BK438" i="9"/>
  <c r="B439" i="9"/>
  <c r="BN439" i="9" s="1"/>
  <c r="C439" i="9"/>
  <c r="D439" i="9"/>
  <c r="F439" i="9" s="1"/>
  <c r="E439" i="9"/>
  <c r="G439" i="9"/>
  <c r="H439" i="9"/>
  <c r="I439" i="9"/>
  <c r="J439" i="9"/>
  <c r="K439" i="9"/>
  <c r="L439" i="9"/>
  <c r="M439" i="9"/>
  <c r="N439" i="9"/>
  <c r="O439" i="9"/>
  <c r="P439" i="9"/>
  <c r="Q439" i="9"/>
  <c r="R439" i="9"/>
  <c r="S439" i="9"/>
  <c r="T439" i="9"/>
  <c r="U439" i="9"/>
  <c r="V439" i="9"/>
  <c r="W439" i="9"/>
  <c r="X439" i="9"/>
  <c r="Y439" i="9"/>
  <c r="Z439" i="9"/>
  <c r="AA439" i="9"/>
  <c r="AB439" i="9"/>
  <c r="AC439" i="9"/>
  <c r="AD439" i="9"/>
  <c r="AE439" i="9"/>
  <c r="AF439" i="9"/>
  <c r="AG439" i="9"/>
  <c r="AH439" i="9"/>
  <c r="AI439" i="9"/>
  <c r="AJ439" i="9"/>
  <c r="AK439" i="9"/>
  <c r="AL439" i="9"/>
  <c r="AM439" i="9"/>
  <c r="AN439" i="9"/>
  <c r="AO439" i="9"/>
  <c r="AP439" i="9"/>
  <c r="AQ439" i="9"/>
  <c r="AR439" i="9"/>
  <c r="AS439" i="9"/>
  <c r="AT439" i="9"/>
  <c r="AU439" i="9"/>
  <c r="AV439" i="9"/>
  <c r="AW439" i="9"/>
  <c r="AX439" i="9"/>
  <c r="AY439" i="9"/>
  <c r="AZ439" i="9"/>
  <c r="BA439" i="9"/>
  <c r="BB439" i="9"/>
  <c r="BC439" i="9"/>
  <c r="BD439" i="9"/>
  <c r="BE439" i="9"/>
  <c r="BF439" i="9"/>
  <c r="BG439" i="9"/>
  <c r="BH439" i="9"/>
  <c r="BI439" i="9"/>
  <c r="BJ439" i="9"/>
  <c r="BK439" i="9"/>
  <c r="B440" i="9"/>
  <c r="C440" i="9"/>
  <c r="D440" i="9"/>
  <c r="F440" i="9" s="1"/>
  <c r="E440" i="9"/>
  <c r="G440" i="9"/>
  <c r="H440" i="9"/>
  <c r="I440" i="9"/>
  <c r="J440" i="9"/>
  <c r="K440" i="9"/>
  <c r="L440" i="9"/>
  <c r="M440" i="9"/>
  <c r="N440" i="9"/>
  <c r="O440" i="9"/>
  <c r="P440" i="9"/>
  <c r="Q440" i="9"/>
  <c r="R440" i="9"/>
  <c r="S440" i="9"/>
  <c r="T440" i="9"/>
  <c r="U440" i="9"/>
  <c r="V440" i="9"/>
  <c r="W440" i="9"/>
  <c r="X440" i="9"/>
  <c r="Y440" i="9"/>
  <c r="Z440" i="9"/>
  <c r="AA440" i="9"/>
  <c r="AB440" i="9"/>
  <c r="AC440" i="9"/>
  <c r="AD440" i="9"/>
  <c r="AE440" i="9"/>
  <c r="AF440" i="9"/>
  <c r="AG440" i="9"/>
  <c r="AH440" i="9"/>
  <c r="AI440" i="9"/>
  <c r="AJ440" i="9"/>
  <c r="AK440" i="9"/>
  <c r="AL440" i="9"/>
  <c r="AM440" i="9"/>
  <c r="AN440" i="9"/>
  <c r="AO440" i="9"/>
  <c r="AP440" i="9"/>
  <c r="AQ440" i="9"/>
  <c r="AR440" i="9"/>
  <c r="AS440" i="9"/>
  <c r="AT440" i="9"/>
  <c r="AU440" i="9"/>
  <c r="AV440" i="9"/>
  <c r="AW440" i="9"/>
  <c r="AX440" i="9"/>
  <c r="AY440" i="9"/>
  <c r="AZ440" i="9"/>
  <c r="BA440" i="9"/>
  <c r="BB440" i="9"/>
  <c r="BC440" i="9"/>
  <c r="BD440" i="9"/>
  <c r="BE440" i="9"/>
  <c r="BF440" i="9"/>
  <c r="BG440" i="9"/>
  <c r="BH440" i="9"/>
  <c r="BI440" i="9"/>
  <c r="BJ440" i="9"/>
  <c r="BK440" i="9"/>
  <c r="B441" i="9"/>
  <c r="BM441" i="9" s="1"/>
  <c r="C441" i="9"/>
  <c r="D441" i="9"/>
  <c r="F441" i="9" s="1"/>
  <c r="E441" i="9"/>
  <c r="G441" i="9"/>
  <c r="H441" i="9"/>
  <c r="I441" i="9"/>
  <c r="J441" i="9"/>
  <c r="K441" i="9"/>
  <c r="L441" i="9"/>
  <c r="M441" i="9"/>
  <c r="N441" i="9"/>
  <c r="O441" i="9"/>
  <c r="P441" i="9"/>
  <c r="Q441" i="9"/>
  <c r="R441" i="9"/>
  <c r="S441" i="9"/>
  <c r="T441" i="9"/>
  <c r="U441" i="9"/>
  <c r="V441" i="9"/>
  <c r="W441" i="9"/>
  <c r="X441" i="9"/>
  <c r="Y441" i="9"/>
  <c r="Z441" i="9"/>
  <c r="AA441" i="9"/>
  <c r="AB441" i="9"/>
  <c r="AC441" i="9"/>
  <c r="AD441" i="9"/>
  <c r="AE441" i="9"/>
  <c r="AF441" i="9"/>
  <c r="AG441" i="9"/>
  <c r="AH441" i="9"/>
  <c r="AI441" i="9"/>
  <c r="AJ441" i="9"/>
  <c r="AK441" i="9"/>
  <c r="AL441" i="9"/>
  <c r="AM441" i="9"/>
  <c r="AN441" i="9"/>
  <c r="AO441" i="9"/>
  <c r="AP441" i="9"/>
  <c r="AQ441" i="9"/>
  <c r="AR441" i="9"/>
  <c r="AS441" i="9"/>
  <c r="AT441" i="9"/>
  <c r="AU441" i="9"/>
  <c r="AV441" i="9"/>
  <c r="AW441" i="9"/>
  <c r="AX441" i="9"/>
  <c r="AY441" i="9"/>
  <c r="AZ441" i="9"/>
  <c r="BA441" i="9"/>
  <c r="BB441" i="9"/>
  <c r="BC441" i="9"/>
  <c r="BD441" i="9"/>
  <c r="BE441" i="9"/>
  <c r="BF441" i="9"/>
  <c r="BG441" i="9"/>
  <c r="BH441" i="9"/>
  <c r="BI441" i="9"/>
  <c r="BJ441" i="9"/>
  <c r="BK441" i="9"/>
  <c r="B442" i="9"/>
  <c r="BN442" i="9" s="1"/>
  <c r="C442" i="9"/>
  <c r="D442" i="9"/>
  <c r="F442" i="9" s="1"/>
  <c r="E442" i="9"/>
  <c r="G442" i="9"/>
  <c r="H442" i="9"/>
  <c r="I442" i="9"/>
  <c r="J442" i="9"/>
  <c r="K442" i="9"/>
  <c r="L442" i="9"/>
  <c r="M442" i="9"/>
  <c r="N442" i="9"/>
  <c r="O442" i="9"/>
  <c r="P442" i="9"/>
  <c r="Q442" i="9"/>
  <c r="R442" i="9"/>
  <c r="S442" i="9"/>
  <c r="T442" i="9"/>
  <c r="U442" i="9"/>
  <c r="V442" i="9"/>
  <c r="W442" i="9"/>
  <c r="X442" i="9"/>
  <c r="Y442" i="9"/>
  <c r="Z442" i="9"/>
  <c r="AA442" i="9"/>
  <c r="AB442" i="9"/>
  <c r="AC442" i="9"/>
  <c r="AD442" i="9"/>
  <c r="AE442" i="9"/>
  <c r="AF442" i="9"/>
  <c r="AG442" i="9"/>
  <c r="AH442" i="9"/>
  <c r="AI442" i="9"/>
  <c r="AJ442" i="9"/>
  <c r="AK442" i="9"/>
  <c r="AL442" i="9"/>
  <c r="AM442" i="9"/>
  <c r="AN442" i="9"/>
  <c r="AO442" i="9"/>
  <c r="AP442" i="9"/>
  <c r="AQ442" i="9"/>
  <c r="AR442" i="9"/>
  <c r="AS442" i="9"/>
  <c r="AT442" i="9"/>
  <c r="AU442" i="9"/>
  <c r="AV442" i="9"/>
  <c r="AW442" i="9"/>
  <c r="AX442" i="9"/>
  <c r="AY442" i="9"/>
  <c r="AZ442" i="9"/>
  <c r="BA442" i="9"/>
  <c r="BB442" i="9"/>
  <c r="BC442" i="9"/>
  <c r="BD442" i="9"/>
  <c r="BE442" i="9"/>
  <c r="BF442" i="9"/>
  <c r="BG442" i="9"/>
  <c r="BH442" i="9"/>
  <c r="BI442" i="9"/>
  <c r="BJ442" i="9"/>
  <c r="BK442" i="9"/>
  <c r="B443" i="9"/>
  <c r="C443" i="9"/>
  <c r="D443" i="9"/>
  <c r="F443" i="9" s="1"/>
  <c r="E443" i="9"/>
  <c r="G443" i="9"/>
  <c r="H443" i="9"/>
  <c r="I443" i="9"/>
  <c r="J443" i="9"/>
  <c r="K443" i="9"/>
  <c r="L443" i="9"/>
  <c r="M443" i="9"/>
  <c r="N443" i="9"/>
  <c r="O443" i="9"/>
  <c r="P443" i="9"/>
  <c r="Q443" i="9"/>
  <c r="R443" i="9"/>
  <c r="S443" i="9"/>
  <c r="T443" i="9"/>
  <c r="U443" i="9"/>
  <c r="V443" i="9"/>
  <c r="W443" i="9"/>
  <c r="X443" i="9"/>
  <c r="Y443" i="9"/>
  <c r="Z443" i="9"/>
  <c r="AA443" i="9"/>
  <c r="AB443" i="9"/>
  <c r="AC443" i="9"/>
  <c r="AD443" i="9"/>
  <c r="AE443" i="9"/>
  <c r="AF443" i="9"/>
  <c r="AG443" i="9"/>
  <c r="AH443" i="9"/>
  <c r="AI443" i="9"/>
  <c r="AJ443" i="9"/>
  <c r="AK443" i="9"/>
  <c r="AL443" i="9"/>
  <c r="AM443" i="9"/>
  <c r="AN443" i="9"/>
  <c r="AO443" i="9"/>
  <c r="AP443" i="9"/>
  <c r="AQ443" i="9"/>
  <c r="AR443" i="9"/>
  <c r="AS443" i="9"/>
  <c r="AT443" i="9"/>
  <c r="AU443" i="9"/>
  <c r="AV443" i="9"/>
  <c r="AW443" i="9"/>
  <c r="AX443" i="9"/>
  <c r="AY443" i="9"/>
  <c r="AZ443" i="9"/>
  <c r="BA443" i="9"/>
  <c r="BB443" i="9"/>
  <c r="BC443" i="9"/>
  <c r="BD443" i="9"/>
  <c r="BE443" i="9"/>
  <c r="BF443" i="9"/>
  <c r="BG443" i="9"/>
  <c r="BH443" i="9"/>
  <c r="BI443" i="9"/>
  <c r="BJ443" i="9"/>
  <c r="BK443" i="9"/>
  <c r="B444" i="9"/>
  <c r="C444" i="9"/>
  <c r="D444" i="9"/>
  <c r="F444" i="9" s="1"/>
  <c r="E444" i="9"/>
  <c r="G444" i="9"/>
  <c r="H444" i="9"/>
  <c r="I444" i="9"/>
  <c r="J444" i="9"/>
  <c r="K444" i="9"/>
  <c r="L444" i="9"/>
  <c r="M444" i="9"/>
  <c r="N444" i="9"/>
  <c r="O444" i="9"/>
  <c r="P444" i="9"/>
  <c r="Q444" i="9"/>
  <c r="R444" i="9"/>
  <c r="S444" i="9"/>
  <c r="T444" i="9"/>
  <c r="U444" i="9"/>
  <c r="V444" i="9"/>
  <c r="W444" i="9"/>
  <c r="X444" i="9"/>
  <c r="Y444" i="9"/>
  <c r="Z444" i="9"/>
  <c r="AA444" i="9"/>
  <c r="AB444" i="9"/>
  <c r="AC444" i="9"/>
  <c r="AD444" i="9"/>
  <c r="AE444" i="9"/>
  <c r="AF444" i="9"/>
  <c r="AG444" i="9"/>
  <c r="AH444" i="9"/>
  <c r="AI444" i="9"/>
  <c r="AJ444" i="9"/>
  <c r="AK444" i="9"/>
  <c r="AL444" i="9"/>
  <c r="AM444" i="9"/>
  <c r="AN444" i="9"/>
  <c r="AO444" i="9"/>
  <c r="AP444" i="9"/>
  <c r="AQ444" i="9"/>
  <c r="AR444" i="9"/>
  <c r="AS444" i="9"/>
  <c r="AT444" i="9"/>
  <c r="AU444" i="9"/>
  <c r="AV444" i="9"/>
  <c r="AW444" i="9"/>
  <c r="AX444" i="9"/>
  <c r="AY444" i="9"/>
  <c r="AZ444" i="9"/>
  <c r="BA444" i="9"/>
  <c r="BB444" i="9"/>
  <c r="BC444" i="9"/>
  <c r="BD444" i="9"/>
  <c r="BE444" i="9"/>
  <c r="BF444" i="9"/>
  <c r="BG444" i="9"/>
  <c r="BH444" i="9"/>
  <c r="BI444" i="9"/>
  <c r="BJ444" i="9"/>
  <c r="BK444" i="9"/>
  <c r="B445" i="9"/>
  <c r="C445" i="9"/>
  <c r="D445" i="9"/>
  <c r="F445" i="9" s="1"/>
  <c r="E445" i="9"/>
  <c r="G445" i="9"/>
  <c r="H445" i="9"/>
  <c r="I445" i="9"/>
  <c r="J445" i="9"/>
  <c r="K445" i="9"/>
  <c r="L445" i="9"/>
  <c r="M445" i="9"/>
  <c r="N445" i="9"/>
  <c r="O445" i="9"/>
  <c r="P445" i="9"/>
  <c r="Q445" i="9"/>
  <c r="R445" i="9"/>
  <c r="S445" i="9"/>
  <c r="T445" i="9"/>
  <c r="U445" i="9"/>
  <c r="V445" i="9"/>
  <c r="W445" i="9"/>
  <c r="X445" i="9"/>
  <c r="Y445" i="9"/>
  <c r="Z445" i="9"/>
  <c r="AA445" i="9"/>
  <c r="AB445" i="9"/>
  <c r="AC445" i="9"/>
  <c r="AD445" i="9"/>
  <c r="AE445" i="9"/>
  <c r="AF445" i="9"/>
  <c r="AG445" i="9"/>
  <c r="AH445" i="9"/>
  <c r="AI445" i="9"/>
  <c r="AJ445" i="9"/>
  <c r="AK445" i="9"/>
  <c r="AL445" i="9"/>
  <c r="AM445" i="9"/>
  <c r="AN445" i="9"/>
  <c r="AO445" i="9"/>
  <c r="AP445" i="9"/>
  <c r="AQ445" i="9"/>
  <c r="AR445" i="9"/>
  <c r="AS445" i="9"/>
  <c r="AT445" i="9"/>
  <c r="AU445" i="9"/>
  <c r="AV445" i="9"/>
  <c r="AW445" i="9"/>
  <c r="AX445" i="9"/>
  <c r="AY445" i="9"/>
  <c r="AZ445" i="9"/>
  <c r="BA445" i="9"/>
  <c r="BB445" i="9"/>
  <c r="BC445" i="9"/>
  <c r="BD445" i="9"/>
  <c r="BE445" i="9"/>
  <c r="BF445" i="9"/>
  <c r="BG445" i="9"/>
  <c r="BH445" i="9"/>
  <c r="BI445" i="9"/>
  <c r="BJ445" i="9"/>
  <c r="BK445" i="9"/>
  <c r="B446" i="9"/>
  <c r="BM446" i="9" s="1"/>
  <c r="C446" i="9"/>
  <c r="D446" i="9"/>
  <c r="F446" i="9" s="1"/>
  <c r="E446" i="9"/>
  <c r="G446" i="9"/>
  <c r="H446" i="9"/>
  <c r="I446" i="9"/>
  <c r="J446" i="9"/>
  <c r="K446" i="9"/>
  <c r="L446" i="9"/>
  <c r="M446" i="9"/>
  <c r="N446" i="9"/>
  <c r="O446" i="9"/>
  <c r="P446" i="9"/>
  <c r="Q446" i="9"/>
  <c r="R446" i="9"/>
  <c r="S446" i="9"/>
  <c r="T446" i="9"/>
  <c r="U446" i="9"/>
  <c r="V446" i="9"/>
  <c r="W446" i="9"/>
  <c r="X446" i="9"/>
  <c r="Y446" i="9"/>
  <c r="Z446" i="9"/>
  <c r="AA446" i="9"/>
  <c r="AB446" i="9"/>
  <c r="AC446" i="9"/>
  <c r="AD446" i="9"/>
  <c r="AE446" i="9"/>
  <c r="AF446" i="9"/>
  <c r="AG446" i="9"/>
  <c r="AH446" i="9"/>
  <c r="AI446" i="9"/>
  <c r="AJ446" i="9"/>
  <c r="AK446" i="9"/>
  <c r="AL446" i="9"/>
  <c r="AM446" i="9"/>
  <c r="AN446" i="9"/>
  <c r="AO446" i="9"/>
  <c r="AP446" i="9"/>
  <c r="AQ446" i="9"/>
  <c r="AR446" i="9"/>
  <c r="AS446" i="9"/>
  <c r="AT446" i="9"/>
  <c r="AU446" i="9"/>
  <c r="AV446" i="9"/>
  <c r="AW446" i="9"/>
  <c r="AX446" i="9"/>
  <c r="AY446" i="9"/>
  <c r="AZ446" i="9"/>
  <c r="BA446" i="9"/>
  <c r="BB446" i="9"/>
  <c r="BC446" i="9"/>
  <c r="BD446" i="9"/>
  <c r="BE446" i="9"/>
  <c r="BF446" i="9"/>
  <c r="BG446" i="9"/>
  <c r="BH446" i="9"/>
  <c r="BI446" i="9"/>
  <c r="BJ446" i="9"/>
  <c r="BK446" i="9"/>
  <c r="B447" i="9"/>
  <c r="C447" i="9"/>
  <c r="D447" i="9"/>
  <c r="F447" i="9" s="1"/>
  <c r="E447" i="9"/>
  <c r="G447" i="9"/>
  <c r="H447" i="9"/>
  <c r="I447" i="9"/>
  <c r="J447" i="9"/>
  <c r="K447" i="9"/>
  <c r="L447" i="9"/>
  <c r="M447" i="9"/>
  <c r="N447" i="9"/>
  <c r="O447" i="9"/>
  <c r="P447" i="9"/>
  <c r="Q447" i="9"/>
  <c r="R447" i="9"/>
  <c r="S447" i="9"/>
  <c r="T447" i="9"/>
  <c r="U447" i="9"/>
  <c r="V447" i="9"/>
  <c r="W447" i="9"/>
  <c r="X447" i="9"/>
  <c r="Y447" i="9"/>
  <c r="Z447" i="9"/>
  <c r="AA447" i="9"/>
  <c r="AB447" i="9"/>
  <c r="AC447" i="9"/>
  <c r="AD447" i="9"/>
  <c r="AE447" i="9"/>
  <c r="AF447" i="9"/>
  <c r="AG447" i="9"/>
  <c r="AH447" i="9"/>
  <c r="AI447" i="9"/>
  <c r="AJ447" i="9"/>
  <c r="AK447" i="9"/>
  <c r="AL447" i="9"/>
  <c r="AM447" i="9"/>
  <c r="AN447" i="9"/>
  <c r="AO447" i="9"/>
  <c r="AP447" i="9"/>
  <c r="AQ447" i="9"/>
  <c r="AR447" i="9"/>
  <c r="AS447" i="9"/>
  <c r="AT447" i="9"/>
  <c r="AU447" i="9"/>
  <c r="AV447" i="9"/>
  <c r="AW447" i="9"/>
  <c r="AX447" i="9"/>
  <c r="AY447" i="9"/>
  <c r="AZ447" i="9"/>
  <c r="BA447" i="9"/>
  <c r="BB447" i="9"/>
  <c r="BC447" i="9"/>
  <c r="BD447" i="9"/>
  <c r="BE447" i="9"/>
  <c r="BF447" i="9"/>
  <c r="BG447" i="9"/>
  <c r="BH447" i="9"/>
  <c r="BI447" i="9"/>
  <c r="BJ447" i="9"/>
  <c r="BK447" i="9"/>
  <c r="B448" i="9"/>
  <c r="C448" i="9"/>
  <c r="D448" i="9"/>
  <c r="F448" i="9" s="1"/>
  <c r="E448" i="9"/>
  <c r="G448" i="9"/>
  <c r="H448" i="9"/>
  <c r="I448" i="9"/>
  <c r="J448" i="9"/>
  <c r="K448" i="9"/>
  <c r="L448" i="9"/>
  <c r="M448" i="9"/>
  <c r="N448" i="9"/>
  <c r="O448" i="9"/>
  <c r="P448" i="9"/>
  <c r="Q448" i="9"/>
  <c r="R448" i="9"/>
  <c r="S448" i="9"/>
  <c r="T448" i="9"/>
  <c r="U448" i="9"/>
  <c r="V448" i="9"/>
  <c r="W448" i="9"/>
  <c r="X448" i="9"/>
  <c r="Y448" i="9"/>
  <c r="Z448" i="9"/>
  <c r="AA448" i="9"/>
  <c r="AB448" i="9"/>
  <c r="AC448" i="9"/>
  <c r="AD448" i="9"/>
  <c r="AE448" i="9"/>
  <c r="AF448" i="9"/>
  <c r="AG448" i="9"/>
  <c r="AH448" i="9"/>
  <c r="AI448" i="9"/>
  <c r="AJ448" i="9"/>
  <c r="AK448" i="9"/>
  <c r="AL448" i="9"/>
  <c r="AM448" i="9"/>
  <c r="AN448" i="9"/>
  <c r="AO448" i="9"/>
  <c r="AP448" i="9"/>
  <c r="AQ448" i="9"/>
  <c r="AR448" i="9"/>
  <c r="AS448" i="9"/>
  <c r="AT448" i="9"/>
  <c r="AU448" i="9"/>
  <c r="AV448" i="9"/>
  <c r="AW448" i="9"/>
  <c r="AX448" i="9"/>
  <c r="AY448" i="9"/>
  <c r="AZ448" i="9"/>
  <c r="BA448" i="9"/>
  <c r="BB448" i="9"/>
  <c r="BC448" i="9"/>
  <c r="BD448" i="9"/>
  <c r="BE448" i="9"/>
  <c r="BF448" i="9"/>
  <c r="BG448" i="9"/>
  <c r="BH448" i="9"/>
  <c r="BI448" i="9"/>
  <c r="BJ448" i="9"/>
  <c r="BK448" i="9"/>
  <c r="B449" i="9"/>
  <c r="BN449" i="9" s="1"/>
  <c r="C449" i="9"/>
  <c r="D449" i="9"/>
  <c r="F449" i="9" s="1"/>
  <c r="E449" i="9"/>
  <c r="G449" i="9"/>
  <c r="H449" i="9"/>
  <c r="I449" i="9"/>
  <c r="J449" i="9"/>
  <c r="K449" i="9"/>
  <c r="L449" i="9"/>
  <c r="M449" i="9"/>
  <c r="N449" i="9"/>
  <c r="O449" i="9"/>
  <c r="P449" i="9"/>
  <c r="Q449" i="9"/>
  <c r="R449" i="9"/>
  <c r="S449" i="9"/>
  <c r="T449" i="9"/>
  <c r="U449" i="9"/>
  <c r="V449" i="9"/>
  <c r="W449" i="9"/>
  <c r="X449" i="9"/>
  <c r="Y449" i="9"/>
  <c r="Z449" i="9"/>
  <c r="AA449" i="9"/>
  <c r="AB449" i="9"/>
  <c r="AC449" i="9"/>
  <c r="AD449" i="9"/>
  <c r="AE449" i="9"/>
  <c r="AF449" i="9"/>
  <c r="AG449" i="9"/>
  <c r="AH449" i="9"/>
  <c r="AI449" i="9"/>
  <c r="AJ449" i="9"/>
  <c r="AK449" i="9"/>
  <c r="AL449" i="9"/>
  <c r="AM449" i="9"/>
  <c r="AN449" i="9"/>
  <c r="AO449" i="9"/>
  <c r="AP449" i="9"/>
  <c r="AQ449" i="9"/>
  <c r="AR449" i="9"/>
  <c r="AS449" i="9"/>
  <c r="AT449" i="9"/>
  <c r="AU449" i="9"/>
  <c r="AV449" i="9"/>
  <c r="AW449" i="9"/>
  <c r="AX449" i="9"/>
  <c r="AY449" i="9"/>
  <c r="AZ449" i="9"/>
  <c r="BA449" i="9"/>
  <c r="BB449" i="9"/>
  <c r="BC449" i="9"/>
  <c r="BD449" i="9"/>
  <c r="BE449" i="9"/>
  <c r="BF449" i="9"/>
  <c r="BG449" i="9"/>
  <c r="BH449" i="9"/>
  <c r="BI449" i="9"/>
  <c r="BJ449" i="9"/>
  <c r="BK449" i="9"/>
  <c r="B450" i="9"/>
  <c r="BM450" i="9" s="1"/>
  <c r="C450" i="9"/>
  <c r="D450" i="9"/>
  <c r="F450" i="9" s="1"/>
  <c r="E450" i="9"/>
  <c r="G450" i="9"/>
  <c r="H450" i="9"/>
  <c r="I450" i="9"/>
  <c r="J450" i="9"/>
  <c r="K450" i="9"/>
  <c r="L450" i="9"/>
  <c r="M450" i="9"/>
  <c r="N450" i="9"/>
  <c r="O450" i="9"/>
  <c r="P450" i="9"/>
  <c r="Q450" i="9"/>
  <c r="R450" i="9"/>
  <c r="S450" i="9"/>
  <c r="T450" i="9"/>
  <c r="U450" i="9"/>
  <c r="V450" i="9"/>
  <c r="W450" i="9"/>
  <c r="X450" i="9"/>
  <c r="Y450" i="9"/>
  <c r="Z450" i="9"/>
  <c r="AA450" i="9"/>
  <c r="AB450" i="9"/>
  <c r="AC450" i="9"/>
  <c r="AD450" i="9"/>
  <c r="AE450" i="9"/>
  <c r="AF450" i="9"/>
  <c r="AG450" i="9"/>
  <c r="AH450" i="9"/>
  <c r="AI450" i="9"/>
  <c r="AJ450" i="9"/>
  <c r="AK450" i="9"/>
  <c r="AL450" i="9"/>
  <c r="AM450" i="9"/>
  <c r="AN450" i="9"/>
  <c r="AO450" i="9"/>
  <c r="AP450" i="9"/>
  <c r="AQ450" i="9"/>
  <c r="AR450" i="9"/>
  <c r="AS450" i="9"/>
  <c r="AT450" i="9"/>
  <c r="AU450" i="9"/>
  <c r="AV450" i="9"/>
  <c r="AW450" i="9"/>
  <c r="AX450" i="9"/>
  <c r="AY450" i="9"/>
  <c r="AZ450" i="9"/>
  <c r="BA450" i="9"/>
  <c r="BB450" i="9"/>
  <c r="BC450" i="9"/>
  <c r="BD450" i="9"/>
  <c r="BE450" i="9"/>
  <c r="BF450" i="9"/>
  <c r="BG450" i="9"/>
  <c r="BH450" i="9"/>
  <c r="BI450" i="9"/>
  <c r="BJ450" i="9"/>
  <c r="BK450" i="9"/>
  <c r="B451" i="9"/>
  <c r="BL451" i="9" s="1"/>
  <c r="C451" i="9"/>
  <c r="D451" i="9"/>
  <c r="F451" i="9" s="1"/>
  <c r="E451" i="9"/>
  <c r="G451" i="9"/>
  <c r="H451" i="9"/>
  <c r="I451" i="9"/>
  <c r="J451" i="9"/>
  <c r="K451" i="9"/>
  <c r="L451" i="9"/>
  <c r="M451" i="9"/>
  <c r="N451" i="9"/>
  <c r="O451" i="9"/>
  <c r="P451" i="9"/>
  <c r="Q451" i="9"/>
  <c r="R451" i="9"/>
  <c r="S451" i="9"/>
  <c r="T451" i="9"/>
  <c r="U451" i="9"/>
  <c r="V451" i="9"/>
  <c r="W451" i="9"/>
  <c r="X451" i="9"/>
  <c r="Y451" i="9"/>
  <c r="Z451" i="9"/>
  <c r="AA451" i="9"/>
  <c r="AB451" i="9"/>
  <c r="AC451" i="9"/>
  <c r="AD451" i="9"/>
  <c r="AE451" i="9"/>
  <c r="AF451" i="9"/>
  <c r="AG451" i="9"/>
  <c r="AH451" i="9"/>
  <c r="AI451" i="9"/>
  <c r="AJ451" i="9"/>
  <c r="AK451" i="9"/>
  <c r="AL451" i="9"/>
  <c r="AM451" i="9"/>
  <c r="AN451" i="9"/>
  <c r="AO451" i="9"/>
  <c r="AP451" i="9"/>
  <c r="AQ451" i="9"/>
  <c r="AR451" i="9"/>
  <c r="AS451" i="9"/>
  <c r="AT451" i="9"/>
  <c r="AU451" i="9"/>
  <c r="AV451" i="9"/>
  <c r="AW451" i="9"/>
  <c r="AX451" i="9"/>
  <c r="AY451" i="9"/>
  <c r="AZ451" i="9"/>
  <c r="BA451" i="9"/>
  <c r="BB451" i="9"/>
  <c r="BC451" i="9"/>
  <c r="BD451" i="9"/>
  <c r="BE451" i="9"/>
  <c r="BF451" i="9"/>
  <c r="BG451" i="9"/>
  <c r="BH451" i="9"/>
  <c r="BI451" i="9"/>
  <c r="BJ451" i="9"/>
  <c r="BK451" i="9"/>
  <c r="B452" i="9"/>
  <c r="C452" i="9"/>
  <c r="D452" i="9"/>
  <c r="F452" i="9" s="1"/>
  <c r="E452" i="9"/>
  <c r="G452" i="9"/>
  <c r="H452" i="9"/>
  <c r="I452" i="9"/>
  <c r="J452" i="9"/>
  <c r="K452" i="9"/>
  <c r="L452" i="9"/>
  <c r="M452" i="9"/>
  <c r="N452" i="9"/>
  <c r="O452" i="9"/>
  <c r="P452" i="9"/>
  <c r="Q452" i="9"/>
  <c r="R452" i="9"/>
  <c r="S452" i="9"/>
  <c r="T452" i="9"/>
  <c r="U452" i="9"/>
  <c r="V452" i="9"/>
  <c r="W452" i="9"/>
  <c r="X452" i="9"/>
  <c r="Y452" i="9"/>
  <c r="Z452" i="9"/>
  <c r="AA452" i="9"/>
  <c r="AB452" i="9"/>
  <c r="AC452" i="9"/>
  <c r="AD452" i="9"/>
  <c r="AE452" i="9"/>
  <c r="AF452" i="9"/>
  <c r="AG452" i="9"/>
  <c r="AH452" i="9"/>
  <c r="AI452" i="9"/>
  <c r="AJ452" i="9"/>
  <c r="AK452" i="9"/>
  <c r="AL452" i="9"/>
  <c r="AM452" i="9"/>
  <c r="AN452" i="9"/>
  <c r="AO452" i="9"/>
  <c r="AP452" i="9"/>
  <c r="AQ452" i="9"/>
  <c r="AR452" i="9"/>
  <c r="AS452" i="9"/>
  <c r="AT452" i="9"/>
  <c r="AU452" i="9"/>
  <c r="AV452" i="9"/>
  <c r="AW452" i="9"/>
  <c r="AX452" i="9"/>
  <c r="AY452" i="9"/>
  <c r="AZ452" i="9"/>
  <c r="BA452" i="9"/>
  <c r="BB452" i="9"/>
  <c r="BC452" i="9"/>
  <c r="BD452" i="9"/>
  <c r="BE452" i="9"/>
  <c r="BF452" i="9"/>
  <c r="BG452" i="9"/>
  <c r="BH452" i="9"/>
  <c r="BI452" i="9"/>
  <c r="BJ452" i="9"/>
  <c r="BK452" i="9"/>
  <c r="B453" i="9"/>
  <c r="BN453" i="9" s="1"/>
  <c r="C453" i="9"/>
  <c r="D453" i="9"/>
  <c r="F453" i="9" s="1"/>
  <c r="E453" i="9"/>
  <c r="G453" i="9"/>
  <c r="H453" i="9"/>
  <c r="I453" i="9"/>
  <c r="J453" i="9"/>
  <c r="K453" i="9"/>
  <c r="L453" i="9"/>
  <c r="M453" i="9"/>
  <c r="N453" i="9"/>
  <c r="O453" i="9"/>
  <c r="P453" i="9"/>
  <c r="Q453" i="9"/>
  <c r="R453" i="9"/>
  <c r="S453" i="9"/>
  <c r="T453" i="9"/>
  <c r="U453" i="9"/>
  <c r="V453" i="9"/>
  <c r="W453" i="9"/>
  <c r="X453" i="9"/>
  <c r="Y453" i="9"/>
  <c r="Z453" i="9"/>
  <c r="AA453" i="9"/>
  <c r="AB453" i="9"/>
  <c r="AC453" i="9"/>
  <c r="AD453" i="9"/>
  <c r="AE453" i="9"/>
  <c r="AF453" i="9"/>
  <c r="AG453" i="9"/>
  <c r="AH453" i="9"/>
  <c r="AI453" i="9"/>
  <c r="AJ453" i="9"/>
  <c r="AK453" i="9"/>
  <c r="AL453" i="9"/>
  <c r="AM453" i="9"/>
  <c r="AN453" i="9"/>
  <c r="AO453" i="9"/>
  <c r="AP453" i="9"/>
  <c r="AQ453" i="9"/>
  <c r="AR453" i="9"/>
  <c r="AS453" i="9"/>
  <c r="AT453" i="9"/>
  <c r="AU453" i="9"/>
  <c r="AV453" i="9"/>
  <c r="AW453" i="9"/>
  <c r="AX453" i="9"/>
  <c r="AY453" i="9"/>
  <c r="AZ453" i="9"/>
  <c r="BA453" i="9"/>
  <c r="BB453" i="9"/>
  <c r="BC453" i="9"/>
  <c r="BD453" i="9"/>
  <c r="BE453" i="9"/>
  <c r="BF453" i="9"/>
  <c r="BG453" i="9"/>
  <c r="BH453" i="9"/>
  <c r="BI453" i="9"/>
  <c r="BJ453" i="9"/>
  <c r="BK453" i="9"/>
  <c r="B454" i="9"/>
  <c r="C454" i="9"/>
  <c r="D454" i="9"/>
  <c r="F454" i="9" s="1"/>
  <c r="E454" i="9"/>
  <c r="G454" i="9"/>
  <c r="H454" i="9"/>
  <c r="I454" i="9"/>
  <c r="J454" i="9"/>
  <c r="K454" i="9"/>
  <c r="L454" i="9"/>
  <c r="M454" i="9"/>
  <c r="N454" i="9"/>
  <c r="O454" i="9"/>
  <c r="P454" i="9"/>
  <c r="Q454" i="9"/>
  <c r="R454" i="9"/>
  <c r="S454" i="9"/>
  <c r="T454" i="9"/>
  <c r="U454" i="9"/>
  <c r="V454" i="9"/>
  <c r="W454" i="9"/>
  <c r="X454" i="9"/>
  <c r="Y454" i="9"/>
  <c r="Z454" i="9"/>
  <c r="AA454" i="9"/>
  <c r="AB454" i="9"/>
  <c r="AC454" i="9"/>
  <c r="AD454" i="9"/>
  <c r="AE454" i="9"/>
  <c r="AF454" i="9"/>
  <c r="AG454" i="9"/>
  <c r="AH454" i="9"/>
  <c r="AI454" i="9"/>
  <c r="AJ454" i="9"/>
  <c r="AK454" i="9"/>
  <c r="AL454" i="9"/>
  <c r="AM454" i="9"/>
  <c r="AN454" i="9"/>
  <c r="AO454" i="9"/>
  <c r="AP454" i="9"/>
  <c r="AQ454" i="9"/>
  <c r="AR454" i="9"/>
  <c r="AS454" i="9"/>
  <c r="AT454" i="9"/>
  <c r="AU454" i="9"/>
  <c r="AV454" i="9"/>
  <c r="AW454" i="9"/>
  <c r="AX454" i="9"/>
  <c r="AY454" i="9"/>
  <c r="AZ454" i="9"/>
  <c r="BA454" i="9"/>
  <c r="BB454" i="9"/>
  <c r="BC454" i="9"/>
  <c r="BD454" i="9"/>
  <c r="BE454" i="9"/>
  <c r="BF454" i="9"/>
  <c r="BG454" i="9"/>
  <c r="BH454" i="9"/>
  <c r="BI454" i="9"/>
  <c r="BJ454" i="9"/>
  <c r="BK454" i="9"/>
  <c r="B455" i="9"/>
  <c r="BM455" i="9" s="1"/>
  <c r="C455" i="9"/>
  <c r="D455" i="9"/>
  <c r="F455" i="9" s="1"/>
  <c r="E455" i="9"/>
  <c r="G455" i="9"/>
  <c r="H455" i="9"/>
  <c r="I455" i="9"/>
  <c r="J455" i="9"/>
  <c r="K455" i="9"/>
  <c r="L455" i="9"/>
  <c r="M455" i="9"/>
  <c r="N455" i="9"/>
  <c r="O455" i="9"/>
  <c r="P455" i="9"/>
  <c r="Q455" i="9"/>
  <c r="R455" i="9"/>
  <c r="S455" i="9"/>
  <c r="T455" i="9"/>
  <c r="U455" i="9"/>
  <c r="V455" i="9"/>
  <c r="W455" i="9"/>
  <c r="X455" i="9"/>
  <c r="Y455" i="9"/>
  <c r="Z455" i="9"/>
  <c r="AA455" i="9"/>
  <c r="AB455" i="9"/>
  <c r="AC455" i="9"/>
  <c r="AD455" i="9"/>
  <c r="AE455" i="9"/>
  <c r="AF455" i="9"/>
  <c r="AG455" i="9"/>
  <c r="AH455" i="9"/>
  <c r="AI455" i="9"/>
  <c r="AJ455" i="9"/>
  <c r="AK455" i="9"/>
  <c r="AL455" i="9"/>
  <c r="AM455" i="9"/>
  <c r="AN455" i="9"/>
  <c r="AO455" i="9"/>
  <c r="AP455" i="9"/>
  <c r="AQ455" i="9"/>
  <c r="AR455" i="9"/>
  <c r="AS455" i="9"/>
  <c r="AT455" i="9"/>
  <c r="AU455" i="9"/>
  <c r="AV455" i="9"/>
  <c r="AW455" i="9"/>
  <c r="AX455" i="9"/>
  <c r="AY455" i="9"/>
  <c r="AZ455" i="9"/>
  <c r="BA455" i="9"/>
  <c r="BB455" i="9"/>
  <c r="BC455" i="9"/>
  <c r="BD455" i="9"/>
  <c r="BE455" i="9"/>
  <c r="BF455" i="9"/>
  <c r="BG455" i="9"/>
  <c r="BH455" i="9"/>
  <c r="BI455" i="9"/>
  <c r="BJ455" i="9"/>
  <c r="BK455" i="9"/>
  <c r="B456" i="9"/>
  <c r="BN456" i="9" s="1"/>
  <c r="C456" i="9"/>
  <c r="D456" i="9"/>
  <c r="F456" i="9" s="1"/>
  <c r="E456" i="9"/>
  <c r="G456" i="9"/>
  <c r="H456" i="9"/>
  <c r="I456" i="9"/>
  <c r="J456" i="9"/>
  <c r="K456" i="9"/>
  <c r="L456" i="9"/>
  <c r="M456" i="9"/>
  <c r="N456" i="9"/>
  <c r="O456" i="9"/>
  <c r="P456" i="9"/>
  <c r="Q456" i="9"/>
  <c r="R456" i="9"/>
  <c r="S456" i="9"/>
  <c r="T456" i="9"/>
  <c r="U456" i="9"/>
  <c r="V456" i="9"/>
  <c r="W456" i="9"/>
  <c r="X456" i="9"/>
  <c r="Y456" i="9"/>
  <c r="Z456" i="9"/>
  <c r="AA456" i="9"/>
  <c r="AB456" i="9"/>
  <c r="AC456" i="9"/>
  <c r="AD456" i="9"/>
  <c r="AE456" i="9"/>
  <c r="AF456" i="9"/>
  <c r="AG456" i="9"/>
  <c r="AH456" i="9"/>
  <c r="AI456" i="9"/>
  <c r="AJ456" i="9"/>
  <c r="AK456" i="9"/>
  <c r="AL456" i="9"/>
  <c r="AM456" i="9"/>
  <c r="AN456" i="9"/>
  <c r="AO456" i="9"/>
  <c r="AP456" i="9"/>
  <c r="AQ456" i="9"/>
  <c r="AR456" i="9"/>
  <c r="AS456" i="9"/>
  <c r="AT456" i="9"/>
  <c r="AU456" i="9"/>
  <c r="AV456" i="9"/>
  <c r="AW456" i="9"/>
  <c r="AX456" i="9"/>
  <c r="AY456" i="9"/>
  <c r="AZ456" i="9"/>
  <c r="BA456" i="9"/>
  <c r="BB456" i="9"/>
  <c r="BC456" i="9"/>
  <c r="BD456" i="9"/>
  <c r="BE456" i="9"/>
  <c r="BF456" i="9"/>
  <c r="BG456" i="9"/>
  <c r="BH456" i="9"/>
  <c r="BI456" i="9"/>
  <c r="BJ456" i="9"/>
  <c r="BK456" i="9"/>
  <c r="B457" i="9"/>
  <c r="C457" i="9"/>
  <c r="D457" i="9"/>
  <c r="F457" i="9" s="1"/>
  <c r="E457" i="9"/>
  <c r="G457" i="9"/>
  <c r="H457" i="9"/>
  <c r="I457" i="9"/>
  <c r="J457" i="9"/>
  <c r="K457" i="9"/>
  <c r="L457" i="9"/>
  <c r="M457" i="9"/>
  <c r="N457" i="9"/>
  <c r="O457" i="9"/>
  <c r="P457" i="9"/>
  <c r="Q457" i="9"/>
  <c r="R457" i="9"/>
  <c r="S457" i="9"/>
  <c r="T457" i="9"/>
  <c r="U457" i="9"/>
  <c r="V457" i="9"/>
  <c r="W457" i="9"/>
  <c r="X457" i="9"/>
  <c r="Y457" i="9"/>
  <c r="Z457" i="9"/>
  <c r="AA457" i="9"/>
  <c r="AB457" i="9"/>
  <c r="AC457" i="9"/>
  <c r="AD457" i="9"/>
  <c r="AE457" i="9"/>
  <c r="AF457" i="9"/>
  <c r="AG457" i="9"/>
  <c r="AH457" i="9"/>
  <c r="AI457" i="9"/>
  <c r="AJ457" i="9"/>
  <c r="AK457" i="9"/>
  <c r="AL457" i="9"/>
  <c r="AM457" i="9"/>
  <c r="AN457" i="9"/>
  <c r="AO457" i="9"/>
  <c r="AP457" i="9"/>
  <c r="AQ457" i="9"/>
  <c r="AR457" i="9"/>
  <c r="AS457" i="9"/>
  <c r="AT457" i="9"/>
  <c r="AU457" i="9"/>
  <c r="AV457" i="9"/>
  <c r="AW457" i="9"/>
  <c r="AX457" i="9"/>
  <c r="AY457" i="9"/>
  <c r="AZ457" i="9"/>
  <c r="BA457" i="9"/>
  <c r="BB457" i="9"/>
  <c r="BC457" i="9"/>
  <c r="BD457" i="9"/>
  <c r="BE457" i="9"/>
  <c r="BF457" i="9"/>
  <c r="BG457" i="9"/>
  <c r="BH457" i="9"/>
  <c r="BI457" i="9"/>
  <c r="BJ457" i="9"/>
  <c r="BK457" i="9"/>
  <c r="B458" i="9"/>
  <c r="BN458" i="9" s="1"/>
  <c r="C458" i="9"/>
  <c r="D458" i="9"/>
  <c r="F458" i="9" s="1"/>
  <c r="E458" i="9"/>
  <c r="G458" i="9"/>
  <c r="H458" i="9"/>
  <c r="I458" i="9"/>
  <c r="J458" i="9"/>
  <c r="K458" i="9"/>
  <c r="L458" i="9"/>
  <c r="M458" i="9"/>
  <c r="N458" i="9"/>
  <c r="O458" i="9"/>
  <c r="P458" i="9"/>
  <c r="Q458" i="9"/>
  <c r="R458" i="9"/>
  <c r="S458" i="9"/>
  <c r="T458" i="9"/>
  <c r="U458" i="9"/>
  <c r="V458" i="9"/>
  <c r="W458" i="9"/>
  <c r="X458" i="9"/>
  <c r="Y458" i="9"/>
  <c r="Z458" i="9"/>
  <c r="AA458" i="9"/>
  <c r="AB458" i="9"/>
  <c r="AC458" i="9"/>
  <c r="AD458" i="9"/>
  <c r="AE458" i="9"/>
  <c r="AF458" i="9"/>
  <c r="AG458" i="9"/>
  <c r="AH458" i="9"/>
  <c r="AI458" i="9"/>
  <c r="AJ458" i="9"/>
  <c r="AK458" i="9"/>
  <c r="AL458" i="9"/>
  <c r="AM458" i="9"/>
  <c r="AN458" i="9"/>
  <c r="AO458" i="9"/>
  <c r="AP458" i="9"/>
  <c r="AQ458" i="9"/>
  <c r="AR458" i="9"/>
  <c r="AS458" i="9"/>
  <c r="AT458" i="9"/>
  <c r="AU458" i="9"/>
  <c r="AV458" i="9"/>
  <c r="AW458" i="9"/>
  <c r="AX458" i="9"/>
  <c r="AY458" i="9"/>
  <c r="AZ458" i="9"/>
  <c r="BA458" i="9"/>
  <c r="BB458" i="9"/>
  <c r="BC458" i="9"/>
  <c r="BD458" i="9"/>
  <c r="BE458" i="9"/>
  <c r="BF458" i="9"/>
  <c r="BG458" i="9"/>
  <c r="BH458" i="9"/>
  <c r="BI458" i="9"/>
  <c r="BJ458" i="9"/>
  <c r="BK458" i="9"/>
  <c r="B459" i="9"/>
  <c r="BN459" i="9" s="1"/>
  <c r="C459" i="9"/>
  <c r="D459" i="9"/>
  <c r="F459" i="9" s="1"/>
  <c r="E459" i="9"/>
  <c r="G459" i="9"/>
  <c r="H459" i="9"/>
  <c r="I459" i="9"/>
  <c r="J459" i="9"/>
  <c r="K459" i="9"/>
  <c r="L459" i="9"/>
  <c r="M459" i="9"/>
  <c r="N459" i="9"/>
  <c r="O459" i="9"/>
  <c r="P459" i="9"/>
  <c r="Q459" i="9"/>
  <c r="R459" i="9"/>
  <c r="S459" i="9"/>
  <c r="T459" i="9"/>
  <c r="U459" i="9"/>
  <c r="V459" i="9"/>
  <c r="W459" i="9"/>
  <c r="X459" i="9"/>
  <c r="Y459" i="9"/>
  <c r="Z459" i="9"/>
  <c r="AA459" i="9"/>
  <c r="AB459" i="9"/>
  <c r="AC459" i="9"/>
  <c r="AD459" i="9"/>
  <c r="AE459" i="9"/>
  <c r="AF459" i="9"/>
  <c r="AG459" i="9"/>
  <c r="AH459" i="9"/>
  <c r="AI459" i="9"/>
  <c r="AJ459" i="9"/>
  <c r="AK459" i="9"/>
  <c r="AL459" i="9"/>
  <c r="AM459" i="9"/>
  <c r="AN459" i="9"/>
  <c r="AO459" i="9"/>
  <c r="AP459" i="9"/>
  <c r="AQ459" i="9"/>
  <c r="AR459" i="9"/>
  <c r="AS459" i="9"/>
  <c r="AT459" i="9"/>
  <c r="AU459" i="9"/>
  <c r="AV459" i="9"/>
  <c r="AW459" i="9"/>
  <c r="AX459" i="9"/>
  <c r="AY459" i="9"/>
  <c r="AZ459" i="9"/>
  <c r="BA459" i="9"/>
  <c r="BB459" i="9"/>
  <c r="BC459" i="9"/>
  <c r="BD459" i="9"/>
  <c r="BE459" i="9"/>
  <c r="BF459" i="9"/>
  <c r="BG459" i="9"/>
  <c r="BH459" i="9"/>
  <c r="BI459" i="9"/>
  <c r="BJ459" i="9"/>
  <c r="BK459" i="9"/>
  <c r="B460" i="9"/>
  <c r="BM460" i="9" s="1"/>
  <c r="C460" i="9"/>
  <c r="D460" i="9"/>
  <c r="F460" i="9" s="1"/>
  <c r="E460" i="9"/>
  <c r="G460" i="9"/>
  <c r="H460" i="9"/>
  <c r="I460" i="9"/>
  <c r="J460" i="9"/>
  <c r="K460" i="9"/>
  <c r="L460" i="9"/>
  <c r="M460" i="9"/>
  <c r="N460" i="9"/>
  <c r="O460" i="9"/>
  <c r="P460" i="9"/>
  <c r="Q460" i="9"/>
  <c r="R460" i="9"/>
  <c r="S460" i="9"/>
  <c r="T460" i="9"/>
  <c r="U460" i="9"/>
  <c r="V460" i="9"/>
  <c r="W460" i="9"/>
  <c r="X460" i="9"/>
  <c r="Y460" i="9"/>
  <c r="Z460" i="9"/>
  <c r="AA460" i="9"/>
  <c r="AB460" i="9"/>
  <c r="AC460" i="9"/>
  <c r="AD460" i="9"/>
  <c r="AE460" i="9"/>
  <c r="AF460" i="9"/>
  <c r="AG460" i="9"/>
  <c r="AH460" i="9"/>
  <c r="AI460" i="9"/>
  <c r="AJ460" i="9"/>
  <c r="AK460" i="9"/>
  <c r="AL460" i="9"/>
  <c r="AM460" i="9"/>
  <c r="AN460" i="9"/>
  <c r="AO460" i="9"/>
  <c r="AP460" i="9"/>
  <c r="AQ460" i="9"/>
  <c r="AR460" i="9"/>
  <c r="AS460" i="9"/>
  <c r="AT460" i="9"/>
  <c r="AU460" i="9"/>
  <c r="AV460" i="9"/>
  <c r="AW460" i="9"/>
  <c r="AX460" i="9"/>
  <c r="AY460" i="9"/>
  <c r="AZ460" i="9"/>
  <c r="BA460" i="9"/>
  <c r="BB460" i="9"/>
  <c r="BC460" i="9"/>
  <c r="BD460" i="9"/>
  <c r="BE460" i="9"/>
  <c r="BF460" i="9"/>
  <c r="BG460" i="9"/>
  <c r="BH460" i="9"/>
  <c r="BI460" i="9"/>
  <c r="BJ460" i="9"/>
  <c r="BK460" i="9"/>
  <c r="B461" i="9"/>
  <c r="C461" i="9"/>
  <c r="D461" i="9"/>
  <c r="F461" i="9" s="1"/>
  <c r="E461" i="9"/>
  <c r="G461" i="9"/>
  <c r="H461" i="9"/>
  <c r="I461" i="9"/>
  <c r="J461" i="9"/>
  <c r="K461" i="9"/>
  <c r="L461" i="9"/>
  <c r="M461" i="9"/>
  <c r="N461" i="9"/>
  <c r="O461" i="9"/>
  <c r="P461" i="9"/>
  <c r="Q461" i="9"/>
  <c r="R461" i="9"/>
  <c r="S461" i="9"/>
  <c r="T461" i="9"/>
  <c r="U461" i="9"/>
  <c r="V461" i="9"/>
  <c r="W461" i="9"/>
  <c r="X461" i="9"/>
  <c r="Y461" i="9"/>
  <c r="Z461" i="9"/>
  <c r="AA461" i="9"/>
  <c r="AB461" i="9"/>
  <c r="AC461" i="9"/>
  <c r="AD461" i="9"/>
  <c r="AE461" i="9"/>
  <c r="AF461" i="9"/>
  <c r="AG461" i="9"/>
  <c r="AH461" i="9"/>
  <c r="AI461" i="9"/>
  <c r="AJ461" i="9"/>
  <c r="AK461" i="9"/>
  <c r="AL461" i="9"/>
  <c r="AM461" i="9"/>
  <c r="AN461" i="9"/>
  <c r="AO461" i="9"/>
  <c r="AP461" i="9"/>
  <c r="AQ461" i="9"/>
  <c r="AR461" i="9"/>
  <c r="AS461" i="9"/>
  <c r="AT461" i="9"/>
  <c r="AU461" i="9"/>
  <c r="AV461" i="9"/>
  <c r="AW461" i="9"/>
  <c r="AX461" i="9"/>
  <c r="AY461" i="9"/>
  <c r="AZ461" i="9"/>
  <c r="BA461" i="9"/>
  <c r="BB461" i="9"/>
  <c r="BC461" i="9"/>
  <c r="BD461" i="9"/>
  <c r="BE461" i="9"/>
  <c r="BF461" i="9"/>
  <c r="BG461" i="9"/>
  <c r="BH461" i="9"/>
  <c r="BI461" i="9"/>
  <c r="BJ461" i="9"/>
  <c r="BK461" i="9"/>
  <c r="B462" i="9"/>
  <c r="BP462" i="9" s="1"/>
  <c r="C462" i="9"/>
  <c r="D462" i="9"/>
  <c r="F462" i="9" s="1"/>
  <c r="E462" i="9"/>
  <c r="G462" i="9"/>
  <c r="H462" i="9"/>
  <c r="I462" i="9"/>
  <c r="J462" i="9"/>
  <c r="K462" i="9"/>
  <c r="L462" i="9"/>
  <c r="M462" i="9"/>
  <c r="N462" i="9"/>
  <c r="O462" i="9"/>
  <c r="P462" i="9"/>
  <c r="Q462" i="9"/>
  <c r="R462" i="9"/>
  <c r="S462" i="9"/>
  <c r="T462" i="9"/>
  <c r="U462" i="9"/>
  <c r="V462" i="9"/>
  <c r="W462" i="9"/>
  <c r="X462" i="9"/>
  <c r="Y462" i="9"/>
  <c r="Z462" i="9"/>
  <c r="AA462" i="9"/>
  <c r="AB462" i="9"/>
  <c r="AC462" i="9"/>
  <c r="AD462" i="9"/>
  <c r="AE462" i="9"/>
  <c r="AF462" i="9"/>
  <c r="AG462" i="9"/>
  <c r="AH462" i="9"/>
  <c r="AI462" i="9"/>
  <c r="AJ462" i="9"/>
  <c r="AK462" i="9"/>
  <c r="AL462" i="9"/>
  <c r="AM462" i="9"/>
  <c r="AN462" i="9"/>
  <c r="AO462" i="9"/>
  <c r="AP462" i="9"/>
  <c r="AQ462" i="9"/>
  <c r="AR462" i="9"/>
  <c r="AS462" i="9"/>
  <c r="AT462" i="9"/>
  <c r="AU462" i="9"/>
  <c r="AV462" i="9"/>
  <c r="AW462" i="9"/>
  <c r="AX462" i="9"/>
  <c r="AY462" i="9"/>
  <c r="AZ462" i="9"/>
  <c r="BA462" i="9"/>
  <c r="BB462" i="9"/>
  <c r="BC462" i="9"/>
  <c r="BD462" i="9"/>
  <c r="BE462" i="9"/>
  <c r="BF462" i="9"/>
  <c r="BG462" i="9"/>
  <c r="BH462" i="9"/>
  <c r="BI462" i="9"/>
  <c r="BJ462" i="9"/>
  <c r="BK462" i="9"/>
  <c r="B463" i="9"/>
  <c r="C463" i="9"/>
  <c r="D463" i="9"/>
  <c r="F463" i="9" s="1"/>
  <c r="E463" i="9"/>
  <c r="G463" i="9"/>
  <c r="H463" i="9"/>
  <c r="I463" i="9"/>
  <c r="J463" i="9"/>
  <c r="K463" i="9"/>
  <c r="L463" i="9"/>
  <c r="M463" i="9"/>
  <c r="N463" i="9"/>
  <c r="O463" i="9"/>
  <c r="P463" i="9"/>
  <c r="Q463" i="9"/>
  <c r="R463" i="9"/>
  <c r="S463" i="9"/>
  <c r="T463" i="9"/>
  <c r="U463" i="9"/>
  <c r="V463" i="9"/>
  <c r="W463" i="9"/>
  <c r="X463" i="9"/>
  <c r="Y463" i="9"/>
  <c r="Z463" i="9"/>
  <c r="AA463" i="9"/>
  <c r="AB463" i="9"/>
  <c r="AC463" i="9"/>
  <c r="AD463" i="9"/>
  <c r="AE463" i="9"/>
  <c r="AF463" i="9"/>
  <c r="AG463" i="9"/>
  <c r="AH463" i="9"/>
  <c r="AI463" i="9"/>
  <c r="AJ463" i="9"/>
  <c r="AK463" i="9"/>
  <c r="AL463" i="9"/>
  <c r="AM463" i="9"/>
  <c r="AN463" i="9"/>
  <c r="AO463" i="9"/>
  <c r="AP463" i="9"/>
  <c r="AQ463" i="9"/>
  <c r="AR463" i="9"/>
  <c r="AS463" i="9"/>
  <c r="AT463" i="9"/>
  <c r="AU463" i="9"/>
  <c r="AV463" i="9"/>
  <c r="AW463" i="9"/>
  <c r="AX463" i="9"/>
  <c r="AY463" i="9"/>
  <c r="AZ463" i="9"/>
  <c r="BA463" i="9"/>
  <c r="BB463" i="9"/>
  <c r="BC463" i="9"/>
  <c r="BD463" i="9"/>
  <c r="BE463" i="9"/>
  <c r="BF463" i="9"/>
  <c r="BG463" i="9"/>
  <c r="BH463" i="9"/>
  <c r="BI463" i="9"/>
  <c r="BJ463" i="9"/>
  <c r="BK463" i="9"/>
  <c r="B464" i="9"/>
  <c r="BL464" i="9" s="1"/>
  <c r="C464" i="9"/>
  <c r="D464" i="9"/>
  <c r="F464" i="9" s="1"/>
  <c r="E464" i="9"/>
  <c r="G464" i="9"/>
  <c r="H464" i="9"/>
  <c r="I464" i="9"/>
  <c r="J464" i="9"/>
  <c r="K464" i="9"/>
  <c r="L464" i="9"/>
  <c r="M464" i="9"/>
  <c r="N464" i="9"/>
  <c r="O464" i="9"/>
  <c r="P464" i="9"/>
  <c r="Q464" i="9"/>
  <c r="R464" i="9"/>
  <c r="S464" i="9"/>
  <c r="T464" i="9"/>
  <c r="U464" i="9"/>
  <c r="V464" i="9"/>
  <c r="W464" i="9"/>
  <c r="X464" i="9"/>
  <c r="Y464" i="9"/>
  <c r="Z464" i="9"/>
  <c r="AA464" i="9"/>
  <c r="AB464" i="9"/>
  <c r="AC464" i="9"/>
  <c r="AD464" i="9"/>
  <c r="AE464" i="9"/>
  <c r="AF464" i="9"/>
  <c r="AG464" i="9"/>
  <c r="AH464" i="9"/>
  <c r="AI464" i="9"/>
  <c r="AJ464" i="9"/>
  <c r="AK464" i="9"/>
  <c r="AL464" i="9"/>
  <c r="AM464" i="9"/>
  <c r="AN464" i="9"/>
  <c r="AO464" i="9"/>
  <c r="AP464" i="9"/>
  <c r="AQ464" i="9"/>
  <c r="AR464" i="9"/>
  <c r="AS464" i="9"/>
  <c r="AT464" i="9"/>
  <c r="AU464" i="9"/>
  <c r="AV464" i="9"/>
  <c r="AW464" i="9"/>
  <c r="AX464" i="9"/>
  <c r="AY464" i="9"/>
  <c r="AZ464" i="9"/>
  <c r="BA464" i="9"/>
  <c r="BB464" i="9"/>
  <c r="BC464" i="9"/>
  <c r="BD464" i="9"/>
  <c r="BE464" i="9"/>
  <c r="BF464" i="9"/>
  <c r="BG464" i="9"/>
  <c r="BH464" i="9"/>
  <c r="BI464" i="9"/>
  <c r="BJ464" i="9"/>
  <c r="BK464" i="9"/>
  <c r="B465" i="9"/>
  <c r="C465" i="9"/>
  <c r="D465" i="9"/>
  <c r="F465" i="9" s="1"/>
  <c r="E465" i="9"/>
  <c r="G465" i="9"/>
  <c r="H465" i="9"/>
  <c r="I465" i="9"/>
  <c r="J465" i="9"/>
  <c r="K465" i="9"/>
  <c r="L465" i="9"/>
  <c r="M465" i="9"/>
  <c r="N465" i="9"/>
  <c r="O465" i="9"/>
  <c r="P465" i="9"/>
  <c r="Q465" i="9"/>
  <c r="R465" i="9"/>
  <c r="S465" i="9"/>
  <c r="T465" i="9"/>
  <c r="U465" i="9"/>
  <c r="V465" i="9"/>
  <c r="W465" i="9"/>
  <c r="X465" i="9"/>
  <c r="Y465" i="9"/>
  <c r="Z465" i="9"/>
  <c r="AA465" i="9"/>
  <c r="AB465" i="9"/>
  <c r="AC465" i="9"/>
  <c r="AD465" i="9"/>
  <c r="AE465" i="9"/>
  <c r="AF465" i="9"/>
  <c r="AG465" i="9"/>
  <c r="AH465" i="9"/>
  <c r="AI465" i="9"/>
  <c r="AJ465" i="9"/>
  <c r="AK465" i="9"/>
  <c r="AL465" i="9"/>
  <c r="AM465" i="9"/>
  <c r="AN465" i="9"/>
  <c r="AO465" i="9"/>
  <c r="AP465" i="9"/>
  <c r="AQ465" i="9"/>
  <c r="AR465" i="9"/>
  <c r="AS465" i="9"/>
  <c r="AT465" i="9"/>
  <c r="AU465" i="9"/>
  <c r="AV465" i="9"/>
  <c r="AW465" i="9"/>
  <c r="AX465" i="9"/>
  <c r="AY465" i="9"/>
  <c r="AZ465" i="9"/>
  <c r="BA465" i="9"/>
  <c r="BB465" i="9"/>
  <c r="BC465" i="9"/>
  <c r="BD465" i="9"/>
  <c r="BE465" i="9"/>
  <c r="BF465" i="9"/>
  <c r="BG465" i="9"/>
  <c r="BH465" i="9"/>
  <c r="BI465" i="9"/>
  <c r="BJ465" i="9"/>
  <c r="BK465" i="9"/>
  <c r="B466" i="9"/>
  <c r="BN466" i="9" s="1"/>
  <c r="C466" i="9"/>
  <c r="D466" i="9"/>
  <c r="F466" i="9" s="1"/>
  <c r="E466" i="9"/>
  <c r="G466" i="9"/>
  <c r="H466" i="9"/>
  <c r="I466" i="9"/>
  <c r="J466" i="9"/>
  <c r="K466" i="9"/>
  <c r="L466" i="9"/>
  <c r="M466" i="9"/>
  <c r="N466" i="9"/>
  <c r="O466" i="9"/>
  <c r="P466" i="9"/>
  <c r="Q466" i="9"/>
  <c r="R466" i="9"/>
  <c r="S466" i="9"/>
  <c r="T466" i="9"/>
  <c r="U466" i="9"/>
  <c r="V466" i="9"/>
  <c r="W466" i="9"/>
  <c r="X466" i="9"/>
  <c r="Y466" i="9"/>
  <c r="Z466" i="9"/>
  <c r="AA466" i="9"/>
  <c r="AB466" i="9"/>
  <c r="AC466" i="9"/>
  <c r="AD466" i="9"/>
  <c r="AE466" i="9"/>
  <c r="AF466" i="9"/>
  <c r="AG466" i="9"/>
  <c r="AH466" i="9"/>
  <c r="AI466" i="9"/>
  <c r="AJ466" i="9"/>
  <c r="AK466" i="9"/>
  <c r="AL466" i="9"/>
  <c r="AM466" i="9"/>
  <c r="AN466" i="9"/>
  <c r="AO466" i="9"/>
  <c r="AP466" i="9"/>
  <c r="AQ466" i="9"/>
  <c r="AR466" i="9"/>
  <c r="AS466" i="9"/>
  <c r="AT466" i="9"/>
  <c r="AU466" i="9"/>
  <c r="AV466" i="9"/>
  <c r="AW466" i="9"/>
  <c r="AX466" i="9"/>
  <c r="AY466" i="9"/>
  <c r="AZ466" i="9"/>
  <c r="BA466" i="9"/>
  <c r="BB466" i="9"/>
  <c r="BC466" i="9"/>
  <c r="BD466" i="9"/>
  <c r="BE466" i="9"/>
  <c r="BF466" i="9"/>
  <c r="BG466" i="9"/>
  <c r="BH466" i="9"/>
  <c r="BI466" i="9"/>
  <c r="BJ466" i="9"/>
  <c r="BK466" i="9"/>
  <c r="B467" i="9"/>
  <c r="C467" i="9"/>
  <c r="D467" i="9"/>
  <c r="F467" i="9" s="1"/>
  <c r="E467" i="9"/>
  <c r="G467" i="9"/>
  <c r="H467" i="9"/>
  <c r="I467" i="9"/>
  <c r="J467" i="9"/>
  <c r="K467" i="9"/>
  <c r="L467" i="9"/>
  <c r="M467" i="9"/>
  <c r="N467" i="9"/>
  <c r="O467" i="9"/>
  <c r="P467" i="9"/>
  <c r="Q467" i="9"/>
  <c r="R467" i="9"/>
  <c r="S467" i="9"/>
  <c r="T467" i="9"/>
  <c r="U467" i="9"/>
  <c r="V467" i="9"/>
  <c r="W467" i="9"/>
  <c r="X467" i="9"/>
  <c r="Y467" i="9"/>
  <c r="Z467" i="9"/>
  <c r="AA467" i="9"/>
  <c r="AB467" i="9"/>
  <c r="AC467" i="9"/>
  <c r="AD467" i="9"/>
  <c r="AE467" i="9"/>
  <c r="AF467" i="9"/>
  <c r="AG467" i="9"/>
  <c r="AH467" i="9"/>
  <c r="AI467" i="9"/>
  <c r="AJ467" i="9"/>
  <c r="AK467" i="9"/>
  <c r="AL467" i="9"/>
  <c r="AM467" i="9"/>
  <c r="AN467" i="9"/>
  <c r="AO467" i="9"/>
  <c r="AP467" i="9"/>
  <c r="AQ467" i="9"/>
  <c r="AR467" i="9"/>
  <c r="AS467" i="9"/>
  <c r="AT467" i="9"/>
  <c r="AU467" i="9"/>
  <c r="AV467" i="9"/>
  <c r="AW467" i="9"/>
  <c r="AX467" i="9"/>
  <c r="AY467" i="9"/>
  <c r="AZ467" i="9"/>
  <c r="BA467" i="9"/>
  <c r="BB467" i="9"/>
  <c r="BC467" i="9"/>
  <c r="BD467" i="9"/>
  <c r="BE467" i="9"/>
  <c r="BF467" i="9"/>
  <c r="BG467" i="9"/>
  <c r="BH467" i="9"/>
  <c r="BI467" i="9"/>
  <c r="BJ467" i="9"/>
  <c r="BK467" i="9"/>
  <c r="B468" i="9"/>
  <c r="BN468" i="9" s="1"/>
  <c r="C468" i="9"/>
  <c r="D468" i="9"/>
  <c r="F468" i="9" s="1"/>
  <c r="E468" i="9"/>
  <c r="G468" i="9"/>
  <c r="H468" i="9"/>
  <c r="I468" i="9"/>
  <c r="J468" i="9"/>
  <c r="K468" i="9"/>
  <c r="L468" i="9"/>
  <c r="M468" i="9"/>
  <c r="N468" i="9"/>
  <c r="O468" i="9"/>
  <c r="P468" i="9"/>
  <c r="Q468" i="9"/>
  <c r="R468" i="9"/>
  <c r="S468" i="9"/>
  <c r="T468" i="9"/>
  <c r="U468" i="9"/>
  <c r="V468" i="9"/>
  <c r="W468" i="9"/>
  <c r="X468" i="9"/>
  <c r="Y468" i="9"/>
  <c r="Z468" i="9"/>
  <c r="AA468" i="9"/>
  <c r="AB468" i="9"/>
  <c r="AC468" i="9"/>
  <c r="AD468" i="9"/>
  <c r="AE468" i="9"/>
  <c r="AF468" i="9"/>
  <c r="AG468" i="9"/>
  <c r="AH468" i="9"/>
  <c r="AI468" i="9"/>
  <c r="AJ468" i="9"/>
  <c r="AK468" i="9"/>
  <c r="AL468" i="9"/>
  <c r="AM468" i="9"/>
  <c r="AN468" i="9"/>
  <c r="AO468" i="9"/>
  <c r="AP468" i="9"/>
  <c r="AQ468" i="9"/>
  <c r="AR468" i="9"/>
  <c r="AS468" i="9"/>
  <c r="AT468" i="9"/>
  <c r="AU468" i="9"/>
  <c r="AV468" i="9"/>
  <c r="AW468" i="9"/>
  <c r="AX468" i="9"/>
  <c r="AY468" i="9"/>
  <c r="AZ468" i="9"/>
  <c r="BA468" i="9"/>
  <c r="BB468" i="9"/>
  <c r="BC468" i="9"/>
  <c r="BD468" i="9"/>
  <c r="BE468" i="9"/>
  <c r="BF468" i="9"/>
  <c r="BG468" i="9"/>
  <c r="BH468" i="9"/>
  <c r="BI468" i="9"/>
  <c r="BJ468" i="9"/>
  <c r="BK468" i="9"/>
  <c r="B469" i="9"/>
  <c r="BL469" i="9" s="1"/>
  <c r="C469" i="9"/>
  <c r="D469" i="9"/>
  <c r="F469" i="9" s="1"/>
  <c r="E469" i="9"/>
  <c r="G469" i="9"/>
  <c r="H469" i="9"/>
  <c r="I469" i="9"/>
  <c r="J469" i="9"/>
  <c r="K469" i="9"/>
  <c r="L469" i="9"/>
  <c r="M469" i="9"/>
  <c r="N469" i="9"/>
  <c r="O469" i="9"/>
  <c r="P469" i="9"/>
  <c r="Q469" i="9"/>
  <c r="R469" i="9"/>
  <c r="S469" i="9"/>
  <c r="T469" i="9"/>
  <c r="U469" i="9"/>
  <c r="V469" i="9"/>
  <c r="W469" i="9"/>
  <c r="X469" i="9"/>
  <c r="Y469" i="9"/>
  <c r="Z469" i="9"/>
  <c r="AA469" i="9"/>
  <c r="AB469" i="9"/>
  <c r="AC469" i="9"/>
  <c r="AD469" i="9"/>
  <c r="AE469" i="9"/>
  <c r="AF469" i="9"/>
  <c r="AG469" i="9"/>
  <c r="AH469" i="9"/>
  <c r="AI469" i="9"/>
  <c r="AJ469" i="9"/>
  <c r="AK469" i="9"/>
  <c r="AL469" i="9"/>
  <c r="AM469" i="9"/>
  <c r="AN469" i="9"/>
  <c r="AO469" i="9"/>
  <c r="AP469" i="9"/>
  <c r="AQ469" i="9"/>
  <c r="AR469" i="9"/>
  <c r="AS469" i="9"/>
  <c r="AT469" i="9"/>
  <c r="AU469" i="9"/>
  <c r="AV469" i="9"/>
  <c r="AW469" i="9"/>
  <c r="AX469" i="9"/>
  <c r="AY469" i="9"/>
  <c r="AZ469" i="9"/>
  <c r="BA469" i="9"/>
  <c r="BB469" i="9"/>
  <c r="BC469" i="9"/>
  <c r="BD469" i="9"/>
  <c r="BE469" i="9"/>
  <c r="BF469" i="9"/>
  <c r="BG469" i="9"/>
  <c r="BH469" i="9"/>
  <c r="BI469" i="9"/>
  <c r="BJ469" i="9"/>
  <c r="BK469" i="9"/>
  <c r="B470" i="9"/>
  <c r="C470" i="9"/>
  <c r="D470" i="9"/>
  <c r="F470" i="9" s="1"/>
  <c r="E470" i="9"/>
  <c r="G470" i="9"/>
  <c r="H470" i="9"/>
  <c r="I470" i="9"/>
  <c r="J470" i="9"/>
  <c r="K470" i="9"/>
  <c r="L470" i="9"/>
  <c r="M470" i="9"/>
  <c r="N470" i="9"/>
  <c r="O470" i="9"/>
  <c r="P470" i="9"/>
  <c r="Q470" i="9"/>
  <c r="R470" i="9"/>
  <c r="S470" i="9"/>
  <c r="T470" i="9"/>
  <c r="U470" i="9"/>
  <c r="V470" i="9"/>
  <c r="W470" i="9"/>
  <c r="X470" i="9"/>
  <c r="Y470" i="9"/>
  <c r="Z470" i="9"/>
  <c r="AA470" i="9"/>
  <c r="AB470" i="9"/>
  <c r="AC470" i="9"/>
  <c r="AD470" i="9"/>
  <c r="AE470" i="9"/>
  <c r="AF470" i="9"/>
  <c r="AG470" i="9"/>
  <c r="AH470" i="9"/>
  <c r="AI470" i="9"/>
  <c r="AJ470" i="9"/>
  <c r="AK470" i="9"/>
  <c r="AL470" i="9"/>
  <c r="AM470" i="9"/>
  <c r="AN470" i="9"/>
  <c r="AO470" i="9"/>
  <c r="AP470" i="9"/>
  <c r="AQ470" i="9"/>
  <c r="AR470" i="9"/>
  <c r="AS470" i="9"/>
  <c r="AT470" i="9"/>
  <c r="AU470" i="9"/>
  <c r="AV470" i="9"/>
  <c r="AW470" i="9"/>
  <c r="AX470" i="9"/>
  <c r="AY470" i="9"/>
  <c r="AZ470" i="9"/>
  <c r="BA470" i="9"/>
  <c r="BB470" i="9"/>
  <c r="BC470" i="9"/>
  <c r="BD470" i="9"/>
  <c r="BE470" i="9"/>
  <c r="BF470" i="9"/>
  <c r="BG470" i="9"/>
  <c r="BH470" i="9"/>
  <c r="BI470" i="9"/>
  <c r="BJ470" i="9"/>
  <c r="BK470" i="9"/>
  <c r="B471" i="9"/>
  <c r="BL471" i="9" s="1"/>
  <c r="C471" i="9"/>
  <c r="D471" i="9"/>
  <c r="F471" i="9" s="1"/>
  <c r="E471" i="9"/>
  <c r="G471" i="9"/>
  <c r="H471" i="9"/>
  <c r="I471" i="9"/>
  <c r="J471" i="9"/>
  <c r="K471" i="9"/>
  <c r="L471" i="9"/>
  <c r="M471" i="9"/>
  <c r="N471" i="9"/>
  <c r="O471" i="9"/>
  <c r="P471" i="9"/>
  <c r="Q471" i="9"/>
  <c r="R471" i="9"/>
  <c r="S471" i="9"/>
  <c r="T471" i="9"/>
  <c r="U471" i="9"/>
  <c r="V471" i="9"/>
  <c r="W471" i="9"/>
  <c r="X471" i="9"/>
  <c r="Y471" i="9"/>
  <c r="Z471" i="9"/>
  <c r="AA471" i="9"/>
  <c r="AB471" i="9"/>
  <c r="AC471" i="9"/>
  <c r="AD471" i="9"/>
  <c r="AE471" i="9"/>
  <c r="AF471" i="9"/>
  <c r="AG471" i="9"/>
  <c r="AH471" i="9"/>
  <c r="AI471" i="9"/>
  <c r="AJ471" i="9"/>
  <c r="AK471" i="9"/>
  <c r="AL471" i="9"/>
  <c r="AM471" i="9"/>
  <c r="AN471" i="9"/>
  <c r="AO471" i="9"/>
  <c r="AP471" i="9"/>
  <c r="AQ471" i="9"/>
  <c r="AR471" i="9"/>
  <c r="AS471" i="9"/>
  <c r="AT471" i="9"/>
  <c r="AU471" i="9"/>
  <c r="AV471" i="9"/>
  <c r="AW471" i="9"/>
  <c r="AX471" i="9"/>
  <c r="AY471" i="9"/>
  <c r="AZ471" i="9"/>
  <c r="BA471" i="9"/>
  <c r="BB471" i="9"/>
  <c r="BC471" i="9"/>
  <c r="BD471" i="9"/>
  <c r="BE471" i="9"/>
  <c r="BF471" i="9"/>
  <c r="BG471" i="9"/>
  <c r="BH471" i="9"/>
  <c r="BI471" i="9"/>
  <c r="BJ471" i="9"/>
  <c r="BK471" i="9"/>
  <c r="B472" i="9"/>
  <c r="C472" i="9"/>
  <c r="D472" i="9"/>
  <c r="F472" i="9" s="1"/>
  <c r="E472" i="9"/>
  <c r="G472" i="9"/>
  <c r="H472" i="9"/>
  <c r="I472" i="9"/>
  <c r="J472" i="9"/>
  <c r="K472" i="9"/>
  <c r="L472" i="9"/>
  <c r="M472" i="9"/>
  <c r="N472" i="9"/>
  <c r="O472" i="9"/>
  <c r="P472" i="9"/>
  <c r="Q472" i="9"/>
  <c r="R472" i="9"/>
  <c r="S472" i="9"/>
  <c r="T472" i="9"/>
  <c r="U472" i="9"/>
  <c r="V472" i="9"/>
  <c r="W472" i="9"/>
  <c r="X472" i="9"/>
  <c r="Y472" i="9"/>
  <c r="Z472" i="9"/>
  <c r="AA472" i="9"/>
  <c r="AB472" i="9"/>
  <c r="AC472" i="9"/>
  <c r="AD472" i="9"/>
  <c r="AE472" i="9"/>
  <c r="AF472" i="9"/>
  <c r="AG472" i="9"/>
  <c r="AH472" i="9"/>
  <c r="AI472" i="9"/>
  <c r="AJ472" i="9"/>
  <c r="AK472" i="9"/>
  <c r="AL472" i="9"/>
  <c r="AM472" i="9"/>
  <c r="AN472" i="9"/>
  <c r="AO472" i="9"/>
  <c r="AP472" i="9"/>
  <c r="AQ472" i="9"/>
  <c r="AR472" i="9"/>
  <c r="AS472" i="9"/>
  <c r="AT472" i="9"/>
  <c r="AU472" i="9"/>
  <c r="AV472" i="9"/>
  <c r="AW472" i="9"/>
  <c r="AX472" i="9"/>
  <c r="AY472" i="9"/>
  <c r="AZ472" i="9"/>
  <c r="BA472" i="9"/>
  <c r="BB472" i="9"/>
  <c r="BC472" i="9"/>
  <c r="BD472" i="9"/>
  <c r="BE472" i="9"/>
  <c r="BF472" i="9"/>
  <c r="BG472" i="9"/>
  <c r="BH472" i="9"/>
  <c r="BI472" i="9"/>
  <c r="BJ472" i="9"/>
  <c r="BK472" i="9"/>
  <c r="B473" i="9"/>
  <c r="BN473" i="9" s="1"/>
  <c r="C473" i="9"/>
  <c r="D473" i="9"/>
  <c r="F473" i="9" s="1"/>
  <c r="E473" i="9"/>
  <c r="G473" i="9"/>
  <c r="H473" i="9"/>
  <c r="I473" i="9"/>
  <c r="J473" i="9"/>
  <c r="K473" i="9"/>
  <c r="L473" i="9"/>
  <c r="M473" i="9"/>
  <c r="N473" i="9"/>
  <c r="O473" i="9"/>
  <c r="P473" i="9"/>
  <c r="Q473" i="9"/>
  <c r="R473" i="9"/>
  <c r="S473" i="9"/>
  <c r="T473" i="9"/>
  <c r="U473" i="9"/>
  <c r="V473" i="9"/>
  <c r="W473" i="9"/>
  <c r="X473" i="9"/>
  <c r="Y473" i="9"/>
  <c r="Z473" i="9"/>
  <c r="AA473" i="9"/>
  <c r="AB473" i="9"/>
  <c r="AC473" i="9"/>
  <c r="AD473" i="9"/>
  <c r="AE473" i="9"/>
  <c r="AF473" i="9"/>
  <c r="AG473" i="9"/>
  <c r="AH473" i="9"/>
  <c r="AI473" i="9"/>
  <c r="AJ473" i="9"/>
  <c r="AK473" i="9"/>
  <c r="AL473" i="9"/>
  <c r="AM473" i="9"/>
  <c r="AN473" i="9"/>
  <c r="AO473" i="9"/>
  <c r="AP473" i="9"/>
  <c r="AQ473" i="9"/>
  <c r="AR473" i="9"/>
  <c r="AS473" i="9"/>
  <c r="AT473" i="9"/>
  <c r="AU473" i="9"/>
  <c r="AV473" i="9"/>
  <c r="AW473" i="9"/>
  <c r="AX473" i="9"/>
  <c r="AY473" i="9"/>
  <c r="AZ473" i="9"/>
  <c r="BA473" i="9"/>
  <c r="BB473" i="9"/>
  <c r="BC473" i="9"/>
  <c r="BD473" i="9"/>
  <c r="BE473" i="9"/>
  <c r="BF473" i="9"/>
  <c r="BG473" i="9"/>
  <c r="BH473" i="9"/>
  <c r="BI473" i="9"/>
  <c r="BJ473" i="9"/>
  <c r="BK473" i="9"/>
  <c r="B474" i="9"/>
  <c r="C474" i="9"/>
  <c r="D474" i="9"/>
  <c r="F474" i="9" s="1"/>
  <c r="E474" i="9"/>
  <c r="G474" i="9"/>
  <c r="H474" i="9"/>
  <c r="I474" i="9"/>
  <c r="J474" i="9"/>
  <c r="K474" i="9"/>
  <c r="L474" i="9"/>
  <c r="M474" i="9"/>
  <c r="N474" i="9"/>
  <c r="O474" i="9"/>
  <c r="P474" i="9"/>
  <c r="Q474" i="9"/>
  <c r="R474" i="9"/>
  <c r="S474" i="9"/>
  <c r="T474" i="9"/>
  <c r="U474" i="9"/>
  <c r="V474" i="9"/>
  <c r="W474" i="9"/>
  <c r="X474" i="9"/>
  <c r="Y474" i="9"/>
  <c r="Z474" i="9"/>
  <c r="AA474" i="9"/>
  <c r="AB474" i="9"/>
  <c r="AC474" i="9"/>
  <c r="AD474" i="9"/>
  <c r="AE474" i="9"/>
  <c r="AF474" i="9"/>
  <c r="AG474" i="9"/>
  <c r="AH474" i="9"/>
  <c r="AI474" i="9"/>
  <c r="AJ474" i="9"/>
  <c r="AK474" i="9"/>
  <c r="AL474" i="9"/>
  <c r="AM474" i="9"/>
  <c r="AN474" i="9"/>
  <c r="AO474" i="9"/>
  <c r="AP474" i="9"/>
  <c r="AQ474" i="9"/>
  <c r="AR474" i="9"/>
  <c r="AS474" i="9"/>
  <c r="AT474" i="9"/>
  <c r="AU474" i="9"/>
  <c r="AV474" i="9"/>
  <c r="AW474" i="9"/>
  <c r="AX474" i="9"/>
  <c r="AY474" i="9"/>
  <c r="AZ474" i="9"/>
  <c r="BA474" i="9"/>
  <c r="BB474" i="9"/>
  <c r="BC474" i="9"/>
  <c r="BD474" i="9"/>
  <c r="BE474" i="9"/>
  <c r="BF474" i="9"/>
  <c r="BG474" i="9"/>
  <c r="BH474" i="9"/>
  <c r="BI474" i="9"/>
  <c r="BJ474" i="9"/>
  <c r="BK474" i="9"/>
  <c r="B475" i="9"/>
  <c r="BM475" i="9" s="1"/>
  <c r="C475" i="9"/>
  <c r="D475" i="9"/>
  <c r="F475" i="9" s="1"/>
  <c r="E475" i="9"/>
  <c r="G475" i="9"/>
  <c r="H475" i="9"/>
  <c r="I475" i="9"/>
  <c r="J475" i="9"/>
  <c r="K475" i="9"/>
  <c r="L475" i="9"/>
  <c r="M475" i="9"/>
  <c r="N475" i="9"/>
  <c r="O475" i="9"/>
  <c r="P475" i="9"/>
  <c r="Q475" i="9"/>
  <c r="R475" i="9"/>
  <c r="S475" i="9"/>
  <c r="T475" i="9"/>
  <c r="U475" i="9"/>
  <c r="V475" i="9"/>
  <c r="W475" i="9"/>
  <c r="X475" i="9"/>
  <c r="Y475" i="9"/>
  <c r="Z475" i="9"/>
  <c r="AA475" i="9"/>
  <c r="AB475" i="9"/>
  <c r="AC475" i="9"/>
  <c r="AD475" i="9"/>
  <c r="AE475" i="9"/>
  <c r="AF475" i="9"/>
  <c r="AG475" i="9"/>
  <c r="AH475" i="9"/>
  <c r="AI475" i="9"/>
  <c r="AJ475" i="9"/>
  <c r="AK475" i="9"/>
  <c r="AL475" i="9"/>
  <c r="AM475" i="9"/>
  <c r="AN475" i="9"/>
  <c r="AO475" i="9"/>
  <c r="AP475" i="9"/>
  <c r="AQ475" i="9"/>
  <c r="AR475" i="9"/>
  <c r="AS475" i="9"/>
  <c r="AT475" i="9"/>
  <c r="AU475" i="9"/>
  <c r="AV475" i="9"/>
  <c r="AW475" i="9"/>
  <c r="AX475" i="9"/>
  <c r="AY475" i="9"/>
  <c r="AZ475" i="9"/>
  <c r="BA475" i="9"/>
  <c r="BB475" i="9"/>
  <c r="BC475" i="9"/>
  <c r="BD475" i="9"/>
  <c r="BE475" i="9"/>
  <c r="BF475" i="9"/>
  <c r="BG475" i="9"/>
  <c r="BH475" i="9"/>
  <c r="BI475" i="9"/>
  <c r="BJ475" i="9"/>
  <c r="BK475" i="9"/>
  <c r="B476" i="9"/>
  <c r="C476" i="9"/>
  <c r="D476" i="9"/>
  <c r="F476" i="9" s="1"/>
  <c r="E476" i="9"/>
  <c r="G476" i="9"/>
  <c r="H476" i="9"/>
  <c r="I476" i="9"/>
  <c r="J476" i="9"/>
  <c r="K476" i="9"/>
  <c r="L476" i="9"/>
  <c r="M476" i="9"/>
  <c r="N476" i="9"/>
  <c r="O476" i="9"/>
  <c r="P476" i="9"/>
  <c r="Q476" i="9"/>
  <c r="R476" i="9"/>
  <c r="S476" i="9"/>
  <c r="T476" i="9"/>
  <c r="U476" i="9"/>
  <c r="V476" i="9"/>
  <c r="W476" i="9"/>
  <c r="X476" i="9"/>
  <c r="Y476" i="9"/>
  <c r="Z476" i="9"/>
  <c r="AA476" i="9"/>
  <c r="AB476" i="9"/>
  <c r="AC476" i="9"/>
  <c r="AD476" i="9"/>
  <c r="AE476" i="9"/>
  <c r="AF476" i="9"/>
  <c r="AG476" i="9"/>
  <c r="AH476" i="9"/>
  <c r="AI476" i="9"/>
  <c r="AJ476" i="9"/>
  <c r="AK476" i="9"/>
  <c r="AL476" i="9"/>
  <c r="AM476" i="9"/>
  <c r="AN476" i="9"/>
  <c r="AO476" i="9"/>
  <c r="AP476" i="9"/>
  <c r="AQ476" i="9"/>
  <c r="AR476" i="9"/>
  <c r="AS476" i="9"/>
  <c r="AT476" i="9"/>
  <c r="AU476" i="9"/>
  <c r="AV476" i="9"/>
  <c r="AW476" i="9"/>
  <c r="AX476" i="9"/>
  <c r="AY476" i="9"/>
  <c r="AZ476" i="9"/>
  <c r="BA476" i="9"/>
  <c r="BB476" i="9"/>
  <c r="BC476" i="9"/>
  <c r="BD476" i="9"/>
  <c r="BE476" i="9"/>
  <c r="BF476" i="9"/>
  <c r="BG476" i="9"/>
  <c r="BH476" i="9"/>
  <c r="BI476" i="9"/>
  <c r="BJ476" i="9"/>
  <c r="BK476" i="9"/>
  <c r="B477" i="9"/>
  <c r="BO477" i="9" s="1"/>
  <c r="C477" i="9"/>
  <c r="D477" i="9"/>
  <c r="F477" i="9" s="1"/>
  <c r="E477" i="9"/>
  <c r="G477" i="9"/>
  <c r="H477" i="9"/>
  <c r="I477" i="9"/>
  <c r="J477" i="9"/>
  <c r="K477" i="9"/>
  <c r="L477" i="9"/>
  <c r="M477" i="9"/>
  <c r="N477" i="9"/>
  <c r="O477" i="9"/>
  <c r="P477" i="9"/>
  <c r="Q477" i="9"/>
  <c r="R477" i="9"/>
  <c r="S477" i="9"/>
  <c r="T477" i="9"/>
  <c r="U477" i="9"/>
  <c r="V477" i="9"/>
  <c r="W477" i="9"/>
  <c r="X477" i="9"/>
  <c r="Y477" i="9"/>
  <c r="Z477" i="9"/>
  <c r="AA477" i="9"/>
  <c r="AB477" i="9"/>
  <c r="AC477" i="9"/>
  <c r="AD477" i="9"/>
  <c r="AE477" i="9"/>
  <c r="AF477" i="9"/>
  <c r="AG477" i="9"/>
  <c r="AH477" i="9"/>
  <c r="AI477" i="9"/>
  <c r="AJ477" i="9"/>
  <c r="AK477" i="9"/>
  <c r="AL477" i="9"/>
  <c r="AM477" i="9"/>
  <c r="AN477" i="9"/>
  <c r="AO477" i="9"/>
  <c r="AP477" i="9"/>
  <c r="AQ477" i="9"/>
  <c r="AR477" i="9"/>
  <c r="AS477" i="9"/>
  <c r="AT477" i="9"/>
  <c r="AU477" i="9"/>
  <c r="AV477" i="9"/>
  <c r="AW477" i="9"/>
  <c r="AX477" i="9"/>
  <c r="AY477" i="9"/>
  <c r="AZ477" i="9"/>
  <c r="BA477" i="9"/>
  <c r="BB477" i="9"/>
  <c r="BC477" i="9"/>
  <c r="BD477" i="9"/>
  <c r="BE477" i="9"/>
  <c r="BF477" i="9"/>
  <c r="BG477" i="9"/>
  <c r="BH477" i="9"/>
  <c r="BI477" i="9"/>
  <c r="BJ477" i="9"/>
  <c r="BK477" i="9"/>
  <c r="B478" i="9"/>
  <c r="C478" i="9"/>
  <c r="D478" i="9"/>
  <c r="F478" i="9" s="1"/>
  <c r="E478" i="9"/>
  <c r="G478" i="9"/>
  <c r="H478" i="9"/>
  <c r="I478" i="9"/>
  <c r="J478" i="9"/>
  <c r="K478" i="9"/>
  <c r="L478" i="9"/>
  <c r="M478" i="9"/>
  <c r="N478" i="9"/>
  <c r="O478" i="9"/>
  <c r="P478" i="9"/>
  <c r="Q478" i="9"/>
  <c r="R478" i="9"/>
  <c r="S478" i="9"/>
  <c r="T478" i="9"/>
  <c r="U478" i="9"/>
  <c r="V478" i="9"/>
  <c r="W478" i="9"/>
  <c r="X478" i="9"/>
  <c r="Y478" i="9"/>
  <c r="Z478" i="9"/>
  <c r="AA478" i="9"/>
  <c r="AB478" i="9"/>
  <c r="AC478" i="9"/>
  <c r="AD478" i="9"/>
  <c r="AE478" i="9"/>
  <c r="AF478" i="9"/>
  <c r="AG478" i="9"/>
  <c r="AH478" i="9"/>
  <c r="AI478" i="9"/>
  <c r="AJ478" i="9"/>
  <c r="AK478" i="9"/>
  <c r="AL478" i="9"/>
  <c r="AM478" i="9"/>
  <c r="AN478" i="9"/>
  <c r="AO478" i="9"/>
  <c r="AP478" i="9"/>
  <c r="AQ478" i="9"/>
  <c r="AR478" i="9"/>
  <c r="AS478" i="9"/>
  <c r="AT478" i="9"/>
  <c r="AU478" i="9"/>
  <c r="AV478" i="9"/>
  <c r="AW478" i="9"/>
  <c r="AX478" i="9"/>
  <c r="AY478" i="9"/>
  <c r="AZ478" i="9"/>
  <c r="BA478" i="9"/>
  <c r="BB478" i="9"/>
  <c r="BC478" i="9"/>
  <c r="BD478" i="9"/>
  <c r="BE478" i="9"/>
  <c r="BF478" i="9"/>
  <c r="BG478" i="9"/>
  <c r="BH478" i="9"/>
  <c r="BI478" i="9"/>
  <c r="BJ478" i="9"/>
  <c r="BK478" i="9"/>
  <c r="B479" i="9"/>
  <c r="BL479" i="9" s="1"/>
  <c r="C479" i="9"/>
  <c r="D479" i="9"/>
  <c r="F479" i="9" s="1"/>
  <c r="E479" i="9"/>
  <c r="G479" i="9"/>
  <c r="H479" i="9"/>
  <c r="I479" i="9"/>
  <c r="J479" i="9"/>
  <c r="K479" i="9"/>
  <c r="L479" i="9"/>
  <c r="M479" i="9"/>
  <c r="N479" i="9"/>
  <c r="O479" i="9"/>
  <c r="P479" i="9"/>
  <c r="Q479" i="9"/>
  <c r="R479" i="9"/>
  <c r="S479" i="9"/>
  <c r="T479" i="9"/>
  <c r="U479" i="9"/>
  <c r="V479" i="9"/>
  <c r="W479" i="9"/>
  <c r="X479" i="9"/>
  <c r="Y479" i="9"/>
  <c r="Z479" i="9"/>
  <c r="AA479" i="9"/>
  <c r="AB479" i="9"/>
  <c r="AC479" i="9"/>
  <c r="AD479" i="9"/>
  <c r="AE479" i="9"/>
  <c r="AF479" i="9"/>
  <c r="AG479" i="9"/>
  <c r="AH479" i="9"/>
  <c r="AI479" i="9"/>
  <c r="AJ479" i="9"/>
  <c r="AK479" i="9"/>
  <c r="AL479" i="9"/>
  <c r="AM479" i="9"/>
  <c r="AN479" i="9"/>
  <c r="AO479" i="9"/>
  <c r="AP479" i="9"/>
  <c r="AQ479" i="9"/>
  <c r="AR479" i="9"/>
  <c r="AS479" i="9"/>
  <c r="AT479" i="9"/>
  <c r="AU479" i="9"/>
  <c r="AV479" i="9"/>
  <c r="AW479" i="9"/>
  <c r="AX479" i="9"/>
  <c r="AY479" i="9"/>
  <c r="AZ479" i="9"/>
  <c r="BA479" i="9"/>
  <c r="BB479" i="9"/>
  <c r="BC479" i="9"/>
  <c r="BD479" i="9"/>
  <c r="BE479" i="9"/>
  <c r="BF479" i="9"/>
  <c r="BG479" i="9"/>
  <c r="BH479" i="9"/>
  <c r="BI479" i="9"/>
  <c r="BJ479" i="9"/>
  <c r="BK479" i="9"/>
  <c r="B480" i="9"/>
  <c r="BP480" i="9" s="1"/>
  <c r="C480" i="9"/>
  <c r="D480" i="9"/>
  <c r="F480" i="9" s="1"/>
  <c r="E480" i="9"/>
  <c r="G480" i="9"/>
  <c r="H480" i="9"/>
  <c r="I480" i="9"/>
  <c r="J480" i="9"/>
  <c r="K480" i="9"/>
  <c r="L480" i="9"/>
  <c r="M480" i="9"/>
  <c r="N480" i="9"/>
  <c r="O480" i="9"/>
  <c r="P480" i="9"/>
  <c r="Q480" i="9"/>
  <c r="R480" i="9"/>
  <c r="S480" i="9"/>
  <c r="T480" i="9"/>
  <c r="U480" i="9"/>
  <c r="V480" i="9"/>
  <c r="W480" i="9"/>
  <c r="X480" i="9"/>
  <c r="Y480" i="9"/>
  <c r="Z480" i="9"/>
  <c r="AA480" i="9"/>
  <c r="AB480" i="9"/>
  <c r="AC480" i="9"/>
  <c r="AD480" i="9"/>
  <c r="AE480" i="9"/>
  <c r="AF480" i="9"/>
  <c r="AG480" i="9"/>
  <c r="AH480" i="9"/>
  <c r="AI480" i="9"/>
  <c r="AJ480" i="9"/>
  <c r="AK480" i="9"/>
  <c r="AL480" i="9"/>
  <c r="AM480" i="9"/>
  <c r="AN480" i="9"/>
  <c r="AO480" i="9"/>
  <c r="AP480" i="9"/>
  <c r="AQ480" i="9"/>
  <c r="AR480" i="9"/>
  <c r="AS480" i="9"/>
  <c r="AT480" i="9"/>
  <c r="AU480" i="9"/>
  <c r="AV480" i="9"/>
  <c r="AW480" i="9"/>
  <c r="AX480" i="9"/>
  <c r="AY480" i="9"/>
  <c r="AZ480" i="9"/>
  <c r="BA480" i="9"/>
  <c r="BB480" i="9"/>
  <c r="BC480" i="9"/>
  <c r="BD480" i="9"/>
  <c r="BE480" i="9"/>
  <c r="BF480" i="9"/>
  <c r="BG480" i="9"/>
  <c r="BH480" i="9"/>
  <c r="BI480" i="9"/>
  <c r="BJ480" i="9"/>
  <c r="BK480" i="9"/>
  <c r="B481" i="9"/>
  <c r="BO481" i="9" s="1"/>
  <c r="C481" i="9"/>
  <c r="D481" i="9"/>
  <c r="F481" i="9" s="1"/>
  <c r="E481" i="9"/>
  <c r="G481" i="9"/>
  <c r="H481" i="9"/>
  <c r="I481" i="9"/>
  <c r="J481" i="9"/>
  <c r="K481" i="9"/>
  <c r="L481" i="9"/>
  <c r="M481" i="9"/>
  <c r="N481" i="9"/>
  <c r="O481" i="9"/>
  <c r="P481" i="9"/>
  <c r="Q481" i="9"/>
  <c r="R481" i="9"/>
  <c r="S481" i="9"/>
  <c r="T481" i="9"/>
  <c r="U481" i="9"/>
  <c r="V481" i="9"/>
  <c r="W481" i="9"/>
  <c r="X481" i="9"/>
  <c r="Y481" i="9"/>
  <c r="Z481" i="9"/>
  <c r="AA481" i="9"/>
  <c r="AB481" i="9"/>
  <c r="AC481" i="9"/>
  <c r="AD481" i="9"/>
  <c r="AE481" i="9"/>
  <c r="AF481" i="9"/>
  <c r="AG481" i="9"/>
  <c r="AH481" i="9"/>
  <c r="AI481" i="9"/>
  <c r="AJ481" i="9"/>
  <c r="AK481" i="9"/>
  <c r="AL481" i="9"/>
  <c r="AM481" i="9"/>
  <c r="AN481" i="9"/>
  <c r="AO481" i="9"/>
  <c r="AP481" i="9"/>
  <c r="AQ481" i="9"/>
  <c r="AR481" i="9"/>
  <c r="AS481" i="9"/>
  <c r="AT481" i="9"/>
  <c r="AU481" i="9"/>
  <c r="AV481" i="9"/>
  <c r="AW481" i="9"/>
  <c r="AX481" i="9"/>
  <c r="AY481" i="9"/>
  <c r="AZ481" i="9"/>
  <c r="BA481" i="9"/>
  <c r="BB481" i="9"/>
  <c r="BC481" i="9"/>
  <c r="BD481" i="9"/>
  <c r="BE481" i="9"/>
  <c r="BF481" i="9"/>
  <c r="BG481" i="9"/>
  <c r="BH481" i="9"/>
  <c r="BI481" i="9"/>
  <c r="BJ481" i="9"/>
  <c r="BK481" i="9"/>
  <c r="B482" i="9"/>
  <c r="BP482" i="9" s="1"/>
  <c r="C482" i="9"/>
  <c r="D482" i="9"/>
  <c r="F482" i="9" s="1"/>
  <c r="E482" i="9"/>
  <c r="G482" i="9"/>
  <c r="H482" i="9"/>
  <c r="I482" i="9"/>
  <c r="J482" i="9"/>
  <c r="K482" i="9"/>
  <c r="L482" i="9"/>
  <c r="M482" i="9"/>
  <c r="N482" i="9"/>
  <c r="O482" i="9"/>
  <c r="P482" i="9"/>
  <c r="Q482" i="9"/>
  <c r="R482" i="9"/>
  <c r="S482" i="9"/>
  <c r="T482" i="9"/>
  <c r="U482" i="9"/>
  <c r="V482" i="9"/>
  <c r="W482" i="9"/>
  <c r="X482" i="9"/>
  <c r="Y482" i="9"/>
  <c r="Z482" i="9"/>
  <c r="AA482" i="9"/>
  <c r="AB482" i="9"/>
  <c r="AC482" i="9"/>
  <c r="AD482" i="9"/>
  <c r="AE482" i="9"/>
  <c r="AF482" i="9"/>
  <c r="AG482" i="9"/>
  <c r="AH482" i="9"/>
  <c r="AI482" i="9"/>
  <c r="AJ482" i="9"/>
  <c r="AK482" i="9"/>
  <c r="AL482" i="9"/>
  <c r="AM482" i="9"/>
  <c r="AN482" i="9"/>
  <c r="AO482" i="9"/>
  <c r="AP482" i="9"/>
  <c r="AQ482" i="9"/>
  <c r="AR482" i="9"/>
  <c r="AS482" i="9"/>
  <c r="AT482" i="9"/>
  <c r="AU482" i="9"/>
  <c r="AV482" i="9"/>
  <c r="AW482" i="9"/>
  <c r="AX482" i="9"/>
  <c r="AY482" i="9"/>
  <c r="AZ482" i="9"/>
  <c r="BA482" i="9"/>
  <c r="BB482" i="9"/>
  <c r="BC482" i="9"/>
  <c r="BD482" i="9"/>
  <c r="BE482" i="9"/>
  <c r="BF482" i="9"/>
  <c r="BG482" i="9"/>
  <c r="BH482" i="9"/>
  <c r="BI482" i="9"/>
  <c r="BJ482" i="9"/>
  <c r="BK482" i="9"/>
  <c r="B483" i="9"/>
  <c r="BN483" i="9" s="1"/>
  <c r="C483" i="9"/>
  <c r="D483" i="9"/>
  <c r="F483" i="9" s="1"/>
  <c r="E483" i="9"/>
  <c r="G483" i="9"/>
  <c r="H483" i="9"/>
  <c r="I483" i="9"/>
  <c r="J483" i="9"/>
  <c r="K483" i="9"/>
  <c r="L483" i="9"/>
  <c r="M483" i="9"/>
  <c r="N483" i="9"/>
  <c r="O483" i="9"/>
  <c r="P483" i="9"/>
  <c r="Q483" i="9"/>
  <c r="R483" i="9"/>
  <c r="S483" i="9"/>
  <c r="T483" i="9"/>
  <c r="U483" i="9"/>
  <c r="V483" i="9"/>
  <c r="W483" i="9"/>
  <c r="X483" i="9"/>
  <c r="Y483" i="9"/>
  <c r="Z483" i="9"/>
  <c r="AA483" i="9"/>
  <c r="AB483" i="9"/>
  <c r="AC483" i="9"/>
  <c r="AD483" i="9"/>
  <c r="AE483" i="9"/>
  <c r="AF483" i="9"/>
  <c r="AG483" i="9"/>
  <c r="AH483" i="9"/>
  <c r="AI483" i="9"/>
  <c r="AJ483" i="9"/>
  <c r="AK483" i="9"/>
  <c r="AL483" i="9"/>
  <c r="AM483" i="9"/>
  <c r="AN483" i="9"/>
  <c r="AO483" i="9"/>
  <c r="AP483" i="9"/>
  <c r="AQ483" i="9"/>
  <c r="AR483" i="9"/>
  <c r="AS483" i="9"/>
  <c r="AT483" i="9"/>
  <c r="AU483" i="9"/>
  <c r="AV483" i="9"/>
  <c r="AW483" i="9"/>
  <c r="AX483" i="9"/>
  <c r="AY483" i="9"/>
  <c r="AZ483" i="9"/>
  <c r="BA483" i="9"/>
  <c r="BB483" i="9"/>
  <c r="BC483" i="9"/>
  <c r="BD483" i="9"/>
  <c r="BE483" i="9"/>
  <c r="BF483" i="9"/>
  <c r="BG483" i="9"/>
  <c r="BH483" i="9"/>
  <c r="BI483" i="9"/>
  <c r="BJ483" i="9"/>
  <c r="BK483" i="9"/>
  <c r="B484" i="9"/>
  <c r="BL484" i="9" s="1"/>
  <c r="C484" i="9"/>
  <c r="D484" i="9"/>
  <c r="F484" i="9" s="1"/>
  <c r="E484" i="9"/>
  <c r="G484" i="9"/>
  <c r="H484" i="9"/>
  <c r="I484" i="9"/>
  <c r="J484" i="9"/>
  <c r="K484" i="9"/>
  <c r="L484" i="9"/>
  <c r="M484" i="9"/>
  <c r="N484" i="9"/>
  <c r="O484" i="9"/>
  <c r="P484" i="9"/>
  <c r="Q484" i="9"/>
  <c r="R484" i="9"/>
  <c r="S484" i="9"/>
  <c r="T484" i="9"/>
  <c r="U484" i="9"/>
  <c r="V484" i="9"/>
  <c r="W484" i="9"/>
  <c r="X484" i="9"/>
  <c r="Y484" i="9"/>
  <c r="Z484" i="9"/>
  <c r="AA484" i="9"/>
  <c r="AB484" i="9"/>
  <c r="AC484" i="9"/>
  <c r="AD484" i="9"/>
  <c r="AE484" i="9"/>
  <c r="AF484" i="9"/>
  <c r="AG484" i="9"/>
  <c r="AH484" i="9"/>
  <c r="AI484" i="9"/>
  <c r="AJ484" i="9"/>
  <c r="AK484" i="9"/>
  <c r="AL484" i="9"/>
  <c r="AM484" i="9"/>
  <c r="AN484" i="9"/>
  <c r="AO484" i="9"/>
  <c r="AP484" i="9"/>
  <c r="AQ484" i="9"/>
  <c r="AR484" i="9"/>
  <c r="AS484" i="9"/>
  <c r="AT484" i="9"/>
  <c r="AU484" i="9"/>
  <c r="AV484" i="9"/>
  <c r="AW484" i="9"/>
  <c r="AX484" i="9"/>
  <c r="AY484" i="9"/>
  <c r="AZ484" i="9"/>
  <c r="BA484" i="9"/>
  <c r="BB484" i="9"/>
  <c r="BC484" i="9"/>
  <c r="BD484" i="9"/>
  <c r="BE484" i="9"/>
  <c r="BF484" i="9"/>
  <c r="BG484" i="9"/>
  <c r="BH484" i="9"/>
  <c r="BI484" i="9"/>
  <c r="BJ484" i="9"/>
  <c r="BK484" i="9"/>
  <c r="B485" i="9"/>
  <c r="BP485" i="9" s="1"/>
  <c r="C485" i="9"/>
  <c r="D485" i="9"/>
  <c r="F485" i="9" s="1"/>
  <c r="E485" i="9"/>
  <c r="G485" i="9"/>
  <c r="H485" i="9"/>
  <c r="I485" i="9"/>
  <c r="J485" i="9"/>
  <c r="K485" i="9"/>
  <c r="L485" i="9"/>
  <c r="M485" i="9"/>
  <c r="N485" i="9"/>
  <c r="O485" i="9"/>
  <c r="P485" i="9"/>
  <c r="Q485" i="9"/>
  <c r="R485" i="9"/>
  <c r="S485" i="9"/>
  <c r="T485" i="9"/>
  <c r="U485" i="9"/>
  <c r="V485" i="9"/>
  <c r="W485" i="9"/>
  <c r="X485" i="9"/>
  <c r="Y485" i="9"/>
  <c r="Z485" i="9"/>
  <c r="AA485" i="9"/>
  <c r="AB485" i="9"/>
  <c r="AC485" i="9"/>
  <c r="AD485" i="9"/>
  <c r="AE485" i="9"/>
  <c r="AF485" i="9"/>
  <c r="AG485" i="9"/>
  <c r="AH485" i="9"/>
  <c r="AI485" i="9"/>
  <c r="AJ485" i="9"/>
  <c r="AK485" i="9"/>
  <c r="AL485" i="9"/>
  <c r="AM485" i="9"/>
  <c r="AN485" i="9"/>
  <c r="AO485" i="9"/>
  <c r="AP485" i="9"/>
  <c r="AQ485" i="9"/>
  <c r="AR485" i="9"/>
  <c r="AS485" i="9"/>
  <c r="AT485" i="9"/>
  <c r="AU485" i="9"/>
  <c r="AV485" i="9"/>
  <c r="AW485" i="9"/>
  <c r="AX485" i="9"/>
  <c r="AY485" i="9"/>
  <c r="AZ485" i="9"/>
  <c r="BA485" i="9"/>
  <c r="BB485" i="9"/>
  <c r="BC485" i="9"/>
  <c r="BD485" i="9"/>
  <c r="BE485" i="9"/>
  <c r="BF485" i="9"/>
  <c r="BG485" i="9"/>
  <c r="BH485" i="9"/>
  <c r="BI485" i="9"/>
  <c r="BJ485" i="9"/>
  <c r="BK485" i="9"/>
  <c r="B486" i="9"/>
  <c r="BL486" i="9" s="1"/>
  <c r="C486" i="9"/>
  <c r="D486" i="9"/>
  <c r="F486" i="9" s="1"/>
  <c r="E486" i="9"/>
  <c r="G486" i="9"/>
  <c r="H486" i="9"/>
  <c r="I486" i="9"/>
  <c r="J486" i="9"/>
  <c r="K486" i="9"/>
  <c r="L486" i="9"/>
  <c r="M486" i="9"/>
  <c r="N486" i="9"/>
  <c r="O486" i="9"/>
  <c r="P486" i="9"/>
  <c r="Q486" i="9"/>
  <c r="R486" i="9"/>
  <c r="S486" i="9"/>
  <c r="T486" i="9"/>
  <c r="U486" i="9"/>
  <c r="V486" i="9"/>
  <c r="W486" i="9"/>
  <c r="X486" i="9"/>
  <c r="Y486" i="9"/>
  <c r="Z486" i="9"/>
  <c r="AA486" i="9"/>
  <c r="AB486" i="9"/>
  <c r="AC486" i="9"/>
  <c r="AD486" i="9"/>
  <c r="AE486" i="9"/>
  <c r="AF486" i="9"/>
  <c r="AG486" i="9"/>
  <c r="AH486" i="9"/>
  <c r="AI486" i="9"/>
  <c r="AJ486" i="9"/>
  <c r="AK486" i="9"/>
  <c r="AL486" i="9"/>
  <c r="AM486" i="9"/>
  <c r="AN486" i="9"/>
  <c r="AO486" i="9"/>
  <c r="AP486" i="9"/>
  <c r="AQ486" i="9"/>
  <c r="AR486" i="9"/>
  <c r="AS486" i="9"/>
  <c r="AT486" i="9"/>
  <c r="AU486" i="9"/>
  <c r="AV486" i="9"/>
  <c r="AW486" i="9"/>
  <c r="AX486" i="9"/>
  <c r="AY486" i="9"/>
  <c r="AZ486" i="9"/>
  <c r="BA486" i="9"/>
  <c r="BB486" i="9"/>
  <c r="BC486" i="9"/>
  <c r="BD486" i="9"/>
  <c r="BE486" i="9"/>
  <c r="BF486" i="9"/>
  <c r="BG486" i="9"/>
  <c r="BH486" i="9"/>
  <c r="BI486" i="9"/>
  <c r="BJ486" i="9"/>
  <c r="BK486" i="9"/>
  <c r="B487" i="9"/>
  <c r="C487" i="9"/>
  <c r="D487" i="9"/>
  <c r="F487" i="9" s="1"/>
  <c r="E487" i="9"/>
  <c r="G487" i="9"/>
  <c r="H487" i="9"/>
  <c r="I487" i="9"/>
  <c r="J487" i="9"/>
  <c r="K487" i="9"/>
  <c r="L487" i="9"/>
  <c r="M487" i="9"/>
  <c r="N487" i="9"/>
  <c r="O487" i="9"/>
  <c r="P487" i="9"/>
  <c r="Q487" i="9"/>
  <c r="R487" i="9"/>
  <c r="S487" i="9"/>
  <c r="T487" i="9"/>
  <c r="U487" i="9"/>
  <c r="V487" i="9"/>
  <c r="W487" i="9"/>
  <c r="X487" i="9"/>
  <c r="Y487" i="9"/>
  <c r="Z487" i="9"/>
  <c r="AA487" i="9"/>
  <c r="AB487" i="9"/>
  <c r="AC487" i="9"/>
  <c r="AD487" i="9"/>
  <c r="AE487" i="9"/>
  <c r="AF487" i="9"/>
  <c r="AG487" i="9"/>
  <c r="AH487" i="9"/>
  <c r="AI487" i="9"/>
  <c r="AJ487" i="9"/>
  <c r="AK487" i="9"/>
  <c r="AL487" i="9"/>
  <c r="AM487" i="9"/>
  <c r="AN487" i="9"/>
  <c r="AO487" i="9"/>
  <c r="AP487" i="9"/>
  <c r="AQ487" i="9"/>
  <c r="AR487" i="9"/>
  <c r="AS487" i="9"/>
  <c r="AT487" i="9"/>
  <c r="AU487" i="9"/>
  <c r="AV487" i="9"/>
  <c r="AW487" i="9"/>
  <c r="AX487" i="9"/>
  <c r="AY487" i="9"/>
  <c r="AZ487" i="9"/>
  <c r="BA487" i="9"/>
  <c r="BB487" i="9"/>
  <c r="BC487" i="9"/>
  <c r="BD487" i="9"/>
  <c r="BE487" i="9"/>
  <c r="BF487" i="9"/>
  <c r="BG487" i="9"/>
  <c r="BH487" i="9"/>
  <c r="BI487" i="9"/>
  <c r="BJ487" i="9"/>
  <c r="BK487" i="9"/>
  <c r="B488" i="9"/>
  <c r="BN488" i="9" s="1"/>
  <c r="C488" i="9"/>
  <c r="D488" i="9"/>
  <c r="F488" i="9" s="1"/>
  <c r="E488" i="9"/>
  <c r="G488" i="9"/>
  <c r="H488" i="9"/>
  <c r="I488" i="9"/>
  <c r="J488" i="9"/>
  <c r="K488" i="9"/>
  <c r="L488" i="9"/>
  <c r="M488" i="9"/>
  <c r="N488" i="9"/>
  <c r="O488" i="9"/>
  <c r="P488" i="9"/>
  <c r="Q488" i="9"/>
  <c r="R488" i="9"/>
  <c r="S488" i="9"/>
  <c r="T488" i="9"/>
  <c r="U488" i="9"/>
  <c r="V488" i="9"/>
  <c r="W488" i="9"/>
  <c r="X488" i="9"/>
  <c r="Y488" i="9"/>
  <c r="Z488" i="9"/>
  <c r="AA488" i="9"/>
  <c r="AB488" i="9"/>
  <c r="AC488" i="9"/>
  <c r="AD488" i="9"/>
  <c r="AE488" i="9"/>
  <c r="AF488" i="9"/>
  <c r="AG488" i="9"/>
  <c r="AH488" i="9"/>
  <c r="AI488" i="9"/>
  <c r="AJ488" i="9"/>
  <c r="AK488" i="9"/>
  <c r="AL488" i="9"/>
  <c r="AM488" i="9"/>
  <c r="AN488" i="9"/>
  <c r="AO488" i="9"/>
  <c r="AP488" i="9"/>
  <c r="AQ488" i="9"/>
  <c r="AR488" i="9"/>
  <c r="AS488" i="9"/>
  <c r="AT488" i="9"/>
  <c r="AU488" i="9"/>
  <c r="AV488" i="9"/>
  <c r="AW488" i="9"/>
  <c r="AX488" i="9"/>
  <c r="AY488" i="9"/>
  <c r="AZ488" i="9"/>
  <c r="BA488" i="9"/>
  <c r="BB488" i="9"/>
  <c r="BC488" i="9"/>
  <c r="BD488" i="9"/>
  <c r="BE488" i="9"/>
  <c r="BF488" i="9"/>
  <c r="BG488" i="9"/>
  <c r="BH488" i="9"/>
  <c r="BI488" i="9"/>
  <c r="BJ488" i="9"/>
  <c r="BK488" i="9"/>
  <c r="B489" i="9"/>
  <c r="BM489" i="9" s="1"/>
  <c r="C489" i="9"/>
  <c r="D489" i="9"/>
  <c r="F489" i="9" s="1"/>
  <c r="E489" i="9"/>
  <c r="G489" i="9"/>
  <c r="H489" i="9"/>
  <c r="I489" i="9"/>
  <c r="J489" i="9"/>
  <c r="K489" i="9"/>
  <c r="L489" i="9"/>
  <c r="M489" i="9"/>
  <c r="N489" i="9"/>
  <c r="O489" i="9"/>
  <c r="P489" i="9"/>
  <c r="Q489" i="9"/>
  <c r="R489" i="9"/>
  <c r="S489" i="9"/>
  <c r="T489" i="9"/>
  <c r="U489" i="9"/>
  <c r="V489" i="9"/>
  <c r="W489" i="9"/>
  <c r="X489" i="9"/>
  <c r="Y489" i="9"/>
  <c r="Z489" i="9"/>
  <c r="AA489" i="9"/>
  <c r="AB489" i="9"/>
  <c r="AC489" i="9"/>
  <c r="AD489" i="9"/>
  <c r="AE489" i="9"/>
  <c r="AF489" i="9"/>
  <c r="AG489" i="9"/>
  <c r="AH489" i="9"/>
  <c r="AI489" i="9"/>
  <c r="AJ489" i="9"/>
  <c r="AK489" i="9"/>
  <c r="AL489" i="9"/>
  <c r="AM489" i="9"/>
  <c r="AN489" i="9"/>
  <c r="AO489" i="9"/>
  <c r="AP489" i="9"/>
  <c r="AQ489" i="9"/>
  <c r="AR489" i="9"/>
  <c r="AS489" i="9"/>
  <c r="AT489" i="9"/>
  <c r="AU489" i="9"/>
  <c r="AV489" i="9"/>
  <c r="AW489" i="9"/>
  <c r="AX489" i="9"/>
  <c r="AY489" i="9"/>
  <c r="AZ489" i="9"/>
  <c r="BA489" i="9"/>
  <c r="BB489" i="9"/>
  <c r="BC489" i="9"/>
  <c r="BD489" i="9"/>
  <c r="BE489" i="9"/>
  <c r="BF489" i="9"/>
  <c r="BG489" i="9"/>
  <c r="BH489" i="9"/>
  <c r="BI489" i="9"/>
  <c r="BJ489" i="9"/>
  <c r="BK489" i="9"/>
  <c r="B490" i="9"/>
  <c r="C490" i="9"/>
  <c r="D490" i="9"/>
  <c r="F490" i="9" s="1"/>
  <c r="E490" i="9"/>
  <c r="G490" i="9"/>
  <c r="H490" i="9"/>
  <c r="I490" i="9"/>
  <c r="J490" i="9"/>
  <c r="K490" i="9"/>
  <c r="L490" i="9"/>
  <c r="M490" i="9"/>
  <c r="N490" i="9"/>
  <c r="O490" i="9"/>
  <c r="P490" i="9"/>
  <c r="Q490" i="9"/>
  <c r="R490" i="9"/>
  <c r="S490" i="9"/>
  <c r="T490" i="9"/>
  <c r="U490" i="9"/>
  <c r="V490" i="9"/>
  <c r="W490" i="9"/>
  <c r="X490" i="9"/>
  <c r="Y490" i="9"/>
  <c r="Z490" i="9"/>
  <c r="AA490" i="9"/>
  <c r="AB490" i="9"/>
  <c r="AC490" i="9"/>
  <c r="AD490" i="9"/>
  <c r="AE490" i="9"/>
  <c r="AF490" i="9"/>
  <c r="AG490" i="9"/>
  <c r="AH490" i="9"/>
  <c r="AI490" i="9"/>
  <c r="AJ490" i="9"/>
  <c r="AK490" i="9"/>
  <c r="AL490" i="9"/>
  <c r="AM490" i="9"/>
  <c r="AN490" i="9"/>
  <c r="AO490" i="9"/>
  <c r="AP490" i="9"/>
  <c r="AQ490" i="9"/>
  <c r="AR490" i="9"/>
  <c r="AS490" i="9"/>
  <c r="AT490" i="9"/>
  <c r="AU490" i="9"/>
  <c r="AV490" i="9"/>
  <c r="AW490" i="9"/>
  <c r="AX490" i="9"/>
  <c r="AY490" i="9"/>
  <c r="AZ490" i="9"/>
  <c r="BA490" i="9"/>
  <c r="BB490" i="9"/>
  <c r="BC490" i="9"/>
  <c r="BD490" i="9"/>
  <c r="BE490" i="9"/>
  <c r="BF490" i="9"/>
  <c r="BG490" i="9"/>
  <c r="BH490" i="9"/>
  <c r="BI490" i="9"/>
  <c r="BJ490" i="9"/>
  <c r="BK490" i="9"/>
  <c r="B491" i="9"/>
  <c r="BL491" i="9" s="1"/>
  <c r="C491" i="9"/>
  <c r="D491" i="9"/>
  <c r="F491" i="9" s="1"/>
  <c r="E491" i="9"/>
  <c r="G491" i="9"/>
  <c r="H491" i="9"/>
  <c r="I491" i="9"/>
  <c r="J491" i="9"/>
  <c r="K491" i="9"/>
  <c r="L491" i="9"/>
  <c r="M491" i="9"/>
  <c r="N491" i="9"/>
  <c r="O491" i="9"/>
  <c r="P491" i="9"/>
  <c r="Q491" i="9"/>
  <c r="R491" i="9"/>
  <c r="S491" i="9"/>
  <c r="T491" i="9"/>
  <c r="U491" i="9"/>
  <c r="V491" i="9"/>
  <c r="W491" i="9"/>
  <c r="X491" i="9"/>
  <c r="Y491" i="9"/>
  <c r="Z491" i="9"/>
  <c r="AA491" i="9"/>
  <c r="AB491" i="9"/>
  <c r="AC491" i="9"/>
  <c r="AD491" i="9"/>
  <c r="AE491" i="9"/>
  <c r="AF491" i="9"/>
  <c r="AG491" i="9"/>
  <c r="AH491" i="9"/>
  <c r="AI491" i="9"/>
  <c r="AJ491" i="9"/>
  <c r="AK491" i="9"/>
  <c r="AL491" i="9"/>
  <c r="AM491" i="9"/>
  <c r="AN491" i="9"/>
  <c r="AO491" i="9"/>
  <c r="AP491" i="9"/>
  <c r="AQ491" i="9"/>
  <c r="AR491" i="9"/>
  <c r="AS491" i="9"/>
  <c r="AT491" i="9"/>
  <c r="AU491" i="9"/>
  <c r="AV491" i="9"/>
  <c r="AW491" i="9"/>
  <c r="AX491" i="9"/>
  <c r="AY491" i="9"/>
  <c r="AZ491" i="9"/>
  <c r="BA491" i="9"/>
  <c r="BB491" i="9"/>
  <c r="BC491" i="9"/>
  <c r="BD491" i="9"/>
  <c r="BE491" i="9"/>
  <c r="BF491" i="9"/>
  <c r="BG491" i="9"/>
  <c r="BH491" i="9"/>
  <c r="BI491" i="9"/>
  <c r="BJ491" i="9"/>
  <c r="BK491" i="9"/>
  <c r="B492" i="9"/>
  <c r="C492" i="9"/>
  <c r="D492" i="9"/>
  <c r="F492" i="9" s="1"/>
  <c r="E492" i="9"/>
  <c r="G492" i="9"/>
  <c r="H492" i="9"/>
  <c r="I492" i="9"/>
  <c r="J492" i="9"/>
  <c r="K492" i="9"/>
  <c r="L492" i="9"/>
  <c r="M492" i="9"/>
  <c r="N492" i="9"/>
  <c r="O492" i="9"/>
  <c r="P492" i="9"/>
  <c r="Q492" i="9"/>
  <c r="R492" i="9"/>
  <c r="S492" i="9"/>
  <c r="T492" i="9"/>
  <c r="U492" i="9"/>
  <c r="V492" i="9"/>
  <c r="W492" i="9"/>
  <c r="X492" i="9"/>
  <c r="Y492" i="9"/>
  <c r="Z492" i="9"/>
  <c r="AA492" i="9"/>
  <c r="AB492" i="9"/>
  <c r="AC492" i="9"/>
  <c r="AD492" i="9"/>
  <c r="AE492" i="9"/>
  <c r="AF492" i="9"/>
  <c r="AG492" i="9"/>
  <c r="AH492" i="9"/>
  <c r="AI492" i="9"/>
  <c r="AJ492" i="9"/>
  <c r="AK492" i="9"/>
  <c r="AL492" i="9"/>
  <c r="AM492" i="9"/>
  <c r="AN492" i="9"/>
  <c r="AO492" i="9"/>
  <c r="AP492" i="9"/>
  <c r="AQ492" i="9"/>
  <c r="AR492" i="9"/>
  <c r="AS492" i="9"/>
  <c r="AT492" i="9"/>
  <c r="AU492" i="9"/>
  <c r="AV492" i="9"/>
  <c r="AW492" i="9"/>
  <c r="AX492" i="9"/>
  <c r="AY492" i="9"/>
  <c r="AZ492" i="9"/>
  <c r="BA492" i="9"/>
  <c r="BB492" i="9"/>
  <c r="BC492" i="9"/>
  <c r="BD492" i="9"/>
  <c r="BE492" i="9"/>
  <c r="BF492" i="9"/>
  <c r="BG492" i="9"/>
  <c r="BH492" i="9"/>
  <c r="BI492" i="9"/>
  <c r="BJ492" i="9"/>
  <c r="BK492" i="9"/>
  <c r="B493" i="9"/>
  <c r="C493" i="9"/>
  <c r="D493" i="9"/>
  <c r="F493" i="9" s="1"/>
  <c r="E493" i="9"/>
  <c r="G493" i="9"/>
  <c r="H493" i="9"/>
  <c r="I493" i="9"/>
  <c r="J493" i="9"/>
  <c r="K493" i="9"/>
  <c r="L493" i="9"/>
  <c r="M493" i="9"/>
  <c r="N493" i="9"/>
  <c r="O493" i="9"/>
  <c r="P493" i="9"/>
  <c r="Q493" i="9"/>
  <c r="R493" i="9"/>
  <c r="S493" i="9"/>
  <c r="T493" i="9"/>
  <c r="U493" i="9"/>
  <c r="V493" i="9"/>
  <c r="W493" i="9"/>
  <c r="X493" i="9"/>
  <c r="Y493" i="9"/>
  <c r="Z493" i="9"/>
  <c r="AA493" i="9"/>
  <c r="AB493" i="9"/>
  <c r="AC493" i="9"/>
  <c r="AD493" i="9"/>
  <c r="AE493" i="9"/>
  <c r="AF493" i="9"/>
  <c r="AG493" i="9"/>
  <c r="AH493" i="9"/>
  <c r="AI493" i="9"/>
  <c r="AJ493" i="9"/>
  <c r="AK493" i="9"/>
  <c r="AL493" i="9"/>
  <c r="AM493" i="9"/>
  <c r="AN493" i="9"/>
  <c r="AO493" i="9"/>
  <c r="AP493" i="9"/>
  <c r="AQ493" i="9"/>
  <c r="AR493" i="9"/>
  <c r="AS493" i="9"/>
  <c r="AT493" i="9"/>
  <c r="AU493" i="9"/>
  <c r="AV493" i="9"/>
  <c r="AW493" i="9"/>
  <c r="AX493" i="9"/>
  <c r="AY493" i="9"/>
  <c r="AZ493" i="9"/>
  <c r="BA493" i="9"/>
  <c r="BB493" i="9"/>
  <c r="BC493" i="9"/>
  <c r="BD493" i="9"/>
  <c r="BE493" i="9"/>
  <c r="BF493" i="9"/>
  <c r="BG493" i="9"/>
  <c r="BH493" i="9"/>
  <c r="BI493" i="9"/>
  <c r="BJ493" i="9"/>
  <c r="BK493" i="9"/>
  <c r="B494" i="9"/>
  <c r="C494" i="9"/>
  <c r="D494" i="9"/>
  <c r="F494" i="9" s="1"/>
  <c r="E494" i="9"/>
  <c r="G494" i="9"/>
  <c r="H494" i="9"/>
  <c r="I494" i="9"/>
  <c r="J494" i="9"/>
  <c r="K494" i="9"/>
  <c r="L494" i="9"/>
  <c r="M494" i="9"/>
  <c r="N494" i="9"/>
  <c r="O494" i="9"/>
  <c r="P494" i="9"/>
  <c r="Q494" i="9"/>
  <c r="R494" i="9"/>
  <c r="S494" i="9"/>
  <c r="T494" i="9"/>
  <c r="U494" i="9"/>
  <c r="V494" i="9"/>
  <c r="W494" i="9"/>
  <c r="X494" i="9"/>
  <c r="Y494" i="9"/>
  <c r="Z494" i="9"/>
  <c r="AA494" i="9"/>
  <c r="AB494" i="9"/>
  <c r="AC494" i="9"/>
  <c r="AD494" i="9"/>
  <c r="AE494" i="9"/>
  <c r="AF494" i="9"/>
  <c r="AG494" i="9"/>
  <c r="AH494" i="9"/>
  <c r="AI494" i="9"/>
  <c r="AJ494" i="9"/>
  <c r="AK494" i="9"/>
  <c r="AL494" i="9"/>
  <c r="AM494" i="9"/>
  <c r="AN494" i="9"/>
  <c r="AO494" i="9"/>
  <c r="AP494" i="9"/>
  <c r="AQ494" i="9"/>
  <c r="AR494" i="9"/>
  <c r="AS494" i="9"/>
  <c r="AT494" i="9"/>
  <c r="AU494" i="9"/>
  <c r="AV494" i="9"/>
  <c r="AW494" i="9"/>
  <c r="AX494" i="9"/>
  <c r="AY494" i="9"/>
  <c r="AZ494" i="9"/>
  <c r="BA494" i="9"/>
  <c r="BB494" i="9"/>
  <c r="BC494" i="9"/>
  <c r="BD494" i="9"/>
  <c r="BE494" i="9"/>
  <c r="BF494" i="9"/>
  <c r="BG494" i="9"/>
  <c r="BH494" i="9"/>
  <c r="BI494" i="9"/>
  <c r="BJ494" i="9"/>
  <c r="BK494" i="9"/>
  <c r="B495" i="9"/>
  <c r="C495" i="9"/>
  <c r="D495" i="9"/>
  <c r="F495" i="9" s="1"/>
  <c r="E495" i="9"/>
  <c r="G495" i="9"/>
  <c r="H495" i="9"/>
  <c r="I495" i="9"/>
  <c r="J495" i="9"/>
  <c r="K495" i="9"/>
  <c r="L495" i="9"/>
  <c r="M495" i="9"/>
  <c r="N495" i="9"/>
  <c r="O495" i="9"/>
  <c r="P495" i="9"/>
  <c r="Q495" i="9"/>
  <c r="R495" i="9"/>
  <c r="S495" i="9"/>
  <c r="T495" i="9"/>
  <c r="U495" i="9"/>
  <c r="V495" i="9"/>
  <c r="W495" i="9"/>
  <c r="X495" i="9"/>
  <c r="Y495" i="9"/>
  <c r="Z495" i="9"/>
  <c r="AA495" i="9"/>
  <c r="AB495" i="9"/>
  <c r="AC495" i="9"/>
  <c r="AD495" i="9"/>
  <c r="AE495" i="9"/>
  <c r="AF495" i="9"/>
  <c r="AG495" i="9"/>
  <c r="AH495" i="9"/>
  <c r="AI495" i="9"/>
  <c r="AJ495" i="9"/>
  <c r="AK495" i="9"/>
  <c r="AL495" i="9"/>
  <c r="AM495" i="9"/>
  <c r="AN495" i="9"/>
  <c r="AO495" i="9"/>
  <c r="AP495" i="9"/>
  <c r="AQ495" i="9"/>
  <c r="AR495" i="9"/>
  <c r="AS495" i="9"/>
  <c r="AT495" i="9"/>
  <c r="AU495" i="9"/>
  <c r="AV495" i="9"/>
  <c r="AW495" i="9"/>
  <c r="AX495" i="9"/>
  <c r="AY495" i="9"/>
  <c r="AZ495" i="9"/>
  <c r="BA495" i="9"/>
  <c r="BB495" i="9"/>
  <c r="BC495" i="9"/>
  <c r="BD495" i="9"/>
  <c r="BE495" i="9"/>
  <c r="BF495" i="9"/>
  <c r="BG495" i="9"/>
  <c r="BH495" i="9"/>
  <c r="BI495" i="9"/>
  <c r="BJ495" i="9"/>
  <c r="BK495" i="9"/>
  <c r="B496" i="9"/>
  <c r="BL496" i="9" s="1"/>
  <c r="C496" i="9"/>
  <c r="D496" i="9"/>
  <c r="F496" i="9" s="1"/>
  <c r="E496" i="9"/>
  <c r="G496" i="9"/>
  <c r="H496" i="9"/>
  <c r="I496" i="9"/>
  <c r="J496" i="9"/>
  <c r="K496" i="9"/>
  <c r="L496" i="9"/>
  <c r="M496" i="9"/>
  <c r="N496" i="9"/>
  <c r="O496" i="9"/>
  <c r="P496" i="9"/>
  <c r="Q496" i="9"/>
  <c r="R496" i="9"/>
  <c r="S496" i="9"/>
  <c r="T496" i="9"/>
  <c r="U496" i="9"/>
  <c r="V496" i="9"/>
  <c r="W496" i="9"/>
  <c r="X496" i="9"/>
  <c r="Y496" i="9"/>
  <c r="Z496" i="9"/>
  <c r="AA496" i="9"/>
  <c r="AB496" i="9"/>
  <c r="AC496" i="9"/>
  <c r="AD496" i="9"/>
  <c r="AE496" i="9"/>
  <c r="AF496" i="9"/>
  <c r="AG496" i="9"/>
  <c r="AH496" i="9"/>
  <c r="AI496" i="9"/>
  <c r="AJ496" i="9"/>
  <c r="AK496" i="9"/>
  <c r="AL496" i="9"/>
  <c r="AM496" i="9"/>
  <c r="AN496" i="9"/>
  <c r="AO496" i="9"/>
  <c r="AP496" i="9"/>
  <c r="AQ496" i="9"/>
  <c r="AR496" i="9"/>
  <c r="AS496" i="9"/>
  <c r="AT496" i="9"/>
  <c r="AU496" i="9"/>
  <c r="AV496" i="9"/>
  <c r="AW496" i="9"/>
  <c r="AX496" i="9"/>
  <c r="AY496" i="9"/>
  <c r="AZ496" i="9"/>
  <c r="BA496" i="9"/>
  <c r="BB496" i="9"/>
  <c r="BC496" i="9"/>
  <c r="BD496" i="9"/>
  <c r="BE496" i="9"/>
  <c r="BF496" i="9"/>
  <c r="BG496" i="9"/>
  <c r="BH496" i="9"/>
  <c r="BI496" i="9"/>
  <c r="BJ496" i="9"/>
  <c r="BK496" i="9"/>
  <c r="B497" i="9"/>
  <c r="C497" i="9"/>
  <c r="D497" i="9"/>
  <c r="F497" i="9" s="1"/>
  <c r="E497" i="9"/>
  <c r="G497" i="9"/>
  <c r="H497" i="9"/>
  <c r="I497" i="9"/>
  <c r="J497" i="9"/>
  <c r="K497" i="9"/>
  <c r="L497" i="9"/>
  <c r="M497" i="9"/>
  <c r="N497" i="9"/>
  <c r="O497" i="9"/>
  <c r="P497" i="9"/>
  <c r="Q497" i="9"/>
  <c r="R497" i="9"/>
  <c r="S497" i="9"/>
  <c r="T497" i="9"/>
  <c r="U497" i="9"/>
  <c r="V497" i="9"/>
  <c r="W497" i="9"/>
  <c r="X497" i="9"/>
  <c r="Y497" i="9"/>
  <c r="Z497" i="9"/>
  <c r="AA497" i="9"/>
  <c r="AB497" i="9"/>
  <c r="AC497" i="9"/>
  <c r="AD497" i="9"/>
  <c r="AE497" i="9"/>
  <c r="AF497" i="9"/>
  <c r="AG497" i="9"/>
  <c r="AH497" i="9"/>
  <c r="AI497" i="9"/>
  <c r="AJ497" i="9"/>
  <c r="AK497" i="9"/>
  <c r="AL497" i="9"/>
  <c r="AM497" i="9"/>
  <c r="AN497" i="9"/>
  <c r="AO497" i="9"/>
  <c r="AP497" i="9"/>
  <c r="AQ497" i="9"/>
  <c r="AR497" i="9"/>
  <c r="AS497" i="9"/>
  <c r="AT497" i="9"/>
  <c r="AU497" i="9"/>
  <c r="AV497" i="9"/>
  <c r="AW497" i="9"/>
  <c r="AX497" i="9"/>
  <c r="AY497" i="9"/>
  <c r="AZ497" i="9"/>
  <c r="BA497" i="9"/>
  <c r="BB497" i="9"/>
  <c r="BC497" i="9"/>
  <c r="BD497" i="9"/>
  <c r="BE497" i="9"/>
  <c r="BF497" i="9"/>
  <c r="BG497" i="9"/>
  <c r="BH497" i="9"/>
  <c r="BI497" i="9"/>
  <c r="BJ497" i="9"/>
  <c r="BK497" i="9"/>
  <c r="B498" i="9"/>
  <c r="C498" i="9"/>
  <c r="D498" i="9"/>
  <c r="F498" i="9" s="1"/>
  <c r="E498" i="9"/>
  <c r="G498" i="9"/>
  <c r="H498" i="9"/>
  <c r="I498" i="9"/>
  <c r="J498" i="9"/>
  <c r="K498" i="9"/>
  <c r="L498" i="9"/>
  <c r="M498" i="9"/>
  <c r="N498" i="9"/>
  <c r="O498" i="9"/>
  <c r="P498" i="9"/>
  <c r="Q498" i="9"/>
  <c r="R498" i="9"/>
  <c r="S498" i="9"/>
  <c r="T498" i="9"/>
  <c r="U498" i="9"/>
  <c r="V498" i="9"/>
  <c r="W498" i="9"/>
  <c r="X498" i="9"/>
  <c r="Y498" i="9"/>
  <c r="Z498" i="9"/>
  <c r="AA498" i="9"/>
  <c r="AB498" i="9"/>
  <c r="AC498" i="9"/>
  <c r="AD498" i="9"/>
  <c r="AE498" i="9"/>
  <c r="AF498" i="9"/>
  <c r="AG498" i="9"/>
  <c r="AH498" i="9"/>
  <c r="AI498" i="9"/>
  <c r="AJ498" i="9"/>
  <c r="AK498" i="9"/>
  <c r="AL498" i="9"/>
  <c r="AM498" i="9"/>
  <c r="AN498" i="9"/>
  <c r="AO498" i="9"/>
  <c r="AP498" i="9"/>
  <c r="AQ498" i="9"/>
  <c r="AR498" i="9"/>
  <c r="AS498" i="9"/>
  <c r="AT498" i="9"/>
  <c r="AU498" i="9"/>
  <c r="AV498" i="9"/>
  <c r="AW498" i="9"/>
  <c r="AX498" i="9"/>
  <c r="AY498" i="9"/>
  <c r="AZ498" i="9"/>
  <c r="BA498" i="9"/>
  <c r="BB498" i="9"/>
  <c r="BC498" i="9"/>
  <c r="BD498" i="9"/>
  <c r="BE498" i="9"/>
  <c r="BF498" i="9"/>
  <c r="BG498" i="9"/>
  <c r="BH498" i="9"/>
  <c r="BI498" i="9"/>
  <c r="BJ498" i="9"/>
  <c r="BK498" i="9"/>
  <c r="B499" i="9"/>
  <c r="BL499" i="9" s="1"/>
  <c r="C499" i="9"/>
  <c r="D499" i="9"/>
  <c r="F499" i="9" s="1"/>
  <c r="E499" i="9"/>
  <c r="G499" i="9"/>
  <c r="H499" i="9"/>
  <c r="I499" i="9"/>
  <c r="J499" i="9"/>
  <c r="K499" i="9"/>
  <c r="L499" i="9"/>
  <c r="M499" i="9"/>
  <c r="N499" i="9"/>
  <c r="O499" i="9"/>
  <c r="P499" i="9"/>
  <c r="Q499" i="9"/>
  <c r="R499" i="9"/>
  <c r="S499" i="9"/>
  <c r="T499" i="9"/>
  <c r="U499" i="9"/>
  <c r="V499" i="9"/>
  <c r="W499" i="9"/>
  <c r="X499" i="9"/>
  <c r="Y499" i="9"/>
  <c r="Z499" i="9"/>
  <c r="AA499" i="9"/>
  <c r="AB499" i="9"/>
  <c r="AC499" i="9"/>
  <c r="AD499" i="9"/>
  <c r="AE499" i="9"/>
  <c r="AF499" i="9"/>
  <c r="AG499" i="9"/>
  <c r="AH499" i="9"/>
  <c r="AI499" i="9"/>
  <c r="AJ499" i="9"/>
  <c r="AK499" i="9"/>
  <c r="AL499" i="9"/>
  <c r="AM499" i="9"/>
  <c r="AN499" i="9"/>
  <c r="AO499" i="9"/>
  <c r="AP499" i="9"/>
  <c r="AQ499" i="9"/>
  <c r="AR499" i="9"/>
  <c r="AS499" i="9"/>
  <c r="AT499" i="9"/>
  <c r="AU499" i="9"/>
  <c r="AV499" i="9"/>
  <c r="AW499" i="9"/>
  <c r="AX499" i="9"/>
  <c r="AY499" i="9"/>
  <c r="AZ499" i="9"/>
  <c r="BA499" i="9"/>
  <c r="BB499" i="9"/>
  <c r="BC499" i="9"/>
  <c r="BD499" i="9"/>
  <c r="BE499" i="9"/>
  <c r="BF499" i="9"/>
  <c r="BG499" i="9"/>
  <c r="BH499" i="9"/>
  <c r="BI499" i="9"/>
  <c r="BJ499" i="9"/>
  <c r="BK499" i="9"/>
  <c r="B500" i="9"/>
  <c r="BP500" i="9" s="1"/>
  <c r="C500" i="9"/>
  <c r="D500" i="9"/>
  <c r="F500" i="9" s="1"/>
  <c r="E500" i="9"/>
  <c r="G500" i="9"/>
  <c r="H500" i="9"/>
  <c r="I500" i="9"/>
  <c r="J500" i="9"/>
  <c r="K500" i="9"/>
  <c r="L500" i="9"/>
  <c r="M500" i="9"/>
  <c r="N500" i="9"/>
  <c r="O500" i="9"/>
  <c r="P500" i="9"/>
  <c r="Q500" i="9"/>
  <c r="R500" i="9"/>
  <c r="S500" i="9"/>
  <c r="T500" i="9"/>
  <c r="U500" i="9"/>
  <c r="V500" i="9"/>
  <c r="W500" i="9"/>
  <c r="X500" i="9"/>
  <c r="Y500" i="9"/>
  <c r="Z500" i="9"/>
  <c r="AA500" i="9"/>
  <c r="AB500" i="9"/>
  <c r="AC500" i="9"/>
  <c r="AD500" i="9"/>
  <c r="AE500" i="9"/>
  <c r="AF500" i="9"/>
  <c r="AG500" i="9"/>
  <c r="AH500" i="9"/>
  <c r="AI500" i="9"/>
  <c r="AJ500" i="9"/>
  <c r="AK500" i="9"/>
  <c r="AL500" i="9"/>
  <c r="AM500" i="9"/>
  <c r="AN500" i="9"/>
  <c r="AO500" i="9"/>
  <c r="AP500" i="9"/>
  <c r="AQ500" i="9"/>
  <c r="AR500" i="9"/>
  <c r="AS500" i="9"/>
  <c r="AT500" i="9"/>
  <c r="AU500" i="9"/>
  <c r="AV500" i="9"/>
  <c r="AW500" i="9"/>
  <c r="AX500" i="9"/>
  <c r="AY500" i="9"/>
  <c r="AZ500" i="9"/>
  <c r="BA500" i="9"/>
  <c r="BB500" i="9"/>
  <c r="BC500" i="9"/>
  <c r="BD500" i="9"/>
  <c r="BE500" i="9"/>
  <c r="BF500" i="9"/>
  <c r="BG500" i="9"/>
  <c r="BH500" i="9"/>
  <c r="BI500" i="9"/>
  <c r="BJ500" i="9"/>
  <c r="BK500" i="9"/>
  <c r="B501" i="9"/>
  <c r="C501" i="9"/>
  <c r="D501" i="9"/>
  <c r="F501" i="9" s="1"/>
  <c r="E501" i="9"/>
  <c r="G501" i="9"/>
  <c r="H501" i="9"/>
  <c r="I501" i="9"/>
  <c r="J501" i="9"/>
  <c r="K501" i="9"/>
  <c r="L501" i="9"/>
  <c r="M501" i="9"/>
  <c r="N501" i="9"/>
  <c r="O501" i="9"/>
  <c r="P501" i="9"/>
  <c r="Q501" i="9"/>
  <c r="R501" i="9"/>
  <c r="S501" i="9"/>
  <c r="T501" i="9"/>
  <c r="U501" i="9"/>
  <c r="V501" i="9"/>
  <c r="W501" i="9"/>
  <c r="X501" i="9"/>
  <c r="Y501" i="9"/>
  <c r="Z501" i="9"/>
  <c r="AA501" i="9"/>
  <c r="AB501" i="9"/>
  <c r="AC501" i="9"/>
  <c r="AD501" i="9"/>
  <c r="AE501" i="9"/>
  <c r="AF501" i="9"/>
  <c r="AG501" i="9"/>
  <c r="AH501" i="9"/>
  <c r="AI501" i="9"/>
  <c r="AJ501" i="9"/>
  <c r="AK501" i="9"/>
  <c r="AL501" i="9"/>
  <c r="AM501" i="9"/>
  <c r="AN501" i="9"/>
  <c r="AO501" i="9"/>
  <c r="AP501" i="9"/>
  <c r="AQ501" i="9"/>
  <c r="AR501" i="9"/>
  <c r="AS501" i="9"/>
  <c r="AT501" i="9"/>
  <c r="AU501" i="9"/>
  <c r="AV501" i="9"/>
  <c r="AW501" i="9"/>
  <c r="AX501" i="9"/>
  <c r="AY501" i="9"/>
  <c r="AZ501" i="9"/>
  <c r="BA501" i="9"/>
  <c r="BB501" i="9"/>
  <c r="BC501" i="9"/>
  <c r="BD501" i="9"/>
  <c r="BE501" i="9"/>
  <c r="BF501" i="9"/>
  <c r="BG501" i="9"/>
  <c r="BH501" i="9"/>
  <c r="BI501" i="9"/>
  <c r="BJ501" i="9"/>
  <c r="BK501" i="9"/>
  <c r="B502" i="9"/>
  <c r="BO502" i="9" s="1"/>
  <c r="C502" i="9"/>
  <c r="D502" i="9"/>
  <c r="F502" i="9" s="1"/>
  <c r="E502" i="9"/>
  <c r="G502" i="9"/>
  <c r="H502" i="9"/>
  <c r="I502" i="9"/>
  <c r="J502" i="9"/>
  <c r="K502" i="9"/>
  <c r="L502" i="9"/>
  <c r="M502" i="9"/>
  <c r="N502" i="9"/>
  <c r="O502" i="9"/>
  <c r="P502" i="9"/>
  <c r="Q502" i="9"/>
  <c r="R502" i="9"/>
  <c r="S502" i="9"/>
  <c r="T502" i="9"/>
  <c r="U502" i="9"/>
  <c r="V502" i="9"/>
  <c r="W502" i="9"/>
  <c r="X502" i="9"/>
  <c r="Y502" i="9"/>
  <c r="Z502" i="9"/>
  <c r="AA502" i="9"/>
  <c r="AB502" i="9"/>
  <c r="AC502" i="9"/>
  <c r="AD502" i="9"/>
  <c r="AE502" i="9"/>
  <c r="AF502" i="9"/>
  <c r="AG502" i="9"/>
  <c r="AH502" i="9"/>
  <c r="AI502" i="9"/>
  <c r="AJ502" i="9"/>
  <c r="AK502" i="9"/>
  <c r="AL502" i="9"/>
  <c r="AM502" i="9"/>
  <c r="AN502" i="9"/>
  <c r="AO502" i="9"/>
  <c r="AP502" i="9"/>
  <c r="AQ502" i="9"/>
  <c r="AR502" i="9"/>
  <c r="AS502" i="9"/>
  <c r="AT502" i="9"/>
  <c r="AU502" i="9"/>
  <c r="AV502" i="9"/>
  <c r="AW502" i="9"/>
  <c r="AX502" i="9"/>
  <c r="AY502" i="9"/>
  <c r="AZ502" i="9"/>
  <c r="BA502" i="9"/>
  <c r="BB502" i="9"/>
  <c r="BC502" i="9"/>
  <c r="BD502" i="9"/>
  <c r="BE502" i="9"/>
  <c r="BF502" i="9"/>
  <c r="BG502" i="9"/>
  <c r="BH502" i="9"/>
  <c r="BI502" i="9"/>
  <c r="BJ502" i="9"/>
  <c r="BK502" i="9"/>
  <c r="B503" i="9"/>
  <c r="BM503" i="9" s="1"/>
  <c r="C503" i="9"/>
  <c r="D503" i="9"/>
  <c r="F503" i="9" s="1"/>
  <c r="E503" i="9"/>
  <c r="G503" i="9"/>
  <c r="H503" i="9"/>
  <c r="I503" i="9"/>
  <c r="J503" i="9"/>
  <c r="K503" i="9"/>
  <c r="L503" i="9"/>
  <c r="M503" i="9"/>
  <c r="N503" i="9"/>
  <c r="O503" i="9"/>
  <c r="P503" i="9"/>
  <c r="Q503" i="9"/>
  <c r="R503" i="9"/>
  <c r="S503" i="9"/>
  <c r="T503" i="9"/>
  <c r="U503" i="9"/>
  <c r="V503" i="9"/>
  <c r="W503" i="9"/>
  <c r="X503" i="9"/>
  <c r="Y503" i="9"/>
  <c r="Z503" i="9"/>
  <c r="AA503" i="9"/>
  <c r="AB503" i="9"/>
  <c r="AC503" i="9"/>
  <c r="AD503" i="9"/>
  <c r="AE503" i="9"/>
  <c r="AF503" i="9"/>
  <c r="AG503" i="9"/>
  <c r="AH503" i="9"/>
  <c r="AI503" i="9"/>
  <c r="AJ503" i="9"/>
  <c r="AK503" i="9"/>
  <c r="AL503" i="9"/>
  <c r="AM503" i="9"/>
  <c r="AN503" i="9"/>
  <c r="AO503" i="9"/>
  <c r="AP503" i="9"/>
  <c r="AQ503" i="9"/>
  <c r="AR503" i="9"/>
  <c r="AS503" i="9"/>
  <c r="AT503" i="9"/>
  <c r="AU503" i="9"/>
  <c r="AV503" i="9"/>
  <c r="AW503" i="9"/>
  <c r="AX503" i="9"/>
  <c r="AY503" i="9"/>
  <c r="AZ503" i="9"/>
  <c r="BA503" i="9"/>
  <c r="BB503" i="9"/>
  <c r="BC503" i="9"/>
  <c r="BD503" i="9"/>
  <c r="BE503" i="9"/>
  <c r="BF503" i="9"/>
  <c r="BG503" i="9"/>
  <c r="BH503" i="9"/>
  <c r="BI503" i="9"/>
  <c r="BJ503" i="9"/>
  <c r="BK503" i="9"/>
  <c r="B504" i="9"/>
  <c r="BN504" i="9" s="1"/>
  <c r="C504" i="9"/>
  <c r="D504" i="9"/>
  <c r="F504" i="9" s="1"/>
  <c r="E504" i="9"/>
  <c r="G504" i="9"/>
  <c r="H504" i="9"/>
  <c r="I504" i="9"/>
  <c r="J504" i="9"/>
  <c r="K504" i="9"/>
  <c r="L504" i="9"/>
  <c r="M504" i="9"/>
  <c r="N504" i="9"/>
  <c r="O504" i="9"/>
  <c r="P504" i="9"/>
  <c r="Q504" i="9"/>
  <c r="R504" i="9"/>
  <c r="S504" i="9"/>
  <c r="T504" i="9"/>
  <c r="U504" i="9"/>
  <c r="V504" i="9"/>
  <c r="W504" i="9"/>
  <c r="X504" i="9"/>
  <c r="Y504" i="9"/>
  <c r="Z504" i="9"/>
  <c r="AA504" i="9"/>
  <c r="AB504" i="9"/>
  <c r="AC504" i="9"/>
  <c r="AD504" i="9"/>
  <c r="AE504" i="9"/>
  <c r="AF504" i="9"/>
  <c r="AG504" i="9"/>
  <c r="AH504" i="9"/>
  <c r="AI504" i="9"/>
  <c r="AJ504" i="9"/>
  <c r="AK504" i="9"/>
  <c r="AL504" i="9"/>
  <c r="AM504" i="9"/>
  <c r="AN504" i="9"/>
  <c r="AO504" i="9"/>
  <c r="AP504" i="9"/>
  <c r="AQ504" i="9"/>
  <c r="AR504" i="9"/>
  <c r="AS504" i="9"/>
  <c r="AT504" i="9"/>
  <c r="AU504" i="9"/>
  <c r="AV504" i="9"/>
  <c r="AW504" i="9"/>
  <c r="AX504" i="9"/>
  <c r="AY504" i="9"/>
  <c r="AZ504" i="9"/>
  <c r="BA504" i="9"/>
  <c r="BB504" i="9"/>
  <c r="BC504" i="9"/>
  <c r="BD504" i="9"/>
  <c r="BE504" i="9"/>
  <c r="BF504" i="9"/>
  <c r="BG504" i="9"/>
  <c r="BH504" i="9"/>
  <c r="BI504" i="9"/>
  <c r="BJ504" i="9"/>
  <c r="BK504" i="9"/>
  <c r="B505" i="9"/>
  <c r="BM505" i="9" s="1"/>
  <c r="C505" i="9"/>
  <c r="D505" i="9"/>
  <c r="F505" i="9" s="1"/>
  <c r="E505" i="9"/>
  <c r="G505" i="9"/>
  <c r="H505" i="9"/>
  <c r="I505" i="9"/>
  <c r="J505" i="9"/>
  <c r="K505" i="9"/>
  <c r="L505" i="9"/>
  <c r="M505" i="9"/>
  <c r="N505" i="9"/>
  <c r="O505" i="9"/>
  <c r="P505" i="9"/>
  <c r="Q505" i="9"/>
  <c r="R505" i="9"/>
  <c r="S505" i="9"/>
  <c r="T505" i="9"/>
  <c r="U505" i="9"/>
  <c r="V505" i="9"/>
  <c r="W505" i="9"/>
  <c r="X505" i="9"/>
  <c r="Y505" i="9"/>
  <c r="Z505" i="9"/>
  <c r="AA505" i="9"/>
  <c r="AB505" i="9"/>
  <c r="AC505" i="9"/>
  <c r="AD505" i="9"/>
  <c r="AE505" i="9"/>
  <c r="AF505" i="9"/>
  <c r="AG505" i="9"/>
  <c r="AH505" i="9"/>
  <c r="AI505" i="9"/>
  <c r="AJ505" i="9"/>
  <c r="AK505" i="9"/>
  <c r="AL505" i="9"/>
  <c r="AM505" i="9"/>
  <c r="AN505" i="9"/>
  <c r="AO505" i="9"/>
  <c r="AP505" i="9"/>
  <c r="AQ505" i="9"/>
  <c r="AR505" i="9"/>
  <c r="AS505" i="9"/>
  <c r="AT505" i="9"/>
  <c r="AU505" i="9"/>
  <c r="AV505" i="9"/>
  <c r="AW505" i="9"/>
  <c r="AX505" i="9"/>
  <c r="AY505" i="9"/>
  <c r="AZ505" i="9"/>
  <c r="BA505" i="9"/>
  <c r="BB505" i="9"/>
  <c r="BC505" i="9"/>
  <c r="BD505" i="9"/>
  <c r="BE505" i="9"/>
  <c r="BF505" i="9"/>
  <c r="BG505" i="9"/>
  <c r="BH505" i="9"/>
  <c r="BI505" i="9"/>
  <c r="BJ505" i="9"/>
  <c r="BK505" i="9"/>
  <c r="B506" i="9"/>
  <c r="C506" i="9"/>
  <c r="D506" i="9"/>
  <c r="F506" i="9" s="1"/>
  <c r="E506" i="9"/>
  <c r="G506" i="9"/>
  <c r="H506" i="9"/>
  <c r="I506" i="9"/>
  <c r="J506" i="9"/>
  <c r="K506" i="9"/>
  <c r="L506" i="9"/>
  <c r="M506" i="9"/>
  <c r="N506" i="9"/>
  <c r="O506" i="9"/>
  <c r="P506" i="9"/>
  <c r="Q506" i="9"/>
  <c r="R506" i="9"/>
  <c r="S506" i="9"/>
  <c r="T506" i="9"/>
  <c r="U506" i="9"/>
  <c r="V506" i="9"/>
  <c r="W506" i="9"/>
  <c r="X506" i="9"/>
  <c r="Y506" i="9"/>
  <c r="Z506" i="9"/>
  <c r="AA506" i="9"/>
  <c r="AB506" i="9"/>
  <c r="AC506" i="9"/>
  <c r="AD506" i="9"/>
  <c r="AE506" i="9"/>
  <c r="AF506" i="9"/>
  <c r="AG506" i="9"/>
  <c r="AH506" i="9"/>
  <c r="AI506" i="9"/>
  <c r="AJ506" i="9"/>
  <c r="AK506" i="9"/>
  <c r="AL506" i="9"/>
  <c r="AM506" i="9"/>
  <c r="AN506" i="9"/>
  <c r="AO506" i="9"/>
  <c r="AP506" i="9"/>
  <c r="AQ506" i="9"/>
  <c r="AR506" i="9"/>
  <c r="AS506" i="9"/>
  <c r="AT506" i="9"/>
  <c r="AU506" i="9"/>
  <c r="AV506" i="9"/>
  <c r="AW506" i="9"/>
  <c r="AX506" i="9"/>
  <c r="AY506" i="9"/>
  <c r="AZ506" i="9"/>
  <c r="BA506" i="9"/>
  <c r="BB506" i="9"/>
  <c r="BC506" i="9"/>
  <c r="BD506" i="9"/>
  <c r="BE506" i="9"/>
  <c r="BF506" i="9"/>
  <c r="BG506" i="9"/>
  <c r="BH506" i="9"/>
  <c r="BI506" i="9"/>
  <c r="BJ506" i="9"/>
  <c r="BK506" i="9"/>
  <c r="B507" i="9"/>
  <c r="BL507" i="9" s="1"/>
  <c r="C507" i="9"/>
  <c r="D507" i="9"/>
  <c r="F507" i="9" s="1"/>
  <c r="E507" i="9"/>
  <c r="G507" i="9"/>
  <c r="H507" i="9"/>
  <c r="I507" i="9"/>
  <c r="J507" i="9"/>
  <c r="K507" i="9"/>
  <c r="L507" i="9"/>
  <c r="M507" i="9"/>
  <c r="N507" i="9"/>
  <c r="O507" i="9"/>
  <c r="P507" i="9"/>
  <c r="Q507" i="9"/>
  <c r="R507" i="9"/>
  <c r="S507" i="9"/>
  <c r="T507" i="9"/>
  <c r="U507" i="9"/>
  <c r="V507" i="9"/>
  <c r="W507" i="9"/>
  <c r="X507" i="9"/>
  <c r="Y507" i="9"/>
  <c r="Z507" i="9"/>
  <c r="AA507" i="9"/>
  <c r="AB507" i="9"/>
  <c r="AC507" i="9"/>
  <c r="AD507" i="9"/>
  <c r="AE507" i="9"/>
  <c r="AF507" i="9"/>
  <c r="AG507" i="9"/>
  <c r="AH507" i="9"/>
  <c r="AI507" i="9"/>
  <c r="AJ507" i="9"/>
  <c r="AK507" i="9"/>
  <c r="AL507" i="9"/>
  <c r="AM507" i="9"/>
  <c r="AN507" i="9"/>
  <c r="AO507" i="9"/>
  <c r="AP507" i="9"/>
  <c r="AQ507" i="9"/>
  <c r="AR507" i="9"/>
  <c r="AS507" i="9"/>
  <c r="AT507" i="9"/>
  <c r="AU507" i="9"/>
  <c r="AV507" i="9"/>
  <c r="AW507" i="9"/>
  <c r="AX507" i="9"/>
  <c r="AY507" i="9"/>
  <c r="AZ507" i="9"/>
  <c r="BA507" i="9"/>
  <c r="BB507" i="9"/>
  <c r="BC507" i="9"/>
  <c r="BD507" i="9"/>
  <c r="BE507" i="9"/>
  <c r="BF507" i="9"/>
  <c r="BG507" i="9"/>
  <c r="BH507" i="9"/>
  <c r="BI507" i="9"/>
  <c r="BJ507" i="9"/>
  <c r="BK507" i="9"/>
  <c r="B508" i="9"/>
  <c r="BN508" i="9" s="1"/>
  <c r="C508" i="9"/>
  <c r="D508" i="9"/>
  <c r="F508" i="9" s="1"/>
  <c r="E508" i="9"/>
  <c r="G508" i="9"/>
  <c r="H508" i="9"/>
  <c r="I508" i="9"/>
  <c r="J508" i="9"/>
  <c r="K508" i="9"/>
  <c r="L508" i="9"/>
  <c r="M508" i="9"/>
  <c r="N508" i="9"/>
  <c r="O508" i="9"/>
  <c r="P508" i="9"/>
  <c r="Q508" i="9"/>
  <c r="R508" i="9"/>
  <c r="S508" i="9"/>
  <c r="T508" i="9"/>
  <c r="U508" i="9"/>
  <c r="V508" i="9"/>
  <c r="W508" i="9"/>
  <c r="X508" i="9"/>
  <c r="Y508" i="9"/>
  <c r="Z508" i="9"/>
  <c r="AA508" i="9"/>
  <c r="AB508" i="9"/>
  <c r="AC508" i="9"/>
  <c r="AD508" i="9"/>
  <c r="AE508" i="9"/>
  <c r="AF508" i="9"/>
  <c r="AG508" i="9"/>
  <c r="AH508" i="9"/>
  <c r="AI508" i="9"/>
  <c r="AJ508" i="9"/>
  <c r="AK508" i="9"/>
  <c r="AL508" i="9"/>
  <c r="AM508" i="9"/>
  <c r="AN508" i="9"/>
  <c r="AO508" i="9"/>
  <c r="AP508" i="9"/>
  <c r="AQ508" i="9"/>
  <c r="AR508" i="9"/>
  <c r="AS508" i="9"/>
  <c r="AT508" i="9"/>
  <c r="AU508" i="9"/>
  <c r="AV508" i="9"/>
  <c r="AW508" i="9"/>
  <c r="AX508" i="9"/>
  <c r="AY508" i="9"/>
  <c r="AZ508" i="9"/>
  <c r="BA508" i="9"/>
  <c r="BB508" i="9"/>
  <c r="BC508" i="9"/>
  <c r="BD508" i="9"/>
  <c r="BE508" i="9"/>
  <c r="BF508" i="9"/>
  <c r="BG508" i="9"/>
  <c r="BH508" i="9"/>
  <c r="BI508" i="9"/>
  <c r="BJ508" i="9"/>
  <c r="BK508" i="9"/>
  <c r="B509" i="9"/>
  <c r="C509" i="9"/>
  <c r="D509" i="9"/>
  <c r="F509" i="9" s="1"/>
  <c r="E509" i="9"/>
  <c r="G509" i="9"/>
  <c r="H509" i="9"/>
  <c r="I509" i="9"/>
  <c r="J509" i="9"/>
  <c r="K509" i="9"/>
  <c r="L509" i="9"/>
  <c r="M509" i="9"/>
  <c r="N509" i="9"/>
  <c r="O509" i="9"/>
  <c r="P509" i="9"/>
  <c r="Q509" i="9"/>
  <c r="R509" i="9"/>
  <c r="S509" i="9"/>
  <c r="T509" i="9"/>
  <c r="U509" i="9"/>
  <c r="V509" i="9"/>
  <c r="W509" i="9"/>
  <c r="X509" i="9"/>
  <c r="Y509" i="9"/>
  <c r="Z509" i="9"/>
  <c r="AA509" i="9"/>
  <c r="AB509" i="9"/>
  <c r="AC509" i="9"/>
  <c r="AD509" i="9"/>
  <c r="AE509" i="9"/>
  <c r="AF509" i="9"/>
  <c r="AG509" i="9"/>
  <c r="AH509" i="9"/>
  <c r="AI509" i="9"/>
  <c r="AJ509" i="9"/>
  <c r="AK509" i="9"/>
  <c r="AL509" i="9"/>
  <c r="AM509" i="9"/>
  <c r="AN509" i="9"/>
  <c r="AO509" i="9"/>
  <c r="AP509" i="9"/>
  <c r="AQ509" i="9"/>
  <c r="AR509" i="9"/>
  <c r="AS509" i="9"/>
  <c r="AT509" i="9"/>
  <c r="AU509" i="9"/>
  <c r="AV509" i="9"/>
  <c r="AW509" i="9"/>
  <c r="AX509" i="9"/>
  <c r="AY509" i="9"/>
  <c r="AZ509" i="9"/>
  <c r="BA509" i="9"/>
  <c r="BB509" i="9"/>
  <c r="BC509" i="9"/>
  <c r="BD509" i="9"/>
  <c r="BE509" i="9"/>
  <c r="BF509" i="9"/>
  <c r="BG509" i="9"/>
  <c r="BH509" i="9"/>
  <c r="BI509" i="9"/>
  <c r="BJ509" i="9"/>
  <c r="BK509" i="9"/>
  <c r="B510" i="9"/>
  <c r="C510" i="9"/>
  <c r="D510" i="9"/>
  <c r="F510" i="9" s="1"/>
  <c r="E510" i="9"/>
  <c r="G510" i="9"/>
  <c r="H510" i="9"/>
  <c r="I510" i="9"/>
  <c r="J510" i="9"/>
  <c r="K510" i="9"/>
  <c r="L510" i="9"/>
  <c r="M510" i="9"/>
  <c r="N510" i="9"/>
  <c r="O510" i="9"/>
  <c r="P510" i="9"/>
  <c r="Q510" i="9"/>
  <c r="R510" i="9"/>
  <c r="S510" i="9"/>
  <c r="T510" i="9"/>
  <c r="U510" i="9"/>
  <c r="V510" i="9"/>
  <c r="W510" i="9"/>
  <c r="X510" i="9"/>
  <c r="Y510" i="9"/>
  <c r="Z510" i="9"/>
  <c r="AA510" i="9"/>
  <c r="AB510" i="9"/>
  <c r="AC510" i="9"/>
  <c r="AD510" i="9"/>
  <c r="AE510" i="9"/>
  <c r="AF510" i="9"/>
  <c r="AG510" i="9"/>
  <c r="AH510" i="9"/>
  <c r="AI510" i="9"/>
  <c r="AJ510" i="9"/>
  <c r="AK510" i="9"/>
  <c r="AL510" i="9"/>
  <c r="AM510" i="9"/>
  <c r="AN510" i="9"/>
  <c r="AO510" i="9"/>
  <c r="AP510" i="9"/>
  <c r="AQ510" i="9"/>
  <c r="AR510" i="9"/>
  <c r="AS510" i="9"/>
  <c r="AT510" i="9"/>
  <c r="AU510" i="9"/>
  <c r="AV510" i="9"/>
  <c r="AW510" i="9"/>
  <c r="AX510" i="9"/>
  <c r="AY510" i="9"/>
  <c r="AZ510" i="9"/>
  <c r="BA510" i="9"/>
  <c r="BB510" i="9"/>
  <c r="BC510" i="9"/>
  <c r="BD510" i="9"/>
  <c r="BE510" i="9"/>
  <c r="BF510" i="9"/>
  <c r="BG510" i="9"/>
  <c r="BH510" i="9"/>
  <c r="BI510" i="9"/>
  <c r="BJ510" i="9"/>
  <c r="BK510" i="9"/>
  <c r="B511" i="9"/>
  <c r="BO511" i="9" s="1"/>
  <c r="C511" i="9"/>
  <c r="D511" i="9"/>
  <c r="F511" i="9" s="1"/>
  <c r="E511" i="9"/>
  <c r="G511" i="9"/>
  <c r="H511" i="9"/>
  <c r="I511" i="9"/>
  <c r="J511" i="9"/>
  <c r="K511" i="9"/>
  <c r="L511" i="9"/>
  <c r="M511" i="9"/>
  <c r="N511" i="9"/>
  <c r="O511" i="9"/>
  <c r="P511" i="9"/>
  <c r="Q511" i="9"/>
  <c r="R511" i="9"/>
  <c r="S511" i="9"/>
  <c r="T511" i="9"/>
  <c r="U511" i="9"/>
  <c r="V511" i="9"/>
  <c r="W511" i="9"/>
  <c r="X511" i="9"/>
  <c r="Y511" i="9"/>
  <c r="Z511" i="9"/>
  <c r="AA511" i="9"/>
  <c r="AB511" i="9"/>
  <c r="AC511" i="9"/>
  <c r="AD511" i="9"/>
  <c r="AE511" i="9"/>
  <c r="AF511" i="9"/>
  <c r="AG511" i="9"/>
  <c r="AH511" i="9"/>
  <c r="AI511" i="9"/>
  <c r="AJ511" i="9"/>
  <c r="AK511" i="9"/>
  <c r="AL511" i="9"/>
  <c r="AM511" i="9"/>
  <c r="AN511" i="9"/>
  <c r="AO511" i="9"/>
  <c r="AP511" i="9"/>
  <c r="AQ511" i="9"/>
  <c r="AR511" i="9"/>
  <c r="AS511" i="9"/>
  <c r="AT511" i="9"/>
  <c r="AU511" i="9"/>
  <c r="AV511" i="9"/>
  <c r="AW511" i="9"/>
  <c r="AX511" i="9"/>
  <c r="AY511" i="9"/>
  <c r="AZ511" i="9"/>
  <c r="BA511" i="9"/>
  <c r="BB511" i="9"/>
  <c r="BC511" i="9"/>
  <c r="BD511" i="9"/>
  <c r="BE511" i="9"/>
  <c r="BF511" i="9"/>
  <c r="BG511" i="9"/>
  <c r="BH511" i="9"/>
  <c r="BI511" i="9"/>
  <c r="BJ511" i="9"/>
  <c r="BK511" i="9"/>
  <c r="B512" i="9"/>
  <c r="C512" i="9"/>
  <c r="D512" i="9"/>
  <c r="F512" i="9" s="1"/>
  <c r="E512" i="9"/>
  <c r="G512" i="9"/>
  <c r="H512" i="9"/>
  <c r="I512" i="9"/>
  <c r="J512" i="9"/>
  <c r="K512" i="9"/>
  <c r="L512" i="9"/>
  <c r="M512" i="9"/>
  <c r="N512" i="9"/>
  <c r="O512" i="9"/>
  <c r="P512" i="9"/>
  <c r="Q512" i="9"/>
  <c r="R512" i="9"/>
  <c r="S512" i="9"/>
  <c r="T512" i="9"/>
  <c r="U512" i="9"/>
  <c r="V512" i="9"/>
  <c r="W512" i="9"/>
  <c r="X512" i="9"/>
  <c r="Y512" i="9"/>
  <c r="Z512" i="9"/>
  <c r="AA512" i="9"/>
  <c r="AB512" i="9"/>
  <c r="AC512" i="9"/>
  <c r="AD512" i="9"/>
  <c r="AE512" i="9"/>
  <c r="AF512" i="9"/>
  <c r="AG512" i="9"/>
  <c r="AH512" i="9"/>
  <c r="AI512" i="9"/>
  <c r="AJ512" i="9"/>
  <c r="AK512" i="9"/>
  <c r="AL512" i="9"/>
  <c r="AM512" i="9"/>
  <c r="AN512" i="9"/>
  <c r="AO512" i="9"/>
  <c r="AP512" i="9"/>
  <c r="AQ512" i="9"/>
  <c r="AR512" i="9"/>
  <c r="AS512" i="9"/>
  <c r="AT512" i="9"/>
  <c r="AU512" i="9"/>
  <c r="AV512" i="9"/>
  <c r="AW512" i="9"/>
  <c r="AX512" i="9"/>
  <c r="AY512" i="9"/>
  <c r="AZ512" i="9"/>
  <c r="BA512" i="9"/>
  <c r="BB512" i="9"/>
  <c r="BC512" i="9"/>
  <c r="BD512" i="9"/>
  <c r="BE512" i="9"/>
  <c r="BF512" i="9"/>
  <c r="BG512" i="9"/>
  <c r="BH512" i="9"/>
  <c r="BI512" i="9"/>
  <c r="BJ512" i="9"/>
  <c r="BK512" i="9"/>
  <c r="B513" i="9"/>
  <c r="BN513" i="9" s="1"/>
  <c r="C513" i="9"/>
  <c r="D513" i="9"/>
  <c r="F513" i="9" s="1"/>
  <c r="E513" i="9"/>
  <c r="G513" i="9"/>
  <c r="H513" i="9"/>
  <c r="I513" i="9"/>
  <c r="J513" i="9"/>
  <c r="K513" i="9"/>
  <c r="L513" i="9"/>
  <c r="M513" i="9"/>
  <c r="N513" i="9"/>
  <c r="O513" i="9"/>
  <c r="P513" i="9"/>
  <c r="Q513" i="9"/>
  <c r="R513" i="9"/>
  <c r="S513" i="9"/>
  <c r="T513" i="9"/>
  <c r="U513" i="9"/>
  <c r="V513" i="9"/>
  <c r="W513" i="9"/>
  <c r="X513" i="9"/>
  <c r="Y513" i="9"/>
  <c r="Z513" i="9"/>
  <c r="AA513" i="9"/>
  <c r="AB513" i="9"/>
  <c r="AC513" i="9"/>
  <c r="AD513" i="9"/>
  <c r="AE513" i="9"/>
  <c r="AF513" i="9"/>
  <c r="AG513" i="9"/>
  <c r="AH513" i="9"/>
  <c r="AI513" i="9"/>
  <c r="AJ513" i="9"/>
  <c r="AK513" i="9"/>
  <c r="AL513" i="9"/>
  <c r="AM513" i="9"/>
  <c r="AN513" i="9"/>
  <c r="AO513" i="9"/>
  <c r="AP513" i="9"/>
  <c r="AQ513" i="9"/>
  <c r="AR513" i="9"/>
  <c r="AS513" i="9"/>
  <c r="AT513" i="9"/>
  <c r="AU513" i="9"/>
  <c r="AV513" i="9"/>
  <c r="AW513" i="9"/>
  <c r="AX513" i="9"/>
  <c r="AY513" i="9"/>
  <c r="AZ513" i="9"/>
  <c r="BA513" i="9"/>
  <c r="BB513" i="9"/>
  <c r="BC513" i="9"/>
  <c r="BD513" i="9"/>
  <c r="BE513" i="9"/>
  <c r="BF513" i="9"/>
  <c r="BG513" i="9"/>
  <c r="BH513" i="9"/>
  <c r="BI513" i="9"/>
  <c r="BJ513" i="9"/>
  <c r="BK513" i="9"/>
  <c r="B514" i="9"/>
  <c r="C514" i="9"/>
  <c r="D514" i="9"/>
  <c r="F514" i="9" s="1"/>
  <c r="E514" i="9"/>
  <c r="G514" i="9"/>
  <c r="H514" i="9"/>
  <c r="I514" i="9"/>
  <c r="J514" i="9"/>
  <c r="K514" i="9"/>
  <c r="L514" i="9"/>
  <c r="M514" i="9"/>
  <c r="N514" i="9"/>
  <c r="O514" i="9"/>
  <c r="P514" i="9"/>
  <c r="Q514" i="9"/>
  <c r="R514" i="9"/>
  <c r="S514" i="9"/>
  <c r="T514" i="9"/>
  <c r="U514" i="9"/>
  <c r="V514" i="9"/>
  <c r="W514" i="9"/>
  <c r="X514" i="9"/>
  <c r="Y514" i="9"/>
  <c r="Z514" i="9"/>
  <c r="AA514" i="9"/>
  <c r="AB514" i="9"/>
  <c r="AC514" i="9"/>
  <c r="AD514" i="9"/>
  <c r="AE514" i="9"/>
  <c r="AF514" i="9"/>
  <c r="AG514" i="9"/>
  <c r="AH514" i="9"/>
  <c r="AI514" i="9"/>
  <c r="AJ514" i="9"/>
  <c r="AK514" i="9"/>
  <c r="AL514" i="9"/>
  <c r="AM514" i="9"/>
  <c r="AN514" i="9"/>
  <c r="AO514" i="9"/>
  <c r="AP514" i="9"/>
  <c r="AQ514" i="9"/>
  <c r="AR514" i="9"/>
  <c r="AS514" i="9"/>
  <c r="AT514" i="9"/>
  <c r="AU514" i="9"/>
  <c r="AV514" i="9"/>
  <c r="AW514" i="9"/>
  <c r="AX514" i="9"/>
  <c r="AY514" i="9"/>
  <c r="AZ514" i="9"/>
  <c r="BA514" i="9"/>
  <c r="BB514" i="9"/>
  <c r="BC514" i="9"/>
  <c r="BD514" i="9"/>
  <c r="BE514" i="9"/>
  <c r="BF514" i="9"/>
  <c r="BG514" i="9"/>
  <c r="BH514" i="9"/>
  <c r="BI514" i="9"/>
  <c r="BJ514" i="9"/>
  <c r="BK514" i="9"/>
  <c r="B515" i="9"/>
  <c r="BM515" i="9" s="1"/>
  <c r="C515" i="9"/>
  <c r="D515" i="9"/>
  <c r="F515" i="9" s="1"/>
  <c r="E515" i="9"/>
  <c r="G515" i="9"/>
  <c r="H515" i="9"/>
  <c r="I515" i="9"/>
  <c r="J515" i="9"/>
  <c r="K515" i="9"/>
  <c r="L515" i="9"/>
  <c r="M515" i="9"/>
  <c r="N515" i="9"/>
  <c r="O515" i="9"/>
  <c r="P515" i="9"/>
  <c r="Q515" i="9"/>
  <c r="R515" i="9"/>
  <c r="S515" i="9"/>
  <c r="T515" i="9"/>
  <c r="U515" i="9"/>
  <c r="V515" i="9"/>
  <c r="W515" i="9"/>
  <c r="X515" i="9"/>
  <c r="Y515" i="9"/>
  <c r="Z515" i="9"/>
  <c r="AA515" i="9"/>
  <c r="AB515" i="9"/>
  <c r="AC515" i="9"/>
  <c r="AD515" i="9"/>
  <c r="AE515" i="9"/>
  <c r="AF515" i="9"/>
  <c r="AG515" i="9"/>
  <c r="AH515" i="9"/>
  <c r="AI515" i="9"/>
  <c r="AJ515" i="9"/>
  <c r="AK515" i="9"/>
  <c r="AL515" i="9"/>
  <c r="AM515" i="9"/>
  <c r="AN515" i="9"/>
  <c r="AO515" i="9"/>
  <c r="AP515" i="9"/>
  <c r="AQ515" i="9"/>
  <c r="AR515" i="9"/>
  <c r="AS515" i="9"/>
  <c r="AT515" i="9"/>
  <c r="AU515" i="9"/>
  <c r="AV515" i="9"/>
  <c r="AW515" i="9"/>
  <c r="AX515" i="9"/>
  <c r="AY515" i="9"/>
  <c r="AZ515" i="9"/>
  <c r="BA515" i="9"/>
  <c r="BB515" i="9"/>
  <c r="BC515" i="9"/>
  <c r="BD515" i="9"/>
  <c r="BE515" i="9"/>
  <c r="BF515" i="9"/>
  <c r="BG515" i="9"/>
  <c r="BH515" i="9"/>
  <c r="BI515" i="9"/>
  <c r="BJ515" i="9"/>
  <c r="BK515" i="9"/>
  <c r="B516" i="9"/>
  <c r="C516" i="9"/>
  <c r="D516" i="9"/>
  <c r="F516" i="9" s="1"/>
  <c r="E516" i="9"/>
  <c r="G516" i="9"/>
  <c r="H516" i="9"/>
  <c r="I516" i="9"/>
  <c r="J516" i="9"/>
  <c r="K516" i="9"/>
  <c r="L516" i="9"/>
  <c r="M516" i="9"/>
  <c r="N516" i="9"/>
  <c r="O516" i="9"/>
  <c r="P516" i="9"/>
  <c r="Q516" i="9"/>
  <c r="R516" i="9"/>
  <c r="S516" i="9"/>
  <c r="T516" i="9"/>
  <c r="U516" i="9"/>
  <c r="V516" i="9"/>
  <c r="W516" i="9"/>
  <c r="X516" i="9"/>
  <c r="Y516" i="9"/>
  <c r="Z516" i="9"/>
  <c r="AA516" i="9"/>
  <c r="AB516" i="9"/>
  <c r="AC516" i="9"/>
  <c r="AD516" i="9"/>
  <c r="AE516" i="9"/>
  <c r="AF516" i="9"/>
  <c r="AG516" i="9"/>
  <c r="AH516" i="9"/>
  <c r="AI516" i="9"/>
  <c r="AJ516" i="9"/>
  <c r="AK516" i="9"/>
  <c r="AL516" i="9"/>
  <c r="AM516" i="9"/>
  <c r="AN516" i="9"/>
  <c r="AO516" i="9"/>
  <c r="AP516" i="9"/>
  <c r="AQ516" i="9"/>
  <c r="AR516" i="9"/>
  <c r="AS516" i="9"/>
  <c r="AT516" i="9"/>
  <c r="AU516" i="9"/>
  <c r="AV516" i="9"/>
  <c r="AW516" i="9"/>
  <c r="AX516" i="9"/>
  <c r="AY516" i="9"/>
  <c r="AZ516" i="9"/>
  <c r="BA516" i="9"/>
  <c r="BB516" i="9"/>
  <c r="BC516" i="9"/>
  <c r="BD516" i="9"/>
  <c r="BE516" i="9"/>
  <c r="BF516" i="9"/>
  <c r="BG516" i="9"/>
  <c r="BH516" i="9"/>
  <c r="BI516" i="9"/>
  <c r="BJ516" i="9"/>
  <c r="BK516" i="9"/>
  <c r="B517" i="9"/>
  <c r="BO517" i="9" s="1"/>
  <c r="C517" i="9"/>
  <c r="D517" i="9"/>
  <c r="F517" i="9" s="1"/>
  <c r="E517" i="9"/>
  <c r="G517" i="9"/>
  <c r="H517" i="9"/>
  <c r="I517" i="9"/>
  <c r="J517" i="9"/>
  <c r="K517" i="9"/>
  <c r="L517" i="9"/>
  <c r="M517" i="9"/>
  <c r="N517" i="9"/>
  <c r="O517" i="9"/>
  <c r="P517" i="9"/>
  <c r="Q517" i="9"/>
  <c r="R517" i="9"/>
  <c r="S517" i="9"/>
  <c r="T517" i="9"/>
  <c r="U517" i="9"/>
  <c r="V517" i="9"/>
  <c r="W517" i="9"/>
  <c r="X517" i="9"/>
  <c r="Y517" i="9"/>
  <c r="Z517" i="9"/>
  <c r="AA517" i="9"/>
  <c r="AB517" i="9"/>
  <c r="AC517" i="9"/>
  <c r="AD517" i="9"/>
  <c r="AE517" i="9"/>
  <c r="AF517" i="9"/>
  <c r="AG517" i="9"/>
  <c r="AH517" i="9"/>
  <c r="AI517" i="9"/>
  <c r="AJ517" i="9"/>
  <c r="AK517" i="9"/>
  <c r="AL517" i="9"/>
  <c r="AM517" i="9"/>
  <c r="AN517" i="9"/>
  <c r="AO517" i="9"/>
  <c r="AP517" i="9"/>
  <c r="AQ517" i="9"/>
  <c r="AR517" i="9"/>
  <c r="AS517" i="9"/>
  <c r="AT517" i="9"/>
  <c r="AU517" i="9"/>
  <c r="AV517" i="9"/>
  <c r="AW517" i="9"/>
  <c r="AX517" i="9"/>
  <c r="AY517" i="9"/>
  <c r="AZ517" i="9"/>
  <c r="BA517" i="9"/>
  <c r="BB517" i="9"/>
  <c r="BC517" i="9"/>
  <c r="BD517" i="9"/>
  <c r="BE517" i="9"/>
  <c r="BF517" i="9"/>
  <c r="BG517" i="9"/>
  <c r="BH517" i="9"/>
  <c r="BI517" i="9"/>
  <c r="BJ517" i="9"/>
  <c r="BK517" i="9"/>
  <c r="B518" i="9"/>
  <c r="BO518" i="9" s="1"/>
  <c r="C518" i="9"/>
  <c r="D518" i="9"/>
  <c r="F518" i="9" s="1"/>
  <c r="E518" i="9"/>
  <c r="G518" i="9"/>
  <c r="H518" i="9"/>
  <c r="I518" i="9"/>
  <c r="J518" i="9"/>
  <c r="K518" i="9"/>
  <c r="L518" i="9"/>
  <c r="M518" i="9"/>
  <c r="N518" i="9"/>
  <c r="O518" i="9"/>
  <c r="P518" i="9"/>
  <c r="Q518" i="9"/>
  <c r="R518" i="9"/>
  <c r="S518" i="9"/>
  <c r="T518" i="9"/>
  <c r="U518" i="9"/>
  <c r="V518" i="9"/>
  <c r="W518" i="9"/>
  <c r="X518" i="9"/>
  <c r="Y518" i="9"/>
  <c r="Z518" i="9"/>
  <c r="AA518" i="9"/>
  <c r="AB518" i="9"/>
  <c r="AC518" i="9"/>
  <c r="AD518" i="9"/>
  <c r="AE518" i="9"/>
  <c r="AF518" i="9"/>
  <c r="AG518" i="9"/>
  <c r="AH518" i="9"/>
  <c r="AI518" i="9"/>
  <c r="AJ518" i="9"/>
  <c r="AK518" i="9"/>
  <c r="AL518" i="9"/>
  <c r="AM518" i="9"/>
  <c r="AN518" i="9"/>
  <c r="AO518" i="9"/>
  <c r="AP518" i="9"/>
  <c r="AQ518" i="9"/>
  <c r="AR518" i="9"/>
  <c r="AS518" i="9"/>
  <c r="AT518" i="9"/>
  <c r="AU518" i="9"/>
  <c r="AV518" i="9"/>
  <c r="AW518" i="9"/>
  <c r="AX518" i="9"/>
  <c r="AY518" i="9"/>
  <c r="AZ518" i="9"/>
  <c r="BA518" i="9"/>
  <c r="BB518" i="9"/>
  <c r="BC518" i="9"/>
  <c r="BD518" i="9"/>
  <c r="BE518" i="9"/>
  <c r="BF518" i="9"/>
  <c r="BG518" i="9"/>
  <c r="BH518" i="9"/>
  <c r="BI518" i="9"/>
  <c r="BJ518" i="9"/>
  <c r="BK518" i="9"/>
  <c r="B519" i="9"/>
  <c r="C519" i="9"/>
  <c r="D519" i="9"/>
  <c r="F519" i="9" s="1"/>
  <c r="E519" i="9"/>
  <c r="G519" i="9"/>
  <c r="H519" i="9"/>
  <c r="I519" i="9"/>
  <c r="J519" i="9"/>
  <c r="K519" i="9"/>
  <c r="L519" i="9"/>
  <c r="M519" i="9"/>
  <c r="N519" i="9"/>
  <c r="O519" i="9"/>
  <c r="P519" i="9"/>
  <c r="Q519" i="9"/>
  <c r="R519" i="9"/>
  <c r="S519" i="9"/>
  <c r="T519" i="9"/>
  <c r="U519" i="9"/>
  <c r="V519" i="9"/>
  <c r="W519" i="9"/>
  <c r="X519" i="9"/>
  <c r="Y519" i="9"/>
  <c r="Z519" i="9"/>
  <c r="AA519" i="9"/>
  <c r="AB519" i="9"/>
  <c r="AC519" i="9"/>
  <c r="AD519" i="9"/>
  <c r="AE519" i="9"/>
  <c r="AF519" i="9"/>
  <c r="AG519" i="9"/>
  <c r="AH519" i="9"/>
  <c r="AI519" i="9"/>
  <c r="AJ519" i="9"/>
  <c r="AK519" i="9"/>
  <c r="AL519" i="9"/>
  <c r="AM519" i="9"/>
  <c r="AN519" i="9"/>
  <c r="AO519" i="9"/>
  <c r="AP519" i="9"/>
  <c r="AQ519" i="9"/>
  <c r="AR519" i="9"/>
  <c r="AS519" i="9"/>
  <c r="AT519" i="9"/>
  <c r="AU519" i="9"/>
  <c r="AV519" i="9"/>
  <c r="AW519" i="9"/>
  <c r="AX519" i="9"/>
  <c r="AY519" i="9"/>
  <c r="AZ519" i="9"/>
  <c r="BA519" i="9"/>
  <c r="BB519" i="9"/>
  <c r="BC519" i="9"/>
  <c r="BD519" i="9"/>
  <c r="BE519" i="9"/>
  <c r="BF519" i="9"/>
  <c r="BG519" i="9"/>
  <c r="BH519" i="9"/>
  <c r="BI519" i="9"/>
  <c r="BJ519" i="9"/>
  <c r="BK519" i="9"/>
  <c r="B520" i="9"/>
  <c r="C520" i="9"/>
  <c r="D520" i="9"/>
  <c r="F520" i="9" s="1"/>
  <c r="E520" i="9"/>
  <c r="G520" i="9"/>
  <c r="H520" i="9"/>
  <c r="I520" i="9"/>
  <c r="J520" i="9"/>
  <c r="K520" i="9"/>
  <c r="L520" i="9"/>
  <c r="M520" i="9"/>
  <c r="N520" i="9"/>
  <c r="O520" i="9"/>
  <c r="P520" i="9"/>
  <c r="Q520" i="9"/>
  <c r="R520" i="9"/>
  <c r="S520" i="9"/>
  <c r="T520" i="9"/>
  <c r="U520" i="9"/>
  <c r="V520" i="9"/>
  <c r="W520" i="9"/>
  <c r="X520" i="9"/>
  <c r="Y520" i="9"/>
  <c r="Z520" i="9"/>
  <c r="AA520" i="9"/>
  <c r="AB520" i="9"/>
  <c r="AC520" i="9"/>
  <c r="AD520" i="9"/>
  <c r="AE520" i="9"/>
  <c r="AF520" i="9"/>
  <c r="AG520" i="9"/>
  <c r="AH520" i="9"/>
  <c r="AI520" i="9"/>
  <c r="AJ520" i="9"/>
  <c r="AK520" i="9"/>
  <c r="AL520" i="9"/>
  <c r="AM520" i="9"/>
  <c r="AN520" i="9"/>
  <c r="AO520" i="9"/>
  <c r="AP520" i="9"/>
  <c r="AQ520" i="9"/>
  <c r="AR520" i="9"/>
  <c r="AS520" i="9"/>
  <c r="AT520" i="9"/>
  <c r="AU520" i="9"/>
  <c r="AV520" i="9"/>
  <c r="AW520" i="9"/>
  <c r="AX520" i="9"/>
  <c r="AY520" i="9"/>
  <c r="AZ520" i="9"/>
  <c r="BA520" i="9"/>
  <c r="BB520" i="9"/>
  <c r="BC520" i="9"/>
  <c r="BD520" i="9"/>
  <c r="BE520" i="9"/>
  <c r="BF520" i="9"/>
  <c r="BG520" i="9"/>
  <c r="BH520" i="9"/>
  <c r="BI520" i="9"/>
  <c r="BJ520" i="9"/>
  <c r="BK520" i="9"/>
  <c r="B521" i="9"/>
  <c r="BO521" i="9" s="1"/>
  <c r="C521" i="9"/>
  <c r="D521" i="9"/>
  <c r="F521" i="9" s="1"/>
  <c r="E521" i="9"/>
  <c r="G521" i="9"/>
  <c r="H521" i="9"/>
  <c r="I521" i="9"/>
  <c r="J521" i="9"/>
  <c r="K521" i="9"/>
  <c r="L521" i="9"/>
  <c r="M521" i="9"/>
  <c r="N521" i="9"/>
  <c r="O521" i="9"/>
  <c r="P521" i="9"/>
  <c r="Q521" i="9"/>
  <c r="R521" i="9"/>
  <c r="S521" i="9"/>
  <c r="T521" i="9"/>
  <c r="U521" i="9"/>
  <c r="V521" i="9"/>
  <c r="W521" i="9"/>
  <c r="X521" i="9"/>
  <c r="Y521" i="9"/>
  <c r="Z521" i="9"/>
  <c r="AA521" i="9"/>
  <c r="AB521" i="9"/>
  <c r="AC521" i="9"/>
  <c r="AD521" i="9"/>
  <c r="AE521" i="9"/>
  <c r="AF521" i="9"/>
  <c r="AG521" i="9"/>
  <c r="AH521" i="9"/>
  <c r="AI521" i="9"/>
  <c r="AJ521" i="9"/>
  <c r="AK521" i="9"/>
  <c r="AL521" i="9"/>
  <c r="AM521" i="9"/>
  <c r="AN521" i="9"/>
  <c r="AO521" i="9"/>
  <c r="AP521" i="9"/>
  <c r="AQ521" i="9"/>
  <c r="AR521" i="9"/>
  <c r="AS521" i="9"/>
  <c r="AT521" i="9"/>
  <c r="AU521" i="9"/>
  <c r="AV521" i="9"/>
  <c r="AW521" i="9"/>
  <c r="AX521" i="9"/>
  <c r="AY521" i="9"/>
  <c r="AZ521" i="9"/>
  <c r="BA521" i="9"/>
  <c r="BB521" i="9"/>
  <c r="BC521" i="9"/>
  <c r="BD521" i="9"/>
  <c r="BE521" i="9"/>
  <c r="BF521" i="9"/>
  <c r="BG521" i="9"/>
  <c r="BH521" i="9"/>
  <c r="BI521" i="9"/>
  <c r="BJ521" i="9"/>
  <c r="BK521" i="9"/>
  <c r="B522" i="9"/>
  <c r="C522" i="9"/>
  <c r="D522" i="9"/>
  <c r="F522" i="9" s="1"/>
  <c r="E522" i="9"/>
  <c r="G522" i="9"/>
  <c r="H522" i="9"/>
  <c r="I522" i="9"/>
  <c r="J522" i="9"/>
  <c r="K522" i="9"/>
  <c r="L522" i="9"/>
  <c r="M522" i="9"/>
  <c r="N522" i="9"/>
  <c r="O522" i="9"/>
  <c r="P522" i="9"/>
  <c r="Q522" i="9"/>
  <c r="R522" i="9"/>
  <c r="S522" i="9"/>
  <c r="T522" i="9"/>
  <c r="U522" i="9"/>
  <c r="V522" i="9"/>
  <c r="W522" i="9"/>
  <c r="X522" i="9"/>
  <c r="Y522" i="9"/>
  <c r="Z522" i="9"/>
  <c r="AA522" i="9"/>
  <c r="AB522" i="9"/>
  <c r="AC522" i="9"/>
  <c r="AD522" i="9"/>
  <c r="AE522" i="9"/>
  <c r="AF522" i="9"/>
  <c r="AG522" i="9"/>
  <c r="AH522" i="9"/>
  <c r="AI522" i="9"/>
  <c r="AJ522" i="9"/>
  <c r="AK522" i="9"/>
  <c r="AL522" i="9"/>
  <c r="AM522" i="9"/>
  <c r="AN522" i="9"/>
  <c r="AO522" i="9"/>
  <c r="AP522" i="9"/>
  <c r="AQ522" i="9"/>
  <c r="AR522" i="9"/>
  <c r="AS522" i="9"/>
  <c r="AT522" i="9"/>
  <c r="AU522" i="9"/>
  <c r="AV522" i="9"/>
  <c r="AW522" i="9"/>
  <c r="AX522" i="9"/>
  <c r="AY522" i="9"/>
  <c r="AZ522" i="9"/>
  <c r="BA522" i="9"/>
  <c r="BB522" i="9"/>
  <c r="BC522" i="9"/>
  <c r="BD522" i="9"/>
  <c r="BE522" i="9"/>
  <c r="BF522" i="9"/>
  <c r="BG522" i="9"/>
  <c r="BH522" i="9"/>
  <c r="BI522" i="9"/>
  <c r="BJ522" i="9"/>
  <c r="BK522" i="9"/>
  <c r="B523" i="9"/>
  <c r="BN523" i="9" s="1"/>
  <c r="C523" i="9"/>
  <c r="D523" i="9"/>
  <c r="F523" i="9" s="1"/>
  <c r="E523" i="9"/>
  <c r="G523" i="9"/>
  <c r="H523" i="9"/>
  <c r="I523" i="9"/>
  <c r="J523" i="9"/>
  <c r="K523" i="9"/>
  <c r="L523" i="9"/>
  <c r="M523" i="9"/>
  <c r="N523" i="9"/>
  <c r="O523" i="9"/>
  <c r="P523" i="9"/>
  <c r="Q523" i="9"/>
  <c r="R523" i="9"/>
  <c r="S523" i="9"/>
  <c r="T523" i="9"/>
  <c r="U523" i="9"/>
  <c r="V523" i="9"/>
  <c r="W523" i="9"/>
  <c r="X523" i="9"/>
  <c r="Y523" i="9"/>
  <c r="Z523" i="9"/>
  <c r="AA523" i="9"/>
  <c r="AB523" i="9"/>
  <c r="AC523" i="9"/>
  <c r="AD523" i="9"/>
  <c r="AE523" i="9"/>
  <c r="AF523" i="9"/>
  <c r="AG523" i="9"/>
  <c r="AH523" i="9"/>
  <c r="AI523" i="9"/>
  <c r="AJ523" i="9"/>
  <c r="AK523" i="9"/>
  <c r="AL523" i="9"/>
  <c r="AM523" i="9"/>
  <c r="AN523" i="9"/>
  <c r="AO523" i="9"/>
  <c r="AP523" i="9"/>
  <c r="AQ523" i="9"/>
  <c r="AR523" i="9"/>
  <c r="AS523" i="9"/>
  <c r="AT523" i="9"/>
  <c r="AU523" i="9"/>
  <c r="AV523" i="9"/>
  <c r="AW523" i="9"/>
  <c r="AX523" i="9"/>
  <c r="AY523" i="9"/>
  <c r="AZ523" i="9"/>
  <c r="BA523" i="9"/>
  <c r="BB523" i="9"/>
  <c r="BC523" i="9"/>
  <c r="BD523" i="9"/>
  <c r="BE523" i="9"/>
  <c r="BF523" i="9"/>
  <c r="BG523" i="9"/>
  <c r="BH523" i="9"/>
  <c r="BI523" i="9"/>
  <c r="BJ523" i="9"/>
  <c r="BK523" i="9"/>
  <c r="B524" i="9"/>
  <c r="C524" i="9"/>
  <c r="D524" i="9"/>
  <c r="F524" i="9" s="1"/>
  <c r="E524" i="9"/>
  <c r="G524" i="9"/>
  <c r="H524" i="9"/>
  <c r="I524" i="9"/>
  <c r="J524" i="9"/>
  <c r="K524" i="9"/>
  <c r="L524" i="9"/>
  <c r="M524" i="9"/>
  <c r="N524" i="9"/>
  <c r="O524" i="9"/>
  <c r="P524" i="9"/>
  <c r="Q524" i="9"/>
  <c r="R524" i="9"/>
  <c r="S524" i="9"/>
  <c r="T524" i="9"/>
  <c r="U524" i="9"/>
  <c r="V524" i="9"/>
  <c r="W524" i="9"/>
  <c r="X524" i="9"/>
  <c r="Y524" i="9"/>
  <c r="Z524" i="9"/>
  <c r="AA524" i="9"/>
  <c r="AB524" i="9"/>
  <c r="AC524" i="9"/>
  <c r="AD524" i="9"/>
  <c r="AE524" i="9"/>
  <c r="AF524" i="9"/>
  <c r="AG524" i="9"/>
  <c r="AH524" i="9"/>
  <c r="AI524" i="9"/>
  <c r="AJ524" i="9"/>
  <c r="AK524" i="9"/>
  <c r="AL524" i="9"/>
  <c r="AM524" i="9"/>
  <c r="AN524" i="9"/>
  <c r="AO524" i="9"/>
  <c r="AP524" i="9"/>
  <c r="AQ524" i="9"/>
  <c r="AR524" i="9"/>
  <c r="AS524" i="9"/>
  <c r="AT524" i="9"/>
  <c r="AU524" i="9"/>
  <c r="AV524" i="9"/>
  <c r="AW524" i="9"/>
  <c r="AX524" i="9"/>
  <c r="AY524" i="9"/>
  <c r="AZ524" i="9"/>
  <c r="BA524" i="9"/>
  <c r="BB524" i="9"/>
  <c r="BC524" i="9"/>
  <c r="BD524" i="9"/>
  <c r="BE524" i="9"/>
  <c r="BF524" i="9"/>
  <c r="BG524" i="9"/>
  <c r="BH524" i="9"/>
  <c r="BI524" i="9"/>
  <c r="BJ524" i="9"/>
  <c r="BK524" i="9"/>
  <c r="B525" i="9"/>
  <c r="C525" i="9"/>
  <c r="D525" i="9"/>
  <c r="F525" i="9" s="1"/>
  <c r="E525" i="9"/>
  <c r="G525" i="9"/>
  <c r="H525" i="9"/>
  <c r="I525" i="9"/>
  <c r="J525" i="9"/>
  <c r="K525" i="9"/>
  <c r="L525" i="9"/>
  <c r="M525" i="9"/>
  <c r="N525" i="9"/>
  <c r="O525" i="9"/>
  <c r="P525" i="9"/>
  <c r="Q525" i="9"/>
  <c r="R525" i="9"/>
  <c r="S525" i="9"/>
  <c r="T525" i="9"/>
  <c r="U525" i="9"/>
  <c r="V525" i="9"/>
  <c r="W525" i="9"/>
  <c r="X525" i="9"/>
  <c r="Y525" i="9"/>
  <c r="Z525" i="9"/>
  <c r="AA525" i="9"/>
  <c r="AB525" i="9"/>
  <c r="AC525" i="9"/>
  <c r="AD525" i="9"/>
  <c r="AE525" i="9"/>
  <c r="AF525" i="9"/>
  <c r="AG525" i="9"/>
  <c r="AH525" i="9"/>
  <c r="AI525" i="9"/>
  <c r="AJ525" i="9"/>
  <c r="AK525" i="9"/>
  <c r="AL525" i="9"/>
  <c r="AM525" i="9"/>
  <c r="AN525" i="9"/>
  <c r="AO525" i="9"/>
  <c r="AP525" i="9"/>
  <c r="AQ525" i="9"/>
  <c r="AR525" i="9"/>
  <c r="AS525" i="9"/>
  <c r="AT525" i="9"/>
  <c r="AU525" i="9"/>
  <c r="AV525" i="9"/>
  <c r="AW525" i="9"/>
  <c r="AX525" i="9"/>
  <c r="AY525" i="9"/>
  <c r="AZ525" i="9"/>
  <c r="BA525" i="9"/>
  <c r="BB525" i="9"/>
  <c r="BC525" i="9"/>
  <c r="BD525" i="9"/>
  <c r="BE525" i="9"/>
  <c r="BF525" i="9"/>
  <c r="BG525" i="9"/>
  <c r="BH525" i="9"/>
  <c r="BI525" i="9"/>
  <c r="BJ525" i="9"/>
  <c r="BK525" i="9"/>
  <c r="B526" i="9"/>
  <c r="BO526" i="9" s="1"/>
  <c r="C526" i="9"/>
  <c r="D526" i="9"/>
  <c r="F526" i="9" s="1"/>
  <c r="E526" i="9"/>
  <c r="G526" i="9"/>
  <c r="H526" i="9"/>
  <c r="I526" i="9"/>
  <c r="J526" i="9"/>
  <c r="K526" i="9"/>
  <c r="L526" i="9"/>
  <c r="M526" i="9"/>
  <c r="N526" i="9"/>
  <c r="O526" i="9"/>
  <c r="P526" i="9"/>
  <c r="Q526" i="9"/>
  <c r="R526" i="9"/>
  <c r="S526" i="9"/>
  <c r="T526" i="9"/>
  <c r="U526" i="9"/>
  <c r="V526" i="9"/>
  <c r="W526" i="9"/>
  <c r="X526" i="9"/>
  <c r="Y526" i="9"/>
  <c r="Z526" i="9"/>
  <c r="AA526" i="9"/>
  <c r="AB526" i="9"/>
  <c r="AC526" i="9"/>
  <c r="AD526" i="9"/>
  <c r="AE526" i="9"/>
  <c r="AF526" i="9"/>
  <c r="AG526" i="9"/>
  <c r="AH526" i="9"/>
  <c r="AI526" i="9"/>
  <c r="AJ526" i="9"/>
  <c r="AK526" i="9"/>
  <c r="AL526" i="9"/>
  <c r="AM526" i="9"/>
  <c r="AN526" i="9"/>
  <c r="AO526" i="9"/>
  <c r="AP526" i="9"/>
  <c r="AQ526" i="9"/>
  <c r="AR526" i="9"/>
  <c r="AS526" i="9"/>
  <c r="AT526" i="9"/>
  <c r="AU526" i="9"/>
  <c r="AV526" i="9"/>
  <c r="AW526" i="9"/>
  <c r="AX526" i="9"/>
  <c r="AY526" i="9"/>
  <c r="AZ526" i="9"/>
  <c r="BA526" i="9"/>
  <c r="BB526" i="9"/>
  <c r="BC526" i="9"/>
  <c r="BD526" i="9"/>
  <c r="BE526" i="9"/>
  <c r="BF526" i="9"/>
  <c r="BG526" i="9"/>
  <c r="BH526" i="9"/>
  <c r="BI526" i="9"/>
  <c r="BJ526" i="9"/>
  <c r="BK526" i="9"/>
  <c r="B527" i="9"/>
  <c r="C527" i="9"/>
  <c r="D527" i="9"/>
  <c r="F527" i="9" s="1"/>
  <c r="E527" i="9"/>
  <c r="G527" i="9"/>
  <c r="H527" i="9"/>
  <c r="I527" i="9"/>
  <c r="J527" i="9"/>
  <c r="K527" i="9"/>
  <c r="L527" i="9"/>
  <c r="M527" i="9"/>
  <c r="N527" i="9"/>
  <c r="O527" i="9"/>
  <c r="P527" i="9"/>
  <c r="Q527" i="9"/>
  <c r="R527" i="9"/>
  <c r="S527" i="9"/>
  <c r="T527" i="9"/>
  <c r="U527" i="9"/>
  <c r="V527" i="9"/>
  <c r="W527" i="9"/>
  <c r="X527" i="9"/>
  <c r="Y527" i="9"/>
  <c r="Z527" i="9"/>
  <c r="AA527" i="9"/>
  <c r="AB527" i="9"/>
  <c r="AC527" i="9"/>
  <c r="AD527" i="9"/>
  <c r="AE527" i="9"/>
  <c r="AF527" i="9"/>
  <c r="AG527" i="9"/>
  <c r="AH527" i="9"/>
  <c r="AI527" i="9"/>
  <c r="AJ527" i="9"/>
  <c r="AK527" i="9"/>
  <c r="AL527" i="9"/>
  <c r="AM527" i="9"/>
  <c r="AN527" i="9"/>
  <c r="AO527" i="9"/>
  <c r="AP527" i="9"/>
  <c r="AQ527" i="9"/>
  <c r="AR527" i="9"/>
  <c r="AS527" i="9"/>
  <c r="AT527" i="9"/>
  <c r="AU527" i="9"/>
  <c r="AV527" i="9"/>
  <c r="AW527" i="9"/>
  <c r="AX527" i="9"/>
  <c r="AY527" i="9"/>
  <c r="AZ527" i="9"/>
  <c r="BA527" i="9"/>
  <c r="BB527" i="9"/>
  <c r="BC527" i="9"/>
  <c r="BD527" i="9"/>
  <c r="BE527" i="9"/>
  <c r="BF527" i="9"/>
  <c r="BG527" i="9"/>
  <c r="BH527" i="9"/>
  <c r="BI527" i="9"/>
  <c r="BJ527" i="9"/>
  <c r="BK527" i="9"/>
  <c r="B528" i="9"/>
  <c r="BP528" i="9" s="1"/>
  <c r="C528" i="9"/>
  <c r="D528" i="9"/>
  <c r="F528" i="9" s="1"/>
  <c r="E528" i="9"/>
  <c r="G528" i="9"/>
  <c r="H528" i="9"/>
  <c r="I528" i="9"/>
  <c r="J528" i="9"/>
  <c r="K528" i="9"/>
  <c r="L528" i="9"/>
  <c r="M528" i="9"/>
  <c r="N528" i="9"/>
  <c r="O528" i="9"/>
  <c r="P528" i="9"/>
  <c r="Q528" i="9"/>
  <c r="R528" i="9"/>
  <c r="S528" i="9"/>
  <c r="T528" i="9"/>
  <c r="U528" i="9"/>
  <c r="V528" i="9"/>
  <c r="W528" i="9"/>
  <c r="X528" i="9"/>
  <c r="Y528" i="9"/>
  <c r="Z528" i="9"/>
  <c r="AA528" i="9"/>
  <c r="AB528" i="9"/>
  <c r="AC528" i="9"/>
  <c r="AD528" i="9"/>
  <c r="AE528" i="9"/>
  <c r="AF528" i="9"/>
  <c r="AG528" i="9"/>
  <c r="AH528" i="9"/>
  <c r="AI528" i="9"/>
  <c r="AJ528" i="9"/>
  <c r="AK528" i="9"/>
  <c r="AL528" i="9"/>
  <c r="AM528" i="9"/>
  <c r="AN528" i="9"/>
  <c r="AO528" i="9"/>
  <c r="AP528" i="9"/>
  <c r="AQ528" i="9"/>
  <c r="AR528" i="9"/>
  <c r="AS528" i="9"/>
  <c r="AT528" i="9"/>
  <c r="AU528" i="9"/>
  <c r="AV528" i="9"/>
  <c r="AW528" i="9"/>
  <c r="AX528" i="9"/>
  <c r="AY528" i="9"/>
  <c r="AZ528" i="9"/>
  <c r="BA528" i="9"/>
  <c r="BB528" i="9"/>
  <c r="BC528" i="9"/>
  <c r="BD528" i="9"/>
  <c r="BE528" i="9"/>
  <c r="BF528" i="9"/>
  <c r="BG528" i="9"/>
  <c r="BH528" i="9"/>
  <c r="BI528" i="9"/>
  <c r="BJ528" i="9"/>
  <c r="BK528" i="9"/>
  <c r="B529" i="9"/>
  <c r="C529" i="9"/>
  <c r="D529" i="9"/>
  <c r="F529" i="9" s="1"/>
  <c r="E529" i="9"/>
  <c r="G529" i="9"/>
  <c r="H529" i="9"/>
  <c r="I529" i="9"/>
  <c r="J529" i="9"/>
  <c r="K529" i="9"/>
  <c r="L529" i="9"/>
  <c r="M529" i="9"/>
  <c r="N529" i="9"/>
  <c r="O529" i="9"/>
  <c r="P529" i="9"/>
  <c r="Q529" i="9"/>
  <c r="R529" i="9"/>
  <c r="S529" i="9"/>
  <c r="T529" i="9"/>
  <c r="U529" i="9"/>
  <c r="V529" i="9"/>
  <c r="W529" i="9"/>
  <c r="X529" i="9"/>
  <c r="Y529" i="9"/>
  <c r="Z529" i="9"/>
  <c r="AA529" i="9"/>
  <c r="AB529" i="9"/>
  <c r="AC529" i="9"/>
  <c r="AD529" i="9"/>
  <c r="AE529" i="9"/>
  <c r="AF529" i="9"/>
  <c r="AG529" i="9"/>
  <c r="AH529" i="9"/>
  <c r="AI529" i="9"/>
  <c r="AJ529" i="9"/>
  <c r="AK529" i="9"/>
  <c r="AL529" i="9"/>
  <c r="AM529" i="9"/>
  <c r="AN529" i="9"/>
  <c r="AO529" i="9"/>
  <c r="AP529" i="9"/>
  <c r="AQ529" i="9"/>
  <c r="AR529" i="9"/>
  <c r="AS529" i="9"/>
  <c r="AT529" i="9"/>
  <c r="AU529" i="9"/>
  <c r="AV529" i="9"/>
  <c r="AW529" i="9"/>
  <c r="AX529" i="9"/>
  <c r="AY529" i="9"/>
  <c r="AZ529" i="9"/>
  <c r="BA529" i="9"/>
  <c r="BB529" i="9"/>
  <c r="BC529" i="9"/>
  <c r="BD529" i="9"/>
  <c r="BE529" i="9"/>
  <c r="BF529" i="9"/>
  <c r="BG529" i="9"/>
  <c r="BH529" i="9"/>
  <c r="BI529" i="9"/>
  <c r="BJ529" i="9"/>
  <c r="BK529" i="9"/>
  <c r="B530" i="9"/>
  <c r="BM530" i="9" s="1"/>
  <c r="C530" i="9"/>
  <c r="D530" i="9"/>
  <c r="F530" i="9" s="1"/>
  <c r="E530" i="9"/>
  <c r="G530" i="9"/>
  <c r="H530" i="9"/>
  <c r="I530" i="9"/>
  <c r="J530" i="9"/>
  <c r="K530" i="9"/>
  <c r="L530" i="9"/>
  <c r="M530" i="9"/>
  <c r="N530" i="9"/>
  <c r="O530" i="9"/>
  <c r="P530" i="9"/>
  <c r="Q530" i="9"/>
  <c r="R530" i="9"/>
  <c r="S530" i="9"/>
  <c r="T530" i="9"/>
  <c r="U530" i="9"/>
  <c r="V530" i="9"/>
  <c r="W530" i="9"/>
  <c r="X530" i="9"/>
  <c r="Y530" i="9"/>
  <c r="Z530" i="9"/>
  <c r="AA530" i="9"/>
  <c r="AB530" i="9"/>
  <c r="AC530" i="9"/>
  <c r="AD530" i="9"/>
  <c r="AE530" i="9"/>
  <c r="AF530" i="9"/>
  <c r="AG530" i="9"/>
  <c r="AH530" i="9"/>
  <c r="AI530" i="9"/>
  <c r="AJ530" i="9"/>
  <c r="AK530" i="9"/>
  <c r="AL530" i="9"/>
  <c r="AM530" i="9"/>
  <c r="AN530" i="9"/>
  <c r="AO530" i="9"/>
  <c r="AP530" i="9"/>
  <c r="AQ530" i="9"/>
  <c r="AR530" i="9"/>
  <c r="AS530" i="9"/>
  <c r="AT530" i="9"/>
  <c r="AU530" i="9"/>
  <c r="AV530" i="9"/>
  <c r="AW530" i="9"/>
  <c r="AX530" i="9"/>
  <c r="AY530" i="9"/>
  <c r="AZ530" i="9"/>
  <c r="BA530" i="9"/>
  <c r="BB530" i="9"/>
  <c r="BC530" i="9"/>
  <c r="BD530" i="9"/>
  <c r="BE530" i="9"/>
  <c r="BF530" i="9"/>
  <c r="BG530" i="9"/>
  <c r="BH530" i="9"/>
  <c r="BI530" i="9"/>
  <c r="BJ530" i="9"/>
  <c r="BK530" i="9"/>
  <c r="B531" i="9"/>
  <c r="BM531" i="9" s="1"/>
  <c r="C531" i="9"/>
  <c r="D531" i="9"/>
  <c r="F531" i="9" s="1"/>
  <c r="E531" i="9"/>
  <c r="G531" i="9"/>
  <c r="H531" i="9"/>
  <c r="I531" i="9"/>
  <c r="J531" i="9"/>
  <c r="K531" i="9"/>
  <c r="L531" i="9"/>
  <c r="M531" i="9"/>
  <c r="N531" i="9"/>
  <c r="O531" i="9"/>
  <c r="P531" i="9"/>
  <c r="Q531" i="9"/>
  <c r="R531" i="9"/>
  <c r="S531" i="9"/>
  <c r="T531" i="9"/>
  <c r="U531" i="9"/>
  <c r="V531" i="9"/>
  <c r="W531" i="9"/>
  <c r="X531" i="9"/>
  <c r="Y531" i="9"/>
  <c r="Z531" i="9"/>
  <c r="AA531" i="9"/>
  <c r="AB531" i="9"/>
  <c r="AC531" i="9"/>
  <c r="AD531" i="9"/>
  <c r="AE531" i="9"/>
  <c r="AF531" i="9"/>
  <c r="AG531" i="9"/>
  <c r="AH531" i="9"/>
  <c r="AI531" i="9"/>
  <c r="AJ531" i="9"/>
  <c r="AK531" i="9"/>
  <c r="AL531" i="9"/>
  <c r="AM531" i="9"/>
  <c r="AN531" i="9"/>
  <c r="AO531" i="9"/>
  <c r="AP531" i="9"/>
  <c r="AQ531" i="9"/>
  <c r="AR531" i="9"/>
  <c r="AS531" i="9"/>
  <c r="AT531" i="9"/>
  <c r="AU531" i="9"/>
  <c r="AV531" i="9"/>
  <c r="AW531" i="9"/>
  <c r="AX531" i="9"/>
  <c r="AY531" i="9"/>
  <c r="AZ531" i="9"/>
  <c r="BA531" i="9"/>
  <c r="BB531" i="9"/>
  <c r="BC531" i="9"/>
  <c r="BD531" i="9"/>
  <c r="BE531" i="9"/>
  <c r="BF531" i="9"/>
  <c r="BG531" i="9"/>
  <c r="BH531" i="9"/>
  <c r="BI531" i="9"/>
  <c r="BJ531" i="9"/>
  <c r="BK531" i="9"/>
  <c r="B532" i="9"/>
  <c r="BO532" i="9" s="1"/>
  <c r="C532" i="9"/>
  <c r="D532" i="9"/>
  <c r="F532" i="9" s="1"/>
  <c r="E532" i="9"/>
  <c r="G532" i="9"/>
  <c r="H532" i="9"/>
  <c r="I532" i="9"/>
  <c r="J532" i="9"/>
  <c r="K532" i="9"/>
  <c r="L532" i="9"/>
  <c r="M532" i="9"/>
  <c r="N532" i="9"/>
  <c r="O532" i="9"/>
  <c r="P532" i="9"/>
  <c r="Q532" i="9"/>
  <c r="R532" i="9"/>
  <c r="S532" i="9"/>
  <c r="T532" i="9"/>
  <c r="U532" i="9"/>
  <c r="V532" i="9"/>
  <c r="W532" i="9"/>
  <c r="X532" i="9"/>
  <c r="Y532" i="9"/>
  <c r="Z532" i="9"/>
  <c r="AA532" i="9"/>
  <c r="AB532" i="9"/>
  <c r="AC532" i="9"/>
  <c r="AD532" i="9"/>
  <c r="AE532" i="9"/>
  <c r="AF532" i="9"/>
  <c r="AG532" i="9"/>
  <c r="AH532" i="9"/>
  <c r="AI532" i="9"/>
  <c r="AJ532" i="9"/>
  <c r="AK532" i="9"/>
  <c r="AL532" i="9"/>
  <c r="AM532" i="9"/>
  <c r="AN532" i="9"/>
  <c r="AO532" i="9"/>
  <c r="AP532" i="9"/>
  <c r="AQ532" i="9"/>
  <c r="AR532" i="9"/>
  <c r="AS532" i="9"/>
  <c r="AT532" i="9"/>
  <c r="AU532" i="9"/>
  <c r="AV532" i="9"/>
  <c r="AW532" i="9"/>
  <c r="AX532" i="9"/>
  <c r="AY532" i="9"/>
  <c r="AZ532" i="9"/>
  <c r="BA532" i="9"/>
  <c r="BB532" i="9"/>
  <c r="BC532" i="9"/>
  <c r="BD532" i="9"/>
  <c r="BE532" i="9"/>
  <c r="BF532" i="9"/>
  <c r="BG532" i="9"/>
  <c r="BH532" i="9"/>
  <c r="BI532" i="9"/>
  <c r="BJ532" i="9"/>
  <c r="BK532" i="9"/>
  <c r="B533" i="9"/>
  <c r="BN533" i="9" s="1"/>
  <c r="C533" i="9"/>
  <c r="D533" i="9"/>
  <c r="F533" i="9" s="1"/>
  <c r="E533" i="9"/>
  <c r="G533" i="9"/>
  <c r="H533" i="9"/>
  <c r="I533" i="9"/>
  <c r="J533" i="9"/>
  <c r="K533" i="9"/>
  <c r="L533" i="9"/>
  <c r="M533" i="9"/>
  <c r="N533" i="9"/>
  <c r="O533" i="9"/>
  <c r="P533" i="9"/>
  <c r="Q533" i="9"/>
  <c r="R533" i="9"/>
  <c r="S533" i="9"/>
  <c r="T533" i="9"/>
  <c r="U533" i="9"/>
  <c r="V533" i="9"/>
  <c r="W533" i="9"/>
  <c r="X533" i="9"/>
  <c r="Y533" i="9"/>
  <c r="Z533" i="9"/>
  <c r="AA533" i="9"/>
  <c r="AB533" i="9"/>
  <c r="AC533" i="9"/>
  <c r="AD533" i="9"/>
  <c r="AE533" i="9"/>
  <c r="AF533" i="9"/>
  <c r="AG533" i="9"/>
  <c r="AH533" i="9"/>
  <c r="AI533" i="9"/>
  <c r="AJ533" i="9"/>
  <c r="AK533" i="9"/>
  <c r="AL533" i="9"/>
  <c r="AM533" i="9"/>
  <c r="AN533" i="9"/>
  <c r="AO533" i="9"/>
  <c r="AP533" i="9"/>
  <c r="AQ533" i="9"/>
  <c r="AR533" i="9"/>
  <c r="AS533" i="9"/>
  <c r="AT533" i="9"/>
  <c r="AU533" i="9"/>
  <c r="AV533" i="9"/>
  <c r="AW533" i="9"/>
  <c r="AX533" i="9"/>
  <c r="AY533" i="9"/>
  <c r="AZ533" i="9"/>
  <c r="BA533" i="9"/>
  <c r="BB533" i="9"/>
  <c r="BC533" i="9"/>
  <c r="BD533" i="9"/>
  <c r="BE533" i="9"/>
  <c r="BF533" i="9"/>
  <c r="BG533" i="9"/>
  <c r="BH533" i="9"/>
  <c r="BI533" i="9"/>
  <c r="BJ533" i="9"/>
  <c r="BK533" i="9"/>
  <c r="B534" i="9"/>
  <c r="C534" i="9"/>
  <c r="D534" i="9"/>
  <c r="F534" i="9" s="1"/>
  <c r="E534" i="9"/>
  <c r="G534" i="9"/>
  <c r="H534" i="9"/>
  <c r="I534" i="9"/>
  <c r="J534" i="9"/>
  <c r="K534" i="9"/>
  <c r="L534" i="9"/>
  <c r="M534" i="9"/>
  <c r="N534" i="9"/>
  <c r="O534" i="9"/>
  <c r="P534" i="9"/>
  <c r="Q534" i="9"/>
  <c r="R534" i="9"/>
  <c r="S534" i="9"/>
  <c r="T534" i="9"/>
  <c r="U534" i="9"/>
  <c r="V534" i="9"/>
  <c r="W534" i="9"/>
  <c r="X534" i="9"/>
  <c r="Y534" i="9"/>
  <c r="Z534" i="9"/>
  <c r="AA534" i="9"/>
  <c r="AB534" i="9"/>
  <c r="AC534" i="9"/>
  <c r="AD534" i="9"/>
  <c r="AE534" i="9"/>
  <c r="AF534" i="9"/>
  <c r="AG534" i="9"/>
  <c r="AH534" i="9"/>
  <c r="AI534" i="9"/>
  <c r="AJ534" i="9"/>
  <c r="AK534" i="9"/>
  <c r="AL534" i="9"/>
  <c r="AM534" i="9"/>
  <c r="AN534" i="9"/>
  <c r="AO534" i="9"/>
  <c r="AP534" i="9"/>
  <c r="AQ534" i="9"/>
  <c r="AR534" i="9"/>
  <c r="AS534" i="9"/>
  <c r="AT534" i="9"/>
  <c r="AU534" i="9"/>
  <c r="AV534" i="9"/>
  <c r="AW534" i="9"/>
  <c r="AX534" i="9"/>
  <c r="AY534" i="9"/>
  <c r="AZ534" i="9"/>
  <c r="BA534" i="9"/>
  <c r="BB534" i="9"/>
  <c r="BC534" i="9"/>
  <c r="BD534" i="9"/>
  <c r="BE534" i="9"/>
  <c r="BF534" i="9"/>
  <c r="BG534" i="9"/>
  <c r="BH534" i="9"/>
  <c r="BI534" i="9"/>
  <c r="BJ534" i="9"/>
  <c r="BK534" i="9"/>
  <c r="B535" i="9"/>
  <c r="BM535" i="9" s="1"/>
  <c r="C535" i="9"/>
  <c r="D535" i="9"/>
  <c r="F535" i="9" s="1"/>
  <c r="E535" i="9"/>
  <c r="G535" i="9"/>
  <c r="H535" i="9"/>
  <c r="I535" i="9"/>
  <c r="J535" i="9"/>
  <c r="K535" i="9"/>
  <c r="L535" i="9"/>
  <c r="M535" i="9"/>
  <c r="N535" i="9"/>
  <c r="O535" i="9"/>
  <c r="P535" i="9"/>
  <c r="Q535" i="9"/>
  <c r="R535" i="9"/>
  <c r="S535" i="9"/>
  <c r="T535" i="9"/>
  <c r="U535" i="9"/>
  <c r="V535" i="9"/>
  <c r="W535" i="9"/>
  <c r="X535" i="9"/>
  <c r="Y535" i="9"/>
  <c r="Z535" i="9"/>
  <c r="AA535" i="9"/>
  <c r="AB535" i="9"/>
  <c r="AC535" i="9"/>
  <c r="AD535" i="9"/>
  <c r="AE535" i="9"/>
  <c r="AF535" i="9"/>
  <c r="AG535" i="9"/>
  <c r="AH535" i="9"/>
  <c r="AI535" i="9"/>
  <c r="AJ535" i="9"/>
  <c r="AK535" i="9"/>
  <c r="AL535" i="9"/>
  <c r="AM535" i="9"/>
  <c r="AN535" i="9"/>
  <c r="AO535" i="9"/>
  <c r="AP535" i="9"/>
  <c r="AQ535" i="9"/>
  <c r="AR535" i="9"/>
  <c r="AS535" i="9"/>
  <c r="AT535" i="9"/>
  <c r="AU535" i="9"/>
  <c r="AV535" i="9"/>
  <c r="AW535" i="9"/>
  <c r="AX535" i="9"/>
  <c r="AY535" i="9"/>
  <c r="AZ535" i="9"/>
  <c r="BA535" i="9"/>
  <c r="BB535" i="9"/>
  <c r="BC535" i="9"/>
  <c r="BD535" i="9"/>
  <c r="BE535" i="9"/>
  <c r="BF535" i="9"/>
  <c r="BG535" i="9"/>
  <c r="BH535" i="9"/>
  <c r="BI535" i="9"/>
  <c r="BJ535" i="9"/>
  <c r="BK535" i="9"/>
  <c r="B536" i="9"/>
  <c r="BL536" i="9" s="1"/>
  <c r="C536" i="9"/>
  <c r="D536" i="9"/>
  <c r="F536" i="9" s="1"/>
  <c r="E536" i="9"/>
  <c r="G536" i="9"/>
  <c r="H536" i="9"/>
  <c r="I536" i="9"/>
  <c r="J536" i="9"/>
  <c r="K536" i="9"/>
  <c r="L536" i="9"/>
  <c r="M536" i="9"/>
  <c r="N536" i="9"/>
  <c r="O536" i="9"/>
  <c r="P536" i="9"/>
  <c r="Q536" i="9"/>
  <c r="R536" i="9"/>
  <c r="S536" i="9"/>
  <c r="T536" i="9"/>
  <c r="U536" i="9"/>
  <c r="V536" i="9"/>
  <c r="W536" i="9"/>
  <c r="X536" i="9"/>
  <c r="Y536" i="9"/>
  <c r="Z536" i="9"/>
  <c r="AA536" i="9"/>
  <c r="AB536" i="9"/>
  <c r="AC536" i="9"/>
  <c r="AD536" i="9"/>
  <c r="AE536" i="9"/>
  <c r="AF536" i="9"/>
  <c r="AG536" i="9"/>
  <c r="AH536" i="9"/>
  <c r="AI536" i="9"/>
  <c r="AJ536" i="9"/>
  <c r="AK536" i="9"/>
  <c r="AL536" i="9"/>
  <c r="AM536" i="9"/>
  <c r="AN536" i="9"/>
  <c r="AO536" i="9"/>
  <c r="AP536" i="9"/>
  <c r="AQ536" i="9"/>
  <c r="AR536" i="9"/>
  <c r="AS536" i="9"/>
  <c r="AT536" i="9"/>
  <c r="AU536" i="9"/>
  <c r="AV536" i="9"/>
  <c r="AW536" i="9"/>
  <c r="AX536" i="9"/>
  <c r="AY536" i="9"/>
  <c r="AZ536" i="9"/>
  <c r="BA536" i="9"/>
  <c r="BB536" i="9"/>
  <c r="BC536" i="9"/>
  <c r="BD536" i="9"/>
  <c r="BE536" i="9"/>
  <c r="BF536" i="9"/>
  <c r="BG536" i="9"/>
  <c r="BH536" i="9"/>
  <c r="BI536" i="9"/>
  <c r="BJ536" i="9"/>
  <c r="BK536" i="9"/>
  <c r="B537" i="9"/>
  <c r="BL537" i="9" s="1"/>
  <c r="C537" i="9"/>
  <c r="D537" i="9"/>
  <c r="F537" i="9" s="1"/>
  <c r="E537" i="9"/>
  <c r="G537" i="9"/>
  <c r="H537" i="9"/>
  <c r="I537" i="9"/>
  <c r="J537" i="9"/>
  <c r="K537" i="9"/>
  <c r="L537" i="9"/>
  <c r="M537" i="9"/>
  <c r="N537" i="9"/>
  <c r="O537" i="9"/>
  <c r="P537" i="9"/>
  <c r="Q537" i="9"/>
  <c r="R537" i="9"/>
  <c r="S537" i="9"/>
  <c r="T537" i="9"/>
  <c r="U537" i="9"/>
  <c r="V537" i="9"/>
  <c r="W537" i="9"/>
  <c r="X537" i="9"/>
  <c r="Y537" i="9"/>
  <c r="Z537" i="9"/>
  <c r="AA537" i="9"/>
  <c r="AB537" i="9"/>
  <c r="AC537" i="9"/>
  <c r="AD537" i="9"/>
  <c r="AE537" i="9"/>
  <c r="AF537" i="9"/>
  <c r="AG537" i="9"/>
  <c r="AH537" i="9"/>
  <c r="AI537" i="9"/>
  <c r="AJ537" i="9"/>
  <c r="AK537" i="9"/>
  <c r="AL537" i="9"/>
  <c r="AM537" i="9"/>
  <c r="AN537" i="9"/>
  <c r="AO537" i="9"/>
  <c r="AP537" i="9"/>
  <c r="AQ537" i="9"/>
  <c r="AR537" i="9"/>
  <c r="AS537" i="9"/>
  <c r="AT537" i="9"/>
  <c r="AU537" i="9"/>
  <c r="AV537" i="9"/>
  <c r="AW537" i="9"/>
  <c r="AX537" i="9"/>
  <c r="AY537" i="9"/>
  <c r="AZ537" i="9"/>
  <c r="BA537" i="9"/>
  <c r="BB537" i="9"/>
  <c r="BC537" i="9"/>
  <c r="BD537" i="9"/>
  <c r="BE537" i="9"/>
  <c r="BF537" i="9"/>
  <c r="BG537" i="9"/>
  <c r="BH537" i="9"/>
  <c r="BI537" i="9"/>
  <c r="BJ537" i="9"/>
  <c r="BK537" i="9"/>
  <c r="B538" i="9"/>
  <c r="BN538" i="9" s="1"/>
  <c r="C538" i="9"/>
  <c r="D538" i="9"/>
  <c r="F538" i="9" s="1"/>
  <c r="E538" i="9"/>
  <c r="G538" i="9"/>
  <c r="H538" i="9"/>
  <c r="I538" i="9"/>
  <c r="J538" i="9"/>
  <c r="K538" i="9"/>
  <c r="L538" i="9"/>
  <c r="M538" i="9"/>
  <c r="N538" i="9"/>
  <c r="O538" i="9"/>
  <c r="P538" i="9"/>
  <c r="Q538" i="9"/>
  <c r="R538" i="9"/>
  <c r="S538" i="9"/>
  <c r="T538" i="9"/>
  <c r="U538" i="9"/>
  <c r="V538" i="9"/>
  <c r="W538" i="9"/>
  <c r="X538" i="9"/>
  <c r="Y538" i="9"/>
  <c r="Z538" i="9"/>
  <c r="AA538" i="9"/>
  <c r="AB538" i="9"/>
  <c r="AC538" i="9"/>
  <c r="AD538" i="9"/>
  <c r="AE538" i="9"/>
  <c r="AF538" i="9"/>
  <c r="AG538" i="9"/>
  <c r="AH538" i="9"/>
  <c r="AI538" i="9"/>
  <c r="AJ538" i="9"/>
  <c r="AK538" i="9"/>
  <c r="AL538" i="9"/>
  <c r="AM538" i="9"/>
  <c r="AN538" i="9"/>
  <c r="AO538" i="9"/>
  <c r="AP538" i="9"/>
  <c r="AQ538" i="9"/>
  <c r="AR538" i="9"/>
  <c r="AS538" i="9"/>
  <c r="AT538" i="9"/>
  <c r="AU538" i="9"/>
  <c r="AV538" i="9"/>
  <c r="AW538" i="9"/>
  <c r="AX538" i="9"/>
  <c r="AY538" i="9"/>
  <c r="AZ538" i="9"/>
  <c r="BA538" i="9"/>
  <c r="BB538" i="9"/>
  <c r="BC538" i="9"/>
  <c r="BD538" i="9"/>
  <c r="BE538" i="9"/>
  <c r="BF538" i="9"/>
  <c r="BG538" i="9"/>
  <c r="BH538" i="9"/>
  <c r="BI538" i="9"/>
  <c r="BJ538" i="9"/>
  <c r="BK538" i="9"/>
  <c r="B539" i="9"/>
  <c r="C539" i="9"/>
  <c r="D539" i="9"/>
  <c r="F539" i="9" s="1"/>
  <c r="E539" i="9"/>
  <c r="G539" i="9"/>
  <c r="H539" i="9"/>
  <c r="I539" i="9"/>
  <c r="J539" i="9"/>
  <c r="K539" i="9"/>
  <c r="L539" i="9"/>
  <c r="M539" i="9"/>
  <c r="N539" i="9"/>
  <c r="O539" i="9"/>
  <c r="P539" i="9"/>
  <c r="Q539" i="9"/>
  <c r="R539" i="9"/>
  <c r="S539" i="9"/>
  <c r="T539" i="9"/>
  <c r="U539" i="9"/>
  <c r="V539" i="9"/>
  <c r="W539" i="9"/>
  <c r="X539" i="9"/>
  <c r="Y539" i="9"/>
  <c r="Z539" i="9"/>
  <c r="AA539" i="9"/>
  <c r="AB539" i="9"/>
  <c r="AC539" i="9"/>
  <c r="AD539" i="9"/>
  <c r="AE539" i="9"/>
  <c r="AF539" i="9"/>
  <c r="AG539" i="9"/>
  <c r="AH539" i="9"/>
  <c r="AI539" i="9"/>
  <c r="AJ539" i="9"/>
  <c r="AK539" i="9"/>
  <c r="AL539" i="9"/>
  <c r="AM539" i="9"/>
  <c r="AN539" i="9"/>
  <c r="AO539" i="9"/>
  <c r="AP539" i="9"/>
  <c r="AQ539" i="9"/>
  <c r="AR539" i="9"/>
  <c r="AS539" i="9"/>
  <c r="AT539" i="9"/>
  <c r="AU539" i="9"/>
  <c r="AV539" i="9"/>
  <c r="AW539" i="9"/>
  <c r="AX539" i="9"/>
  <c r="AY539" i="9"/>
  <c r="AZ539" i="9"/>
  <c r="BA539" i="9"/>
  <c r="BB539" i="9"/>
  <c r="BC539" i="9"/>
  <c r="BD539" i="9"/>
  <c r="BE539" i="9"/>
  <c r="BF539" i="9"/>
  <c r="BG539" i="9"/>
  <c r="BH539" i="9"/>
  <c r="BI539" i="9"/>
  <c r="BJ539" i="9"/>
  <c r="BK539" i="9"/>
  <c r="B540" i="9"/>
  <c r="C540" i="9"/>
  <c r="D540" i="9"/>
  <c r="F540" i="9" s="1"/>
  <c r="E540" i="9"/>
  <c r="G540" i="9"/>
  <c r="H540" i="9"/>
  <c r="I540" i="9"/>
  <c r="J540" i="9"/>
  <c r="K540" i="9"/>
  <c r="L540" i="9"/>
  <c r="M540" i="9"/>
  <c r="N540" i="9"/>
  <c r="O540" i="9"/>
  <c r="P540" i="9"/>
  <c r="Q540" i="9"/>
  <c r="R540" i="9"/>
  <c r="S540" i="9"/>
  <c r="T540" i="9"/>
  <c r="U540" i="9"/>
  <c r="V540" i="9"/>
  <c r="W540" i="9"/>
  <c r="X540" i="9"/>
  <c r="Y540" i="9"/>
  <c r="Z540" i="9"/>
  <c r="AA540" i="9"/>
  <c r="AB540" i="9"/>
  <c r="AC540" i="9"/>
  <c r="AD540" i="9"/>
  <c r="AE540" i="9"/>
  <c r="AF540" i="9"/>
  <c r="AG540" i="9"/>
  <c r="AH540" i="9"/>
  <c r="AI540" i="9"/>
  <c r="AJ540" i="9"/>
  <c r="AK540" i="9"/>
  <c r="AL540" i="9"/>
  <c r="AM540" i="9"/>
  <c r="AN540" i="9"/>
  <c r="AO540" i="9"/>
  <c r="AP540" i="9"/>
  <c r="AQ540" i="9"/>
  <c r="AR540" i="9"/>
  <c r="AS540" i="9"/>
  <c r="AT540" i="9"/>
  <c r="AU540" i="9"/>
  <c r="AV540" i="9"/>
  <c r="AW540" i="9"/>
  <c r="AX540" i="9"/>
  <c r="AY540" i="9"/>
  <c r="AZ540" i="9"/>
  <c r="BA540" i="9"/>
  <c r="BB540" i="9"/>
  <c r="BC540" i="9"/>
  <c r="BD540" i="9"/>
  <c r="BE540" i="9"/>
  <c r="BF540" i="9"/>
  <c r="BG540" i="9"/>
  <c r="BH540" i="9"/>
  <c r="BI540" i="9"/>
  <c r="BJ540" i="9"/>
  <c r="BK540" i="9"/>
  <c r="B541" i="9"/>
  <c r="C541" i="9"/>
  <c r="D541" i="9"/>
  <c r="F541" i="9" s="1"/>
  <c r="E541" i="9"/>
  <c r="G541" i="9"/>
  <c r="H541" i="9"/>
  <c r="I541" i="9"/>
  <c r="J541" i="9"/>
  <c r="K541" i="9"/>
  <c r="L541" i="9"/>
  <c r="M541" i="9"/>
  <c r="N541" i="9"/>
  <c r="O541" i="9"/>
  <c r="P541" i="9"/>
  <c r="Q541" i="9"/>
  <c r="R541" i="9"/>
  <c r="S541" i="9"/>
  <c r="T541" i="9"/>
  <c r="U541" i="9"/>
  <c r="V541" i="9"/>
  <c r="W541" i="9"/>
  <c r="X541" i="9"/>
  <c r="Y541" i="9"/>
  <c r="Z541" i="9"/>
  <c r="AA541" i="9"/>
  <c r="AB541" i="9"/>
  <c r="AC541" i="9"/>
  <c r="AD541" i="9"/>
  <c r="AE541" i="9"/>
  <c r="AF541" i="9"/>
  <c r="AG541" i="9"/>
  <c r="AH541" i="9"/>
  <c r="AI541" i="9"/>
  <c r="AJ541" i="9"/>
  <c r="AK541" i="9"/>
  <c r="AL541" i="9"/>
  <c r="AM541" i="9"/>
  <c r="AN541" i="9"/>
  <c r="AO541" i="9"/>
  <c r="AP541" i="9"/>
  <c r="AQ541" i="9"/>
  <c r="AR541" i="9"/>
  <c r="AS541" i="9"/>
  <c r="AT541" i="9"/>
  <c r="AU541" i="9"/>
  <c r="AV541" i="9"/>
  <c r="AW541" i="9"/>
  <c r="AX541" i="9"/>
  <c r="AY541" i="9"/>
  <c r="AZ541" i="9"/>
  <c r="BA541" i="9"/>
  <c r="BB541" i="9"/>
  <c r="BC541" i="9"/>
  <c r="BD541" i="9"/>
  <c r="BE541" i="9"/>
  <c r="BF541" i="9"/>
  <c r="BG541" i="9"/>
  <c r="BH541" i="9"/>
  <c r="BI541" i="9"/>
  <c r="BJ541" i="9"/>
  <c r="BK541" i="9"/>
  <c r="B542" i="9"/>
  <c r="BO542" i="9" s="1"/>
  <c r="C542" i="9"/>
  <c r="D542" i="9"/>
  <c r="F542" i="9" s="1"/>
  <c r="E542" i="9"/>
  <c r="G542" i="9"/>
  <c r="H542" i="9"/>
  <c r="I542" i="9"/>
  <c r="J542" i="9"/>
  <c r="K542" i="9"/>
  <c r="L542" i="9"/>
  <c r="M542" i="9"/>
  <c r="N542" i="9"/>
  <c r="O542" i="9"/>
  <c r="P542" i="9"/>
  <c r="Q542" i="9"/>
  <c r="R542" i="9"/>
  <c r="S542" i="9"/>
  <c r="T542" i="9"/>
  <c r="U542" i="9"/>
  <c r="V542" i="9"/>
  <c r="W542" i="9"/>
  <c r="X542" i="9"/>
  <c r="Y542" i="9"/>
  <c r="Z542" i="9"/>
  <c r="AA542" i="9"/>
  <c r="AB542" i="9"/>
  <c r="AC542" i="9"/>
  <c r="AD542" i="9"/>
  <c r="AE542" i="9"/>
  <c r="AF542" i="9"/>
  <c r="AG542" i="9"/>
  <c r="AH542" i="9"/>
  <c r="AI542" i="9"/>
  <c r="AJ542" i="9"/>
  <c r="AK542" i="9"/>
  <c r="AL542" i="9"/>
  <c r="AM542" i="9"/>
  <c r="AN542" i="9"/>
  <c r="AO542" i="9"/>
  <c r="AP542" i="9"/>
  <c r="AQ542" i="9"/>
  <c r="AR542" i="9"/>
  <c r="AS542" i="9"/>
  <c r="AT542" i="9"/>
  <c r="AU542" i="9"/>
  <c r="AV542" i="9"/>
  <c r="AW542" i="9"/>
  <c r="AX542" i="9"/>
  <c r="AY542" i="9"/>
  <c r="AZ542" i="9"/>
  <c r="BA542" i="9"/>
  <c r="BB542" i="9"/>
  <c r="BC542" i="9"/>
  <c r="BD542" i="9"/>
  <c r="BE542" i="9"/>
  <c r="BF542" i="9"/>
  <c r="BG542" i="9"/>
  <c r="BH542" i="9"/>
  <c r="BI542" i="9"/>
  <c r="BJ542" i="9"/>
  <c r="BK542" i="9"/>
  <c r="B543" i="9"/>
  <c r="BL543" i="9" s="1"/>
  <c r="C543" i="9"/>
  <c r="D543" i="9"/>
  <c r="F543" i="9" s="1"/>
  <c r="E543" i="9"/>
  <c r="G543" i="9"/>
  <c r="H543" i="9"/>
  <c r="I543" i="9"/>
  <c r="J543" i="9"/>
  <c r="K543" i="9"/>
  <c r="L543" i="9"/>
  <c r="M543" i="9"/>
  <c r="N543" i="9"/>
  <c r="O543" i="9"/>
  <c r="P543" i="9"/>
  <c r="Q543" i="9"/>
  <c r="R543" i="9"/>
  <c r="S543" i="9"/>
  <c r="T543" i="9"/>
  <c r="U543" i="9"/>
  <c r="V543" i="9"/>
  <c r="W543" i="9"/>
  <c r="X543" i="9"/>
  <c r="Y543" i="9"/>
  <c r="Z543" i="9"/>
  <c r="AA543" i="9"/>
  <c r="AB543" i="9"/>
  <c r="AC543" i="9"/>
  <c r="AD543" i="9"/>
  <c r="AE543" i="9"/>
  <c r="AF543" i="9"/>
  <c r="AG543" i="9"/>
  <c r="AH543" i="9"/>
  <c r="AI543" i="9"/>
  <c r="AJ543" i="9"/>
  <c r="AK543" i="9"/>
  <c r="AL543" i="9"/>
  <c r="AM543" i="9"/>
  <c r="AN543" i="9"/>
  <c r="AO543" i="9"/>
  <c r="AP543" i="9"/>
  <c r="AQ543" i="9"/>
  <c r="AR543" i="9"/>
  <c r="AS543" i="9"/>
  <c r="AT543" i="9"/>
  <c r="AU543" i="9"/>
  <c r="AV543" i="9"/>
  <c r="AW543" i="9"/>
  <c r="AX543" i="9"/>
  <c r="AY543" i="9"/>
  <c r="AZ543" i="9"/>
  <c r="BA543" i="9"/>
  <c r="BB543" i="9"/>
  <c r="BC543" i="9"/>
  <c r="BD543" i="9"/>
  <c r="BE543" i="9"/>
  <c r="BF543" i="9"/>
  <c r="BG543" i="9"/>
  <c r="BH543" i="9"/>
  <c r="BI543" i="9"/>
  <c r="BJ543" i="9"/>
  <c r="BK543" i="9"/>
  <c r="B544" i="9"/>
  <c r="C544" i="9"/>
  <c r="D544" i="9"/>
  <c r="F544" i="9" s="1"/>
  <c r="E544" i="9"/>
  <c r="G544" i="9"/>
  <c r="H544" i="9"/>
  <c r="I544" i="9"/>
  <c r="J544" i="9"/>
  <c r="K544" i="9"/>
  <c r="L544" i="9"/>
  <c r="M544" i="9"/>
  <c r="N544" i="9"/>
  <c r="O544" i="9"/>
  <c r="P544" i="9"/>
  <c r="Q544" i="9"/>
  <c r="R544" i="9"/>
  <c r="S544" i="9"/>
  <c r="T544" i="9"/>
  <c r="U544" i="9"/>
  <c r="V544" i="9"/>
  <c r="W544" i="9"/>
  <c r="X544" i="9"/>
  <c r="Y544" i="9"/>
  <c r="Z544" i="9"/>
  <c r="AA544" i="9"/>
  <c r="AB544" i="9"/>
  <c r="AC544" i="9"/>
  <c r="AD544" i="9"/>
  <c r="AE544" i="9"/>
  <c r="AF544" i="9"/>
  <c r="AG544" i="9"/>
  <c r="AH544" i="9"/>
  <c r="AI544" i="9"/>
  <c r="AJ544" i="9"/>
  <c r="AK544" i="9"/>
  <c r="AL544" i="9"/>
  <c r="AM544" i="9"/>
  <c r="AN544" i="9"/>
  <c r="AO544" i="9"/>
  <c r="AP544" i="9"/>
  <c r="AQ544" i="9"/>
  <c r="AR544" i="9"/>
  <c r="AS544" i="9"/>
  <c r="AT544" i="9"/>
  <c r="AU544" i="9"/>
  <c r="AV544" i="9"/>
  <c r="AW544" i="9"/>
  <c r="AX544" i="9"/>
  <c r="AY544" i="9"/>
  <c r="AZ544" i="9"/>
  <c r="BA544" i="9"/>
  <c r="BB544" i="9"/>
  <c r="BC544" i="9"/>
  <c r="BD544" i="9"/>
  <c r="BE544" i="9"/>
  <c r="BF544" i="9"/>
  <c r="BG544" i="9"/>
  <c r="BH544" i="9"/>
  <c r="BI544" i="9"/>
  <c r="BJ544" i="9"/>
  <c r="BK544" i="9"/>
  <c r="B545" i="9"/>
  <c r="C545" i="9"/>
  <c r="D545" i="9"/>
  <c r="F545" i="9" s="1"/>
  <c r="E545" i="9"/>
  <c r="G545" i="9"/>
  <c r="H545" i="9"/>
  <c r="I545" i="9"/>
  <c r="J545" i="9"/>
  <c r="K545" i="9"/>
  <c r="L545" i="9"/>
  <c r="M545" i="9"/>
  <c r="N545" i="9"/>
  <c r="O545" i="9"/>
  <c r="P545" i="9"/>
  <c r="Q545" i="9"/>
  <c r="R545" i="9"/>
  <c r="S545" i="9"/>
  <c r="T545" i="9"/>
  <c r="U545" i="9"/>
  <c r="V545" i="9"/>
  <c r="W545" i="9"/>
  <c r="X545" i="9"/>
  <c r="Y545" i="9"/>
  <c r="Z545" i="9"/>
  <c r="AA545" i="9"/>
  <c r="AB545" i="9"/>
  <c r="AC545" i="9"/>
  <c r="AD545" i="9"/>
  <c r="AE545" i="9"/>
  <c r="AF545" i="9"/>
  <c r="AG545" i="9"/>
  <c r="AH545" i="9"/>
  <c r="AI545" i="9"/>
  <c r="AJ545" i="9"/>
  <c r="AK545" i="9"/>
  <c r="AL545" i="9"/>
  <c r="AM545" i="9"/>
  <c r="AN545" i="9"/>
  <c r="AO545" i="9"/>
  <c r="AP545" i="9"/>
  <c r="AQ545" i="9"/>
  <c r="AR545" i="9"/>
  <c r="AS545" i="9"/>
  <c r="AT545" i="9"/>
  <c r="AU545" i="9"/>
  <c r="AV545" i="9"/>
  <c r="AW545" i="9"/>
  <c r="AX545" i="9"/>
  <c r="AY545" i="9"/>
  <c r="AZ545" i="9"/>
  <c r="BA545" i="9"/>
  <c r="BB545" i="9"/>
  <c r="BC545" i="9"/>
  <c r="BD545" i="9"/>
  <c r="BE545" i="9"/>
  <c r="BF545" i="9"/>
  <c r="BG545" i="9"/>
  <c r="BH545" i="9"/>
  <c r="BI545" i="9"/>
  <c r="BJ545" i="9"/>
  <c r="BK545" i="9"/>
  <c r="B546" i="9"/>
  <c r="BN546" i="9" s="1"/>
  <c r="C546" i="9"/>
  <c r="D546" i="9"/>
  <c r="F546" i="9" s="1"/>
  <c r="E546" i="9"/>
  <c r="G546" i="9"/>
  <c r="H546" i="9"/>
  <c r="I546" i="9"/>
  <c r="J546" i="9"/>
  <c r="K546" i="9"/>
  <c r="L546" i="9"/>
  <c r="M546" i="9"/>
  <c r="N546" i="9"/>
  <c r="O546" i="9"/>
  <c r="P546" i="9"/>
  <c r="Q546" i="9"/>
  <c r="R546" i="9"/>
  <c r="S546" i="9"/>
  <c r="T546" i="9"/>
  <c r="U546" i="9"/>
  <c r="V546" i="9"/>
  <c r="W546" i="9"/>
  <c r="X546" i="9"/>
  <c r="Y546" i="9"/>
  <c r="Z546" i="9"/>
  <c r="AA546" i="9"/>
  <c r="AB546" i="9"/>
  <c r="AC546" i="9"/>
  <c r="AD546" i="9"/>
  <c r="AE546" i="9"/>
  <c r="AF546" i="9"/>
  <c r="AG546" i="9"/>
  <c r="AH546" i="9"/>
  <c r="AI546" i="9"/>
  <c r="AJ546" i="9"/>
  <c r="AK546" i="9"/>
  <c r="AL546" i="9"/>
  <c r="AM546" i="9"/>
  <c r="AN546" i="9"/>
  <c r="AO546" i="9"/>
  <c r="AP546" i="9"/>
  <c r="AQ546" i="9"/>
  <c r="AR546" i="9"/>
  <c r="AS546" i="9"/>
  <c r="AT546" i="9"/>
  <c r="AU546" i="9"/>
  <c r="AV546" i="9"/>
  <c r="AW546" i="9"/>
  <c r="AX546" i="9"/>
  <c r="AY546" i="9"/>
  <c r="AZ546" i="9"/>
  <c r="BA546" i="9"/>
  <c r="BB546" i="9"/>
  <c r="BC546" i="9"/>
  <c r="BD546" i="9"/>
  <c r="BE546" i="9"/>
  <c r="BF546" i="9"/>
  <c r="BG546" i="9"/>
  <c r="BH546" i="9"/>
  <c r="BI546" i="9"/>
  <c r="BJ546" i="9"/>
  <c r="BK546" i="9"/>
  <c r="B547" i="9"/>
  <c r="C547" i="9"/>
  <c r="D547" i="9"/>
  <c r="F547" i="9" s="1"/>
  <c r="E547" i="9"/>
  <c r="G547" i="9"/>
  <c r="H547" i="9"/>
  <c r="I547" i="9"/>
  <c r="J547" i="9"/>
  <c r="K547" i="9"/>
  <c r="L547" i="9"/>
  <c r="M547" i="9"/>
  <c r="N547" i="9"/>
  <c r="O547" i="9"/>
  <c r="P547" i="9"/>
  <c r="Q547" i="9"/>
  <c r="R547" i="9"/>
  <c r="S547" i="9"/>
  <c r="T547" i="9"/>
  <c r="U547" i="9"/>
  <c r="V547" i="9"/>
  <c r="W547" i="9"/>
  <c r="X547" i="9"/>
  <c r="Y547" i="9"/>
  <c r="Z547" i="9"/>
  <c r="AA547" i="9"/>
  <c r="AB547" i="9"/>
  <c r="AC547" i="9"/>
  <c r="AD547" i="9"/>
  <c r="AE547" i="9"/>
  <c r="AF547" i="9"/>
  <c r="AG547" i="9"/>
  <c r="AH547" i="9"/>
  <c r="AI547" i="9"/>
  <c r="AJ547" i="9"/>
  <c r="AK547" i="9"/>
  <c r="AL547" i="9"/>
  <c r="AM547" i="9"/>
  <c r="AN547" i="9"/>
  <c r="AO547" i="9"/>
  <c r="AP547" i="9"/>
  <c r="AQ547" i="9"/>
  <c r="AR547" i="9"/>
  <c r="AS547" i="9"/>
  <c r="AT547" i="9"/>
  <c r="AU547" i="9"/>
  <c r="AV547" i="9"/>
  <c r="AW547" i="9"/>
  <c r="AX547" i="9"/>
  <c r="AY547" i="9"/>
  <c r="AZ547" i="9"/>
  <c r="BA547" i="9"/>
  <c r="BB547" i="9"/>
  <c r="BC547" i="9"/>
  <c r="BD547" i="9"/>
  <c r="BE547" i="9"/>
  <c r="BF547" i="9"/>
  <c r="BG547" i="9"/>
  <c r="BH547" i="9"/>
  <c r="BI547" i="9"/>
  <c r="BJ547" i="9"/>
  <c r="BK547" i="9"/>
  <c r="B548" i="9"/>
  <c r="BM548" i="9" s="1"/>
  <c r="C548" i="9"/>
  <c r="D548" i="9"/>
  <c r="F548" i="9" s="1"/>
  <c r="E548" i="9"/>
  <c r="G548" i="9"/>
  <c r="H548" i="9"/>
  <c r="I548" i="9"/>
  <c r="J548" i="9"/>
  <c r="K548" i="9"/>
  <c r="L548" i="9"/>
  <c r="M548" i="9"/>
  <c r="N548" i="9"/>
  <c r="O548" i="9"/>
  <c r="P548" i="9"/>
  <c r="Q548" i="9"/>
  <c r="R548" i="9"/>
  <c r="S548" i="9"/>
  <c r="T548" i="9"/>
  <c r="U548" i="9"/>
  <c r="V548" i="9"/>
  <c r="W548" i="9"/>
  <c r="X548" i="9"/>
  <c r="Y548" i="9"/>
  <c r="Z548" i="9"/>
  <c r="AA548" i="9"/>
  <c r="AB548" i="9"/>
  <c r="AC548" i="9"/>
  <c r="AD548" i="9"/>
  <c r="AE548" i="9"/>
  <c r="AF548" i="9"/>
  <c r="AG548" i="9"/>
  <c r="AH548" i="9"/>
  <c r="AI548" i="9"/>
  <c r="AJ548" i="9"/>
  <c r="AK548" i="9"/>
  <c r="AL548" i="9"/>
  <c r="AM548" i="9"/>
  <c r="AN548" i="9"/>
  <c r="AO548" i="9"/>
  <c r="AP548" i="9"/>
  <c r="AQ548" i="9"/>
  <c r="AR548" i="9"/>
  <c r="AS548" i="9"/>
  <c r="AT548" i="9"/>
  <c r="AU548" i="9"/>
  <c r="AV548" i="9"/>
  <c r="AW548" i="9"/>
  <c r="AX548" i="9"/>
  <c r="AY548" i="9"/>
  <c r="AZ548" i="9"/>
  <c r="BA548" i="9"/>
  <c r="BB548" i="9"/>
  <c r="BC548" i="9"/>
  <c r="BD548" i="9"/>
  <c r="BE548" i="9"/>
  <c r="BF548" i="9"/>
  <c r="BG548" i="9"/>
  <c r="BH548" i="9"/>
  <c r="BI548" i="9"/>
  <c r="BJ548" i="9"/>
  <c r="BK548" i="9"/>
  <c r="B549" i="9"/>
  <c r="C549" i="9"/>
  <c r="D549" i="9"/>
  <c r="F549" i="9" s="1"/>
  <c r="E549" i="9"/>
  <c r="G549" i="9"/>
  <c r="H549" i="9"/>
  <c r="I549" i="9"/>
  <c r="J549" i="9"/>
  <c r="K549" i="9"/>
  <c r="L549" i="9"/>
  <c r="M549" i="9"/>
  <c r="N549" i="9"/>
  <c r="O549" i="9"/>
  <c r="P549" i="9"/>
  <c r="Q549" i="9"/>
  <c r="R549" i="9"/>
  <c r="S549" i="9"/>
  <c r="T549" i="9"/>
  <c r="U549" i="9"/>
  <c r="V549" i="9"/>
  <c r="W549" i="9"/>
  <c r="X549" i="9"/>
  <c r="Y549" i="9"/>
  <c r="Z549" i="9"/>
  <c r="AA549" i="9"/>
  <c r="AB549" i="9"/>
  <c r="AC549" i="9"/>
  <c r="AD549" i="9"/>
  <c r="AE549" i="9"/>
  <c r="AF549" i="9"/>
  <c r="AG549" i="9"/>
  <c r="AH549" i="9"/>
  <c r="AI549" i="9"/>
  <c r="AJ549" i="9"/>
  <c r="AK549" i="9"/>
  <c r="AL549" i="9"/>
  <c r="AM549" i="9"/>
  <c r="AN549" i="9"/>
  <c r="AO549" i="9"/>
  <c r="AP549" i="9"/>
  <c r="AQ549" i="9"/>
  <c r="AR549" i="9"/>
  <c r="AS549" i="9"/>
  <c r="AT549" i="9"/>
  <c r="AU549" i="9"/>
  <c r="AV549" i="9"/>
  <c r="AW549" i="9"/>
  <c r="AX549" i="9"/>
  <c r="AY549" i="9"/>
  <c r="AZ549" i="9"/>
  <c r="BA549" i="9"/>
  <c r="BB549" i="9"/>
  <c r="BC549" i="9"/>
  <c r="BD549" i="9"/>
  <c r="BE549" i="9"/>
  <c r="BF549" i="9"/>
  <c r="BG549" i="9"/>
  <c r="BH549" i="9"/>
  <c r="BI549" i="9"/>
  <c r="BJ549" i="9"/>
  <c r="BK549" i="9"/>
  <c r="B550" i="9"/>
  <c r="C550" i="9"/>
  <c r="D550" i="9"/>
  <c r="F550" i="9" s="1"/>
  <c r="E550" i="9"/>
  <c r="G550" i="9"/>
  <c r="H550" i="9"/>
  <c r="I550" i="9"/>
  <c r="J550" i="9"/>
  <c r="K550" i="9"/>
  <c r="L550" i="9"/>
  <c r="M550" i="9"/>
  <c r="N550" i="9"/>
  <c r="O550" i="9"/>
  <c r="P550" i="9"/>
  <c r="Q550" i="9"/>
  <c r="R550" i="9"/>
  <c r="S550" i="9"/>
  <c r="T550" i="9"/>
  <c r="U550" i="9"/>
  <c r="V550" i="9"/>
  <c r="W550" i="9"/>
  <c r="X550" i="9"/>
  <c r="Y550" i="9"/>
  <c r="Z550" i="9"/>
  <c r="AA550" i="9"/>
  <c r="AB550" i="9"/>
  <c r="AC550" i="9"/>
  <c r="AD550" i="9"/>
  <c r="AE550" i="9"/>
  <c r="AF550" i="9"/>
  <c r="AG550" i="9"/>
  <c r="AH550" i="9"/>
  <c r="AI550" i="9"/>
  <c r="AJ550" i="9"/>
  <c r="AK550" i="9"/>
  <c r="AL550" i="9"/>
  <c r="AM550" i="9"/>
  <c r="AN550" i="9"/>
  <c r="AO550" i="9"/>
  <c r="AP550" i="9"/>
  <c r="AQ550" i="9"/>
  <c r="AR550" i="9"/>
  <c r="AS550" i="9"/>
  <c r="AT550" i="9"/>
  <c r="AU550" i="9"/>
  <c r="AV550" i="9"/>
  <c r="AW550" i="9"/>
  <c r="AX550" i="9"/>
  <c r="AY550" i="9"/>
  <c r="AZ550" i="9"/>
  <c r="BA550" i="9"/>
  <c r="BB550" i="9"/>
  <c r="BC550" i="9"/>
  <c r="BD550" i="9"/>
  <c r="BE550" i="9"/>
  <c r="BF550" i="9"/>
  <c r="BG550" i="9"/>
  <c r="BH550" i="9"/>
  <c r="BI550" i="9"/>
  <c r="BJ550" i="9"/>
  <c r="BK550" i="9"/>
  <c r="B551" i="9"/>
  <c r="C551" i="9"/>
  <c r="D551" i="9"/>
  <c r="F551" i="9" s="1"/>
  <c r="E551" i="9"/>
  <c r="G551" i="9"/>
  <c r="H551" i="9"/>
  <c r="I551" i="9"/>
  <c r="J551" i="9"/>
  <c r="K551" i="9"/>
  <c r="L551" i="9"/>
  <c r="M551" i="9"/>
  <c r="N551" i="9"/>
  <c r="O551" i="9"/>
  <c r="P551" i="9"/>
  <c r="Q551" i="9"/>
  <c r="R551" i="9"/>
  <c r="S551" i="9"/>
  <c r="T551" i="9"/>
  <c r="U551" i="9"/>
  <c r="V551" i="9"/>
  <c r="W551" i="9"/>
  <c r="X551" i="9"/>
  <c r="Y551" i="9"/>
  <c r="Z551" i="9"/>
  <c r="AA551" i="9"/>
  <c r="AB551" i="9"/>
  <c r="AC551" i="9"/>
  <c r="AD551" i="9"/>
  <c r="AE551" i="9"/>
  <c r="AF551" i="9"/>
  <c r="AG551" i="9"/>
  <c r="AH551" i="9"/>
  <c r="AI551" i="9"/>
  <c r="AJ551" i="9"/>
  <c r="AK551" i="9"/>
  <c r="AL551" i="9"/>
  <c r="AM551" i="9"/>
  <c r="AN551" i="9"/>
  <c r="AO551" i="9"/>
  <c r="AP551" i="9"/>
  <c r="AQ551" i="9"/>
  <c r="AR551" i="9"/>
  <c r="AS551" i="9"/>
  <c r="AT551" i="9"/>
  <c r="AU551" i="9"/>
  <c r="AV551" i="9"/>
  <c r="AW551" i="9"/>
  <c r="AX551" i="9"/>
  <c r="AY551" i="9"/>
  <c r="AZ551" i="9"/>
  <c r="BA551" i="9"/>
  <c r="BB551" i="9"/>
  <c r="BC551" i="9"/>
  <c r="BD551" i="9"/>
  <c r="BE551" i="9"/>
  <c r="BF551" i="9"/>
  <c r="BG551" i="9"/>
  <c r="BH551" i="9"/>
  <c r="BI551" i="9"/>
  <c r="BJ551" i="9"/>
  <c r="BK551" i="9"/>
  <c r="B552" i="9"/>
  <c r="BL552" i="9" s="1"/>
  <c r="C552" i="9"/>
  <c r="D552" i="9"/>
  <c r="F552" i="9" s="1"/>
  <c r="E552" i="9"/>
  <c r="G552" i="9"/>
  <c r="H552" i="9"/>
  <c r="I552" i="9"/>
  <c r="J552" i="9"/>
  <c r="K552" i="9"/>
  <c r="L552" i="9"/>
  <c r="M552" i="9"/>
  <c r="N552" i="9"/>
  <c r="O552" i="9"/>
  <c r="P552" i="9"/>
  <c r="Q552" i="9"/>
  <c r="R552" i="9"/>
  <c r="S552" i="9"/>
  <c r="T552" i="9"/>
  <c r="U552" i="9"/>
  <c r="V552" i="9"/>
  <c r="W552" i="9"/>
  <c r="X552" i="9"/>
  <c r="Y552" i="9"/>
  <c r="Z552" i="9"/>
  <c r="AA552" i="9"/>
  <c r="AB552" i="9"/>
  <c r="AC552" i="9"/>
  <c r="AD552" i="9"/>
  <c r="AE552" i="9"/>
  <c r="AF552" i="9"/>
  <c r="AG552" i="9"/>
  <c r="AH552" i="9"/>
  <c r="AI552" i="9"/>
  <c r="AJ552" i="9"/>
  <c r="AK552" i="9"/>
  <c r="AL552" i="9"/>
  <c r="AM552" i="9"/>
  <c r="AN552" i="9"/>
  <c r="AO552" i="9"/>
  <c r="AP552" i="9"/>
  <c r="AQ552" i="9"/>
  <c r="AR552" i="9"/>
  <c r="AS552" i="9"/>
  <c r="AT552" i="9"/>
  <c r="AU552" i="9"/>
  <c r="AV552" i="9"/>
  <c r="AW552" i="9"/>
  <c r="AX552" i="9"/>
  <c r="AY552" i="9"/>
  <c r="AZ552" i="9"/>
  <c r="BA552" i="9"/>
  <c r="BB552" i="9"/>
  <c r="BC552" i="9"/>
  <c r="BD552" i="9"/>
  <c r="BE552" i="9"/>
  <c r="BF552" i="9"/>
  <c r="BG552" i="9"/>
  <c r="BH552" i="9"/>
  <c r="BI552" i="9"/>
  <c r="BJ552" i="9"/>
  <c r="BK552" i="9"/>
  <c r="B553" i="9"/>
  <c r="C553" i="9"/>
  <c r="D553" i="9"/>
  <c r="F553" i="9" s="1"/>
  <c r="E553" i="9"/>
  <c r="G553" i="9"/>
  <c r="H553" i="9"/>
  <c r="I553" i="9"/>
  <c r="J553" i="9"/>
  <c r="K553" i="9"/>
  <c r="L553" i="9"/>
  <c r="M553" i="9"/>
  <c r="N553" i="9"/>
  <c r="O553" i="9"/>
  <c r="P553" i="9"/>
  <c r="Q553" i="9"/>
  <c r="R553" i="9"/>
  <c r="S553" i="9"/>
  <c r="T553" i="9"/>
  <c r="U553" i="9"/>
  <c r="V553" i="9"/>
  <c r="W553" i="9"/>
  <c r="X553" i="9"/>
  <c r="Y553" i="9"/>
  <c r="Z553" i="9"/>
  <c r="AA553" i="9"/>
  <c r="AB553" i="9"/>
  <c r="AC553" i="9"/>
  <c r="AD553" i="9"/>
  <c r="AE553" i="9"/>
  <c r="AF553" i="9"/>
  <c r="AG553" i="9"/>
  <c r="AH553" i="9"/>
  <c r="AI553" i="9"/>
  <c r="AJ553" i="9"/>
  <c r="AK553" i="9"/>
  <c r="AL553" i="9"/>
  <c r="AM553" i="9"/>
  <c r="AN553" i="9"/>
  <c r="AO553" i="9"/>
  <c r="AP553" i="9"/>
  <c r="AQ553" i="9"/>
  <c r="AR553" i="9"/>
  <c r="AS553" i="9"/>
  <c r="AT553" i="9"/>
  <c r="AU553" i="9"/>
  <c r="AV553" i="9"/>
  <c r="AW553" i="9"/>
  <c r="AX553" i="9"/>
  <c r="AY553" i="9"/>
  <c r="AZ553" i="9"/>
  <c r="BA553" i="9"/>
  <c r="BB553" i="9"/>
  <c r="BC553" i="9"/>
  <c r="BD553" i="9"/>
  <c r="BE553" i="9"/>
  <c r="BF553" i="9"/>
  <c r="BG553" i="9"/>
  <c r="BH553" i="9"/>
  <c r="BI553" i="9"/>
  <c r="BJ553" i="9"/>
  <c r="BK553" i="9"/>
  <c r="B554" i="9"/>
  <c r="C554" i="9"/>
  <c r="D554" i="9"/>
  <c r="F554" i="9" s="1"/>
  <c r="E554" i="9"/>
  <c r="G554" i="9"/>
  <c r="H554" i="9"/>
  <c r="I554" i="9"/>
  <c r="J554" i="9"/>
  <c r="K554" i="9"/>
  <c r="L554" i="9"/>
  <c r="M554" i="9"/>
  <c r="N554" i="9"/>
  <c r="O554" i="9"/>
  <c r="P554" i="9"/>
  <c r="Q554" i="9"/>
  <c r="R554" i="9"/>
  <c r="S554" i="9"/>
  <c r="T554" i="9"/>
  <c r="U554" i="9"/>
  <c r="V554" i="9"/>
  <c r="W554" i="9"/>
  <c r="X554" i="9"/>
  <c r="Y554" i="9"/>
  <c r="Z554" i="9"/>
  <c r="AA554" i="9"/>
  <c r="AB554" i="9"/>
  <c r="AC554" i="9"/>
  <c r="AD554" i="9"/>
  <c r="AE554" i="9"/>
  <c r="AF554" i="9"/>
  <c r="AG554" i="9"/>
  <c r="AH554" i="9"/>
  <c r="AI554" i="9"/>
  <c r="AJ554" i="9"/>
  <c r="AK554" i="9"/>
  <c r="AL554" i="9"/>
  <c r="AM554" i="9"/>
  <c r="AN554" i="9"/>
  <c r="AO554" i="9"/>
  <c r="AP554" i="9"/>
  <c r="AQ554" i="9"/>
  <c r="AR554" i="9"/>
  <c r="AS554" i="9"/>
  <c r="AT554" i="9"/>
  <c r="AU554" i="9"/>
  <c r="AV554" i="9"/>
  <c r="AW554" i="9"/>
  <c r="AX554" i="9"/>
  <c r="AY554" i="9"/>
  <c r="AZ554" i="9"/>
  <c r="BA554" i="9"/>
  <c r="BB554" i="9"/>
  <c r="BC554" i="9"/>
  <c r="BD554" i="9"/>
  <c r="BE554" i="9"/>
  <c r="BF554" i="9"/>
  <c r="BG554" i="9"/>
  <c r="BH554" i="9"/>
  <c r="BI554" i="9"/>
  <c r="BJ554" i="9"/>
  <c r="BK554" i="9"/>
  <c r="B555" i="9"/>
  <c r="C555" i="9"/>
  <c r="D555" i="9"/>
  <c r="F555" i="9" s="1"/>
  <c r="E555" i="9"/>
  <c r="G555" i="9"/>
  <c r="H555" i="9"/>
  <c r="I555" i="9"/>
  <c r="J555" i="9"/>
  <c r="K555" i="9"/>
  <c r="L555" i="9"/>
  <c r="M555" i="9"/>
  <c r="N555" i="9"/>
  <c r="O555" i="9"/>
  <c r="P555" i="9"/>
  <c r="Q555" i="9"/>
  <c r="R555" i="9"/>
  <c r="S555" i="9"/>
  <c r="T555" i="9"/>
  <c r="U555" i="9"/>
  <c r="V555" i="9"/>
  <c r="W555" i="9"/>
  <c r="X555" i="9"/>
  <c r="Y555" i="9"/>
  <c r="Z555" i="9"/>
  <c r="AA555" i="9"/>
  <c r="AB555" i="9"/>
  <c r="AC555" i="9"/>
  <c r="AD555" i="9"/>
  <c r="AE555" i="9"/>
  <c r="AF555" i="9"/>
  <c r="AG555" i="9"/>
  <c r="AH555" i="9"/>
  <c r="AI555" i="9"/>
  <c r="AJ555" i="9"/>
  <c r="AK555" i="9"/>
  <c r="AL555" i="9"/>
  <c r="AM555" i="9"/>
  <c r="AN555" i="9"/>
  <c r="AO555" i="9"/>
  <c r="AP555" i="9"/>
  <c r="AQ555" i="9"/>
  <c r="AR555" i="9"/>
  <c r="AS555" i="9"/>
  <c r="AT555" i="9"/>
  <c r="AU555" i="9"/>
  <c r="AV555" i="9"/>
  <c r="AW555" i="9"/>
  <c r="AX555" i="9"/>
  <c r="AY555" i="9"/>
  <c r="AZ555" i="9"/>
  <c r="BA555" i="9"/>
  <c r="BB555" i="9"/>
  <c r="BC555" i="9"/>
  <c r="BD555" i="9"/>
  <c r="BE555" i="9"/>
  <c r="BF555" i="9"/>
  <c r="BG555" i="9"/>
  <c r="BH555" i="9"/>
  <c r="BI555" i="9"/>
  <c r="BJ555" i="9"/>
  <c r="BK555" i="9"/>
  <c r="B556" i="9"/>
  <c r="BN556" i="9" s="1"/>
  <c r="C556" i="9"/>
  <c r="D556" i="9"/>
  <c r="F556" i="9" s="1"/>
  <c r="E556" i="9"/>
  <c r="G556" i="9"/>
  <c r="H556" i="9"/>
  <c r="I556" i="9"/>
  <c r="J556" i="9"/>
  <c r="K556" i="9"/>
  <c r="L556" i="9"/>
  <c r="M556" i="9"/>
  <c r="N556" i="9"/>
  <c r="O556" i="9"/>
  <c r="P556" i="9"/>
  <c r="Q556" i="9"/>
  <c r="R556" i="9"/>
  <c r="S556" i="9"/>
  <c r="T556" i="9"/>
  <c r="U556" i="9"/>
  <c r="V556" i="9"/>
  <c r="W556" i="9"/>
  <c r="X556" i="9"/>
  <c r="Y556" i="9"/>
  <c r="Z556" i="9"/>
  <c r="AA556" i="9"/>
  <c r="AB556" i="9"/>
  <c r="AC556" i="9"/>
  <c r="AD556" i="9"/>
  <c r="AE556" i="9"/>
  <c r="AF556" i="9"/>
  <c r="AG556" i="9"/>
  <c r="AH556" i="9"/>
  <c r="AI556" i="9"/>
  <c r="AJ556" i="9"/>
  <c r="AK556" i="9"/>
  <c r="AL556" i="9"/>
  <c r="AM556" i="9"/>
  <c r="AN556" i="9"/>
  <c r="AO556" i="9"/>
  <c r="AP556" i="9"/>
  <c r="AQ556" i="9"/>
  <c r="AR556" i="9"/>
  <c r="AS556" i="9"/>
  <c r="AT556" i="9"/>
  <c r="AU556" i="9"/>
  <c r="AV556" i="9"/>
  <c r="AW556" i="9"/>
  <c r="AX556" i="9"/>
  <c r="AY556" i="9"/>
  <c r="AZ556" i="9"/>
  <c r="BA556" i="9"/>
  <c r="BB556" i="9"/>
  <c r="BC556" i="9"/>
  <c r="BD556" i="9"/>
  <c r="BE556" i="9"/>
  <c r="BF556" i="9"/>
  <c r="BG556" i="9"/>
  <c r="BH556" i="9"/>
  <c r="BI556" i="9"/>
  <c r="BJ556" i="9"/>
  <c r="BK556" i="9"/>
  <c r="B557" i="9"/>
  <c r="BN557" i="9" s="1"/>
  <c r="C557" i="9"/>
  <c r="D557" i="9"/>
  <c r="F557" i="9" s="1"/>
  <c r="E557" i="9"/>
  <c r="G557" i="9"/>
  <c r="H557" i="9"/>
  <c r="I557" i="9"/>
  <c r="J557" i="9"/>
  <c r="K557" i="9"/>
  <c r="L557" i="9"/>
  <c r="M557" i="9"/>
  <c r="N557" i="9"/>
  <c r="O557" i="9"/>
  <c r="P557" i="9"/>
  <c r="Q557" i="9"/>
  <c r="R557" i="9"/>
  <c r="S557" i="9"/>
  <c r="T557" i="9"/>
  <c r="U557" i="9"/>
  <c r="V557" i="9"/>
  <c r="W557" i="9"/>
  <c r="X557" i="9"/>
  <c r="Y557" i="9"/>
  <c r="Z557" i="9"/>
  <c r="AA557" i="9"/>
  <c r="AB557" i="9"/>
  <c r="AC557" i="9"/>
  <c r="AD557" i="9"/>
  <c r="AE557" i="9"/>
  <c r="AF557" i="9"/>
  <c r="AG557" i="9"/>
  <c r="AH557" i="9"/>
  <c r="AI557" i="9"/>
  <c r="AJ557" i="9"/>
  <c r="AK557" i="9"/>
  <c r="AL557" i="9"/>
  <c r="AM557" i="9"/>
  <c r="AN557" i="9"/>
  <c r="AO557" i="9"/>
  <c r="AP557" i="9"/>
  <c r="AQ557" i="9"/>
  <c r="AR557" i="9"/>
  <c r="AS557" i="9"/>
  <c r="AT557" i="9"/>
  <c r="AU557" i="9"/>
  <c r="AV557" i="9"/>
  <c r="AW557" i="9"/>
  <c r="AX557" i="9"/>
  <c r="AY557" i="9"/>
  <c r="AZ557" i="9"/>
  <c r="BA557" i="9"/>
  <c r="BB557" i="9"/>
  <c r="BC557" i="9"/>
  <c r="BD557" i="9"/>
  <c r="BE557" i="9"/>
  <c r="BF557" i="9"/>
  <c r="BG557" i="9"/>
  <c r="BH557" i="9"/>
  <c r="BI557" i="9"/>
  <c r="BJ557" i="9"/>
  <c r="BK557" i="9"/>
  <c r="B558" i="9"/>
  <c r="BM558" i="9" s="1"/>
  <c r="C558" i="9"/>
  <c r="D558" i="9"/>
  <c r="F558" i="9" s="1"/>
  <c r="E558" i="9"/>
  <c r="G558" i="9"/>
  <c r="H558" i="9"/>
  <c r="I558" i="9"/>
  <c r="J558" i="9"/>
  <c r="K558" i="9"/>
  <c r="L558" i="9"/>
  <c r="M558" i="9"/>
  <c r="N558" i="9"/>
  <c r="O558" i="9"/>
  <c r="P558" i="9"/>
  <c r="Q558" i="9"/>
  <c r="R558" i="9"/>
  <c r="S558" i="9"/>
  <c r="T558" i="9"/>
  <c r="U558" i="9"/>
  <c r="V558" i="9"/>
  <c r="W558" i="9"/>
  <c r="X558" i="9"/>
  <c r="Y558" i="9"/>
  <c r="Z558" i="9"/>
  <c r="AA558" i="9"/>
  <c r="AB558" i="9"/>
  <c r="AC558" i="9"/>
  <c r="AD558" i="9"/>
  <c r="AE558" i="9"/>
  <c r="AF558" i="9"/>
  <c r="AG558" i="9"/>
  <c r="AH558" i="9"/>
  <c r="AI558" i="9"/>
  <c r="AJ558" i="9"/>
  <c r="AK558" i="9"/>
  <c r="AL558" i="9"/>
  <c r="AM558" i="9"/>
  <c r="AN558" i="9"/>
  <c r="AO558" i="9"/>
  <c r="AP558" i="9"/>
  <c r="AQ558" i="9"/>
  <c r="AR558" i="9"/>
  <c r="AS558" i="9"/>
  <c r="AT558" i="9"/>
  <c r="AU558" i="9"/>
  <c r="AV558" i="9"/>
  <c r="AW558" i="9"/>
  <c r="AX558" i="9"/>
  <c r="AY558" i="9"/>
  <c r="AZ558" i="9"/>
  <c r="BA558" i="9"/>
  <c r="BB558" i="9"/>
  <c r="BC558" i="9"/>
  <c r="BD558" i="9"/>
  <c r="BE558" i="9"/>
  <c r="BF558" i="9"/>
  <c r="BG558" i="9"/>
  <c r="BH558" i="9"/>
  <c r="BI558" i="9"/>
  <c r="BJ558" i="9"/>
  <c r="BK558" i="9"/>
  <c r="B559" i="9"/>
  <c r="C559" i="9"/>
  <c r="D559" i="9"/>
  <c r="F559" i="9" s="1"/>
  <c r="E559" i="9"/>
  <c r="G559" i="9"/>
  <c r="H559" i="9"/>
  <c r="I559" i="9"/>
  <c r="J559" i="9"/>
  <c r="K559" i="9"/>
  <c r="L559" i="9"/>
  <c r="M559" i="9"/>
  <c r="N559" i="9"/>
  <c r="O559" i="9"/>
  <c r="P559" i="9"/>
  <c r="Q559" i="9"/>
  <c r="R559" i="9"/>
  <c r="S559" i="9"/>
  <c r="T559" i="9"/>
  <c r="U559" i="9"/>
  <c r="V559" i="9"/>
  <c r="W559" i="9"/>
  <c r="X559" i="9"/>
  <c r="Y559" i="9"/>
  <c r="Z559" i="9"/>
  <c r="AA559" i="9"/>
  <c r="AB559" i="9"/>
  <c r="AC559" i="9"/>
  <c r="AD559" i="9"/>
  <c r="AE559" i="9"/>
  <c r="AF559" i="9"/>
  <c r="AG559" i="9"/>
  <c r="AH559" i="9"/>
  <c r="AI559" i="9"/>
  <c r="AJ559" i="9"/>
  <c r="AK559" i="9"/>
  <c r="AL559" i="9"/>
  <c r="AM559" i="9"/>
  <c r="AN559" i="9"/>
  <c r="AO559" i="9"/>
  <c r="AP559" i="9"/>
  <c r="AQ559" i="9"/>
  <c r="AR559" i="9"/>
  <c r="AS559" i="9"/>
  <c r="AT559" i="9"/>
  <c r="AU559" i="9"/>
  <c r="AV559" i="9"/>
  <c r="AW559" i="9"/>
  <c r="AX559" i="9"/>
  <c r="AY559" i="9"/>
  <c r="AZ559" i="9"/>
  <c r="BA559" i="9"/>
  <c r="BB559" i="9"/>
  <c r="BC559" i="9"/>
  <c r="BD559" i="9"/>
  <c r="BE559" i="9"/>
  <c r="BF559" i="9"/>
  <c r="BG559" i="9"/>
  <c r="BH559" i="9"/>
  <c r="BI559" i="9"/>
  <c r="BJ559" i="9"/>
  <c r="BK559" i="9"/>
  <c r="B560" i="9"/>
  <c r="C560" i="9"/>
  <c r="D560" i="9"/>
  <c r="F560" i="9" s="1"/>
  <c r="E560" i="9"/>
  <c r="G560" i="9"/>
  <c r="H560" i="9"/>
  <c r="I560" i="9"/>
  <c r="J560" i="9"/>
  <c r="K560" i="9"/>
  <c r="L560" i="9"/>
  <c r="M560" i="9"/>
  <c r="N560" i="9"/>
  <c r="O560" i="9"/>
  <c r="P560" i="9"/>
  <c r="Q560" i="9"/>
  <c r="R560" i="9"/>
  <c r="S560" i="9"/>
  <c r="T560" i="9"/>
  <c r="U560" i="9"/>
  <c r="V560" i="9"/>
  <c r="W560" i="9"/>
  <c r="X560" i="9"/>
  <c r="Y560" i="9"/>
  <c r="Z560" i="9"/>
  <c r="AA560" i="9"/>
  <c r="AB560" i="9"/>
  <c r="AC560" i="9"/>
  <c r="AD560" i="9"/>
  <c r="AE560" i="9"/>
  <c r="AF560" i="9"/>
  <c r="AG560" i="9"/>
  <c r="AH560" i="9"/>
  <c r="AI560" i="9"/>
  <c r="AJ560" i="9"/>
  <c r="AK560" i="9"/>
  <c r="AL560" i="9"/>
  <c r="AM560" i="9"/>
  <c r="AN560" i="9"/>
  <c r="AO560" i="9"/>
  <c r="AP560" i="9"/>
  <c r="AQ560" i="9"/>
  <c r="AR560" i="9"/>
  <c r="AS560" i="9"/>
  <c r="AT560" i="9"/>
  <c r="AU560" i="9"/>
  <c r="AV560" i="9"/>
  <c r="AW560" i="9"/>
  <c r="AX560" i="9"/>
  <c r="AY560" i="9"/>
  <c r="AZ560" i="9"/>
  <c r="BA560" i="9"/>
  <c r="BB560" i="9"/>
  <c r="BC560" i="9"/>
  <c r="BD560" i="9"/>
  <c r="BE560" i="9"/>
  <c r="BF560" i="9"/>
  <c r="BG560" i="9"/>
  <c r="BH560" i="9"/>
  <c r="BI560" i="9"/>
  <c r="BJ560" i="9"/>
  <c r="BK560" i="9"/>
  <c r="B561" i="9"/>
  <c r="BO561" i="9" s="1"/>
  <c r="C561" i="9"/>
  <c r="D561" i="9"/>
  <c r="F561" i="9" s="1"/>
  <c r="E561" i="9"/>
  <c r="G561" i="9"/>
  <c r="H561" i="9"/>
  <c r="I561" i="9"/>
  <c r="J561" i="9"/>
  <c r="K561" i="9"/>
  <c r="L561" i="9"/>
  <c r="M561" i="9"/>
  <c r="N561" i="9"/>
  <c r="O561" i="9"/>
  <c r="P561" i="9"/>
  <c r="Q561" i="9"/>
  <c r="R561" i="9"/>
  <c r="S561" i="9"/>
  <c r="T561" i="9"/>
  <c r="U561" i="9"/>
  <c r="V561" i="9"/>
  <c r="W561" i="9"/>
  <c r="X561" i="9"/>
  <c r="Y561" i="9"/>
  <c r="Z561" i="9"/>
  <c r="AA561" i="9"/>
  <c r="AB561" i="9"/>
  <c r="AC561" i="9"/>
  <c r="AD561" i="9"/>
  <c r="AE561" i="9"/>
  <c r="AF561" i="9"/>
  <c r="AG561" i="9"/>
  <c r="AH561" i="9"/>
  <c r="AI561" i="9"/>
  <c r="AJ561" i="9"/>
  <c r="AK561" i="9"/>
  <c r="AL561" i="9"/>
  <c r="AM561" i="9"/>
  <c r="AN561" i="9"/>
  <c r="AO561" i="9"/>
  <c r="AP561" i="9"/>
  <c r="AQ561" i="9"/>
  <c r="AR561" i="9"/>
  <c r="AS561" i="9"/>
  <c r="AT561" i="9"/>
  <c r="AU561" i="9"/>
  <c r="AV561" i="9"/>
  <c r="AW561" i="9"/>
  <c r="AX561" i="9"/>
  <c r="AY561" i="9"/>
  <c r="AZ561" i="9"/>
  <c r="BA561" i="9"/>
  <c r="BB561" i="9"/>
  <c r="BC561" i="9"/>
  <c r="BD561" i="9"/>
  <c r="BE561" i="9"/>
  <c r="BF561" i="9"/>
  <c r="BG561" i="9"/>
  <c r="BH561" i="9"/>
  <c r="BI561" i="9"/>
  <c r="BJ561" i="9"/>
  <c r="BK561" i="9"/>
  <c r="B562" i="9"/>
  <c r="BP562" i="9" s="1"/>
  <c r="C562" i="9"/>
  <c r="D562" i="9"/>
  <c r="F562" i="9" s="1"/>
  <c r="E562" i="9"/>
  <c r="G562" i="9"/>
  <c r="H562" i="9"/>
  <c r="I562" i="9"/>
  <c r="J562" i="9"/>
  <c r="K562" i="9"/>
  <c r="L562" i="9"/>
  <c r="M562" i="9"/>
  <c r="N562" i="9"/>
  <c r="O562" i="9"/>
  <c r="P562" i="9"/>
  <c r="Q562" i="9"/>
  <c r="R562" i="9"/>
  <c r="S562" i="9"/>
  <c r="T562" i="9"/>
  <c r="U562" i="9"/>
  <c r="V562" i="9"/>
  <c r="W562" i="9"/>
  <c r="X562" i="9"/>
  <c r="Y562" i="9"/>
  <c r="Z562" i="9"/>
  <c r="AA562" i="9"/>
  <c r="AB562" i="9"/>
  <c r="AC562" i="9"/>
  <c r="AD562" i="9"/>
  <c r="AE562" i="9"/>
  <c r="AF562" i="9"/>
  <c r="AG562" i="9"/>
  <c r="AH562" i="9"/>
  <c r="AI562" i="9"/>
  <c r="AJ562" i="9"/>
  <c r="AK562" i="9"/>
  <c r="AL562" i="9"/>
  <c r="AM562" i="9"/>
  <c r="AN562" i="9"/>
  <c r="AO562" i="9"/>
  <c r="AP562" i="9"/>
  <c r="AQ562" i="9"/>
  <c r="AR562" i="9"/>
  <c r="AS562" i="9"/>
  <c r="AT562" i="9"/>
  <c r="AU562" i="9"/>
  <c r="AV562" i="9"/>
  <c r="AW562" i="9"/>
  <c r="AX562" i="9"/>
  <c r="AY562" i="9"/>
  <c r="AZ562" i="9"/>
  <c r="BA562" i="9"/>
  <c r="BB562" i="9"/>
  <c r="BC562" i="9"/>
  <c r="BD562" i="9"/>
  <c r="BE562" i="9"/>
  <c r="BF562" i="9"/>
  <c r="BG562" i="9"/>
  <c r="BH562" i="9"/>
  <c r="BI562" i="9"/>
  <c r="BJ562" i="9"/>
  <c r="BK562" i="9"/>
  <c r="B563" i="9"/>
  <c r="BM563" i="9" s="1"/>
  <c r="C563" i="9"/>
  <c r="D563" i="9"/>
  <c r="F563" i="9" s="1"/>
  <c r="E563" i="9"/>
  <c r="G563" i="9"/>
  <c r="H563" i="9"/>
  <c r="I563" i="9"/>
  <c r="J563" i="9"/>
  <c r="K563" i="9"/>
  <c r="L563" i="9"/>
  <c r="M563" i="9"/>
  <c r="N563" i="9"/>
  <c r="O563" i="9"/>
  <c r="P563" i="9"/>
  <c r="Q563" i="9"/>
  <c r="R563" i="9"/>
  <c r="S563" i="9"/>
  <c r="T563" i="9"/>
  <c r="U563" i="9"/>
  <c r="V563" i="9"/>
  <c r="W563" i="9"/>
  <c r="X563" i="9"/>
  <c r="Y563" i="9"/>
  <c r="Z563" i="9"/>
  <c r="AA563" i="9"/>
  <c r="AB563" i="9"/>
  <c r="AC563" i="9"/>
  <c r="AD563" i="9"/>
  <c r="AE563" i="9"/>
  <c r="AF563" i="9"/>
  <c r="AG563" i="9"/>
  <c r="AH563" i="9"/>
  <c r="AI563" i="9"/>
  <c r="AJ563" i="9"/>
  <c r="AK563" i="9"/>
  <c r="AL563" i="9"/>
  <c r="AM563" i="9"/>
  <c r="AN563" i="9"/>
  <c r="AO563" i="9"/>
  <c r="AP563" i="9"/>
  <c r="AQ563" i="9"/>
  <c r="AR563" i="9"/>
  <c r="AS563" i="9"/>
  <c r="AT563" i="9"/>
  <c r="AU563" i="9"/>
  <c r="AV563" i="9"/>
  <c r="AW563" i="9"/>
  <c r="AX563" i="9"/>
  <c r="AY563" i="9"/>
  <c r="AZ563" i="9"/>
  <c r="BA563" i="9"/>
  <c r="BB563" i="9"/>
  <c r="BC563" i="9"/>
  <c r="BD563" i="9"/>
  <c r="BE563" i="9"/>
  <c r="BF563" i="9"/>
  <c r="BG563" i="9"/>
  <c r="BH563" i="9"/>
  <c r="BI563" i="9"/>
  <c r="BJ563" i="9"/>
  <c r="BK563" i="9"/>
  <c r="B564" i="9"/>
  <c r="C564" i="9"/>
  <c r="D564" i="9"/>
  <c r="F564" i="9" s="1"/>
  <c r="E564" i="9"/>
  <c r="G564" i="9"/>
  <c r="H564" i="9"/>
  <c r="I564" i="9"/>
  <c r="J564" i="9"/>
  <c r="K564" i="9"/>
  <c r="L564" i="9"/>
  <c r="M564" i="9"/>
  <c r="N564" i="9"/>
  <c r="O564" i="9"/>
  <c r="P564" i="9"/>
  <c r="Q564" i="9"/>
  <c r="R564" i="9"/>
  <c r="S564" i="9"/>
  <c r="T564" i="9"/>
  <c r="U564" i="9"/>
  <c r="V564" i="9"/>
  <c r="W564" i="9"/>
  <c r="X564" i="9"/>
  <c r="Y564" i="9"/>
  <c r="Z564" i="9"/>
  <c r="AA564" i="9"/>
  <c r="AB564" i="9"/>
  <c r="AC564" i="9"/>
  <c r="AD564" i="9"/>
  <c r="AE564" i="9"/>
  <c r="AF564" i="9"/>
  <c r="AG564" i="9"/>
  <c r="AH564" i="9"/>
  <c r="AI564" i="9"/>
  <c r="AJ564" i="9"/>
  <c r="AK564" i="9"/>
  <c r="AL564" i="9"/>
  <c r="AM564" i="9"/>
  <c r="AN564" i="9"/>
  <c r="AO564" i="9"/>
  <c r="AP564" i="9"/>
  <c r="AQ564" i="9"/>
  <c r="AR564" i="9"/>
  <c r="AS564" i="9"/>
  <c r="AT564" i="9"/>
  <c r="AU564" i="9"/>
  <c r="AV564" i="9"/>
  <c r="AW564" i="9"/>
  <c r="AX564" i="9"/>
  <c r="AY564" i="9"/>
  <c r="AZ564" i="9"/>
  <c r="BA564" i="9"/>
  <c r="BB564" i="9"/>
  <c r="BC564" i="9"/>
  <c r="BD564" i="9"/>
  <c r="BE564" i="9"/>
  <c r="BF564" i="9"/>
  <c r="BG564" i="9"/>
  <c r="BH564" i="9"/>
  <c r="BI564" i="9"/>
  <c r="BJ564" i="9"/>
  <c r="BK564" i="9"/>
  <c r="B565" i="9"/>
  <c r="C565" i="9"/>
  <c r="D565" i="9"/>
  <c r="F565" i="9" s="1"/>
  <c r="E565" i="9"/>
  <c r="G565" i="9"/>
  <c r="H565" i="9"/>
  <c r="I565" i="9"/>
  <c r="J565" i="9"/>
  <c r="K565" i="9"/>
  <c r="L565" i="9"/>
  <c r="M565" i="9"/>
  <c r="N565" i="9"/>
  <c r="O565" i="9"/>
  <c r="P565" i="9"/>
  <c r="Q565" i="9"/>
  <c r="R565" i="9"/>
  <c r="S565" i="9"/>
  <c r="T565" i="9"/>
  <c r="U565" i="9"/>
  <c r="V565" i="9"/>
  <c r="W565" i="9"/>
  <c r="X565" i="9"/>
  <c r="Y565" i="9"/>
  <c r="Z565" i="9"/>
  <c r="AA565" i="9"/>
  <c r="AB565" i="9"/>
  <c r="AC565" i="9"/>
  <c r="AD565" i="9"/>
  <c r="AE565" i="9"/>
  <c r="AF565" i="9"/>
  <c r="AG565" i="9"/>
  <c r="AH565" i="9"/>
  <c r="AI565" i="9"/>
  <c r="AJ565" i="9"/>
  <c r="AK565" i="9"/>
  <c r="AL565" i="9"/>
  <c r="AM565" i="9"/>
  <c r="AN565" i="9"/>
  <c r="AO565" i="9"/>
  <c r="AP565" i="9"/>
  <c r="AQ565" i="9"/>
  <c r="AR565" i="9"/>
  <c r="AS565" i="9"/>
  <c r="AT565" i="9"/>
  <c r="AU565" i="9"/>
  <c r="AV565" i="9"/>
  <c r="AW565" i="9"/>
  <c r="AX565" i="9"/>
  <c r="AY565" i="9"/>
  <c r="AZ565" i="9"/>
  <c r="BA565" i="9"/>
  <c r="BB565" i="9"/>
  <c r="BC565" i="9"/>
  <c r="BD565" i="9"/>
  <c r="BE565" i="9"/>
  <c r="BF565" i="9"/>
  <c r="BG565" i="9"/>
  <c r="BH565" i="9"/>
  <c r="BI565" i="9"/>
  <c r="BJ565" i="9"/>
  <c r="BK565" i="9"/>
  <c r="B566" i="9"/>
  <c r="BO566" i="9" s="1"/>
  <c r="C566" i="9"/>
  <c r="D566" i="9"/>
  <c r="F566" i="9" s="1"/>
  <c r="E566" i="9"/>
  <c r="G566" i="9"/>
  <c r="H566" i="9"/>
  <c r="I566" i="9"/>
  <c r="J566" i="9"/>
  <c r="K566" i="9"/>
  <c r="L566" i="9"/>
  <c r="M566" i="9"/>
  <c r="N566" i="9"/>
  <c r="O566" i="9"/>
  <c r="P566" i="9"/>
  <c r="Q566" i="9"/>
  <c r="R566" i="9"/>
  <c r="S566" i="9"/>
  <c r="T566" i="9"/>
  <c r="U566" i="9"/>
  <c r="V566" i="9"/>
  <c r="W566" i="9"/>
  <c r="X566" i="9"/>
  <c r="Y566" i="9"/>
  <c r="Z566" i="9"/>
  <c r="AA566" i="9"/>
  <c r="AB566" i="9"/>
  <c r="AC566" i="9"/>
  <c r="AD566" i="9"/>
  <c r="AE566" i="9"/>
  <c r="AF566" i="9"/>
  <c r="AG566" i="9"/>
  <c r="AH566" i="9"/>
  <c r="AI566" i="9"/>
  <c r="AJ566" i="9"/>
  <c r="AK566" i="9"/>
  <c r="AL566" i="9"/>
  <c r="AM566" i="9"/>
  <c r="AN566" i="9"/>
  <c r="AO566" i="9"/>
  <c r="AP566" i="9"/>
  <c r="AQ566" i="9"/>
  <c r="AR566" i="9"/>
  <c r="AS566" i="9"/>
  <c r="AT566" i="9"/>
  <c r="AU566" i="9"/>
  <c r="AV566" i="9"/>
  <c r="AW566" i="9"/>
  <c r="AX566" i="9"/>
  <c r="AY566" i="9"/>
  <c r="AZ566" i="9"/>
  <c r="BA566" i="9"/>
  <c r="BB566" i="9"/>
  <c r="BC566" i="9"/>
  <c r="BD566" i="9"/>
  <c r="BE566" i="9"/>
  <c r="BF566" i="9"/>
  <c r="BG566" i="9"/>
  <c r="BH566" i="9"/>
  <c r="BI566" i="9"/>
  <c r="BJ566" i="9"/>
  <c r="BK566" i="9"/>
  <c r="B567" i="9"/>
  <c r="BL567" i="9" s="1"/>
  <c r="C567" i="9"/>
  <c r="D567" i="9"/>
  <c r="F567" i="9" s="1"/>
  <c r="E567" i="9"/>
  <c r="G567" i="9"/>
  <c r="H567" i="9"/>
  <c r="I567" i="9"/>
  <c r="J567" i="9"/>
  <c r="K567" i="9"/>
  <c r="L567" i="9"/>
  <c r="M567" i="9"/>
  <c r="N567" i="9"/>
  <c r="O567" i="9"/>
  <c r="P567" i="9"/>
  <c r="Q567" i="9"/>
  <c r="R567" i="9"/>
  <c r="S567" i="9"/>
  <c r="T567" i="9"/>
  <c r="U567" i="9"/>
  <c r="V567" i="9"/>
  <c r="W567" i="9"/>
  <c r="X567" i="9"/>
  <c r="Y567" i="9"/>
  <c r="Z567" i="9"/>
  <c r="AA567" i="9"/>
  <c r="AB567" i="9"/>
  <c r="AC567" i="9"/>
  <c r="AD567" i="9"/>
  <c r="AE567" i="9"/>
  <c r="AF567" i="9"/>
  <c r="AG567" i="9"/>
  <c r="AH567" i="9"/>
  <c r="AI567" i="9"/>
  <c r="AJ567" i="9"/>
  <c r="AK567" i="9"/>
  <c r="AL567" i="9"/>
  <c r="AM567" i="9"/>
  <c r="AN567" i="9"/>
  <c r="AO567" i="9"/>
  <c r="AP567" i="9"/>
  <c r="AQ567" i="9"/>
  <c r="AR567" i="9"/>
  <c r="AS567" i="9"/>
  <c r="AT567" i="9"/>
  <c r="AU567" i="9"/>
  <c r="AV567" i="9"/>
  <c r="AW567" i="9"/>
  <c r="AX567" i="9"/>
  <c r="AY567" i="9"/>
  <c r="AZ567" i="9"/>
  <c r="BA567" i="9"/>
  <c r="BB567" i="9"/>
  <c r="BC567" i="9"/>
  <c r="BD567" i="9"/>
  <c r="BE567" i="9"/>
  <c r="BF567" i="9"/>
  <c r="BG567" i="9"/>
  <c r="BH567" i="9"/>
  <c r="BI567" i="9"/>
  <c r="BJ567" i="9"/>
  <c r="BK567" i="9"/>
  <c r="B568" i="9"/>
  <c r="BM568" i="9" s="1"/>
  <c r="C568" i="9"/>
  <c r="D568" i="9"/>
  <c r="F568" i="9" s="1"/>
  <c r="E568" i="9"/>
  <c r="G568" i="9"/>
  <c r="H568" i="9"/>
  <c r="I568" i="9"/>
  <c r="J568" i="9"/>
  <c r="K568" i="9"/>
  <c r="L568" i="9"/>
  <c r="M568" i="9"/>
  <c r="N568" i="9"/>
  <c r="O568" i="9"/>
  <c r="P568" i="9"/>
  <c r="Q568" i="9"/>
  <c r="R568" i="9"/>
  <c r="S568" i="9"/>
  <c r="T568" i="9"/>
  <c r="U568" i="9"/>
  <c r="V568" i="9"/>
  <c r="W568" i="9"/>
  <c r="X568" i="9"/>
  <c r="Y568" i="9"/>
  <c r="Z568" i="9"/>
  <c r="AA568" i="9"/>
  <c r="AB568" i="9"/>
  <c r="AC568" i="9"/>
  <c r="AD568" i="9"/>
  <c r="AE568" i="9"/>
  <c r="AF568" i="9"/>
  <c r="AG568" i="9"/>
  <c r="AH568" i="9"/>
  <c r="AI568" i="9"/>
  <c r="AJ568" i="9"/>
  <c r="AK568" i="9"/>
  <c r="AL568" i="9"/>
  <c r="AM568" i="9"/>
  <c r="AN568" i="9"/>
  <c r="AO568" i="9"/>
  <c r="AP568" i="9"/>
  <c r="AQ568" i="9"/>
  <c r="AR568" i="9"/>
  <c r="AS568" i="9"/>
  <c r="AT568" i="9"/>
  <c r="AU568" i="9"/>
  <c r="AV568" i="9"/>
  <c r="AW568" i="9"/>
  <c r="AX568" i="9"/>
  <c r="AY568" i="9"/>
  <c r="AZ568" i="9"/>
  <c r="BA568" i="9"/>
  <c r="BB568" i="9"/>
  <c r="BC568" i="9"/>
  <c r="BD568" i="9"/>
  <c r="BE568" i="9"/>
  <c r="BF568" i="9"/>
  <c r="BG568" i="9"/>
  <c r="BH568" i="9"/>
  <c r="BI568" i="9"/>
  <c r="BJ568" i="9"/>
  <c r="BK568" i="9"/>
  <c r="B569" i="9"/>
  <c r="BN569" i="9" s="1"/>
  <c r="C569" i="9"/>
  <c r="D569" i="9"/>
  <c r="F569" i="9" s="1"/>
  <c r="E569" i="9"/>
  <c r="G569" i="9"/>
  <c r="H569" i="9"/>
  <c r="I569" i="9"/>
  <c r="J569" i="9"/>
  <c r="K569" i="9"/>
  <c r="L569" i="9"/>
  <c r="M569" i="9"/>
  <c r="N569" i="9"/>
  <c r="O569" i="9"/>
  <c r="P569" i="9"/>
  <c r="Q569" i="9"/>
  <c r="R569" i="9"/>
  <c r="S569" i="9"/>
  <c r="T569" i="9"/>
  <c r="U569" i="9"/>
  <c r="V569" i="9"/>
  <c r="W569" i="9"/>
  <c r="X569" i="9"/>
  <c r="Y569" i="9"/>
  <c r="Z569" i="9"/>
  <c r="AA569" i="9"/>
  <c r="AB569" i="9"/>
  <c r="AC569" i="9"/>
  <c r="AD569" i="9"/>
  <c r="AE569" i="9"/>
  <c r="AF569" i="9"/>
  <c r="AG569" i="9"/>
  <c r="AH569" i="9"/>
  <c r="AI569" i="9"/>
  <c r="AJ569" i="9"/>
  <c r="AK569" i="9"/>
  <c r="AL569" i="9"/>
  <c r="AM569" i="9"/>
  <c r="AN569" i="9"/>
  <c r="AO569" i="9"/>
  <c r="AP569" i="9"/>
  <c r="AQ569" i="9"/>
  <c r="AR569" i="9"/>
  <c r="AS569" i="9"/>
  <c r="AT569" i="9"/>
  <c r="AU569" i="9"/>
  <c r="AV569" i="9"/>
  <c r="AW569" i="9"/>
  <c r="AX569" i="9"/>
  <c r="AY569" i="9"/>
  <c r="AZ569" i="9"/>
  <c r="BA569" i="9"/>
  <c r="BB569" i="9"/>
  <c r="BC569" i="9"/>
  <c r="BD569" i="9"/>
  <c r="BE569" i="9"/>
  <c r="BF569" i="9"/>
  <c r="BG569" i="9"/>
  <c r="BH569" i="9"/>
  <c r="BI569" i="9"/>
  <c r="BJ569" i="9"/>
  <c r="BK569" i="9"/>
  <c r="B570" i="9"/>
  <c r="BP570" i="9" s="1"/>
  <c r="C570" i="9"/>
  <c r="D570" i="9"/>
  <c r="F570" i="9" s="1"/>
  <c r="E570" i="9"/>
  <c r="G570" i="9"/>
  <c r="H570" i="9"/>
  <c r="I570" i="9"/>
  <c r="J570" i="9"/>
  <c r="K570" i="9"/>
  <c r="L570" i="9"/>
  <c r="M570" i="9"/>
  <c r="N570" i="9"/>
  <c r="O570" i="9"/>
  <c r="P570" i="9"/>
  <c r="Q570" i="9"/>
  <c r="R570" i="9"/>
  <c r="S570" i="9"/>
  <c r="T570" i="9"/>
  <c r="U570" i="9"/>
  <c r="V570" i="9"/>
  <c r="W570" i="9"/>
  <c r="X570" i="9"/>
  <c r="Y570" i="9"/>
  <c r="Z570" i="9"/>
  <c r="AA570" i="9"/>
  <c r="AB570" i="9"/>
  <c r="AC570" i="9"/>
  <c r="AD570" i="9"/>
  <c r="AE570" i="9"/>
  <c r="AF570" i="9"/>
  <c r="AG570" i="9"/>
  <c r="AH570" i="9"/>
  <c r="AI570" i="9"/>
  <c r="AJ570" i="9"/>
  <c r="AK570" i="9"/>
  <c r="AL570" i="9"/>
  <c r="AM570" i="9"/>
  <c r="AN570" i="9"/>
  <c r="AO570" i="9"/>
  <c r="AP570" i="9"/>
  <c r="AQ570" i="9"/>
  <c r="AR570" i="9"/>
  <c r="AS570" i="9"/>
  <c r="AT570" i="9"/>
  <c r="AU570" i="9"/>
  <c r="AV570" i="9"/>
  <c r="AW570" i="9"/>
  <c r="AX570" i="9"/>
  <c r="AY570" i="9"/>
  <c r="AZ570" i="9"/>
  <c r="BA570" i="9"/>
  <c r="BB570" i="9"/>
  <c r="BC570" i="9"/>
  <c r="BD570" i="9"/>
  <c r="BE570" i="9"/>
  <c r="BF570" i="9"/>
  <c r="BG570" i="9"/>
  <c r="BH570" i="9"/>
  <c r="BI570" i="9"/>
  <c r="BJ570" i="9"/>
  <c r="BK570" i="9"/>
  <c r="B571" i="9"/>
  <c r="BM571" i="9" s="1"/>
  <c r="C571" i="9"/>
  <c r="D571" i="9"/>
  <c r="F571" i="9" s="1"/>
  <c r="E571" i="9"/>
  <c r="G571" i="9"/>
  <c r="H571" i="9"/>
  <c r="I571" i="9"/>
  <c r="J571" i="9"/>
  <c r="K571" i="9"/>
  <c r="L571" i="9"/>
  <c r="M571" i="9"/>
  <c r="N571" i="9"/>
  <c r="O571" i="9"/>
  <c r="P571" i="9"/>
  <c r="Q571" i="9"/>
  <c r="R571" i="9"/>
  <c r="S571" i="9"/>
  <c r="T571" i="9"/>
  <c r="U571" i="9"/>
  <c r="V571" i="9"/>
  <c r="W571" i="9"/>
  <c r="X571" i="9"/>
  <c r="Y571" i="9"/>
  <c r="Z571" i="9"/>
  <c r="AA571" i="9"/>
  <c r="AB571" i="9"/>
  <c r="AC571" i="9"/>
  <c r="AD571" i="9"/>
  <c r="AE571" i="9"/>
  <c r="AF571" i="9"/>
  <c r="AG571" i="9"/>
  <c r="AH571" i="9"/>
  <c r="AI571" i="9"/>
  <c r="AJ571" i="9"/>
  <c r="AK571" i="9"/>
  <c r="AL571" i="9"/>
  <c r="AM571" i="9"/>
  <c r="AN571" i="9"/>
  <c r="AO571" i="9"/>
  <c r="AP571" i="9"/>
  <c r="AQ571" i="9"/>
  <c r="AR571" i="9"/>
  <c r="AS571" i="9"/>
  <c r="AT571" i="9"/>
  <c r="AU571" i="9"/>
  <c r="AV571" i="9"/>
  <c r="AW571" i="9"/>
  <c r="AX571" i="9"/>
  <c r="AY571" i="9"/>
  <c r="AZ571" i="9"/>
  <c r="BA571" i="9"/>
  <c r="BB571" i="9"/>
  <c r="BC571" i="9"/>
  <c r="BD571" i="9"/>
  <c r="BE571" i="9"/>
  <c r="BF571" i="9"/>
  <c r="BG571" i="9"/>
  <c r="BH571" i="9"/>
  <c r="BI571" i="9"/>
  <c r="BJ571" i="9"/>
  <c r="BK571" i="9"/>
  <c r="B572" i="9"/>
  <c r="C572" i="9"/>
  <c r="D572" i="9"/>
  <c r="F572" i="9" s="1"/>
  <c r="E572" i="9"/>
  <c r="G572" i="9"/>
  <c r="H572" i="9"/>
  <c r="I572" i="9"/>
  <c r="J572" i="9"/>
  <c r="K572" i="9"/>
  <c r="L572" i="9"/>
  <c r="M572" i="9"/>
  <c r="N572" i="9"/>
  <c r="O572" i="9"/>
  <c r="P572" i="9"/>
  <c r="Q572" i="9"/>
  <c r="R572" i="9"/>
  <c r="S572" i="9"/>
  <c r="T572" i="9"/>
  <c r="U572" i="9"/>
  <c r="V572" i="9"/>
  <c r="W572" i="9"/>
  <c r="X572" i="9"/>
  <c r="Y572" i="9"/>
  <c r="Z572" i="9"/>
  <c r="AA572" i="9"/>
  <c r="AB572" i="9"/>
  <c r="AC572" i="9"/>
  <c r="AD572" i="9"/>
  <c r="AE572" i="9"/>
  <c r="AF572" i="9"/>
  <c r="AG572" i="9"/>
  <c r="AH572" i="9"/>
  <c r="AI572" i="9"/>
  <c r="AJ572" i="9"/>
  <c r="AK572" i="9"/>
  <c r="AL572" i="9"/>
  <c r="AM572" i="9"/>
  <c r="AN572" i="9"/>
  <c r="AO572" i="9"/>
  <c r="AP572" i="9"/>
  <c r="AQ572" i="9"/>
  <c r="AR572" i="9"/>
  <c r="AS572" i="9"/>
  <c r="AT572" i="9"/>
  <c r="AU572" i="9"/>
  <c r="AV572" i="9"/>
  <c r="AW572" i="9"/>
  <c r="AX572" i="9"/>
  <c r="AY572" i="9"/>
  <c r="AZ572" i="9"/>
  <c r="BA572" i="9"/>
  <c r="BB572" i="9"/>
  <c r="BC572" i="9"/>
  <c r="BD572" i="9"/>
  <c r="BE572" i="9"/>
  <c r="BF572" i="9"/>
  <c r="BG572" i="9"/>
  <c r="BH572" i="9"/>
  <c r="BI572" i="9"/>
  <c r="BJ572" i="9"/>
  <c r="BK572" i="9"/>
  <c r="B573" i="9"/>
  <c r="BP573" i="9" s="1"/>
  <c r="C573" i="9"/>
  <c r="D573" i="9"/>
  <c r="F573" i="9" s="1"/>
  <c r="E573" i="9"/>
  <c r="G573" i="9"/>
  <c r="H573" i="9"/>
  <c r="I573" i="9"/>
  <c r="J573" i="9"/>
  <c r="K573" i="9"/>
  <c r="L573" i="9"/>
  <c r="M573" i="9"/>
  <c r="N573" i="9"/>
  <c r="O573" i="9"/>
  <c r="P573" i="9"/>
  <c r="Q573" i="9"/>
  <c r="R573" i="9"/>
  <c r="S573" i="9"/>
  <c r="T573" i="9"/>
  <c r="U573" i="9"/>
  <c r="V573" i="9"/>
  <c r="W573" i="9"/>
  <c r="X573" i="9"/>
  <c r="Y573" i="9"/>
  <c r="Z573" i="9"/>
  <c r="AA573" i="9"/>
  <c r="AB573" i="9"/>
  <c r="AC573" i="9"/>
  <c r="AD573" i="9"/>
  <c r="AE573" i="9"/>
  <c r="AF573" i="9"/>
  <c r="AG573" i="9"/>
  <c r="AH573" i="9"/>
  <c r="AI573" i="9"/>
  <c r="AJ573" i="9"/>
  <c r="AK573" i="9"/>
  <c r="AL573" i="9"/>
  <c r="AM573" i="9"/>
  <c r="AN573" i="9"/>
  <c r="AO573" i="9"/>
  <c r="AP573" i="9"/>
  <c r="AQ573" i="9"/>
  <c r="AR573" i="9"/>
  <c r="AS573" i="9"/>
  <c r="AT573" i="9"/>
  <c r="AU573" i="9"/>
  <c r="AV573" i="9"/>
  <c r="AW573" i="9"/>
  <c r="AX573" i="9"/>
  <c r="AY573" i="9"/>
  <c r="AZ573" i="9"/>
  <c r="BA573" i="9"/>
  <c r="BB573" i="9"/>
  <c r="BC573" i="9"/>
  <c r="BD573" i="9"/>
  <c r="BE573" i="9"/>
  <c r="BF573" i="9"/>
  <c r="BG573" i="9"/>
  <c r="BH573" i="9"/>
  <c r="BI573" i="9"/>
  <c r="BJ573" i="9"/>
  <c r="BK573" i="9"/>
  <c r="B574" i="9"/>
  <c r="BN574" i="9" s="1"/>
  <c r="C574" i="9"/>
  <c r="D574" i="9"/>
  <c r="F574" i="9" s="1"/>
  <c r="E574" i="9"/>
  <c r="G574" i="9"/>
  <c r="H574" i="9"/>
  <c r="I574" i="9"/>
  <c r="J574" i="9"/>
  <c r="K574" i="9"/>
  <c r="L574" i="9"/>
  <c r="M574" i="9"/>
  <c r="N574" i="9"/>
  <c r="O574" i="9"/>
  <c r="P574" i="9"/>
  <c r="Q574" i="9"/>
  <c r="R574" i="9"/>
  <c r="S574" i="9"/>
  <c r="T574" i="9"/>
  <c r="U574" i="9"/>
  <c r="V574" i="9"/>
  <c r="W574" i="9"/>
  <c r="X574" i="9"/>
  <c r="Y574" i="9"/>
  <c r="Z574" i="9"/>
  <c r="AA574" i="9"/>
  <c r="AB574" i="9"/>
  <c r="AC574" i="9"/>
  <c r="AD574" i="9"/>
  <c r="AE574" i="9"/>
  <c r="AF574" i="9"/>
  <c r="AG574" i="9"/>
  <c r="AH574" i="9"/>
  <c r="AI574" i="9"/>
  <c r="AJ574" i="9"/>
  <c r="AK574" i="9"/>
  <c r="AL574" i="9"/>
  <c r="AM574" i="9"/>
  <c r="AN574" i="9"/>
  <c r="AO574" i="9"/>
  <c r="AP574" i="9"/>
  <c r="AQ574" i="9"/>
  <c r="AR574" i="9"/>
  <c r="AS574" i="9"/>
  <c r="AT574" i="9"/>
  <c r="AU574" i="9"/>
  <c r="AV574" i="9"/>
  <c r="AW574" i="9"/>
  <c r="AX574" i="9"/>
  <c r="AY574" i="9"/>
  <c r="AZ574" i="9"/>
  <c r="BA574" i="9"/>
  <c r="BB574" i="9"/>
  <c r="BC574" i="9"/>
  <c r="BD574" i="9"/>
  <c r="BE574" i="9"/>
  <c r="BF574" i="9"/>
  <c r="BG574" i="9"/>
  <c r="BH574" i="9"/>
  <c r="BI574" i="9"/>
  <c r="BJ574" i="9"/>
  <c r="BK574" i="9"/>
  <c r="B575" i="9"/>
  <c r="BP575" i="9" s="1"/>
  <c r="C575" i="9"/>
  <c r="D575" i="9"/>
  <c r="F575" i="9" s="1"/>
  <c r="E575" i="9"/>
  <c r="G575" i="9"/>
  <c r="H575" i="9"/>
  <c r="I575" i="9"/>
  <c r="J575" i="9"/>
  <c r="K575" i="9"/>
  <c r="L575" i="9"/>
  <c r="M575" i="9"/>
  <c r="N575" i="9"/>
  <c r="O575" i="9"/>
  <c r="P575" i="9"/>
  <c r="Q575" i="9"/>
  <c r="R575" i="9"/>
  <c r="S575" i="9"/>
  <c r="T575" i="9"/>
  <c r="U575" i="9"/>
  <c r="V575" i="9"/>
  <c r="W575" i="9"/>
  <c r="X575" i="9"/>
  <c r="Y575" i="9"/>
  <c r="Z575" i="9"/>
  <c r="AA575" i="9"/>
  <c r="AB575" i="9"/>
  <c r="AC575" i="9"/>
  <c r="AD575" i="9"/>
  <c r="AE575" i="9"/>
  <c r="AF575" i="9"/>
  <c r="AG575" i="9"/>
  <c r="AH575" i="9"/>
  <c r="AI575" i="9"/>
  <c r="AJ575" i="9"/>
  <c r="AK575" i="9"/>
  <c r="AL575" i="9"/>
  <c r="AM575" i="9"/>
  <c r="AN575" i="9"/>
  <c r="AO575" i="9"/>
  <c r="AP575" i="9"/>
  <c r="AQ575" i="9"/>
  <c r="AR575" i="9"/>
  <c r="AS575" i="9"/>
  <c r="AT575" i="9"/>
  <c r="AU575" i="9"/>
  <c r="AV575" i="9"/>
  <c r="AW575" i="9"/>
  <c r="AX575" i="9"/>
  <c r="AY575" i="9"/>
  <c r="AZ575" i="9"/>
  <c r="BA575" i="9"/>
  <c r="BB575" i="9"/>
  <c r="BC575" i="9"/>
  <c r="BD575" i="9"/>
  <c r="BE575" i="9"/>
  <c r="BF575" i="9"/>
  <c r="BG575" i="9"/>
  <c r="BH575" i="9"/>
  <c r="BI575" i="9"/>
  <c r="BJ575" i="9"/>
  <c r="BK575" i="9"/>
  <c r="B576" i="9"/>
  <c r="BM576" i="9" s="1"/>
  <c r="C576" i="9"/>
  <c r="D576" i="9"/>
  <c r="F576" i="9" s="1"/>
  <c r="E576" i="9"/>
  <c r="G576" i="9"/>
  <c r="H576" i="9"/>
  <c r="I576" i="9"/>
  <c r="J576" i="9"/>
  <c r="K576" i="9"/>
  <c r="L576" i="9"/>
  <c r="M576" i="9"/>
  <c r="N576" i="9"/>
  <c r="O576" i="9"/>
  <c r="P576" i="9"/>
  <c r="Q576" i="9"/>
  <c r="R576" i="9"/>
  <c r="S576" i="9"/>
  <c r="T576" i="9"/>
  <c r="U576" i="9"/>
  <c r="V576" i="9"/>
  <c r="W576" i="9"/>
  <c r="X576" i="9"/>
  <c r="Y576" i="9"/>
  <c r="Z576" i="9"/>
  <c r="AA576" i="9"/>
  <c r="AB576" i="9"/>
  <c r="AC576" i="9"/>
  <c r="AD576" i="9"/>
  <c r="AE576" i="9"/>
  <c r="AF576" i="9"/>
  <c r="AG576" i="9"/>
  <c r="AH576" i="9"/>
  <c r="AI576" i="9"/>
  <c r="AJ576" i="9"/>
  <c r="AK576" i="9"/>
  <c r="AL576" i="9"/>
  <c r="AM576" i="9"/>
  <c r="AN576" i="9"/>
  <c r="AO576" i="9"/>
  <c r="AP576" i="9"/>
  <c r="AQ576" i="9"/>
  <c r="AR576" i="9"/>
  <c r="AS576" i="9"/>
  <c r="AT576" i="9"/>
  <c r="AU576" i="9"/>
  <c r="AV576" i="9"/>
  <c r="AW576" i="9"/>
  <c r="AX576" i="9"/>
  <c r="AY576" i="9"/>
  <c r="AZ576" i="9"/>
  <c r="BA576" i="9"/>
  <c r="BB576" i="9"/>
  <c r="BC576" i="9"/>
  <c r="BD576" i="9"/>
  <c r="BE576" i="9"/>
  <c r="BF576" i="9"/>
  <c r="BG576" i="9"/>
  <c r="BH576" i="9"/>
  <c r="BI576" i="9"/>
  <c r="BJ576" i="9"/>
  <c r="BK576" i="9"/>
  <c r="B577" i="9"/>
  <c r="BL577" i="9" s="1"/>
  <c r="C577" i="9"/>
  <c r="D577" i="9"/>
  <c r="F577" i="9" s="1"/>
  <c r="E577" i="9"/>
  <c r="G577" i="9"/>
  <c r="H577" i="9"/>
  <c r="I577" i="9"/>
  <c r="J577" i="9"/>
  <c r="K577" i="9"/>
  <c r="L577" i="9"/>
  <c r="M577" i="9"/>
  <c r="N577" i="9"/>
  <c r="O577" i="9"/>
  <c r="P577" i="9"/>
  <c r="Q577" i="9"/>
  <c r="R577" i="9"/>
  <c r="S577" i="9"/>
  <c r="T577" i="9"/>
  <c r="U577" i="9"/>
  <c r="V577" i="9"/>
  <c r="W577" i="9"/>
  <c r="X577" i="9"/>
  <c r="Y577" i="9"/>
  <c r="Z577" i="9"/>
  <c r="AA577" i="9"/>
  <c r="AB577" i="9"/>
  <c r="AC577" i="9"/>
  <c r="AD577" i="9"/>
  <c r="AE577" i="9"/>
  <c r="AF577" i="9"/>
  <c r="AG577" i="9"/>
  <c r="AH577" i="9"/>
  <c r="AI577" i="9"/>
  <c r="AJ577" i="9"/>
  <c r="AK577" i="9"/>
  <c r="AL577" i="9"/>
  <c r="AM577" i="9"/>
  <c r="AN577" i="9"/>
  <c r="AO577" i="9"/>
  <c r="AP577" i="9"/>
  <c r="AQ577" i="9"/>
  <c r="AR577" i="9"/>
  <c r="AS577" i="9"/>
  <c r="AT577" i="9"/>
  <c r="AU577" i="9"/>
  <c r="AV577" i="9"/>
  <c r="AW577" i="9"/>
  <c r="AX577" i="9"/>
  <c r="AY577" i="9"/>
  <c r="AZ577" i="9"/>
  <c r="BA577" i="9"/>
  <c r="BB577" i="9"/>
  <c r="BC577" i="9"/>
  <c r="BD577" i="9"/>
  <c r="BE577" i="9"/>
  <c r="BF577" i="9"/>
  <c r="BG577" i="9"/>
  <c r="BH577" i="9"/>
  <c r="BI577" i="9"/>
  <c r="BJ577" i="9"/>
  <c r="BK577" i="9"/>
  <c r="B578" i="9"/>
  <c r="BL578" i="9" s="1"/>
  <c r="C578" i="9"/>
  <c r="D578" i="9"/>
  <c r="F578" i="9" s="1"/>
  <c r="E578" i="9"/>
  <c r="G578" i="9"/>
  <c r="H578" i="9"/>
  <c r="I578" i="9"/>
  <c r="J578" i="9"/>
  <c r="K578" i="9"/>
  <c r="L578" i="9"/>
  <c r="M578" i="9"/>
  <c r="N578" i="9"/>
  <c r="O578" i="9"/>
  <c r="P578" i="9"/>
  <c r="Q578" i="9"/>
  <c r="R578" i="9"/>
  <c r="S578" i="9"/>
  <c r="T578" i="9"/>
  <c r="U578" i="9"/>
  <c r="V578" i="9"/>
  <c r="W578" i="9"/>
  <c r="X578" i="9"/>
  <c r="Y578" i="9"/>
  <c r="Z578" i="9"/>
  <c r="AA578" i="9"/>
  <c r="AB578" i="9"/>
  <c r="AC578" i="9"/>
  <c r="AD578" i="9"/>
  <c r="AE578" i="9"/>
  <c r="AF578" i="9"/>
  <c r="AG578" i="9"/>
  <c r="AH578" i="9"/>
  <c r="AI578" i="9"/>
  <c r="AJ578" i="9"/>
  <c r="AK578" i="9"/>
  <c r="AL578" i="9"/>
  <c r="AM578" i="9"/>
  <c r="AN578" i="9"/>
  <c r="AO578" i="9"/>
  <c r="AP578" i="9"/>
  <c r="AQ578" i="9"/>
  <c r="AR578" i="9"/>
  <c r="AS578" i="9"/>
  <c r="AT578" i="9"/>
  <c r="AU578" i="9"/>
  <c r="AV578" i="9"/>
  <c r="AW578" i="9"/>
  <c r="AX578" i="9"/>
  <c r="AY578" i="9"/>
  <c r="AZ578" i="9"/>
  <c r="BA578" i="9"/>
  <c r="BB578" i="9"/>
  <c r="BC578" i="9"/>
  <c r="BD578" i="9"/>
  <c r="BE578" i="9"/>
  <c r="BF578" i="9"/>
  <c r="BG578" i="9"/>
  <c r="BH578" i="9"/>
  <c r="BI578" i="9"/>
  <c r="BJ578" i="9"/>
  <c r="BK578" i="9"/>
  <c r="B579" i="9"/>
  <c r="BN579" i="9" s="1"/>
  <c r="C579" i="9"/>
  <c r="D579" i="9"/>
  <c r="F579" i="9" s="1"/>
  <c r="E579" i="9"/>
  <c r="G579" i="9"/>
  <c r="H579" i="9"/>
  <c r="I579" i="9"/>
  <c r="J579" i="9"/>
  <c r="K579" i="9"/>
  <c r="L579" i="9"/>
  <c r="M579" i="9"/>
  <c r="N579" i="9"/>
  <c r="O579" i="9"/>
  <c r="P579" i="9"/>
  <c r="Q579" i="9"/>
  <c r="R579" i="9"/>
  <c r="S579" i="9"/>
  <c r="T579" i="9"/>
  <c r="U579" i="9"/>
  <c r="V579" i="9"/>
  <c r="W579" i="9"/>
  <c r="X579" i="9"/>
  <c r="Y579" i="9"/>
  <c r="Z579" i="9"/>
  <c r="AA579" i="9"/>
  <c r="AB579" i="9"/>
  <c r="AC579" i="9"/>
  <c r="AD579" i="9"/>
  <c r="AE579" i="9"/>
  <c r="AF579" i="9"/>
  <c r="AG579" i="9"/>
  <c r="AH579" i="9"/>
  <c r="AI579" i="9"/>
  <c r="AJ579" i="9"/>
  <c r="AK579" i="9"/>
  <c r="AL579" i="9"/>
  <c r="AM579" i="9"/>
  <c r="AN579" i="9"/>
  <c r="AO579" i="9"/>
  <c r="AP579" i="9"/>
  <c r="AQ579" i="9"/>
  <c r="AR579" i="9"/>
  <c r="AS579" i="9"/>
  <c r="AT579" i="9"/>
  <c r="AU579" i="9"/>
  <c r="AV579" i="9"/>
  <c r="AW579" i="9"/>
  <c r="AX579" i="9"/>
  <c r="AY579" i="9"/>
  <c r="AZ579" i="9"/>
  <c r="BA579" i="9"/>
  <c r="BB579" i="9"/>
  <c r="BC579" i="9"/>
  <c r="BD579" i="9"/>
  <c r="BE579" i="9"/>
  <c r="BF579" i="9"/>
  <c r="BG579" i="9"/>
  <c r="BH579" i="9"/>
  <c r="BI579" i="9"/>
  <c r="BJ579" i="9"/>
  <c r="BK579" i="9"/>
  <c r="B580" i="9"/>
  <c r="C580" i="9"/>
  <c r="D580" i="9"/>
  <c r="F580" i="9" s="1"/>
  <c r="E580" i="9"/>
  <c r="G580" i="9"/>
  <c r="H580" i="9"/>
  <c r="I580" i="9"/>
  <c r="J580" i="9"/>
  <c r="K580" i="9"/>
  <c r="L580" i="9"/>
  <c r="M580" i="9"/>
  <c r="N580" i="9"/>
  <c r="O580" i="9"/>
  <c r="P580" i="9"/>
  <c r="Q580" i="9"/>
  <c r="R580" i="9"/>
  <c r="S580" i="9"/>
  <c r="T580" i="9"/>
  <c r="U580" i="9"/>
  <c r="V580" i="9"/>
  <c r="W580" i="9"/>
  <c r="X580" i="9"/>
  <c r="Y580" i="9"/>
  <c r="Z580" i="9"/>
  <c r="AA580" i="9"/>
  <c r="AB580" i="9"/>
  <c r="AC580" i="9"/>
  <c r="AD580" i="9"/>
  <c r="AE580" i="9"/>
  <c r="AF580" i="9"/>
  <c r="AG580" i="9"/>
  <c r="AH580" i="9"/>
  <c r="AI580" i="9"/>
  <c r="AJ580" i="9"/>
  <c r="AK580" i="9"/>
  <c r="AL580" i="9"/>
  <c r="AM580" i="9"/>
  <c r="AN580" i="9"/>
  <c r="AO580" i="9"/>
  <c r="AP580" i="9"/>
  <c r="AQ580" i="9"/>
  <c r="AR580" i="9"/>
  <c r="AS580" i="9"/>
  <c r="AT580" i="9"/>
  <c r="AU580" i="9"/>
  <c r="AV580" i="9"/>
  <c r="AW580" i="9"/>
  <c r="AX580" i="9"/>
  <c r="AY580" i="9"/>
  <c r="AZ580" i="9"/>
  <c r="BA580" i="9"/>
  <c r="BB580" i="9"/>
  <c r="BC580" i="9"/>
  <c r="BD580" i="9"/>
  <c r="BE580" i="9"/>
  <c r="BF580" i="9"/>
  <c r="BG580" i="9"/>
  <c r="BH580" i="9"/>
  <c r="BI580" i="9"/>
  <c r="BJ580" i="9"/>
  <c r="BK580" i="9"/>
  <c r="B581" i="9"/>
  <c r="BO581" i="9" s="1"/>
  <c r="C581" i="9"/>
  <c r="D581" i="9"/>
  <c r="F581" i="9" s="1"/>
  <c r="E581" i="9"/>
  <c r="G581" i="9"/>
  <c r="H581" i="9"/>
  <c r="I581" i="9"/>
  <c r="J581" i="9"/>
  <c r="K581" i="9"/>
  <c r="L581" i="9"/>
  <c r="M581" i="9"/>
  <c r="N581" i="9"/>
  <c r="O581" i="9"/>
  <c r="P581" i="9"/>
  <c r="Q581" i="9"/>
  <c r="R581" i="9"/>
  <c r="S581" i="9"/>
  <c r="T581" i="9"/>
  <c r="U581" i="9"/>
  <c r="V581" i="9"/>
  <c r="W581" i="9"/>
  <c r="X581" i="9"/>
  <c r="Y581" i="9"/>
  <c r="Z581" i="9"/>
  <c r="AA581" i="9"/>
  <c r="AB581" i="9"/>
  <c r="AC581" i="9"/>
  <c r="AD581" i="9"/>
  <c r="AE581" i="9"/>
  <c r="AF581" i="9"/>
  <c r="AG581" i="9"/>
  <c r="AH581" i="9"/>
  <c r="AI581" i="9"/>
  <c r="AJ581" i="9"/>
  <c r="AK581" i="9"/>
  <c r="AL581" i="9"/>
  <c r="AM581" i="9"/>
  <c r="AN581" i="9"/>
  <c r="AO581" i="9"/>
  <c r="AP581" i="9"/>
  <c r="AQ581" i="9"/>
  <c r="AR581" i="9"/>
  <c r="AS581" i="9"/>
  <c r="AT581" i="9"/>
  <c r="AU581" i="9"/>
  <c r="AV581" i="9"/>
  <c r="AW581" i="9"/>
  <c r="AX581" i="9"/>
  <c r="AY581" i="9"/>
  <c r="AZ581" i="9"/>
  <c r="BA581" i="9"/>
  <c r="BB581" i="9"/>
  <c r="BC581" i="9"/>
  <c r="BD581" i="9"/>
  <c r="BE581" i="9"/>
  <c r="BF581" i="9"/>
  <c r="BG581" i="9"/>
  <c r="BH581" i="9"/>
  <c r="BI581" i="9"/>
  <c r="BJ581" i="9"/>
  <c r="BK581" i="9"/>
  <c r="B582" i="9"/>
  <c r="BP582" i="9" s="1"/>
  <c r="C582" i="9"/>
  <c r="D582" i="9"/>
  <c r="F582" i="9" s="1"/>
  <c r="E582" i="9"/>
  <c r="G582" i="9"/>
  <c r="H582" i="9"/>
  <c r="I582" i="9"/>
  <c r="J582" i="9"/>
  <c r="K582" i="9"/>
  <c r="L582" i="9"/>
  <c r="M582" i="9"/>
  <c r="N582" i="9"/>
  <c r="O582" i="9"/>
  <c r="P582" i="9"/>
  <c r="Q582" i="9"/>
  <c r="R582" i="9"/>
  <c r="S582" i="9"/>
  <c r="T582" i="9"/>
  <c r="U582" i="9"/>
  <c r="V582" i="9"/>
  <c r="W582" i="9"/>
  <c r="X582" i="9"/>
  <c r="Y582" i="9"/>
  <c r="Z582" i="9"/>
  <c r="AA582" i="9"/>
  <c r="AB582" i="9"/>
  <c r="AC582" i="9"/>
  <c r="AD582" i="9"/>
  <c r="AE582" i="9"/>
  <c r="AF582" i="9"/>
  <c r="AG582" i="9"/>
  <c r="AH582" i="9"/>
  <c r="AI582" i="9"/>
  <c r="AJ582" i="9"/>
  <c r="AK582" i="9"/>
  <c r="AL582" i="9"/>
  <c r="AM582" i="9"/>
  <c r="AN582" i="9"/>
  <c r="AO582" i="9"/>
  <c r="AP582" i="9"/>
  <c r="AQ582" i="9"/>
  <c r="AR582" i="9"/>
  <c r="AS582" i="9"/>
  <c r="AT582" i="9"/>
  <c r="AU582" i="9"/>
  <c r="AV582" i="9"/>
  <c r="AW582" i="9"/>
  <c r="AX582" i="9"/>
  <c r="AY582" i="9"/>
  <c r="AZ582" i="9"/>
  <c r="BA582" i="9"/>
  <c r="BB582" i="9"/>
  <c r="BC582" i="9"/>
  <c r="BD582" i="9"/>
  <c r="BE582" i="9"/>
  <c r="BF582" i="9"/>
  <c r="BG582" i="9"/>
  <c r="BH582" i="9"/>
  <c r="BI582" i="9"/>
  <c r="BJ582" i="9"/>
  <c r="BK582" i="9"/>
  <c r="B583" i="9"/>
  <c r="C583" i="9"/>
  <c r="D583" i="9"/>
  <c r="F583" i="9" s="1"/>
  <c r="E583" i="9"/>
  <c r="G583" i="9"/>
  <c r="H583" i="9"/>
  <c r="I583" i="9"/>
  <c r="J583" i="9"/>
  <c r="K583" i="9"/>
  <c r="L583" i="9"/>
  <c r="M583" i="9"/>
  <c r="N583" i="9"/>
  <c r="O583" i="9"/>
  <c r="P583" i="9"/>
  <c r="Q583" i="9"/>
  <c r="R583" i="9"/>
  <c r="S583" i="9"/>
  <c r="T583" i="9"/>
  <c r="U583" i="9"/>
  <c r="V583" i="9"/>
  <c r="W583" i="9"/>
  <c r="X583" i="9"/>
  <c r="Y583" i="9"/>
  <c r="Z583" i="9"/>
  <c r="AA583" i="9"/>
  <c r="AB583" i="9"/>
  <c r="AC583" i="9"/>
  <c r="AD583" i="9"/>
  <c r="AE583" i="9"/>
  <c r="AF583" i="9"/>
  <c r="AG583" i="9"/>
  <c r="AH583" i="9"/>
  <c r="AI583" i="9"/>
  <c r="AJ583" i="9"/>
  <c r="AK583" i="9"/>
  <c r="AL583" i="9"/>
  <c r="AM583" i="9"/>
  <c r="AN583" i="9"/>
  <c r="AO583" i="9"/>
  <c r="AP583" i="9"/>
  <c r="AQ583" i="9"/>
  <c r="AR583" i="9"/>
  <c r="AS583" i="9"/>
  <c r="AT583" i="9"/>
  <c r="AU583" i="9"/>
  <c r="AV583" i="9"/>
  <c r="AW583" i="9"/>
  <c r="AX583" i="9"/>
  <c r="AY583" i="9"/>
  <c r="AZ583" i="9"/>
  <c r="BA583" i="9"/>
  <c r="BB583" i="9"/>
  <c r="BC583" i="9"/>
  <c r="BD583" i="9"/>
  <c r="BE583" i="9"/>
  <c r="BF583" i="9"/>
  <c r="BG583" i="9"/>
  <c r="BH583" i="9"/>
  <c r="BI583" i="9"/>
  <c r="BJ583" i="9"/>
  <c r="BK583" i="9"/>
  <c r="B584" i="9"/>
  <c r="BN584" i="9" s="1"/>
  <c r="C584" i="9"/>
  <c r="D584" i="9"/>
  <c r="F584" i="9" s="1"/>
  <c r="E584" i="9"/>
  <c r="G584" i="9"/>
  <c r="H584" i="9"/>
  <c r="I584" i="9"/>
  <c r="J584" i="9"/>
  <c r="K584" i="9"/>
  <c r="L584" i="9"/>
  <c r="M584" i="9"/>
  <c r="N584" i="9"/>
  <c r="O584" i="9"/>
  <c r="P584" i="9"/>
  <c r="Q584" i="9"/>
  <c r="R584" i="9"/>
  <c r="S584" i="9"/>
  <c r="T584" i="9"/>
  <c r="U584" i="9"/>
  <c r="V584" i="9"/>
  <c r="W584" i="9"/>
  <c r="X584" i="9"/>
  <c r="Y584" i="9"/>
  <c r="Z584" i="9"/>
  <c r="AA584" i="9"/>
  <c r="AB584" i="9"/>
  <c r="AC584" i="9"/>
  <c r="AD584" i="9"/>
  <c r="AE584" i="9"/>
  <c r="AF584" i="9"/>
  <c r="AG584" i="9"/>
  <c r="AH584" i="9"/>
  <c r="AI584" i="9"/>
  <c r="AJ584" i="9"/>
  <c r="AK584" i="9"/>
  <c r="AL584" i="9"/>
  <c r="AM584" i="9"/>
  <c r="AN584" i="9"/>
  <c r="AO584" i="9"/>
  <c r="AP584" i="9"/>
  <c r="AQ584" i="9"/>
  <c r="AR584" i="9"/>
  <c r="AS584" i="9"/>
  <c r="AT584" i="9"/>
  <c r="AU584" i="9"/>
  <c r="AV584" i="9"/>
  <c r="AW584" i="9"/>
  <c r="AX584" i="9"/>
  <c r="AY584" i="9"/>
  <c r="AZ584" i="9"/>
  <c r="BA584" i="9"/>
  <c r="BB584" i="9"/>
  <c r="BC584" i="9"/>
  <c r="BD584" i="9"/>
  <c r="BE584" i="9"/>
  <c r="BF584" i="9"/>
  <c r="BG584" i="9"/>
  <c r="BH584" i="9"/>
  <c r="BI584" i="9"/>
  <c r="BJ584" i="9"/>
  <c r="BK584" i="9"/>
  <c r="B585" i="9"/>
  <c r="C585" i="9"/>
  <c r="D585" i="9"/>
  <c r="F585" i="9" s="1"/>
  <c r="E585" i="9"/>
  <c r="G585" i="9"/>
  <c r="H585" i="9"/>
  <c r="I585" i="9"/>
  <c r="J585" i="9"/>
  <c r="K585" i="9"/>
  <c r="L585" i="9"/>
  <c r="M585" i="9"/>
  <c r="N585" i="9"/>
  <c r="O585" i="9"/>
  <c r="P585" i="9"/>
  <c r="Q585" i="9"/>
  <c r="R585" i="9"/>
  <c r="S585" i="9"/>
  <c r="T585" i="9"/>
  <c r="U585" i="9"/>
  <c r="V585" i="9"/>
  <c r="W585" i="9"/>
  <c r="X585" i="9"/>
  <c r="Y585" i="9"/>
  <c r="Z585" i="9"/>
  <c r="AA585" i="9"/>
  <c r="AB585" i="9"/>
  <c r="AC585" i="9"/>
  <c r="AD585" i="9"/>
  <c r="AE585" i="9"/>
  <c r="AF585" i="9"/>
  <c r="AG585" i="9"/>
  <c r="AH585" i="9"/>
  <c r="AI585" i="9"/>
  <c r="AJ585" i="9"/>
  <c r="AK585" i="9"/>
  <c r="AL585" i="9"/>
  <c r="AM585" i="9"/>
  <c r="AN585" i="9"/>
  <c r="AO585" i="9"/>
  <c r="AP585" i="9"/>
  <c r="AQ585" i="9"/>
  <c r="AR585" i="9"/>
  <c r="AS585" i="9"/>
  <c r="AT585" i="9"/>
  <c r="AU585" i="9"/>
  <c r="AV585" i="9"/>
  <c r="AW585" i="9"/>
  <c r="AX585" i="9"/>
  <c r="AY585" i="9"/>
  <c r="AZ585" i="9"/>
  <c r="BA585" i="9"/>
  <c r="BB585" i="9"/>
  <c r="BC585" i="9"/>
  <c r="BD585" i="9"/>
  <c r="BE585" i="9"/>
  <c r="BF585" i="9"/>
  <c r="BG585" i="9"/>
  <c r="BH585" i="9"/>
  <c r="BI585" i="9"/>
  <c r="BJ585" i="9"/>
  <c r="BK585" i="9"/>
  <c r="B586" i="9"/>
  <c r="BP586" i="9" s="1"/>
  <c r="C586" i="9"/>
  <c r="D586" i="9"/>
  <c r="F586" i="9" s="1"/>
  <c r="E586" i="9"/>
  <c r="G586" i="9"/>
  <c r="H586" i="9"/>
  <c r="I586" i="9"/>
  <c r="J586" i="9"/>
  <c r="K586" i="9"/>
  <c r="L586" i="9"/>
  <c r="M586" i="9"/>
  <c r="N586" i="9"/>
  <c r="O586" i="9"/>
  <c r="P586" i="9"/>
  <c r="Q586" i="9"/>
  <c r="R586" i="9"/>
  <c r="S586" i="9"/>
  <c r="T586" i="9"/>
  <c r="U586" i="9"/>
  <c r="V586" i="9"/>
  <c r="W586" i="9"/>
  <c r="X586" i="9"/>
  <c r="Y586" i="9"/>
  <c r="Z586" i="9"/>
  <c r="AA586" i="9"/>
  <c r="AB586" i="9"/>
  <c r="AC586" i="9"/>
  <c r="AD586" i="9"/>
  <c r="AE586" i="9"/>
  <c r="AF586" i="9"/>
  <c r="AG586" i="9"/>
  <c r="AH586" i="9"/>
  <c r="AI586" i="9"/>
  <c r="AJ586" i="9"/>
  <c r="AK586" i="9"/>
  <c r="AL586" i="9"/>
  <c r="AM586" i="9"/>
  <c r="AN586" i="9"/>
  <c r="AO586" i="9"/>
  <c r="AP586" i="9"/>
  <c r="AQ586" i="9"/>
  <c r="AR586" i="9"/>
  <c r="AS586" i="9"/>
  <c r="AT586" i="9"/>
  <c r="AU586" i="9"/>
  <c r="AV586" i="9"/>
  <c r="AW586" i="9"/>
  <c r="AX586" i="9"/>
  <c r="AY586" i="9"/>
  <c r="AZ586" i="9"/>
  <c r="BA586" i="9"/>
  <c r="BB586" i="9"/>
  <c r="BC586" i="9"/>
  <c r="BD586" i="9"/>
  <c r="BE586" i="9"/>
  <c r="BF586" i="9"/>
  <c r="BG586" i="9"/>
  <c r="BH586" i="9"/>
  <c r="BI586" i="9"/>
  <c r="BJ586" i="9"/>
  <c r="BK586" i="9"/>
  <c r="B587" i="9"/>
  <c r="BP587" i="9" s="1"/>
  <c r="C587" i="9"/>
  <c r="D587" i="9"/>
  <c r="F587" i="9" s="1"/>
  <c r="E587" i="9"/>
  <c r="G587" i="9"/>
  <c r="H587" i="9"/>
  <c r="I587" i="9"/>
  <c r="J587" i="9"/>
  <c r="K587" i="9"/>
  <c r="L587" i="9"/>
  <c r="M587" i="9"/>
  <c r="N587" i="9"/>
  <c r="O587" i="9"/>
  <c r="P587" i="9"/>
  <c r="Q587" i="9"/>
  <c r="R587" i="9"/>
  <c r="S587" i="9"/>
  <c r="T587" i="9"/>
  <c r="U587" i="9"/>
  <c r="V587" i="9"/>
  <c r="W587" i="9"/>
  <c r="X587" i="9"/>
  <c r="Y587" i="9"/>
  <c r="Z587" i="9"/>
  <c r="AA587" i="9"/>
  <c r="AB587" i="9"/>
  <c r="AC587" i="9"/>
  <c r="AD587" i="9"/>
  <c r="AE587" i="9"/>
  <c r="AF587" i="9"/>
  <c r="AG587" i="9"/>
  <c r="AH587" i="9"/>
  <c r="AI587" i="9"/>
  <c r="AJ587" i="9"/>
  <c r="AK587" i="9"/>
  <c r="AL587" i="9"/>
  <c r="AM587" i="9"/>
  <c r="AN587" i="9"/>
  <c r="AO587" i="9"/>
  <c r="AP587" i="9"/>
  <c r="AQ587" i="9"/>
  <c r="AR587" i="9"/>
  <c r="AS587" i="9"/>
  <c r="AT587" i="9"/>
  <c r="AU587" i="9"/>
  <c r="AV587" i="9"/>
  <c r="AW587" i="9"/>
  <c r="AX587" i="9"/>
  <c r="AY587" i="9"/>
  <c r="AZ587" i="9"/>
  <c r="BA587" i="9"/>
  <c r="BB587" i="9"/>
  <c r="BC587" i="9"/>
  <c r="BD587" i="9"/>
  <c r="BE587" i="9"/>
  <c r="BF587" i="9"/>
  <c r="BG587" i="9"/>
  <c r="BH587" i="9"/>
  <c r="BI587" i="9"/>
  <c r="BJ587" i="9"/>
  <c r="BK587" i="9"/>
  <c r="B588" i="9"/>
  <c r="BM588" i="9" s="1"/>
  <c r="C588" i="9"/>
  <c r="D588" i="9"/>
  <c r="F588" i="9" s="1"/>
  <c r="E588" i="9"/>
  <c r="G588" i="9"/>
  <c r="H588" i="9"/>
  <c r="I588" i="9"/>
  <c r="J588" i="9"/>
  <c r="K588" i="9"/>
  <c r="L588" i="9"/>
  <c r="M588" i="9"/>
  <c r="N588" i="9"/>
  <c r="O588" i="9"/>
  <c r="P588" i="9"/>
  <c r="Q588" i="9"/>
  <c r="R588" i="9"/>
  <c r="S588" i="9"/>
  <c r="T588" i="9"/>
  <c r="U588" i="9"/>
  <c r="V588" i="9"/>
  <c r="W588" i="9"/>
  <c r="X588" i="9"/>
  <c r="Y588" i="9"/>
  <c r="Z588" i="9"/>
  <c r="AA588" i="9"/>
  <c r="AB588" i="9"/>
  <c r="AC588" i="9"/>
  <c r="AD588" i="9"/>
  <c r="AE588" i="9"/>
  <c r="AF588" i="9"/>
  <c r="AG588" i="9"/>
  <c r="AH588" i="9"/>
  <c r="AI588" i="9"/>
  <c r="AJ588" i="9"/>
  <c r="AK588" i="9"/>
  <c r="AL588" i="9"/>
  <c r="AM588" i="9"/>
  <c r="AN588" i="9"/>
  <c r="AO588" i="9"/>
  <c r="AP588" i="9"/>
  <c r="AQ588" i="9"/>
  <c r="AR588" i="9"/>
  <c r="AS588" i="9"/>
  <c r="AT588" i="9"/>
  <c r="AU588" i="9"/>
  <c r="AV588" i="9"/>
  <c r="AW588" i="9"/>
  <c r="AX588" i="9"/>
  <c r="AY588" i="9"/>
  <c r="AZ588" i="9"/>
  <c r="BA588" i="9"/>
  <c r="BB588" i="9"/>
  <c r="BC588" i="9"/>
  <c r="BD588" i="9"/>
  <c r="BE588" i="9"/>
  <c r="BF588" i="9"/>
  <c r="BG588" i="9"/>
  <c r="BH588" i="9"/>
  <c r="BI588" i="9"/>
  <c r="BJ588" i="9"/>
  <c r="BK588" i="9"/>
  <c r="B589" i="9"/>
  <c r="BN589" i="9" s="1"/>
  <c r="C589" i="9"/>
  <c r="D589" i="9"/>
  <c r="F589" i="9" s="1"/>
  <c r="E589" i="9"/>
  <c r="G589" i="9"/>
  <c r="H589" i="9"/>
  <c r="I589" i="9"/>
  <c r="J589" i="9"/>
  <c r="K589" i="9"/>
  <c r="L589" i="9"/>
  <c r="M589" i="9"/>
  <c r="N589" i="9"/>
  <c r="O589" i="9"/>
  <c r="P589" i="9"/>
  <c r="Q589" i="9"/>
  <c r="R589" i="9"/>
  <c r="S589" i="9"/>
  <c r="T589" i="9"/>
  <c r="U589" i="9"/>
  <c r="V589" i="9"/>
  <c r="W589" i="9"/>
  <c r="X589" i="9"/>
  <c r="Y589" i="9"/>
  <c r="Z589" i="9"/>
  <c r="AA589" i="9"/>
  <c r="AB589" i="9"/>
  <c r="AC589" i="9"/>
  <c r="AD589" i="9"/>
  <c r="AE589" i="9"/>
  <c r="AF589" i="9"/>
  <c r="AG589" i="9"/>
  <c r="AH589" i="9"/>
  <c r="AI589" i="9"/>
  <c r="AJ589" i="9"/>
  <c r="AK589" i="9"/>
  <c r="AL589" i="9"/>
  <c r="AM589" i="9"/>
  <c r="AN589" i="9"/>
  <c r="AO589" i="9"/>
  <c r="AP589" i="9"/>
  <c r="AQ589" i="9"/>
  <c r="AR589" i="9"/>
  <c r="AS589" i="9"/>
  <c r="AT589" i="9"/>
  <c r="AU589" i="9"/>
  <c r="AV589" i="9"/>
  <c r="AW589" i="9"/>
  <c r="AX589" i="9"/>
  <c r="AY589" i="9"/>
  <c r="AZ589" i="9"/>
  <c r="BA589" i="9"/>
  <c r="BB589" i="9"/>
  <c r="BC589" i="9"/>
  <c r="BD589" i="9"/>
  <c r="BE589" i="9"/>
  <c r="BF589" i="9"/>
  <c r="BG589" i="9"/>
  <c r="BH589" i="9"/>
  <c r="BI589" i="9"/>
  <c r="BJ589" i="9"/>
  <c r="BK589" i="9"/>
  <c r="B590" i="9"/>
  <c r="BL590" i="9" s="1"/>
  <c r="C590" i="9"/>
  <c r="D590" i="9"/>
  <c r="F590" i="9" s="1"/>
  <c r="E590" i="9"/>
  <c r="G590" i="9"/>
  <c r="H590" i="9"/>
  <c r="I590" i="9"/>
  <c r="J590" i="9"/>
  <c r="K590" i="9"/>
  <c r="L590" i="9"/>
  <c r="M590" i="9"/>
  <c r="N590" i="9"/>
  <c r="O590" i="9"/>
  <c r="P590" i="9"/>
  <c r="Q590" i="9"/>
  <c r="R590" i="9"/>
  <c r="S590" i="9"/>
  <c r="T590" i="9"/>
  <c r="U590" i="9"/>
  <c r="V590" i="9"/>
  <c r="W590" i="9"/>
  <c r="X590" i="9"/>
  <c r="Y590" i="9"/>
  <c r="Z590" i="9"/>
  <c r="AA590" i="9"/>
  <c r="AB590" i="9"/>
  <c r="AC590" i="9"/>
  <c r="AD590" i="9"/>
  <c r="AE590" i="9"/>
  <c r="AF590" i="9"/>
  <c r="AG590" i="9"/>
  <c r="AH590" i="9"/>
  <c r="AI590" i="9"/>
  <c r="AJ590" i="9"/>
  <c r="AK590" i="9"/>
  <c r="AL590" i="9"/>
  <c r="AM590" i="9"/>
  <c r="AN590" i="9"/>
  <c r="AO590" i="9"/>
  <c r="AP590" i="9"/>
  <c r="AQ590" i="9"/>
  <c r="AR590" i="9"/>
  <c r="AS590" i="9"/>
  <c r="AT590" i="9"/>
  <c r="AU590" i="9"/>
  <c r="AV590" i="9"/>
  <c r="AW590" i="9"/>
  <c r="AX590" i="9"/>
  <c r="AY590" i="9"/>
  <c r="AZ590" i="9"/>
  <c r="BA590" i="9"/>
  <c r="BB590" i="9"/>
  <c r="BC590" i="9"/>
  <c r="BD590" i="9"/>
  <c r="BE590" i="9"/>
  <c r="BF590" i="9"/>
  <c r="BG590" i="9"/>
  <c r="BH590" i="9"/>
  <c r="BI590" i="9"/>
  <c r="BJ590" i="9"/>
  <c r="BK590" i="9"/>
  <c r="B591" i="9"/>
  <c r="BM591" i="9" s="1"/>
  <c r="C591" i="9"/>
  <c r="D591" i="9"/>
  <c r="F591" i="9" s="1"/>
  <c r="E591" i="9"/>
  <c r="G591" i="9"/>
  <c r="H591" i="9"/>
  <c r="I591" i="9"/>
  <c r="J591" i="9"/>
  <c r="K591" i="9"/>
  <c r="L591" i="9"/>
  <c r="M591" i="9"/>
  <c r="N591" i="9"/>
  <c r="O591" i="9"/>
  <c r="P591" i="9"/>
  <c r="Q591" i="9"/>
  <c r="R591" i="9"/>
  <c r="S591" i="9"/>
  <c r="T591" i="9"/>
  <c r="U591" i="9"/>
  <c r="V591" i="9"/>
  <c r="W591" i="9"/>
  <c r="X591" i="9"/>
  <c r="Y591" i="9"/>
  <c r="Z591" i="9"/>
  <c r="AA591" i="9"/>
  <c r="AB591" i="9"/>
  <c r="AC591" i="9"/>
  <c r="AD591" i="9"/>
  <c r="AE591" i="9"/>
  <c r="AF591" i="9"/>
  <c r="AG591" i="9"/>
  <c r="AH591" i="9"/>
  <c r="AI591" i="9"/>
  <c r="AJ591" i="9"/>
  <c r="AK591" i="9"/>
  <c r="AL591" i="9"/>
  <c r="AM591" i="9"/>
  <c r="AN591" i="9"/>
  <c r="AO591" i="9"/>
  <c r="AP591" i="9"/>
  <c r="AQ591" i="9"/>
  <c r="AR591" i="9"/>
  <c r="AS591" i="9"/>
  <c r="AT591" i="9"/>
  <c r="AU591" i="9"/>
  <c r="AV591" i="9"/>
  <c r="AW591" i="9"/>
  <c r="AX591" i="9"/>
  <c r="AY591" i="9"/>
  <c r="AZ591" i="9"/>
  <c r="BA591" i="9"/>
  <c r="BB591" i="9"/>
  <c r="BC591" i="9"/>
  <c r="BD591" i="9"/>
  <c r="BE591" i="9"/>
  <c r="BF591" i="9"/>
  <c r="BG591" i="9"/>
  <c r="BH591" i="9"/>
  <c r="BI591" i="9"/>
  <c r="BJ591" i="9"/>
  <c r="BK591" i="9"/>
  <c r="B592" i="9"/>
  <c r="BL592" i="9" s="1"/>
  <c r="C592" i="9"/>
  <c r="D592" i="9"/>
  <c r="F592" i="9" s="1"/>
  <c r="E592" i="9"/>
  <c r="G592" i="9"/>
  <c r="H592" i="9"/>
  <c r="I592" i="9"/>
  <c r="J592" i="9"/>
  <c r="K592" i="9"/>
  <c r="L592" i="9"/>
  <c r="M592" i="9"/>
  <c r="N592" i="9"/>
  <c r="O592" i="9"/>
  <c r="P592" i="9"/>
  <c r="Q592" i="9"/>
  <c r="R592" i="9"/>
  <c r="S592" i="9"/>
  <c r="T592" i="9"/>
  <c r="U592" i="9"/>
  <c r="V592" i="9"/>
  <c r="W592" i="9"/>
  <c r="X592" i="9"/>
  <c r="Y592" i="9"/>
  <c r="Z592" i="9"/>
  <c r="AA592" i="9"/>
  <c r="AB592" i="9"/>
  <c r="AC592" i="9"/>
  <c r="AD592" i="9"/>
  <c r="AE592" i="9"/>
  <c r="AF592" i="9"/>
  <c r="AG592" i="9"/>
  <c r="AH592" i="9"/>
  <c r="AI592" i="9"/>
  <c r="AJ592" i="9"/>
  <c r="AK592" i="9"/>
  <c r="AL592" i="9"/>
  <c r="AM592" i="9"/>
  <c r="AN592" i="9"/>
  <c r="AO592" i="9"/>
  <c r="AP592" i="9"/>
  <c r="AQ592" i="9"/>
  <c r="AR592" i="9"/>
  <c r="AS592" i="9"/>
  <c r="AT592" i="9"/>
  <c r="AU592" i="9"/>
  <c r="AV592" i="9"/>
  <c r="AW592" i="9"/>
  <c r="AX592" i="9"/>
  <c r="AY592" i="9"/>
  <c r="AZ592" i="9"/>
  <c r="BA592" i="9"/>
  <c r="BB592" i="9"/>
  <c r="BC592" i="9"/>
  <c r="BD592" i="9"/>
  <c r="BE592" i="9"/>
  <c r="BF592" i="9"/>
  <c r="BG592" i="9"/>
  <c r="BH592" i="9"/>
  <c r="BI592" i="9"/>
  <c r="BJ592" i="9"/>
  <c r="BK592" i="9"/>
  <c r="B593" i="9"/>
  <c r="BM593" i="9" s="1"/>
  <c r="C593" i="9"/>
  <c r="D593" i="9"/>
  <c r="F593" i="9" s="1"/>
  <c r="E593" i="9"/>
  <c r="G593" i="9"/>
  <c r="H593" i="9"/>
  <c r="I593" i="9"/>
  <c r="J593" i="9"/>
  <c r="K593" i="9"/>
  <c r="L593" i="9"/>
  <c r="M593" i="9"/>
  <c r="N593" i="9"/>
  <c r="O593" i="9"/>
  <c r="P593" i="9"/>
  <c r="Q593" i="9"/>
  <c r="R593" i="9"/>
  <c r="S593" i="9"/>
  <c r="T593" i="9"/>
  <c r="U593" i="9"/>
  <c r="V593" i="9"/>
  <c r="W593" i="9"/>
  <c r="X593" i="9"/>
  <c r="Y593" i="9"/>
  <c r="Z593" i="9"/>
  <c r="AA593" i="9"/>
  <c r="AB593" i="9"/>
  <c r="AC593" i="9"/>
  <c r="AD593" i="9"/>
  <c r="AE593" i="9"/>
  <c r="AF593" i="9"/>
  <c r="AG593" i="9"/>
  <c r="AH593" i="9"/>
  <c r="AI593" i="9"/>
  <c r="AJ593" i="9"/>
  <c r="AK593" i="9"/>
  <c r="AL593" i="9"/>
  <c r="AM593" i="9"/>
  <c r="AN593" i="9"/>
  <c r="AO593" i="9"/>
  <c r="AP593" i="9"/>
  <c r="AQ593" i="9"/>
  <c r="AR593" i="9"/>
  <c r="AS593" i="9"/>
  <c r="AT593" i="9"/>
  <c r="AU593" i="9"/>
  <c r="AV593" i="9"/>
  <c r="AW593" i="9"/>
  <c r="AX593" i="9"/>
  <c r="AY593" i="9"/>
  <c r="AZ593" i="9"/>
  <c r="BA593" i="9"/>
  <c r="BB593" i="9"/>
  <c r="BC593" i="9"/>
  <c r="BD593" i="9"/>
  <c r="BE593" i="9"/>
  <c r="BF593" i="9"/>
  <c r="BG593" i="9"/>
  <c r="BH593" i="9"/>
  <c r="BI593" i="9"/>
  <c r="BJ593" i="9"/>
  <c r="BK593" i="9"/>
  <c r="B594" i="9"/>
  <c r="C594" i="9"/>
  <c r="D594" i="9"/>
  <c r="F594" i="9" s="1"/>
  <c r="E594" i="9"/>
  <c r="G594" i="9"/>
  <c r="H594" i="9"/>
  <c r="I594" i="9"/>
  <c r="J594" i="9"/>
  <c r="K594" i="9"/>
  <c r="L594" i="9"/>
  <c r="M594" i="9"/>
  <c r="N594" i="9"/>
  <c r="O594" i="9"/>
  <c r="P594" i="9"/>
  <c r="Q594" i="9"/>
  <c r="R594" i="9"/>
  <c r="S594" i="9"/>
  <c r="T594" i="9"/>
  <c r="U594" i="9"/>
  <c r="V594" i="9"/>
  <c r="W594" i="9"/>
  <c r="X594" i="9"/>
  <c r="Y594" i="9"/>
  <c r="Z594" i="9"/>
  <c r="AA594" i="9"/>
  <c r="AB594" i="9"/>
  <c r="AC594" i="9"/>
  <c r="AD594" i="9"/>
  <c r="AE594" i="9"/>
  <c r="AF594" i="9"/>
  <c r="AG594" i="9"/>
  <c r="AH594" i="9"/>
  <c r="AI594" i="9"/>
  <c r="AJ594" i="9"/>
  <c r="AK594" i="9"/>
  <c r="AL594" i="9"/>
  <c r="AM594" i="9"/>
  <c r="AN594" i="9"/>
  <c r="AO594" i="9"/>
  <c r="AP594" i="9"/>
  <c r="AQ594" i="9"/>
  <c r="AR594" i="9"/>
  <c r="AS594" i="9"/>
  <c r="AT594" i="9"/>
  <c r="AU594" i="9"/>
  <c r="AV594" i="9"/>
  <c r="AW594" i="9"/>
  <c r="AX594" i="9"/>
  <c r="AY594" i="9"/>
  <c r="AZ594" i="9"/>
  <c r="BA594" i="9"/>
  <c r="BB594" i="9"/>
  <c r="BC594" i="9"/>
  <c r="BD594" i="9"/>
  <c r="BE594" i="9"/>
  <c r="BF594" i="9"/>
  <c r="BG594" i="9"/>
  <c r="BH594" i="9"/>
  <c r="BI594" i="9"/>
  <c r="BJ594" i="9"/>
  <c r="BK594" i="9"/>
  <c r="B595" i="9"/>
  <c r="BL595" i="9" s="1"/>
  <c r="C595" i="9"/>
  <c r="D595" i="9"/>
  <c r="F595" i="9" s="1"/>
  <c r="E595" i="9"/>
  <c r="G595" i="9"/>
  <c r="H595" i="9"/>
  <c r="I595" i="9"/>
  <c r="J595" i="9"/>
  <c r="K595" i="9"/>
  <c r="L595" i="9"/>
  <c r="M595" i="9"/>
  <c r="N595" i="9"/>
  <c r="O595" i="9"/>
  <c r="P595" i="9"/>
  <c r="Q595" i="9"/>
  <c r="R595" i="9"/>
  <c r="S595" i="9"/>
  <c r="T595" i="9"/>
  <c r="U595" i="9"/>
  <c r="V595" i="9"/>
  <c r="W595" i="9"/>
  <c r="X595" i="9"/>
  <c r="Y595" i="9"/>
  <c r="Z595" i="9"/>
  <c r="AA595" i="9"/>
  <c r="AB595" i="9"/>
  <c r="AC595" i="9"/>
  <c r="AD595" i="9"/>
  <c r="AE595" i="9"/>
  <c r="AF595" i="9"/>
  <c r="AG595" i="9"/>
  <c r="AH595" i="9"/>
  <c r="AI595" i="9"/>
  <c r="AJ595" i="9"/>
  <c r="AK595" i="9"/>
  <c r="AL595" i="9"/>
  <c r="AM595" i="9"/>
  <c r="AN595" i="9"/>
  <c r="AO595" i="9"/>
  <c r="AP595" i="9"/>
  <c r="AQ595" i="9"/>
  <c r="AR595" i="9"/>
  <c r="AS595" i="9"/>
  <c r="AT595" i="9"/>
  <c r="AU595" i="9"/>
  <c r="AV595" i="9"/>
  <c r="AW595" i="9"/>
  <c r="AX595" i="9"/>
  <c r="AY595" i="9"/>
  <c r="AZ595" i="9"/>
  <c r="BA595" i="9"/>
  <c r="BB595" i="9"/>
  <c r="BC595" i="9"/>
  <c r="BD595" i="9"/>
  <c r="BE595" i="9"/>
  <c r="BF595" i="9"/>
  <c r="BG595" i="9"/>
  <c r="BH595" i="9"/>
  <c r="BI595" i="9"/>
  <c r="BJ595" i="9"/>
  <c r="BK595" i="9"/>
  <c r="B596" i="9"/>
  <c r="BL596" i="9" s="1"/>
  <c r="C596" i="9"/>
  <c r="D596" i="9"/>
  <c r="F596" i="9" s="1"/>
  <c r="E596" i="9"/>
  <c r="G596" i="9"/>
  <c r="H596" i="9"/>
  <c r="I596" i="9"/>
  <c r="J596" i="9"/>
  <c r="K596" i="9"/>
  <c r="L596" i="9"/>
  <c r="M596" i="9"/>
  <c r="N596" i="9"/>
  <c r="O596" i="9"/>
  <c r="P596" i="9"/>
  <c r="Q596" i="9"/>
  <c r="R596" i="9"/>
  <c r="S596" i="9"/>
  <c r="T596" i="9"/>
  <c r="U596" i="9"/>
  <c r="V596" i="9"/>
  <c r="W596" i="9"/>
  <c r="X596" i="9"/>
  <c r="Y596" i="9"/>
  <c r="Z596" i="9"/>
  <c r="AA596" i="9"/>
  <c r="AB596" i="9"/>
  <c r="AC596" i="9"/>
  <c r="AD596" i="9"/>
  <c r="AE596" i="9"/>
  <c r="AF596" i="9"/>
  <c r="AG596" i="9"/>
  <c r="AH596" i="9"/>
  <c r="AI596" i="9"/>
  <c r="AJ596" i="9"/>
  <c r="AK596" i="9"/>
  <c r="AL596" i="9"/>
  <c r="AM596" i="9"/>
  <c r="AN596" i="9"/>
  <c r="AO596" i="9"/>
  <c r="AP596" i="9"/>
  <c r="AQ596" i="9"/>
  <c r="AR596" i="9"/>
  <c r="AS596" i="9"/>
  <c r="AT596" i="9"/>
  <c r="AU596" i="9"/>
  <c r="AV596" i="9"/>
  <c r="AW596" i="9"/>
  <c r="AX596" i="9"/>
  <c r="AY596" i="9"/>
  <c r="AZ596" i="9"/>
  <c r="BA596" i="9"/>
  <c r="BB596" i="9"/>
  <c r="BC596" i="9"/>
  <c r="BD596" i="9"/>
  <c r="BE596" i="9"/>
  <c r="BF596" i="9"/>
  <c r="BG596" i="9"/>
  <c r="BH596" i="9"/>
  <c r="BI596" i="9"/>
  <c r="BJ596" i="9"/>
  <c r="BK596" i="9"/>
  <c r="B597" i="9"/>
  <c r="BO597" i="9" s="1"/>
  <c r="C597" i="9"/>
  <c r="D597" i="9"/>
  <c r="F597" i="9" s="1"/>
  <c r="E597" i="9"/>
  <c r="G597" i="9"/>
  <c r="H597" i="9"/>
  <c r="I597" i="9"/>
  <c r="J597" i="9"/>
  <c r="K597" i="9"/>
  <c r="L597" i="9"/>
  <c r="M597" i="9"/>
  <c r="N597" i="9"/>
  <c r="O597" i="9"/>
  <c r="P597" i="9"/>
  <c r="Q597" i="9"/>
  <c r="R597" i="9"/>
  <c r="S597" i="9"/>
  <c r="T597" i="9"/>
  <c r="U597" i="9"/>
  <c r="V597" i="9"/>
  <c r="W597" i="9"/>
  <c r="X597" i="9"/>
  <c r="Y597" i="9"/>
  <c r="Z597" i="9"/>
  <c r="AA597" i="9"/>
  <c r="AB597" i="9"/>
  <c r="AC597" i="9"/>
  <c r="AD597" i="9"/>
  <c r="AE597" i="9"/>
  <c r="AF597" i="9"/>
  <c r="AG597" i="9"/>
  <c r="AH597" i="9"/>
  <c r="AI597" i="9"/>
  <c r="AJ597" i="9"/>
  <c r="AK597" i="9"/>
  <c r="AL597" i="9"/>
  <c r="AM597" i="9"/>
  <c r="AN597" i="9"/>
  <c r="AO597" i="9"/>
  <c r="AP597" i="9"/>
  <c r="AQ597" i="9"/>
  <c r="AR597" i="9"/>
  <c r="AS597" i="9"/>
  <c r="AT597" i="9"/>
  <c r="AU597" i="9"/>
  <c r="AV597" i="9"/>
  <c r="AW597" i="9"/>
  <c r="AX597" i="9"/>
  <c r="AY597" i="9"/>
  <c r="AZ597" i="9"/>
  <c r="BA597" i="9"/>
  <c r="BB597" i="9"/>
  <c r="BC597" i="9"/>
  <c r="BD597" i="9"/>
  <c r="BE597" i="9"/>
  <c r="BF597" i="9"/>
  <c r="BG597" i="9"/>
  <c r="BH597" i="9"/>
  <c r="BI597" i="9"/>
  <c r="BJ597" i="9"/>
  <c r="BK597" i="9"/>
  <c r="B598" i="9"/>
  <c r="BM598" i="9" s="1"/>
  <c r="C598" i="9"/>
  <c r="D598" i="9"/>
  <c r="F598" i="9" s="1"/>
  <c r="E598" i="9"/>
  <c r="G598" i="9"/>
  <c r="H598" i="9"/>
  <c r="I598" i="9"/>
  <c r="J598" i="9"/>
  <c r="K598" i="9"/>
  <c r="L598" i="9"/>
  <c r="M598" i="9"/>
  <c r="N598" i="9"/>
  <c r="O598" i="9"/>
  <c r="P598" i="9"/>
  <c r="Q598" i="9"/>
  <c r="R598" i="9"/>
  <c r="S598" i="9"/>
  <c r="T598" i="9"/>
  <c r="U598" i="9"/>
  <c r="V598" i="9"/>
  <c r="W598" i="9"/>
  <c r="X598" i="9"/>
  <c r="Y598" i="9"/>
  <c r="Z598" i="9"/>
  <c r="AA598" i="9"/>
  <c r="AB598" i="9"/>
  <c r="AC598" i="9"/>
  <c r="AD598" i="9"/>
  <c r="AE598" i="9"/>
  <c r="AF598" i="9"/>
  <c r="AG598" i="9"/>
  <c r="AH598" i="9"/>
  <c r="AI598" i="9"/>
  <c r="AJ598" i="9"/>
  <c r="AK598" i="9"/>
  <c r="AL598" i="9"/>
  <c r="AM598" i="9"/>
  <c r="AN598" i="9"/>
  <c r="AO598" i="9"/>
  <c r="AP598" i="9"/>
  <c r="AQ598" i="9"/>
  <c r="AR598" i="9"/>
  <c r="AS598" i="9"/>
  <c r="AT598" i="9"/>
  <c r="AU598" i="9"/>
  <c r="AV598" i="9"/>
  <c r="AW598" i="9"/>
  <c r="AX598" i="9"/>
  <c r="AY598" i="9"/>
  <c r="AZ598" i="9"/>
  <c r="BA598" i="9"/>
  <c r="BB598" i="9"/>
  <c r="BC598" i="9"/>
  <c r="BD598" i="9"/>
  <c r="BE598" i="9"/>
  <c r="BF598" i="9"/>
  <c r="BG598" i="9"/>
  <c r="BH598" i="9"/>
  <c r="BI598" i="9"/>
  <c r="BJ598" i="9"/>
  <c r="BK598" i="9"/>
  <c r="B599" i="9"/>
  <c r="BN599" i="9" s="1"/>
  <c r="C599" i="9"/>
  <c r="D599" i="9"/>
  <c r="F599" i="9" s="1"/>
  <c r="E599" i="9"/>
  <c r="G599" i="9"/>
  <c r="H599" i="9"/>
  <c r="I599" i="9"/>
  <c r="J599" i="9"/>
  <c r="K599" i="9"/>
  <c r="L599" i="9"/>
  <c r="M599" i="9"/>
  <c r="N599" i="9"/>
  <c r="O599" i="9"/>
  <c r="P599" i="9"/>
  <c r="Q599" i="9"/>
  <c r="R599" i="9"/>
  <c r="S599" i="9"/>
  <c r="T599" i="9"/>
  <c r="U599" i="9"/>
  <c r="V599" i="9"/>
  <c r="W599" i="9"/>
  <c r="X599" i="9"/>
  <c r="Y599" i="9"/>
  <c r="Z599" i="9"/>
  <c r="AA599" i="9"/>
  <c r="AB599" i="9"/>
  <c r="AC599" i="9"/>
  <c r="AD599" i="9"/>
  <c r="AE599" i="9"/>
  <c r="AF599" i="9"/>
  <c r="AG599" i="9"/>
  <c r="AH599" i="9"/>
  <c r="AI599" i="9"/>
  <c r="AJ599" i="9"/>
  <c r="AK599" i="9"/>
  <c r="AL599" i="9"/>
  <c r="AM599" i="9"/>
  <c r="AN599" i="9"/>
  <c r="AO599" i="9"/>
  <c r="AP599" i="9"/>
  <c r="AQ599" i="9"/>
  <c r="AR599" i="9"/>
  <c r="AS599" i="9"/>
  <c r="AT599" i="9"/>
  <c r="AU599" i="9"/>
  <c r="AV599" i="9"/>
  <c r="AW599" i="9"/>
  <c r="AX599" i="9"/>
  <c r="AY599" i="9"/>
  <c r="AZ599" i="9"/>
  <c r="BA599" i="9"/>
  <c r="BB599" i="9"/>
  <c r="BC599" i="9"/>
  <c r="BD599" i="9"/>
  <c r="BE599" i="9"/>
  <c r="BF599" i="9"/>
  <c r="BG599" i="9"/>
  <c r="BH599" i="9"/>
  <c r="BI599" i="9"/>
  <c r="BJ599" i="9"/>
  <c r="BK599" i="9"/>
  <c r="B600" i="9"/>
  <c r="BN600" i="9" s="1"/>
  <c r="C600" i="9"/>
  <c r="D600" i="9"/>
  <c r="F600" i="9" s="1"/>
  <c r="E600" i="9"/>
  <c r="G600" i="9"/>
  <c r="H600" i="9"/>
  <c r="I600" i="9"/>
  <c r="J600" i="9"/>
  <c r="K600" i="9"/>
  <c r="L600" i="9"/>
  <c r="M600" i="9"/>
  <c r="N600" i="9"/>
  <c r="O600" i="9"/>
  <c r="P600" i="9"/>
  <c r="Q600" i="9"/>
  <c r="R600" i="9"/>
  <c r="S600" i="9"/>
  <c r="T600" i="9"/>
  <c r="U600" i="9"/>
  <c r="V600" i="9"/>
  <c r="W600" i="9"/>
  <c r="X600" i="9"/>
  <c r="Y600" i="9"/>
  <c r="Z600" i="9"/>
  <c r="AA600" i="9"/>
  <c r="AB600" i="9"/>
  <c r="AC600" i="9"/>
  <c r="AD600" i="9"/>
  <c r="AE600" i="9"/>
  <c r="AF600" i="9"/>
  <c r="AG600" i="9"/>
  <c r="AH600" i="9"/>
  <c r="AI600" i="9"/>
  <c r="AJ600" i="9"/>
  <c r="AK600" i="9"/>
  <c r="AL600" i="9"/>
  <c r="AM600" i="9"/>
  <c r="AN600" i="9"/>
  <c r="AO600" i="9"/>
  <c r="AP600" i="9"/>
  <c r="AQ600" i="9"/>
  <c r="AR600" i="9"/>
  <c r="AS600" i="9"/>
  <c r="AT600" i="9"/>
  <c r="AU600" i="9"/>
  <c r="AV600" i="9"/>
  <c r="AW600" i="9"/>
  <c r="AX600" i="9"/>
  <c r="AY600" i="9"/>
  <c r="AZ600" i="9"/>
  <c r="BA600" i="9"/>
  <c r="BB600" i="9"/>
  <c r="BC600" i="9"/>
  <c r="BD600" i="9"/>
  <c r="BE600" i="9"/>
  <c r="BF600" i="9"/>
  <c r="BG600" i="9"/>
  <c r="BH600" i="9"/>
  <c r="BI600" i="9"/>
  <c r="BJ600" i="9"/>
  <c r="BK600" i="9"/>
  <c r="B601" i="9"/>
  <c r="C601" i="9"/>
  <c r="D601" i="9"/>
  <c r="F601" i="9" s="1"/>
  <c r="E601" i="9"/>
  <c r="G601" i="9"/>
  <c r="H601" i="9"/>
  <c r="I601" i="9"/>
  <c r="J601" i="9"/>
  <c r="K601" i="9"/>
  <c r="L601" i="9"/>
  <c r="M601" i="9"/>
  <c r="N601" i="9"/>
  <c r="O601" i="9"/>
  <c r="P601" i="9"/>
  <c r="Q601" i="9"/>
  <c r="R601" i="9"/>
  <c r="S601" i="9"/>
  <c r="T601" i="9"/>
  <c r="U601" i="9"/>
  <c r="V601" i="9"/>
  <c r="W601" i="9"/>
  <c r="X601" i="9"/>
  <c r="Y601" i="9"/>
  <c r="Z601" i="9"/>
  <c r="AA601" i="9"/>
  <c r="AB601" i="9"/>
  <c r="AC601" i="9"/>
  <c r="AD601" i="9"/>
  <c r="AE601" i="9"/>
  <c r="AF601" i="9"/>
  <c r="AG601" i="9"/>
  <c r="AH601" i="9"/>
  <c r="AI601" i="9"/>
  <c r="AJ601" i="9"/>
  <c r="AK601" i="9"/>
  <c r="AL601" i="9"/>
  <c r="AM601" i="9"/>
  <c r="AN601" i="9"/>
  <c r="AO601" i="9"/>
  <c r="AP601" i="9"/>
  <c r="AQ601" i="9"/>
  <c r="AR601" i="9"/>
  <c r="AS601" i="9"/>
  <c r="AT601" i="9"/>
  <c r="AU601" i="9"/>
  <c r="AV601" i="9"/>
  <c r="AW601" i="9"/>
  <c r="AX601" i="9"/>
  <c r="AY601" i="9"/>
  <c r="AZ601" i="9"/>
  <c r="BA601" i="9"/>
  <c r="BB601" i="9"/>
  <c r="BC601" i="9"/>
  <c r="BD601" i="9"/>
  <c r="BE601" i="9"/>
  <c r="BF601" i="9"/>
  <c r="BG601" i="9"/>
  <c r="BH601" i="9"/>
  <c r="BI601" i="9"/>
  <c r="BJ601" i="9"/>
  <c r="BK601" i="9"/>
  <c r="B602" i="9"/>
  <c r="BP602" i="9" s="1"/>
  <c r="C602" i="9"/>
  <c r="D602" i="9"/>
  <c r="F602" i="9" s="1"/>
  <c r="E602" i="9"/>
  <c r="G602" i="9"/>
  <c r="H602" i="9"/>
  <c r="I602" i="9"/>
  <c r="J602" i="9"/>
  <c r="K602" i="9"/>
  <c r="L602" i="9"/>
  <c r="M602" i="9"/>
  <c r="N602" i="9"/>
  <c r="O602" i="9"/>
  <c r="P602" i="9"/>
  <c r="Q602" i="9"/>
  <c r="R602" i="9"/>
  <c r="S602" i="9"/>
  <c r="T602" i="9"/>
  <c r="U602" i="9"/>
  <c r="V602" i="9"/>
  <c r="W602" i="9"/>
  <c r="X602" i="9"/>
  <c r="Y602" i="9"/>
  <c r="Z602" i="9"/>
  <c r="AA602" i="9"/>
  <c r="AB602" i="9"/>
  <c r="AC602" i="9"/>
  <c r="AD602" i="9"/>
  <c r="AE602" i="9"/>
  <c r="AF602" i="9"/>
  <c r="AG602" i="9"/>
  <c r="AH602" i="9"/>
  <c r="AI602" i="9"/>
  <c r="AJ602" i="9"/>
  <c r="AK602" i="9"/>
  <c r="AL602" i="9"/>
  <c r="AM602" i="9"/>
  <c r="AN602" i="9"/>
  <c r="AO602" i="9"/>
  <c r="AP602" i="9"/>
  <c r="AQ602" i="9"/>
  <c r="AR602" i="9"/>
  <c r="AS602" i="9"/>
  <c r="AT602" i="9"/>
  <c r="AU602" i="9"/>
  <c r="AV602" i="9"/>
  <c r="AW602" i="9"/>
  <c r="AX602" i="9"/>
  <c r="AY602" i="9"/>
  <c r="AZ602" i="9"/>
  <c r="BA602" i="9"/>
  <c r="BB602" i="9"/>
  <c r="BC602" i="9"/>
  <c r="BD602" i="9"/>
  <c r="BE602" i="9"/>
  <c r="BF602" i="9"/>
  <c r="BG602" i="9"/>
  <c r="BH602" i="9"/>
  <c r="BI602" i="9"/>
  <c r="BJ602" i="9"/>
  <c r="BK602" i="9"/>
  <c r="B603" i="9"/>
  <c r="C603" i="9"/>
  <c r="D603" i="9"/>
  <c r="F603" i="9" s="1"/>
  <c r="E603" i="9"/>
  <c r="G603" i="9"/>
  <c r="H603" i="9"/>
  <c r="I603" i="9"/>
  <c r="J603" i="9"/>
  <c r="K603" i="9"/>
  <c r="L603" i="9"/>
  <c r="M603" i="9"/>
  <c r="N603" i="9"/>
  <c r="O603" i="9"/>
  <c r="P603" i="9"/>
  <c r="Q603" i="9"/>
  <c r="R603" i="9"/>
  <c r="S603" i="9"/>
  <c r="T603" i="9"/>
  <c r="U603" i="9"/>
  <c r="V603" i="9"/>
  <c r="W603" i="9"/>
  <c r="X603" i="9"/>
  <c r="Y603" i="9"/>
  <c r="Z603" i="9"/>
  <c r="AA603" i="9"/>
  <c r="AB603" i="9"/>
  <c r="AC603" i="9"/>
  <c r="AD603" i="9"/>
  <c r="AE603" i="9"/>
  <c r="AF603" i="9"/>
  <c r="AG603" i="9"/>
  <c r="AH603" i="9"/>
  <c r="AI603" i="9"/>
  <c r="AJ603" i="9"/>
  <c r="AK603" i="9"/>
  <c r="AL603" i="9"/>
  <c r="AM603" i="9"/>
  <c r="AN603" i="9"/>
  <c r="AO603" i="9"/>
  <c r="AP603" i="9"/>
  <c r="AQ603" i="9"/>
  <c r="AR603" i="9"/>
  <c r="AS603" i="9"/>
  <c r="AT603" i="9"/>
  <c r="AU603" i="9"/>
  <c r="AV603" i="9"/>
  <c r="AW603" i="9"/>
  <c r="AX603" i="9"/>
  <c r="AY603" i="9"/>
  <c r="AZ603" i="9"/>
  <c r="BA603" i="9"/>
  <c r="BB603" i="9"/>
  <c r="BC603" i="9"/>
  <c r="BD603" i="9"/>
  <c r="BE603" i="9"/>
  <c r="BF603" i="9"/>
  <c r="BG603" i="9"/>
  <c r="BH603" i="9"/>
  <c r="BI603" i="9"/>
  <c r="BJ603" i="9"/>
  <c r="BK603" i="9"/>
  <c r="B604" i="9"/>
  <c r="BL604" i="9" s="1"/>
  <c r="C604" i="9"/>
  <c r="D604" i="9"/>
  <c r="F604" i="9" s="1"/>
  <c r="E604" i="9"/>
  <c r="G604" i="9"/>
  <c r="H604" i="9"/>
  <c r="I604" i="9"/>
  <c r="J604" i="9"/>
  <c r="K604" i="9"/>
  <c r="L604" i="9"/>
  <c r="M604" i="9"/>
  <c r="N604" i="9"/>
  <c r="O604" i="9"/>
  <c r="P604" i="9"/>
  <c r="Q604" i="9"/>
  <c r="R604" i="9"/>
  <c r="S604" i="9"/>
  <c r="T604" i="9"/>
  <c r="U604" i="9"/>
  <c r="V604" i="9"/>
  <c r="W604" i="9"/>
  <c r="X604" i="9"/>
  <c r="Y604" i="9"/>
  <c r="Z604" i="9"/>
  <c r="AA604" i="9"/>
  <c r="AB604" i="9"/>
  <c r="AC604" i="9"/>
  <c r="AD604" i="9"/>
  <c r="AE604" i="9"/>
  <c r="AF604" i="9"/>
  <c r="AG604" i="9"/>
  <c r="AH604" i="9"/>
  <c r="AI604" i="9"/>
  <c r="AJ604" i="9"/>
  <c r="AK604" i="9"/>
  <c r="AL604" i="9"/>
  <c r="AM604" i="9"/>
  <c r="AN604" i="9"/>
  <c r="AO604" i="9"/>
  <c r="AP604" i="9"/>
  <c r="AQ604" i="9"/>
  <c r="AR604" i="9"/>
  <c r="AS604" i="9"/>
  <c r="AT604" i="9"/>
  <c r="AU604" i="9"/>
  <c r="AV604" i="9"/>
  <c r="AW604" i="9"/>
  <c r="AX604" i="9"/>
  <c r="AY604" i="9"/>
  <c r="AZ604" i="9"/>
  <c r="BA604" i="9"/>
  <c r="BB604" i="9"/>
  <c r="BC604" i="9"/>
  <c r="BD604" i="9"/>
  <c r="BE604" i="9"/>
  <c r="BF604" i="9"/>
  <c r="BG604" i="9"/>
  <c r="BH604" i="9"/>
  <c r="BI604" i="9"/>
  <c r="BJ604" i="9"/>
  <c r="BK604" i="9"/>
  <c r="B605" i="9"/>
  <c r="BN605" i="9" s="1"/>
  <c r="C605" i="9"/>
  <c r="D605" i="9"/>
  <c r="F605" i="9" s="1"/>
  <c r="E605" i="9"/>
  <c r="G605" i="9"/>
  <c r="H605" i="9"/>
  <c r="I605" i="9"/>
  <c r="J605" i="9"/>
  <c r="K605" i="9"/>
  <c r="L605" i="9"/>
  <c r="M605" i="9"/>
  <c r="N605" i="9"/>
  <c r="O605" i="9"/>
  <c r="P605" i="9"/>
  <c r="Q605" i="9"/>
  <c r="R605" i="9"/>
  <c r="S605" i="9"/>
  <c r="T605" i="9"/>
  <c r="U605" i="9"/>
  <c r="V605" i="9"/>
  <c r="W605" i="9"/>
  <c r="X605" i="9"/>
  <c r="Y605" i="9"/>
  <c r="Z605" i="9"/>
  <c r="AA605" i="9"/>
  <c r="AB605" i="9"/>
  <c r="AC605" i="9"/>
  <c r="AD605" i="9"/>
  <c r="AE605" i="9"/>
  <c r="AF605" i="9"/>
  <c r="AG605" i="9"/>
  <c r="AH605" i="9"/>
  <c r="AI605" i="9"/>
  <c r="AJ605" i="9"/>
  <c r="AK605" i="9"/>
  <c r="AL605" i="9"/>
  <c r="AM605" i="9"/>
  <c r="AN605" i="9"/>
  <c r="AO605" i="9"/>
  <c r="AP605" i="9"/>
  <c r="AQ605" i="9"/>
  <c r="AR605" i="9"/>
  <c r="AS605" i="9"/>
  <c r="AT605" i="9"/>
  <c r="AU605" i="9"/>
  <c r="AV605" i="9"/>
  <c r="AW605" i="9"/>
  <c r="AX605" i="9"/>
  <c r="AY605" i="9"/>
  <c r="AZ605" i="9"/>
  <c r="BA605" i="9"/>
  <c r="BB605" i="9"/>
  <c r="BC605" i="9"/>
  <c r="BD605" i="9"/>
  <c r="BE605" i="9"/>
  <c r="BF605" i="9"/>
  <c r="BG605" i="9"/>
  <c r="BH605" i="9"/>
  <c r="BI605" i="9"/>
  <c r="BJ605" i="9"/>
  <c r="BK605" i="9"/>
  <c r="B606" i="9"/>
  <c r="C606" i="9"/>
  <c r="D606" i="9"/>
  <c r="F606" i="9" s="1"/>
  <c r="E606" i="9"/>
  <c r="G606" i="9"/>
  <c r="H606" i="9"/>
  <c r="I606" i="9"/>
  <c r="J606" i="9"/>
  <c r="K606" i="9"/>
  <c r="L606" i="9"/>
  <c r="M606" i="9"/>
  <c r="N606" i="9"/>
  <c r="O606" i="9"/>
  <c r="P606" i="9"/>
  <c r="Q606" i="9"/>
  <c r="R606" i="9"/>
  <c r="S606" i="9"/>
  <c r="T606" i="9"/>
  <c r="U606" i="9"/>
  <c r="V606" i="9"/>
  <c r="W606" i="9"/>
  <c r="X606" i="9"/>
  <c r="Y606" i="9"/>
  <c r="Z606" i="9"/>
  <c r="AA606" i="9"/>
  <c r="AB606" i="9"/>
  <c r="AC606" i="9"/>
  <c r="AD606" i="9"/>
  <c r="AE606" i="9"/>
  <c r="AF606" i="9"/>
  <c r="AG606" i="9"/>
  <c r="AH606" i="9"/>
  <c r="AI606" i="9"/>
  <c r="AJ606" i="9"/>
  <c r="AK606" i="9"/>
  <c r="AL606" i="9"/>
  <c r="AM606" i="9"/>
  <c r="AN606" i="9"/>
  <c r="AO606" i="9"/>
  <c r="AP606" i="9"/>
  <c r="AQ606" i="9"/>
  <c r="AR606" i="9"/>
  <c r="AS606" i="9"/>
  <c r="AT606" i="9"/>
  <c r="AU606" i="9"/>
  <c r="AV606" i="9"/>
  <c r="AW606" i="9"/>
  <c r="AX606" i="9"/>
  <c r="AY606" i="9"/>
  <c r="AZ606" i="9"/>
  <c r="BA606" i="9"/>
  <c r="BB606" i="9"/>
  <c r="BC606" i="9"/>
  <c r="BD606" i="9"/>
  <c r="BE606" i="9"/>
  <c r="BF606" i="9"/>
  <c r="BG606" i="9"/>
  <c r="BH606" i="9"/>
  <c r="BI606" i="9"/>
  <c r="BJ606" i="9"/>
  <c r="BK606" i="9"/>
  <c r="B607" i="9"/>
  <c r="BN607" i="9" s="1"/>
  <c r="C607" i="9"/>
  <c r="D607" i="9"/>
  <c r="F607" i="9" s="1"/>
  <c r="E607" i="9"/>
  <c r="G607" i="9"/>
  <c r="H607" i="9"/>
  <c r="I607" i="9"/>
  <c r="J607" i="9"/>
  <c r="K607" i="9"/>
  <c r="L607" i="9"/>
  <c r="M607" i="9"/>
  <c r="N607" i="9"/>
  <c r="O607" i="9"/>
  <c r="P607" i="9"/>
  <c r="Q607" i="9"/>
  <c r="R607" i="9"/>
  <c r="S607" i="9"/>
  <c r="T607" i="9"/>
  <c r="U607" i="9"/>
  <c r="V607" i="9"/>
  <c r="W607" i="9"/>
  <c r="X607" i="9"/>
  <c r="Y607" i="9"/>
  <c r="Z607" i="9"/>
  <c r="AA607" i="9"/>
  <c r="AB607" i="9"/>
  <c r="AC607" i="9"/>
  <c r="AD607" i="9"/>
  <c r="AE607" i="9"/>
  <c r="AF607" i="9"/>
  <c r="AG607" i="9"/>
  <c r="AH607" i="9"/>
  <c r="AI607" i="9"/>
  <c r="AJ607" i="9"/>
  <c r="AK607" i="9"/>
  <c r="AL607" i="9"/>
  <c r="AM607" i="9"/>
  <c r="AN607" i="9"/>
  <c r="AO607" i="9"/>
  <c r="AP607" i="9"/>
  <c r="AQ607" i="9"/>
  <c r="AR607" i="9"/>
  <c r="AS607" i="9"/>
  <c r="AT607" i="9"/>
  <c r="AU607" i="9"/>
  <c r="AV607" i="9"/>
  <c r="AW607" i="9"/>
  <c r="AX607" i="9"/>
  <c r="AY607" i="9"/>
  <c r="AZ607" i="9"/>
  <c r="BA607" i="9"/>
  <c r="BB607" i="9"/>
  <c r="BC607" i="9"/>
  <c r="BD607" i="9"/>
  <c r="BE607" i="9"/>
  <c r="BF607" i="9"/>
  <c r="BG607" i="9"/>
  <c r="BH607" i="9"/>
  <c r="BI607" i="9"/>
  <c r="BJ607" i="9"/>
  <c r="BK607" i="9"/>
  <c r="B608" i="9"/>
  <c r="C608" i="9"/>
  <c r="D608" i="9"/>
  <c r="F608" i="9" s="1"/>
  <c r="E608" i="9"/>
  <c r="G608" i="9"/>
  <c r="H608" i="9"/>
  <c r="I608" i="9"/>
  <c r="J608" i="9"/>
  <c r="K608" i="9"/>
  <c r="L608" i="9"/>
  <c r="M608" i="9"/>
  <c r="N608" i="9"/>
  <c r="O608" i="9"/>
  <c r="P608" i="9"/>
  <c r="Q608" i="9"/>
  <c r="R608" i="9"/>
  <c r="S608" i="9"/>
  <c r="T608" i="9"/>
  <c r="U608" i="9"/>
  <c r="V608" i="9"/>
  <c r="W608" i="9"/>
  <c r="X608" i="9"/>
  <c r="Y608" i="9"/>
  <c r="Z608" i="9"/>
  <c r="AA608" i="9"/>
  <c r="AB608" i="9"/>
  <c r="AC608" i="9"/>
  <c r="AD608" i="9"/>
  <c r="AE608" i="9"/>
  <c r="AF608" i="9"/>
  <c r="AG608" i="9"/>
  <c r="AH608" i="9"/>
  <c r="AI608" i="9"/>
  <c r="AJ608" i="9"/>
  <c r="AK608" i="9"/>
  <c r="AL608" i="9"/>
  <c r="AM608" i="9"/>
  <c r="AN608" i="9"/>
  <c r="AO608" i="9"/>
  <c r="AP608" i="9"/>
  <c r="AQ608" i="9"/>
  <c r="AR608" i="9"/>
  <c r="AS608" i="9"/>
  <c r="AT608" i="9"/>
  <c r="AU608" i="9"/>
  <c r="AV608" i="9"/>
  <c r="AW608" i="9"/>
  <c r="AX608" i="9"/>
  <c r="AY608" i="9"/>
  <c r="AZ608" i="9"/>
  <c r="BA608" i="9"/>
  <c r="BB608" i="9"/>
  <c r="BC608" i="9"/>
  <c r="BD608" i="9"/>
  <c r="BE608" i="9"/>
  <c r="BF608" i="9"/>
  <c r="BG608" i="9"/>
  <c r="BH608" i="9"/>
  <c r="BI608" i="9"/>
  <c r="BJ608" i="9"/>
  <c r="BK608" i="9"/>
  <c r="B609" i="9"/>
  <c r="BL609" i="9" s="1"/>
  <c r="C609" i="9"/>
  <c r="D609" i="9"/>
  <c r="F609" i="9" s="1"/>
  <c r="E609" i="9"/>
  <c r="G609" i="9"/>
  <c r="H609" i="9"/>
  <c r="I609" i="9"/>
  <c r="J609" i="9"/>
  <c r="K609" i="9"/>
  <c r="L609" i="9"/>
  <c r="M609" i="9"/>
  <c r="N609" i="9"/>
  <c r="O609" i="9"/>
  <c r="P609" i="9"/>
  <c r="Q609" i="9"/>
  <c r="R609" i="9"/>
  <c r="S609" i="9"/>
  <c r="T609" i="9"/>
  <c r="U609" i="9"/>
  <c r="V609" i="9"/>
  <c r="W609" i="9"/>
  <c r="X609" i="9"/>
  <c r="Y609" i="9"/>
  <c r="Z609" i="9"/>
  <c r="AA609" i="9"/>
  <c r="AB609" i="9"/>
  <c r="AC609" i="9"/>
  <c r="AD609" i="9"/>
  <c r="AE609" i="9"/>
  <c r="AF609" i="9"/>
  <c r="AG609" i="9"/>
  <c r="AH609" i="9"/>
  <c r="AI609" i="9"/>
  <c r="AJ609" i="9"/>
  <c r="AK609" i="9"/>
  <c r="AL609" i="9"/>
  <c r="AM609" i="9"/>
  <c r="AN609" i="9"/>
  <c r="AO609" i="9"/>
  <c r="AP609" i="9"/>
  <c r="AQ609" i="9"/>
  <c r="AR609" i="9"/>
  <c r="AS609" i="9"/>
  <c r="AT609" i="9"/>
  <c r="AU609" i="9"/>
  <c r="AV609" i="9"/>
  <c r="AW609" i="9"/>
  <c r="AX609" i="9"/>
  <c r="AY609" i="9"/>
  <c r="AZ609" i="9"/>
  <c r="BA609" i="9"/>
  <c r="BB609" i="9"/>
  <c r="BC609" i="9"/>
  <c r="BD609" i="9"/>
  <c r="BE609" i="9"/>
  <c r="BF609" i="9"/>
  <c r="BG609" i="9"/>
  <c r="BH609" i="9"/>
  <c r="BI609" i="9"/>
  <c r="BJ609" i="9"/>
  <c r="BK609" i="9"/>
  <c r="B610" i="9"/>
  <c r="C610" i="9"/>
  <c r="D610" i="9"/>
  <c r="F610" i="9" s="1"/>
  <c r="E610" i="9"/>
  <c r="G610" i="9"/>
  <c r="H610" i="9"/>
  <c r="I610" i="9"/>
  <c r="J610" i="9"/>
  <c r="K610" i="9"/>
  <c r="L610" i="9"/>
  <c r="M610" i="9"/>
  <c r="N610" i="9"/>
  <c r="O610" i="9"/>
  <c r="P610" i="9"/>
  <c r="Q610" i="9"/>
  <c r="R610" i="9"/>
  <c r="S610" i="9"/>
  <c r="T610" i="9"/>
  <c r="U610" i="9"/>
  <c r="V610" i="9"/>
  <c r="W610" i="9"/>
  <c r="X610" i="9"/>
  <c r="Y610" i="9"/>
  <c r="Z610" i="9"/>
  <c r="AA610" i="9"/>
  <c r="AB610" i="9"/>
  <c r="AC610" i="9"/>
  <c r="AD610" i="9"/>
  <c r="AE610" i="9"/>
  <c r="AF610" i="9"/>
  <c r="AG610" i="9"/>
  <c r="AH610" i="9"/>
  <c r="AI610" i="9"/>
  <c r="AJ610" i="9"/>
  <c r="AK610" i="9"/>
  <c r="AL610" i="9"/>
  <c r="AM610" i="9"/>
  <c r="AN610" i="9"/>
  <c r="AO610" i="9"/>
  <c r="AP610" i="9"/>
  <c r="AQ610" i="9"/>
  <c r="AR610" i="9"/>
  <c r="AS610" i="9"/>
  <c r="AT610" i="9"/>
  <c r="AU610" i="9"/>
  <c r="AV610" i="9"/>
  <c r="AW610" i="9"/>
  <c r="AX610" i="9"/>
  <c r="AY610" i="9"/>
  <c r="AZ610" i="9"/>
  <c r="BA610" i="9"/>
  <c r="BB610" i="9"/>
  <c r="BC610" i="9"/>
  <c r="BD610" i="9"/>
  <c r="BE610" i="9"/>
  <c r="BF610" i="9"/>
  <c r="BG610" i="9"/>
  <c r="BH610" i="9"/>
  <c r="BI610" i="9"/>
  <c r="BJ610" i="9"/>
  <c r="BK610" i="9"/>
  <c r="B611" i="9"/>
  <c r="C611" i="9"/>
  <c r="D611" i="9"/>
  <c r="F611" i="9" s="1"/>
  <c r="E611" i="9"/>
  <c r="G611" i="9"/>
  <c r="H611" i="9"/>
  <c r="I611" i="9"/>
  <c r="J611" i="9"/>
  <c r="K611" i="9"/>
  <c r="L611" i="9"/>
  <c r="M611" i="9"/>
  <c r="N611" i="9"/>
  <c r="O611" i="9"/>
  <c r="P611" i="9"/>
  <c r="Q611" i="9"/>
  <c r="R611" i="9"/>
  <c r="S611" i="9"/>
  <c r="T611" i="9"/>
  <c r="U611" i="9"/>
  <c r="V611" i="9"/>
  <c r="W611" i="9"/>
  <c r="X611" i="9"/>
  <c r="Y611" i="9"/>
  <c r="Z611" i="9"/>
  <c r="AA611" i="9"/>
  <c r="AB611" i="9"/>
  <c r="AC611" i="9"/>
  <c r="AD611" i="9"/>
  <c r="AE611" i="9"/>
  <c r="AF611" i="9"/>
  <c r="AG611" i="9"/>
  <c r="AH611" i="9"/>
  <c r="AI611" i="9"/>
  <c r="AJ611" i="9"/>
  <c r="AK611" i="9"/>
  <c r="AL611" i="9"/>
  <c r="AM611" i="9"/>
  <c r="AN611" i="9"/>
  <c r="AO611" i="9"/>
  <c r="AP611" i="9"/>
  <c r="AQ611" i="9"/>
  <c r="AR611" i="9"/>
  <c r="AS611" i="9"/>
  <c r="AT611" i="9"/>
  <c r="AU611" i="9"/>
  <c r="AV611" i="9"/>
  <c r="AW611" i="9"/>
  <c r="AX611" i="9"/>
  <c r="AY611" i="9"/>
  <c r="AZ611" i="9"/>
  <c r="BA611" i="9"/>
  <c r="BB611" i="9"/>
  <c r="BC611" i="9"/>
  <c r="BD611" i="9"/>
  <c r="BE611" i="9"/>
  <c r="BF611" i="9"/>
  <c r="BG611" i="9"/>
  <c r="BH611" i="9"/>
  <c r="BI611" i="9"/>
  <c r="BJ611" i="9"/>
  <c r="BK611" i="9"/>
  <c r="B612" i="9"/>
  <c r="C612" i="9"/>
  <c r="D612" i="9"/>
  <c r="F612" i="9" s="1"/>
  <c r="E612" i="9"/>
  <c r="G612" i="9"/>
  <c r="H612" i="9"/>
  <c r="I612" i="9"/>
  <c r="J612" i="9"/>
  <c r="K612" i="9"/>
  <c r="L612" i="9"/>
  <c r="M612" i="9"/>
  <c r="N612" i="9"/>
  <c r="O612" i="9"/>
  <c r="P612" i="9"/>
  <c r="Q612" i="9"/>
  <c r="R612" i="9"/>
  <c r="S612" i="9"/>
  <c r="T612" i="9"/>
  <c r="U612" i="9"/>
  <c r="V612" i="9"/>
  <c r="W612" i="9"/>
  <c r="X612" i="9"/>
  <c r="Y612" i="9"/>
  <c r="Z612" i="9"/>
  <c r="AA612" i="9"/>
  <c r="AB612" i="9"/>
  <c r="AC612" i="9"/>
  <c r="AD612" i="9"/>
  <c r="AE612" i="9"/>
  <c r="AF612" i="9"/>
  <c r="AG612" i="9"/>
  <c r="AH612" i="9"/>
  <c r="AI612" i="9"/>
  <c r="AJ612" i="9"/>
  <c r="AK612" i="9"/>
  <c r="AL612" i="9"/>
  <c r="AM612" i="9"/>
  <c r="AN612" i="9"/>
  <c r="AO612" i="9"/>
  <c r="AP612" i="9"/>
  <c r="AQ612" i="9"/>
  <c r="AR612" i="9"/>
  <c r="AS612" i="9"/>
  <c r="AT612" i="9"/>
  <c r="AU612" i="9"/>
  <c r="AV612" i="9"/>
  <c r="AW612" i="9"/>
  <c r="AX612" i="9"/>
  <c r="AY612" i="9"/>
  <c r="AZ612" i="9"/>
  <c r="BA612" i="9"/>
  <c r="BB612" i="9"/>
  <c r="BC612" i="9"/>
  <c r="BD612" i="9"/>
  <c r="BE612" i="9"/>
  <c r="BF612" i="9"/>
  <c r="BG612" i="9"/>
  <c r="BH612" i="9"/>
  <c r="BI612" i="9"/>
  <c r="BJ612" i="9"/>
  <c r="BK612" i="9"/>
  <c r="B613" i="9"/>
  <c r="BN613" i="9" s="1"/>
  <c r="C613" i="9"/>
  <c r="D613" i="9"/>
  <c r="F613" i="9" s="1"/>
  <c r="E613" i="9"/>
  <c r="G613" i="9"/>
  <c r="H613" i="9"/>
  <c r="I613" i="9"/>
  <c r="J613" i="9"/>
  <c r="K613" i="9"/>
  <c r="L613" i="9"/>
  <c r="M613" i="9"/>
  <c r="N613" i="9"/>
  <c r="O613" i="9"/>
  <c r="P613" i="9"/>
  <c r="Q613" i="9"/>
  <c r="R613" i="9"/>
  <c r="S613" i="9"/>
  <c r="T613" i="9"/>
  <c r="U613" i="9"/>
  <c r="V613" i="9"/>
  <c r="W613" i="9"/>
  <c r="X613" i="9"/>
  <c r="Y613" i="9"/>
  <c r="Z613" i="9"/>
  <c r="AA613" i="9"/>
  <c r="AB613" i="9"/>
  <c r="AC613" i="9"/>
  <c r="AD613" i="9"/>
  <c r="AE613" i="9"/>
  <c r="AF613" i="9"/>
  <c r="AG613" i="9"/>
  <c r="AH613" i="9"/>
  <c r="AI613" i="9"/>
  <c r="AJ613" i="9"/>
  <c r="AK613" i="9"/>
  <c r="AL613" i="9"/>
  <c r="AM613" i="9"/>
  <c r="AN613" i="9"/>
  <c r="AO613" i="9"/>
  <c r="AP613" i="9"/>
  <c r="AQ613" i="9"/>
  <c r="AR613" i="9"/>
  <c r="AS613" i="9"/>
  <c r="AT613" i="9"/>
  <c r="AU613" i="9"/>
  <c r="AV613" i="9"/>
  <c r="AW613" i="9"/>
  <c r="AX613" i="9"/>
  <c r="AY613" i="9"/>
  <c r="AZ613" i="9"/>
  <c r="BA613" i="9"/>
  <c r="BB613" i="9"/>
  <c r="BC613" i="9"/>
  <c r="BD613" i="9"/>
  <c r="BE613" i="9"/>
  <c r="BF613" i="9"/>
  <c r="BG613" i="9"/>
  <c r="BH613" i="9"/>
  <c r="BI613" i="9"/>
  <c r="BJ613" i="9"/>
  <c r="BK613" i="9"/>
  <c r="B614" i="9"/>
  <c r="BN614" i="9" s="1"/>
  <c r="C614" i="9"/>
  <c r="D614" i="9"/>
  <c r="F614" i="9" s="1"/>
  <c r="E614" i="9"/>
  <c r="G614" i="9"/>
  <c r="H614" i="9"/>
  <c r="I614" i="9"/>
  <c r="J614" i="9"/>
  <c r="K614" i="9"/>
  <c r="L614" i="9"/>
  <c r="M614" i="9"/>
  <c r="N614" i="9"/>
  <c r="O614" i="9"/>
  <c r="P614" i="9"/>
  <c r="Q614" i="9"/>
  <c r="R614" i="9"/>
  <c r="S614" i="9"/>
  <c r="T614" i="9"/>
  <c r="U614" i="9"/>
  <c r="V614" i="9"/>
  <c r="W614" i="9"/>
  <c r="X614" i="9"/>
  <c r="Y614" i="9"/>
  <c r="Z614" i="9"/>
  <c r="AA614" i="9"/>
  <c r="AB614" i="9"/>
  <c r="AC614" i="9"/>
  <c r="AD614" i="9"/>
  <c r="AE614" i="9"/>
  <c r="AF614" i="9"/>
  <c r="AG614" i="9"/>
  <c r="AH614" i="9"/>
  <c r="AI614" i="9"/>
  <c r="AJ614" i="9"/>
  <c r="AK614" i="9"/>
  <c r="AL614" i="9"/>
  <c r="AM614" i="9"/>
  <c r="AN614" i="9"/>
  <c r="AO614" i="9"/>
  <c r="AP614" i="9"/>
  <c r="AQ614" i="9"/>
  <c r="AR614" i="9"/>
  <c r="AS614" i="9"/>
  <c r="AT614" i="9"/>
  <c r="AU614" i="9"/>
  <c r="AV614" i="9"/>
  <c r="AW614" i="9"/>
  <c r="AX614" i="9"/>
  <c r="AY614" i="9"/>
  <c r="AZ614" i="9"/>
  <c r="BA614" i="9"/>
  <c r="BB614" i="9"/>
  <c r="BC614" i="9"/>
  <c r="BD614" i="9"/>
  <c r="BE614" i="9"/>
  <c r="BF614" i="9"/>
  <c r="BG614" i="9"/>
  <c r="BH614" i="9"/>
  <c r="BI614" i="9"/>
  <c r="BJ614" i="9"/>
  <c r="BK614" i="9"/>
  <c r="B615" i="9"/>
  <c r="BN615" i="9" s="1"/>
  <c r="C615" i="9"/>
  <c r="D615" i="9"/>
  <c r="F615" i="9" s="1"/>
  <c r="E615" i="9"/>
  <c r="G615" i="9"/>
  <c r="H615" i="9"/>
  <c r="I615" i="9"/>
  <c r="J615" i="9"/>
  <c r="K615" i="9"/>
  <c r="L615" i="9"/>
  <c r="M615" i="9"/>
  <c r="N615" i="9"/>
  <c r="O615" i="9"/>
  <c r="P615" i="9"/>
  <c r="Q615" i="9"/>
  <c r="R615" i="9"/>
  <c r="S615" i="9"/>
  <c r="T615" i="9"/>
  <c r="U615" i="9"/>
  <c r="V615" i="9"/>
  <c r="W615" i="9"/>
  <c r="X615" i="9"/>
  <c r="Y615" i="9"/>
  <c r="Z615" i="9"/>
  <c r="AA615" i="9"/>
  <c r="AB615" i="9"/>
  <c r="AC615" i="9"/>
  <c r="AD615" i="9"/>
  <c r="AE615" i="9"/>
  <c r="AF615" i="9"/>
  <c r="AG615" i="9"/>
  <c r="AH615" i="9"/>
  <c r="AI615" i="9"/>
  <c r="AJ615" i="9"/>
  <c r="AK615" i="9"/>
  <c r="AL615" i="9"/>
  <c r="AM615" i="9"/>
  <c r="AN615" i="9"/>
  <c r="AO615" i="9"/>
  <c r="AP615" i="9"/>
  <c r="AQ615" i="9"/>
  <c r="AR615" i="9"/>
  <c r="AS615" i="9"/>
  <c r="AT615" i="9"/>
  <c r="AU615" i="9"/>
  <c r="AV615" i="9"/>
  <c r="AW615" i="9"/>
  <c r="AX615" i="9"/>
  <c r="AY615" i="9"/>
  <c r="AZ615" i="9"/>
  <c r="BA615" i="9"/>
  <c r="BB615" i="9"/>
  <c r="BC615" i="9"/>
  <c r="BD615" i="9"/>
  <c r="BE615" i="9"/>
  <c r="BF615" i="9"/>
  <c r="BG615" i="9"/>
  <c r="BH615" i="9"/>
  <c r="BI615" i="9"/>
  <c r="BJ615" i="9"/>
  <c r="BK615" i="9"/>
  <c r="B616" i="9"/>
  <c r="C616" i="9"/>
  <c r="D616" i="9"/>
  <c r="F616" i="9" s="1"/>
  <c r="E616" i="9"/>
  <c r="G616" i="9"/>
  <c r="H616" i="9"/>
  <c r="I616" i="9"/>
  <c r="J616" i="9"/>
  <c r="K616" i="9"/>
  <c r="L616" i="9"/>
  <c r="M616" i="9"/>
  <c r="N616" i="9"/>
  <c r="O616" i="9"/>
  <c r="P616" i="9"/>
  <c r="Q616" i="9"/>
  <c r="R616" i="9"/>
  <c r="S616" i="9"/>
  <c r="T616" i="9"/>
  <c r="U616" i="9"/>
  <c r="V616" i="9"/>
  <c r="W616" i="9"/>
  <c r="X616" i="9"/>
  <c r="Y616" i="9"/>
  <c r="Z616" i="9"/>
  <c r="AA616" i="9"/>
  <c r="AB616" i="9"/>
  <c r="AC616" i="9"/>
  <c r="AD616" i="9"/>
  <c r="AE616" i="9"/>
  <c r="AF616" i="9"/>
  <c r="AG616" i="9"/>
  <c r="AH616" i="9"/>
  <c r="AI616" i="9"/>
  <c r="AJ616" i="9"/>
  <c r="AK616" i="9"/>
  <c r="AL616" i="9"/>
  <c r="AM616" i="9"/>
  <c r="AN616" i="9"/>
  <c r="AO616" i="9"/>
  <c r="AP616" i="9"/>
  <c r="AQ616" i="9"/>
  <c r="AR616" i="9"/>
  <c r="AS616" i="9"/>
  <c r="AT616" i="9"/>
  <c r="AU616" i="9"/>
  <c r="AV616" i="9"/>
  <c r="AW616" i="9"/>
  <c r="AX616" i="9"/>
  <c r="AY616" i="9"/>
  <c r="AZ616" i="9"/>
  <c r="BA616" i="9"/>
  <c r="BB616" i="9"/>
  <c r="BC616" i="9"/>
  <c r="BD616" i="9"/>
  <c r="BE616" i="9"/>
  <c r="BF616" i="9"/>
  <c r="BG616" i="9"/>
  <c r="BH616" i="9"/>
  <c r="BI616" i="9"/>
  <c r="BJ616" i="9"/>
  <c r="BK616" i="9"/>
  <c r="B617" i="9"/>
  <c r="C617" i="9"/>
  <c r="D617" i="9"/>
  <c r="F617" i="9" s="1"/>
  <c r="E617" i="9"/>
  <c r="G617" i="9"/>
  <c r="H617" i="9"/>
  <c r="I617" i="9"/>
  <c r="J617" i="9"/>
  <c r="K617" i="9"/>
  <c r="L617" i="9"/>
  <c r="M617" i="9"/>
  <c r="N617" i="9"/>
  <c r="O617" i="9"/>
  <c r="P617" i="9"/>
  <c r="Q617" i="9"/>
  <c r="R617" i="9"/>
  <c r="S617" i="9"/>
  <c r="T617" i="9"/>
  <c r="U617" i="9"/>
  <c r="V617" i="9"/>
  <c r="W617" i="9"/>
  <c r="X617" i="9"/>
  <c r="Y617" i="9"/>
  <c r="Z617" i="9"/>
  <c r="AA617" i="9"/>
  <c r="AB617" i="9"/>
  <c r="AC617" i="9"/>
  <c r="AD617" i="9"/>
  <c r="AE617" i="9"/>
  <c r="AF617" i="9"/>
  <c r="AG617" i="9"/>
  <c r="AH617" i="9"/>
  <c r="AI617" i="9"/>
  <c r="AJ617" i="9"/>
  <c r="AK617" i="9"/>
  <c r="AL617" i="9"/>
  <c r="AM617" i="9"/>
  <c r="AN617" i="9"/>
  <c r="AO617" i="9"/>
  <c r="AP617" i="9"/>
  <c r="AQ617" i="9"/>
  <c r="AR617" i="9"/>
  <c r="AS617" i="9"/>
  <c r="AT617" i="9"/>
  <c r="AU617" i="9"/>
  <c r="AV617" i="9"/>
  <c r="AW617" i="9"/>
  <c r="AX617" i="9"/>
  <c r="AY617" i="9"/>
  <c r="AZ617" i="9"/>
  <c r="BA617" i="9"/>
  <c r="BB617" i="9"/>
  <c r="BC617" i="9"/>
  <c r="BD617" i="9"/>
  <c r="BE617" i="9"/>
  <c r="BF617" i="9"/>
  <c r="BG617" i="9"/>
  <c r="BH617" i="9"/>
  <c r="BI617" i="9"/>
  <c r="BJ617" i="9"/>
  <c r="BK617" i="9"/>
  <c r="B618" i="9"/>
  <c r="BN618" i="9" s="1"/>
  <c r="C618" i="9"/>
  <c r="D618" i="9"/>
  <c r="F618" i="9" s="1"/>
  <c r="E618" i="9"/>
  <c r="G618" i="9"/>
  <c r="H618" i="9"/>
  <c r="I618" i="9"/>
  <c r="J618" i="9"/>
  <c r="K618" i="9"/>
  <c r="L618" i="9"/>
  <c r="M618" i="9"/>
  <c r="N618" i="9"/>
  <c r="O618" i="9"/>
  <c r="P618" i="9"/>
  <c r="Q618" i="9"/>
  <c r="R618" i="9"/>
  <c r="S618" i="9"/>
  <c r="T618" i="9"/>
  <c r="U618" i="9"/>
  <c r="V618" i="9"/>
  <c r="W618" i="9"/>
  <c r="X618" i="9"/>
  <c r="Y618" i="9"/>
  <c r="Z618" i="9"/>
  <c r="AA618" i="9"/>
  <c r="AB618" i="9"/>
  <c r="AC618" i="9"/>
  <c r="AD618" i="9"/>
  <c r="AE618" i="9"/>
  <c r="AF618" i="9"/>
  <c r="AG618" i="9"/>
  <c r="AH618" i="9"/>
  <c r="AI618" i="9"/>
  <c r="AJ618" i="9"/>
  <c r="AK618" i="9"/>
  <c r="AL618" i="9"/>
  <c r="AM618" i="9"/>
  <c r="AN618" i="9"/>
  <c r="AO618" i="9"/>
  <c r="AP618" i="9"/>
  <c r="AQ618" i="9"/>
  <c r="AR618" i="9"/>
  <c r="AS618" i="9"/>
  <c r="AT618" i="9"/>
  <c r="AU618" i="9"/>
  <c r="AV618" i="9"/>
  <c r="AW618" i="9"/>
  <c r="AX618" i="9"/>
  <c r="AY618" i="9"/>
  <c r="AZ618" i="9"/>
  <c r="BA618" i="9"/>
  <c r="BB618" i="9"/>
  <c r="BC618" i="9"/>
  <c r="BD618" i="9"/>
  <c r="BE618" i="9"/>
  <c r="BF618" i="9"/>
  <c r="BG618" i="9"/>
  <c r="BH618" i="9"/>
  <c r="BI618" i="9"/>
  <c r="BJ618" i="9"/>
  <c r="BK618" i="9"/>
  <c r="B619" i="9"/>
  <c r="C619" i="9"/>
  <c r="D619" i="9"/>
  <c r="F619" i="9" s="1"/>
  <c r="E619" i="9"/>
  <c r="G619" i="9"/>
  <c r="H619" i="9"/>
  <c r="I619" i="9"/>
  <c r="J619" i="9"/>
  <c r="K619" i="9"/>
  <c r="L619" i="9"/>
  <c r="M619" i="9"/>
  <c r="N619" i="9"/>
  <c r="O619" i="9"/>
  <c r="P619" i="9"/>
  <c r="Q619" i="9"/>
  <c r="R619" i="9"/>
  <c r="S619" i="9"/>
  <c r="T619" i="9"/>
  <c r="U619" i="9"/>
  <c r="V619" i="9"/>
  <c r="W619" i="9"/>
  <c r="X619" i="9"/>
  <c r="Y619" i="9"/>
  <c r="Z619" i="9"/>
  <c r="AA619" i="9"/>
  <c r="AB619" i="9"/>
  <c r="AC619" i="9"/>
  <c r="AD619" i="9"/>
  <c r="AE619" i="9"/>
  <c r="AF619" i="9"/>
  <c r="AG619" i="9"/>
  <c r="AH619" i="9"/>
  <c r="AI619" i="9"/>
  <c r="AJ619" i="9"/>
  <c r="AK619" i="9"/>
  <c r="AL619" i="9"/>
  <c r="AM619" i="9"/>
  <c r="AN619" i="9"/>
  <c r="AO619" i="9"/>
  <c r="AP619" i="9"/>
  <c r="AQ619" i="9"/>
  <c r="AR619" i="9"/>
  <c r="AS619" i="9"/>
  <c r="AT619" i="9"/>
  <c r="AU619" i="9"/>
  <c r="AV619" i="9"/>
  <c r="AW619" i="9"/>
  <c r="AX619" i="9"/>
  <c r="AY619" i="9"/>
  <c r="AZ619" i="9"/>
  <c r="BA619" i="9"/>
  <c r="BB619" i="9"/>
  <c r="BC619" i="9"/>
  <c r="BD619" i="9"/>
  <c r="BE619" i="9"/>
  <c r="BF619" i="9"/>
  <c r="BG619" i="9"/>
  <c r="BH619" i="9"/>
  <c r="BI619" i="9"/>
  <c r="BJ619" i="9"/>
  <c r="BK619" i="9"/>
  <c r="B620" i="9"/>
  <c r="C620" i="9"/>
  <c r="D620" i="9"/>
  <c r="F620" i="9" s="1"/>
  <c r="E620" i="9"/>
  <c r="G620" i="9"/>
  <c r="H620" i="9"/>
  <c r="I620" i="9"/>
  <c r="J620" i="9"/>
  <c r="K620" i="9"/>
  <c r="L620" i="9"/>
  <c r="M620" i="9"/>
  <c r="N620" i="9"/>
  <c r="O620" i="9"/>
  <c r="P620" i="9"/>
  <c r="Q620" i="9"/>
  <c r="R620" i="9"/>
  <c r="S620" i="9"/>
  <c r="T620" i="9"/>
  <c r="U620" i="9"/>
  <c r="V620" i="9"/>
  <c r="W620" i="9"/>
  <c r="X620" i="9"/>
  <c r="Y620" i="9"/>
  <c r="Z620" i="9"/>
  <c r="AA620" i="9"/>
  <c r="AB620" i="9"/>
  <c r="AC620" i="9"/>
  <c r="AD620" i="9"/>
  <c r="AE620" i="9"/>
  <c r="AF620" i="9"/>
  <c r="AG620" i="9"/>
  <c r="AH620" i="9"/>
  <c r="AI620" i="9"/>
  <c r="AJ620" i="9"/>
  <c r="AK620" i="9"/>
  <c r="AL620" i="9"/>
  <c r="AM620" i="9"/>
  <c r="AN620" i="9"/>
  <c r="AO620" i="9"/>
  <c r="AP620" i="9"/>
  <c r="AQ620" i="9"/>
  <c r="AR620" i="9"/>
  <c r="AS620" i="9"/>
  <c r="AT620" i="9"/>
  <c r="AU620" i="9"/>
  <c r="AV620" i="9"/>
  <c r="AW620" i="9"/>
  <c r="AX620" i="9"/>
  <c r="AY620" i="9"/>
  <c r="AZ620" i="9"/>
  <c r="BA620" i="9"/>
  <c r="BB620" i="9"/>
  <c r="BC620" i="9"/>
  <c r="BD620" i="9"/>
  <c r="BE620" i="9"/>
  <c r="BF620" i="9"/>
  <c r="BG620" i="9"/>
  <c r="BH620" i="9"/>
  <c r="BI620" i="9"/>
  <c r="BJ620" i="9"/>
  <c r="BK620" i="9"/>
  <c r="B621" i="9"/>
  <c r="BL621" i="9" s="1"/>
  <c r="C621" i="9"/>
  <c r="D621" i="9"/>
  <c r="F621" i="9" s="1"/>
  <c r="E621" i="9"/>
  <c r="G621" i="9"/>
  <c r="H621" i="9"/>
  <c r="I621" i="9"/>
  <c r="J621" i="9"/>
  <c r="K621" i="9"/>
  <c r="L621" i="9"/>
  <c r="M621" i="9"/>
  <c r="N621" i="9"/>
  <c r="O621" i="9"/>
  <c r="P621" i="9"/>
  <c r="Q621" i="9"/>
  <c r="R621" i="9"/>
  <c r="S621" i="9"/>
  <c r="T621" i="9"/>
  <c r="U621" i="9"/>
  <c r="V621" i="9"/>
  <c r="W621" i="9"/>
  <c r="X621" i="9"/>
  <c r="Y621" i="9"/>
  <c r="Z621" i="9"/>
  <c r="AA621" i="9"/>
  <c r="AB621" i="9"/>
  <c r="AC621" i="9"/>
  <c r="AD621" i="9"/>
  <c r="AE621" i="9"/>
  <c r="AF621" i="9"/>
  <c r="AG621" i="9"/>
  <c r="AH621" i="9"/>
  <c r="AI621" i="9"/>
  <c r="AJ621" i="9"/>
  <c r="AK621" i="9"/>
  <c r="AL621" i="9"/>
  <c r="AM621" i="9"/>
  <c r="AN621" i="9"/>
  <c r="AO621" i="9"/>
  <c r="AP621" i="9"/>
  <c r="AQ621" i="9"/>
  <c r="AR621" i="9"/>
  <c r="AS621" i="9"/>
  <c r="AT621" i="9"/>
  <c r="AU621" i="9"/>
  <c r="AV621" i="9"/>
  <c r="AW621" i="9"/>
  <c r="AX621" i="9"/>
  <c r="AY621" i="9"/>
  <c r="AZ621" i="9"/>
  <c r="BA621" i="9"/>
  <c r="BB621" i="9"/>
  <c r="BC621" i="9"/>
  <c r="BD621" i="9"/>
  <c r="BE621" i="9"/>
  <c r="BF621" i="9"/>
  <c r="BG621" i="9"/>
  <c r="BH621" i="9"/>
  <c r="BI621" i="9"/>
  <c r="BJ621" i="9"/>
  <c r="BK621" i="9"/>
  <c r="B622" i="9"/>
  <c r="C622" i="9"/>
  <c r="D622" i="9"/>
  <c r="F622" i="9" s="1"/>
  <c r="E622" i="9"/>
  <c r="G622" i="9"/>
  <c r="H622" i="9"/>
  <c r="I622" i="9"/>
  <c r="J622" i="9"/>
  <c r="K622" i="9"/>
  <c r="L622" i="9"/>
  <c r="M622" i="9"/>
  <c r="N622" i="9"/>
  <c r="O622" i="9"/>
  <c r="P622" i="9"/>
  <c r="Q622" i="9"/>
  <c r="R622" i="9"/>
  <c r="S622" i="9"/>
  <c r="T622" i="9"/>
  <c r="U622" i="9"/>
  <c r="V622" i="9"/>
  <c r="W622" i="9"/>
  <c r="X622" i="9"/>
  <c r="Y622" i="9"/>
  <c r="Z622" i="9"/>
  <c r="AA622" i="9"/>
  <c r="AB622" i="9"/>
  <c r="AC622" i="9"/>
  <c r="AD622" i="9"/>
  <c r="AE622" i="9"/>
  <c r="AF622" i="9"/>
  <c r="AG622" i="9"/>
  <c r="AH622" i="9"/>
  <c r="AI622" i="9"/>
  <c r="AJ622" i="9"/>
  <c r="AK622" i="9"/>
  <c r="AL622" i="9"/>
  <c r="AM622" i="9"/>
  <c r="AN622" i="9"/>
  <c r="AO622" i="9"/>
  <c r="AP622" i="9"/>
  <c r="AQ622" i="9"/>
  <c r="AR622" i="9"/>
  <c r="AS622" i="9"/>
  <c r="AT622" i="9"/>
  <c r="AU622" i="9"/>
  <c r="AV622" i="9"/>
  <c r="AW622" i="9"/>
  <c r="AX622" i="9"/>
  <c r="AY622" i="9"/>
  <c r="AZ622" i="9"/>
  <c r="BA622" i="9"/>
  <c r="BB622" i="9"/>
  <c r="BC622" i="9"/>
  <c r="BD622" i="9"/>
  <c r="BE622" i="9"/>
  <c r="BF622" i="9"/>
  <c r="BG622" i="9"/>
  <c r="BH622" i="9"/>
  <c r="BI622" i="9"/>
  <c r="BJ622" i="9"/>
  <c r="BK622" i="9"/>
  <c r="B623" i="9"/>
  <c r="BL623" i="9" s="1"/>
  <c r="C623" i="9"/>
  <c r="D623" i="9"/>
  <c r="F623" i="9" s="1"/>
  <c r="E623" i="9"/>
  <c r="G623" i="9"/>
  <c r="H623" i="9"/>
  <c r="I623" i="9"/>
  <c r="J623" i="9"/>
  <c r="K623" i="9"/>
  <c r="L623" i="9"/>
  <c r="M623" i="9"/>
  <c r="N623" i="9"/>
  <c r="O623" i="9"/>
  <c r="P623" i="9"/>
  <c r="Q623" i="9"/>
  <c r="R623" i="9"/>
  <c r="S623" i="9"/>
  <c r="T623" i="9"/>
  <c r="U623" i="9"/>
  <c r="V623" i="9"/>
  <c r="W623" i="9"/>
  <c r="X623" i="9"/>
  <c r="Y623" i="9"/>
  <c r="Z623" i="9"/>
  <c r="AA623" i="9"/>
  <c r="AB623" i="9"/>
  <c r="AC623" i="9"/>
  <c r="AD623" i="9"/>
  <c r="AE623" i="9"/>
  <c r="AF623" i="9"/>
  <c r="AG623" i="9"/>
  <c r="AH623" i="9"/>
  <c r="AI623" i="9"/>
  <c r="AJ623" i="9"/>
  <c r="AK623" i="9"/>
  <c r="AL623" i="9"/>
  <c r="AM623" i="9"/>
  <c r="AN623" i="9"/>
  <c r="AO623" i="9"/>
  <c r="AP623" i="9"/>
  <c r="AQ623" i="9"/>
  <c r="AR623" i="9"/>
  <c r="AS623" i="9"/>
  <c r="AT623" i="9"/>
  <c r="AU623" i="9"/>
  <c r="AV623" i="9"/>
  <c r="AW623" i="9"/>
  <c r="AX623" i="9"/>
  <c r="AY623" i="9"/>
  <c r="AZ623" i="9"/>
  <c r="BA623" i="9"/>
  <c r="BB623" i="9"/>
  <c r="BC623" i="9"/>
  <c r="BD623" i="9"/>
  <c r="BE623" i="9"/>
  <c r="BF623" i="9"/>
  <c r="BG623" i="9"/>
  <c r="BH623" i="9"/>
  <c r="BI623" i="9"/>
  <c r="BJ623" i="9"/>
  <c r="BK623" i="9"/>
  <c r="B624" i="9"/>
  <c r="C624" i="9"/>
  <c r="D624" i="9"/>
  <c r="F624" i="9" s="1"/>
  <c r="E624" i="9"/>
  <c r="G624" i="9"/>
  <c r="H624" i="9"/>
  <c r="I624" i="9"/>
  <c r="J624" i="9"/>
  <c r="K624" i="9"/>
  <c r="L624" i="9"/>
  <c r="M624" i="9"/>
  <c r="N624" i="9"/>
  <c r="O624" i="9"/>
  <c r="P624" i="9"/>
  <c r="Q624" i="9"/>
  <c r="R624" i="9"/>
  <c r="S624" i="9"/>
  <c r="T624" i="9"/>
  <c r="U624" i="9"/>
  <c r="V624" i="9"/>
  <c r="W624" i="9"/>
  <c r="X624" i="9"/>
  <c r="Y624" i="9"/>
  <c r="Z624" i="9"/>
  <c r="AA624" i="9"/>
  <c r="AB624" i="9"/>
  <c r="AC624" i="9"/>
  <c r="AD624" i="9"/>
  <c r="AE624" i="9"/>
  <c r="AF624" i="9"/>
  <c r="AG624" i="9"/>
  <c r="AH624" i="9"/>
  <c r="AI624" i="9"/>
  <c r="AJ624" i="9"/>
  <c r="AK624" i="9"/>
  <c r="AL624" i="9"/>
  <c r="AM624" i="9"/>
  <c r="AN624" i="9"/>
  <c r="AO624" i="9"/>
  <c r="AP624" i="9"/>
  <c r="AQ624" i="9"/>
  <c r="AR624" i="9"/>
  <c r="AS624" i="9"/>
  <c r="AT624" i="9"/>
  <c r="AU624" i="9"/>
  <c r="AV624" i="9"/>
  <c r="AW624" i="9"/>
  <c r="AX624" i="9"/>
  <c r="AY624" i="9"/>
  <c r="AZ624" i="9"/>
  <c r="BA624" i="9"/>
  <c r="BB624" i="9"/>
  <c r="BC624" i="9"/>
  <c r="BD624" i="9"/>
  <c r="BE624" i="9"/>
  <c r="BF624" i="9"/>
  <c r="BG624" i="9"/>
  <c r="BH624" i="9"/>
  <c r="BI624" i="9"/>
  <c r="BJ624" i="9"/>
  <c r="BK624" i="9"/>
  <c r="B625" i="9"/>
  <c r="C625" i="9"/>
  <c r="D625" i="9"/>
  <c r="F625" i="9" s="1"/>
  <c r="E625" i="9"/>
  <c r="G625" i="9"/>
  <c r="H625" i="9"/>
  <c r="I625" i="9"/>
  <c r="J625" i="9"/>
  <c r="K625" i="9"/>
  <c r="L625" i="9"/>
  <c r="M625" i="9"/>
  <c r="N625" i="9"/>
  <c r="O625" i="9"/>
  <c r="P625" i="9"/>
  <c r="Q625" i="9"/>
  <c r="R625" i="9"/>
  <c r="S625" i="9"/>
  <c r="T625" i="9"/>
  <c r="U625" i="9"/>
  <c r="V625" i="9"/>
  <c r="W625" i="9"/>
  <c r="X625" i="9"/>
  <c r="Y625" i="9"/>
  <c r="Z625" i="9"/>
  <c r="AA625" i="9"/>
  <c r="AB625" i="9"/>
  <c r="AC625" i="9"/>
  <c r="AD625" i="9"/>
  <c r="AE625" i="9"/>
  <c r="AF625" i="9"/>
  <c r="AG625" i="9"/>
  <c r="AH625" i="9"/>
  <c r="AI625" i="9"/>
  <c r="AJ625" i="9"/>
  <c r="AK625" i="9"/>
  <c r="AL625" i="9"/>
  <c r="AM625" i="9"/>
  <c r="AN625" i="9"/>
  <c r="AO625" i="9"/>
  <c r="AP625" i="9"/>
  <c r="AQ625" i="9"/>
  <c r="AR625" i="9"/>
  <c r="AS625" i="9"/>
  <c r="AT625" i="9"/>
  <c r="AU625" i="9"/>
  <c r="AV625" i="9"/>
  <c r="AW625" i="9"/>
  <c r="AX625" i="9"/>
  <c r="AY625" i="9"/>
  <c r="AZ625" i="9"/>
  <c r="BA625" i="9"/>
  <c r="BB625" i="9"/>
  <c r="BC625" i="9"/>
  <c r="BD625" i="9"/>
  <c r="BE625" i="9"/>
  <c r="BF625" i="9"/>
  <c r="BG625" i="9"/>
  <c r="BH625" i="9"/>
  <c r="BI625" i="9"/>
  <c r="BJ625" i="9"/>
  <c r="BK625" i="9"/>
  <c r="B626" i="9"/>
  <c r="C626" i="9"/>
  <c r="D626" i="9"/>
  <c r="F626" i="9" s="1"/>
  <c r="E626" i="9"/>
  <c r="G626" i="9"/>
  <c r="H626" i="9"/>
  <c r="I626" i="9"/>
  <c r="J626" i="9"/>
  <c r="K626" i="9"/>
  <c r="L626" i="9"/>
  <c r="M626" i="9"/>
  <c r="N626" i="9"/>
  <c r="O626" i="9"/>
  <c r="P626" i="9"/>
  <c r="Q626" i="9"/>
  <c r="R626" i="9"/>
  <c r="S626" i="9"/>
  <c r="T626" i="9"/>
  <c r="U626" i="9"/>
  <c r="V626" i="9"/>
  <c r="W626" i="9"/>
  <c r="X626" i="9"/>
  <c r="Y626" i="9"/>
  <c r="Z626" i="9"/>
  <c r="AA626" i="9"/>
  <c r="AB626" i="9"/>
  <c r="AC626" i="9"/>
  <c r="AD626" i="9"/>
  <c r="AE626" i="9"/>
  <c r="AF626" i="9"/>
  <c r="AG626" i="9"/>
  <c r="AH626" i="9"/>
  <c r="AI626" i="9"/>
  <c r="AJ626" i="9"/>
  <c r="AK626" i="9"/>
  <c r="AL626" i="9"/>
  <c r="AM626" i="9"/>
  <c r="AN626" i="9"/>
  <c r="AO626" i="9"/>
  <c r="AP626" i="9"/>
  <c r="AQ626" i="9"/>
  <c r="AR626" i="9"/>
  <c r="AS626" i="9"/>
  <c r="AT626" i="9"/>
  <c r="AU626" i="9"/>
  <c r="AV626" i="9"/>
  <c r="AW626" i="9"/>
  <c r="AX626" i="9"/>
  <c r="AY626" i="9"/>
  <c r="AZ626" i="9"/>
  <c r="BA626" i="9"/>
  <c r="BB626" i="9"/>
  <c r="BC626" i="9"/>
  <c r="BD626" i="9"/>
  <c r="BE626" i="9"/>
  <c r="BF626" i="9"/>
  <c r="BG626" i="9"/>
  <c r="BH626" i="9"/>
  <c r="BI626" i="9"/>
  <c r="BJ626" i="9"/>
  <c r="BK626" i="9"/>
  <c r="B627" i="9"/>
  <c r="BL627" i="9" s="1"/>
  <c r="C627" i="9"/>
  <c r="D627" i="9"/>
  <c r="F627" i="9" s="1"/>
  <c r="E627" i="9"/>
  <c r="G627" i="9"/>
  <c r="H627" i="9"/>
  <c r="I627" i="9"/>
  <c r="J627" i="9"/>
  <c r="K627" i="9"/>
  <c r="L627" i="9"/>
  <c r="M627" i="9"/>
  <c r="N627" i="9"/>
  <c r="O627" i="9"/>
  <c r="P627" i="9"/>
  <c r="Q627" i="9"/>
  <c r="R627" i="9"/>
  <c r="S627" i="9"/>
  <c r="T627" i="9"/>
  <c r="U627" i="9"/>
  <c r="V627" i="9"/>
  <c r="W627" i="9"/>
  <c r="X627" i="9"/>
  <c r="Y627" i="9"/>
  <c r="Z627" i="9"/>
  <c r="AA627" i="9"/>
  <c r="AB627" i="9"/>
  <c r="AC627" i="9"/>
  <c r="AD627" i="9"/>
  <c r="AE627" i="9"/>
  <c r="AF627" i="9"/>
  <c r="AG627" i="9"/>
  <c r="AH627" i="9"/>
  <c r="AI627" i="9"/>
  <c r="AJ627" i="9"/>
  <c r="AK627" i="9"/>
  <c r="AL627" i="9"/>
  <c r="AM627" i="9"/>
  <c r="AN627" i="9"/>
  <c r="AO627" i="9"/>
  <c r="AP627" i="9"/>
  <c r="AQ627" i="9"/>
  <c r="AR627" i="9"/>
  <c r="AS627" i="9"/>
  <c r="AT627" i="9"/>
  <c r="AU627" i="9"/>
  <c r="AV627" i="9"/>
  <c r="AW627" i="9"/>
  <c r="AX627" i="9"/>
  <c r="AY627" i="9"/>
  <c r="AZ627" i="9"/>
  <c r="BA627" i="9"/>
  <c r="BB627" i="9"/>
  <c r="BC627" i="9"/>
  <c r="BD627" i="9"/>
  <c r="BE627" i="9"/>
  <c r="BF627" i="9"/>
  <c r="BG627" i="9"/>
  <c r="BH627" i="9"/>
  <c r="BI627" i="9"/>
  <c r="BJ627" i="9"/>
  <c r="BK627" i="9"/>
  <c r="B628" i="9"/>
  <c r="BO628" i="9" s="1"/>
  <c r="C628" i="9"/>
  <c r="D628" i="9"/>
  <c r="F628" i="9" s="1"/>
  <c r="E628" i="9"/>
  <c r="G628" i="9"/>
  <c r="H628" i="9"/>
  <c r="I628" i="9"/>
  <c r="J628" i="9"/>
  <c r="K628" i="9"/>
  <c r="L628" i="9"/>
  <c r="M628" i="9"/>
  <c r="N628" i="9"/>
  <c r="O628" i="9"/>
  <c r="P628" i="9"/>
  <c r="Q628" i="9"/>
  <c r="R628" i="9"/>
  <c r="S628" i="9"/>
  <c r="T628" i="9"/>
  <c r="U628" i="9"/>
  <c r="V628" i="9"/>
  <c r="W628" i="9"/>
  <c r="X628" i="9"/>
  <c r="Y628" i="9"/>
  <c r="Z628" i="9"/>
  <c r="AA628" i="9"/>
  <c r="AB628" i="9"/>
  <c r="AC628" i="9"/>
  <c r="AD628" i="9"/>
  <c r="AE628" i="9"/>
  <c r="AF628" i="9"/>
  <c r="AG628" i="9"/>
  <c r="AH628" i="9"/>
  <c r="AI628" i="9"/>
  <c r="AJ628" i="9"/>
  <c r="AK628" i="9"/>
  <c r="AL628" i="9"/>
  <c r="AM628" i="9"/>
  <c r="AN628" i="9"/>
  <c r="AO628" i="9"/>
  <c r="AP628" i="9"/>
  <c r="AQ628" i="9"/>
  <c r="AR628" i="9"/>
  <c r="AS628" i="9"/>
  <c r="AT628" i="9"/>
  <c r="AU628" i="9"/>
  <c r="AV628" i="9"/>
  <c r="AW628" i="9"/>
  <c r="AX628" i="9"/>
  <c r="AY628" i="9"/>
  <c r="AZ628" i="9"/>
  <c r="BA628" i="9"/>
  <c r="BB628" i="9"/>
  <c r="BC628" i="9"/>
  <c r="BD628" i="9"/>
  <c r="BE628" i="9"/>
  <c r="BF628" i="9"/>
  <c r="BG628" i="9"/>
  <c r="BH628" i="9"/>
  <c r="BI628" i="9"/>
  <c r="BJ628" i="9"/>
  <c r="BK628" i="9"/>
  <c r="B629" i="9"/>
  <c r="BM629" i="9" s="1"/>
  <c r="C629" i="9"/>
  <c r="D629" i="9"/>
  <c r="F629" i="9" s="1"/>
  <c r="E629" i="9"/>
  <c r="G629" i="9"/>
  <c r="H629" i="9"/>
  <c r="I629" i="9"/>
  <c r="J629" i="9"/>
  <c r="K629" i="9"/>
  <c r="L629" i="9"/>
  <c r="M629" i="9"/>
  <c r="N629" i="9"/>
  <c r="O629" i="9"/>
  <c r="P629" i="9"/>
  <c r="Q629" i="9"/>
  <c r="R629" i="9"/>
  <c r="S629" i="9"/>
  <c r="T629" i="9"/>
  <c r="U629" i="9"/>
  <c r="V629" i="9"/>
  <c r="W629" i="9"/>
  <c r="X629" i="9"/>
  <c r="Y629" i="9"/>
  <c r="Z629" i="9"/>
  <c r="AA629" i="9"/>
  <c r="AB629" i="9"/>
  <c r="AC629" i="9"/>
  <c r="AD629" i="9"/>
  <c r="AE629" i="9"/>
  <c r="AF629" i="9"/>
  <c r="AG629" i="9"/>
  <c r="AH629" i="9"/>
  <c r="AI629" i="9"/>
  <c r="AJ629" i="9"/>
  <c r="AK629" i="9"/>
  <c r="AL629" i="9"/>
  <c r="AM629" i="9"/>
  <c r="AN629" i="9"/>
  <c r="AO629" i="9"/>
  <c r="AP629" i="9"/>
  <c r="AQ629" i="9"/>
  <c r="AR629" i="9"/>
  <c r="AS629" i="9"/>
  <c r="AT629" i="9"/>
  <c r="AU629" i="9"/>
  <c r="AV629" i="9"/>
  <c r="AW629" i="9"/>
  <c r="AX629" i="9"/>
  <c r="AY629" i="9"/>
  <c r="AZ629" i="9"/>
  <c r="BA629" i="9"/>
  <c r="BB629" i="9"/>
  <c r="BC629" i="9"/>
  <c r="BD629" i="9"/>
  <c r="BE629" i="9"/>
  <c r="BF629" i="9"/>
  <c r="BG629" i="9"/>
  <c r="BH629" i="9"/>
  <c r="BI629" i="9"/>
  <c r="BJ629" i="9"/>
  <c r="BK629" i="9"/>
  <c r="B630" i="9"/>
  <c r="C630" i="9"/>
  <c r="D630" i="9"/>
  <c r="F630" i="9" s="1"/>
  <c r="E630" i="9"/>
  <c r="G630" i="9"/>
  <c r="H630" i="9"/>
  <c r="I630" i="9"/>
  <c r="J630" i="9"/>
  <c r="K630" i="9"/>
  <c r="L630" i="9"/>
  <c r="M630" i="9"/>
  <c r="N630" i="9"/>
  <c r="O630" i="9"/>
  <c r="P630" i="9"/>
  <c r="Q630" i="9"/>
  <c r="R630" i="9"/>
  <c r="S630" i="9"/>
  <c r="T630" i="9"/>
  <c r="U630" i="9"/>
  <c r="V630" i="9"/>
  <c r="W630" i="9"/>
  <c r="X630" i="9"/>
  <c r="Y630" i="9"/>
  <c r="Z630" i="9"/>
  <c r="AA630" i="9"/>
  <c r="AB630" i="9"/>
  <c r="AC630" i="9"/>
  <c r="AD630" i="9"/>
  <c r="AE630" i="9"/>
  <c r="AF630" i="9"/>
  <c r="AG630" i="9"/>
  <c r="AH630" i="9"/>
  <c r="AI630" i="9"/>
  <c r="AJ630" i="9"/>
  <c r="AK630" i="9"/>
  <c r="AL630" i="9"/>
  <c r="AM630" i="9"/>
  <c r="AN630" i="9"/>
  <c r="AO630" i="9"/>
  <c r="AP630" i="9"/>
  <c r="AQ630" i="9"/>
  <c r="AR630" i="9"/>
  <c r="AS630" i="9"/>
  <c r="AT630" i="9"/>
  <c r="AU630" i="9"/>
  <c r="AV630" i="9"/>
  <c r="AW630" i="9"/>
  <c r="AX630" i="9"/>
  <c r="AY630" i="9"/>
  <c r="AZ630" i="9"/>
  <c r="BA630" i="9"/>
  <c r="BB630" i="9"/>
  <c r="BC630" i="9"/>
  <c r="BD630" i="9"/>
  <c r="BE630" i="9"/>
  <c r="BF630" i="9"/>
  <c r="BG630" i="9"/>
  <c r="BH630" i="9"/>
  <c r="BI630" i="9"/>
  <c r="BJ630" i="9"/>
  <c r="BK630" i="9"/>
  <c r="B631" i="9"/>
  <c r="BN631" i="9" s="1"/>
  <c r="C631" i="9"/>
  <c r="D631" i="9"/>
  <c r="F631" i="9" s="1"/>
  <c r="E631" i="9"/>
  <c r="G631" i="9"/>
  <c r="H631" i="9"/>
  <c r="I631" i="9"/>
  <c r="J631" i="9"/>
  <c r="K631" i="9"/>
  <c r="L631" i="9"/>
  <c r="M631" i="9"/>
  <c r="N631" i="9"/>
  <c r="O631" i="9"/>
  <c r="P631" i="9"/>
  <c r="Q631" i="9"/>
  <c r="R631" i="9"/>
  <c r="S631" i="9"/>
  <c r="T631" i="9"/>
  <c r="U631" i="9"/>
  <c r="V631" i="9"/>
  <c r="W631" i="9"/>
  <c r="X631" i="9"/>
  <c r="Y631" i="9"/>
  <c r="Z631" i="9"/>
  <c r="AA631" i="9"/>
  <c r="AB631" i="9"/>
  <c r="AC631" i="9"/>
  <c r="AD631" i="9"/>
  <c r="AE631" i="9"/>
  <c r="AF631" i="9"/>
  <c r="AG631" i="9"/>
  <c r="AH631" i="9"/>
  <c r="AI631" i="9"/>
  <c r="AJ631" i="9"/>
  <c r="AK631" i="9"/>
  <c r="AL631" i="9"/>
  <c r="AM631" i="9"/>
  <c r="AN631" i="9"/>
  <c r="AO631" i="9"/>
  <c r="AP631" i="9"/>
  <c r="AQ631" i="9"/>
  <c r="AR631" i="9"/>
  <c r="AS631" i="9"/>
  <c r="AT631" i="9"/>
  <c r="AU631" i="9"/>
  <c r="AV631" i="9"/>
  <c r="AW631" i="9"/>
  <c r="AX631" i="9"/>
  <c r="AY631" i="9"/>
  <c r="AZ631" i="9"/>
  <c r="BA631" i="9"/>
  <c r="BB631" i="9"/>
  <c r="BC631" i="9"/>
  <c r="BD631" i="9"/>
  <c r="BE631" i="9"/>
  <c r="BF631" i="9"/>
  <c r="BG631" i="9"/>
  <c r="BH631" i="9"/>
  <c r="BI631" i="9"/>
  <c r="BJ631" i="9"/>
  <c r="BK631" i="9"/>
  <c r="B632" i="9"/>
  <c r="C632" i="9"/>
  <c r="D632" i="9"/>
  <c r="F632" i="9" s="1"/>
  <c r="E632" i="9"/>
  <c r="G632" i="9"/>
  <c r="H632" i="9"/>
  <c r="I632" i="9"/>
  <c r="J632" i="9"/>
  <c r="K632" i="9"/>
  <c r="L632" i="9"/>
  <c r="M632" i="9"/>
  <c r="N632" i="9"/>
  <c r="O632" i="9"/>
  <c r="P632" i="9"/>
  <c r="Q632" i="9"/>
  <c r="R632" i="9"/>
  <c r="S632" i="9"/>
  <c r="T632" i="9"/>
  <c r="U632" i="9"/>
  <c r="V632" i="9"/>
  <c r="W632" i="9"/>
  <c r="X632" i="9"/>
  <c r="Y632" i="9"/>
  <c r="Z632" i="9"/>
  <c r="AA632" i="9"/>
  <c r="AB632" i="9"/>
  <c r="AC632" i="9"/>
  <c r="AD632" i="9"/>
  <c r="AE632" i="9"/>
  <c r="AF632" i="9"/>
  <c r="AG632" i="9"/>
  <c r="AH632" i="9"/>
  <c r="AI632" i="9"/>
  <c r="AJ632" i="9"/>
  <c r="AK632" i="9"/>
  <c r="AL632" i="9"/>
  <c r="AM632" i="9"/>
  <c r="AN632" i="9"/>
  <c r="AO632" i="9"/>
  <c r="AP632" i="9"/>
  <c r="AQ632" i="9"/>
  <c r="AR632" i="9"/>
  <c r="AS632" i="9"/>
  <c r="AT632" i="9"/>
  <c r="AU632" i="9"/>
  <c r="AV632" i="9"/>
  <c r="AW632" i="9"/>
  <c r="AX632" i="9"/>
  <c r="AY632" i="9"/>
  <c r="AZ632" i="9"/>
  <c r="BA632" i="9"/>
  <c r="BB632" i="9"/>
  <c r="BC632" i="9"/>
  <c r="BD632" i="9"/>
  <c r="BE632" i="9"/>
  <c r="BF632" i="9"/>
  <c r="BG632" i="9"/>
  <c r="BH632" i="9"/>
  <c r="BI632" i="9"/>
  <c r="BJ632" i="9"/>
  <c r="BK632" i="9"/>
  <c r="B633" i="9"/>
  <c r="BN633" i="9" s="1"/>
  <c r="C633" i="9"/>
  <c r="D633" i="9"/>
  <c r="F633" i="9" s="1"/>
  <c r="E633" i="9"/>
  <c r="G633" i="9"/>
  <c r="H633" i="9"/>
  <c r="I633" i="9"/>
  <c r="J633" i="9"/>
  <c r="K633" i="9"/>
  <c r="L633" i="9"/>
  <c r="M633" i="9"/>
  <c r="N633" i="9"/>
  <c r="O633" i="9"/>
  <c r="P633" i="9"/>
  <c r="Q633" i="9"/>
  <c r="R633" i="9"/>
  <c r="S633" i="9"/>
  <c r="T633" i="9"/>
  <c r="U633" i="9"/>
  <c r="V633" i="9"/>
  <c r="W633" i="9"/>
  <c r="X633" i="9"/>
  <c r="Y633" i="9"/>
  <c r="Z633" i="9"/>
  <c r="AA633" i="9"/>
  <c r="AB633" i="9"/>
  <c r="AC633" i="9"/>
  <c r="AD633" i="9"/>
  <c r="AE633" i="9"/>
  <c r="AF633" i="9"/>
  <c r="AG633" i="9"/>
  <c r="AH633" i="9"/>
  <c r="AI633" i="9"/>
  <c r="AJ633" i="9"/>
  <c r="AK633" i="9"/>
  <c r="AL633" i="9"/>
  <c r="AM633" i="9"/>
  <c r="AN633" i="9"/>
  <c r="AO633" i="9"/>
  <c r="AP633" i="9"/>
  <c r="AQ633" i="9"/>
  <c r="AR633" i="9"/>
  <c r="AS633" i="9"/>
  <c r="AT633" i="9"/>
  <c r="AU633" i="9"/>
  <c r="AV633" i="9"/>
  <c r="AW633" i="9"/>
  <c r="AX633" i="9"/>
  <c r="AY633" i="9"/>
  <c r="AZ633" i="9"/>
  <c r="BA633" i="9"/>
  <c r="BB633" i="9"/>
  <c r="BC633" i="9"/>
  <c r="BD633" i="9"/>
  <c r="BE633" i="9"/>
  <c r="BF633" i="9"/>
  <c r="BG633" i="9"/>
  <c r="BH633" i="9"/>
  <c r="BI633" i="9"/>
  <c r="BJ633" i="9"/>
  <c r="BK633" i="9"/>
  <c r="B634" i="9"/>
  <c r="BL634" i="9" s="1"/>
  <c r="C634" i="9"/>
  <c r="D634" i="9"/>
  <c r="F634" i="9" s="1"/>
  <c r="E634" i="9"/>
  <c r="G634" i="9"/>
  <c r="H634" i="9"/>
  <c r="I634" i="9"/>
  <c r="J634" i="9"/>
  <c r="K634" i="9"/>
  <c r="L634" i="9"/>
  <c r="M634" i="9"/>
  <c r="N634" i="9"/>
  <c r="O634" i="9"/>
  <c r="P634" i="9"/>
  <c r="Q634" i="9"/>
  <c r="R634" i="9"/>
  <c r="S634" i="9"/>
  <c r="T634" i="9"/>
  <c r="U634" i="9"/>
  <c r="V634" i="9"/>
  <c r="W634" i="9"/>
  <c r="X634" i="9"/>
  <c r="Y634" i="9"/>
  <c r="Z634" i="9"/>
  <c r="AA634" i="9"/>
  <c r="AB634" i="9"/>
  <c r="AC634" i="9"/>
  <c r="AD634" i="9"/>
  <c r="AE634" i="9"/>
  <c r="AF634" i="9"/>
  <c r="AG634" i="9"/>
  <c r="AH634" i="9"/>
  <c r="AI634" i="9"/>
  <c r="AJ634" i="9"/>
  <c r="AK634" i="9"/>
  <c r="AL634" i="9"/>
  <c r="AM634" i="9"/>
  <c r="AN634" i="9"/>
  <c r="AO634" i="9"/>
  <c r="AP634" i="9"/>
  <c r="AQ634" i="9"/>
  <c r="AR634" i="9"/>
  <c r="AS634" i="9"/>
  <c r="AT634" i="9"/>
  <c r="AU634" i="9"/>
  <c r="AV634" i="9"/>
  <c r="AW634" i="9"/>
  <c r="AX634" i="9"/>
  <c r="AY634" i="9"/>
  <c r="AZ634" i="9"/>
  <c r="BA634" i="9"/>
  <c r="BB634" i="9"/>
  <c r="BC634" i="9"/>
  <c r="BD634" i="9"/>
  <c r="BE634" i="9"/>
  <c r="BF634" i="9"/>
  <c r="BG634" i="9"/>
  <c r="BH634" i="9"/>
  <c r="BI634" i="9"/>
  <c r="BJ634" i="9"/>
  <c r="BK634" i="9"/>
  <c r="B635" i="9"/>
  <c r="C635" i="9"/>
  <c r="D635" i="9"/>
  <c r="F635" i="9" s="1"/>
  <c r="E635" i="9"/>
  <c r="G635" i="9"/>
  <c r="H635" i="9"/>
  <c r="I635" i="9"/>
  <c r="J635" i="9"/>
  <c r="K635" i="9"/>
  <c r="L635" i="9"/>
  <c r="M635" i="9"/>
  <c r="N635" i="9"/>
  <c r="O635" i="9"/>
  <c r="P635" i="9"/>
  <c r="Q635" i="9"/>
  <c r="R635" i="9"/>
  <c r="S635" i="9"/>
  <c r="T635" i="9"/>
  <c r="U635" i="9"/>
  <c r="V635" i="9"/>
  <c r="W635" i="9"/>
  <c r="X635" i="9"/>
  <c r="Y635" i="9"/>
  <c r="Z635" i="9"/>
  <c r="AA635" i="9"/>
  <c r="AB635" i="9"/>
  <c r="AC635" i="9"/>
  <c r="AD635" i="9"/>
  <c r="AE635" i="9"/>
  <c r="AF635" i="9"/>
  <c r="AG635" i="9"/>
  <c r="AH635" i="9"/>
  <c r="AI635" i="9"/>
  <c r="AJ635" i="9"/>
  <c r="AK635" i="9"/>
  <c r="AL635" i="9"/>
  <c r="AM635" i="9"/>
  <c r="AN635" i="9"/>
  <c r="AO635" i="9"/>
  <c r="AP635" i="9"/>
  <c r="AQ635" i="9"/>
  <c r="AR635" i="9"/>
  <c r="AS635" i="9"/>
  <c r="AT635" i="9"/>
  <c r="AU635" i="9"/>
  <c r="AV635" i="9"/>
  <c r="AW635" i="9"/>
  <c r="AX635" i="9"/>
  <c r="AY635" i="9"/>
  <c r="AZ635" i="9"/>
  <c r="BA635" i="9"/>
  <c r="BB635" i="9"/>
  <c r="BC635" i="9"/>
  <c r="BD635" i="9"/>
  <c r="BE635" i="9"/>
  <c r="BF635" i="9"/>
  <c r="BG635" i="9"/>
  <c r="BH635" i="9"/>
  <c r="BI635" i="9"/>
  <c r="BJ635" i="9"/>
  <c r="BK635" i="9"/>
  <c r="B636" i="9"/>
  <c r="BN636" i="9" s="1"/>
  <c r="C636" i="9"/>
  <c r="D636" i="9"/>
  <c r="F636" i="9" s="1"/>
  <c r="E636" i="9"/>
  <c r="G636" i="9"/>
  <c r="H636" i="9"/>
  <c r="I636" i="9"/>
  <c r="J636" i="9"/>
  <c r="K636" i="9"/>
  <c r="L636" i="9"/>
  <c r="M636" i="9"/>
  <c r="N636" i="9"/>
  <c r="O636" i="9"/>
  <c r="P636" i="9"/>
  <c r="Q636" i="9"/>
  <c r="R636" i="9"/>
  <c r="S636" i="9"/>
  <c r="T636" i="9"/>
  <c r="U636" i="9"/>
  <c r="V636" i="9"/>
  <c r="W636" i="9"/>
  <c r="X636" i="9"/>
  <c r="Y636" i="9"/>
  <c r="Z636" i="9"/>
  <c r="AA636" i="9"/>
  <c r="AB636" i="9"/>
  <c r="AC636" i="9"/>
  <c r="AD636" i="9"/>
  <c r="AE636" i="9"/>
  <c r="AF636" i="9"/>
  <c r="AG636" i="9"/>
  <c r="AH636" i="9"/>
  <c r="AI636" i="9"/>
  <c r="AJ636" i="9"/>
  <c r="AK636" i="9"/>
  <c r="AL636" i="9"/>
  <c r="AM636" i="9"/>
  <c r="AN636" i="9"/>
  <c r="AO636" i="9"/>
  <c r="AP636" i="9"/>
  <c r="AQ636" i="9"/>
  <c r="AR636" i="9"/>
  <c r="AS636" i="9"/>
  <c r="AT636" i="9"/>
  <c r="AU636" i="9"/>
  <c r="AV636" i="9"/>
  <c r="AW636" i="9"/>
  <c r="AX636" i="9"/>
  <c r="AY636" i="9"/>
  <c r="AZ636" i="9"/>
  <c r="BA636" i="9"/>
  <c r="BB636" i="9"/>
  <c r="BC636" i="9"/>
  <c r="BD636" i="9"/>
  <c r="BE636" i="9"/>
  <c r="BF636" i="9"/>
  <c r="BG636" i="9"/>
  <c r="BH636" i="9"/>
  <c r="BI636" i="9"/>
  <c r="BJ636" i="9"/>
  <c r="BK636" i="9"/>
  <c r="B637" i="9"/>
  <c r="C637" i="9"/>
  <c r="D637" i="9"/>
  <c r="F637" i="9" s="1"/>
  <c r="E637" i="9"/>
  <c r="G637" i="9"/>
  <c r="H637" i="9"/>
  <c r="I637" i="9"/>
  <c r="J637" i="9"/>
  <c r="K637" i="9"/>
  <c r="L637" i="9"/>
  <c r="M637" i="9"/>
  <c r="N637" i="9"/>
  <c r="O637" i="9"/>
  <c r="P637" i="9"/>
  <c r="Q637" i="9"/>
  <c r="R637" i="9"/>
  <c r="S637" i="9"/>
  <c r="T637" i="9"/>
  <c r="U637" i="9"/>
  <c r="V637" i="9"/>
  <c r="W637" i="9"/>
  <c r="X637" i="9"/>
  <c r="Y637" i="9"/>
  <c r="Z637" i="9"/>
  <c r="AA637" i="9"/>
  <c r="AB637" i="9"/>
  <c r="AC637" i="9"/>
  <c r="AD637" i="9"/>
  <c r="AE637" i="9"/>
  <c r="AF637" i="9"/>
  <c r="AG637" i="9"/>
  <c r="AH637" i="9"/>
  <c r="AI637" i="9"/>
  <c r="AJ637" i="9"/>
  <c r="AK637" i="9"/>
  <c r="AL637" i="9"/>
  <c r="AM637" i="9"/>
  <c r="AN637" i="9"/>
  <c r="AO637" i="9"/>
  <c r="AP637" i="9"/>
  <c r="AQ637" i="9"/>
  <c r="AR637" i="9"/>
  <c r="AS637" i="9"/>
  <c r="AT637" i="9"/>
  <c r="AU637" i="9"/>
  <c r="AV637" i="9"/>
  <c r="AW637" i="9"/>
  <c r="AX637" i="9"/>
  <c r="AY637" i="9"/>
  <c r="AZ637" i="9"/>
  <c r="BA637" i="9"/>
  <c r="BB637" i="9"/>
  <c r="BC637" i="9"/>
  <c r="BD637" i="9"/>
  <c r="BE637" i="9"/>
  <c r="BF637" i="9"/>
  <c r="BG637" i="9"/>
  <c r="BH637" i="9"/>
  <c r="BI637" i="9"/>
  <c r="BJ637" i="9"/>
  <c r="BK637" i="9"/>
  <c r="B638" i="9"/>
  <c r="BL638" i="9" s="1"/>
  <c r="C638" i="9"/>
  <c r="D638" i="9"/>
  <c r="F638" i="9" s="1"/>
  <c r="E638" i="9"/>
  <c r="G638" i="9"/>
  <c r="H638" i="9"/>
  <c r="I638" i="9"/>
  <c r="J638" i="9"/>
  <c r="K638" i="9"/>
  <c r="L638" i="9"/>
  <c r="M638" i="9"/>
  <c r="N638" i="9"/>
  <c r="O638" i="9"/>
  <c r="P638" i="9"/>
  <c r="Q638" i="9"/>
  <c r="R638" i="9"/>
  <c r="S638" i="9"/>
  <c r="T638" i="9"/>
  <c r="U638" i="9"/>
  <c r="V638" i="9"/>
  <c r="W638" i="9"/>
  <c r="X638" i="9"/>
  <c r="Y638" i="9"/>
  <c r="Z638" i="9"/>
  <c r="AA638" i="9"/>
  <c r="AB638" i="9"/>
  <c r="AC638" i="9"/>
  <c r="AD638" i="9"/>
  <c r="AE638" i="9"/>
  <c r="AF638" i="9"/>
  <c r="AG638" i="9"/>
  <c r="AH638" i="9"/>
  <c r="AI638" i="9"/>
  <c r="AJ638" i="9"/>
  <c r="AK638" i="9"/>
  <c r="AL638" i="9"/>
  <c r="AM638" i="9"/>
  <c r="AN638" i="9"/>
  <c r="AO638" i="9"/>
  <c r="AP638" i="9"/>
  <c r="AQ638" i="9"/>
  <c r="AR638" i="9"/>
  <c r="AS638" i="9"/>
  <c r="AT638" i="9"/>
  <c r="AU638" i="9"/>
  <c r="AV638" i="9"/>
  <c r="AW638" i="9"/>
  <c r="AX638" i="9"/>
  <c r="AY638" i="9"/>
  <c r="AZ638" i="9"/>
  <c r="BA638" i="9"/>
  <c r="BB638" i="9"/>
  <c r="BC638" i="9"/>
  <c r="BD638" i="9"/>
  <c r="BE638" i="9"/>
  <c r="BF638" i="9"/>
  <c r="BG638" i="9"/>
  <c r="BH638" i="9"/>
  <c r="BI638" i="9"/>
  <c r="BJ638" i="9"/>
  <c r="BK638" i="9"/>
  <c r="B639" i="9"/>
  <c r="C639" i="9"/>
  <c r="D639" i="9"/>
  <c r="F639" i="9" s="1"/>
  <c r="E639" i="9"/>
  <c r="G639" i="9"/>
  <c r="H639" i="9"/>
  <c r="I639" i="9"/>
  <c r="J639" i="9"/>
  <c r="K639" i="9"/>
  <c r="L639" i="9"/>
  <c r="M639" i="9"/>
  <c r="N639" i="9"/>
  <c r="O639" i="9"/>
  <c r="P639" i="9"/>
  <c r="Q639" i="9"/>
  <c r="R639" i="9"/>
  <c r="S639" i="9"/>
  <c r="T639" i="9"/>
  <c r="U639" i="9"/>
  <c r="V639" i="9"/>
  <c r="W639" i="9"/>
  <c r="X639" i="9"/>
  <c r="Y639" i="9"/>
  <c r="Z639" i="9"/>
  <c r="AA639" i="9"/>
  <c r="AB639" i="9"/>
  <c r="AC639" i="9"/>
  <c r="AD639" i="9"/>
  <c r="AE639" i="9"/>
  <c r="AF639" i="9"/>
  <c r="AG639" i="9"/>
  <c r="AH639" i="9"/>
  <c r="AI639" i="9"/>
  <c r="AJ639" i="9"/>
  <c r="AK639" i="9"/>
  <c r="AL639" i="9"/>
  <c r="AM639" i="9"/>
  <c r="AN639" i="9"/>
  <c r="AO639" i="9"/>
  <c r="AP639" i="9"/>
  <c r="AQ639" i="9"/>
  <c r="AR639" i="9"/>
  <c r="AS639" i="9"/>
  <c r="AT639" i="9"/>
  <c r="AU639" i="9"/>
  <c r="AV639" i="9"/>
  <c r="AW639" i="9"/>
  <c r="AX639" i="9"/>
  <c r="AY639" i="9"/>
  <c r="AZ639" i="9"/>
  <c r="BA639" i="9"/>
  <c r="BB639" i="9"/>
  <c r="BC639" i="9"/>
  <c r="BD639" i="9"/>
  <c r="BE639" i="9"/>
  <c r="BF639" i="9"/>
  <c r="BG639" i="9"/>
  <c r="BH639" i="9"/>
  <c r="BI639" i="9"/>
  <c r="BJ639" i="9"/>
  <c r="BK639" i="9"/>
  <c r="B640" i="9"/>
  <c r="C640" i="9"/>
  <c r="D640" i="9"/>
  <c r="F640" i="9" s="1"/>
  <c r="E640" i="9"/>
  <c r="G640" i="9"/>
  <c r="H640" i="9"/>
  <c r="I640" i="9"/>
  <c r="J640" i="9"/>
  <c r="K640" i="9"/>
  <c r="L640" i="9"/>
  <c r="M640" i="9"/>
  <c r="N640" i="9"/>
  <c r="O640" i="9"/>
  <c r="P640" i="9"/>
  <c r="Q640" i="9"/>
  <c r="R640" i="9"/>
  <c r="S640" i="9"/>
  <c r="T640" i="9"/>
  <c r="U640" i="9"/>
  <c r="V640" i="9"/>
  <c r="W640" i="9"/>
  <c r="X640" i="9"/>
  <c r="Y640" i="9"/>
  <c r="Z640" i="9"/>
  <c r="AA640" i="9"/>
  <c r="AB640" i="9"/>
  <c r="AC640" i="9"/>
  <c r="AD640" i="9"/>
  <c r="AE640" i="9"/>
  <c r="AF640" i="9"/>
  <c r="AG640" i="9"/>
  <c r="AH640" i="9"/>
  <c r="AI640" i="9"/>
  <c r="AJ640" i="9"/>
  <c r="AK640" i="9"/>
  <c r="AL640" i="9"/>
  <c r="AM640" i="9"/>
  <c r="AN640" i="9"/>
  <c r="AO640" i="9"/>
  <c r="AP640" i="9"/>
  <c r="AQ640" i="9"/>
  <c r="AR640" i="9"/>
  <c r="AS640" i="9"/>
  <c r="AT640" i="9"/>
  <c r="AU640" i="9"/>
  <c r="AV640" i="9"/>
  <c r="AW640" i="9"/>
  <c r="AX640" i="9"/>
  <c r="AY640" i="9"/>
  <c r="AZ640" i="9"/>
  <c r="BA640" i="9"/>
  <c r="BB640" i="9"/>
  <c r="BC640" i="9"/>
  <c r="BD640" i="9"/>
  <c r="BE640" i="9"/>
  <c r="BF640" i="9"/>
  <c r="BG640" i="9"/>
  <c r="BH640" i="9"/>
  <c r="BI640" i="9"/>
  <c r="BJ640" i="9"/>
  <c r="BK640" i="9"/>
  <c r="B641" i="9"/>
  <c r="BN641" i="9" s="1"/>
  <c r="C641" i="9"/>
  <c r="D641" i="9"/>
  <c r="F641" i="9" s="1"/>
  <c r="E641" i="9"/>
  <c r="G641" i="9"/>
  <c r="H641" i="9"/>
  <c r="I641" i="9"/>
  <c r="J641" i="9"/>
  <c r="K641" i="9"/>
  <c r="L641" i="9"/>
  <c r="M641" i="9"/>
  <c r="N641" i="9"/>
  <c r="O641" i="9"/>
  <c r="P641" i="9"/>
  <c r="Q641" i="9"/>
  <c r="R641" i="9"/>
  <c r="S641" i="9"/>
  <c r="T641" i="9"/>
  <c r="U641" i="9"/>
  <c r="V641" i="9"/>
  <c r="W641" i="9"/>
  <c r="X641" i="9"/>
  <c r="Y641" i="9"/>
  <c r="Z641" i="9"/>
  <c r="AA641" i="9"/>
  <c r="AB641" i="9"/>
  <c r="AC641" i="9"/>
  <c r="AD641" i="9"/>
  <c r="AE641" i="9"/>
  <c r="AF641" i="9"/>
  <c r="AG641" i="9"/>
  <c r="AH641" i="9"/>
  <c r="AI641" i="9"/>
  <c r="AJ641" i="9"/>
  <c r="AK641" i="9"/>
  <c r="AL641" i="9"/>
  <c r="AM641" i="9"/>
  <c r="AN641" i="9"/>
  <c r="AO641" i="9"/>
  <c r="AP641" i="9"/>
  <c r="AQ641" i="9"/>
  <c r="AR641" i="9"/>
  <c r="AS641" i="9"/>
  <c r="AT641" i="9"/>
  <c r="AU641" i="9"/>
  <c r="AV641" i="9"/>
  <c r="AW641" i="9"/>
  <c r="AX641" i="9"/>
  <c r="AY641" i="9"/>
  <c r="AZ641" i="9"/>
  <c r="BA641" i="9"/>
  <c r="BB641" i="9"/>
  <c r="BC641" i="9"/>
  <c r="BD641" i="9"/>
  <c r="BE641" i="9"/>
  <c r="BF641" i="9"/>
  <c r="BG641" i="9"/>
  <c r="BH641" i="9"/>
  <c r="BI641" i="9"/>
  <c r="BJ641" i="9"/>
  <c r="BK641" i="9"/>
  <c r="B642" i="9"/>
  <c r="C642" i="9"/>
  <c r="D642" i="9"/>
  <c r="F642" i="9" s="1"/>
  <c r="E642" i="9"/>
  <c r="G642" i="9"/>
  <c r="H642" i="9"/>
  <c r="I642" i="9"/>
  <c r="J642" i="9"/>
  <c r="K642" i="9"/>
  <c r="L642" i="9"/>
  <c r="M642" i="9"/>
  <c r="N642" i="9"/>
  <c r="O642" i="9"/>
  <c r="P642" i="9"/>
  <c r="Q642" i="9"/>
  <c r="R642" i="9"/>
  <c r="S642" i="9"/>
  <c r="T642" i="9"/>
  <c r="U642" i="9"/>
  <c r="V642" i="9"/>
  <c r="W642" i="9"/>
  <c r="X642" i="9"/>
  <c r="Y642" i="9"/>
  <c r="Z642" i="9"/>
  <c r="AA642" i="9"/>
  <c r="AB642" i="9"/>
  <c r="AC642" i="9"/>
  <c r="AD642" i="9"/>
  <c r="AE642" i="9"/>
  <c r="AF642" i="9"/>
  <c r="AG642" i="9"/>
  <c r="AH642" i="9"/>
  <c r="AI642" i="9"/>
  <c r="AJ642" i="9"/>
  <c r="AK642" i="9"/>
  <c r="AL642" i="9"/>
  <c r="AM642" i="9"/>
  <c r="AN642" i="9"/>
  <c r="AO642" i="9"/>
  <c r="AP642" i="9"/>
  <c r="AQ642" i="9"/>
  <c r="AR642" i="9"/>
  <c r="AS642" i="9"/>
  <c r="AT642" i="9"/>
  <c r="AU642" i="9"/>
  <c r="AV642" i="9"/>
  <c r="AW642" i="9"/>
  <c r="AX642" i="9"/>
  <c r="AY642" i="9"/>
  <c r="AZ642" i="9"/>
  <c r="BA642" i="9"/>
  <c r="BB642" i="9"/>
  <c r="BC642" i="9"/>
  <c r="BD642" i="9"/>
  <c r="BE642" i="9"/>
  <c r="BF642" i="9"/>
  <c r="BG642" i="9"/>
  <c r="BH642" i="9"/>
  <c r="BI642" i="9"/>
  <c r="BJ642" i="9"/>
  <c r="BK642" i="9"/>
  <c r="B643" i="9"/>
  <c r="BO643" i="9" s="1"/>
  <c r="C643" i="9"/>
  <c r="D643" i="9"/>
  <c r="F643" i="9" s="1"/>
  <c r="E643" i="9"/>
  <c r="G643" i="9"/>
  <c r="H643" i="9"/>
  <c r="I643" i="9"/>
  <c r="J643" i="9"/>
  <c r="K643" i="9"/>
  <c r="L643" i="9"/>
  <c r="M643" i="9"/>
  <c r="N643" i="9"/>
  <c r="O643" i="9"/>
  <c r="P643" i="9"/>
  <c r="Q643" i="9"/>
  <c r="R643" i="9"/>
  <c r="S643" i="9"/>
  <c r="T643" i="9"/>
  <c r="U643" i="9"/>
  <c r="V643" i="9"/>
  <c r="W643" i="9"/>
  <c r="X643" i="9"/>
  <c r="Y643" i="9"/>
  <c r="Z643" i="9"/>
  <c r="AA643" i="9"/>
  <c r="AB643" i="9"/>
  <c r="AC643" i="9"/>
  <c r="AD643" i="9"/>
  <c r="AE643" i="9"/>
  <c r="AF643" i="9"/>
  <c r="AG643" i="9"/>
  <c r="AH643" i="9"/>
  <c r="AI643" i="9"/>
  <c r="AJ643" i="9"/>
  <c r="AK643" i="9"/>
  <c r="AL643" i="9"/>
  <c r="AM643" i="9"/>
  <c r="AN643" i="9"/>
  <c r="AO643" i="9"/>
  <c r="AP643" i="9"/>
  <c r="AQ643" i="9"/>
  <c r="AR643" i="9"/>
  <c r="AS643" i="9"/>
  <c r="AT643" i="9"/>
  <c r="AU643" i="9"/>
  <c r="AV643" i="9"/>
  <c r="AW643" i="9"/>
  <c r="AX643" i="9"/>
  <c r="AY643" i="9"/>
  <c r="AZ643" i="9"/>
  <c r="BA643" i="9"/>
  <c r="BB643" i="9"/>
  <c r="BC643" i="9"/>
  <c r="BD643" i="9"/>
  <c r="BE643" i="9"/>
  <c r="BF643" i="9"/>
  <c r="BG643" i="9"/>
  <c r="BH643" i="9"/>
  <c r="BI643" i="9"/>
  <c r="BJ643" i="9"/>
  <c r="BK643" i="9"/>
  <c r="B644" i="9"/>
  <c r="C644" i="9"/>
  <c r="D644" i="9"/>
  <c r="F644" i="9" s="1"/>
  <c r="E644" i="9"/>
  <c r="G644" i="9"/>
  <c r="H644" i="9"/>
  <c r="I644" i="9"/>
  <c r="J644" i="9"/>
  <c r="K644" i="9"/>
  <c r="L644" i="9"/>
  <c r="M644" i="9"/>
  <c r="N644" i="9"/>
  <c r="O644" i="9"/>
  <c r="P644" i="9"/>
  <c r="Q644" i="9"/>
  <c r="R644" i="9"/>
  <c r="S644" i="9"/>
  <c r="T644" i="9"/>
  <c r="U644" i="9"/>
  <c r="V644" i="9"/>
  <c r="W644" i="9"/>
  <c r="X644" i="9"/>
  <c r="Y644" i="9"/>
  <c r="Z644" i="9"/>
  <c r="AA644" i="9"/>
  <c r="AB644" i="9"/>
  <c r="AC644" i="9"/>
  <c r="AD644" i="9"/>
  <c r="AE644" i="9"/>
  <c r="AF644" i="9"/>
  <c r="AG644" i="9"/>
  <c r="AH644" i="9"/>
  <c r="AI644" i="9"/>
  <c r="AJ644" i="9"/>
  <c r="AK644" i="9"/>
  <c r="AL644" i="9"/>
  <c r="AM644" i="9"/>
  <c r="AN644" i="9"/>
  <c r="AO644" i="9"/>
  <c r="AP644" i="9"/>
  <c r="AQ644" i="9"/>
  <c r="AR644" i="9"/>
  <c r="AS644" i="9"/>
  <c r="AT644" i="9"/>
  <c r="AU644" i="9"/>
  <c r="AV644" i="9"/>
  <c r="AW644" i="9"/>
  <c r="AX644" i="9"/>
  <c r="AY644" i="9"/>
  <c r="AZ644" i="9"/>
  <c r="BA644" i="9"/>
  <c r="BB644" i="9"/>
  <c r="BC644" i="9"/>
  <c r="BD644" i="9"/>
  <c r="BE644" i="9"/>
  <c r="BF644" i="9"/>
  <c r="BG644" i="9"/>
  <c r="BH644" i="9"/>
  <c r="BI644" i="9"/>
  <c r="BJ644" i="9"/>
  <c r="BK644" i="9"/>
  <c r="B645" i="9"/>
  <c r="C645" i="9"/>
  <c r="D645" i="9"/>
  <c r="F645" i="9" s="1"/>
  <c r="E645" i="9"/>
  <c r="G645" i="9"/>
  <c r="H645" i="9"/>
  <c r="I645" i="9"/>
  <c r="J645" i="9"/>
  <c r="K645" i="9"/>
  <c r="L645" i="9"/>
  <c r="M645" i="9"/>
  <c r="N645" i="9"/>
  <c r="O645" i="9"/>
  <c r="P645" i="9"/>
  <c r="Q645" i="9"/>
  <c r="R645" i="9"/>
  <c r="S645" i="9"/>
  <c r="T645" i="9"/>
  <c r="U645" i="9"/>
  <c r="V645" i="9"/>
  <c r="W645" i="9"/>
  <c r="X645" i="9"/>
  <c r="Y645" i="9"/>
  <c r="Z645" i="9"/>
  <c r="AA645" i="9"/>
  <c r="AB645" i="9"/>
  <c r="AC645" i="9"/>
  <c r="AD645" i="9"/>
  <c r="AE645" i="9"/>
  <c r="AF645" i="9"/>
  <c r="AG645" i="9"/>
  <c r="AH645" i="9"/>
  <c r="AI645" i="9"/>
  <c r="AJ645" i="9"/>
  <c r="AK645" i="9"/>
  <c r="AL645" i="9"/>
  <c r="AM645" i="9"/>
  <c r="AN645" i="9"/>
  <c r="AO645" i="9"/>
  <c r="AP645" i="9"/>
  <c r="AQ645" i="9"/>
  <c r="AR645" i="9"/>
  <c r="AS645" i="9"/>
  <c r="AT645" i="9"/>
  <c r="AU645" i="9"/>
  <c r="AV645" i="9"/>
  <c r="AW645" i="9"/>
  <c r="AX645" i="9"/>
  <c r="AY645" i="9"/>
  <c r="AZ645" i="9"/>
  <c r="BA645" i="9"/>
  <c r="BB645" i="9"/>
  <c r="BC645" i="9"/>
  <c r="BD645" i="9"/>
  <c r="BE645" i="9"/>
  <c r="BF645" i="9"/>
  <c r="BG645" i="9"/>
  <c r="BH645" i="9"/>
  <c r="BI645" i="9"/>
  <c r="BJ645" i="9"/>
  <c r="BK645" i="9"/>
  <c r="B646" i="9"/>
  <c r="C646" i="9"/>
  <c r="D646" i="9"/>
  <c r="F646" i="9" s="1"/>
  <c r="E646" i="9"/>
  <c r="G646" i="9"/>
  <c r="H646" i="9"/>
  <c r="I646" i="9"/>
  <c r="J646" i="9"/>
  <c r="K646" i="9"/>
  <c r="L646" i="9"/>
  <c r="M646" i="9"/>
  <c r="N646" i="9"/>
  <c r="O646" i="9"/>
  <c r="P646" i="9"/>
  <c r="Q646" i="9"/>
  <c r="R646" i="9"/>
  <c r="S646" i="9"/>
  <c r="T646" i="9"/>
  <c r="U646" i="9"/>
  <c r="V646" i="9"/>
  <c r="W646" i="9"/>
  <c r="X646" i="9"/>
  <c r="Y646" i="9"/>
  <c r="Z646" i="9"/>
  <c r="AA646" i="9"/>
  <c r="AB646" i="9"/>
  <c r="AC646" i="9"/>
  <c r="AD646" i="9"/>
  <c r="AE646" i="9"/>
  <c r="AF646" i="9"/>
  <c r="AG646" i="9"/>
  <c r="AH646" i="9"/>
  <c r="AI646" i="9"/>
  <c r="AJ646" i="9"/>
  <c r="AK646" i="9"/>
  <c r="AL646" i="9"/>
  <c r="AM646" i="9"/>
  <c r="AN646" i="9"/>
  <c r="AO646" i="9"/>
  <c r="AP646" i="9"/>
  <c r="AQ646" i="9"/>
  <c r="AR646" i="9"/>
  <c r="AS646" i="9"/>
  <c r="AT646" i="9"/>
  <c r="AU646" i="9"/>
  <c r="AV646" i="9"/>
  <c r="AW646" i="9"/>
  <c r="AX646" i="9"/>
  <c r="AY646" i="9"/>
  <c r="AZ646" i="9"/>
  <c r="BA646" i="9"/>
  <c r="BB646" i="9"/>
  <c r="BC646" i="9"/>
  <c r="BD646" i="9"/>
  <c r="BE646" i="9"/>
  <c r="BF646" i="9"/>
  <c r="BG646" i="9"/>
  <c r="BH646" i="9"/>
  <c r="BI646" i="9"/>
  <c r="BJ646" i="9"/>
  <c r="BK646" i="9"/>
  <c r="B647" i="9"/>
  <c r="BP647" i="9" s="1"/>
  <c r="C647" i="9"/>
  <c r="D647" i="9"/>
  <c r="F647" i="9" s="1"/>
  <c r="E647" i="9"/>
  <c r="G647" i="9"/>
  <c r="H647" i="9"/>
  <c r="I647" i="9"/>
  <c r="J647" i="9"/>
  <c r="K647" i="9"/>
  <c r="L647" i="9"/>
  <c r="M647" i="9"/>
  <c r="N647" i="9"/>
  <c r="O647" i="9"/>
  <c r="P647" i="9"/>
  <c r="Q647" i="9"/>
  <c r="R647" i="9"/>
  <c r="S647" i="9"/>
  <c r="T647" i="9"/>
  <c r="U647" i="9"/>
  <c r="V647" i="9"/>
  <c r="W647" i="9"/>
  <c r="X647" i="9"/>
  <c r="Y647" i="9"/>
  <c r="Z647" i="9"/>
  <c r="AA647" i="9"/>
  <c r="AB647" i="9"/>
  <c r="AC647" i="9"/>
  <c r="AD647" i="9"/>
  <c r="AE647" i="9"/>
  <c r="AF647" i="9"/>
  <c r="AG647" i="9"/>
  <c r="AH647" i="9"/>
  <c r="AI647" i="9"/>
  <c r="AJ647" i="9"/>
  <c r="AK647" i="9"/>
  <c r="AL647" i="9"/>
  <c r="AM647" i="9"/>
  <c r="AN647" i="9"/>
  <c r="AO647" i="9"/>
  <c r="AP647" i="9"/>
  <c r="AQ647" i="9"/>
  <c r="AR647" i="9"/>
  <c r="AS647" i="9"/>
  <c r="AT647" i="9"/>
  <c r="AU647" i="9"/>
  <c r="AV647" i="9"/>
  <c r="AW647" i="9"/>
  <c r="AX647" i="9"/>
  <c r="AY647" i="9"/>
  <c r="AZ647" i="9"/>
  <c r="BA647" i="9"/>
  <c r="BB647" i="9"/>
  <c r="BC647" i="9"/>
  <c r="BD647" i="9"/>
  <c r="BE647" i="9"/>
  <c r="BF647" i="9"/>
  <c r="BG647" i="9"/>
  <c r="BH647" i="9"/>
  <c r="BI647" i="9"/>
  <c r="BJ647" i="9"/>
  <c r="BK647" i="9"/>
  <c r="B648" i="9"/>
  <c r="C648" i="9"/>
  <c r="D648" i="9"/>
  <c r="F648" i="9" s="1"/>
  <c r="E648" i="9"/>
  <c r="G648" i="9"/>
  <c r="H648" i="9"/>
  <c r="I648" i="9"/>
  <c r="J648" i="9"/>
  <c r="K648" i="9"/>
  <c r="L648" i="9"/>
  <c r="M648" i="9"/>
  <c r="N648" i="9"/>
  <c r="O648" i="9"/>
  <c r="P648" i="9"/>
  <c r="Q648" i="9"/>
  <c r="R648" i="9"/>
  <c r="S648" i="9"/>
  <c r="T648" i="9"/>
  <c r="U648" i="9"/>
  <c r="V648" i="9"/>
  <c r="W648" i="9"/>
  <c r="X648" i="9"/>
  <c r="Y648" i="9"/>
  <c r="Z648" i="9"/>
  <c r="AA648" i="9"/>
  <c r="AB648" i="9"/>
  <c r="AC648" i="9"/>
  <c r="AD648" i="9"/>
  <c r="AE648" i="9"/>
  <c r="AF648" i="9"/>
  <c r="AG648" i="9"/>
  <c r="AH648" i="9"/>
  <c r="AI648" i="9"/>
  <c r="AJ648" i="9"/>
  <c r="AK648" i="9"/>
  <c r="AL648" i="9"/>
  <c r="AM648" i="9"/>
  <c r="AN648" i="9"/>
  <c r="AO648" i="9"/>
  <c r="AP648" i="9"/>
  <c r="AQ648" i="9"/>
  <c r="AR648" i="9"/>
  <c r="AS648" i="9"/>
  <c r="AT648" i="9"/>
  <c r="AU648" i="9"/>
  <c r="AV648" i="9"/>
  <c r="AW648" i="9"/>
  <c r="AX648" i="9"/>
  <c r="AY648" i="9"/>
  <c r="AZ648" i="9"/>
  <c r="BA648" i="9"/>
  <c r="BB648" i="9"/>
  <c r="BC648" i="9"/>
  <c r="BD648" i="9"/>
  <c r="BE648" i="9"/>
  <c r="BF648" i="9"/>
  <c r="BG648" i="9"/>
  <c r="BH648" i="9"/>
  <c r="BI648" i="9"/>
  <c r="BJ648" i="9"/>
  <c r="BK648" i="9"/>
  <c r="B649" i="9"/>
  <c r="BO649" i="9" s="1"/>
  <c r="C649" i="9"/>
  <c r="D649" i="9"/>
  <c r="F649" i="9" s="1"/>
  <c r="E649" i="9"/>
  <c r="G649" i="9"/>
  <c r="H649" i="9"/>
  <c r="I649" i="9"/>
  <c r="J649" i="9"/>
  <c r="K649" i="9"/>
  <c r="L649" i="9"/>
  <c r="M649" i="9"/>
  <c r="N649" i="9"/>
  <c r="O649" i="9"/>
  <c r="P649" i="9"/>
  <c r="Q649" i="9"/>
  <c r="R649" i="9"/>
  <c r="S649" i="9"/>
  <c r="T649" i="9"/>
  <c r="U649" i="9"/>
  <c r="V649" i="9"/>
  <c r="W649" i="9"/>
  <c r="X649" i="9"/>
  <c r="Y649" i="9"/>
  <c r="Z649" i="9"/>
  <c r="AA649" i="9"/>
  <c r="AB649" i="9"/>
  <c r="AC649" i="9"/>
  <c r="AD649" i="9"/>
  <c r="AE649" i="9"/>
  <c r="AF649" i="9"/>
  <c r="AG649" i="9"/>
  <c r="AH649" i="9"/>
  <c r="AI649" i="9"/>
  <c r="AJ649" i="9"/>
  <c r="AK649" i="9"/>
  <c r="AL649" i="9"/>
  <c r="AM649" i="9"/>
  <c r="AN649" i="9"/>
  <c r="AO649" i="9"/>
  <c r="AP649" i="9"/>
  <c r="AQ649" i="9"/>
  <c r="AR649" i="9"/>
  <c r="AS649" i="9"/>
  <c r="AT649" i="9"/>
  <c r="AU649" i="9"/>
  <c r="AV649" i="9"/>
  <c r="AW649" i="9"/>
  <c r="AX649" i="9"/>
  <c r="AY649" i="9"/>
  <c r="AZ649" i="9"/>
  <c r="BA649" i="9"/>
  <c r="BB649" i="9"/>
  <c r="BC649" i="9"/>
  <c r="BD649" i="9"/>
  <c r="BE649" i="9"/>
  <c r="BF649" i="9"/>
  <c r="BG649" i="9"/>
  <c r="BH649" i="9"/>
  <c r="BI649" i="9"/>
  <c r="BJ649" i="9"/>
  <c r="BK649" i="9"/>
  <c r="B650" i="9"/>
  <c r="C650" i="9"/>
  <c r="D650" i="9"/>
  <c r="F650" i="9" s="1"/>
  <c r="E650" i="9"/>
  <c r="G650" i="9"/>
  <c r="H650" i="9"/>
  <c r="I650" i="9"/>
  <c r="J650" i="9"/>
  <c r="K650" i="9"/>
  <c r="L650" i="9"/>
  <c r="M650" i="9"/>
  <c r="N650" i="9"/>
  <c r="O650" i="9"/>
  <c r="P650" i="9"/>
  <c r="Q650" i="9"/>
  <c r="R650" i="9"/>
  <c r="S650" i="9"/>
  <c r="T650" i="9"/>
  <c r="U650" i="9"/>
  <c r="V650" i="9"/>
  <c r="W650" i="9"/>
  <c r="X650" i="9"/>
  <c r="Y650" i="9"/>
  <c r="Z650" i="9"/>
  <c r="AA650" i="9"/>
  <c r="AB650" i="9"/>
  <c r="AC650" i="9"/>
  <c r="AD650" i="9"/>
  <c r="AE650" i="9"/>
  <c r="AF650" i="9"/>
  <c r="AG650" i="9"/>
  <c r="AH650" i="9"/>
  <c r="AI650" i="9"/>
  <c r="AJ650" i="9"/>
  <c r="AK650" i="9"/>
  <c r="AL650" i="9"/>
  <c r="AM650" i="9"/>
  <c r="AN650" i="9"/>
  <c r="AO650" i="9"/>
  <c r="AP650" i="9"/>
  <c r="AQ650" i="9"/>
  <c r="AR650" i="9"/>
  <c r="AS650" i="9"/>
  <c r="AT650" i="9"/>
  <c r="AU650" i="9"/>
  <c r="AV650" i="9"/>
  <c r="AW650" i="9"/>
  <c r="AX650" i="9"/>
  <c r="AY650" i="9"/>
  <c r="AZ650" i="9"/>
  <c r="BA650" i="9"/>
  <c r="BB650" i="9"/>
  <c r="BC650" i="9"/>
  <c r="BD650" i="9"/>
  <c r="BE650" i="9"/>
  <c r="BF650" i="9"/>
  <c r="BG650" i="9"/>
  <c r="BH650" i="9"/>
  <c r="BI650" i="9"/>
  <c r="BJ650" i="9"/>
  <c r="BK650" i="9"/>
  <c r="B651" i="9"/>
  <c r="BN651" i="9" s="1"/>
  <c r="C651" i="9"/>
  <c r="D651" i="9"/>
  <c r="F651" i="9" s="1"/>
  <c r="E651" i="9"/>
  <c r="G651" i="9"/>
  <c r="H651" i="9"/>
  <c r="I651" i="9"/>
  <c r="J651" i="9"/>
  <c r="K651" i="9"/>
  <c r="L651" i="9"/>
  <c r="M651" i="9"/>
  <c r="N651" i="9"/>
  <c r="O651" i="9"/>
  <c r="P651" i="9"/>
  <c r="Q651" i="9"/>
  <c r="R651" i="9"/>
  <c r="S651" i="9"/>
  <c r="T651" i="9"/>
  <c r="U651" i="9"/>
  <c r="V651" i="9"/>
  <c r="W651" i="9"/>
  <c r="X651" i="9"/>
  <c r="Y651" i="9"/>
  <c r="Z651" i="9"/>
  <c r="AA651" i="9"/>
  <c r="AB651" i="9"/>
  <c r="AC651" i="9"/>
  <c r="AD651" i="9"/>
  <c r="AE651" i="9"/>
  <c r="AF651" i="9"/>
  <c r="AG651" i="9"/>
  <c r="AH651" i="9"/>
  <c r="AI651" i="9"/>
  <c r="AJ651" i="9"/>
  <c r="AK651" i="9"/>
  <c r="AL651" i="9"/>
  <c r="AM651" i="9"/>
  <c r="AN651" i="9"/>
  <c r="AO651" i="9"/>
  <c r="AP651" i="9"/>
  <c r="AQ651" i="9"/>
  <c r="AR651" i="9"/>
  <c r="AS651" i="9"/>
  <c r="AT651" i="9"/>
  <c r="AU651" i="9"/>
  <c r="AV651" i="9"/>
  <c r="AW651" i="9"/>
  <c r="AX651" i="9"/>
  <c r="AY651" i="9"/>
  <c r="AZ651" i="9"/>
  <c r="BA651" i="9"/>
  <c r="BB651" i="9"/>
  <c r="BC651" i="9"/>
  <c r="BD651" i="9"/>
  <c r="BE651" i="9"/>
  <c r="BF651" i="9"/>
  <c r="BG651" i="9"/>
  <c r="BH651" i="9"/>
  <c r="BI651" i="9"/>
  <c r="BJ651" i="9"/>
  <c r="BK651" i="9"/>
  <c r="B652" i="9"/>
  <c r="C652" i="9"/>
  <c r="D652" i="9"/>
  <c r="F652" i="9" s="1"/>
  <c r="E652" i="9"/>
  <c r="G652" i="9"/>
  <c r="H652" i="9"/>
  <c r="I652" i="9"/>
  <c r="J652" i="9"/>
  <c r="K652" i="9"/>
  <c r="L652" i="9"/>
  <c r="M652" i="9"/>
  <c r="N652" i="9"/>
  <c r="O652" i="9"/>
  <c r="P652" i="9"/>
  <c r="Q652" i="9"/>
  <c r="R652" i="9"/>
  <c r="S652" i="9"/>
  <c r="T652" i="9"/>
  <c r="U652" i="9"/>
  <c r="V652" i="9"/>
  <c r="W652" i="9"/>
  <c r="X652" i="9"/>
  <c r="Y652" i="9"/>
  <c r="Z652" i="9"/>
  <c r="AA652" i="9"/>
  <c r="AB652" i="9"/>
  <c r="AC652" i="9"/>
  <c r="AD652" i="9"/>
  <c r="AE652" i="9"/>
  <c r="AF652" i="9"/>
  <c r="AG652" i="9"/>
  <c r="AH652" i="9"/>
  <c r="AI652" i="9"/>
  <c r="AJ652" i="9"/>
  <c r="AK652" i="9"/>
  <c r="AL652" i="9"/>
  <c r="AM652" i="9"/>
  <c r="AN652" i="9"/>
  <c r="AO652" i="9"/>
  <c r="AP652" i="9"/>
  <c r="AQ652" i="9"/>
  <c r="AR652" i="9"/>
  <c r="AS652" i="9"/>
  <c r="AT652" i="9"/>
  <c r="AU652" i="9"/>
  <c r="AV652" i="9"/>
  <c r="AW652" i="9"/>
  <c r="AX652" i="9"/>
  <c r="AY652" i="9"/>
  <c r="AZ652" i="9"/>
  <c r="BA652" i="9"/>
  <c r="BB652" i="9"/>
  <c r="BC652" i="9"/>
  <c r="BD652" i="9"/>
  <c r="BE652" i="9"/>
  <c r="BF652" i="9"/>
  <c r="BG652" i="9"/>
  <c r="BH652" i="9"/>
  <c r="BI652" i="9"/>
  <c r="BJ652" i="9"/>
  <c r="BK652" i="9"/>
  <c r="B653" i="9"/>
  <c r="C653" i="9"/>
  <c r="D653" i="9"/>
  <c r="F653" i="9" s="1"/>
  <c r="E653" i="9"/>
  <c r="G653" i="9"/>
  <c r="H653" i="9"/>
  <c r="I653" i="9"/>
  <c r="J653" i="9"/>
  <c r="K653" i="9"/>
  <c r="L653" i="9"/>
  <c r="M653" i="9"/>
  <c r="N653" i="9"/>
  <c r="O653" i="9"/>
  <c r="P653" i="9"/>
  <c r="Q653" i="9"/>
  <c r="R653" i="9"/>
  <c r="S653" i="9"/>
  <c r="T653" i="9"/>
  <c r="U653" i="9"/>
  <c r="V653" i="9"/>
  <c r="W653" i="9"/>
  <c r="X653" i="9"/>
  <c r="Y653" i="9"/>
  <c r="Z653" i="9"/>
  <c r="AA653" i="9"/>
  <c r="AB653" i="9"/>
  <c r="AC653" i="9"/>
  <c r="AD653" i="9"/>
  <c r="AE653" i="9"/>
  <c r="AF653" i="9"/>
  <c r="AG653" i="9"/>
  <c r="AH653" i="9"/>
  <c r="AI653" i="9"/>
  <c r="AJ653" i="9"/>
  <c r="AK653" i="9"/>
  <c r="AL653" i="9"/>
  <c r="AM653" i="9"/>
  <c r="AN653" i="9"/>
  <c r="AO653" i="9"/>
  <c r="AP653" i="9"/>
  <c r="AQ653" i="9"/>
  <c r="AR653" i="9"/>
  <c r="AS653" i="9"/>
  <c r="AT653" i="9"/>
  <c r="AU653" i="9"/>
  <c r="AV653" i="9"/>
  <c r="AW653" i="9"/>
  <c r="AX653" i="9"/>
  <c r="AY653" i="9"/>
  <c r="AZ653" i="9"/>
  <c r="BA653" i="9"/>
  <c r="BB653" i="9"/>
  <c r="BC653" i="9"/>
  <c r="BD653" i="9"/>
  <c r="BE653" i="9"/>
  <c r="BF653" i="9"/>
  <c r="BG653" i="9"/>
  <c r="BH653" i="9"/>
  <c r="BI653" i="9"/>
  <c r="BJ653" i="9"/>
  <c r="BK653" i="9"/>
  <c r="B654" i="9"/>
  <c r="BN654" i="9" s="1"/>
  <c r="C654" i="9"/>
  <c r="D654" i="9"/>
  <c r="F654" i="9" s="1"/>
  <c r="E654" i="9"/>
  <c r="G654" i="9"/>
  <c r="H654" i="9"/>
  <c r="I654" i="9"/>
  <c r="J654" i="9"/>
  <c r="K654" i="9"/>
  <c r="L654" i="9"/>
  <c r="M654" i="9"/>
  <c r="N654" i="9"/>
  <c r="O654" i="9"/>
  <c r="P654" i="9"/>
  <c r="Q654" i="9"/>
  <c r="R654" i="9"/>
  <c r="S654" i="9"/>
  <c r="T654" i="9"/>
  <c r="U654" i="9"/>
  <c r="V654" i="9"/>
  <c r="W654" i="9"/>
  <c r="X654" i="9"/>
  <c r="Y654" i="9"/>
  <c r="Z654" i="9"/>
  <c r="AA654" i="9"/>
  <c r="AB654" i="9"/>
  <c r="AC654" i="9"/>
  <c r="AD654" i="9"/>
  <c r="AE654" i="9"/>
  <c r="AF654" i="9"/>
  <c r="AG654" i="9"/>
  <c r="AH654" i="9"/>
  <c r="AI654" i="9"/>
  <c r="AJ654" i="9"/>
  <c r="AK654" i="9"/>
  <c r="AL654" i="9"/>
  <c r="AM654" i="9"/>
  <c r="AN654" i="9"/>
  <c r="AO654" i="9"/>
  <c r="AP654" i="9"/>
  <c r="AQ654" i="9"/>
  <c r="AR654" i="9"/>
  <c r="AS654" i="9"/>
  <c r="AT654" i="9"/>
  <c r="AU654" i="9"/>
  <c r="AV654" i="9"/>
  <c r="AW654" i="9"/>
  <c r="AX654" i="9"/>
  <c r="AY654" i="9"/>
  <c r="AZ654" i="9"/>
  <c r="BA654" i="9"/>
  <c r="BB654" i="9"/>
  <c r="BC654" i="9"/>
  <c r="BD654" i="9"/>
  <c r="BE654" i="9"/>
  <c r="BF654" i="9"/>
  <c r="BG654" i="9"/>
  <c r="BH654" i="9"/>
  <c r="BI654" i="9"/>
  <c r="BJ654" i="9"/>
  <c r="BK654" i="9"/>
  <c r="B655" i="9"/>
  <c r="C655" i="9"/>
  <c r="D655" i="9"/>
  <c r="F655" i="9" s="1"/>
  <c r="E655" i="9"/>
  <c r="G655" i="9"/>
  <c r="H655" i="9"/>
  <c r="I655" i="9"/>
  <c r="J655" i="9"/>
  <c r="K655" i="9"/>
  <c r="L655" i="9"/>
  <c r="M655" i="9"/>
  <c r="N655" i="9"/>
  <c r="O655" i="9"/>
  <c r="P655" i="9"/>
  <c r="Q655" i="9"/>
  <c r="R655" i="9"/>
  <c r="S655" i="9"/>
  <c r="T655" i="9"/>
  <c r="U655" i="9"/>
  <c r="V655" i="9"/>
  <c r="W655" i="9"/>
  <c r="X655" i="9"/>
  <c r="Y655" i="9"/>
  <c r="Z655" i="9"/>
  <c r="AA655" i="9"/>
  <c r="AB655" i="9"/>
  <c r="AC655" i="9"/>
  <c r="AD655" i="9"/>
  <c r="AE655" i="9"/>
  <c r="AF655" i="9"/>
  <c r="AG655" i="9"/>
  <c r="AH655" i="9"/>
  <c r="AI655" i="9"/>
  <c r="AJ655" i="9"/>
  <c r="AK655" i="9"/>
  <c r="AL655" i="9"/>
  <c r="AM655" i="9"/>
  <c r="AN655" i="9"/>
  <c r="AO655" i="9"/>
  <c r="AP655" i="9"/>
  <c r="AQ655" i="9"/>
  <c r="AR655" i="9"/>
  <c r="AS655" i="9"/>
  <c r="AT655" i="9"/>
  <c r="AU655" i="9"/>
  <c r="AV655" i="9"/>
  <c r="AW655" i="9"/>
  <c r="AX655" i="9"/>
  <c r="AY655" i="9"/>
  <c r="AZ655" i="9"/>
  <c r="BA655" i="9"/>
  <c r="BB655" i="9"/>
  <c r="BC655" i="9"/>
  <c r="BD655" i="9"/>
  <c r="BE655" i="9"/>
  <c r="BF655" i="9"/>
  <c r="BG655" i="9"/>
  <c r="BH655" i="9"/>
  <c r="BI655" i="9"/>
  <c r="BJ655" i="9"/>
  <c r="BK655" i="9"/>
  <c r="B656" i="9"/>
  <c r="C656" i="9"/>
  <c r="D656" i="9"/>
  <c r="F656" i="9" s="1"/>
  <c r="E656" i="9"/>
  <c r="G656" i="9"/>
  <c r="H656" i="9"/>
  <c r="I656" i="9"/>
  <c r="J656" i="9"/>
  <c r="K656" i="9"/>
  <c r="L656" i="9"/>
  <c r="M656" i="9"/>
  <c r="N656" i="9"/>
  <c r="O656" i="9"/>
  <c r="P656" i="9"/>
  <c r="Q656" i="9"/>
  <c r="R656" i="9"/>
  <c r="S656" i="9"/>
  <c r="T656" i="9"/>
  <c r="U656" i="9"/>
  <c r="V656" i="9"/>
  <c r="W656" i="9"/>
  <c r="X656" i="9"/>
  <c r="Y656" i="9"/>
  <c r="Z656" i="9"/>
  <c r="AA656" i="9"/>
  <c r="AB656" i="9"/>
  <c r="AC656" i="9"/>
  <c r="AD656" i="9"/>
  <c r="AE656" i="9"/>
  <c r="AF656" i="9"/>
  <c r="AG656" i="9"/>
  <c r="AH656" i="9"/>
  <c r="AI656" i="9"/>
  <c r="AJ656" i="9"/>
  <c r="AK656" i="9"/>
  <c r="AL656" i="9"/>
  <c r="AM656" i="9"/>
  <c r="AN656" i="9"/>
  <c r="AO656" i="9"/>
  <c r="AP656" i="9"/>
  <c r="AQ656" i="9"/>
  <c r="AR656" i="9"/>
  <c r="AS656" i="9"/>
  <c r="AT656" i="9"/>
  <c r="AU656" i="9"/>
  <c r="AV656" i="9"/>
  <c r="AW656" i="9"/>
  <c r="AX656" i="9"/>
  <c r="AY656" i="9"/>
  <c r="AZ656" i="9"/>
  <c r="BA656" i="9"/>
  <c r="BB656" i="9"/>
  <c r="BC656" i="9"/>
  <c r="BD656" i="9"/>
  <c r="BE656" i="9"/>
  <c r="BF656" i="9"/>
  <c r="BG656" i="9"/>
  <c r="BH656" i="9"/>
  <c r="BI656" i="9"/>
  <c r="BJ656" i="9"/>
  <c r="BK656" i="9"/>
  <c r="B657" i="9"/>
  <c r="C657" i="9"/>
  <c r="D657" i="9"/>
  <c r="F657" i="9" s="1"/>
  <c r="E657" i="9"/>
  <c r="G657" i="9"/>
  <c r="H657" i="9"/>
  <c r="I657" i="9"/>
  <c r="J657" i="9"/>
  <c r="K657" i="9"/>
  <c r="L657" i="9"/>
  <c r="M657" i="9"/>
  <c r="N657" i="9"/>
  <c r="O657" i="9"/>
  <c r="P657" i="9"/>
  <c r="Q657" i="9"/>
  <c r="R657" i="9"/>
  <c r="S657" i="9"/>
  <c r="T657" i="9"/>
  <c r="U657" i="9"/>
  <c r="V657" i="9"/>
  <c r="W657" i="9"/>
  <c r="X657" i="9"/>
  <c r="Y657" i="9"/>
  <c r="Z657" i="9"/>
  <c r="AA657" i="9"/>
  <c r="AB657" i="9"/>
  <c r="AC657" i="9"/>
  <c r="AD657" i="9"/>
  <c r="AE657" i="9"/>
  <c r="AF657" i="9"/>
  <c r="AG657" i="9"/>
  <c r="AH657" i="9"/>
  <c r="AI657" i="9"/>
  <c r="AJ657" i="9"/>
  <c r="AK657" i="9"/>
  <c r="AL657" i="9"/>
  <c r="AM657" i="9"/>
  <c r="AN657" i="9"/>
  <c r="AO657" i="9"/>
  <c r="AP657" i="9"/>
  <c r="AQ657" i="9"/>
  <c r="AR657" i="9"/>
  <c r="AS657" i="9"/>
  <c r="AT657" i="9"/>
  <c r="AU657" i="9"/>
  <c r="AV657" i="9"/>
  <c r="AW657" i="9"/>
  <c r="AX657" i="9"/>
  <c r="AY657" i="9"/>
  <c r="AZ657" i="9"/>
  <c r="BA657" i="9"/>
  <c r="BB657" i="9"/>
  <c r="BC657" i="9"/>
  <c r="BD657" i="9"/>
  <c r="BE657" i="9"/>
  <c r="BF657" i="9"/>
  <c r="BG657" i="9"/>
  <c r="BH657" i="9"/>
  <c r="BI657" i="9"/>
  <c r="BJ657" i="9"/>
  <c r="BK657" i="9"/>
  <c r="B658" i="9"/>
  <c r="C658" i="9"/>
  <c r="D658" i="9"/>
  <c r="F658" i="9" s="1"/>
  <c r="E658" i="9"/>
  <c r="G658" i="9"/>
  <c r="H658" i="9"/>
  <c r="I658" i="9"/>
  <c r="J658" i="9"/>
  <c r="K658" i="9"/>
  <c r="L658" i="9"/>
  <c r="M658" i="9"/>
  <c r="N658" i="9"/>
  <c r="O658" i="9"/>
  <c r="P658" i="9"/>
  <c r="Q658" i="9"/>
  <c r="R658" i="9"/>
  <c r="S658" i="9"/>
  <c r="T658" i="9"/>
  <c r="U658" i="9"/>
  <c r="V658" i="9"/>
  <c r="W658" i="9"/>
  <c r="X658" i="9"/>
  <c r="Y658" i="9"/>
  <c r="Z658" i="9"/>
  <c r="AA658" i="9"/>
  <c r="AB658" i="9"/>
  <c r="AC658" i="9"/>
  <c r="AD658" i="9"/>
  <c r="AE658" i="9"/>
  <c r="AF658" i="9"/>
  <c r="AG658" i="9"/>
  <c r="AH658" i="9"/>
  <c r="AI658" i="9"/>
  <c r="AJ658" i="9"/>
  <c r="AK658" i="9"/>
  <c r="AL658" i="9"/>
  <c r="AM658" i="9"/>
  <c r="AN658" i="9"/>
  <c r="AO658" i="9"/>
  <c r="AP658" i="9"/>
  <c r="AQ658" i="9"/>
  <c r="AR658" i="9"/>
  <c r="AS658" i="9"/>
  <c r="AT658" i="9"/>
  <c r="AU658" i="9"/>
  <c r="AV658" i="9"/>
  <c r="AW658" i="9"/>
  <c r="AX658" i="9"/>
  <c r="AY658" i="9"/>
  <c r="AZ658" i="9"/>
  <c r="BA658" i="9"/>
  <c r="BB658" i="9"/>
  <c r="BC658" i="9"/>
  <c r="BD658" i="9"/>
  <c r="BE658" i="9"/>
  <c r="BF658" i="9"/>
  <c r="BG658" i="9"/>
  <c r="BH658" i="9"/>
  <c r="BI658" i="9"/>
  <c r="BJ658" i="9"/>
  <c r="BK658" i="9"/>
  <c r="B659" i="9"/>
  <c r="BO659" i="9" s="1"/>
  <c r="C659" i="9"/>
  <c r="D659" i="9"/>
  <c r="F659" i="9" s="1"/>
  <c r="E659" i="9"/>
  <c r="G659" i="9"/>
  <c r="H659" i="9"/>
  <c r="I659" i="9"/>
  <c r="J659" i="9"/>
  <c r="K659" i="9"/>
  <c r="L659" i="9"/>
  <c r="M659" i="9"/>
  <c r="N659" i="9"/>
  <c r="O659" i="9"/>
  <c r="P659" i="9"/>
  <c r="Q659" i="9"/>
  <c r="R659" i="9"/>
  <c r="S659" i="9"/>
  <c r="T659" i="9"/>
  <c r="U659" i="9"/>
  <c r="V659" i="9"/>
  <c r="W659" i="9"/>
  <c r="X659" i="9"/>
  <c r="Y659" i="9"/>
  <c r="Z659" i="9"/>
  <c r="AA659" i="9"/>
  <c r="AB659" i="9"/>
  <c r="AC659" i="9"/>
  <c r="AD659" i="9"/>
  <c r="AE659" i="9"/>
  <c r="AF659" i="9"/>
  <c r="AG659" i="9"/>
  <c r="AH659" i="9"/>
  <c r="AI659" i="9"/>
  <c r="AJ659" i="9"/>
  <c r="AK659" i="9"/>
  <c r="AL659" i="9"/>
  <c r="AM659" i="9"/>
  <c r="AN659" i="9"/>
  <c r="AO659" i="9"/>
  <c r="AP659" i="9"/>
  <c r="AQ659" i="9"/>
  <c r="AR659" i="9"/>
  <c r="AS659" i="9"/>
  <c r="AT659" i="9"/>
  <c r="AU659" i="9"/>
  <c r="AV659" i="9"/>
  <c r="AW659" i="9"/>
  <c r="AX659" i="9"/>
  <c r="AY659" i="9"/>
  <c r="AZ659" i="9"/>
  <c r="BA659" i="9"/>
  <c r="BB659" i="9"/>
  <c r="BC659" i="9"/>
  <c r="BD659" i="9"/>
  <c r="BE659" i="9"/>
  <c r="BF659" i="9"/>
  <c r="BG659" i="9"/>
  <c r="BH659" i="9"/>
  <c r="BI659" i="9"/>
  <c r="BJ659" i="9"/>
  <c r="BK659" i="9"/>
  <c r="B660" i="9"/>
  <c r="C660" i="9"/>
  <c r="D660" i="9"/>
  <c r="F660" i="9" s="1"/>
  <c r="E660" i="9"/>
  <c r="G660" i="9"/>
  <c r="H660" i="9"/>
  <c r="I660" i="9"/>
  <c r="J660" i="9"/>
  <c r="K660" i="9"/>
  <c r="L660" i="9"/>
  <c r="M660" i="9"/>
  <c r="N660" i="9"/>
  <c r="O660" i="9"/>
  <c r="P660" i="9"/>
  <c r="Q660" i="9"/>
  <c r="R660" i="9"/>
  <c r="S660" i="9"/>
  <c r="T660" i="9"/>
  <c r="U660" i="9"/>
  <c r="V660" i="9"/>
  <c r="W660" i="9"/>
  <c r="X660" i="9"/>
  <c r="Y660" i="9"/>
  <c r="Z660" i="9"/>
  <c r="AA660" i="9"/>
  <c r="AB660" i="9"/>
  <c r="AC660" i="9"/>
  <c r="AD660" i="9"/>
  <c r="AE660" i="9"/>
  <c r="AF660" i="9"/>
  <c r="AG660" i="9"/>
  <c r="AH660" i="9"/>
  <c r="AI660" i="9"/>
  <c r="AJ660" i="9"/>
  <c r="AK660" i="9"/>
  <c r="AL660" i="9"/>
  <c r="AM660" i="9"/>
  <c r="AN660" i="9"/>
  <c r="AO660" i="9"/>
  <c r="AP660" i="9"/>
  <c r="AQ660" i="9"/>
  <c r="AR660" i="9"/>
  <c r="AS660" i="9"/>
  <c r="AT660" i="9"/>
  <c r="AU660" i="9"/>
  <c r="AV660" i="9"/>
  <c r="AW660" i="9"/>
  <c r="AX660" i="9"/>
  <c r="AY660" i="9"/>
  <c r="AZ660" i="9"/>
  <c r="BA660" i="9"/>
  <c r="BB660" i="9"/>
  <c r="BC660" i="9"/>
  <c r="BD660" i="9"/>
  <c r="BE660" i="9"/>
  <c r="BF660" i="9"/>
  <c r="BG660" i="9"/>
  <c r="BH660" i="9"/>
  <c r="BI660" i="9"/>
  <c r="BJ660" i="9"/>
  <c r="BK660" i="9"/>
  <c r="B661" i="9"/>
  <c r="C661" i="9"/>
  <c r="D661" i="9"/>
  <c r="F661" i="9" s="1"/>
  <c r="E661" i="9"/>
  <c r="G661" i="9"/>
  <c r="H661" i="9"/>
  <c r="I661" i="9"/>
  <c r="J661" i="9"/>
  <c r="K661" i="9"/>
  <c r="L661" i="9"/>
  <c r="M661" i="9"/>
  <c r="N661" i="9"/>
  <c r="O661" i="9"/>
  <c r="P661" i="9"/>
  <c r="Q661" i="9"/>
  <c r="R661" i="9"/>
  <c r="S661" i="9"/>
  <c r="T661" i="9"/>
  <c r="U661" i="9"/>
  <c r="V661" i="9"/>
  <c r="W661" i="9"/>
  <c r="X661" i="9"/>
  <c r="Y661" i="9"/>
  <c r="Z661" i="9"/>
  <c r="AA661" i="9"/>
  <c r="AB661" i="9"/>
  <c r="AC661" i="9"/>
  <c r="AD661" i="9"/>
  <c r="AE661" i="9"/>
  <c r="AF661" i="9"/>
  <c r="AG661" i="9"/>
  <c r="AH661" i="9"/>
  <c r="AI661" i="9"/>
  <c r="AJ661" i="9"/>
  <c r="AK661" i="9"/>
  <c r="AL661" i="9"/>
  <c r="AM661" i="9"/>
  <c r="AN661" i="9"/>
  <c r="AO661" i="9"/>
  <c r="AP661" i="9"/>
  <c r="AQ661" i="9"/>
  <c r="AR661" i="9"/>
  <c r="AS661" i="9"/>
  <c r="AT661" i="9"/>
  <c r="AU661" i="9"/>
  <c r="AV661" i="9"/>
  <c r="AW661" i="9"/>
  <c r="AX661" i="9"/>
  <c r="AY661" i="9"/>
  <c r="AZ661" i="9"/>
  <c r="BA661" i="9"/>
  <c r="BB661" i="9"/>
  <c r="BC661" i="9"/>
  <c r="BD661" i="9"/>
  <c r="BE661" i="9"/>
  <c r="BF661" i="9"/>
  <c r="BG661" i="9"/>
  <c r="BH661" i="9"/>
  <c r="BI661" i="9"/>
  <c r="BJ661" i="9"/>
  <c r="BK661" i="9"/>
  <c r="B662" i="9"/>
  <c r="C662" i="9"/>
  <c r="D662" i="9"/>
  <c r="F662" i="9" s="1"/>
  <c r="E662" i="9"/>
  <c r="G662" i="9"/>
  <c r="H662" i="9"/>
  <c r="I662" i="9"/>
  <c r="J662" i="9"/>
  <c r="K662" i="9"/>
  <c r="L662" i="9"/>
  <c r="M662" i="9"/>
  <c r="N662" i="9"/>
  <c r="O662" i="9"/>
  <c r="P662" i="9"/>
  <c r="Q662" i="9"/>
  <c r="R662" i="9"/>
  <c r="S662" i="9"/>
  <c r="T662" i="9"/>
  <c r="U662" i="9"/>
  <c r="V662" i="9"/>
  <c r="W662" i="9"/>
  <c r="X662" i="9"/>
  <c r="Y662" i="9"/>
  <c r="Z662" i="9"/>
  <c r="AA662" i="9"/>
  <c r="AB662" i="9"/>
  <c r="AC662" i="9"/>
  <c r="AD662" i="9"/>
  <c r="AE662" i="9"/>
  <c r="AF662" i="9"/>
  <c r="AG662" i="9"/>
  <c r="AH662" i="9"/>
  <c r="AI662" i="9"/>
  <c r="AJ662" i="9"/>
  <c r="AK662" i="9"/>
  <c r="AL662" i="9"/>
  <c r="AM662" i="9"/>
  <c r="AN662" i="9"/>
  <c r="AO662" i="9"/>
  <c r="AP662" i="9"/>
  <c r="AQ662" i="9"/>
  <c r="AR662" i="9"/>
  <c r="AS662" i="9"/>
  <c r="AT662" i="9"/>
  <c r="AU662" i="9"/>
  <c r="AV662" i="9"/>
  <c r="AW662" i="9"/>
  <c r="AX662" i="9"/>
  <c r="AY662" i="9"/>
  <c r="AZ662" i="9"/>
  <c r="BA662" i="9"/>
  <c r="BB662" i="9"/>
  <c r="BC662" i="9"/>
  <c r="BD662" i="9"/>
  <c r="BE662" i="9"/>
  <c r="BF662" i="9"/>
  <c r="BG662" i="9"/>
  <c r="BH662" i="9"/>
  <c r="BI662" i="9"/>
  <c r="BJ662" i="9"/>
  <c r="BK662" i="9"/>
  <c r="B663" i="9"/>
  <c r="BN663" i="9" s="1"/>
  <c r="C663" i="9"/>
  <c r="D663" i="9"/>
  <c r="F663" i="9" s="1"/>
  <c r="E663" i="9"/>
  <c r="G663" i="9"/>
  <c r="H663" i="9"/>
  <c r="I663" i="9"/>
  <c r="J663" i="9"/>
  <c r="K663" i="9"/>
  <c r="L663" i="9"/>
  <c r="M663" i="9"/>
  <c r="N663" i="9"/>
  <c r="O663" i="9"/>
  <c r="P663" i="9"/>
  <c r="Q663" i="9"/>
  <c r="R663" i="9"/>
  <c r="S663" i="9"/>
  <c r="T663" i="9"/>
  <c r="U663" i="9"/>
  <c r="V663" i="9"/>
  <c r="W663" i="9"/>
  <c r="X663" i="9"/>
  <c r="Y663" i="9"/>
  <c r="Z663" i="9"/>
  <c r="AA663" i="9"/>
  <c r="AB663" i="9"/>
  <c r="AC663" i="9"/>
  <c r="AD663" i="9"/>
  <c r="AE663" i="9"/>
  <c r="AF663" i="9"/>
  <c r="AG663" i="9"/>
  <c r="AH663" i="9"/>
  <c r="AI663" i="9"/>
  <c r="AJ663" i="9"/>
  <c r="AK663" i="9"/>
  <c r="AL663" i="9"/>
  <c r="AM663" i="9"/>
  <c r="AN663" i="9"/>
  <c r="AO663" i="9"/>
  <c r="AP663" i="9"/>
  <c r="AQ663" i="9"/>
  <c r="AR663" i="9"/>
  <c r="AS663" i="9"/>
  <c r="AT663" i="9"/>
  <c r="AU663" i="9"/>
  <c r="AV663" i="9"/>
  <c r="AW663" i="9"/>
  <c r="AX663" i="9"/>
  <c r="AY663" i="9"/>
  <c r="AZ663" i="9"/>
  <c r="BA663" i="9"/>
  <c r="BB663" i="9"/>
  <c r="BC663" i="9"/>
  <c r="BD663" i="9"/>
  <c r="BE663" i="9"/>
  <c r="BF663" i="9"/>
  <c r="BG663" i="9"/>
  <c r="BH663" i="9"/>
  <c r="BI663" i="9"/>
  <c r="BJ663" i="9"/>
  <c r="BK663" i="9"/>
  <c r="B664" i="9"/>
  <c r="C664" i="9"/>
  <c r="D664" i="9"/>
  <c r="F664" i="9" s="1"/>
  <c r="E664" i="9"/>
  <c r="G664" i="9"/>
  <c r="H664" i="9"/>
  <c r="I664" i="9"/>
  <c r="J664" i="9"/>
  <c r="K664" i="9"/>
  <c r="L664" i="9"/>
  <c r="M664" i="9"/>
  <c r="N664" i="9"/>
  <c r="O664" i="9"/>
  <c r="P664" i="9"/>
  <c r="Q664" i="9"/>
  <c r="R664" i="9"/>
  <c r="S664" i="9"/>
  <c r="T664" i="9"/>
  <c r="U664" i="9"/>
  <c r="V664" i="9"/>
  <c r="W664" i="9"/>
  <c r="X664" i="9"/>
  <c r="Y664" i="9"/>
  <c r="Z664" i="9"/>
  <c r="AA664" i="9"/>
  <c r="AB664" i="9"/>
  <c r="AC664" i="9"/>
  <c r="AD664" i="9"/>
  <c r="AE664" i="9"/>
  <c r="AF664" i="9"/>
  <c r="AG664" i="9"/>
  <c r="AH664" i="9"/>
  <c r="AI664" i="9"/>
  <c r="AJ664" i="9"/>
  <c r="AK664" i="9"/>
  <c r="AL664" i="9"/>
  <c r="AM664" i="9"/>
  <c r="AN664" i="9"/>
  <c r="AO664" i="9"/>
  <c r="AP664" i="9"/>
  <c r="AQ664" i="9"/>
  <c r="AR664" i="9"/>
  <c r="AS664" i="9"/>
  <c r="AT664" i="9"/>
  <c r="AU664" i="9"/>
  <c r="AV664" i="9"/>
  <c r="AW664" i="9"/>
  <c r="AX664" i="9"/>
  <c r="AY664" i="9"/>
  <c r="AZ664" i="9"/>
  <c r="BA664" i="9"/>
  <c r="BB664" i="9"/>
  <c r="BC664" i="9"/>
  <c r="BD664" i="9"/>
  <c r="BE664" i="9"/>
  <c r="BF664" i="9"/>
  <c r="BG664" i="9"/>
  <c r="BH664" i="9"/>
  <c r="BI664" i="9"/>
  <c r="BJ664" i="9"/>
  <c r="BK664" i="9"/>
  <c r="B665" i="9"/>
  <c r="BN665" i="9" s="1"/>
  <c r="C665" i="9"/>
  <c r="D665" i="9"/>
  <c r="F665" i="9" s="1"/>
  <c r="E665" i="9"/>
  <c r="G665" i="9"/>
  <c r="H665" i="9"/>
  <c r="I665" i="9"/>
  <c r="J665" i="9"/>
  <c r="K665" i="9"/>
  <c r="L665" i="9"/>
  <c r="M665" i="9"/>
  <c r="N665" i="9"/>
  <c r="O665" i="9"/>
  <c r="P665" i="9"/>
  <c r="Q665" i="9"/>
  <c r="R665" i="9"/>
  <c r="S665" i="9"/>
  <c r="T665" i="9"/>
  <c r="U665" i="9"/>
  <c r="V665" i="9"/>
  <c r="W665" i="9"/>
  <c r="X665" i="9"/>
  <c r="Y665" i="9"/>
  <c r="Z665" i="9"/>
  <c r="AA665" i="9"/>
  <c r="AB665" i="9"/>
  <c r="AC665" i="9"/>
  <c r="AD665" i="9"/>
  <c r="AE665" i="9"/>
  <c r="AF665" i="9"/>
  <c r="AG665" i="9"/>
  <c r="AH665" i="9"/>
  <c r="AI665" i="9"/>
  <c r="AJ665" i="9"/>
  <c r="AK665" i="9"/>
  <c r="AL665" i="9"/>
  <c r="AM665" i="9"/>
  <c r="AN665" i="9"/>
  <c r="AO665" i="9"/>
  <c r="AP665" i="9"/>
  <c r="AQ665" i="9"/>
  <c r="AR665" i="9"/>
  <c r="AS665" i="9"/>
  <c r="AT665" i="9"/>
  <c r="AU665" i="9"/>
  <c r="AV665" i="9"/>
  <c r="AW665" i="9"/>
  <c r="AX665" i="9"/>
  <c r="AY665" i="9"/>
  <c r="AZ665" i="9"/>
  <c r="BA665" i="9"/>
  <c r="BB665" i="9"/>
  <c r="BC665" i="9"/>
  <c r="BD665" i="9"/>
  <c r="BE665" i="9"/>
  <c r="BF665" i="9"/>
  <c r="BG665" i="9"/>
  <c r="BH665" i="9"/>
  <c r="BI665" i="9"/>
  <c r="BJ665" i="9"/>
  <c r="BK665" i="9"/>
  <c r="B666" i="9"/>
  <c r="C666" i="9"/>
  <c r="D666" i="9"/>
  <c r="F666" i="9" s="1"/>
  <c r="E666" i="9"/>
  <c r="G666" i="9"/>
  <c r="H666" i="9"/>
  <c r="I666" i="9"/>
  <c r="J666" i="9"/>
  <c r="K666" i="9"/>
  <c r="L666" i="9"/>
  <c r="M666" i="9"/>
  <c r="N666" i="9"/>
  <c r="O666" i="9"/>
  <c r="P666" i="9"/>
  <c r="Q666" i="9"/>
  <c r="R666" i="9"/>
  <c r="S666" i="9"/>
  <c r="T666" i="9"/>
  <c r="U666" i="9"/>
  <c r="V666" i="9"/>
  <c r="W666" i="9"/>
  <c r="X666" i="9"/>
  <c r="Y666" i="9"/>
  <c r="Z666" i="9"/>
  <c r="AA666" i="9"/>
  <c r="AB666" i="9"/>
  <c r="AC666" i="9"/>
  <c r="AD666" i="9"/>
  <c r="AE666" i="9"/>
  <c r="AF666" i="9"/>
  <c r="AG666" i="9"/>
  <c r="AH666" i="9"/>
  <c r="AI666" i="9"/>
  <c r="AJ666" i="9"/>
  <c r="AK666" i="9"/>
  <c r="AL666" i="9"/>
  <c r="AM666" i="9"/>
  <c r="AN666" i="9"/>
  <c r="AO666" i="9"/>
  <c r="AP666" i="9"/>
  <c r="AQ666" i="9"/>
  <c r="AR666" i="9"/>
  <c r="AS666" i="9"/>
  <c r="AT666" i="9"/>
  <c r="AU666" i="9"/>
  <c r="AV666" i="9"/>
  <c r="AW666" i="9"/>
  <c r="AX666" i="9"/>
  <c r="AY666" i="9"/>
  <c r="AZ666" i="9"/>
  <c r="BA666" i="9"/>
  <c r="BB666" i="9"/>
  <c r="BC666" i="9"/>
  <c r="BD666" i="9"/>
  <c r="BE666" i="9"/>
  <c r="BF666" i="9"/>
  <c r="BG666" i="9"/>
  <c r="BH666" i="9"/>
  <c r="BI666" i="9"/>
  <c r="BJ666" i="9"/>
  <c r="BK666" i="9"/>
  <c r="B667" i="9"/>
  <c r="C667" i="9"/>
  <c r="D667" i="9"/>
  <c r="F667" i="9" s="1"/>
  <c r="E667" i="9"/>
  <c r="G667" i="9"/>
  <c r="H667" i="9"/>
  <c r="I667" i="9"/>
  <c r="J667" i="9"/>
  <c r="K667" i="9"/>
  <c r="L667" i="9"/>
  <c r="M667" i="9"/>
  <c r="N667" i="9"/>
  <c r="O667" i="9"/>
  <c r="P667" i="9"/>
  <c r="Q667" i="9"/>
  <c r="R667" i="9"/>
  <c r="S667" i="9"/>
  <c r="T667" i="9"/>
  <c r="U667" i="9"/>
  <c r="V667" i="9"/>
  <c r="W667" i="9"/>
  <c r="X667" i="9"/>
  <c r="Y667" i="9"/>
  <c r="Z667" i="9"/>
  <c r="AA667" i="9"/>
  <c r="AB667" i="9"/>
  <c r="AC667" i="9"/>
  <c r="AD667" i="9"/>
  <c r="AE667" i="9"/>
  <c r="AF667" i="9"/>
  <c r="AG667" i="9"/>
  <c r="AH667" i="9"/>
  <c r="AI667" i="9"/>
  <c r="AJ667" i="9"/>
  <c r="AK667" i="9"/>
  <c r="AL667" i="9"/>
  <c r="AM667" i="9"/>
  <c r="AN667" i="9"/>
  <c r="AO667" i="9"/>
  <c r="AP667" i="9"/>
  <c r="AQ667" i="9"/>
  <c r="AR667" i="9"/>
  <c r="AS667" i="9"/>
  <c r="AT667" i="9"/>
  <c r="AU667" i="9"/>
  <c r="AV667" i="9"/>
  <c r="AW667" i="9"/>
  <c r="AX667" i="9"/>
  <c r="AY667" i="9"/>
  <c r="AZ667" i="9"/>
  <c r="BA667" i="9"/>
  <c r="BB667" i="9"/>
  <c r="BC667" i="9"/>
  <c r="BD667" i="9"/>
  <c r="BE667" i="9"/>
  <c r="BF667" i="9"/>
  <c r="BG667" i="9"/>
  <c r="BH667" i="9"/>
  <c r="BI667" i="9"/>
  <c r="BJ667" i="9"/>
  <c r="BK667" i="9"/>
  <c r="B668" i="9"/>
  <c r="C668" i="9"/>
  <c r="D668" i="9"/>
  <c r="F668" i="9" s="1"/>
  <c r="E668" i="9"/>
  <c r="G668" i="9"/>
  <c r="H668" i="9"/>
  <c r="I668" i="9"/>
  <c r="J668" i="9"/>
  <c r="K668" i="9"/>
  <c r="L668" i="9"/>
  <c r="M668" i="9"/>
  <c r="N668" i="9"/>
  <c r="O668" i="9"/>
  <c r="P668" i="9"/>
  <c r="Q668" i="9"/>
  <c r="R668" i="9"/>
  <c r="S668" i="9"/>
  <c r="T668" i="9"/>
  <c r="U668" i="9"/>
  <c r="V668" i="9"/>
  <c r="W668" i="9"/>
  <c r="X668" i="9"/>
  <c r="Y668" i="9"/>
  <c r="Z668" i="9"/>
  <c r="AA668" i="9"/>
  <c r="AB668" i="9"/>
  <c r="AC668" i="9"/>
  <c r="AD668" i="9"/>
  <c r="AE668" i="9"/>
  <c r="AF668" i="9"/>
  <c r="AG668" i="9"/>
  <c r="AH668" i="9"/>
  <c r="AI668" i="9"/>
  <c r="AJ668" i="9"/>
  <c r="AK668" i="9"/>
  <c r="AL668" i="9"/>
  <c r="AM668" i="9"/>
  <c r="AN668" i="9"/>
  <c r="AO668" i="9"/>
  <c r="AP668" i="9"/>
  <c r="AQ668" i="9"/>
  <c r="AR668" i="9"/>
  <c r="AS668" i="9"/>
  <c r="AT668" i="9"/>
  <c r="AU668" i="9"/>
  <c r="AV668" i="9"/>
  <c r="AW668" i="9"/>
  <c r="AX668" i="9"/>
  <c r="AY668" i="9"/>
  <c r="AZ668" i="9"/>
  <c r="BA668" i="9"/>
  <c r="BB668" i="9"/>
  <c r="BC668" i="9"/>
  <c r="BD668" i="9"/>
  <c r="BE668" i="9"/>
  <c r="BF668" i="9"/>
  <c r="BG668" i="9"/>
  <c r="BH668" i="9"/>
  <c r="BI668" i="9"/>
  <c r="BJ668" i="9"/>
  <c r="BK668" i="9"/>
  <c r="B669" i="9"/>
  <c r="C669" i="9"/>
  <c r="D669" i="9"/>
  <c r="F669" i="9" s="1"/>
  <c r="E669" i="9"/>
  <c r="G669" i="9"/>
  <c r="H669" i="9"/>
  <c r="I669" i="9"/>
  <c r="J669" i="9"/>
  <c r="K669" i="9"/>
  <c r="L669" i="9"/>
  <c r="M669" i="9"/>
  <c r="N669" i="9"/>
  <c r="O669" i="9"/>
  <c r="P669" i="9"/>
  <c r="Q669" i="9"/>
  <c r="R669" i="9"/>
  <c r="S669" i="9"/>
  <c r="T669" i="9"/>
  <c r="U669" i="9"/>
  <c r="V669" i="9"/>
  <c r="W669" i="9"/>
  <c r="X669" i="9"/>
  <c r="Y669" i="9"/>
  <c r="Z669" i="9"/>
  <c r="AA669" i="9"/>
  <c r="AB669" i="9"/>
  <c r="AC669" i="9"/>
  <c r="AD669" i="9"/>
  <c r="AE669" i="9"/>
  <c r="AF669" i="9"/>
  <c r="AG669" i="9"/>
  <c r="AH669" i="9"/>
  <c r="AI669" i="9"/>
  <c r="AJ669" i="9"/>
  <c r="AK669" i="9"/>
  <c r="AL669" i="9"/>
  <c r="AM669" i="9"/>
  <c r="AN669" i="9"/>
  <c r="AO669" i="9"/>
  <c r="AP669" i="9"/>
  <c r="AQ669" i="9"/>
  <c r="AR669" i="9"/>
  <c r="AS669" i="9"/>
  <c r="AT669" i="9"/>
  <c r="AU669" i="9"/>
  <c r="AV669" i="9"/>
  <c r="AW669" i="9"/>
  <c r="AX669" i="9"/>
  <c r="AY669" i="9"/>
  <c r="AZ669" i="9"/>
  <c r="BA669" i="9"/>
  <c r="BB669" i="9"/>
  <c r="BC669" i="9"/>
  <c r="BD669" i="9"/>
  <c r="BE669" i="9"/>
  <c r="BF669" i="9"/>
  <c r="BG669" i="9"/>
  <c r="BH669" i="9"/>
  <c r="BI669" i="9"/>
  <c r="BJ669" i="9"/>
  <c r="BK669" i="9"/>
  <c r="B670" i="9"/>
  <c r="BN670" i="9" s="1"/>
  <c r="C670" i="9"/>
  <c r="D670" i="9"/>
  <c r="F670" i="9" s="1"/>
  <c r="E670" i="9"/>
  <c r="G670" i="9"/>
  <c r="H670" i="9"/>
  <c r="I670" i="9"/>
  <c r="J670" i="9"/>
  <c r="K670" i="9"/>
  <c r="L670" i="9"/>
  <c r="M670" i="9"/>
  <c r="N670" i="9"/>
  <c r="O670" i="9"/>
  <c r="P670" i="9"/>
  <c r="Q670" i="9"/>
  <c r="R670" i="9"/>
  <c r="S670" i="9"/>
  <c r="T670" i="9"/>
  <c r="U670" i="9"/>
  <c r="V670" i="9"/>
  <c r="W670" i="9"/>
  <c r="X670" i="9"/>
  <c r="Y670" i="9"/>
  <c r="Z670" i="9"/>
  <c r="AA670" i="9"/>
  <c r="AB670" i="9"/>
  <c r="AC670" i="9"/>
  <c r="AD670" i="9"/>
  <c r="AE670" i="9"/>
  <c r="AF670" i="9"/>
  <c r="AG670" i="9"/>
  <c r="AH670" i="9"/>
  <c r="AI670" i="9"/>
  <c r="AJ670" i="9"/>
  <c r="AK670" i="9"/>
  <c r="AL670" i="9"/>
  <c r="AM670" i="9"/>
  <c r="AN670" i="9"/>
  <c r="AO670" i="9"/>
  <c r="AP670" i="9"/>
  <c r="AQ670" i="9"/>
  <c r="AR670" i="9"/>
  <c r="AS670" i="9"/>
  <c r="AT670" i="9"/>
  <c r="AU670" i="9"/>
  <c r="AV670" i="9"/>
  <c r="AW670" i="9"/>
  <c r="AX670" i="9"/>
  <c r="AY670" i="9"/>
  <c r="AZ670" i="9"/>
  <c r="BA670" i="9"/>
  <c r="BB670" i="9"/>
  <c r="BC670" i="9"/>
  <c r="BD670" i="9"/>
  <c r="BE670" i="9"/>
  <c r="BF670" i="9"/>
  <c r="BG670" i="9"/>
  <c r="BH670" i="9"/>
  <c r="BI670" i="9"/>
  <c r="BJ670" i="9"/>
  <c r="BK670" i="9"/>
  <c r="B671" i="9"/>
  <c r="BN671" i="9" s="1"/>
  <c r="C671" i="9"/>
  <c r="D671" i="9"/>
  <c r="F671" i="9" s="1"/>
  <c r="E671" i="9"/>
  <c r="G671" i="9"/>
  <c r="H671" i="9"/>
  <c r="I671" i="9"/>
  <c r="J671" i="9"/>
  <c r="K671" i="9"/>
  <c r="L671" i="9"/>
  <c r="M671" i="9"/>
  <c r="N671" i="9"/>
  <c r="O671" i="9"/>
  <c r="P671" i="9"/>
  <c r="Q671" i="9"/>
  <c r="R671" i="9"/>
  <c r="S671" i="9"/>
  <c r="T671" i="9"/>
  <c r="U671" i="9"/>
  <c r="V671" i="9"/>
  <c r="W671" i="9"/>
  <c r="X671" i="9"/>
  <c r="Y671" i="9"/>
  <c r="Z671" i="9"/>
  <c r="AA671" i="9"/>
  <c r="AB671" i="9"/>
  <c r="AC671" i="9"/>
  <c r="AD671" i="9"/>
  <c r="AE671" i="9"/>
  <c r="AF671" i="9"/>
  <c r="AG671" i="9"/>
  <c r="AH671" i="9"/>
  <c r="AI671" i="9"/>
  <c r="AJ671" i="9"/>
  <c r="AK671" i="9"/>
  <c r="AL671" i="9"/>
  <c r="AM671" i="9"/>
  <c r="AN671" i="9"/>
  <c r="AO671" i="9"/>
  <c r="AP671" i="9"/>
  <c r="AQ671" i="9"/>
  <c r="AR671" i="9"/>
  <c r="AS671" i="9"/>
  <c r="AT671" i="9"/>
  <c r="AU671" i="9"/>
  <c r="AV671" i="9"/>
  <c r="AW671" i="9"/>
  <c r="AX671" i="9"/>
  <c r="AY671" i="9"/>
  <c r="AZ671" i="9"/>
  <c r="BA671" i="9"/>
  <c r="BB671" i="9"/>
  <c r="BC671" i="9"/>
  <c r="BD671" i="9"/>
  <c r="BE671" i="9"/>
  <c r="BF671" i="9"/>
  <c r="BG671" i="9"/>
  <c r="BH671" i="9"/>
  <c r="BI671" i="9"/>
  <c r="BJ671" i="9"/>
  <c r="BK671" i="9"/>
  <c r="B672" i="9"/>
  <c r="C672" i="9"/>
  <c r="D672" i="9"/>
  <c r="F672" i="9" s="1"/>
  <c r="E672" i="9"/>
  <c r="G672" i="9"/>
  <c r="H672" i="9"/>
  <c r="I672" i="9"/>
  <c r="J672" i="9"/>
  <c r="K672" i="9"/>
  <c r="L672" i="9"/>
  <c r="M672" i="9"/>
  <c r="N672" i="9"/>
  <c r="O672" i="9"/>
  <c r="P672" i="9"/>
  <c r="Q672" i="9"/>
  <c r="R672" i="9"/>
  <c r="S672" i="9"/>
  <c r="T672" i="9"/>
  <c r="U672" i="9"/>
  <c r="V672" i="9"/>
  <c r="W672" i="9"/>
  <c r="X672" i="9"/>
  <c r="Y672" i="9"/>
  <c r="Z672" i="9"/>
  <c r="AA672" i="9"/>
  <c r="AB672" i="9"/>
  <c r="AC672" i="9"/>
  <c r="AD672" i="9"/>
  <c r="AE672" i="9"/>
  <c r="AF672" i="9"/>
  <c r="AG672" i="9"/>
  <c r="AH672" i="9"/>
  <c r="AI672" i="9"/>
  <c r="AJ672" i="9"/>
  <c r="AK672" i="9"/>
  <c r="AL672" i="9"/>
  <c r="AM672" i="9"/>
  <c r="AN672" i="9"/>
  <c r="AO672" i="9"/>
  <c r="AP672" i="9"/>
  <c r="AQ672" i="9"/>
  <c r="AR672" i="9"/>
  <c r="AS672" i="9"/>
  <c r="AT672" i="9"/>
  <c r="AU672" i="9"/>
  <c r="AV672" i="9"/>
  <c r="AW672" i="9"/>
  <c r="AX672" i="9"/>
  <c r="AY672" i="9"/>
  <c r="AZ672" i="9"/>
  <c r="BA672" i="9"/>
  <c r="BB672" i="9"/>
  <c r="BC672" i="9"/>
  <c r="BD672" i="9"/>
  <c r="BE672" i="9"/>
  <c r="BF672" i="9"/>
  <c r="BG672" i="9"/>
  <c r="BH672" i="9"/>
  <c r="BI672" i="9"/>
  <c r="BJ672" i="9"/>
  <c r="BK672" i="9"/>
  <c r="B673" i="9"/>
  <c r="C673" i="9"/>
  <c r="D673" i="9"/>
  <c r="F673" i="9" s="1"/>
  <c r="E673" i="9"/>
  <c r="G673" i="9"/>
  <c r="H673" i="9"/>
  <c r="I673" i="9"/>
  <c r="J673" i="9"/>
  <c r="K673" i="9"/>
  <c r="L673" i="9"/>
  <c r="M673" i="9"/>
  <c r="N673" i="9"/>
  <c r="O673" i="9"/>
  <c r="P673" i="9"/>
  <c r="Q673" i="9"/>
  <c r="R673" i="9"/>
  <c r="S673" i="9"/>
  <c r="T673" i="9"/>
  <c r="U673" i="9"/>
  <c r="V673" i="9"/>
  <c r="W673" i="9"/>
  <c r="X673" i="9"/>
  <c r="Y673" i="9"/>
  <c r="Z673" i="9"/>
  <c r="AA673" i="9"/>
  <c r="AB673" i="9"/>
  <c r="AC673" i="9"/>
  <c r="AD673" i="9"/>
  <c r="AE673" i="9"/>
  <c r="AF673" i="9"/>
  <c r="AG673" i="9"/>
  <c r="AH673" i="9"/>
  <c r="AI673" i="9"/>
  <c r="AJ673" i="9"/>
  <c r="AK673" i="9"/>
  <c r="AL673" i="9"/>
  <c r="AM673" i="9"/>
  <c r="AN673" i="9"/>
  <c r="AO673" i="9"/>
  <c r="AP673" i="9"/>
  <c r="AQ673" i="9"/>
  <c r="AR673" i="9"/>
  <c r="AS673" i="9"/>
  <c r="AT673" i="9"/>
  <c r="AU673" i="9"/>
  <c r="AV673" i="9"/>
  <c r="AW673" i="9"/>
  <c r="AX673" i="9"/>
  <c r="AY673" i="9"/>
  <c r="AZ673" i="9"/>
  <c r="BA673" i="9"/>
  <c r="BB673" i="9"/>
  <c r="BC673" i="9"/>
  <c r="BD673" i="9"/>
  <c r="BE673" i="9"/>
  <c r="BF673" i="9"/>
  <c r="BG673" i="9"/>
  <c r="BH673" i="9"/>
  <c r="BI673" i="9"/>
  <c r="BJ673" i="9"/>
  <c r="BK673" i="9"/>
  <c r="B674" i="9"/>
  <c r="BO674" i="9" s="1"/>
  <c r="C674" i="9"/>
  <c r="D674" i="9"/>
  <c r="F674" i="9" s="1"/>
  <c r="E674" i="9"/>
  <c r="G674" i="9"/>
  <c r="H674" i="9"/>
  <c r="I674" i="9"/>
  <c r="J674" i="9"/>
  <c r="K674" i="9"/>
  <c r="L674" i="9"/>
  <c r="M674" i="9"/>
  <c r="N674" i="9"/>
  <c r="O674" i="9"/>
  <c r="P674" i="9"/>
  <c r="Q674" i="9"/>
  <c r="R674" i="9"/>
  <c r="S674" i="9"/>
  <c r="T674" i="9"/>
  <c r="U674" i="9"/>
  <c r="V674" i="9"/>
  <c r="W674" i="9"/>
  <c r="X674" i="9"/>
  <c r="Y674" i="9"/>
  <c r="Z674" i="9"/>
  <c r="AA674" i="9"/>
  <c r="AB674" i="9"/>
  <c r="AC674" i="9"/>
  <c r="AD674" i="9"/>
  <c r="AE674" i="9"/>
  <c r="AF674" i="9"/>
  <c r="AG674" i="9"/>
  <c r="AH674" i="9"/>
  <c r="AI674" i="9"/>
  <c r="AJ674" i="9"/>
  <c r="AK674" i="9"/>
  <c r="AL674" i="9"/>
  <c r="AM674" i="9"/>
  <c r="AN674" i="9"/>
  <c r="AO674" i="9"/>
  <c r="AP674" i="9"/>
  <c r="AQ674" i="9"/>
  <c r="AR674" i="9"/>
  <c r="AS674" i="9"/>
  <c r="AT674" i="9"/>
  <c r="AU674" i="9"/>
  <c r="AV674" i="9"/>
  <c r="AW674" i="9"/>
  <c r="AX674" i="9"/>
  <c r="AY674" i="9"/>
  <c r="AZ674" i="9"/>
  <c r="BA674" i="9"/>
  <c r="BB674" i="9"/>
  <c r="BC674" i="9"/>
  <c r="BD674" i="9"/>
  <c r="BE674" i="9"/>
  <c r="BF674" i="9"/>
  <c r="BG674" i="9"/>
  <c r="BH674" i="9"/>
  <c r="BI674" i="9"/>
  <c r="BJ674" i="9"/>
  <c r="BK674" i="9"/>
  <c r="B675" i="9"/>
  <c r="BN675" i="9" s="1"/>
  <c r="C675" i="9"/>
  <c r="D675" i="9"/>
  <c r="F675" i="9" s="1"/>
  <c r="E675" i="9"/>
  <c r="G675" i="9"/>
  <c r="H675" i="9"/>
  <c r="I675" i="9"/>
  <c r="J675" i="9"/>
  <c r="K675" i="9"/>
  <c r="L675" i="9"/>
  <c r="M675" i="9"/>
  <c r="N675" i="9"/>
  <c r="O675" i="9"/>
  <c r="P675" i="9"/>
  <c r="Q675" i="9"/>
  <c r="R675" i="9"/>
  <c r="S675" i="9"/>
  <c r="T675" i="9"/>
  <c r="U675" i="9"/>
  <c r="V675" i="9"/>
  <c r="W675" i="9"/>
  <c r="X675" i="9"/>
  <c r="Y675" i="9"/>
  <c r="Z675" i="9"/>
  <c r="AA675" i="9"/>
  <c r="AB675" i="9"/>
  <c r="AC675" i="9"/>
  <c r="AD675" i="9"/>
  <c r="AE675" i="9"/>
  <c r="AF675" i="9"/>
  <c r="AG675" i="9"/>
  <c r="AH675" i="9"/>
  <c r="AI675" i="9"/>
  <c r="AJ675" i="9"/>
  <c r="AK675" i="9"/>
  <c r="AL675" i="9"/>
  <c r="AM675" i="9"/>
  <c r="AN675" i="9"/>
  <c r="AO675" i="9"/>
  <c r="AP675" i="9"/>
  <c r="AQ675" i="9"/>
  <c r="AR675" i="9"/>
  <c r="AS675" i="9"/>
  <c r="AT675" i="9"/>
  <c r="AU675" i="9"/>
  <c r="AV675" i="9"/>
  <c r="AW675" i="9"/>
  <c r="AX675" i="9"/>
  <c r="AY675" i="9"/>
  <c r="AZ675" i="9"/>
  <c r="BA675" i="9"/>
  <c r="BB675" i="9"/>
  <c r="BC675" i="9"/>
  <c r="BD675" i="9"/>
  <c r="BE675" i="9"/>
  <c r="BF675" i="9"/>
  <c r="BG675" i="9"/>
  <c r="BH675" i="9"/>
  <c r="BI675" i="9"/>
  <c r="BJ675" i="9"/>
  <c r="BK675" i="9"/>
  <c r="B676" i="9"/>
  <c r="C676" i="9"/>
  <c r="D676" i="9"/>
  <c r="F676" i="9" s="1"/>
  <c r="E676" i="9"/>
  <c r="G676" i="9"/>
  <c r="H676" i="9"/>
  <c r="I676" i="9"/>
  <c r="J676" i="9"/>
  <c r="K676" i="9"/>
  <c r="L676" i="9"/>
  <c r="M676" i="9"/>
  <c r="N676" i="9"/>
  <c r="O676" i="9"/>
  <c r="P676" i="9"/>
  <c r="Q676" i="9"/>
  <c r="R676" i="9"/>
  <c r="S676" i="9"/>
  <c r="T676" i="9"/>
  <c r="U676" i="9"/>
  <c r="V676" i="9"/>
  <c r="W676" i="9"/>
  <c r="X676" i="9"/>
  <c r="Y676" i="9"/>
  <c r="Z676" i="9"/>
  <c r="AA676" i="9"/>
  <c r="AB676" i="9"/>
  <c r="AC676" i="9"/>
  <c r="AD676" i="9"/>
  <c r="AE676" i="9"/>
  <c r="AF676" i="9"/>
  <c r="AG676" i="9"/>
  <c r="AH676" i="9"/>
  <c r="AI676" i="9"/>
  <c r="AJ676" i="9"/>
  <c r="AK676" i="9"/>
  <c r="AL676" i="9"/>
  <c r="AM676" i="9"/>
  <c r="AN676" i="9"/>
  <c r="AO676" i="9"/>
  <c r="AP676" i="9"/>
  <c r="AQ676" i="9"/>
  <c r="AR676" i="9"/>
  <c r="AS676" i="9"/>
  <c r="AT676" i="9"/>
  <c r="AU676" i="9"/>
  <c r="AV676" i="9"/>
  <c r="AW676" i="9"/>
  <c r="AX676" i="9"/>
  <c r="AY676" i="9"/>
  <c r="AZ676" i="9"/>
  <c r="BA676" i="9"/>
  <c r="BB676" i="9"/>
  <c r="BC676" i="9"/>
  <c r="BD676" i="9"/>
  <c r="BE676" i="9"/>
  <c r="BF676" i="9"/>
  <c r="BG676" i="9"/>
  <c r="BH676" i="9"/>
  <c r="BI676" i="9"/>
  <c r="BJ676" i="9"/>
  <c r="BK676" i="9"/>
  <c r="B677" i="9"/>
  <c r="BP677" i="9" s="1"/>
  <c r="C677" i="9"/>
  <c r="D677" i="9"/>
  <c r="F677" i="9" s="1"/>
  <c r="E677" i="9"/>
  <c r="G677" i="9"/>
  <c r="H677" i="9"/>
  <c r="I677" i="9"/>
  <c r="J677" i="9"/>
  <c r="K677" i="9"/>
  <c r="L677" i="9"/>
  <c r="M677" i="9"/>
  <c r="N677" i="9"/>
  <c r="O677" i="9"/>
  <c r="P677" i="9"/>
  <c r="Q677" i="9"/>
  <c r="R677" i="9"/>
  <c r="S677" i="9"/>
  <c r="T677" i="9"/>
  <c r="U677" i="9"/>
  <c r="V677" i="9"/>
  <c r="W677" i="9"/>
  <c r="X677" i="9"/>
  <c r="Y677" i="9"/>
  <c r="Z677" i="9"/>
  <c r="AA677" i="9"/>
  <c r="AB677" i="9"/>
  <c r="AC677" i="9"/>
  <c r="AD677" i="9"/>
  <c r="AE677" i="9"/>
  <c r="AF677" i="9"/>
  <c r="AG677" i="9"/>
  <c r="AH677" i="9"/>
  <c r="AI677" i="9"/>
  <c r="AJ677" i="9"/>
  <c r="AK677" i="9"/>
  <c r="AL677" i="9"/>
  <c r="AM677" i="9"/>
  <c r="AN677" i="9"/>
  <c r="AO677" i="9"/>
  <c r="AP677" i="9"/>
  <c r="AQ677" i="9"/>
  <c r="AR677" i="9"/>
  <c r="AS677" i="9"/>
  <c r="AT677" i="9"/>
  <c r="AU677" i="9"/>
  <c r="AV677" i="9"/>
  <c r="AW677" i="9"/>
  <c r="AX677" i="9"/>
  <c r="AY677" i="9"/>
  <c r="AZ677" i="9"/>
  <c r="BA677" i="9"/>
  <c r="BB677" i="9"/>
  <c r="BC677" i="9"/>
  <c r="BD677" i="9"/>
  <c r="BE677" i="9"/>
  <c r="BF677" i="9"/>
  <c r="BG677" i="9"/>
  <c r="BH677" i="9"/>
  <c r="BI677" i="9"/>
  <c r="BJ677" i="9"/>
  <c r="BK677" i="9"/>
  <c r="B678" i="9"/>
  <c r="C678" i="9"/>
  <c r="D678" i="9"/>
  <c r="F678" i="9" s="1"/>
  <c r="E678" i="9"/>
  <c r="G678" i="9"/>
  <c r="H678" i="9"/>
  <c r="I678" i="9"/>
  <c r="J678" i="9"/>
  <c r="K678" i="9"/>
  <c r="L678" i="9"/>
  <c r="M678" i="9"/>
  <c r="N678" i="9"/>
  <c r="O678" i="9"/>
  <c r="P678" i="9"/>
  <c r="Q678" i="9"/>
  <c r="R678" i="9"/>
  <c r="S678" i="9"/>
  <c r="T678" i="9"/>
  <c r="U678" i="9"/>
  <c r="V678" i="9"/>
  <c r="W678" i="9"/>
  <c r="X678" i="9"/>
  <c r="Y678" i="9"/>
  <c r="Z678" i="9"/>
  <c r="AA678" i="9"/>
  <c r="AB678" i="9"/>
  <c r="AC678" i="9"/>
  <c r="AD678" i="9"/>
  <c r="AE678" i="9"/>
  <c r="AF678" i="9"/>
  <c r="AG678" i="9"/>
  <c r="AH678" i="9"/>
  <c r="AI678" i="9"/>
  <c r="AJ678" i="9"/>
  <c r="AK678" i="9"/>
  <c r="AL678" i="9"/>
  <c r="AM678" i="9"/>
  <c r="AN678" i="9"/>
  <c r="AO678" i="9"/>
  <c r="AP678" i="9"/>
  <c r="AQ678" i="9"/>
  <c r="AR678" i="9"/>
  <c r="AS678" i="9"/>
  <c r="AT678" i="9"/>
  <c r="AU678" i="9"/>
  <c r="AV678" i="9"/>
  <c r="AW678" i="9"/>
  <c r="AX678" i="9"/>
  <c r="AY678" i="9"/>
  <c r="AZ678" i="9"/>
  <c r="BA678" i="9"/>
  <c r="BB678" i="9"/>
  <c r="BC678" i="9"/>
  <c r="BD678" i="9"/>
  <c r="BE678" i="9"/>
  <c r="BF678" i="9"/>
  <c r="BG678" i="9"/>
  <c r="BH678" i="9"/>
  <c r="BI678" i="9"/>
  <c r="BJ678" i="9"/>
  <c r="BK678" i="9"/>
  <c r="B679" i="9"/>
  <c r="C679" i="9"/>
  <c r="D679" i="9"/>
  <c r="F679" i="9" s="1"/>
  <c r="E679" i="9"/>
  <c r="G679" i="9"/>
  <c r="H679" i="9"/>
  <c r="I679" i="9"/>
  <c r="J679" i="9"/>
  <c r="K679" i="9"/>
  <c r="L679" i="9"/>
  <c r="M679" i="9"/>
  <c r="N679" i="9"/>
  <c r="O679" i="9"/>
  <c r="P679" i="9"/>
  <c r="Q679" i="9"/>
  <c r="R679" i="9"/>
  <c r="S679" i="9"/>
  <c r="T679" i="9"/>
  <c r="U679" i="9"/>
  <c r="V679" i="9"/>
  <c r="W679" i="9"/>
  <c r="X679" i="9"/>
  <c r="Y679" i="9"/>
  <c r="Z679" i="9"/>
  <c r="AA679" i="9"/>
  <c r="AB679" i="9"/>
  <c r="AC679" i="9"/>
  <c r="AD679" i="9"/>
  <c r="AE679" i="9"/>
  <c r="AF679" i="9"/>
  <c r="AG679" i="9"/>
  <c r="AH679" i="9"/>
  <c r="AI679" i="9"/>
  <c r="AJ679" i="9"/>
  <c r="AK679" i="9"/>
  <c r="AL679" i="9"/>
  <c r="AM679" i="9"/>
  <c r="AN679" i="9"/>
  <c r="AO679" i="9"/>
  <c r="AP679" i="9"/>
  <c r="AQ679" i="9"/>
  <c r="AR679" i="9"/>
  <c r="AS679" i="9"/>
  <c r="AT679" i="9"/>
  <c r="AU679" i="9"/>
  <c r="AV679" i="9"/>
  <c r="AW679" i="9"/>
  <c r="AX679" i="9"/>
  <c r="AY679" i="9"/>
  <c r="AZ679" i="9"/>
  <c r="BA679" i="9"/>
  <c r="BB679" i="9"/>
  <c r="BC679" i="9"/>
  <c r="BD679" i="9"/>
  <c r="BE679" i="9"/>
  <c r="BF679" i="9"/>
  <c r="BG679" i="9"/>
  <c r="BH679" i="9"/>
  <c r="BI679" i="9"/>
  <c r="BJ679" i="9"/>
  <c r="BK679" i="9"/>
  <c r="B680" i="9"/>
  <c r="BN680" i="9" s="1"/>
  <c r="C680" i="9"/>
  <c r="D680" i="9"/>
  <c r="F680" i="9" s="1"/>
  <c r="E680" i="9"/>
  <c r="G680" i="9"/>
  <c r="H680" i="9"/>
  <c r="I680" i="9"/>
  <c r="J680" i="9"/>
  <c r="K680" i="9"/>
  <c r="L680" i="9"/>
  <c r="M680" i="9"/>
  <c r="N680" i="9"/>
  <c r="O680" i="9"/>
  <c r="P680" i="9"/>
  <c r="Q680" i="9"/>
  <c r="R680" i="9"/>
  <c r="S680" i="9"/>
  <c r="T680" i="9"/>
  <c r="U680" i="9"/>
  <c r="V680" i="9"/>
  <c r="W680" i="9"/>
  <c r="X680" i="9"/>
  <c r="Y680" i="9"/>
  <c r="Z680" i="9"/>
  <c r="AA680" i="9"/>
  <c r="AB680" i="9"/>
  <c r="AC680" i="9"/>
  <c r="AD680" i="9"/>
  <c r="AE680" i="9"/>
  <c r="AF680" i="9"/>
  <c r="AG680" i="9"/>
  <c r="AH680" i="9"/>
  <c r="AI680" i="9"/>
  <c r="AJ680" i="9"/>
  <c r="AK680" i="9"/>
  <c r="AL680" i="9"/>
  <c r="AM680" i="9"/>
  <c r="AN680" i="9"/>
  <c r="AO680" i="9"/>
  <c r="AP680" i="9"/>
  <c r="AQ680" i="9"/>
  <c r="AR680" i="9"/>
  <c r="AS680" i="9"/>
  <c r="AT680" i="9"/>
  <c r="AU680" i="9"/>
  <c r="AV680" i="9"/>
  <c r="AW680" i="9"/>
  <c r="AX680" i="9"/>
  <c r="AY680" i="9"/>
  <c r="AZ680" i="9"/>
  <c r="BA680" i="9"/>
  <c r="BB680" i="9"/>
  <c r="BC680" i="9"/>
  <c r="BD680" i="9"/>
  <c r="BE680" i="9"/>
  <c r="BF680" i="9"/>
  <c r="BG680" i="9"/>
  <c r="BH680" i="9"/>
  <c r="BI680" i="9"/>
  <c r="BJ680" i="9"/>
  <c r="BK680" i="9"/>
  <c r="B681" i="9"/>
  <c r="BP681" i="9" s="1"/>
  <c r="C681" i="9"/>
  <c r="D681" i="9"/>
  <c r="F681" i="9" s="1"/>
  <c r="E681" i="9"/>
  <c r="G681" i="9"/>
  <c r="H681" i="9"/>
  <c r="I681" i="9"/>
  <c r="J681" i="9"/>
  <c r="K681" i="9"/>
  <c r="L681" i="9"/>
  <c r="M681" i="9"/>
  <c r="N681" i="9"/>
  <c r="O681" i="9"/>
  <c r="P681" i="9"/>
  <c r="Q681" i="9"/>
  <c r="R681" i="9"/>
  <c r="S681" i="9"/>
  <c r="T681" i="9"/>
  <c r="U681" i="9"/>
  <c r="V681" i="9"/>
  <c r="W681" i="9"/>
  <c r="X681" i="9"/>
  <c r="Y681" i="9"/>
  <c r="Z681" i="9"/>
  <c r="AA681" i="9"/>
  <c r="AB681" i="9"/>
  <c r="AC681" i="9"/>
  <c r="AD681" i="9"/>
  <c r="AE681" i="9"/>
  <c r="AF681" i="9"/>
  <c r="AG681" i="9"/>
  <c r="AH681" i="9"/>
  <c r="AI681" i="9"/>
  <c r="AJ681" i="9"/>
  <c r="AK681" i="9"/>
  <c r="AL681" i="9"/>
  <c r="AM681" i="9"/>
  <c r="AN681" i="9"/>
  <c r="AO681" i="9"/>
  <c r="AP681" i="9"/>
  <c r="AQ681" i="9"/>
  <c r="AR681" i="9"/>
  <c r="AS681" i="9"/>
  <c r="AT681" i="9"/>
  <c r="AU681" i="9"/>
  <c r="AV681" i="9"/>
  <c r="AW681" i="9"/>
  <c r="AX681" i="9"/>
  <c r="AY681" i="9"/>
  <c r="AZ681" i="9"/>
  <c r="BA681" i="9"/>
  <c r="BB681" i="9"/>
  <c r="BC681" i="9"/>
  <c r="BD681" i="9"/>
  <c r="BE681" i="9"/>
  <c r="BF681" i="9"/>
  <c r="BG681" i="9"/>
  <c r="BH681" i="9"/>
  <c r="BI681" i="9"/>
  <c r="BJ681" i="9"/>
  <c r="BK681" i="9"/>
  <c r="B682" i="9"/>
  <c r="C682" i="9"/>
  <c r="D682" i="9"/>
  <c r="F682" i="9" s="1"/>
  <c r="E682" i="9"/>
  <c r="G682" i="9"/>
  <c r="H682" i="9"/>
  <c r="I682" i="9"/>
  <c r="J682" i="9"/>
  <c r="K682" i="9"/>
  <c r="L682" i="9"/>
  <c r="M682" i="9"/>
  <c r="N682" i="9"/>
  <c r="O682" i="9"/>
  <c r="P682" i="9"/>
  <c r="Q682" i="9"/>
  <c r="R682" i="9"/>
  <c r="S682" i="9"/>
  <c r="T682" i="9"/>
  <c r="U682" i="9"/>
  <c r="V682" i="9"/>
  <c r="W682" i="9"/>
  <c r="X682" i="9"/>
  <c r="Y682" i="9"/>
  <c r="Z682" i="9"/>
  <c r="AA682" i="9"/>
  <c r="AB682" i="9"/>
  <c r="AC682" i="9"/>
  <c r="AD682" i="9"/>
  <c r="AE682" i="9"/>
  <c r="AF682" i="9"/>
  <c r="AG682" i="9"/>
  <c r="AH682" i="9"/>
  <c r="AI682" i="9"/>
  <c r="AJ682" i="9"/>
  <c r="AK682" i="9"/>
  <c r="AL682" i="9"/>
  <c r="AM682" i="9"/>
  <c r="AN682" i="9"/>
  <c r="AO682" i="9"/>
  <c r="AP682" i="9"/>
  <c r="AQ682" i="9"/>
  <c r="AR682" i="9"/>
  <c r="AS682" i="9"/>
  <c r="AT682" i="9"/>
  <c r="AU682" i="9"/>
  <c r="AV682" i="9"/>
  <c r="AW682" i="9"/>
  <c r="AX682" i="9"/>
  <c r="AY682" i="9"/>
  <c r="AZ682" i="9"/>
  <c r="BA682" i="9"/>
  <c r="BB682" i="9"/>
  <c r="BC682" i="9"/>
  <c r="BD682" i="9"/>
  <c r="BE682" i="9"/>
  <c r="BF682" i="9"/>
  <c r="BG682" i="9"/>
  <c r="BH682" i="9"/>
  <c r="BI682" i="9"/>
  <c r="BJ682" i="9"/>
  <c r="BK682" i="9"/>
  <c r="B683" i="9"/>
  <c r="BL683" i="9" s="1"/>
  <c r="C683" i="9"/>
  <c r="D683" i="9"/>
  <c r="F683" i="9" s="1"/>
  <c r="E683" i="9"/>
  <c r="G683" i="9"/>
  <c r="H683" i="9"/>
  <c r="I683" i="9"/>
  <c r="J683" i="9"/>
  <c r="K683" i="9"/>
  <c r="L683" i="9"/>
  <c r="M683" i="9"/>
  <c r="N683" i="9"/>
  <c r="O683" i="9"/>
  <c r="P683" i="9"/>
  <c r="Q683" i="9"/>
  <c r="R683" i="9"/>
  <c r="S683" i="9"/>
  <c r="T683" i="9"/>
  <c r="U683" i="9"/>
  <c r="V683" i="9"/>
  <c r="W683" i="9"/>
  <c r="X683" i="9"/>
  <c r="Y683" i="9"/>
  <c r="Z683" i="9"/>
  <c r="AA683" i="9"/>
  <c r="AB683" i="9"/>
  <c r="AC683" i="9"/>
  <c r="AD683" i="9"/>
  <c r="AE683" i="9"/>
  <c r="AF683" i="9"/>
  <c r="AG683" i="9"/>
  <c r="AH683" i="9"/>
  <c r="AI683" i="9"/>
  <c r="AJ683" i="9"/>
  <c r="AK683" i="9"/>
  <c r="AL683" i="9"/>
  <c r="AM683" i="9"/>
  <c r="AN683" i="9"/>
  <c r="AO683" i="9"/>
  <c r="AP683" i="9"/>
  <c r="AQ683" i="9"/>
  <c r="AR683" i="9"/>
  <c r="AS683" i="9"/>
  <c r="AT683" i="9"/>
  <c r="AU683" i="9"/>
  <c r="AV683" i="9"/>
  <c r="AW683" i="9"/>
  <c r="AX683" i="9"/>
  <c r="AY683" i="9"/>
  <c r="AZ683" i="9"/>
  <c r="BA683" i="9"/>
  <c r="BB683" i="9"/>
  <c r="BC683" i="9"/>
  <c r="BD683" i="9"/>
  <c r="BE683" i="9"/>
  <c r="BF683" i="9"/>
  <c r="BG683" i="9"/>
  <c r="BH683" i="9"/>
  <c r="BI683" i="9"/>
  <c r="BJ683" i="9"/>
  <c r="BK683" i="9"/>
  <c r="B684" i="9"/>
  <c r="BN684" i="9" s="1"/>
  <c r="C684" i="9"/>
  <c r="D684" i="9"/>
  <c r="F684" i="9" s="1"/>
  <c r="E684" i="9"/>
  <c r="G684" i="9"/>
  <c r="H684" i="9"/>
  <c r="I684" i="9"/>
  <c r="J684" i="9"/>
  <c r="K684" i="9"/>
  <c r="L684" i="9"/>
  <c r="M684" i="9"/>
  <c r="N684" i="9"/>
  <c r="O684" i="9"/>
  <c r="P684" i="9"/>
  <c r="Q684" i="9"/>
  <c r="R684" i="9"/>
  <c r="S684" i="9"/>
  <c r="T684" i="9"/>
  <c r="U684" i="9"/>
  <c r="V684" i="9"/>
  <c r="W684" i="9"/>
  <c r="X684" i="9"/>
  <c r="Y684" i="9"/>
  <c r="Z684" i="9"/>
  <c r="AA684" i="9"/>
  <c r="AB684" i="9"/>
  <c r="AC684" i="9"/>
  <c r="AD684" i="9"/>
  <c r="AE684" i="9"/>
  <c r="AF684" i="9"/>
  <c r="AG684" i="9"/>
  <c r="AH684" i="9"/>
  <c r="AI684" i="9"/>
  <c r="AJ684" i="9"/>
  <c r="AK684" i="9"/>
  <c r="AL684" i="9"/>
  <c r="AM684" i="9"/>
  <c r="AN684" i="9"/>
  <c r="AO684" i="9"/>
  <c r="AP684" i="9"/>
  <c r="AQ684" i="9"/>
  <c r="AR684" i="9"/>
  <c r="AS684" i="9"/>
  <c r="AT684" i="9"/>
  <c r="AU684" i="9"/>
  <c r="AV684" i="9"/>
  <c r="AW684" i="9"/>
  <c r="AX684" i="9"/>
  <c r="AY684" i="9"/>
  <c r="AZ684" i="9"/>
  <c r="BA684" i="9"/>
  <c r="BB684" i="9"/>
  <c r="BC684" i="9"/>
  <c r="BD684" i="9"/>
  <c r="BE684" i="9"/>
  <c r="BF684" i="9"/>
  <c r="BG684" i="9"/>
  <c r="BH684" i="9"/>
  <c r="BI684" i="9"/>
  <c r="BJ684" i="9"/>
  <c r="BK684" i="9"/>
  <c r="B685" i="9"/>
  <c r="BN685" i="9" s="1"/>
  <c r="C685" i="9"/>
  <c r="D685" i="9"/>
  <c r="F685" i="9" s="1"/>
  <c r="E685" i="9"/>
  <c r="G685" i="9"/>
  <c r="H685" i="9"/>
  <c r="I685" i="9"/>
  <c r="J685" i="9"/>
  <c r="K685" i="9"/>
  <c r="L685" i="9"/>
  <c r="M685" i="9"/>
  <c r="N685" i="9"/>
  <c r="O685" i="9"/>
  <c r="P685" i="9"/>
  <c r="Q685" i="9"/>
  <c r="R685" i="9"/>
  <c r="S685" i="9"/>
  <c r="T685" i="9"/>
  <c r="U685" i="9"/>
  <c r="V685" i="9"/>
  <c r="W685" i="9"/>
  <c r="X685" i="9"/>
  <c r="Y685" i="9"/>
  <c r="Z685" i="9"/>
  <c r="AA685" i="9"/>
  <c r="AB685" i="9"/>
  <c r="AC685" i="9"/>
  <c r="AD685" i="9"/>
  <c r="AE685" i="9"/>
  <c r="AF685" i="9"/>
  <c r="AG685" i="9"/>
  <c r="AH685" i="9"/>
  <c r="AI685" i="9"/>
  <c r="AJ685" i="9"/>
  <c r="AK685" i="9"/>
  <c r="AL685" i="9"/>
  <c r="AM685" i="9"/>
  <c r="AN685" i="9"/>
  <c r="AO685" i="9"/>
  <c r="AP685" i="9"/>
  <c r="AQ685" i="9"/>
  <c r="AR685" i="9"/>
  <c r="AS685" i="9"/>
  <c r="AT685" i="9"/>
  <c r="AU685" i="9"/>
  <c r="AV685" i="9"/>
  <c r="AW685" i="9"/>
  <c r="AX685" i="9"/>
  <c r="AY685" i="9"/>
  <c r="AZ685" i="9"/>
  <c r="BA685" i="9"/>
  <c r="BB685" i="9"/>
  <c r="BC685" i="9"/>
  <c r="BD685" i="9"/>
  <c r="BE685" i="9"/>
  <c r="BF685" i="9"/>
  <c r="BG685" i="9"/>
  <c r="BH685" i="9"/>
  <c r="BI685" i="9"/>
  <c r="BJ685" i="9"/>
  <c r="BK685" i="9"/>
  <c r="B686" i="9"/>
  <c r="C686" i="9"/>
  <c r="D686" i="9"/>
  <c r="F686" i="9" s="1"/>
  <c r="E686" i="9"/>
  <c r="G686" i="9"/>
  <c r="H686" i="9"/>
  <c r="I686" i="9"/>
  <c r="J686" i="9"/>
  <c r="K686" i="9"/>
  <c r="L686" i="9"/>
  <c r="M686" i="9"/>
  <c r="N686" i="9"/>
  <c r="O686" i="9"/>
  <c r="P686" i="9"/>
  <c r="Q686" i="9"/>
  <c r="R686" i="9"/>
  <c r="S686" i="9"/>
  <c r="T686" i="9"/>
  <c r="U686" i="9"/>
  <c r="V686" i="9"/>
  <c r="W686" i="9"/>
  <c r="X686" i="9"/>
  <c r="Y686" i="9"/>
  <c r="Z686" i="9"/>
  <c r="AA686" i="9"/>
  <c r="AB686" i="9"/>
  <c r="AC686" i="9"/>
  <c r="AD686" i="9"/>
  <c r="AE686" i="9"/>
  <c r="AF686" i="9"/>
  <c r="AG686" i="9"/>
  <c r="AH686" i="9"/>
  <c r="AI686" i="9"/>
  <c r="AJ686" i="9"/>
  <c r="AK686" i="9"/>
  <c r="AL686" i="9"/>
  <c r="AM686" i="9"/>
  <c r="AN686" i="9"/>
  <c r="AO686" i="9"/>
  <c r="AP686" i="9"/>
  <c r="AQ686" i="9"/>
  <c r="AR686" i="9"/>
  <c r="AS686" i="9"/>
  <c r="AT686" i="9"/>
  <c r="AU686" i="9"/>
  <c r="AV686" i="9"/>
  <c r="AW686" i="9"/>
  <c r="AX686" i="9"/>
  <c r="AY686" i="9"/>
  <c r="AZ686" i="9"/>
  <c r="BA686" i="9"/>
  <c r="BB686" i="9"/>
  <c r="BC686" i="9"/>
  <c r="BD686" i="9"/>
  <c r="BE686" i="9"/>
  <c r="BF686" i="9"/>
  <c r="BG686" i="9"/>
  <c r="BH686" i="9"/>
  <c r="BI686" i="9"/>
  <c r="BJ686" i="9"/>
  <c r="BK686" i="9"/>
  <c r="B687" i="9"/>
  <c r="BP687" i="9" s="1"/>
  <c r="C687" i="9"/>
  <c r="D687" i="9"/>
  <c r="F687" i="9" s="1"/>
  <c r="E687" i="9"/>
  <c r="G687" i="9"/>
  <c r="H687" i="9"/>
  <c r="I687" i="9"/>
  <c r="J687" i="9"/>
  <c r="K687" i="9"/>
  <c r="L687" i="9"/>
  <c r="M687" i="9"/>
  <c r="N687" i="9"/>
  <c r="O687" i="9"/>
  <c r="P687" i="9"/>
  <c r="Q687" i="9"/>
  <c r="R687" i="9"/>
  <c r="S687" i="9"/>
  <c r="T687" i="9"/>
  <c r="U687" i="9"/>
  <c r="V687" i="9"/>
  <c r="W687" i="9"/>
  <c r="X687" i="9"/>
  <c r="Y687" i="9"/>
  <c r="Z687" i="9"/>
  <c r="AA687" i="9"/>
  <c r="AB687" i="9"/>
  <c r="AC687" i="9"/>
  <c r="AD687" i="9"/>
  <c r="AE687" i="9"/>
  <c r="AF687" i="9"/>
  <c r="AG687" i="9"/>
  <c r="AH687" i="9"/>
  <c r="AI687" i="9"/>
  <c r="AJ687" i="9"/>
  <c r="AK687" i="9"/>
  <c r="AL687" i="9"/>
  <c r="AM687" i="9"/>
  <c r="AN687" i="9"/>
  <c r="AO687" i="9"/>
  <c r="AP687" i="9"/>
  <c r="AQ687" i="9"/>
  <c r="AR687" i="9"/>
  <c r="AS687" i="9"/>
  <c r="AT687" i="9"/>
  <c r="AU687" i="9"/>
  <c r="AV687" i="9"/>
  <c r="AW687" i="9"/>
  <c r="AX687" i="9"/>
  <c r="AY687" i="9"/>
  <c r="AZ687" i="9"/>
  <c r="BA687" i="9"/>
  <c r="BB687" i="9"/>
  <c r="BC687" i="9"/>
  <c r="BD687" i="9"/>
  <c r="BE687" i="9"/>
  <c r="BF687" i="9"/>
  <c r="BG687" i="9"/>
  <c r="BH687" i="9"/>
  <c r="BI687" i="9"/>
  <c r="BJ687" i="9"/>
  <c r="BK687" i="9"/>
  <c r="B688" i="9"/>
  <c r="BP688" i="9" s="1"/>
  <c r="C688" i="9"/>
  <c r="D688" i="9"/>
  <c r="F688" i="9" s="1"/>
  <c r="E688" i="9"/>
  <c r="G688" i="9"/>
  <c r="H688" i="9"/>
  <c r="I688" i="9"/>
  <c r="J688" i="9"/>
  <c r="K688" i="9"/>
  <c r="L688" i="9"/>
  <c r="M688" i="9"/>
  <c r="N688" i="9"/>
  <c r="O688" i="9"/>
  <c r="P688" i="9"/>
  <c r="Q688" i="9"/>
  <c r="R688" i="9"/>
  <c r="S688" i="9"/>
  <c r="T688" i="9"/>
  <c r="U688" i="9"/>
  <c r="V688" i="9"/>
  <c r="W688" i="9"/>
  <c r="X688" i="9"/>
  <c r="Y688" i="9"/>
  <c r="Z688" i="9"/>
  <c r="AA688" i="9"/>
  <c r="AB688" i="9"/>
  <c r="AC688" i="9"/>
  <c r="AD688" i="9"/>
  <c r="AE688" i="9"/>
  <c r="AF688" i="9"/>
  <c r="AG688" i="9"/>
  <c r="AH688" i="9"/>
  <c r="AI688" i="9"/>
  <c r="AJ688" i="9"/>
  <c r="AK688" i="9"/>
  <c r="AL688" i="9"/>
  <c r="AM688" i="9"/>
  <c r="AN688" i="9"/>
  <c r="AO688" i="9"/>
  <c r="AP688" i="9"/>
  <c r="AQ688" i="9"/>
  <c r="AR688" i="9"/>
  <c r="AS688" i="9"/>
  <c r="AT688" i="9"/>
  <c r="AU688" i="9"/>
  <c r="AV688" i="9"/>
  <c r="AW688" i="9"/>
  <c r="AX688" i="9"/>
  <c r="AY688" i="9"/>
  <c r="AZ688" i="9"/>
  <c r="BA688" i="9"/>
  <c r="BB688" i="9"/>
  <c r="BC688" i="9"/>
  <c r="BD688" i="9"/>
  <c r="BE688" i="9"/>
  <c r="BF688" i="9"/>
  <c r="BG688" i="9"/>
  <c r="BH688" i="9"/>
  <c r="BI688" i="9"/>
  <c r="BJ688" i="9"/>
  <c r="BK688" i="9"/>
  <c r="B689" i="9"/>
  <c r="C689" i="9"/>
  <c r="D689" i="9"/>
  <c r="F689" i="9" s="1"/>
  <c r="E689" i="9"/>
  <c r="G689" i="9"/>
  <c r="H689" i="9"/>
  <c r="I689" i="9"/>
  <c r="J689" i="9"/>
  <c r="K689" i="9"/>
  <c r="L689" i="9"/>
  <c r="M689" i="9"/>
  <c r="N689" i="9"/>
  <c r="O689" i="9"/>
  <c r="P689" i="9"/>
  <c r="Q689" i="9"/>
  <c r="R689" i="9"/>
  <c r="S689" i="9"/>
  <c r="T689" i="9"/>
  <c r="U689" i="9"/>
  <c r="V689" i="9"/>
  <c r="W689" i="9"/>
  <c r="X689" i="9"/>
  <c r="Y689" i="9"/>
  <c r="Z689" i="9"/>
  <c r="AA689" i="9"/>
  <c r="AB689" i="9"/>
  <c r="AC689" i="9"/>
  <c r="AD689" i="9"/>
  <c r="AE689" i="9"/>
  <c r="AF689" i="9"/>
  <c r="AG689" i="9"/>
  <c r="AH689" i="9"/>
  <c r="AI689" i="9"/>
  <c r="AJ689" i="9"/>
  <c r="AK689" i="9"/>
  <c r="AL689" i="9"/>
  <c r="AM689" i="9"/>
  <c r="AN689" i="9"/>
  <c r="AO689" i="9"/>
  <c r="AP689" i="9"/>
  <c r="AQ689" i="9"/>
  <c r="AR689" i="9"/>
  <c r="AS689" i="9"/>
  <c r="AT689" i="9"/>
  <c r="AU689" i="9"/>
  <c r="AV689" i="9"/>
  <c r="AW689" i="9"/>
  <c r="AX689" i="9"/>
  <c r="AY689" i="9"/>
  <c r="AZ689" i="9"/>
  <c r="BA689" i="9"/>
  <c r="BB689" i="9"/>
  <c r="BC689" i="9"/>
  <c r="BD689" i="9"/>
  <c r="BE689" i="9"/>
  <c r="BF689" i="9"/>
  <c r="BG689" i="9"/>
  <c r="BH689" i="9"/>
  <c r="BI689" i="9"/>
  <c r="BJ689" i="9"/>
  <c r="BK689" i="9"/>
  <c r="B690" i="9"/>
  <c r="BN690" i="9" s="1"/>
  <c r="C690" i="9"/>
  <c r="D690" i="9"/>
  <c r="F690" i="9" s="1"/>
  <c r="E690" i="9"/>
  <c r="G690" i="9"/>
  <c r="H690" i="9"/>
  <c r="I690" i="9"/>
  <c r="J690" i="9"/>
  <c r="K690" i="9"/>
  <c r="L690" i="9"/>
  <c r="M690" i="9"/>
  <c r="N690" i="9"/>
  <c r="O690" i="9"/>
  <c r="P690" i="9"/>
  <c r="Q690" i="9"/>
  <c r="R690" i="9"/>
  <c r="S690" i="9"/>
  <c r="T690" i="9"/>
  <c r="U690" i="9"/>
  <c r="V690" i="9"/>
  <c r="W690" i="9"/>
  <c r="X690" i="9"/>
  <c r="Y690" i="9"/>
  <c r="Z690" i="9"/>
  <c r="AA690" i="9"/>
  <c r="AB690" i="9"/>
  <c r="AC690" i="9"/>
  <c r="AD690" i="9"/>
  <c r="AE690" i="9"/>
  <c r="AF690" i="9"/>
  <c r="AG690" i="9"/>
  <c r="AH690" i="9"/>
  <c r="AI690" i="9"/>
  <c r="AJ690" i="9"/>
  <c r="AK690" i="9"/>
  <c r="AL690" i="9"/>
  <c r="AM690" i="9"/>
  <c r="AN690" i="9"/>
  <c r="AO690" i="9"/>
  <c r="AP690" i="9"/>
  <c r="AQ690" i="9"/>
  <c r="AR690" i="9"/>
  <c r="AS690" i="9"/>
  <c r="AT690" i="9"/>
  <c r="AU690" i="9"/>
  <c r="AV690" i="9"/>
  <c r="AW690" i="9"/>
  <c r="AX690" i="9"/>
  <c r="AY690" i="9"/>
  <c r="AZ690" i="9"/>
  <c r="BA690" i="9"/>
  <c r="BB690" i="9"/>
  <c r="BC690" i="9"/>
  <c r="BD690" i="9"/>
  <c r="BE690" i="9"/>
  <c r="BF690" i="9"/>
  <c r="BG690" i="9"/>
  <c r="BH690" i="9"/>
  <c r="BI690" i="9"/>
  <c r="BJ690" i="9"/>
  <c r="BK690" i="9"/>
  <c r="B691" i="9"/>
  <c r="C691" i="9"/>
  <c r="D691" i="9"/>
  <c r="F691" i="9" s="1"/>
  <c r="E691" i="9"/>
  <c r="G691" i="9"/>
  <c r="H691" i="9"/>
  <c r="I691" i="9"/>
  <c r="J691" i="9"/>
  <c r="K691" i="9"/>
  <c r="L691" i="9"/>
  <c r="M691" i="9"/>
  <c r="N691" i="9"/>
  <c r="O691" i="9"/>
  <c r="P691" i="9"/>
  <c r="Q691" i="9"/>
  <c r="R691" i="9"/>
  <c r="S691" i="9"/>
  <c r="T691" i="9"/>
  <c r="U691" i="9"/>
  <c r="V691" i="9"/>
  <c r="W691" i="9"/>
  <c r="X691" i="9"/>
  <c r="Y691" i="9"/>
  <c r="Z691" i="9"/>
  <c r="AA691" i="9"/>
  <c r="AB691" i="9"/>
  <c r="AC691" i="9"/>
  <c r="AD691" i="9"/>
  <c r="AE691" i="9"/>
  <c r="AF691" i="9"/>
  <c r="AG691" i="9"/>
  <c r="AH691" i="9"/>
  <c r="AI691" i="9"/>
  <c r="AJ691" i="9"/>
  <c r="AK691" i="9"/>
  <c r="AL691" i="9"/>
  <c r="AM691" i="9"/>
  <c r="AN691" i="9"/>
  <c r="AO691" i="9"/>
  <c r="AP691" i="9"/>
  <c r="AQ691" i="9"/>
  <c r="AR691" i="9"/>
  <c r="AS691" i="9"/>
  <c r="AT691" i="9"/>
  <c r="AU691" i="9"/>
  <c r="AV691" i="9"/>
  <c r="AW691" i="9"/>
  <c r="AX691" i="9"/>
  <c r="AY691" i="9"/>
  <c r="AZ691" i="9"/>
  <c r="BA691" i="9"/>
  <c r="BB691" i="9"/>
  <c r="BC691" i="9"/>
  <c r="BD691" i="9"/>
  <c r="BE691" i="9"/>
  <c r="BF691" i="9"/>
  <c r="BG691" i="9"/>
  <c r="BH691" i="9"/>
  <c r="BI691" i="9"/>
  <c r="BJ691" i="9"/>
  <c r="BK691" i="9"/>
  <c r="B692" i="9"/>
  <c r="C692" i="9"/>
  <c r="D692" i="9"/>
  <c r="F692" i="9" s="1"/>
  <c r="E692" i="9"/>
  <c r="G692" i="9"/>
  <c r="H692" i="9"/>
  <c r="I692" i="9"/>
  <c r="J692" i="9"/>
  <c r="K692" i="9"/>
  <c r="L692" i="9"/>
  <c r="M692" i="9"/>
  <c r="N692" i="9"/>
  <c r="O692" i="9"/>
  <c r="P692" i="9"/>
  <c r="Q692" i="9"/>
  <c r="R692" i="9"/>
  <c r="S692" i="9"/>
  <c r="T692" i="9"/>
  <c r="U692" i="9"/>
  <c r="V692" i="9"/>
  <c r="W692" i="9"/>
  <c r="X692" i="9"/>
  <c r="Y692" i="9"/>
  <c r="Z692" i="9"/>
  <c r="AA692" i="9"/>
  <c r="AB692" i="9"/>
  <c r="AC692" i="9"/>
  <c r="AD692" i="9"/>
  <c r="AE692" i="9"/>
  <c r="AF692" i="9"/>
  <c r="AG692" i="9"/>
  <c r="AH692" i="9"/>
  <c r="AI692" i="9"/>
  <c r="AJ692" i="9"/>
  <c r="AK692" i="9"/>
  <c r="AL692" i="9"/>
  <c r="AM692" i="9"/>
  <c r="AN692" i="9"/>
  <c r="AO692" i="9"/>
  <c r="AP692" i="9"/>
  <c r="AQ692" i="9"/>
  <c r="AR692" i="9"/>
  <c r="AS692" i="9"/>
  <c r="AT692" i="9"/>
  <c r="AU692" i="9"/>
  <c r="AV692" i="9"/>
  <c r="AW692" i="9"/>
  <c r="AX692" i="9"/>
  <c r="AY692" i="9"/>
  <c r="AZ692" i="9"/>
  <c r="BA692" i="9"/>
  <c r="BB692" i="9"/>
  <c r="BC692" i="9"/>
  <c r="BD692" i="9"/>
  <c r="BE692" i="9"/>
  <c r="BF692" i="9"/>
  <c r="BG692" i="9"/>
  <c r="BH692" i="9"/>
  <c r="BI692" i="9"/>
  <c r="BJ692" i="9"/>
  <c r="BK692" i="9"/>
  <c r="B693" i="9"/>
  <c r="C693" i="9"/>
  <c r="D693" i="9"/>
  <c r="F693" i="9" s="1"/>
  <c r="E693" i="9"/>
  <c r="G693" i="9"/>
  <c r="H693" i="9"/>
  <c r="I693" i="9"/>
  <c r="J693" i="9"/>
  <c r="K693" i="9"/>
  <c r="L693" i="9"/>
  <c r="M693" i="9"/>
  <c r="N693" i="9"/>
  <c r="O693" i="9"/>
  <c r="P693" i="9"/>
  <c r="Q693" i="9"/>
  <c r="R693" i="9"/>
  <c r="S693" i="9"/>
  <c r="T693" i="9"/>
  <c r="U693" i="9"/>
  <c r="V693" i="9"/>
  <c r="W693" i="9"/>
  <c r="X693" i="9"/>
  <c r="Y693" i="9"/>
  <c r="Z693" i="9"/>
  <c r="AA693" i="9"/>
  <c r="AB693" i="9"/>
  <c r="AC693" i="9"/>
  <c r="AD693" i="9"/>
  <c r="AE693" i="9"/>
  <c r="AF693" i="9"/>
  <c r="AG693" i="9"/>
  <c r="AH693" i="9"/>
  <c r="AI693" i="9"/>
  <c r="AJ693" i="9"/>
  <c r="AK693" i="9"/>
  <c r="AL693" i="9"/>
  <c r="AM693" i="9"/>
  <c r="AN693" i="9"/>
  <c r="AO693" i="9"/>
  <c r="AP693" i="9"/>
  <c r="AQ693" i="9"/>
  <c r="AR693" i="9"/>
  <c r="AS693" i="9"/>
  <c r="AT693" i="9"/>
  <c r="AU693" i="9"/>
  <c r="AV693" i="9"/>
  <c r="AW693" i="9"/>
  <c r="AX693" i="9"/>
  <c r="AY693" i="9"/>
  <c r="AZ693" i="9"/>
  <c r="BA693" i="9"/>
  <c r="BB693" i="9"/>
  <c r="BC693" i="9"/>
  <c r="BD693" i="9"/>
  <c r="BE693" i="9"/>
  <c r="BF693" i="9"/>
  <c r="BG693" i="9"/>
  <c r="BH693" i="9"/>
  <c r="BI693" i="9"/>
  <c r="BJ693" i="9"/>
  <c r="BK693" i="9"/>
  <c r="B694" i="9"/>
  <c r="C694" i="9"/>
  <c r="D694" i="9"/>
  <c r="F694" i="9" s="1"/>
  <c r="E694" i="9"/>
  <c r="G694" i="9"/>
  <c r="H694" i="9"/>
  <c r="I694" i="9"/>
  <c r="J694" i="9"/>
  <c r="K694" i="9"/>
  <c r="L694" i="9"/>
  <c r="M694" i="9"/>
  <c r="N694" i="9"/>
  <c r="O694" i="9"/>
  <c r="P694" i="9"/>
  <c r="Q694" i="9"/>
  <c r="R694" i="9"/>
  <c r="S694" i="9"/>
  <c r="T694" i="9"/>
  <c r="U694" i="9"/>
  <c r="V694" i="9"/>
  <c r="W694" i="9"/>
  <c r="X694" i="9"/>
  <c r="Y694" i="9"/>
  <c r="Z694" i="9"/>
  <c r="AA694" i="9"/>
  <c r="AB694" i="9"/>
  <c r="AC694" i="9"/>
  <c r="AD694" i="9"/>
  <c r="AE694" i="9"/>
  <c r="AF694" i="9"/>
  <c r="AG694" i="9"/>
  <c r="AH694" i="9"/>
  <c r="AI694" i="9"/>
  <c r="AJ694" i="9"/>
  <c r="AK694" i="9"/>
  <c r="AL694" i="9"/>
  <c r="AM694" i="9"/>
  <c r="AN694" i="9"/>
  <c r="AO694" i="9"/>
  <c r="AP694" i="9"/>
  <c r="AQ694" i="9"/>
  <c r="AR694" i="9"/>
  <c r="AS694" i="9"/>
  <c r="AT694" i="9"/>
  <c r="AU694" i="9"/>
  <c r="AV694" i="9"/>
  <c r="AW694" i="9"/>
  <c r="AX694" i="9"/>
  <c r="AY694" i="9"/>
  <c r="AZ694" i="9"/>
  <c r="BA694" i="9"/>
  <c r="BB694" i="9"/>
  <c r="BC694" i="9"/>
  <c r="BD694" i="9"/>
  <c r="BE694" i="9"/>
  <c r="BF694" i="9"/>
  <c r="BG694" i="9"/>
  <c r="BH694" i="9"/>
  <c r="BI694" i="9"/>
  <c r="BJ694" i="9"/>
  <c r="BK694" i="9"/>
  <c r="B695" i="9"/>
  <c r="BN695" i="9" s="1"/>
  <c r="C695" i="9"/>
  <c r="D695" i="9"/>
  <c r="F695" i="9" s="1"/>
  <c r="E695" i="9"/>
  <c r="G695" i="9"/>
  <c r="H695" i="9"/>
  <c r="I695" i="9"/>
  <c r="J695" i="9"/>
  <c r="K695" i="9"/>
  <c r="L695" i="9"/>
  <c r="M695" i="9"/>
  <c r="N695" i="9"/>
  <c r="O695" i="9"/>
  <c r="P695" i="9"/>
  <c r="Q695" i="9"/>
  <c r="R695" i="9"/>
  <c r="S695" i="9"/>
  <c r="T695" i="9"/>
  <c r="U695" i="9"/>
  <c r="V695" i="9"/>
  <c r="W695" i="9"/>
  <c r="X695" i="9"/>
  <c r="Y695" i="9"/>
  <c r="Z695" i="9"/>
  <c r="AA695" i="9"/>
  <c r="AB695" i="9"/>
  <c r="AC695" i="9"/>
  <c r="AD695" i="9"/>
  <c r="AE695" i="9"/>
  <c r="AF695" i="9"/>
  <c r="AG695" i="9"/>
  <c r="AH695" i="9"/>
  <c r="AI695" i="9"/>
  <c r="AJ695" i="9"/>
  <c r="AK695" i="9"/>
  <c r="AL695" i="9"/>
  <c r="AM695" i="9"/>
  <c r="AN695" i="9"/>
  <c r="AO695" i="9"/>
  <c r="AP695" i="9"/>
  <c r="AQ695" i="9"/>
  <c r="AR695" i="9"/>
  <c r="AS695" i="9"/>
  <c r="AT695" i="9"/>
  <c r="AU695" i="9"/>
  <c r="AV695" i="9"/>
  <c r="AW695" i="9"/>
  <c r="AX695" i="9"/>
  <c r="AY695" i="9"/>
  <c r="AZ695" i="9"/>
  <c r="BA695" i="9"/>
  <c r="BB695" i="9"/>
  <c r="BC695" i="9"/>
  <c r="BD695" i="9"/>
  <c r="BE695" i="9"/>
  <c r="BF695" i="9"/>
  <c r="BG695" i="9"/>
  <c r="BH695" i="9"/>
  <c r="BI695" i="9"/>
  <c r="BJ695" i="9"/>
  <c r="BK695" i="9"/>
  <c r="B696" i="9"/>
  <c r="C696" i="9"/>
  <c r="D696" i="9"/>
  <c r="F696" i="9" s="1"/>
  <c r="E696" i="9"/>
  <c r="G696" i="9"/>
  <c r="H696" i="9"/>
  <c r="I696" i="9"/>
  <c r="J696" i="9"/>
  <c r="K696" i="9"/>
  <c r="L696" i="9"/>
  <c r="M696" i="9"/>
  <c r="N696" i="9"/>
  <c r="O696" i="9"/>
  <c r="P696" i="9"/>
  <c r="Q696" i="9"/>
  <c r="R696" i="9"/>
  <c r="S696" i="9"/>
  <c r="T696" i="9"/>
  <c r="U696" i="9"/>
  <c r="V696" i="9"/>
  <c r="W696" i="9"/>
  <c r="X696" i="9"/>
  <c r="Y696" i="9"/>
  <c r="Z696" i="9"/>
  <c r="AA696" i="9"/>
  <c r="AB696" i="9"/>
  <c r="AC696" i="9"/>
  <c r="AD696" i="9"/>
  <c r="AE696" i="9"/>
  <c r="AF696" i="9"/>
  <c r="AG696" i="9"/>
  <c r="AH696" i="9"/>
  <c r="AI696" i="9"/>
  <c r="AJ696" i="9"/>
  <c r="AK696" i="9"/>
  <c r="AL696" i="9"/>
  <c r="AM696" i="9"/>
  <c r="AN696" i="9"/>
  <c r="AO696" i="9"/>
  <c r="AP696" i="9"/>
  <c r="AQ696" i="9"/>
  <c r="AR696" i="9"/>
  <c r="AS696" i="9"/>
  <c r="AT696" i="9"/>
  <c r="AU696" i="9"/>
  <c r="AV696" i="9"/>
  <c r="AW696" i="9"/>
  <c r="AX696" i="9"/>
  <c r="AY696" i="9"/>
  <c r="AZ696" i="9"/>
  <c r="BA696" i="9"/>
  <c r="BB696" i="9"/>
  <c r="BC696" i="9"/>
  <c r="BD696" i="9"/>
  <c r="BE696" i="9"/>
  <c r="BF696" i="9"/>
  <c r="BG696" i="9"/>
  <c r="BH696" i="9"/>
  <c r="BI696" i="9"/>
  <c r="BJ696" i="9"/>
  <c r="BK696" i="9"/>
  <c r="B697" i="9"/>
  <c r="BP697" i="9" s="1"/>
  <c r="C697" i="9"/>
  <c r="D697" i="9"/>
  <c r="F697" i="9" s="1"/>
  <c r="E697" i="9"/>
  <c r="G697" i="9"/>
  <c r="H697" i="9"/>
  <c r="I697" i="9"/>
  <c r="J697" i="9"/>
  <c r="K697" i="9"/>
  <c r="L697" i="9"/>
  <c r="M697" i="9"/>
  <c r="N697" i="9"/>
  <c r="O697" i="9"/>
  <c r="P697" i="9"/>
  <c r="Q697" i="9"/>
  <c r="R697" i="9"/>
  <c r="S697" i="9"/>
  <c r="T697" i="9"/>
  <c r="U697" i="9"/>
  <c r="V697" i="9"/>
  <c r="W697" i="9"/>
  <c r="X697" i="9"/>
  <c r="Y697" i="9"/>
  <c r="Z697" i="9"/>
  <c r="AA697" i="9"/>
  <c r="AB697" i="9"/>
  <c r="AC697" i="9"/>
  <c r="AD697" i="9"/>
  <c r="AE697" i="9"/>
  <c r="AF697" i="9"/>
  <c r="AG697" i="9"/>
  <c r="AH697" i="9"/>
  <c r="AI697" i="9"/>
  <c r="AJ697" i="9"/>
  <c r="AK697" i="9"/>
  <c r="AL697" i="9"/>
  <c r="AM697" i="9"/>
  <c r="AN697" i="9"/>
  <c r="AO697" i="9"/>
  <c r="AP697" i="9"/>
  <c r="AQ697" i="9"/>
  <c r="AR697" i="9"/>
  <c r="AS697" i="9"/>
  <c r="AT697" i="9"/>
  <c r="AU697" i="9"/>
  <c r="AV697" i="9"/>
  <c r="AW697" i="9"/>
  <c r="AX697" i="9"/>
  <c r="AY697" i="9"/>
  <c r="AZ697" i="9"/>
  <c r="BA697" i="9"/>
  <c r="BB697" i="9"/>
  <c r="BC697" i="9"/>
  <c r="BD697" i="9"/>
  <c r="BE697" i="9"/>
  <c r="BF697" i="9"/>
  <c r="BG697" i="9"/>
  <c r="BH697" i="9"/>
  <c r="BI697" i="9"/>
  <c r="BJ697" i="9"/>
  <c r="BK697" i="9"/>
  <c r="B698" i="9"/>
  <c r="BO698" i="9" s="1"/>
  <c r="C698" i="9"/>
  <c r="D698" i="9"/>
  <c r="F698" i="9" s="1"/>
  <c r="E698" i="9"/>
  <c r="G698" i="9"/>
  <c r="H698" i="9"/>
  <c r="I698" i="9"/>
  <c r="J698" i="9"/>
  <c r="K698" i="9"/>
  <c r="L698" i="9"/>
  <c r="M698" i="9"/>
  <c r="N698" i="9"/>
  <c r="O698" i="9"/>
  <c r="P698" i="9"/>
  <c r="Q698" i="9"/>
  <c r="R698" i="9"/>
  <c r="S698" i="9"/>
  <c r="T698" i="9"/>
  <c r="U698" i="9"/>
  <c r="V698" i="9"/>
  <c r="W698" i="9"/>
  <c r="X698" i="9"/>
  <c r="Y698" i="9"/>
  <c r="Z698" i="9"/>
  <c r="AA698" i="9"/>
  <c r="AB698" i="9"/>
  <c r="AC698" i="9"/>
  <c r="AD698" i="9"/>
  <c r="AE698" i="9"/>
  <c r="AF698" i="9"/>
  <c r="AG698" i="9"/>
  <c r="AH698" i="9"/>
  <c r="AI698" i="9"/>
  <c r="AJ698" i="9"/>
  <c r="AK698" i="9"/>
  <c r="AL698" i="9"/>
  <c r="AM698" i="9"/>
  <c r="AN698" i="9"/>
  <c r="AO698" i="9"/>
  <c r="AP698" i="9"/>
  <c r="AQ698" i="9"/>
  <c r="AR698" i="9"/>
  <c r="AS698" i="9"/>
  <c r="AT698" i="9"/>
  <c r="AU698" i="9"/>
  <c r="AV698" i="9"/>
  <c r="AW698" i="9"/>
  <c r="AX698" i="9"/>
  <c r="AY698" i="9"/>
  <c r="AZ698" i="9"/>
  <c r="BA698" i="9"/>
  <c r="BB698" i="9"/>
  <c r="BC698" i="9"/>
  <c r="BD698" i="9"/>
  <c r="BE698" i="9"/>
  <c r="BF698" i="9"/>
  <c r="BG698" i="9"/>
  <c r="BH698" i="9"/>
  <c r="BI698" i="9"/>
  <c r="BJ698" i="9"/>
  <c r="BK698" i="9"/>
  <c r="B699" i="9"/>
  <c r="BP699" i="9" s="1"/>
  <c r="C699" i="9"/>
  <c r="D699" i="9"/>
  <c r="F699" i="9" s="1"/>
  <c r="E699" i="9"/>
  <c r="G699" i="9"/>
  <c r="H699" i="9"/>
  <c r="I699" i="9"/>
  <c r="J699" i="9"/>
  <c r="K699" i="9"/>
  <c r="L699" i="9"/>
  <c r="M699" i="9"/>
  <c r="N699" i="9"/>
  <c r="O699" i="9"/>
  <c r="P699" i="9"/>
  <c r="Q699" i="9"/>
  <c r="R699" i="9"/>
  <c r="S699" i="9"/>
  <c r="T699" i="9"/>
  <c r="U699" i="9"/>
  <c r="V699" i="9"/>
  <c r="W699" i="9"/>
  <c r="X699" i="9"/>
  <c r="Y699" i="9"/>
  <c r="Z699" i="9"/>
  <c r="AA699" i="9"/>
  <c r="AB699" i="9"/>
  <c r="AC699" i="9"/>
  <c r="AD699" i="9"/>
  <c r="AE699" i="9"/>
  <c r="AF699" i="9"/>
  <c r="AG699" i="9"/>
  <c r="AH699" i="9"/>
  <c r="AI699" i="9"/>
  <c r="AJ699" i="9"/>
  <c r="AK699" i="9"/>
  <c r="AL699" i="9"/>
  <c r="AM699" i="9"/>
  <c r="AN699" i="9"/>
  <c r="AO699" i="9"/>
  <c r="AP699" i="9"/>
  <c r="AQ699" i="9"/>
  <c r="AR699" i="9"/>
  <c r="AS699" i="9"/>
  <c r="AT699" i="9"/>
  <c r="AU699" i="9"/>
  <c r="AV699" i="9"/>
  <c r="AW699" i="9"/>
  <c r="AX699" i="9"/>
  <c r="AY699" i="9"/>
  <c r="AZ699" i="9"/>
  <c r="BA699" i="9"/>
  <c r="BB699" i="9"/>
  <c r="BC699" i="9"/>
  <c r="BD699" i="9"/>
  <c r="BE699" i="9"/>
  <c r="BF699" i="9"/>
  <c r="BG699" i="9"/>
  <c r="BH699" i="9"/>
  <c r="BI699" i="9"/>
  <c r="BJ699" i="9"/>
  <c r="BK699" i="9"/>
  <c r="B700" i="9"/>
  <c r="BN700" i="9" s="1"/>
  <c r="C700" i="9"/>
  <c r="D700" i="9"/>
  <c r="F700" i="9" s="1"/>
  <c r="E700" i="9"/>
  <c r="G700" i="9"/>
  <c r="H700" i="9"/>
  <c r="I700" i="9"/>
  <c r="J700" i="9"/>
  <c r="K700" i="9"/>
  <c r="L700" i="9"/>
  <c r="M700" i="9"/>
  <c r="N700" i="9"/>
  <c r="O700" i="9"/>
  <c r="P700" i="9"/>
  <c r="Q700" i="9"/>
  <c r="R700" i="9"/>
  <c r="S700" i="9"/>
  <c r="T700" i="9"/>
  <c r="U700" i="9"/>
  <c r="V700" i="9"/>
  <c r="W700" i="9"/>
  <c r="X700" i="9"/>
  <c r="Y700" i="9"/>
  <c r="Z700" i="9"/>
  <c r="AA700" i="9"/>
  <c r="AB700" i="9"/>
  <c r="AC700" i="9"/>
  <c r="AD700" i="9"/>
  <c r="AE700" i="9"/>
  <c r="AF700" i="9"/>
  <c r="AG700" i="9"/>
  <c r="AH700" i="9"/>
  <c r="AI700" i="9"/>
  <c r="AJ700" i="9"/>
  <c r="AK700" i="9"/>
  <c r="AL700" i="9"/>
  <c r="AM700" i="9"/>
  <c r="AN700" i="9"/>
  <c r="AO700" i="9"/>
  <c r="AP700" i="9"/>
  <c r="AQ700" i="9"/>
  <c r="AR700" i="9"/>
  <c r="AS700" i="9"/>
  <c r="AT700" i="9"/>
  <c r="AU700" i="9"/>
  <c r="AV700" i="9"/>
  <c r="AW700" i="9"/>
  <c r="AX700" i="9"/>
  <c r="AY700" i="9"/>
  <c r="AZ700" i="9"/>
  <c r="BA700" i="9"/>
  <c r="BB700" i="9"/>
  <c r="BC700" i="9"/>
  <c r="BD700" i="9"/>
  <c r="BE700" i="9"/>
  <c r="BF700" i="9"/>
  <c r="BG700" i="9"/>
  <c r="BH700" i="9"/>
  <c r="BI700" i="9"/>
  <c r="BJ700" i="9"/>
  <c r="BK700" i="9"/>
  <c r="B701" i="9"/>
  <c r="BL701" i="9" s="1"/>
  <c r="C701" i="9"/>
  <c r="D701" i="9"/>
  <c r="F701" i="9" s="1"/>
  <c r="E701" i="9"/>
  <c r="G701" i="9"/>
  <c r="H701" i="9"/>
  <c r="I701" i="9"/>
  <c r="J701" i="9"/>
  <c r="K701" i="9"/>
  <c r="L701" i="9"/>
  <c r="M701" i="9"/>
  <c r="N701" i="9"/>
  <c r="O701" i="9"/>
  <c r="P701" i="9"/>
  <c r="Q701" i="9"/>
  <c r="R701" i="9"/>
  <c r="S701" i="9"/>
  <c r="T701" i="9"/>
  <c r="U701" i="9"/>
  <c r="V701" i="9"/>
  <c r="W701" i="9"/>
  <c r="X701" i="9"/>
  <c r="Y701" i="9"/>
  <c r="Z701" i="9"/>
  <c r="AA701" i="9"/>
  <c r="AB701" i="9"/>
  <c r="AC701" i="9"/>
  <c r="AD701" i="9"/>
  <c r="AE701" i="9"/>
  <c r="AF701" i="9"/>
  <c r="AG701" i="9"/>
  <c r="AH701" i="9"/>
  <c r="AI701" i="9"/>
  <c r="AJ701" i="9"/>
  <c r="AK701" i="9"/>
  <c r="AL701" i="9"/>
  <c r="AM701" i="9"/>
  <c r="AN701" i="9"/>
  <c r="AO701" i="9"/>
  <c r="AP701" i="9"/>
  <c r="AQ701" i="9"/>
  <c r="AR701" i="9"/>
  <c r="AS701" i="9"/>
  <c r="AT701" i="9"/>
  <c r="AU701" i="9"/>
  <c r="AV701" i="9"/>
  <c r="AW701" i="9"/>
  <c r="AX701" i="9"/>
  <c r="AY701" i="9"/>
  <c r="AZ701" i="9"/>
  <c r="BA701" i="9"/>
  <c r="BB701" i="9"/>
  <c r="BC701" i="9"/>
  <c r="BD701" i="9"/>
  <c r="BE701" i="9"/>
  <c r="BF701" i="9"/>
  <c r="BG701" i="9"/>
  <c r="BH701" i="9"/>
  <c r="BI701" i="9"/>
  <c r="BJ701" i="9"/>
  <c r="BK701" i="9"/>
  <c r="B702" i="9"/>
  <c r="C702" i="9"/>
  <c r="D702" i="9"/>
  <c r="F702" i="9" s="1"/>
  <c r="E702" i="9"/>
  <c r="G702" i="9"/>
  <c r="H702" i="9"/>
  <c r="I702" i="9"/>
  <c r="J702" i="9"/>
  <c r="K702" i="9"/>
  <c r="L702" i="9"/>
  <c r="M702" i="9"/>
  <c r="N702" i="9"/>
  <c r="O702" i="9"/>
  <c r="P702" i="9"/>
  <c r="Q702" i="9"/>
  <c r="R702" i="9"/>
  <c r="S702" i="9"/>
  <c r="T702" i="9"/>
  <c r="U702" i="9"/>
  <c r="V702" i="9"/>
  <c r="W702" i="9"/>
  <c r="X702" i="9"/>
  <c r="Y702" i="9"/>
  <c r="Z702" i="9"/>
  <c r="AA702" i="9"/>
  <c r="AB702" i="9"/>
  <c r="AC702" i="9"/>
  <c r="AD702" i="9"/>
  <c r="AE702" i="9"/>
  <c r="AF702" i="9"/>
  <c r="AG702" i="9"/>
  <c r="AH702" i="9"/>
  <c r="AI702" i="9"/>
  <c r="AJ702" i="9"/>
  <c r="AK702" i="9"/>
  <c r="AL702" i="9"/>
  <c r="AM702" i="9"/>
  <c r="AN702" i="9"/>
  <c r="AO702" i="9"/>
  <c r="AP702" i="9"/>
  <c r="AQ702" i="9"/>
  <c r="AR702" i="9"/>
  <c r="AS702" i="9"/>
  <c r="AT702" i="9"/>
  <c r="AU702" i="9"/>
  <c r="AV702" i="9"/>
  <c r="AW702" i="9"/>
  <c r="AX702" i="9"/>
  <c r="AY702" i="9"/>
  <c r="AZ702" i="9"/>
  <c r="BA702" i="9"/>
  <c r="BB702" i="9"/>
  <c r="BC702" i="9"/>
  <c r="BD702" i="9"/>
  <c r="BE702" i="9"/>
  <c r="BF702" i="9"/>
  <c r="BG702" i="9"/>
  <c r="BH702" i="9"/>
  <c r="BI702" i="9"/>
  <c r="BJ702" i="9"/>
  <c r="BK702" i="9"/>
  <c r="B703" i="9"/>
  <c r="BN703" i="9" s="1"/>
  <c r="C703" i="9"/>
  <c r="D703" i="9"/>
  <c r="F703" i="9" s="1"/>
  <c r="E703" i="9"/>
  <c r="G703" i="9"/>
  <c r="H703" i="9"/>
  <c r="I703" i="9"/>
  <c r="J703" i="9"/>
  <c r="K703" i="9"/>
  <c r="L703" i="9"/>
  <c r="M703" i="9"/>
  <c r="N703" i="9"/>
  <c r="O703" i="9"/>
  <c r="P703" i="9"/>
  <c r="Q703" i="9"/>
  <c r="R703" i="9"/>
  <c r="S703" i="9"/>
  <c r="T703" i="9"/>
  <c r="U703" i="9"/>
  <c r="V703" i="9"/>
  <c r="W703" i="9"/>
  <c r="X703" i="9"/>
  <c r="Y703" i="9"/>
  <c r="Z703" i="9"/>
  <c r="AA703" i="9"/>
  <c r="AB703" i="9"/>
  <c r="AC703" i="9"/>
  <c r="AD703" i="9"/>
  <c r="AE703" i="9"/>
  <c r="AF703" i="9"/>
  <c r="AG703" i="9"/>
  <c r="AH703" i="9"/>
  <c r="AI703" i="9"/>
  <c r="AJ703" i="9"/>
  <c r="AK703" i="9"/>
  <c r="AL703" i="9"/>
  <c r="AM703" i="9"/>
  <c r="AN703" i="9"/>
  <c r="AO703" i="9"/>
  <c r="AP703" i="9"/>
  <c r="AQ703" i="9"/>
  <c r="AR703" i="9"/>
  <c r="AS703" i="9"/>
  <c r="AT703" i="9"/>
  <c r="AU703" i="9"/>
  <c r="AV703" i="9"/>
  <c r="AW703" i="9"/>
  <c r="AX703" i="9"/>
  <c r="AY703" i="9"/>
  <c r="AZ703" i="9"/>
  <c r="BA703" i="9"/>
  <c r="BB703" i="9"/>
  <c r="BC703" i="9"/>
  <c r="BD703" i="9"/>
  <c r="BE703" i="9"/>
  <c r="BF703" i="9"/>
  <c r="BG703" i="9"/>
  <c r="BH703" i="9"/>
  <c r="BI703" i="9"/>
  <c r="BJ703" i="9"/>
  <c r="BK703" i="9"/>
  <c r="B704" i="9"/>
  <c r="C704" i="9"/>
  <c r="D704" i="9"/>
  <c r="F704" i="9" s="1"/>
  <c r="E704" i="9"/>
  <c r="G704" i="9"/>
  <c r="H704" i="9"/>
  <c r="I704" i="9"/>
  <c r="J704" i="9"/>
  <c r="K704" i="9"/>
  <c r="L704" i="9"/>
  <c r="M704" i="9"/>
  <c r="N704" i="9"/>
  <c r="O704" i="9"/>
  <c r="P704" i="9"/>
  <c r="Q704" i="9"/>
  <c r="R704" i="9"/>
  <c r="S704" i="9"/>
  <c r="T704" i="9"/>
  <c r="U704" i="9"/>
  <c r="V704" i="9"/>
  <c r="W704" i="9"/>
  <c r="X704" i="9"/>
  <c r="Y704" i="9"/>
  <c r="Z704" i="9"/>
  <c r="AA704" i="9"/>
  <c r="AB704" i="9"/>
  <c r="AC704" i="9"/>
  <c r="AD704" i="9"/>
  <c r="AE704" i="9"/>
  <c r="AF704" i="9"/>
  <c r="AG704" i="9"/>
  <c r="AH704" i="9"/>
  <c r="AI704" i="9"/>
  <c r="AJ704" i="9"/>
  <c r="AK704" i="9"/>
  <c r="AL704" i="9"/>
  <c r="AM704" i="9"/>
  <c r="AN704" i="9"/>
  <c r="AO704" i="9"/>
  <c r="AP704" i="9"/>
  <c r="AQ704" i="9"/>
  <c r="AR704" i="9"/>
  <c r="AS704" i="9"/>
  <c r="AT704" i="9"/>
  <c r="AU704" i="9"/>
  <c r="AV704" i="9"/>
  <c r="AW704" i="9"/>
  <c r="AX704" i="9"/>
  <c r="AY704" i="9"/>
  <c r="AZ704" i="9"/>
  <c r="BA704" i="9"/>
  <c r="BB704" i="9"/>
  <c r="BC704" i="9"/>
  <c r="BD704" i="9"/>
  <c r="BE704" i="9"/>
  <c r="BF704" i="9"/>
  <c r="BG704" i="9"/>
  <c r="BH704" i="9"/>
  <c r="BI704" i="9"/>
  <c r="BJ704" i="9"/>
  <c r="BK704" i="9"/>
  <c r="B705" i="9"/>
  <c r="BN705" i="9" s="1"/>
  <c r="C705" i="9"/>
  <c r="D705" i="9"/>
  <c r="F705" i="9" s="1"/>
  <c r="E705" i="9"/>
  <c r="G705" i="9"/>
  <c r="H705" i="9"/>
  <c r="I705" i="9"/>
  <c r="J705" i="9"/>
  <c r="K705" i="9"/>
  <c r="L705" i="9"/>
  <c r="M705" i="9"/>
  <c r="N705" i="9"/>
  <c r="O705" i="9"/>
  <c r="P705" i="9"/>
  <c r="Q705" i="9"/>
  <c r="R705" i="9"/>
  <c r="S705" i="9"/>
  <c r="T705" i="9"/>
  <c r="U705" i="9"/>
  <c r="V705" i="9"/>
  <c r="W705" i="9"/>
  <c r="X705" i="9"/>
  <c r="Y705" i="9"/>
  <c r="Z705" i="9"/>
  <c r="AA705" i="9"/>
  <c r="AB705" i="9"/>
  <c r="AC705" i="9"/>
  <c r="AD705" i="9"/>
  <c r="AE705" i="9"/>
  <c r="AF705" i="9"/>
  <c r="AG705" i="9"/>
  <c r="AH705" i="9"/>
  <c r="AI705" i="9"/>
  <c r="AJ705" i="9"/>
  <c r="AK705" i="9"/>
  <c r="AL705" i="9"/>
  <c r="AM705" i="9"/>
  <c r="AN705" i="9"/>
  <c r="AO705" i="9"/>
  <c r="AP705" i="9"/>
  <c r="AQ705" i="9"/>
  <c r="AR705" i="9"/>
  <c r="AS705" i="9"/>
  <c r="AT705" i="9"/>
  <c r="AU705" i="9"/>
  <c r="AV705" i="9"/>
  <c r="AW705" i="9"/>
  <c r="AX705" i="9"/>
  <c r="AY705" i="9"/>
  <c r="AZ705" i="9"/>
  <c r="BA705" i="9"/>
  <c r="BB705" i="9"/>
  <c r="BC705" i="9"/>
  <c r="BD705" i="9"/>
  <c r="BE705" i="9"/>
  <c r="BF705" i="9"/>
  <c r="BG705" i="9"/>
  <c r="BH705" i="9"/>
  <c r="BI705" i="9"/>
  <c r="BJ705" i="9"/>
  <c r="BK705" i="9"/>
  <c r="B706" i="9"/>
  <c r="BP706" i="9" s="1"/>
  <c r="C706" i="9"/>
  <c r="D706" i="9"/>
  <c r="F706" i="9" s="1"/>
  <c r="E706" i="9"/>
  <c r="G706" i="9"/>
  <c r="H706" i="9"/>
  <c r="I706" i="9"/>
  <c r="J706" i="9"/>
  <c r="K706" i="9"/>
  <c r="L706" i="9"/>
  <c r="M706" i="9"/>
  <c r="N706" i="9"/>
  <c r="O706" i="9"/>
  <c r="P706" i="9"/>
  <c r="Q706" i="9"/>
  <c r="R706" i="9"/>
  <c r="S706" i="9"/>
  <c r="T706" i="9"/>
  <c r="U706" i="9"/>
  <c r="V706" i="9"/>
  <c r="W706" i="9"/>
  <c r="X706" i="9"/>
  <c r="Y706" i="9"/>
  <c r="Z706" i="9"/>
  <c r="AA706" i="9"/>
  <c r="AB706" i="9"/>
  <c r="AC706" i="9"/>
  <c r="AD706" i="9"/>
  <c r="AE706" i="9"/>
  <c r="AF706" i="9"/>
  <c r="AG706" i="9"/>
  <c r="AH706" i="9"/>
  <c r="AI706" i="9"/>
  <c r="AJ706" i="9"/>
  <c r="AK706" i="9"/>
  <c r="AL706" i="9"/>
  <c r="AM706" i="9"/>
  <c r="AN706" i="9"/>
  <c r="AO706" i="9"/>
  <c r="AP706" i="9"/>
  <c r="AQ706" i="9"/>
  <c r="AR706" i="9"/>
  <c r="AS706" i="9"/>
  <c r="AT706" i="9"/>
  <c r="AU706" i="9"/>
  <c r="AV706" i="9"/>
  <c r="AW706" i="9"/>
  <c r="AX706" i="9"/>
  <c r="AY706" i="9"/>
  <c r="AZ706" i="9"/>
  <c r="BA706" i="9"/>
  <c r="BB706" i="9"/>
  <c r="BC706" i="9"/>
  <c r="BD706" i="9"/>
  <c r="BE706" i="9"/>
  <c r="BF706" i="9"/>
  <c r="BG706" i="9"/>
  <c r="BH706" i="9"/>
  <c r="BI706" i="9"/>
  <c r="BJ706" i="9"/>
  <c r="BK706" i="9"/>
  <c r="B707" i="9"/>
  <c r="BO707" i="9" s="1"/>
  <c r="C707" i="9"/>
  <c r="D707" i="9"/>
  <c r="F707" i="9" s="1"/>
  <c r="E707" i="9"/>
  <c r="G707" i="9"/>
  <c r="H707" i="9"/>
  <c r="I707" i="9"/>
  <c r="J707" i="9"/>
  <c r="K707" i="9"/>
  <c r="L707" i="9"/>
  <c r="M707" i="9"/>
  <c r="N707" i="9"/>
  <c r="O707" i="9"/>
  <c r="P707" i="9"/>
  <c r="Q707" i="9"/>
  <c r="R707" i="9"/>
  <c r="S707" i="9"/>
  <c r="T707" i="9"/>
  <c r="U707" i="9"/>
  <c r="V707" i="9"/>
  <c r="W707" i="9"/>
  <c r="X707" i="9"/>
  <c r="Y707" i="9"/>
  <c r="Z707" i="9"/>
  <c r="AA707" i="9"/>
  <c r="AB707" i="9"/>
  <c r="AC707" i="9"/>
  <c r="AD707" i="9"/>
  <c r="AE707" i="9"/>
  <c r="AF707" i="9"/>
  <c r="AG707" i="9"/>
  <c r="AH707" i="9"/>
  <c r="AI707" i="9"/>
  <c r="AJ707" i="9"/>
  <c r="AK707" i="9"/>
  <c r="AL707" i="9"/>
  <c r="AM707" i="9"/>
  <c r="AN707" i="9"/>
  <c r="AO707" i="9"/>
  <c r="AP707" i="9"/>
  <c r="AQ707" i="9"/>
  <c r="AR707" i="9"/>
  <c r="AS707" i="9"/>
  <c r="AT707" i="9"/>
  <c r="AU707" i="9"/>
  <c r="AV707" i="9"/>
  <c r="AW707" i="9"/>
  <c r="AX707" i="9"/>
  <c r="AY707" i="9"/>
  <c r="AZ707" i="9"/>
  <c r="BA707" i="9"/>
  <c r="BB707" i="9"/>
  <c r="BC707" i="9"/>
  <c r="BD707" i="9"/>
  <c r="BE707" i="9"/>
  <c r="BF707" i="9"/>
  <c r="BG707" i="9"/>
  <c r="BH707" i="9"/>
  <c r="BI707" i="9"/>
  <c r="BJ707" i="9"/>
  <c r="BK707" i="9"/>
  <c r="B708" i="9"/>
  <c r="BL708" i="9" s="1"/>
  <c r="C708" i="9"/>
  <c r="D708" i="9"/>
  <c r="F708" i="9" s="1"/>
  <c r="E708" i="9"/>
  <c r="G708" i="9"/>
  <c r="H708" i="9"/>
  <c r="I708" i="9"/>
  <c r="J708" i="9"/>
  <c r="K708" i="9"/>
  <c r="L708" i="9"/>
  <c r="M708" i="9"/>
  <c r="N708" i="9"/>
  <c r="O708" i="9"/>
  <c r="P708" i="9"/>
  <c r="Q708" i="9"/>
  <c r="R708" i="9"/>
  <c r="S708" i="9"/>
  <c r="T708" i="9"/>
  <c r="U708" i="9"/>
  <c r="V708" i="9"/>
  <c r="W708" i="9"/>
  <c r="X708" i="9"/>
  <c r="Y708" i="9"/>
  <c r="Z708" i="9"/>
  <c r="AA708" i="9"/>
  <c r="AB708" i="9"/>
  <c r="AC708" i="9"/>
  <c r="AD708" i="9"/>
  <c r="AE708" i="9"/>
  <c r="AF708" i="9"/>
  <c r="AG708" i="9"/>
  <c r="AH708" i="9"/>
  <c r="AI708" i="9"/>
  <c r="AJ708" i="9"/>
  <c r="AK708" i="9"/>
  <c r="AL708" i="9"/>
  <c r="AM708" i="9"/>
  <c r="AN708" i="9"/>
  <c r="AO708" i="9"/>
  <c r="AP708" i="9"/>
  <c r="AQ708" i="9"/>
  <c r="AR708" i="9"/>
  <c r="AS708" i="9"/>
  <c r="AT708" i="9"/>
  <c r="AU708" i="9"/>
  <c r="AV708" i="9"/>
  <c r="AW708" i="9"/>
  <c r="AX708" i="9"/>
  <c r="AY708" i="9"/>
  <c r="AZ708" i="9"/>
  <c r="BA708" i="9"/>
  <c r="BB708" i="9"/>
  <c r="BC708" i="9"/>
  <c r="BD708" i="9"/>
  <c r="BE708" i="9"/>
  <c r="BF708" i="9"/>
  <c r="BG708" i="9"/>
  <c r="BH708" i="9"/>
  <c r="BI708" i="9"/>
  <c r="BJ708" i="9"/>
  <c r="BK708" i="9"/>
  <c r="B709" i="9"/>
  <c r="C709" i="9"/>
  <c r="D709" i="9"/>
  <c r="F709" i="9" s="1"/>
  <c r="E709" i="9"/>
  <c r="G709" i="9"/>
  <c r="H709" i="9"/>
  <c r="I709" i="9"/>
  <c r="J709" i="9"/>
  <c r="K709" i="9"/>
  <c r="L709" i="9"/>
  <c r="M709" i="9"/>
  <c r="N709" i="9"/>
  <c r="O709" i="9"/>
  <c r="P709" i="9"/>
  <c r="Q709" i="9"/>
  <c r="R709" i="9"/>
  <c r="S709" i="9"/>
  <c r="T709" i="9"/>
  <c r="U709" i="9"/>
  <c r="V709" i="9"/>
  <c r="W709" i="9"/>
  <c r="X709" i="9"/>
  <c r="Y709" i="9"/>
  <c r="Z709" i="9"/>
  <c r="AA709" i="9"/>
  <c r="AB709" i="9"/>
  <c r="AC709" i="9"/>
  <c r="AD709" i="9"/>
  <c r="AE709" i="9"/>
  <c r="AF709" i="9"/>
  <c r="AG709" i="9"/>
  <c r="AH709" i="9"/>
  <c r="AI709" i="9"/>
  <c r="AJ709" i="9"/>
  <c r="AK709" i="9"/>
  <c r="AL709" i="9"/>
  <c r="AM709" i="9"/>
  <c r="AN709" i="9"/>
  <c r="AO709" i="9"/>
  <c r="AP709" i="9"/>
  <c r="AQ709" i="9"/>
  <c r="AR709" i="9"/>
  <c r="AS709" i="9"/>
  <c r="AT709" i="9"/>
  <c r="AU709" i="9"/>
  <c r="AV709" i="9"/>
  <c r="AW709" i="9"/>
  <c r="AX709" i="9"/>
  <c r="AY709" i="9"/>
  <c r="AZ709" i="9"/>
  <c r="BA709" i="9"/>
  <c r="BB709" i="9"/>
  <c r="BC709" i="9"/>
  <c r="BD709" i="9"/>
  <c r="BE709" i="9"/>
  <c r="BF709" i="9"/>
  <c r="BG709" i="9"/>
  <c r="BH709" i="9"/>
  <c r="BI709" i="9"/>
  <c r="BJ709" i="9"/>
  <c r="BK709" i="9"/>
  <c r="B710" i="9"/>
  <c r="C710" i="9"/>
  <c r="D710" i="9"/>
  <c r="F710" i="9" s="1"/>
  <c r="E710" i="9"/>
  <c r="G710" i="9"/>
  <c r="H710" i="9"/>
  <c r="I710" i="9"/>
  <c r="J710" i="9"/>
  <c r="K710" i="9"/>
  <c r="L710" i="9"/>
  <c r="M710" i="9"/>
  <c r="N710" i="9"/>
  <c r="O710" i="9"/>
  <c r="P710" i="9"/>
  <c r="Q710" i="9"/>
  <c r="R710" i="9"/>
  <c r="S710" i="9"/>
  <c r="T710" i="9"/>
  <c r="U710" i="9"/>
  <c r="V710" i="9"/>
  <c r="W710" i="9"/>
  <c r="X710" i="9"/>
  <c r="Y710" i="9"/>
  <c r="Z710" i="9"/>
  <c r="AA710" i="9"/>
  <c r="AB710" i="9"/>
  <c r="AC710" i="9"/>
  <c r="AD710" i="9"/>
  <c r="AE710" i="9"/>
  <c r="AF710" i="9"/>
  <c r="AG710" i="9"/>
  <c r="AH710" i="9"/>
  <c r="AI710" i="9"/>
  <c r="AJ710" i="9"/>
  <c r="AK710" i="9"/>
  <c r="AL710" i="9"/>
  <c r="AM710" i="9"/>
  <c r="AN710" i="9"/>
  <c r="AO710" i="9"/>
  <c r="AP710" i="9"/>
  <c r="AQ710" i="9"/>
  <c r="AR710" i="9"/>
  <c r="AS710" i="9"/>
  <c r="AT710" i="9"/>
  <c r="AU710" i="9"/>
  <c r="AV710" i="9"/>
  <c r="AW710" i="9"/>
  <c r="AX710" i="9"/>
  <c r="AY710" i="9"/>
  <c r="AZ710" i="9"/>
  <c r="BA710" i="9"/>
  <c r="BB710" i="9"/>
  <c r="BC710" i="9"/>
  <c r="BD710" i="9"/>
  <c r="BE710" i="9"/>
  <c r="BF710" i="9"/>
  <c r="BG710" i="9"/>
  <c r="BH710" i="9"/>
  <c r="BI710" i="9"/>
  <c r="BJ710" i="9"/>
  <c r="BK710" i="9"/>
  <c r="B711" i="9"/>
  <c r="C711" i="9"/>
  <c r="D711" i="9"/>
  <c r="F711" i="9" s="1"/>
  <c r="E711" i="9"/>
  <c r="G711" i="9"/>
  <c r="H711" i="9"/>
  <c r="I711" i="9"/>
  <c r="J711" i="9"/>
  <c r="K711" i="9"/>
  <c r="L711" i="9"/>
  <c r="M711" i="9"/>
  <c r="N711" i="9"/>
  <c r="O711" i="9"/>
  <c r="P711" i="9"/>
  <c r="Q711" i="9"/>
  <c r="R711" i="9"/>
  <c r="S711" i="9"/>
  <c r="T711" i="9"/>
  <c r="U711" i="9"/>
  <c r="V711" i="9"/>
  <c r="W711" i="9"/>
  <c r="X711" i="9"/>
  <c r="Y711" i="9"/>
  <c r="Z711" i="9"/>
  <c r="AA711" i="9"/>
  <c r="AB711" i="9"/>
  <c r="AC711" i="9"/>
  <c r="AD711" i="9"/>
  <c r="AE711" i="9"/>
  <c r="AF711" i="9"/>
  <c r="AG711" i="9"/>
  <c r="AH711" i="9"/>
  <c r="AI711" i="9"/>
  <c r="AJ711" i="9"/>
  <c r="AK711" i="9"/>
  <c r="AL711" i="9"/>
  <c r="AM711" i="9"/>
  <c r="AN711" i="9"/>
  <c r="AO711" i="9"/>
  <c r="AP711" i="9"/>
  <c r="AQ711" i="9"/>
  <c r="AR711" i="9"/>
  <c r="AS711" i="9"/>
  <c r="AT711" i="9"/>
  <c r="AU711" i="9"/>
  <c r="AV711" i="9"/>
  <c r="AW711" i="9"/>
  <c r="AX711" i="9"/>
  <c r="AY711" i="9"/>
  <c r="AZ711" i="9"/>
  <c r="BA711" i="9"/>
  <c r="BB711" i="9"/>
  <c r="BC711" i="9"/>
  <c r="BD711" i="9"/>
  <c r="BE711" i="9"/>
  <c r="BF711" i="9"/>
  <c r="BG711" i="9"/>
  <c r="BH711" i="9"/>
  <c r="BI711" i="9"/>
  <c r="BJ711" i="9"/>
  <c r="BK711" i="9"/>
  <c r="B712" i="9"/>
  <c r="C712" i="9"/>
  <c r="D712" i="9"/>
  <c r="F712" i="9" s="1"/>
  <c r="E712" i="9"/>
  <c r="G712" i="9"/>
  <c r="H712" i="9"/>
  <c r="I712" i="9"/>
  <c r="J712" i="9"/>
  <c r="K712" i="9"/>
  <c r="L712" i="9"/>
  <c r="M712" i="9"/>
  <c r="N712" i="9"/>
  <c r="O712" i="9"/>
  <c r="P712" i="9"/>
  <c r="Q712" i="9"/>
  <c r="R712" i="9"/>
  <c r="S712" i="9"/>
  <c r="T712" i="9"/>
  <c r="U712" i="9"/>
  <c r="V712" i="9"/>
  <c r="W712" i="9"/>
  <c r="X712" i="9"/>
  <c r="Y712" i="9"/>
  <c r="Z712" i="9"/>
  <c r="AA712" i="9"/>
  <c r="AB712" i="9"/>
  <c r="AC712" i="9"/>
  <c r="AD712" i="9"/>
  <c r="AE712" i="9"/>
  <c r="AF712" i="9"/>
  <c r="AG712" i="9"/>
  <c r="AH712" i="9"/>
  <c r="AI712" i="9"/>
  <c r="AJ712" i="9"/>
  <c r="AK712" i="9"/>
  <c r="AL712" i="9"/>
  <c r="AM712" i="9"/>
  <c r="AN712" i="9"/>
  <c r="AO712" i="9"/>
  <c r="AP712" i="9"/>
  <c r="AQ712" i="9"/>
  <c r="AR712" i="9"/>
  <c r="AS712" i="9"/>
  <c r="AT712" i="9"/>
  <c r="AU712" i="9"/>
  <c r="AV712" i="9"/>
  <c r="AW712" i="9"/>
  <c r="AX712" i="9"/>
  <c r="AY712" i="9"/>
  <c r="AZ712" i="9"/>
  <c r="BA712" i="9"/>
  <c r="BB712" i="9"/>
  <c r="BC712" i="9"/>
  <c r="BD712" i="9"/>
  <c r="BE712" i="9"/>
  <c r="BF712" i="9"/>
  <c r="BG712" i="9"/>
  <c r="BH712" i="9"/>
  <c r="BI712" i="9"/>
  <c r="BJ712" i="9"/>
  <c r="BK712" i="9"/>
  <c r="B713" i="9"/>
  <c r="C713" i="9"/>
  <c r="D713" i="9"/>
  <c r="F713" i="9" s="1"/>
  <c r="E713" i="9"/>
  <c r="G713" i="9"/>
  <c r="H713" i="9"/>
  <c r="I713" i="9"/>
  <c r="J713" i="9"/>
  <c r="K713" i="9"/>
  <c r="L713" i="9"/>
  <c r="M713" i="9"/>
  <c r="N713" i="9"/>
  <c r="O713" i="9"/>
  <c r="P713" i="9"/>
  <c r="Q713" i="9"/>
  <c r="R713" i="9"/>
  <c r="S713" i="9"/>
  <c r="T713" i="9"/>
  <c r="U713" i="9"/>
  <c r="V713" i="9"/>
  <c r="W713" i="9"/>
  <c r="X713" i="9"/>
  <c r="Y713" i="9"/>
  <c r="Z713" i="9"/>
  <c r="AA713" i="9"/>
  <c r="AB713" i="9"/>
  <c r="AC713" i="9"/>
  <c r="AD713" i="9"/>
  <c r="AE713" i="9"/>
  <c r="AF713" i="9"/>
  <c r="AG713" i="9"/>
  <c r="AH713" i="9"/>
  <c r="AI713" i="9"/>
  <c r="AJ713" i="9"/>
  <c r="AK713" i="9"/>
  <c r="AL713" i="9"/>
  <c r="AM713" i="9"/>
  <c r="AN713" i="9"/>
  <c r="AO713" i="9"/>
  <c r="AP713" i="9"/>
  <c r="AQ713" i="9"/>
  <c r="AR713" i="9"/>
  <c r="AS713" i="9"/>
  <c r="AT713" i="9"/>
  <c r="AU713" i="9"/>
  <c r="AV713" i="9"/>
  <c r="AW713" i="9"/>
  <c r="AX713" i="9"/>
  <c r="AY713" i="9"/>
  <c r="AZ713" i="9"/>
  <c r="BA713" i="9"/>
  <c r="BB713" i="9"/>
  <c r="BC713" i="9"/>
  <c r="BD713" i="9"/>
  <c r="BE713" i="9"/>
  <c r="BF713" i="9"/>
  <c r="BG713" i="9"/>
  <c r="BH713" i="9"/>
  <c r="BI713" i="9"/>
  <c r="BJ713" i="9"/>
  <c r="BK713" i="9"/>
  <c r="B714" i="9"/>
  <c r="BO714" i="9" s="1"/>
  <c r="C714" i="9"/>
  <c r="D714" i="9"/>
  <c r="F714" i="9" s="1"/>
  <c r="E714" i="9"/>
  <c r="G714" i="9"/>
  <c r="H714" i="9"/>
  <c r="I714" i="9"/>
  <c r="J714" i="9"/>
  <c r="K714" i="9"/>
  <c r="L714" i="9"/>
  <c r="M714" i="9"/>
  <c r="N714" i="9"/>
  <c r="O714" i="9"/>
  <c r="P714" i="9"/>
  <c r="Q714" i="9"/>
  <c r="R714" i="9"/>
  <c r="S714" i="9"/>
  <c r="T714" i="9"/>
  <c r="U714" i="9"/>
  <c r="V714" i="9"/>
  <c r="W714" i="9"/>
  <c r="X714" i="9"/>
  <c r="Y714" i="9"/>
  <c r="Z714" i="9"/>
  <c r="AA714" i="9"/>
  <c r="AB714" i="9"/>
  <c r="AC714" i="9"/>
  <c r="AD714" i="9"/>
  <c r="AE714" i="9"/>
  <c r="AF714" i="9"/>
  <c r="AG714" i="9"/>
  <c r="AH714" i="9"/>
  <c r="AI714" i="9"/>
  <c r="AJ714" i="9"/>
  <c r="AK714" i="9"/>
  <c r="AL714" i="9"/>
  <c r="AM714" i="9"/>
  <c r="AN714" i="9"/>
  <c r="AO714" i="9"/>
  <c r="AP714" i="9"/>
  <c r="AQ714" i="9"/>
  <c r="AR714" i="9"/>
  <c r="AS714" i="9"/>
  <c r="AT714" i="9"/>
  <c r="AU714" i="9"/>
  <c r="AV714" i="9"/>
  <c r="AW714" i="9"/>
  <c r="AX714" i="9"/>
  <c r="AY714" i="9"/>
  <c r="AZ714" i="9"/>
  <c r="BA714" i="9"/>
  <c r="BB714" i="9"/>
  <c r="BC714" i="9"/>
  <c r="BD714" i="9"/>
  <c r="BE714" i="9"/>
  <c r="BF714" i="9"/>
  <c r="BG714" i="9"/>
  <c r="BH714" i="9"/>
  <c r="BI714" i="9"/>
  <c r="BJ714" i="9"/>
  <c r="BK714" i="9"/>
  <c r="B715" i="9"/>
  <c r="C715" i="9"/>
  <c r="D715" i="9"/>
  <c r="F715" i="9" s="1"/>
  <c r="E715" i="9"/>
  <c r="G715" i="9"/>
  <c r="H715" i="9"/>
  <c r="I715" i="9"/>
  <c r="J715" i="9"/>
  <c r="K715" i="9"/>
  <c r="L715" i="9"/>
  <c r="M715" i="9"/>
  <c r="N715" i="9"/>
  <c r="O715" i="9"/>
  <c r="P715" i="9"/>
  <c r="Q715" i="9"/>
  <c r="R715" i="9"/>
  <c r="S715" i="9"/>
  <c r="T715" i="9"/>
  <c r="U715" i="9"/>
  <c r="V715" i="9"/>
  <c r="W715" i="9"/>
  <c r="X715" i="9"/>
  <c r="Y715" i="9"/>
  <c r="Z715" i="9"/>
  <c r="AA715" i="9"/>
  <c r="AB715" i="9"/>
  <c r="AC715" i="9"/>
  <c r="AD715" i="9"/>
  <c r="AE715" i="9"/>
  <c r="AF715" i="9"/>
  <c r="AG715" i="9"/>
  <c r="AH715" i="9"/>
  <c r="AI715" i="9"/>
  <c r="AJ715" i="9"/>
  <c r="AK715" i="9"/>
  <c r="AL715" i="9"/>
  <c r="AM715" i="9"/>
  <c r="AN715" i="9"/>
  <c r="AO715" i="9"/>
  <c r="AP715" i="9"/>
  <c r="AQ715" i="9"/>
  <c r="AR715" i="9"/>
  <c r="AS715" i="9"/>
  <c r="AT715" i="9"/>
  <c r="AU715" i="9"/>
  <c r="AV715" i="9"/>
  <c r="AW715" i="9"/>
  <c r="AX715" i="9"/>
  <c r="AY715" i="9"/>
  <c r="AZ715" i="9"/>
  <c r="BA715" i="9"/>
  <c r="BB715" i="9"/>
  <c r="BC715" i="9"/>
  <c r="BD715" i="9"/>
  <c r="BE715" i="9"/>
  <c r="BF715" i="9"/>
  <c r="BG715" i="9"/>
  <c r="BH715" i="9"/>
  <c r="BI715" i="9"/>
  <c r="BJ715" i="9"/>
  <c r="BK715" i="9"/>
  <c r="B716" i="9"/>
  <c r="BO716" i="9" s="1"/>
  <c r="C716" i="9"/>
  <c r="D716" i="9"/>
  <c r="F716" i="9" s="1"/>
  <c r="E716" i="9"/>
  <c r="G716" i="9"/>
  <c r="H716" i="9"/>
  <c r="I716" i="9"/>
  <c r="J716" i="9"/>
  <c r="K716" i="9"/>
  <c r="L716" i="9"/>
  <c r="M716" i="9"/>
  <c r="N716" i="9"/>
  <c r="O716" i="9"/>
  <c r="P716" i="9"/>
  <c r="Q716" i="9"/>
  <c r="R716" i="9"/>
  <c r="S716" i="9"/>
  <c r="T716" i="9"/>
  <c r="U716" i="9"/>
  <c r="V716" i="9"/>
  <c r="W716" i="9"/>
  <c r="X716" i="9"/>
  <c r="Y716" i="9"/>
  <c r="Z716" i="9"/>
  <c r="AA716" i="9"/>
  <c r="AB716" i="9"/>
  <c r="AC716" i="9"/>
  <c r="AD716" i="9"/>
  <c r="AE716" i="9"/>
  <c r="AF716" i="9"/>
  <c r="AG716" i="9"/>
  <c r="AH716" i="9"/>
  <c r="AI716" i="9"/>
  <c r="AJ716" i="9"/>
  <c r="AK716" i="9"/>
  <c r="AL716" i="9"/>
  <c r="AM716" i="9"/>
  <c r="AN716" i="9"/>
  <c r="AO716" i="9"/>
  <c r="AP716" i="9"/>
  <c r="AQ716" i="9"/>
  <c r="AR716" i="9"/>
  <c r="AS716" i="9"/>
  <c r="AT716" i="9"/>
  <c r="AU716" i="9"/>
  <c r="AV716" i="9"/>
  <c r="AW716" i="9"/>
  <c r="AX716" i="9"/>
  <c r="AY716" i="9"/>
  <c r="AZ716" i="9"/>
  <c r="BA716" i="9"/>
  <c r="BB716" i="9"/>
  <c r="BC716" i="9"/>
  <c r="BD716" i="9"/>
  <c r="BE716" i="9"/>
  <c r="BF716" i="9"/>
  <c r="BG716" i="9"/>
  <c r="BH716" i="9"/>
  <c r="BI716" i="9"/>
  <c r="BJ716" i="9"/>
  <c r="BK716" i="9"/>
  <c r="B717" i="9"/>
  <c r="C717" i="9"/>
  <c r="D717" i="9"/>
  <c r="F717" i="9" s="1"/>
  <c r="E717" i="9"/>
  <c r="G717" i="9"/>
  <c r="H717" i="9"/>
  <c r="I717" i="9"/>
  <c r="J717" i="9"/>
  <c r="K717" i="9"/>
  <c r="L717" i="9"/>
  <c r="M717" i="9"/>
  <c r="N717" i="9"/>
  <c r="O717" i="9"/>
  <c r="P717" i="9"/>
  <c r="Q717" i="9"/>
  <c r="R717" i="9"/>
  <c r="S717" i="9"/>
  <c r="T717" i="9"/>
  <c r="U717" i="9"/>
  <c r="V717" i="9"/>
  <c r="W717" i="9"/>
  <c r="X717" i="9"/>
  <c r="Y717" i="9"/>
  <c r="Z717" i="9"/>
  <c r="AA717" i="9"/>
  <c r="AB717" i="9"/>
  <c r="AC717" i="9"/>
  <c r="AD717" i="9"/>
  <c r="AE717" i="9"/>
  <c r="AF717" i="9"/>
  <c r="AG717" i="9"/>
  <c r="AH717" i="9"/>
  <c r="AI717" i="9"/>
  <c r="AJ717" i="9"/>
  <c r="AK717" i="9"/>
  <c r="AL717" i="9"/>
  <c r="AM717" i="9"/>
  <c r="AN717" i="9"/>
  <c r="AO717" i="9"/>
  <c r="AP717" i="9"/>
  <c r="AQ717" i="9"/>
  <c r="AR717" i="9"/>
  <c r="AS717" i="9"/>
  <c r="AT717" i="9"/>
  <c r="AU717" i="9"/>
  <c r="AV717" i="9"/>
  <c r="AW717" i="9"/>
  <c r="AX717" i="9"/>
  <c r="AY717" i="9"/>
  <c r="AZ717" i="9"/>
  <c r="BA717" i="9"/>
  <c r="BB717" i="9"/>
  <c r="BC717" i="9"/>
  <c r="BD717" i="9"/>
  <c r="BE717" i="9"/>
  <c r="BF717" i="9"/>
  <c r="BG717" i="9"/>
  <c r="BH717" i="9"/>
  <c r="BI717" i="9"/>
  <c r="BJ717" i="9"/>
  <c r="BK717" i="9"/>
  <c r="B718" i="9"/>
  <c r="BP718" i="9" s="1"/>
  <c r="C718" i="9"/>
  <c r="D718" i="9"/>
  <c r="F718" i="9" s="1"/>
  <c r="E718" i="9"/>
  <c r="G718" i="9"/>
  <c r="H718" i="9"/>
  <c r="I718" i="9"/>
  <c r="J718" i="9"/>
  <c r="K718" i="9"/>
  <c r="L718" i="9"/>
  <c r="M718" i="9"/>
  <c r="N718" i="9"/>
  <c r="O718" i="9"/>
  <c r="P718" i="9"/>
  <c r="Q718" i="9"/>
  <c r="R718" i="9"/>
  <c r="S718" i="9"/>
  <c r="T718" i="9"/>
  <c r="U718" i="9"/>
  <c r="V718" i="9"/>
  <c r="W718" i="9"/>
  <c r="X718" i="9"/>
  <c r="Y718" i="9"/>
  <c r="Z718" i="9"/>
  <c r="AA718" i="9"/>
  <c r="AB718" i="9"/>
  <c r="AC718" i="9"/>
  <c r="AD718" i="9"/>
  <c r="AE718" i="9"/>
  <c r="AF718" i="9"/>
  <c r="AG718" i="9"/>
  <c r="AH718" i="9"/>
  <c r="AI718" i="9"/>
  <c r="AJ718" i="9"/>
  <c r="AK718" i="9"/>
  <c r="AL718" i="9"/>
  <c r="AM718" i="9"/>
  <c r="AN718" i="9"/>
  <c r="AO718" i="9"/>
  <c r="AP718" i="9"/>
  <c r="AQ718" i="9"/>
  <c r="AR718" i="9"/>
  <c r="AS718" i="9"/>
  <c r="AT718" i="9"/>
  <c r="AU718" i="9"/>
  <c r="AV718" i="9"/>
  <c r="AW718" i="9"/>
  <c r="AX718" i="9"/>
  <c r="AY718" i="9"/>
  <c r="AZ718" i="9"/>
  <c r="BA718" i="9"/>
  <c r="BB718" i="9"/>
  <c r="BC718" i="9"/>
  <c r="BD718" i="9"/>
  <c r="BE718" i="9"/>
  <c r="BF718" i="9"/>
  <c r="BG718" i="9"/>
  <c r="BH718" i="9"/>
  <c r="BI718" i="9"/>
  <c r="BJ718" i="9"/>
  <c r="BK718" i="9"/>
  <c r="B719" i="9"/>
  <c r="C719" i="9"/>
  <c r="D719" i="9"/>
  <c r="F719" i="9" s="1"/>
  <c r="E719" i="9"/>
  <c r="G719" i="9"/>
  <c r="H719" i="9"/>
  <c r="I719" i="9"/>
  <c r="J719" i="9"/>
  <c r="K719" i="9"/>
  <c r="L719" i="9"/>
  <c r="M719" i="9"/>
  <c r="N719" i="9"/>
  <c r="O719" i="9"/>
  <c r="P719" i="9"/>
  <c r="Q719" i="9"/>
  <c r="R719" i="9"/>
  <c r="S719" i="9"/>
  <c r="T719" i="9"/>
  <c r="U719" i="9"/>
  <c r="V719" i="9"/>
  <c r="W719" i="9"/>
  <c r="X719" i="9"/>
  <c r="Y719" i="9"/>
  <c r="Z719" i="9"/>
  <c r="AA719" i="9"/>
  <c r="AB719" i="9"/>
  <c r="AC719" i="9"/>
  <c r="AD719" i="9"/>
  <c r="AE719" i="9"/>
  <c r="AF719" i="9"/>
  <c r="AG719" i="9"/>
  <c r="AH719" i="9"/>
  <c r="AI719" i="9"/>
  <c r="AJ719" i="9"/>
  <c r="AK719" i="9"/>
  <c r="AL719" i="9"/>
  <c r="AM719" i="9"/>
  <c r="AN719" i="9"/>
  <c r="AO719" i="9"/>
  <c r="AP719" i="9"/>
  <c r="AQ719" i="9"/>
  <c r="AR719" i="9"/>
  <c r="AS719" i="9"/>
  <c r="AT719" i="9"/>
  <c r="AU719" i="9"/>
  <c r="AV719" i="9"/>
  <c r="AW719" i="9"/>
  <c r="AX719" i="9"/>
  <c r="AY719" i="9"/>
  <c r="AZ719" i="9"/>
  <c r="BA719" i="9"/>
  <c r="BB719" i="9"/>
  <c r="BC719" i="9"/>
  <c r="BD719" i="9"/>
  <c r="BE719" i="9"/>
  <c r="BF719" i="9"/>
  <c r="BG719" i="9"/>
  <c r="BH719" i="9"/>
  <c r="BI719" i="9"/>
  <c r="BJ719" i="9"/>
  <c r="BK719" i="9"/>
  <c r="B720" i="9"/>
  <c r="BM720" i="9" s="1"/>
  <c r="C720" i="9"/>
  <c r="D720" i="9"/>
  <c r="F720" i="9" s="1"/>
  <c r="E720" i="9"/>
  <c r="G720" i="9"/>
  <c r="H720" i="9"/>
  <c r="I720" i="9"/>
  <c r="J720" i="9"/>
  <c r="K720" i="9"/>
  <c r="L720" i="9"/>
  <c r="M720" i="9"/>
  <c r="N720" i="9"/>
  <c r="O720" i="9"/>
  <c r="P720" i="9"/>
  <c r="Q720" i="9"/>
  <c r="R720" i="9"/>
  <c r="S720" i="9"/>
  <c r="T720" i="9"/>
  <c r="U720" i="9"/>
  <c r="V720" i="9"/>
  <c r="W720" i="9"/>
  <c r="X720" i="9"/>
  <c r="Y720" i="9"/>
  <c r="Z720" i="9"/>
  <c r="AA720" i="9"/>
  <c r="AB720" i="9"/>
  <c r="AC720" i="9"/>
  <c r="AD720" i="9"/>
  <c r="AE720" i="9"/>
  <c r="AF720" i="9"/>
  <c r="AG720" i="9"/>
  <c r="AH720" i="9"/>
  <c r="AI720" i="9"/>
  <c r="AJ720" i="9"/>
  <c r="AK720" i="9"/>
  <c r="AL720" i="9"/>
  <c r="AM720" i="9"/>
  <c r="AN720" i="9"/>
  <c r="AO720" i="9"/>
  <c r="AP720" i="9"/>
  <c r="AQ720" i="9"/>
  <c r="AR720" i="9"/>
  <c r="AS720" i="9"/>
  <c r="AT720" i="9"/>
  <c r="AU720" i="9"/>
  <c r="AV720" i="9"/>
  <c r="AW720" i="9"/>
  <c r="AX720" i="9"/>
  <c r="AY720" i="9"/>
  <c r="AZ720" i="9"/>
  <c r="BA720" i="9"/>
  <c r="BB720" i="9"/>
  <c r="BC720" i="9"/>
  <c r="BD720" i="9"/>
  <c r="BE720" i="9"/>
  <c r="BF720" i="9"/>
  <c r="BG720" i="9"/>
  <c r="BH720" i="9"/>
  <c r="BI720" i="9"/>
  <c r="BJ720" i="9"/>
  <c r="BK720" i="9"/>
  <c r="B721" i="9"/>
  <c r="C721" i="9"/>
  <c r="D721" i="9"/>
  <c r="F721" i="9" s="1"/>
  <c r="E721" i="9"/>
  <c r="G721" i="9"/>
  <c r="H721" i="9"/>
  <c r="I721" i="9"/>
  <c r="J721" i="9"/>
  <c r="K721" i="9"/>
  <c r="L721" i="9"/>
  <c r="M721" i="9"/>
  <c r="N721" i="9"/>
  <c r="O721" i="9"/>
  <c r="P721" i="9"/>
  <c r="Q721" i="9"/>
  <c r="R721" i="9"/>
  <c r="S721" i="9"/>
  <c r="T721" i="9"/>
  <c r="U721" i="9"/>
  <c r="V721" i="9"/>
  <c r="W721" i="9"/>
  <c r="X721" i="9"/>
  <c r="Y721" i="9"/>
  <c r="Z721" i="9"/>
  <c r="AA721" i="9"/>
  <c r="AB721" i="9"/>
  <c r="AC721" i="9"/>
  <c r="AD721" i="9"/>
  <c r="AE721" i="9"/>
  <c r="AF721" i="9"/>
  <c r="AG721" i="9"/>
  <c r="AH721" i="9"/>
  <c r="AI721" i="9"/>
  <c r="AJ721" i="9"/>
  <c r="AK721" i="9"/>
  <c r="AL721" i="9"/>
  <c r="AM721" i="9"/>
  <c r="AN721" i="9"/>
  <c r="AO721" i="9"/>
  <c r="AP721" i="9"/>
  <c r="AQ721" i="9"/>
  <c r="AR721" i="9"/>
  <c r="AS721" i="9"/>
  <c r="AT721" i="9"/>
  <c r="AU721" i="9"/>
  <c r="AV721" i="9"/>
  <c r="AW721" i="9"/>
  <c r="AX721" i="9"/>
  <c r="AY721" i="9"/>
  <c r="AZ721" i="9"/>
  <c r="BA721" i="9"/>
  <c r="BB721" i="9"/>
  <c r="BC721" i="9"/>
  <c r="BD721" i="9"/>
  <c r="BE721" i="9"/>
  <c r="BF721" i="9"/>
  <c r="BG721" i="9"/>
  <c r="BH721" i="9"/>
  <c r="BI721" i="9"/>
  <c r="BJ721" i="9"/>
  <c r="BK721" i="9"/>
  <c r="B722" i="9"/>
  <c r="BL722" i="9" s="1"/>
  <c r="C722" i="9"/>
  <c r="D722" i="9"/>
  <c r="F722" i="9" s="1"/>
  <c r="E722" i="9"/>
  <c r="G722" i="9"/>
  <c r="H722" i="9"/>
  <c r="I722" i="9"/>
  <c r="J722" i="9"/>
  <c r="K722" i="9"/>
  <c r="L722" i="9"/>
  <c r="M722" i="9"/>
  <c r="N722" i="9"/>
  <c r="O722" i="9"/>
  <c r="P722" i="9"/>
  <c r="Q722" i="9"/>
  <c r="R722" i="9"/>
  <c r="S722" i="9"/>
  <c r="T722" i="9"/>
  <c r="U722" i="9"/>
  <c r="V722" i="9"/>
  <c r="W722" i="9"/>
  <c r="X722" i="9"/>
  <c r="Y722" i="9"/>
  <c r="Z722" i="9"/>
  <c r="AA722" i="9"/>
  <c r="AB722" i="9"/>
  <c r="AC722" i="9"/>
  <c r="AD722" i="9"/>
  <c r="AE722" i="9"/>
  <c r="AF722" i="9"/>
  <c r="AG722" i="9"/>
  <c r="AH722" i="9"/>
  <c r="AI722" i="9"/>
  <c r="AJ722" i="9"/>
  <c r="AK722" i="9"/>
  <c r="AL722" i="9"/>
  <c r="AM722" i="9"/>
  <c r="AN722" i="9"/>
  <c r="AO722" i="9"/>
  <c r="AP722" i="9"/>
  <c r="AQ722" i="9"/>
  <c r="AR722" i="9"/>
  <c r="AS722" i="9"/>
  <c r="AT722" i="9"/>
  <c r="AU722" i="9"/>
  <c r="AV722" i="9"/>
  <c r="AW722" i="9"/>
  <c r="AX722" i="9"/>
  <c r="AY722" i="9"/>
  <c r="AZ722" i="9"/>
  <c r="BA722" i="9"/>
  <c r="BB722" i="9"/>
  <c r="BC722" i="9"/>
  <c r="BD722" i="9"/>
  <c r="BE722" i="9"/>
  <c r="BF722" i="9"/>
  <c r="BG722" i="9"/>
  <c r="BH722" i="9"/>
  <c r="BI722" i="9"/>
  <c r="BJ722" i="9"/>
  <c r="BK722" i="9"/>
  <c r="B723" i="9"/>
  <c r="C723" i="9"/>
  <c r="D723" i="9"/>
  <c r="F723" i="9" s="1"/>
  <c r="E723" i="9"/>
  <c r="G723" i="9"/>
  <c r="H723" i="9"/>
  <c r="I723" i="9"/>
  <c r="J723" i="9"/>
  <c r="K723" i="9"/>
  <c r="L723" i="9"/>
  <c r="M723" i="9"/>
  <c r="N723" i="9"/>
  <c r="O723" i="9"/>
  <c r="P723" i="9"/>
  <c r="Q723" i="9"/>
  <c r="R723" i="9"/>
  <c r="S723" i="9"/>
  <c r="T723" i="9"/>
  <c r="U723" i="9"/>
  <c r="V723" i="9"/>
  <c r="W723" i="9"/>
  <c r="X723" i="9"/>
  <c r="Y723" i="9"/>
  <c r="Z723" i="9"/>
  <c r="AA723" i="9"/>
  <c r="AB723" i="9"/>
  <c r="AC723" i="9"/>
  <c r="AD723" i="9"/>
  <c r="AE723" i="9"/>
  <c r="AF723" i="9"/>
  <c r="AG723" i="9"/>
  <c r="AH723" i="9"/>
  <c r="AI723" i="9"/>
  <c r="AJ723" i="9"/>
  <c r="AK723" i="9"/>
  <c r="AL723" i="9"/>
  <c r="AM723" i="9"/>
  <c r="AN723" i="9"/>
  <c r="AO723" i="9"/>
  <c r="AP723" i="9"/>
  <c r="AQ723" i="9"/>
  <c r="AR723" i="9"/>
  <c r="AS723" i="9"/>
  <c r="AT723" i="9"/>
  <c r="AU723" i="9"/>
  <c r="AV723" i="9"/>
  <c r="AW723" i="9"/>
  <c r="AX723" i="9"/>
  <c r="AY723" i="9"/>
  <c r="AZ723" i="9"/>
  <c r="BA723" i="9"/>
  <c r="BB723" i="9"/>
  <c r="BC723" i="9"/>
  <c r="BD723" i="9"/>
  <c r="BE723" i="9"/>
  <c r="BF723" i="9"/>
  <c r="BG723" i="9"/>
  <c r="BH723" i="9"/>
  <c r="BI723" i="9"/>
  <c r="BJ723" i="9"/>
  <c r="BK723" i="9"/>
  <c r="B724" i="9"/>
  <c r="BN724" i="9" s="1"/>
  <c r="C724" i="9"/>
  <c r="D724" i="9"/>
  <c r="F724" i="9" s="1"/>
  <c r="E724" i="9"/>
  <c r="G724" i="9"/>
  <c r="H724" i="9"/>
  <c r="I724" i="9"/>
  <c r="J724" i="9"/>
  <c r="K724" i="9"/>
  <c r="L724" i="9"/>
  <c r="M724" i="9"/>
  <c r="N724" i="9"/>
  <c r="O724" i="9"/>
  <c r="P724" i="9"/>
  <c r="Q724" i="9"/>
  <c r="R724" i="9"/>
  <c r="S724" i="9"/>
  <c r="T724" i="9"/>
  <c r="U724" i="9"/>
  <c r="V724" i="9"/>
  <c r="W724" i="9"/>
  <c r="X724" i="9"/>
  <c r="Y724" i="9"/>
  <c r="Z724" i="9"/>
  <c r="AA724" i="9"/>
  <c r="AB724" i="9"/>
  <c r="AC724" i="9"/>
  <c r="AD724" i="9"/>
  <c r="AE724" i="9"/>
  <c r="AF724" i="9"/>
  <c r="AG724" i="9"/>
  <c r="AH724" i="9"/>
  <c r="AI724" i="9"/>
  <c r="AJ724" i="9"/>
  <c r="AK724" i="9"/>
  <c r="AL724" i="9"/>
  <c r="AM724" i="9"/>
  <c r="AN724" i="9"/>
  <c r="AO724" i="9"/>
  <c r="AP724" i="9"/>
  <c r="AQ724" i="9"/>
  <c r="AR724" i="9"/>
  <c r="AS724" i="9"/>
  <c r="AT724" i="9"/>
  <c r="AU724" i="9"/>
  <c r="AV724" i="9"/>
  <c r="AW724" i="9"/>
  <c r="AX724" i="9"/>
  <c r="AY724" i="9"/>
  <c r="AZ724" i="9"/>
  <c r="BA724" i="9"/>
  <c r="BB724" i="9"/>
  <c r="BC724" i="9"/>
  <c r="BD724" i="9"/>
  <c r="BE724" i="9"/>
  <c r="BF724" i="9"/>
  <c r="BG724" i="9"/>
  <c r="BH724" i="9"/>
  <c r="BI724" i="9"/>
  <c r="BJ724" i="9"/>
  <c r="BK724" i="9"/>
  <c r="B725" i="9"/>
  <c r="C725" i="9"/>
  <c r="D725" i="9"/>
  <c r="F725" i="9" s="1"/>
  <c r="E725" i="9"/>
  <c r="G725" i="9"/>
  <c r="H725" i="9"/>
  <c r="I725" i="9"/>
  <c r="J725" i="9"/>
  <c r="K725" i="9"/>
  <c r="L725" i="9"/>
  <c r="M725" i="9"/>
  <c r="N725" i="9"/>
  <c r="O725" i="9"/>
  <c r="P725" i="9"/>
  <c r="Q725" i="9"/>
  <c r="R725" i="9"/>
  <c r="S725" i="9"/>
  <c r="T725" i="9"/>
  <c r="U725" i="9"/>
  <c r="V725" i="9"/>
  <c r="W725" i="9"/>
  <c r="X725" i="9"/>
  <c r="Y725" i="9"/>
  <c r="Z725" i="9"/>
  <c r="AA725" i="9"/>
  <c r="AB725" i="9"/>
  <c r="AC725" i="9"/>
  <c r="AD725" i="9"/>
  <c r="AE725" i="9"/>
  <c r="AF725" i="9"/>
  <c r="AG725" i="9"/>
  <c r="AH725" i="9"/>
  <c r="AI725" i="9"/>
  <c r="AJ725" i="9"/>
  <c r="AK725" i="9"/>
  <c r="AL725" i="9"/>
  <c r="AM725" i="9"/>
  <c r="AN725" i="9"/>
  <c r="AO725" i="9"/>
  <c r="AP725" i="9"/>
  <c r="AQ725" i="9"/>
  <c r="AR725" i="9"/>
  <c r="AS725" i="9"/>
  <c r="AT725" i="9"/>
  <c r="AU725" i="9"/>
  <c r="AV725" i="9"/>
  <c r="AW725" i="9"/>
  <c r="AX725" i="9"/>
  <c r="AY725" i="9"/>
  <c r="AZ725" i="9"/>
  <c r="BA725" i="9"/>
  <c r="BB725" i="9"/>
  <c r="BC725" i="9"/>
  <c r="BD725" i="9"/>
  <c r="BE725" i="9"/>
  <c r="BF725" i="9"/>
  <c r="BG725" i="9"/>
  <c r="BH725" i="9"/>
  <c r="BI725" i="9"/>
  <c r="BJ725" i="9"/>
  <c r="BK725" i="9"/>
  <c r="B726" i="9"/>
  <c r="BO726" i="9" s="1"/>
  <c r="C726" i="9"/>
  <c r="D726" i="9"/>
  <c r="F726" i="9" s="1"/>
  <c r="E726" i="9"/>
  <c r="G726" i="9"/>
  <c r="H726" i="9"/>
  <c r="I726" i="9"/>
  <c r="J726" i="9"/>
  <c r="K726" i="9"/>
  <c r="L726" i="9"/>
  <c r="M726" i="9"/>
  <c r="N726" i="9"/>
  <c r="O726" i="9"/>
  <c r="P726" i="9"/>
  <c r="Q726" i="9"/>
  <c r="R726" i="9"/>
  <c r="S726" i="9"/>
  <c r="T726" i="9"/>
  <c r="U726" i="9"/>
  <c r="V726" i="9"/>
  <c r="W726" i="9"/>
  <c r="X726" i="9"/>
  <c r="Y726" i="9"/>
  <c r="Z726" i="9"/>
  <c r="AA726" i="9"/>
  <c r="AB726" i="9"/>
  <c r="AC726" i="9"/>
  <c r="AD726" i="9"/>
  <c r="AE726" i="9"/>
  <c r="AF726" i="9"/>
  <c r="AG726" i="9"/>
  <c r="AH726" i="9"/>
  <c r="AI726" i="9"/>
  <c r="AJ726" i="9"/>
  <c r="AK726" i="9"/>
  <c r="AL726" i="9"/>
  <c r="AM726" i="9"/>
  <c r="AN726" i="9"/>
  <c r="AO726" i="9"/>
  <c r="AP726" i="9"/>
  <c r="AQ726" i="9"/>
  <c r="AR726" i="9"/>
  <c r="AS726" i="9"/>
  <c r="AT726" i="9"/>
  <c r="AU726" i="9"/>
  <c r="AV726" i="9"/>
  <c r="AW726" i="9"/>
  <c r="AX726" i="9"/>
  <c r="AY726" i="9"/>
  <c r="AZ726" i="9"/>
  <c r="BA726" i="9"/>
  <c r="BB726" i="9"/>
  <c r="BC726" i="9"/>
  <c r="BD726" i="9"/>
  <c r="BE726" i="9"/>
  <c r="BF726" i="9"/>
  <c r="BG726" i="9"/>
  <c r="BH726" i="9"/>
  <c r="BI726" i="9"/>
  <c r="BJ726" i="9"/>
  <c r="BK726" i="9"/>
  <c r="B727" i="9"/>
  <c r="C727" i="9"/>
  <c r="D727" i="9"/>
  <c r="F727" i="9" s="1"/>
  <c r="E727" i="9"/>
  <c r="G727" i="9"/>
  <c r="H727" i="9"/>
  <c r="I727" i="9"/>
  <c r="J727" i="9"/>
  <c r="K727" i="9"/>
  <c r="L727" i="9"/>
  <c r="M727" i="9"/>
  <c r="N727" i="9"/>
  <c r="O727" i="9"/>
  <c r="P727" i="9"/>
  <c r="Q727" i="9"/>
  <c r="R727" i="9"/>
  <c r="S727" i="9"/>
  <c r="T727" i="9"/>
  <c r="U727" i="9"/>
  <c r="V727" i="9"/>
  <c r="W727" i="9"/>
  <c r="X727" i="9"/>
  <c r="Y727" i="9"/>
  <c r="Z727" i="9"/>
  <c r="AA727" i="9"/>
  <c r="AB727" i="9"/>
  <c r="AC727" i="9"/>
  <c r="AD727" i="9"/>
  <c r="AE727" i="9"/>
  <c r="AF727" i="9"/>
  <c r="AG727" i="9"/>
  <c r="AH727" i="9"/>
  <c r="AI727" i="9"/>
  <c r="AJ727" i="9"/>
  <c r="AK727" i="9"/>
  <c r="AL727" i="9"/>
  <c r="AM727" i="9"/>
  <c r="AN727" i="9"/>
  <c r="AO727" i="9"/>
  <c r="AP727" i="9"/>
  <c r="AQ727" i="9"/>
  <c r="AR727" i="9"/>
  <c r="AS727" i="9"/>
  <c r="AT727" i="9"/>
  <c r="AU727" i="9"/>
  <c r="AV727" i="9"/>
  <c r="AW727" i="9"/>
  <c r="AX727" i="9"/>
  <c r="AY727" i="9"/>
  <c r="AZ727" i="9"/>
  <c r="BA727" i="9"/>
  <c r="BB727" i="9"/>
  <c r="BC727" i="9"/>
  <c r="BD727" i="9"/>
  <c r="BE727" i="9"/>
  <c r="BF727" i="9"/>
  <c r="BG727" i="9"/>
  <c r="BH727" i="9"/>
  <c r="BI727" i="9"/>
  <c r="BJ727" i="9"/>
  <c r="BK727" i="9"/>
  <c r="B728" i="9"/>
  <c r="BL728" i="9" s="1"/>
  <c r="C728" i="9"/>
  <c r="D728" i="9"/>
  <c r="F728" i="9" s="1"/>
  <c r="E728" i="9"/>
  <c r="G728" i="9"/>
  <c r="H728" i="9"/>
  <c r="I728" i="9"/>
  <c r="J728" i="9"/>
  <c r="K728" i="9"/>
  <c r="L728" i="9"/>
  <c r="M728" i="9"/>
  <c r="N728" i="9"/>
  <c r="O728" i="9"/>
  <c r="P728" i="9"/>
  <c r="Q728" i="9"/>
  <c r="R728" i="9"/>
  <c r="S728" i="9"/>
  <c r="T728" i="9"/>
  <c r="U728" i="9"/>
  <c r="V728" i="9"/>
  <c r="W728" i="9"/>
  <c r="X728" i="9"/>
  <c r="Y728" i="9"/>
  <c r="Z728" i="9"/>
  <c r="AA728" i="9"/>
  <c r="AB728" i="9"/>
  <c r="AC728" i="9"/>
  <c r="AD728" i="9"/>
  <c r="AE728" i="9"/>
  <c r="AF728" i="9"/>
  <c r="AG728" i="9"/>
  <c r="AH728" i="9"/>
  <c r="AI728" i="9"/>
  <c r="AJ728" i="9"/>
  <c r="AK728" i="9"/>
  <c r="AL728" i="9"/>
  <c r="AM728" i="9"/>
  <c r="AN728" i="9"/>
  <c r="AO728" i="9"/>
  <c r="AP728" i="9"/>
  <c r="AQ728" i="9"/>
  <c r="AR728" i="9"/>
  <c r="AS728" i="9"/>
  <c r="AT728" i="9"/>
  <c r="AU728" i="9"/>
  <c r="AV728" i="9"/>
  <c r="AW728" i="9"/>
  <c r="AX728" i="9"/>
  <c r="AY728" i="9"/>
  <c r="AZ728" i="9"/>
  <c r="BA728" i="9"/>
  <c r="BB728" i="9"/>
  <c r="BC728" i="9"/>
  <c r="BD728" i="9"/>
  <c r="BE728" i="9"/>
  <c r="BF728" i="9"/>
  <c r="BG728" i="9"/>
  <c r="BH728" i="9"/>
  <c r="BI728" i="9"/>
  <c r="BJ728" i="9"/>
  <c r="BK728" i="9"/>
  <c r="B729" i="9"/>
  <c r="BN729" i="9" s="1"/>
  <c r="C729" i="9"/>
  <c r="D729" i="9"/>
  <c r="F729" i="9" s="1"/>
  <c r="E729" i="9"/>
  <c r="G729" i="9"/>
  <c r="H729" i="9"/>
  <c r="I729" i="9"/>
  <c r="J729" i="9"/>
  <c r="K729" i="9"/>
  <c r="L729" i="9"/>
  <c r="M729" i="9"/>
  <c r="N729" i="9"/>
  <c r="O729" i="9"/>
  <c r="P729" i="9"/>
  <c r="Q729" i="9"/>
  <c r="R729" i="9"/>
  <c r="S729" i="9"/>
  <c r="T729" i="9"/>
  <c r="U729" i="9"/>
  <c r="V729" i="9"/>
  <c r="W729" i="9"/>
  <c r="X729" i="9"/>
  <c r="Y729" i="9"/>
  <c r="Z729" i="9"/>
  <c r="AA729" i="9"/>
  <c r="AB729" i="9"/>
  <c r="AC729" i="9"/>
  <c r="AD729" i="9"/>
  <c r="AE729" i="9"/>
  <c r="AF729" i="9"/>
  <c r="AG729" i="9"/>
  <c r="AH729" i="9"/>
  <c r="AI729" i="9"/>
  <c r="AJ729" i="9"/>
  <c r="AK729" i="9"/>
  <c r="AL729" i="9"/>
  <c r="AM729" i="9"/>
  <c r="AN729" i="9"/>
  <c r="AO729" i="9"/>
  <c r="AP729" i="9"/>
  <c r="AQ729" i="9"/>
  <c r="AR729" i="9"/>
  <c r="AS729" i="9"/>
  <c r="AT729" i="9"/>
  <c r="AU729" i="9"/>
  <c r="AV729" i="9"/>
  <c r="AW729" i="9"/>
  <c r="AX729" i="9"/>
  <c r="AY729" i="9"/>
  <c r="AZ729" i="9"/>
  <c r="BA729" i="9"/>
  <c r="BB729" i="9"/>
  <c r="BC729" i="9"/>
  <c r="BD729" i="9"/>
  <c r="BE729" i="9"/>
  <c r="BF729" i="9"/>
  <c r="BG729" i="9"/>
  <c r="BH729" i="9"/>
  <c r="BI729" i="9"/>
  <c r="BJ729" i="9"/>
  <c r="BK729" i="9"/>
  <c r="B730" i="9"/>
  <c r="C730" i="9"/>
  <c r="D730" i="9"/>
  <c r="F730" i="9" s="1"/>
  <c r="E730" i="9"/>
  <c r="G730" i="9"/>
  <c r="H730" i="9"/>
  <c r="I730" i="9"/>
  <c r="J730" i="9"/>
  <c r="K730" i="9"/>
  <c r="L730" i="9"/>
  <c r="M730" i="9"/>
  <c r="N730" i="9"/>
  <c r="O730" i="9"/>
  <c r="P730" i="9"/>
  <c r="Q730" i="9"/>
  <c r="R730" i="9"/>
  <c r="S730" i="9"/>
  <c r="T730" i="9"/>
  <c r="U730" i="9"/>
  <c r="V730" i="9"/>
  <c r="W730" i="9"/>
  <c r="X730" i="9"/>
  <c r="Y730" i="9"/>
  <c r="Z730" i="9"/>
  <c r="AA730" i="9"/>
  <c r="AB730" i="9"/>
  <c r="AC730" i="9"/>
  <c r="AD730" i="9"/>
  <c r="AE730" i="9"/>
  <c r="AF730" i="9"/>
  <c r="AG730" i="9"/>
  <c r="AH730" i="9"/>
  <c r="AI730" i="9"/>
  <c r="AJ730" i="9"/>
  <c r="AK730" i="9"/>
  <c r="AL730" i="9"/>
  <c r="AM730" i="9"/>
  <c r="AN730" i="9"/>
  <c r="AO730" i="9"/>
  <c r="AP730" i="9"/>
  <c r="AQ730" i="9"/>
  <c r="AR730" i="9"/>
  <c r="AS730" i="9"/>
  <c r="AT730" i="9"/>
  <c r="AU730" i="9"/>
  <c r="AV730" i="9"/>
  <c r="AW730" i="9"/>
  <c r="AX730" i="9"/>
  <c r="AY730" i="9"/>
  <c r="AZ730" i="9"/>
  <c r="BA730" i="9"/>
  <c r="BB730" i="9"/>
  <c r="BC730" i="9"/>
  <c r="BD730" i="9"/>
  <c r="BE730" i="9"/>
  <c r="BF730" i="9"/>
  <c r="BG730" i="9"/>
  <c r="BH730" i="9"/>
  <c r="BI730" i="9"/>
  <c r="BJ730" i="9"/>
  <c r="BK730" i="9"/>
  <c r="B731" i="9"/>
  <c r="C731" i="9"/>
  <c r="D731" i="9"/>
  <c r="F731" i="9" s="1"/>
  <c r="E731" i="9"/>
  <c r="G731" i="9"/>
  <c r="H731" i="9"/>
  <c r="I731" i="9"/>
  <c r="J731" i="9"/>
  <c r="K731" i="9"/>
  <c r="L731" i="9"/>
  <c r="M731" i="9"/>
  <c r="N731" i="9"/>
  <c r="O731" i="9"/>
  <c r="P731" i="9"/>
  <c r="Q731" i="9"/>
  <c r="R731" i="9"/>
  <c r="S731" i="9"/>
  <c r="T731" i="9"/>
  <c r="U731" i="9"/>
  <c r="V731" i="9"/>
  <c r="W731" i="9"/>
  <c r="X731" i="9"/>
  <c r="Y731" i="9"/>
  <c r="Z731" i="9"/>
  <c r="AA731" i="9"/>
  <c r="AB731" i="9"/>
  <c r="AC731" i="9"/>
  <c r="AD731" i="9"/>
  <c r="AE731" i="9"/>
  <c r="AF731" i="9"/>
  <c r="AG731" i="9"/>
  <c r="AH731" i="9"/>
  <c r="AI731" i="9"/>
  <c r="AJ731" i="9"/>
  <c r="AK731" i="9"/>
  <c r="AL731" i="9"/>
  <c r="AM731" i="9"/>
  <c r="AN731" i="9"/>
  <c r="AO731" i="9"/>
  <c r="AP731" i="9"/>
  <c r="AQ731" i="9"/>
  <c r="AR731" i="9"/>
  <c r="AS731" i="9"/>
  <c r="AT731" i="9"/>
  <c r="AU731" i="9"/>
  <c r="AV731" i="9"/>
  <c r="AW731" i="9"/>
  <c r="AX731" i="9"/>
  <c r="AY731" i="9"/>
  <c r="AZ731" i="9"/>
  <c r="BA731" i="9"/>
  <c r="BB731" i="9"/>
  <c r="BC731" i="9"/>
  <c r="BD731" i="9"/>
  <c r="BE731" i="9"/>
  <c r="BF731" i="9"/>
  <c r="BG731" i="9"/>
  <c r="BH731" i="9"/>
  <c r="BI731" i="9"/>
  <c r="BJ731" i="9"/>
  <c r="BK731" i="9"/>
  <c r="B732" i="9"/>
  <c r="C732" i="9"/>
  <c r="D732" i="9"/>
  <c r="F732" i="9" s="1"/>
  <c r="E732" i="9"/>
  <c r="G732" i="9"/>
  <c r="H732" i="9"/>
  <c r="I732" i="9"/>
  <c r="J732" i="9"/>
  <c r="K732" i="9"/>
  <c r="L732" i="9"/>
  <c r="M732" i="9"/>
  <c r="N732" i="9"/>
  <c r="O732" i="9"/>
  <c r="P732" i="9"/>
  <c r="Q732" i="9"/>
  <c r="R732" i="9"/>
  <c r="S732" i="9"/>
  <c r="T732" i="9"/>
  <c r="U732" i="9"/>
  <c r="V732" i="9"/>
  <c r="W732" i="9"/>
  <c r="X732" i="9"/>
  <c r="Y732" i="9"/>
  <c r="Z732" i="9"/>
  <c r="AA732" i="9"/>
  <c r="AB732" i="9"/>
  <c r="AC732" i="9"/>
  <c r="AD732" i="9"/>
  <c r="AE732" i="9"/>
  <c r="AF732" i="9"/>
  <c r="AG732" i="9"/>
  <c r="AH732" i="9"/>
  <c r="AI732" i="9"/>
  <c r="AJ732" i="9"/>
  <c r="AK732" i="9"/>
  <c r="AL732" i="9"/>
  <c r="AM732" i="9"/>
  <c r="AN732" i="9"/>
  <c r="AO732" i="9"/>
  <c r="AP732" i="9"/>
  <c r="AQ732" i="9"/>
  <c r="AR732" i="9"/>
  <c r="AS732" i="9"/>
  <c r="AT732" i="9"/>
  <c r="AU732" i="9"/>
  <c r="AV732" i="9"/>
  <c r="AW732" i="9"/>
  <c r="AX732" i="9"/>
  <c r="AY732" i="9"/>
  <c r="AZ732" i="9"/>
  <c r="BA732" i="9"/>
  <c r="BB732" i="9"/>
  <c r="BC732" i="9"/>
  <c r="BD732" i="9"/>
  <c r="BE732" i="9"/>
  <c r="BF732" i="9"/>
  <c r="BG732" i="9"/>
  <c r="BH732" i="9"/>
  <c r="BI732" i="9"/>
  <c r="BJ732" i="9"/>
  <c r="BK732" i="9"/>
  <c r="B733" i="9"/>
  <c r="BL733" i="9" s="1"/>
  <c r="C733" i="9"/>
  <c r="D733" i="9"/>
  <c r="F733" i="9" s="1"/>
  <c r="E733" i="9"/>
  <c r="G733" i="9"/>
  <c r="H733" i="9"/>
  <c r="I733" i="9"/>
  <c r="J733" i="9"/>
  <c r="K733" i="9"/>
  <c r="L733" i="9"/>
  <c r="M733" i="9"/>
  <c r="N733" i="9"/>
  <c r="O733" i="9"/>
  <c r="P733" i="9"/>
  <c r="Q733" i="9"/>
  <c r="R733" i="9"/>
  <c r="S733" i="9"/>
  <c r="T733" i="9"/>
  <c r="U733" i="9"/>
  <c r="V733" i="9"/>
  <c r="W733" i="9"/>
  <c r="X733" i="9"/>
  <c r="Y733" i="9"/>
  <c r="Z733" i="9"/>
  <c r="AA733" i="9"/>
  <c r="AB733" i="9"/>
  <c r="AC733" i="9"/>
  <c r="AD733" i="9"/>
  <c r="AE733" i="9"/>
  <c r="AF733" i="9"/>
  <c r="AG733" i="9"/>
  <c r="AH733" i="9"/>
  <c r="AI733" i="9"/>
  <c r="AJ733" i="9"/>
  <c r="AK733" i="9"/>
  <c r="AL733" i="9"/>
  <c r="AM733" i="9"/>
  <c r="AN733" i="9"/>
  <c r="AO733" i="9"/>
  <c r="AP733" i="9"/>
  <c r="AQ733" i="9"/>
  <c r="AR733" i="9"/>
  <c r="AS733" i="9"/>
  <c r="AT733" i="9"/>
  <c r="AU733" i="9"/>
  <c r="AV733" i="9"/>
  <c r="AW733" i="9"/>
  <c r="AX733" i="9"/>
  <c r="AY733" i="9"/>
  <c r="AZ733" i="9"/>
  <c r="BA733" i="9"/>
  <c r="BB733" i="9"/>
  <c r="BC733" i="9"/>
  <c r="BD733" i="9"/>
  <c r="BE733" i="9"/>
  <c r="BF733" i="9"/>
  <c r="BG733" i="9"/>
  <c r="BH733" i="9"/>
  <c r="BI733" i="9"/>
  <c r="BJ733" i="9"/>
  <c r="BK733" i="9"/>
  <c r="B734" i="9"/>
  <c r="BL734" i="9" s="1"/>
  <c r="C734" i="9"/>
  <c r="D734" i="9"/>
  <c r="F734" i="9" s="1"/>
  <c r="E734" i="9"/>
  <c r="G734" i="9"/>
  <c r="H734" i="9"/>
  <c r="I734" i="9"/>
  <c r="J734" i="9"/>
  <c r="K734" i="9"/>
  <c r="L734" i="9"/>
  <c r="M734" i="9"/>
  <c r="N734" i="9"/>
  <c r="O734" i="9"/>
  <c r="P734" i="9"/>
  <c r="Q734" i="9"/>
  <c r="R734" i="9"/>
  <c r="S734" i="9"/>
  <c r="T734" i="9"/>
  <c r="U734" i="9"/>
  <c r="V734" i="9"/>
  <c r="W734" i="9"/>
  <c r="X734" i="9"/>
  <c r="Y734" i="9"/>
  <c r="Z734" i="9"/>
  <c r="AA734" i="9"/>
  <c r="AB734" i="9"/>
  <c r="AC734" i="9"/>
  <c r="AD734" i="9"/>
  <c r="AE734" i="9"/>
  <c r="AF734" i="9"/>
  <c r="AG734" i="9"/>
  <c r="AH734" i="9"/>
  <c r="AI734" i="9"/>
  <c r="AJ734" i="9"/>
  <c r="AK734" i="9"/>
  <c r="AL734" i="9"/>
  <c r="AM734" i="9"/>
  <c r="AN734" i="9"/>
  <c r="AO734" i="9"/>
  <c r="AP734" i="9"/>
  <c r="AQ734" i="9"/>
  <c r="AR734" i="9"/>
  <c r="AS734" i="9"/>
  <c r="AT734" i="9"/>
  <c r="AU734" i="9"/>
  <c r="AV734" i="9"/>
  <c r="AW734" i="9"/>
  <c r="AX734" i="9"/>
  <c r="AY734" i="9"/>
  <c r="AZ734" i="9"/>
  <c r="BA734" i="9"/>
  <c r="BB734" i="9"/>
  <c r="BC734" i="9"/>
  <c r="BD734" i="9"/>
  <c r="BE734" i="9"/>
  <c r="BF734" i="9"/>
  <c r="BG734" i="9"/>
  <c r="BH734" i="9"/>
  <c r="BI734" i="9"/>
  <c r="BJ734" i="9"/>
  <c r="BK734" i="9"/>
  <c r="B735" i="9"/>
  <c r="BM735" i="9" s="1"/>
  <c r="C735" i="9"/>
  <c r="D735" i="9"/>
  <c r="F735" i="9" s="1"/>
  <c r="E735" i="9"/>
  <c r="G735" i="9"/>
  <c r="H735" i="9"/>
  <c r="I735" i="9"/>
  <c r="J735" i="9"/>
  <c r="K735" i="9"/>
  <c r="L735" i="9"/>
  <c r="M735" i="9"/>
  <c r="N735" i="9"/>
  <c r="O735" i="9"/>
  <c r="P735" i="9"/>
  <c r="Q735" i="9"/>
  <c r="R735" i="9"/>
  <c r="S735" i="9"/>
  <c r="T735" i="9"/>
  <c r="U735" i="9"/>
  <c r="V735" i="9"/>
  <c r="W735" i="9"/>
  <c r="X735" i="9"/>
  <c r="Y735" i="9"/>
  <c r="Z735" i="9"/>
  <c r="AA735" i="9"/>
  <c r="AB735" i="9"/>
  <c r="AC735" i="9"/>
  <c r="AD735" i="9"/>
  <c r="AE735" i="9"/>
  <c r="AF735" i="9"/>
  <c r="AG735" i="9"/>
  <c r="AH735" i="9"/>
  <c r="AI735" i="9"/>
  <c r="AJ735" i="9"/>
  <c r="AK735" i="9"/>
  <c r="AL735" i="9"/>
  <c r="AM735" i="9"/>
  <c r="AN735" i="9"/>
  <c r="AO735" i="9"/>
  <c r="AP735" i="9"/>
  <c r="AQ735" i="9"/>
  <c r="AR735" i="9"/>
  <c r="AS735" i="9"/>
  <c r="AT735" i="9"/>
  <c r="AU735" i="9"/>
  <c r="AV735" i="9"/>
  <c r="AW735" i="9"/>
  <c r="AX735" i="9"/>
  <c r="AY735" i="9"/>
  <c r="AZ735" i="9"/>
  <c r="BA735" i="9"/>
  <c r="BB735" i="9"/>
  <c r="BC735" i="9"/>
  <c r="BD735" i="9"/>
  <c r="BE735" i="9"/>
  <c r="BF735" i="9"/>
  <c r="BG735" i="9"/>
  <c r="BH735" i="9"/>
  <c r="BI735" i="9"/>
  <c r="BJ735" i="9"/>
  <c r="BK735" i="9"/>
  <c r="B736" i="9"/>
  <c r="BO736" i="9" s="1"/>
  <c r="C736" i="9"/>
  <c r="D736" i="9"/>
  <c r="F736" i="9" s="1"/>
  <c r="E736" i="9"/>
  <c r="G736" i="9"/>
  <c r="H736" i="9"/>
  <c r="I736" i="9"/>
  <c r="J736" i="9"/>
  <c r="K736" i="9"/>
  <c r="L736" i="9"/>
  <c r="M736" i="9"/>
  <c r="N736" i="9"/>
  <c r="O736" i="9"/>
  <c r="P736" i="9"/>
  <c r="Q736" i="9"/>
  <c r="R736" i="9"/>
  <c r="S736" i="9"/>
  <c r="T736" i="9"/>
  <c r="U736" i="9"/>
  <c r="V736" i="9"/>
  <c r="W736" i="9"/>
  <c r="X736" i="9"/>
  <c r="Y736" i="9"/>
  <c r="Z736" i="9"/>
  <c r="AA736" i="9"/>
  <c r="AB736" i="9"/>
  <c r="AC736" i="9"/>
  <c r="AD736" i="9"/>
  <c r="AE736" i="9"/>
  <c r="AF736" i="9"/>
  <c r="AG736" i="9"/>
  <c r="AH736" i="9"/>
  <c r="AI736" i="9"/>
  <c r="AJ736" i="9"/>
  <c r="AK736" i="9"/>
  <c r="AL736" i="9"/>
  <c r="AM736" i="9"/>
  <c r="AN736" i="9"/>
  <c r="AO736" i="9"/>
  <c r="AP736" i="9"/>
  <c r="AQ736" i="9"/>
  <c r="AR736" i="9"/>
  <c r="AS736" i="9"/>
  <c r="AT736" i="9"/>
  <c r="AU736" i="9"/>
  <c r="AV736" i="9"/>
  <c r="AW736" i="9"/>
  <c r="AX736" i="9"/>
  <c r="AY736" i="9"/>
  <c r="AZ736" i="9"/>
  <c r="BA736" i="9"/>
  <c r="BB736" i="9"/>
  <c r="BC736" i="9"/>
  <c r="BD736" i="9"/>
  <c r="BE736" i="9"/>
  <c r="BF736" i="9"/>
  <c r="BG736" i="9"/>
  <c r="BH736" i="9"/>
  <c r="BI736" i="9"/>
  <c r="BJ736" i="9"/>
  <c r="BK736" i="9"/>
  <c r="B737" i="9"/>
  <c r="BL737" i="9" s="1"/>
  <c r="C737" i="9"/>
  <c r="D737" i="9"/>
  <c r="F737" i="9" s="1"/>
  <c r="E737" i="9"/>
  <c r="G737" i="9"/>
  <c r="H737" i="9"/>
  <c r="I737" i="9"/>
  <c r="J737" i="9"/>
  <c r="K737" i="9"/>
  <c r="L737" i="9"/>
  <c r="M737" i="9"/>
  <c r="N737" i="9"/>
  <c r="O737" i="9"/>
  <c r="P737" i="9"/>
  <c r="Q737" i="9"/>
  <c r="R737" i="9"/>
  <c r="S737" i="9"/>
  <c r="T737" i="9"/>
  <c r="U737" i="9"/>
  <c r="V737" i="9"/>
  <c r="W737" i="9"/>
  <c r="X737" i="9"/>
  <c r="Y737" i="9"/>
  <c r="Z737" i="9"/>
  <c r="AA737" i="9"/>
  <c r="AB737" i="9"/>
  <c r="AC737" i="9"/>
  <c r="AD737" i="9"/>
  <c r="AE737" i="9"/>
  <c r="AF737" i="9"/>
  <c r="AG737" i="9"/>
  <c r="AH737" i="9"/>
  <c r="AI737" i="9"/>
  <c r="AJ737" i="9"/>
  <c r="AK737" i="9"/>
  <c r="AL737" i="9"/>
  <c r="AM737" i="9"/>
  <c r="AN737" i="9"/>
  <c r="AO737" i="9"/>
  <c r="AP737" i="9"/>
  <c r="AQ737" i="9"/>
  <c r="AR737" i="9"/>
  <c r="AS737" i="9"/>
  <c r="AT737" i="9"/>
  <c r="AU737" i="9"/>
  <c r="AV737" i="9"/>
  <c r="AW737" i="9"/>
  <c r="AX737" i="9"/>
  <c r="AY737" i="9"/>
  <c r="AZ737" i="9"/>
  <c r="BA737" i="9"/>
  <c r="BB737" i="9"/>
  <c r="BC737" i="9"/>
  <c r="BD737" i="9"/>
  <c r="BE737" i="9"/>
  <c r="BF737" i="9"/>
  <c r="BG737" i="9"/>
  <c r="BH737" i="9"/>
  <c r="BI737" i="9"/>
  <c r="BJ737" i="9"/>
  <c r="BK737" i="9"/>
  <c r="B738" i="9"/>
  <c r="C738" i="9"/>
  <c r="D738" i="9"/>
  <c r="F738" i="9" s="1"/>
  <c r="E738" i="9"/>
  <c r="G738" i="9"/>
  <c r="H738" i="9"/>
  <c r="I738" i="9"/>
  <c r="J738" i="9"/>
  <c r="K738" i="9"/>
  <c r="L738" i="9"/>
  <c r="M738" i="9"/>
  <c r="N738" i="9"/>
  <c r="O738" i="9"/>
  <c r="P738" i="9"/>
  <c r="Q738" i="9"/>
  <c r="R738" i="9"/>
  <c r="S738" i="9"/>
  <c r="T738" i="9"/>
  <c r="U738" i="9"/>
  <c r="V738" i="9"/>
  <c r="W738" i="9"/>
  <c r="X738" i="9"/>
  <c r="Y738" i="9"/>
  <c r="Z738" i="9"/>
  <c r="AA738" i="9"/>
  <c r="AB738" i="9"/>
  <c r="AC738" i="9"/>
  <c r="AD738" i="9"/>
  <c r="AE738" i="9"/>
  <c r="AF738" i="9"/>
  <c r="AG738" i="9"/>
  <c r="AH738" i="9"/>
  <c r="AI738" i="9"/>
  <c r="AJ738" i="9"/>
  <c r="AK738" i="9"/>
  <c r="AL738" i="9"/>
  <c r="AM738" i="9"/>
  <c r="AN738" i="9"/>
  <c r="AO738" i="9"/>
  <c r="AP738" i="9"/>
  <c r="AQ738" i="9"/>
  <c r="AR738" i="9"/>
  <c r="AS738" i="9"/>
  <c r="AT738" i="9"/>
  <c r="AU738" i="9"/>
  <c r="AV738" i="9"/>
  <c r="AW738" i="9"/>
  <c r="AX738" i="9"/>
  <c r="AY738" i="9"/>
  <c r="AZ738" i="9"/>
  <c r="BA738" i="9"/>
  <c r="BB738" i="9"/>
  <c r="BC738" i="9"/>
  <c r="BD738" i="9"/>
  <c r="BE738" i="9"/>
  <c r="BF738" i="9"/>
  <c r="BG738" i="9"/>
  <c r="BH738" i="9"/>
  <c r="BI738" i="9"/>
  <c r="BJ738" i="9"/>
  <c r="BK738" i="9"/>
  <c r="B739" i="9"/>
  <c r="BN739" i="9" s="1"/>
  <c r="C739" i="9"/>
  <c r="D739" i="9"/>
  <c r="F739" i="9" s="1"/>
  <c r="E739" i="9"/>
  <c r="G739" i="9"/>
  <c r="H739" i="9"/>
  <c r="I739" i="9"/>
  <c r="J739" i="9"/>
  <c r="K739" i="9"/>
  <c r="L739" i="9"/>
  <c r="M739" i="9"/>
  <c r="N739" i="9"/>
  <c r="O739" i="9"/>
  <c r="P739" i="9"/>
  <c r="Q739" i="9"/>
  <c r="R739" i="9"/>
  <c r="S739" i="9"/>
  <c r="T739" i="9"/>
  <c r="U739" i="9"/>
  <c r="V739" i="9"/>
  <c r="W739" i="9"/>
  <c r="X739" i="9"/>
  <c r="Y739" i="9"/>
  <c r="Z739" i="9"/>
  <c r="AA739" i="9"/>
  <c r="AB739" i="9"/>
  <c r="AC739" i="9"/>
  <c r="AD739" i="9"/>
  <c r="AE739" i="9"/>
  <c r="AF739" i="9"/>
  <c r="AG739" i="9"/>
  <c r="AH739" i="9"/>
  <c r="AI739" i="9"/>
  <c r="AJ739" i="9"/>
  <c r="AK739" i="9"/>
  <c r="AL739" i="9"/>
  <c r="AM739" i="9"/>
  <c r="AN739" i="9"/>
  <c r="AO739" i="9"/>
  <c r="AP739" i="9"/>
  <c r="AQ739" i="9"/>
  <c r="AR739" i="9"/>
  <c r="AS739" i="9"/>
  <c r="AT739" i="9"/>
  <c r="AU739" i="9"/>
  <c r="AV739" i="9"/>
  <c r="AW739" i="9"/>
  <c r="AX739" i="9"/>
  <c r="AY739" i="9"/>
  <c r="AZ739" i="9"/>
  <c r="BA739" i="9"/>
  <c r="BB739" i="9"/>
  <c r="BC739" i="9"/>
  <c r="BD739" i="9"/>
  <c r="BE739" i="9"/>
  <c r="BF739" i="9"/>
  <c r="BG739" i="9"/>
  <c r="BH739" i="9"/>
  <c r="BI739" i="9"/>
  <c r="BJ739" i="9"/>
  <c r="BK739" i="9"/>
  <c r="B740" i="9"/>
  <c r="C740" i="9"/>
  <c r="D740" i="9"/>
  <c r="F740" i="9" s="1"/>
  <c r="E740" i="9"/>
  <c r="G740" i="9"/>
  <c r="H740" i="9"/>
  <c r="I740" i="9"/>
  <c r="J740" i="9"/>
  <c r="K740" i="9"/>
  <c r="L740" i="9"/>
  <c r="M740" i="9"/>
  <c r="N740" i="9"/>
  <c r="O740" i="9"/>
  <c r="P740" i="9"/>
  <c r="Q740" i="9"/>
  <c r="R740" i="9"/>
  <c r="S740" i="9"/>
  <c r="T740" i="9"/>
  <c r="U740" i="9"/>
  <c r="V740" i="9"/>
  <c r="W740" i="9"/>
  <c r="X740" i="9"/>
  <c r="Y740" i="9"/>
  <c r="Z740" i="9"/>
  <c r="AA740" i="9"/>
  <c r="AB740" i="9"/>
  <c r="AC740" i="9"/>
  <c r="AD740" i="9"/>
  <c r="AE740" i="9"/>
  <c r="AF740" i="9"/>
  <c r="AG740" i="9"/>
  <c r="AH740" i="9"/>
  <c r="AI740" i="9"/>
  <c r="AJ740" i="9"/>
  <c r="AK740" i="9"/>
  <c r="AL740" i="9"/>
  <c r="AM740" i="9"/>
  <c r="AN740" i="9"/>
  <c r="AO740" i="9"/>
  <c r="AP740" i="9"/>
  <c r="AQ740" i="9"/>
  <c r="AR740" i="9"/>
  <c r="AS740" i="9"/>
  <c r="AT740" i="9"/>
  <c r="AU740" i="9"/>
  <c r="AV740" i="9"/>
  <c r="AW740" i="9"/>
  <c r="AX740" i="9"/>
  <c r="AY740" i="9"/>
  <c r="AZ740" i="9"/>
  <c r="BA740" i="9"/>
  <c r="BB740" i="9"/>
  <c r="BC740" i="9"/>
  <c r="BD740" i="9"/>
  <c r="BE740" i="9"/>
  <c r="BF740" i="9"/>
  <c r="BG740" i="9"/>
  <c r="BH740" i="9"/>
  <c r="BI740" i="9"/>
  <c r="BJ740" i="9"/>
  <c r="BK740" i="9"/>
  <c r="B741" i="9"/>
  <c r="C741" i="9"/>
  <c r="D741" i="9"/>
  <c r="F741" i="9" s="1"/>
  <c r="E741" i="9"/>
  <c r="G741" i="9"/>
  <c r="H741" i="9"/>
  <c r="I741" i="9"/>
  <c r="J741" i="9"/>
  <c r="K741" i="9"/>
  <c r="L741" i="9"/>
  <c r="M741" i="9"/>
  <c r="N741" i="9"/>
  <c r="O741" i="9"/>
  <c r="P741" i="9"/>
  <c r="Q741" i="9"/>
  <c r="R741" i="9"/>
  <c r="S741" i="9"/>
  <c r="T741" i="9"/>
  <c r="U741" i="9"/>
  <c r="V741" i="9"/>
  <c r="W741" i="9"/>
  <c r="X741" i="9"/>
  <c r="Y741" i="9"/>
  <c r="Z741" i="9"/>
  <c r="AA741" i="9"/>
  <c r="AB741" i="9"/>
  <c r="AC741" i="9"/>
  <c r="AD741" i="9"/>
  <c r="AE741" i="9"/>
  <c r="AF741" i="9"/>
  <c r="AG741" i="9"/>
  <c r="AH741" i="9"/>
  <c r="AI741" i="9"/>
  <c r="AJ741" i="9"/>
  <c r="AK741" i="9"/>
  <c r="AL741" i="9"/>
  <c r="AM741" i="9"/>
  <c r="AN741" i="9"/>
  <c r="AO741" i="9"/>
  <c r="AP741" i="9"/>
  <c r="AQ741" i="9"/>
  <c r="AR741" i="9"/>
  <c r="AS741" i="9"/>
  <c r="AT741" i="9"/>
  <c r="AU741" i="9"/>
  <c r="AV741" i="9"/>
  <c r="AW741" i="9"/>
  <c r="AX741" i="9"/>
  <c r="AY741" i="9"/>
  <c r="AZ741" i="9"/>
  <c r="BA741" i="9"/>
  <c r="BB741" i="9"/>
  <c r="BC741" i="9"/>
  <c r="BD741" i="9"/>
  <c r="BE741" i="9"/>
  <c r="BF741" i="9"/>
  <c r="BG741" i="9"/>
  <c r="BH741" i="9"/>
  <c r="BI741" i="9"/>
  <c r="BJ741" i="9"/>
  <c r="BK741" i="9"/>
  <c r="B742" i="9"/>
  <c r="C742" i="9"/>
  <c r="D742" i="9"/>
  <c r="F742" i="9" s="1"/>
  <c r="E742" i="9"/>
  <c r="G742" i="9"/>
  <c r="H742" i="9"/>
  <c r="I742" i="9"/>
  <c r="J742" i="9"/>
  <c r="K742" i="9"/>
  <c r="L742" i="9"/>
  <c r="M742" i="9"/>
  <c r="N742" i="9"/>
  <c r="O742" i="9"/>
  <c r="P742" i="9"/>
  <c r="Q742" i="9"/>
  <c r="R742" i="9"/>
  <c r="S742" i="9"/>
  <c r="T742" i="9"/>
  <c r="U742" i="9"/>
  <c r="V742" i="9"/>
  <c r="W742" i="9"/>
  <c r="X742" i="9"/>
  <c r="Y742" i="9"/>
  <c r="Z742" i="9"/>
  <c r="AA742" i="9"/>
  <c r="AB742" i="9"/>
  <c r="AC742" i="9"/>
  <c r="AD742" i="9"/>
  <c r="AE742" i="9"/>
  <c r="AF742" i="9"/>
  <c r="AG742" i="9"/>
  <c r="AH742" i="9"/>
  <c r="AI742" i="9"/>
  <c r="AJ742" i="9"/>
  <c r="AK742" i="9"/>
  <c r="AL742" i="9"/>
  <c r="AM742" i="9"/>
  <c r="AN742" i="9"/>
  <c r="AO742" i="9"/>
  <c r="AP742" i="9"/>
  <c r="AQ742" i="9"/>
  <c r="AR742" i="9"/>
  <c r="AS742" i="9"/>
  <c r="AT742" i="9"/>
  <c r="AU742" i="9"/>
  <c r="AV742" i="9"/>
  <c r="AW742" i="9"/>
  <c r="AX742" i="9"/>
  <c r="AY742" i="9"/>
  <c r="AZ742" i="9"/>
  <c r="BA742" i="9"/>
  <c r="BB742" i="9"/>
  <c r="BC742" i="9"/>
  <c r="BD742" i="9"/>
  <c r="BE742" i="9"/>
  <c r="BF742" i="9"/>
  <c r="BG742" i="9"/>
  <c r="BH742" i="9"/>
  <c r="BI742" i="9"/>
  <c r="BJ742" i="9"/>
  <c r="BK742" i="9"/>
  <c r="B743" i="9"/>
  <c r="BO743" i="9" s="1"/>
  <c r="C743" i="9"/>
  <c r="D743" i="9"/>
  <c r="F743" i="9" s="1"/>
  <c r="E743" i="9"/>
  <c r="G743" i="9"/>
  <c r="H743" i="9"/>
  <c r="I743" i="9"/>
  <c r="J743" i="9"/>
  <c r="K743" i="9"/>
  <c r="L743" i="9"/>
  <c r="M743" i="9"/>
  <c r="N743" i="9"/>
  <c r="O743" i="9"/>
  <c r="P743" i="9"/>
  <c r="Q743" i="9"/>
  <c r="R743" i="9"/>
  <c r="S743" i="9"/>
  <c r="T743" i="9"/>
  <c r="U743" i="9"/>
  <c r="V743" i="9"/>
  <c r="W743" i="9"/>
  <c r="X743" i="9"/>
  <c r="Y743" i="9"/>
  <c r="Z743" i="9"/>
  <c r="AA743" i="9"/>
  <c r="AB743" i="9"/>
  <c r="AC743" i="9"/>
  <c r="AD743" i="9"/>
  <c r="AE743" i="9"/>
  <c r="AF743" i="9"/>
  <c r="AG743" i="9"/>
  <c r="AH743" i="9"/>
  <c r="AI743" i="9"/>
  <c r="AJ743" i="9"/>
  <c r="AK743" i="9"/>
  <c r="AL743" i="9"/>
  <c r="AM743" i="9"/>
  <c r="AN743" i="9"/>
  <c r="AO743" i="9"/>
  <c r="AP743" i="9"/>
  <c r="AQ743" i="9"/>
  <c r="AR743" i="9"/>
  <c r="AS743" i="9"/>
  <c r="AT743" i="9"/>
  <c r="AU743" i="9"/>
  <c r="AV743" i="9"/>
  <c r="AW743" i="9"/>
  <c r="AX743" i="9"/>
  <c r="AY743" i="9"/>
  <c r="AZ743" i="9"/>
  <c r="BA743" i="9"/>
  <c r="BB743" i="9"/>
  <c r="BC743" i="9"/>
  <c r="BD743" i="9"/>
  <c r="BE743" i="9"/>
  <c r="BF743" i="9"/>
  <c r="BG743" i="9"/>
  <c r="BH743" i="9"/>
  <c r="BI743" i="9"/>
  <c r="BJ743" i="9"/>
  <c r="BK743" i="9"/>
  <c r="B744" i="9"/>
  <c r="C744" i="9"/>
  <c r="D744" i="9"/>
  <c r="F744" i="9" s="1"/>
  <c r="E744" i="9"/>
  <c r="G744" i="9"/>
  <c r="H744" i="9"/>
  <c r="I744" i="9"/>
  <c r="J744" i="9"/>
  <c r="K744" i="9"/>
  <c r="L744" i="9"/>
  <c r="M744" i="9"/>
  <c r="N744" i="9"/>
  <c r="O744" i="9"/>
  <c r="P744" i="9"/>
  <c r="Q744" i="9"/>
  <c r="R744" i="9"/>
  <c r="S744" i="9"/>
  <c r="T744" i="9"/>
  <c r="U744" i="9"/>
  <c r="V744" i="9"/>
  <c r="W744" i="9"/>
  <c r="X744" i="9"/>
  <c r="Y744" i="9"/>
  <c r="Z744" i="9"/>
  <c r="AA744" i="9"/>
  <c r="AB744" i="9"/>
  <c r="AC744" i="9"/>
  <c r="AD744" i="9"/>
  <c r="AE744" i="9"/>
  <c r="AF744" i="9"/>
  <c r="AG744" i="9"/>
  <c r="AH744" i="9"/>
  <c r="AI744" i="9"/>
  <c r="AJ744" i="9"/>
  <c r="AK744" i="9"/>
  <c r="AL744" i="9"/>
  <c r="AM744" i="9"/>
  <c r="AN744" i="9"/>
  <c r="AO744" i="9"/>
  <c r="AP744" i="9"/>
  <c r="AQ744" i="9"/>
  <c r="AR744" i="9"/>
  <c r="AS744" i="9"/>
  <c r="AT744" i="9"/>
  <c r="AU744" i="9"/>
  <c r="AV744" i="9"/>
  <c r="AW744" i="9"/>
  <c r="AX744" i="9"/>
  <c r="AY744" i="9"/>
  <c r="AZ744" i="9"/>
  <c r="BA744" i="9"/>
  <c r="BB744" i="9"/>
  <c r="BC744" i="9"/>
  <c r="BD744" i="9"/>
  <c r="BE744" i="9"/>
  <c r="BF744" i="9"/>
  <c r="BG744" i="9"/>
  <c r="BH744" i="9"/>
  <c r="BI744" i="9"/>
  <c r="BJ744" i="9"/>
  <c r="BK744" i="9"/>
  <c r="B745" i="9"/>
  <c r="BL745" i="9" s="1"/>
  <c r="C745" i="9"/>
  <c r="D745" i="9"/>
  <c r="F745" i="9" s="1"/>
  <c r="E745" i="9"/>
  <c r="G745" i="9"/>
  <c r="H745" i="9"/>
  <c r="I745" i="9"/>
  <c r="J745" i="9"/>
  <c r="K745" i="9"/>
  <c r="L745" i="9"/>
  <c r="M745" i="9"/>
  <c r="N745" i="9"/>
  <c r="O745" i="9"/>
  <c r="P745" i="9"/>
  <c r="Q745" i="9"/>
  <c r="R745" i="9"/>
  <c r="S745" i="9"/>
  <c r="T745" i="9"/>
  <c r="U745" i="9"/>
  <c r="V745" i="9"/>
  <c r="W745" i="9"/>
  <c r="X745" i="9"/>
  <c r="Y745" i="9"/>
  <c r="Z745" i="9"/>
  <c r="AA745" i="9"/>
  <c r="AB745" i="9"/>
  <c r="AC745" i="9"/>
  <c r="AD745" i="9"/>
  <c r="AE745" i="9"/>
  <c r="AF745" i="9"/>
  <c r="AG745" i="9"/>
  <c r="AH745" i="9"/>
  <c r="AI745" i="9"/>
  <c r="AJ745" i="9"/>
  <c r="AK745" i="9"/>
  <c r="AL745" i="9"/>
  <c r="AM745" i="9"/>
  <c r="AN745" i="9"/>
  <c r="AO745" i="9"/>
  <c r="AP745" i="9"/>
  <c r="AQ745" i="9"/>
  <c r="AR745" i="9"/>
  <c r="AS745" i="9"/>
  <c r="AT745" i="9"/>
  <c r="AU745" i="9"/>
  <c r="AV745" i="9"/>
  <c r="AW745" i="9"/>
  <c r="AX745" i="9"/>
  <c r="AY745" i="9"/>
  <c r="AZ745" i="9"/>
  <c r="BA745" i="9"/>
  <c r="BB745" i="9"/>
  <c r="BC745" i="9"/>
  <c r="BD745" i="9"/>
  <c r="BE745" i="9"/>
  <c r="BF745" i="9"/>
  <c r="BG745" i="9"/>
  <c r="BH745" i="9"/>
  <c r="BI745" i="9"/>
  <c r="BJ745" i="9"/>
  <c r="BK745" i="9"/>
  <c r="B746" i="9"/>
  <c r="BO746" i="9" s="1"/>
  <c r="C746" i="9"/>
  <c r="D746" i="9"/>
  <c r="F746" i="9" s="1"/>
  <c r="E746" i="9"/>
  <c r="G746" i="9"/>
  <c r="H746" i="9"/>
  <c r="I746" i="9"/>
  <c r="J746" i="9"/>
  <c r="K746" i="9"/>
  <c r="L746" i="9"/>
  <c r="M746" i="9"/>
  <c r="N746" i="9"/>
  <c r="O746" i="9"/>
  <c r="P746" i="9"/>
  <c r="Q746" i="9"/>
  <c r="R746" i="9"/>
  <c r="S746" i="9"/>
  <c r="T746" i="9"/>
  <c r="U746" i="9"/>
  <c r="V746" i="9"/>
  <c r="W746" i="9"/>
  <c r="X746" i="9"/>
  <c r="Y746" i="9"/>
  <c r="Z746" i="9"/>
  <c r="AA746" i="9"/>
  <c r="AB746" i="9"/>
  <c r="AC746" i="9"/>
  <c r="AD746" i="9"/>
  <c r="AE746" i="9"/>
  <c r="AF746" i="9"/>
  <c r="AG746" i="9"/>
  <c r="AH746" i="9"/>
  <c r="AI746" i="9"/>
  <c r="AJ746" i="9"/>
  <c r="AK746" i="9"/>
  <c r="AL746" i="9"/>
  <c r="AM746" i="9"/>
  <c r="AN746" i="9"/>
  <c r="AO746" i="9"/>
  <c r="AP746" i="9"/>
  <c r="AQ746" i="9"/>
  <c r="AR746" i="9"/>
  <c r="AS746" i="9"/>
  <c r="AT746" i="9"/>
  <c r="AU746" i="9"/>
  <c r="AV746" i="9"/>
  <c r="AW746" i="9"/>
  <c r="AX746" i="9"/>
  <c r="AY746" i="9"/>
  <c r="AZ746" i="9"/>
  <c r="BA746" i="9"/>
  <c r="BB746" i="9"/>
  <c r="BC746" i="9"/>
  <c r="BD746" i="9"/>
  <c r="BE746" i="9"/>
  <c r="BF746" i="9"/>
  <c r="BG746" i="9"/>
  <c r="BH746" i="9"/>
  <c r="BI746" i="9"/>
  <c r="BJ746" i="9"/>
  <c r="BK746" i="9"/>
  <c r="B747" i="9"/>
  <c r="C747" i="9"/>
  <c r="D747" i="9"/>
  <c r="F747" i="9" s="1"/>
  <c r="E747" i="9"/>
  <c r="G747" i="9"/>
  <c r="H747" i="9"/>
  <c r="I747" i="9"/>
  <c r="J747" i="9"/>
  <c r="K747" i="9"/>
  <c r="L747" i="9"/>
  <c r="M747" i="9"/>
  <c r="N747" i="9"/>
  <c r="O747" i="9"/>
  <c r="P747" i="9"/>
  <c r="Q747" i="9"/>
  <c r="R747" i="9"/>
  <c r="S747" i="9"/>
  <c r="T747" i="9"/>
  <c r="U747" i="9"/>
  <c r="V747" i="9"/>
  <c r="W747" i="9"/>
  <c r="X747" i="9"/>
  <c r="Y747" i="9"/>
  <c r="Z747" i="9"/>
  <c r="AA747" i="9"/>
  <c r="AB747" i="9"/>
  <c r="AC747" i="9"/>
  <c r="AD747" i="9"/>
  <c r="AE747" i="9"/>
  <c r="AF747" i="9"/>
  <c r="AG747" i="9"/>
  <c r="AH747" i="9"/>
  <c r="AI747" i="9"/>
  <c r="AJ747" i="9"/>
  <c r="AK747" i="9"/>
  <c r="AL747" i="9"/>
  <c r="AM747" i="9"/>
  <c r="AN747" i="9"/>
  <c r="AO747" i="9"/>
  <c r="AP747" i="9"/>
  <c r="AQ747" i="9"/>
  <c r="AR747" i="9"/>
  <c r="AS747" i="9"/>
  <c r="AT747" i="9"/>
  <c r="AU747" i="9"/>
  <c r="AV747" i="9"/>
  <c r="AW747" i="9"/>
  <c r="AX747" i="9"/>
  <c r="AY747" i="9"/>
  <c r="AZ747" i="9"/>
  <c r="BA747" i="9"/>
  <c r="BB747" i="9"/>
  <c r="BC747" i="9"/>
  <c r="BD747" i="9"/>
  <c r="BE747" i="9"/>
  <c r="BF747" i="9"/>
  <c r="BG747" i="9"/>
  <c r="BH747" i="9"/>
  <c r="BI747" i="9"/>
  <c r="BJ747" i="9"/>
  <c r="BK747" i="9"/>
  <c r="B748" i="9"/>
  <c r="BO748" i="9" s="1"/>
  <c r="C748" i="9"/>
  <c r="D748" i="9"/>
  <c r="F748" i="9" s="1"/>
  <c r="E748" i="9"/>
  <c r="G748" i="9"/>
  <c r="H748" i="9"/>
  <c r="I748" i="9"/>
  <c r="J748" i="9"/>
  <c r="K748" i="9"/>
  <c r="L748" i="9"/>
  <c r="M748" i="9"/>
  <c r="N748" i="9"/>
  <c r="O748" i="9"/>
  <c r="P748" i="9"/>
  <c r="Q748" i="9"/>
  <c r="R748" i="9"/>
  <c r="S748" i="9"/>
  <c r="T748" i="9"/>
  <c r="U748" i="9"/>
  <c r="V748" i="9"/>
  <c r="W748" i="9"/>
  <c r="X748" i="9"/>
  <c r="Y748" i="9"/>
  <c r="Z748" i="9"/>
  <c r="AA748" i="9"/>
  <c r="AB748" i="9"/>
  <c r="AC748" i="9"/>
  <c r="AD748" i="9"/>
  <c r="AE748" i="9"/>
  <c r="AF748" i="9"/>
  <c r="AG748" i="9"/>
  <c r="AH748" i="9"/>
  <c r="AI748" i="9"/>
  <c r="AJ748" i="9"/>
  <c r="AK748" i="9"/>
  <c r="AL748" i="9"/>
  <c r="AM748" i="9"/>
  <c r="AN748" i="9"/>
  <c r="AO748" i="9"/>
  <c r="AP748" i="9"/>
  <c r="AQ748" i="9"/>
  <c r="AR748" i="9"/>
  <c r="AS748" i="9"/>
  <c r="AT748" i="9"/>
  <c r="AU748" i="9"/>
  <c r="AV748" i="9"/>
  <c r="AW748" i="9"/>
  <c r="AX748" i="9"/>
  <c r="AY748" i="9"/>
  <c r="AZ748" i="9"/>
  <c r="BA748" i="9"/>
  <c r="BB748" i="9"/>
  <c r="BC748" i="9"/>
  <c r="BD748" i="9"/>
  <c r="BE748" i="9"/>
  <c r="BF748" i="9"/>
  <c r="BG748" i="9"/>
  <c r="BH748" i="9"/>
  <c r="BI748" i="9"/>
  <c r="BJ748" i="9"/>
  <c r="BK748" i="9"/>
  <c r="B749" i="9"/>
  <c r="BN749" i="9" s="1"/>
  <c r="C749" i="9"/>
  <c r="D749" i="9"/>
  <c r="F749" i="9" s="1"/>
  <c r="E749" i="9"/>
  <c r="G749" i="9"/>
  <c r="H749" i="9"/>
  <c r="I749" i="9"/>
  <c r="J749" i="9"/>
  <c r="K749" i="9"/>
  <c r="L749" i="9"/>
  <c r="M749" i="9"/>
  <c r="N749" i="9"/>
  <c r="O749" i="9"/>
  <c r="P749" i="9"/>
  <c r="Q749" i="9"/>
  <c r="R749" i="9"/>
  <c r="S749" i="9"/>
  <c r="T749" i="9"/>
  <c r="U749" i="9"/>
  <c r="V749" i="9"/>
  <c r="W749" i="9"/>
  <c r="X749" i="9"/>
  <c r="Y749" i="9"/>
  <c r="Z749" i="9"/>
  <c r="AA749" i="9"/>
  <c r="AB749" i="9"/>
  <c r="AC749" i="9"/>
  <c r="AD749" i="9"/>
  <c r="AE749" i="9"/>
  <c r="AF749" i="9"/>
  <c r="AG749" i="9"/>
  <c r="AH749" i="9"/>
  <c r="AI749" i="9"/>
  <c r="AJ749" i="9"/>
  <c r="AK749" i="9"/>
  <c r="AL749" i="9"/>
  <c r="AM749" i="9"/>
  <c r="AN749" i="9"/>
  <c r="AO749" i="9"/>
  <c r="AP749" i="9"/>
  <c r="AQ749" i="9"/>
  <c r="AR749" i="9"/>
  <c r="AS749" i="9"/>
  <c r="AT749" i="9"/>
  <c r="AU749" i="9"/>
  <c r="AV749" i="9"/>
  <c r="AW749" i="9"/>
  <c r="AX749" i="9"/>
  <c r="AY749" i="9"/>
  <c r="AZ749" i="9"/>
  <c r="BA749" i="9"/>
  <c r="BB749" i="9"/>
  <c r="BC749" i="9"/>
  <c r="BD749" i="9"/>
  <c r="BE749" i="9"/>
  <c r="BF749" i="9"/>
  <c r="BG749" i="9"/>
  <c r="BH749" i="9"/>
  <c r="BI749" i="9"/>
  <c r="BJ749" i="9"/>
  <c r="BK749" i="9"/>
  <c r="B750" i="9"/>
  <c r="BM750" i="9" s="1"/>
  <c r="C750" i="9"/>
  <c r="D750" i="9"/>
  <c r="F750" i="9" s="1"/>
  <c r="E750" i="9"/>
  <c r="G750" i="9"/>
  <c r="H750" i="9"/>
  <c r="I750" i="9"/>
  <c r="J750" i="9"/>
  <c r="K750" i="9"/>
  <c r="L750" i="9"/>
  <c r="M750" i="9"/>
  <c r="N750" i="9"/>
  <c r="O750" i="9"/>
  <c r="P750" i="9"/>
  <c r="Q750" i="9"/>
  <c r="R750" i="9"/>
  <c r="S750" i="9"/>
  <c r="T750" i="9"/>
  <c r="U750" i="9"/>
  <c r="V750" i="9"/>
  <c r="W750" i="9"/>
  <c r="X750" i="9"/>
  <c r="Y750" i="9"/>
  <c r="Z750" i="9"/>
  <c r="AA750" i="9"/>
  <c r="AB750" i="9"/>
  <c r="AC750" i="9"/>
  <c r="AD750" i="9"/>
  <c r="AE750" i="9"/>
  <c r="AF750" i="9"/>
  <c r="AG750" i="9"/>
  <c r="AH750" i="9"/>
  <c r="AI750" i="9"/>
  <c r="AJ750" i="9"/>
  <c r="AK750" i="9"/>
  <c r="AL750" i="9"/>
  <c r="AM750" i="9"/>
  <c r="AN750" i="9"/>
  <c r="AO750" i="9"/>
  <c r="AP750" i="9"/>
  <c r="AQ750" i="9"/>
  <c r="AR750" i="9"/>
  <c r="AS750" i="9"/>
  <c r="AT750" i="9"/>
  <c r="AU750" i="9"/>
  <c r="AV750" i="9"/>
  <c r="AW750" i="9"/>
  <c r="AX750" i="9"/>
  <c r="AY750" i="9"/>
  <c r="AZ750" i="9"/>
  <c r="BA750" i="9"/>
  <c r="BB750" i="9"/>
  <c r="BC750" i="9"/>
  <c r="BD750" i="9"/>
  <c r="BE750" i="9"/>
  <c r="BF750" i="9"/>
  <c r="BG750" i="9"/>
  <c r="BH750" i="9"/>
  <c r="BI750" i="9"/>
  <c r="BJ750" i="9"/>
  <c r="BK750" i="9"/>
  <c r="B751" i="9"/>
  <c r="C751" i="9"/>
  <c r="D751" i="9"/>
  <c r="F751" i="9" s="1"/>
  <c r="E751" i="9"/>
  <c r="G751" i="9"/>
  <c r="H751" i="9"/>
  <c r="I751" i="9"/>
  <c r="J751" i="9"/>
  <c r="K751" i="9"/>
  <c r="L751" i="9"/>
  <c r="M751" i="9"/>
  <c r="N751" i="9"/>
  <c r="O751" i="9"/>
  <c r="P751" i="9"/>
  <c r="Q751" i="9"/>
  <c r="R751" i="9"/>
  <c r="S751" i="9"/>
  <c r="T751" i="9"/>
  <c r="U751" i="9"/>
  <c r="V751" i="9"/>
  <c r="W751" i="9"/>
  <c r="X751" i="9"/>
  <c r="Y751" i="9"/>
  <c r="Z751" i="9"/>
  <c r="AA751" i="9"/>
  <c r="AB751" i="9"/>
  <c r="AC751" i="9"/>
  <c r="AD751" i="9"/>
  <c r="AE751" i="9"/>
  <c r="AF751" i="9"/>
  <c r="AG751" i="9"/>
  <c r="AH751" i="9"/>
  <c r="AI751" i="9"/>
  <c r="AJ751" i="9"/>
  <c r="AK751" i="9"/>
  <c r="AL751" i="9"/>
  <c r="AM751" i="9"/>
  <c r="AN751" i="9"/>
  <c r="AO751" i="9"/>
  <c r="AP751" i="9"/>
  <c r="AQ751" i="9"/>
  <c r="AR751" i="9"/>
  <c r="AS751" i="9"/>
  <c r="AT751" i="9"/>
  <c r="AU751" i="9"/>
  <c r="AV751" i="9"/>
  <c r="AW751" i="9"/>
  <c r="AX751" i="9"/>
  <c r="AY751" i="9"/>
  <c r="AZ751" i="9"/>
  <c r="BA751" i="9"/>
  <c r="BB751" i="9"/>
  <c r="BC751" i="9"/>
  <c r="BD751" i="9"/>
  <c r="BE751" i="9"/>
  <c r="BF751" i="9"/>
  <c r="BG751" i="9"/>
  <c r="BH751" i="9"/>
  <c r="BI751" i="9"/>
  <c r="BJ751" i="9"/>
  <c r="BK751" i="9"/>
  <c r="B752" i="9"/>
  <c r="BM752" i="9" s="1"/>
  <c r="C752" i="9"/>
  <c r="D752" i="9"/>
  <c r="F752" i="9" s="1"/>
  <c r="E752" i="9"/>
  <c r="G752" i="9"/>
  <c r="H752" i="9"/>
  <c r="I752" i="9"/>
  <c r="J752" i="9"/>
  <c r="K752" i="9"/>
  <c r="L752" i="9"/>
  <c r="M752" i="9"/>
  <c r="N752" i="9"/>
  <c r="O752" i="9"/>
  <c r="P752" i="9"/>
  <c r="Q752" i="9"/>
  <c r="R752" i="9"/>
  <c r="S752" i="9"/>
  <c r="T752" i="9"/>
  <c r="U752" i="9"/>
  <c r="V752" i="9"/>
  <c r="W752" i="9"/>
  <c r="X752" i="9"/>
  <c r="Y752" i="9"/>
  <c r="Z752" i="9"/>
  <c r="AA752" i="9"/>
  <c r="AB752" i="9"/>
  <c r="AC752" i="9"/>
  <c r="AD752" i="9"/>
  <c r="AE752" i="9"/>
  <c r="AF752" i="9"/>
  <c r="AG752" i="9"/>
  <c r="AH752" i="9"/>
  <c r="AI752" i="9"/>
  <c r="AJ752" i="9"/>
  <c r="AK752" i="9"/>
  <c r="AL752" i="9"/>
  <c r="AM752" i="9"/>
  <c r="AN752" i="9"/>
  <c r="AO752" i="9"/>
  <c r="AP752" i="9"/>
  <c r="AQ752" i="9"/>
  <c r="AR752" i="9"/>
  <c r="AS752" i="9"/>
  <c r="AT752" i="9"/>
  <c r="AU752" i="9"/>
  <c r="AV752" i="9"/>
  <c r="AW752" i="9"/>
  <c r="AX752" i="9"/>
  <c r="AY752" i="9"/>
  <c r="AZ752" i="9"/>
  <c r="BA752" i="9"/>
  <c r="BB752" i="9"/>
  <c r="BC752" i="9"/>
  <c r="BD752" i="9"/>
  <c r="BE752" i="9"/>
  <c r="BF752" i="9"/>
  <c r="BG752" i="9"/>
  <c r="BH752" i="9"/>
  <c r="BI752" i="9"/>
  <c r="BJ752" i="9"/>
  <c r="BK752" i="9"/>
  <c r="B753" i="9"/>
  <c r="BN753" i="9" s="1"/>
  <c r="C753" i="9"/>
  <c r="D753" i="9"/>
  <c r="F753" i="9" s="1"/>
  <c r="E753" i="9"/>
  <c r="G753" i="9"/>
  <c r="H753" i="9"/>
  <c r="I753" i="9"/>
  <c r="J753" i="9"/>
  <c r="K753" i="9"/>
  <c r="L753" i="9"/>
  <c r="M753" i="9"/>
  <c r="N753" i="9"/>
  <c r="O753" i="9"/>
  <c r="P753" i="9"/>
  <c r="Q753" i="9"/>
  <c r="R753" i="9"/>
  <c r="S753" i="9"/>
  <c r="T753" i="9"/>
  <c r="U753" i="9"/>
  <c r="V753" i="9"/>
  <c r="W753" i="9"/>
  <c r="X753" i="9"/>
  <c r="Y753" i="9"/>
  <c r="Z753" i="9"/>
  <c r="AA753" i="9"/>
  <c r="AB753" i="9"/>
  <c r="AC753" i="9"/>
  <c r="AD753" i="9"/>
  <c r="AE753" i="9"/>
  <c r="AF753" i="9"/>
  <c r="AG753" i="9"/>
  <c r="AH753" i="9"/>
  <c r="AI753" i="9"/>
  <c r="AJ753" i="9"/>
  <c r="AK753" i="9"/>
  <c r="AL753" i="9"/>
  <c r="AM753" i="9"/>
  <c r="AN753" i="9"/>
  <c r="AO753" i="9"/>
  <c r="AP753" i="9"/>
  <c r="AQ753" i="9"/>
  <c r="AR753" i="9"/>
  <c r="AS753" i="9"/>
  <c r="AT753" i="9"/>
  <c r="AU753" i="9"/>
  <c r="AV753" i="9"/>
  <c r="AW753" i="9"/>
  <c r="AX753" i="9"/>
  <c r="AY753" i="9"/>
  <c r="AZ753" i="9"/>
  <c r="BA753" i="9"/>
  <c r="BB753" i="9"/>
  <c r="BC753" i="9"/>
  <c r="BD753" i="9"/>
  <c r="BE753" i="9"/>
  <c r="BF753" i="9"/>
  <c r="BG753" i="9"/>
  <c r="BH753" i="9"/>
  <c r="BI753" i="9"/>
  <c r="BJ753" i="9"/>
  <c r="BK753" i="9"/>
  <c r="B754" i="9"/>
  <c r="BN754" i="9" s="1"/>
  <c r="C754" i="9"/>
  <c r="D754" i="9"/>
  <c r="F754" i="9" s="1"/>
  <c r="E754" i="9"/>
  <c r="G754" i="9"/>
  <c r="H754" i="9"/>
  <c r="I754" i="9"/>
  <c r="J754" i="9"/>
  <c r="K754" i="9"/>
  <c r="L754" i="9"/>
  <c r="M754" i="9"/>
  <c r="N754" i="9"/>
  <c r="O754" i="9"/>
  <c r="P754" i="9"/>
  <c r="Q754" i="9"/>
  <c r="R754" i="9"/>
  <c r="S754" i="9"/>
  <c r="T754" i="9"/>
  <c r="U754" i="9"/>
  <c r="V754" i="9"/>
  <c r="W754" i="9"/>
  <c r="X754" i="9"/>
  <c r="Y754" i="9"/>
  <c r="Z754" i="9"/>
  <c r="AA754" i="9"/>
  <c r="AB754" i="9"/>
  <c r="AC754" i="9"/>
  <c r="AD754" i="9"/>
  <c r="AE754" i="9"/>
  <c r="AF754" i="9"/>
  <c r="AG754" i="9"/>
  <c r="AH754" i="9"/>
  <c r="AI754" i="9"/>
  <c r="AJ754" i="9"/>
  <c r="AK754" i="9"/>
  <c r="AL754" i="9"/>
  <c r="AM754" i="9"/>
  <c r="AN754" i="9"/>
  <c r="AO754" i="9"/>
  <c r="AP754" i="9"/>
  <c r="AQ754" i="9"/>
  <c r="AR754" i="9"/>
  <c r="AS754" i="9"/>
  <c r="AT754" i="9"/>
  <c r="AU754" i="9"/>
  <c r="AV754" i="9"/>
  <c r="AW754" i="9"/>
  <c r="AX754" i="9"/>
  <c r="AY754" i="9"/>
  <c r="AZ754" i="9"/>
  <c r="BA754" i="9"/>
  <c r="BB754" i="9"/>
  <c r="BC754" i="9"/>
  <c r="BD754" i="9"/>
  <c r="BE754" i="9"/>
  <c r="BF754" i="9"/>
  <c r="BG754" i="9"/>
  <c r="BH754" i="9"/>
  <c r="BI754" i="9"/>
  <c r="BJ754" i="9"/>
  <c r="BK754" i="9"/>
  <c r="B755" i="9"/>
  <c r="C755" i="9"/>
  <c r="D755" i="9"/>
  <c r="F755" i="9" s="1"/>
  <c r="E755" i="9"/>
  <c r="G755" i="9"/>
  <c r="H755" i="9"/>
  <c r="I755" i="9"/>
  <c r="J755" i="9"/>
  <c r="K755" i="9"/>
  <c r="L755" i="9"/>
  <c r="M755" i="9"/>
  <c r="N755" i="9"/>
  <c r="O755" i="9"/>
  <c r="P755" i="9"/>
  <c r="Q755" i="9"/>
  <c r="R755" i="9"/>
  <c r="S755" i="9"/>
  <c r="T755" i="9"/>
  <c r="U755" i="9"/>
  <c r="V755" i="9"/>
  <c r="W755" i="9"/>
  <c r="X755" i="9"/>
  <c r="Y755" i="9"/>
  <c r="Z755" i="9"/>
  <c r="AA755" i="9"/>
  <c r="AB755" i="9"/>
  <c r="AC755" i="9"/>
  <c r="AD755" i="9"/>
  <c r="AE755" i="9"/>
  <c r="AF755" i="9"/>
  <c r="AG755" i="9"/>
  <c r="AH755" i="9"/>
  <c r="AI755" i="9"/>
  <c r="AJ755" i="9"/>
  <c r="AK755" i="9"/>
  <c r="AL755" i="9"/>
  <c r="AM755" i="9"/>
  <c r="AN755" i="9"/>
  <c r="AO755" i="9"/>
  <c r="AP755" i="9"/>
  <c r="AQ755" i="9"/>
  <c r="AR755" i="9"/>
  <c r="AS755" i="9"/>
  <c r="AT755" i="9"/>
  <c r="AU755" i="9"/>
  <c r="AV755" i="9"/>
  <c r="AW755" i="9"/>
  <c r="AX755" i="9"/>
  <c r="AY755" i="9"/>
  <c r="AZ755" i="9"/>
  <c r="BA755" i="9"/>
  <c r="BB755" i="9"/>
  <c r="BC755" i="9"/>
  <c r="BD755" i="9"/>
  <c r="BE755" i="9"/>
  <c r="BF755" i="9"/>
  <c r="BG755" i="9"/>
  <c r="BH755" i="9"/>
  <c r="BI755" i="9"/>
  <c r="BJ755" i="9"/>
  <c r="BK755" i="9"/>
  <c r="B756" i="9"/>
  <c r="C756" i="9"/>
  <c r="D756" i="9"/>
  <c r="F756" i="9" s="1"/>
  <c r="E756" i="9"/>
  <c r="G756" i="9"/>
  <c r="H756" i="9"/>
  <c r="I756" i="9"/>
  <c r="J756" i="9"/>
  <c r="K756" i="9"/>
  <c r="L756" i="9"/>
  <c r="M756" i="9"/>
  <c r="N756" i="9"/>
  <c r="O756" i="9"/>
  <c r="P756" i="9"/>
  <c r="Q756" i="9"/>
  <c r="R756" i="9"/>
  <c r="S756" i="9"/>
  <c r="T756" i="9"/>
  <c r="U756" i="9"/>
  <c r="V756" i="9"/>
  <c r="W756" i="9"/>
  <c r="X756" i="9"/>
  <c r="Y756" i="9"/>
  <c r="Z756" i="9"/>
  <c r="AA756" i="9"/>
  <c r="AB756" i="9"/>
  <c r="AC756" i="9"/>
  <c r="AD756" i="9"/>
  <c r="AE756" i="9"/>
  <c r="AF756" i="9"/>
  <c r="AG756" i="9"/>
  <c r="AH756" i="9"/>
  <c r="AI756" i="9"/>
  <c r="AJ756" i="9"/>
  <c r="AK756" i="9"/>
  <c r="AL756" i="9"/>
  <c r="AM756" i="9"/>
  <c r="AN756" i="9"/>
  <c r="AO756" i="9"/>
  <c r="AP756" i="9"/>
  <c r="AQ756" i="9"/>
  <c r="AR756" i="9"/>
  <c r="AS756" i="9"/>
  <c r="AT756" i="9"/>
  <c r="AU756" i="9"/>
  <c r="AV756" i="9"/>
  <c r="AW756" i="9"/>
  <c r="AX756" i="9"/>
  <c r="AY756" i="9"/>
  <c r="AZ756" i="9"/>
  <c r="BA756" i="9"/>
  <c r="BB756" i="9"/>
  <c r="BC756" i="9"/>
  <c r="BD756" i="9"/>
  <c r="BE756" i="9"/>
  <c r="BF756" i="9"/>
  <c r="BG756" i="9"/>
  <c r="BH756" i="9"/>
  <c r="BI756" i="9"/>
  <c r="BJ756" i="9"/>
  <c r="BK756" i="9"/>
  <c r="B757" i="9"/>
  <c r="BP757" i="9" s="1"/>
  <c r="C757" i="9"/>
  <c r="D757" i="9"/>
  <c r="F757" i="9" s="1"/>
  <c r="E757" i="9"/>
  <c r="G757" i="9"/>
  <c r="H757" i="9"/>
  <c r="I757" i="9"/>
  <c r="J757" i="9"/>
  <c r="K757" i="9"/>
  <c r="L757" i="9"/>
  <c r="M757" i="9"/>
  <c r="N757" i="9"/>
  <c r="O757" i="9"/>
  <c r="P757" i="9"/>
  <c r="Q757" i="9"/>
  <c r="R757" i="9"/>
  <c r="S757" i="9"/>
  <c r="T757" i="9"/>
  <c r="U757" i="9"/>
  <c r="V757" i="9"/>
  <c r="W757" i="9"/>
  <c r="X757" i="9"/>
  <c r="Y757" i="9"/>
  <c r="Z757" i="9"/>
  <c r="AA757" i="9"/>
  <c r="AB757" i="9"/>
  <c r="AC757" i="9"/>
  <c r="AD757" i="9"/>
  <c r="AE757" i="9"/>
  <c r="AF757" i="9"/>
  <c r="AG757" i="9"/>
  <c r="AH757" i="9"/>
  <c r="AI757" i="9"/>
  <c r="AJ757" i="9"/>
  <c r="AK757" i="9"/>
  <c r="AL757" i="9"/>
  <c r="AM757" i="9"/>
  <c r="AN757" i="9"/>
  <c r="AO757" i="9"/>
  <c r="AP757" i="9"/>
  <c r="AQ757" i="9"/>
  <c r="AR757" i="9"/>
  <c r="AS757" i="9"/>
  <c r="AT757" i="9"/>
  <c r="AU757" i="9"/>
  <c r="AV757" i="9"/>
  <c r="AW757" i="9"/>
  <c r="AX757" i="9"/>
  <c r="AY757" i="9"/>
  <c r="AZ757" i="9"/>
  <c r="BA757" i="9"/>
  <c r="BB757" i="9"/>
  <c r="BC757" i="9"/>
  <c r="BD757" i="9"/>
  <c r="BE757" i="9"/>
  <c r="BF757" i="9"/>
  <c r="BG757" i="9"/>
  <c r="BH757" i="9"/>
  <c r="BI757" i="9"/>
  <c r="BJ757" i="9"/>
  <c r="BK757" i="9"/>
  <c r="B758" i="9"/>
  <c r="C758" i="9"/>
  <c r="D758" i="9"/>
  <c r="F758" i="9" s="1"/>
  <c r="E758" i="9"/>
  <c r="G758" i="9"/>
  <c r="H758" i="9"/>
  <c r="I758" i="9"/>
  <c r="J758" i="9"/>
  <c r="K758" i="9"/>
  <c r="L758" i="9"/>
  <c r="M758" i="9"/>
  <c r="N758" i="9"/>
  <c r="O758" i="9"/>
  <c r="P758" i="9"/>
  <c r="Q758" i="9"/>
  <c r="R758" i="9"/>
  <c r="S758" i="9"/>
  <c r="T758" i="9"/>
  <c r="U758" i="9"/>
  <c r="V758" i="9"/>
  <c r="W758" i="9"/>
  <c r="X758" i="9"/>
  <c r="Y758" i="9"/>
  <c r="Z758" i="9"/>
  <c r="AA758" i="9"/>
  <c r="AB758" i="9"/>
  <c r="AC758" i="9"/>
  <c r="AD758" i="9"/>
  <c r="AE758" i="9"/>
  <c r="AF758" i="9"/>
  <c r="AG758" i="9"/>
  <c r="AH758" i="9"/>
  <c r="AI758" i="9"/>
  <c r="AJ758" i="9"/>
  <c r="AK758" i="9"/>
  <c r="AL758" i="9"/>
  <c r="AM758" i="9"/>
  <c r="AN758" i="9"/>
  <c r="AO758" i="9"/>
  <c r="AP758" i="9"/>
  <c r="AQ758" i="9"/>
  <c r="AR758" i="9"/>
  <c r="AS758" i="9"/>
  <c r="AT758" i="9"/>
  <c r="AU758" i="9"/>
  <c r="AV758" i="9"/>
  <c r="AW758" i="9"/>
  <c r="AX758" i="9"/>
  <c r="AY758" i="9"/>
  <c r="AZ758" i="9"/>
  <c r="BA758" i="9"/>
  <c r="BB758" i="9"/>
  <c r="BC758" i="9"/>
  <c r="BD758" i="9"/>
  <c r="BE758" i="9"/>
  <c r="BF758" i="9"/>
  <c r="BG758" i="9"/>
  <c r="BH758" i="9"/>
  <c r="BI758" i="9"/>
  <c r="BJ758" i="9"/>
  <c r="BK758" i="9"/>
  <c r="B759" i="9"/>
  <c r="BL759" i="9" s="1"/>
  <c r="C759" i="9"/>
  <c r="D759" i="9"/>
  <c r="F759" i="9" s="1"/>
  <c r="E759" i="9"/>
  <c r="G759" i="9"/>
  <c r="H759" i="9"/>
  <c r="I759" i="9"/>
  <c r="J759" i="9"/>
  <c r="K759" i="9"/>
  <c r="L759" i="9"/>
  <c r="M759" i="9"/>
  <c r="N759" i="9"/>
  <c r="O759" i="9"/>
  <c r="P759" i="9"/>
  <c r="Q759" i="9"/>
  <c r="R759" i="9"/>
  <c r="S759" i="9"/>
  <c r="T759" i="9"/>
  <c r="U759" i="9"/>
  <c r="V759" i="9"/>
  <c r="W759" i="9"/>
  <c r="X759" i="9"/>
  <c r="Y759" i="9"/>
  <c r="Z759" i="9"/>
  <c r="AA759" i="9"/>
  <c r="AB759" i="9"/>
  <c r="AC759" i="9"/>
  <c r="AD759" i="9"/>
  <c r="AE759" i="9"/>
  <c r="AF759" i="9"/>
  <c r="AG759" i="9"/>
  <c r="AH759" i="9"/>
  <c r="AI759" i="9"/>
  <c r="AJ759" i="9"/>
  <c r="AK759" i="9"/>
  <c r="AL759" i="9"/>
  <c r="AM759" i="9"/>
  <c r="AN759" i="9"/>
  <c r="AO759" i="9"/>
  <c r="AP759" i="9"/>
  <c r="AQ759" i="9"/>
  <c r="AR759" i="9"/>
  <c r="AS759" i="9"/>
  <c r="AT759" i="9"/>
  <c r="AU759" i="9"/>
  <c r="AV759" i="9"/>
  <c r="AW759" i="9"/>
  <c r="AX759" i="9"/>
  <c r="AY759" i="9"/>
  <c r="AZ759" i="9"/>
  <c r="BA759" i="9"/>
  <c r="BB759" i="9"/>
  <c r="BC759" i="9"/>
  <c r="BD759" i="9"/>
  <c r="BE759" i="9"/>
  <c r="BF759" i="9"/>
  <c r="BG759" i="9"/>
  <c r="BH759" i="9"/>
  <c r="BI759" i="9"/>
  <c r="BJ759" i="9"/>
  <c r="BK759" i="9"/>
  <c r="B760" i="9"/>
  <c r="BN760" i="9" s="1"/>
  <c r="C760" i="9"/>
  <c r="D760" i="9"/>
  <c r="F760" i="9" s="1"/>
  <c r="E760" i="9"/>
  <c r="G760" i="9"/>
  <c r="H760" i="9"/>
  <c r="I760" i="9"/>
  <c r="J760" i="9"/>
  <c r="K760" i="9"/>
  <c r="L760" i="9"/>
  <c r="M760" i="9"/>
  <c r="N760" i="9"/>
  <c r="O760" i="9"/>
  <c r="P760" i="9"/>
  <c r="Q760" i="9"/>
  <c r="R760" i="9"/>
  <c r="S760" i="9"/>
  <c r="T760" i="9"/>
  <c r="U760" i="9"/>
  <c r="V760" i="9"/>
  <c r="W760" i="9"/>
  <c r="X760" i="9"/>
  <c r="Y760" i="9"/>
  <c r="Z760" i="9"/>
  <c r="AA760" i="9"/>
  <c r="AB760" i="9"/>
  <c r="AC760" i="9"/>
  <c r="AD760" i="9"/>
  <c r="AE760" i="9"/>
  <c r="AF760" i="9"/>
  <c r="AG760" i="9"/>
  <c r="AH760" i="9"/>
  <c r="AI760" i="9"/>
  <c r="AJ760" i="9"/>
  <c r="AK760" i="9"/>
  <c r="AL760" i="9"/>
  <c r="AM760" i="9"/>
  <c r="AN760" i="9"/>
  <c r="AO760" i="9"/>
  <c r="AP760" i="9"/>
  <c r="AQ760" i="9"/>
  <c r="AR760" i="9"/>
  <c r="AS760" i="9"/>
  <c r="AT760" i="9"/>
  <c r="AU760" i="9"/>
  <c r="AV760" i="9"/>
  <c r="AW760" i="9"/>
  <c r="AX760" i="9"/>
  <c r="AY760" i="9"/>
  <c r="AZ760" i="9"/>
  <c r="BA760" i="9"/>
  <c r="BB760" i="9"/>
  <c r="BC760" i="9"/>
  <c r="BD760" i="9"/>
  <c r="BE760" i="9"/>
  <c r="BF760" i="9"/>
  <c r="BG760" i="9"/>
  <c r="BH760" i="9"/>
  <c r="BI760" i="9"/>
  <c r="BJ760" i="9"/>
  <c r="BK760" i="9"/>
  <c r="B761" i="9"/>
  <c r="C761" i="9"/>
  <c r="D761" i="9"/>
  <c r="F761" i="9" s="1"/>
  <c r="E761" i="9"/>
  <c r="G761" i="9"/>
  <c r="H761" i="9"/>
  <c r="I761" i="9"/>
  <c r="J761" i="9"/>
  <c r="K761" i="9"/>
  <c r="L761" i="9"/>
  <c r="M761" i="9"/>
  <c r="N761" i="9"/>
  <c r="O761" i="9"/>
  <c r="P761" i="9"/>
  <c r="Q761" i="9"/>
  <c r="R761" i="9"/>
  <c r="S761" i="9"/>
  <c r="T761" i="9"/>
  <c r="U761" i="9"/>
  <c r="V761" i="9"/>
  <c r="W761" i="9"/>
  <c r="X761" i="9"/>
  <c r="Y761" i="9"/>
  <c r="Z761" i="9"/>
  <c r="AA761" i="9"/>
  <c r="AB761" i="9"/>
  <c r="AC761" i="9"/>
  <c r="AD761" i="9"/>
  <c r="AE761" i="9"/>
  <c r="AF761" i="9"/>
  <c r="AG761" i="9"/>
  <c r="AH761" i="9"/>
  <c r="AI761" i="9"/>
  <c r="AJ761" i="9"/>
  <c r="AK761" i="9"/>
  <c r="AL761" i="9"/>
  <c r="AM761" i="9"/>
  <c r="AN761" i="9"/>
  <c r="AO761" i="9"/>
  <c r="AP761" i="9"/>
  <c r="AQ761" i="9"/>
  <c r="AR761" i="9"/>
  <c r="AS761" i="9"/>
  <c r="AT761" i="9"/>
  <c r="AU761" i="9"/>
  <c r="AV761" i="9"/>
  <c r="AW761" i="9"/>
  <c r="AX761" i="9"/>
  <c r="AY761" i="9"/>
  <c r="AZ761" i="9"/>
  <c r="BA761" i="9"/>
  <c r="BB761" i="9"/>
  <c r="BC761" i="9"/>
  <c r="BD761" i="9"/>
  <c r="BE761" i="9"/>
  <c r="BF761" i="9"/>
  <c r="BG761" i="9"/>
  <c r="BH761" i="9"/>
  <c r="BI761" i="9"/>
  <c r="BJ761" i="9"/>
  <c r="BK761" i="9"/>
  <c r="B762" i="9"/>
  <c r="BL762" i="9" s="1"/>
  <c r="C762" i="9"/>
  <c r="D762" i="9"/>
  <c r="F762" i="9" s="1"/>
  <c r="E762" i="9"/>
  <c r="G762" i="9"/>
  <c r="H762" i="9"/>
  <c r="I762" i="9"/>
  <c r="J762" i="9"/>
  <c r="K762" i="9"/>
  <c r="L762" i="9"/>
  <c r="M762" i="9"/>
  <c r="N762" i="9"/>
  <c r="O762" i="9"/>
  <c r="P762" i="9"/>
  <c r="Q762" i="9"/>
  <c r="R762" i="9"/>
  <c r="S762" i="9"/>
  <c r="T762" i="9"/>
  <c r="U762" i="9"/>
  <c r="V762" i="9"/>
  <c r="W762" i="9"/>
  <c r="X762" i="9"/>
  <c r="Y762" i="9"/>
  <c r="Z762" i="9"/>
  <c r="AA762" i="9"/>
  <c r="AB762" i="9"/>
  <c r="AC762" i="9"/>
  <c r="AD762" i="9"/>
  <c r="AE762" i="9"/>
  <c r="AF762" i="9"/>
  <c r="AG762" i="9"/>
  <c r="AH762" i="9"/>
  <c r="AI762" i="9"/>
  <c r="AJ762" i="9"/>
  <c r="AK762" i="9"/>
  <c r="AL762" i="9"/>
  <c r="AM762" i="9"/>
  <c r="AN762" i="9"/>
  <c r="AO762" i="9"/>
  <c r="AP762" i="9"/>
  <c r="AQ762" i="9"/>
  <c r="AR762" i="9"/>
  <c r="AS762" i="9"/>
  <c r="AT762" i="9"/>
  <c r="AU762" i="9"/>
  <c r="AV762" i="9"/>
  <c r="AW762" i="9"/>
  <c r="AX762" i="9"/>
  <c r="AY762" i="9"/>
  <c r="AZ762" i="9"/>
  <c r="BA762" i="9"/>
  <c r="BB762" i="9"/>
  <c r="BC762" i="9"/>
  <c r="BD762" i="9"/>
  <c r="BE762" i="9"/>
  <c r="BF762" i="9"/>
  <c r="BG762" i="9"/>
  <c r="BH762" i="9"/>
  <c r="BI762" i="9"/>
  <c r="BJ762" i="9"/>
  <c r="BK762" i="9"/>
  <c r="B763" i="9"/>
  <c r="C763" i="9"/>
  <c r="D763" i="9"/>
  <c r="F763" i="9" s="1"/>
  <c r="E763" i="9"/>
  <c r="G763" i="9"/>
  <c r="H763" i="9"/>
  <c r="I763" i="9"/>
  <c r="J763" i="9"/>
  <c r="K763" i="9"/>
  <c r="L763" i="9"/>
  <c r="M763" i="9"/>
  <c r="N763" i="9"/>
  <c r="O763" i="9"/>
  <c r="P763" i="9"/>
  <c r="Q763" i="9"/>
  <c r="R763" i="9"/>
  <c r="S763" i="9"/>
  <c r="T763" i="9"/>
  <c r="U763" i="9"/>
  <c r="V763" i="9"/>
  <c r="W763" i="9"/>
  <c r="X763" i="9"/>
  <c r="Y763" i="9"/>
  <c r="Z763" i="9"/>
  <c r="AA763" i="9"/>
  <c r="AB763" i="9"/>
  <c r="AC763" i="9"/>
  <c r="AD763" i="9"/>
  <c r="AE763" i="9"/>
  <c r="AF763" i="9"/>
  <c r="AG763" i="9"/>
  <c r="AH763" i="9"/>
  <c r="AI763" i="9"/>
  <c r="AJ763" i="9"/>
  <c r="AK763" i="9"/>
  <c r="AL763" i="9"/>
  <c r="AM763" i="9"/>
  <c r="AN763" i="9"/>
  <c r="AO763" i="9"/>
  <c r="AP763" i="9"/>
  <c r="AQ763" i="9"/>
  <c r="AR763" i="9"/>
  <c r="AS763" i="9"/>
  <c r="AT763" i="9"/>
  <c r="AU763" i="9"/>
  <c r="AV763" i="9"/>
  <c r="AW763" i="9"/>
  <c r="AX763" i="9"/>
  <c r="AY763" i="9"/>
  <c r="AZ763" i="9"/>
  <c r="BA763" i="9"/>
  <c r="BB763" i="9"/>
  <c r="BC763" i="9"/>
  <c r="BD763" i="9"/>
  <c r="BE763" i="9"/>
  <c r="BF763" i="9"/>
  <c r="BG763" i="9"/>
  <c r="BH763" i="9"/>
  <c r="BI763" i="9"/>
  <c r="BJ763" i="9"/>
  <c r="BK763" i="9"/>
  <c r="B764" i="9"/>
  <c r="C764" i="9"/>
  <c r="D764" i="9"/>
  <c r="F764" i="9" s="1"/>
  <c r="E764" i="9"/>
  <c r="G764" i="9"/>
  <c r="H764" i="9"/>
  <c r="I764" i="9"/>
  <c r="J764" i="9"/>
  <c r="K764" i="9"/>
  <c r="L764" i="9"/>
  <c r="M764" i="9"/>
  <c r="N764" i="9"/>
  <c r="O764" i="9"/>
  <c r="P764" i="9"/>
  <c r="Q764" i="9"/>
  <c r="R764" i="9"/>
  <c r="S764" i="9"/>
  <c r="T764" i="9"/>
  <c r="U764" i="9"/>
  <c r="V764" i="9"/>
  <c r="W764" i="9"/>
  <c r="X764" i="9"/>
  <c r="Y764" i="9"/>
  <c r="Z764" i="9"/>
  <c r="AA764" i="9"/>
  <c r="AB764" i="9"/>
  <c r="AC764" i="9"/>
  <c r="AD764" i="9"/>
  <c r="AE764" i="9"/>
  <c r="AF764" i="9"/>
  <c r="AG764" i="9"/>
  <c r="AH764" i="9"/>
  <c r="AI764" i="9"/>
  <c r="AJ764" i="9"/>
  <c r="AK764" i="9"/>
  <c r="AL764" i="9"/>
  <c r="AM764" i="9"/>
  <c r="AN764" i="9"/>
  <c r="AO764" i="9"/>
  <c r="AP764" i="9"/>
  <c r="AQ764" i="9"/>
  <c r="AR764" i="9"/>
  <c r="AS764" i="9"/>
  <c r="AT764" i="9"/>
  <c r="AU764" i="9"/>
  <c r="AV764" i="9"/>
  <c r="AW764" i="9"/>
  <c r="AX764" i="9"/>
  <c r="AY764" i="9"/>
  <c r="AZ764" i="9"/>
  <c r="BA764" i="9"/>
  <c r="BB764" i="9"/>
  <c r="BC764" i="9"/>
  <c r="BD764" i="9"/>
  <c r="BE764" i="9"/>
  <c r="BF764" i="9"/>
  <c r="BG764" i="9"/>
  <c r="BH764" i="9"/>
  <c r="BI764" i="9"/>
  <c r="BJ764" i="9"/>
  <c r="BK764" i="9"/>
  <c r="B765" i="9"/>
  <c r="BP765" i="9" s="1"/>
  <c r="C765" i="9"/>
  <c r="D765" i="9"/>
  <c r="F765" i="9" s="1"/>
  <c r="E765" i="9"/>
  <c r="G765" i="9"/>
  <c r="H765" i="9"/>
  <c r="I765" i="9"/>
  <c r="J765" i="9"/>
  <c r="K765" i="9"/>
  <c r="L765" i="9"/>
  <c r="M765" i="9"/>
  <c r="N765" i="9"/>
  <c r="O765" i="9"/>
  <c r="P765" i="9"/>
  <c r="Q765" i="9"/>
  <c r="R765" i="9"/>
  <c r="S765" i="9"/>
  <c r="T765" i="9"/>
  <c r="U765" i="9"/>
  <c r="V765" i="9"/>
  <c r="W765" i="9"/>
  <c r="X765" i="9"/>
  <c r="Y765" i="9"/>
  <c r="Z765" i="9"/>
  <c r="AA765" i="9"/>
  <c r="AB765" i="9"/>
  <c r="AC765" i="9"/>
  <c r="AD765" i="9"/>
  <c r="AE765" i="9"/>
  <c r="AF765" i="9"/>
  <c r="AG765" i="9"/>
  <c r="AH765" i="9"/>
  <c r="AI765" i="9"/>
  <c r="AJ765" i="9"/>
  <c r="AK765" i="9"/>
  <c r="AL765" i="9"/>
  <c r="AM765" i="9"/>
  <c r="AN765" i="9"/>
  <c r="AO765" i="9"/>
  <c r="AP765" i="9"/>
  <c r="AQ765" i="9"/>
  <c r="AR765" i="9"/>
  <c r="AS765" i="9"/>
  <c r="AT765" i="9"/>
  <c r="AU765" i="9"/>
  <c r="AV765" i="9"/>
  <c r="AW765" i="9"/>
  <c r="AX765" i="9"/>
  <c r="AY765" i="9"/>
  <c r="AZ765" i="9"/>
  <c r="BA765" i="9"/>
  <c r="BB765" i="9"/>
  <c r="BC765" i="9"/>
  <c r="BD765" i="9"/>
  <c r="BE765" i="9"/>
  <c r="BF765" i="9"/>
  <c r="BG765" i="9"/>
  <c r="BH765" i="9"/>
  <c r="BI765" i="9"/>
  <c r="BJ765" i="9"/>
  <c r="BK765" i="9"/>
  <c r="B766" i="9"/>
  <c r="C766" i="9"/>
  <c r="D766" i="9"/>
  <c r="F766" i="9" s="1"/>
  <c r="E766" i="9"/>
  <c r="G766" i="9"/>
  <c r="H766" i="9"/>
  <c r="I766" i="9"/>
  <c r="J766" i="9"/>
  <c r="K766" i="9"/>
  <c r="L766" i="9"/>
  <c r="M766" i="9"/>
  <c r="N766" i="9"/>
  <c r="O766" i="9"/>
  <c r="P766" i="9"/>
  <c r="Q766" i="9"/>
  <c r="R766" i="9"/>
  <c r="S766" i="9"/>
  <c r="T766" i="9"/>
  <c r="U766" i="9"/>
  <c r="V766" i="9"/>
  <c r="W766" i="9"/>
  <c r="X766" i="9"/>
  <c r="Y766" i="9"/>
  <c r="Z766" i="9"/>
  <c r="AA766" i="9"/>
  <c r="AB766" i="9"/>
  <c r="AC766" i="9"/>
  <c r="AD766" i="9"/>
  <c r="AE766" i="9"/>
  <c r="AF766" i="9"/>
  <c r="AG766" i="9"/>
  <c r="AH766" i="9"/>
  <c r="AI766" i="9"/>
  <c r="AJ766" i="9"/>
  <c r="AK766" i="9"/>
  <c r="AL766" i="9"/>
  <c r="AM766" i="9"/>
  <c r="AN766" i="9"/>
  <c r="AO766" i="9"/>
  <c r="AP766" i="9"/>
  <c r="AQ766" i="9"/>
  <c r="AR766" i="9"/>
  <c r="AS766" i="9"/>
  <c r="AT766" i="9"/>
  <c r="AU766" i="9"/>
  <c r="AV766" i="9"/>
  <c r="AW766" i="9"/>
  <c r="AX766" i="9"/>
  <c r="AY766" i="9"/>
  <c r="AZ766" i="9"/>
  <c r="BA766" i="9"/>
  <c r="BB766" i="9"/>
  <c r="BC766" i="9"/>
  <c r="BD766" i="9"/>
  <c r="BE766" i="9"/>
  <c r="BF766" i="9"/>
  <c r="BG766" i="9"/>
  <c r="BH766" i="9"/>
  <c r="BI766" i="9"/>
  <c r="BJ766" i="9"/>
  <c r="BK766" i="9"/>
  <c r="B767" i="9"/>
  <c r="BM767" i="9" s="1"/>
  <c r="C767" i="9"/>
  <c r="D767" i="9"/>
  <c r="F767" i="9" s="1"/>
  <c r="E767" i="9"/>
  <c r="G767" i="9"/>
  <c r="H767" i="9"/>
  <c r="I767" i="9"/>
  <c r="J767" i="9"/>
  <c r="K767" i="9"/>
  <c r="L767" i="9"/>
  <c r="M767" i="9"/>
  <c r="N767" i="9"/>
  <c r="O767" i="9"/>
  <c r="P767" i="9"/>
  <c r="Q767" i="9"/>
  <c r="R767" i="9"/>
  <c r="S767" i="9"/>
  <c r="T767" i="9"/>
  <c r="U767" i="9"/>
  <c r="V767" i="9"/>
  <c r="W767" i="9"/>
  <c r="X767" i="9"/>
  <c r="Y767" i="9"/>
  <c r="Z767" i="9"/>
  <c r="AA767" i="9"/>
  <c r="AB767" i="9"/>
  <c r="AC767" i="9"/>
  <c r="AD767" i="9"/>
  <c r="AE767" i="9"/>
  <c r="AF767" i="9"/>
  <c r="AG767" i="9"/>
  <c r="AH767" i="9"/>
  <c r="AI767" i="9"/>
  <c r="AJ767" i="9"/>
  <c r="AK767" i="9"/>
  <c r="AL767" i="9"/>
  <c r="AM767" i="9"/>
  <c r="AN767" i="9"/>
  <c r="AO767" i="9"/>
  <c r="AP767" i="9"/>
  <c r="AQ767" i="9"/>
  <c r="AR767" i="9"/>
  <c r="AS767" i="9"/>
  <c r="AT767" i="9"/>
  <c r="AU767" i="9"/>
  <c r="AV767" i="9"/>
  <c r="AW767" i="9"/>
  <c r="AX767" i="9"/>
  <c r="AY767" i="9"/>
  <c r="AZ767" i="9"/>
  <c r="BA767" i="9"/>
  <c r="BB767" i="9"/>
  <c r="BC767" i="9"/>
  <c r="BD767" i="9"/>
  <c r="BE767" i="9"/>
  <c r="BF767" i="9"/>
  <c r="BG767" i="9"/>
  <c r="BH767" i="9"/>
  <c r="BI767" i="9"/>
  <c r="BJ767" i="9"/>
  <c r="BK767" i="9"/>
  <c r="B768" i="9"/>
  <c r="C768" i="9"/>
  <c r="D768" i="9"/>
  <c r="F768" i="9" s="1"/>
  <c r="E768" i="9"/>
  <c r="G768" i="9"/>
  <c r="H768" i="9"/>
  <c r="I768" i="9"/>
  <c r="J768" i="9"/>
  <c r="K768" i="9"/>
  <c r="L768" i="9"/>
  <c r="M768" i="9"/>
  <c r="N768" i="9"/>
  <c r="O768" i="9"/>
  <c r="P768" i="9"/>
  <c r="Q768" i="9"/>
  <c r="R768" i="9"/>
  <c r="S768" i="9"/>
  <c r="T768" i="9"/>
  <c r="U768" i="9"/>
  <c r="V768" i="9"/>
  <c r="W768" i="9"/>
  <c r="X768" i="9"/>
  <c r="Y768" i="9"/>
  <c r="Z768" i="9"/>
  <c r="AA768" i="9"/>
  <c r="AB768" i="9"/>
  <c r="AC768" i="9"/>
  <c r="AD768" i="9"/>
  <c r="AE768" i="9"/>
  <c r="AF768" i="9"/>
  <c r="AG768" i="9"/>
  <c r="AH768" i="9"/>
  <c r="AI768" i="9"/>
  <c r="AJ768" i="9"/>
  <c r="AK768" i="9"/>
  <c r="AL768" i="9"/>
  <c r="AM768" i="9"/>
  <c r="AN768" i="9"/>
  <c r="AO768" i="9"/>
  <c r="AP768" i="9"/>
  <c r="AQ768" i="9"/>
  <c r="AR768" i="9"/>
  <c r="AS768" i="9"/>
  <c r="AT768" i="9"/>
  <c r="AU768" i="9"/>
  <c r="AV768" i="9"/>
  <c r="AW768" i="9"/>
  <c r="AX768" i="9"/>
  <c r="AY768" i="9"/>
  <c r="AZ768" i="9"/>
  <c r="BA768" i="9"/>
  <c r="BB768" i="9"/>
  <c r="BC768" i="9"/>
  <c r="BD768" i="9"/>
  <c r="BE768" i="9"/>
  <c r="BF768" i="9"/>
  <c r="BG768" i="9"/>
  <c r="BH768" i="9"/>
  <c r="BI768" i="9"/>
  <c r="BJ768" i="9"/>
  <c r="BK768" i="9"/>
  <c r="B769" i="9"/>
  <c r="C769" i="9"/>
  <c r="D769" i="9"/>
  <c r="F769" i="9" s="1"/>
  <c r="E769" i="9"/>
  <c r="G769" i="9"/>
  <c r="H769" i="9"/>
  <c r="I769" i="9"/>
  <c r="J769" i="9"/>
  <c r="K769" i="9"/>
  <c r="L769" i="9"/>
  <c r="M769" i="9"/>
  <c r="N769" i="9"/>
  <c r="O769" i="9"/>
  <c r="P769" i="9"/>
  <c r="Q769" i="9"/>
  <c r="R769" i="9"/>
  <c r="S769" i="9"/>
  <c r="T769" i="9"/>
  <c r="U769" i="9"/>
  <c r="V769" i="9"/>
  <c r="W769" i="9"/>
  <c r="X769" i="9"/>
  <c r="Y769" i="9"/>
  <c r="Z769" i="9"/>
  <c r="AA769" i="9"/>
  <c r="AB769" i="9"/>
  <c r="AC769" i="9"/>
  <c r="AD769" i="9"/>
  <c r="AE769" i="9"/>
  <c r="AF769" i="9"/>
  <c r="AG769" i="9"/>
  <c r="AH769" i="9"/>
  <c r="AI769" i="9"/>
  <c r="AJ769" i="9"/>
  <c r="AK769" i="9"/>
  <c r="AL769" i="9"/>
  <c r="AM769" i="9"/>
  <c r="AN769" i="9"/>
  <c r="AO769" i="9"/>
  <c r="AP769" i="9"/>
  <c r="AQ769" i="9"/>
  <c r="AR769" i="9"/>
  <c r="AS769" i="9"/>
  <c r="AT769" i="9"/>
  <c r="AU769" i="9"/>
  <c r="AV769" i="9"/>
  <c r="AW769" i="9"/>
  <c r="AX769" i="9"/>
  <c r="AY769" i="9"/>
  <c r="AZ769" i="9"/>
  <c r="BA769" i="9"/>
  <c r="BB769" i="9"/>
  <c r="BC769" i="9"/>
  <c r="BD769" i="9"/>
  <c r="BE769" i="9"/>
  <c r="BF769" i="9"/>
  <c r="BG769" i="9"/>
  <c r="BH769" i="9"/>
  <c r="BI769" i="9"/>
  <c r="BJ769" i="9"/>
  <c r="BK769" i="9"/>
  <c r="B770" i="9"/>
  <c r="BL770" i="9" s="1"/>
  <c r="C770" i="9"/>
  <c r="D770" i="9"/>
  <c r="F770" i="9" s="1"/>
  <c r="E770" i="9"/>
  <c r="G770" i="9"/>
  <c r="H770" i="9"/>
  <c r="I770" i="9"/>
  <c r="J770" i="9"/>
  <c r="K770" i="9"/>
  <c r="L770" i="9"/>
  <c r="M770" i="9"/>
  <c r="N770" i="9"/>
  <c r="O770" i="9"/>
  <c r="P770" i="9"/>
  <c r="Q770" i="9"/>
  <c r="R770" i="9"/>
  <c r="S770" i="9"/>
  <c r="T770" i="9"/>
  <c r="U770" i="9"/>
  <c r="V770" i="9"/>
  <c r="W770" i="9"/>
  <c r="X770" i="9"/>
  <c r="Y770" i="9"/>
  <c r="Z770" i="9"/>
  <c r="AA770" i="9"/>
  <c r="AB770" i="9"/>
  <c r="AC770" i="9"/>
  <c r="AD770" i="9"/>
  <c r="AE770" i="9"/>
  <c r="AF770" i="9"/>
  <c r="AG770" i="9"/>
  <c r="AH770" i="9"/>
  <c r="AI770" i="9"/>
  <c r="AJ770" i="9"/>
  <c r="AK770" i="9"/>
  <c r="AL770" i="9"/>
  <c r="AM770" i="9"/>
  <c r="AN770" i="9"/>
  <c r="AO770" i="9"/>
  <c r="AP770" i="9"/>
  <c r="AQ770" i="9"/>
  <c r="AR770" i="9"/>
  <c r="AS770" i="9"/>
  <c r="AT770" i="9"/>
  <c r="AU770" i="9"/>
  <c r="AV770" i="9"/>
  <c r="AW770" i="9"/>
  <c r="AX770" i="9"/>
  <c r="AY770" i="9"/>
  <c r="AZ770" i="9"/>
  <c r="BA770" i="9"/>
  <c r="BB770" i="9"/>
  <c r="BC770" i="9"/>
  <c r="BD770" i="9"/>
  <c r="BE770" i="9"/>
  <c r="BF770" i="9"/>
  <c r="BG770" i="9"/>
  <c r="BH770" i="9"/>
  <c r="BI770" i="9"/>
  <c r="BJ770" i="9"/>
  <c r="BK770" i="9"/>
  <c r="B771" i="9"/>
  <c r="BM771" i="9" s="1"/>
  <c r="C771" i="9"/>
  <c r="D771" i="9"/>
  <c r="F771" i="9" s="1"/>
  <c r="E771" i="9"/>
  <c r="G771" i="9"/>
  <c r="H771" i="9"/>
  <c r="I771" i="9"/>
  <c r="J771" i="9"/>
  <c r="K771" i="9"/>
  <c r="L771" i="9"/>
  <c r="M771" i="9"/>
  <c r="N771" i="9"/>
  <c r="O771" i="9"/>
  <c r="P771" i="9"/>
  <c r="Q771" i="9"/>
  <c r="R771" i="9"/>
  <c r="S771" i="9"/>
  <c r="T771" i="9"/>
  <c r="U771" i="9"/>
  <c r="V771" i="9"/>
  <c r="W771" i="9"/>
  <c r="X771" i="9"/>
  <c r="Y771" i="9"/>
  <c r="Z771" i="9"/>
  <c r="AA771" i="9"/>
  <c r="AB771" i="9"/>
  <c r="AC771" i="9"/>
  <c r="AD771" i="9"/>
  <c r="AE771" i="9"/>
  <c r="AF771" i="9"/>
  <c r="AG771" i="9"/>
  <c r="AH771" i="9"/>
  <c r="AI771" i="9"/>
  <c r="AJ771" i="9"/>
  <c r="AK771" i="9"/>
  <c r="AL771" i="9"/>
  <c r="AM771" i="9"/>
  <c r="AN771" i="9"/>
  <c r="AO771" i="9"/>
  <c r="AP771" i="9"/>
  <c r="AQ771" i="9"/>
  <c r="AR771" i="9"/>
  <c r="AS771" i="9"/>
  <c r="AT771" i="9"/>
  <c r="AU771" i="9"/>
  <c r="AV771" i="9"/>
  <c r="AW771" i="9"/>
  <c r="AX771" i="9"/>
  <c r="AY771" i="9"/>
  <c r="AZ771" i="9"/>
  <c r="BA771" i="9"/>
  <c r="BB771" i="9"/>
  <c r="BC771" i="9"/>
  <c r="BD771" i="9"/>
  <c r="BE771" i="9"/>
  <c r="BF771" i="9"/>
  <c r="BG771" i="9"/>
  <c r="BH771" i="9"/>
  <c r="BI771" i="9"/>
  <c r="BJ771" i="9"/>
  <c r="BK771" i="9"/>
  <c r="B772" i="9"/>
  <c r="C772" i="9"/>
  <c r="D772" i="9"/>
  <c r="F772" i="9" s="1"/>
  <c r="E772" i="9"/>
  <c r="G772" i="9"/>
  <c r="H772" i="9"/>
  <c r="I772" i="9"/>
  <c r="J772" i="9"/>
  <c r="K772" i="9"/>
  <c r="L772" i="9"/>
  <c r="M772" i="9"/>
  <c r="N772" i="9"/>
  <c r="O772" i="9"/>
  <c r="P772" i="9"/>
  <c r="Q772" i="9"/>
  <c r="R772" i="9"/>
  <c r="S772" i="9"/>
  <c r="T772" i="9"/>
  <c r="U772" i="9"/>
  <c r="V772" i="9"/>
  <c r="W772" i="9"/>
  <c r="X772" i="9"/>
  <c r="Y772" i="9"/>
  <c r="Z772" i="9"/>
  <c r="AA772" i="9"/>
  <c r="AB772" i="9"/>
  <c r="AC772" i="9"/>
  <c r="AD772" i="9"/>
  <c r="AE772" i="9"/>
  <c r="AF772" i="9"/>
  <c r="AG772" i="9"/>
  <c r="AH772" i="9"/>
  <c r="AI772" i="9"/>
  <c r="AJ772" i="9"/>
  <c r="AK772" i="9"/>
  <c r="AL772" i="9"/>
  <c r="AM772" i="9"/>
  <c r="AN772" i="9"/>
  <c r="AO772" i="9"/>
  <c r="AP772" i="9"/>
  <c r="AQ772" i="9"/>
  <c r="AR772" i="9"/>
  <c r="AS772" i="9"/>
  <c r="AT772" i="9"/>
  <c r="AU772" i="9"/>
  <c r="AV772" i="9"/>
  <c r="AW772" i="9"/>
  <c r="AX772" i="9"/>
  <c r="AY772" i="9"/>
  <c r="AZ772" i="9"/>
  <c r="BA772" i="9"/>
  <c r="BB772" i="9"/>
  <c r="BC772" i="9"/>
  <c r="BD772" i="9"/>
  <c r="BE772" i="9"/>
  <c r="BF772" i="9"/>
  <c r="BG772" i="9"/>
  <c r="BH772" i="9"/>
  <c r="BI772" i="9"/>
  <c r="BJ772" i="9"/>
  <c r="BK772" i="9"/>
  <c r="B773" i="9"/>
  <c r="BN773" i="9" s="1"/>
  <c r="C773" i="9"/>
  <c r="D773" i="9"/>
  <c r="F773" i="9" s="1"/>
  <c r="E773" i="9"/>
  <c r="G773" i="9"/>
  <c r="H773" i="9"/>
  <c r="I773" i="9"/>
  <c r="J773" i="9"/>
  <c r="K773" i="9"/>
  <c r="L773" i="9"/>
  <c r="M773" i="9"/>
  <c r="N773" i="9"/>
  <c r="O773" i="9"/>
  <c r="P773" i="9"/>
  <c r="Q773" i="9"/>
  <c r="R773" i="9"/>
  <c r="S773" i="9"/>
  <c r="T773" i="9"/>
  <c r="U773" i="9"/>
  <c r="V773" i="9"/>
  <c r="W773" i="9"/>
  <c r="X773" i="9"/>
  <c r="Y773" i="9"/>
  <c r="Z773" i="9"/>
  <c r="AA773" i="9"/>
  <c r="AB773" i="9"/>
  <c r="AC773" i="9"/>
  <c r="AD773" i="9"/>
  <c r="AE773" i="9"/>
  <c r="AF773" i="9"/>
  <c r="AG773" i="9"/>
  <c r="AH773" i="9"/>
  <c r="AI773" i="9"/>
  <c r="AJ773" i="9"/>
  <c r="AK773" i="9"/>
  <c r="AL773" i="9"/>
  <c r="AM773" i="9"/>
  <c r="AN773" i="9"/>
  <c r="AO773" i="9"/>
  <c r="AP773" i="9"/>
  <c r="AQ773" i="9"/>
  <c r="AR773" i="9"/>
  <c r="AS773" i="9"/>
  <c r="AT773" i="9"/>
  <c r="AU773" i="9"/>
  <c r="AV773" i="9"/>
  <c r="AW773" i="9"/>
  <c r="AX773" i="9"/>
  <c r="AY773" i="9"/>
  <c r="AZ773" i="9"/>
  <c r="BA773" i="9"/>
  <c r="BB773" i="9"/>
  <c r="BC773" i="9"/>
  <c r="BD773" i="9"/>
  <c r="BE773" i="9"/>
  <c r="BF773" i="9"/>
  <c r="BG773" i="9"/>
  <c r="BH773" i="9"/>
  <c r="BI773" i="9"/>
  <c r="BJ773" i="9"/>
  <c r="BK773" i="9"/>
  <c r="B774" i="9"/>
  <c r="C774" i="9"/>
  <c r="D774" i="9"/>
  <c r="F774" i="9" s="1"/>
  <c r="E774" i="9"/>
  <c r="G774" i="9"/>
  <c r="H774" i="9"/>
  <c r="I774" i="9"/>
  <c r="J774" i="9"/>
  <c r="K774" i="9"/>
  <c r="L774" i="9"/>
  <c r="M774" i="9"/>
  <c r="N774" i="9"/>
  <c r="O774" i="9"/>
  <c r="P774" i="9"/>
  <c r="Q774" i="9"/>
  <c r="R774" i="9"/>
  <c r="S774" i="9"/>
  <c r="T774" i="9"/>
  <c r="U774" i="9"/>
  <c r="V774" i="9"/>
  <c r="W774" i="9"/>
  <c r="X774" i="9"/>
  <c r="Y774" i="9"/>
  <c r="Z774" i="9"/>
  <c r="AA774" i="9"/>
  <c r="AB774" i="9"/>
  <c r="AC774" i="9"/>
  <c r="AD774" i="9"/>
  <c r="AE774" i="9"/>
  <c r="AF774" i="9"/>
  <c r="AG774" i="9"/>
  <c r="AH774" i="9"/>
  <c r="AI774" i="9"/>
  <c r="AJ774" i="9"/>
  <c r="AK774" i="9"/>
  <c r="AL774" i="9"/>
  <c r="AM774" i="9"/>
  <c r="AN774" i="9"/>
  <c r="AO774" i="9"/>
  <c r="AP774" i="9"/>
  <c r="AQ774" i="9"/>
  <c r="AR774" i="9"/>
  <c r="AS774" i="9"/>
  <c r="AT774" i="9"/>
  <c r="AU774" i="9"/>
  <c r="AV774" i="9"/>
  <c r="AW774" i="9"/>
  <c r="AX774" i="9"/>
  <c r="AY774" i="9"/>
  <c r="AZ774" i="9"/>
  <c r="BA774" i="9"/>
  <c r="BB774" i="9"/>
  <c r="BC774" i="9"/>
  <c r="BD774" i="9"/>
  <c r="BE774" i="9"/>
  <c r="BF774" i="9"/>
  <c r="BG774" i="9"/>
  <c r="BH774" i="9"/>
  <c r="BI774" i="9"/>
  <c r="BJ774" i="9"/>
  <c r="BK774" i="9"/>
  <c r="B775" i="9"/>
  <c r="BM775" i="9" s="1"/>
  <c r="C775" i="9"/>
  <c r="D775" i="9"/>
  <c r="F775" i="9" s="1"/>
  <c r="E775" i="9"/>
  <c r="G775" i="9"/>
  <c r="H775" i="9"/>
  <c r="I775" i="9"/>
  <c r="J775" i="9"/>
  <c r="K775" i="9"/>
  <c r="L775" i="9"/>
  <c r="M775" i="9"/>
  <c r="N775" i="9"/>
  <c r="O775" i="9"/>
  <c r="P775" i="9"/>
  <c r="Q775" i="9"/>
  <c r="R775" i="9"/>
  <c r="S775" i="9"/>
  <c r="T775" i="9"/>
  <c r="U775" i="9"/>
  <c r="V775" i="9"/>
  <c r="W775" i="9"/>
  <c r="X775" i="9"/>
  <c r="Y775" i="9"/>
  <c r="Z775" i="9"/>
  <c r="AA775" i="9"/>
  <c r="AB775" i="9"/>
  <c r="AC775" i="9"/>
  <c r="AD775" i="9"/>
  <c r="AE775" i="9"/>
  <c r="AF775" i="9"/>
  <c r="AG775" i="9"/>
  <c r="AH775" i="9"/>
  <c r="AI775" i="9"/>
  <c r="AJ775" i="9"/>
  <c r="AK775" i="9"/>
  <c r="AL775" i="9"/>
  <c r="AM775" i="9"/>
  <c r="AN775" i="9"/>
  <c r="AO775" i="9"/>
  <c r="AP775" i="9"/>
  <c r="AQ775" i="9"/>
  <c r="AR775" i="9"/>
  <c r="AS775" i="9"/>
  <c r="AT775" i="9"/>
  <c r="AU775" i="9"/>
  <c r="AV775" i="9"/>
  <c r="AW775" i="9"/>
  <c r="AX775" i="9"/>
  <c r="AY775" i="9"/>
  <c r="AZ775" i="9"/>
  <c r="BA775" i="9"/>
  <c r="BB775" i="9"/>
  <c r="BC775" i="9"/>
  <c r="BD775" i="9"/>
  <c r="BE775" i="9"/>
  <c r="BF775" i="9"/>
  <c r="BG775" i="9"/>
  <c r="BH775" i="9"/>
  <c r="BI775" i="9"/>
  <c r="BJ775" i="9"/>
  <c r="BK775" i="9"/>
  <c r="B776" i="9"/>
  <c r="C776" i="9"/>
  <c r="D776" i="9"/>
  <c r="F776" i="9" s="1"/>
  <c r="E776" i="9"/>
  <c r="G776" i="9"/>
  <c r="H776" i="9"/>
  <c r="I776" i="9"/>
  <c r="J776" i="9"/>
  <c r="K776" i="9"/>
  <c r="L776" i="9"/>
  <c r="M776" i="9"/>
  <c r="N776" i="9"/>
  <c r="O776" i="9"/>
  <c r="P776" i="9"/>
  <c r="Q776" i="9"/>
  <c r="R776" i="9"/>
  <c r="S776" i="9"/>
  <c r="T776" i="9"/>
  <c r="U776" i="9"/>
  <c r="V776" i="9"/>
  <c r="W776" i="9"/>
  <c r="X776" i="9"/>
  <c r="Y776" i="9"/>
  <c r="Z776" i="9"/>
  <c r="AA776" i="9"/>
  <c r="AB776" i="9"/>
  <c r="AC776" i="9"/>
  <c r="AD776" i="9"/>
  <c r="AE776" i="9"/>
  <c r="AF776" i="9"/>
  <c r="AG776" i="9"/>
  <c r="AH776" i="9"/>
  <c r="AI776" i="9"/>
  <c r="AJ776" i="9"/>
  <c r="AK776" i="9"/>
  <c r="AL776" i="9"/>
  <c r="AM776" i="9"/>
  <c r="AN776" i="9"/>
  <c r="AO776" i="9"/>
  <c r="AP776" i="9"/>
  <c r="AQ776" i="9"/>
  <c r="AR776" i="9"/>
  <c r="AS776" i="9"/>
  <c r="AT776" i="9"/>
  <c r="AU776" i="9"/>
  <c r="AV776" i="9"/>
  <c r="AW776" i="9"/>
  <c r="AX776" i="9"/>
  <c r="AY776" i="9"/>
  <c r="AZ776" i="9"/>
  <c r="BA776" i="9"/>
  <c r="BB776" i="9"/>
  <c r="BC776" i="9"/>
  <c r="BD776" i="9"/>
  <c r="BE776" i="9"/>
  <c r="BF776" i="9"/>
  <c r="BG776" i="9"/>
  <c r="BH776" i="9"/>
  <c r="BI776" i="9"/>
  <c r="BJ776" i="9"/>
  <c r="BK776" i="9"/>
  <c r="B777" i="9"/>
  <c r="BM777" i="9" s="1"/>
  <c r="C777" i="9"/>
  <c r="D777" i="9"/>
  <c r="F777" i="9" s="1"/>
  <c r="E777" i="9"/>
  <c r="G777" i="9"/>
  <c r="H777" i="9"/>
  <c r="I777" i="9"/>
  <c r="J777" i="9"/>
  <c r="K777" i="9"/>
  <c r="L777" i="9"/>
  <c r="M777" i="9"/>
  <c r="N777" i="9"/>
  <c r="O777" i="9"/>
  <c r="P777" i="9"/>
  <c r="Q777" i="9"/>
  <c r="R777" i="9"/>
  <c r="S777" i="9"/>
  <c r="T777" i="9"/>
  <c r="U777" i="9"/>
  <c r="V777" i="9"/>
  <c r="W777" i="9"/>
  <c r="X777" i="9"/>
  <c r="Y777" i="9"/>
  <c r="Z777" i="9"/>
  <c r="AA777" i="9"/>
  <c r="AB777" i="9"/>
  <c r="AC777" i="9"/>
  <c r="AD777" i="9"/>
  <c r="AE777" i="9"/>
  <c r="AF777" i="9"/>
  <c r="AG777" i="9"/>
  <c r="AH777" i="9"/>
  <c r="AI777" i="9"/>
  <c r="AJ777" i="9"/>
  <c r="AK777" i="9"/>
  <c r="AL777" i="9"/>
  <c r="AM777" i="9"/>
  <c r="AN777" i="9"/>
  <c r="AO777" i="9"/>
  <c r="AP777" i="9"/>
  <c r="AQ777" i="9"/>
  <c r="AR777" i="9"/>
  <c r="AS777" i="9"/>
  <c r="AT777" i="9"/>
  <c r="AU777" i="9"/>
  <c r="AV777" i="9"/>
  <c r="AW777" i="9"/>
  <c r="AX777" i="9"/>
  <c r="AY777" i="9"/>
  <c r="AZ777" i="9"/>
  <c r="BA777" i="9"/>
  <c r="BB777" i="9"/>
  <c r="BC777" i="9"/>
  <c r="BD777" i="9"/>
  <c r="BE777" i="9"/>
  <c r="BF777" i="9"/>
  <c r="BG777" i="9"/>
  <c r="BH777" i="9"/>
  <c r="BI777" i="9"/>
  <c r="BJ777" i="9"/>
  <c r="BK777" i="9"/>
  <c r="B778" i="9"/>
  <c r="C778" i="9"/>
  <c r="D778" i="9"/>
  <c r="F778" i="9" s="1"/>
  <c r="E778" i="9"/>
  <c r="G778" i="9"/>
  <c r="H778" i="9"/>
  <c r="I778" i="9"/>
  <c r="J778" i="9"/>
  <c r="K778" i="9"/>
  <c r="L778" i="9"/>
  <c r="M778" i="9"/>
  <c r="N778" i="9"/>
  <c r="O778" i="9"/>
  <c r="P778" i="9"/>
  <c r="Q778" i="9"/>
  <c r="R778" i="9"/>
  <c r="S778" i="9"/>
  <c r="T778" i="9"/>
  <c r="U778" i="9"/>
  <c r="V778" i="9"/>
  <c r="W778" i="9"/>
  <c r="X778" i="9"/>
  <c r="Y778" i="9"/>
  <c r="Z778" i="9"/>
  <c r="AA778" i="9"/>
  <c r="AB778" i="9"/>
  <c r="AC778" i="9"/>
  <c r="AD778" i="9"/>
  <c r="AE778" i="9"/>
  <c r="AF778" i="9"/>
  <c r="AG778" i="9"/>
  <c r="AH778" i="9"/>
  <c r="AI778" i="9"/>
  <c r="AJ778" i="9"/>
  <c r="AK778" i="9"/>
  <c r="AL778" i="9"/>
  <c r="AM778" i="9"/>
  <c r="AN778" i="9"/>
  <c r="AO778" i="9"/>
  <c r="AP778" i="9"/>
  <c r="AQ778" i="9"/>
  <c r="AR778" i="9"/>
  <c r="AS778" i="9"/>
  <c r="AT778" i="9"/>
  <c r="AU778" i="9"/>
  <c r="AV778" i="9"/>
  <c r="AW778" i="9"/>
  <c r="AX778" i="9"/>
  <c r="AY778" i="9"/>
  <c r="AZ778" i="9"/>
  <c r="BA778" i="9"/>
  <c r="BB778" i="9"/>
  <c r="BC778" i="9"/>
  <c r="BD778" i="9"/>
  <c r="BE778" i="9"/>
  <c r="BF778" i="9"/>
  <c r="BG778" i="9"/>
  <c r="BH778" i="9"/>
  <c r="BI778" i="9"/>
  <c r="BJ778" i="9"/>
  <c r="BK778" i="9"/>
  <c r="B779" i="9"/>
  <c r="C779" i="9"/>
  <c r="D779" i="9"/>
  <c r="F779" i="9" s="1"/>
  <c r="E779" i="9"/>
  <c r="G779" i="9"/>
  <c r="H779" i="9"/>
  <c r="I779" i="9"/>
  <c r="J779" i="9"/>
  <c r="K779" i="9"/>
  <c r="L779" i="9"/>
  <c r="M779" i="9"/>
  <c r="N779" i="9"/>
  <c r="O779" i="9"/>
  <c r="P779" i="9"/>
  <c r="Q779" i="9"/>
  <c r="R779" i="9"/>
  <c r="S779" i="9"/>
  <c r="T779" i="9"/>
  <c r="U779" i="9"/>
  <c r="V779" i="9"/>
  <c r="W779" i="9"/>
  <c r="X779" i="9"/>
  <c r="Y779" i="9"/>
  <c r="Z779" i="9"/>
  <c r="AA779" i="9"/>
  <c r="AB779" i="9"/>
  <c r="AC779" i="9"/>
  <c r="AD779" i="9"/>
  <c r="AE779" i="9"/>
  <c r="AF779" i="9"/>
  <c r="AG779" i="9"/>
  <c r="AH779" i="9"/>
  <c r="AI779" i="9"/>
  <c r="AJ779" i="9"/>
  <c r="AK779" i="9"/>
  <c r="AL779" i="9"/>
  <c r="AM779" i="9"/>
  <c r="AN779" i="9"/>
  <c r="AO779" i="9"/>
  <c r="AP779" i="9"/>
  <c r="AQ779" i="9"/>
  <c r="AR779" i="9"/>
  <c r="AS779" i="9"/>
  <c r="AT779" i="9"/>
  <c r="AU779" i="9"/>
  <c r="AV779" i="9"/>
  <c r="AW779" i="9"/>
  <c r="AX779" i="9"/>
  <c r="AY779" i="9"/>
  <c r="AZ779" i="9"/>
  <c r="BA779" i="9"/>
  <c r="BB779" i="9"/>
  <c r="BC779" i="9"/>
  <c r="BD779" i="9"/>
  <c r="BE779" i="9"/>
  <c r="BF779" i="9"/>
  <c r="BG779" i="9"/>
  <c r="BH779" i="9"/>
  <c r="BI779" i="9"/>
  <c r="BJ779" i="9"/>
  <c r="BK779" i="9"/>
  <c r="B780" i="9"/>
  <c r="C780" i="9"/>
  <c r="D780" i="9"/>
  <c r="F780" i="9" s="1"/>
  <c r="E780" i="9"/>
  <c r="G780" i="9"/>
  <c r="H780" i="9"/>
  <c r="I780" i="9"/>
  <c r="J780" i="9"/>
  <c r="K780" i="9"/>
  <c r="L780" i="9"/>
  <c r="M780" i="9"/>
  <c r="N780" i="9"/>
  <c r="O780" i="9"/>
  <c r="P780" i="9"/>
  <c r="Q780" i="9"/>
  <c r="R780" i="9"/>
  <c r="S780" i="9"/>
  <c r="T780" i="9"/>
  <c r="U780" i="9"/>
  <c r="V780" i="9"/>
  <c r="W780" i="9"/>
  <c r="X780" i="9"/>
  <c r="Y780" i="9"/>
  <c r="Z780" i="9"/>
  <c r="AA780" i="9"/>
  <c r="AB780" i="9"/>
  <c r="AC780" i="9"/>
  <c r="AD780" i="9"/>
  <c r="AE780" i="9"/>
  <c r="AF780" i="9"/>
  <c r="AG780" i="9"/>
  <c r="AH780" i="9"/>
  <c r="AI780" i="9"/>
  <c r="AJ780" i="9"/>
  <c r="AK780" i="9"/>
  <c r="AL780" i="9"/>
  <c r="AM780" i="9"/>
  <c r="AN780" i="9"/>
  <c r="AO780" i="9"/>
  <c r="AP780" i="9"/>
  <c r="AQ780" i="9"/>
  <c r="AR780" i="9"/>
  <c r="AS780" i="9"/>
  <c r="AT780" i="9"/>
  <c r="AU780" i="9"/>
  <c r="AV780" i="9"/>
  <c r="AW780" i="9"/>
  <c r="AX780" i="9"/>
  <c r="AY780" i="9"/>
  <c r="AZ780" i="9"/>
  <c r="BA780" i="9"/>
  <c r="BB780" i="9"/>
  <c r="BC780" i="9"/>
  <c r="BD780" i="9"/>
  <c r="BE780" i="9"/>
  <c r="BF780" i="9"/>
  <c r="BG780" i="9"/>
  <c r="BH780" i="9"/>
  <c r="BI780" i="9"/>
  <c r="BJ780" i="9"/>
  <c r="BK780" i="9"/>
  <c r="B781" i="9"/>
  <c r="BO781" i="9" s="1"/>
  <c r="C781" i="9"/>
  <c r="D781" i="9"/>
  <c r="F781" i="9" s="1"/>
  <c r="E781" i="9"/>
  <c r="G781" i="9"/>
  <c r="H781" i="9"/>
  <c r="I781" i="9"/>
  <c r="J781" i="9"/>
  <c r="K781" i="9"/>
  <c r="L781" i="9"/>
  <c r="M781" i="9"/>
  <c r="N781" i="9"/>
  <c r="O781" i="9"/>
  <c r="P781" i="9"/>
  <c r="Q781" i="9"/>
  <c r="R781" i="9"/>
  <c r="S781" i="9"/>
  <c r="T781" i="9"/>
  <c r="U781" i="9"/>
  <c r="V781" i="9"/>
  <c r="W781" i="9"/>
  <c r="X781" i="9"/>
  <c r="Y781" i="9"/>
  <c r="Z781" i="9"/>
  <c r="AA781" i="9"/>
  <c r="AB781" i="9"/>
  <c r="AC781" i="9"/>
  <c r="AD781" i="9"/>
  <c r="AE781" i="9"/>
  <c r="AF781" i="9"/>
  <c r="AG781" i="9"/>
  <c r="AH781" i="9"/>
  <c r="AI781" i="9"/>
  <c r="AJ781" i="9"/>
  <c r="AK781" i="9"/>
  <c r="AL781" i="9"/>
  <c r="AM781" i="9"/>
  <c r="AN781" i="9"/>
  <c r="AO781" i="9"/>
  <c r="AP781" i="9"/>
  <c r="AQ781" i="9"/>
  <c r="AR781" i="9"/>
  <c r="AS781" i="9"/>
  <c r="AT781" i="9"/>
  <c r="AU781" i="9"/>
  <c r="AV781" i="9"/>
  <c r="AW781" i="9"/>
  <c r="AX781" i="9"/>
  <c r="AY781" i="9"/>
  <c r="AZ781" i="9"/>
  <c r="BA781" i="9"/>
  <c r="BB781" i="9"/>
  <c r="BC781" i="9"/>
  <c r="BD781" i="9"/>
  <c r="BE781" i="9"/>
  <c r="BF781" i="9"/>
  <c r="BG781" i="9"/>
  <c r="BH781" i="9"/>
  <c r="BI781" i="9"/>
  <c r="BJ781" i="9"/>
  <c r="BK781" i="9"/>
  <c r="B782" i="9"/>
  <c r="BP782" i="9" s="1"/>
  <c r="C782" i="9"/>
  <c r="D782" i="9"/>
  <c r="F782" i="9" s="1"/>
  <c r="E782" i="9"/>
  <c r="G782" i="9"/>
  <c r="H782" i="9"/>
  <c r="I782" i="9"/>
  <c r="J782" i="9"/>
  <c r="K782" i="9"/>
  <c r="L782" i="9"/>
  <c r="M782" i="9"/>
  <c r="N782" i="9"/>
  <c r="O782" i="9"/>
  <c r="P782" i="9"/>
  <c r="Q782" i="9"/>
  <c r="R782" i="9"/>
  <c r="S782" i="9"/>
  <c r="T782" i="9"/>
  <c r="U782" i="9"/>
  <c r="V782" i="9"/>
  <c r="W782" i="9"/>
  <c r="X782" i="9"/>
  <c r="Y782" i="9"/>
  <c r="Z782" i="9"/>
  <c r="AA782" i="9"/>
  <c r="AB782" i="9"/>
  <c r="AC782" i="9"/>
  <c r="AD782" i="9"/>
  <c r="AE782" i="9"/>
  <c r="AF782" i="9"/>
  <c r="AG782" i="9"/>
  <c r="AH782" i="9"/>
  <c r="AI782" i="9"/>
  <c r="AJ782" i="9"/>
  <c r="AK782" i="9"/>
  <c r="AL782" i="9"/>
  <c r="AM782" i="9"/>
  <c r="AN782" i="9"/>
  <c r="AO782" i="9"/>
  <c r="AP782" i="9"/>
  <c r="AQ782" i="9"/>
  <c r="AR782" i="9"/>
  <c r="AS782" i="9"/>
  <c r="AT782" i="9"/>
  <c r="AU782" i="9"/>
  <c r="AV782" i="9"/>
  <c r="AW782" i="9"/>
  <c r="AX782" i="9"/>
  <c r="AY782" i="9"/>
  <c r="AZ782" i="9"/>
  <c r="BA782" i="9"/>
  <c r="BB782" i="9"/>
  <c r="BC782" i="9"/>
  <c r="BD782" i="9"/>
  <c r="BE782" i="9"/>
  <c r="BF782" i="9"/>
  <c r="BG782" i="9"/>
  <c r="BH782" i="9"/>
  <c r="BI782" i="9"/>
  <c r="BJ782" i="9"/>
  <c r="BK782" i="9"/>
  <c r="B783" i="9"/>
  <c r="C783" i="9"/>
  <c r="D783" i="9"/>
  <c r="F783" i="9" s="1"/>
  <c r="E783" i="9"/>
  <c r="G783" i="9"/>
  <c r="H783" i="9"/>
  <c r="I783" i="9"/>
  <c r="J783" i="9"/>
  <c r="K783" i="9"/>
  <c r="L783" i="9"/>
  <c r="M783" i="9"/>
  <c r="N783" i="9"/>
  <c r="O783" i="9"/>
  <c r="P783" i="9"/>
  <c r="Q783" i="9"/>
  <c r="R783" i="9"/>
  <c r="S783" i="9"/>
  <c r="T783" i="9"/>
  <c r="U783" i="9"/>
  <c r="V783" i="9"/>
  <c r="W783" i="9"/>
  <c r="X783" i="9"/>
  <c r="Y783" i="9"/>
  <c r="Z783" i="9"/>
  <c r="AA783" i="9"/>
  <c r="AB783" i="9"/>
  <c r="AC783" i="9"/>
  <c r="AD783" i="9"/>
  <c r="AE783" i="9"/>
  <c r="AF783" i="9"/>
  <c r="AG783" i="9"/>
  <c r="AH783" i="9"/>
  <c r="AI783" i="9"/>
  <c r="AJ783" i="9"/>
  <c r="AK783" i="9"/>
  <c r="AL783" i="9"/>
  <c r="AM783" i="9"/>
  <c r="AN783" i="9"/>
  <c r="AO783" i="9"/>
  <c r="AP783" i="9"/>
  <c r="AQ783" i="9"/>
  <c r="AR783" i="9"/>
  <c r="AS783" i="9"/>
  <c r="AT783" i="9"/>
  <c r="AU783" i="9"/>
  <c r="AV783" i="9"/>
  <c r="AW783" i="9"/>
  <c r="AX783" i="9"/>
  <c r="AY783" i="9"/>
  <c r="AZ783" i="9"/>
  <c r="BA783" i="9"/>
  <c r="BB783" i="9"/>
  <c r="BC783" i="9"/>
  <c r="BD783" i="9"/>
  <c r="BE783" i="9"/>
  <c r="BF783" i="9"/>
  <c r="BG783" i="9"/>
  <c r="BH783" i="9"/>
  <c r="BI783" i="9"/>
  <c r="BJ783" i="9"/>
  <c r="BK783" i="9"/>
  <c r="B784" i="9"/>
  <c r="BL784" i="9" s="1"/>
  <c r="C784" i="9"/>
  <c r="D784" i="9"/>
  <c r="F784" i="9" s="1"/>
  <c r="E784" i="9"/>
  <c r="G784" i="9"/>
  <c r="H784" i="9"/>
  <c r="I784" i="9"/>
  <c r="J784" i="9"/>
  <c r="K784" i="9"/>
  <c r="L784" i="9"/>
  <c r="M784" i="9"/>
  <c r="N784" i="9"/>
  <c r="O784" i="9"/>
  <c r="P784" i="9"/>
  <c r="Q784" i="9"/>
  <c r="R784" i="9"/>
  <c r="S784" i="9"/>
  <c r="T784" i="9"/>
  <c r="U784" i="9"/>
  <c r="V784" i="9"/>
  <c r="W784" i="9"/>
  <c r="X784" i="9"/>
  <c r="Y784" i="9"/>
  <c r="Z784" i="9"/>
  <c r="AA784" i="9"/>
  <c r="AB784" i="9"/>
  <c r="AC784" i="9"/>
  <c r="AD784" i="9"/>
  <c r="AE784" i="9"/>
  <c r="AF784" i="9"/>
  <c r="AG784" i="9"/>
  <c r="AH784" i="9"/>
  <c r="AI784" i="9"/>
  <c r="AJ784" i="9"/>
  <c r="AK784" i="9"/>
  <c r="AL784" i="9"/>
  <c r="AM784" i="9"/>
  <c r="AN784" i="9"/>
  <c r="AO784" i="9"/>
  <c r="AP784" i="9"/>
  <c r="AQ784" i="9"/>
  <c r="AR784" i="9"/>
  <c r="AS784" i="9"/>
  <c r="AT784" i="9"/>
  <c r="AU784" i="9"/>
  <c r="AV784" i="9"/>
  <c r="AW784" i="9"/>
  <c r="AX784" i="9"/>
  <c r="AY784" i="9"/>
  <c r="AZ784" i="9"/>
  <c r="BA784" i="9"/>
  <c r="BB784" i="9"/>
  <c r="BC784" i="9"/>
  <c r="BD784" i="9"/>
  <c r="BE784" i="9"/>
  <c r="BF784" i="9"/>
  <c r="BG784" i="9"/>
  <c r="BH784" i="9"/>
  <c r="BI784" i="9"/>
  <c r="BJ784" i="9"/>
  <c r="BK784" i="9"/>
  <c r="B785" i="9"/>
  <c r="C785" i="9"/>
  <c r="D785" i="9"/>
  <c r="F785" i="9" s="1"/>
  <c r="E785" i="9"/>
  <c r="G785" i="9"/>
  <c r="H785" i="9"/>
  <c r="I785" i="9"/>
  <c r="J785" i="9"/>
  <c r="K785" i="9"/>
  <c r="L785" i="9"/>
  <c r="M785" i="9"/>
  <c r="N785" i="9"/>
  <c r="O785" i="9"/>
  <c r="P785" i="9"/>
  <c r="Q785" i="9"/>
  <c r="R785" i="9"/>
  <c r="S785" i="9"/>
  <c r="T785" i="9"/>
  <c r="U785" i="9"/>
  <c r="V785" i="9"/>
  <c r="W785" i="9"/>
  <c r="X785" i="9"/>
  <c r="Y785" i="9"/>
  <c r="Z785" i="9"/>
  <c r="AA785" i="9"/>
  <c r="AB785" i="9"/>
  <c r="AC785" i="9"/>
  <c r="AD785" i="9"/>
  <c r="AE785" i="9"/>
  <c r="AF785" i="9"/>
  <c r="AG785" i="9"/>
  <c r="AH785" i="9"/>
  <c r="AI785" i="9"/>
  <c r="AJ785" i="9"/>
  <c r="AK785" i="9"/>
  <c r="AL785" i="9"/>
  <c r="AM785" i="9"/>
  <c r="AN785" i="9"/>
  <c r="AO785" i="9"/>
  <c r="AP785" i="9"/>
  <c r="AQ785" i="9"/>
  <c r="AR785" i="9"/>
  <c r="AS785" i="9"/>
  <c r="AT785" i="9"/>
  <c r="AU785" i="9"/>
  <c r="AV785" i="9"/>
  <c r="AW785" i="9"/>
  <c r="AX785" i="9"/>
  <c r="AY785" i="9"/>
  <c r="AZ785" i="9"/>
  <c r="BA785" i="9"/>
  <c r="BB785" i="9"/>
  <c r="BC785" i="9"/>
  <c r="BD785" i="9"/>
  <c r="BE785" i="9"/>
  <c r="BF785" i="9"/>
  <c r="BG785" i="9"/>
  <c r="BH785" i="9"/>
  <c r="BI785" i="9"/>
  <c r="BJ785" i="9"/>
  <c r="BK785" i="9"/>
  <c r="B786" i="9"/>
  <c r="BO786" i="9" s="1"/>
  <c r="C786" i="9"/>
  <c r="D786" i="9"/>
  <c r="F786" i="9" s="1"/>
  <c r="E786" i="9"/>
  <c r="G786" i="9"/>
  <c r="H786" i="9"/>
  <c r="I786" i="9"/>
  <c r="J786" i="9"/>
  <c r="K786" i="9"/>
  <c r="L786" i="9"/>
  <c r="M786" i="9"/>
  <c r="N786" i="9"/>
  <c r="O786" i="9"/>
  <c r="P786" i="9"/>
  <c r="Q786" i="9"/>
  <c r="R786" i="9"/>
  <c r="S786" i="9"/>
  <c r="T786" i="9"/>
  <c r="U786" i="9"/>
  <c r="V786" i="9"/>
  <c r="W786" i="9"/>
  <c r="X786" i="9"/>
  <c r="Y786" i="9"/>
  <c r="Z786" i="9"/>
  <c r="AA786" i="9"/>
  <c r="AB786" i="9"/>
  <c r="AC786" i="9"/>
  <c r="AD786" i="9"/>
  <c r="AE786" i="9"/>
  <c r="AF786" i="9"/>
  <c r="AG786" i="9"/>
  <c r="AH786" i="9"/>
  <c r="AI786" i="9"/>
  <c r="AJ786" i="9"/>
  <c r="AK786" i="9"/>
  <c r="AL786" i="9"/>
  <c r="AM786" i="9"/>
  <c r="AN786" i="9"/>
  <c r="AO786" i="9"/>
  <c r="AP786" i="9"/>
  <c r="AQ786" i="9"/>
  <c r="AR786" i="9"/>
  <c r="AS786" i="9"/>
  <c r="AT786" i="9"/>
  <c r="AU786" i="9"/>
  <c r="AV786" i="9"/>
  <c r="AW786" i="9"/>
  <c r="AX786" i="9"/>
  <c r="AY786" i="9"/>
  <c r="AZ786" i="9"/>
  <c r="BA786" i="9"/>
  <c r="BB786" i="9"/>
  <c r="BC786" i="9"/>
  <c r="BD786" i="9"/>
  <c r="BE786" i="9"/>
  <c r="BF786" i="9"/>
  <c r="BG786" i="9"/>
  <c r="BH786" i="9"/>
  <c r="BI786" i="9"/>
  <c r="BJ786" i="9"/>
  <c r="BK786" i="9"/>
  <c r="B787" i="9"/>
  <c r="BM787" i="9" s="1"/>
  <c r="C787" i="9"/>
  <c r="D787" i="9"/>
  <c r="F787" i="9" s="1"/>
  <c r="E787" i="9"/>
  <c r="G787" i="9"/>
  <c r="H787" i="9"/>
  <c r="I787" i="9"/>
  <c r="J787" i="9"/>
  <c r="K787" i="9"/>
  <c r="L787" i="9"/>
  <c r="M787" i="9"/>
  <c r="N787" i="9"/>
  <c r="O787" i="9"/>
  <c r="P787" i="9"/>
  <c r="Q787" i="9"/>
  <c r="R787" i="9"/>
  <c r="S787" i="9"/>
  <c r="T787" i="9"/>
  <c r="U787" i="9"/>
  <c r="V787" i="9"/>
  <c r="W787" i="9"/>
  <c r="X787" i="9"/>
  <c r="Y787" i="9"/>
  <c r="Z787" i="9"/>
  <c r="AA787" i="9"/>
  <c r="AB787" i="9"/>
  <c r="AC787" i="9"/>
  <c r="AD787" i="9"/>
  <c r="AE787" i="9"/>
  <c r="AF787" i="9"/>
  <c r="AG787" i="9"/>
  <c r="AH787" i="9"/>
  <c r="AI787" i="9"/>
  <c r="AJ787" i="9"/>
  <c r="AK787" i="9"/>
  <c r="AL787" i="9"/>
  <c r="AM787" i="9"/>
  <c r="AN787" i="9"/>
  <c r="AO787" i="9"/>
  <c r="AP787" i="9"/>
  <c r="AQ787" i="9"/>
  <c r="AR787" i="9"/>
  <c r="AS787" i="9"/>
  <c r="AT787" i="9"/>
  <c r="AU787" i="9"/>
  <c r="AV787" i="9"/>
  <c r="AW787" i="9"/>
  <c r="AX787" i="9"/>
  <c r="AY787" i="9"/>
  <c r="AZ787" i="9"/>
  <c r="BA787" i="9"/>
  <c r="BB787" i="9"/>
  <c r="BC787" i="9"/>
  <c r="BD787" i="9"/>
  <c r="BE787" i="9"/>
  <c r="BF787" i="9"/>
  <c r="BG787" i="9"/>
  <c r="BH787" i="9"/>
  <c r="BI787" i="9"/>
  <c r="BJ787" i="9"/>
  <c r="BK787" i="9"/>
  <c r="B788" i="9"/>
  <c r="BN788" i="9" s="1"/>
  <c r="C788" i="9"/>
  <c r="D788" i="9"/>
  <c r="F788" i="9" s="1"/>
  <c r="E788" i="9"/>
  <c r="G788" i="9"/>
  <c r="H788" i="9"/>
  <c r="I788" i="9"/>
  <c r="J788" i="9"/>
  <c r="K788" i="9"/>
  <c r="L788" i="9"/>
  <c r="M788" i="9"/>
  <c r="N788" i="9"/>
  <c r="O788" i="9"/>
  <c r="P788" i="9"/>
  <c r="Q788" i="9"/>
  <c r="R788" i="9"/>
  <c r="S788" i="9"/>
  <c r="T788" i="9"/>
  <c r="U788" i="9"/>
  <c r="V788" i="9"/>
  <c r="W788" i="9"/>
  <c r="X788" i="9"/>
  <c r="Y788" i="9"/>
  <c r="Z788" i="9"/>
  <c r="AA788" i="9"/>
  <c r="AB788" i="9"/>
  <c r="AC788" i="9"/>
  <c r="AD788" i="9"/>
  <c r="AE788" i="9"/>
  <c r="AF788" i="9"/>
  <c r="AG788" i="9"/>
  <c r="AH788" i="9"/>
  <c r="AI788" i="9"/>
  <c r="AJ788" i="9"/>
  <c r="AK788" i="9"/>
  <c r="AL788" i="9"/>
  <c r="AM788" i="9"/>
  <c r="AN788" i="9"/>
  <c r="AO788" i="9"/>
  <c r="AP788" i="9"/>
  <c r="AQ788" i="9"/>
  <c r="AR788" i="9"/>
  <c r="AS788" i="9"/>
  <c r="AT788" i="9"/>
  <c r="AU788" i="9"/>
  <c r="AV788" i="9"/>
  <c r="AW788" i="9"/>
  <c r="AX788" i="9"/>
  <c r="AY788" i="9"/>
  <c r="AZ788" i="9"/>
  <c r="BA788" i="9"/>
  <c r="BB788" i="9"/>
  <c r="BC788" i="9"/>
  <c r="BD788" i="9"/>
  <c r="BE788" i="9"/>
  <c r="BF788" i="9"/>
  <c r="BG788" i="9"/>
  <c r="BH788" i="9"/>
  <c r="BI788" i="9"/>
  <c r="BJ788" i="9"/>
  <c r="BK788" i="9"/>
  <c r="B789" i="9"/>
  <c r="C789" i="9"/>
  <c r="D789" i="9"/>
  <c r="F789" i="9" s="1"/>
  <c r="E789" i="9"/>
  <c r="G789" i="9"/>
  <c r="H789" i="9"/>
  <c r="I789" i="9"/>
  <c r="J789" i="9"/>
  <c r="K789" i="9"/>
  <c r="L789" i="9"/>
  <c r="M789" i="9"/>
  <c r="N789" i="9"/>
  <c r="O789" i="9"/>
  <c r="P789" i="9"/>
  <c r="Q789" i="9"/>
  <c r="R789" i="9"/>
  <c r="S789" i="9"/>
  <c r="T789" i="9"/>
  <c r="U789" i="9"/>
  <c r="V789" i="9"/>
  <c r="W789" i="9"/>
  <c r="X789" i="9"/>
  <c r="Y789" i="9"/>
  <c r="Z789" i="9"/>
  <c r="AA789" i="9"/>
  <c r="AB789" i="9"/>
  <c r="AC789" i="9"/>
  <c r="AD789" i="9"/>
  <c r="AE789" i="9"/>
  <c r="AF789" i="9"/>
  <c r="AG789" i="9"/>
  <c r="AH789" i="9"/>
  <c r="AI789" i="9"/>
  <c r="AJ789" i="9"/>
  <c r="AK789" i="9"/>
  <c r="AL789" i="9"/>
  <c r="AM789" i="9"/>
  <c r="AN789" i="9"/>
  <c r="AO789" i="9"/>
  <c r="AP789" i="9"/>
  <c r="AQ789" i="9"/>
  <c r="AR789" i="9"/>
  <c r="AS789" i="9"/>
  <c r="AT789" i="9"/>
  <c r="AU789" i="9"/>
  <c r="AV789" i="9"/>
  <c r="AW789" i="9"/>
  <c r="AX789" i="9"/>
  <c r="AY789" i="9"/>
  <c r="AZ789" i="9"/>
  <c r="BA789" i="9"/>
  <c r="BB789" i="9"/>
  <c r="BC789" i="9"/>
  <c r="BD789" i="9"/>
  <c r="BE789" i="9"/>
  <c r="BF789" i="9"/>
  <c r="BG789" i="9"/>
  <c r="BH789" i="9"/>
  <c r="BI789" i="9"/>
  <c r="BJ789" i="9"/>
  <c r="BK789" i="9"/>
  <c r="B790" i="9"/>
  <c r="BM790" i="9" s="1"/>
  <c r="C790" i="9"/>
  <c r="D790" i="9"/>
  <c r="F790" i="9" s="1"/>
  <c r="E790" i="9"/>
  <c r="G790" i="9"/>
  <c r="H790" i="9"/>
  <c r="I790" i="9"/>
  <c r="J790" i="9"/>
  <c r="K790" i="9"/>
  <c r="L790" i="9"/>
  <c r="M790" i="9"/>
  <c r="N790" i="9"/>
  <c r="O790" i="9"/>
  <c r="P790" i="9"/>
  <c r="Q790" i="9"/>
  <c r="R790" i="9"/>
  <c r="S790" i="9"/>
  <c r="T790" i="9"/>
  <c r="U790" i="9"/>
  <c r="V790" i="9"/>
  <c r="W790" i="9"/>
  <c r="X790" i="9"/>
  <c r="Y790" i="9"/>
  <c r="Z790" i="9"/>
  <c r="AA790" i="9"/>
  <c r="AB790" i="9"/>
  <c r="AC790" i="9"/>
  <c r="AD790" i="9"/>
  <c r="AE790" i="9"/>
  <c r="AF790" i="9"/>
  <c r="AG790" i="9"/>
  <c r="AH790" i="9"/>
  <c r="AI790" i="9"/>
  <c r="AJ790" i="9"/>
  <c r="AK790" i="9"/>
  <c r="AL790" i="9"/>
  <c r="AM790" i="9"/>
  <c r="AN790" i="9"/>
  <c r="AO790" i="9"/>
  <c r="AP790" i="9"/>
  <c r="AQ790" i="9"/>
  <c r="AR790" i="9"/>
  <c r="AS790" i="9"/>
  <c r="AT790" i="9"/>
  <c r="AU790" i="9"/>
  <c r="AV790" i="9"/>
  <c r="AW790" i="9"/>
  <c r="AX790" i="9"/>
  <c r="AY790" i="9"/>
  <c r="AZ790" i="9"/>
  <c r="BA790" i="9"/>
  <c r="BB790" i="9"/>
  <c r="BC790" i="9"/>
  <c r="BD790" i="9"/>
  <c r="BE790" i="9"/>
  <c r="BF790" i="9"/>
  <c r="BG790" i="9"/>
  <c r="BH790" i="9"/>
  <c r="BI790" i="9"/>
  <c r="BJ790" i="9"/>
  <c r="BK790" i="9"/>
  <c r="B791" i="9"/>
  <c r="C791" i="9"/>
  <c r="D791" i="9"/>
  <c r="F791" i="9" s="1"/>
  <c r="E791" i="9"/>
  <c r="G791" i="9"/>
  <c r="H791" i="9"/>
  <c r="I791" i="9"/>
  <c r="J791" i="9"/>
  <c r="K791" i="9"/>
  <c r="L791" i="9"/>
  <c r="M791" i="9"/>
  <c r="N791" i="9"/>
  <c r="O791" i="9"/>
  <c r="P791" i="9"/>
  <c r="Q791" i="9"/>
  <c r="R791" i="9"/>
  <c r="S791" i="9"/>
  <c r="T791" i="9"/>
  <c r="U791" i="9"/>
  <c r="V791" i="9"/>
  <c r="W791" i="9"/>
  <c r="X791" i="9"/>
  <c r="Y791" i="9"/>
  <c r="Z791" i="9"/>
  <c r="AA791" i="9"/>
  <c r="AB791" i="9"/>
  <c r="AC791" i="9"/>
  <c r="AD791" i="9"/>
  <c r="AE791" i="9"/>
  <c r="AF791" i="9"/>
  <c r="AG791" i="9"/>
  <c r="AH791" i="9"/>
  <c r="AI791" i="9"/>
  <c r="AJ791" i="9"/>
  <c r="AK791" i="9"/>
  <c r="AL791" i="9"/>
  <c r="AM791" i="9"/>
  <c r="AN791" i="9"/>
  <c r="AO791" i="9"/>
  <c r="AP791" i="9"/>
  <c r="AQ791" i="9"/>
  <c r="AR791" i="9"/>
  <c r="AS791" i="9"/>
  <c r="AT791" i="9"/>
  <c r="AU791" i="9"/>
  <c r="AV791" i="9"/>
  <c r="AW791" i="9"/>
  <c r="AX791" i="9"/>
  <c r="AY791" i="9"/>
  <c r="AZ791" i="9"/>
  <c r="BA791" i="9"/>
  <c r="BB791" i="9"/>
  <c r="BC791" i="9"/>
  <c r="BD791" i="9"/>
  <c r="BE791" i="9"/>
  <c r="BF791" i="9"/>
  <c r="BG791" i="9"/>
  <c r="BH791" i="9"/>
  <c r="BI791" i="9"/>
  <c r="BJ791" i="9"/>
  <c r="BK791" i="9"/>
  <c r="B792" i="9"/>
  <c r="C792" i="9"/>
  <c r="D792" i="9"/>
  <c r="F792" i="9" s="1"/>
  <c r="E792" i="9"/>
  <c r="G792" i="9"/>
  <c r="H792" i="9"/>
  <c r="I792" i="9"/>
  <c r="J792" i="9"/>
  <c r="K792" i="9"/>
  <c r="L792" i="9"/>
  <c r="M792" i="9"/>
  <c r="N792" i="9"/>
  <c r="O792" i="9"/>
  <c r="P792" i="9"/>
  <c r="Q792" i="9"/>
  <c r="R792" i="9"/>
  <c r="S792" i="9"/>
  <c r="T792" i="9"/>
  <c r="U792" i="9"/>
  <c r="V792" i="9"/>
  <c r="W792" i="9"/>
  <c r="X792" i="9"/>
  <c r="Y792" i="9"/>
  <c r="Z792" i="9"/>
  <c r="AA792" i="9"/>
  <c r="AB792" i="9"/>
  <c r="AC792" i="9"/>
  <c r="AD792" i="9"/>
  <c r="AE792" i="9"/>
  <c r="AF792" i="9"/>
  <c r="AG792" i="9"/>
  <c r="AH792" i="9"/>
  <c r="AI792" i="9"/>
  <c r="AJ792" i="9"/>
  <c r="AK792" i="9"/>
  <c r="AL792" i="9"/>
  <c r="AM792" i="9"/>
  <c r="AN792" i="9"/>
  <c r="AO792" i="9"/>
  <c r="AP792" i="9"/>
  <c r="AQ792" i="9"/>
  <c r="AR792" i="9"/>
  <c r="AS792" i="9"/>
  <c r="AT792" i="9"/>
  <c r="AU792" i="9"/>
  <c r="AV792" i="9"/>
  <c r="AW792" i="9"/>
  <c r="AX792" i="9"/>
  <c r="AY792" i="9"/>
  <c r="AZ792" i="9"/>
  <c r="BA792" i="9"/>
  <c r="BB792" i="9"/>
  <c r="BC792" i="9"/>
  <c r="BD792" i="9"/>
  <c r="BE792" i="9"/>
  <c r="BF792" i="9"/>
  <c r="BG792" i="9"/>
  <c r="BH792" i="9"/>
  <c r="BI792" i="9"/>
  <c r="BJ792" i="9"/>
  <c r="BK792" i="9"/>
  <c r="B793" i="9"/>
  <c r="BL793" i="9" s="1"/>
  <c r="C793" i="9"/>
  <c r="D793" i="9"/>
  <c r="F793" i="9" s="1"/>
  <c r="E793" i="9"/>
  <c r="G793" i="9"/>
  <c r="H793" i="9"/>
  <c r="I793" i="9"/>
  <c r="J793" i="9"/>
  <c r="K793" i="9"/>
  <c r="L793" i="9"/>
  <c r="M793" i="9"/>
  <c r="N793" i="9"/>
  <c r="O793" i="9"/>
  <c r="P793" i="9"/>
  <c r="Q793" i="9"/>
  <c r="R793" i="9"/>
  <c r="S793" i="9"/>
  <c r="T793" i="9"/>
  <c r="U793" i="9"/>
  <c r="V793" i="9"/>
  <c r="W793" i="9"/>
  <c r="X793" i="9"/>
  <c r="Y793" i="9"/>
  <c r="Z793" i="9"/>
  <c r="AA793" i="9"/>
  <c r="AB793" i="9"/>
  <c r="AC793" i="9"/>
  <c r="AD793" i="9"/>
  <c r="AE793" i="9"/>
  <c r="AF793" i="9"/>
  <c r="AG793" i="9"/>
  <c r="AH793" i="9"/>
  <c r="AI793" i="9"/>
  <c r="AJ793" i="9"/>
  <c r="AK793" i="9"/>
  <c r="AL793" i="9"/>
  <c r="AM793" i="9"/>
  <c r="AN793" i="9"/>
  <c r="AO793" i="9"/>
  <c r="AP793" i="9"/>
  <c r="AQ793" i="9"/>
  <c r="AR793" i="9"/>
  <c r="AS793" i="9"/>
  <c r="AT793" i="9"/>
  <c r="AU793" i="9"/>
  <c r="AV793" i="9"/>
  <c r="AW793" i="9"/>
  <c r="AX793" i="9"/>
  <c r="AY793" i="9"/>
  <c r="AZ793" i="9"/>
  <c r="BA793" i="9"/>
  <c r="BB793" i="9"/>
  <c r="BC793" i="9"/>
  <c r="BD793" i="9"/>
  <c r="BE793" i="9"/>
  <c r="BF793" i="9"/>
  <c r="BG793" i="9"/>
  <c r="BH793" i="9"/>
  <c r="BI793" i="9"/>
  <c r="BJ793" i="9"/>
  <c r="BK793" i="9"/>
  <c r="B794" i="9"/>
  <c r="C794" i="9"/>
  <c r="D794" i="9"/>
  <c r="F794" i="9" s="1"/>
  <c r="E794" i="9"/>
  <c r="G794" i="9"/>
  <c r="H794" i="9"/>
  <c r="I794" i="9"/>
  <c r="J794" i="9"/>
  <c r="K794" i="9"/>
  <c r="L794" i="9"/>
  <c r="M794" i="9"/>
  <c r="N794" i="9"/>
  <c r="O794" i="9"/>
  <c r="P794" i="9"/>
  <c r="Q794" i="9"/>
  <c r="R794" i="9"/>
  <c r="S794" i="9"/>
  <c r="T794" i="9"/>
  <c r="U794" i="9"/>
  <c r="V794" i="9"/>
  <c r="W794" i="9"/>
  <c r="X794" i="9"/>
  <c r="Y794" i="9"/>
  <c r="Z794" i="9"/>
  <c r="AA794" i="9"/>
  <c r="AB794" i="9"/>
  <c r="AC794" i="9"/>
  <c r="AD794" i="9"/>
  <c r="AE794" i="9"/>
  <c r="AF794" i="9"/>
  <c r="AG794" i="9"/>
  <c r="AH794" i="9"/>
  <c r="AI794" i="9"/>
  <c r="AJ794" i="9"/>
  <c r="AK794" i="9"/>
  <c r="AL794" i="9"/>
  <c r="AM794" i="9"/>
  <c r="AN794" i="9"/>
  <c r="AO794" i="9"/>
  <c r="AP794" i="9"/>
  <c r="AQ794" i="9"/>
  <c r="AR794" i="9"/>
  <c r="AS794" i="9"/>
  <c r="AT794" i="9"/>
  <c r="AU794" i="9"/>
  <c r="AV794" i="9"/>
  <c r="AW794" i="9"/>
  <c r="AX794" i="9"/>
  <c r="AY794" i="9"/>
  <c r="AZ794" i="9"/>
  <c r="BA794" i="9"/>
  <c r="BB794" i="9"/>
  <c r="BC794" i="9"/>
  <c r="BD794" i="9"/>
  <c r="BE794" i="9"/>
  <c r="BF794" i="9"/>
  <c r="BG794" i="9"/>
  <c r="BH794" i="9"/>
  <c r="BI794" i="9"/>
  <c r="BJ794" i="9"/>
  <c r="BK794" i="9"/>
  <c r="B795" i="9"/>
  <c r="BL795" i="9" s="1"/>
  <c r="C795" i="9"/>
  <c r="D795" i="9"/>
  <c r="F795" i="9" s="1"/>
  <c r="E795" i="9"/>
  <c r="G795" i="9"/>
  <c r="H795" i="9"/>
  <c r="I795" i="9"/>
  <c r="J795" i="9"/>
  <c r="K795" i="9"/>
  <c r="L795" i="9"/>
  <c r="M795" i="9"/>
  <c r="N795" i="9"/>
  <c r="O795" i="9"/>
  <c r="P795" i="9"/>
  <c r="Q795" i="9"/>
  <c r="R795" i="9"/>
  <c r="S795" i="9"/>
  <c r="T795" i="9"/>
  <c r="U795" i="9"/>
  <c r="V795" i="9"/>
  <c r="W795" i="9"/>
  <c r="X795" i="9"/>
  <c r="Y795" i="9"/>
  <c r="Z795" i="9"/>
  <c r="AA795" i="9"/>
  <c r="AB795" i="9"/>
  <c r="AC795" i="9"/>
  <c r="AD795" i="9"/>
  <c r="AE795" i="9"/>
  <c r="AF795" i="9"/>
  <c r="AG795" i="9"/>
  <c r="AH795" i="9"/>
  <c r="AI795" i="9"/>
  <c r="AJ795" i="9"/>
  <c r="AK795" i="9"/>
  <c r="AL795" i="9"/>
  <c r="AM795" i="9"/>
  <c r="AN795" i="9"/>
  <c r="AO795" i="9"/>
  <c r="AP795" i="9"/>
  <c r="AQ795" i="9"/>
  <c r="AR795" i="9"/>
  <c r="AS795" i="9"/>
  <c r="AT795" i="9"/>
  <c r="AU795" i="9"/>
  <c r="AV795" i="9"/>
  <c r="AW795" i="9"/>
  <c r="AX795" i="9"/>
  <c r="AY795" i="9"/>
  <c r="AZ795" i="9"/>
  <c r="BA795" i="9"/>
  <c r="BB795" i="9"/>
  <c r="BC795" i="9"/>
  <c r="BD795" i="9"/>
  <c r="BE795" i="9"/>
  <c r="BF795" i="9"/>
  <c r="BG795" i="9"/>
  <c r="BH795" i="9"/>
  <c r="BI795" i="9"/>
  <c r="BJ795" i="9"/>
  <c r="BK795" i="9"/>
  <c r="B796" i="9"/>
  <c r="C796" i="9"/>
  <c r="D796" i="9"/>
  <c r="F796" i="9" s="1"/>
  <c r="E796" i="9"/>
  <c r="G796" i="9"/>
  <c r="H796" i="9"/>
  <c r="I796" i="9"/>
  <c r="J796" i="9"/>
  <c r="K796" i="9"/>
  <c r="L796" i="9"/>
  <c r="M796" i="9"/>
  <c r="N796" i="9"/>
  <c r="O796" i="9"/>
  <c r="P796" i="9"/>
  <c r="Q796" i="9"/>
  <c r="R796" i="9"/>
  <c r="S796" i="9"/>
  <c r="T796" i="9"/>
  <c r="U796" i="9"/>
  <c r="V796" i="9"/>
  <c r="W796" i="9"/>
  <c r="X796" i="9"/>
  <c r="Y796" i="9"/>
  <c r="Z796" i="9"/>
  <c r="AA796" i="9"/>
  <c r="AB796" i="9"/>
  <c r="AC796" i="9"/>
  <c r="AD796" i="9"/>
  <c r="AE796" i="9"/>
  <c r="AF796" i="9"/>
  <c r="AG796" i="9"/>
  <c r="AH796" i="9"/>
  <c r="AI796" i="9"/>
  <c r="AJ796" i="9"/>
  <c r="AK796" i="9"/>
  <c r="AL796" i="9"/>
  <c r="AM796" i="9"/>
  <c r="AN796" i="9"/>
  <c r="AO796" i="9"/>
  <c r="AP796" i="9"/>
  <c r="AQ796" i="9"/>
  <c r="AR796" i="9"/>
  <c r="AS796" i="9"/>
  <c r="AT796" i="9"/>
  <c r="AU796" i="9"/>
  <c r="AV796" i="9"/>
  <c r="AW796" i="9"/>
  <c r="AX796" i="9"/>
  <c r="AY796" i="9"/>
  <c r="AZ796" i="9"/>
  <c r="BA796" i="9"/>
  <c r="BB796" i="9"/>
  <c r="BC796" i="9"/>
  <c r="BD796" i="9"/>
  <c r="BE796" i="9"/>
  <c r="BF796" i="9"/>
  <c r="BG796" i="9"/>
  <c r="BH796" i="9"/>
  <c r="BI796" i="9"/>
  <c r="BJ796" i="9"/>
  <c r="BK796" i="9"/>
  <c r="B797" i="9"/>
  <c r="C797" i="9"/>
  <c r="D797" i="9"/>
  <c r="F797" i="9" s="1"/>
  <c r="E797" i="9"/>
  <c r="G797" i="9"/>
  <c r="H797" i="9"/>
  <c r="I797" i="9"/>
  <c r="J797" i="9"/>
  <c r="K797" i="9"/>
  <c r="L797" i="9"/>
  <c r="M797" i="9"/>
  <c r="N797" i="9"/>
  <c r="O797" i="9"/>
  <c r="P797" i="9"/>
  <c r="Q797" i="9"/>
  <c r="R797" i="9"/>
  <c r="S797" i="9"/>
  <c r="T797" i="9"/>
  <c r="U797" i="9"/>
  <c r="V797" i="9"/>
  <c r="W797" i="9"/>
  <c r="X797" i="9"/>
  <c r="Y797" i="9"/>
  <c r="Z797" i="9"/>
  <c r="AA797" i="9"/>
  <c r="AB797" i="9"/>
  <c r="AC797" i="9"/>
  <c r="AD797" i="9"/>
  <c r="AE797" i="9"/>
  <c r="AF797" i="9"/>
  <c r="AG797" i="9"/>
  <c r="AH797" i="9"/>
  <c r="AI797" i="9"/>
  <c r="AJ797" i="9"/>
  <c r="AK797" i="9"/>
  <c r="AL797" i="9"/>
  <c r="AM797" i="9"/>
  <c r="AN797" i="9"/>
  <c r="AO797" i="9"/>
  <c r="AP797" i="9"/>
  <c r="AQ797" i="9"/>
  <c r="AR797" i="9"/>
  <c r="AS797" i="9"/>
  <c r="AT797" i="9"/>
  <c r="AU797" i="9"/>
  <c r="AV797" i="9"/>
  <c r="AW797" i="9"/>
  <c r="AX797" i="9"/>
  <c r="AY797" i="9"/>
  <c r="AZ797" i="9"/>
  <c r="BA797" i="9"/>
  <c r="BB797" i="9"/>
  <c r="BC797" i="9"/>
  <c r="BD797" i="9"/>
  <c r="BE797" i="9"/>
  <c r="BF797" i="9"/>
  <c r="BG797" i="9"/>
  <c r="BH797" i="9"/>
  <c r="BI797" i="9"/>
  <c r="BJ797" i="9"/>
  <c r="BK797" i="9"/>
  <c r="B798" i="9"/>
  <c r="BO798" i="9" s="1"/>
  <c r="C798" i="9"/>
  <c r="D798" i="9"/>
  <c r="F798" i="9" s="1"/>
  <c r="E798" i="9"/>
  <c r="G798" i="9"/>
  <c r="H798" i="9"/>
  <c r="I798" i="9"/>
  <c r="J798" i="9"/>
  <c r="K798" i="9"/>
  <c r="L798" i="9"/>
  <c r="M798" i="9"/>
  <c r="N798" i="9"/>
  <c r="O798" i="9"/>
  <c r="P798" i="9"/>
  <c r="Q798" i="9"/>
  <c r="R798" i="9"/>
  <c r="S798" i="9"/>
  <c r="T798" i="9"/>
  <c r="U798" i="9"/>
  <c r="V798" i="9"/>
  <c r="W798" i="9"/>
  <c r="X798" i="9"/>
  <c r="Y798" i="9"/>
  <c r="Z798" i="9"/>
  <c r="AA798" i="9"/>
  <c r="AB798" i="9"/>
  <c r="AC798" i="9"/>
  <c r="AD798" i="9"/>
  <c r="AE798" i="9"/>
  <c r="AF798" i="9"/>
  <c r="AG798" i="9"/>
  <c r="AH798" i="9"/>
  <c r="AI798" i="9"/>
  <c r="AJ798" i="9"/>
  <c r="AK798" i="9"/>
  <c r="AL798" i="9"/>
  <c r="AM798" i="9"/>
  <c r="AN798" i="9"/>
  <c r="AO798" i="9"/>
  <c r="AP798" i="9"/>
  <c r="AQ798" i="9"/>
  <c r="AR798" i="9"/>
  <c r="AS798" i="9"/>
  <c r="AT798" i="9"/>
  <c r="AU798" i="9"/>
  <c r="AV798" i="9"/>
  <c r="AW798" i="9"/>
  <c r="AX798" i="9"/>
  <c r="AY798" i="9"/>
  <c r="AZ798" i="9"/>
  <c r="BA798" i="9"/>
  <c r="BB798" i="9"/>
  <c r="BC798" i="9"/>
  <c r="BD798" i="9"/>
  <c r="BE798" i="9"/>
  <c r="BF798" i="9"/>
  <c r="BG798" i="9"/>
  <c r="BH798" i="9"/>
  <c r="BI798" i="9"/>
  <c r="BJ798" i="9"/>
  <c r="BK798" i="9"/>
  <c r="B799" i="9"/>
  <c r="C799" i="9"/>
  <c r="D799" i="9"/>
  <c r="F799" i="9" s="1"/>
  <c r="E799" i="9"/>
  <c r="G799" i="9"/>
  <c r="H799" i="9"/>
  <c r="I799" i="9"/>
  <c r="J799" i="9"/>
  <c r="K799" i="9"/>
  <c r="L799" i="9"/>
  <c r="M799" i="9"/>
  <c r="N799" i="9"/>
  <c r="O799" i="9"/>
  <c r="P799" i="9"/>
  <c r="Q799" i="9"/>
  <c r="R799" i="9"/>
  <c r="S799" i="9"/>
  <c r="T799" i="9"/>
  <c r="U799" i="9"/>
  <c r="V799" i="9"/>
  <c r="W799" i="9"/>
  <c r="X799" i="9"/>
  <c r="Y799" i="9"/>
  <c r="Z799" i="9"/>
  <c r="AA799" i="9"/>
  <c r="AB799" i="9"/>
  <c r="AC799" i="9"/>
  <c r="AD799" i="9"/>
  <c r="AE799" i="9"/>
  <c r="AF799" i="9"/>
  <c r="AG799" i="9"/>
  <c r="AH799" i="9"/>
  <c r="AI799" i="9"/>
  <c r="AJ799" i="9"/>
  <c r="AK799" i="9"/>
  <c r="AL799" i="9"/>
  <c r="AM799" i="9"/>
  <c r="AN799" i="9"/>
  <c r="AO799" i="9"/>
  <c r="AP799" i="9"/>
  <c r="AQ799" i="9"/>
  <c r="AR799" i="9"/>
  <c r="AS799" i="9"/>
  <c r="AT799" i="9"/>
  <c r="AU799" i="9"/>
  <c r="AV799" i="9"/>
  <c r="AW799" i="9"/>
  <c r="AX799" i="9"/>
  <c r="AY799" i="9"/>
  <c r="AZ799" i="9"/>
  <c r="BA799" i="9"/>
  <c r="BB799" i="9"/>
  <c r="BC799" i="9"/>
  <c r="BD799" i="9"/>
  <c r="BE799" i="9"/>
  <c r="BF799" i="9"/>
  <c r="BG799" i="9"/>
  <c r="BH799" i="9"/>
  <c r="BI799" i="9"/>
  <c r="BJ799" i="9"/>
  <c r="BK799" i="9"/>
  <c r="B800" i="9"/>
  <c r="BM800" i="9" s="1"/>
  <c r="C800" i="9"/>
  <c r="D800" i="9"/>
  <c r="F800" i="9" s="1"/>
  <c r="E800" i="9"/>
  <c r="G800" i="9"/>
  <c r="H800" i="9"/>
  <c r="I800" i="9"/>
  <c r="J800" i="9"/>
  <c r="K800" i="9"/>
  <c r="L800" i="9"/>
  <c r="M800" i="9"/>
  <c r="N800" i="9"/>
  <c r="O800" i="9"/>
  <c r="P800" i="9"/>
  <c r="Q800" i="9"/>
  <c r="R800" i="9"/>
  <c r="S800" i="9"/>
  <c r="T800" i="9"/>
  <c r="U800" i="9"/>
  <c r="V800" i="9"/>
  <c r="W800" i="9"/>
  <c r="X800" i="9"/>
  <c r="Y800" i="9"/>
  <c r="Z800" i="9"/>
  <c r="AA800" i="9"/>
  <c r="AB800" i="9"/>
  <c r="AC800" i="9"/>
  <c r="AD800" i="9"/>
  <c r="AE800" i="9"/>
  <c r="AF800" i="9"/>
  <c r="AG800" i="9"/>
  <c r="AH800" i="9"/>
  <c r="AI800" i="9"/>
  <c r="AJ800" i="9"/>
  <c r="AK800" i="9"/>
  <c r="AL800" i="9"/>
  <c r="AM800" i="9"/>
  <c r="AN800" i="9"/>
  <c r="AO800" i="9"/>
  <c r="AP800" i="9"/>
  <c r="AQ800" i="9"/>
  <c r="AR800" i="9"/>
  <c r="AS800" i="9"/>
  <c r="AT800" i="9"/>
  <c r="AU800" i="9"/>
  <c r="AV800" i="9"/>
  <c r="AW800" i="9"/>
  <c r="AX800" i="9"/>
  <c r="AY800" i="9"/>
  <c r="AZ800" i="9"/>
  <c r="BA800" i="9"/>
  <c r="BB800" i="9"/>
  <c r="BC800" i="9"/>
  <c r="BD800" i="9"/>
  <c r="BE800" i="9"/>
  <c r="BF800" i="9"/>
  <c r="BG800" i="9"/>
  <c r="BH800" i="9"/>
  <c r="BI800" i="9"/>
  <c r="BJ800" i="9"/>
  <c r="BK800" i="9"/>
  <c r="B801" i="9"/>
  <c r="C801" i="9"/>
  <c r="D801" i="9"/>
  <c r="F801" i="9" s="1"/>
  <c r="E801" i="9"/>
  <c r="G801" i="9"/>
  <c r="H801" i="9"/>
  <c r="I801" i="9"/>
  <c r="J801" i="9"/>
  <c r="K801" i="9"/>
  <c r="L801" i="9"/>
  <c r="M801" i="9"/>
  <c r="N801" i="9"/>
  <c r="O801" i="9"/>
  <c r="P801" i="9"/>
  <c r="Q801" i="9"/>
  <c r="R801" i="9"/>
  <c r="S801" i="9"/>
  <c r="T801" i="9"/>
  <c r="U801" i="9"/>
  <c r="V801" i="9"/>
  <c r="W801" i="9"/>
  <c r="X801" i="9"/>
  <c r="Y801" i="9"/>
  <c r="Z801" i="9"/>
  <c r="AA801" i="9"/>
  <c r="AB801" i="9"/>
  <c r="AC801" i="9"/>
  <c r="AD801" i="9"/>
  <c r="AE801" i="9"/>
  <c r="AF801" i="9"/>
  <c r="AG801" i="9"/>
  <c r="AH801" i="9"/>
  <c r="AI801" i="9"/>
  <c r="AJ801" i="9"/>
  <c r="AK801" i="9"/>
  <c r="AL801" i="9"/>
  <c r="AM801" i="9"/>
  <c r="AN801" i="9"/>
  <c r="AO801" i="9"/>
  <c r="AP801" i="9"/>
  <c r="AQ801" i="9"/>
  <c r="AR801" i="9"/>
  <c r="AS801" i="9"/>
  <c r="AT801" i="9"/>
  <c r="AU801" i="9"/>
  <c r="AV801" i="9"/>
  <c r="AW801" i="9"/>
  <c r="AX801" i="9"/>
  <c r="AY801" i="9"/>
  <c r="AZ801" i="9"/>
  <c r="BA801" i="9"/>
  <c r="BB801" i="9"/>
  <c r="BC801" i="9"/>
  <c r="BD801" i="9"/>
  <c r="BE801" i="9"/>
  <c r="BF801" i="9"/>
  <c r="BG801" i="9"/>
  <c r="BH801" i="9"/>
  <c r="BI801" i="9"/>
  <c r="BJ801" i="9"/>
  <c r="BK801" i="9"/>
  <c r="B802" i="9"/>
  <c r="BN802" i="9" s="1"/>
  <c r="C802" i="9"/>
  <c r="D802" i="9"/>
  <c r="F802" i="9" s="1"/>
  <c r="E802" i="9"/>
  <c r="G802" i="9"/>
  <c r="H802" i="9"/>
  <c r="I802" i="9"/>
  <c r="J802" i="9"/>
  <c r="K802" i="9"/>
  <c r="L802" i="9"/>
  <c r="M802" i="9"/>
  <c r="N802" i="9"/>
  <c r="O802" i="9"/>
  <c r="P802" i="9"/>
  <c r="Q802" i="9"/>
  <c r="R802" i="9"/>
  <c r="S802" i="9"/>
  <c r="T802" i="9"/>
  <c r="U802" i="9"/>
  <c r="V802" i="9"/>
  <c r="W802" i="9"/>
  <c r="X802" i="9"/>
  <c r="Y802" i="9"/>
  <c r="Z802" i="9"/>
  <c r="AA802" i="9"/>
  <c r="AB802" i="9"/>
  <c r="AC802" i="9"/>
  <c r="AD802" i="9"/>
  <c r="AE802" i="9"/>
  <c r="AF802" i="9"/>
  <c r="AG802" i="9"/>
  <c r="AH802" i="9"/>
  <c r="AI802" i="9"/>
  <c r="AJ802" i="9"/>
  <c r="AK802" i="9"/>
  <c r="AL802" i="9"/>
  <c r="AM802" i="9"/>
  <c r="AN802" i="9"/>
  <c r="AO802" i="9"/>
  <c r="AP802" i="9"/>
  <c r="AQ802" i="9"/>
  <c r="AR802" i="9"/>
  <c r="AS802" i="9"/>
  <c r="AT802" i="9"/>
  <c r="AU802" i="9"/>
  <c r="AV802" i="9"/>
  <c r="AW802" i="9"/>
  <c r="AX802" i="9"/>
  <c r="AY802" i="9"/>
  <c r="AZ802" i="9"/>
  <c r="BA802" i="9"/>
  <c r="BB802" i="9"/>
  <c r="BC802" i="9"/>
  <c r="BD802" i="9"/>
  <c r="BE802" i="9"/>
  <c r="BF802" i="9"/>
  <c r="BG802" i="9"/>
  <c r="BH802" i="9"/>
  <c r="BI802" i="9"/>
  <c r="BJ802" i="9"/>
  <c r="BK802" i="9"/>
  <c r="B803" i="9"/>
  <c r="C803" i="9"/>
  <c r="D803" i="9"/>
  <c r="F803" i="9" s="1"/>
  <c r="E803" i="9"/>
  <c r="G803" i="9"/>
  <c r="H803" i="9"/>
  <c r="I803" i="9"/>
  <c r="J803" i="9"/>
  <c r="K803" i="9"/>
  <c r="L803" i="9"/>
  <c r="M803" i="9"/>
  <c r="N803" i="9"/>
  <c r="O803" i="9"/>
  <c r="P803" i="9"/>
  <c r="Q803" i="9"/>
  <c r="R803" i="9"/>
  <c r="S803" i="9"/>
  <c r="T803" i="9"/>
  <c r="U803" i="9"/>
  <c r="V803" i="9"/>
  <c r="W803" i="9"/>
  <c r="X803" i="9"/>
  <c r="Y803" i="9"/>
  <c r="Z803" i="9"/>
  <c r="AA803" i="9"/>
  <c r="AB803" i="9"/>
  <c r="AC803" i="9"/>
  <c r="AD803" i="9"/>
  <c r="AE803" i="9"/>
  <c r="AF803" i="9"/>
  <c r="AG803" i="9"/>
  <c r="AH803" i="9"/>
  <c r="AI803" i="9"/>
  <c r="AJ803" i="9"/>
  <c r="AK803" i="9"/>
  <c r="AL803" i="9"/>
  <c r="AM803" i="9"/>
  <c r="AN803" i="9"/>
  <c r="AO803" i="9"/>
  <c r="AP803" i="9"/>
  <c r="AQ803" i="9"/>
  <c r="AR803" i="9"/>
  <c r="AS803" i="9"/>
  <c r="AT803" i="9"/>
  <c r="AU803" i="9"/>
  <c r="AV803" i="9"/>
  <c r="AW803" i="9"/>
  <c r="AX803" i="9"/>
  <c r="AY803" i="9"/>
  <c r="AZ803" i="9"/>
  <c r="BA803" i="9"/>
  <c r="BB803" i="9"/>
  <c r="BC803" i="9"/>
  <c r="BD803" i="9"/>
  <c r="BE803" i="9"/>
  <c r="BF803" i="9"/>
  <c r="BG803" i="9"/>
  <c r="BH803" i="9"/>
  <c r="BI803" i="9"/>
  <c r="BJ803" i="9"/>
  <c r="BK803" i="9"/>
  <c r="B804" i="9"/>
  <c r="BL804" i="9" s="1"/>
  <c r="C804" i="9"/>
  <c r="D804" i="9"/>
  <c r="F804" i="9" s="1"/>
  <c r="E804" i="9"/>
  <c r="G804" i="9"/>
  <c r="H804" i="9"/>
  <c r="I804" i="9"/>
  <c r="J804" i="9"/>
  <c r="K804" i="9"/>
  <c r="L804" i="9"/>
  <c r="M804" i="9"/>
  <c r="N804" i="9"/>
  <c r="O804" i="9"/>
  <c r="P804" i="9"/>
  <c r="Q804" i="9"/>
  <c r="R804" i="9"/>
  <c r="S804" i="9"/>
  <c r="T804" i="9"/>
  <c r="U804" i="9"/>
  <c r="V804" i="9"/>
  <c r="W804" i="9"/>
  <c r="X804" i="9"/>
  <c r="Y804" i="9"/>
  <c r="Z804" i="9"/>
  <c r="AA804" i="9"/>
  <c r="AB804" i="9"/>
  <c r="AC804" i="9"/>
  <c r="AD804" i="9"/>
  <c r="AE804" i="9"/>
  <c r="AF804" i="9"/>
  <c r="AG804" i="9"/>
  <c r="AH804" i="9"/>
  <c r="AI804" i="9"/>
  <c r="AJ804" i="9"/>
  <c r="AK804" i="9"/>
  <c r="AL804" i="9"/>
  <c r="AM804" i="9"/>
  <c r="AN804" i="9"/>
  <c r="AO804" i="9"/>
  <c r="AP804" i="9"/>
  <c r="AQ804" i="9"/>
  <c r="AR804" i="9"/>
  <c r="AS804" i="9"/>
  <c r="AT804" i="9"/>
  <c r="AU804" i="9"/>
  <c r="AV804" i="9"/>
  <c r="AW804" i="9"/>
  <c r="AX804" i="9"/>
  <c r="AY804" i="9"/>
  <c r="AZ804" i="9"/>
  <c r="BA804" i="9"/>
  <c r="BB804" i="9"/>
  <c r="BC804" i="9"/>
  <c r="BD804" i="9"/>
  <c r="BE804" i="9"/>
  <c r="BF804" i="9"/>
  <c r="BG804" i="9"/>
  <c r="BH804" i="9"/>
  <c r="BI804" i="9"/>
  <c r="BJ804" i="9"/>
  <c r="BK804" i="9"/>
  <c r="B805" i="9"/>
  <c r="C805" i="9"/>
  <c r="D805" i="9"/>
  <c r="F805" i="9" s="1"/>
  <c r="E805" i="9"/>
  <c r="G805" i="9"/>
  <c r="H805" i="9"/>
  <c r="I805" i="9"/>
  <c r="J805" i="9"/>
  <c r="K805" i="9"/>
  <c r="L805" i="9"/>
  <c r="M805" i="9"/>
  <c r="N805" i="9"/>
  <c r="O805" i="9"/>
  <c r="P805" i="9"/>
  <c r="Q805" i="9"/>
  <c r="R805" i="9"/>
  <c r="S805" i="9"/>
  <c r="T805" i="9"/>
  <c r="U805" i="9"/>
  <c r="V805" i="9"/>
  <c r="W805" i="9"/>
  <c r="X805" i="9"/>
  <c r="Y805" i="9"/>
  <c r="Z805" i="9"/>
  <c r="AA805" i="9"/>
  <c r="AB805" i="9"/>
  <c r="AC805" i="9"/>
  <c r="AD805" i="9"/>
  <c r="AE805" i="9"/>
  <c r="AF805" i="9"/>
  <c r="AG805" i="9"/>
  <c r="AH805" i="9"/>
  <c r="AI805" i="9"/>
  <c r="AJ805" i="9"/>
  <c r="AK805" i="9"/>
  <c r="AL805" i="9"/>
  <c r="AM805" i="9"/>
  <c r="AN805" i="9"/>
  <c r="AO805" i="9"/>
  <c r="AP805" i="9"/>
  <c r="AQ805" i="9"/>
  <c r="AR805" i="9"/>
  <c r="AS805" i="9"/>
  <c r="AT805" i="9"/>
  <c r="AU805" i="9"/>
  <c r="AV805" i="9"/>
  <c r="AW805" i="9"/>
  <c r="AX805" i="9"/>
  <c r="AY805" i="9"/>
  <c r="AZ805" i="9"/>
  <c r="BA805" i="9"/>
  <c r="BB805" i="9"/>
  <c r="BC805" i="9"/>
  <c r="BD805" i="9"/>
  <c r="BE805" i="9"/>
  <c r="BF805" i="9"/>
  <c r="BG805" i="9"/>
  <c r="BH805" i="9"/>
  <c r="BI805" i="9"/>
  <c r="BJ805" i="9"/>
  <c r="BK805" i="9"/>
  <c r="B806" i="9"/>
  <c r="C806" i="9"/>
  <c r="D806" i="9"/>
  <c r="F806" i="9" s="1"/>
  <c r="E806" i="9"/>
  <c r="G806" i="9"/>
  <c r="H806" i="9"/>
  <c r="I806" i="9"/>
  <c r="J806" i="9"/>
  <c r="K806" i="9"/>
  <c r="L806" i="9"/>
  <c r="M806" i="9"/>
  <c r="N806" i="9"/>
  <c r="O806" i="9"/>
  <c r="P806" i="9"/>
  <c r="Q806" i="9"/>
  <c r="R806" i="9"/>
  <c r="S806" i="9"/>
  <c r="T806" i="9"/>
  <c r="U806" i="9"/>
  <c r="V806" i="9"/>
  <c r="W806" i="9"/>
  <c r="X806" i="9"/>
  <c r="Y806" i="9"/>
  <c r="Z806" i="9"/>
  <c r="AA806" i="9"/>
  <c r="AB806" i="9"/>
  <c r="AC806" i="9"/>
  <c r="AD806" i="9"/>
  <c r="AE806" i="9"/>
  <c r="AF806" i="9"/>
  <c r="AG806" i="9"/>
  <c r="AH806" i="9"/>
  <c r="AI806" i="9"/>
  <c r="AJ806" i="9"/>
  <c r="AK806" i="9"/>
  <c r="AL806" i="9"/>
  <c r="AM806" i="9"/>
  <c r="AN806" i="9"/>
  <c r="AO806" i="9"/>
  <c r="AP806" i="9"/>
  <c r="AQ806" i="9"/>
  <c r="AR806" i="9"/>
  <c r="AS806" i="9"/>
  <c r="AT806" i="9"/>
  <c r="AU806" i="9"/>
  <c r="AV806" i="9"/>
  <c r="AW806" i="9"/>
  <c r="AX806" i="9"/>
  <c r="AY806" i="9"/>
  <c r="AZ806" i="9"/>
  <c r="BA806" i="9"/>
  <c r="BB806" i="9"/>
  <c r="BC806" i="9"/>
  <c r="BD806" i="9"/>
  <c r="BE806" i="9"/>
  <c r="BF806" i="9"/>
  <c r="BG806" i="9"/>
  <c r="BH806" i="9"/>
  <c r="BI806" i="9"/>
  <c r="BJ806" i="9"/>
  <c r="BK806" i="9"/>
  <c r="B807" i="9"/>
  <c r="C807" i="9"/>
  <c r="D807" i="9"/>
  <c r="F807" i="9" s="1"/>
  <c r="E807" i="9"/>
  <c r="G807" i="9"/>
  <c r="H807" i="9"/>
  <c r="I807" i="9"/>
  <c r="J807" i="9"/>
  <c r="K807" i="9"/>
  <c r="L807" i="9"/>
  <c r="M807" i="9"/>
  <c r="N807" i="9"/>
  <c r="O807" i="9"/>
  <c r="P807" i="9"/>
  <c r="Q807" i="9"/>
  <c r="R807" i="9"/>
  <c r="S807" i="9"/>
  <c r="T807" i="9"/>
  <c r="U807" i="9"/>
  <c r="V807" i="9"/>
  <c r="W807" i="9"/>
  <c r="X807" i="9"/>
  <c r="Y807" i="9"/>
  <c r="Z807" i="9"/>
  <c r="AA807" i="9"/>
  <c r="AB807" i="9"/>
  <c r="AC807" i="9"/>
  <c r="AD807" i="9"/>
  <c r="AE807" i="9"/>
  <c r="AF807" i="9"/>
  <c r="AG807" i="9"/>
  <c r="AH807" i="9"/>
  <c r="AI807" i="9"/>
  <c r="AJ807" i="9"/>
  <c r="AK807" i="9"/>
  <c r="AL807" i="9"/>
  <c r="AM807" i="9"/>
  <c r="AN807" i="9"/>
  <c r="AO807" i="9"/>
  <c r="AP807" i="9"/>
  <c r="AQ807" i="9"/>
  <c r="AR807" i="9"/>
  <c r="AS807" i="9"/>
  <c r="AT807" i="9"/>
  <c r="AU807" i="9"/>
  <c r="AV807" i="9"/>
  <c r="AW807" i="9"/>
  <c r="AX807" i="9"/>
  <c r="AY807" i="9"/>
  <c r="AZ807" i="9"/>
  <c r="BA807" i="9"/>
  <c r="BB807" i="9"/>
  <c r="BC807" i="9"/>
  <c r="BD807" i="9"/>
  <c r="BE807" i="9"/>
  <c r="BF807" i="9"/>
  <c r="BG807" i="9"/>
  <c r="BH807" i="9"/>
  <c r="BI807" i="9"/>
  <c r="BJ807" i="9"/>
  <c r="BK807" i="9"/>
  <c r="B808" i="9"/>
  <c r="C808" i="9"/>
  <c r="D808" i="9"/>
  <c r="F808" i="9" s="1"/>
  <c r="E808" i="9"/>
  <c r="G808" i="9"/>
  <c r="H808" i="9"/>
  <c r="I808" i="9"/>
  <c r="J808" i="9"/>
  <c r="K808" i="9"/>
  <c r="L808" i="9"/>
  <c r="M808" i="9"/>
  <c r="N808" i="9"/>
  <c r="O808" i="9"/>
  <c r="P808" i="9"/>
  <c r="Q808" i="9"/>
  <c r="R808" i="9"/>
  <c r="S808" i="9"/>
  <c r="T808" i="9"/>
  <c r="U808" i="9"/>
  <c r="V808" i="9"/>
  <c r="W808" i="9"/>
  <c r="X808" i="9"/>
  <c r="Y808" i="9"/>
  <c r="Z808" i="9"/>
  <c r="AA808" i="9"/>
  <c r="AB808" i="9"/>
  <c r="AC808" i="9"/>
  <c r="AD808" i="9"/>
  <c r="AE808" i="9"/>
  <c r="AF808" i="9"/>
  <c r="AG808" i="9"/>
  <c r="AH808" i="9"/>
  <c r="AI808" i="9"/>
  <c r="AJ808" i="9"/>
  <c r="AK808" i="9"/>
  <c r="AL808" i="9"/>
  <c r="AM808" i="9"/>
  <c r="AN808" i="9"/>
  <c r="AO808" i="9"/>
  <c r="AP808" i="9"/>
  <c r="AQ808" i="9"/>
  <c r="AR808" i="9"/>
  <c r="AS808" i="9"/>
  <c r="AT808" i="9"/>
  <c r="AU808" i="9"/>
  <c r="AV808" i="9"/>
  <c r="AW808" i="9"/>
  <c r="AX808" i="9"/>
  <c r="AY808" i="9"/>
  <c r="AZ808" i="9"/>
  <c r="BA808" i="9"/>
  <c r="BB808" i="9"/>
  <c r="BC808" i="9"/>
  <c r="BD808" i="9"/>
  <c r="BE808" i="9"/>
  <c r="BF808" i="9"/>
  <c r="BG808" i="9"/>
  <c r="BH808" i="9"/>
  <c r="BI808" i="9"/>
  <c r="BJ808" i="9"/>
  <c r="BK808" i="9"/>
  <c r="B809" i="9"/>
  <c r="C809" i="9"/>
  <c r="D809" i="9"/>
  <c r="F809" i="9" s="1"/>
  <c r="E809" i="9"/>
  <c r="G809" i="9"/>
  <c r="H809" i="9"/>
  <c r="I809" i="9"/>
  <c r="J809" i="9"/>
  <c r="K809" i="9"/>
  <c r="L809" i="9"/>
  <c r="M809" i="9"/>
  <c r="N809" i="9"/>
  <c r="O809" i="9"/>
  <c r="P809" i="9"/>
  <c r="Q809" i="9"/>
  <c r="R809" i="9"/>
  <c r="S809" i="9"/>
  <c r="T809" i="9"/>
  <c r="U809" i="9"/>
  <c r="V809" i="9"/>
  <c r="W809" i="9"/>
  <c r="X809" i="9"/>
  <c r="Y809" i="9"/>
  <c r="Z809" i="9"/>
  <c r="AA809" i="9"/>
  <c r="AB809" i="9"/>
  <c r="AC809" i="9"/>
  <c r="AD809" i="9"/>
  <c r="AE809" i="9"/>
  <c r="AF809" i="9"/>
  <c r="AG809" i="9"/>
  <c r="AH809" i="9"/>
  <c r="AI809" i="9"/>
  <c r="AJ809" i="9"/>
  <c r="AK809" i="9"/>
  <c r="AL809" i="9"/>
  <c r="AM809" i="9"/>
  <c r="AN809" i="9"/>
  <c r="AO809" i="9"/>
  <c r="AP809" i="9"/>
  <c r="AQ809" i="9"/>
  <c r="AR809" i="9"/>
  <c r="AS809" i="9"/>
  <c r="AT809" i="9"/>
  <c r="AU809" i="9"/>
  <c r="AV809" i="9"/>
  <c r="AW809" i="9"/>
  <c r="AX809" i="9"/>
  <c r="AY809" i="9"/>
  <c r="AZ809" i="9"/>
  <c r="BA809" i="9"/>
  <c r="BB809" i="9"/>
  <c r="BC809" i="9"/>
  <c r="BD809" i="9"/>
  <c r="BE809" i="9"/>
  <c r="BF809" i="9"/>
  <c r="BG809" i="9"/>
  <c r="BH809" i="9"/>
  <c r="BI809" i="9"/>
  <c r="BJ809" i="9"/>
  <c r="BK809" i="9"/>
  <c r="B810" i="9"/>
  <c r="C810" i="9"/>
  <c r="D810" i="9"/>
  <c r="F810" i="9" s="1"/>
  <c r="E810" i="9"/>
  <c r="G810" i="9"/>
  <c r="H810" i="9"/>
  <c r="I810" i="9"/>
  <c r="J810" i="9"/>
  <c r="K810" i="9"/>
  <c r="L810" i="9"/>
  <c r="M810" i="9"/>
  <c r="N810" i="9"/>
  <c r="O810" i="9"/>
  <c r="P810" i="9"/>
  <c r="Q810" i="9"/>
  <c r="R810" i="9"/>
  <c r="S810" i="9"/>
  <c r="T810" i="9"/>
  <c r="U810" i="9"/>
  <c r="V810" i="9"/>
  <c r="W810" i="9"/>
  <c r="X810" i="9"/>
  <c r="Y810" i="9"/>
  <c r="Z810" i="9"/>
  <c r="AA810" i="9"/>
  <c r="AB810" i="9"/>
  <c r="AC810" i="9"/>
  <c r="AD810" i="9"/>
  <c r="AE810" i="9"/>
  <c r="AF810" i="9"/>
  <c r="AG810" i="9"/>
  <c r="AH810" i="9"/>
  <c r="AI810" i="9"/>
  <c r="AJ810" i="9"/>
  <c r="AK810" i="9"/>
  <c r="AL810" i="9"/>
  <c r="AM810" i="9"/>
  <c r="AN810" i="9"/>
  <c r="AO810" i="9"/>
  <c r="AP810" i="9"/>
  <c r="AQ810" i="9"/>
  <c r="AR810" i="9"/>
  <c r="AS810" i="9"/>
  <c r="AT810" i="9"/>
  <c r="AU810" i="9"/>
  <c r="AV810" i="9"/>
  <c r="AW810" i="9"/>
  <c r="AX810" i="9"/>
  <c r="AY810" i="9"/>
  <c r="AZ810" i="9"/>
  <c r="BA810" i="9"/>
  <c r="BB810" i="9"/>
  <c r="BC810" i="9"/>
  <c r="BD810" i="9"/>
  <c r="BE810" i="9"/>
  <c r="BF810" i="9"/>
  <c r="BG810" i="9"/>
  <c r="BH810" i="9"/>
  <c r="BI810" i="9"/>
  <c r="BJ810" i="9"/>
  <c r="BK810" i="9"/>
  <c r="B811" i="9"/>
  <c r="C811" i="9"/>
  <c r="D811" i="9"/>
  <c r="F811" i="9" s="1"/>
  <c r="E811" i="9"/>
  <c r="G811" i="9"/>
  <c r="H811" i="9"/>
  <c r="I811" i="9"/>
  <c r="J811" i="9"/>
  <c r="K811" i="9"/>
  <c r="L811" i="9"/>
  <c r="M811" i="9"/>
  <c r="N811" i="9"/>
  <c r="O811" i="9"/>
  <c r="P811" i="9"/>
  <c r="Q811" i="9"/>
  <c r="R811" i="9"/>
  <c r="S811" i="9"/>
  <c r="T811" i="9"/>
  <c r="U811" i="9"/>
  <c r="V811" i="9"/>
  <c r="W811" i="9"/>
  <c r="X811" i="9"/>
  <c r="Y811" i="9"/>
  <c r="Z811" i="9"/>
  <c r="AA811" i="9"/>
  <c r="AB811" i="9"/>
  <c r="AC811" i="9"/>
  <c r="AD811" i="9"/>
  <c r="AE811" i="9"/>
  <c r="AF811" i="9"/>
  <c r="AG811" i="9"/>
  <c r="AH811" i="9"/>
  <c r="AI811" i="9"/>
  <c r="AJ811" i="9"/>
  <c r="AK811" i="9"/>
  <c r="AL811" i="9"/>
  <c r="AM811" i="9"/>
  <c r="AN811" i="9"/>
  <c r="AO811" i="9"/>
  <c r="AP811" i="9"/>
  <c r="AQ811" i="9"/>
  <c r="AR811" i="9"/>
  <c r="AS811" i="9"/>
  <c r="AT811" i="9"/>
  <c r="AU811" i="9"/>
  <c r="AV811" i="9"/>
  <c r="AW811" i="9"/>
  <c r="AX811" i="9"/>
  <c r="AY811" i="9"/>
  <c r="AZ811" i="9"/>
  <c r="BA811" i="9"/>
  <c r="BB811" i="9"/>
  <c r="BC811" i="9"/>
  <c r="BD811" i="9"/>
  <c r="BE811" i="9"/>
  <c r="BF811" i="9"/>
  <c r="BG811" i="9"/>
  <c r="BH811" i="9"/>
  <c r="BI811" i="9"/>
  <c r="BJ811" i="9"/>
  <c r="BK811" i="9"/>
  <c r="B812" i="9"/>
  <c r="C812" i="9"/>
  <c r="D812" i="9"/>
  <c r="F812" i="9" s="1"/>
  <c r="E812" i="9"/>
  <c r="G812" i="9"/>
  <c r="H812" i="9"/>
  <c r="I812" i="9"/>
  <c r="J812" i="9"/>
  <c r="K812" i="9"/>
  <c r="L812" i="9"/>
  <c r="M812" i="9"/>
  <c r="N812" i="9"/>
  <c r="O812" i="9"/>
  <c r="P812" i="9"/>
  <c r="Q812" i="9"/>
  <c r="R812" i="9"/>
  <c r="S812" i="9"/>
  <c r="T812" i="9"/>
  <c r="U812" i="9"/>
  <c r="V812" i="9"/>
  <c r="W812" i="9"/>
  <c r="X812" i="9"/>
  <c r="Y812" i="9"/>
  <c r="Z812" i="9"/>
  <c r="AA812" i="9"/>
  <c r="AB812" i="9"/>
  <c r="AC812" i="9"/>
  <c r="AD812" i="9"/>
  <c r="AE812" i="9"/>
  <c r="AF812" i="9"/>
  <c r="AG812" i="9"/>
  <c r="AH812" i="9"/>
  <c r="AI812" i="9"/>
  <c r="AJ812" i="9"/>
  <c r="AK812" i="9"/>
  <c r="AL812" i="9"/>
  <c r="AM812" i="9"/>
  <c r="AN812" i="9"/>
  <c r="AO812" i="9"/>
  <c r="AP812" i="9"/>
  <c r="AQ812" i="9"/>
  <c r="AR812" i="9"/>
  <c r="AS812" i="9"/>
  <c r="AT812" i="9"/>
  <c r="AU812" i="9"/>
  <c r="AV812" i="9"/>
  <c r="AW812" i="9"/>
  <c r="AX812" i="9"/>
  <c r="AY812" i="9"/>
  <c r="AZ812" i="9"/>
  <c r="BA812" i="9"/>
  <c r="BB812" i="9"/>
  <c r="BC812" i="9"/>
  <c r="BD812" i="9"/>
  <c r="BE812" i="9"/>
  <c r="BF812" i="9"/>
  <c r="BG812" i="9"/>
  <c r="BH812" i="9"/>
  <c r="BI812" i="9"/>
  <c r="BJ812" i="9"/>
  <c r="BK812" i="9"/>
  <c r="B813" i="9"/>
  <c r="BL813" i="9" s="1"/>
  <c r="C813" i="9"/>
  <c r="D813" i="9"/>
  <c r="F813" i="9" s="1"/>
  <c r="E813" i="9"/>
  <c r="G813" i="9"/>
  <c r="H813" i="9"/>
  <c r="I813" i="9"/>
  <c r="J813" i="9"/>
  <c r="K813" i="9"/>
  <c r="L813" i="9"/>
  <c r="M813" i="9"/>
  <c r="N813" i="9"/>
  <c r="O813" i="9"/>
  <c r="P813" i="9"/>
  <c r="Q813" i="9"/>
  <c r="R813" i="9"/>
  <c r="S813" i="9"/>
  <c r="T813" i="9"/>
  <c r="U813" i="9"/>
  <c r="V813" i="9"/>
  <c r="W813" i="9"/>
  <c r="X813" i="9"/>
  <c r="Y813" i="9"/>
  <c r="Z813" i="9"/>
  <c r="AA813" i="9"/>
  <c r="AB813" i="9"/>
  <c r="AC813" i="9"/>
  <c r="AD813" i="9"/>
  <c r="AE813" i="9"/>
  <c r="AF813" i="9"/>
  <c r="AG813" i="9"/>
  <c r="AH813" i="9"/>
  <c r="AI813" i="9"/>
  <c r="AJ813" i="9"/>
  <c r="AK813" i="9"/>
  <c r="AL813" i="9"/>
  <c r="AM813" i="9"/>
  <c r="AN813" i="9"/>
  <c r="AO813" i="9"/>
  <c r="AP813" i="9"/>
  <c r="AQ813" i="9"/>
  <c r="AR813" i="9"/>
  <c r="AS813" i="9"/>
  <c r="AT813" i="9"/>
  <c r="AU813" i="9"/>
  <c r="AV813" i="9"/>
  <c r="AW813" i="9"/>
  <c r="AX813" i="9"/>
  <c r="AY813" i="9"/>
  <c r="AZ813" i="9"/>
  <c r="BA813" i="9"/>
  <c r="BB813" i="9"/>
  <c r="BC813" i="9"/>
  <c r="BD813" i="9"/>
  <c r="BE813" i="9"/>
  <c r="BF813" i="9"/>
  <c r="BG813" i="9"/>
  <c r="BH813" i="9"/>
  <c r="BI813" i="9"/>
  <c r="BJ813" i="9"/>
  <c r="BK813" i="9"/>
  <c r="B814" i="9"/>
  <c r="C814" i="9"/>
  <c r="D814" i="9"/>
  <c r="F814" i="9" s="1"/>
  <c r="E814" i="9"/>
  <c r="G814" i="9"/>
  <c r="H814" i="9"/>
  <c r="I814" i="9"/>
  <c r="J814" i="9"/>
  <c r="K814" i="9"/>
  <c r="L814" i="9"/>
  <c r="M814" i="9"/>
  <c r="N814" i="9"/>
  <c r="O814" i="9"/>
  <c r="P814" i="9"/>
  <c r="Q814" i="9"/>
  <c r="R814" i="9"/>
  <c r="S814" i="9"/>
  <c r="T814" i="9"/>
  <c r="U814" i="9"/>
  <c r="V814" i="9"/>
  <c r="W814" i="9"/>
  <c r="X814" i="9"/>
  <c r="Y814" i="9"/>
  <c r="Z814" i="9"/>
  <c r="AA814" i="9"/>
  <c r="AB814" i="9"/>
  <c r="AC814" i="9"/>
  <c r="AD814" i="9"/>
  <c r="AE814" i="9"/>
  <c r="AF814" i="9"/>
  <c r="AG814" i="9"/>
  <c r="AH814" i="9"/>
  <c r="AI814" i="9"/>
  <c r="AJ814" i="9"/>
  <c r="AK814" i="9"/>
  <c r="AL814" i="9"/>
  <c r="AM814" i="9"/>
  <c r="AN814" i="9"/>
  <c r="AO814" i="9"/>
  <c r="AP814" i="9"/>
  <c r="AQ814" i="9"/>
  <c r="AR814" i="9"/>
  <c r="AS814" i="9"/>
  <c r="AT814" i="9"/>
  <c r="AU814" i="9"/>
  <c r="AV814" i="9"/>
  <c r="AW814" i="9"/>
  <c r="AX814" i="9"/>
  <c r="AY814" i="9"/>
  <c r="AZ814" i="9"/>
  <c r="BA814" i="9"/>
  <c r="BB814" i="9"/>
  <c r="BC814" i="9"/>
  <c r="BD814" i="9"/>
  <c r="BE814" i="9"/>
  <c r="BF814" i="9"/>
  <c r="BG814" i="9"/>
  <c r="BH814" i="9"/>
  <c r="BI814" i="9"/>
  <c r="BJ814" i="9"/>
  <c r="BK814" i="9"/>
  <c r="B815" i="9"/>
  <c r="C815" i="9"/>
  <c r="D815" i="9"/>
  <c r="F815" i="9" s="1"/>
  <c r="E815" i="9"/>
  <c r="G815" i="9"/>
  <c r="H815" i="9"/>
  <c r="I815" i="9"/>
  <c r="J815" i="9"/>
  <c r="K815" i="9"/>
  <c r="L815" i="9"/>
  <c r="M815" i="9"/>
  <c r="N815" i="9"/>
  <c r="O815" i="9"/>
  <c r="P815" i="9"/>
  <c r="Q815" i="9"/>
  <c r="R815" i="9"/>
  <c r="S815" i="9"/>
  <c r="T815" i="9"/>
  <c r="U815" i="9"/>
  <c r="V815" i="9"/>
  <c r="W815" i="9"/>
  <c r="X815" i="9"/>
  <c r="Y815" i="9"/>
  <c r="Z815" i="9"/>
  <c r="AA815" i="9"/>
  <c r="AB815" i="9"/>
  <c r="AC815" i="9"/>
  <c r="AD815" i="9"/>
  <c r="AE815" i="9"/>
  <c r="AF815" i="9"/>
  <c r="AG815" i="9"/>
  <c r="AH815" i="9"/>
  <c r="AI815" i="9"/>
  <c r="AJ815" i="9"/>
  <c r="AK815" i="9"/>
  <c r="AL815" i="9"/>
  <c r="AM815" i="9"/>
  <c r="AN815" i="9"/>
  <c r="AO815" i="9"/>
  <c r="AP815" i="9"/>
  <c r="AQ815" i="9"/>
  <c r="AR815" i="9"/>
  <c r="AS815" i="9"/>
  <c r="AT815" i="9"/>
  <c r="AU815" i="9"/>
  <c r="AV815" i="9"/>
  <c r="AW815" i="9"/>
  <c r="AX815" i="9"/>
  <c r="AY815" i="9"/>
  <c r="AZ815" i="9"/>
  <c r="BA815" i="9"/>
  <c r="BB815" i="9"/>
  <c r="BC815" i="9"/>
  <c r="BD815" i="9"/>
  <c r="BE815" i="9"/>
  <c r="BF815" i="9"/>
  <c r="BG815" i="9"/>
  <c r="BH815" i="9"/>
  <c r="BI815" i="9"/>
  <c r="BJ815" i="9"/>
  <c r="BK815" i="9"/>
  <c r="B816" i="9"/>
  <c r="C816" i="9"/>
  <c r="D816" i="9"/>
  <c r="F816" i="9" s="1"/>
  <c r="E816" i="9"/>
  <c r="G816" i="9"/>
  <c r="H816" i="9"/>
  <c r="I816" i="9"/>
  <c r="J816" i="9"/>
  <c r="K816" i="9"/>
  <c r="L816" i="9"/>
  <c r="M816" i="9"/>
  <c r="N816" i="9"/>
  <c r="O816" i="9"/>
  <c r="P816" i="9"/>
  <c r="Q816" i="9"/>
  <c r="R816" i="9"/>
  <c r="S816" i="9"/>
  <c r="T816" i="9"/>
  <c r="U816" i="9"/>
  <c r="V816" i="9"/>
  <c r="W816" i="9"/>
  <c r="X816" i="9"/>
  <c r="Y816" i="9"/>
  <c r="Z816" i="9"/>
  <c r="AA816" i="9"/>
  <c r="AB816" i="9"/>
  <c r="AC816" i="9"/>
  <c r="AD816" i="9"/>
  <c r="AE816" i="9"/>
  <c r="AF816" i="9"/>
  <c r="AG816" i="9"/>
  <c r="AH816" i="9"/>
  <c r="AI816" i="9"/>
  <c r="AJ816" i="9"/>
  <c r="AK816" i="9"/>
  <c r="AL816" i="9"/>
  <c r="AM816" i="9"/>
  <c r="AN816" i="9"/>
  <c r="AO816" i="9"/>
  <c r="AP816" i="9"/>
  <c r="AQ816" i="9"/>
  <c r="AR816" i="9"/>
  <c r="AS816" i="9"/>
  <c r="AT816" i="9"/>
  <c r="AU816" i="9"/>
  <c r="AV816" i="9"/>
  <c r="AW816" i="9"/>
  <c r="AX816" i="9"/>
  <c r="AY816" i="9"/>
  <c r="AZ816" i="9"/>
  <c r="BA816" i="9"/>
  <c r="BB816" i="9"/>
  <c r="BC816" i="9"/>
  <c r="BD816" i="9"/>
  <c r="BE816" i="9"/>
  <c r="BF816" i="9"/>
  <c r="BG816" i="9"/>
  <c r="BH816" i="9"/>
  <c r="BI816" i="9"/>
  <c r="BJ816" i="9"/>
  <c r="BK816" i="9"/>
  <c r="B817" i="9"/>
  <c r="BN817" i="9" s="1"/>
  <c r="C817" i="9"/>
  <c r="D817" i="9"/>
  <c r="F817" i="9" s="1"/>
  <c r="E817" i="9"/>
  <c r="G817" i="9"/>
  <c r="H817" i="9"/>
  <c r="I817" i="9"/>
  <c r="J817" i="9"/>
  <c r="K817" i="9"/>
  <c r="L817" i="9"/>
  <c r="M817" i="9"/>
  <c r="N817" i="9"/>
  <c r="O817" i="9"/>
  <c r="P817" i="9"/>
  <c r="Q817" i="9"/>
  <c r="R817" i="9"/>
  <c r="S817" i="9"/>
  <c r="T817" i="9"/>
  <c r="U817" i="9"/>
  <c r="V817" i="9"/>
  <c r="W817" i="9"/>
  <c r="X817" i="9"/>
  <c r="Y817" i="9"/>
  <c r="Z817" i="9"/>
  <c r="AA817" i="9"/>
  <c r="AB817" i="9"/>
  <c r="AC817" i="9"/>
  <c r="AD817" i="9"/>
  <c r="AE817" i="9"/>
  <c r="AF817" i="9"/>
  <c r="AG817" i="9"/>
  <c r="AH817" i="9"/>
  <c r="AI817" i="9"/>
  <c r="AJ817" i="9"/>
  <c r="AK817" i="9"/>
  <c r="AL817" i="9"/>
  <c r="AM817" i="9"/>
  <c r="AN817" i="9"/>
  <c r="AO817" i="9"/>
  <c r="AP817" i="9"/>
  <c r="AQ817" i="9"/>
  <c r="AR817" i="9"/>
  <c r="AS817" i="9"/>
  <c r="AT817" i="9"/>
  <c r="AU817" i="9"/>
  <c r="AV817" i="9"/>
  <c r="AW817" i="9"/>
  <c r="AX817" i="9"/>
  <c r="AY817" i="9"/>
  <c r="AZ817" i="9"/>
  <c r="BA817" i="9"/>
  <c r="BB817" i="9"/>
  <c r="BC817" i="9"/>
  <c r="BD817" i="9"/>
  <c r="BE817" i="9"/>
  <c r="BF817" i="9"/>
  <c r="BG817" i="9"/>
  <c r="BH817" i="9"/>
  <c r="BI817" i="9"/>
  <c r="BJ817" i="9"/>
  <c r="BK817" i="9"/>
  <c r="B818" i="9"/>
  <c r="BN818" i="9" s="1"/>
  <c r="C818" i="9"/>
  <c r="D818" i="9"/>
  <c r="F818" i="9" s="1"/>
  <c r="E818" i="9"/>
  <c r="G818" i="9"/>
  <c r="H818" i="9"/>
  <c r="I818" i="9"/>
  <c r="J818" i="9"/>
  <c r="K818" i="9"/>
  <c r="L818" i="9"/>
  <c r="M818" i="9"/>
  <c r="N818" i="9"/>
  <c r="O818" i="9"/>
  <c r="P818" i="9"/>
  <c r="Q818" i="9"/>
  <c r="R818" i="9"/>
  <c r="S818" i="9"/>
  <c r="T818" i="9"/>
  <c r="U818" i="9"/>
  <c r="V818" i="9"/>
  <c r="W818" i="9"/>
  <c r="X818" i="9"/>
  <c r="Y818" i="9"/>
  <c r="Z818" i="9"/>
  <c r="AA818" i="9"/>
  <c r="AB818" i="9"/>
  <c r="AC818" i="9"/>
  <c r="AD818" i="9"/>
  <c r="AE818" i="9"/>
  <c r="AF818" i="9"/>
  <c r="AG818" i="9"/>
  <c r="AH818" i="9"/>
  <c r="AI818" i="9"/>
  <c r="AJ818" i="9"/>
  <c r="AK818" i="9"/>
  <c r="AL818" i="9"/>
  <c r="AM818" i="9"/>
  <c r="AN818" i="9"/>
  <c r="AO818" i="9"/>
  <c r="AP818" i="9"/>
  <c r="AQ818" i="9"/>
  <c r="AR818" i="9"/>
  <c r="AS818" i="9"/>
  <c r="AT818" i="9"/>
  <c r="AU818" i="9"/>
  <c r="AV818" i="9"/>
  <c r="AW818" i="9"/>
  <c r="AX818" i="9"/>
  <c r="AY818" i="9"/>
  <c r="AZ818" i="9"/>
  <c r="BA818" i="9"/>
  <c r="BB818" i="9"/>
  <c r="BC818" i="9"/>
  <c r="BD818" i="9"/>
  <c r="BE818" i="9"/>
  <c r="BF818" i="9"/>
  <c r="BG818" i="9"/>
  <c r="BH818" i="9"/>
  <c r="BI818" i="9"/>
  <c r="BJ818" i="9"/>
  <c r="BK818" i="9"/>
  <c r="B819" i="9"/>
  <c r="BL819" i="9" s="1"/>
  <c r="C819" i="9"/>
  <c r="D819" i="9"/>
  <c r="F819" i="9" s="1"/>
  <c r="E819" i="9"/>
  <c r="G819" i="9"/>
  <c r="H819" i="9"/>
  <c r="I819" i="9"/>
  <c r="J819" i="9"/>
  <c r="K819" i="9"/>
  <c r="L819" i="9"/>
  <c r="M819" i="9"/>
  <c r="N819" i="9"/>
  <c r="O819" i="9"/>
  <c r="P819" i="9"/>
  <c r="Q819" i="9"/>
  <c r="R819" i="9"/>
  <c r="S819" i="9"/>
  <c r="T819" i="9"/>
  <c r="U819" i="9"/>
  <c r="V819" i="9"/>
  <c r="W819" i="9"/>
  <c r="X819" i="9"/>
  <c r="Y819" i="9"/>
  <c r="Z819" i="9"/>
  <c r="AA819" i="9"/>
  <c r="AB819" i="9"/>
  <c r="AC819" i="9"/>
  <c r="AD819" i="9"/>
  <c r="AE819" i="9"/>
  <c r="AF819" i="9"/>
  <c r="AG819" i="9"/>
  <c r="AH819" i="9"/>
  <c r="AI819" i="9"/>
  <c r="AJ819" i="9"/>
  <c r="AK819" i="9"/>
  <c r="AL819" i="9"/>
  <c r="AM819" i="9"/>
  <c r="AN819" i="9"/>
  <c r="AO819" i="9"/>
  <c r="AP819" i="9"/>
  <c r="AQ819" i="9"/>
  <c r="AR819" i="9"/>
  <c r="AS819" i="9"/>
  <c r="AT819" i="9"/>
  <c r="AU819" i="9"/>
  <c r="AV819" i="9"/>
  <c r="AW819" i="9"/>
  <c r="AX819" i="9"/>
  <c r="AY819" i="9"/>
  <c r="AZ819" i="9"/>
  <c r="BA819" i="9"/>
  <c r="BB819" i="9"/>
  <c r="BC819" i="9"/>
  <c r="BD819" i="9"/>
  <c r="BE819" i="9"/>
  <c r="BF819" i="9"/>
  <c r="BG819" i="9"/>
  <c r="BH819" i="9"/>
  <c r="BI819" i="9"/>
  <c r="BJ819" i="9"/>
  <c r="BK819" i="9"/>
  <c r="B820" i="9"/>
  <c r="C820" i="9"/>
  <c r="D820" i="9"/>
  <c r="F820" i="9" s="1"/>
  <c r="E820" i="9"/>
  <c r="G820" i="9"/>
  <c r="H820" i="9"/>
  <c r="I820" i="9"/>
  <c r="J820" i="9"/>
  <c r="K820" i="9"/>
  <c r="L820" i="9"/>
  <c r="M820" i="9"/>
  <c r="N820" i="9"/>
  <c r="O820" i="9"/>
  <c r="P820" i="9"/>
  <c r="Q820" i="9"/>
  <c r="R820" i="9"/>
  <c r="S820" i="9"/>
  <c r="T820" i="9"/>
  <c r="U820" i="9"/>
  <c r="V820" i="9"/>
  <c r="W820" i="9"/>
  <c r="X820" i="9"/>
  <c r="Y820" i="9"/>
  <c r="Z820" i="9"/>
  <c r="AA820" i="9"/>
  <c r="AB820" i="9"/>
  <c r="AC820" i="9"/>
  <c r="AD820" i="9"/>
  <c r="AE820" i="9"/>
  <c r="AF820" i="9"/>
  <c r="AG820" i="9"/>
  <c r="AH820" i="9"/>
  <c r="AI820" i="9"/>
  <c r="AJ820" i="9"/>
  <c r="AK820" i="9"/>
  <c r="AL820" i="9"/>
  <c r="AM820" i="9"/>
  <c r="AN820" i="9"/>
  <c r="AO820" i="9"/>
  <c r="AP820" i="9"/>
  <c r="AQ820" i="9"/>
  <c r="AR820" i="9"/>
  <c r="AS820" i="9"/>
  <c r="AT820" i="9"/>
  <c r="AU820" i="9"/>
  <c r="AV820" i="9"/>
  <c r="AW820" i="9"/>
  <c r="AX820" i="9"/>
  <c r="AY820" i="9"/>
  <c r="AZ820" i="9"/>
  <c r="BA820" i="9"/>
  <c r="BB820" i="9"/>
  <c r="BC820" i="9"/>
  <c r="BD820" i="9"/>
  <c r="BE820" i="9"/>
  <c r="BF820" i="9"/>
  <c r="BG820" i="9"/>
  <c r="BH820" i="9"/>
  <c r="BI820" i="9"/>
  <c r="BJ820" i="9"/>
  <c r="BK820" i="9"/>
  <c r="B821" i="9"/>
  <c r="C821" i="9"/>
  <c r="D821" i="9"/>
  <c r="F821" i="9" s="1"/>
  <c r="E821" i="9"/>
  <c r="G821" i="9"/>
  <c r="H821" i="9"/>
  <c r="I821" i="9"/>
  <c r="J821" i="9"/>
  <c r="K821" i="9"/>
  <c r="L821" i="9"/>
  <c r="M821" i="9"/>
  <c r="N821" i="9"/>
  <c r="O821" i="9"/>
  <c r="P821" i="9"/>
  <c r="Q821" i="9"/>
  <c r="R821" i="9"/>
  <c r="S821" i="9"/>
  <c r="T821" i="9"/>
  <c r="U821" i="9"/>
  <c r="V821" i="9"/>
  <c r="W821" i="9"/>
  <c r="X821" i="9"/>
  <c r="Y821" i="9"/>
  <c r="Z821" i="9"/>
  <c r="AA821" i="9"/>
  <c r="AB821" i="9"/>
  <c r="AC821" i="9"/>
  <c r="AD821" i="9"/>
  <c r="AE821" i="9"/>
  <c r="AF821" i="9"/>
  <c r="AG821" i="9"/>
  <c r="AH821" i="9"/>
  <c r="AI821" i="9"/>
  <c r="AJ821" i="9"/>
  <c r="AK821" i="9"/>
  <c r="AL821" i="9"/>
  <c r="AM821" i="9"/>
  <c r="AN821" i="9"/>
  <c r="AO821" i="9"/>
  <c r="AP821" i="9"/>
  <c r="AQ821" i="9"/>
  <c r="AR821" i="9"/>
  <c r="AS821" i="9"/>
  <c r="AT821" i="9"/>
  <c r="AU821" i="9"/>
  <c r="AV821" i="9"/>
  <c r="AW821" i="9"/>
  <c r="AX821" i="9"/>
  <c r="AY821" i="9"/>
  <c r="AZ821" i="9"/>
  <c r="BA821" i="9"/>
  <c r="BB821" i="9"/>
  <c r="BC821" i="9"/>
  <c r="BD821" i="9"/>
  <c r="BE821" i="9"/>
  <c r="BF821" i="9"/>
  <c r="BG821" i="9"/>
  <c r="BH821" i="9"/>
  <c r="BI821" i="9"/>
  <c r="BJ821" i="9"/>
  <c r="BK821" i="9"/>
  <c r="B822" i="9"/>
  <c r="BO822" i="9" s="1"/>
  <c r="C822" i="9"/>
  <c r="D822" i="9"/>
  <c r="F822" i="9" s="1"/>
  <c r="E822" i="9"/>
  <c r="G822" i="9"/>
  <c r="H822" i="9"/>
  <c r="I822" i="9"/>
  <c r="J822" i="9"/>
  <c r="K822" i="9"/>
  <c r="L822" i="9"/>
  <c r="M822" i="9"/>
  <c r="N822" i="9"/>
  <c r="O822" i="9"/>
  <c r="P822" i="9"/>
  <c r="Q822" i="9"/>
  <c r="R822" i="9"/>
  <c r="S822" i="9"/>
  <c r="T822" i="9"/>
  <c r="U822" i="9"/>
  <c r="V822" i="9"/>
  <c r="W822" i="9"/>
  <c r="X822" i="9"/>
  <c r="Y822" i="9"/>
  <c r="Z822" i="9"/>
  <c r="AA822" i="9"/>
  <c r="AB822" i="9"/>
  <c r="AC822" i="9"/>
  <c r="AD822" i="9"/>
  <c r="AE822" i="9"/>
  <c r="AF822" i="9"/>
  <c r="AG822" i="9"/>
  <c r="AH822" i="9"/>
  <c r="AI822" i="9"/>
  <c r="AJ822" i="9"/>
  <c r="AK822" i="9"/>
  <c r="AL822" i="9"/>
  <c r="AM822" i="9"/>
  <c r="AN822" i="9"/>
  <c r="AO822" i="9"/>
  <c r="AP822" i="9"/>
  <c r="AQ822" i="9"/>
  <c r="AR822" i="9"/>
  <c r="AS822" i="9"/>
  <c r="AT822" i="9"/>
  <c r="AU822" i="9"/>
  <c r="AV822" i="9"/>
  <c r="AW822" i="9"/>
  <c r="AX822" i="9"/>
  <c r="AY822" i="9"/>
  <c r="AZ822" i="9"/>
  <c r="BA822" i="9"/>
  <c r="BB822" i="9"/>
  <c r="BC822" i="9"/>
  <c r="BD822" i="9"/>
  <c r="BE822" i="9"/>
  <c r="BF822" i="9"/>
  <c r="BG822" i="9"/>
  <c r="BH822" i="9"/>
  <c r="BI822" i="9"/>
  <c r="BJ822" i="9"/>
  <c r="BK822" i="9"/>
  <c r="B823" i="9"/>
  <c r="C823" i="9"/>
  <c r="D823" i="9"/>
  <c r="F823" i="9" s="1"/>
  <c r="E823" i="9"/>
  <c r="G823" i="9"/>
  <c r="H823" i="9"/>
  <c r="I823" i="9"/>
  <c r="J823" i="9"/>
  <c r="K823" i="9"/>
  <c r="L823" i="9"/>
  <c r="M823" i="9"/>
  <c r="N823" i="9"/>
  <c r="O823" i="9"/>
  <c r="P823" i="9"/>
  <c r="Q823" i="9"/>
  <c r="R823" i="9"/>
  <c r="S823" i="9"/>
  <c r="T823" i="9"/>
  <c r="U823" i="9"/>
  <c r="V823" i="9"/>
  <c r="W823" i="9"/>
  <c r="X823" i="9"/>
  <c r="Y823" i="9"/>
  <c r="Z823" i="9"/>
  <c r="AA823" i="9"/>
  <c r="AB823" i="9"/>
  <c r="AC823" i="9"/>
  <c r="AD823" i="9"/>
  <c r="AE823" i="9"/>
  <c r="AF823" i="9"/>
  <c r="AG823" i="9"/>
  <c r="AH823" i="9"/>
  <c r="AI823" i="9"/>
  <c r="AJ823" i="9"/>
  <c r="AK823" i="9"/>
  <c r="AL823" i="9"/>
  <c r="AM823" i="9"/>
  <c r="AN823" i="9"/>
  <c r="AO823" i="9"/>
  <c r="AP823" i="9"/>
  <c r="AQ823" i="9"/>
  <c r="AR823" i="9"/>
  <c r="AS823" i="9"/>
  <c r="AT823" i="9"/>
  <c r="AU823" i="9"/>
  <c r="AV823" i="9"/>
  <c r="AW823" i="9"/>
  <c r="AX823" i="9"/>
  <c r="AY823" i="9"/>
  <c r="AZ823" i="9"/>
  <c r="BA823" i="9"/>
  <c r="BB823" i="9"/>
  <c r="BC823" i="9"/>
  <c r="BD823" i="9"/>
  <c r="BE823" i="9"/>
  <c r="BF823" i="9"/>
  <c r="BG823" i="9"/>
  <c r="BH823" i="9"/>
  <c r="BI823" i="9"/>
  <c r="BJ823" i="9"/>
  <c r="BK823" i="9"/>
  <c r="B824" i="9"/>
  <c r="C824" i="9"/>
  <c r="D824" i="9"/>
  <c r="F824" i="9" s="1"/>
  <c r="E824" i="9"/>
  <c r="G824" i="9"/>
  <c r="H824" i="9"/>
  <c r="I824" i="9"/>
  <c r="J824" i="9"/>
  <c r="K824" i="9"/>
  <c r="L824" i="9"/>
  <c r="M824" i="9"/>
  <c r="N824" i="9"/>
  <c r="O824" i="9"/>
  <c r="P824" i="9"/>
  <c r="Q824" i="9"/>
  <c r="R824" i="9"/>
  <c r="S824" i="9"/>
  <c r="T824" i="9"/>
  <c r="U824" i="9"/>
  <c r="V824" i="9"/>
  <c r="W824" i="9"/>
  <c r="X824" i="9"/>
  <c r="Y824" i="9"/>
  <c r="Z824" i="9"/>
  <c r="AA824" i="9"/>
  <c r="AB824" i="9"/>
  <c r="AC824" i="9"/>
  <c r="AD824" i="9"/>
  <c r="AE824" i="9"/>
  <c r="AF824" i="9"/>
  <c r="AG824" i="9"/>
  <c r="AH824" i="9"/>
  <c r="AI824" i="9"/>
  <c r="AJ824" i="9"/>
  <c r="AK824" i="9"/>
  <c r="AL824" i="9"/>
  <c r="AM824" i="9"/>
  <c r="AN824" i="9"/>
  <c r="AO824" i="9"/>
  <c r="AP824" i="9"/>
  <c r="AQ824" i="9"/>
  <c r="AR824" i="9"/>
  <c r="AS824" i="9"/>
  <c r="AT824" i="9"/>
  <c r="AU824" i="9"/>
  <c r="AV824" i="9"/>
  <c r="AW824" i="9"/>
  <c r="AX824" i="9"/>
  <c r="AY824" i="9"/>
  <c r="AZ824" i="9"/>
  <c r="BA824" i="9"/>
  <c r="BB824" i="9"/>
  <c r="BC824" i="9"/>
  <c r="BD824" i="9"/>
  <c r="BE824" i="9"/>
  <c r="BF824" i="9"/>
  <c r="BG824" i="9"/>
  <c r="BH824" i="9"/>
  <c r="BI824" i="9"/>
  <c r="BJ824" i="9"/>
  <c r="BK824" i="9"/>
  <c r="B825" i="9"/>
  <c r="C825" i="9"/>
  <c r="D825" i="9"/>
  <c r="F825" i="9" s="1"/>
  <c r="E825" i="9"/>
  <c r="G825" i="9"/>
  <c r="H825" i="9"/>
  <c r="I825" i="9"/>
  <c r="J825" i="9"/>
  <c r="K825" i="9"/>
  <c r="L825" i="9"/>
  <c r="M825" i="9"/>
  <c r="N825" i="9"/>
  <c r="O825" i="9"/>
  <c r="P825" i="9"/>
  <c r="Q825" i="9"/>
  <c r="R825" i="9"/>
  <c r="S825" i="9"/>
  <c r="T825" i="9"/>
  <c r="U825" i="9"/>
  <c r="V825" i="9"/>
  <c r="W825" i="9"/>
  <c r="X825" i="9"/>
  <c r="Y825" i="9"/>
  <c r="Z825" i="9"/>
  <c r="AA825" i="9"/>
  <c r="AB825" i="9"/>
  <c r="AC825" i="9"/>
  <c r="AD825" i="9"/>
  <c r="AE825" i="9"/>
  <c r="AF825" i="9"/>
  <c r="AG825" i="9"/>
  <c r="AH825" i="9"/>
  <c r="AI825" i="9"/>
  <c r="AJ825" i="9"/>
  <c r="AK825" i="9"/>
  <c r="AL825" i="9"/>
  <c r="AM825" i="9"/>
  <c r="AN825" i="9"/>
  <c r="AO825" i="9"/>
  <c r="AP825" i="9"/>
  <c r="AQ825" i="9"/>
  <c r="AR825" i="9"/>
  <c r="AS825" i="9"/>
  <c r="AT825" i="9"/>
  <c r="AU825" i="9"/>
  <c r="AV825" i="9"/>
  <c r="AW825" i="9"/>
  <c r="AX825" i="9"/>
  <c r="AY825" i="9"/>
  <c r="AZ825" i="9"/>
  <c r="BA825" i="9"/>
  <c r="BB825" i="9"/>
  <c r="BC825" i="9"/>
  <c r="BD825" i="9"/>
  <c r="BE825" i="9"/>
  <c r="BF825" i="9"/>
  <c r="BG825" i="9"/>
  <c r="BH825" i="9"/>
  <c r="BI825" i="9"/>
  <c r="BJ825" i="9"/>
  <c r="BK825" i="9"/>
  <c r="B826" i="9"/>
  <c r="C826" i="9"/>
  <c r="D826" i="9"/>
  <c r="F826" i="9" s="1"/>
  <c r="E826" i="9"/>
  <c r="G826" i="9"/>
  <c r="H826" i="9"/>
  <c r="I826" i="9"/>
  <c r="J826" i="9"/>
  <c r="K826" i="9"/>
  <c r="L826" i="9"/>
  <c r="M826" i="9"/>
  <c r="N826" i="9"/>
  <c r="O826" i="9"/>
  <c r="P826" i="9"/>
  <c r="Q826" i="9"/>
  <c r="R826" i="9"/>
  <c r="S826" i="9"/>
  <c r="T826" i="9"/>
  <c r="U826" i="9"/>
  <c r="V826" i="9"/>
  <c r="W826" i="9"/>
  <c r="X826" i="9"/>
  <c r="Y826" i="9"/>
  <c r="Z826" i="9"/>
  <c r="AA826" i="9"/>
  <c r="AB826" i="9"/>
  <c r="AC826" i="9"/>
  <c r="AD826" i="9"/>
  <c r="AE826" i="9"/>
  <c r="AF826" i="9"/>
  <c r="AG826" i="9"/>
  <c r="AH826" i="9"/>
  <c r="AI826" i="9"/>
  <c r="AJ826" i="9"/>
  <c r="AK826" i="9"/>
  <c r="AL826" i="9"/>
  <c r="AM826" i="9"/>
  <c r="AN826" i="9"/>
  <c r="AO826" i="9"/>
  <c r="AP826" i="9"/>
  <c r="AQ826" i="9"/>
  <c r="AR826" i="9"/>
  <c r="AS826" i="9"/>
  <c r="AT826" i="9"/>
  <c r="AU826" i="9"/>
  <c r="AV826" i="9"/>
  <c r="AW826" i="9"/>
  <c r="AX826" i="9"/>
  <c r="AY826" i="9"/>
  <c r="AZ826" i="9"/>
  <c r="BA826" i="9"/>
  <c r="BB826" i="9"/>
  <c r="BC826" i="9"/>
  <c r="BD826" i="9"/>
  <c r="BE826" i="9"/>
  <c r="BF826" i="9"/>
  <c r="BG826" i="9"/>
  <c r="BH826" i="9"/>
  <c r="BI826" i="9"/>
  <c r="BJ826" i="9"/>
  <c r="BK826" i="9"/>
  <c r="B827" i="9"/>
  <c r="BM827" i="9" s="1"/>
  <c r="C827" i="9"/>
  <c r="D827" i="9"/>
  <c r="F827" i="9" s="1"/>
  <c r="E827" i="9"/>
  <c r="G827" i="9"/>
  <c r="H827" i="9"/>
  <c r="I827" i="9"/>
  <c r="J827" i="9"/>
  <c r="K827" i="9"/>
  <c r="L827" i="9"/>
  <c r="M827" i="9"/>
  <c r="N827" i="9"/>
  <c r="O827" i="9"/>
  <c r="P827" i="9"/>
  <c r="Q827" i="9"/>
  <c r="R827" i="9"/>
  <c r="S827" i="9"/>
  <c r="T827" i="9"/>
  <c r="U827" i="9"/>
  <c r="V827" i="9"/>
  <c r="W827" i="9"/>
  <c r="X827" i="9"/>
  <c r="Y827" i="9"/>
  <c r="Z827" i="9"/>
  <c r="AA827" i="9"/>
  <c r="AB827" i="9"/>
  <c r="AC827" i="9"/>
  <c r="AD827" i="9"/>
  <c r="AE827" i="9"/>
  <c r="AF827" i="9"/>
  <c r="AG827" i="9"/>
  <c r="AH827" i="9"/>
  <c r="AI827" i="9"/>
  <c r="AJ827" i="9"/>
  <c r="AK827" i="9"/>
  <c r="AL827" i="9"/>
  <c r="AM827" i="9"/>
  <c r="AN827" i="9"/>
  <c r="AO827" i="9"/>
  <c r="AP827" i="9"/>
  <c r="AQ827" i="9"/>
  <c r="AR827" i="9"/>
  <c r="AS827" i="9"/>
  <c r="AT827" i="9"/>
  <c r="AU827" i="9"/>
  <c r="AV827" i="9"/>
  <c r="AW827" i="9"/>
  <c r="AX827" i="9"/>
  <c r="AY827" i="9"/>
  <c r="AZ827" i="9"/>
  <c r="BA827" i="9"/>
  <c r="BB827" i="9"/>
  <c r="BC827" i="9"/>
  <c r="BD827" i="9"/>
  <c r="BE827" i="9"/>
  <c r="BF827" i="9"/>
  <c r="BG827" i="9"/>
  <c r="BH827" i="9"/>
  <c r="BI827" i="9"/>
  <c r="BJ827" i="9"/>
  <c r="BK827" i="9"/>
  <c r="B828" i="9"/>
  <c r="C828" i="9"/>
  <c r="D828" i="9"/>
  <c r="F828" i="9" s="1"/>
  <c r="E828" i="9"/>
  <c r="G828" i="9"/>
  <c r="H828" i="9"/>
  <c r="I828" i="9"/>
  <c r="J828" i="9"/>
  <c r="K828" i="9"/>
  <c r="L828" i="9"/>
  <c r="M828" i="9"/>
  <c r="N828" i="9"/>
  <c r="O828" i="9"/>
  <c r="P828" i="9"/>
  <c r="Q828" i="9"/>
  <c r="R828" i="9"/>
  <c r="S828" i="9"/>
  <c r="T828" i="9"/>
  <c r="U828" i="9"/>
  <c r="V828" i="9"/>
  <c r="W828" i="9"/>
  <c r="X828" i="9"/>
  <c r="Y828" i="9"/>
  <c r="Z828" i="9"/>
  <c r="AA828" i="9"/>
  <c r="AB828" i="9"/>
  <c r="AC828" i="9"/>
  <c r="AD828" i="9"/>
  <c r="AE828" i="9"/>
  <c r="AF828" i="9"/>
  <c r="AG828" i="9"/>
  <c r="AH828" i="9"/>
  <c r="AI828" i="9"/>
  <c r="AJ828" i="9"/>
  <c r="AK828" i="9"/>
  <c r="AL828" i="9"/>
  <c r="AM828" i="9"/>
  <c r="AN828" i="9"/>
  <c r="AO828" i="9"/>
  <c r="AP828" i="9"/>
  <c r="AQ828" i="9"/>
  <c r="AR828" i="9"/>
  <c r="AS828" i="9"/>
  <c r="AT828" i="9"/>
  <c r="AU828" i="9"/>
  <c r="AV828" i="9"/>
  <c r="AW828" i="9"/>
  <c r="AX828" i="9"/>
  <c r="AY828" i="9"/>
  <c r="AZ828" i="9"/>
  <c r="BA828" i="9"/>
  <c r="BB828" i="9"/>
  <c r="BC828" i="9"/>
  <c r="BD828" i="9"/>
  <c r="BE828" i="9"/>
  <c r="BF828" i="9"/>
  <c r="BG828" i="9"/>
  <c r="BH828" i="9"/>
  <c r="BI828" i="9"/>
  <c r="BJ828" i="9"/>
  <c r="BK828" i="9"/>
  <c r="B829" i="9"/>
  <c r="C829" i="9"/>
  <c r="D829" i="9"/>
  <c r="F829" i="9" s="1"/>
  <c r="E829" i="9"/>
  <c r="G829" i="9"/>
  <c r="H829" i="9"/>
  <c r="I829" i="9"/>
  <c r="J829" i="9"/>
  <c r="K829" i="9"/>
  <c r="L829" i="9"/>
  <c r="M829" i="9"/>
  <c r="N829" i="9"/>
  <c r="O829" i="9"/>
  <c r="P829" i="9"/>
  <c r="Q829" i="9"/>
  <c r="R829" i="9"/>
  <c r="S829" i="9"/>
  <c r="T829" i="9"/>
  <c r="U829" i="9"/>
  <c r="V829" i="9"/>
  <c r="W829" i="9"/>
  <c r="X829" i="9"/>
  <c r="Y829" i="9"/>
  <c r="Z829" i="9"/>
  <c r="AA829" i="9"/>
  <c r="AB829" i="9"/>
  <c r="AC829" i="9"/>
  <c r="AD829" i="9"/>
  <c r="AE829" i="9"/>
  <c r="AF829" i="9"/>
  <c r="AG829" i="9"/>
  <c r="AH829" i="9"/>
  <c r="AI829" i="9"/>
  <c r="AJ829" i="9"/>
  <c r="AK829" i="9"/>
  <c r="AL829" i="9"/>
  <c r="AM829" i="9"/>
  <c r="AN829" i="9"/>
  <c r="AO829" i="9"/>
  <c r="AP829" i="9"/>
  <c r="AQ829" i="9"/>
  <c r="AR829" i="9"/>
  <c r="AS829" i="9"/>
  <c r="AT829" i="9"/>
  <c r="AU829" i="9"/>
  <c r="AV829" i="9"/>
  <c r="AW829" i="9"/>
  <c r="AX829" i="9"/>
  <c r="AY829" i="9"/>
  <c r="AZ829" i="9"/>
  <c r="BA829" i="9"/>
  <c r="BB829" i="9"/>
  <c r="BC829" i="9"/>
  <c r="BD829" i="9"/>
  <c r="BE829" i="9"/>
  <c r="BF829" i="9"/>
  <c r="BG829" i="9"/>
  <c r="BH829" i="9"/>
  <c r="BI829" i="9"/>
  <c r="BJ829" i="9"/>
  <c r="BK829" i="9"/>
  <c r="B830" i="9"/>
  <c r="BO830" i="9" s="1"/>
  <c r="C830" i="9"/>
  <c r="D830" i="9"/>
  <c r="F830" i="9" s="1"/>
  <c r="E830" i="9"/>
  <c r="G830" i="9"/>
  <c r="H830" i="9"/>
  <c r="I830" i="9"/>
  <c r="J830" i="9"/>
  <c r="K830" i="9"/>
  <c r="L830" i="9"/>
  <c r="M830" i="9"/>
  <c r="N830" i="9"/>
  <c r="O830" i="9"/>
  <c r="P830" i="9"/>
  <c r="Q830" i="9"/>
  <c r="R830" i="9"/>
  <c r="S830" i="9"/>
  <c r="T830" i="9"/>
  <c r="U830" i="9"/>
  <c r="V830" i="9"/>
  <c r="W830" i="9"/>
  <c r="X830" i="9"/>
  <c r="Y830" i="9"/>
  <c r="Z830" i="9"/>
  <c r="AA830" i="9"/>
  <c r="AB830" i="9"/>
  <c r="AC830" i="9"/>
  <c r="AD830" i="9"/>
  <c r="AE830" i="9"/>
  <c r="AF830" i="9"/>
  <c r="AG830" i="9"/>
  <c r="AH830" i="9"/>
  <c r="AI830" i="9"/>
  <c r="AJ830" i="9"/>
  <c r="AK830" i="9"/>
  <c r="AL830" i="9"/>
  <c r="AM830" i="9"/>
  <c r="AN830" i="9"/>
  <c r="AO830" i="9"/>
  <c r="AP830" i="9"/>
  <c r="AQ830" i="9"/>
  <c r="AR830" i="9"/>
  <c r="AS830" i="9"/>
  <c r="AT830" i="9"/>
  <c r="AU830" i="9"/>
  <c r="AV830" i="9"/>
  <c r="AW830" i="9"/>
  <c r="AX830" i="9"/>
  <c r="AY830" i="9"/>
  <c r="AZ830" i="9"/>
  <c r="BA830" i="9"/>
  <c r="BB830" i="9"/>
  <c r="BC830" i="9"/>
  <c r="BD830" i="9"/>
  <c r="BE830" i="9"/>
  <c r="BF830" i="9"/>
  <c r="BG830" i="9"/>
  <c r="BH830" i="9"/>
  <c r="BI830" i="9"/>
  <c r="BJ830" i="9"/>
  <c r="BK830" i="9"/>
  <c r="B831" i="9"/>
  <c r="BM831" i="9" s="1"/>
  <c r="C831" i="9"/>
  <c r="D831" i="9"/>
  <c r="F831" i="9" s="1"/>
  <c r="E831" i="9"/>
  <c r="G831" i="9"/>
  <c r="H831" i="9"/>
  <c r="I831" i="9"/>
  <c r="J831" i="9"/>
  <c r="K831" i="9"/>
  <c r="L831" i="9"/>
  <c r="M831" i="9"/>
  <c r="N831" i="9"/>
  <c r="O831" i="9"/>
  <c r="P831" i="9"/>
  <c r="Q831" i="9"/>
  <c r="R831" i="9"/>
  <c r="S831" i="9"/>
  <c r="T831" i="9"/>
  <c r="U831" i="9"/>
  <c r="V831" i="9"/>
  <c r="W831" i="9"/>
  <c r="X831" i="9"/>
  <c r="Y831" i="9"/>
  <c r="Z831" i="9"/>
  <c r="AA831" i="9"/>
  <c r="AB831" i="9"/>
  <c r="AC831" i="9"/>
  <c r="AD831" i="9"/>
  <c r="AE831" i="9"/>
  <c r="AF831" i="9"/>
  <c r="AG831" i="9"/>
  <c r="AH831" i="9"/>
  <c r="AI831" i="9"/>
  <c r="AJ831" i="9"/>
  <c r="AK831" i="9"/>
  <c r="AL831" i="9"/>
  <c r="AM831" i="9"/>
  <c r="AN831" i="9"/>
  <c r="AO831" i="9"/>
  <c r="AP831" i="9"/>
  <c r="AQ831" i="9"/>
  <c r="AR831" i="9"/>
  <c r="AS831" i="9"/>
  <c r="AT831" i="9"/>
  <c r="AU831" i="9"/>
  <c r="AV831" i="9"/>
  <c r="AW831" i="9"/>
  <c r="AX831" i="9"/>
  <c r="AY831" i="9"/>
  <c r="AZ831" i="9"/>
  <c r="BA831" i="9"/>
  <c r="BB831" i="9"/>
  <c r="BC831" i="9"/>
  <c r="BD831" i="9"/>
  <c r="BE831" i="9"/>
  <c r="BF831" i="9"/>
  <c r="BG831" i="9"/>
  <c r="BH831" i="9"/>
  <c r="BI831" i="9"/>
  <c r="BJ831" i="9"/>
  <c r="BK831" i="9"/>
  <c r="B832" i="9"/>
  <c r="C832" i="9"/>
  <c r="D832" i="9"/>
  <c r="F832" i="9" s="1"/>
  <c r="E832" i="9"/>
  <c r="G832" i="9"/>
  <c r="H832" i="9"/>
  <c r="I832" i="9"/>
  <c r="J832" i="9"/>
  <c r="K832" i="9"/>
  <c r="L832" i="9"/>
  <c r="M832" i="9"/>
  <c r="N832" i="9"/>
  <c r="O832" i="9"/>
  <c r="P832" i="9"/>
  <c r="Q832" i="9"/>
  <c r="R832" i="9"/>
  <c r="S832" i="9"/>
  <c r="T832" i="9"/>
  <c r="U832" i="9"/>
  <c r="V832" i="9"/>
  <c r="W832" i="9"/>
  <c r="X832" i="9"/>
  <c r="Y832" i="9"/>
  <c r="Z832" i="9"/>
  <c r="AA832" i="9"/>
  <c r="AB832" i="9"/>
  <c r="AC832" i="9"/>
  <c r="AD832" i="9"/>
  <c r="AE832" i="9"/>
  <c r="AF832" i="9"/>
  <c r="AG832" i="9"/>
  <c r="AH832" i="9"/>
  <c r="AI832" i="9"/>
  <c r="AJ832" i="9"/>
  <c r="AK832" i="9"/>
  <c r="AL832" i="9"/>
  <c r="AM832" i="9"/>
  <c r="AN832" i="9"/>
  <c r="AO832" i="9"/>
  <c r="AP832" i="9"/>
  <c r="AQ832" i="9"/>
  <c r="AR832" i="9"/>
  <c r="AS832" i="9"/>
  <c r="AT832" i="9"/>
  <c r="AU832" i="9"/>
  <c r="AV832" i="9"/>
  <c r="AW832" i="9"/>
  <c r="AX832" i="9"/>
  <c r="AY832" i="9"/>
  <c r="AZ832" i="9"/>
  <c r="BA832" i="9"/>
  <c r="BB832" i="9"/>
  <c r="BC832" i="9"/>
  <c r="BD832" i="9"/>
  <c r="BE832" i="9"/>
  <c r="BF832" i="9"/>
  <c r="BG832" i="9"/>
  <c r="BH832" i="9"/>
  <c r="BI832" i="9"/>
  <c r="BJ832" i="9"/>
  <c r="BK832" i="9"/>
  <c r="B833" i="9"/>
  <c r="BM833" i="9" s="1"/>
  <c r="C833" i="9"/>
  <c r="D833" i="9"/>
  <c r="F833" i="9" s="1"/>
  <c r="E833" i="9"/>
  <c r="G833" i="9"/>
  <c r="H833" i="9"/>
  <c r="I833" i="9"/>
  <c r="J833" i="9"/>
  <c r="K833" i="9"/>
  <c r="L833" i="9"/>
  <c r="M833" i="9"/>
  <c r="N833" i="9"/>
  <c r="O833" i="9"/>
  <c r="P833" i="9"/>
  <c r="Q833" i="9"/>
  <c r="R833" i="9"/>
  <c r="S833" i="9"/>
  <c r="T833" i="9"/>
  <c r="U833" i="9"/>
  <c r="V833" i="9"/>
  <c r="W833" i="9"/>
  <c r="X833" i="9"/>
  <c r="Y833" i="9"/>
  <c r="Z833" i="9"/>
  <c r="AA833" i="9"/>
  <c r="AB833" i="9"/>
  <c r="AC833" i="9"/>
  <c r="AD833" i="9"/>
  <c r="AE833" i="9"/>
  <c r="AF833" i="9"/>
  <c r="AG833" i="9"/>
  <c r="AH833" i="9"/>
  <c r="AI833" i="9"/>
  <c r="AJ833" i="9"/>
  <c r="AK833" i="9"/>
  <c r="AL833" i="9"/>
  <c r="AM833" i="9"/>
  <c r="AN833" i="9"/>
  <c r="AO833" i="9"/>
  <c r="AP833" i="9"/>
  <c r="AQ833" i="9"/>
  <c r="AR833" i="9"/>
  <c r="AS833" i="9"/>
  <c r="AT833" i="9"/>
  <c r="AU833" i="9"/>
  <c r="AV833" i="9"/>
  <c r="AW833" i="9"/>
  <c r="AX833" i="9"/>
  <c r="AY833" i="9"/>
  <c r="AZ833" i="9"/>
  <c r="BA833" i="9"/>
  <c r="BB833" i="9"/>
  <c r="BC833" i="9"/>
  <c r="BD833" i="9"/>
  <c r="BE833" i="9"/>
  <c r="BF833" i="9"/>
  <c r="BG833" i="9"/>
  <c r="BH833" i="9"/>
  <c r="BI833" i="9"/>
  <c r="BJ833" i="9"/>
  <c r="BK833" i="9"/>
  <c r="B834" i="9"/>
  <c r="C834" i="9"/>
  <c r="D834" i="9"/>
  <c r="F834" i="9" s="1"/>
  <c r="E834" i="9"/>
  <c r="G834" i="9"/>
  <c r="H834" i="9"/>
  <c r="I834" i="9"/>
  <c r="J834" i="9"/>
  <c r="K834" i="9"/>
  <c r="L834" i="9"/>
  <c r="M834" i="9"/>
  <c r="N834" i="9"/>
  <c r="O834" i="9"/>
  <c r="P834" i="9"/>
  <c r="Q834" i="9"/>
  <c r="R834" i="9"/>
  <c r="S834" i="9"/>
  <c r="T834" i="9"/>
  <c r="U834" i="9"/>
  <c r="V834" i="9"/>
  <c r="W834" i="9"/>
  <c r="X834" i="9"/>
  <c r="Y834" i="9"/>
  <c r="Z834" i="9"/>
  <c r="AA834" i="9"/>
  <c r="AB834" i="9"/>
  <c r="AC834" i="9"/>
  <c r="AD834" i="9"/>
  <c r="AE834" i="9"/>
  <c r="AF834" i="9"/>
  <c r="AG834" i="9"/>
  <c r="AH834" i="9"/>
  <c r="AI834" i="9"/>
  <c r="AJ834" i="9"/>
  <c r="AK834" i="9"/>
  <c r="AL834" i="9"/>
  <c r="AM834" i="9"/>
  <c r="AN834" i="9"/>
  <c r="AO834" i="9"/>
  <c r="AP834" i="9"/>
  <c r="AQ834" i="9"/>
  <c r="AR834" i="9"/>
  <c r="AS834" i="9"/>
  <c r="AT834" i="9"/>
  <c r="AU834" i="9"/>
  <c r="AV834" i="9"/>
  <c r="AW834" i="9"/>
  <c r="AX834" i="9"/>
  <c r="AY834" i="9"/>
  <c r="AZ834" i="9"/>
  <c r="BA834" i="9"/>
  <c r="BB834" i="9"/>
  <c r="BC834" i="9"/>
  <c r="BD834" i="9"/>
  <c r="BE834" i="9"/>
  <c r="BF834" i="9"/>
  <c r="BG834" i="9"/>
  <c r="BH834" i="9"/>
  <c r="BI834" i="9"/>
  <c r="BJ834" i="9"/>
  <c r="BK834" i="9"/>
  <c r="B835" i="9"/>
  <c r="BO835" i="9" s="1"/>
  <c r="C835" i="9"/>
  <c r="D835" i="9"/>
  <c r="F835" i="9" s="1"/>
  <c r="E835" i="9"/>
  <c r="G835" i="9"/>
  <c r="H835" i="9"/>
  <c r="I835" i="9"/>
  <c r="J835" i="9"/>
  <c r="K835" i="9"/>
  <c r="L835" i="9"/>
  <c r="M835" i="9"/>
  <c r="N835" i="9"/>
  <c r="O835" i="9"/>
  <c r="P835" i="9"/>
  <c r="Q835" i="9"/>
  <c r="R835" i="9"/>
  <c r="S835" i="9"/>
  <c r="T835" i="9"/>
  <c r="U835" i="9"/>
  <c r="V835" i="9"/>
  <c r="W835" i="9"/>
  <c r="X835" i="9"/>
  <c r="Y835" i="9"/>
  <c r="Z835" i="9"/>
  <c r="AA835" i="9"/>
  <c r="AB835" i="9"/>
  <c r="AC835" i="9"/>
  <c r="AD835" i="9"/>
  <c r="AE835" i="9"/>
  <c r="AF835" i="9"/>
  <c r="AG835" i="9"/>
  <c r="AH835" i="9"/>
  <c r="AI835" i="9"/>
  <c r="AJ835" i="9"/>
  <c r="AK835" i="9"/>
  <c r="AL835" i="9"/>
  <c r="AM835" i="9"/>
  <c r="AN835" i="9"/>
  <c r="AO835" i="9"/>
  <c r="AP835" i="9"/>
  <c r="AQ835" i="9"/>
  <c r="AR835" i="9"/>
  <c r="AS835" i="9"/>
  <c r="AT835" i="9"/>
  <c r="AU835" i="9"/>
  <c r="AV835" i="9"/>
  <c r="AW835" i="9"/>
  <c r="AX835" i="9"/>
  <c r="AY835" i="9"/>
  <c r="AZ835" i="9"/>
  <c r="BA835" i="9"/>
  <c r="BB835" i="9"/>
  <c r="BC835" i="9"/>
  <c r="BD835" i="9"/>
  <c r="BE835" i="9"/>
  <c r="BF835" i="9"/>
  <c r="BG835" i="9"/>
  <c r="BH835" i="9"/>
  <c r="BI835" i="9"/>
  <c r="BJ835" i="9"/>
  <c r="BK835" i="9"/>
  <c r="B836" i="9"/>
  <c r="BM836" i="9" s="1"/>
  <c r="C836" i="9"/>
  <c r="D836" i="9"/>
  <c r="F836" i="9" s="1"/>
  <c r="E836" i="9"/>
  <c r="G836" i="9"/>
  <c r="H836" i="9"/>
  <c r="I836" i="9"/>
  <c r="J836" i="9"/>
  <c r="K836" i="9"/>
  <c r="L836" i="9"/>
  <c r="M836" i="9"/>
  <c r="N836" i="9"/>
  <c r="O836" i="9"/>
  <c r="P836" i="9"/>
  <c r="Q836" i="9"/>
  <c r="R836" i="9"/>
  <c r="S836" i="9"/>
  <c r="T836" i="9"/>
  <c r="U836" i="9"/>
  <c r="V836" i="9"/>
  <c r="W836" i="9"/>
  <c r="X836" i="9"/>
  <c r="Y836" i="9"/>
  <c r="Z836" i="9"/>
  <c r="AA836" i="9"/>
  <c r="AB836" i="9"/>
  <c r="AC836" i="9"/>
  <c r="AD836" i="9"/>
  <c r="AE836" i="9"/>
  <c r="AF836" i="9"/>
  <c r="AG836" i="9"/>
  <c r="AH836" i="9"/>
  <c r="AI836" i="9"/>
  <c r="AJ836" i="9"/>
  <c r="AK836" i="9"/>
  <c r="AL836" i="9"/>
  <c r="AM836" i="9"/>
  <c r="AN836" i="9"/>
  <c r="AO836" i="9"/>
  <c r="AP836" i="9"/>
  <c r="AQ836" i="9"/>
  <c r="AR836" i="9"/>
  <c r="AS836" i="9"/>
  <c r="AT836" i="9"/>
  <c r="AU836" i="9"/>
  <c r="AV836" i="9"/>
  <c r="AW836" i="9"/>
  <c r="AX836" i="9"/>
  <c r="AY836" i="9"/>
  <c r="AZ836" i="9"/>
  <c r="BA836" i="9"/>
  <c r="BB836" i="9"/>
  <c r="BC836" i="9"/>
  <c r="BD836" i="9"/>
  <c r="BE836" i="9"/>
  <c r="BF836" i="9"/>
  <c r="BG836" i="9"/>
  <c r="BH836" i="9"/>
  <c r="BI836" i="9"/>
  <c r="BJ836" i="9"/>
  <c r="BK836" i="9"/>
  <c r="B837" i="9"/>
  <c r="BO837" i="9" s="1"/>
  <c r="C837" i="9"/>
  <c r="D837" i="9"/>
  <c r="F837" i="9" s="1"/>
  <c r="E837" i="9"/>
  <c r="G837" i="9"/>
  <c r="H837" i="9"/>
  <c r="I837" i="9"/>
  <c r="J837" i="9"/>
  <c r="K837" i="9"/>
  <c r="L837" i="9"/>
  <c r="M837" i="9"/>
  <c r="N837" i="9"/>
  <c r="O837" i="9"/>
  <c r="P837" i="9"/>
  <c r="Q837" i="9"/>
  <c r="R837" i="9"/>
  <c r="S837" i="9"/>
  <c r="T837" i="9"/>
  <c r="U837" i="9"/>
  <c r="V837" i="9"/>
  <c r="W837" i="9"/>
  <c r="X837" i="9"/>
  <c r="Y837" i="9"/>
  <c r="Z837" i="9"/>
  <c r="AA837" i="9"/>
  <c r="AB837" i="9"/>
  <c r="AC837" i="9"/>
  <c r="AD837" i="9"/>
  <c r="AE837" i="9"/>
  <c r="AF837" i="9"/>
  <c r="AG837" i="9"/>
  <c r="AH837" i="9"/>
  <c r="AI837" i="9"/>
  <c r="AJ837" i="9"/>
  <c r="AK837" i="9"/>
  <c r="AL837" i="9"/>
  <c r="AM837" i="9"/>
  <c r="AN837" i="9"/>
  <c r="AO837" i="9"/>
  <c r="AP837" i="9"/>
  <c r="AQ837" i="9"/>
  <c r="AR837" i="9"/>
  <c r="AS837" i="9"/>
  <c r="AT837" i="9"/>
  <c r="AU837" i="9"/>
  <c r="AV837" i="9"/>
  <c r="AW837" i="9"/>
  <c r="AX837" i="9"/>
  <c r="AY837" i="9"/>
  <c r="AZ837" i="9"/>
  <c r="BA837" i="9"/>
  <c r="BB837" i="9"/>
  <c r="BC837" i="9"/>
  <c r="BD837" i="9"/>
  <c r="BE837" i="9"/>
  <c r="BF837" i="9"/>
  <c r="BG837" i="9"/>
  <c r="BH837" i="9"/>
  <c r="BI837" i="9"/>
  <c r="BJ837" i="9"/>
  <c r="BK837" i="9"/>
  <c r="B838" i="9"/>
  <c r="C838" i="9"/>
  <c r="D838" i="9"/>
  <c r="F838" i="9" s="1"/>
  <c r="E838" i="9"/>
  <c r="G838" i="9"/>
  <c r="H838" i="9"/>
  <c r="I838" i="9"/>
  <c r="J838" i="9"/>
  <c r="K838" i="9"/>
  <c r="L838" i="9"/>
  <c r="M838" i="9"/>
  <c r="N838" i="9"/>
  <c r="O838" i="9"/>
  <c r="P838" i="9"/>
  <c r="Q838" i="9"/>
  <c r="R838" i="9"/>
  <c r="S838" i="9"/>
  <c r="T838" i="9"/>
  <c r="U838" i="9"/>
  <c r="V838" i="9"/>
  <c r="W838" i="9"/>
  <c r="X838" i="9"/>
  <c r="Y838" i="9"/>
  <c r="Z838" i="9"/>
  <c r="AA838" i="9"/>
  <c r="AB838" i="9"/>
  <c r="AC838" i="9"/>
  <c r="AD838" i="9"/>
  <c r="AE838" i="9"/>
  <c r="AF838" i="9"/>
  <c r="AG838" i="9"/>
  <c r="AH838" i="9"/>
  <c r="AI838" i="9"/>
  <c r="AJ838" i="9"/>
  <c r="AK838" i="9"/>
  <c r="AL838" i="9"/>
  <c r="AM838" i="9"/>
  <c r="AN838" i="9"/>
  <c r="AO838" i="9"/>
  <c r="AP838" i="9"/>
  <c r="AQ838" i="9"/>
  <c r="AR838" i="9"/>
  <c r="AS838" i="9"/>
  <c r="AT838" i="9"/>
  <c r="AU838" i="9"/>
  <c r="AV838" i="9"/>
  <c r="AW838" i="9"/>
  <c r="AX838" i="9"/>
  <c r="AY838" i="9"/>
  <c r="AZ838" i="9"/>
  <c r="BA838" i="9"/>
  <c r="BB838" i="9"/>
  <c r="BC838" i="9"/>
  <c r="BD838" i="9"/>
  <c r="BE838" i="9"/>
  <c r="BF838" i="9"/>
  <c r="BG838" i="9"/>
  <c r="BH838" i="9"/>
  <c r="BI838" i="9"/>
  <c r="BJ838" i="9"/>
  <c r="BK838" i="9"/>
  <c r="B839" i="9"/>
  <c r="BP839" i="9" s="1"/>
  <c r="C839" i="9"/>
  <c r="D839" i="9"/>
  <c r="F839" i="9" s="1"/>
  <c r="E839" i="9"/>
  <c r="G839" i="9"/>
  <c r="H839" i="9"/>
  <c r="I839" i="9"/>
  <c r="J839" i="9"/>
  <c r="K839" i="9"/>
  <c r="L839" i="9"/>
  <c r="M839" i="9"/>
  <c r="N839" i="9"/>
  <c r="O839" i="9"/>
  <c r="P839" i="9"/>
  <c r="Q839" i="9"/>
  <c r="R839" i="9"/>
  <c r="S839" i="9"/>
  <c r="T839" i="9"/>
  <c r="U839" i="9"/>
  <c r="V839" i="9"/>
  <c r="W839" i="9"/>
  <c r="X839" i="9"/>
  <c r="Y839" i="9"/>
  <c r="Z839" i="9"/>
  <c r="AA839" i="9"/>
  <c r="AB839" i="9"/>
  <c r="AC839" i="9"/>
  <c r="AD839" i="9"/>
  <c r="AE839" i="9"/>
  <c r="AF839" i="9"/>
  <c r="AG839" i="9"/>
  <c r="AH839" i="9"/>
  <c r="AI839" i="9"/>
  <c r="AJ839" i="9"/>
  <c r="AK839" i="9"/>
  <c r="AL839" i="9"/>
  <c r="AM839" i="9"/>
  <c r="AN839" i="9"/>
  <c r="AO839" i="9"/>
  <c r="AP839" i="9"/>
  <c r="AQ839" i="9"/>
  <c r="AR839" i="9"/>
  <c r="AS839" i="9"/>
  <c r="AT839" i="9"/>
  <c r="AU839" i="9"/>
  <c r="AV839" i="9"/>
  <c r="AW839" i="9"/>
  <c r="AX839" i="9"/>
  <c r="AY839" i="9"/>
  <c r="AZ839" i="9"/>
  <c r="BA839" i="9"/>
  <c r="BB839" i="9"/>
  <c r="BC839" i="9"/>
  <c r="BD839" i="9"/>
  <c r="BE839" i="9"/>
  <c r="BF839" i="9"/>
  <c r="BG839" i="9"/>
  <c r="BH839" i="9"/>
  <c r="BI839" i="9"/>
  <c r="BJ839" i="9"/>
  <c r="BK839" i="9"/>
  <c r="B840" i="9"/>
  <c r="C840" i="9"/>
  <c r="D840" i="9"/>
  <c r="F840" i="9" s="1"/>
  <c r="E840" i="9"/>
  <c r="G840" i="9"/>
  <c r="H840" i="9"/>
  <c r="I840" i="9"/>
  <c r="J840" i="9"/>
  <c r="K840" i="9"/>
  <c r="L840" i="9"/>
  <c r="M840" i="9"/>
  <c r="N840" i="9"/>
  <c r="O840" i="9"/>
  <c r="P840" i="9"/>
  <c r="Q840" i="9"/>
  <c r="R840" i="9"/>
  <c r="S840" i="9"/>
  <c r="T840" i="9"/>
  <c r="U840" i="9"/>
  <c r="V840" i="9"/>
  <c r="W840" i="9"/>
  <c r="X840" i="9"/>
  <c r="Y840" i="9"/>
  <c r="Z840" i="9"/>
  <c r="AA840" i="9"/>
  <c r="AB840" i="9"/>
  <c r="AC840" i="9"/>
  <c r="AD840" i="9"/>
  <c r="AE840" i="9"/>
  <c r="AF840" i="9"/>
  <c r="AG840" i="9"/>
  <c r="AH840" i="9"/>
  <c r="AI840" i="9"/>
  <c r="AJ840" i="9"/>
  <c r="AK840" i="9"/>
  <c r="AL840" i="9"/>
  <c r="AM840" i="9"/>
  <c r="AN840" i="9"/>
  <c r="AO840" i="9"/>
  <c r="AP840" i="9"/>
  <c r="AQ840" i="9"/>
  <c r="AR840" i="9"/>
  <c r="AS840" i="9"/>
  <c r="AT840" i="9"/>
  <c r="AU840" i="9"/>
  <c r="AV840" i="9"/>
  <c r="AW840" i="9"/>
  <c r="AX840" i="9"/>
  <c r="AY840" i="9"/>
  <c r="AZ840" i="9"/>
  <c r="BA840" i="9"/>
  <c r="BB840" i="9"/>
  <c r="BC840" i="9"/>
  <c r="BD840" i="9"/>
  <c r="BE840" i="9"/>
  <c r="BF840" i="9"/>
  <c r="BG840" i="9"/>
  <c r="BH840" i="9"/>
  <c r="BI840" i="9"/>
  <c r="BJ840" i="9"/>
  <c r="BK840" i="9"/>
  <c r="B841" i="9"/>
  <c r="C841" i="9"/>
  <c r="D841" i="9"/>
  <c r="F841" i="9" s="1"/>
  <c r="E841" i="9"/>
  <c r="G841" i="9"/>
  <c r="H841" i="9"/>
  <c r="I841" i="9"/>
  <c r="J841" i="9"/>
  <c r="K841" i="9"/>
  <c r="L841" i="9"/>
  <c r="M841" i="9"/>
  <c r="N841" i="9"/>
  <c r="O841" i="9"/>
  <c r="P841" i="9"/>
  <c r="Q841" i="9"/>
  <c r="R841" i="9"/>
  <c r="S841" i="9"/>
  <c r="T841" i="9"/>
  <c r="U841" i="9"/>
  <c r="V841" i="9"/>
  <c r="W841" i="9"/>
  <c r="X841" i="9"/>
  <c r="Y841" i="9"/>
  <c r="Z841" i="9"/>
  <c r="AA841" i="9"/>
  <c r="AB841" i="9"/>
  <c r="AC841" i="9"/>
  <c r="AD841" i="9"/>
  <c r="AE841" i="9"/>
  <c r="AF841" i="9"/>
  <c r="AG841" i="9"/>
  <c r="AH841" i="9"/>
  <c r="AI841" i="9"/>
  <c r="AJ841" i="9"/>
  <c r="AK841" i="9"/>
  <c r="AL841" i="9"/>
  <c r="AM841" i="9"/>
  <c r="AN841" i="9"/>
  <c r="AO841" i="9"/>
  <c r="AP841" i="9"/>
  <c r="AQ841" i="9"/>
  <c r="AR841" i="9"/>
  <c r="AS841" i="9"/>
  <c r="AT841" i="9"/>
  <c r="AU841" i="9"/>
  <c r="AV841" i="9"/>
  <c r="AW841" i="9"/>
  <c r="AX841" i="9"/>
  <c r="AY841" i="9"/>
  <c r="AZ841" i="9"/>
  <c r="BA841" i="9"/>
  <c r="BB841" i="9"/>
  <c r="BC841" i="9"/>
  <c r="BD841" i="9"/>
  <c r="BE841" i="9"/>
  <c r="BF841" i="9"/>
  <c r="BG841" i="9"/>
  <c r="BH841" i="9"/>
  <c r="BI841" i="9"/>
  <c r="BJ841" i="9"/>
  <c r="BK841" i="9"/>
  <c r="B842" i="9"/>
  <c r="BO842" i="9" s="1"/>
  <c r="C842" i="9"/>
  <c r="D842" i="9"/>
  <c r="F842" i="9" s="1"/>
  <c r="E842" i="9"/>
  <c r="G842" i="9"/>
  <c r="H842" i="9"/>
  <c r="I842" i="9"/>
  <c r="J842" i="9"/>
  <c r="K842" i="9"/>
  <c r="L842" i="9"/>
  <c r="M842" i="9"/>
  <c r="N842" i="9"/>
  <c r="O842" i="9"/>
  <c r="P842" i="9"/>
  <c r="Q842" i="9"/>
  <c r="R842" i="9"/>
  <c r="S842" i="9"/>
  <c r="T842" i="9"/>
  <c r="U842" i="9"/>
  <c r="V842" i="9"/>
  <c r="W842" i="9"/>
  <c r="X842" i="9"/>
  <c r="Y842" i="9"/>
  <c r="Z842" i="9"/>
  <c r="AA842" i="9"/>
  <c r="AB842" i="9"/>
  <c r="AC842" i="9"/>
  <c r="AD842" i="9"/>
  <c r="AE842" i="9"/>
  <c r="AF842" i="9"/>
  <c r="AG842" i="9"/>
  <c r="AH842" i="9"/>
  <c r="AI842" i="9"/>
  <c r="AJ842" i="9"/>
  <c r="AK842" i="9"/>
  <c r="AL842" i="9"/>
  <c r="AM842" i="9"/>
  <c r="AN842" i="9"/>
  <c r="AO842" i="9"/>
  <c r="AP842" i="9"/>
  <c r="AQ842" i="9"/>
  <c r="AR842" i="9"/>
  <c r="AS842" i="9"/>
  <c r="AT842" i="9"/>
  <c r="AU842" i="9"/>
  <c r="AV842" i="9"/>
  <c r="AW842" i="9"/>
  <c r="AX842" i="9"/>
  <c r="AY842" i="9"/>
  <c r="AZ842" i="9"/>
  <c r="BA842" i="9"/>
  <c r="BB842" i="9"/>
  <c r="BC842" i="9"/>
  <c r="BD842" i="9"/>
  <c r="BE842" i="9"/>
  <c r="BF842" i="9"/>
  <c r="BG842" i="9"/>
  <c r="BH842" i="9"/>
  <c r="BI842" i="9"/>
  <c r="BJ842" i="9"/>
  <c r="BK842" i="9"/>
  <c r="B843" i="9"/>
  <c r="BM843" i="9" s="1"/>
  <c r="C843" i="9"/>
  <c r="D843" i="9"/>
  <c r="F843" i="9" s="1"/>
  <c r="E843" i="9"/>
  <c r="G843" i="9"/>
  <c r="H843" i="9"/>
  <c r="I843" i="9"/>
  <c r="J843" i="9"/>
  <c r="K843" i="9"/>
  <c r="L843" i="9"/>
  <c r="M843" i="9"/>
  <c r="N843" i="9"/>
  <c r="O843" i="9"/>
  <c r="P843" i="9"/>
  <c r="Q843" i="9"/>
  <c r="R843" i="9"/>
  <c r="S843" i="9"/>
  <c r="T843" i="9"/>
  <c r="U843" i="9"/>
  <c r="V843" i="9"/>
  <c r="W843" i="9"/>
  <c r="X843" i="9"/>
  <c r="Y843" i="9"/>
  <c r="Z843" i="9"/>
  <c r="AA843" i="9"/>
  <c r="AB843" i="9"/>
  <c r="AC843" i="9"/>
  <c r="AD843" i="9"/>
  <c r="AE843" i="9"/>
  <c r="AF843" i="9"/>
  <c r="AG843" i="9"/>
  <c r="AH843" i="9"/>
  <c r="AI843" i="9"/>
  <c r="AJ843" i="9"/>
  <c r="AK843" i="9"/>
  <c r="AL843" i="9"/>
  <c r="AM843" i="9"/>
  <c r="AN843" i="9"/>
  <c r="AO843" i="9"/>
  <c r="AP843" i="9"/>
  <c r="AQ843" i="9"/>
  <c r="AR843" i="9"/>
  <c r="AS843" i="9"/>
  <c r="AT843" i="9"/>
  <c r="AU843" i="9"/>
  <c r="AV843" i="9"/>
  <c r="AW843" i="9"/>
  <c r="AX843" i="9"/>
  <c r="AY843" i="9"/>
  <c r="AZ843" i="9"/>
  <c r="BA843" i="9"/>
  <c r="BB843" i="9"/>
  <c r="BC843" i="9"/>
  <c r="BD843" i="9"/>
  <c r="BE843" i="9"/>
  <c r="BF843" i="9"/>
  <c r="BG843" i="9"/>
  <c r="BH843" i="9"/>
  <c r="BI843" i="9"/>
  <c r="BJ843" i="9"/>
  <c r="BK843" i="9"/>
  <c r="B844" i="9"/>
  <c r="BN844" i="9" s="1"/>
  <c r="C844" i="9"/>
  <c r="D844" i="9"/>
  <c r="F844" i="9" s="1"/>
  <c r="E844" i="9"/>
  <c r="G844" i="9"/>
  <c r="H844" i="9"/>
  <c r="I844" i="9"/>
  <c r="J844" i="9"/>
  <c r="K844" i="9"/>
  <c r="L844" i="9"/>
  <c r="M844" i="9"/>
  <c r="N844" i="9"/>
  <c r="O844" i="9"/>
  <c r="P844" i="9"/>
  <c r="Q844" i="9"/>
  <c r="R844" i="9"/>
  <c r="S844" i="9"/>
  <c r="T844" i="9"/>
  <c r="U844" i="9"/>
  <c r="V844" i="9"/>
  <c r="W844" i="9"/>
  <c r="X844" i="9"/>
  <c r="Y844" i="9"/>
  <c r="Z844" i="9"/>
  <c r="AA844" i="9"/>
  <c r="AB844" i="9"/>
  <c r="AC844" i="9"/>
  <c r="AD844" i="9"/>
  <c r="AE844" i="9"/>
  <c r="AF844" i="9"/>
  <c r="AG844" i="9"/>
  <c r="AH844" i="9"/>
  <c r="AI844" i="9"/>
  <c r="AJ844" i="9"/>
  <c r="AK844" i="9"/>
  <c r="AL844" i="9"/>
  <c r="AM844" i="9"/>
  <c r="AN844" i="9"/>
  <c r="AO844" i="9"/>
  <c r="AP844" i="9"/>
  <c r="AQ844" i="9"/>
  <c r="AR844" i="9"/>
  <c r="AS844" i="9"/>
  <c r="AT844" i="9"/>
  <c r="AU844" i="9"/>
  <c r="AV844" i="9"/>
  <c r="AW844" i="9"/>
  <c r="AX844" i="9"/>
  <c r="AY844" i="9"/>
  <c r="AZ844" i="9"/>
  <c r="BA844" i="9"/>
  <c r="BB844" i="9"/>
  <c r="BC844" i="9"/>
  <c r="BD844" i="9"/>
  <c r="BE844" i="9"/>
  <c r="BF844" i="9"/>
  <c r="BG844" i="9"/>
  <c r="BH844" i="9"/>
  <c r="BI844" i="9"/>
  <c r="BJ844" i="9"/>
  <c r="BK844" i="9"/>
  <c r="B845" i="9"/>
  <c r="BO845" i="9" s="1"/>
  <c r="C845" i="9"/>
  <c r="D845" i="9"/>
  <c r="F845" i="9" s="1"/>
  <c r="E845" i="9"/>
  <c r="G845" i="9"/>
  <c r="H845" i="9"/>
  <c r="I845" i="9"/>
  <c r="J845" i="9"/>
  <c r="K845" i="9"/>
  <c r="L845" i="9"/>
  <c r="M845" i="9"/>
  <c r="N845" i="9"/>
  <c r="O845" i="9"/>
  <c r="P845" i="9"/>
  <c r="Q845" i="9"/>
  <c r="R845" i="9"/>
  <c r="S845" i="9"/>
  <c r="T845" i="9"/>
  <c r="U845" i="9"/>
  <c r="V845" i="9"/>
  <c r="W845" i="9"/>
  <c r="X845" i="9"/>
  <c r="Y845" i="9"/>
  <c r="Z845" i="9"/>
  <c r="AA845" i="9"/>
  <c r="AB845" i="9"/>
  <c r="AC845" i="9"/>
  <c r="AD845" i="9"/>
  <c r="AE845" i="9"/>
  <c r="AF845" i="9"/>
  <c r="AG845" i="9"/>
  <c r="AH845" i="9"/>
  <c r="AI845" i="9"/>
  <c r="AJ845" i="9"/>
  <c r="AK845" i="9"/>
  <c r="AL845" i="9"/>
  <c r="AM845" i="9"/>
  <c r="AN845" i="9"/>
  <c r="AO845" i="9"/>
  <c r="AP845" i="9"/>
  <c r="AQ845" i="9"/>
  <c r="AR845" i="9"/>
  <c r="AS845" i="9"/>
  <c r="AT845" i="9"/>
  <c r="AU845" i="9"/>
  <c r="AV845" i="9"/>
  <c r="AW845" i="9"/>
  <c r="AX845" i="9"/>
  <c r="AY845" i="9"/>
  <c r="AZ845" i="9"/>
  <c r="BA845" i="9"/>
  <c r="BB845" i="9"/>
  <c r="BC845" i="9"/>
  <c r="BD845" i="9"/>
  <c r="BE845" i="9"/>
  <c r="BF845" i="9"/>
  <c r="BG845" i="9"/>
  <c r="BH845" i="9"/>
  <c r="BI845" i="9"/>
  <c r="BJ845" i="9"/>
  <c r="BK845" i="9"/>
  <c r="B846" i="9"/>
  <c r="BM846" i="9" s="1"/>
  <c r="C846" i="9"/>
  <c r="D846" i="9"/>
  <c r="F846" i="9" s="1"/>
  <c r="E846" i="9"/>
  <c r="G846" i="9"/>
  <c r="H846" i="9"/>
  <c r="I846" i="9"/>
  <c r="J846" i="9"/>
  <c r="K846" i="9"/>
  <c r="L846" i="9"/>
  <c r="M846" i="9"/>
  <c r="N846" i="9"/>
  <c r="O846" i="9"/>
  <c r="P846" i="9"/>
  <c r="Q846" i="9"/>
  <c r="R846" i="9"/>
  <c r="S846" i="9"/>
  <c r="T846" i="9"/>
  <c r="U846" i="9"/>
  <c r="V846" i="9"/>
  <c r="W846" i="9"/>
  <c r="X846" i="9"/>
  <c r="Y846" i="9"/>
  <c r="Z846" i="9"/>
  <c r="AA846" i="9"/>
  <c r="AB846" i="9"/>
  <c r="AC846" i="9"/>
  <c r="AD846" i="9"/>
  <c r="AE846" i="9"/>
  <c r="AF846" i="9"/>
  <c r="AG846" i="9"/>
  <c r="AH846" i="9"/>
  <c r="AI846" i="9"/>
  <c r="AJ846" i="9"/>
  <c r="AK846" i="9"/>
  <c r="AL846" i="9"/>
  <c r="AM846" i="9"/>
  <c r="AN846" i="9"/>
  <c r="AO846" i="9"/>
  <c r="AP846" i="9"/>
  <c r="AQ846" i="9"/>
  <c r="AR846" i="9"/>
  <c r="AS846" i="9"/>
  <c r="AT846" i="9"/>
  <c r="AU846" i="9"/>
  <c r="AV846" i="9"/>
  <c r="AW846" i="9"/>
  <c r="AX846" i="9"/>
  <c r="AY846" i="9"/>
  <c r="AZ846" i="9"/>
  <c r="BA846" i="9"/>
  <c r="BB846" i="9"/>
  <c r="BC846" i="9"/>
  <c r="BD846" i="9"/>
  <c r="BE846" i="9"/>
  <c r="BF846" i="9"/>
  <c r="BG846" i="9"/>
  <c r="BH846" i="9"/>
  <c r="BI846" i="9"/>
  <c r="BJ846" i="9"/>
  <c r="BK846" i="9"/>
  <c r="B847" i="9"/>
  <c r="C847" i="9"/>
  <c r="D847" i="9"/>
  <c r="F847" i="9" s="1"/>
  <c r="E847" i="9"/>
  <c r="G847" i="9"/>
  <c r="H847" i="9"/>
  <c r="I847" i="9"/>
  <c r="J847" i="9"/>
  <c r="K847" i="9"/>
  <c r="L847" i="9"/>
  <c r="M847" i="9"/>
  <c r="N847" i="9"/>
  <c r="O847" i="9"/>
  <c r="P847" i="9"/>
  <c r="Q847" i="9"/>
  <c r="R847" i="9"/>
  <c r="S847" i="9"/>
  <c r="T847" i="9"/>
  <c r="U847" i="9"/>
  <c r="V847" i="9"/>
  <c r="W847" i="9"/>
  <c r="X847" i="9"/>
  <c r="Y847" i="9"/>
  <c r="Z847" i="9"/>
  <c r="AA847" i="9"/>
  <c r="AB847" i="9"/>
  <c r="AC847" i="9"/>
  <c r="AD847" i="9"/>
  <c r="AE847" i="9"/>
  <c r="AF847" i="9"/>
  <c r="AG847" i="9"/>
  <c r="AH847" i="9"/>
  <c r="AI847" i="9"/>
  <c r="AJ847" i="9"/>
  <c r="AK847" i="9"/>
  <c r="AL847" i="9"/>
  <c r="AM847" i="9"/>
  <c r="AN847" i="9"/>
  <c r="AO847" i="9"/>
  <c r="AP847" i="9"/>
  <c r="AQ847" i="9"/>
  <c r="AR847" i="9"/>
  <c r="AS847" i="9"/>
  <c r="AT847" i="9"/>
  <c r="AU847" i="9"/>
  <c r="AV847" i="9"/>
  <c r="AW847" i="9"/>
  <c r="AX847" i="9"/>
  <c r="AY847" i="9"/>
  <c r="AZ847" i="9"/>
  <c r="BA847" i="9"/>
  <c r="BB847" i="9"/>
  <c r="BC847" i="9"/>
  <c r="BD847" i="9"/>
  <c r="BE847" i="9"/>
  <c r="BF847" i="9"/>
  <c r="BG847" i="9"/>
  <c r="BH847" i="9"/>
  <c r="BI847" i="9"/>
  <c r="BJ847" i="9"/>
  <c r="BK847" i="9"/>
  <c r="B848" i="9"/>
  <c r="BL848" i="9" s="1"/>
  <c r="C848" i="9"/>
  <c r="D848" i="9"/>
  <c r="F848" i="9" s="1"/>
  <c r="E848" i="9"/>
  <c r="G848" i="9"/>
  <c r="H848" i="9"/>
  <c r="I848" i="9"/>
  <c r="J848" i="9"/>
  <c r="K848" i="9"/>
  <c r="L848" i="9"/>
  <c r="M848" i="9"/>
  <c r="N848" i="9"/>
  <c r="O848" i="9"/>
  <c r="P848" i="9"/>
  <c r="Q848" i="9"/>
  <c r="R848" i="9"/>
  <c r="S848" i="9"/>
  <c r="T848" i="9"/>
  <c r="U848" i="9"/>
  <c r="V848" i="9"/>
  <c r="W848" i="9"/>
  <c r="X848" i="9"/>
  <c r="Y848" i="9"/>
  <c r="Z848" i="9"/>
  <c r="AA848" i="9"/>
  <c r="AB848" i="9"/>
  <c r="AC848" i="9"/>
  <c r="AD848" i="9"/>
  <c r="AE848" i="9"/>
  <c r="AF848" i="9"/>
  <c r="AG848" i="9"/>
  <c r="AH848" i="9"/>
  <c r="AI848" i="9"/>
  <c r="AJ848" i="9"/>
  <c r="AK848" i="9"/>
  <c r="AL848" i="9"/>
  <c r="AM848" i="9"/>
  <c r="AN848" i="9"/>
  <c r="AO848" i="9"/>
  <c r="AP848" i="9"/>
  <c r="AQ848" i="9"/>
  <c r="AR848" i="9"/>
  <c r="AS848" i="9"/>
  <c r="AT848" i="9"/>
  <c r="AU848" i="9"/>
  <c r="AV848" i="9"/>
  <c r="AW848" i="9"/>
  <c r="AX848" i="9"/>
  <c r="AY848" i="9"/>
  <c r="AZ848" i="9"/>
  <c r="BA848" i="9"/>
  <c r="BB848" i="9"/>
  <c r="BC848" i="9"/>
  <c r="BD848" i="9"/>
  <c r="BE848" i="9"/>
  <c r="BF848" i="9"/>
  <c r="BG848" i="9"/>
  <c r="BH848" i="9"/>
  <c r="BI848" i="9"/>
  <c r="BJ848" i="9"/>
  <c r="BK848" i="9"/>
  <c r="B849" i="9"/>
  <c r="BP849" i="9" s="1"/>
  <c r="C849" i="9"/>
  <c r="D849" i="9"/>
  <c r="F849" i="9" s="1"/>
  <c r="E849" i="9"/>
  <c r="G849" i="9"/>
  <c r="H849" i="9"/>
  <c r="I849" i="9"/>
  <c r="J849" i="9"/>
  <c r="K849" i="9"/>
  <c r="L849" i="9"/>
  <c r="M849" i="9"/>
  <c r="N849" i="9"/>
  <c r="O849" i="9"/>
  <c r="P849" i="9"/>
  <c r="Q849" i="9"/>
  <c r="R849" i="9"/>
  <c r="S849" i="9"/>
  <c r="T849" i="9"/>
  <c r="U849" i="9"/>
  <c r="V849" i="9"/>
  <c r="W849" i="9"/>
  <c r="X849" i="9"/>
  <c r="Y849" i="9"/>
  <c r="Z849" i="9"/>
  <c r="AA849" i="9"/>
  <c r="AB849" i="9"/>
  <c r="AC849" i="9"/>
  <c r="AD849" i="9"/>
  <c r="AE849" i="9"/>
  <c r="AF849" i="9"/>
  <c r="AG849" i="9"/>
  <c r="AH849" i="9"/>
  <c r="AI849" i="9"/>
  <c r="AJ849" i="9"/>
  <c r="AK849" i="9"/>
  <c r="AL849" i="9"/>
  <c r="AM849" i="9"/>
  <c r="AN849" i="9"/>
  <c r="AO849" i="9"/>
  <c r="AP849" i="9"/>
  <c r="AQ849" i="9"/>
  <c r="AR849" i="9"/>
  <c r="AS849" i="9"/>
  <c r="AT849" i="9"/>
  <c r="AU849" i="9"/>
  <c r="AV849" i="9"/>
  <c r="AW849" i="9"/>
  <c r="AX849" i="9"/>
  <c r="AY849" i="9"/>
  <c r="AZ849" i="9"/>
  <c r="BA849" i="9"/>
  <c r="BB849" i="9"/>
  <c r="BC849" i="9"/>
  <c r="BD849" i="9"/>
  <c r="BE849" i="9"/>
  <c r="BF849" i="9"/>
  <c r="BG849" i="9"/>
  <c r="BH849" i="9"/>
  <c r="BI849" i="9"/>
  <c r="BJ849" i="9"/>
  <c r="BK849" i="9"/>
  <c r="B850" i="9"/>
  <c r="BO850" i="9" s="1"/>
  <c r="C850" i="9"/>
  <c r="D850" i="9"/>
  <c r="F850" i="9" s="1"/>
  <c r="E850" i="9"/>
  <c r="G850" i="9"/>
  <c r="H850" i="9"/>
  <c r="I850" i="9"/>
  <c r="J850" i="9"/>
  <c r="K850" i="9"/>
  <c r="L850" i="9"/>
  <c r="M850" i="9"/>
  <c r="N850" i="9"/>
  <c r="O850" i="9"/>
  <c r="P850" i="9"/>
  <c r="Q850" i="9"/>
  <c r="R850" i="9"/>
  <c r="S850" i="9"/>
  <c r="T850" i="9"/>
  <c r="U850" i="9"/>
  <c r="V850" i="9"/>
  <c r="W850" i="9"/>
  <c r="X850" i="9"/>
  <c r="Y850" i="9"/>
  <c r="Z850" i="9"/>
  <c r="AA850" i="9"/>
  <c r="AB850" i="9"/>
  <c r="AC850" i="9"/>
  <c r="AD850" i="9"/>
  <c r="AE850" i="9"/>
  <c r="AF850" i="9"/>
  <c r="AG850" i="9"/>
  <c r="AH850" i="9"/>
  <c r="AI850" i="9"/>
  <c r="AJ850" i="9"/>
  <c r="AK850" i="9"/>
  <c r="AL850" i="9"/>
  <c r="AM850" i="9"/>
  <c r="AN850" i="9"/>
  <c r="AO850" i="9"/>
  <c r="AP850" i="9"/>
  <c r="AQ850" i="9"/>
  <c r="AR850" i="9"/>
  <c r="AS850" i="9"/>
  <c r="AT850" i="9"/>
  <c r="AU850" i="9"/>
  <c r="AV850" i="9"/>
  <c r="AW850" i="9"/>
  <c r="AX850" i="9"/>
  <c r="AY850" i="9"/>
  <c r="AZ850" i="9"/>
  <c r="BA850" i="9"/>
  <c r="BB850" i="9"/>
  <c r="BC850" i="9"/>
  <c r="BD850" i="9"/>
  <c r="BE850" i="9"/>
  <c r="BF850" i="9"/>
  <c r="BG850" i="9"/>
  <c r="BH850" i="9"/>
  <c r="BI850" i="9"/>
  <c r="BJ850" i="9"/>
  <c r="BK850" i="9"/>
  <c r="B851" i="9"/>
  <c r="BM851" i="9" s="1"/>
  <c r="C851" i="9"/>
  <c r="D851" i="9"/>
  <c r="F851" i="9" s="1"/>
  <c r="E851" i="9"/>
  <c r="G851" i="9"/>
  <c r="H851" i="9"/>
  <c r="I851" i="9"/>
  <c r="J851" i="9"/>
  <c r="K851" i="9"/>
  <c r="L851" i="9"/>
  <c r="M851" i="9"/>
  <c r="N851" i="9"/>
  <c r="O851" i="9"/>
  <c r="P851" i="9"/>
  <c r="Q851" i="9"/>
  <c r="R851" i="9"/>
  <c r="S851" i="9"/>
  <c r="T851" i="9"/>
  <c r="U851" i="9"/>
  <c r="V851" i="9"/>
  <c r="W851" i="9"/>
  <c r="X851" i="9"/>
  <c r="Y851" i="9"/>
  <c r="Z851" i="9"/>
  <c r="AA851" i="9"/>
  <c r="AB851" i="9"/>
  <c r="AC851" i="9"/>
  <c r="AD851" i="9"/>
  <c r="AE851" i="9"/>
  <c r="AF851" i="9"/>
  <c r="AG851" i="9"/>
  <c r="AH851" i="9"/>
  <c r="AI851" i="9"/>
  <c r="AJ851" i="9"/>
  <c r="AK851" i="9"/>
  <c r="AL851" i="9"/>
  <c r="AM851" i="9"/>
  <c r="AN851" i="9"/>
  <c r="AO851" i="9"/>
  <c r="AP851" i="9"/>
  <c r="AQ851" i="9"/>
  <c r="AR851" i="9"/>
  <c r="AS851" i="9"/>
  <c r="AT851" i="9"/>
  <c r="AU851" i="9"/>
  <c r="AV851" i="9"/>
  <c r="AW851" i="9"/>
  <c r="AX851" i="9"/>
  <c r="AY851" i="9"/>
  <c r="AZ851" i="9"/>
  <c r="BA851" i="9"/>
  <c r="BB851" i="9"/>
  <c r="BC851" i="9"/>
  <c r="BD851" i="9"/>
  <c r="BE851" i="9"/>
  <c r="BF851" i="9"/>
  <c r="BG851" i="9"/>
  <c r="BH851" i="9"/>
  <c r="BI851" i="9"/>
  <c r="BJ851" i="9"/>
  <c r="BK851" i="9"/>
  <c r="B852" i="9"/>
  <c r="C852" i="9"/>
  <c r="D852" i="9"/>
  <c r="F852" i="9" s="1"/>
  <c r="E852" i="9"/>
  <c r="G852" i="9"/>
  <c r="H852" i="9"/>
  <c r="I852" i="9"/>
  <c r="J852" i="9"/>
  <c r="K852" i="9"/>
  <c r="L852" i="9"/>
  <c r="M852" i="9"/>
  <c r="N852" i="9"/>
  <c r="O852" i="9"/>
  <c r="P852" i="9"/>
  <c r="Q852" i="9"/>
  <c r="R852" i="9"/>
  <c r="S852" i="9"/>
  <c r="T852" i="9"/>
  <c r="U852" i="9"/>
  <c r="V852" i="9"/>
  <c r="W852" i="9"/>
  <c r="X852" i="9"/>
  <c r="Y852" i="9"/>
  <c r="Z852" i="9"/>
  <c r="AA852" i="9"/>
  <c r="AB852" i="9"/>
  <c r="AC852" i="9"/>
  <c r="AD852" i="9"/>
  <c r="AE852" i="9"/>
  <c r="AF852" i="9"/>
  <c r="AG852" i="9"/>
  <c r="AH852" i="9"/>
  <c r="AI852" i="9"/>
  <c r="AJ852" i="9"/>
  <c r="AK852" i="9"/>
  <c r="AL852" i="9"/>
  <c r="AM852" i="9"/>
  <c r="AN852" i="9"/>
  <c r="AO852" i="9"/>
  <c r="AP852" i="9"/>
  <c r="AQ852" i="9"/>
  <c r="AR852" i="9"/>
  <c r="AS852" i="9"/>
  <c r="AT852" i="9"/>
  <c r="AU852" i="9"/>
  <c r="AV852" i="9"/>
  <c r="AW852" i="9"/>
  <c r="AX852" i="9"/>
  <c r="AY852" i="9"/>
  <c r="AZ852" i="9"/>
  <c r="BA852" i="9"/>
  <c r="BB852" i="9"/>
  <c r="BC852" i="9"/>
  <c r="BD852" i="9"/>
  <c r="BE852" i="9"/>
  <c r="BF852" i="9"/>
  <c r="BG852" i="9"/>
  <c r="BH852" i="9"/>
  <c r="BI852" i="9"/>
  <c r="BJ852" i="9"/>
  <c r="BK852" i="9"/>
  <c r="B853" i="9"/>
  <c r="BL853" i="9" s="1"/>
  <c r="C853" i="9"/>
  <c r="D853" i="9"/>
  <c r="F853" i="9" s="1"/>
  <c r="E853" i="9"/>
  <c r="G853" i="9"/>
  <c r="H853" i="9"/>
  <c r="I853" i="9"/>
  <c r="J853" i="9"/>
  <c r="K853" i="9"/>
  <c r="L853" i="9"/>
  <c r="M853" i="9"/>
  <c r="N853" i="9"/>
  <c r="O853" i="9"/>
  <c r="P853" i="9"/>
  <c r="Q853" i="9"/>
  <c r="R853" i="9"/>
  <c r="S853" i="9"/>
  <c r="T853" i="9"/>
  <c r="U853" i="9"/>
  <c r="V853" i="9"/>
  <c r="W853" i="9"/>
  <c r="X853" i="9"/>
  <c r="Y853" i="9"/>
  <c r="Z853" i="9"/>
  <c r="AA853" i="9"/>
  <c r="AB853" i="9"/>
  <c r="AC853" i="9"/>
  <c r="AD853" i="9"/>
  <c r="AE853" i="9"/>
  <c r="AF853" i="9"/>
  <c r="AG853" i="9"/>
  <c r="AH853" i="9"/>
  <c r="AI853" i="9"/>
  <c r="AJ853" i="9"/>
  <c r="AK853" i="9"/>
  <c r="AL853" i="9"/>
  <c r="AM853" i="9"/>
  <c r="AN853" i="9"/>
  <c r="AO853" i="9"/>
  <c r="AP853" i="9"/>
  <c r="AQ853" i="9"/>
  <c r="AR853" i="9"/>
  <c r="AS853" i="9"/>
  <c r="AT853" i="9"/>
  <c r="AU853" i="9"/>
  <c r="AV853" i="9"/>
  <c r="AW853" i="9"/>
  <c r="AX853" i="9"/>
  <c r="AY853" i="9"/>
  <c r="AZ853" i="9"/>
  <c r="BA853" i="9"/>
  <c r="BB853" i="9"/>
  <c r="BC853" i="9"/>
  <c r="BD853" i="9"/>
  <c r="BE853" i="9"/>
  <c r="BF853" i="9"/>
  <c r="BG853" i="9"/>
  <c r="BH853" i="9"/>
  <c r="BI853" i="9"/>
  <c r="BJ853" i="9"/>
  <c r="BK853" i="9"/>
  <c r="B854" i="9"/>
  <c r="C854" i="9"/>
  <c r="D854" i="9"/>
  <c r="F854" i="9" s="1"/>
  <c r="E854" i="9"/>
  <c r="G854" i="9"/>
  <c r="H854" i="9"/>
  <c r="I854" i="9"/>
  <c r="J854" i="9"/>
  <c r="K854" i="9"/>
  <c r="L854" i="9"/>
  <c r="M854" i="9"/>
  <c r="N854" i="9"/>
  <c r="O854" i="9"/>
  <c r="P854" i="9"/>
  <c r="Q854" i="9"/>
  <c r="R854" i="9"/>
  <c r="S854" i="9"/>
  <c r="T854" i="9"/>
  <c r="U854" i="9"/>
  <c r="V854" i="9"/>
  <c r="W854" i="9"/>
  <c r="X854" i="9"/>
  <c r="Y854" i="9"/>
  <c r="Z854" i="9"/>
  <c r="AA854" i="9"/>
  <c r="AB854" i="9"/>
  <c r="AC854" i="9"/>
  <c r="AD854" i="9"/>
  <c r="AE854" i="9"/>
  <c r="AF854" i="9"/>
  <c r="AG854" i="9"/>
  <c r="AH854" i="9"/>
  <c r="AI854" i="9"/>
  <c r="AJ854" i="9"/>
  <c r="AK854" i="9"/>
  <c r="AL854" i="9"/>
  <c r="AM854" i="9"/>
  <c r="AN854" i="9"/>
  <c r="AO854" i="9"/>
  <c r="AP854" i="9"/>
  <c r="AQ854" i="9"/>
  <c r="AR854" i="9"/>
  <c r="AS854" i="9"/>
  <c r="AT854" i="9"/>
  <c r="AU854" i="9"/>
  <c r="AV854" i="9"/>
  <c r="AW854" i="9"/>
  <c r="AX854" i="9"/>
  <c r="AY854" i="9"/>
  <c r="AZ854" i="9"/>
  <c r="BA854" i="9"/>
  <c r="BB854" i="9"/>
  <c r="BC854" i="9"/>
  <c r="BD854" i="9"/>
  <c r="BE854" i="9"/>
  <c r="BF854" i="9"/>
  <c r="BG854" i="9"/>
  <c r="BH854" i="9"/>
  <c r="BI854" i="9"/>
  <c r="BJ854" i="9"/>
  <c r="BK854" i="9"/>
  <c r="B855" i="9"/>
  <c r="BO855" i="9" s="1"/>
  <c r="C855" i="9"/>
  <c r="D855" i="9"/>
  <c r="F855" i="9" s="1"/>
  <c r="E855" i="9"/>
  <c r="G855" i="9"/>
  <c r="H855" i="9"/>
  <c r="I855" i="9"/>
  <c r="J855" i="9"/>
  <c r="K855" i="9"/>
  <c r="L855" i="9"/>
  <c r="M855" i="9"/>
  <c r="N855" i="9"/>
  <c r="O855" i="9"/>
  <c r="P855" i="9"/>
  <c r="Q855" i="9"/>
  <c r="R855" i="9"/>
  <c r="S855" i="9"/>
  <c r="T855" i="9"/>
  <c r="U855" i="9"/>
  <c r="V855" i="9"/>
  <c r="W855" i="9"/>
  <c r="X855" i="9"/>
  <c r="Y855" i="9"/>
  <c r="Z855" i="9"/>
  <c r="AA855" i="9"/>
  <c r="AB855" i="9"/>
  <c r="AC855" i="9"/>
  <c r="AD855" i="9"/>
  <c r="AE855" i="9"/>
  <c r="AF855" i="9"/>
  <c r="AG855" i="9"/>
  <c r="AH855" i="9"/>
  <c r="AI855" i="9"/>
  <c r="AJ855" i="9"/>
  <c r="AK855" i="9"/>
  <c r="AL855" i="9"/>
  <c r="AM855" i="9"/>
  <c r="AN855" i="9"/>
  <c r="AO855" i="9"/>
  <c r="AP855" i="9"/>
  <c r="AQ855" i="9"/>
  <c r="AR855" i="9"/>
  <c r="AS855" i="9"/>
  <c r="AT855" i="9"/>
  <c r="AU855" i="9"/>
  <c r="AV855" i="9"/>
  <c r="AW855" i="9"/>
  <c r="AX855" i="9"/>
  <c r="AY855" i="9"/>
  <c r="AZ855" i="9"/>
  <c r="BA855" i="9"/>
  <c r="BB855" i="9"/>
  <c r="BC855" i="9"/>
  <c r="BD855" i="9"/>
  <c r="BE855" i="9"/>
  <c r="BF855" i="9"/>
  <c r="BG855" i="9"/>
  <c r="BH855" i="9"/>
  <c r="BI855" i="9"/>
  <c r="BJ855" i="9"/>
  <c r="BK855" i="9"/>
  <c r="B856" i="9"/>
  <c r="C856" i="9"/>
  <c r="D856" i="9"/>
  <c r="F856" i="9" s="1"/>
  <c r="E856" i="9"/>
  <c r="G856" i="9"/>
  <c r="H856" i="9"/>
  <c r="I856" i="9"/>
  <c r="J856" i="9"/>
  <c r="K856" i="9"/>
  <c r="L856" i="9"/>
  <c r="M856" i="9"/>
  <c r="N856" i="9"/>
  <c r="O856" i="9"/>
  <c r="P856" i="9"/>
  <c r="Q856" i="9"/>
  <c r="R856" i="9"/>
  <c r="S856" i="9"/>
  <c r="T856" i="9"/>
  <c r="U856" i="9"/>
  <c r="V856" i="9"/>
  <c r="W856" i="9"/>
  <c r="X856" i="9"/>
  <c r="Y856" i="9"/>
  <c r="Z856" i="9"/>
  <c r="AA856" i="9"/>
  <c r="AB856" i="9"/>
  <c r="AC856" i="9"/>
  <c r="AD856" i="9"/>
  <c r="AE856" i="9"/>
  <c r="AF856" i="9"/>
  <c r="AG856" i="9"/>
  <c r="AH856" i="9"/>
  <c r="AI856" i="9"/>
  <c r="AJ856" i="9"/>
  <c r="AK856" i="9"/>
  <c r="AL856" i="9"/>
  <c r="AM856" i="9"/>
  <c r="AN856" i="9"/>
  <c r="AO856" i="9"/>
  <c r="AP856" i="9"/>
  <c r="AQ856" i="9"/>
  <c r="AR856" i="9"/>
  <c r="AS856" i="9"/>
  <c r="AT856" i="9"/>
  <c r="AU856" i="9"/>
  <c r="AV856" i="9"/>
  <c r="AW856" i="9"/>
  <c r="AX856" i="9"/>
  <c r="AY856" i="9"/>
  <c r="AZ856" i="9"/>
  <c r="BA856" i="9"/>
  <c r="BB856" i="9"/>
  <c r="BC856" i="9"/>
  <c r="BD856" i="9"/>
  <c r="BE856" i="9"/>
  <c r="BF856" i="9"/>
  <c r="BG856" i="9"/>
  <c r="BH856" i="9"/>
  <c r="BI856" i="9"/>
  <c r="BJ856" i="9"/>
  <c r="BK856" i="9"/>
  <c r="B857" i="9"/>
  <c r="C857" i="9"/>
  <c r="D857" i="9"/>
  <c r="F857" i="9" s="1"/>
  <c r="E857" i="9"/>
  <c r="G857" i="9"/>
  <c r="H857" i="9"/>
  <c r="I857" i="9"/>
  <c r="J857" i="9"/>
  <c r="K857" i="9"/>
  <c r="L857" i="9"/>
  <c r="M857" i="9"/>
  <c r="N857" i="9"/>
  <c r="O857" i="9"/>
  <c r="P857" i="9"/>
  <c r="Q857" i="9"/>
  <c r="R857" i="9"/>
  <c r="S857" i="9"/>
  <c r="T857" i="9"/>
  <c r="U857" i="9"/>
  <c r="V857" i="9"/>
  <c r="W857" i="9"/>
  <c r="X857" i="9"/>
  <c r="Y857" i="9"/>
  <c r="Z857" i="9"/>
  <c r="AA857" i="9"/>
  <c r="AB857" i="9"/>
  <c r="AC857" i="9"/>
  <c r="AD857" i="9"/>
  <c r="AE857" i="9"/>
  <c r="AF857" i="9"/>
  <c r="AG857" i="9"/>
  <c r="AH857" i="9"/>
  <c r="AI857" i="9"/>
  <c r="AJ857" i="9"/>
  <c r="AK857" i="9"/>
  <c r="AL857" i="9"/>
  <c r="AM857" i="9"/>
  <c r="AN857" i="9"/>
  <c r="AO857" i="9"/>
  <c r="AP857" i="9"/>
  <c r="AQ857" i="9"/>
  <c r="AR857" i="9"/>
  <c r="AS857" i="9"/>
  <c r="AT857" i="9"/>
  <c r="AU857" i="9"/>
  <c r="AV857" i="9"/>
  <c r="AW857" i="9"/>
  <c r="AX857" i="9"/>
  <c r="AY857" i="9"/>
  <c r="AZ857" i="9"/>
  <c r="BA857" i="9"/>
  <c r="BB857" i="9"/>
  <c r="BC857" i="9"/>
  <c r="BD857" i="9"/>
  <c r="BE857" i="9"/>
  <c r="BF857" i="9"/>
  <c r="BG857" i="9"/>
  <c r="BH857" i="9"/>
  <c r="BI857" i="9"/>
  <c r="BJ857" i="9"/>
  <c r="BK857" i="9"/>
  <c r="B858" i="9"/>
  <c r="BP858" i="9" s="1"/>
  <c r="C858" i="9"/>
  <c r="D858" i="9"/>
  <c r="F858" i="9" s="1"/>
  <c r="E858" i="9"/>
  <c r="G858" i="9"/>
  <c r="H858" i="9"/>
  <c r="I858" i="9"/>
  <c r="J858" i="9"/>
  <c r="K858" i="9"/>
  <c r="L858" i="9"/>
  <c r="M858" i="9"/>
  <c r="N858" i="9"/>
  <c r="O858" i="9"/>
  <c r="P858" i="9"/>
  <c r="Q858" i="9"/>
  <c r="R858" i="9"/>
  <c r="S858" i="9"/>
  <c r="T858" i="9"/>
  <c r="U858" i="9"/>
  <c r="V858" i="9"/>
  <c r="W858" i="9"/>
  <c r="X858" i="9"/>
  <c r="Y858" i="9"/>
  <c r="Z858" i="9"/>
  <c r="AA858" i="9"/>
  <c r="AB858" i="9"/>
  <c r="AC858" i="9"/>
  <c r="AD858" i="9"/>
  <c r="AE858" i="9"/>
  <c r="AF858" i="9"/>
  <c r="AG858" i="9"/>
  <c r="AH858" i="9"/>
  <c r="AI858" i="9"/>
  <c r="AJ858" i="9"/>
  <c r="AK858" i="9"/>
  <c r="AL858" i="9"/>
  <c r="AM858" i="9"/>
  <c r="AN858" i="9"/>
  <c r="AO858" i="9"/>
  <c r="AP858" i="9"/>
  <c r="AQ858" i="9"/>
  <c r="AR858" i="9"/>
  <c r="AS858" i="9"/>
  <c r="AT858" i="9"/>
  <c r="AU858" i="9"/>
  <c r="AV858" i="9"/>
  <c r="AW858" i="9"/>
  <c r="AX858" i="9"/>
  <c r="AY858" i="9"/>
  <c r="AZ858" i="9"/>
  <c r="BA858" i="9"/>
  <c r="BB858" i="9"/>
  <c r="BC858" i="9"/>
  <c r="BD858" i="9"/>
  <c r="BE858" i="9"/>
  <c r="BF858" i="9"/>
  <c r="BG858" i="9"/>
  <c r="BH858" i="9"/>
  <c r="BI858" i="9"/>
  <c r="BJ858" i="9"/>
  <c r="BK858" i="9"/>
  <c r="B859" i="9"/>
  <c r="C859" i="9"/>
  <c r="D859" i="9"/>
  <c r="F859" i="9" s="1"/>
  <c r="E859" i="9"/>
  <c r="G859" i="9"/>
  <c r="H859" i="9"/>
  <c r="I859" i="9"/>
  <c r="J859" i="9"/>
  <c r="K859" i="9"/>
  <c r="L859" i="9"/>
  <c r="M859" i="9"/>
  <c r="N859" i="9"/>
  <c r="O859" i="9"/>
  <c r="P859" i="9"/>
  <c r="Q859" i="9"/>
  <c r="R859" i="9"/>
  <c r="S859" i="9"/>
  <c r="T859" i="9"/>
  <c r="U859" i="9"/>
  <c r="V859" i="9"/>
  <c r="W859" i="9"/>
  <c r="X859" i="9"/>
  <c r="Y859" i="9"/>
  <c r="Z859" i="9"/>
  <c r="AA859" i="9"/>
  <c r="AB859" i="9"/>
  <c r="AC859" i="9"/>
  <c r="AD859" i="9"/>
  <c r="AE859" i="9"/>
  <c r="AF859" i="9"/>
  <c r="AG859" i="9"/>
  <c r="AH859" i="9"/>
  <c r="AI859" i="9"/>
  <c r="AJ859" i="9"/>
  <c r="AK859" i="9"/>
  <c r="AL859" i="9"/>
  <c r="AM859" i="9"/>
  <c r="AN859" i="9"/>
  <c r="AO859" i="9"/>
  <c r="AP859" i="9"/>
  <c r="AQ859" i="9"/>
  <c r="AR859" i="9"/>
  <c r="AS859" i="9"/>
  <c r="AT859" i="9"/>
  <c r="AU859" i="9"/>
  <c r="AV859" i="9"/>
  <c r="AW859" i="9"/>
  <c r="AX859" i="9"/>
  <c r="AY859" i="9"/>
  <c r="AZ859" i="9"/>
  <c r="BA859" i="9"/>
  <c r="BB859" i="9"/>
  <c r="BC859" i="9"/>
  <c r="BD859" i="9"/>
  <c r="BE859" i="9"/>
  <c r="BF859" i="9"/>
  <c r="BG859" i="9"/>
  <c r="BH859" i="9"/>
  <c r="BI859" i="9"/>
  <c r="BJ859" i="9"/>
  <c r="BK859" i="9"/>
  <c r="B860" i="9"/>
  <c r="BP860" i="9" s="1"/>
  <c r="C860" i="9"/>
  <c r="D860" i="9"/>
  <c r="F860" i="9" s="1"/>
  <c r="E860" i="9"/>
  <c r="G860" i="9"/>
  <c r="H860" i="9"/>
  <c r="I860" i="9"/>
  <c r="J860" i="9"/>
  <c r="K860" i="9"/>
  <c r="L860" i="9"/>
  <c r="M860" i="9"/>
  <c r="N860" i="9"/>
  <c r="O860" i="9"/>
  <c r="P860" i="9"/>
  <c r="Q860" i="9"/>
  <c r="R860" i="9"/>
  <c r="S860" i="9"/>
  <c r="T860" i="9"/>
  <c r="U860" i="9"/>
  <c r="V860" i="9"/>
  <c r="W860" i="9"/>
  <c r="X860" i="9"/>
  <c r="Y860" i="9"/>
  <c r="Z860" i="9"/>
  <c r="AA860" i="9"/>
  <c r="AB860" i="9"/>
  <c r="AC860" i="9"/>
  <c r="AD860" i="9"/>
  <c r="AE860" i="9"/>
  <c r="AF860" i="9"/>
  <c r="AG860" i="9"/>
  <c r="AH860" i="9"/>
  <c r="AI860" i="9"/>
  <c r="AJ860" i="9"/>
  <c r="AK860" i="9"/>
  <c r="AL860" i="9"/>
  <c r="AM860" i="9"/>
  <c r="AN860" i="9"/>
  <c r="AO860" i="9"/>
  <c r="AP860" i="9"/>
  <c r="AQ860" i="9"/>
  <c r="AR860" i="9"/>
  <c r="AS860" i="9"/>
  <c r="AT860" i="9"/>
  <c r="AU860" i="9"/>
  <c r="AV860" i="9"/>
  <c r="AW860" i="9"/>
  <c r="AX860" i="9"/>
  <c r="AY860" i="9"/>
  <c r="AZ860" i="9"/>
  <c r="BA860" i="9"/>
  <c r="BB860" i="9"/>
  <c r="BC860" i="9"/>
  <c r="BD860" i="9"/>
  <c r="BE860" i="9"/>
  <c r="BF860" i="9"/>
  <c r="BG860" i="9"/>
  <c r="BH860" i="9"/>
  <c r="BI860" i="9"/>
  <c r="BJ860" i="9"/>
  <c r="BK860" i="9"/>
  <c r="B861" i="9"/>
  <c r="BM861" i="9" s="1"/>
  <c r="C861" i="9"/>
  <c r="D861" i="9"/>
  <c r="F861" i="9" s="1"/>
  <c r="E861" i="9"/>
  <c r="G861" i="9"/>
  <c r="H861" i="9"/>
  <c r="I861" i="9"/>
  <c r="J861" i="9"/>
  <c r="K861" i="9"/>
  <c r="L861" i="9"/>
  <c r="M861" i="9"/>
  <c r="N861" i="9"/>
  <c r="O861" i="9"/>
  <c r="P861" i="9"/>
  <c r="Q861" i="9"/>
  <c r="R861" i="9"/>
  <c r="S861" i="9"/>
  <c r="T861" i="9"/>
  <c r="U861" i="9"/>
  <c r="V861" i="9"/>
  <c r="W861" i="9"/>
  <c r="X861" i="9"/>
  <c r="Y861" i="9"/>
  <c r="Z861" i="9"/>
  <c r="AA861" i="9"/>
  <c r="AB861" i="9"/>
  <c r="AC861" i="9"/>
  <c r="AD861" i="9"/>
  <c r="AE861" i="9"/>
  <c r="AF861" i="9"/>
  <c r="AG861" i="9"/>
  <c r="AH861" i="9"/>
  <c r="AI861" i="9"/>
  <c r="AJ861" i="9"/>
  <c r="AK861" i="9"/>
  <c r="AL861" i="9"/>
  <c r="AM861" i="9"/>
  <c r="AN861" i="9"/>
  <c r="AO861" i="9"/>
  <c r="AP861" i="9"/>
  <c r="AQ861" i="9"/>
  <c r="AR861" i="9"/>
  <c r="AS861" i="9"/>
  <c r="AT861" i="9"/>
  <c r="AU861" i="9"/>
  <c r="AV861" i="9"/>
  <c r="AW861" i="9"/>
  <c r="AX861" i="9"/>
  <c r="AY861" i="9"/>
  <c r="AZ861" i="9"/>
  <c r="BA861" i="9"/>
  <c r="BB861" i="9"/>
  <c r="BC861" i="9"/>
  <c r="BD861" i="9"/>
  <c r="BE861" i="9"/>
  <c r="BF861" i="9"/>
  <c r="BG861" i="9"/>
  <c r="BH861" i="9"/>
  <c r="BI861" i="9"/>
  <c r="BJ861" i="9"/>
  <c r="BK861" i="9"/>
  <c r="B862" i="9"/>
  <c r="C862" i="9"/>
  <c r="D862" i="9"/>
  <c r="F862" i="9" s="1"/>
  <c r="E862" i="9"/>
  <c r="G862" i="9"/>
  <c r="H862" i="9"/>
  <c r="I862" i="9"/>
  <c r="J862" i="9"/>
  <c r="K862" i="9"/>
  <c r="L862" i="9"/>
  <c r="M862" i="9"/>
  <c r="N862" i="9"/>
  <c r="O862" i="9"/>
  <c r="P862" i="9"/>
  <c r="Q862" i="9"/>
  <c r="R862" i="9"/>
  <c r="S862" i="9"/>
  <c r="T862" i="9"/>
  <c r="U862" i="9"/>
  <c r="V862" i="9"/>
  <c r="W862" i="9"/>
  <c r="X862" i="9"/>
  <c r="Y862" i="9"/>
  <c r="Z862" i="9"/>
  <c r="AA862" i="9"/>
  <c r="AB862" i="9"/>
  <c r="AC862" i="9"/>
  <c r="AD862" i="9"/>
  <c r="AE862" i="9"/>
  <c r="AF862" i="9"/>
  <c r="AG862" i="9"/>
  <c r="AH862" i="9"/>
  <c r="AI862" i="9"/>
  <c r="AJ862" i="9"/>
  <c r="AK862" i="9"/>
  <c r="AL862" i="9"/>
  <c r="AM862" i="9"/>
  <c r="AN862" i="9"/>
  <c r="AO862" i="9"/>
  <c r="AP862" i="9"/>
  <c r="AQ862" i="9"/>
  <c r="AR862" i="9"/>
  <c r="AS862" i="9"/>
  <c r="AT862" i="9"/>
  <c r="AU862" i="9"/>
  <c r="AV862" i="9"/>
  <c r="AW862" i="9"/>
  <c r="AX862" i="9"/>
  <c r="AY862" i="9"/>
  <c r="AZ862" i="9"/>
  <c r="BA862" i="9"/>
  <c r="BB862" i="9"/>
  <c r="BC862" i="9"/>
  <c r="BD862" i="9"/>
  <c r="BE862" i="9"/>
  <c r="BF862" i="9"/>
  <c r="BG862" i="9"/>
  <c r="BH862" i="9"/>
  <c r="BI862" i="9"/>
  <c r="BJ862" i="9"/>
  <c r="BK862" i="9"/>
  <c r="B863" i="9"/>
  <c r="C863" i="9"/>
  <c r="D863" i="9"/>
  <c r="F863" i="9" s="1"/>
  <c r="E863" i="9"/>
  <c r="G863" i="9"/>
  <c r="H863" i="9"/>
  <c r="I863" i="9"/>
  <c r="J863" i="9"/>
  <c r="K863" i="9"/>
  <c r="L863" i="9"/>
  <c r="M863" i="9"/>
  <c r="N863" i="9"/>
  <c r="O863" i="9"/>
  <c r="P863" i="9"/>
  <c r="Q863" i="9"/>
  <c r="R863" i="9"/>
  <c r="S863" i="9"/>
  <c r="T863" i="9"/>
  <c r="U863" i="9"/>
  <c r="V863" i="9"/>
  <c r="W863" i="9"/>
  <c r="X863" i="9"/>
  <c r="Y863" i="9"/>
  <c r="Z863" i="9"/>
  <c r="AA863" i="9"/>
  <c r="AB863" i="9"/>
  <c r="AC863" i="9"/>
  <c r="AD863" i="9"/>
  <c r="AE863" i="9"/>
  <c r="AF863" i="9"/>
  <c r="AG863" i="9"/>
  <c r="AH863" i="9"/>
  <c r="AI863" i="9"/>
  <c r="AJ863" i="9"/>
  <c r="AK863" i="9"/>
  <c r="AL863" i="9"/>
  <c r="AM863" i="9"/>
  <c r="AN863" i="9"/>
  <c r="AO863" i="9"/>
  <c r="AP863" i="9"/>
  <c r="AQ863" i="9"/>
  <c r="AR863" i="9"/>
  <c r="AS863" i="9"/>
  <c r="AT863" i="9"/>
  <c r="AU863" i="9"/>
  <c r="AV863" i="9"/>
  <c r="AW863" i="9"/>
  <c r="AX863" i="9"/>
  <c r="AY863" i="9"/>
  <c r="AZ863" i="9"/>
  <c r="BA863" i="9"/>
  <c r="BB863" i="9"/>
  <c r="BC863" i="9"/>
  <c r="BD863" i="9"/>
  <c r="BE863" i="9"/>
  <c r="BF863" i="9"/>
  <c r="BG863" i="9"/>
  <c r="BH863" i="9"/>
  <c r="BI863" i="9"/>
  <c r="BJ863" i="9"/>
  <c r="BK863" i="9"/>
  <c r="B864" i="9"/>
  <c r="C864" i="9"/>
  <c r="D864" i="9"/>
  <c r="F864" i="9" s="1"/>
  <c r="E864" i="9"/>
  <c r="G864" i="9"/>
  <c r="H864" i="9"/>
  <c r="I864" i="9"/>
  <c r="J864" i="9"/>
  <c r="K864" i="9"/>
  <c r="L864" i="9"/>
  <c r="M864" i="9"/>
  <c r="N864" i="9"/>
  <c r="O864" i="9"/>
  <c r="P864" i="9"/>
  <c r="Q864" i="9"/>
  <c r="R864" i="9"/>
  <c r="S864" i="9"/>
  <c r="T864" i="9"/>
  <c r="U864" i="9"/>
  <c r="V864" i="9"/>
  <c r="W864" i="9"/>
  <c r="X864" i="9"/>
  <c r="Y864" i="9"/>
  <c r="Z864" i="9"/>
  <c r="AA864" i="9"/>
  <c r="AB864" i="9"/>
  <c r="AC864" i="9"/>
  <c r="AD864" i="9"/>
  <c r="AE864" i="9"/>
  <c r="AF864" i="9"/>
  <c r="AG864" i="9"/>
  <c r="AH864" i="9"/>
  <c r="AI864" i="9"/>
  <c r="AJ864" i="9"/>
  <c r="AK864" i="9"/>
  <c r="AL864" i="9"/>
  <c r="AM864" i="9"/>
  <c r="AN864" i="9"/>
  <c r="AO864" i="9"/>
  <c r="AP864" i="9"/>
  <c r="AQ864" i="9"/>
  <c r="AR864" i="9"/>
  <c r="AS864" i="9"/>
  <c r="AT864" i="9"/>
  <c r="AU864" i="9"/>
  <c r="AV864" i="9"/>
  <c r="AW864" i="9"/>
  <c r="AX864" i="9"/>
  <c r="AY864" i="9"/>
  <c r="AZ864" i="9"/>
  <c r="BA864" i="9"/>
  <c r="BB864" i="9"/>
  <c r="BC864" i="9"/>
  <c r="BD864" i="9"/>
  <c r="BE864" i="9"/>
  <c r="BF864" i="9"/>
  <c r="BG864" i="9"/>
  <c r="BH864" i="9"/>
  <c r="BI864" i="9"/>
  <c r="BJ864" i="9"/>
  <c r="BK864" i="9"/>
  <c r="B865" i="9"/>
  <c r="C865" i="9"/>
  <c r="D865" i="9"/>
  <c r="F865" i="9" s="1"/>
  <c r="E865" i="9"/>
  <c r="G865" i="9"/>
  <c r="H865" i="9"/>
  <c r="I865" i="9"/>
  <c r="J865" i="9"/>
  <c r="K865" i="9"/>
  <c r="L865" i="9"/>
  <c r="M865" i="9"/>
  <c r="N865" i="9"/>
  <c r="O865" i="9"/>
  <c r="P865" i="9"/>
  <c r="Q865" i="9"/>
  <c r="R865" i="9"/>
  <c r="S865" i="9"/>
  <c r="T865" i="9"/>
  <c r="U865" i="9"/>
  <c r="V865" i="9"/>
  <c r="W865" i="9"/>
  <c r="X865" i="9"/>
  <c r="Y865" i="9"/>
  <c r="Z865" i="9"/>
  <c r="AA865" i="9"/>
  <c r="AB865" i="9"/>
  <c r="AC865" i="9"/>
  <c r="AD865" i="9"/>
  <c r="AE865" i="9"/>
  <c r="AF865" i="9"/>
  <c r="AG865" i="9"/>
  <c r="AH865" i="9"/>
  <c r="AI865" i="9"/>
  <c r="AJ865" i="9"/>
  <c r="AK865" i="9"/>
  <c r="AL865" i="9"/>
  <c r="AM865" i="9"/>
  <c r="AN865" i="9"/>
  <c r="AO865" i="9"/>
  <c r="AP865" i="9"/>
  <c r="AQ865" i="9"/>
  <c r="AR865" i="9"/>
  <c r="AS865" i="9"/>
  <c r="AT865" i="9"/>
  <c r="AU865" i="9"/>
  <c r="AV865" i="9"/>
  <c r="AW865" i="9"/>
  <c r="AX865" i="9"/>
  <c r="AY865" i="9"/>
  <c r="AZ865" i="9"/>
  <c r="BA865" i="9"/>
  <c r="BB865" i="9"/>
  <c r="BC865" i="9"/>
  <c r="BD865" i="9"/>
  <c r="BE865" i="9"/>
  <c r="BF865" i="9"/>
  <c r="BG865" i="9"/>
  <c r="BH865" i="9"/>
  <c r="BI865" i="9"/>
  <c r="BJ865" i="9"/>
  <c r="BK865" i="9"/>
  <c r="B866" i="9"/>
  <c r="C866" i="9"/>
  <c r="D866" i="9"/>
  <c r="F866" i="9" s="1"/>
  <c r="E866" i="9"/>
  <c r="G866" i="9"/>
  <c r="H866" i="9"/>
  <c r="I866" i="9"/>
  <c r="J866" i="9"/>
  <c r="K866" i="9"/>
  <c r="L866" i="9"/>
  <c r="M866" i="9"/>
  <c r="N866" i="9"/>
  <c r="O866" i="9"/>
  <c r="P866" i="9"/>
  <c r="Q866" i="9"/>
  <c r="R866" i="9"/>
  <c r="S866" i="9"/>
  <c r="T866" i="9"/>
  <c r="U866" i="9"/>
  <c r="V866" i="9"/>
  <c r="W866" i="9"/>
  <c r="X866" i="9"/>
  <c r="Y866" i="9"/>
  <c r="Z866" i="9"/>
  <c r="AA866" i="9"/>
  <c r="AB866" i="9"/>
  <c r="AC866" i="9"/>
  <c r="AD866" i="9"/>
  <c r="AE866" i="9"/>
  <c r="AF866" i="9"/>
  <c r="AG866" i="9"/>
  <c r="AH866" i="9"/>
  <c r="AI866" i="9"/>
  <c r="AJ866" i="9"/>
  <c r="AK866" i="9"/>
  <c r="AL866" i="9"/>
  <c r="AM866" i="9"/>
  <c r="AN866" i="9"/>
  <c r="AO866" i="9"/>
  <c r="AP866" i="9"/>
  <c r="AQ866" i="9"/>
  <c r="AR866" i="9"/>
  <c r="AS866" i="9"/>
  <c r="AT866" i="9"/>
  <c r="AU866" i="9"/>
  <c r="AV866" i="9"/>
  <c r="AW866" i="9"/>
  <c r="AX866" i="9"/>
  <c r="AY866" i="9"/>
  <c r="AZ866" i="9"/>
  <c r="BA866" i="9"/>
  <c r="BB866" i="9"/>
  <c r="BC866" i="9"/>
  <c r="BD866" i="9"/>
  <c r="BE866" i="9"/>
  <c r="BF866" i="9"/>
  <c r="BG866" i="9"/>
  <c r="BH866" i="9"/>
  <c r="BI866" i="9"/>
  <c r="BJ866" i="9"/>
  <c r="BK866" i="9"/>
  <c r="B867" i="9"/>
  <c r="C867" i="9"/>
  <c r="D867" i="9"/>
  <c r="F867" i="9" s="1"/>
  <c r="E867" i="9"/>
  <c r="G867" i="9"/>
  <c r="H867" i="9"/>
  <c r="I867" i="9"/>
  <c r="J867" i="9"/>
  <c r="K867" i="9"/>
  <c r="L867" i="9"/>
  <c r="M867" i="9"/>
  <c r="N867" i="9"/>
  <c r="O867" i="9"/>
  <c r="P867" i="9"/>
  <c r="Q867" i="9"/>
  <c r="R867" i="9"/>
  <c r="S867" i="9"/>
  <c r="T867" i="9"/>
  <c r="U867" i="9"/>
  <c r="V867" i="9"/>
  <c r="W867" i="9"/>
  <c r="X867" i="9"/>
  <c r="Y867" i="9"/>
  <c r="Z867" i="9"/>
  <c r="AA867" i="9"/>
  <c r="AB867" i="9"/>
  <c r="AC867" i="9"/>
  <c r="AD867" i="9"/>
  <c r="AE867" i="9"/>
  <c r="AF867" i="9"/>
  <c r="AG867" i="9"/>
  <c r="AH867" i="9"/>
  <c r="AI867" i="9"/>
  <c r="AJ867" i="9"/>
  <c r="AK867" i="9"/>
  <c r="AL867" i="9"/>
  <c r="AM867" i="9"/>
  <c r="AN867" i="9"/>
  <c r="AO867" i="9"/>
  <c r="AP867" i="9"/>
  <c r="AQ867" i="9"/>
  <c r="AR867" i="9"/>
  <c r="AS867" i="9"/>
  <c r="AT867" i="9"/>
  <c r="AU867" i="9"/>
  <c r="AV867" i="9"/>
  <c r="AW867" i="9"/>
  <c r="AX867" i="9"/>
  <c r="AY867" i="9"/>
  <c r="AZ867" i="9"/>
  <c r="BA867" i="9"/>
  <c r="BB867" i="9"/>
  <c r="BC867" i="9"/>
  <c r="BD867" i="9"/>
  <c r="BE867" i="9"/>
  <c r="BF867" i="9"/>
  <c r="BG867" i="9"/>
  <c r="BH867" i="9"/>
  <c r="BI867" i="9"/>
  <c r="BJ867" i="9"/>
  <c r="BK867" i="9"/>
  <c r="B868" i="9"/>
  <c r="BP868" i="9" s="1"/>
  <c r="C868" i="9"/>
  <c r="D868" i="9"/>
  <c r="F868" i="9" s="1"/>
  <c r="E868" i="9"/>
  <c r="G868" i="9"/>
  <c r="H868" i="9"/>
  <c r="I868" i="9"/>
  <c r="J868" i="9"/>
  <c r="K868" i="9"/>
  <c r="L868" i="9"/>
  <c r="M868" i="9"/>
  <c r="N868" i="9"/>
  <c r="O868" i="9"/>
  <c r="P868" i="9"/>
  <c r="Q868" i="9"/>
  <c r="R868" i="9"/>
  <c r="S868" i="9"/>
  <c r="T868" i="9"/>
  <c r="U868" i="9"/>
  <c r="V868" i="9"/>
  <c r="W868" i="9"/>
  <c r="X868" i="9"/>
  <c r="Y868" i="9"/>
  <c r="Z868" i="9"/>
  <c r="AA868" i="9"/>
  <c r="AB868" i="9"/>
  <c r="AC868" i="9"/>
  <c r="AD868" i="9"/>
  <c r="AE868" i="9"/>
  <c r="AF868" i="9"/>
  <c r="AG868" i="9"/>
  <c r="AH868" i="9"/>
  <c r="AI868" i="9"/>
  <c r="AJ868" i="9"/>
  <c r="AK868" i="9"/>
  <c r="AL868" i="9"/>
  <c r="AM868" i="9"/>
  <c r="AN868" i="9"/>
  <c r="AO868" i="9"/>
  <c r="AP868" i="9"/>
  <c r="AQ868" i="9"/>
  <c r="AR868" i="9"/>
  <c r="AS868" i="9"/>
  <c r="AT868" i="9"/>
  <c r="AU868" i="9"/>
  <c r="AV868" i="9"/>
  <c r="AW868" i="9"/>
  <c r="AX868" i="9"/>
  <c r="AY868" i="9"/>
  <c r="AZ868" i="9"/>
  <c r="BA868" i="9"/>
  <c r="BB868" i="9"/>
  <c r="BC868" i="9"/>
  <c r="BD868" i="9"/>
  <c r="BE868" i="9"/>
  <c r="BF868" i="9"/>
  <c r="BG868" i="9"/>
  <c r="BH868" i="9"/>
  <c r="BI868" i="9"/>
  <c r="BJ868" i="9"/>
  <c r="BK868" i="9"/>
  <c r="B869" i="9"/>
  <c r="C869" i="9"/>
  <c r="D869" i="9"/>
  <c r="F869" i="9" s="1"/>
  <c r="E869" i="9"/>
  <c r="G869" i="9"/>
  <c r="H869" i="9"/>
  <c r="I869" i="9"/>
  <c r="J869" i="9"/>
  <c r="K869" i="9"/>
  <c r="L869" i="9"/>
  <c r="M869" i="9"/>
  <c r="N869" i="9"/>
  <c r="O869" i="9"/>
  <c r="P869" i="9"/>
  <c r="Q869" i="9"/>
  <c r="R869" i="9"/>
  <c r="S869" i="9"/>
  <c r="T869" i="9"/>
  <c r="U869" i="9"/>
  <c r="V869" i="9"/>
  <c r="W869" i="9"/>
  <c r="X869" i="9"/>
  <c r="Y869" i="9"/>
  <c r="Z869" i="9"/>
  <c r="AA869" i="9"/>
  <c r="AB869" i="9"/>
  <c r="AC869" i="9"/>
  <c r="AD869" i="9"/>
  <c r="AE869" i="9"/>
  <c r="AF869" i="9"/>
  <c r="AG869" i="9"/>
  <c r="AH869" i="9"/>
  <c r="AI869" i="9"/>
  <c r="AJ869" i="9"/>
  <c r="AK869" i="9"/>
  <c r="AL869" i="9"/>
  <c r="AM869" i="9"/>
  <c r="AN869" i="9"/>
  <c r="AO869" i="9"/>
  <c r="AP869" i="9"/>
  <c r="AQ869" i="9"/>
  <c r="AR869" i="9"/>
  <c r="AS869" i="9"/>
  <c r="AT869" i="9"/>
  <c r="AU869" i="9"/>
  <c r="AV869" i="9"/>
  <c r="AW869" i="9"/>
  <c r="AX869" i="9"/>
  <c r="AY869" i="9"/>
  <c r="AZ869" i="9"/>
  <c r="BA869" i="9"/>
  <c r="BB869" i="9"/>
  <c r="BC869" i="9"/>
  <c r="BD869" i="9"/>
  <c r="BE869" i="9"/>
  <c r="BF869" i="9"/>
  <c r="BG869" i="9"/>
  <c r="BH869" i="9"/>
  <c r="BI869" i="9"/>
  <c r="BJ869" i="9"/>
  <c r="BK869" i="9"/>
  <c r="B870" i="9"/>
  <c r="BN870" i="9" s="1"/>
  <c r="C870" i="9"/>
  <c r="D870" i="9"/>
  <c r="F870" i="9" s="1"/>
  <c r="E870" i="9"/>
  <c r="G870" i="9"/>
  <c r="H870" i="9"/>
  <c r="I870" i="9"/>
  <c r="J870" i="9"/>
  <c r="K870" i="9"/>
  <c r="L870" i="9"/>
  <c r="M870" i="9"/>
  <c r="N870" i="9"/>
  <c r="O870" i="9"/>
  <c r="P870" i="9"/>
  <c r="Q870" i="9"/>
  <c r="R870" i="9"/>
  <c r="S870" i="9"/>
  <c r="T870" i="9"/>
  <c r="U870" i="9"/>
  <c r="V870" i="9"/>
  <c r="W870" i="9"/>
  <c r="X870" i="9"/>
  <c r="Y870" i="9"/>
  <c r="Z870" i="9"/>
  <c r="AA870" i="9"/>
  <c r="AB870" i="9"/>
  <c r="AC870" i="9"/>
  <c r="AD870" i="9"/>
  <c r="AE870" i="9"/>
  <c r="AF870" i="9"/>
  <c r="AG870" i="9"/>
  <c r="AH870" i="9"/>
  <c r="AI870" i="9"/>
  <c r="AJ870" i="9"/>
  <c r="AK870" i="9"/>
  <c r="AL870" i="9"/>
  <c r="AM870" i="9"/>
  <c r="AN870" i="9"/>
  <c r="AO870" i="9"/>
  <c r="AP870" i="9"/>
  <c r="AQ870" i="9"/>
  <c r="AR870" i="9"/>
  <c r="AS870" i="9"/>
  <c r="AT870" i="9"/>
  <c r="AU870" i="9"/>
  <c r="AV870" i="9"/>
  <c r="AW870" i="9"/>
  <c r="AX870" i="9"/>
  <c r="AY870" i="9"/>
  <c r="AZ870" i="9"/>
  <c r="BA870" i="9"/>
  <c r="BB870" i="9"/>
  <c r="BC870" i="9"/>
  <c r="BD870" i="9"/>
  <c r="BE870" i="9"/>
  <c r="BF870" i="9"/>
  <c r="BG870" i="9"/>
  <c r="BH870" i="9"/>
  <c r="BI870" i="9"/>
  <c r="BJ870" i="9"/>
  <c r="BK870" i="9"/>
  <c r="B871" i="9"/>
  <c r="C871" i="9"/>
  <c r="D871" i="9"/>
  <c r="F871" i="9" s="1"/>
  <c r="E871" i="9"/>
  <c r="G871" i="9"/>
  <c r="H871" i="9"/>
  <c r="I871" i="9"/>
  <c r="J871" i="9"/>
  <c r="K871" i="9"/>
  <c r="L871" i="9"/>
  <c r="M871" i="9"/>
  <c r="N871" i="9"/>
  <c r="O871" i="9"/>
  <c r="P871" i="9"/>
  <c r="Q871" i="9"/>
  <c r="R871" i="9"/>
  <c r="S871" i="9"/>
  <c r="T871" i="9"/>
  <c r="U871" i="9"/>
  <c r="V871" i="9"/>
  <c r="W871" i="9"/>
  <c r="X871" i="9"/>
  <c r="Y871" i="9"/>
  <c r="Z871" i="9"/>
  <c r="AA871" i="9"/>
  <c r="AB871" i="9"/>
  <c r="AC871" i="9"/>
  <c r="AD871" i="9"/>
  <c r="AE871" i="9"/>
  <c r="AF871" i="9"/>
  <c r="AG871" i="9"/>
  <c r="AH871" i="9"/>
  <c r="AI871" i="9"/>
  <c r="AJ871" i="9"/>
  <c r="AK871" i="9"/>
  <c r="AL871" i="9"/>
  <c r="AM871" i="9"/>
  <c r="AN871" i="9"/>
  <c r="AO871" i="9"/>
  <c r="AP871" i="9"/>
  <c r="AQ871" i="9"/>
  <c r="AR871" i="9"/>
  <c r="AS871" i="9"/>
  <c r="AT871" i="9"/>
  <c r="AU871" i="9"/>
  <c r="AV871" i="9"/>
  <c r="AW871" i="9"/>
  <c r="AX871" i="9"/>
  <c r="AY871" i="9"/>
  <c r="AZ871" i="9"/>
  <c r="BA871" i="9"/>
  <c r="BB871" i="9"/>
  <c r="BC871" i="9"/>
  <c r="BD871" i="9"/>
  <c r="BE871" i="9"/>
  <c r="BF871" i="9"/>
  <c r="BG871" i="9"/>
  <c r="BH871" i="9"/>
  <c r="BI871" i="9"/>
  <c r="BJ871" i="9"/>
  <c r="BK871" i="9"/>
  <c r="B872" i="9"/>
  <c r="C872" i="9"/>
  <c r="D872" i="9"/>
  <c r="F872" i="9" s="1"/>
  <c r="E872" i="9"/>
  <c r="G872" i="9"/>
  <c r="H872" i="9"/>
  <c r="I872" i="9"/>
  <c r="J872" i="9"/>
  <c r="K872" i="9"/>
  <c r="L872" i="9"/>
  <c r="M872" i="9"/>
  <c r="N872" i="9"/>
  <c r="O872" i="9"/>
  <c r="P872" i="9"/>
  <c r="Q872" i="9"/>
  <c r="R872" i="9"/>
  <c r="S872" i="9"/>
  <c r="T872" i="9"/>
  <c r="U872" i="9"/>
  <c r="V872" i="9"/>
  <c r="W872" i="9"/>
  <c r="X872" i="9"/>
  <c r="Y872" i="9"/>
  <c r="Z872" i="9"/>
  <c r="AA872" i="9"/>
  <c r="AB872" i="9"/>
  <c r="AC872" i="9"/>
  <c r="AD872" i="9"/>
  <c r="AE872" i="9"/>
  <c r="AF872" i="9"/>
  <c r="AG872" i="9"/>
  <c r="AH872" i="9"/>
  <c r="AI872" i="9"/>
  <c r="AJ872" i="9"/>
  <c r="AK872" i="9"/>
  <c r="AL872" i="9"/>
  <c r="AM872" i="9"/>
  <c r="AN872" i="9"/>
  <c r="AO872" i="9"/>
  <c r="AP872" i="9"/>
  <c r="AQ872" i="9"/>
  <c r="AR872" i="9"/>
  <c r="AS872" i="9"/>
  <c r="AT872" i="9"/>
  <c r="AU872" i="9"/>
  <c r="AV872" i="9"/>
  <c r="AW872" i="9"/>
  <c r="AX872" i="9"/>
  <c r="AY872" i="9"/>
  <c r="AZ872" i="9"/>
  <c r="BA872" i="9"/>
  <c r="BB872" i="9"/>
  <c r="BC872" i="9"/>
  <c r="BD872" i="9"/>
  <c r="BE872" i="9"/>
  <c r="BF872" i="9"/>
  <c r="BG872" i="9"/>
  <c r="BH872" i="9"/>
  <c r="BI872" i="9"/>
  <c r="BJ872" i="9"/>
  <c r="BK872" i="9"/>
  <c r="B873" i="9"/>
  <c r="BL873" i="9" s="1"/>
  <c r="C873" i="9"/>
  <c r="D873" i="9"/>
  <c r="F873" i="9" s="1"/>
  <c r="E873" i="9"/>
  <c r="G873" i="9"/>
  <c r="H873" i="9"/>
  <c r="I873" i="9"/>
  <c r="J873" i="9"/>
  <c r="K873" i="9"/>
  <c r="L873" i="9"/>
  <c r="M873" i="9"/>
  <c r="N873" i="9"/>
  <c r="O873" i="9"/>
  <c r="P873" i="9"/>
  <c r="Q873" i="9"/>
  <c r="R873" i="9"/>
  <c r="S873" i="9"/>
  <c r="T873" i="9"/>
  <c r="U873" i="9"/>
  <c r="V873" i="9"/>
  <c r="W873" i="9"/>
  <c r="X873" i="9"/>
  <c r="Y873" i="9"/>
  <c r="Z873" i="9"/>
  <c r="AA873" i="9"/>
  <c r="AB873" i="9"/>
  <c r="AC873" i="9"/>
  <c r="AD873" i="9"/>
  <c r="AE873" i="9"/>
  <c r="AF873" i="9"/>
  <c r="AG873" i="9"/>
  <c r="AH873" i="9"/>
  <c r="AI873" i="9"/>
  <c r="AJ873" i="9"/>
  <c r="AK873" i="9"/>
  <c r="AL873" i="9"/>
  <c r="AM873" i="9"/>
  <c r="AN873" i="9"/>
  <c r="AO873" i="9"/>
  <c r="AP873" i="9"/>
  <c r="AQ873" i="9"/>
  <c r="AR873" i="9"/>
  <c r="AS873" i="9"/>
  <c r="AT873" i="9"/>
  <c r="AU873" i="9"/>
  <c r="AV873" i="9"/>
  <c r="AW873" i="9"/>
  <c r="AX873" i="9"/>
  <c r="AY873" i="9"/>
  <c r="AZ873" i="9"/>
  <c r="BA873" i="9"/>
  <c r="BB873" i="9"/>
  <c r="BC873" i="9"/>
  <c r="BD873" i="9"/>
  <c r="BE873" i="9"/>
  <c r="BF873" i="9"/>
  <c r="BG873" i="9"/>
  <c r="BH873" i="9"/>
  <c r="BI873" i="9"/>
  <c r="BJ873" i="9"/>
  <c r="BK873" i="9"/>
  <c r="B874" i="9"/>
  <c r="BM874" i="9" s="1"/>
  <c r="C874" i="9"/>
  <c r="D874" i="9"/>
  <c r="F874" i="9" s="1"/>
  <c r="E874" i="9"/>
  <c r="G874" i="9"/>
  <c r="H874" i="9"/>
  <c r="I874" i="9"/>
  <c r="J874" i="9"/>
  <c r="K874" i="9"/>
  <c r="L874" i="9"/>
  <c r="M874" i="9"/>
  <c r="N874" i="9"/>
  <c r="O874" i="9"/>
  <c r="P874" i="9"/>
  <c r="Q874" i="9"/>
  <c r="R874" i="9"/>
  <c r="S874" i="9"/>
  <c r="T874" i="9"/>
  <c r="U874" i="9"/>
  <c r="V874" i="9"/>
  <c r="W874" i="9"/>
  <c r="X874" i="9"/>
  <c r="Y874" i="9"/>
  <c r="Z874" i="9"/>
  <c r="AA874" i="9"/>
  <c r="AB874" i="9"/>
  <c r="AC874" i="9"/>
  <c r="AD874" i="9"/>
  <c r="AE874" i="9"/>
  <c r="AF874" i="9"/>
  <c r="AG874" i="9"/>
  <c r="AH874" i="9"/>
  <c r="AI874" i="9"/>
  <c r="AJ874" i="9"/>
  <c r="AK874" i="9"/>
  <c r="AL874" i="9"/>
  <c r="AM874" i="9"/>
  <c r="AN874" i="9"/>
  <c r="AO874" i="9"/>
  <c r="AP874" i="9"/>
  <c r="AQ874" i="9"/>
  <c r="AR874" i="9"/>
  <c r="AS874" i="9"/>
  <c r="AT874" i="9"/>
  <c r="AU874" i="9"/>
  <c r="AV874" i="9"/>
  <c r="AW874" i="9"/>
  <c r="AX874" i="9"/>
  <c r="AY874" i="9"/>
  <c r="AZ874" i="9"/>
  <c r="BA874" i="9"/>
  <c r="BB874" i="9"/>
  <c r="BC874" i="9"/>
  <c r="BD874" i="9"/>
  <c r="BE874" i="9"/>
  <c r="BF874" i="9"/>
  <c r="BG874" i="9"/>
  <c r="BH874" i="9"/>
  <c r="BI874" i="9"/>
  <c r="BJ874" i="9"/>
  <c r="BK874" i="9"/>
  <c r="B875" i="9"/>
  <c r="C875" i="9"/>
  <c r="D875" i="9"/>
  <c r="F875" i="9" s="1"/>
  <c r="E875" i="9"/>
  <c r="G875" i="9"/>
  <c r="H875" i="9"/>
  <c r="I875" i="9"/>
  <c r="J875" i="9"/>
  <c r="K875" i="9"/>
  <c r="L875" i="9"/>
  <c r="M875" i="9"/>
  <c r="N875" i="9"/>
  <c r="O875" i="9"/>
  <c r="P875" i="9"/>
  <c r="Q875" i="9"/>
  <c r="R875" i="9"/>
  <c r="S875" i="9"/>
  <c r="T875" i="9"/>
  <c r="U875" i="9"/>
  <c r="V875" i="9"/>
  <c r="W875" i="9"/>
  <c r="X875" i="9"/>
  <c r="Y875" i="9"/>
  <c r="Z875" i="9"/>
  <c r="AA875" i="9"/>
  <c r="AB875" i="9"/>
  <c r="AC875" i="9"/>
  <c r="AD875" i="9"/>
  <c r="AE875" i="9"/>
  <c r="AF875" i="9"/>
  <c r="AG875" i="9"/>
  <c r="AH875" i="9"/>
  <c r="AI875" i="9"/>
  <c r="AJ875" i="9"/>
  <c r="AK875" i="9"/>
  <c r="AL875" i="9"/>
  <c r="AM875" i="9"/>
  <c r="AN875" i="9"/>
  <c r="AO875" i="9"/>
  <c r="AP875" i="9"/>
  <c r="AQ875" i="9"/>
  <c r="AR875" i="9"/>
  <c r="AS875" i="9"/>
  <c r="AT875" i="9"/>
  <c r="AU875" i="9"/>
  <c r="AV875" i="9"/>
  <c r="AW875" i="9"/>
  <c r="AX875" i="9"/>
  <c r="AY875" i="9"/>
  <c r="AZ875" i="9"/>
  <c r="BA875" i="9"/>
  <c r="BB875" i="9"/>
  <c r="BC875" i="9"/>
  <c r="BD875" i="9"/>
  <c r="BE875" i="9"/>
  <c r="BF875" i="9"/>
  <c r="BG875" i="9"/>
  <c r="BH875" i="9"/>
  <c r="BI875" i="9"/>
  <c r="BJ875" i="9"/>
  <c r="BK875" i="9"/>
  <c r="B876" i="9"/>
  <c r="BP876" i="9" s="1"/>
  <c r="C876" i="9"/>
  <c r="D876" i="9"/>
  <c r="F876" i="9" s="1"/>
  <c r="E876" i="9"/>
  <c r="G876" i="9"/>
  <c r="H876" i="9"/>
  <c r="I876" i="9"/>
  <c r="J876" i="9"/>
  <c r="K876" i="9"/>
  <c r="L876" i="9"/>
  <c r="M876" i="9"/>
  <c r="N876" i="9"/>
  <c r="O876" i="9"/>
  <c r="P876" i="9"/>
  <c r="Q876" i="9"/>
  <c r="R876" i="9"/>
  <c r="S876" i="9"/>
  <c r="T876" i="9"/>
  <c r="U876" i="9"/>
  <c r="V876" i="9"/>
  <c r="W876" i="9"/>
  <c r="X876" i="9"/>
  <c r="Y876" i="9"/>
  <c r="Z876" i="9"/>
  <c r="AA876" i="9"/>
  <c r="AB876" i="9"/>
  <c r="AC876" i="9"/>
  <c r="AD876" i="9"/>
  <c r="AE876" i="9"/>
  <c r="AF876" i="9"/>
  <c r="AG876" i="9"/>
  <c r="AH876" i="9"/>
  <c r="AI876" i="9"/>
  <c r="AJ876" i="9"/>
  <c r="AK876" i="9"/>
  <c r="AL876" i="9"/>
  <c r="AM876" i="9"/>
  <c r="AN876" i="9"/>
  <c r="AO876" i="9"/>
  <c r="AP876" i="9"/>
  <c r="AQ876" i="9"/>
  <c r="AR876" i="9"/>
  <c r="AS876" i="9"/>
  <c r="AT876" i="9"/>
  <c r="AU876" i="9"/>
  <c r="AV876" i="9"/>
  <c r="AW876" i="9"/>
  <c r="AX876" i="9"/>
  <c r="AY876" i="9"/>
  <c r="AZ876" i="9"/>
  <c r="BA876" i="9"/>
  <c r="BB876" i="9"/>
  <c r="BC876" i="9"/>
  <c r="BD876" i="9"/>
  <c r="BE876" i="9"/>
  <c r="BF876" i="9"/>
  <c r="BG876" i="9"/>
  <c r="BH876" i="9"/>
  <c r="BI876" i="9"/>
  <c r="BJ876" i="9"/>
  <c r="BK876" i="9"/>
  <c r="B877" i="9"/>
  <c r="C877" i="9"/>
  <c r="D877" i="9"/>
  <c r="F877" i="9" s="1"/>
  <c r="E877" i="9"/>
  <c r="G877" i="9"/>
  <c r="H877" i="9"/>
  <c r="I877" i="9"/>
  <c r="J877" i="9"/>
  <c r="K877" i="9"/>
  <c r="L877" i="9"/>
  <c r="M877" i="9"/>
  <c r="N877" i="9"/>
  <c r="O877" i="9"/>
  <c r="P877" i="9"/>
  <c r="Q877" i="9"/>
  <c r="R877" i="9"/>
  <c r="S877" i="9"/>
  <c r="T877" i="9"/>
  <c r="U877" i="9"/>
  <c r="V877" i="9"/>
  <c r="W877" i="9"/>
  <c r="X877" i="9"/>
  <c r="Y877" i="9"/>
  <c r="Z877" i="9"/>
  <c r="AA877" i="9"/>
  <c r="AB877" i="9"/>
  <c r="AC877" i="9"/>
  <c r="AD877" i="9"/>
  <c r="AE877" i="9"/>
  <c r="AF877" i="9"/>
  <c r="AG877" i="9"/>
  <c r="AH877" i="9"/>
  <c r="AI877" i="9"/>
  <c r="AJ877" i="9"/>
  <c r="AK877" i="9"/>
  <c r="AL877" i="9"/>
  <c r="AM877" i="9"/>
  <c r="AN877" i="9"/>
  <c r="AO877" i="9"/>
  <c r="AP877" i="9"/>
  <c r="AQ877" i="9"/>
  <c r="AR877" i="9"/>
  <c r="AS877" i="9"/>
  <c r="AT877" i="9"/>
  <c r="AU877" i="9"/>
  <c r="AV877" i="9"/>
  <c r="AW877" i="9"/>
  <c r="AX877" i="9"/>
  <c r="AY877" i="9"/>
  <c r="AZ877" i="9"/>
  <c r="BA877" i="9"/>
  <c r="BB877" i="9"/>
  <c r="BC877" i="9"/>
  <c r="BD877" i="9"/>
  <c r="BE877" i="9"/>
  <c r="BF877" i="9"/>
  <c r="BG877" i="9"/>
  <c r="BH877" i="9"/>
  <c r="BI877" i="9"/>
  <c r="BJ877" i="9"/>
  <c r="BK877" i="9"/>
  <c r="B878" i="9"/>
  <c r="C878" i="9"/>
  <c r="D878" i="9"/>
  <c r="F878" i="9" s="1"/>
  <c r="E878" i="9"/>
  <c r="G878" i="9"/>
  <c r="H878" i="9"/>
  <c r="I878" i="9"/>
  <c r="J878" i="9"/>
  <c r="K878" i="9"/>
  <c r="L878" i="9"/>
  <c r="M878" i="9"/>
  <c r="N878" i="9"/>
  <c r="O878" i="9"/>
  <c r="P878" i="9"/>
  <c r="Q878" i="9"/>
  <c r="R878" i="9"/>
  <c r="S878" i="9"/>
  <c r="T878" i="9"/>
  <c r="U878" i="9"/>
  <c r="V878" i="9"/>
  <c r="W878" i="9"/>
  <c r="X878" i="9"/>
  <c r="Y878" i="9"/>
  <c r="Z878" i="9"/>
  <c r="AA878" i="9"/>
  <c r="AB878" i="9"/>
  <c r="AC878" i="9"/>
  <c r="AD878" i="9"/>
  <c r="AE878" i="9"/>
  <c r="AF878" i="9"/>
  <c r="AG878" i="9"/>
  <c r="AH878" i="9"/>
  <c r="AI878" i="9"/>
  <c r="AJ878" i="9"/>
  <c r="AK878" i="9"/>
  <c r="AL878" i="9"/>
  <c r="AM878" i="9"/>
  <c r="AN878" i="9"/>
  <c r="AO878" i="9"/>
  <c r="AP878" i="9"/>
  <c r="AQ878" i="9"/>
  <c r="AR878" i="9"/>
  <c r="AS878" i="9"/>
  <c r="AT878" i="9"/>
  <c r="AU878" i="9"/>
  <c r="AV878" i="9"/>
  <c r="AW878" i="9"/>
  <c r="AX878" i="9"/>
  <c r="AY878" i="9"/>
  <c r="AZ878" i="9"/>
  <c r="BA878" i="9"/>
  <c r="BB878" i="9"/>
  <c r="BC878" i="9"/>
  <c r="BD878" i="9"/>
  <c r="BE878" i="9"/>
  <c r="BF878" i="9"/>
  <c r="BG878" i="9"/>
  <c r="BH878" i="9"/>
  <c r="BI878" i="9"/>
  <c r="BJ878" i="9"/>
  <c r="BK878" i="9"/>
  <c r="B879" i="9"/>
  <c r="BP879" i="9" s="1"/>
  <c r="C879" i="9"/>
  <c r="D879" i="9"/>
  <c r="F879" i="9" s="1"/>
  <c r="E879" i="9"/>
  <c r="G879" i="9"/>
  <c r="H879" i="9"/>
  <c r="I879" i="9"/>
  <c r="J879" i="9"/>
  <c r="K879" i="9"/>
  <c r="L879" i="9"/>
  <c r="M879" i="9"/>
  <c r="N879" i="9"/>
  <c r="O879" i="9"/>
  <c r="P879" i="9"/>
  <c r="Q879" i="9"/>
  <c r="R879" i="9"/>
  <c r="S879" i="9"/>
  <c r="T879" i="9"/>
  <c r="U879" i="9"/>
  <c r="V879" i="9"/>
  <c r="W879" i="9"/>
  <c r="X879" i="9"/>
  <c r="Y879" i="9"/>
  <c r="Z879" i="9"/>
  <c r="AA879" i="9"/>
  <c r="AB879" i="9"/>
  <c r="AC879" i="9"/>
  <c r="AD879" i="9"/>
  <c r="AE879" i="9"/>
  <c r="AF879" i="9"/>
  <c r="AG879" i="9"/>
  <c r="AH879" i="9"/>
  <c r="AI879" i="9"/>
  <c r="AJ879" i="9"/>
  <c r="AK879" i="9"/>
  <c r="AL879" i="9"/>
  <c r="AM879" i="9"/>
  <c r="AN879" i="9"/>
  <c r="AO879" i="9"/>
  <c r="AP879" i="9"/>
  <c r="AQ879" i="9"/>
  <c r="AR879" i="9"/>
  <c r="AS879" i="9"/>
  <c r="AT879" i="9"/>
  <c r="AU879" i="9"/>
  <c r="AV879" i="9"/>
  <c r="AW879" i="9"/>
  <c r="AX879" i="9"/>
  <c r="AY879" i="9"/>
  <c r="AZ879" i="9"/>
  <c r="BA879" i="9"/>
  <c r="BB879" i="9"/>
  <c r="BC879" i="9"/>
  <c r="BD879" i="9"/>
  <c r="BE879" i="9"/>
  <c r="BF879" i="9"/>
  <c r="BG879" i="9"/>
  <c r="BH879" i="9"/>
  <c r="BI879" i="9"/>
  <c r="BJ879" i="9"/>
  <c r="BK879" i="9"/>
  <c r="B880" i="9"/>
  <c r="C880" i="9"/>
  <c r="D880" i="9"/>
  <c r="F880" i="9" s="1"/>
  <c r="E880" i="9"/>
  <c r="G880" i="9"/>
  <c r="H880" i="9"/>
  <c r="I880" i="9"/>
  <c r="J880" i="9"/>
  <c r="K880" i="9"/>
  <c r="L880" i="9"/>
  <c r="M880" i="9"/>
  <c r="N880" i="9"/>
  <c r="O880" i="9"/>
  <c r="P880" i="9"/>
  <c r="Q880" i="9"/>
  <c r="R880" i="9"/>
  <c r="S880" i="9"/>
  <c r="T880" i="9"/>
  <c r="U880" i="9"/>
  <c r="V880" i="9"/>
  <c r="W880" i="9"/>
  <c r="X880" i="9"/>
  <c r="Y880" i="9"/>
  <c r="Z880" i="9"/>
  <c r="AA880" i="9"/>
  <c r="AB880" i="9"/>
  <c r="AC880" i="9"/>
  <c r="AD880" i="9"/>
  <c r="AE880" i="9"/>
  <c r="AF880" i="9"/>
  <c r="AG880" i="9"/>
  <c r="AH880" i="9"/>
  <c r="AI880" i="9"/>
  <c r="AJ880" i="9"/>
  <c r="AK880" i="9"/>
  <c r="AL880" i="9"/>
  <c r="AM880" i="9"/>
  <c r="AN880" i="9"/>
  <c r="AO880" i="9"/>
  <c r="AP880" i="9"/>
  <c r="AQ880" i="9"/>
  <c r="AR880" i="9"/>
  <c r="AS880" i="9"/>
  <c r="AT880" i="9"/>
  <c r="AU880" i="9"/>
  <c r="AV880" i="9"/>
  <c r="AW880" i="9"/>
  <c r="AX880" i="9"/>
  <c r="AY880" i="9"/>
  <c r="AZ880" i="9"/>
  <c r="BA880" i="9"/>
  <c r="BB880" i="9"/>
  <c r="BC880" i="9"/>
  <c r="BD880" i="9"/>
  <c r="BE880" i="9"/>
  <c r="BF880" i="9"/>
  <c r="BG880" i="9"/>
  <c r="BH880" i="9"/>
  <c r="BI880" i="9"/>
  <c r="BJ880" i="9"/>
  <c r="BK880" i="9"/>
  <c r="B881" i="9"/>
  <c r="C881" i="9"/>
  <c r="D881" i="9"/>
  <c r="F881" i="9" s="1"/>
  <c r="E881" i="9"/>
  <c r="G881" i="9"/>
  <c r="H881" i="9"/>
  <c r="I881" i="9"/>
  <c r="J881" i="9"/>
  <c r="K881" i="9"/>
  <c r="L881" i="9"/>
  <c r="M881" i="9"/>
  <c r="N881" i="9"/>
  <c r="O881" i="9"/>
  <c r="P881" i="9"/>
  <c r="Q881" i="9"/>
  <c r="R881" i="9"/>
  <c r="S881" i="9"/>
  <c r="T881" i="9"/>
  <c r="U881" i="9"/>
  <c r="V881" i="9"/>
  <c r="W881" i="9"/>
  <c r="X881" i="9"/>
  <c r="Y881" i="9"/>
  <c r="Z881" i="9"/>
  <c r="AA881" i="9"/>
  <c r="AB881" i="9"/>
  <c r="AC881" i="9"/>
  <c r="AD881" i="9"/>
  <c r="AE881" i="9"/>
  <c r="AF881" i="9"/>
  <c r="AG881" i="9"/>
  <c r="AH881" i="9"/>
  <c r="AI881" i="9"/>
  <c r="AJ881" i="9"/>
  <c r="AK881" i="9"/>
  <c r="AL881" i="9"/>
  <c r="AM881" i="9"/>
  <c r="AN881" i="9"/>
  <c r="AO881" i="9"/>
  <c r="AP881" i="9"/>
  <c r="AQ881" i="9"/>
  <c r="AR881" i="9"/>
  <c r="AS881" i="9"/>
  <c r="AT881" i="9"/>
  <c r="AU881" i="9"/>
  <c r="AV881" i="9"/>
  <c r="AW881" i="9"/>
  <c r="AX881" i="9"/>
  <c r="AY881" i="9"/>
  <c r="AZ881" i="9"/>
  <c r="BA881" i="9"/>
  <c r="BB881" i="9"/>
  <c r="BC881" i="9"/>
  <c r="BD881" i="9"/>
  <c r="BE881" i="9"/>
  <c r="BF881" i="9"/>
  <c r="BG881" i="9"/>
  <c r="BH881" i="9"/>
  <c r="BI881" i="9"/>
  <c r="BJ881" i="9"/>
  <c r="BK881" i="9"/>
  <c r="B882" i="9"/>
  <c r="C882" i="9"/>
  <c r="D882" i="9"/>
  <c r="F882" i="9" s="1"/>
  <c r="E882" i="9"/>
  <c r="G882" i="9"/>
  <c r="H882" i="9"/>
  <c r="I882" i="9"/>
  <c r="J882" i="9"/>
  <c r="K882" i="9"/>
  <c r="L882" i="9"/>
  <c r="M882" i="9"/>
  <c r="N882" i="9"/>
  <c r="O882" i="9"/>
  <c r="P882" i="9"/>
  <c r="Q882" i="9"/>
  <c r="R882" i="9"/>
  <c r="S882" i="9"/>
  <c r="T882" i="9"/>
  <c r="U882" i="9"/>
  <c r="V882" i="9"/>
  <c r="W882" i="9"/>
  <c r="X882" i="9"/>
  <c r="Y882" i="9"/>
  <c r="Z882" i="9"/>
  <c r="AA882" i="9"/>
  <c r="AB882" i="9"/>
  <c r="AC882" i="9"/>
  <c r="AD882" i="9"/>
  <c r="AE882" i="9"/>
  <c r="AF882" i="9"/>
  <c r="AG882" i="9"/>
  <c r="AH882" i="9"/>
  <c r="AI882" i="9"/>
  <c r="AJ882" i="9"/>
  <c r="AK882" i="9"/>
  <c r="AL882" i="9"/>
  <c r="AM882" i="9"/>
  <c r="AN882" i="9"/>
  <c r="AO882" i="9"/>
  <c r="AP882" i="9"/>
  <c r="AQ882" i="9"/>
  <c r="AR882" i="9"/>
  <c r="AS882" i="9"/>
  <c r="AT882" i="9"/>
  <c r="AU882" i="9"/>
  <c r="AV882" i="9"/>
  <c r="AW882" i="9"/>
  <c r="AX882" i="9"/>
  <c r="AY882" i="9"/>
  <c r="AZ882" i="9"/>
  <c r="BA882" i="9"/>
  <c r="BB882" i="9"/>
  <c r="BC882" i="9"/>
  <c r="BD882" i="9"/>
  <c r="BE882" i="9"/>
  <c r="BF882" i="9"/>
  <c r="BG882" i="9"/>
  <c r="BH882" i="9"/>
  <c r="BI882" i="9"/>
  <c r="BJ882" i="9"/>
  <c r="BK882" i="9"/>
  <c r="B883" i="9"/>
  <c r="C883" i="9"/>
  <c r="D883" i="9"/>
  <c r="F883" i="9" s="1"/>
  <c r="E883" i="9"/>
  <c r="G883" i="9"/>
  <c r="H883" i="9"/>
  <c r="I883" i="9"/>
  <c r="J883" i="9"/>
  <c r="K883" i="9"/>
  <c r="L883" i="9"/>
  <c r="M883" i="9"/>
  <c r="N883" i="9"/>
  <c r="O883" i="9"/>
  <c r="P883" i="9"/>
  <c r="Q883" i="9"/>
  <c r="R883" i="9"/>
  <c r="S883" i="9"/>
  <c r="T883" i="9"/>
  <c r="U883" i="9"/>
  <c r="V883" i="9"/>
  <c r="W883" i="9"/>
  <c r="X883" i="9"/>
  <c r="Y883" i="9"/>
  <c r="Z883" i="9"/>
  <c r="AA883" i="9"/>
  <c r="AB883" i="9"/>
  <c r="AC883" i="9"/>
  <c r="AD883" i="9"/>
  <c r="AE883" i="9"/>
  <c r="AF883" i="9"/>
  <c r="AG883" i="9"/>
  <c r="AH883" i="9"/>
  <c r="AI883" i="9"/>
  <c r="AJ883" i="9"/>
  <c r="AK883" i="9"/>
  <c r="AL883" i="9"/>
  <c r="AM883" i="9"/>
  <c r="AN883" i="9"/>
  <c r="AO883" i="9"/>
  <c r="AP883" i="9"/>
  <c r="AQ883" i="9"/>
  <c r="AR883" i="9"/>
  <c r="AS883" i="9"/>
  <c r="AT883" i="9"/>
  <c r="AU883" i="9"/>
  <c r="AV883" i="9"/>
  <c r="AW883" i="9"/>
  <c r="AX883" i="9"/>
  <c r="AY883" i="9"/>
  <c r="AZ883" i="9"/>
  <c r="BA883" i="9"/>
  <c r="BB883" i="9"/>
  <c r="BC883" i="9"/>
  <c r="BD883" i="9"/>
  <c r="BE883" i="9"/>
  <c r="BF883" i="9"/>
  <c r="BG883" i="9"/>
  <c r="BH883" i="9"/>
  <c r="BI883" i="9"/>
  <c r="BJ883" i="9"/>
  <c r="BK883" i="9"/>
  <c r="B884" i="9"/>
  <c r="BP884" i="9" s="1"/>
  <c r="C884" i="9"/>
  <c r="D884" i="9"/>
  <c r="F884" i="9" s="1"/>
  <c r="E884" i="9"/>
  <c r="G884" i="9"/>
  <c r="H884" i="9"/>
  <c r="I884" i="9"/>
  <c r="J884" i="9"/>
  <c r="K884" i="9"/>
  <c r="L884" i="9"/>
  <c r="M884" i="9"/>
  <c r="N884" i="9"/>
  <c r="O884" i="9"/>
  <c r="P884" i="9"/>
  <c r="Q884" i="9"/>
  <c r="R884" i="9"/>
  <c r="S884" i="9"/>
  <c r="T884" i="9"/>
  <c r="U884" i="9"/>
  <c r="V884" i="9"/>
  <c r="W884" i="9"/>
  <c r="X884" i="9"/>
  <c r="Y884" i="9"/>
  <c r="Z884" i="9"/>
  <c r="AA884" i="9"/>
  <c r="AB884" i="9"/>
  <c r="AC884" i="9"/>
  <c r="AD884" i="9"/>
  <c r="AE884" i="9"/>
  <c r="AF884" i="9"/>
  <c r="AG884" i="9"/>
  <c r="AH884" i="9"/>
  <c r="AI884" i="9"/>
  <c r="AJ884" i="9"/>
  <c r="AK884" i="9"/>
  <c r="AL884" i="9"/>
  <c r="AM884" i="9"/>
  <c r="AN884" i="9"/>
  <c r="AO884" i="9"/>
  <c r="AP884" i="9"/>
  <c r="AQ884" i="9"/>
  <c r="AR884" i="9"/>
  <c r="AS884" i="9"/>
  <c r="AT884" i="9"/>
  <c r="AU884" i="9"/>
  <c r="AV884" i="9"/>
  <c r="AW884" i="9"/>
  <c r="AX884" i="9"/>
  <c r="AY884" i="9"/>
  <c r="AZ884" i="9"/>
  <c r="BA884" i="9"/>
  <c r="BB884" i="9"/>
  <c r="BC884" i="9"/>
  <c r="BD884" i="9"/>
  <c r="BE884" i="9"/>
  <c r="BF884" i="9"/>
  <c r="BG884" i="9"/>
  <c r="BH884" i="9"/>
  <c r="BI884" i="9"/>
  <c r="BJ884" i="9"/>
  <c r="BK884" i="9"/>
  <c r="B885" i="9"/>
  <c r="BO885" i="9" s="1"/>
  <c r="C885" i="9"/>
  <c r="D885" i="9"/>
  <c r="F885" i="9" s="1"/>
  <c r="E885" i="9"/>
  <c r="G885" i="9"/>
  <c r="H885" i="9"/>
  <c r="I885" i="9"/>
  <c r="J885" i="9"/>
  <c r="K885" i="9"/>
  <c r="L885" i="9"/>
  <c r="M885" i="9"/>
  <c r="N885" i="9"/>
  <c r="O885" i="9"/>
  <c r="P885" i="9"/>
  <c r="Q885" i="9"/>
  <c r="R885" i="9"/>
  <c r="S885" i="9"/>
  <c r="T885" i="9"/>
  <c r="U885" i="9"/>
  <c r="V885" i="9"/>
  <c r="W885" i="9"/>
  <c r="X885" i="9"/>
  <c r="Y885" i="9"/>
  <c r="Z885" i="9"/>
  <c r="AA885" i="9"/>
  <c r="AB885" i="9"/>
  <c r="AC885" i="9"/>
  <c r="AD885" i="9"/>
  <c r="AE885" i="9"/>
  <c r="AF885" i="9"/>
  <c r="AG885" i="9"/>
  <c r="AH885" i="9"/>
  <c r="AI885" i="9"/>
  <c r="AJ885" i="9"/>
  <c r="AK885" i="9"/>
  <c r="AL885" i="9"/>
  <c r="AM885" i="9"/>
  <c r="AN885" i="9"/>
  <c r="AO885" i="9"/>
  <c r="AP885" i="9"/>
  <c r="AQ885" i="9"/>
  <c r="AR885" i="9"/>
  <c r="AS885" i="9"/>
  <c r="AT885" i="9"/>
  <c r="AU885" i="9"/>
  <c r="AV885" i="9"/>
  <c r="AW885" i="9"/>
  <c r="AX885" i="9"/>
  <c r="AY885" i="9"/>
  <c r="AZ885" i="9"/>
  <c r="BA885" i="9"/>
  <c r="BB885" i="9"/>
  <c r="BC885" i="9"/>
  <c r="BD885" i="9"/>
  <c r="BE885" i="9"/>
  <c r="BF885" i="9"/>
  <c r="BG885" i="9"/>
  <c r="BH885" i="9"/>
  <c r="BI885" i="9"/>
  <c r="BJ885" i="9"/>
  <c r="BK885" i="9"/>
  <c r="B886" i="9"/>
  <c r="C886" i="9"/>
  <c r="D886" i="9"/>
  <c r="F886" i="9" s="1"/>
  <c r="E886" i="9"/>
  <c r="G886" i="9"/>
  <c r="H886" i="9"/>
  <c r="I886" i="9"/>
  <c r="J886" i="9"/>
  <c r="K886" i="9"/>
  <c r="L886" i="9"/>
  <c r="M886" i="9"/>
  <c r="N886" i="9"/>
  <c r="O886" i="9"/>
  <c r="P886" i="9"/>
  <c r="Q886" i="9"/>
  <c r="R886" i="9"/>
  <c r="S886" i="9"/>
  <c r="T886" i="9"/>
  <c r="U886" i="9"/>
  <c r="V886" i="9"/>
  <c r="W886" i="9"/>
  <c r="X886" i="9"/>
  <c r="Y886" i="9"/>
  <c r="Z886" i="9"/>
  <c r="AA886" i="9"/>
  <c r="AB886" i="9"/>
  <c r="AC886" i="9"/>
  <c r="AD886" i="9"/>
  <c r="AE886" i="9"/>
  <c r="AF886" i="9"/>
  <c r="AG886" i="9"/>
  <c r="AH886" i="9"/>
  <c r="AI886" i="9"/>
  <c r="AJ886" i="9"/>
  <c r="AK886" i="9"/>
  <c r="AL886" i="9"/>
  <c r="AM886" i="9"/>
  <c r="AN886" i="9"/>
  <c r="AO886" i="9"/>
  <c r="AP886" i="9"/>
  <c r="AQ886" i="9"/>
  <c r="AR886" i="9"/>
  <c r="AS886" i="9"/>
  <c r="AT886" i="9"/>
  <c r="AU886" i="9"/>
  <c r="AV886" i="9"/>
  <c r="AW886" i="9"/>
  <c r="AX886" i="9"/>
  <c r="AY886" i="9"/>
  <c r="AZ886" i="9"/>
  <c r="BA886" i="9"/>
  <c r="BB886" i="9"/>
  <c r="BC886" i="9"/>
  <c r="BD886" i="9"/>
  <c r="BE886" i="9"/>
  <c r="BF886" i="9"/>
  <c r="BG886" i="9"/>
  <c r="BH886" i="9"/>
  <c r="BI886" i="9"/>
  <c r="BJ886" i="9"/>
  <c r="BK886" i="9"/>
  <c r="B887" i="9"/>
  <c r="C887" i="9"/>
  <c r="D887" i="9"/>
  <c r="F887" i="9" s="1"/>
  <c r="E887" i="9"/>
  <c r="G887" i="9"/>
  <c r="H887" i="9"/>
  <c r="I887" i="9"/>
  <c r="J887" i="9"/>
  <c r="K887" i="9"/>
  <c r="L887" i="9"/>
  <c r="M887" i="9"/>
  <c r="N887" i="9"/>
  <c r="O887" i="9"/>
  <c r="P887" i="9"/>
  <c r="Q887" i="9"/>
  <c r="R887" i="9"/>
  <c r="S887" i="9"/>
  <c r="T887" i="9"/>
  <c r="U887" i="9"/>
  <c r="V887" i="9"/>
  <c r="W887" i="9"/>
  <c r="X887" i="9"/>
  <c r="Y887" i="9"/>
  <c r="Z887" i="9"/>
  <c r="AA887" i="9"/>
  <c r="AB887" i="9"/>
  <c r="AC887" i="9"/>
  <c r="AD887" i="9"/>
  <c r="AE887" i="9"/>
  <c r="AF887" i="9"/>
  <c r="AG887" i="9"/>
  <c r="AH887" i="9"/>
  <c r="AI887" i="9"/>
  <c r="AJ887" i="9"/>
  <c r="AK887" i="9"/>
  <c r="AL887" i="9"/>
  <c r="AM887" i="9"/>
  <c r="AN887" i="9"/>
  <c r="AO887" i="9"/>
  <c r="AP887" i="9"/>
  <c r="AQ887" i="9"/>
  <c r="AR887" i="9"/>
  <c r="AS887" i="9"/>
  <c r="AT887" i="9"/>
  <c r="AU887" i="9"/>
  <c r="AV887" i="9"/>
  <c r="AW887" i="9"/>
  <c r="AX887" i="9"/>
  <c r="AY887" i="9"/>
  <c r="AZ887" i="9"/>
  <c r="BA887" i="9"/>
  <c r="BB887" i="9"/>
  <c r="BC887" i="9"/>
  <c r="BD887" i="9"/>
  <c r="BE887" i="9"/>
  <c r="BF887" i="9"/>
  <c r="BG887" i="9"/>
  <c r="BH887" i="9"/>
  <c r="BI887" i="9"/>
  <c r="BJ887" i="9"/>
  <c r="BK887" i="9"/>
  <c r="B888" i="9"/>
  <c r="C888" i="9"/>
  <c r="D888" i="9"/>
  <c r="F888" i="9" s="1"/>
  <c r="E888" i="9"/>
  <c r="G888" i="9"/>
  <c r="H888" i="9"/>
  <c r="I888" i="9"/>
  <c r="J888" i="9"/>
  <c r="K888" i="9"/>
  <c r="L888" i="9"/>
  <c r="M888" i="9"/>
  <c r="N888" i="9"/>
  <c r="O888" i="9"/>
  <c r="P888" i="9"/>
  <c r="Q888" i="9"/>
  <c r="R888" i="9"/>
  <c r="S888" i="9"/>
  <c r="T888" i="9"/>
  <c r="U888" i="9"/>
  <c r="V888" i="9"/>
  <c r="W888" i="9"/>
  <c r="X888" i="9"/>
  <c r="Y888" i="9"/>
  <c r="Z888" i="9"/>
  <c r="AA888" i="9"/>
  <c r="AB888" i="9"/>
  <c r="AC888" i="9"/>
  <c r="AD888" i="9"/>
  <c r="AE888" i="9"/>
  <c r="AF888" i="9"/>
  <c r="AG888" i="9"/>
  <c r="AH888" i="9"/>
  <c r="AI888" i="9"/>
  <c r="AJ888" i="9"/>
  <c r="AK888" i="9"/>
  <c r="AL888" i="9"/>
  <c r="AM888" i="9"/>
  <c r="AN888" i="9"/>
  <c r="AO888" i="9"/>
  <c r="AP888" i="9"/>
  <c r="AQ888" i="9"/>
  <c r="AR888" i="9"/>
  <c r="AS888" i="9"/>
  <c r="AT888" i="9"/>
  <c r="AU888" i="9"/>
  <c r="AV888" i="9"/>
  <c r="AW888" i="9"/>
  <c r="AX888" i="9"/>
  <c r="AY888" i="9"/>
  <c r="AZ888" i="9"/>
  <c r="BA888" i="9"/>
  <c r="BB888" i="9"/>
  <c r="BC888" i="9"/>
  <c r="BD888" i="9"/>
  <c r="BE888" i="9"/>
  <c r="BF888" i="9"/>
  <c r="BG888" i="9"/>
  <c r="BH888" i="9"/>
  <c r="BI888" i="9"/>
  <c r="BJ888" i="9"/>
  <c r="BK888" i="9"/>
  <c r="B889" i="9"/>
  <c r="BO889" i="9" s="1"/>
  <c r="C889" i="9"/>
  <c r="D889" i="9"/>
  <c r="F889" i="9" s="1"/>
  <c r="E889" i="9"/>
  <c r="G889" i="9"/>
  <c r="H889" i="9"/>
  <c r="I889" i="9"/>
  <c r="J889" i="9"/>
  <c r="K889" i="9"/>
  <c r="L889" i="9"/>
  <c r="M889" i="9"/>
  <c r="N889" i="9"/>
  <c r="O889" i="9"/>
  <c r="P889" i="9"/>
  <c r="Q889" i="9"/>
  <c r="R889" i="9"/>
  <c r="S889" i="9"/>
  <c r="T889" i="9"/>
  <c r="U889" i="9"/>
  <c r="V889" i="9"/>
  <c r="W889" i="9"/>
  <c r="X889" i="9"/>
  <c r="Y889" i="9"/>
  <c r="Z889" i="9"/>
  <c r="AA889" i="9"/>
  <c r="AB889" i="9"/>
  <c r="AC889" i="9"/>
  <c r="AD889" i="9"/>
  <c r="AE889" i="9"/>
  <c r="AF889" i="9"/>
  <c r="AG889" i="9"/>
  <c r="AH889" i="9"/>
  <c r="AI889" i="9"/>
  <c r="AJ889" i="9"/>
  <c r="AK889" i="9"/>
  <c r="AL889" i="9"/>
  <c r="AM889" i="9"/>
  <c r="AN889" i="9"/>
  <c r="AO889" i="9"/>
  <c r="AP889" i="9"/>
  <c r="AQ889" i="9"/>
  <c r="AR889" i="9"/>
  <c r="AS889" i="9"/>
  <c r="AT889" i="9"/>
  <c r="AU889" i="9"/>
  <c r="AV889" i="9"/>
  <c r="AW889" i="9"/>
  <c r="AX889" i="9"/>
  <c r="AY889" i="9"/>
  <c r="AZ889" i="9"/>
  <c r="BA889" i="9"/>
  <c r="BB889" i="9"/>
  <c r="BC889" i="9"/>
  <c r="BD889" i="9"/>
  <c r="BE889" i="9"/>
  <c r="BF889" i="9"/>
  <c r="BG889" i="9"/>
  <c r="BH889" i="9"/>
  <c r="BI889" i="9"/>
  <c r="BJ889" i="9"/>
  <c r="BK889" i="9"/>
  <c r="B890" i="9"/>
  <c r="C890" i="9"/>
  <c r="D890" i="9"/>
  <c r="F890" i="9" s="1"/>
  <c r="E890" i="9"/>
  <c r="G890" i="9"/>
  <c r="H890" i="9"/>
  <c r="I890" i="9"/>
  <c r="J890" i="9"/>
  <c r="K890" i="9"/>
  <c r="L890" i="9"/>
  <c r="M890" i="9"/>
  <c r="N890" i="9"/>
  <c r="O890" i="9"/>
  <c r="P890" i="9"/>
  <c r="Q890" i="9"/>
  <c r="R890" i="9"/>
  <c r="S890" i="9"/>
  <c r="T890" i="9"/>
  <c r="U890" i="9"/>
  <c r="V890" i="9"/>
  <c r="W890" i="9"/>
  <c r="X890" i="9"/>
  <c r="Y890" i="9"/>
  <c r="Z890" i="9"/>
  <c r="AA890" i="9"/>
  <c r="AB890" i="9"/>
  <c r="AC890" i="9"/>
  <c r="AD890" i="9"/>
  <c r="AE890" i="9"/>
  <c r="AF890" i="9"/>
  <c r="AG890" i="9"/>
  <c r="AH890" i="9"/>
  <c r="AI890" i="9"/>
  <c r="AJ890" i="9"/>
  <c r="AK890" i="9"/>
  <c r="AL890" i="9"/>
  <c r="AM890" i="9"/>
  <c r="AN890" i="9"/>
  <c r="AO890" i="9"/>
  <c r="AP890" i="9"/>
  <c r="AQ890" i="9"/>
  <c r="AR890" i="9"/>
  <c r="AS890" i="9"/>
  <c r="AT890" i="9"/>
  <c r="AU890" i="9"/>
  <c r="AV890" i="9"/>
  <c r="AW890" i="9"/>
  <c r="AX890" i="9"/>
  <c r="AY890" i="9"/>
  <c r="AZ890" i="9"/>
  <c r="BA890" i="9"/>
  <c r="BB890" i="9"/>
  <c r="BC890" i="9"/>
  <c r="BD890" i="9"/>
  <c r="BE890" i="9"/>
  <c r="BF890" i="9"/>
  <c r="BG890" i="9"/>
  <c r="BH890" i="9"/>
  <c r="BI890" i="9"/>
  <c r="BJ890" i="9"/>
  <c r="BK890" i="9"/>
  <c r="B891" i="9"/>
  <c r="C891" i="9"/>
  <c r="D891" i="9"/>
  <c r="F891" i="9" s="1"/>
  <c r="E891" i="9"/>
  <c r="G891" i="9"/>
  <c r="H891" i="9"/>
  <c r="I891" i="9"/>
  <c r="J891" i="9"/>
  <c r="K891" i="9"/>
  <c r="L891" i="9"/>
  <c r="M891" i="9"/>
  <c r="N891" i="9"/>
  <c r="O891" i="9"/>
  <c r="P891" i="9"/>
  <c r="Q891" i="9"/>
  <c r="R891" i="9"/>
  <c r="S891" i="9"/>
  <c r="T891" i="9"/>
  <c r="U891" i="9"/>
  <c r="V891" i="9"/>
  <c r="W891" i="9"/>
  <c r="X891" i="9"/>
  <c r="Y891" i="9"/>
  <c r="Z891" i="9"/>
  <c r="AA891" i="9"/>
  <c r="AB891" i="9"/>
  <c r="AC891" i="9"/>
  <c r="AD891" i="9"/>
  <c r="AE891" i="9"/>
  <c r="AF891" i="9"/>
  <c r="AG891" i="9"/>
  <c r="AH891" i="9"/>
  <c r="AI891" i="9"/>
  <c r="AJ891" i="9"/>
  <c r="AK891" i="9"/>
  <c r="AL891" i="9"/>
  <c r="AM891" i="9"/>
  <c r="AN891" i="9"/>
  <c r="AO891" i="9"/>
  <c r="AP891" i="9"/>
  <c r="AQ891" i="9"/>
  <c r="AR891" i="9"/>
  <c r="AS891" i="9"/>
  <c r="AT891" i="9"/>
  <c r="AU891" i="9"/>
  <c r="AV891" i="9"/>
  <c r="AW891" i="9"/>
  <c r="AX891" i="9"/>
  <c r="AY891" i="9"/>
  <c r="AZ891" i="9"/>
  <c r="BA891" i="9"/>
  <c r="BB891" i="9"/>
  <c r="BC891" i="9"/>
  <c r="BD891" i="9"/>
  <c r="BE891" i="9"/>
  <c r="BF891" i="9"/>
  <c r="BG891" i="9"/>
  <c r="BH891" i="9"/>
  <c r="BI891" i="9"/>
  <c r="BJ891" i="9"/>
  <c r="BK891" i="9"/>
  <c r="B892" i="9"/>
  <c r="C892" i="9"/>
  <c r="D892" i="9"/>
  <c r="F892" i="9" s="1"/>
  <c r="E892" i="9"/>
  <c r="G892" i="9"/>
  <c r="H892" i="9"/>
  <c r="I892" i="9"/>
  <c r="J892" i="9"/>
  <c r="K892" i="9"/>
  <c r="L892" i="9"/>
  <c r="M892" i="9"/>
  <c r="N892" i="9"/>
  <c r="O892" i="9"/>
  <c r="P892" i="9"/>
  <c r="Q892" i="9"/>
  <c r="R892" i="9"/>
  <c r="S892" i="9"/>
  <c r="T892" i="9"/>
  <c r="U892" i="9"/>
  <c r="V892" i="9"/>
  <c r="W892" i="9"/>
  <c r="X892" i="9"/>
  <c r="Y892" i="9"/>
  <c r="Z892" i="9"/>
  <c r="AA892" i="9"/>
  <c r="AB892" i="9"/>
  <c r="AC892" i="9"/>
  <c r="AD892" i="9"/>
  <c r="AE892" i="9"/>
  <c r="AF892" i="9"/>
  <c r="AG892" i="9"/>
  <c r="AH892" i="9"/>
  <c r="AI892" i="9"/>
  <c r="AJ892" i="9"/>
  <c r="AK892" i="9"/>
  <c r="AL892" i="9"/>
  <c r="AM892" i="9"/>
  <c r="AN892" i="9"/>
  <c r="AO892" i="9"/>
  <c r="AP892" i="9"/>
  <c r="AQ892" i="9"/>
  <c r="AR892" i="9"/>
  <c r="AS892" i="9"/>
  <c r="AT892" i="9"/>
  <c r="AU892" i="9"/>
  <c r="AV892" i="9"/>
  <c r="AW892" i="9"/>
  <c r="AX892" i="9"/>
  <c r="AY892" i="9"/>
  <c r="AZ892" i="9"/>
  <c r="BA892" i="9"/>
  <c r="BB892" i="9"/>
  <c r="BC892" i="9"/>
  <c r="BD892" i="9"/>
  <c r="BE892" i="9"/>
  <c r="BF892" i="9"/>
  <c r="BG892" i="9"/>
  <c r="BH892" i="9"/>
  <c r="BI892" i="9"/>
  <c r="BJ892" i="9"/>
  <c r="BK892" i="9"/>
  <c r="B893" i="9"/>
  <c r="C893" i="9"/>
  <c r="D893" i="9"/>
  <c r="F893" i="9" s="1"/>
  <c r="E893" i="9"/>
  <c r="G893" i="9"/>
  <c r="H893" i="9"/>
  <c r="I893" i="9"/>
  <c r="J893" i="9"/>
  <c r="K893" i="9"/>
  <c r="L893" i="9"/>
  <c r="M893" i="9"/>
  <c r="N893" i="9"/>
  <c r="O893" i="9"/>
  <c r="P893" i="9"/>
  <c r="Q893" i="9"/>
  <c r="R893" i="9"/>
  <c r="S893" i="9"/>
  <c r="T893" i="9"/>
  <c r="U893" i="9"/>
  <c r="V893" i="9"/>
  <c r="W893" i="9"/>
  <c r="X893" i="9"/>
  <c r="Y893" i="9"/>
  <c r="Z893" i="9"/>
  <c r="AA893" i="9"/>
  <c r="AB893" i="9"/>
  <c r="AC893" i="9"/>
  <c r="AD893" i="9"/>
  <c r="AE893" i="9"/>
  <c r="AF893" i="9"/>
  <c r="AG893" i="9"/>
  <c r="AH893" i="9"/>
  <c r="AI893" i="9"/>
  <c r="AJ893" i="9"/>
  <c r="AK893" i="9"/>
  <c r="AL893" i="9"/>
  <c r="AM893" i="9"/>
  <c r="AN893" i="9"/>
  <c r="AO893" i="9"/>
  <c r="AP893" i="9"/>
  <c r="AQ893" i="9"/>
  <c r="AR893" i="9"/>
  <c r="AS893" i="9"/>
  <c r="AT893" i="9"/>
  <c r="AU893" i="9"/>
  <c r="AV893" i="9"/>
  <c r="AW893" i="9"/>
  <c r="AX893" i="9"/>
  <c r="AY893" i="9"/>
  <c r="AZ893" i="9"/>
  <c r="BA893" i="9"/>
  <c r="BB893" i="9"/>
  <c r="BC893" i="9"/>
  <c r="BD893" i="9"/>
  <c r="BE893" i="9"/>
  <c r="BF893" i="9"/>
  <c r="BG893" i="9"/>
  <c r="BH893" i="9"/>
  <c r="BI893" i="9"/>
  <c r="BJ893" i="9"/>
  <c r="BK893" i="9"/>
  <c r="B894" i="9"/>
  <c r="C894" i="9"/>
  <c r="D894" i="9"/>
  <c r="F894" i="9" s="1"/>
  <c r="E894" i="9"/>
  <c r="G894" i="9"/>
  <c r="H894" i="9"/>
  <c r="I894" i="9"/>
  <c r="J894" i="9"/>
  <c r="K894" i="9"/>
  <c r="L894" i="9"/>
  <c r="M894" i="9"/>
  <c r="N894" i="9"/>
  <c r="O894" i="9"/>
  <c r="P894" i="9"/>
  <c r="Q894" i="9"/>
  <c r="R894" i="9"/>
  <c r="S894" i="9"/>
  <c r="T894" i="9"/>
  <c r="U894" i="9"/>
  <c r="V894" i="9"/>
  <c r="W894" i="9"/>
  <c r="X894" i="9"/>
  <c r="Y894" i="9"/>
  <c r="Z894" i="9"/>
  <c r="AA894" i="9"/>
  <c r="AB894" i="9"/>
  <c r="AC894" i="9"/>
  <c r="AD894" i="9"/>
  <c r="AE894" i="9"/>
  <c r="AF894" i="9"/>
  <c r="AG894" i="9"/>
  <c r="AH894" i="9"/>
  <c r="AI894" i="9"/>
  <c r="AJ894" i="9"/>
  <c r="AK894" i="9"/>
  <c r="AL894" i="9"/>
  <c r="AM894" i="9"/>
  <c r="AN894" i="9"/>
  <c r="AO894" i="9"/>
  <c r="AP894" i="9"/>
  <c r="AQ894" i="9"/>
  <c r="AR894" i="9"/>
  <c r="AS894" i="9"/>
  <c r="AT894" i="9"/>
  <c r="AU894" i="9"/>
  <c r="AV894" i="9"/>
  <c r="AW894" i="9"/>
  <c r="AX894" i="9"/>
  <c r="AY894" i="9"/>
  <c r="AZ894" i="9"/>
  <c r="BA894" i="9"/>
  <c r="BB894" i="9"/>
  <c r="BC894" i="9"/>
  <c r="BD894" i="9"/>
  <c r="BE894" i="9"/>
  <c r="BF894" i="9"/>
  <c r="BG894" i="9"/>
  <c r="BH894" i="9"/>
  <c r="BI894" i="9"/>
  <c r="BJ894" i="9"/>
  <c r="BK894" i="9"/>
  <c r="B895" i="9"/>
  <c r="C895" i="9"/>
  <c r="D895" i="9"/>
  <c r="F895" i="9" s="1"/>
  <c r="E895" i="9"/>
  <c r="G895" i="9"/>
  <c r="H895" i="9"/>
  <c r="I895" i="9"/>
  <c r="J895" i="9"/>
  <c r="K895" i="9"/>
  <c r="L895" i="9"/>
  <c r="M895" i="9"/>
  <c r="N895" i="9"/>
  <c r="O895" i="9"/>
  <c r="P895" i="9"/>
  <c r="Q895" i="9"/>
  <c r="R895" i="9"/>
  <c r="S895" i="9"/>
  <c r="T895" i="9"/>
  <c r="U895" i="9"/>
  <c r="V895" i="9"/>
  <c r="W895" i="9"/>
  <c r="X895" i="9"/>
  <c r="Y895" i="9"/>
  <c r="Z895" i="9"/>
  <c r="AA895" i="9"/>
  <c r="AB895" i="9"/>
  <c r="AC895" i="9"/>
  <c r="AD895" i="9"/>
  <c r="AE895" i="9"/>
  <c r="AF895" i="9"/>
  <c r="AG895" i="9"/>
  <c r="AH895" i="9"/>
  <c r="AI895" i="9"/>
  <c r="AJ895" i="9"/>
  <c r="AK895" i="9"/>
  <c r="AL895" i="9"/>
  <c r="AM895" i="9"/>
  <c r="AN895" i="9"/>
  <c r="AO895" i="9"/>
  <c r="AP895" i="9"/>
  <c r="AQ895" i="9"/>
  <c r="AR895" i="9"/>
  <c r="AS895" i="9"/>
  <c r="AT895" i="9"/>
  <c r="AU895" i="9"/>
  <c r="AV895" i="9"/>
  <c r="AW895" i="9"/>
  <c r="AX895" i="9"/>
  <c r="AY895" i="9"/>
  <c r="AZ895" i="9"/>
  <c r="BA895" i="9"/>
  <c r="BB895" i="9"/>
  <c r="BC895" i="9"/>
  <c r="BD895" i="9"/>
  <c r="BE895" i="9"/>
  <c r="BF895" i="9"/>
  <c r="BG895" i="9"/>
  <c r="BH895" i="9"/>
  <c r="BI895" i="9"/>
  <c r="BJ895" i="9"/>
  <c r="BK895" i="9"/>
  <c r="B896" i="9"/>
  <c r="C896" i="9"/>
  <c r="D896" i="9"/>
  <c r="F896" i="9" s="1"/>
  <c r="E896" i="9"/>
  <c r="G896" i="9"/>
  <c r="H896" i="9"/>
  <c r="I896" i="9"/>
  <c r="J896" i="9"/>
  <c r="K896" i="9"/>
  <c r="L896" i="9"/>
  <c r="M896" i="9"/>
  <c r="N896" i="9"/>
  <c r="O896" i="9"/>
  <c r="P896" i="9"/>
  <c r="Q896" i="9"/>
  <c r="R896" i="9"/>
  <c r="S896" i="9"/>
  <c r="T896" i="9"/>
  <c r="U896" i="9"/>
  <c r="V896" i="9"/>
  <c r="W896" i="9"/>
  <c r="X896" i="9"/>
  <c r="Y896" i="9"/>
  <c r="Z896" i="9"/>
  <c r="AA896" i="9"/>
  <c r="AB896" i="9"/>
  <c r="AC896" i="9"/>
  <c r="AD896" i="9"/>
  <c r="AE896" i="9"/>
  <c r="AF896" i="9"/>
  <c r="AG896" i="9"/>
  <c r="AH896" i="9"/>
  <c r="AI896" i="9"/>
  <c r="AJ896" i="9"/>
  <c r="AK896" i="9"/>
  <c r="AL896" i="9"/>
  <c r="AM896" i="9"/>
  <c r="AN896" i="9"/>
  <c r="AO896" i="9"/>
  <c r="AP896" i="9"/>
  <c r="AQ896" i="9"/>
  <c r="AR896" i="9"/>
  <c r="AS896" i="9"/>
  <c r="AT896" i="9"/>
  <c r="AU896" i="9"/>
  <c r="AV896" i="9"/>
  <c r="AW896" i="9"/>
  <c r="AX896" i="9"/>
  <c r="AY896" i="9"/>
  <c r="AZ896" i="9"/>
  <c r="BA896" i="9"/>
  <c r="BB896" i="9"/>
  <c r="BC896" i="9"/>
  <c r="BD896" i="9"/>
  <c r="BE896" i="9"/>
  <c r="BF896" i="9"/>
  <c r="BG896" i="9"/>
  <c r="BH896" i="9"/>
  <c r="BI896" i="9"/>
  <c r="BJ896" i="9"/>
  <c r="BK896" i="9"/>
  <c r="B897" i="9"/>
  <c r="C897" i="9"/>
  <c r="D897" i="9"/>
  <c r="F897" i="9" s="1"/>
  <c r="E897" i="9"/>
  <c r="G897" i="9"/>
  <c r="H897" i="9"/>
  <c r="I897" i="9"/>
  <c r="J897" i="9"/>
  <c r="K897" i="9"/>
  <c r="L897" i="9"/>
  <c r="M897" i="9"/>
  <c r="N897" i="9"/>
  <c r="O897" i="9"/>
  <c r="P897" i="9"/>
  <c r="Q897" i="9"/>
  <c r="R897" i="9"/>
  <c r="S897" i="9"/>
  <c r="T897" i="9"/>
  <c r="U897" i="9"/>
  <c r="V897" i="9"/>
  <c r="W897" i="9"/>
  <c r="X897" i="9"/>
  <c r="Y897" i="9"/>
  <c r="Z897" i="9"/>
  <c r="AA897" i="9"/>
  <c r="AB897" i="9"/>
  <c r="AC897" i="9"/>
  <c r="AD897" i="9"/>
  <c r="AE897" i="9"/>
  <c r="AF897" i="9"/>
  <c r="AG897" i="9"/>
  <c r="AH897" i="9"/>
  <c r="AI897" i="9"/>
  <c r="AJ897" i="9"/>
  <c r="AK897" i="9"/>
  <c r="AL897" i="9"/>
  <c r="AM897" i="9"/>
  <c r="AN897" i="9"/>
  <c r="AO897" i="9"/>
  <c r="AP897" i="9"/>
  <c r="AQ897" i="9"/>
  <c r="AR897" i="9"/>
  <c r="AS897" i="9"/>
  <c r="AT897" i="9"/>
  <c r="AU897" i="9"/>
  <c r="AV897" i="9"/>
  <c r="AW897" i="9"/>
  <c r="AX897" i="9"/>
  <c r="AY897" i="9"/>
  <c r="AZ897" i="9"/>
  <c r="BA897" i="9"/>
  <c r="BB897" i="9"/>
  <c r="BC897" i="9"/>
  <c r="BD897" i="9"/>
  <c r="BE897" i="9"/>
  <c r="BF897" i="9"/>
  <c r="BG897" i="9"/>
  <c r="BH897" i="9"/>
  <c r="BI897" i="9"/>
  <c r="BJ897" i="9"/>
  <c r="BK897" i="9"/>
  <c r="B898" i="9"/>
  <c r="C898" i="9"/>
  <c r="D898" i="9"/>
  <c r="F898" i="9" s="1"/>
  <c r="E898" i="9"/>
  <c r="G898" i="9"/>
  <c r="H898" i="9"/>
  <c r="I898" i="9"/>
  <c r="J898" i="9"/>
  <c r="K898" i="9"/>
  <c r="L898" i="9"/>
  <c r="M898" i="9"/>
  <c r="N898" i="9"/>
  <c r="O898" i="9"/>
  <c r="P898" i="9"/>
  <c r="Q898" i="9"/>
  <c r="R898" i="9"/>
  <c r="S898" i="9"/>
  <c r="T898" i="9"/>
  <c r="U898" i="9"/>
  <c r="V898" i="9"/>
  <c r="W898" i="9"/>
  <c r="X898" i="9"/>
  <c r="Y898" i="9"/>
  <c r="Z898" i="9"/>
  <c r="AA898" i="9"/>
  <c r="AB898" i="9"/>
  <c r="AC898" i="9"/>
  <c r="AD898" i="9"/>
  <c r="AE898" i="9"/>
  <c r="AF898" i="9"/>
  <c r="AG898" i="9"/>
  <c r="AH898" i="9"/>
  <c r="AI898" i="9"/>
  <c r="AJ898" i="9"/>
  <c r="AK898" i="9"/>
  <c r="AL898" i="9"/>
  <c r="AM898" i="9"/>
  <c r="AN898" i="9"/>
  <c r="AO898" i="9"/>
  <c r="AP898" i="9"/>
  <c r="AQ898" i="9"/>
  <c r="AR898" i="9"/>
  <c r="AS898" i="9"/>
  <c r="AT898" i="9"/>
  <c r="AU898" i="9"/>
  <c r="AV898" i="9"/>
  <c r="AW898" i="9"/>
  <c r="AX898" i="9"/>
  <c r="AY898" i="9"/>
  <c r="AZ898" i="9"/>
  <c r="BA898" i="9"/>
  <c r="BB898" i="9"/>
  <c r="BC898" i="9"/>
  <c r="BD898" i="9"/>
  <c r="BE898" i="9"/>
  <c r="BF898" i="9"/>
  <c r="BG898" i="9"/>
  <c r="BH898" i="9"/>
  <c r="BI898" i="9"/>
  <c r="BJ898" i="9"/>
  <c r="BK898" i="9"/>
  <c r="B899" i="9"/>
  <c r="C899" i="9"/>
  <c r="D899" i="9"/>
  <c r="F899" i="9" s="1"/>
  <c r="E899" i="9"/>
  <c r="G899" i="9"/>
  <c r="H899" i="9"/>
  <c r="I899" i="9"/>
  <c r="J899" i="9"/>
  <c r="K899" i="9"/>
  <c r="L899" i="9"/>
  <c r="M899" i="9"/>
  <c r="N899" i="9"/>
  <c r="O899" i="9"/>
  <c r="P899" i="9"/>
  <c r="Q899" i="9"/>
  <c r="R899" i="9"/>
  <c r="S899" i="9"/>
  <c r="T899" i="9"/>
  <c r="U899" i="9"/>
  <c r="V899" i="9"/>
  <c r="W899" i="9"/>
  <c r="X899" i="9"/>
  <c r="Y899" i="9"/>
  <c r="Z899" i="9"/>
  <c r="AA899" i="9"/>
  <c r="AB899" i="9"/>
  <c r="AC899" i="9"/>
  <c r="AD899" i="9"/>
  <c r="AE899" i="9"/>
  <c r="AF899" i="9"/>
  <c r="AG899" i="9"/>
  <c r="AH899" i="9"/>
  <c r="AI899" i="9"/>
  <c r="AJ899" i="9"/>
  <c r="AK899" i="9"/>
  <c r="AL899" i="9"/>
  <c r="AM899" i="9"/>
  <c r="AN899" i="9"/>
  <c r="AO899" i="9"/>
  <c r="AP899" i="9"/>
  <c r="AQ899" i="9"/>
  <c r="AR899" i="9"/>
  <c r="AS899" i="9"/>
  <c r="AT899" i="9"/>
  <c r="AU899" i="9"/>
  <c r="AV899" i="9"/>
  <c r="AW899" i="9"/>
  <c r="AX899" i="9"/>
  <c r="AY899" i="9"/>
  <c r="AZ899" i="9"/>
  <c r="BA899" i="9"/>
  <c r="BB899" i="9"/>
  <c r="BC899" i="9"/>
  <c r="BD899" i="9"/>
  <c r="BE899" i="9"/>
  <c r="BF899" i="9"/>
  <c r="BG899" i="9"/>
  <c r="BH899" i="9"/>
  <c r="BI899" i="9"/>
  <c r="BJ899" i="9"/>
  <c r="BK899" i="9"/>
  <c r="B900" i="9"/>
  <c r="C900" i="9"/>
  <c r="D900" i="9"/>
  <c r="F900" i="9" s="1"/>
  <c r="E900" i="9"/>
  <c r="G900" i="9"/>
  <c r="H900" i="9"/>
  <c r="I900" i="9"/>
  <c r="J900" i="9"/>
  <c r="K900" i="9"/>
  <c r="L900" i="9"/>
  <c r="M900" i="9"/>
  <c r="N900" i="9"/>
  <c r="O900" i="9"/>
  <c r="P900" i="9"/>
  <c r="Q900" i="9"/>
  <c r="R900" i="9"/>
  <c r="S900" i="9"/>
  <c r="T900" i="9"/>
  <c r="U900" i="9"/>
  <c r="V900" i="9"/>
  <c r="W900" i="9"/>
  <c r="X900" i="9"/>
  <c r="Y900" i="9"/>
  <c r="Z900" i="9"/>
  <c r="AA900" i="9"/>
  <c r="AB900" i="9"/>
  <c r="AC900" i="9"/>
  <c r="AD900" i="9"/>
  <c r="AE900" i="9"/>
  <c r="AF900" i="9"/>
  <c r="AG900" i="9"/>
  <c r="AH900" i="9"/>
  <c r="AI900" i="9"/>
  <c r="AJ900" i="9"/>
  <c r="AK900" i="9"/>
  <c r="AL900" i="9"/>
  <c r="AM900" i="9"/>
  <c r="AN900" i="9"/>
  <c r="AO900" i="9"/>
  <c r="AP900" i="9"/>
  <c r="AQ900" i="9"/>
  <c r="AR900" i="9"/>
  <c r="AS900" i="9"/>
  <c r="AT900" i="9"/>
  <c r="AU900" i="9"/>
  <c r="AV900" i="9"/>
  <c r="AW900" i="9"/>
  <c r="AX900" i="9"/>
  <c r="AY900" i="9"/>
  <c r="AZ900" i="9"/>
  <c r="BA900" i="9"/>
  <c r="BB900" i="9"/>
  <c r="BC900" i="9"/>
  <c r="BD900" i="9"/>
  <c r="BE900" i="9"/>
  <c r="BF900" i="9"/>
  <c r="BG900" i="9"/>
  <c r="BH900" i="9"/>
  <c r="BI900" i="9"/>
  <c r="BJ900" i="9"/>
  <c r="BK900" i="9"/>
  <c r="B901" i="9"/>
  <c r="C901" i="9"/>
  <c r="D901" i="9"/>
  <c r="F901" i="9" s="1"/>
  <c r="E901" i="9"/>
  <c r="G901" i="9"/>
  <c r="H901" i="9"/>
  <c r="I901" i="9"/>
  <c r="J901" i="9"/>
  <c r="K901" i="9"/>
  <c r="L901" i="9"/>
  <c r="M901" i="9"/>
  <c r="N901" i="9"/>
  <c r="O901" i="9"/>
  <c r="P901" i="9"/>
  <c r="Q901" i="9"/>
  <c r="R901" i="9"/>
  <c r="S901" i="9"/>
  <c r="T901" i="9"/>
  <c r="U901" i="9"/>
  <c r="V901" i="9"/>
  <c r="W901" i="9"/>
  <c r="X901" i="9"/>
  <c r="Y901" i="9"/>
  <c r="Z901" i="9"/>
  <c r="AA901" i="9"/>
  <c r="AB901" i="9"/>
  <c r="AC901" i="9"/>
  <c r="AD901" i="9"/>
  <c r="AE901" i="9"/>
  <c r="AF901" i="9"/>
  <c r="AG901" i="9"/>
  <c r="AH901" i="9"/>
  <c r="AI901" i="9"/>
  <c r="AJ901" i="9"/>
  <c r="AK901" i="9"/>
  <c r="AL901" i="9"/>
  <c r="AM901" i="9"/>
  <c r="AN901" i="9"/>
  <c r="AO901" i="9"/>
  <c r="AP901" i="9"/>
  <c r="AQ901" i="9"/>
  <c r="AR901" i="9"/>
  <c r="AS901" i="9"/>
  <c r="AT901" i="9"/>
  <c r="AU901" i="9"/>
  <c r="AV901" i="9"/>
  <c r="AW901" i="9"/>
  <c r="AX901" i="9"/>
  <c r="AY901" i="9"/>
  <c r="AZ901" i="9"/>
  <c r="BA901" i="9"/>
  <c r="BB901" i="9"/>
  <c r="BC901" i="9"/>
  <c r="BD901" i="9"/>
  <c r="BE901" i="9"/>
  <c r="BF901" i="9"/>
  <c r="BG901" i="9"/>
  <c r="BH901" i="9"/>
  <c r="BI901" i="9"/>
  <c r="BJ901" i="9"/>
  <c r="BK901" i="9"/>
  <c r="B902" i="9"/>
  <c r="C902" i="9"/>
  <c r="D902" i="9"/>
  <c r="F902" i="9" s="1"/>
  <c r="E902" i="9"/>
  <c r="G902" i="9"/>
  <c r="H902" i="9"/>
  <c r="I902" i="9"/>
  <c r="J902" i="9"/>
  <c r="K902" i="9"/>
  <c r="L902" i="9"/>
  <c r="M902" i="9"/>
  <c r="N902" i="9"/>
  <c r="O902" i="9"/>
  <c r="P902" i="9"/>
  <c r="Q902" i="9"/>
  <c r="R902" i="9"/>
  <c r="S902" i="9"/>
  <c r="T902" i="9"/>
  <c r="U902" i="9"/>
  <c r="V902" i="9"/>
  <c r="W902" i="9"/>
  <c r="X902" i="9"/>
  <c r="Y902" i="9"/>
  <c r="Z902" i="9"/>
  <c r="AA902" i="9"/>
  <c r="AB902" i="9"/>
  <c r="AC902" i="9"/>
  <c r="AD902" i="9"/>
  <c r="AE902" i="9"/>
  <c r="AF902" i="9"/>
  <c r="AG902" i="9"/>
  <c r="AH902" i="9"/>
  <c r="AI902" i="9"/>
  <c r="AJ902" i="9"/>
  <c r="AK902" i="9"/>
  <c r="AL902" i="9"/>
  <c r="AM902" i="9"/>
  <c r="AN902" i="9"/>
  <c r="AO902" i="9"/>
  <c r="AP902" i="9"/>
  <c r="AQ902" i="9"/>
  <c r="AR902" i="9"/>
  <c r="AS902" i="9"/>
  <c r="AT902" i="9"/>
  <c r="AU902" i="9"/>
  <c r="AV902" i="9"/>
  <c r="AW902" i="9"/>
  <c r="AX902" i="9"/>
  <c r="AY902" i="9"/>
  <c r="AZ902" i="9"/>
  <c r="BA902" i="9"/>
  <c r="BB902" i="9"/>
  <c r="BC902" i="9"/>
  <c r="BD902" i="9"/>
  <c r="BE902" i="9"/>
  <c r="BF902" i="9"/>
  <c r="BG902" i="9"/>
  <c r="BH902" i="9"/>
  <c r="BI902" i="9"/>
  <c r="BJ902" i="9"/>
  <c r="BK902" i="9"/>
  <c r="B903" i="9"/>
  <c r="BP903" i="9" s="1"/>
  <c r="C903" i="9"/>
  <c r="D903" i="9"/>
  <c r="F903" i="9" s="1"/>
  <c r="E903" i="9"/>
  <c r="G903" i="9"/>
  <c r="H903" i="9"/>
  <c r="I903" i="9"/>
  <c r="J903" i="9"/>
  <c r="K903" i="9"/>
  <c r="L903" i="9"/>
  <c r="M903" i="9"/>
  <c r="N903" i="9"/>
  <c r="O903" i="9"/>
  <c r="P903" i="9"/>
  <c r="Q903" i="9"/>
  <c r="R903" i="9"/>
  <c r="S903" i="9"/>
  <c r="T903" i="9"/>
  <c r="U903" i="9"/>
  <c r="V903" i="9"/>
  <c r="W903" i="9"/>
  <c r="X903" i="9"/>
  <c r="Y903" i="9"/>
  <c r="Z903" i="9"/>
  <c r="AA903" i="9"/>
  <c r="AB903" i="9"/>
  <c r="AC903" i="9"/>
  <c r="AD903" i="9"/>
  <c r="AE903" i="9"/>
  <c r="AF903" i="9"/>
  <c r="AG903" i="9"/>
  <c r="AH903" i="9"/>
  <c r="AI903" i="9"/>
  <c r="AJ903" i="9"/>
  <c r="AK903" i="9"/>
  <c r="AL903" i="9"/>
  <c r="AM903" i="9"/>
  <c r="AN903" i="9"/>
  <c r="AO903" i="9"/>
  <c r="AP903" i="9"/>
  <c r="AQ903" i="9"/>
  <c r="AR903" i="9"/>
  <c r="AS903" i="9"/>
  <c r="AT903" i="9"/>
  <c r="AU903" i="9"/>
  <c r="AV903" i="9"/>
  <c r="AW903" i="9"/>
  <c r="AX903" i="9"/>
  <c r="AY903" i="9"/>
  <c r="AZ903" i="9"/>
  <c r="BA903" i="9"/>
  <c r="BB903" i="9"/>
  <c r="BC903" i="9"/>
  <c r="BD903" i="9"/>
  <c r="BE903" i="9"/>
  <c r="BF903" i="9"/>
  <c r="BG903" i="9"/>
  <c r="BH903" i="9"/>
  <c r="BI903" i="9"/>
  <c r="BJ903" i="9"/>
  <c r="BK903" i="9"/>
  <c r="B904" i="9"/>
  <c r="C904" i="9"/>
  <c r="D904" i="9"/>
  <c r="F904" i="9" s="1"/>
  <c r="E904" i="9"/>
  <c r="G904" i="9"/>
  <c r="H904" i="9"/>
  <c r="I904" i="9"/>
  <c r="J904" i="9"/>
  <c r="K904" i="9"/>
  <c r="L904" i="9"/>
  <c r="M904" i="9"/>
  <c r="N904" i="9"/>
  <c r="O904" i="9"/>
  <c r="P904" i="9"/>
  <c r="Q904" i="9"/>
  <c r="R904" i="9"/>
  <c r="S904" i="9"/>
  <c r="T904" i="9"/>
  <c r="U904" i="9"/>
  <c r="V904" i="9"/>
  <c r="W904" i="9"/>
  <c r="X904" i="9"/>
  <c r="Y904" i="9"/>
  <c r="Z904" i="9"/>
  <c r="AA904" i="9"/>
  <c r="AB904" i="9"/>
  <c r="AC904" i="9"/>
  <c r="AD904" i="9"/>
  <c r="AE904" i="9"/>
  <c r="AF904" i="9"/>
  <c r="AG904" i="9"/>
  <c r="AH904" i="9"/>
  <c r="AI904" i="9"/>
  <c r="AJ904" i="9"/>
  <c r="AK904" i="9"/>
  <c r="AL904" i="9"/>
  <c r="AM904" i="9"/>
  <c r="AN904" i="9"/>
  <c r="AO904" i="9"/>
  <c r="AP904" i="9"/>
  <c r="AQ904" i="9"/>
  <c r="AR904" i="9"/>
  <c r="AS904" i="9"/>
  <c r="AT904" i="9"/>
  <c r="AU904" i="9"/>
  <c r="AV904" i="9"/>
  <c r="AW904" i="9"/>
  <c r="AX904" i="9"/>
  <c r="AY904" i="9"/>
  <c r="AZ904" i="9"/>
  <c r="BA904" i="9"/>
  <c r="BB904" i="9"/>
  <c r="BC904" i="9"/>
  <c r="BD904" i="9"/>
  <c r="BE904" i="9"/>
  <c r="BF904" i="9"/>
  <c r="BG904" i="9"/>
  <c r="BH904" i="9"/>
  <c r="BI904" i="9"/>
  <c r="BJ904" i="9"/>
  <c r="BK904" i="9"/>
  <c r="B905" i="9"/>
  <c r="C905" i="9"/>
  <c r="D905" i="9"/>
  <c r="F905" i="9" s="1"/>
  <c r="E905" i="9"/>
  <c r="G905" i="9"/>
  <c r="H905" i="9"/>
  <c r="I905" i="9"/>
  <c r="J905" i="9"/>
  <c r="K905" i="9"/>
  <c r="L905" i="9"/>
  <c r="M905" i="9"/>
  <c r="N905" i="9"/>
  <c r="O905" i="9"/>
  <c r="P905" i="9"/>
  <c r="Q905" i="9"/>
  <c r="R905" i="9"/>
  <c r="S905" i="9"/>
  <c r="T905" i="9"/>
  <c r="U905" i="9"/>
  <c r="V905" i="9"/>
  <c r="W905" i="9"/>
  <c r="X905" i="9"/>
  <c r="Y905" i="9"/>
  <c r="Z905" i="9"/>
  <c r="AA905" i="9"/>
  <c r="AB905" i="9"/>
  <c r="AC905" i="9"/>
  <c r="AD905" i="9"/>
  <c r="AE905" i="9"/>
  <c r="AF905" i="9"/>
  <c r="AG905" i="9"/>
  <c r="AH905" i="9"/>
  <c r="AI905" i="9"/>
  <c r="AJ905" i="9"/>
  <c r="AK905" i="9"/>
  <c r="AL905" i="9"/>
  <c r="AM905" i="9"/>
  <c r="AN905" i="9"/>
  <c r="AO905" i="9"/>
  <c r="AP905" i="9"/>
  <c r="AQ905" i="9"/>
  <c r="AR905" i="9"/>
  <c r="AS905" i="9"/>
  <c r="AT905" i="9"/>
  <c r="AU905" i="9"/>
  <c r="AV905" i="9"/>
  <c r="AW905" i="9"/>
  <c r="AX905" i="9"/>
  <c r="AY905" i="9"/>
  <c r="AZ905" i="9"/>
  <c r="BA905" i="9"/>
  <c r="BB905" i="9"/>
  <c r="BC905" i="9"/>
  <c r="BD905" i="9"/>
  <c r="BE905" i="9"/>
  <c r="BF905" i="9"/>
  <c r="BG905" i="9"/>
  <c r="BH905" i="9"/>
  <c r="BI905" i="9"/>
  <c r="BJ905" i="9"/>
  <c r="BK905" i="9"/>
  <c r="B906" i="9"/>
  <c r="C906" i="9"/>
  <c r="D906" i="9"/>
  <c r="F906" i="9" s="1"/>
  <c r="E906" i="9"/>
  <c r="G906" i="9"/>
  <c r="H906" i="9"/>
  <c r="I906" i="9"/>
  <c r="J906" i="9"/>
  <c r="K906" i="9"/>
  <c r="L906" i="9"/>
  <c r="M906" i="9"/>
  <c r="N906" i="9"/>
  <c r="O906" i="9"/>
  <c r="P906" i="9"/>
  <c r="Q906" i="9"/>
  <c r="R906" i="9"/>
  <c r="S906" i="9"/>
  <c r="T906" i="9"/>
  <c r="U906" i="9"/>
  <c r="V906" i="9"/>
  <c r="W906" i="9"/>
  <c r="X906" i="9"/>
  <c r="Y906" i="9"/>
  <c r="Z906" i="9"/>
  <c r="AA906" i="9"/>
  <c r="AB906" i="9"/>
  <c r="AC906" i="9"/>
  <c r="AD906" i="9"/>
  <c r="AE906" i="9"/>
  <c r="AF906" i="9"/>
  <c r="AG906" i="9"/>
  <c r="AH906" i="9"/>
  <c r="AI906" i="9"/>
  <c r="AJ906" i="9"/>
  <c r="AK906" i="9"/>
  <c r="AL906" i="9"/>
  <c r="AM906" i="9"/>
  <c r="AN906" i="9"/>
  <c r="AO906" i="9"/>
  <c r="AP906" i="9"/>
  <c r="AQ906" i="9"/>
  <c r="AR906" i="9"/>
  <c r="AS906" i="9"/>
  <c r="AT906" i="9"/>
  <c r="AU906" i="9"/>
  <c r="AV906" i="9"/>
  <c r="AW906" i="9"/>
  <c r="AX906" i="9"/>
  <c r="AY906" i="9"/>
  <c r="AZ906" i="9"/>
  <c r="BA906" i="9"/>
  <c r="BB906" i="9"/>
  <c r="BC906" i="9"/>
  <c r="BD906" i="9"/>
  <c r="BE906" i="9"/>
  <c r="BF906" i="9"/>
  <c r="BG906" i="9"/>
  <c r="BH906" i="9"/>
  <c r="BI906" i="9"/>
  <c r="BJ906" i="9"/>
  <c r="BK906" i="9"/>
  <c r="B907" i="9"/>
  <c r="C907" i="9"/>
  <c r="D907" i="9"/>
  <c r="F907" i="9" s="1"/>
  <c r="E907" i="9"/>
  <c r="G907" i="9"/>
  <c r="H907" i="9"/>
  <c r="I907" i="9"/>
  <c r="J907" i="9"/>
  <c r="K907" i="9"/>
  <c r="L907" i="9"/>
  <c r="M907" i="9"/>
  <c r="N907" i="9"/>
  <c r="O907" i="9"/>
  <c r="P907" i="9"/>
  <c r="Q907" i="9"/>
  <c r="R907" i="9"/>
  <c r="S907" i="9"/>
  <c r="T907" i="9"/>
  <c r="U907" i="9"/>
  <c r="V907" i="9"/>
  <c r="W907" i="9"/>
  <c r="X907" i="9"/>
  <c r="Y907" i="9"/>
  <c r="Z907" i="9"/>
  <c r="AA907" i="9"/>
  <c r="AB907" i="9"/>
  <c r="AC907" i="9"/>
  <c r="AD907" i="9"/>
  <c r="AE907" i="9"/>
  <c r="AF907" i="9"/>
  <c r="AG907" i="9"/>
  <c r="AH907" i="9"/>
  <c r="AI907" i="9"/>
  <c r="AJ907" i="9"/>
  <c r="AK907" i="9"/>
  <c r="AL907" i="9"/>
  <c r="AM907" i="9"/>
  <c r="AN907" i="9"/>
  <c r="AO907" i="9"/>
  <c r="AP907" i="9"/>
  <c r="AQ907" i="9"/>
  <c r="AR907" i="9"/>
  <c r="AS907" i="9"/>
  <c r="AT907" i="9"/>
  <c r="AU907" i="9"/>
  <c r="AV907" i="9"/>
  <c r="AW907" i="9"/>
  <c r="AX907" i="9"/>
  <c r="AY907" i="9"/>
  <c r="AZ907" i="9"/>
  <c r="BA907" i="9"/>
  <c r="BB907" i="9"/>
  <c r="BC907" i="9"/>
  <c r="BD907" i="9"/>
  <c r="BE907" i="9"/>
  <c r="BF907" i="9"/>
  <c r="BG907" i="9"/>
  <c r="BH907" i="9"/>
  <c r="BI907" i="9"/>
  <c r="BJ907" i="9"/>
  <c r="BK907" i="9"/>
  <c r="B908" i="9"/>
  <c r="C908" i="9"/>
  <c r="D908" i="9"/>
  <c r="F908" i="9" s="1"/>
  <c r="E908" i="9"/>
  <c r="G908" i="9"/>
  <c r="H908" i="9"/>
  <c r="I908" i="9"/>
  <c r="J908" i="9"/>
  <c r="K908" i="9"/>
  <c r="L908" i="9"/>
  <c r="M908" i="9"/>
  <c r="N908" i="9"/>
  <c r="O908" i="9"/>
  <c r="P908" i="9"/>
  <c r="Q908" i="9"/>
  <c r="R908" i="9"/>
  <c r="S908" i="9"/>
  <c r="T908" i="9"/>
  <c r="U908" i="9"/>
  <c r="V908" i="9"/>
  <c r="W908" i="9"/>
  <c r="X908" i="9"/>
  <c r="Y908" i="9"/>
  <c r="Z908" i="9"/>
  <c r="AA908" i="9"/>
  <c r="AB908" i="9"/>
  <c r="AC908" i="9"/>
  <c r="AD908" i="9"/>
  <c r="AE908" i="9"/>
  <c r="AF908" i="9"/>
  <c r="AG908" i="9"/>
  <c r="AH908" i="9"/>
  <c r="AI908" i="9"/>
  <c r="AJ908" i="9"/>
  <c r="AK908" i="9"/>
  <c r="AL908" i="9"/>
  <c r="AM908" i="9"/>
  <c r="AN908" i="9"/>
  <c r="AO908" i="9"/>
  <c r="AP908" i="9"/>
  <c r="AQ908" i="9"/>
  <c r="AR908" i="9"/>
  <c r="AS908" i="9"/>
  <c r="AT908" i="9"/>
  <c r="AU908" i="9"/>
  <c r="AV908" i="9"/>
  <c r="AW908" i="9"/>
  <c r="AX908" i="9"/>
  <c r="AY908" i="9"/>
  <c r="AZ908" i="9"/>
  <c r="BA908" i="9"/>
  <c r="BB908" i="9"/>
  <c r="BC908" i="9"/>
  <c r="BD908" i="9"/>
  <c r="BE908" i="9"/>
  <c r="BF908" i="9"/>
  <c r="BG908" i="9"/>
  <c r="BH908" i="9"/>
  <c r="BI908" i="9"/>
  <c r="BJ908" i="9"/>
  <c r="BK908" i="9"/>
  <c r="B909" i="9"/>
  <c r="BL909" i="9" s="1"/>
  <c r="C909" i="9"/>
  <c r="D909" i="9"/>
  <c r="F909" i="9" s="1"/>
  <c r="E909" i="9"/>
  <c r="G909" i="9"/>
  <c r="H909" i="9"/>
  <c r="I909" i="9"/>
  <c r="J909" i="9"/>
  <c r="K909" i="9"/>
  <c r="L909" i="9"/>
  <c r="M909" i="9"/>
  <c r="N909" i="9"/>
  <c r="O909" i="9"/>
  <c r="P909" i="9"/>
  <c r="Q909" i="9"/>
  <c r="R909" i="9"/>
  <c r="S909" i="9"/>
  <c r="T909" i="9"/>
  <c r="U909" i="9"/>
  <c r="V909" i="9"/>
  <c r="W909" i="9"/>
  <c r="X909" i="9"/>
  <c r="Y909" i="9"/>
  <c r="Z909" i="9"/>
  <c r="AA909" i="9"/>
  <c r="AB909" i="9"/>
  <c r="AC909" i="9"/>
  <c r="AD909" i="9"/>
  <c r="AE909" i="9"/>
  <c r="AF909" i="9"/>
  <c r="AG909" i="9"/>
  <c r="AH909" i="9"/>
  <c r="AI909" i="9"/>
  <c r="AJ909" i="9"/>
  <c r="AK909" i="9"/>
  <c r="AL909" i="9"/>
  <c r="AM909" i="9"/>
  <c r="AN909" i="9"/>
  <c r="AO909" i="9"/>
  <c r="AP909" i="9"/>
  <c r="AQ909" i="9"/>
  <c r="AR909" i="9"/>
  <c r="AS909" i="9"/>
  <c r="AT909" i="9"/>
  <c r="AU909" i="9"/>
  <c r="AV909" i="9"/>
  <c r="AW909" i="9"/>
  <c r="AX909" i="9"/>
  <c r="AY909" i="9"/>
  <c r="AZ909" i="9"/>
  <c r="BA909" i="9"/>
  <c r="BB909" i="9"/>
  <c r="BC909" i="9"/>
  <c r="BD909" i="9"/>
  <c r="BE909" i="9"/>
  <c r="BF909" i="9"/>
  <c r="BG909" i="9"/>
  <c r="BH909" i="9"/>
  <c r="BI909" i="9"/>
  <c r="BJ909" i="9"/>
  <c r="BK909" i="9"/>
  <c r="B910" i="9"/>
  <c r="BM910" i="9" s="1"/>
  <c r="C910" i="9"/>
  <c r="D910" i="9"/>
  <c r="F910" i="9" s="1"/>
  <c r="E910" i="9"/>
  <c r="G910" i="9"/>
  <c r="H910" i="9"/>
  <c r="I910" i="9"/>
  <c r="J910" i="9"/>
  <c r="K910" i="9"/>
  <c r="L910" i="9"/>
  <c r="M910" i="9"/>
  <c r="N910" i="9"/>
  <c r="O910" i="9"/>
  <c r="P910" i="9"/>
  <c r="Q910" i="9"/>
  <c r="R910" i="9"/>
  <c r="S910" i="9"/>
  <c r="T910" i="9"/>
  <c r="U910" i="9"/>
  <c r="V910" i="9"/>
  <c r="W910" i="9"/>
  <c r="X910" i="9"/>
  <c r="Y910" i="9"/>
  <c r="Z910" i="9"/>
  <c r="AA910" i="9"/>
  <c r="AB910" i="9"/>
  <c r="AC910" i="9"/>
  <c r="AD910" i="9"/>
  <c r="AE910" i="9"/>
  <c r="AF910" i="9"/>
  <c r="AG910" i="9"/>
  <c r="AH910" i="9"/>
  <c r="AI910" i="9"/>
  <c r="AJ910" i="9"/>
  <c r="AK910" i="9"/>
  <c r="AL910" i="9"/>
  <c r="AM910" i="9"/>
  <c r="AN910" i="9"/>
  <c r="AO910" i="9"/>
  <c r="AP910" i="9"/>
  <c r="AQ910" i="9"/>
  <c r="AR910" i="9"/>
  <c r="AS910" i="9"/>
  <c r="AT910" i="9"/>
  <c r="AU910" i="9"/>
  <c r="AV910" i="9"/>
  <c r="AW910" i="9"/>
  <c r="AX910" i="9"/>
  <c r="AY910" i="9"/>
  <c r="AZ910" i="9"/>
  <c r="BA910" i="9"/>
  <c r="BB910" i="9"/>
  <c r="BC910" i="9"/>
  <c r="BD910" i="9"/>
  <c r="BE910" i="9"/>
  <c r="BF910" i="9"/>
  <c r="BG910" i="9"/>
  <c r="BH910" i="9"/>
  <c r="BI910" i="9"/>
  <c r="BJ910" i="9"/>
  <c r="BK910" i="9"/>
  <c r="B911" i="9"/>
  <c r="C911" i="9"/>
  <c r="D911" i="9"/>
  <c r="F911" i="9" s="1"/>
  <c r="E911" i="9"/>
  <c r="G911" i="9"/>
  <c r="H911" i="9"/>
  <c r="I911" i="9"/>
  <c r="J911" i="9"/>
  <c r="K911" i="9"/>
  <c r="L911" i="9"/>
  <c r="M911" i="9"/>
  <c r="N911" i="9"/>
  <c r="O911" i="9"/>
  <c r="P911" i="9"/>
  <c r="Q911" i="9"/>
  <c r="R911" i="9"/>
  <c r="S911" i="9"/>
  <c r="T911" i="9"/>
  <c r="U911" i="9"/>
  <c r="V911" i="9"/>
  <c r="W911" i="9"/>
  <c r="X911" i="9"/>
  <c r="Y911" i="9"/>
  <c r="Z911" i="9"/>
  <c r="AA911" i="9"/>
  <c r="AB911" i="9"/>
  <c r="AC911" i="9"/>
  <c r="AD911" i="9"/>
  <c r="AE911" i="9"/>
  <c r="AF911" i="9"/>
  <c r="AG911" i="9"/>
  <c r="AH911" i="9"/>
  <c r="AI911" i="9"/>
  <c r="AJ911" i="9"/>
  <c r="AK911" i="9"/>
  <c r="AL911" i="9"/>
  <c r="AM911" i="9"/>
  <c r="AN911" i="9"/>
  <c r="AO911" i="9"/>
  <c r="AP911" i="9"/>
  <c r="AQ911" i="9"/>
  <c r="AR911" i="9"/>
  <c r="AS911" i="9"/>
  <c r="AT911" i="9"/>
  <c r="AU911" i="9"/>
  <c r="AV911" i="9"/>
  <c r="AW911" i="9"/>
  <c r="AX911" i="9"/>
  <c r="AY911" i="9"/>
  <c r="AZ911" i="9"/>
  <c r="BA911" i="9"/>
  <c r="BB911" i="9"/>
  <c r="BC911" i="9"/>
  <c r="BD911" i="9"/>
  <c r="BE911" i="9"/>
  <c r="BF911" i="9"/>
  <c r="BG911" i="9"/>
  <c r="BH911" i="9"/>
  <c r="BI911" i="9"/>
  <c r="BJ911" i="9"/>
  <c r="BK911" i="9"/>
  <c r="B912" i="9"/>
  <c r="C912" i="9"/>
  <c r="D912" i="9"/>
  <c r="F912" i="9" s="1"/>
  <c r="E912" i="9"/>
  <c r="G912" i="9"/>
  <c r="H912" i="9"/>
  <c r="I912" i="9"/>
  <c r="J912" i="9"/>
  <c r="K912" i="9"/>
  <c r="L912" i="9"/>
  <c r="M912" i="9"/>
  <c r="N912" i="9"/>
  <c r="O912" i="9"/>
  <c r="P912" i="9"/>
  <c r="Q912" i="9"/>
  <c r="R912" i="9"/>
  <c r="S912" i="9"/>
  <c r="T912" i="9"/>
  <c r="U912" i="9"/>
  <c r="V912" i="9"/>
  <c r="W912" i="9"/>
  <c r="X912" i="9"/>
  <c r="Y912" i="9"/>
  <c r="Z912" i="9"/>
  <c r="AA912" i="9"/>
  <c r="AB912" i="9"/>
  <c r="AC912" i="9"/>
  <c r="AD912" i="9"/>
  <c r="AE912" i="9"/>
  <c r="AF912" i="9"/>
  <c r="AG912" i="9"/>
  <c r="AH912" i="9"/>
  <c r="AI912" i="9"/>
  <c r="AJ912" i="9"/>
  <c r="AK912" i="9"/>
  <c r="AL912" i="9"/>
  <c r="AM912" i="9"/>
  <c r="AN912" i="9"/>
  <c r="AO912" i="9"/>
  <c r="AP912" i="9"/>
  <c r="AQ912" i="9"/>
  <c r="AR912" i="9"/>
  <c r="AS912" i="9"/>
  <c r="AT912" i="9"/>
  <c r="AU912" i="9"/>
  <c r="AV912" i="9"/>
  <c r="AW912" i="9"/>
  <c r="AX912" i="9"/>
  <c r="AY912" i="9"/>
  <c r="AZ912" i="9"/>
  <c r="BA912" i="9"/>
  <c r="BB912" i="9"/>
  <c r="BC912" i="9"/>
  <c r="BD912" i="9"/>
  <c r="BE912" i="9"/>
  <c r="BF912" i="9"/>
  <c r="BG912" i="9"/>
  <c r="BH912" i="9"/>
  <c r="BI912" i="9"/>
  <c r="BJ912" i="9"/>
  <c r="BK912" i="9"/>
  <c r="B913" i="9"/>
  <c r="BN913" i="9" s="1"/>
  <c r="C913" i="9"/>
  <c r="D913" i="9"/>
  <c r="F913" i="9" s="1"/>
  <c r="E913" i="9"/>
  <c r="G913" i="9"/>
  <c r="H913" i="9"/>
  <c r="I913" i="9"/>
  <c r="J913" i="9"/>
  <c r="K913" i="9"/>
  <c r="L913" i="9"/>
  <c r="M913" i="9"/>
  <c r="N913" i="9"/>
  <c r="O913" i="9"/>
  <c r="P913" i="9"/>
  <c r="Q913" i="9"/>
  <c r="R913" i="9"/>
  <c r="S913" i="9"/>
  <c r="T913" i="9"/>
  <c r="U913" i="9"/>
  <c r="V913" i="9"/>
  <c r="W913" i="9"/>
  <c r="X913" i="9"/>
  <c r="Y913" i="9"/>
  <c r="Z913" i="9"/>
  <c r="AA913" i="9"/>
  <c r="AB913" i="9"/>
  <c r="AC913" i="9"/>
  <c r="AD913" i="9"/>
  <c r="AE913" i="9"/>
  <c r="AF913" i="9"/>
  <c r="AG913" i="9"/>
  <c r="AH913" i="9"/>
  <c r="AI913" i="9"/>
  <c r="AJ913" i="9"/>
  <c r="AK913" i="9"/>
  <c r="AL913" i="9"/>
  <c r="AM913" i="9"/>
  <c r="AN913" i="9"/>
  <c r="AO913" i="9"/>
  <c r="AP913" i="9"/>
  <c r="AQ913" i="9"/>
  <c r="AR913" i="9"/>
  <c r="AS913" i="9"/>
  <c r="AT913" i="9"/>
  <c r="AU913" i="9"/>
  <c r="AV913" i="9"/>
  <c r="AW913" i="9"/>
  <c r="AX913" i="9"/>
  <c r="AY913" i="9"/>
  <c r="AZ913" i="9"/>
  <c r="BA913" i="9"/>
  <c r="BB913" i="9"/>
  <c r="BC913" i="9"/>
  <c r="BD913" i="9"/>
  <c r="BE913" i="9"/>
  <c r="BF913" i="9"/>
  <c r="BG913" i="9"/>
  <c r="BH913" i="9"/>
  <c r="BI913" i="9"/>
  <c r="BJ913" i="9"/>
  <c r="BK913" i="9"/>
  <c r="B914" i="9"/>
  <c r="BN914" i="9" s="1"/>
  <c r="C914" i="9"/>
  <c r="D914" i="9"/>
  <c r="F914" i="9" s="1"/>
  <c r="E914" i="9"/>
  <c r="G914" i="9"/>
  <c r="H914" i="9"/>
  <c r="I914" i="9"/>
  <c r="J914" i="9"/>
  <c r="K914" i="9"/>
  <c r="L914" i="9"/>
  <c r="M914" i="9"/>
  <c r="N914" i="9"/>
  <c r="O914" i="9"/>
  <c r="P914" i="9"/>
  <c r="Q914" i="9"/>
  <c r="R914" i="9"/>
  <c r="S914" i="9"/>
  <c r="T914" i="9"/>
  <c r="U914" i="9"/>
  <c r="V914" i="9"/>
  <c r="W914" i="9"/>
  <c r="X914" i="9"/>
  <c r="Y914" i="9"/>
  <c r="Z914" i="9"/>
  <c r="AA914" i="9"/>
  <c r="AB914" i="9"/>
  <c r="AC914" i="9"/>
  <c r="AD914" i="9"/>
  <c r="AE914" i="9"/>
  <c r="AF914" i="9"/>
  <c r="AG914" i="9"/>
  <c r="AH914" i="9"/>
  <c r="AI914" i="9"/>
  <c r="AJ914" i="9"/>
  <c r="AK914" i="9"/>
  <c r="AL914" i="9"/>
  <c r="AM914" i="9"/>
  <c r="AN914" i="9"/>
  <c r="AO914" i="9"/>
  <c r="AP914" i="9"/>
  <c r="AQ914" i="9"/>
  <c r="AR914" i="9"/>
  <c r="AS914" i="9"/>
  <c r="AT914" i="9"/>
  <c r="AU914" i="9"/>
  <c r="AV914" i="9"/>
  <c r="AW914" i="9"/>
  <c r="AX914" i="9"/>
  <c r="AY914" i="9"/>
  <c r="AZ914" i="9"/>
  <c r="BA914" i="9"/>
  <c r="BB914" i="9"/>
  <c r="BC914" i="9"/>
  <c r="BD914" i="9"/>
  <c r="BE914" i="9"/>
  <c r="BF914" i="9"/>
  <c r="BG914" i="9"/>
  <c r="BH914" i="9"/>
  <c r="BI914" i="9"/>
  <c r="BJ914" i="9"/>
  <c r="BK914" i="9"/>
  <c r="B915" i="9"/>
  <c r="BL915" i="9" s="1"/>
  <c r="C915" i="9"/>
  <c r="D915" i="9"/>
  <c r="F915" i="9" s="1"/>
  <c r="E915" i="9"/>
  <c r="G915" i="9"/>
  <c r="H915" i="9"/>
  <c r="I915" i="9"/>
  <c r="J915" i="9"/>
  <c r="K915" i="9"/>
  <c r="L915" i="9"/>
  <c r="M915" i="9"/>
  <c r="N915" i="9"/>
  <c r="O915" i="9"/>
  <c r="P915" i="9"/>
  <c r="Q915" i="9"/>
  <c r="R915" i="9"/>
  <c r="S915" i="9"/>
  <c r="T915" i="9"/>
  <c r="U915" i="9"/>
  <c r="V915" i="9"/>
  <c r="W915" i="9"/>
  <c r="X915" i="9"/>
  <c r="Y915" i="9"/>
  <c r="Z915" i="9"/>
  <c r="AA915" i="9"/>
  <c r="AB915" i="9"/>
  <c r="AC915" i="9"/>
  <c r="AD915" i="9"/>
  <c r="AE915" i="9"/>
  <c r="AF915" i="9"/>
  <c r="AG915" i="9"/>
  <c r="AH915" i="9"/>
  <c r="AI915" i="9"/>
  <c r="AJ915" i="9"/>
  <c r="AK915" i="9"/>
  <c r="AL915" i="9"/>
  <c r="AM915" i="9"/>
  <c r="AN915" i="9"/>
  <c r="AO915" i="9"/>
  <c r="AP915" i="9"/>
  <c r="AQ915" i="9"/>
  <c r="AR915" i="9"/>
  <c r="AS915" i="9"/>
  <c r="AT915" i="9"/>
  <c r="AU915" i="9"/>
  <c r="AV915" i="9"/>
  <c r="AW915" i="9"/>
  <c r="AX915" i="9"/>
  <c r="AY915" i="9"/>
  <c r="AZ915" i="9"/>
  <c r="BA915" i="9"/>
  <c r="BB915" i="9"/>
  <c r="BC915" i="9"/>
  <c r="BD915" i="9"/>
  <c r="BE915" i="9"/>
  <c r="BF915" i="9"/>
  <c r="BG915" i="9"/>
  <c r="BH915" i="9"/>
  <c r="BI915" i="9"/>
  <c r="BJ915" i="9"/>
  <c r="BK915" i="9"/>
  <c r="B916" i="9"/>
  <c r="C916" i="9"/>
  <c r="D916" i="9"/>
  <c r="F916" i="9" s="1"/>
  <c r="E916" i="9"/>
  <c r="G916" i="9"/>
  <c r="H916" i="9"/>
  <c r="I916" i="9"/>
  <c r="J916" i="9"/>
  <c r="K916" i="9"/>
  <c r="L916" i="9"/>
  <c r="M916" i="9"/>
  <c r="N916" i="9"/>
  <c r="O916" i="9"/>
  <c r="P916" i="9"/>
  <c r="Q916" i="9"/>
  <c r="R916" i="9"/>
  <c r="S916" i="9"/>
  <c r="T916" i="9"/>
  <c r="U916" i="9"/>
  <c r="V916" i="9"/>
  <c r="W916" i="9"/>
  <c r="X916" i="9"/>
  <c r="Y916" i="9"/>
  <c r="Z916" i="9"/>
  <c r="AA916" i="9"/>
  <c r="AB916" i="9"/>
  <c r="AC916" i="9"/>
  <c r="AD916" i="9"/>
  <c r="AE916" i="9"/>
  <c r="AF916" i="9"/>
  <c r="AG916" i="9"/>
  <c r="AH916" i="9"/>
  <c r="AI916" i="9"/>
  <c r="AJ916" i="9"/>
  <c r="AK916" i="9"/>
  <c r="AL916" i="9"/>
  <c r="AM916" i="9"/>
  <c r="AN916" i="9"/>
  <c r="AO916" i="9"/>
  <c r="AP916" i="9"/>
  <c r="AQ916" i="9"/>
  <c r="AR916" i="9"/>
  <c r="AS916" i="9"/>
  <c r="AT916" i="9"/>
  <c r="AU916" i="9"/>
  <c r="AV916" i="9"/>
  <c r="AW916" i="9"/>
  <c r="AX916" i="9"/>
  <c r="AY916" i="9"/>
  <c r="AZ916" i="9"/>
  <c r="BA916" i="9"/>
  <c r="BB916" i="9"/>
  <c r="BC916" i="9"/>
  <c r="BD916" i="9"/>
  <c r="BE916" i="9"/>
  <c r="BF916" i="9"/>
  <c r="BG916" i="9"/>
  <c r="BH916" i="9"/>
  <c r="BI916" i="9"/>
  <c r="BJ916" i="9"/>
  <c r="BK916" i="9"/>
  <c r="B917" i="9"/>
  <c r="C917" i="9"/>
  <c r="D917" i="9"/>
  <c r="F917" i="9" s="1"/>
  <c r="E917" i="9"/>
  <c r="G917" i="9"/>
  <c r="H917" i="9"/>
  <c r="I917" i="9"/>
  <c r="J917" i="9"/>
  <c r="K917" i="9"/>
  <c r="L917" i="9"/>
  <c r="M917" i="9"/>
  <c r="N917" i="9"/>
  <c r="O917" i="9"/>
  <c r="P917" i="9"/>
  <c r="Q917" i="9"/>
  <c r="R917" i="9"/>
  <c r="S917" i="9"/>
  <c r="T917" i="9"/>
  <c r="U917" i="9"/>
  <c r="V917" i="9"/>
  <c r="W917" i="9"/>
  <c r="X917" i="9"/>
  <c r="Y917" i="9"/>
  <c r="Z917" i="9"/>
  <c r="AA917" i="9"/>
  <c r="AB917" i="9"/>
  <c r="AC917" i="9"/>
  <c r="AD917" i="9"/>
  <c r="AE917" i="9"/>
  <c r="AF917" i="9"/>
  <c r="AG917" i="9"/>
  <c r="AH917" i="9"/>
  <c r="AI917" i="9"/>
  <c r="AJ917" i="9"/>
  <c r="AK917" i="9"/>
  <c r="AL917" i="9"/>
  <c r="AM917" i="9"/>
  <c r="AN917" i="9"/>
  <c r="AO917" i="9"/>
  <c r="AP917" i="9"/>
  <c r="AQ917" i="9"/>
  <c r="AR917" i="9"/>
  <c r="AS917" i="9"/>
  <c r="AT917" i="9"/>
  <c r="AU917" i="9"/>
  <c r="AV917" i="9"/>
  <c r="AW917" i="9"/>
  <c r="AX917" i="9"/>
  <c r="AY917" i="9"/>
  <c r="AZ917" i="9"/>
  <c r="BA917" i="9"/>
  <c r="BB917" i="9"/>
  <c r="BC917" i="9"/>
  <c r="BD917" i="9"/>
  <c r="BE917" i="9"/>
  <c r="BF917" i="9"/>
  <c r="BG917" i="9"/>
  <c r="BH917" i="9"/>
  <c r="BI917" i="9"/>
  <c r="BJ917" i="9"/>
  <c r="BK917" i="9"/>
  <c r="B918" i="9"/>
  <c r="C918" i="9"/>
  <c r="D918" i="9"/>
  <c r="F918" i="9" s="1"/>
  <c r="E918" i="9"/>
  <c r="G918" i="9"/>
  <c r="H918" i="9"/>
  <c r="I918" i="9"/>
  <c r="J918" i="9"/>
  <c r="K918" i="9"/>
  <c r="L918" i="9"/>
  <c r="M918" i="9"/>
  <c r="N918" i="9"/>
  <c r="O918" i="9"/>
  <c r="P918" i="9"/>
  <c r="Q918" i="9"/>
  <c r="R918" i="9"/>
  <c r="S918" i="9"/>
  <c r="T918" i="9"/>
  <c r="U918" i="9"/>
  <c r="V918" i="9"/>
  <c r="W918" i="9"/>
  <c r="X918" i="9"/>
  <c r="Y918" i="9"/>
  <c r="Z918" i="9"/>
  <c r="AA918" i="9"/>
  <c r="AB918" i="9"/>
  <c r="AC918" i="9"/>
  <c r="AD918" i="9"/>
  <c r="AE918" i="9"/>
  <c r="AF918" i="9"/>
  <c r="AG918" i="9"/>
  <c r="AH918" i="9"/>
  <c r="AI918" i="9"/>
  <c r="AJ918" i="9"/>
  <c r="AK918" i="9"/>
  <c r="AL918" i="9"/>
  <c r="AM918" i="9"/>
  <c r="AN918" i="9"/>
  <c r="AO918" i="9"/>
  <c r="AP918" i="9"/>
  <c r="AQ918" i="9"/>
  <c r="AR918" i="9"/>
  <c r="AS918" i="9"/>
  <c r="AT918" i="9"/>
  <c r="AU918" i="9"/>
  <c r="AV918" i="9"/>
  <c r="AW918" i="9"/>
  <c r="AX918" i="9"/>
  <c r="AY918" i="9"/>
  <c r="AZ918" i="9"/>
  <c r="BA918" i="9"/>
  <c r="BB918" i="9"/>
  <c r="BC918" i="9"/>
  <c r="BD918" i="9"/>
  <c r="BE918" i="9"/>
  <c r="BF918" i="9"/>
  <c r="BG918" i="9"/>
  <c r="BH918" i="9"/>
  <c r="BI918" i="9"/>
  <c r="BJ918" i="9"/>
  <c r="BK918" i="9"/>
  <c r="B919" i="9"/>
  <c r="BM919" i="9" s="1"/>
  <c r="C919" i="9"/>
  <c r="D919" i="9"/>
  <c r="F919" i="9" s="1"/>
  <c r="E919" i="9"/>
  <c r="G919" i="9"/>
  <c r="H919" i="9"/>
  <c r="I919" i="9"/>
  <c r="J919" i="9"/>
  <c r="K919" i="9"/>
  <c r="L919" i="9"/>
  <c r="M919" i="9"/>
  <c r="N919" i="9"/>
  <c r="O919" i="9"/>
  <c r="P919" i="9"/>
  <c r="Q919" i="9"/>
  <c r="R919" i="9"/>
  <c r="S919" i="9"/>
  <c r="T919" i="9"/>
  <c r="U919" i="9"/>
  <c r="V919" i="9"/>
  <c r="W919" i="9"/>
  <c r="X919" i="9"/>
  <c r="Y919" i="9"/>
  <c r="Z919" i="9"/>
  <c r="AA919" i="9"/>
  <c r="AB919" i="9"/>
  <c r="AC919" i="9"/>
  <c r="AD919" i="9"/>
  <c r="AE919" i="9"/>
  <c r="AF919" i="9"/>
  <c r="AG919" i="9"/>
  <c r="AH919" i="9"/>
  <c r="AI919" i="9"/>
  <c r="AJ919" i="9"/>
  <c r="AK919" i="9"/>
  <c r="AL919" i="9"/>
  <c r="AM919" i="9"/>
  <c r="AN919" i="9"/>
  <c r="AO919" i="9"/>
  <c r="AP919" i="9"/>
  <c r="AQ919" i="9"/>
  <c r="AR919" i="9"/>
  <c r="AS919" i="9"/>
  <c r="AT919" i="9"/>
  <c r="AU919" i="9"/>
  <c r="AV919" i="9"/>
  <c r="AW919" i="9"/>
  <c r="AX919" i="9"/>
  <c r="AY919" i="9"/>
  <c r="AZ919" i="9"/>
  <c r="BA919" i="9"/>
  <c r="BB919" i="9"/>
  <c r="BC919" i="9"/>
  <c r="BD919" i="9"/>
  <c r="BE919" i="9"/>
  <c r="BF919" i="9"/>
  <c r="BG919" i="9"/>
  <c r="BH919" i="9"/>
  <c r="BI919" i="9"/>
  <c r="BJ919" i="9"/>
  <c r="BK919" i="9"/>
  <c r="B920" i="9"/>
  <c r="C920" i="9"/>
  <c r="D920" i="9"/>
  <c r="F920" i="9" s="1"/>
  <c r="E920" i="9"/>
  <c r="G920" i="9"/>
  <c r="H920" i="9"/>
  <c r="I920" i="9"/>
  <c r="J920" i="9"/>
  <c r="K920" i="9"/>
  <c r="L920" i="9"/>
  <c r="M920" i="9"/>
  <c r="N920" i="9"/>
  <c r="O920" i="9"/>
  <c r="P920" i="9"/>
  <c r="Q920" i="9"/>
  <c r="R920" i="9"/>
  <c r="S920" i="9"/>
  <c r="T920" i="9"/>
  <c r="U920" i="9"/>
  <c r="V920" i="9"/>
  <c r="W920" i="9"/>
  <c r="X920" i="9"/>
  <c r="Y920" i="9"/>
  <c r="Z920" i="9"/>
  <c r="AA920" i="9"/>
  <c r="AB920" i="9"/>
  <c r="AC920" i="9"/>
  <c r="AD920" i="9"/>
  <c r="AE920" i="9"/>
  <c r="AF920" i="9"/>
  <c r="AG920" i="9"/>
  <c r="AH920" i="9"/>
  <c r="AI920" i="9"/>
  <c r="AJ920" i="9"/>
  <c r="AK920" i="9"/>
  <c r="AL920" i="9"/>
  <c r="AM920" i="9"/>
  <c r="AN920" i="9"/>
  <c r="AO920" i="9"/>
  <c r="AP920" i="9"/>
  <c r="AQ920" i="9"/>
  <c r="AR920" i="9"/>
  <c r="AS920" i="9"/>
  <c r="AT920" i="9"/>
  <c r="AU920" i="9"/>
  <c r="AV920" i="9"/>
  <c r="AW920" i="9"/>
  <c r="AX920" i="9"/>
  <c r="AY920" i="9"/>
  <c r="AZ920" i="9"/>
  <c r="BA920" i="9"/>
  <c r="BB920" i="9"/>
  <c r="BC920" i="9"/>
  <c r="BD920" i="9"/>
  <c r="BE920" i="9"/>
  <c r="BF920" i="9"/>
  <c r="BG920" i="9"/>
  <c r="BH920" i="9"/>
  <c r="BI920" i="9"/>
  <c r="BJ920" i="9"/>
  <c r="BK920" i="9"/>
  <c r="B921" i="9"/>
  <c r="C921" i="9"/>
  <c r="D921" i="9"/>
  <c r="F921" i="9" s="1"/>
  <c r="E921" i="9"/>
  <c r="G921" i="9"/>
  <c r="H921" i="9"/>
  <c r="I921" i="9"/>
  <c r="J921" i="9"/>
  <c r="K921" i="9"/>
  <c r="L921" i="9"/>
  <c r="M921" i="9"/>
  <c r="N921" i="9"/>
  <c r="O921" i="9"/>
  <c r="P921" i="9"/>
  <c r="Q921" i="9"/>
  <c r="R921" i="9"/>
  <c r="S921" i="9"/>
  <c r="T921" i="9"/>
  <c r="U921" i="9"/>
  <c r="V921" i="9"/>
  <c r="W921" i="9"/>
  <c r="X921" i="9"/>
  <c r="Y921" i="9"/>
  <c r="Z921" i="9"/>
  <c r="AA921" i="9"/>
  <c r="AB921" i="9"/>
  <c r="AC921" i="9"/>
  <c r="AD921" i="9"/>
  <c r="AE921" i="9"/>
  <c r="AF921" i="9"/>
  <c r="AG921" i="9"/>
  <c r="AH921" i="9"/>
  <c r="AI921" i="9"/>
  <c r="AJ921" i="9"/>
  <c r="AK921" i="9"/>
  <c r="AL921" i="9"/>
  <c r="AM921" i="9"/>
  <c r="AN921" i="9"/>
  <c r="AO921" i="9"/>
  <c r="AP921" i="9"/>
  <c r="AQ921" i="9"/>
  <c r="AR921" i="9"/>
  <c r="AS921" i="9"/>
  <c r="AT921" i="9"/>
  <c r="AU921" i="9"/>
  <c r="AV921" i="9"/>
  <c r="AW921" i="9"/>
  <c r="AX921" i="9"/>
  <c r="AY921" i="9"/>
  <c r="AZ921" i="9"/>
  <c r="BA921" i="9"/>
  <c r="BB921" i="9"/>
  <c r="BC921" i="9"/>
  <c r="BD921" i="9"/>
  <c r="BE921" i="9"/>
  <c r="BF921" i="9"/>
  <c r="BG921" i="9"/>
  <c r="BH921" i="9"/>
  <c r="BI921" i="9"/>
  <c r="BJ921" i="9"/>
  <c r="BK921" i="9"/>
  <c r="B922" i="9"/>
  <c r="C922" i="9"/>
  <c r="D922" i="9"/>
  <c r="F922" i="9" s="1"/>
  <c r="E922" i="9"/>
  <c r="G922" i="9"/>
  <c r="H922" i="9"/>
  <c r="I922" i="9"/>
  <c r="J922" i="9"/>
  <c r="K922" i="9"/>
  <c r="L922" i="9"/>
  <c r="M922" i="9"/>
  <c r="N922" i="9"/>
  <c r="O922" i="9"/>
  <c r="P922" i="9"/>
  <c r="Q922" i="9"/>
  <c r="R922" i="9"/>
  <c r="S922" i="9"/>
  <c r="T922" i="9"/>
  <c r="U922" i="9"/>
  <c r="V922" i="9"/>
  <c r="W922" i="9"/>
  <c r="X922" i="9"/>
  <c r="Y922" i="9"/>
  <c r="Z922" i="9"/>
  <c r="AA922" i="9"/>
  <c r="AB922" i="9"/>
  <c r="AC922" i="9"/>
  <c r="AD922" i="9"/>
  <c r="AE922" i="9"/>
  <c r="AF922" i="9"/>
  <c r="AG922" i="9"/>
  <c r="AH922" i="9"/>
  <c r="AI922" i="9"/>
  <c r="AJ922" i="9"/>
  <c r="AK922" i="9"/>
  <c r="AL922" i="9"/>
  <c r="AM922" i="9"/>
  <c r="AN922" i="9"/>
  <c r="AO922" i="9"/>
  <c r="AP922" i="9"/>
  <c r="AQ922" i="9"/>
  <c r="AR922" i="9"/>
  <c r="AS922" i="9"/>
  <c r="AT922" i="9"/>
  <c r="AU922" i="9"/>
  <c r="AV922" i="9"/>
  <c r="AW922" i="9"/>
  <c r="AX922" i="9"/>
  <c r="AY922" i="9"/>
  <c r="AZ922" i="9"/>
  <c r="BA922" i="9"/>
  <c r="BB922" i="9"/>
  <c r="BC922" i="9"/>
  <c r="BD922" i="9"/>
  <c r="BE922" i="9"/>
  <c r="BF922" i="9"/>
  <c r="BG922" i="9"/>
  <c r="BH922" i="9"/>
  <c r="BI922" i="9"/>
  <c r="BJ922" i="9"/>
  <c r="BK922" i="9"/>
  <c r="B923" i="9"/>
  <c r="BO923" i="9" s="1"/>
  <c r="C923" i="9"/>
  <c r="D923" i="9"/>
  <c r="F923" i="9" s="1"/>
  <c r="E923" i="9"/>
  <c r="G923" i="9"/>
  <c r="H923" i="9"/>
  <c r="I923" i="9"/>
  <c r="J923" i="9"/>
  <c r="K923" i="9"/>
  <c r="L923" i="9"/>
  <c r="M923" i="9"/>
  <c r="N923" i="9"/>
  <c r="O923" i="9"/>
  <c r="P923" i="9"/>
  <c r="Q923" i="9"/>
  <c r="R923" i="9"/>
  <c r="S923" i="9"/>
  <c r="T923" i="9"/>
  <c r="U923" i="9"/>
  <c r="V923" i="9"/>
  <c r="W923" i="9"/>
  <c r="X923" i="9"/>
  <c r="Y923" i="9"/>
  <c r="Z923" i="9"/>
  <c r="AA923" i="9"/>
  <c r="AB923" i="9"/>
  <c r="AC923" i="9"/>
  <c r="AD923" i="9"/>
  <c r="AE923" i="9"/>
  <c r="AF923" i="9"/>
  <c r="AG923" i="9"/>
  <c r="AH923" i="9"/>
  <c r="AI923" i="9"/>
  <c r="AJ923" i="9"/>
  <c r="AK923" i="9"/>
  <c r="AL923" i="9"/>
  <c r="AM923" i="9"/>
  <c r="AN923" i="9"/>
  <c r="AO923" i="9"/>
  <c r="AP923" i="9"/>
  <c r="AQ923" i="9"/>
  <c r="AR923" i="9"/>
  <c r="AS923" i="9"/>
  <c r="AT923" i="9"/>
  <c r="AU923" i="9"/>
  <c r="AV923" i="9"/>
  <c r="AW923" i="9"/>
  <c r="AX923" i="9"/>
  <c r="AY923" i="9"/>
  <c r="AZ923" i="9"/>
  <c r="BA923" i="9"/>
  <c r="BB923" i="9"/>
  <c r="BC923" i="9"/>
  <c r="BD923" i="9"/>
  <c r="BE923" i="9"/>
  <c r="BF923" i="9"/>
  <c r="BG923" i="9"/>
  <c r="BH923" i="9"/>
  <c r="BI923" i="9"/>
  <c r="BJ923" i="9"/>
  <c r="BK923" i="9"/>
  <c r="B924" i="9"/>
  <c r="C924" i="9"/>
  <c r="D924" i="9"/>
  <c r="F924" i="9" s="1"/>
  <c r="E924" i="9"/>
  <c r="G924" i="9"/>
  <c r="H924" i="9"/>
  <c r="I924" i="9"/>
  <c r="J924" i="9"/>
  <c r="K924" i="9"/>
  <c r="L924" i="9"/>
  <c r="M924" i="9"/>
  <c r="N924" i="9"/>
  <c r="O924" i="9"/>
  <c r="P924" i="9"/>
  <c r="Q924" i="9"/>
  <c r="R924" i="9"/>
  <c r="S924" i="9"/>
  <c r="T924" i="9"/>
  <c r="U924" i="9"/>
  <c r="V924" i="9"/>
  <c r="W924" i="9"/>
  <c r="X924" i="9"/>
  <c r="Y924" i="9"/>
  <c r="Z924" i="9"/>
  <c r="AA924" i="9"/>
  <c r="AB924" i="9"/>
  <c r="AC924" i="9"/>
  <c r="AD924" i="9"/>
  <c r="AE924" i="9"/>
  <c r="AF924" i="9"/>
  <c r="AG924" i="9"/>
  <c r="AH924" i="9"/>
  <c r="AI924" i="9"/>
  <c r="AJ924" i="9"/>
  <c r="AK924" i="9"/>
  <c r="AL924" i="9"/>
  <c r="AM924" i="9"/>
  <c r="AN924" i="9"/>
  <c r="AO924" i="9"/>
  <c r="AP924" i="9"/>
  <c r="AQ924" i="9"/>
  <c r="AR924" i="9"/>
  <c r="AS924" i="9"/>
  <c r="AT924" i="9"/>
  <c r="AU924" i="9"/>
  <c r="AV924" i="9"/>
  <c r="AW924" i="9"/>
  <c r="AX924" i="9"/>
  <c r="AY924" i="9"/>
  <c r="AZ924" i="9"/>
  <c r="BA924" i="9"/>
  <c r="BB924" i="9"/>
  <c r="BC924" i="9"/>
  <c r="BD924" i="9"/>
  <c r="BE924" i="9"/>
  <c r="BF924" i="9"/>
  <c r="BG924" i="9"/>
  <c r="BH924" i="9"/>
  <c r="BI924" i="9"/>
  <c r="BJ924" i="9"/>
  <c r="BK924" i="9"/>
  <c r="B925" i="9"/>
  <c r="BM925" i="9" s="1"/>
  <c r="C925" i="9"/>
  <c r="D925" i="9"/>
  <c r="F925" i="9" s="1"/>
  <c r="E925" i="9"/>
  <c r="G925" i="9"/>
  <c r="H925" i="9"/>
  <c r="I925" i="9"/>
  <c r="J925" i="9"/>
  <c r="K925" i="9"/>
  <c r="L925" i="9"/>
  <c r="M925" i="9"/>
  <c r="N925" i="9"/>
  <c r="O925" i="9"/>
  <c r="P925" i="9"/>
  <c r="Q925" i="9"/>
  <c r="R925" i="9"/>
  <c r="S925" i="9"/>
  <c r="T925" i="9"/>
  <c r="U925" i="9"/>
  <c r="V925" i="9"/>
  <c r="W925" i="9"/>
  <c r="X925" i="9"/>
  <c r="Y925" i="9"/>
  <c r="Z925" i="9"/>
  <c r="AA925" i="9"/>
  <c r="AB925" i="9"/>
  <c r="AC925" i="9"/>
  <c r="AD925" i="9"/>
  <c r="AE925" i="9"/>
  <c r="AF925" i="9"/>
  <c r="AG925" i="9"/>
  <c r="AH925" i="9"/>
  <c r="AI925" i="9"/>
  <c r="AJ925" i="9"/>
  <c r="AK925" i="9"/>
  <c r="AL925" i="9"/>
  <c r="AM925" i="9"/>
  <c r="AN925" i="9"/>
  <c r="AO925" i="9"/>
  <c r="AP925" i="9"/>
  <c r="AQ925" i="9"/>
  <c r="AR925" i="9"/>
  <c r="AS925" i="9"/>
  <c r="AT925" i="9"/>
  <c r="AU925" i="9"/>
  <c r="AV925" i="9"/>
  <c r="AW925" i="9"/>
  <c r="AX925" i="9"/>
  <c r="AY925" i="9"/>
  <c r="AZ925" i="9"/>
  <c r="BA925" i="9"/>
  <c r="BB925" i="9"/>
  <c r="BC925" i="9"/>
  <c r="BD925" i="9"/>
  <c r="BE925" i="9"/>
  <c r="BF925" i="9"/>
  <c r="BG925" i="9"/>
  <c r="BH925" i="9"/>
  <c r="BI925" i="9"/>
  <c r="BJ925" i="9"/>
  <c r="BK925" i="9"/>
  <c r="B926" i="9"/>
  <c r="C926" i="9"/>
  <c r="D926" i="9"/>
  <c r="F926" i="9" s="1"/>
  <c r="E926" i="9"/>
  <c r="G926" i="9"/>
  <c r="H926" i="9"/>
  <c r="I926" i="9"/>
  <c r="J926" i="9"/>
  <c r="K926" i="9"/>
  <c r="L926" i="9"/>
  <c r="M926" i="9"/>
  <c r="N926" i="9"/>
  <c r="O926" i="9"/>
  <c r="P926" i="9"/>
  <c r="Q926" i="9"/>
  <c r="R926" i="9"/>
  <c r="S926" i="9"/>
  <c r="T926" i="9"/>
  <c r="U926" i="9"/>
  <c r="V926" i="9"/>
  <c r="W926" i="9"/>
  <c r="X926" i="9"/>
  <c r="Y926" i="9"/>
  <c r="Z926" i="9"/>
  <c r="AA926" i="9"/>
  <c r="AB926" i="9"/>
  <c r="AC926" i="9"/>
  <c r="AD926" i="9"/>
  <c r="AE926" i="9"/>
  <c r="AF926" i="9"/>
  <c r="AG926" i="9"/>
  <c r="AH926" i="9"/>
  <c r="AI926" i="9"/>
  <c r="AJ926" i="9"/>
  <c r="AK926" i="9"/>
  <c r="AL926" i="9"/>
  <c r="AM926" i="9"/>
  <c r="AN926" i="9"/>
  <c r="AO926" i="9"/>
  <c r="AP926" i="9"/>
  <c r="AQ926" i="9"/>
  <c r="AR926" i="9"/>
  <c r="AS926" i="9"/>
  <c r="AT926" i="9"/>
  <c r="AU926" i="9"/>
  <c r="AV926" i="9"/>
  <c r="AW926" i="9"/>
  <c r="AX926" i="9"/>
  <c r="AY926" i="9"/>
  <c r="AZ926" i="9"/>
  <c r="BA926" i="9"/>
  <c r="BB926" i="9"/>
  <c r="BC926" i="9"/>
  <c r="BD926" i="9"/>
  <c r="BE926" i="9"/>
  <c r="BF926" i="9"/>
  <c r="BG926" i="9"/>
  <c r="BH926" i="9"/>
  <c r="BI926" i="9"/>
  <c r="BJ926" i="9"/>
  <c r="BK926" i="9"/>
  <c r="B927" i="9"/>
  <c r="C927" i="9"/>
  <c r="D927" i="9"/>
  <c r="F927" i="9" s="1"/>
  <c r="E927" i="9"/>
  <c r="G927" i="9"/>
  <c r="H927" i="9"/>
  <c r="I927" i="9"/>
  <c r="J927" i="9"/>
  <c r="K927" i="9"/>
  <c r="L927" i="9"/>
  <c r="M927" i="9"/>
  <c r="N927" i="9"/>
  <c r="O927" i="9"/>
  <c r="P927" i="9"/>
  <c r="Q927" i="9"/>
  <c r="R927" i="9"/>
  <c r="S927" i="9"/>
  <c r="T927" i="9"/>
  <c r="U927" i="9"/>
  <c r="V927" i="9"/>
  <c r="W927" i="9"/>
  <c r="X927" i="9"/>
  <c r="Y927" i="9"/>
  <c r="Z927" i="9"/>
  <c r="AA927" i="9"/>
  <c r="AB927" i="9"/>
  <c r="AC927" i="9"/>
  <c r="AD927" i="9"/>
  <c r="AE927" i="9"/>
  <c r="AF927" i="9"/>
  <c r="AG927" i="9"/>
  <c r="AH927" i="9"/>
  <c r="AI927" i="9"/>
  <c r="AJ927" i="9"/>
  <c r="AK927" i="9"/>
  <c r="AL927" i="9"/>
  <c r="AM927" i="9"/>
  <c r="AN927" i="9"/>
  <c r="AO927" i="9"/>
  <c r="AP927" i="9"/>
  <c r="AQ927" i="9"/>
  <c r="AR927" i="9"/>
  <c r="AS927" i="9"/>
  <c r="AT927" i="9"/>
  <c r="AU927" i="9"/>
  <c r="AV927" i="9"/>
  <c r="AW927" i="9"/>
  <c r="AX927" i="9"/>
  <c r="AY927" i="9"/>
  <c r="AZ927" i="9"/>
  <c r="BA927" i="9"/>
  <c r="BB927" i="9"/>
  <c r="BC927" i="9"/>
  <c r="BD927" i="9"/>
  <c r="BE927" i="9"/>
  <c r="BF927" i="9"/>
  <c r="BG927" i="9"/>
  <c r="BH927" i="9"/>
  <c r="BI927" i="9"/>
  <c r="BJ927" i="9"/>
  <c r="BK927" i="9"/>
  <c r="B928" i="9"/>
  <c r="BL928" i="9" s="1"/>
  <c r="C928" i="9"/>
  <c r="D928" i="9"/>
  <c r="F928" i="9" s="1"/>
  <c r="E928" i="9"/>
  <c r="G928" i="9"/>
  <c r="H928" i="9"/>
  <c r="I928" i="9"/>
  <c r="J928" i="9"/>
  <c r="K928" i="9"/>
  <c r="L928" i="9"/>
  <c r="M928" i="9"/>
  <c r="N928" i="9"/>
  <c r="O928" i="9"/>
  <c r="P928" i="9"/>
  <c r="Q928" i="9"/>
  <c r="R928" i="9"/>
  <c r="S928" i="9"/>
  <c r="T928" i="9"/>
  <c r="U928" i="9"/>
  <c r="V928" i="9"/>
  <c r="W928" i="9"/>
  <c r="X928" i="9"/>
  <c r="Y928" i="9"/>
  <c r="Z928" i="9"/>
  <c r="AA928" i="9"/>
  <c r="AB928" i="9"/>
  <c r="AC928" i="9"/>
  <c r="AD928" i="9"/>
  <c r="AE928" i="9"/>
  <c r="AF928" i="9"/>
  <c r="AG928" i="9"/>
  <c r="AH928" i="9"/>
  <c r="AI928" i="9"/>
  <c r="AJ928" i="9"/>
  <c r="AK928" i="9"/>
  <c r="AL928" i="9"/>
  <c r="AM928" i="9"/>
  <c r="AN928" i="9"/>
  <c r="AO928" i="9"/>
  <c r="AP928" i="9"/>
  <c r="AQ928" i="9"/>
  <c r="AR928" i="9"/>
  <c r="AS928" i="9"/>
  <c r="AT928" i="9"/>
  <c r="AU928" i="9"/>
  <c r="AV928" i="9"/>
  <c r="AW928" i="9"/>
  <c r="AX928" i="9"/>
  <c r="AY928" i="9"/>
  <c r="AZ928" i="9"/>
  <c r="BA928" i="9"/>
  <c r="BB928" i="9"/>
  <c r="BC928" i="9"/>
  <c r="BD928" i="9"/>
  <c r="BE928" i="9"/>
  <c r="BF928" i="9"/>
  <c r="BG928" i="9"/>
  <c r="BH928" i="9"/>
  <c r="BI928" i="9"/>
  <c r="BJ928" i="9"/>
  <c r="BK928" i="9"/>
  <c r="B929" i="9"/>
  <c r="C929" i="9"/>
  <c r="D929" i="9"/>
  <c r="F929" i="9" s="1"/>
  <c r="E929" i="9"/>
  <c r="G929" i="9"/>
  <c r="H929" i="9"/>
  <c r="I929" i="9"/>
  <c r="J929" i="9"/>
  <c r="K929" i="9"/>
  <c r="L929" i="9"/>
  <c r="M929" i="9"/>
  <c r="N929" i="9"/>
  <c r="O929" i="9"/>
  <c r="P929" i="9"/>
  <c r="Q929" i="9"/>
  <c r="R929" i="9"/>
  <c r="S929" i="9"/>
  <c r="T929" i="9"/>
  <c r="U929" i="9"/>
  <c r="V929" i="9"/>
  <c r="W929" i="9"/>
  <c r="X929" i="9"/>
  <c r="Y929" i="9"/>
  <c r="Z929" i="9"/>
  <c r="AA929" i="9"/>
  <c r="AB929" i="9"/>
  <c r="AC929" i="9"/>
  <c r="AD929" i="9"/>
  <c r="AE929" i="9"/>
  <c r="AF929" i="9"/>
  <c r="AG929" i="9"/>
  <c r="AH929" i="9"/>
  <c r="AI929" i="9"/>
  <c r="AJ929" i="9"/>
  <c r="AK929" i="9"/>
  <c r="AL929" i="9"/>
  <c r="AM929" i="9"/>
  <c r="AN929" i="9"/>
  <c r="AO929" i="9"/>
  <c r="AP929" i="9"/>
  <c r="AQ929" i="9"/>
  <c r="AR929" i="9"/>
  <c r="AS929" i="9"/>
  <c r="AT929" i="9"/>
  <c r="AU929" i="9"/>
  <c r="AV929" i="9"/>
  <c r="AW929" i="9"/>
  <c r="AX929" i="9"/>
  <c r="AY929" i="9"/>
  <c r="AZ929" i="9"/>
  <c r="BA929" i="9"/>
  <c r="BB929" i="9"/>
  <c r="BC929" i="9"/>
  <c r="BD929" i="9"/>
  <c r="BE929" i="9"/>
  <c r="BF929" i="9"/>
  <c r="BG929" i="9"/>
  <c r="BH929" i="9"/>
  <c r="BI929" i="9"/>
  <c r="BJ929" i="9"/>
  <c r="BK929" i="9"/>
  <c r="B930" i="9"/>
  <c r="BL930" i="9" s="1"/>
  <c r="C930" i="9"/>
  <c r="D930" i="9"/>
  <c r="F930" i="9" s="1"/>
  <c r="E930" i="9"/>
  <c r="G930" i="9"/>
  <c r="H930" i="9"/>
  <c r="I930" i="9"/>
  <c r="J930" i="9"/>
  <c r="K930" i="9"/>
  <c r="L930" i="9"/>
  <c r="M930" i="9"/>
  <c r="N930" i="9"/>
  <c r="O930" i="9"/>
  <c r="P930" i="9"/>
  <c r="Q930" i="9"/>
  <c r="R930" i="9"/>
  <c r="S930" i="9"/>
  <c r="T930" i="9"/>
  <c r="U930" i="9"/>
  <c r="V930" i="9"/>
  <c r="W930" i="9"/>
  <c r="X930" i="9"/>
  <c r="Y930" i="9"/>
  <c r="Z930" i="9"/>
  <c r="AA930" i="9"/>
  <c r="AB930" i="9"/>
  <c r="AC930" i="9"/>
  <c r="AD930" i="9"/>
  <c r="AE930" i="9"/>
  <c r="AF930" i="9"/>
  <c r="AG930" i="9"/>
  <c r="AH930" i="9"/>
  <c r="AI930" i="9"/>
  <c r="AJ930" i="9"/>
  <c r="AK930" i="9"/>
  <c r="AL930" i="9"/>
  <c r="AM930" i="9"/>
  <c r="AN930" i="9"/>
  <c r="AO930" i="9"/>
  <c r="AP930" i="9"/>
  <c r="AQ930" i="9"/>
  <c r="AR930" i="9"/>
  <c r="AS930" i="9"/>
  <c r="AT930" i="9"/>
  <c r="AU930" i="9"/>
  <c r="AV930" i="9"/>
  <c r="AW930" i="9"/>
  <c r="AX930" i="9"/>
  <c r="AY930" i="9"/>
  <c r="AZ930" i="9"/>
  <c r="BA930" i="9"/>
  <c r="BB930" i="9"/>
  <c r="BC930" i="9"/>
  <c r="BD930" i="9"/>
  <c r="BE930" i="9"/>
  <c r="BF930" i="9"/>
  <c r="BG930" i="9"/>
  <c r="BH930" i="9"/>
  <c r="BI930" i="9"/>
  <c r="BJ930" i="9"/>
  <c r="BK930" i="9"/>
  <c r="B931" i="9"/>
  <c r="C931" i="9"/>
  <c r="D931" i="9"/>
  <c r="F931" i="9" s="1"/>
  <c r="E931" i="9"/>
  <c r="G931" i="9"/>
  <c r="H931" i="9"/>
  <c r="I931" i="9"/>
  <c r="J931" i="9"/>
  <c r="K931" i="9"/>
  <c r="L931" i="9"/>
  <c r="M931" i="9"/>
  <c r="N931" i="9"/>
  <c r="O931" i="9"/>
  <c r="P931" i="9"/>
  <c r="Q931" i="9"/>
  <c r="R931" i="9"/>
  <c r="S931" i="9"/>
  <c r="T931" i="9"/>
  <c r="U931" i="9"/>
  <c r="V931" i="9"/>
  <c r="W931" i="9"/>
  <c r="X931" i="9"/>
  <c r="Y931" i="9"/>
  <c r="Z931" i="9"/>
  <c r="AA931" i="9"/>
  <c r="AB931" i="9"/>
  <c r="AC931" i="9"/>
  <c r="AD931" i="9"/>
  <c r="AE931" i="9"/>
  <c r="AF931" i="9"/>
  <c r="AG931" i="9"/>
  <c r="AH931" i="9"/>
  <c r="AI931" i="9"/>
  <c r="AJ931" i="9"/>
  <c r="AK931" i="9"/>
  <c r="AL931" i="9"/>
  <c r="AM931" i="9"/>
  <c r="AN931" i="9"/>
  <c r="AO931" i="9"/>
  <c r="AP931" i="9"/>
  <c r="AQ931" i="9"/>
  <c r="AR931" i="9"/>
  <c r="AS931" i="9"/>
  <c r="AT931" i="9"/>
  <c r="AU931" i="9"/>
  <c r="AV931" i="9"/>
  <c r="AW931" i="9"/>
  <c r="AX931" i="9"/>
  <c r="AY931" i="9"/>
  <c r="AZ931" i="9"/>
  <c r="BA931" i="9"/>
  <c r="BB931" i="9"/>
  <c r="BC931" i="9"/>
  <c r="BD931" i="9"/>
  <c r="BE931" i="9"/>
  <c r="BF931" i="9"/>
  <c r="BG931" i="9"/>
  <c r="BH931" i="9"/>
  <c r="BI931" i="9"/>
  <c r="BJ931" i="9"/>
  <c r="BK931" i="9"/>
  <c r="B932" i="9"/>
  <c r="C932" i="9"/>
  <c r="D932" i="9"/>
  <c r="F932" i="9" s="1"/>
  <c r="E932" i="9"/>
  <c r="G932" i="9"/>
  <c r="H932" i="9"/>
  <c r="I932" i="9"/>
  <c r="J932" i="9"/>
  <c r="K932" i="9"/>
  <c r="L932" i="9"/>
  <c r="M932" i="9"/>
  <c r="N932" i="9"/>
  <c r="O932" i="9"/>
  <c r="P932" i="9"/>
  <c r="Q932" i="9"/>
  <c r="R932" i="9"/>
  <c r="S932" i="9"/>
  <c r="T932" i="9"/>
  <c r="U932" i="9"/>
  <c r="V932" i="9"/>
  <c r="W932" i="9"/>
  <c r="X932" i="9"/>
  <c r="Y932" i="9"/>
  <c r="Z932" i="9"/>
  <c r="AA932" i="9"/>
  <c r="AB932" i="9"/>
  <c r="AC932" i="9"/>
  <c r="AD932" i="9"/>
  <c r="AE932" i="9"/>
  <c r="AF932" i="9"/>
  <c r="AG932" i="9"/>
  <c r="AH932" i="9"/>
  <c r="AI932" i="9"/>
  <c r="AJ932" i="9"/>
  <c r="AK932" i="9"/>
  <c r="AL932" i="9"/>
  <c r="AM932" i="9"/>
  <c r="AN932" i="9"/>
  <c r="AO932" i="9"/>
  <c r="AP932" i="9"/>
  <c r="AQ932" i="9"/>
  <c r="AR932" i="9"/>
  <c r="AS932" i="9"/>
  <c r="AT932" i="9"/>
  <c r="AU932" i="9"/>
  <c r="AV932" i="9"/>
  <c r="AW932" i="9"/>
  <c r="AX932" i="9"/>
  <c r="AY932" i="9"/>
  <c r="AZ932" i="9"/>
  <c r="BA932" i="9"/>
  <c r="BB932" i="9"/>
  <c r="BC932" i="9"/>
  <c r="BD932" i="9"/>
  <c r="BE932" i="9"/>
  <c r="BF932" i="9"/>
  <c r="BG932" i="9"/>
  <c r="BH932" i="9"/>
  <c r="BI932" i="9"/>
  <c r="BJ932" i="9"/>
  <c r="BK932" i="9"/>
  <c r="B933" i="9"/>
  <c r="BN933" i="9" s="1"/>
  <c r="C933" i="9"/>
  <c r="D933" i="9"/>
  <c r="F933" i="9" s="1"/>
  <c r="E933" i="9"/>
  <c r="G933" i="9"/>
  <c r="H933" i="9"/>
  <c r="I933" i="9"/>
  <c r="J933" i="9"/>
  <c r="K933" i="9"/>
  <c r="L933" i="9"/>
  <c r="M933" i="9"/>
  <c r="N933" i="9"/>
  <c r="O933" i="9"/>
  <c r="P933" i="9"/>
  <c r="Q933" i="9"/>
  <c r="R933" i="9"/>
  <c r="S933" i="9"/>
  <c r="T933" i="9"/>
  <c r="U933" i="9"/>
  <c r="V933" i="9"/>
  <c r="W933" i="9"/>
  <c r="X933" i="9"/>
  <c r="Y933" i="9"/>
  <c r="Z933" i="9"/>
  <c r="AA933" i="9"/>
  <c r="AB933" i="9"/>
  <c r="AC933" i="9"/>
  <c r="AD933" i="9"/>
  <c r="AE933" i="9"/>
  <c r="AF933" i="9"/>
  <c r="AG933" i="9"/>
  <c r="AH933" i="9"/>
  <c r="AI933" i="9"/>
  <c r="AJ933" i="9"/>
  <c r="AK933" i="9"/>
  <c r="AL933" i="9"/>
  <c r="AM933" i="9"/>
  <c r="AN933" i="9"/>
  <c r="AO933" i="9"/>
  <c r="AP933" i="9"/>
  <c r="AQ933" i="9"/>
  <c r="AR933" i="9"/>
  <c r="AS933" i="9"/>
  <c r="AT933" i="9"/>
  <c r="AU933" i="9"/>
  <c r="AV933" i="9"/>
  <c r="AW933" i="9"/>
  <c r="AX933" i="9"/>
  <c r="AY933" i="9"/>
  <c r="AZ933" i="9"/>
  <c r="BA933" i="9"/>
  <c r="BB933" i="9"/>
  <c r="BC933" i="9"/>
  <c r="BD933" i="9"/>
  <c r="BE933" i="9"/>
  <c r="BF933" i="9"/>
  <c r="BG933" i="9"/>
  <c r="BH933" i="9"/>
  <c r="BI933" i="9"/>
  <c r="BJ933" i="9"/>
  <c r="BK933" i="9"/>
  <c r="B934" i="9"/>
  <c r="BM934" i="9" s="1"/>
  <c r="C934" i="9"/>
  <c r="D934" i="9"/>
  <c r="F934" i="9" s="1"/>
  <c r="E934" i="9"/>
  <c r="G934" i="9"/>
  <c r="H934" i="9"/>
  <c r="I934" i="9"/>
  <c r="J934" i="9"/>
  <c r="K934" i="9"/>
  <c r="L934" i="9"/>
  <c r="M934" i="9"/>
  <c r="N934" i="9"/>
  <c r="O934" i="9"/>
  <c r="P934" i="9"/>
  <c r="Q934" i="9"/>
  <c r="R934" i="9"/>
  <c r="S934" i="9"/>
  <c r="T934" i="9"/>
  <c r="U934" i="9"/>
  <c r="V934" i="9"/>
  <c r="W934" i="9"/>
  <c r="X934" i="9"/>
  <c r="Y934" i="9"/>
  <c r="Z934" i="9"/>
  <c r="AA934" i="9"/>
  <c r="AB934" i="9"/>
  <c r="AC934" i="9"/>
  <c r="AD934" i="9"/>
  <c r="AE934" i="9"/>
  <c r="AF934" i="9"/>
  <c r="AG934" i="9"/>
  <c r="AH934" i="9"/>
  <c r="AI934" i="9"/>
  <c r="AJ934" i="9"/>
  <c r="AK934" i="9"/>
  <c r="AL934" i="9"/>
  <c r="AM934" i="9"/>
  <c r="AN934" i="9"/>
  <c r="AO934" i="9"/>
  <c r="AP934" i="9"/>
  <c r="AQ934" i="9"/>
  <c r="AR934" i="9"/>
  <c r="AS934" i="9"/>
  <c r="AT934" i="9"/>
  <c r="AU934" i="9"/>
  <c r="AV934" i="9"/>
  <c r="AW934" i="9"/>
  <c r="AX934" i="9"/>
  <c r="AY934" i="9"/>
  <c r="AZ934" i="9"/>
  <c r="BA934" i="9"/>
  <c r="BB934" i="9"/>
  <c r="BC934" i="9"/>
  <c r="BD934" i="9"/>
  <c r="BE934" i="9"/>
  <c r="BF934" i="9"/>
  <c r="BG934" i="9"/>
  <c r="BH934" i="9"/>
  <c r="BI934" i="9"/>
  <c r="BJ934" i="9"/>
  <c r="BK934" i="9"/>
  <c r="B935" i="9"/>
  <c r="BM935" i="9" s="1"/>
  <c r="C935" i="9"/>
  <c r="D935" i="9"/>
  <c r="F935" i="9" s="1"/>
  <c r="E935" i="9"/>
  <c r="G935" i="9"/>
  <c r="H935" i="9"/>
  <c r="I935" i="9"/>
  <c r="J935" i="9"/>
  <c r="K935" i="9"/>
  <c r="L935" i="9"/>
  <c r="M935" i="9"/>
  <c r="N935" i="9"/>
  <c r="O935" i="9"/>
  <c r="P935" i="9"/>
  <c r="Q935" i="9"/>
  <c r="R935" i="9"/>
  <c r="S935" i="9"/>
  <c r="T935" i="9"/>
  <c r="U935" i="9"/>
  <c r="V935" i="9"/>
  <c r="W935" i="9"/>
  <c r="X935" i="9"/>
  <c r="Y935" i="9"/>
  <c r="Z935" i="9"/>
  <c r="AA935" i="9"/>
  <c r="AB935" i="9"/>
  <c r="AC935" i="9"/>
  <c r="AD935" i="9"/>
  <c r="AE935" i="9"/>
  <c r="AF935" i="9"/>
  <c r="AG935" i="9"/>
  <c r="AH935" i="9"/>
  <c r="AI935" i="9"/>
  <c r="AJ935" i="9"/>
  <c r="AK935" i="9"/>
  <c r="AL935" i="9"/>
  <c r="AM935" i="9"/>
  <c r="AN935" i="9"/>
  <c r="AO935" i="9"/>
  <c r="AP935" i="9"/>
  <c r="AQ935" i="9"/>
  <c r="AR935" i="9"/>
  <c r="AS935" i="9"/>
  <c r="AT935" i="9"/>
  <c r="AU935" i="9"/>
  <c r="AV935" i="9"/>
  <c r="AW935" i="9"/>
  <c r="AX935" i="9"/>
  <c r="AY935" i="9"/>
  <c r="AZ935" i="9"/>
  <c r="BA935" i="9"/>
  <c r="BB935" i="9"/>
  <c r="BC935" i="9"/>
  <c r="BD935" i="9"/>
  <c r="BE935" i="9"/>
  <c r="BF935" i="9"/>
  <c r="BG935" i="9"/>
  <c r="BH935" i="9"/>
  <c r="BI935" i="9"/>
  <c r="BJ935" i="9"/>
  <c r="BK935" i="9"/>
  <c r="B936" i="9"/>
  <c r="C936" i="9"/>
  <c r="D936" i="9"/>
  <c r="F936" i="9" s="1"/>
  <c r="E936" i="9"/>
  <c r="G936" i="9"/>
  <c r="H936" i="9"/>
  <c r="I936" i="9"/>
  <c r="J936" i="9"/>
  <c r="K936" i="9"/>
  <c r="L936" i="9"/>
  <c r="M936" i="9"/>
  <c r="N936" i="9"/>
  <c r="O936" i="9"/>
  <c r="P936" i="9"/>
  <c r="Q936" i="9"/>
  <c r="R936" i="9"/>
  <c r="S936" i="9"/>
  <c r="T936" i="9"/>
  <c r="U936" i="9"/>
  <c r="V936" i="9"/>
  <c r="W936" i="9"/>
  <c r="X936" i="9"/>
  <c r="Y936" i="9"/>
  <c r="Z936" i="9"/>
  <c r="AA936" i="9"/>
  <c r="AB936" i="9"/>
  <c r="AC936" i="9"/>
  <c r="AD936" i="9"/>
  <c r="AE936" i="9"/>
  <c r="AF936" i="9"/>
  <c r="AG936" i="9"/>
  <c r="AH936" i="9"/>
  <c r="AI936" i="9"/>
  <c r="AJ936" i="9"/>
  <c r="AK936" i="9"/>
  <c r="AL936" i="9"/>
  <c r="AM936" i="9"/>
  <c r="AN936" i="9"/>
  <c r="AO936" i="9"/>
  <c r="AP936" i="9"/>
  <c r="AQ936" i="9"/>
  <c r="AR936" i="9"/>
  <c r="AS936" i="9"/>
  <c r="AT936" i="9"/>
  <c r="AU936" i="9"/>
  <c r="AV936" i="9"/>
  <c r="AW936" i="9"/>
  <c r="AX936" i="9"/>
  <c r="AY936" i="9"/>
  <c r="AZ936" i="9"/>
  <c r="BA936" i="9"/>
  <c r="BB936" i="9"/>
  <c r="BC936" i="9"/>
  <c r="BD936" i="9"/>
  <c r="BE936" i="9"/>
  <c r="BF936" i="9"/>
  <c r="BG936" i="9"/>
  <c r="BH936" i="9"/>
  <c r="BI936" i="9"/>
  <c r="BJ936" i="9"/>
  <c r="BK936" i="9"/>
  <c r="B937" i="9"/>
  <c r="C937" i="9"/>
  <c r="D937" i="9"/>
  <c r="F937" i="9" s="1"/>
  <c r="E937" i="9"/>
  <c r="G937" i="9"/>
  <c r="H937" i="9"/>
  <c r="I937" i="9"/>
  <c r="J937" i="9"/>
  <c r="K937" i="9"/>
  <c r="L937" i="9"/>
  <c r="M937" i="9"/>
  <c r="N937" i="9"/>
  <c r="O937" i="9"/>
  <c r="P937" i="9"/>
  <c r="Q937" i="9"/>
  <c r="R937" i="9"/>
  <c r="S937" i="9"/>
  <c r="T937" i="9"/>
  <c r="U937" i="9"/>
  <c r="V937" i="9"/>
  <c r="W937" i="9"/>
  <c r="X937" i="9"/>
  <c r="Y937" i="9"/>
  <c r="Z937" i="9"/>
  <c r="AA937" i="9"/>
  <c r="AB937" i="9"/>
  <c r="AC937" i="9"/>
  <c r="AD937" i="9"/>
  <c r="AE937" i="9"/>
  <c r="AF937" i="9"/>
  <c r="AG937" i="9"/>
  <c r="AH937" i="9"/>
  <c r="AI937" i="9"/>
  <c r="AJ937" i="9"/>
  <c r="AK937" i="9"/>
  <c r="AL937" i="9"/>
  <c r="AM937" i="9"/>
  <c r="AN937" i="9"/>
  <c r="AO937" i="9"/>
  <c r="AP937" i="9"/>
  <c r="AQ937" i="9"/>
  <c r="AR937" i="9"/>
  <c r="AS937" i="9"/>
  <c r="AT937" i="9"/>
  <c r="AU937" i="9"/>
  <c r="AV937" i="9"/>
  <c r="AW937" i="9"/>
  <c r="AX937" i="9"/>
  <c r="AY937" i="9"/>
  <c r="AZ937" i="9"/>
  <c r="BA937" i="9"/>
  <c r="BB937" i="9"/>
  <c r="BC937" i="9"/>
  <c r="BD937" i="9"/>
  <c r="BE937" i="9"/>
  <c r="BF937" i="9"/>
  <c r="BG937" i="9"/>
  <c r="BH937" i="9"/>
  <c r="BI937" i="9"/>
  <c r="BJ937" i="9"/>
  <c r="BK937" i="9"/>
  <c r="B938" i="9"/>
  <c r="C938" i="9"/>
  <c r="D938" i="9"/>
  <c r="F938" i="9" s="1"/>
  <c r="E938" i="9"/>
  <c r="G938" i="9"/>
  <c r="H938" i="9"/>
  <c r="I938" i="9"/>
  <c r="J938" i="9"/>
  <c r="K938" i="9"/>
  <c r="L938" i="9"/>
  <c r="M938" i="9"/>
  <c r="N938" i="9"/>
  <c r="O938" i="9"/>
  <c r="P938" i="9"/>
  <c r="Q938" i="9"/>
  <c r="R938" i="9"/>
  <c r="S938" i="9"/>
  <c r="T938" i="9"/>
  <c r="U938" i="9"/>
  <c r="V938" i="9"/>
  <c r="W938" i="9"/>
  <c r="X938" i="9"/>
  <c r="Y938" i="9"/>
  <c r="Z938" i="9"/>
  <c r="AA938" i="9"/>
  <c r="AB938" i="9"/>
  <c r="AC938" i="9"/>
  <c r="AD938" i="9"/>
  <c r="AE938" i="9"/>
  <c r="AF938" i="9"/>
  <c r="AG938" i="9"/>
  <c r="AH938" i="9"/>
  <c r="AI938" i="9"/>
  <c r="AJ938" i="9"/>
  <c r="AK938" i="9"/>
  <c r="AL938" i="9"/>
  <c r="AM938" i="9"/>
  <c r="AN938" i="9"/>
  <c r="AO938" i="9"/>
  <c r="AP938" i="9"/>
  <c r="AQ938" i="9"/>
  <c r="AR938" i="9"/>
  <c r="AS938" i="9"/>
  <c r="AT938" i="9"/>
  <c r="AU938" i="9"/>
  <c r="AV938" i="9"/>
  <c r="AW938" i="9"/>
  <c r="AX938" i="9"/>
  <c r="AY938" i="9"/>
  <c r="AZ938" i="9"/>
  <c r="BA938" i="9"/>
  <c r="BB938" i="9"/>
  <c r="BC938" i="9"/>
  <c r="BD938" i="9"/>
  <c r="BE938" i="9"/>
  <c r="BF938" i="9"/>
  <c r="BG938" i="9"/>
  <c r="BH938" i="9"/>
  <c r="BI938" i="9"/>
  <c r="BJ938" i="9"/>
  <c r="BK938" i="9"/>
  <c r="B939" i="9"/>
  <c r="C939" i="9"/>
  <c r="D939" i="9"/>
  <c r="F939" i="9" s="1"/>
  <c r="E939" i="9"/>
  <c r="G939" i="9"/>
  <c r="H939" i="9"/>
  <c r="I939" i="9"/>
  <c r="J939" i="9"/>
  <c r="K939" i="9"/>
  <c r="L939" i="9"/>
  <c r="M939" i="9"/>
  <c r="N939" i="9"/>
  <c r="O939" i="9"/>
  <c r="P939" i="9"/>
  <c r="Q939" i="9"/>
  <c r="R939" i="9"/>
  <c r="S939" i="9"/>
  <c r="T939" i="9"/>
  <c r="U939" i="9"/>
  <c r="V939" i="9"/>
  <c r="W939" i="9"/>
  <c r="X939" i="9"/>
  <c r="Y939" i="9"/>
  <c r="Z939" i="9"/>
  <c r="AA939" i="9"/>
  <c r="AB939" i="9"/>
  <c r="AC939" i="9"/>
  <c r="AD939" i="9"/>
  <c r="AE939" i="9"/>
  <c r="AF939" i="9"/>
  <c r="AG939" i="9"/>
  <c r="AH939" i="9"/>
  <c r="AI939" i="9"/>
  <c r="AJ939" i="9"/>
  <c r="AK939" i="9"/>
  <c r="AL939" i="9"/>
  <c r="AM939" i="9"/>
  <c r="AN939" i="9"/>
  <c r="AO939" i="9"/>
  <c r="AP939" i="9"/>
  <c r="AQ939" i="9"/>
  <c r="AR939" i="9"/>
  <c r="AS939" i="9"/>
  <c r="AT939" i="9"/>
  <c r="AU939" i="9"/>
  <c r="AV939" i="9"/>
  <c r="AW939" i="9"/>
  <c r="AX939" i="9"/>
  <c r="AY939" i="9"/>
  <c r="AZ939" i="9"/>
  <c r="BA939" i="9"/>
  <c r="BB939" i="9"/>
  <c r="BC939" i="9"/>
  <c r="BD939" i="9"/>
  <c r="BE939" i="9"/>
  <c r="BF939" i="9"/>
  <c r="BG939" i="9"/>
  <c r="BH939" i="9"/>
  <c r="BI939" i="9"/>
  <c r="BJ939" i="9"/>
  <c r="BK939" i="9"/>
  <c r="B940" i="9"/>
  <c r="BL940" i="9" s="1"/>
  <c r="C940" i="9"/>
  <c r="D940" i="9"/>
  <c r="F940" i="9" s="1"/>
  <c r="E940" i="9"/>
  <c r="G940" i="9"/>
  <c r="H940" i="9"/>
  <c r="I940" i="9"/>
  <c r="J940" i="9"/>
  <c r="K940" i="9"/>
  <c r="L940" i="9"/>
  <c r="M940" i="9"/>
  <c r="N940" i="9"/>
  <c r="O940" i="9"/>
  <c r="P940" i="9"/>
  <c r="Q940" i="9"/>
  <c r="R940" i="9"/>
  <c r="S940" i="9"/>
  <c r="T940" i="9"/>
  <c r="U940" i="9"/>
  <c r="V940" i="9"/>
  <c r="W940" i="9"/>
  <c r="X940" i="9"/>
  <c r="Y940" i="9"/>
  <c r="Z940" i="9"/>
  <c r="AA940" i="9"/>
  <c r="AB940" i="9"/>
  <c r="AC940" i="9"/>
  <c r="AD940" i="9"/>
  <c r="AE940" i="9"/>
  <c r="AF940" i="9"/>
  <c r="AG940" i="9"/>
  <c r="AH940" i="9"/>
  <c r="AI940" i="9"/>
  <c r="AJ940" i="9"/>
  <c r="AK940" i="9"/>
  <c r="AL940" i="9"/>
  <c r="AM940" i="9"/>
  <c r="AN940" i="9"/>
  <c r="AO940" i="9"/>
  <c r="AP940" i="9"/>
  <c r="AQ940" i="9"/>
  <c r="AR940" i="9"/>
  <c r="AS940" i="9"/>
  <c r="AT940" i="9"/>
  <c r="AU940" i="9"/>
  <c r="AV940" i="9"/>
  <c r="AW940" i="9"/>
  <c r="AX940" i="9"/>
  <c r="AY940" i="9"/>
  <c r="AZ940" i="9"/>
  <c r="BA940" i="9"/>
  <c r="BB940" i="9"/>
  <c r="BC940" i="9"/>
  <c r="BD940" i="9"/>
  <c r="BE940" i="9"/>
  <c r="BF940" i="9"/>
  <c r="BG940" i="9"/>
  <c r="BH940" i="9"/>
  <c r="BI940" i="9"/>
  <c r="BJ940" i="9"/>
  <c r="BK940" i="9"/>
  <c r="B941" i="9"/>
  <c r="BL941" i="9" s="1"/>
  <c r="C941" i="9"/>
  <c r="D941" i="9"/>
  <c r="F941" i="9" s="1"/>
  <c r="E941" i="9"/>
  <c r="G941" i="9"/>
  <c r="H941" i="9"/>
  <c r="I941" i="9"/>
  <c r="J941" i="9"/>
  <c r="K941" i="9"/>
  <c r="L941" i="9"/>
  <c r="M941" i="9"/>
  <c r="N941" i="9"/>
  <c r="O941" i="9"/>
  <c r="P941" i="9"/>
  <c r="Q941" i="9"/>
  <c r="R941" i="9"/>
  <c r="S941" i="9"/>
  <c r="T941" i="9"/>
  <c r="U941" i="9"/>
  <c r="V941" i="9"/>
  <c r="W941" i="9"/>
  <c r="X941" i="9"/>
  <c r="Y941" i="9"/>
  <c r="Z941" i="9"/>
  <c r="AA941" i="9"/>
  <c r="AB941" i="9"/>
  <c r="AC941" i="9"/>
  <c r="AD941" i="9"/>
  <c r="AE941" i="9"/>
  <c r="AF941" i="9"/>
  <c r="AG941" i="9"/>
  <c r="AH941" i="9"/>
  <c r="AI941" i="9"/>
  <c r="AJ941" i="9"/>
  <c r="AK941" i="9"/>
  <c r="AL941" i="9"/>
  <c r="AM941" i="9"/>
  <c r="AN941" i="9"/>
  <c r="AO941" i="9"/>
  <c r="AP941" i="9"/>
  <c r="AQ941" i="9"/>
  <c r="AR941" i="9"/>
  <c r="AS941" i="9"/>
  <c r="AT941" i="9"/>
  <c r="AU941" i="9"/>
  <c r="AV941" i="9"/>
  <c r="AW941" i="9"/>
  <c r="AX941" i="9"/>
  <c r="AY941" i="9"/>
  <c r="AZ941" i="9"/>
  <c r="BA941" i="9"/>
  <c r="BB941" i="9"/>
  <c r="BC941" i="9"/>
  <c r="BD941" i="9"/>
  <c r="BE941" i="9"/>
  <c r="BF941" i="9"/>
  <c r="BG941" i="9"/>
  <c r="BH941" i="9"/>
  <c r="BI941" i="9"/>
  <c r="BJ941" i="9"/>
  <c r="BK941" i="9"/>
  <c r="B942" i="9"/>
  <c r="C942" i="9"/>
  <c r="D942" i="9"/>
  <c r="F942" i="9" s="1"/>
  <c r="E942" i="9"/>
  <c r="G942" i="9"/>
  <c r="H942" i="9"/>
  <c r="I942" i="9"/>
  <c r="J942" i="9"/>
  <c r="K942" i="9"/>
  <c r="L942" i="9"/>
  <c r="M942" i="9"/>
  <c r="N942" i="9"/>
  <c r="O942" i="9"/>
  <c r="P942" i="9"/>
  <c r="Q942" i="9"/>
  <c r="R942" i="9"/>
  <c r="S942" i="9"/>
  <c r="T942" i="9"/>
  <c r="U942" i="9"/>
  <c r="V942" i="9"/>
  <c r="W942" i="9"/>
  <c r="X942" i="9"/>
  <c r="Y942" i="9"/>
  <c r="Z942" i="9"/>
  <c r="AA942" i="9"/>
  <c r="AB942" i="9"/>
  <c r="AC942" i="9"/>
  <c r="AD942" i="9"/>
  <c r="AE942" i="9"/>
  <c r="AF942" i="9"/>
  <c r="AG942" i="9"/>
  <c r="AH942" i="9"/>
  <c r="AI942" i="9"/>
  <c r="AJ942" i="9"/>
  <c r="AK942" i="9"/>
  <c r="AL942" i="9"/>
  <c r="AM942" i="9"/>
  <c r="AN942" i="9"/>
  <c r="AO942" i="9"/>
  <c r="AP942" i="9"/>
  <c r="AQ942" i="9"/>
  <c r="AR942" i="9"/>
  <c r="AS942" i="9"/>
  <c r="AT942" i="9"/>
  <c r="AU942" i="9"/>
  <c r="AV942" i="9"/>
  <c r="AW942" i="9"/>
  <c r="AX942" i="9"/>
  <c r="AY942" i="9"/>
  <c r="AZ942" i="9"/>
  <c r="BA942" i="9"/>
  <c r="BB942" i="9"/>
  <c r="BC942" i="9"/>
  <c r="BD942" i="9"/>
  <c r="BE942" i="9"/>
  <c r="BF942" i="9"/>
  <c r="BG942" i="9"/>
  <c r="BH942" i="9"/>
  <c r="BI942" i="9"/>
  <c r="BJ942" i="9"/>
  <c r="BK942" i="9"/>
  <c r="B943" i="9"/>
  <c r="BO943" i="9" s="1"/>
  <c r="C943" i="9"/>
  <c r="D943" i="9"/>
  <c r="F943" i="9" s="1"/>
  <c r="E943" i="9"/>
  <c r="G943" i="9"/>
  <c r="H943" i="9"/>
  <c r="I943" i="9"/>
  <c r="J943" i="9"/>
  <c r="K943" i="9"/>
  <c r="L943" i="9"/>
  <c r="M943" i="9"/>
  <c r="N943" i="9"/>
  <c r="O943" i="9"/>
  <c r="P943" i="9"/>
  <c r="Q943" i="9"/>
  <c r="R943" i="9"/>
  <c r="S943" i="9"/>
  <c r="T943" i="9"/>
  <c r="U943" i="9"/>
  <c r="V943" i="9"/>
  <c r="W943" i="9"/>
  <c r="X943" i="9"/>
  <c r="Y943" i="9"/>
  <c r="Z943" i="9"/>
  <c r="AA943" i="9"/>
  <c r="AB943" i="9"/>
  <c r="AC943" i="9"/>
  <c r="AD943" i="9"/>
  <c r="AE943" i="9"/>
  <c r="AF943" i="9"/>
  <c r="AG943" i="9"/>
  <c r="AH943" i="9"/>
  <c r="AI943" i="9"/>
  <c r="AJ943" i="9"/>
  <c r="AK943" i="9"/>
  <c r="AL943" i="9"/>
  <c r="AM943" i="9"/>
  <c r="AN943" i="9"/>
  <c r="AO943" i="9"/>
  <c r="AP943" i="9"/>
  <c r="AQ943" i="9"/>
  <c r="AR943" i="9"/>
  <c r="AS943" i="9"/>
  <c r="AT943" i="9"/>
  <c r="AU943" i="9"/>
  <c r="AV943" i="9"/>
  <c r="AW943" i="9"/>
  <c r="AX943" i="9"/>
  <c r="AY943" i="9"/>
  <c r="AZ943" i="9"/>
  <c r="BA943" i="9"/>
  <c r="BB943" i="9"/>
  <c r="BC943" i="9"/>
  <c r="BD943" i="9"/>
  <c r="BE943" i="9"/>
  <c r="BF943" i="9"/>
  <c r="BG943" i="9"/>
  <c r="BH943" i="9"/>
  <c r="BI943" i="9"/>
  <c r="BJ943" i="9"/>
  <c r="BK943" i="9"/>
  <c r="B944" i="9"/>
  <c r="C944" i="9"/>
  <c r="D944" i="9"/>
  <c r="F944" i="9" s="1"/>
  <c r="E944" i="9"/>
  <c r="G944" i="9"/>
  <c r="H944" i="9"/>
  <c r="I944" i="9"/>
  <c r="J944" i="9"/>
  <c r="K944" i="9"/>
  <c r="L944" i="9"/>
  <c r="M944" i="9"/>
  <c r="N944" i="9"/>
  <c r="O944" i="9"/>
  <c r="P944" i="9"/>
  <c r="Q944" i="9"/>
  <c r="R944" i="9"/>
  <c r="S944" i="9"/>
  <c r="T944" i="9"/>
  <c r="U944" i="9"/>
  <c r="V944" i="9"/>
  <c r="W944" i="9"/>
  <c r="X944" i="9"/>
  <c r="Y944" i="9"/>
  <c r="Z944" i="9"/>
  <c r="AA944" i="9"/>
  <c r="AB944" i="9"/>
  <c r="AC944" i="9"/>
  <c r="AD944" i="9"/>
  <c r="AE944" i="9"/>
  <c r="AF944" i="9"/>
  <c r="AG944" i="9"/>
  <c r="AH944" i="9"/>
  <c r="AI944" i="9"/>
  <c r="AJ944" i="9"/>
  <c r="AK944" i="9"/>
  <c r="AL944" i="9"/>
  <c r="AM944" i="9"/>
  <c r="AN944" i="9"/>
  <c r="AO944" i="9"/>
  <c r="AP944" i="9"/>
  <c r="AQ944" i="9"/>
  <c r="AR944" i="9"/>
  <c r="AS944" i="9"/>
  <c r="AT944" i="9"/>
  <c r="AU944" i="9"/>
  <c r="AV944" i="9"/>
  <c r="AW944" i="9"/>
  <c r="AX944" i="9"/>
  <c r="AY944" i="9"/>
  <c r="AZ944" i="9"/>
  <c r="BA944" i="9"/>
  <c r="BB944" i="9"/>
  <c r="BC944" i="9"/>
  <c r="BD944" i="9"/>
  <c r="BE944" i="9"/>
  <c r="BF944" i="9"/>
  <c r="BG944" i="9"/>
  <c r="BH944" i="9"/>
  <c r="BI944" i="9"/>
  <c r="BJ944" i="9"/>
  <c r="BK944" i="9"/>
  <c r="B945" i="9"/>
  <c r="C945" i="9"/>
  <c r="D945" i="9"/>
  <c r="F945" i="9" s="1"/>
  <c r="E945" i="9"/>
  <c r="G945" i="9"/>
  <c r="H945" i="9"/>
  <c r="I945" i="9"/>
  <c r="J945" i="9"/>
  <c r="K945" i="9"/>
  <c r="L945" i="9"/>
  <c r="M945" i="9"/>
  <c r="N945" i="9"/>
  <c r="O945" i="9"/>
  <c r="P945" i="9"/>
  <c r="Q945" i="9"/>
  <c r="R945" i="9"/>
  <c r="S945" i="9"/>
  <c r="T945" i="9"/>
  <c r="U945" i="9"/>
  <c r="V945" i="9"/>
  <c r="W945" i="9"/>
  <c r="X945" i="9"/>
  <c r="Y945" i="9"/>
  <c r="Z945" i="9"/>
  <c r="AA945" i="9"/>
  <c r="AB945" i="9"/>
  <c r="AC945" i="9"/>
  <c r="AD945" i="9"/>
  <c r="AE945" i="9"/>
  <c r="AF945" i="9"/>
  <c r="AG945" i="9"/>
  <c r="AH945" i="9"/>
  <c r="AI945" i="9"/>
  <c r="AJ945" i="9"/>
  <c r="AK945" i="9"/>
  <c r="AL945" i="9"/>
  <c r="AM945" i="9"/>
  <c r="AN945" i="9"/>
  <c r="AO945" i="9"/>
  <c r="AP945" i="9"/>
  <c r="AQ945" i="9"/>
  <c r="AR945" i="9"/>
  <c r="AS945" i="9"/>
  <c r="AT945" i="9"/>
  <c r="AU945" i="9"/>
  <c r="AV945" i="9"/>
  <c r="AW945" i="9"/>
  <c r="AX945" i="9"/>
  <c r="AY945" i="9"/>
  <c r="AZ945" i="9"/>
  <c r="BA945" i="9"/>
  <c r="BB945" i="9"/>
  <c r="BC945" i="9"/>
  <c r="BD945" i="9"/>
  <c r="BE945" i="9"/>
  <c r="BF945" i="9"/>
  <c r="BG945" i="9"/>
  <c r="BH945" i="9"/>
  <c r="BI945" i="9"/>
  <c r="BJ945" i="9"/>
  <c r="BK945" i="9"/>
  <c r="B946" i="9"/>
  <c r="BL946" i="9" s="1"/>
  <c r="C946" i="9"/>
  <c r="D946" i="9"/>
  <c r="F946" i="9" s="1"/>
  <c r="E946" i="9"/>
  <c r="G946" i="9"/>
  <c r="H946" i="9"/>
  <c r="I946" i="9"/>
  <c r="J946" i="9"/>
  <c r="K946" i="9"/>
  <c r="L946" i="9"/>
  <c r="M946" i="9"/>
  <c r="N946" i="9"/>
  <c r="O946" i="9"/>
  <c r="P946" i="9"/>
  <c r="Q946" i="9"/>
  <c r="R946" i="9"/>
  <c r="S946" i="9"/>
  <c r="T946" i="9"/>
  <c r="U946" i="9"/>
  <c r="V946" i="9"/>
  <c r="W946" i="9"/>
  <c r="X946" i="9"/>
  <c r="Y946" i="9"/>
  <c r="Z946" i="9"/>
  <c r="AA946" i="9"/>
  <c r="AB946" i="9"/>
  <c r="AC946" i="9"/>
  <c r="AD946" i="9"/>
  <c r="AE946" i="9"/>
  <c r="AF946" i="9"/>
  <c r="AG946" i="9"/>
  <c r="AH946" i="9"/>
  <c r="AI946" i="9"/>
  <c r="AJ946" i="9"/>
  <c r="AK946" i="9"/>
  <c r="AL946" i="9"/>
  <c r="AM946" i="9"/>
  <c r="AN946" i="9"/>
  <c r="AO946" i="9"/>
  <c r="AP946" i="9"/>
  <c r="AQ946" i="9"/>
  <c r="AR946" i="9"/>
  <c r="AS946" i="9"/>
  <c r="AT946" i="9"/>
  <c r="AU946" i="9"/>
  <c r="AV946" i="9"/>
  <c r="AW946" i="9"/>
  <c r="AX946" i="9"/>
  <c r="AY946" i="9"/>
  <c r="AZ946" i="9"/>
  <c r="BA946" i="9"/>
  <c r="BB946" i="9"/>
  <c r="BC946" i="9"/>
  <c r="BD946" i="9"/>
  <c r="BE946" i="9"/>
  <c r="BF946" i="9"/>
  <c r="BG946" i="9"/>
  <c r="BH946" i="9"/>
  <c r="BI946" i="9"/>
  <c r="BJ946" i="9"/>
  <c r="BK946" i="9"/>
  <c r="B947" i="9"/>
  <c r="BN947" i="9" s="1"/>
  <c r="C947" i="9"/>
  <c r="D947" i="9"/>
  <c r="F947" i="9" s="1"/>
  <c r="E947" i="9"/>
  <c r="G947" i="9"/>
  <c r="H947" i="9"/>
  <c r="I947" i="9"/>
  <c r="J947" i="9"/>
  <c r="K947" i="9"/>
  <c r="L947" i="9"/>
  <c r="M947" i="9"/>
  <c r="N947" i="9"/>
  <c r="O947" i="9"/>
  <c r="P947" i="9"/>
  <c r="Q947" i="9"/>
  <c r="R947" i="9"/>
  <c r="S947" i="9"/>
  <c r="T947" i="9"/>
  <c r="U947" i="9"/>
  <c r="V947" i="9"/>
  <c r="W947" i="9"/>
  <c r="X947" i="9"/>
  <c r="Y947" i="9"/>
  <c r="Z947" i="9"/>
  <c r="AA947" i="9"/>
  <c r="AB947" i="9"/>
  <c r="AC947" i="9"/>
  <c r="AD947" i="9"/>
  <c r="AE947" i="9"/>
  <c r="AF947" i="9"/>
  <c r="AG947" i="9"/>
  <c r="AH947" i="9"/>
  <c r="AI947" i="9"/>
  <c r="AJ947" i="9"/>
  <c r="AK947" i="9"/>
  <c r="AL947" i="9"/>
  <c r="AM947" i="9"/>
  <c r="AN947" i="9"/>
  <c r="AO947" i="9"/>
  <c r="AP947" i="9"/>
  <c r="AQ947" i="9"/>
  <c r="AR947" i="9"/>
  <c r="AS947" i="9"/>
  <c r="AT947" i="9"/>
  <c r="AU947" i="9"/>
  <c r="AV947" i="9"/>
  <c r="AW947" i="9"/>
  <c r="AX947" i="9"/>
  <c r="AY947" i="9"/>
  <c r="AZ947" i="9"/>
  <c r="BA947" i="9"/>
  <c r="BB947" i="9"/>
  <c r="BC947" i="9"/>
  <c r="BD947" i="9"/>
  <c r="BE947" i="9"/>
  <c r="BF947" i="9"/>
  <c r="BG947" i="9"/>
  <c r="BH947" i="9"/>
  <c r="BI947" i="9"/>
  <c r="BJ947" i="9"/>
  <c r="BK947" i="9"/>
  <c r="B948" i="9"/>
  <c r="C948" i="9"/>
  <c r="D948" i="9"/>
  <c r="F948" i="9" s="1"/>
  <c r="E948" i="9"/>
  <c r="G948" i="9"/>
  <c r="H948" i="9"/>
  <c r="I948" i="9"/>
  <c r="J948" i="9"/>
  <c r="K948" i="9"/>
  <c r="L948" i="9"/>
  <c r="M948" i="9"/>
  <c r="N948" i="9"/>
  <c r="O948" i="9"/>
  <c r="P948" i="9"/>
  <c r="Q948" i="9"/>
  <c r="R948" i="9"/>
  <c r="S948" i="9"/>
  <c r="T948" i="9"/>
  <c r="U948" i="9"/>
  <c r="V948" i="9"/>
  <c r="W948" i="9"/>
  <c r="X948" i="9"/>
  <c r="Y948" i="9"/>
  <c r="Z948" i="9"/>
  <c r="AA948" i="9"/>
  <c r="AB948" i="9"/>
  <c r="AC948" i="9"/>
  <c r="AD948" i="9"/>
  <c r="AE948" i="9"/>
  <c r="AF948" i="9"/>
  <c r="AG948" i="9"/>
  <c r="AH948" i="9"/>
  <c r="AI948" i="9"/>
  <c r="AJ948" i="9"/>
  <c r="AK948" i="9"/>
  <c r="AL948" i="9"/>
  <c r="AM948" i="9"/>
  <c r="AN948" i="9"/>
  <c r="AO948" i="9"/>
  <c r="AP948" i="9"/>
  <c r="AQ948" i="9"/>
  <c r="AR948" i="9"/>
  <c r="AS948" i="9"/>
  <c r="AT948" i="9"/>
  <c r="AU948" i="9"/>
  <c r="AV948" i="9"/>
  <c r="AW948" i="9"/>
  <c r="AX948" i="9"/>
  <c r="AY948" i="9"/>
  <c r="AZ948" i="9"/>
  <c r="BA948" i="9"/>
  <c r="BB948" i="9"/>
  <c r="BC948" i="9"/>
  <c r="BD948" i="9"/>
  <c r="BE948" i="9"/>
  <c r="BF948" i="9"/>
  <c r="BG948" i="9"/>
  <c r="BH948" i="9"/>
  <c r="BI948" i="9"/>
  <c r="BJ948" i="9"/>
  <c r="BK948" i="9"/>
  <c r="B949" i="9"/>
  <c r="BO949" i="9" s="1"/>
  <c r="C949" i="9"/>
  <c r="D949" i="9"/>
  <c r="F949" i="9" s="1"/>
  <c r="E949" i="9"/>
  <c r="G949" i="9"/>
  <c r="H949" i="9"/>
  <c r="I949" i="9"/>
  <c r="J949" i="9"/>
  <c r="K949" i="9"/>
  <c r="L949" i="9"/>
  <c r="M949" i="9"/>
  <c r="N949" i="9"/>
  <c r="O949" i="9"/>
  <c r="P949" i="9"/>
  <c r="Q949" i="9"/>
  <c r="R949" i="9"/>
  <c r="S949" i="9"/>
  <c r="T949" i="9"/>
  <c r="U949" i="9"/>
  <c r="V949" i="9"/>
  <c r="W949" i="9"/>
  <c r="X949" i="9"/>
  <c r="Y949" i="9"/>
  <c r="Z949" i="9"/>
  <c r="AA949" i="9"/>
  <c r="AB949" i="9"/>
  <c r="AC949" i="9"/>
  <c r="AD949" i="9"/>
  <c r="AE949" i="9"/>
  <c r="AF949" i="9"/>
  <c r="AG949" i="9"/>
  <c r="AH949" i="9"/>
  <c r="AI949" i="9"/>
  <c r="AJ949" i="9"/>
  <c r="AK949" i="9"/>
  <c r="AL949" i="9"/>
  <c r="AM949" i="9"/>
  <c r="AN949" i="9"/>
  <c r="AO949" i="9"/>
  <c r="AP949" i="9"/>
  <c r="AQ949" i="9"/>
  <c r="AR949" i="9"/>
  <c r="AS949" i="9"/>
  <c r="AT949" i="9"/>
  <c r="AU949" i="9"/>
  <c r="AV949" i="9"/>
  <c r="AW949" i="9"/>
  <c r="AX949" i="9"/>
  <c r="AY949" i="9"/>
  <c r="AZ949" i="9"/>
  <c r="BA949" i="9"/>
  <c r="BB949" i="9"/>
  <c r="BC949" i="9"/>
  <c r="BD949" i="9"/>
  <c r="BE949" i="9"/>
  <c r="BF949" i="9"/>
  <c r="BG949" i="9"/>
  <c r="BH949" i="9"/>
  <c r="BI949" i="9"/>
  <c r="BJ949" i="9"/>
  <c r="BK949" i="9"/>
  <c r="B950" i="9"/>
  <c r="C950" i="9"/>
  <c r="D950" i="9"/>
  <c r="F950" i="9" s="1"/>
  <c r="E950" i="9"/>
  <c r="G950" i="9"/>
  <c r="H950" i="9"/>
  <c r="I950" i="9"/>
  <c r="J950" i="9"/>
  <c r="K950" i="9"/>
  <c r="L950" i="9"/>
  <c r="M950" i="9"/>
  <c r="N950" i="9"/>
  <c r="O950" i="9"/>
  <c r="P950" i="9"/>
  <c r="Q950" i="9"/>
  <c r="R950" i="9"/>
  <c r="S950" i="9"/>
  <c r="T950" i="9"/>
  <c r="U950" i="9"/>
  <c r="V950" i="9"/>
  <c r="W950" i="9"/>
  <c r="X950" i="9"/>
  <c r="Y950" i="9"/>
  <c r="Z950" i="9"/>
  <c r="AA950" i="9"/>
  <c r="AB950" i="9"/>
  <c r="AC950" i="9"/>
  <c r="AD950" i="9"/>
  <c r="AE950" i="9"/>
  <c r="AF950" i="9"/>
  <c r="AG950" i="9"/>
  <c r="AH950" i="9"/>
  <c r="AI950" i="9"/>
  <c r="AJ950" i="9"/>
  <c r="AK950" i="9"/>
  <c r="AL950" i="9"/>
  <c r="AM950" i="9"/>
  <c r="AN950" i="9"/>
  <c r="AO950" i="9"/>
  <c r="AP950" i="9"/>
  <c r="AQ950" i="9"/>
  <c r="AR950" i="9"/>
  <c r="AS950" i="9"/>
  <c r="AT950" i="9"/>
  <c r="AU950" i="9"/>
  <c r="AV950" i="9"/>
  <c r="AW950" i="9"/>
  <c r="AX950" i="9"/>
  <c r="AY950" i="9"/>
  <c r="AZ950" i="9"/>
  <c r="BA950" i="9"/>
  <c r="BB950" i="9"/>
  <c r="BC950" i="9"/>
  <c r="BD950" i="9"/>
  <c r="BE950" i="9"/>
  <c r="BF950" i="9"/>
  <c r="BG950" i="9"/>
  <c r="BH950" i="9"/>
  <c r="BI950" i="9"/>
  <c r="BJ950" i="9"/>
  <c r="BK950" i="9"/>
  <c r="B951" i="9"/>
  <c r="C951" i="9"/>
  <c r="D951" i="9"/>
  <c r="F951" i="9" s="1"/>
  <c r="E951" i="9"/>
  <c r="G951" i="9"/>
  <c r="H951" i="9"/>
  <c r="I951" i="9"/>
  <c r="J951" i="9"/>
  <c r="K951" i="9"/>
  <c r="L951" i="9"/>
  <c r="M951" i="9"/>
  <c r="N951" i="9"/>
  <c r="O951" i="9"/>
  <c r="P951" i="9"/>
  <c r="Q951" i="9"/>
  <c r="R951" i="9"/>
  <c r="S951" i="9"/>
  <c r="T951" i="9"/>
  <c r="U951" i="9"/>
  <c r="V951" i="9"/>
  <c r="W951" i="9"/>
  <c r="X951" i="9"/>
  <c r="Y951" i="9"/>
  <c r="Z951" i="9"/>
  <c r="AA951" i="9"/>
  <c r="AB951" i="9"/>
  <c r="AC951" i="9"/>
  <c r="AD951" i="9"/>
  <c r="AE951" i="9"/>
  <c r="AF951" i="9"/>
  <c r="AG951" i="9"/>
  <c r="AH951" i="9"/>
  <c r="AI951" i="9"/>
  <c r="AJ951" i="9"/>
  <c r="AK951" i="9"/>
  <c r="AL951" i="9"/>
  <c r="AM951" i="9"/>
  <c r="AN951" i="9"/>
  <c r="AO951" i="9"/>
  <c r="AP951" i="9"/>
  <c r="AQ951" i="9"/>
  <c r="AR951" i="9"/>
  <c r="AS951" i="9"/>
  <c r="AT951" i="9"/>
  <c r="AU951" i="9"/>
  <c r="AV951" i="9"/>
  <c r="AW951" i="9"/>
  <c r="AX951" i="9"/>
  <c r="AY951" i="9"/>
  <c r="AZ951" i="9"/>
  <c r="BA951" i="9"/>
  <c r="BB951" i="9"/>
  <c r="BC951" i="9"/>
  <c r="BD951" i="9"/>
  <c r="BE951" i="9"/>
  <c r="BF951" i="9"/>
  <c r="BG951" i="9"/>
  <c r="BH951" i="9"/>
  <c r="BI951" i="9"/>
  <c r="BJ951" i="9"/>
  <c r="BK951" i="9"/>
  <c r="B952" i="9"/>
  <c r="C952" i="9"/>
  <c r="D952" i="9"/>
  <c r="F952" i="9" s="1"/>
  <c r="E952" i="9"/>
  <c r="G952" i="9"/>
  <c r="H952" i="9"/>
  <c r="I952" i="9"/>
  <c r="J952" i="9"/>
  <c r="K952" i="9"/>
  <c r="L952" i="9"/>
  <c r="M952" i="9"/>
  <c r="N952" i="9"/>
  <c r="O952" i="9"/>
  <c r="P952" i="9"/>
  <c r="Q952" i="9"/>
  <c r="R952" i="9"/>
  <c r="S952" i="9"/>
  <c r="T952" i="9"/>
  <c r="U952" i="9"/>
  <c r="V952" i="9"/>
  <c r="W952" i="9"/>
  <c r="X952" i="9"/>
  <c r="Y952" i="9"/>
  <c r="Z952" i="9"/>
  <c r="AA952" i="9"/>
  <c r="AB952" i="9"/>
  <c r="AC952" i="9"/>
  <c r="AD952" i="9"/>
  <c r="AE952" i="9"/>
  <c r="AF952" i="9"/>
  <c r="AG952" i="9"/>
  <c r="AH952" i="9"/>
  <c r="AI952" i="9"/>
  <c r="AJ952" i="9"/>
  <c r="AK952" i="9"/>
  <c r="AL952" i="9"/>
  <c r="AM952" i="9"/>
  <c r="AN952" i="9"/>
  <c r="AO952" i="9"/>
  <c r="AP952" i="9"/>
  <c r="AQ952" i="9"/>
  <c r="AR952" i="9"/>
  <c r="AS952" i="9"/>
  <c r="AT952" i="9"/>
  <c r="AU952" i="9"/>
  <c r="AV952" i="9"/>
  <c r="AW952" i="9"/>
  <c r="AX952" i="9"/>
  <c r="AY952" i="9"/>
  <c r="AZ952" i="9"/>
  <c r="BA952" i="9"/>
  <c r="BB952" i="9"/>
  <c r="BC952" i="9"/>
  <c r="BD952" i="9"/>
  <c r="BE952" i="9"/>
  <c r="BF952" i="9"/>
  <c r="BG952" i="9"/>
  <c r="BH952" i="9"/>
  <c r="BI952" i="9"/>
  <c r="BJ952" i="9"/>
  <c r="BK952" i="9"/>
  <c r="B953" i="9"/>
  <c r="BN953" i="9" s="1"/>
  <c r="C953" i="9"/>
  <c r="D953" i="9"/>
  <c r="F953" i="9" s="1"/>
  <c r="E953" i="9"/>
  <c r="G953" i="9"/>
  <c r="H953" i="9"/>
  <c r="I953" i="9"/>
  <c r="J953" i="9"/>
  <c r="K953" i="9"/>
  <c r="L953" i="9"/>
  <c r="M953" i="9"/>
  <c r="N953" i="9"/>
  <c r="O953" i="9"/>
  <c r="P953" i="9"/>
  <c r="Q953" i="9"/>
  <c r="R953" i="9"/>
  <c r="S953" i="9"/>
  <c r="T953" i="9"/>
  <c r="U953" i="9"/>
  <c r="V953" i="9"/>
  <c r="W953" i="9"/>
  <c r="X953" i="9"/>
  <c r="Y953" i="9"/>
  <c r="Z953" i="9"/>
  <c r="AA953" i="9"/>
  <c r="AB953" i="9"/>
  <c r="AC953" i="9"/>
  <c r="AD953" i="9"/>
  <c r="AE953" i="9"/>
  <c r="AF953" i="9"/>
  <c r="AG953" i="9"/>
  <c r="AH953" i="9"/>
  <c r="AI953" i="9"/>
  <c r="AJ953" i="9"/>
  <c r="AK953" i="9"/>
  <c r="AL953" i="9"/>
  <c r="AM953" i="9"/>
  <c r="AN953" i="9"/>
  <c r="AO953" i="9"/>
  <c r="AP953" i="9"/>
  <c r="AQ953" i="9"/>
  <c r="AR953" i="9"/>
  <c r="AS953" i="9"/>
  <c r="AT953" i="9"/>
  <c r="AU953" i="9"/>
  <c r="AV953" i="9"/>
  <c r="AW953" i="9"/>
  <c r="AX953" i="9"/>
  <c r="AY953" i="9"/>
  <c r="AZ953" i="9"/>
  <c r="BA953" i="9"/>
  <c r="BB953" i="9"/>
  <c r="BC953" i="9"/>
  <c r="BD953" i="9"/>
  <c r="BE953" i="9"/>
  <c r="BF953" i="9"/>
  <c r="BG953" i="9"/>
  <c r="BH953" i="9"/>
  <c r="BI953" i="9"/>
  <c r="BJ953" i="9"/>
  <c r="BK953" i="9"/>
  <c r="B954" i="9"/>
  <c r="C954" i="9"/>
  <c r="D954" i="9"/>
  <c r="F954" i="9" s="1"/>
  <c r="E954" i="9"/>
  <c r="G954" i="9"/>
  <c r="H954" i="9"/>
  <c r="I954" i="9"/>
  <c r="J954" i="9"/>
  <c r="K954" i="9"/>
  <c r="L954" i="9"/>
  <c r="M954" i="9"/>
  <c r="N954" i="9"/>
  <c r="O954" i="9"/>
  <c r="P954" i="9"/>
  <c r="Q954" i="9"/>
  <c r="R954" i="9"/>
  <c r="S954" i="9"/>
  <c r="T954" i="9"/>
  <c r="U954" i="9"/>
  <c r="V954" i="9"/>
  <c r="W954" i="9"/>
  <c r="X954" i="9"/>
  <c r="Y954" i="9"/>
  <c r="Z954" i="9"/>
  <c r="AA954" i="9"/>
  <c r="AB954" i="9"/>
  <c r="AC954" i="9"/>
  <c r="AD954" i="9"/>
  <c r="AE954" i="9"/>
  <c r="AF954" i="9"/>
  <c r="AG954" i="9"/>
  <c r="AH954" i="9"/>
  <c r="AI954" i="9"/>
  <c r="AJ954" i="9"/>
  <c r="AK954" i="9"/>
  <c r="AL954" i="9"/>
  <c r="AM954" i="9"/>
  <c r="AN954" i="9"/>
  <c r="AO954" i="9"/>
  <c r="AP954" i="9"/>
  <c r="AQ954" i="9"/>
  <c r="AR954" i="9"/>
  <c r="AS954" i="9"/>
  <c r="AT954" i="9"/>
  <c r="AU954" i="9"/>
  <c r="AV954" i="9"/>
  <c r="AW954" i="9"/>
  <c r="AX954" i="9"/>
  <c r="AY954" i="9"/>
  <c r="AZ954" i="9"/>
  <c r="BA954" i="9"/>
  <c r="BB954" i="9"/>
  <c r="BC954" i="9"/>
  <c r="BD954" i="9"/>
  <c r="BE954" i="9"/>
  <c r="BF954" i="9"/>
  <c r="BG954" i="9"/>
  <c r="BH954" i="9"/>
  <c r="BI954" i="9"/>
  <c r="BJ954" i="9"/>
  <c r="BK954" i="9"/>
  <c r="B955" i="9"/>
  <c r="BL955" i="9" s="1"/>
  <c r="C955" i="9"/>
  <c r="D955" i="9"/>
  <c r="F955" i="9" s="1"/>
  <c r="E955" i="9"/>
  <c r="G955" i="9"/>
  <c r="H955" i="9"/>
  <c r="I955" i="9"/>
  <c r="J955" i="9"/>
  <c r="K955" i="9"/>
  <c r="L955" i="9"/>
  <c r="M955" i="9"/>
  <c r="N955" i="9"/>
  <c r="O955" i="9"/>
  <c r="P955" i="9"/>
  <c r="Q955" i="9"/>
  <c r="R955" i="9"/>
  <c r="S955" i="9"/>
  <c r="T955" i="9"/>
  <c r="U955" i="9"/>
  <c r="V955" i="9"/>
  <c r="W955" i="9"/>
  <c r="X955" i="9"/>
  <c r="Y955" i="9"/>
  <c r="Z955" i="9"/>
  <c r="AA955" i="9"/>
  <c r="AB955" i="9"/>
  <c r="AC955" i="9"/>
  <c r="AD955" i="9"/>
  <c r="AE955" i="9"/>
  <c r="AF955" i="9"/>
  <c r="AG955" i="9"/>
  <c r="AH955" i="9"/>
  <c r="AI955" i="9"/>
  <c r="AJ955" i="9"/>
  <c r="AK955" i="9"/>
  <c r="AL955" i="9"/>
  <c r="AM955" i="9"/>
  <c r="AN955" i="9"/>
  <c r="AO955" i="9"/>
  <c r="AP955" i="9"/>
  <c r="AQ955" i="9"/>
  <c r="AR955" i="9"/>
  <c r="AS955" i="9"/>
  <c r="AT955" i="9"/>
  <c r="AU955" i="9"/>
  <c r="AV955" i="9"/>
  <c r="AW955" i="9"/>
  <c r="AX955" i="9"/>
  <c r="AY955" i="9"/>
  <c r="AZ955" i="9"/>
  <c r="BA955" i="9"/>
  <c r="BB955" i="9"/>
  <c r="BC955" i="9"/>
  <c r="BD955" i="9"/>
  <c r="BE955" i="9"/>
  <c r="BF955" i="9"/>
  <c r="BG955" i="9"/>
  <c r="BH955" i="9"/>
  <c r="BI955" i="9"/>
  <c r="BJ955" i="9"/>
  <c r="BK955" i="9"/>
  <c r="B956" i="9"/>
  <c r="C956" i="9"/>
  <c r="D956" i="9"/>
  <c r="F956" i="9" s="1"/>
  <c r="E956" i="9"/>
  <c r="G956" i="9"/>
  <c r="H956" i="9"/>
  <c r="I956" i="9"/>
  <c r="J956" i="9"/>
  <c r="K956" i="9"/>
  <c r="L956" i="9"/>
  <c r="M956" i="9"/>
  <c r="N956" i="9"/>
  <c r="O956" i="9"/>
  <c r="P956" i="9"/>
  <c r="Q956" i="9"/>
  <c r="R956" i="9"/>
  <c r="S956" i="9"/>
  <c r="T956" i="9"/>
  <c r="U956" i="9"/>
  <c r="V956" i="9"/>
  <c r="W956" i="9"/>
  <c r="X956" i="9"/>
  <c r="Y956" i="9"/>
  <c r="Z956" i="9"/>
  <c r="AA956" i="9"/>
  <c r="AB956" i="9"/>
  <c r="AC956" i="9"/>
  <c r="AD956" i="9"/>
  <c r="AE956" i="9"/>
  <c r="AF956" i="9"/>
  <c r="AG956" i="9"/>
  <c r="AH956" i="9"/>
  <c r="AI956" i="9"/>
  <c r="AJ956" i="9"/>
  <c r="AK956" i="9"/>
  <c r="AL956" i="9"/>
  <c r="AM956" i="9"/>
  <c r="AN956" i="9"/>
  <c r="AO956" i="9"/>
  <c r="AP956" i="9"/>
  <c r="AQ956" i="9"/>
  <c r="AR956" i="9"/>
  <c r="AS956" i="9"/>
  <c r="AT956" i="9"/>
  <c r="AU956" i="9"/>
  <c r="AV956" i="9"/>
  <c r="AW956" i="9"/>
  <c r="AX956" i="9"/>
  <c r="AY956" i="9"/>
  <c r="AZ956" i="9"/>
  <c r="BA956" i="9"/>
  <c r="BB956" i="9"/>
  <c r="BC956" i="9"/>
  <c r="BD956" i="9"/>
  <c r="BE956" i="9"/>
  <c r="BF956" i="9"/>
  <c r="BG956" i="9"/>
  <c r="BH956" i="9"/>
  <c r="BI956" i="9"/>
  <c r="BJ956" i="9"/>
  <c r="BK956" i="9"/>
  <c r="B957" i="9"/>
  <c r="BL957" i="9" s="1"/>
  <c r="C957" i="9"/>
  <c r="D957" i="9"/>
  <c r="F957" i="9" s="1"/>
  <c r="E957" i="9"/>
  <c r="G957" i="9"/>
  <c r="H957" i="9"/>
  <c r="I957" i="9"/>
  <c r="J957" i="9"/>
  <c r="K957" i="9"/>
  <c r="L957" i="9"/>
  <c r="M957" i="9"/>
  <c r="N957" i="9"/>
  <c r="O957" i="9"/>
  <c r="P957" i="9"/>
  <c r="Q957" i="9"/>
  <c r="R957" i="9"/>
  <c r="S957" i="9"/>
  <c r="T957" i="9"/>
  <c r="U957" i="9"/>
  <c r="V957" i="9"/>
  <c r="W957" i="9"/>
  <c r="X957" i="9"/>
  <c r="Y957" i="9"/>
  <c r="Z957" i="9"/>
  <c r="AA957" i="9"/>
  <c r="AB957" i="9"/>
  <c r="AC957" i="9"/>
  <c r="AD957" i="9"/>
  <c r="AE957" i="9"/>
  <c r="AF957" i="9"/>
  <c r="AG957" i="9"/>
  <c r="AH957" i="9"/>
  <c r="AI957" i="9"/>
  <c r="AJ957" i="9"/>
  <c r="AK957" i="9"/>
  <c r="AL957" i="9"/>
  <c r="AM957" i="9"/>
  <c r="AN957" i="9"/>
  <c r="AO957" i="9"/>
  <c r="AP957" i="9"/>
  <c r="AQ957" i="9"/>
  <c r="AR957" i="9"/>
  <c r="AS957" i="9"/>
  <c r="AT957" i="9"/>
  <c r="AU957" i="9"/>
  <c r="AV957" i="9"/>
  <c r="AW957" i="9"/>
  <c r="AX957" i="9"/>
  <c r="AY957" i="9"/>
  <c r="AZ957" i="9"/>
  <c r="BA957" i="9"/>
  <c r="BB957" i="9"/>
  <c r="BC957" i="9"/>
  <c r="BD957" i="9"/>
  <c r="BE957" i="9"/>
  <c r="BF957" i="9"/>
  <c r="BG957" i="9"/>
  <c r="BH957" i="9"/>
  <c r="BI957" i="9"/>
  <c r="BJ957" i="9"/>
  <c r="BK957" i="9"/>
  <c r="B958" i="9"/>
  <c r="C958" i="9"/>
  <c r="D958" i="9"/>
  <c r="F958" i="9" s="1"/>
  <c r="E958" i="9"/>
  <c r="G958" i="9"/>
  <c r="H958" i="9"/>
  <c r="I958" i="9"/>
  <c r="J958" i="9"/>
  <c r="K958" i="9"/>
  <c r="L958" i="9"/>
  <c r="M958" i="9"/>
  <c r="N958" i="9"/>
  <c r="O958" i="9"/>
  <c r="P958" i="9"/>
  <c r="Q958" i="9"/>
  <c r="R958" i="9"/>
  <c r="S958" i="9"/>
  <c r="T958" i="9"/>
  <c r="U958" i="9"/>
  <c r="V958" i="9"/>
  <c r="W958" i="9"/>
  <c r="X958" i="9"/>
  <c r="Y958" i="9"/>
  <c r="Z958" i="9"/>
  <c r="AA958" i="9"/>
  <c r="AB958" i="9"/>
  <c r="AC958" i="9"/>
  <c r="AD958" i="9"/>
  <c r="AE958" i="9"/>
  <c r="AF958" i="9"/>
  <c r="AG958" i="9"/>
  <c r="AH958" i="9"/>
  <c r="AI958" i="9"/>
  <c r="AJ958" i="9"/>
  <c r="AK958" i="9"/>
  <c r="AL958" i="9"/>
  <c r="AM958" i="9"/>
  <c r="AN958" i="9"/>
  <c r="AO958" i="9"/>
  <c r="AP958" i="9"/>
  <c r="AQ958" i="9"/>
  <c r="AR958" i="9"/>
  <c r="AS958" i="9"/>
  <c r="AT958" i="9"/>
  <c r="AU958" i="9"/>
  <c r="AV958" i="9"/>
  <c r="AW958" i="9"/>
  <c r="AX958" i="9"/>
  <c r="AY958" i="9"/>
  <c r="AZ958" i="9"/>
  <c r="BA958" i="9"/>
  <c r="BB958" i="9"/>
  <c r="BC958" i="9"/>
  <c r="BD958" i="9"/>
  <c r="BE958" i="9"/>
  <c r="BF958" i="9"/>
  <c r="BG958" i="9"/>
  <c r="BH958" i="9"/>
  <c r="BI958" i="9"/>
  <c r="BJ958" i="9"/>
  <c r="BK958" i="9"/>
  <c r="B959" i="9"/>
  <c r="BP959" i="9" s="1"/>
  <c r="C959" i="9"/>
  <c r="D959" i="9"/>
  <c r="F959" i="9" s="1"/>
  <c r="E959" i="9"/>
  <c r="G959" i="9"/>
  <c r="H959" i="9"/>
  <c r="I959" i="9"/>
  <c r="J959" i="9"/>
  <c r="K959" i="9"/>
  <c r="L959" i="9"/>
  <c r="M959" i="9"/>
  <c r="N959" i="9"/>
  <c r="O959" i="9"/>
  <c r="P959" i="9"/>
  <c r="Q959" i="9"/>
  <c r="R959" i="9"/>
  <c r="S959" i="9"/>
  <c r="T959" i="9"/>
  <c r="U959" i="9"/>
  <c r="V959" i="9"/>
  <c r="W959" i="9"/>
  <c r="X959" i="9"/>
  <c r="Y959" i="9"/>
  <c r="Z959" i="9"/>
  <c r="AA959" i="9"/>
  <c r="AB959" i="9"/>
  <c r="AC959" i="9"/>
  <c r="AD959" i="9"/>
  <c r="AE959" i="9"/>
  <c r="AF959" i="9"/>
  <c r="AG959" i="9"/>
  <c r="AH959" i="9"/>
  <c r="AI959" i="9"/>
  <c r="AJ959" i="9"/>
  <c r="AK959" i="9"/>
  <c r="AL959" i="9"/>
  <c r="AM959" i="9"/>
  <c r="AN959" i="9"/>
  <c r="AO959" i="9"/>
  <c r="AP959" i="9"/>
  <c r="AQ959" i="9"/>
  <c r="AR959" i="9"/>
  <c r="AS959" i="9"/>
  <c r="AT959" i="9"/>
  <c r="AU959" i="9"/>
  <c r="AV959" i="9"/>
  <c r="AW959" i="9"/>
  <c r="AX959" i="9"/>
  <c r="AY959" i="9"/>
  <c r="AZ959" i="9"/>
  <c r="BA959" i="9"/>
  <c r="BB959" i="9"/>
  <c r="BC959" i="9"/>
  <c r="BD959" i="9"/>
  <c r="BE959" i="9"/>
  <c r="BF959" i="9"/>
  <c r="BG959" i="9"/>
  <c r="BH959" i="9"/>
  <c r="BI959" i="9"/>
  <c r="BJ959" i="9"/>
  <c r="BK959" i="9"/>
  <c r="B960" i="9"/>
  <c r="C960" i="9"/>
  <c r="D960" i="9"/>
  <c r="F960" i="9" s="1"/>
  <c r="E960" i="9"/>
  <c r="G960" i="9"/>
  <c r="H960" i="9"/>
  <c r="I960" i="9"/>
  <c r="J960" i="9"/>
  <c r="K960" i="9"/>
  <c r="L960" i="9"/>
  <c r="M960" i="9"/>
  <c r="N960" i="9"/>
  <c r="O960" i="9"/>
  <c r="P960" i="9"/>
  <c r="Q960" i="9"/>
  <c r="R960" i="9"/>
  <c r="S960" i="9"/>
  <c r="T960" i="9"/>
  <c r="U960" i="9"/>
  <c r="V960" i="9"/>
  <c r="W960" i="9"/>
  <c r="X960" i="9"/>
  <c r="Y960" i="9"/>
  <c r="Z960" i="9"/>
  <c r="AA960" i="9"/>
  <c r="AB960" i="9"/>
  <c r="AC960" i="9"/>
  <c r="AD960" i="9"/>
  <c r="AE960" i="9"/>
  <c r="AF960" i="9"/>
  <c r="AG960" i="9"/>
  <c r="AH960" i="9"/>
  <c r="AI960" i="9"/>
  <c r="AJ960" i="9"/>
  <c r="AK960" i="9"/>
  <c r="AL960" i="9"/>
  <c r="AM960" i="9"/>
  <c r="AN960" i="9"/>
  <c r="AO960" i="9"/>
  <c r="AP960" i="9"/>
  <c r="AQ960" i="9"/>
  <c r="AR960" i="9"/>
  <c r="AS960" i="9"/>
  <c r="AT960" i="9"/>
  <c r="AU960" i="9"/>
  <c r="AV960" i="9"/>
  <c r="AW960" i="9"/>
  <c r="AX960" i="9"/>
  <c r="AY960" i="9"/>
  <c r="AZ960" i="9"/>
  <c r="BA960" i="9"/>
  <c r="BB960" i="9"/>
  <c r="BC960" i="9"/>
  <c r="BD960" i="9"/>
  <c r="BE960" i="9"/>
  <c r="BF960" i="9"/>
  <c r="BG960" i="9"/>
  <c r="BH960" i="9"/>
  <c r="BI960" i="9"/>
  <c r="BJ960" i="9"/>
  <c r="BK960" i="9"/>
  <c r="B961" i="9"/>
  <c r="C961" i="9"/>
  <c r="D961" i="9"/>
  <c r="F961" i="9" s="1"/>
  <c r="E961" i="9"/>
  <c r="G961" i="9"/>
  <c r="H961" i="9"/>
  <c r="I961" i="9"/>
  <c r="J961" i="9"/>
  <c r="K961" i="9"/>
  <c r="L961" i="9"/>
  <c r="M961" i="9"/>
  <c r="N961" i="9"/>
  <c r="O961" i="9"/>
  <c r="P961" i="9"/>
  <c r="Q961" i="9"/>
  <c r="R961" i="9"/>
  <c r="S961" i="9"/>
  <c r="T961" i="9"/>
  <c r="U961" i="9"/>
  <c r="V961" i="9"/>
  <c r="W961" i="9"/>
  <c r="X961" i="9"/>
  <c r="Y961" i="9"/>
  <c r="Z961" i="9"/>
  <c r="AA961" i="9"/>
  <c r="AB961" i="9"/>
  <c r="AC961" i="9"/>
  <c r="AD961" i="9"/>
  <c r="AE961" i="9"/>
  <c r="AF961" i="9"/>
  <c r="AG961" i="9"/>
  <c r="AH961" i="9"/>
  <c r="AI961" i="9"/>
  <c r="AJ961" i="9"/>
  <c r="AK961" i="9"/>
  <c r="AL961" i="9"/>
  <c r="AM961" i="9"/>
  <c r="AN961" i="9"/>
  <c r="AO961" i="9"/>
  <c r="AP961" i="9"/>
  <c r="AQ961" i="9"/>
  <c r="AR961" i="9"/>
  <c r="AS961" i="9"/>
  <c r="AT961" i="9"/>
  <c r="AU961" i="9"/>
  <c r="AV961" i="9"/>
  <c r="AW961" i="9"/>
  <c r="AX961" i="9"/>
  <c r="AY961" i="9"/>
  <c r="AZ961" i="9"/>
  <c r="BA961" i="9"/>
  <c r="BB961" i="9"/>
  <c r="BC961" i="9"/>
  <c r="BD961" i="9"/>
  <c r="BE961" i="9"/>
  <c r="BF961" i="9"/>
  <c r="BG961" i="9"/>
  <c r="BH961" i="9"/>
  <c r="BI961" i="9"/>
  <c r="BJ961" i="9"/>
  <c r="BK961" i="9"/>
  <c r="B962" i="9"/>
  <c r="C962" i="9"/>
  <c r="D962" i="9"/>
  <c r="F962" i="9" s="1"/>
  <c r="E962" i="9"/>
  <c r="G962" i="9"/>
  <c r="H962" i="9"/>
  <c r="I962" i="9"/>
  <c r="J962" i="9"/>
  <c r="K962" i="9"/>
  <c r="L962" i="9"/>
  <c r="M962" i="9"/>
  <c r="N962" i="9"/>
  <c r="O962" i="9"/>
  <c r="P962" i="9"/>
  <c r="Q962" i="9"/>
  <c r="R962" i="9"/>
  <c r="S962" i="9"/>
  <c r="T962" i="9"/>
  <c r="U962" i="9"/>
  <c r="V962" i="9"/>
  <c r="W962" i="9"/>
  <c r="X962" i="9"/>
  <c r="Y962" i="9"/>
  <c r="Z962" i="9"/>
  <c r="AA962" i="9"/>
  <c r="AB962" i="9"/>
  <c r="AC962" i="9"/>
  <c r="AD962" i="9"/>
  <c r="AE962" i="9"/>
  <c r="AF962" i="9"/>
  <c r="AG962" i="9"/>
  <c r="AH962" i="9"/>
  <c r="AI962" i="9"/>
  <c r="AJ962" i="9"/>
  <c r="AK962" i="9"/>
  <c r="AL962" i="9"/>
  <c r="AM962" i="9"/>
  <c r="AN962" i="9"/>
  <c r="AO962" i="9"/>
  <c r="AP962" i="9"/>
  <c r="AQ962" i="9"/>
  <c r="AR962" i="9"/>
  <c r="AS962" i="9"/>
  <c r="AT962" i="9"/>
  <c r="AU962" i="9"/>
  <c r="AV962" i="9"/>
  <c r="AW962" i="9"/>
  <c r="AX962" i="9"/>
  <c r="AY962" i="9"/>
  <c r="AZ962" i="9"/>
  <c r="BA962" i="9"/>
  <c r="BB962" i="9"/>
  <c r="BC962" i="9"/>
  <c r="BD962" i="9"/>
  <c r="BE962" i="9"/>
  <c r="BF962" i="9"/>
  <c r="BG962" i="9"/>
  <c r="BH962" i="9"/>
  <c r="BI962" i="9"/>
  <c r="BJ962" i="9"/>
  <c r="BK962" i="9"/>
  <c r="B963" i="9"/>
  <c r="BL963" i="9" s="1"/>
  <c r="C963" i="9"/>
  <c r="D963" i="9"/>
  <c r="F963" i="9" s="1"/>
  <c r="E963" i="9"/>
  <c r="G963" i="9"/>
  <c r="H963" i="9"/>
  <c r="I963" i="9"/>
  <c r="J963" i="9"/>
  <c r="K963" i="9"/>
  <c r="L963" i="9"/>
  <c r="M963" i="9"/>
  <c r="N963" i="9"/>
  <c r="O963" i="9"/>
  <c r="P963" i="9"/>
  <c r="Q963" i="9"/>
  <c r="R963" i="9"/>
  <c r="S963" i="9"/>
  <c r="T963" i="9"/>
  <c r="U963" i="9"/>
  <c r="V963" i="9"/>
  <c r="W963" i="9"/>
  <c r="X963" i="9"/>
  <c r="Y963" i="9"/>
  <c r="Z963" i="9"/>
  <c r="AA963" i="9"/>
  <c r="AB963" i="9"/>
  <c r="AC963" i="9"/>
  <c r="AD963" i="9"/>
  <c r="AE963" i="9"/>
  <c r="AF963" i="9"/>
  <c r="AG963" i="9"/>
  <c r="AH963" i="9"/>
  <c r="AI963" i="9"/>
  <c r="AJ963" i="9"/>
  <c r="AK963" i="9"/>
  <c r="AL963" i="9"/>
  <c r="AM963" i="9"/>
  <c r="AN963" i="9"/>
  <c r="AO963" i="9"/>
  <c r="AP963" i="9"/>
  <c r="AQ963" i="9"/>
  <c r="AR963" i="9"/>
  <c r="AS963" i="9"/>
  <c r="AT963" i="9"/>
  <c r="AU963" i="9"/>
  <c r="AV963" i="9"/>
  <c r="AW963" i="9"/>
  <c r="AX963" i="9"/>
  <c r="AY963" i="9"/>
  <c r="AZ963" i="9"/>
  <c r="BA963" i="9"/>
  <c r="BB963" i="9"/>
  <c r="BC963" i="9"/>
  <c r="BD963" i="9"/>
  <c r="BE963" i="9"/>
  <c r="BF963" i="9"/>
  <c r="BG963" i="9"/>
  <c r="BH963" i="9"/>
  <c r="BI963" i="9"/>
  <c r="BJ963" i="9"/>
  <c r="BK963" i="9"/>
  <c r="B964" i="9"/>
  <c r="BM964" i="9" s="1"/>
  <c r="C964" i="9"/>
  <c r="D964" i="9"/>
  <c r="F964" i="9" s="1"/>
  <c r="E964" i="9"/>
  <c r="G964" i="9"/>
  <c r="H964" i="9"/>
  <c r="I964" i="9"/>
  <c r="J964" i="9"/>
  <c r="K964" i="9"/>
  <c r="L964" i="9"/>
  <c r="M964" i="9"/>
  <c r="N964" i="9"/>
  <c r="O964" i="9"/>
  <c r="P964" i="9"/>
  <c r="Q964" i="9"/>
  <c r="R964" i="9"/>
  <c r="S964" i="9"/>
  <c r="T964" i="9"/>
  <c r="U964" i="9"/>
  <c r="V964" i="9"/>
  <c r="W964" i="9"/>
  <c r="X964" i="9"/>
  <c r="Y964" i="9"/>
  <c r="Z964" i="9"/>
  <c r="AA964" i="9"/>
  <c r="AB964" i="9"/>
  <c r="AC964" i="9"/>
  <c r="AD964" i="9"/>
  <c r="AE964" i="9"/>
  <c r="AF964" i="9"/>
  <c r="AG964" i="9"/>
  <c r="AH964" i="9"/>
  <c r="AI964" i="9"/>
  <c r="AJ964" i="9"/>
  <c r="AK964" i="9"/>
  <c r="AL964" i="9"/>
  <c r="AM964" i="9"/>
  <c r="AN964" i="9"/>
  <c r="AO964" i="9"/>
  <c r="AP964" i="9"/>
  <c r="AQ964" i="9"/>
  <c r="AR964" i="9"/>
  <c r="AS964" i="9"/>
  <c r="AT964" i="9"/>
  <c r="AU964" i="9"/>
  <c r="AV964" i="9"/>
  <c r="AW964" i="9"/>
  <c r="AX964" i="9"/>
  <c r="AY964" i="9"/>
  <c r="AZ964" i="9"/>
  <c r="BA964" i="9"/>
  <c r="BB964" i="9"/>
  <c r="BC964" i="9"/>
  <c r="BD964" i="9"/>
  <c r="BE964" i="9"/>
  <c r="BF964" i="9"/>
  <c r="BG964" i="9"/>
  <c r="BH964" i="9"/>
  <c r="BI964" i="9"/>
  <c r="BJ964" i="9"/>
  <c r="BK964" i="9"/>
  <c r="B965" i="9"/>
  <c r="C965" i="9"/>
  <c r="D965" i="9"/>
  <c r="F965" i="9" s="1"/>
  <c r="E965" i="9"/>
  <c r="G965" i="9"/>
  <c r="H965" i="9"/>
  <c r="I965" i="9"/>
  <c r="J965" i="9"/>
  <c r="K965" i="9"/>
  <c r="L965" i="9"/>
  <c r="M965" i="9"/>
  <c r="N965" i="9"/>
  <c r="O965" i="9"/>
  <c r="P965" i="9"/>
  <c r="Q965" i="9"/>
  <c r="R965" i="9"/>
  <c r="S965" i="9"/>
  <c r="T965" i="9"/>
  <c r="U965" i="9"/>
  <c r="V965" i="9"/>
  <c r="W965" i="9"/>
  <c r="X965" i="9"/>
  <c r="Y965" i="9"/>
  <c r="Z965" i="9"/>
  <c r="AA965" i="9"/>
  <c r="AB965" i="9"/>
  <c r="AC965" i="9"/>
  <c r="AD965" i="9"/>
  <c r="AE965" i="9"/>
  <c r="AF965" i="9"/>
  <c r="AG965" i="9"/>
  <c r="AH965" i="9"/>
  <c r="AI965" i="9"/>
  <c r="AJ965" i="9"/>
  <c r="AK965" i="9"/>
  <c r="AL965" i="9"/>
  <c r="AM965" i="9"/>
  <c r="AN965" i="9"/>
  <c r="AO965" i="9"/>
  <c r="AP965" i="9"/>
  <c r="AQ965" i="9"/>
  <c r="AR965" i="9"/>
  <c r="AS965" i="9"/>
  <c r="AT965" i="9"/>
  <c r="AU965" i="9"/>
  <c r="AV965" i="9"/>
  <c r="AW965" i="9"/>
  <c r="AX965" i="9"/>
  <c r="AY965" i="9"/>
  <c r="AZ965" i="9"/>
  <c r="BA965" i="9"/>
  <c r="BB965" i="9"/>
  <c r="BC965" i="9"/>
  <c r="BD965" i="9"/>
  <c r="BE965" i="9"/>
  <c r="BF965" i="9"/>
  <c r="BG965" i="9"/>
  <c r="BH965" i="9"/>
  <c r="BI965" i="9"/>
  <c r="BJ965" i="9"/>
  <c r="BK965" i="9"/>
  <c r="B966" i="9"/>
  <c r="C966" i="9"/>
  <c r="D966" i="9"/>
  <c r="F966" i="9" s="1"/>
  <c r="E966" i="9"/>
  <c r="G966" i="9"/>
  <c r="H966" i="9"/>
  <c r="I966" i="9"/>
  <c r="J966" i="9"/>
  <c r="K966" i="9"/>
  <c r="L966" i="9"/>
  <c r="M966" i="9"/>
  <c r="N966" i="9"/>
  <c r="O966" i="9"/>
  <c r="P966" i="9"/>
  <c r="Q966" i="9"/>
  <c r="R966" i="9"/>
  <c r="S966" i="9"/>
  <c r="T966" i="9"/>
  <c r="U966" i="9"/>
  <c r="V966" i="9"/>
  <c r="W966" i="9"/>
  <c r="X966" i="9"/>
  <c r="Y966" i="9"/>
  <c r="Z966" i="9"/>
  <c r="AA966" i="9"/>
  <c r="AB966" i="9"/>
  <c r="AC966" i="9"/>
  <c r="AD966" i="9"/>
  <c r="AE966" i="9"/>
  <c r="AF966" i="9"/>
  <c r="AG966" i="9"/>
  <c r="AH966" i="9"/>
  <c r="AI966" i="9"/>
  <c r="AJ966" i="9"/>
  <c r="AK966" i="9"/>
  <c r="AL966" i="9"/>
  <c r="AM966" i="9"/>
  <c r="AN966" i="9"/>
  <c r="AO966" i="9"/>
  <c r="AP966" i="9"/>
  <c r="AQ966" i="9"/>
  <c r="AR966" i="9"/>
  <c r="AS966" i="9"/>
  <c r="AT966" i="9"/>
  <c r="AU966" i="9"/>
  <c r="AV966" i="9"/>
  <c r="AW966" i="9"/>
  <c r="AX966" i="9"/>
  <c r="AY966" i="9"/>
  <c r="AZ966" i="9"/>
  <c r="BA966" i="9"/>
  <c r="BB966" i="9"/>
  <c r="BC966" i="9"/>
  <c r="BD966" i="9"/>
  <c r="BE966" i="9"/>
  <c r="BF966" i="9"/>
  <c r="BG966" i="9"/>
  <c r="BH966" i="9"/>
  <c r="BI966" i="9"/>
  <c r="BJ966" i="9"/>
  <c r="BK966" i="9"/>
  <c r="B967" i="9"/>
  <c r="C967" i="9"/>
  <c r="D967" i="9"/>
  <c r="F967" i="9" s="1"/>
  <c r="E967" i="9"/>
  <c r="G967" i="9"/>
  <c r="H967" i="9"/>
  <c r="I967" i="9"/>
  <c r="J967" i="9"/>
  <c r="K967" i="9"/>
  <c r="L967" i="9"/>
  <c r="M967" i="9"/>
  <c r="N967" i="9"/>
  <c r="O967" i="9"/>
  <c r="P967" i="9"/>
  <c r="Q967" i="9"/>
  <c r="R967" i="9"/>
  <c r="S967" i="9"/>
  <c r="T967" i="9"/>
  <c r="U967" i="9"/>
  <c r="V967" i="9"/>
  <c r="W967" i="9"/>
  <c r="X967" i="9"/>
  <c r="Y967" i="9"/>
  <c r="Z967" i="9"/>
  <c r="AA967" i="9"/>
  <c r="AB967" i="9"/>
  <c r="AC967" i="9"/>
  <c r="AD967" i="9"/>
  <c r="AE967" i="9"/>
  <c r="AF967" i="9"/>
  <c r="AG967" i="9"/>
  <c r="AH967" i="9"/>
  <c r="AI967" i="9"/>
  <c r="AJ967" i="9"/>
  <c r="AK967" i="9"/>
  <c r="AL967" i="9"/>
  <c r="AM967" i="9"/>
  <c r="AN967" i="9"/>
  <c r="AO967" i="9"/>
  <c r="AP967" i="9"/>
  <c r="AQ967" i="9"/>
  <c r="AR967" i="9"/>
  <c r="AS967" i="9"/>
  <c r="AT967" i="9"/>
  <c r="AU967" i="9"/>
  <c r="AV967" i="9"/>
  <c r="AW967" i="9"/>
  <c r="AX967" i="9"/>
  <c r="AY967" i="9"/>
  <c r="AZ967" i="9"/>
  <c r="BA967" i="9"/>
  <c r="BB967" i="9"/>
  <c r="BC967" i="9"/>
  <c r="BD967" i="9"/>
  <c r="BE967" i="9"/>
  <c r="BF967" i="9"/>
  <c r="BG967" i="9"/>
  <c r="BH967" i="9"/>
  <c r="BI967" i="9"/>
  <c r="BJ967" i="9"/>
  <c r="BK967" i="9"/>
  <c r="B968" i="9"/>
  <c r="C968" i="9"/>
  <c r="D968" i="9"/>
  <c r="F968" i="9" s="1"/>
  <c r="E968" i="9"/>
  <c r="G968" i="9"/>
  <c r="H968" i="9"/>
  <c r="I968" i="9"/>
  <c r="J968" i="9"/>
  <c r="K968" i="9"/>
  <c r="L968" i="9"/>
  <c r="M968" i="9"/>
  <c r="N968" i="9"/>
  <c r="O968" i="9"/>
  <c r="P968" i="9"/>
  <c r="Q968" i="9"/>
  <c r="R968" i="9"/>
  <c r="S968" i="9"/>
  <c r="T968" i="9"/>
  <c r="U968" i="9"/>
  <c r="V968" i="9"/>
  <c r="W968" i="9"/>
  <c r="X968" i="9"/>
  <c r="Y968" i="9"/>
  <c r="Z968" i="9"/>
  <c r="AA968" i="9"/>
  <c r="AB968" i="9"/>
  <c r="AC968" i="9"/>
  <c r="AD968" i="9"/>
  <c r="AE968" i="9"/>
  <c r="AF968" i="9"/>
  <c r="AG968" i="9"/>
  <c r="AH968" i="9"/>
  <c r="AI968" i="9"/>
  <c r="AJ968" i="9"/>
  <c r="AK968" i="9"/>
  <c r="AL968" i="9"/>
  <c r="AM968" i="9"/>
  <c r="AN968" i="9"/>
  <c r="AO968" i="9"/>
  <c r="AP968" i="9"/>
  <c r="AQ968" i="9"/>
  <c r="AR968" i="9"/>
  <c r="AS968" i="9"/>
  <c r="AT968" i="9"/>
  <c r="AU968" i="9"/>
  <c r="AV968" i="9"/>
  <c r="AW968" i="9"/>
  <c r="AX968" i="9"/>
  <c r="AY968" i="9"/>
  <c r="AZ968" i="9"/>
  <c r="BA968" i="9"/>
  <c r="BB968" i="9"/>
  <c r="BC968" i="9"/>
  <c r="BD968" i="9"/>
  <c r="BE968" i="9"/>
  <c r="BF968" i="9"/>
  <c r="BG968" i="9"/>
  <c r="BH968" i="9"/>
  <c r="BI968" i="9"/>
  <c r="BJ968" i="9"/>
  <c r="BK968" i="9"/>
  <c r="B969" i="9"/>
  <c r="C969" i="9"/>
  <c r="D969" i="9"/>
  <c r="F969" i="9" s="1"/>
  <c r="E969" i="9"/>
  <c r="G969" i="9"/>
  <c r="H969" i="9"/>
  <c r="I969" i="9"/>
  <c r="J969" i="9"/>
  <c r="K969" i="9"/>
  <c r="L969" i="9"/>
  <c r="M969" i="9"/>
  <c r="N969" i="9"/>
  <c r="O969" i="9"/>
  <c r="P969" i="9"/>
  <c r="Q969" i="9"/>
  <c r="R969" i="9"/>
  <c r="S969" i="9"/>
  <c r="T969" i="9"/>
  <c r="U969" i="9"/>
  <c r="V969" i="9"/>
  <c r="W969" i="9"/>
  <c r="X969" i="9"/>
  <c r="Y969" i="9"/>
  <c r="Z969" i="9"/>
  <c r="AA969" i="9"/>
  <c r="AB969" i="9"/>
  <c r="AC969" i="9"/>
  <c r="AD969" i="9"/>
  <c r="AE969" i="9"/>
  <c r="AF969" i="9"/>
  <c r="AG969" i="9"/>
  <c r="AH969" i="9"/>
  <c r="AI969" i="9"/>
  <c r="AJ969" i="9"/>
  <c r="AK969" i="9"/>
  <c r="AL969" i="9"/>
  <c r="AM969" i="9"/>
  <c r="AN969" i="9"/>
  <c r="AO969" i="9"/>
  <c r="AP969" i="9"/>
  <c r="AQ969" i="9"/>
  <c r="AR969" i="9"/>
  <c r="AS969" i="9"/>
  <c r="AT969" i="9"/>
  <c r="AU969" i="9"/>
  <c r="AV969" i="9"/>
  <c r="AW969" i="9"/>
  <c r="AX969" i="9"/>
  <c r="AY969" i="9"/>
  <c r="AZ969" i="9"/>
  <c r="BA969" i="9"/>
  <c r="BB969" i="9"/>
  <c r="BC969" i="9"/>
  <c r="BD969" i="9"/>
  <c r="BE969" i="9"/>
  <c r="BF969" i="9"/>
  <c r="BG969" i="9"/>
  <c r="BH969" i="9"/>
  <c r="BI969" i="9"/>
  <c r="BJ969" i="9"/>
  <c r="BK969" i="9"/>
  <c r="B970" i="9"/>
  <c r="BL970" i="9" s="1"/>
  <c r="C970" i="9"/>
  <c r="D970" i="9"/>
  <c r="F970" i="9" s="1"/>
  <c r="E970" i="9"/>
  <c r="G970" i="9"/>
  <c r="H970" i="9"/>
  <c r="I970" i="9"/>
  <c r="J970" i="9"/>
  <c r="K970" i="9"/>
  <c r="L970" i="9"/>
  <c r="M970" i="9"/>
  <c r="N970" i="9"/>
  <c r="O970" i="9"/>
  <c r="P970" i="9"/>
  <c r="Q970" i="9"/>
  <c r="R970" i="9"/>
  <c r="S970" i="9"/>
  <c r="T970" i="9"/>
  <c r="U970" i="9"/>
  <c r="V970" i="9"/>
  <c r="W970" i="9"/>
  <c r="X970" i="9"/>
  <c r="Y970" i="9"/>
  <c r="Z970" i="9"/>
  <c r="AA970" i="9"/>
  <c r="AB970" i="9"/>
  <c r="AC970" i="9"/>
  <c r="AD970" i="9"/>
  <c r="AE970" i="9"/>
  <c r="AF970" i="9"/>
  <c r="AG970" i="9"/>
  <c r="AH970" i="9"/>
  <c r="AI970" i="9"/>
  <c r="AJ970" i="9"/>
  <c r="AK970" i="9"/>
  <c r="AL970" i="9"/>
  <c r="AM970" i="9"/>
  <c r="AN970" i="9"/>
  <c r="AO970" i="9"/>
  <c r="AP970" i="9"/>
  <c r="AQ970" i="9"/>
  <c r="AR970" i="9"/>
  <c r="AS970" i="9"/>
  <c r="AT970" i="9"/>
  <c r="AU970" i="9"/>
  <c r="AV970" i="9"/>
  <c r="AW970" i="9"/>
  <c r="AX970" i="9"/>
  <c r="AY970" i="9"/>
  <c r="AZ970" i="9"/>
  <c r="BA970" i="9"/>
  <c r="BB970" i="9"/>
  <c r="BC970" i="9"/>
  <c r="BD970" i="9"/>
  <c r="BE970" i="9"/>
  <c r="BF970" i="9"/>
  <c r="BG970" i="9"/>
  <c r="BH970" i="9"/>
  <c r="BI970" i="9"/>
  <c r="BJ970" i="9"/>
  <c r="BK970" i="9"/>
  <c r="B971" i="9"/>
  <c r="BO971" i="9" s="1"/>
  <c r="C971" i="9"/>
  <c r="D971" i="9"/>
  <c r="F971" i="9" s="1"/>
  <c r="E971" i="9"/>
  <c r="G971" i="9"/>
  <c r="H971" i="9"/>
  <c r="I971" i="9"/>
  <c r="J971" i="9"/>
  <c r="K971" i="9"/>
  <c r="L971" i="9"/>
  <c r="M971" i="9"/>
  <c r="N971" i="9"/>
  <c r="O971" i="9"/>
  <c r="P971" i="9"/>
  <c r="Q971" i="9"/>
  <c r="R971" i="9"/>
  <c r="S971" i="9"/>
  <c r="T971" i="9"/>
  <c r="U971" i="9"/>
  <c r="V971" i="9"/>
  <c r="W971" i="9"/>
  <c r="X971" i="9"/>
  <c r="Y971" i="9"/>
  <c r="Z971" i="9"/>
  <c r="AA971" i="9"/>
  <c r="AB971" i="9"/>
  <c r="AC971" i="9"/>
  <c r="AD971" i="9"/>
  <c r="AE971" i="9"/>
  <c r="AF971" i="9"/>
  <c r="AG971" i="9"/>
  <c r="AH971" i="9"/>
  <c r="AI971" i="9"/>
  <c r="AJ971" i="9"/>
  <c r="AK971" i="9"/>
  <c r="AL971" i="9"/>
  <c r="AM971" i="9"/>
  <c r="AN971" i="9"/>
  <c r="AO971" i="9"/>
  <c r="AP971" i="9"/>
  <c r="AQ971" i="9"/>
  <c r="AR971" i="9"/>
  <c r="AS971" i="9"/>
  <c r="AT971" i="9"/>
  <c r="AU971" i="9"/>
  <c r="AV971" i="9"/>
  <c r="AW971" i="9"/>
  <c r="AX971" i="9"/>
  <c r="AY971" i="9"/>
  <c r="AZ971" i="9"/>
  <c r="BA971" i="9"/>
  <c r="BB971" i="9"/>
  <c r="BC971" i="9"/>
  <c r="BD971" i="9"/>
  <c r="BE971" i="9"/>
  <c r="BF971" i="9"/>
  <c r="BG971" i="9"/>
  <c r="BH971" i="9"/>
  <c r="BI971" i="9"/>
  <c r="BJ971" i="9"/>
  <c r="BK971" i="9"/>
  <c r="B972" i="9"/>
  <c r="BM972" i="9" s="1"/>
  <c r="C972" i="9"/>
  <c r="D972" i="9"/>
  <c r="F972" i="9" s="1"/>
  <c r="E972" i="9"/>
  <c r="G972" i="9"/>
  <c r="H972" i="9"/>
  <c r="I972" i="9"/>
  <c r="J972" i="9"/>
  <c r="K972" i="9"/>
  <c r="L972" i="9"/>
  <c r="M972" i="9"/>
  <c r="N972" i="9"/>
  <c r="O972" i="9"/>
  <c r="P972" i="9"/>
  <c r="Q972" i="9"/>
  <c r="R972" i="9"/>
  <c r="S972" i="9"/>
  <c r="T972" i="9"/>
  <c r="U972" i="9"/>
  <c r="V972" i="9"/>
  <c r="W972" i="9"/>
  <c r="X972" i="9"/>
  <c r="Y972" i="9"/>
  <c r="Z972" i="9"/>
  <c r="AA972" i="9"/>
  <c r="AB972" i="9"/>
  <c r="AC972" i="9"/>
  <c r="AD972" i="9"/>
  <c r="AE972" i="9"/>
  <c r="AF972" i="9"/>
  <c r="AG972" i="9"/>
  <c r="AH972" i="9"/>
  <c r="AI972" i="9"/>
  <c r="AJ972" i="9"/>
  <c r="AK972" i="9"/>
  <c r="AL972" i="9"/>
  <c r="AM972" i="9"/>
  <c r="AN972" i="9"/>
  <c r="AO972" i="9"/>
  <c r="AP972" i="9"/>
  <c r="AQ972" i="9"/>
  <c r="AR972" i="9"/>
  <c r="AS972" i="9"/>
  <c r="AT972" i="9"/>
  <c r="AU972" i="9"/>
  <c r="AV972" i="9"/>
  <c r="AW972" i="9"/>
  <c r="AX972" i="9"/>
  <c r="AY972" i="9"/>
  <c r="AZ972" i="9"/>
  <c r="BA972" i="9"/>
  <c r="BB972" i="9"/>
  <c r="BC972" i="9"/>
  <c r="BD972" i="9"/>
  <c r="BE972" i="9"/>
  <c r="BF972" i="9"/>
  <c r="BG972" i="9"/>
  <c r="BH972" i="9"/>
  <c r="BI972" i="9"/>
  <c r="BJ972" i="9"/>
  <c r="BK972" i="9"/>
  <c r="B973" i="9"/>
  <c r="C973" i="9"/>
  <c r="D973" i="9"/>
  <c r="F973" i="9" s="1"/>
  <c r="E973" i="9"/>
  <c r="G973" i="9"/>
  <c r="H973" i="9"/>
  <c r="I973" i="9"/>
  <c r="J973" i="9"/>
  <c r="K973" i="9"/>
  <c r="L973" i="9"/>
  <c r="M973" i="9"/>
  <c r="N973" i="9"/>
  <c r="O973" i="9"/>
  <c r="P973" i="9"/>
  <c r="Q973" i="9"/>
  <c r="R973" i="9"/>
  <c r="S973" i="9"/>
  <c r="T973" i="9"/>
  <c r="U973" i="9"/>
  <c r="V973" i="9"/>
  <c r="W973" i="9"/>
  <c r="X973" i="9"/>
  <c r="Y973" i="9"/>
  <c r="Z973" i="9"/>
  <c r="AA973" i="9"/>
  <c r="AB973" i="9"/>
  <c r="AC973" i="9"/>
  <c r="AD973" i="9"/>
  <c r="AE973" i="9"/>
  <c r="AF973" i="9"/>
  <c r="AG973" i="9"/>
  <c r="AH973" i="9"/>
  <c r="AI973" i="9"/>
  <c r="AJ973" i="9"/>
  <c r="AK973" i="9"/>
  <c r="AL973" i="9"/>
  <c r="AM973" i="9"/>
  <c r="AN973" i="9"/>
  <c r="AO973" i="9"/>
  <c r="AP973" i="9"/>
  <c r="AQ973" i="9"/>
  <c r="AR973" i="9"/>
  <c r="AS973" i="9"/>
  <c r="AT973" i="9"/>
  <c r="AU973" i="9"/>
  <c r="AV973" i="9"/>
  <c r="AW973" i="9"/>
  <c r="AX973" i="9"/>
  <c r="AY973" i="9"/>
  <c r="AZ973" i="9"/>
  <c r="BA973" i="9"/>
  <c r="BB973" i="9"/>
  <c r="BC973" i="9"/>
  <c r="BD973" i="9"/>
  <c r="BE973" i="9"/>
  <c r="BF973" i="9"/>
  <c r="BG973" i="9"/>
  <c r="BH973" i="9"/>
  <c r="BI973" i="9"/>
  <c r="BJ973" i="9"/>
  <c r="BK973" i="9"/>
  <c r="B974" i="9"/>
  <c r="C974" i="9"/>
  <c r="D974" i="9"/>
  <c r="F974" i="9" s="1"/>
  <c r="E974" i="9"/>
  <c r="G974" i="9"/>
  <c r="H974" i="9"/>
  <c r="I974" i="9"/>
  <c r="J974" i="9"/>
  <c r="K974" i="9"/>
  <c r="L974" i="9"/>
  <c r="M974" i="9"/>
  <c r="N974" i="9"/>
  <c r="O974" i="9"/>
  <c r="P974" i="9"/>
  <c r="Q974" i="9"/>
  <c r="R974" i="9"/>
  <c r="S974" i="9"/>
  <c r="T974" i="9"/>
  <c r="U974" i="9"/>
  <c r="V974" i="9"/>
  <c r="W974" i="9"/>
  <c r="X974" i="9"/>
  <c r="Y974" i="9"/>
  <c r="Z974" i="9"/>
  <c r="AA974" i="9"/>
  <c r="AB974" i="9"/>
  <c r="AC974" i="9"/>
  <c r="AD974" i="9"/>
  <c r="AE974" i="9"/>
  <c r="AF974" i="9"/>
  <c r="AG974" i="9"/>
  <c r="AH974" i="9"/>
  <c r="AI974" i="9"/>
  <c r="AJ974" i="9"/>
  <c r="AK974" i="9"/>
  <c r="AL974" i="9"/>
  <c r="AM974" i="9"/>
  <c r="AN974" i="9"/>
  <c r="AO974" i="9"/>
  <c r="AP974" i="9"/>
  <c r="AQ974" i="9"/>
  <c r="AR974" i="9"/>
  <c r="AS974" i="9"/>
  <c r="AT974" i="9"/>
  <c r="AU974" i="9"/>
  <c r="AV974" i="9"/>
  <c r="AW974" i="9"/>
  <c r="AX974" i="9"/>
  <c r="AY974" i="9"/>
  <c r="AZ974" i="9"/>
  <c r="BA974" i="9"/>
  <c r="BB974" i="9"/>
  <c r="BC974" i="9"/>
  <c r="BD974" i="9"/>
  <c r="BE974" i="9"/>
  <c r="BF974" i="9"/>
  <c r="BG974" i="9"/>
  <c r="BH974" i="9"/>
  <c r="BI974" i="9"/>
  <c r="BJ974" i="9"/>
  <c r="BK974" i="9"/>
  <c r="B975" i="9"/>
  <c r="BP975" i="9" s="1"/>
  <c r="C975" i="9"/>
  <c r="D975" i="9"/>
  <c r="F975" i="9" s="1"/>
  <c r="E975" i="9"/>
  <c r="G975" i="9"/>
  <c r="H975" i="9"/>
  <c r="I975" i="9"/>
  <c r="J975" i="9"/>
  <c r="K975" i="9"/>
  <c r="L975" i="9"/>
  <c r="M975" i="9"/>
  <c r="N975" i="9"/>
  <c r="O975" i="9"/>
  <c r="P975" i="9"/>
  <c r="Q975" i="9"/>
  <c r="R975" i="9"/>
  <c r="S975" i="9"/>
  <c r="T975" i="9"/>
  <c r="U975" i="9"/>
  <c r="V975" i="9"/>
  <c r="W975" i="9"/>
  <c r="X975" i="9"/>
  <c r="Y975" i="9"/>
  <c r="Z975" i="9"/>
  <c r="AA975" i="9"/>
  <c r="AB975" i="9"/>
  <c r="AC975" i="9"/>
  <c r="AD975" i="9"/>
  <c r="AE975" i="9"/>
  <c r="AF975" i="9"/>
  <c r="AG975" i="9"/>
  <c r="AH975" i="9"/>
  <c r="AI975" i="9"/>
  <c r="AJ975" i="9"/>
  <c r="AK975" i="9"/>
  <c r="AL975" i="9"/>
  <c r="AM975" i="9"/>
  <c r="AN975" i="9"/>
  <c r="AO975" i="9"/>
  <c r="AP975" i="9"/>
  <c r="AQ975" i="9"/>
  <c r="AR975" i="9"/>
  <c r="AS975" i="9"/>
  <c r="AT975" i="9"/>
  <c r="AU975" i="9"/>
  <c r="AV975" i="9"/>
  <c r="AW975" i="9"/>
  <c r="AX975" i="9"/>
  <c r="AY975" i="9"/>
  <c r="AZ975" i="9"/>
  <c r="BA975" i="9"/>
  <c r="BB975" i="9"/>
  <c r="BC975" i="9"/>
  <c r="BD975" i="9"/>
  <c r="BE975" i="9"/>
  <c r="BF975" i="9"/>
  <c r="BG975" i="9"/>
  <c r="BH975" i="9"/>
  <c r="BI975" i="9"/>
  <c r="BJ975" i="9"/>
  <c r="BK975" i="9"/>
  <c r="B976" i="9"/>
  <c r="C976" i="9"/>
  <c r="D976" i="9"/>
  <c r="F976" i="9" s="1"/>
  <c r="E976" i="9"/>
  <c r="G976" i="9"/>
  <c r="H976" i="9"/>
  <c r="I976" i="9"/>
  <c r="J976" i="9"/>
  <c r="K976" i="9"/>
  <c r="L976" i="9"/>
  <c r="M976" i="9"/>
  <c r="N976" i="9"/>
  <c r="O976" i="9"/>
  <c r="P976" i="9"/>
  <c r="Q976" i="9"/>
  <c r="R976" i="9"/>
  <c r="S976" i="9"/>
  <c r="T976" i="9"/>
  <c r="U976" i="9"/>
  <c r="V976" i="9"/>
  <c r="W976" i="9"/>
  <c r="X976" i="9"/>
  <c r="Y976" i="9"/>
  <c r="Z976" i="9"/>
  <c r="AA976" i="9"/>
  <c r="AB976" i="9"/>
  <c r="AC976" i="9"/>
  <c r="AD976" i="9"/>
  <c r="AE976" i="9"/>
  <c r="AF976" i="9"/>
  <c r="AG976" i="9"/>
  <c r="AH976" i="9"/>
  <c r="AI976" i="9"/>
  <c r="AJ976" i="9"/>
  <c r="AK976" i="9"/>
  <c r="AL976" i="9"/>
  <c r="AM976" i="9"/>
  <c r="AN976" i="9"/>
  <c r="AO976" i="9"/>
  <c r="AP976" i="9"/>
  <c r="AQ976" i="9"/>
  <c r="AR976" i="9"/>
  <c r="AS976" i="9"/>
  <c r="AT976" i="9"/>
  <c r="AU976" i="9"/>
  <c r="AV976" i="9"/>
  <c r="AW976" i="9"/>
  <c r="AX976" i="9"/>
  <c r="AY976" i="9"/>
  <c r="AZ976" i="9"/>
  <c r="BA976" i="9"/>
  <c r="BB976" i="9"/>
  <c r="BC976" i="9"/>
  <c r="BD976" i="9"/>
  <c r="BE976" i="9"/>
  <c r="BF976" i="9"/>
  <c r="BG976" i="9"/>
  <c r="BH976" i="9"/>
  <c r="BI976" i="9"/>
  <c r="BJ976" i="9"/>
  <c r="BK976" i="9"/>
  <c r="B977" i="9"/>
  <c r="BM977" i="9" s="1"/>
  <c r="C977" i="9"/>
  <c r="D977" i="9"/>
  <c r="F977" i="9" s="1"/>
  <c r="E977" i="9"/>
  <c r="G977" i="9"/>
  <c r="H977" i="9"/>
  <c r="I977" i="9"/>
  <c r="J977" i="9"/>
  <c r="K977" i="9"/>
  <c r="L977" i="9"/>
  <c r="M977" i="9"/>
  <c r="N977" i="9"/>
  <c r="O977" i="9"/>
  <c r="P977" i="9"/>
  <c r="Q977" i="9"/>
  <c r="R977" i="9"/>
  <c r="S977" i="9"/>
  <c r="T977" i="9"/>
  <c r="U977" i="9"/>
  <c r="V977" i="9"/>
  <c r="W977" i="9"/>
  <c r="X977" i="9"/>
  <c r="Y977" i="9"/>
  <c r="Z977" i="9"/>
  <c r="AA977" i="9"/>
  <c r="AB977" i="9"/>
  <c r="AC977" i="9"/>
  <c r="AD977" i="9"/>
  <c r="AE977" i="9"/>
  <c r="AF977" i="9"/>
  <c r="AG977" i="9"/>
  <c r="AH977" i="9"/>
  <c r="AI977" i="9"/>
  <c r="AJ977" i="9"/>
  <c r="AK977" i="9"/>
  <c r="AL977" i="9"/>
  <c r="AM977" i="9"/>
  <c r="AN977" i="9"/>
  <c r="AO977" i="9"/>
  <c r="AP977" i="9"/>
  <c r="AQ977" i="9"/>
  <c r="AR977" i="9"/>
  <c r="AS977" i="9"/>
  <c r="AT977" i="9"/>
  <c r="AU977" i="9"/>
  <c r="AV977" i="9"/>
  <c r="AW977" i="9"/>
  <c r="AX977" i="9"/>
  <c r="AY977" i="9"/>
  <c r="AZ977" i="9"/>
  <c r="BA977" i="9"/>
  <c r="BB977" i="9"/>
  <c r="BC977" i="9"/>
  <c r="BD977" i="9"/>
  <c r="BE977" i="9"/>
  <c r="BF977" i="9"/>
  <c r="BG977" i="9"/>
  <c r="BH977" i="9"/>
  <c r="BI977" i="9"/>
  <c r="BJ977" i="9"/>
  <c r="BK977" i="9"/>
  <c r="B978" i="9"/>
  <c r="C978" i="9"/>
  <c r="D978" i="9"/>
  <c r="F978" i="9" s="1"/>
  <c r="E978" i="9"/>
  <c r="G978" i="9"/>
  <c r="H978" i="9"/>
  <c r="I978" i="9"/>
  <c r="J978" i="9"/>
  <c r="K978" i="9"/>
  <c r="L978" i="9"/>
  <c r="M978" i="9"/>
  <c r="N978" i="9"/>
  <c r="O978" i="9"/>
  <c r="P978" i="9"/>
  <c r="Q978" i="9"/>
  <c r="R978" i="9"/>
  <c r="S978" i="9"/>
  <c r="T978" i="9"/>
  <c r="U978" i="9"/>
  <c r="V978" i="9"/>
  <c r="W978" i="9"/>
  <c r="X978" i="9"/>
  <c r="Y978" i="9"/>
  <c r="Z978" i="9"/>
  <c r="AA978" i="9"/>
  <c r="AB978" i="9"/>
  <c r="AC978" i="9"/>
  <c r="AD978" i="9"/>
  <c r="AE978" i="9"/>
  <c r="AF978" i="9"/>
  <c r="AG978" i="9"/>
  <c r="AH978" i="9"/>
  <c r="AI978" i="9"/>
  <c r="AJ978" i="9"/>
  <c r="AK978" i="9"/>
  <c r="AL978" i="9"/>
  <c r="AM978" i="9"/>
  <c r="AN978" i="9"/>
  <c r="AO978" i="9"/>
  <c r="AP978" i="9"/>
  <c r="AQ978" i="9"/>
  <c r="AR978" i="9"/>
  <c r="AS978" i="9"/>
  <c r="AT978" i="9"/>
  <c r="AU978" i="9"/>
  <c r="AV978" i="9"/>
  <c r="AW978" i="9"/>
  <c r="AX978" i="9"/>
  <c r="AY978" i="9"/>
  <c r="AZ978" i="9"/>
  <c r="BA978" i="9"/>
  <c r="BB978" i="9"/>
  <c r="BC978" i="9"/>
  <c r="BD978" i="9"/>
  <c r="BE978" i="9"/>
  <c r="BF978" i="9"/>
  <c r="BG978" i="9"/>
  <c r="BH978" i="9"/>
  <c r="BI978" i="9"/>
  <c r="BJ978" i="9"/>
  <c r="BK978" i="9"/>
  <c r="B979" i="9"/>
  <c r="BM979" i="9" s="1"/>
  <c r="C979" i="9"/>
  <c r="D979" i="9"/>
  <c r="F979" i="9" s="1"/>
  <c r="E979" i="9"/>
  <c r="G979" i="9"/>
  <c r="H979" i="9"/>
  <c r="I979" i="9"/>
  <c r="J979" i="9"/>
  <c r="K979" i="9"/>
  <c r="L979" i="9"/>
  <c r="M979" i="9"/>
  <c r="N979" i="9"/>
  <c r="O979" i="9"/>
  <c r="P979" i="9"/>
  <c r="Q979" i="9"/>
  <c r="R979" i="9"/>
  <c r="S979" i="9"/>
  <c r="T979" i="9"/>
  <c r="U979" i="9"/>
  <c r="V979" i="9"/>
  <c r="W979" i="9"/>
  <c r="X979" i="9"/>
  <c r="Y979" i="9"/>
  <c r="Z979" i="9"/>
  <c r="AA979" i="9"/>
  <c r="AB979" i="9"/>
  <c r="AC979" i="9"/>
  <c r="AD979" i="9"/>
  <c r="AE979" i="9"/>
  <c r="AF979" i="9"/>
  <c r="AG979" i="9"/>
  <c r="AH979" i="9"/>
  <c r="AI979" i="9"/>
  <c r="AJ979" i="9"/>
  <c r="AK979" i="9"/>
  <c r="AL979" i="9"/>
  <c r="AM979" i="9"/>
  <c r="AN979" i="9"/>
  <c r="AO979" i="9"/>
  <c r="AP979" i="9"/>
  <c r="AQ979" i="9"/>
  <c r="AR979" i="9"/>
  <c r="AS979" i="9"/>
  <c r="AT979" i="9"/>
  <c r="AU979" i="9"/>
  <c r="AV979" i="9"/>
  <c r="AW979" i="9"/>
  <c r="AX979" i="9"/>
  <c r="AY979" i="9"/>
  <c r="AZ979" i="9"/>
  <c r="BA979" i="9"/>
  <c r="BB979" i="9"/>
  <c r="BC979" i="9"/>
  <c r="BD979" i="9"/>
  <c r="BE979" i="9"/>
  <c r="BF979" i="9"/>
  <c r="BG979" i="9"/>
  <c r="BH979" i="9"/>
  <c r="BI979" i="9"/>
  <c r="BJ979" i="9"/>
  <c r="BK979" i="9"/>
  <c r="B980" i="9"/>
  <c r="BL980" i="9" s="1"/>
  <c r="C980" i="9"/>
  <c r="D980" i="9"/>
  <c r="F980" i="9" s="1"/>
  <c r="E980" i="9"/>
  <c r="G980" i="9"/>
  <c r="H980" i="9"/>
  <c r="I980" i="9"/>
  <c r="J980" i="9"/>
  <c r="K980" i="9"/>
  <c r="L980" i="9"/>
  <c r="M980" i="9"/>
  <c r="N980" i="9"/>
  <c r="O980" i="9"/>
  <c r="P980" i="9"/>
  <c r="Q980" i="9"/>
  <c r="R980" i="9"/>
  <c r="S980" i="9"/>
  <c r="T980" i="9"/>
  <c r="U980" i="9"/>
  <c r="V980" i="9"/>
  <c r="W980" i="9"/>
  <c r="X980" i="9"/>
  <c r="Y980" i="9"/>
  <c r="Z980" i="9"/>
  <c r="AA980" i="9"/>
  <c r="AB980" i="9"/>
  <c r="AC980" i="9"/>
  <c r="AD980" i="9"/>
  <c r="AE980" i="9"/>
  <c r="AF980" i="9"/>
  <c r="AG980" i="9"/>
  <c r="AH980" i="9"/>
  <c r="AI980" i="9"/>
  <c r="AJ980" i="9"/>
  <c r="AK980" i="9"/>
  <c r="AL980" i="9"/>
  <c r="AM980" i="9"/>
  <c r="AN980" i="9"/>
  <c r="AO980" i="9"/>
  <c r="AP980" i="9"/>
  <c r="AQ980" i="9"/>
  <c r="AR980" i="9"/>
  <c r="AS980" i="9"/>
  <c r="AT980" i="9"/>
  <c r="AU980" i="9"/>
  <c r="AV980" i="9"/>
  <c r="AW980" i="9"/>
  <c r="AX980" i="9"/>
  <c r="AY980" i="9"/>
  <c r="AZ980" i="9"/>
  <c r="BA980" i="9"/>
  <c r="BB980" i="9"/>
  <c r="BC980" i="9"/>
  <c r="BD980" i="9"/>
  <c r="BE980" i="9"/>
  <c r="BF980" i="9"/>
  <c r="BG980" i="9"/>
  <c r="BH980" i="9"/>
  <c r="BI980" i="9"/>
  <c r="BJ980" i="9"/>
  <c r="BK980" i="9"/>
  <c r="B981" i="9"/>
  <c r="C981" i="9"/>
  <c r="D981" i="9"/>
  <c r="F981" i="9" s="1"/>
  <c r="E981" i="9"/>
  <c r="G981" i="9"/>
  <c r="H981" i="9"/>
  <c r="I981" i="9"/>
  <c r="J981" i="9"/>
  <c r="K981" i="9"/>
  <c r="L981" i="9"/>
  <c r="M981" i="9"/>
  <c r="N981" i="9"/>
  <c r="O981" i="9"/>
  <c r="P981" i="9"/>
  <c r="Q981" i="9"/>
  <c r="R981" i="9"/>
  <c r="S981" i="9"/>
  <c r="T981" i="9"/>
  <c r="U981" i="9"/>
  <c r="V981" i="9"/>
  <c r="W981" i="9"/>
  <c r="X981" i="9"/>
  <c r="Y981" i="9"/>
  <c r="Z981" i="9"/>
  <c r="AA981" i="9"/>
  <c r="AB981" i="9"/>
  <c r="AC981" i="9"/>
  <c r="AD981" i="9"/>
  <c r="AE981" i="9"/>
  <c r="AF981" i="9"/>
  <c r="AG981" i="9"/>
  <c r="AH981" i="9"/>
  <c r="AI981" i="9"/>
  <c r="AJ981" i="9"/>
  <c r="AK981" i="9"/>
  <c r="AL981" i="9"/>
  <c r="AM981" i="9"/>
  <c r="AN981" i="9"/>
  <c r="AO981" i="9"/>
  <c r="AP981" i="9"/>
  <c r="AQ981" i="9"/>
  <c r="AR981" i="9"/>
  <c r="AS981" i="9"/>
  <c r="AT981" i="9"/>
  <c r="AU981" i="9"/>
  <c r="AV981" i="9"/>
  <c r="AW981" i="9"/>
  <c r="AX981" i="9"/>
  <c r="AY981" i="9"/>
  <c r="AZ981" i="9"/>
  <c r="BA981" i="9"/>
  <c r="BB981" i="9"/>
  <c r="BC981" i="9"/>
  <c r="BD981" i="9"/>
  <c r="BE981" i="9"/>
  <c r="BF981" i="9"/>
  <c r="BG981" i="9"/>
  <c r="BH981" i="9"/>
  <c r="BI981" i="9"/>
  <c r="BJ981" i="9"/>
  <c r="BK981" i="9"/>
  <c r="B982" i="9"/>
  <c r="C982" i="9"/>
  <c r="D982" i="9"/>
  <c r="F982" i="9" s="1"/>
  <c r="E982" i="9"/>
  <c r="G982" i="9"/>
  <c r="H982" i="9"/>
  <c r="I982" i="9"/>
  <c r="J982" i="9"/>
  <c r="K982" i="9"/>
  <c r="L982" i="9"/>
  <c r="M982" i="9"/>
  <c r="N982" i="9"/>
  <c r="O982" i="9"/>
  <c r="P982" i="9"/>
  <c r="Q982" i="9"/>
  <c r="R982" i="9"/>
  <c r="S982" i="9"/>
  <c r="T982" i="9"/>
  <c r="U982" i="9"/>
  <c r="V982" i="9"/>
  <c r="W982" i="9"/>
  <c r="X982" i="9"/>
  <c r="Y982" i="9"/>
  <c r="Z982" i="9"/>
  <c r="AA982" i="9"/>
  <c r="AB982" i="9"/>
  <c r="AC982" i="9"/>
  <c r="AD982" i="9"/>
  <c r="AE982" i="9"/>
  <c r="AF982" i="9"/>
  <c r="AG982" i="9"/>
  <c r="AH982" i="9"/>
  <c r="AI982" i="9"/>
  <c r="AJ982" i="9"/>
  <c r="AK982" i="9"/>
  <c r="AL982" i="9"/>
  <c r="AM982" i="9"/>
  <c r="AN982" i="9"/>
  <c r="AO982" i="9"/>
  <c r="AP982" i="9"/>
  <c r="AQ982" i="9"/>
  <c r="AR982" i="9"/>
  <c r="AS982" i="9"/>
  <c r="AT982" i="9"/>
  <c r="AU982" i="9"/>
  <c r="AV982" i="9"/>
  <c r="AW982" i="9"/>
  <c r="AX982" i="9"/>
  <c r="AY982" i="9"/>
  <c r="AZ982" i="9"/>
  <c r="BA982" i="9"/>
  <c r="BB982" i="9"/>
  <c r="BC982" i="9"/>
  <c r="BD982" i="9"/>
  <c r="BE982" i="9"/>
  <c r="BF982" i="9"/>
  <c r="BG982" i="9"/>
  <c r="BH982" i="9"/>
  <c r="BI982" i="9"/>
  <c r="BJ982" i="9"/>
  <c r="BK982" i="9"/>
  <c r="B983" i="9"/>
  <c r="C983" i="9"/>
  <c r="D983" i="9"/>
  <c r="F983" i="9" s="1"/>
  <c r="E983" i="9"/>
  <c r="G983" i="9"/>
  <c r="H983" i="9"/>
  <c r="I983" i="9"/>
  <c r="J983" i="9"/>
  <c r="K983" i="9"/>
  <c r="L983" i="9"/>
  <c r="M983" i="9"/>
  <c r="N983" i="9"/>
  <c r="O983" i="9"/>
  <c r="P983" i="9"/>
  <c r="Q983" i="9"/>
  <c r="R983" i="9"/>
  <c r="S983" i="9"/>
  <c r="T983" i="9"/>
  <c r="U983" i="9"/>
  <c r="V983" i="9"/>
  <c r="W983" i="9"/>
  <c r="X983" i="9"/>
  <c r="Y983" i="9"/>
  <c r="Z983" i="9"/>
  <c r="AA983" i="9"/>
  <c r="AB983" i="9"/>
  <c r="AC983" i="9"/>
  <c r="AD983" i="9"/>
  <c r="AE983" i="9"/>
  <c r="AF983" i="9"/>
  <c r="AG983" i="9"/>
  <c r="AH983" i="9"/>
  <c r="AI983" i="9"/>
  <c r="AJ983" i="9"/>
  <c r="AK983" i="9"/>
  <c r="AL983" i="9"/>
  <c r="AM983" i="9"/>
  <c r="AN983" i="9"/>
  <c r="AO983" i="9"/>
  <c r="AP983" i="9"/>
  <c r="AQ983" i="9"/>
  <c r="AR983" i="9"/>
  <c r="AS983" i="9"/>
  <c r="AT983" i="9"/>
  <c r="AU983" i="9"/>
  <c r="AV983" i="9"/>
  <c r="AW983" i="9"/>
  <c r="AX983" i="9"/>
  <c r="AY983" i="9"/>
  <c r="AZ983" i="9"/>
  <c r="BA983" i="9"/>
  <c r="BB983" i="9"/>
  <c r="BC983" i="9"/>
  <c r="BD983" i="9"/>
  <c r="BE983" i="9"/>
  <c r="BF983" i="9"/>
  <c r="BG983" i="9"/>
  <c r="BH983" i="9"/>
  <c r="BI983" i="9"/>
  <c r="BJ983" i="9"/>
  <c r="BK983" i="9"/>
  <c r="B984" i="9"/>
  <c r="BM984" i="9" s="1"/>
  <c r="C984" i="9"/>
  <c r="D984" i="9"/>
  <c r="F984" i="9" s="1"/>
  <c r="E984" i="9"/>
  <c r="G984" i="9"/>
  <c r="H984" i="9"/>
  <c r="I984" i="9"/>
  <c r="J984" i="9"/>
  <c r="K984" i="9"/>
  <c r="L984" i="9"/>
  <c r="M984" i="9"/>
  <c r="N984" i="9"/>
  <c r="O984" i="9"/>
  <c r="P984" i="9"/>
  <c r="Q984" i="9"/>
  <c r="R984" i="9"/>
  <c r="S984" i="9"/>
  <c r="T984" i="9"/>
  <c r="U984" i="9"/>
  <c r="V984" i="9"/>
  <c r="W984" i="9"/>
  <c r="X984" i="9"/>
  <c r="Y984" i="9"/>
  <c r="Z984" i="9"/>
  <c r="AA984" i="9"/>
  <c r="AB984" i="9"/>
  <c r="AC984" i="9"/>
  <c r="AD984" i="9"/>
  <c r="AE984" i="9"/>
  <c r="AF984" i="9"/>
  <c r="AG984" i="9"/>
  <c r="AH984" i="9"/>
  <c r="AI984" i="9"/>
  <c r="AJ984" i="9"/>
  <c r="AK984" i="9"/>
  <c r="AL984" i="9"/>
  <c r="AM984" i="9"/>
  <c r="AN984" i="9"/>
  <c r="AO984" i="9"/>
  <c r="AP984" i="9"/>
  <c r="AQ984" i="9"/>
  <c r="AR984" i="9"/>
  <c r="AS984" i="9"/>
  <c r="AT984" i="9"/>
  <c r="AU984" i="9"/>
  <c r="AV984" i="9"/>
  <c r="AW984" i="9"/>
  <c r="AX984" i="9"/>
  <c r="AY984" i="9"/>
  <c r="AZ984" i="9"/>
  <c r="BA984" i="9"/>
  <c r="BB984" i="9"/>
  <c r="BC984" i="9"/>
  <c r="BD984" i="9"/>
  <c r="BE984" i="9"/>
  <c r="BF984" i="9"/>
  <c r="BG984" i="9"/>
  <c r="BH984" i="9"/>
  <c r="BI984" i="9"/>
  <c r="BJ984" i="9"/>
  <c r="BK984" i="9"/>
  <c r="B985" i="9"/>
  <c r="BL985" i="9" s="1"/>
  <c r="C985" i="9"/>
  <c r="D985" i="9"/>
  <c r="F985" i="9" s="1"/>
  <c r="E985" i="9"/>
  <c r="G985" i="9"/>
  <c r="H985" i="9"/>
  <c r="I985" i="9"/>
  <c r="J985" i="9"/>
  <c r="K985" i="9"/>
  <c r="L985" i="9"/>
  <c r="M985" i="9"/>
  <c r="N985" i="9"/>
  <c r="O985" i="9"/>
  <c r="P985" i="9"/>
  <c r="Q985" i="9"/>
  <c r="R985" i="9"/>
  <c r="S985" i="9"/>
  <c r="T985" i="9"/>
  <c r="U985" i="9"/>
  <c r="V985" i="9"/>
  <c r="W985" i="9"/>
  <c r="X985" i="9"/>
  <c r="Y985" i="9"/>
  <c r="Z985" i="9"/>
  <c r="AA985" i="9"/>
  <c r="AB985" i="9"/>
  <c r="AC985" i="9"/>
  <c r="AD985" i="9"/>
  <c r="AE985" i="9"/>
  <c r="AF985" i="9"/>
  <c r="AG985" i="9"/>
  <c r="AH985" i="9"/>
  <c r="AI985" i="9"/>
  <c r="AJ985" i="9"/>
  <c r="AK985" i="9"/>
  <c r="AL985" i="9"/>
  <c r="AM985" i="9"/>
  <c r="AN985" i="9"/>
  <c r="AO985" i="9"/>
  <c r="AP985" i="9"/>
  <c r="AQ985" i="9"/>
  <c r="AR985" i="9"/>
  <c r="AS985" i="9"/>
  <c r="AT985" i="9"/>
  <c r="AU985" i="9"/>
  <c r="AV985" i="9"/>
  <c r="AW985" i="9"/>
  <c r="AX985" i="9"/>
  <c r="AY985" i="9"/>
  <c r="AZ985" i="9"/>
  <c r="BA985" i="9"/>
  <c r="BB985" i="9"/>
  <c r="BC985" i="9"/>
  <c r="BD985" i="9"/>
  <c r="BE985" i="9"/>
  <c r="BF985" i="9"/>
  <c r="BG985" i="9"/>
  <c r="BH985" i="9"/>
  <c r="BI985" i="9"/>
  <c r="BJ985" i="9"/>
  <c r="BK985" i="9"/>
  <c r="B986" i="9"/>
  <c r="C986" i="9"/>
  <c r="D986" i="9"/>
  <c r="F986" i="9" s="1"/>
  <c r="E986" i="9"/>
  <c r="G986" i="9"/>
  <c r="H986" i="9"/>
  <c r="I986" i="9"/>
  <c r="J986" i="9"/>
  <c r="K986" i="9"/>
  <c r="L986" i="9"/>
  <c r="M986" i="9"/>
  <c r="N986" i="9"/>
  <c r="O986" i="9"/>
  <c r="P986" i="9"/>
  <c r="Q986" i="9"/>
  <c r="R986" i="9"/>
  <c r="S986" i="9"/>
  <c r="T986" i="9"/>
  <c r="U986" i="9"/>
  <c r="V986" i="9"/>
  <c r="W986" i="9"/>
  <c r="X986" i="9"/>
  <c r="Y986" i="9"/>
  <c r="Z986" i="9"/>
  <c r="AA986" i="9"/>
  <c r="AB986" i="9"/>
  <c r="AC986" i="9"/>
  <c r="AD986" i="9"/>
  <c r="AE986" i="9"/>
  <c r="AF986" i="9"/>
  <c r="AG986" i="9"/>
  <c r="AH986" i="9"/>
  <c r="AI986" i="9"/>
  <c r="AJ986" i="9"/>
  <c r="AK986" i="9"/>
  <c r="AL986" i="9"/>
  <c r="AM986" i="9"/>
  <c r="AN986" i="9"/>
  <c r="AO986" i="9"/>
  <c r="AP986" i="9"/>
  <c r="AQ986" i="9"/>
  <c r="AR986" i="9"/>
  <c r="AS986" i="9"/>
  <c r="AT986" i="9"/>
  <c r="AU986" i="9"/>
  <c r="AV986" i="9"/>
  <c r="AW986" i="9"/>
  <c r="AX986" i="9"/>
  <c r="AY986" i="9"/>
  <c r="AZ986" i="9"/>
  <c r="BA986" i="9"/>
  <c r="BB986" i="9"/>
  <c r="BC986" i="9"/>
  <c r="BD986" i="9"/>
  <c r="BE986" i="9"/>
  <c r="BF986" i="9"/>
  <c r="BG986" i="9"/>
  <c r="BH986" i="9"/>
  <c r="BI986" i="9"/>
  <c r="BJ986" i="9"/>
  <c r="BK986" i="9"/>
  <c r="B987" i="9"/>
  <c r="BM987" i="9" s="1"/>
  <c r="C987" i="9"/>
  <c r="D987" i="9"/>
  <c r="F987" i="9" s="1"/>
  <c r="E987" i="9"/>
  <c r="G987" i="9"/>
  <c r="H987" i="9"/>
  <c r="I987" i="9"/>
  <c r="J987" i="9"/>
  <c r="K987" i="9"/>
  <c r="L987" i="9"/>
  <c r="M987" i="9"/>
  <c r="N987" i="9"/>
  <c r="O987" i="9"/>
  <c r="P987" i="9"/>
  <c r="Q987" i="9"/>
  <c r="R987" i="9"/>
  <c r="S987" i="9"/>
  <c r="T987" i="9"/>
  <c r="U987" i="9"/>
  <c r="V987" i="9"/>
  <c r="W987" i="9"/>
  <c r="X987" i="9"/>
  <c r="Y987" i="9"/>
  <c r="Z987" i="9"/>
  <c r="AA987" i="9"/>
  <c r="AB987" i="9"/>
  <c r="AC987" i="9"/>
  <c r="AD987" i="9"/>
  <c r="AE987" i="9"/>
  <c r="AF987" i="9"/>
  <c r="AG987" i="9"/>
  <c r="AH987" i="9"/>
  <c r="AI987" i="9"/>
  <c r="AJ987" i="9"/>
  <c r="AK987" i="9"/>
  <c r="AL987" i="9"/>
  <c r="AM987" i="9"/>
  <c r="AN987" i="9"/>
  <c r="AO987" i="9"/>
  <c r="AP987" i="9"/>
  <c r="AQ987" i="9"/>
  <c r="AR987" i="9"/>
  <c r="AS987" i="9"/>
  <c r="AT987" i="9"/>
  <c r="AU987" i="9"/>
  <c r="AV987" i="9"/>
  <c r="AW987" i="9"/>
  <c r="AX987" i="9"/>
  <c r="AY987" i="9"/>
  <c r="AZ987" i="9"/>
  <c r="BA987" i="9"/>
  <c r="BB987" i="9"/>
  <c r="BC987" i="9"/>
  <c r="BD987" i="9"/>
  <c r="BE987" i="9"/>
  <c r="BF987" i="9"/>
  <c r="BG987" i="9"/>
  <c r="BH987" i="9"/>
  <c r="BI987" i="9"/>
  <c r="BJ987" i="9"/>
  <c r="BK987" i="9"/>
  <c r="B988" i="9"/>
  <c r="BO988" i="9" s="1"/>
  <c r="C988" i="9"/>
  <c r="D988" i="9"/>
  <c r="F988" i="9" s="1"/>
  <c r="E988" i="9"/>
  <c r="G988" i="9"/>
  <c r="H988" i="9"/>
  <c r="I988" i="9"/>
  <c r="J988" i="9"/>
  <c r="K988" i="9"/>
  <c r="L988" i="9"/>
  <c r="M988" i="9"/>
  <c r="N988" i="9"/>
  <c r="O988" i="9"/>
  <c r="P988" i="9"/>
  <c r="Q988" i="9"/>
  <c r="R988" i="9"/>
  <c r="S988" i="9"/>
  <c r="T988" i="9"/>
  <c r="U988" i="9"/>
  <c r="V988" i="9"/>
  <c r="W988" i="9"/>
  <c r="X988" i="9"/>
  <c r="Y988" i="9"/>
  <c r="Z988" i="9"/>
  <c r="AA988" i="9"/>
  <c r="AB988" i="9"/>
  <c r="AC988" i="9"/>
  <c r="AD988" i="9"/>
  <c r="AE988" i="9"/>
  <c r="AF988" i="9"/>
  <c r="AG988" i="9"/>
  <c r="AH988" i="9"/>
  <c r="AI988" i="9"/>
  <c r="AJ988" i="9"/>
  <c r="AK988" i="9"/>
  <c r="AL988" i="9"/>
  <c r="AM988" i="9"/>
  <c r="AN988" i="9"/>
  <c r="AO988" i="9"/>
  <c r="AP988" i="9"/>
  <c r="AQ988" i="9"/>
  <c r="AR988" i="9"/>
  <c r="AS988" i="9"/>
  <c r="AT988" i="9"/>
  <c r="AU988" i="9"/>
  <c r="AV988" i="9"/>
  <c r="AW988" i="9"/>
  <c r="AX988" i="9"/>
  <c r="AY988" i="9"/>
  <c r="AZ988" i="9"/>
  <c r="BA988" i="9"/>
  <c r="BB988" i="9"/>
  <c r="BC988" i="9"/>
  <c r="BD988" i="9"/>
  <c r="BE988" i="9"/>
  <c r="BF988" i="9"/>
  <c r="BG988" i="9"/>
  <c r="BH988" i="9"/>
  <c r="BI988" i="9"/>
  <c r="BJ988" i="9"/>
  <c r="BK988" i="9"/>
  <c r="B989" i="9"/>
  <c r="BL989" i="9" s="1"/>
  <c r="C989" i="9"/>
  <c r="D989" i="9"/>
  <c r="F989" i="9" s="1"/>
  <c r="E989" i="9"/>
  <c r="G989" i="9"/>
  <c r="H989" i="9"/>
  <c r="I989" i="9"/>
  <c r="J989" i="9"/>
  <c r="K989" i="9"/>
  <c r="L989" i="9"/>
  <c r="M989" i="9"/>
  <c r="N989" i="9"/>
  <c r="O989" i="9"/>
  <c r="P989" i="9"/>
  <c r="Q989" i="9"/>
  <c r="R989" i="9"/>
  <c r="S989" i="9"/>
  <c r="T989" i="9"/>
  <c r="U989" i="9"/>
  <c r="V989" i="9"/>
  <c r="W989" i="9"/>
  <c r="X989" i="9"/>
  <c r="Y989" i="9"/>
  <c r="Z989" i="9"/>
  <c r="AA989" i="9"/>
  <c r="AB989" i="9"/>
  <c r="AC989" i="9"/>
  <c r="AD989" i="9"/>
  <c r="AE989" i="9"/>
  <c r="AF989" i="9"/>
  <c r="AG989" i="9"/>
  <c r="AH989" i="9"/>
  <c r="AI989" i="9"/>
  <c r="AJ989" i="9"/>
  <c r="AK989" i="9"/>
  <c r="AL989" i="9"/>
  <c r="AM989" i="9"/>
  <c r="AN989" i="9"/>
  <c r="AO989" i="9"/>
  <c r="AP989" i="9"/>
  <c r="AQ989" i="9"/>
  <c r="AR989" i="9"/>
  <c r="AS989" i="9"/>
  <c r="AT989" i="9"/>
  <c r="AU989" i="9"/>
  <c r="AV989" i="9"/>
  <c r="AW989" i="9"/>
  <c r="AX989" i="9"/>
  <c r="AY989" i="9"/>
  <c r="AZ989" i="9"/>
  <c r="BA989" i="9"/>
  <c r="BB989" i="9"/>
  <c r="BC989" i="9"/>
  <c r="BD989" i="9"/>
  <c r="BE989" i="9"/>
  <c r="BF989" i="9"/>
  <c r="BG989" i="9"/>
  <c r="BH989" i="9"/>
  <c r="BI989" i="9"/>
  <c r="BJ989" i="9"/>
  <c r="BK989" i="9"/>
  <c r="B990" i="9"/>
  <c r="BL990" i="9" s="1"/>
  <c r="C990" i="9"/>
  <c r="D990" i="9"/>
  <c r="F990" i="9" s="1"/>
  <c r="E990" i="9"/>
  <c r="G990" i="9"/>
  <c r="H990" i="9"/>
  <c r="I990" i="9"/>
  <c r="J990" i="9"/>
  <c r="K990" i="9"/>
  <c r="L990" i="9"/>
  <c r="M990" i="9"/>
  <c r="N990" i="9"/>
  <c r="O990" i="9"/>
  <c r="P990" i="9"/>
  <c r="Q990" i="9"/>
  <c r="R990" i="9"/>
  <c r="S990" i="9"/>
  <c r="T990" i="9"/>
  <c r="U990" i="9"/>
  <c r="V990" i="9"/>
  <c r="W990" i="9"/>
  <c r="X990" i="9"/>
  <c r="Y990" i="9"/>
  <c r="Z990" i="9"/>
  <c r="AA990" i="9"/>
  <c r="AB990" i="9"/>
  <c r="AC990" i="9"/>
  <c r="AD990" i="9"/>
  <c r="AE990" i="9"/>
  <c r="AF990" i="9"/>
  <c r="AG990" i="9"/>
  <c r="AH990" i="9"/>
  <c r="AI990" i="9"/>
  <c r="AJ990" i="9"/>
  <c r="AK990" i="9"/>
  <c r="AL990" i="9"/>
  <c r="AM990" i="9"/>
  <c r="AN990" i="9"/>
  <c r="AO990" i="9"/>
  <c r="AP990" i="9"/>
  <c r="AQ990" i="9"/>
  <c r="AR990" i="9"/>
  <c r="AS990" i="9"/>
  <c r="AT990" i="9"/>
  <c r="AU990" i="9"/>
  <c r="AV990" i="9"/>
  <c r="AW990" i="9"/>
  <c r="AX990" i="9"/>
  <c r="AY990" i="9"/>
  <c r="AZ990" i="9"/>
  <c r="BA990" i="9"/>
  <c r="BB990" i="9"/>
  <c r="BC990" i="9"/>
  <c r="BD990" i="9"/>
  <c r="BE990" i="9"/>
  <c r="BF990" i="9"/>
  <c r="BG990" i="9"/>
  <c r="BH990" i="9"/>
  <c r="BI990" i="9"/>
  <c r="BJ990" i="9"/>
  <c r="BK990" i="9"/>
  <c r="B991" i="9"/>
  <c r="C991" i="9"/>
  <c r="D991" i="9"/>
  <c r="F991" i="9" s="1"/>
  <c r="E991" i="9"/>
  <c r="G991" i="9"/>
  <c r="H991" i="9"/>
  <c r="I991" i="9"/>
  <c r="J991" i="9"/>
  <c r="K991" i="9"/>
  <c r="L991" i="9"/>
  <c r="M991" i="9"/>
  <c r="N991" i="9"/>
  <c r="O991" i="9"/>
  <c r="P991" i="9"/>
  <c r="Q991" i="9"/>
  <c r="R991" i="9"/>
  <c r="S991" i="9"/>
  <c r="T991" i="9"/>
  <c r="U991" i="9"/>
  <c r="V991" i="9"/>
  <c r="W991" i="9"/>
  <c r="X991" i="9"/>
  <c r="Y991" i="9"/>
  <c r="Z991" i="9"/>
  <c r="AA991" i="9"/>
  <c r="AB991" i="9"/>
  <c r="AC991" i="9"/>
  <c r="AD991" i="9"/>
  <c r="AE991" i="9"/>
  <c r="AF991" i="9"/>
  <c r="AG991" i="9"/>
  <c r="AH991" i="9"/>
  <c r="AI991" i="9"/>
  <c r="AJ991" i="9"/>
  <c r="AK991" i="9"/>
  <c r="AL991" i="9"/>
  <c r="AM991" i="9"/>
  <c r="AN991" i="9"/>
  <c r="AO991" i="9"/>
  <c r="AP991" i="9"/>
  <c r="AQ991" i="9"/>
  <c r="AR991" i="9"/>
  <c r="AS991" i="9"/>
  <c r="AT991" i="9"/>
  <c r="AU991" i="9"/>
  <c r="AV991" i="9"/>
  <c r="AW991" i="9"/>
  <c r="AX991" i="9"/>
  <c r="AY991" i="9"/>
  <c r="AZ991" i="9"/>
  <c r="BA991" i="9"/>
  <c r="BB991" i="9"/>
  <c r="BC991" i="9"/>
  <c r="BD991" i="9"/>
  <c r="BE991" i="9"/>
  <c r="BF991" i="9"/>
  <c r="BG991" i="9"/>
  <c r="BH991" i="9"/>
  <c r="BI991" i="9"/>
  <c r="BJ991" i="9"/>
  <c r="BK991" i="9"/>
  <c r="B992" i="9"/>
  <c r="BO992" i="9" s="1"/>
  <c r="C992" i="9"/>
  <c r="D992" i="9"/>
  <c r="F992" i="9" s="1"/>
  <c r="E992" i="9"/>
  <c r="G992" i="9"/>
  <c r="H992" i="9"/>
  <c r="I992" i="9"/>
  <c r="J992" i="9"/>
  <c r="K992" i="9"/>
  <c r="L992" i="9"/>
  <c r="M992" i="9"/>
  <c r="N992" i="9"/>
  <c r="O992" i="9"/>
  <c r="P992" i="9"/>
  <c r="Q992" i="9"/>
  <c r="R992" i="9"/>
  <c r="S992" i="9"/>
  <c r="T992" i="9"/>
  <c r="U992" i="9"/>
  <c r="V992" i="9"/>
  <c r="W992" i="9"/>
  <c r="X992" i="9"/>
  <c r="Y992" i="9"/>
  <c r="Z992" i="9"/>
  <c r="AA992" i="9"/>
  <c r="AB992" i="9"/>
  <c r="AC992" i="9"/>
  <c r="AD992" i="9"/>
  <c r="AE992" i="9"/>
  <c r="AF992" i="9"/>
  <c r="AG992" i="9"/>
  <c r="AH992" i="9"/>
  <c r="AI992" i="9"/>
  <c r="AJ992" i="9"/>
  <c r="AK992" i="9"/>
  <c r="AL992" i="9"/>
  <c r="AM992" i="9"/>
  <c r="AN992" i="9"/>
  <c r="AO992" i="9"/>
  <c r="AP992" i="9"/>
  <c r="AQ992" i="9"/>
  <c r="AR992" i="9"/>
  <c r="AS992" i="9"/>
  <c r="AT992" i="9"/>
  <c r="AU992" i="9"/>
  <c r="AV992" i="9"/>
  <c r="AW992" i="9"/>
  <c r="AX992" i="9"/>
  <c r="AY992" i="9"/>
  <c r="AZ992" i="9"/>
  <c r="BA992" i="9"/>
  <c r="BB992" i="9"/>
  <c r="BC992" i="9"/>
  <c r="BD992" i="9"/>
  <c r="BE992" i="9"/>
  <c r="BF992" i="9"/>
  <c r="BG992" i="9"/>
  <c r="BH992" i="9"/>
  <c r="BI992" i="9"/>
  <c r="BJ992" i="9"/>
  <c r="BK992" i="9"/>
  <c r="B993" i="9"/>
  <c r="C993" i="9"/>
  <c r="D993" i="9"/>
  <c r="F993" i="9" s="1"/>
  <c r="E993" i="9"/>
  <c r="G993" i="9"/>
  <c r="H993" i="9"/>
  <c r="I993" i="9"/>
  <c r="J993" i="9"/>
  <c r="K993" i="9"/>
  <c r="L993" i="9"/>
  <c r="M993" i="9"/>
  <c r="N993" i="9"/>
  <c r="O993" i="9"/>
  <c r="P993" i="9"/>
  <c r="Q993" i="9"/>
  <c r="R993" i="9"/>
  <c r="S993" i="9"/>
  <c r="T993" i="9"/>
  <c r="U993" i="9"/>
  <c r="V993" i="9"/>
  <c r="W993" i="9"/>
  <c r="X993" i="9"/>
  <c r="Y993" i="9"/>
  <c r="Z993" i="9"/>
  <c r="AA993" i="9"/>
  <c r="AB993" i="9"/>
  <c r="AC993" i="9"/>
  <c r="AD993" i="9"/>
  <c r="AE993" i="9"/>
  <c r="AF993" i="9"/>
  <c r="AG993" i="9"/>
  <c r="AH993" i="9"/>
  <c r="AI993" i="9"/>
  <c r="AJ993" i="9"/>
  <c r="AK993" i="9"/>
  <c r="AL993" i="9"/>
  <c r="AM993" i="9"/>
  <c r="AN993" i="9"/>
  <c r="AO993" i="9"/>
  <c r="AP993" i="9"/>
  <c r="AQ993" i="9"/>
  <c r="AR993" i="9"/>
  <c r="AS993" i="9"/>
  <c r="AT993" i="9"/>
  <c r="AU993" i="9"/>
  <c r="AV993" i="9"/>
  <c r="AW993" i="9"/>
  <c r="AX993" i="9"/>
  <c r="AY993" i="9"/>
  <c r="AZ993" i="9"/>
  <c r="BA993" i="9"/>
  <c r="BB993" i="9"/>
  <c r="BC993" i="9"/>
  <c r="BD993" i="9"/>
  <c r="BE993" i="9"/>
  <c r="BF993" i="9"/>
  <c r="BG993" i="9"/>
  <c r="BH993" i="9"/>
  <c r="BI993" i="9"/>
  <c r="BJ993" i="9"/>
  <c r="BK993" i="9"/>
  <c r="B994" i="9"/>
  <c r="C994" i="9"/>
  <c r="D994" i="9"/>
  <c r="F994" i="9" s="1"/>
  <c r="E994" i="9"/>
  <c r="G994" i="9"/>
  <c r="H994" i="9"/>
  <c r="I994" i="9"/>
  <c r="J994" i="9"/>
  <c r="K994" i="9"/>
  <c r="L994" i="9"/>
  <c r="M994" i="9"/>
  <c r="N994" i="9"/>
  <c r="O994" i="9"/>
  <c r="P994" i="9"/>
  <c r="Q994" i="9"/>
  <c r="R994" i="9"/>
  <c r="S994" i="9"/>
  <c r="T994" i="9"/>
  <c r="U994" i="9"/>
  <c r="V994" i="9"/>
  <c r="W994" i="9"/>
  <c r="X994" i="9"/>
  <c r="Y994" i="9"/>
  <c r="Z994" i="9"/>
  <c r="AA994" i="9"/>
  <c r="AB994" i="9"/>
  <c r="AC994" i="9"/>
  <c r="AD994" i="9"/>
  <c r="AE994" i="9"/>
  <c r="AF994" i="9"/>
  <c r="AG994" i="9"/>
  <c r="AH994" i="9"/>
  <c r="AI994" i="9"/>
  <c r="AJ994" i="9"/>
  <c r="AK994" i="9"/>
  <c r="AL994" i="9"/>
  <c r="AM994" i="9"/>
  <c r="AN994" i="9"/>
  <c r="AO994" i="9"/>
  <c r="AP994" i="9"/>
  <c r="AQ994" i="9"/>
  <c r="AR994" i="9"/>
  <c r="AS994" i="9"/>
  <c r="AT994" i="9"/>
  <c r="AU994" i="9"/>
  <c r="AV994" i="9"/>
  <c r="AW994" i="9"/>
  <c r="AX994" i="9"/>
  <c r="AY994" i="9"/>
  <c r="AZ994" i="9"/>
  <c r="BA994" i="9"/>
  <c r="BB994" i="9"/>
  <c r="BC994" i="9"/>
  <c r="BD994" i="9"/>
  <c r="BE994" i="9"/>
  <c r="BF994" i="9"/>
  <c r="BG994" i="9"/>
  <c r="BH994" i="9"/>
  <c r="BI994" i="9"/>
  <c r="BJ994" i="9"/>
  <c r="BK994" i="9"/>
  <c r="B995" i="9"/>
  <c r="BM995" i="9" s="1"/>
  <c r="C995" i="9"/>
  <c r="D995" i="9"/>
  <c r="F995" i="9" s="1"/>
  <c r="E995" i="9"/>
  <c r="G995" i="9"/>
  <c r="H995" i="9"/>
  <c r="I995" i="9"/>
  <c r="J995" i="9"/>
  <c r="K995" i="9"/>
  <c r="L995" i="9"/>
  <c r="M995" i="9"/>
  <c r="N995" i="9"/>
  <c r="O995" i="9"/>
  <c r="P995" i="9"/>
  <c r="Q995" i="9"/>
  <c r="R995" i="9"/>
  <c r="S995" i="9"/>
  <c r="T995" i="9"/>
  <c r="U995" i="9"/>
  <c r="V995" i="9"/>
  <c r="W995" i="9"/>
  <c r="X995" i="9"/>
  <c r="Y995" i="9"/>
  <c r="Z995" i="9"/>
  <c r="AA995" i="9"/>
  <c r="AB995" i="9"/>
  <c r="AC995" i="9"/>
  <c r="AD995" i="9"/>
  <c r="AE995" i="9"/>
  <c r="AF995" i="9"/>
  <c r="AG995" i="9"/>
  <c r="AH995" i="9"/>
  <c r="AI995" i="9"/>
  <c r="AJ995" i="9"/>
  <c r="AK995" i="9"/>
  <c r="AL995" i="9"/>
  <c r="AM995" i="9"/>
  <c r="AN995" i="9"/>
  <c r="AO995" i="9"/>
  <c r="AP995" i="9"/>
  <c r="AQ995" i="9"/>
  <c r="AR995" i="9"/>
  <c r="AS995" i="9"/>
  <c r="AT995" i="9"/>
  <c r="AU995" i="9"/>
  <c r="AV995" i="9"/>
  <c r="AW995" i="9"/>
  <c r="AX995" i="9"/>
  <c r="AY995" i="9"/>
  <c r="AZ995" i="9"/>
  <c r="BA995" i="9"/>
  <c r="BB995" i="9"/>
  <c r="BC995" i="9"/>
  <c r="BD995" i="9"/>
  <c r="BE995" i="9"/>
  <c r="BF995" i="9"/>
  <c r="BG995" i="9"/>
  <c r="BH995" i="9"/>
  <c r="BI995" i="9"/>
  <c r="BJ995" i="9"/>
  <c r="BK995" i="9"/>
  <c r="B996" i="9"/>
  <c r="BP996" i="9" s="1"/>
  <c r="C996" i="9"/>
  <c r="D996" i="9"/>
  <c r="F996" i="9" s="1"/>
  <c r="E996" i="9"/>
  <c r="G996" i="9"/>
  <c r="H996" i="9"/>
  <c r="I996" i="9"/>
  <c r="J996" i="9"/>
  <c r="K996" i="9"/>
  <c r="L996" i="9"/>
  <c r="M996" i="9"/>
  <c r="N996" i="9"/>
  <c r="O996" i="9"/>
  <c r="P996" i="9"/>
  <c r="Q996" i="9"/>
  <c r="R996" i="9"/>
  <c r="S996" i="9"/>
  <c r="T996" i="9"/>
  <c r="U996" i="9"/>
  <c r="V996" i="9"/>
  <c r="W996" i="9"/>
  <c r="X996" i="9"/>
  <c r="Y996" i="9"/>
  <c r="Z996" i="9"/>
  <c r="AA996" i="9"/>
  <c r="AB996" i="9"/>
  <c r="AC996" i="9"/>
  <c r="AD996" i="9"/>
  <c r="AE996" i="9"/>
  <c r="AF996" i="9"/>
  <c r="AG996" i="9"/>
  <c r="AH996" i="9"/>
  <c r="AI996" i="9"/>
  <c r="AJ996" i="9"/>
  <c r="AK996" i="9"/>
  <c r="AL996" i="9"/>
  <c r="AM996" i="9"/>
  <c r="AN996" i="9"/>
  <c r="AO996" i="9"/>
  <c r="AP996" i="9"/>
  <c r="AQ996" i="9"/>
  <c r="AR996" i="9"/>
  <c r="AS996" i="9"/>
  <c r="AT996" i="9"/>
  <c r="AU996" i="9"/>
  <c r="AV996" i="9"/>
  <c r="AW996" i="9"/>
  <c r="AX996" i="9"/>
  <c r="AY996" i="9"/>
  <c r="AZ996" i="9"/>
  <c r="BA996" i="9"/>
  <c r="BB996" i="9"/>
  <c r="BC996" i="9"/>
  <c r="BD996" i="9"/>
  <c r="BE996" i="9"/>
  <c r="BF996" i="9"/>
  <c r="BG996" i="9"/>
  <c r="BH996" i="9"/>
  <c r="BI996" i="9"/>
  <c r="BJ996" i="9"/>
  <c r="BK996" i="9"/>
  <c r="B997" i="9"/>
  <c r="BM997" i="9" s="1"/>
  <c r="C997" i="9"/>
  <c r="D997" i="9"/>
  <c r="F997" i="9" s="1"/>
  <c r="E997" i="9"/>
  <c r="G997" i="9"/>
  <c r="H997" i="9"/>
  <c r="I997" i="9"/>
  <c r="J997" i="9"/>
  <c r="K997" i="9"/>
  <c r="L997" i="9"/>
  <c r="M997" i="9"/>
  <c r="N997" i="9"/>
  <c r="O997" i="9"/>
  <c r="P997" i="9"/>
  <c r="Q997" i="9"/>
  <c r="R997" i="9"/>
  <c r="S997" i="9"/>
  <c r="T997" i="9"/>
  <c r="U997" i="9"/>
  <c r="V997" i="9"/>
  <c r="W997" i="9"/>
  <c r="X997" i="9"/>
  <c r="Y997" i="9"/>
  <c r="Z997" i="9"/>
  <c r="AA997" i="9"/>
  <c r="AB997" i="9"/>
  <c r="AC997" i="9"/>
  <c r="AD997" i="9"/>
  <c r="AE997" i="9"/>
  <c r="AF997" i="9"/>
  <c r="AG997" i="9"/>
  <c r="AH997" i="9"/>
  <c r="AI997" i="9"/>
  <c r="AJ997" i="9"/>
  <c r="AK997" i="9"/>
  <c r="AL997" i="9"/>
  <c r="AM997" i="9"/>
  <c r="AN997" i="9"/>
  <c r="AO997" i="9"/>
  <c r="AP997" i="9"/>
  <c r="AQ997" i="9"/>
  <c r="AR997" i="9"/>
  <c r="AS997" i="9"/>
  <c r="AT997" i="9"/>
  <c r="AU997" i="9"/>
  <c r="AV997" i="9"/>
  <c r="AW997" i="9"/>
  <c r="AX997" i="9"/>
  <c r="AY997" i="9"/>
  <c r="AZ997" i="9"/>
  <c r="BA997" i="9"/>
  <c r="BB997" i="9"/>
  <c r="BC997" i="9"/>
  <c r="BD997" i="9"/>
  <c r="BE997" i="9"/>
  <c r="BF997" i="9"/>
  <c r="BG997" i="9"/>
  <c r="BH997" i="9"/>
  <c r="BI997" i="9"/>
  <c r="BJ997" i="9"/>
  <c r="BK997" i="9"/>
  <c r="B998" i="9"/>
  <c r="C998" i="9"/>
  <c r="D998" i="9"/>
  <c r="F998" i="9" s="1"/>
  <c r="E998" i="9"/>
  <c r="G998" i="9"/>
  <c r="H998" i="9"/>
  <c r="I998" i="9"/>
  <c r="J998" i="9"/>
  <c r="K998" i="9"/>
  <c r="L998" i="9"/>
  <c r="M998" i="9"/>
  <c r="N998" i="9"/>
  <c r="O998" i="9"/>
  <c r="P998" i="9"/>
  <c r="Q998" i="9"/>
  <c r="R998" i="9"/>
  <c r="S998" i="9"/>
  <c r="T998" i="9"/>
  <c r="U998" i="9"/>
  <c r="V998" i="9"/>
  <c r="W998" i="9"/>
  <c r="X998" i="9"/>
  <c r="Y998" i="9"/>
  <c r="Z998" i="9"/>
  <c r="AA998" i="9"/>
  <c r="AB998" i="9"/>
  <c r="AC998" i="9"/>
  <c r="AD998" i="9"/>
  <c r="AE998" i="9"/>
  <c r="AF998" i="9"/>
  <c r="AG998" i="9"/>
  <c r="AH998" i="9"/>
  <c r="AI998" i="9"/>
  <c r="AJ998" i="9"/>
  <c r="AK998" i="9"/>
  <c r="AL998" i="9"/>
  <c r="AM998" i="9"/>
  <c r="AN998" i="9"/>
  <c r="AO998" i="9"/>
  <c r="AP998" i="9"/>
  <c r="AQ998" i="9"/>
  <c r="AR998" i="9"/>
  <c r="AS998" i="9"/>
  <c r="AT998" i="9"/>
  <c r="AU998" i="9"/>
  <c r="AV998" i="9"/>
  <c r="AW998" i="9"/>
  <c r="AX998" i="9"/>
  <c r="AY998" i="9"/>
  <c r="AZ998" i="9"/>
  <c r="BA998" i="9"/>
  <c r="BB998" i="9"/>
  <c r="BC998" i="9"/>
  <c r="BD998" i="9"/>
  <c r="BE998" i="9"/>
  <c r="BF998" i="9"/>
  <c r="BG998" i="9"/>
  <c r="BH998" i="9"/>
  <c r="BI998" i="9"/>
  <c r="BJ998" i="9"/>
  <c r="BK998" i="9"/>
  <c r="B999" i="9"/>
  <c r="BN999" i="9" s="1"/>
  <c r="C999" i="9"/>
  <c r="D999" i="9"/>
  <c r="F999" i="9" s="1"/>
  <c r="E999" i="9"/>
  <c r="G999" i="9"/>
  <c r="H999" i="9"/>
  <c r="I999" i="9"/>
  <c r="J999" i="9"/>
  <c r="K999" i="9"/>
  <c r="L999" i="9"/>
  <c r="M999" i="9"/>
  <c r="N999" i="9"/>
  <c r="O999" i="9"/>
  <c r="P999" i="9"/>
  <c r="Q999" i="9"/>
  <c r="R999" i="9"/>
  <c r="S999" i="9"/>
  <c r="T999" i="9"/>
  <c r="U999" i="9"/>
  <c r="V999" i="9"/>
  <c r="W999" i="9"/>
  <c r="X999" i="9"/>
  <c r="Y999" i="9"/>
  <c r="Z999" i="9"/>
  <c r="AA999" i="9"/>
  <c r="AB999" i="9"/>
  <c r="AC999" i="9"/>
  <c r="AD999" i="9"/>
  <c r="AE999" i="9"/>
  <c r="AF999" i="9"/>
  <c r="AG999" i="9"/>
  <c r="AH999" i="9"/>
  <c r="AI999" i="9"/>
  <c r="AJ999" i="9"/>
  <c r="AK999" i="9"/>
  <c r="AL999" i="9"/>
  <c r="AM999" i="9"/>
  <c r="AN999" i="9"/>
  <c r="AO999" i="9"/>
  <c r="AP999" i="9"/>
  <c r="AQ999" i="9"/>
  <c r="AR999" i="9"/>
  <c r="AS999" i="9"/>
  <c r="AT999" i="9"/>
  <c r="AU999" i="9"/>
  <c r="AV999" i="9"/>
  <c r="AW999" i="9"/>
  <c r="AX999" i="9"/>
  <c r="AY999" i="9"/>
  <c r="AZ999" i="9"/>
  <c r="BA999" i="9"/>
  <c r="BB999" i="9"/>
  <c r="BC999" i="9"/>
  <c r="BD999" i="9"/>
  <c r="BE999" i="9"/>
  <c r="BF999" i="9"/>
  <c r="BG999" i="9"/>
  <c r="BH999" i="9"/>
  <c r="BI999" i="9"/>
  <c r="BJ999" i="9"/>
  <c r="BK999" i="9"/>
  <c r="B1000" i="9"/>
  <c r="BM1000" i="9" s="1"/>
  <c r="C1000" i="9"/>
  <c r="D1000" i="9"/>
  <c r="F1000" i="9" s="1"/>
  <c r="E1000" i="9"/>
  <c r="G1000" i="9"/>
  <c r="H1000" i="9"/>
  <c r="I1000" i="9"/>
  <c r="J1000" i="9"/>
  <c r="K1000" i="9"/>
  <c r="L1000" i="9"/>
  <c r="M1000" i="9"/>
  <c r="N1000" i="9"/>
  <c r="O1000" i="9"/>
  <c r="P1000" i="9"/>
  <c r="Q1000" i="9"/>
  <c r="R1000" i="9"/>
  <c r="S1000" i="9"/>
  <c r="T1000" i="9"/>
  <c r="U1000" i="9"/>
  <c r="V1000" i="9"/>
  <c r="W1000" i="9"/>
  <c r="X1000" i="9"/>
  <c r="Y1000" i="9"/>
  <c r="Z1000" i="9"/>
  <c r="AA1000" i="9"/>
  <c r="AB1000" i="9"/>
  <c r="AC1000" i="9"/>
  <c r="AD1000" i="9"/>
  <c r="AE1000" i="9"/>
  <c r="AF1000" i="9"/>
  <c r="AG1000" i="9"/>
  <c r="AH1000" i="9"/>
  <c r="AI1000" i="9"/>
  <c r="AJ1000" i="9"/>
  <c r="AK1000" i="9"/>
  <c r="AL1000" i="9"/>
  <c r="AM1000" i="9"/>
  <c r="AN1000" i="9"/>
  <c r="AO1000" i="9"/>
  <c r="AP1000" i="9"/>
  <c r="AQ1000" i="9"/>
  <c r="AR1000" i="9"/>
  <c r="AS1000" i="9"/>
  <c r="AT1000" i="9"/>
  <c r="AU1000" i="9"/>
  <c r="AV1000" i="9"/>
  <c r="AW1000" i="9"/>
  <c r="AX1000" i="9"/>
  <c r="AY1000" i="9"/>
  <c r="AZ1000" i="9"/>
  <c r="BA1000" i="9"/>
  <c r="BB1000" i="9"/>
  <c r="BC1000" i="9"/>
  <c r="BD1000" i="9"/>
  <c r="BE1000" i="9"/>
  <c r="BF1000" i="9"/>
  <c r="BG1000" i="9"/>
  <c r="BH1000" i="9"/>
  <c r="BI1000" i="9"/>
  <c r="BJ1000" i="9"/>
  <c r="BK1000" i="9"/>
  <c r="B1001" i="9"/>
  <c r="BP1001" i="9" s="1"/>
  <c r="C1001" i="9"/>
  <c r="D1001" i="9"/>
  <c r="F1001" i="9" s="1"/>
  <c r="E1001" i="9"/>
  <c r="G1001" i="9"/>
  <c r="H1001" i="9"/>
  <c r="I1001" i="9"/>
  <c r="J1001" i="9"/>
  <c r="K1001" i="9"/>
  <c r="L1001" i="9"/>
  <c r="M1001" i="9"/>
  <c r="N1001" i="9"/>
  <c r="O1001" i="9"/>
  <c r="P1001" i="9"/>
  <c r="Q1001" i="9"/>
  <c r="R1001" i="9"/>
  <c r="S1001" i="9"/>
  <c r="T1001" i="9"/>
  <c r="U1001" i="9"/>
  <c r="V1001" i="9"/>
  <c r="W1001" i="9"/>
  <c r="X1001" i="9"/>
  <c r="Y1001" i="9"/>
  <c r="Z1001" i="9"/>
  <c r="AA1001" i="9"/>
  <c r="AB1001" i="9"/>
  <c r="AC1001" i="9"/>
  <c r="AD1001" i="9"/>
  <c r="AE1001" i="9"/>
  <c r="AF1001" i="9"/>
  <c r="AG1001" i="9"/>
  <c r="AH1001" i="9"/>
  <c r="AI1001" i="9"/>
  <c r="AJ1001" i="9"/>
  <c r="AK1001" i="9"/>
  <c r="AL1001" i="9"/>
  <c r="AM1001" i="9"/>
  <c r="AN1001" i="9"/>
  <c r="AO1001" i="9"/>
  <c r="AP1001" i="9"/>
  <c r="AQ1001" i="9"/>
  <c r="AR1001" i="9"/>
  <c r="AS1001" i="9"/>
  <c r="AT1001" i="9"/>
  <c r="AU1001" i="9"/>
  <c r="AV1001" i="9"/>
  <c r="AW1001" i="9"/>
  <c r="AX1001" i="9"/>
  <c r="AY1001" i="9"/>
  <c r="AZ1001" i="9"/>
  <c r="BA1001" i="9"/>
  <c r="BB1001" i="9"/>
  <c r="BC1001" i="9"/>
  <c r="BD1001" i="9"/>
  <c r="BE1001" i="9"/>
  <c r="BF1001" i="9"/>
  <c r="BG1001" i="9"/>
  <c r="BH1001" i="9"/>
  <c r="BI1001" i="9"/>
  <c r="BJ1001" i="9"/>
  <c r="BK1001" i="9"/>
  <c r="B1002" i="9"/>
  <c r="C1002" i="9"/>
  <c r="D1002" i="9"/>
  <c r="F1002" i="9" s="1"/>
  <c r="E1002" i="9"/>
  <c r="G1002" i="9"/>
  <c r="H1002" i="9"/>
  <c r="I1002" i="9"/>
  <c r="J1002" i="9"/>
  <c r="K1002" i="9"/>
  <c r="L1002" i="9"/>
  <c r="M1002" i="9"/>
  <c r="N1002" i="9"/>
  <c r="O1002" i="9"/>
  <c r="P1002" i="9"/>
  <c r="Q1002" i="9"/>
  <c r="R1002" i="9"/>
  <c r="S1002" i="9"/>
  <c r="T1002" i="9"/>
  <c r="U1002" i="9"/>
  <c r="V1002" i="9"/>
  <c r="W1002" i="9"/>
  <c r="X1002" i="9"/>
  <c r="Y1002" i="9"/>
  <c r="Z1002" i="9"/>
  <c r="AA1002" i="9"/>
  <c r="AB1002" i="9"/>
  <c r="AC1002" i="9"/>
  <c r="AD1002" i="9"/>
  <c r="AE1002" i="9"/>
  <c r="AF1002" i="9"/>
  <c r="AG1002" i="9"/>
  <c r="AH1002" i="9"/>
  <c r="AI1002" i="9"/>
  <c r="AJ1002" i="9"/>
  <c r="AK1002" i="9"/>
  <c r="AL1002" i="9"/>
  <c r="AM1002" i="9"/>
  <c r="AN1002" i="9"/>
  <c r="AO1002" i="9"/>
  <c r="AP1002" i="9"/>
  <c r="AQ1002" i="9"/>
  <c r="AR1002" i="9"/>
  <c r="AS1002" i="9"/>
  <c r="AT1002" i="9"/>
  <c r="AU1002" i="9"/>
  <c r="AV1002" i="9"/>
  <c r="AW1002" i="9"/>
  <c r="AX1002" i="9"/>
  <c r="AY1002" i="9"/>
  <c r="AZ1002" i="9"/>
  <c r="BA1002" i="9"/>
  <c r="BB1002" i="9"/>
  <c r="BC1002" i="9"/>
  <c r="BD1002" i="9"/>
  <c r="BE1002" i="9"/>
  <c r="BF1002" i="9"/>
  <c r="BG1002" i="9"/>
  <c r="BH1002" i="9"/>
  <c r="BI1002" i="9"/>
  <c r="BJ1002" i="9"/>
  <c r="BK1002" i="9"/>
  <c r="B1003" i="9"/>
  <c r="BO1003" i="9" s="1"/>
  <c r="C1003" i="9"/>
  <c r="D1003" i="9"/>
  <c r="F1003" i="9" s="1"/>
  <c r="E1003" i="9"/>
  <c r="G1003" i="9"/>
  <c r="H1003" i="9"/>
  <c r="I1003" i="9"/>
  <c r="J1003" i="9"/>
  <c r="K1003" i="9"/>
  <c r="L1003" i="9"/>
  <c r="M1003" i="9"/>
  <c r="N1003" i="9"/>
  <c r="O1003" i="9"/>
  <c r="P1003" i="9"/>
  <c r="Q1003" i="9"/>
  <c r="R1003" i="9"/>
  <c r="S1003" i="9"/>
  <c r="T1003" i="9"/>
  <c r="U1003" i="9"/>
  <c r="V1003" i="9"/>
  <c r="W1003" i="9"/>
  <c r="X1003" i="9"/>
  <c r="Y1003" i="9"/>
  <c r="Z1003" i="9"/>
  <c r="AA1003" i="9"/>
  <c r="AB1003" i="9"/>
  <c r="AC1003" i="9"/>
  <c r="AD1003" i="9"/>
  <c r="AE1003" i="9"/>
  <c r="AF1003" i="9"/>
  <c r="AG1003" i="9"/>
  <c r="AH1003" i="9"/>
  <c r="AI1003" i="9"/>
  <c r="AJ1003" i="9"/>
  <c r="AK1003" i="9"/>
  <c r="AL1003" i="9"/>
  <c r="AM1003" i="9"/>
  <c r="AN1003" i="9"/>
  <c r="AO1003" i="9"/>
  <c r="AP1003" i="9"/>
  <c r="AQ1003" i="9"/>
  <c r="AR1003" i="9"/>
  <c r="AS1003" i="9"/>
  <c r="AT1003" i="9"/>
  <c r="AU1003" i="9"/>
  <c r="AV1003" i="9"/>
  <c r="AW1003" i="9"/>
  <c r="AX1003" i="9"/>
  <c r="AY1003" i="9"/>
  <c r="AZ1003" i="9"/>
  <c r="BA1003" i="9"/>
  <c r="BB1003" i="9"/>
  <c r="BC1003" i="9"/>
  <c r="BD1003" i="9"/>
  <c r="BE1003" i="9"/>
  <c r="BF1003" i="9"/>
  <c r="BG1003" i="9"/>
  <c r="BH1003" i="9"/>
  <c r="BI1003" i="9"/>
  <c r="BJ1003" i="9"/>
  <c r="BK1003" i="9"/>
  <c r="B1004" i="9"/>
  <c r="BL1004" i="9" s="1"/>
  <c r="C1004" i="9"/>
  <c r="D1004" i="9"/>
  <c r="F1004" i="9" s="1"/>
  <c r="E1004" i="9"/>
  <c r="G1004" i="9"/>
  <c r="H1004" i="9"/>
  <c r="I1004" i="9"/>
  <c r="J1004" i="9"/>
  <c r="K1004" i="9"/>
  <c r="L1004" i="9"/>
  <c r="M1004" i="9"/>
  <c r="N1004" i="9"/>
  <c r="O1004" i="9"/>
  <c r="P1004" i="9"/>
  <c r="Q1004" i="9"/>
  <c r="R1004" i="9"/>
  <c r="S1004" i="9"/>
  <c r="T1004" i="9"/>
  <c r="U1004" i="9"/>
  <c r="V1004" i="9"/>
  <c r="W1004" i="9"/>
  <c r="X1004" i="9"/>
  <c r="Y1004" i="9"/>
  <c r="Z1004" i="9"/>
  <c r="AA1004" i="9"/>
  <c r="AB1004" i="9"/>
  <c r="AC1004" i="9"/>
  <c r="AD1004" i="9"/>
  <c r="AE1004" i="9"/>
  <c r="AF1004" i="9"/>
  <c r="AG1004" i="9"/>
  <c r="AH1004" i="9"/>
  <c r="AI1004" i="9"/>
  <c r="AJ1004" i="9"/>
  <c r="AK1004" i="9"/>
  <c r="AL1004" i="9"/>
  <c r="AM1004" i="9"/>
  <c r="AN1004" i="9"/>
  <c r="AO1004" i="9"/>
  <c r="AP1004" i="9"/>
  <c r="AQ1004" i="9"/>
  <c r="AR1004" i="9"/>
  <c r="AS1004" i="9"/>
  <c r="AT1004" i="9"/>
  <c r="AU1004" i="9"/>
  <c r="AV1004" i="9"/>
  <c r="AW1004" i="9"/>
  <c r="AX1004" i="9"/>
  <c r="AY1004" i="9"/>
  <c r="AZ1004" i="9"/>
  <c r="BA1004" i="9"/>
  <c r="BB1004" i="9"/>
  <c r="BC1004" i="9"/>
  <c r="BD1004" i="9"/>
  <c r="BE1004" i="9"/>
  <c r="BF1004" i="9"/>
  <c r="BG1004" i="9"/>
  <c r="BH1004" i="9"/>
  <c r="BI1004" i="9"/>
  <c r="BJ1004" i="9"/>
  <c r="BK1004" i="9"/>
  <c r="B1005" i="9"/>
  <c r="BP1005" i="9" s="1"/>
  <c r="C1005" i="9"/>
  <c r="D1005" i="9"/>
  <c r="F1005" i="9" s="1"/>
  <c r="E1005" i="9"/>
  <c r="G1005" i="9"/>
  <c r="H1005" i="9"/>
  <c r="I1005" i="9"/>
  <c r="J1005" i="9"/>
  <c r="K1005" i="9"/>
  <c r="L1005" i="9"/>
  <c r="M1005" i="9"/>
  <c r="N1005" i="9"/>
  <c r="O1005" i="9"/>
  <c r="P1005" i="9"/>
  <c r="Q1005" i="9"/>
  <c r="R1005" i="9"/>
  <c r="S1005" i="9"/>
  <c r="T1005" i="9"/>
  <c r="U1005" i="9"/>
  <c r="V1005" i="9"/>
  <c r="W1005" i="9"/>
  <c r="X1005" i="9"/>
  <c r="Y1005" i="9"/>
  <c r="Z1005" i="9"/>
  <c r="AA1005" i="9"/>
  <c r="AB1005" i="9"/>
  <c r="AC1005" i="9"/>
  <c r="AD1005" i="9"/>
  <c r="AE1005" i="9"/>
  <c r="AF1005" i="9"/>
  <c r="AG1005" i="9"/>
  <c r="AH1005" i="9"/>
  <c r="AI1005" i="9"/>
  <c r="AJ1005" i="9"/>
  <c r="AK1005" i="9"/>
  <c r="AL1005" i="9"/>
  <c r="AM1005" i="9"/>
  <c r="AN1005" i="9"/>
  <c r="AO1005" i="9"/>
  <c r="AP1005" i="9"/>
  <c r="AQ1005" i="9"/>
  <c r="AR1005" i="9"/>
  <c r="AS1005" i="9"/>
  <c r="AT1005" i="9"/>
  <c r="AU1005" i="9"/>
  <c r="AV1005" i="9"/>
  <c r="AW1005" i="9"/>
  <c r="AX1005" i="9"/>
  <c r="AY1005" i="9"/>
  <c r="AZ1005" i="9"/>
  <c r="BA1005" i="9"/>
  <c r="BB1005" i="9"/>
  <c r="BC1005" i="9"/>
  <c r="BD1005" i="9"/>
  <c r="BE1005" i="9"/>
  <c r="BF1005" i="9"/>
  <c r="BG1005" i="9"/>
  <c r="BH1005" i="9"/>
  <c r="BI1005" i="9"/>
  <c r="BJ1005" i="9"/>
  <c r="BK1005" i="9"/>
  <c r="B1006" i="9"/>
  <c r="BN1006" i="9" s="1"/>
  <c r="C1006" i="9"/>
  <c r="D1006" i="9"/>
  <c r="F1006" i="9" s="1"/>
  <c r="E1006" i="9"/>
  <c r="G1006" i="9"/>
  <c r="H1006" i="9"/>
  <c r="I1006" i="9"/>
  <c r="J1006" i="9"/>
  <c r="K1006" i="9"/>
  <c r="L1006" i="9"/>
  <c r="M1006" i="9"/>
  <c r="N1006" i="9"/>
  <c r="O1006" i="9"/>
  <c r="P1006" i="9"/>
  <c r="Q1006" i="9"/>
  <c r="R1006" i="9"/>
  <c r="S1006" i="9"/>
  <c r="T1006" i="9"/>
  <c r="U1006" i="9"/>
  <c r="V1006" i="9"/>
  <c r="W1006" i="9"/>
  <c r="X1006" i="9"/>
  <c r="Y1006" i="9"/>
  <c r="Z1006" i="9"/>
  <c r="AA1006" i="9"/>
  <c r="AB1006" i="9"/>
  <c r="AC1006" i="9"/>
  <c r="AD1006" i="9"/>
  <c r="AE1006" i="9"/>
  <c r="AF1006" i="9"/>
  <c r="AG1006" i="9"/>
  <c r="AH1006" i="9"/>
  <c r="AI1006" i="9"/>
  <c r="AJ1006" i="9"/>
  <c r="AK1006" i="9"/>
  <c r="AL1006" i="9"/>
  <c r="AM1006" i="9"/>
  <c r="AN1006" i="9"/>
  <c r="AO1006" i="9"/>
  <c r="AP1006" i="9"/>
  <c r="AQ1006" i="9"/>
  <c r="AR1006" i="9"/>
  <c r="AS1006" i="9"/>
  <c r="AT1006" i="9"/>
  <c r="AU1006" i="9"/>
  <c r="AV1006" i="9"/>
  <c r="AW1006" i="9"/>
  <c r="AX1006" i="9"/>
  <c r="AY1006" i="9"/>
  <c r="AZ1006" i="9"/>
  <c r="BA1006" i="9"/>
  <c r="BB1006" i="9"/>
  <c r="BC1006" i="9"/>
  <c r="BD1006" i="9"/>
  <c r="BE1006" i="9"/>
  <c r="BF1006" i="9"/>
  <c r="BG1006" i="9"/>
  <c r="BH1006" i="9"/>
  <c r="BI1006" i="9"/>
  <c r="BJ1006" i="9"/>
  <c r="BK1006" i="9"/>
  <c r="B1007" i="9"/>
  <c r="BM1007" i="9" s="1"/>
  <c r="C1007" i="9"/>
  <c r="D1007" i="9"/>
  <c r="F1007" i="9" s="1"/>
  <c r="E1007" i="9"/>
  <c r="G1007" i="9"/>
  <c r="H1007" i="9"/>
  <c r="I1007" i="9"/>
  <c r="J1007" i="9"/>
  <c r="K1007" i="9"/>
  <c r="L1007" i="9"/>
  <c r="M1007" i="9"/>
  <c r="N1007" i="9"/>
  <c r="O1007" i="9"/>
  <c r="P1007" i="9"/>
  <c r="Q1007" i="9"/>
  <c r="R1007" i="9"/>
  <c r="S1007" i="9"/>
  <c r="T1007" i="9"/>
  <c r="U1007" i="9"/>
  <c r="V1007" i="9"/>
  <c r="W1007" i="9"/>
  <c r="X1007" i="9"/>
  <c r="Y1007" i="9"/>
  <c r="Z1007" i="9"/>
  <c r="AA1007" i="9"/>
  <c r="AB1007" i="9"/>
  <c r="AC1007" i="9"/>
  <c r="AD1007" i="9"/>
  <c r="AE1007" i="9"/>
  <c r="AF1007" i="9"/>
  <c r="AG1007" i="9"/>
  <c r="AH1007" i="9"/>
  <c r="AI1007" i="9"/>
  <c r="AJ1007" i="9"/>
  <c r="AK1007" i="9"/>
  <c r="AL1007" i="9"/>
  <c r="AM1007" i="9"/>
  <c r="AN1007" i="9"/>
  <c r="AO1007" i="9"/>
  <c r="AP1007" i="9"/>
  <c r="AQ1007" i="9"/>
  <c r="AR1007" i="9"/>
  <c r="AS1007" i="9"/>
  <c r="AT1007" i="9"/>
  <c r="AU1007" i="9"/>
  <c r="AV1007" i="9"/>
  <c r="AW1007" i="9"/>
  <c r="AX1007" i="9"/>
  <c r="AY1007" i="9"/>
  <c r="AZ1007" i="9"/>
  <c r="BA1007" i="9"/>
  <c r="BB1007" i="9"/>
  <c r="BC1007" i="9"/>
  <c r="BD1007" i="9"/>
  <c r="BE1007" i="9"/>
  <c r="BF1007" i="9"/>
  <c r="BG1007" i="9"/>
  <c r="BH1007" i="9"/>
  <c r="BI1007" i="9"/>
  <c r="BJ1007" i="9"/>
  <c r="BK1007" i="9"/>
  <c r="B1008" i="9"/>
  <c r="BO1008" i="9" s="1"/>
  <c r="C1008" i="9"/>
  <c r="D1008" i="9"/>
  <c r="F1008" i="9" s="1"/>
  <c r="E1008" i="9"/>
  <c r="G1008" i="9"/>
  <c r="H1008" i="9"/>
  <c r="I1008" i="9"/>
  <c r="J1008" i="9"/>
  <c r="K1008" i="9"/>
  <c r="L1008" i="9"/>
  <c r="M1008" i="9"/>
  <c r="N1008" i="9"/>
  <c r="O1008" i="9"/>
  <c r="P1008" i="9"/>
  <c r="Q1008" i="9"/>
  <c r="R1008" i="9"/>
  <c r="S1008" i="9"/>
  <c r="T1008" i="9"/>
  <c r="U1008" i="9"/>
  <c r="V1008" i="9"/>
  <c r="W1008" i="9"/>
  <c r="X1008" i="9"/>
  <c r="Y1008" i="9"/>
  <c r="Z1008" i="9"/>
  <c r="AA1008" i="9"/>
  <c r="AB1008" i="9"/>
  <c r="AC1008" i="9"/>
  <c r="AD1008" i="9"/>
  <c r="AE1008" i="9"/>
  <c r="AF1008" i="9"/>
  <c r="AG1008" i="9"/>
  <c r="AH1008" i="9"/>
  <c r="AI1008" i="9"/>
  <c r="AJ1008" i="9"/>
  <c r="AK1008" i="9"/>
  <c r="AL1008" i="9"/>
  <c r="AM1008" i="9"/>
  <c r="AN1008" i="9"/>
  <c r="AO1008" i="9"/>
  <c r="AP1008" i="9"/>
  <c r="AQ1008" i="9"/>
  <c r="AR1008" i="9"/>
  <c r="AS1008" i="9"/>
  <c r="AT1008" i="9"/>
  <c r="AU1008" i="9"/>
  <c r="AV1008" i="9"/>
  <c r="AW1008" i="9"/>
  <c r="AX1008" i="9"/>
  <c r="AY1008" i="9"/>
  <c r="AZ1008" i="9"/>
  <c r="BA1008" i="9"/>
  <c r="BB1008" i="9"/>
  <c r="BC1008" i="9"/>
  <c r="BD1008" i="9"/>
  <c r="BE1008" i="9"/>
  <c r="BF1008" i="9"/>
  <c r="BG1008" i="9"/>
  <c r="BH1008" i="9"/>
  <c r="BI1008" i="9"/>
  <c r="BJ1008" i="9"/>
  <c r="BK1008" i="9"/>
  <c r="B1009" i="9"/>
  <c r="BM1009" i="9" s="1"/>
  <c r="C1009" i="9"/>
  <c r="D1009" i="9"/>
  <c r="F1009" i="9" s="1"/>
  <c r="E1009" i="9"/>
  <c r="G1009" i="9"/>
  <c r="H1009" i="9"/>
  <c r="I1009" i="9"/>
  <c r="J1009" i="9"/>
  <c r="K1009" i="9"/>
  <c r="L1009" i="9"/>
  <c r="M1009" i="9"/>
  <c r="N1009" i="9"/>
  <c r="O1009" i="9"/>
  <c r="P1009" i="9"/>
  <c r="Q1009" i="9"/>
  <c r="R1009" i="9"/>
  <c r="S1009" i="9"/>
  <c r="T1009" i="9"/>
  <c r="U1009" i="9"/>
  <c r="V1009" i="9"/>
  <c r="W1009" i="9"/>
  <c r="X1009" i="9"/>
  <c r="Y1009" i="9"/>
  <c r="Z1009" i="9"/>
  <c r="AA1009" i="9"/>
  <c r="AB1009" i="9"/>
  <c r="AC1009" i="9"/>
  <c r="AD1009" i="9"/>
  <c r="AE1009" i="9"/>
  <c r="AF1009" i="9"/>
  <c r="AG1009" i="9"/>
  <c r="AH1009" i="9"/>
  <c r="AI1009" i="9"/>
  <c r="AJ1009" i="9"/>
  <c r="AK1009" i="9"/>
  <c r="AL1009" i="9"/>
  <c r="AM1009" i="9"/>
  <c r="AN1009" i="9"/>
  <c r="AO1009" i="9"/>
  <c r="AP1009" i="9"/>
  <c r="AQ1009" i="9"/>
  <c r="AR1009" i="9"/>
  <c r="AS1009" i="9"/>
  <c r="AT1009" i="9"/>
  <c r="AU1009" i="9"/>
  <c r="AV1009" i="9"/>
  <c r="AW1009" i="9"/>
  <c r="AX1009" i="9"/>
  <c r="AY1009" i="9"/>
  <c r="AZ1009" i="9"/>
  <c r="BA1009" i="9"/>
  <c r="BB1009" i="9"/>
  <c r="BC1009" i="9"/>
  <c r="BD1009" i="9"/>
  <c r="BE1009" i="9"/>
  <c r="BF1009" i="9"/>
  <c r="BG1009" i="9"/>
  <c r="BH1009" i="9"/>
  <c r="BI1009" i="9"/>
  <c r="BJ1009" i="9"/>
  <c r="BK1009" i="9"/>
  <c r="B1010" i="9"/>
  <c r="C1010" i="9"/>
  <c r="D1010" i="9"/>
  <c r="F1010" i="9" s="1"/>
  <c r="E1010" i="9"/>
  <c r="G1010" i="9"/>
  <c r="H1010" i="9"/>
  <c r="I1010" i="9"/>
  <c r="J1010" i="9"/>
  <c r="K1010" i="9"/>
  <c r="L1010" i="9"/>
  <c r="M1010" i="9"/>
  <c r="N1010" i="9"/>
  <c r="O1010" i="9"/>
  <c r="P1010" i="9"/>
  <c r="Q1010" i="9"/>
  <c r="R1010" i="9"/>
  <c r="S1010" i="9"/>
  <c r="T1010" i="9"/>
  <c r="U1010" i="9"/>
  <c r="V1010" i="9"/>
  <c r="W1010" i="9"/>
  <c r="X1010" i="9"/>
  <c r="Y1010" i="9"/>
  <c r="Z1010" i="9"/>
  <c r="AA1010" i="9"/>
  <c r="AB1010" i="9"/>
  <c r="AC1010" i="9"/>
  <c r="AD1010" i="9"/>
  <c r="AE1010" i="9"/>
  <c r="AF1010" i="9"/>
  <c r="AG1010" i="9"/>
  <c r="AH1010" i="9"/>
  <c r="AI1010" i="9"/>
  <c r="AJ1010" i="9"/>
  <c r="AK1010" i="9"/>
  <c r="AL1010" i="9"/>
  <c r="AM1010" i="9"/>
  <c r="AN1010" i="9"/>
  <c r="AO1010" i="9"/>
  <c r="AP1010" i="9"/>
  <c r="AQ1010" i="9"/>
  <c r="AR1010" i="9"/>
  <c r="AS1010" i="9"/>
  <c r="AT1010" i="9"/>
  <c r="AU1010" i="9"/>
  <c r="AV1010" i="9"/>
  <c r="AW1010" i="9"/>
  <c r="AX1010" i="9"/>
  <c r="AY1010" i="9"/>
  <c r="AZ1010" i="9"/>
  <c r="BA1010" i="9"/>
  <c r="BB1010" i="9"/>
  <c r="BC1010" i="9"/>
  <c r="BD1010" i="9"/>
  <c r="BE1010" i="9"/>
  <c r="BF1010" i="9"/>
  <c r="BG1010" i="9"/>
  <c r="BH1010" i="9"/>
  <c r="BI1010" i="9"/>
  <c r="BJ1010" i="9"/>
  <c r="BK1010" i="9"/>
  <c r="B1011" i="9"/>
  <c r="C1011" i="9"/>
  <c r="D1011" i="9"/>
  <c r="F1011" i="9" s="1"/>
  <c r="E1011" i="9"/>
  <c r="G1011" i="9"/>
  <c r="H1011" i="9"/>
  <c r="I1011" i="9"/>
  <c r="J1011" i="9"/>
  <c r="K1011" i="9"/>
  <c r="L1011" i="9"/>
  <c r="M1011" i="9"/>
  <c r="N1011" i="9"/>
  <c r="O1011" i="9"/>
  <c r="P1011" i="9"/>
  <c r="Q1011" i="9"/>
  <c r="R1011" i="9"/>
  <c r="S1011" i="9"/>
  <c r="T1011" i="9"/>
  <c r="U1011" i="9"/>
  <c r="V1011" i="9"/>
  <c r="W1011" i="9"/>
  <c r="X1011" i="9"/>
  <c r="Y1011" i="9"/>
  <c r="Z1011" i="9"/>
  <c r="AA1011" i="9"/>
  <c r="AB1011" i="9"/>
  <c r="AC1011" i="9"/>
  <c r="AD1011" i="9"/>
  <c r="AE1011" i="9"/>
  <c r="AF1011" i="9"/>
  <c r="AG1011" i="9"/>
  <c r="AH1011" i="9"/>
  <c r="AI1011" i="9"/>
  <c r="AJ1011" i="9"/>
  <c r="AK1011" i="9"/>
  <c r="AL1011" i="9"/>
  <c r="AM1011" i="9"/>
  <c r="AN1011" i="9"/>
  <c r="AO1011" i="9"/>
  <c r="AP1011" i="9"/>
  <c r="AQ1011" i="9"/>
  <c r="AR1011" i="9"/>
  <c r="AS1011" i="9"/>
  <c r="AT1011" i="9"/>
  <c r="AU1011" i="9"/>
  <c r="AV1011" i="9"/>
  <c r="AW1011" i="9"/>
  <c r="AX1011" i="9"/>
  <c r="AY1011" i="9"/>
  <c r="AZ1011" i="9"/>
  <c r="BA1011" i="9"/>
  <c r="BB1011" i="9"/>
  <c r="BC1011" i="9"/>
  <c r="BD1011" i="9"/>
  <c r="BE1011" i="9"/>
  <c r="BF1011" i="9"/>
  <c r="BG1011" i="9"/>
  <c r="BH1011" i="9"/>
  <c r="BI1011" i="9"/>
  <c r="BJ1011" i="9"/>
  <c r="BK1011" i="9"/>
  <c r="B1012" i="9"/>
  <c r="BM1012" i="9" s="1"/>
  <c r="C1012" i="9"/>
  <c r="D1012" i="9"/>
  <c r="F1012" i="9" s="1"/>
  <c r="E1012" i="9"/>
  <c r="G1012" i="9"/>
  <c r="H1012" i="9"/>
  <c r="I1012" i="9"/>
  <c r="J1012" i="9"/>
  <c r="K1012" i="9"/>
  <c r="L1012" i="9"/>
  <c r="M1012" i="9"/>
  <c r="N1012" i="9"/>
  <c r="O1012" i="9"/>
  <c r="P1012" i="9"/>
  <c r="Q1012" i="9"/>
  <c r="R1012" i="9"/>
  <c r="S1012" i="9"/>
  <c r="T1012" i="9"/>
  <c r="U1012" i="9"/>
  <c r="V1012" i="9"/>
  <c r="W1012" i="9"/>
  <c r="X1012" i="9"/>
  <c r="Y1012" i="9"/>
  <c r="Z1012" i="9"/>
  <c r="AA1012" i="9"/>
  <c r="AB1012" i="9"/>
  <c r="AC1012" i="9"/>
  <c r="AD1012" i="9"/>
  <c r="AE1012" i="9"/>
  <c r="AF1012" i="9"/>
  <c r="AG1012" i="9"/>
  <c r="AH1012" i="9"/>
  <c r="AI1012" i="9"/>
  <c r="AJ1012" i="9"/>
  <c r="AK1012" i="9"/>
  <c r="AL1012" i="9"/>
  <c r="AM1012" i="9"/>
  <c r="AN1012" i="9"/>
  <c r="AO1012" i="9"/>
  <c r="AP1012" i="9"/>
  <c r="AQ1012" i="9"/>
  <c r="AR1012" i="9"/>
  <c r="AS1012" i="9"/>
  <c r="AT1012" i="9"/>
  <c r="AU1012" i="9"/>
  <c r="AV1012" i="9"/>
  <c r="AW1012" i="9"/>
  <c r="AX1012" i="9"/>
  <c r="AY1012" i="9"/>
  <c r="AZ1012" i="9"/>
  <c r="BA1012" i="9"/>
  <c r="BB1012" i="9"/>
  <c r="BC1012" i="9"/>
  <c r="BD1012" i="9"/>
  <c r="BE1012" i="9"/>
  <c r="BF1012" i="9"/>
  <c r="BG1012" i="9"/>
  <c r="BH1012" i="9"/>
  <c r="BI1012" i="9"/>
  <c r="BJ1012" i="9"/>
  <c r="BK1012" i="9"/>
  <c r="B1013" i="9"/>
  <c r="C1013" i="9"/>
  <c r="D1013" i="9"/>
  <c r="F1013" i="9" s="1"/>
  <c r="E1013" i="9"/>
  <c r="G1013" i="9"/>
  <c r="H1013" i="9"/>
  <c r="I1013" i="9"/>
  <c r="J1013" i="9"/>
  <c r="K1013" i="9"/>
  <c r="L1013" i="9"/>
  <c r="M1013" i="9"/>
  <c r="N1013" i="9"/>
  <c r="O1013" i="9"/>
  <c r="P1013" i="9"/>
  <c r="Q1013" i="9"/>
  <c r="R1013" i="9"/>
  <c r="S1013" i="9"/>
  <c r="T1013" i="9"/>
  <c r="U1013" i="9"/>
  <c r="V1013" i="9"/>
  <c r="W1013" i="9"/>
  <c r="X1013" i="9"/>
  <c r="Y1013" i="9"/>
  <c r="Z1013" i="9"/>
  <c r="AA1013" i="9"/>
  <c r="AB1013" i="9"/>
  <c r="AC1013" i="9"/>
  <c r="AD1013" i="9"/>
  <c r="AE1013" i="9"/>
  <c r="AF1013" i="9"/>
  <c r="AG1013" i="9"/>
  <c r="AH1013" i="9"/>
  <c r="AI1013" i="9"/>
  <c r="AJ1013" i="9"/>
  <c r="AK1013" i="9"/>
  <c r="AL1013" i="9"/>
  <c r="AM1013" i="9"/>
  <c r="AN1013" i="9"/>
  <c r="AO1013" i="9"/>
  <c r="AP1013" i="9"/>
  <c r="AQ1013" i="9"/>
  <c r="AR1013" i="9"/>
  <c r="AS1013" i="9"/>
  <c r="AT1013" i="9"/>
  <c r="AU1013" i="9"/>
  <c r="AV1013" i="9"/>
  <c r="AW1013" i="9"/>
  <c r="AX1013" i="9"/>
  <c r="AY1013" i="9"/>
  <c r="AZ1013" i="9"/>
  <c r="BA1013" i="9"/>
  <c r="BB1013" i="9"/>
  <c r="BC1013" i="9"/>
  <c r="BD1013" i="9"/>
  <c r="BE1013" i="9"/>
  <c r="BF1013" i="9"/>
  <c r="BG1013" i="9"/>
  <c r="BH1013" i="9"/>
  <c r="BI1013" i="9"/>
  <c r="BJ1013" i="9"/>
  <c r="BK1013" i="9"/>
  <c r="B1014" i="9"/>
  <c r="BL1014" i="9" s="1"/>
  <c r="C1014" i="9"/>
  <c r="D1014" i="9"/>
  <c r="F1014" i="9" s="1"/>
  <c r="E1014" i="9"/>
  <c r="G1014" i="9"/>
  <c r="H1014" i="9"/>
  <c r="I1014" i="9"/>
  <c r="J1014" i="9"/>
  <c r="K1014" i="9"/>
  <c r="L1014" i="9"/>
  <c r="M1014" i="9"/>
  <c r="N1014" i="9"/>
  <c r="O1014" i="9"/>
  <c r="P1014" i="9"/>
  <c r="Q1014" i="9"/>
  <c r="R1014" i="9"/>
  <c r="S1014" i="9"/>
  <c r="T1014" i="9"/>
  <c r="U1014" i="9"/>
  <c r="V1014" i="9"/>
  <c r="W1014" i="9"/>
  <c r="X1014" i="9"/>
  <c r="Y1014" i="9"/>
  <c r="Z1014" i="9"/>
  <c r="AA1014" i="9"/>
  <c r="AB1014" i="9"/>
  <c r="AC1014" i="9"/>
  <c r="AD1014" i="9"/>
  <c r="AE1014" i="9"/>
  <c r="AF1014" i="9"/>
  <c r="AG1014" i="9"/>
  <c r="AH1014" i="9"/>
  <c r="AI1014" i="9"/>
  <c r="AJ1014" i="9"/>
  <c r="AK1014" i="9"/>
  <c r="AL1014" i="9"/>
  <c r="AM1014" i="9"/>
  <c r="AN1014" i="9"/>
  <c r="AO1014" i="9"/>
  <c r="AP1014" i="9"/>
  <c r="AQ1014" i="9"/>
  <c r="AR1014" i="9"/>
  <c r="AS1014" i="9"/>
  <c r="AT1014" i="9"/>
  <c r="AU1014" i="9"/>
  <c r="AV1014" i="9"/>
  <c r="AW1014" i="9"/>
  <c r="AX1014" i="9"/>
  <c r="AY1014" i="9"/>
  <c r="AZ1014" i="9"/>
  <c r="BA1014" i="9"/>
  <c r="BB1014" i="9"/>
  <c r="BC1014" i="9"/>
  <c r="BD1014" i="9"/>
  <c r="BE1014" i="9"/>
  <c r="BF1014" i="9"/>
  <c r="BG1014" i="9"/>
  <c r="BH1014" i="9"/>
  <c r="BI1014" i="9"/>
  <c r="BJ1014" i="9"/>
  <c r="BK1014" i="9"/>
  <c r="B1015" i="9"/>
  <c r="BL1015" i="9" s="1"/>
  <c r="C1015" i="9"/>
  <c r="D1015" i="9"/>
  <c r="F1015" i="9" s="1"/>
  <c r="E1015" i="9"/>
  <c r="G1015" i="9"/>
  <c r="H1015" i="9"/>
  <c r="I1015" i="9"/>
  <c r="J1015" i="9"/>
  <c r="K1015" i="9"/>
  <c r="L1015" i="9"/>
  <c r="M1015" i="9"/>
  <c r="N1015" i="9"/>
  <c r="O1015" i="9"/>
  <c r="P1015" i="9"/>
  <c r="Q1015" i="9"/>
  <c r="R1015" i="9"/>
  <c r="S1015" i="9"/>
  <c r="T1015" i="9"/>
  <c r="U1015" i="9"/>
  <c r="V1015" i="9"/>
  <c r="W1015" i="9"/>
  <c r="X1015" i="9"/>
  <c r="Y1015" i="9"/>
  <c r="Z1015" i="9"/>
  <c r="AA1015" i="9"/>
  <c r="AB1015" i="9"/>
  <c r="AC1015" i="9"/>
  <c r="AD1015" i="9"/>
  <c r="AE1015" i="9"/>
  <c r="AF1015" i="9"/>
  <c r="AG1015" i="9"/>
  <c r="AH1015" i="9"/>
  <c r="AI1015" i="9"/>
  <c r="AJ1015" i="9"/>
  <c r="AK1015" i="9"/>
  <c r="AL1015" i="9"/>
  <c r="AM1015" i="9"/>
  <c r="AN1015" i="9"/>
  <c r="AO1015" i="9"/>
  <c r="AP1015" i="9"/>
  <c r="AQ1015" i="9"/>
  <c r="AR1015" i="9"/>
  <c r="AS1015" i="9"/>
  <c r="AT1015" i="9"/>
  <c r="AU1015" i="9"/>
  <c r="AV1015" i="9"/>
  <c r="AW1015" i="9"/>
  <c r="AX1015" i="9"/>
  <c r="AY1015" i="9"/>
  <c r="AZ1015" i="9"/>
  <c r="BA1015" i="9"/>
  <c r="BB1015" i="9"/>
  <c r="BC1015" i="9"/>
  <c r="BD1015" i="9"/>
  <c r="BE1015" i="9"/>
  <c r="BF1015" i="9"/>
  <c r="BG1015" i="9"/>
  <c r="BH1015" i="9"/>
  <c r="BI1015" i="9"/>
  <c r="BJ1015" i="9"/>
  <c r="BK1015" i="9"/>
  <c r="B1016" i="9"/>
  <c r="C1016" i="9"/>
  <c r="D1016" i="9"/>
  <c r="F1016" i="9" s="1"/>
  <c r="E1016" i="9"/>
  <c r="G1016" i="9"/>
  <c r="H1016" i="9"/>
  <c r="I1016" i="9"/>
  <c r="J1016" i="9"/>
  <c r="K1016" i="9"/>
  <c r="L1016" i="9"/>
  <c r="M1016" i="9"/>
  <c r="N1016" i="9"/>
  <c r="O1016" i="9"/>
  <c r="P1016" i="9"/>
  <c r="Q1016" i="9"/>
  <c r="R1016" i="9"/>
  <c r="S1016" i="9"/>
  <c r="T1016" i="9"/>
  <c r="U1016" i="9"/>
  <c r="V1016" i="9"/>
  <c r="W1016" i="9"/>
  <c r="X1016" i="9"/>
  <c r="Y1016" i="9"/>
  <c r="Z1016" i="9"/>
  <c r="AA1016" i="9"/>
  <c r="AB1016" i="9"/>
  <c r="AC1016" i="9"/>
  <c r="AD1016" i="9"/>
  <c r="AE1016" i="9"/>
  <c r="AF1016" i="9"/>
  <c r="AG1016" i="9"/>
  <c r="AH1016" i="9"/>
  <c r="AI1016" i="9"/>
  <c r="AJ1016" i="9"/>
  <c r="AK1016" i="9"/>
  <c r="AL1016" i="9"/>
  <c r="AM1016" i="9"/>
  <c r="AN1016" i="9"/>
  <c r="AO1016" i="9"/>
  <c r="AP1016" i="9"/>
  <c r="AQ1016" i="9"/>
  <c r="AR1016" i="9"/>
  <c r="AS1016" i="9"/>
  <c r="AT1016" i="9"/>
  <c r="AU1016" i="9"/>
  <c r="AV1016" i="9"/>
  <c r="AW1016" i="9"/>
  <c r="AX1016" i="9"/>
  <c r="AY1016" i="9"/>
  <c r="AZ1016" i="9"/>
  <c r="BA1016" i="9"/>
  <c r="BB1016" i="9"/>
  <c r="BC1016" i="9"/>
  <c r="BD1016" i="9"/>
  <c r="BE1016" i="9"/>
  <c r="BF1016" i="9"/>
  <c r="BG1016" i="9"/>
  <c r="BH1016" i="9"/>
  <c r="BI1016" i="9"/>
  <c r="BJ1016" i="9"/>
  <c r="BK1016" i="9"/>
  <c r="B1017" i="9"/>
  <c r="BM1017" i="9" s="1"/>
  <c r="C1017" i="9"/>
  <c r="D1017" i="9"/>
  <c r="F1017" i="9" s="1"/>
  <c r="E1017" i="9"/>
  <c r="G1017" i="9"/>
  <c r="H1017" i="9"/>
  <c r="I1017" i="9"/>
  <c r="J1017" i="9"/>
  <c r="K1017" i="9"/>
  <c r="L1017" i="9"/>
  <c r="M1017" i="9"/>
  <c r="N1017" i="9"/>
  <c r="O1017" i="9"/>
  <c r="P1017" i="9"/>
  <c r="Q1017" i="9"/>
  <c r="R1017" i="9"/>
  <c r="S1017" i="9"/>
  <c r="T1017" i="9"/>
  <c r="U1017" i="9"/>
  <c r="V1017" i="9"/>
  <c r="W1017" i="9"/>
  <c r="X1017" i="9"/>
  <c r="Y1017" i="9"/>
  <c r="Z1017" i="9"/>
  <c r="AA1017" i="9"/>
  <c r="AB1017" i="9"/>
  <c r="AC1017" i="9"/>
  <c r="AD1017" i="9"/>
  <c r="AE1017" i="9"/>
  <c r="AF1017" i="9"/>
  <c r="AG1017" i="9"/>
  <c r="AH1017" i="9"/>
  <c r="AI1017" i="9"/>
  <c r="AJ1017" i="9"/>
  <c r="AK1017" i="9"/>
  <c r="AL1017" i="9"/>
  <c r="AM1017" i="9"/>
  <c r="AN1017" i="9"/>
  <c r="AO1017" i="9"/>
  <c r="AP1017" i="9"/>
  <c r="AQ1017" i="9"/>
  <c r="AR1017" i="9"/>
  <c r="AS1017" i="9"/>
  <c r="AT1017" i="9"/>
  <c r="AU1017" i="9"/>
  <c r="AV1017" i="9"/>
  <c r="AW1017" i="9"/>
  <c r="AX1017" i="9"/>
  <c r="AY1017" i="9"/>
  <c r="AZ1017" i="9"/>
  <c r="BA1017" i="9"/>
  <c r="BB1017" i="9"/>
  <c r="BC1017" i="9"/>
  <c r="BD1017" i="9"/>
  <c r="BE1017" i="9"/>
  <c r="BF1017" i="9"/>
  <c r="BG1017" i="9"/>
  <c r="BH1017" i="9"/>
  <c r="BI1017" i="9"/>
  <c r="BJ1017" i="9"/>
  <c r="BK1017" i="9"/>
  <c r="B1018" i="9"/>
  <c r="BL1018" i="9" s="1"/>
  <c r="C1018" i="9"/>
  <c r="D1018" i="9"/>
  <c r="F1018" i="9" s="1"/>
  <c r="E1018" i="9"/>
  <c r="G1018" i="9"/>
  <c r="H1018" i="9"/>
  <c r="I1018" i="9"/>
  <c r="J1018" i="9"/>
  <c r="K1018" i="9"/>
  <c r="L1018" i="9"/>
  <c r="M1018" i="9"/>
  <c r="N1018" i="9"/>
  <c r="O1018" i="9"/>
  <c r="P1018" i="9"/>
  <c r="Q1018" i="9"/>
  <c r="R1018" i="9"/>
  <c r="S1018" i="9"/>
  <c r="T1018" i="9"/>
  <c r="U1018" i="9"/>
  <c r="V1018" i="9"/>
  <c r="W1018" i="9"/>
  <c r="X1018" i="9"/>
  <c r="Y1018" i="9"/>
  <c r="Z1018" i="9"/>
  <c r="AA1018" i="9"/>
  <c r="AB1018" i="9"/>
  <c r="AC1018" i="9"/>
  <c r="AD1018" i="9"/>
  <c r="AE1018" i="9"/>
  <c r="AF1018" i="9"/>
  <c r="AG1018" i="9"/>
  <c r="AH1018" i="9"/>
  <c r="AI1018" i="9"/>
  <c r="AJ1018" i="9"/>
  <c r="AK1018" i="9"/>
  <c r="AL1018" i="9"/>
  <c r="AM1018" i="9"/>
  <c r="AN1018" i="9"/>
  <c r="AO1018" i="9"/>
  <c r="AP1018" i="9"/>
  <c r="AQ1018" i="9"/>
  <c r="AR1018" i="9"/>
  <c r="AS1018" i="9"/>
  <c r="AT1018" i="9"/>
  <c r="AU1018" i="9"/>
  <c r="AV1018" i="9"/>
  <c r="AW1018" i="9"/>
  <c r="AX1018" i="9"/>
  <c r="AY1018" i="9"/>
  <c r="AZ1018" i="9"/>
  <c r="BA1018" i="9"/>
  <c r="BB1018" i="9"/>
  <c r="BC1018" i="9"/>
  <c r="BD1018" i="9"/>
  <c r="BE1018" i="9"/>
  <c r="BF1018" i="9"/>
  <c r="BG1018" i="9"/>
  <c r="BH1018" i="9"/>
  <c r="BI1018" i="9"/>
  <c r="BJ1018" i="9"/>
  <c r="BK1018" i="9"/>
  <c r="B1019" i="9"/>
  <c r="BL1019" i="9" s="1"/>
  <c r="C1019" i="9"/>
  <c r="D1019" i="9"/>
  <c r="F1019" i="9" s="1"/>
  <c r="E1019" i="9"/>
  <c r="G1019" i="9"/>
  <c r="H1019" i="9"/>
  <c r="I1019" i="9"/>
  <c r="J1019" i="9"/>
  <c r="K1019" i="9"/>
  <c r="L1019" i="9"/>
  <c r="M1019" i="9"/>
  <c r="N1019" i="9"/>
  <c r="O1019" i="9"/>
  <c r="P1019" i="9"/>
  <c r="Q1019" i="9"/>
  <c r="R1019" i="9"/>
  <c r="S1019" i="9"/>
  <c r="T1019" i="9"/>
  <c r="U1019" i="9"/>
  <c r="V1019" i="9"/>
  <c r="W1019" i="9"/>
  <c r="X1019" i="9"/>
  <c r="Y1019" i="9"/>
  <c r="Z1019" i="9"/>
  <c r="AA1019" i="9"/>
  <c r="AB1019" i="9"/>
  <c r="AC1019" i="9"/>
  <c r="AD1019" i="9"/>
  <c r="AE1019" i="9"/>
  <c r="AF1019" i="9"/>
  <c r="AG1019" i="9"/>
  <c r="AH1019" i="9"/>
  <c r="AI1019" i="9"/>
  <c r="AJ1019" i="9"/>
  <c r="AK1019" i="9"/>
  <c r="AL1019" i="9"/>
  <c r="AM1019" i="9"/>
  <c r="AN1019" i="9"/>
  <c r="AO1019" i="9"/>
  <c r="AP1019" i="9"/>
  <c r="AQ1019" i="9"/>
  <c r="AR1019" i="9"/>
  <c r="AS1019" i="9"/>
  <c r="AT1019" i="9"/>
  <c r="AU1019" i="9"/>
  <c r="AV1019" i="9"/>
  <c r="AW1019" i="9"/>
  <c r="AX1019" i="9"/>
  <c r="AY1019" i="9"/>
  <c r="AZ1019" i="9"/>
  <c r="BA1019" i="9"/>
  <c r="BB1019" i="9"/>
  <c r="BC1019" i="9"/>
  <c r="BD1019" i="9"/>
  <c r="BE1019" i="9"/>
  <c r="BF1019" i="9"/>
  <c r="BG1019" i="9"/>
  <c r="BH1019" i="9"/>
  <c r="BI1019" i="9"/>
  <c r="BJ1019" i="9"/>
  <c r="BK1019" i="9"/>
  <c r="B1020" i="9"/>
  <c r="BL1020" i="9" s="1"/>
  <c r="C1020" i="9"/>
  <c r="D1020" i="9"/>
  <c r="F1020" i="9" s="1"/>
  <c r="E1020" i="9"/>
  <c r="G1020" i="9"/>
  <c r="H1020" i="9"/>
  <c r="I1020" i="9"/>
  <c r="J1020" i="9"/>
  <c r="K1020" i="9"/>
  <c r="L1020" i="9"/>
  <c r="M1020" i="9"/>
  <c r="N1020" i="9"/>
  <c r="O1020" i="9"/>
  <c r="P1020" i="9"/>
  <c r="Q1020" i="9"/>
  <c r="R1020" i="9"/>
  <c r="S1020" i="9"/>
  <c r="T1020" i="9"/>
  <c r="U1020" i="9"/>
  <c r="V1020" i="9"/>
  <c r="W1020" i="9"/>
  <c r="X1020" i="9"/>
  <c r="Y1020" i="9"/>
  <c r="Z1020" i="9"/>
  <c r="AA1020" i="9"/>
  <c r="AB1020" i="9"/>
  <c r="AC1020" i="9"/>
  <c r="AD1020" i="9"/>
  <c r="AE1020" i="9"/>
  <c r="AF1020" i="9"/>
  <c r="AG1020" i="9"/>
  <c r="AH1020" i="9"/>
  <c r="AI1020" i="9"/>
  <c r="AJ1020" i="9"/>
  <c r="AK1020" i="9"/>
  <c r="AL1020" i="9"/>
  <c r="AM1020" i="9"/>
  <c r="AN1020" i="9"/>
  <c r="AO1020" i="9"/>
  <c r="AP1020" i="9"/>
  <c r="AQ1020" i="9"/>
  <c r="AR1020" i="9"/>
  <c r="AS1020" i="9"/>
  <c r="AT1020" i="9"/>
  <c r="AU1020" i="9"/>
  <c r="AV1020" i="9"/>
  <c r="AW1020" i="9"/>
  <c r="AX1020" i="9"/>
  <c r="AY1020" i="9"/>
  <c r="AZ1020" i="9"/>
  <c r="BA1020" i="9"/>
  <c r="BB1020" i="9"/>
  <c r="BC1020" i="9"/>
  <c r="BD1020" i="9"/>
  <c r="BE1020" i="9"/>
  <c r="BF1020" i="9"/>
  <c r="BG1020" i="9"/>
  <c r="BH1020" i="9"/>
  <c r="BI1020" i="9"/>
  <c r="BJ1020" i="9"/>
  <c r="BK1020" i="9"/>
  <c r="B1021" i="9"/>
  <c r="C1021" i="9"/>
  <c r="D1021" i="9"/>
  <c r="F1021" i="9" s="1"/>
  <c r="E1021" i="9"/>
  <c r="G1021" i="9"/>
  <c r="H1021" i="9"/>
  <c r="I1021" i="9"/>
  <c r="J1021" i="9"/>
  <c r="K1021" i="9"/>
  <c r="L1021" i="9"/>
  <c r="M1021" i="9"/>
  <c r="N1021" i="9"/>
  <c r="O1021" i="9"/>
  <c r="P1021" i="9"/>
  <c r="Q1021" i="9"/>
  <c r="R1021" i="9"/>
  <c r="S1021" i="9"/>
  <c r="T1021" i="9"/>
  <c r="U1021" i="9"/>
  <c r="V1021" i="9"/>
  <c r="W1021" i="9"/>
  <c r="X1021" i="9"/>
  <c r="Y1021" i="9"/>
  <c r="Z1021" i="9"/>
  <c r="AA1021" i="9"/>
  <c r="AB1021" i="9"/>
  <c r="AC1021" i="9"/>
  <c r="AD1021" i="9"/>
  <c r="AE1021" i="9"/>
  <c r="AF1021" i="9"/>
  <c r="AG1021" i="9"/>
  <c r="AH1021" i="9"/>
  <c r="AI1021" i="9"/>
  <c r="AJ1021" i="9"/>
  <c r="AK1021" i="9"/>
  <c r="AL1021" i="9"/>
  <c r="AM1021" i="9"/>
  <c r="AN1021" i="9"/>
  <c r="AO1021" i="9"/>
  <c r="AP1021" i="9"/>
  <c r="AQ1021" i="9"/>
  <c r="AR1021" i="9"/>
  <c r="AS1021" i="9"/>
  <c r="AT1021" i="9"/>
  <c r="AU1021" i="9"/>
  <c r="AV1021" i="9"/>
  <c r="AW1021" i="9"/>
  <c r="AX1021" i="9"/>
  <c r="AY1021" i="9"/>
  <c r="AZ1021" i="9"/>
  <c r="BA1021" i="9"/>
  <c r="BB1021" i="9"/>
  <c r="BC1021" i="9"/>
  <c r="BD1021" i="9"/>
  <c r="BE1021" i="9"/>
  <c r="BF1021" i="9"/>
  <c r="BG1021" i="9"/>
  <c r="BH1021" i="9"/>
  <c r="BI1021" i="9"/>
  <c r="BJ1021" i="9"/>
  <c r="BK1021" i="9"/>
  <c r="B1022" i="9"/>
  <c r="BN1022" i="9" s="1"/>
  <c r="C1022" i="9"/>
  <c r="D1022" i="9"/>
  <c r="F1022" i="9" s="1"/>
  <c r="E1022" i="9"/>
  <c r="G1022" i="9"/>
  <c r="H1022" i="9"/>
  <c r="I1022" i="9"/>
  <c r="J1022" i="9"/>
  <c r="K1022" i="9"/>
  <c r="L1022" i="9"/>
  <c r="M1022" i="9"/>
  <c r="N1022" i="9"/>
  <c r="O1022" i="9"/>
  <c r="P1022" i="9"/>
  <c r="Q1022" i="9"/>
  <c r="R1022" i="9"/>
  <c r="S1022" i="9"/>
  <c r="T1022" i="9"/>
  <c r="U1022" i="9"/>
  <c r="V1022" i="9"/>
  <c r="W1022" i="9"/>
  <c r="X1022" i="9"/>
  <c r="Y1022" i="9"/>
  <c r="Z1022" i="9"/>
  <c r="AA1022" i="9"/>
  <c r="AB1022" i="9"/>
  <c r="AC1022" i="9"/>
  <c r="AD1022" i="9"/>
  <c r="AE1022" i="9"/>
  <c r="AF1022" i="9"/>
  <c r="AG1022" i="9"/>
  <c r="AH1022" i="9"/>
  <c r="AI1022" i="9"/>
  <c r="AJ1022" i="9"/>
  <c r="AK1022" i="9"/>
  <c r="AL1022" i="9"/>
  <c r="AM1022" i="9"/>
  <c r="AN1022" i="9"/>
  <c r="AO1022" i="9"/>
  <c r="AP1022" i="9"/>
  <c r="AQ1022" i="9"/>
  <c r="AR1022" i="9"/>
  <c r="AS1022" i="9"/>
  <c r="AT1022" i="9"/>
  <c r="AU1022" i="9"/>
  <c r="AV1022" i="9"/>
  <c r="AW1022" i="9"/>
  <c r="AX1022" i="9"/>
  <c r="AY1022" i="9"/>
  <c r="AZ1022" i="9"/>
  <c r="BA1022" i="9"/>
  <c r="BB1022" i="9"/>
  <c r="BC1022" i="9"/>
  <c r="BD1022" i="9"/>
  <c r="BE1022" i="9"/>
  <c r="BF1022" i="9"/>
  <c r="BG1022" i="9"/>
  <c r="BH1022" i="9"/>
  <c r="BI1022" i="9"/>
  <c r="BJ1022" i="9"/>
  <c r="BK1022" i="9"/>
  <c r="B1023" i="9"/>
  <c r="C1023" i="9"/>
  <c r="D1023" i="9"/>
  <c r="F1023" i="9" s="1"/>
  <c r="E1023" i="9"/>
  <c r="G1023" i="9"/>
  <c r="H1023" i="9"/>
  <c r="I1023" i="9"/>
  <c r="J1023" i="9"/>
  <c r="K1023" i="9"/>
  <c r="L1023" i="9"/>
  <c r="M1023" i="9"/>
  <c r="N1023" i="9"/>
  <c r="O1023" i="9"/>
  <c r="P1023" i="9"/>
  <c r="Q1023" i="9"/>
  <c r="R1023" i="9"/>
  <c r="S1023" i="9"/>
  <c r="T1023" i="9"/>
  <c r="U1023" i="9"/>
  <c r="V1023" i="9"/>
  <c r="W1023" i="9"/>
  <c r="X1023" i="9"/>
  <c r="Y1023" i="9"/>
  <c r="Z1023" i="9"/>
  <c r="AA1023" i="9"/>
  <c r="AB1023" i="9"/>
  <c r="AC1023" i="9"/>
  <c r="AD1023" i="9"/>
  <c r="AE1023" i="9"/>
  <c r="AF1023" i="9"/>
  <c r="AG1023" i="9"/>
  <c r="AH1023" i="9"/>
  <c r="AI1023" i="9"/>
  <c r="AJ1023" i="9"/>
  <c r="AK1023" i="9"/>
  <c r="AL1023" i="9"/>
  <c r="AM1023" i="9"/>
  <c r="AN1023" i="9"/>
  <c r="AO1023" i="9"/>
  <c r="AP1023" i="9"/>
  <c r="AQ1023" i="9"/>
  <c r="AR1023" i="9"/>
  <c r="AS1023" i="9"/>
  <c r="AT1023" i="9"/>
  <c r="AU1023" i="9"/>
  <c r="AV1023" i="9"/>
  <c r="AW1023" i="9"/>
  <c r="AX1023" i="9"/>
  <c r="AY1023" i="9"/>
  <c r="AZ1023" i="9"/>
  <c r="BA1023" i="9"/>
  <c r="BB1023" i="9"/>
  <c r="BC1023" i="9"/>
  <c r="BD1023" i="9"/>
  <c r="BE1023" i="9"/>
  <c r="BF1023" i="9"/>
  <c r="BG1023" i="9"/>
  <c r="BH1023" i="9"/>
  <c r="BI1023" i="9"/>
  <c r="BJ1023" i="9"/>
  <c r="BK1023" i="9"/>
  <c r="B1024" i="9"/>
  <c r="BP1024" i="9" s="1"/>
  <c r="C1024" i="9"/>
  <c r="D1024" i="9"/>
  <c r="F1024" i="9" s="1"/>
  <c r="E1024" i="9"/>
  <c r="G1024" i="9"/>
  <c r="H1024" i="9"/>
  <c r="I1024" i="9"/>
  <c r="J1024" i="9"/>
  <c r="K1024" i="9"/>
  <c r="L1024" i="9"/>
  <c r="M1024" i="9"/>
  <c r="N1024" i="9"/>
  <c r="O1024" i="9"/>
  <c r="P1024" i="9"/>
  <c r="Q1024" i="9"/>
  <c r="R1024" i="9"/>
  <c r="S1024" i="9"/>
  <c r="T1024" i="9"/>
  <c r="U1024" i="9"/>
  <c r="V1024" i="9"/>
  <c r="W1024" i="9"/>
  <c r="X1024" i="9"/>
  <c r="Y1024" i="9"/>
  <c r="Z1024" i="9"/>
  <c r="AA1024" i="9"/>
  <c r="AB1024" i="9"/>
  <c r="AC1024" i="9"/>
  <c r="AD1024" i="9"/>
  <c r="AE1024" i="9"/>
  <c r="AF1024" i="9"/>
  <c r="AG1024" i="9"/>
  <c r="AH1024" i="9"/>
  <c r="AI1024" i="9"/>
  <c r="AJ1024" i="9"/>
  <c r="AK1024" i="9"/>
  <c r="AL1024" i="9"/>
  <c r="AM1024" i="9"/>
  <c r="AN1024" i="9"/>
  <c r="AO1024" i="9"/>
  <c r="AP1024" i="9"/>
  <c r="AQ1024" i="9"/>
  <c r="AR1024" i="9"/>
  <c r="AS1024" i="9"/>
  <c r="AT1024" i="9"/>
  <c r="AU1024" i="9"/>
  <c r="AV1024" i="9"/>
  <c r="AW1024" i="9"/>
  <c r="AX1024" i="9"/>
  <c r="AY1024" i="9"/>
  <c r="AZ1024" i="9"/>
  <c r="BA1024" i="9"/>
  <c r="BB1024" i="9"/>
  <c r="BC1024" i="9"/>
  <c r="BD1024" i="9"/>
  <c r="BE1024" i="9"/>
  <c r="BF1024" i="9"/>
  <c r="BG1024" i="9"/>
  <c r="BH1024" i="9"/>
  <c r="BI1024" i="9"/>
  <c r="BJ1024" i="9"/>
  <c r="BK1024" i="9"/>
  <c r="B1025" i="9"/>
  <c r="BN1025" i="9" s="1"/>
  <c r="C1025" i="9"/>
  <c r="D1025" i="9"/>
  <c r="F1025" i="9" s="1"/>
  <c r="E1025" i="9"/>
  <c r="G1025" i="9"/>
  <c r="H1025" i="9"/>
  <c r="I1025" i="9"/>
  <c r="J1025" i="9"/>
  <c r="K1025" i="9"/>
  <c r="L1025" i="9"/>
  <c r="M1025" i="9"/>
  <c r="N1025" i="9"/>
  <c r="O1025" i="9"/>
  <c r="P1025" i="9"/>
  <c r="Q1025" i="9"/>
  <c r="R1025" i="9"/>
  <c r="S1025" i="9"/>
  <c r="T1025" i="9"/>
  <c r="U1025" i="9"/>
  <c r="V1025" i="9"/>
  <c r="W1025" i="9"/>
  <c r="X1025" i="9"/>
  <c r="Y1025" i="9"/>
  <c r="Z1025" i="9"/>
  <c r="AA1025" i="9"/>
  <c r="AB1025" i="9"/>
  <c r="AC1025" i="9"/>
  <c r="AD1025" i="9"/>
  <c r="AE1025" i="9"/>
  <c r="AF1025" i="9"/>
  <c r="AG1025" i="9"/>
  <c r="AH1025" i="9"/>
  <c r="AI1025" i="9"/>
  <c r="AJ1025" i="9"/>
  <c r="AK1025" i="9"/>
  <c r="AL1025" i="9"/>
  <c r="AM1025" i="9"/>
  <c r="AN1025" i="9"/>
  <c r="AO1025" i="9"/>
  <c r="AP1025" i="9"/>
  <c r="AQ1025" i="9"/>
  <c r="AR1025" i="9"/>
  <c r="AS1025" i="9"/>
  <c r="AT1025" i="9"/>
  <c r="AU1025" i="9"/>
  <c r="AV1025" i="9"/>
  <c r="AW1025" i="9"/>
  <c r="AX1025" i="9"/>
  <c r="AY1025" i="9"/>
  <c r="AZ1025" i="9"/>
  <c r="BA1025" i="9"/>
  <c r="BB1025" i="9"/>
  <c r="BC1025" i="9"/>
  <c r="BD1025" i="9"/>
  <c r="BE1025" i="9"/>
  <c r="BF1025" i="9"/>
  <c r="BG1025" i="9"/>
  <c r="BH1025" i="9"/>
  <c r="BI1025" i="9"/>
  <c r="BJ1025" i="9"/>
  <c r="BK1025" i="9"/>
  <c r="B1026" i="9"/>
  <c r="C1026" i="9"/>
  <c r="D1026" i="9"/>
  <c r="F1026" i="9" s="1"/>
  <c r="E1026" i="9"/>
  <c r="G1026" i="9"/>
  <c r="H1026" i="9"/>
  <c r="I1026" i="9"/>
  <c r="J1026" i="9"/>
  <c r="K1026" i="9"/>
  <c r="L1026" i="9"/>
  <c r="M1026" i="9"/>
  <c r="N1026" i="9"/>
  <c r="O1026" i="9"/>
  <c r="P1026" i="9"/>
  <c r="Q1026" i="9"/>
  <c r="R1026" i="9"/>
  <c r="S1026" i="9"/>
  <c r="T1026" i="9"/>
  <c r="U1026" i="9"/>
  <c r="V1026" i="9"/>
  <c r="W1026" i="9"/>
  <c r="X1026" i="9"/>
  <c r="Y1026" i="9"/>
  <c r="Z1026" i="9"/>
  <c r="AA1026" i="9"/>
  <c r="AB1026" i="9"/>
  <c r="AC1026" i="9"/>
  <c r="AD1026" i="9"/>
  <c r="AE1026" i="9"/>
  <c r="AF1026" i="9"/>
  <c r="AG1026" i="9"/>
  <c r="AH1026" i="9"/>
  <c r="AI1026" i="9"/>
  <c r="AJ1026" i="9"/>
  <c r="AK1026" i="9"/>
  <c r="AL1026" i="9"/>
  <c r="AM1026" i="9"/>
  <c r="AN1026" i="9"/>
  <c r="AO1026" i="9"/>
  <c r="AP1026" i="9"/>
  <c r="AQ1026" i="9"/>
  <c r="AR1026" i="9"/>
  <c r="AS1026" i="9"/>
  <c r="AT1026" i="9"/>
  <c r="AU1026" i="9"/>
  <c r="AV1026" i="9"/>
  <c r="AW1026" i="9"/>
  <c r="AX1026" i="9"/>
  <c r="AY1026" i="9"/>
  <c r="AZ1026" i="9"/>
  <c r="BA1026" i="9"/>
  <c r="BB1026" i="9"/>
  <c r="BC1026" i="9"/>
  <c r="BD1026" i="9"/>
  <c r="BE1026" i="9"/>
  <c r="BF1026" i="9"/>
  <c r="BG1026" i="9"/>
  <c r="BH1026" i="9"/>
  <c r="BI1026" i="9"/>
  <c r="BJ1026" i="9"/>
  <c r="BK1026" i="9"/>
  <c r="B1027" i="9"/>
  <c r="BM1027" i="9" s="1"/>
  <c r="C1027" i="9"/>
  <c r="D1027" i="9"/>
  <c r="F1027" i="9" s="1"/>
  <c r="E1027" i="9"/>
  <c r="G1027" i="9"/>
  <c r="H1027" i="9"/>
  <c r="I1027" i="9"/>
  <c r="J1027" i="9"/>
  <c r="K1027" i="9"/>
  <c r="L1027" i="9"/>
  <c r="M1027" i="9"/>
  <c r="N1027" i="9"/>
  <c r="O1027" i="9"/>
  <c r="P1027" i="9"/>
  <c r="Q1027" i="9"/>
  <c r="R1027" i="9"/>
  <c r="S1027" i="9"/>
  <c r="T1027" i="9"/>
  <c r="U1027" i="9"/>
  <c r="V1027" i="9"/>
  <c r="W1027" i="9"/>
  <c r="X1027" i="9"/>
  <c r="Y1027" i="9"/>
  <c r="Z1027" i="9"/>
  <c r="AA1027" i="9"/>
  <c r="AB1027" i="9"/>
  <c r="AC1027" i="9"/>
  <c r="AD1027" i="9"/>
  <c r="AE1027" i="9"/>
  <c r="AF1027" i="9"/>
  <c r="AG1027" i="9"/>
  <c r="AH1027" i="9"/>
  <c r="AI1027" i="9"/>
  <c r="AJ1027" i="9"/>
  <c r="AK1027" i="9"/>
  <c r="AL1027" i="9"/>
  <c r="AM1027" i="9"/>
  <c r="AN1027" i="9"/>
  <c r="AO1027" i="9"/>
  <c r="AP1027" i="9"/>
  <c r="AQ1027" i="9"/>
  <c r="AR1027" i="9"/>
  <c r="AS1027" i="9"/>
  <c r="AT1027" i="9"/>
  <c r="AU1027" i="9"/>
  <c r="AV1027" i="9"/>
  <c r="AW1027" i="9"/>
  <c r="AX1027" i="9"/>
  <c r="AY1027" i="9"/>
  <c r="AZ1027" i="9"/>
  <c r="BA1027" i="9"/>
  <c r="BB1027" i="9"/>
  <c r="BC1027" i="9"/>
  <c r="BD1027" i="9"/>
  <c r="BE1027" i="9"/>
  <c r="BF1027" i="9"/>
  <c r="BG1027" i="9"/>
  <c r="BH1027" i="9"/>
  <c r="BI1027" i="9"/>
  <c r="BJ1027" i="9"/>
  <c r="BK1027" i="9"/>
  <c r="B1028" i="9"/>
  <c r="BL1028" i="9" s="1"/>
  <c r="C1028" i="9"/>
  <c r="D1028" i="9"/>
  <c r="F1028" i="9" s="1"/>
  <c r="E1028" i="9"/>
  <c r="G1028" i="9"/>
  <c r="H1028" i="9"/>
  <c r="I1028" i="9"/>
  <c r="J1028" i="9"/>
  <c r="K1028" i="9"/>
  <c r="L1028" i="9"/>
  <c r="M1028" i="9"/>
  <c r="N1028" i="9"/>
  <c r="O1028" i="9"/>
  <c r="P1028" i="9"/>
  <c r="Q1028" i="9"/>
  <c r="R1028" i="9"/>
  <c r="S1028" i="9"/>
  <c r="T1028" i="9"/>
  <c r="U1028" i="9"/>
  <c r="V1028" i="9"/>
  <c r="W1028" i="9"/>
  <c r="X1028" i="9"/>
  <c r="Y1028" i="9"/>
  <c r="Z1028" i="9"/>
  <c r="AA1028" i="9"/>
  <c r="AB1028" i="9"/>
  <c r="AC1028" i="9"/>
  <c r="AD1028" i="9"/>
  <c r="AE1028" i="9"/>
  <c r="AF1028" i="9"/>
  <c r="AG1028" i="9"/>
  <c r="AH1028" i="9"/>
  <c r="AI1028" i="9"/>
  <c r="AJ1028" i="9"/>
  <c r="AK1028" i="9"/>
  <c r="AL1028" i="9"/>
  <c r="AM1028" i="9"/>
  <c r="AN1028" i="9"/>
  <c r="AO1028" i="9"/>
  <c r="AP1028" i="9"/>
  <c r="AQ1028" i="9"/>
  <c r="AR1028" i="9"/>
  <c r="AS1028" i="9"/>
  <c r="AT1028" i="9"/>
  <c r="AU1028" i="9"/>
  <c r="AV1028" i="9"/>
  <c r="AW1028" i="9"/>
  <c r="AX1028" i="9"/>
  <c r="AY1028" i="9"/>
  <c r="AZ1028" i="9"/>
  <c r="BA1028" i="9"/>
  <c r="BB1028" i="9"/>
  <c r="BC1028" i="9"/>
  <c r="BD1028" i="9"/>
  <c r="BE1028" i="9"/>
  <c r="BF1028" i="9"/>
  <c r="BG1028" i="9"/>
  <c r="BH1028" i="9"/>
  <c r="BI1028" i="9"/>
  <c r="BJ1028" i="9"/>
  <c r="BK1028" i="9"/>
  <c r="B1029" i="9"/>
  <c r="C1029" i="9"/>
  <c r="D1029" i="9"/>
  <c r="F1029" i="9" s="1"/>
  <c r="E1029" i="9"/>
  <c r="G1029" i="9"/>
  <c r="H1029" i="9"/>
  <c r="I1029" i="9"/>
  <c r="J1029" i="9"/>
  <c r="K1029" i="9"/>
  <c r="L1029" i="9"/>
  <c r="M1029" i="9"/>
  <c r="N1029" i="9"/>
  <c r="O1029" i="9"/>
  <c r="P1029" i="9"/>
  <c r="Q1029" i="9"/>
  <c r="R1029" i="9"/>
  <c r="S1029" i="9"/>
  <c r="T1029" i="9"/>
  <c r="U1029" i="9"/>
  <c r="V1029" i="9"/>
  <c r="W1029" i="9"/>
  <c r="X1029" i="9"/>
  <c r="Y1029" i="9"/>
  <c r="Z1029" i="9"/>
  <c r="AA1029" i="9"/>
  <c r="AB1029" i="9"/>
  <c r="AC1029" i="9"/>
  <c r="AD1029" i="9"/>
  <c r="AE1029" i="9"/>
  <c r="AF1029" i="9"/>
  <c r="AG1029" i="9"/>
  <c r="AH1029" i="9"/>
  <c r="AI1029" i="9"/>
  <c r="AJ1029" i="9"/>
  <c r="AK1029" i="9"/>
  <c r="AL1029" i="9"/>
  <c r="AM1029" i="9"/>
  <c r="AN1029" i="9"/>
  <c r="AO1029" i="9"/>
  <c r="AP1029" i="9"/>
  <c r="AQ1029" i="9"/>
  <c r="AR1029" i="9"/>
  <c r="AS1029" i="9"/>
  <c r="AT1029" i="9"/>
  <c r="AU1029" i="9"/>
  <c r="AV1029" i="9"/>
  <c r="AW1029" i="9"/>
  <c r="AX1029" i="9"/>
  <c r="AY1029" i="9"/>
  <c r="AZ1029" i="9"/>
  <c r="BA1029" i="9"/>
  <c r="BB1029" i="9"/>
  <c r="BC1029" i="9"/>
  <c r="BD1029" i="9"/>
  <c r="BE1029" i="9"/>
  <c r="BF1029" i="9"/>
  <c r="BG1029" i="9"/>
  <c r="BH1029" i="9"/>
  <c r="BI1029" i="9"/>
  <c r="BJ1029" i="9"/>
  <c r="BK1029" i="9"/>
  <c r="B1030" i="9"/>
  <c r="BL1030" i="9" s="1"/>
  <c r="C1030" i="9"/>
  <c r="D1030" i="9"/>
  <c r="F1030" i="9" s="1"/>
  <c r="E1030" i="9"/>
  <c r="G1030" i="9"/>
  <c r="H1030" i="9"/>
  <c r="I1030" i="9"/>
  <c r="J1030" i="9"/>
  <c r="K1030" i="9"/>
  <c r="L1030" i="9"/>
  <c r="M1030" i="9"/>
  <c r="N1030" i="9"/>
  <c r="O1030" i="9"/>
  <c r="P1030" i="9"/>
  <c r="Q1030" i="9"/>
  <c r="R1030" i="9"/>
  <c r="S1030" i="9"/>
  <c r="T1030" i="9"/>
  <c r="U1030" i="9"/>
  <c r="V1030" i="9"/>
  <c r="W1030" i="9"/>
  <c r="X1030" i="9"/>
  <c r="Y1030" i="9"/>
  <c r="Z1030" i="9"/>
  <c r="AA1030" i="9"/>
  <c r="AB1030" i="9"/>
  <c r="AC1030" i="9"/>
  <c r="AD1030" i="9"/>
  <c r="AE1030" i="9"/>
  <c r="AF1030" i="9"/>
  <c r="AG1030" i="9"/>
  <c r="AH1030" i="9"/>
  <c r="AI1030" i="9"/>
  <c r="AJ1030" i="9"/>
  <c r="AK1030" i="9"/>
  <c r="AL1030" i="9"/>
  <c r="AM1030" i="9"/>
  <c r="AN1030" i="9"/>
  <c r="AO1030" i="9"/>
  <c r="AP1030" i="9"/>
  <c r="AQ1030" i="9"/>
  <c r="AR1030" i="9"/>
  <c r="AS1030" i="9"/>
  <c r="AT1030" i="9"/>
  <c r="AU1030" i="9"/>
  <c r="AV1030" i="9"/>
  <c r="AW1030" i="9"/>
  <c r="AX1030" i="9"/>
  <c r="AY1030" i="9"/>
  <c r="AZ1030" i="9"/>
  <c r="BA1030" i="9"/>
  <c r="BB1030" i="9"/>
  <c r="BC1030" i="9"/>
  <c r="BD1030" i="9"/>
  <c r="BE1030" i="9"/>
  <c r="BF1030" i="9"/>
  <c r="BG1030" i="9"/>
  <c r="BH1030" i="9"/>
  <c r="BI1030" i="9"/>
  <c r="BJ1030" i="9"/>
  <c r="BK1030" i="9"/>
  <c r="B1031" i="9"/>
  <c r="C1031" i="9"/>
  <c r="D1031" i="9"/>
  <c r="F1031" i="9" s="1"/>
  <c r="E1031" i="9"/>
  <c r="G1031" i="9"/>
  <c r="H1031" i="9"/>
  <c r="I1031" i="9"/>
  <c r="J1031" i="9"/>
  <c r="K1031" i="9"/>
  <c r="L1031" i="9"/>
  <c r="M1031" i="9"/>
  <c r="N1031" i="9"/>
  <c r="O1031" i="9"/>
  <c r="P1031" i="9"/>
  <c r="Q1031" i="9"/>
  <c r="R1031" i="9"/>
  <c r="S1031" i="9"/>
  <c r="T1031" i="9"/>
  <c r="U1031" i="9"/>
  <c r="V1031" i="9"/>
  <c r="W1031" i="9"/>
  <c r="X1031" i="9"/>
  <c r="Y1031" i="9"/>
  <c r="Z1031" i="9"/>
  <c r="AA1031" i="9"/>
  <c r="AB1031" i="9"/>
  <c r="AC1031" i="9"/>
  <c r="AD1031" i="9"/>
  <c r="AE1031" i="9"/>
  <c r="AF1031" i="9"/>
  <c r="AG1031" i="9"/>
  <c r="AH1031" i="9"/>
  <c r="AI1031" i="9"/>
  <c r="AJ1031" i="9"/>
  <c r="AK1031" i="9"/>
  <c r="AL1031" i="9"/>
  <c r="AM1031" i="9"/>
  <c r="AN1031" i="9"/>
  <c r="AO1031" i="9"/>
  <c r="AP1031" i="9"/>
  <c r="AQ1031" i="9"/>
  <c r="AR1031" i="9"/>
  <c r="AS1031" i="9"/>
  <c r="AT1031" i="9"/>
  <c r="AU1031" i="9"/>
  <c r="AV1031" i="9"/>
  <c r="AW1031" i="9"/>
  <c r="AX1031" i="9"/>
  <c r="AY1031" i="9"/>
  <c r="AZ1031" i="9"/>
  <c r="BA1031" i="9"/>
  <c r="BB1031" i="9"/>
  <c r="BC1031" i="9"/>
  <c r="BD1031" i="9"/>
  <c r="BE1031" i="9"/>
  <c r="BF1031" i="9"/>
  <c r="BG1031" i="9"/>
  <c r="BH1031" i="9"/>
  <c r="BI1031" i="9"/>
  <c r="BJ1031" i="9"/>
  <c r="BK1031" i="9"/>
  <c r="B1032" i="9"/>
  <c r="C1032" i="9"/>
  <c r="D1032" i="9"/>
  <c r="F1032" i="9" s="1"/>
  <c r="E1032" i="9"/>
  <c r="G1032" i="9"/>
  <c r="H1032" i="9"/>
  <c r="I1032" i="9"/>
  <c r="J1032" i="9"/>
  <c r="K1032" i="9"/>
  <c r="L1032" i="9"/>
  <c r="M1032" i="9"/>
  <c r="N1032" i="9"/>
  <c r="O1032" i="9"/>
  <c r="P1032" i="9"/>
  <c r="Q1032" i="9"/>
  <c r="R1032" i="9"/>
  <c r="S1032" i="9"/>
  <c r="T1032" i="9"/>
  <c r="U1032" i="9"/>
  <c r="V1032" i="9"/>
  <c r="W1032" i="9"/>
  <c r="X1032" i="9"/>
  <c r="Y1032" i="9"/>
  <c r="Z1032" i="9"/>
  <c r="AA1032" i="9"/>
  <c r="AB1032" i="9"/>
  <c r="AC1032" i="9"/>
  <c r="AD1032" i="9"/>
  <c r="AE1032" i="9"/>
  <c r="AF1032" i="9"/>
  <c r="AG1032" i="9"/>
  <c r="AH1032" i="9"/>
  <c r="AI1032" i="9"/>
  <c r="AJ1032" i="9"/>
  <c r="AK1032" i="9"/>
  <c r="AL1032" i="9"/>
  <c r="AM1032" i="9"/>
  <c r="AN1032" i="9"/>
  <c r="AO1032" i="9"/>
  <c r="AP1032" i="9"/>
  <c r="AQ1032" i="9"/>
  <c r="AR1032" i="9"/>
  <c r="AS1032" i="9"/>
  <c r="AT1032" i="9"/>
  <c r="AU1032" i="9"/>
  <c r="AV1032" i="9"/>
  <c r="AW1032" i="9"/>
  <c r="AX1032" i="9"/>
  <c r="AY1032" i="9"/>
  <c r="AZ1032" i="9"/>
  <c r="BA1032" i="9"/>
  <c r="BB1032" i="9"/>
  <c r="BC1032" i="9"/>
  <c r="BD1032" i="9"/>
  <c r="BE1032" i="9"/>
  <c r="BF1032" i="9"/>
  <c r="BG1032" i="9"/>
  <c r="BH1032" i="9"/>
  <c r="BI1032" i="9"/>
  <c r="BJ1032" i="9"/>
  <c r="BK1032" i="9"/>
  <c r="B1033" i="9"/>
  <c r="BO1033" i="9" s="1"/>
  <c r="C1033" i="9"/>
  <c r="D1033" i="9"/>
  <c r="F1033" i="9" s="1"/>
  <c r="E1033" i="9"/>
  <c r="G1033" i="9"/>
  <c r="H1033" i="9"/>
  <c r="I1033" i="9"/>
  <c r="J1033" i="9"/>
  <c r="K1033" i="9"/>
  <c r="L1033" i="9"/>
  <c r="M1033" i="9"/>
  <c r="N1033" i="9"/>
  <c r="O1033" i="9"/>
  <c r="P1033" i="9"/>
  <c r="Q1033" i="9"/>
  <c r="R1033" i="9"/>
  <c r="S1033" i="9"/>
  <c r="T1033" i="9"/>
  <c r="U1033" i="9"/>
  <c r="V1033" i="9"/>
  <c r="W1033" i="9"/>
  <c r="X1033" i="9"/>
  <c r="Y1033" i="9"/>
  <c r="Z1033" i="9"/>
  <c r="AA1033" i="9"/>
  <c r="AB1033" i="9"/>
  <c r="AC1033" i="9"/>
  <c r="AD1033" i="9"/>
  <c r="AE1033" i="9"/>
  <c r="AF1033" i="9"/>
  <c r="AG1033" i="9"/>
  <c r="AH1033" i="9"/>
  <c r="AI1033" i="9"/>
  <c r="AJ1033" i="9"/>
  <c r="AK1033" i="9"/>
  <c r="AL1033" i="9"/>
  <c r="AM1033" i="9"/>
  <c r="AN1033" i="9"/>
  <c r="AO1033" i="9"/>
  <c r="AP1033" i="9"/>
  <c r="AQ1033" i="9"/>
  <c r="AR1033" i="9"/>
  <c r="AS1033" i="9"/>
  <c r="AT1033" i="9"/>
  <c r="AU1033" i="9"/>
  <c r="AV1033" i="9"/>
  <c r="AW1033" i="9"/>
  <c r="AX1033" i="9"/>
  <c r="AY1033" i="9"/>
  <c r="AZ1033" i="9"/>
  <c r="BA1033" i="9"/>
  <c r="BB1033" i="9"/>
  <c r="BC1033" i="9"/>
  <c r="BD1033" i="9"/>
  <c r="BE1033" i="9"/>
  <c r="BF1033" i="9"/>
  <c r="BG1033" i="9"/>
  <c r="BH1033" i="9"/>
  <c r="BI1033" i="9"/>
  <c r="BJ1033" i="9"/>
  <c r="BK1033" i="9"/>
  <c r="B1034" i="9"/>
  <c r="BL1034" i="9" s="1"/>
  <c r="C1034" i="9"/>
  <c r="D1034" i="9"/>
  <c r="F1034" i="9" s="1"/>
  <c r="E1034" i="9"/>
  <c r="G1034" i="9"/>
  <c r="H1034" i="9"/>
  <c r="I1034" i="9"/>
  <c r="J1034" i="9"/>
  <c r="K1034" i="9"/>
  <c r="L1034" i="9"/>
  <c r="M1034" i="9"/>
  <c r="N1034" i="9"/>
  <c r="O1034" i="9"/>
  <c r="P1034" i="9"/>
  <c r="Q1034" i="9"/>
  <c r="R1034" i="9"/>
  <c r="S1034" i="9"/>
  <c r="T1034" i="9"/>
  <c r="U1034" i="9"/>
  <c r="V1034" i="9"/>
  <c r="W1034" i="9"/>
  <c r="X1034" i="9"/>
  <c r="Y1034" i="9"/>
  <c r="Z1034" i="9"/>
  <c r="AA1034" i="9"/>
  <c r="AB1034" i="9"/>
  <c r="AC1034" i="9"/>
  <c r="AD1034" i="9"/>
  <c r="AE1034" i="9"/>
  <c r="AF1034" i="9"/>
  <c r="AG1034" i="9"/>
  <c r="AH1034" i="9"/>
  <c r="AI1034" i="9"/>
  <c r="AJ1034" i="9"/>
  <c r="AK1034" i="9"/>
  <c r="AL1034" i="9"/>
  <c r="AM1034" i="9"/>
  <c r="AN1034" i="9"/>
  <c r="AO1034" i="9"/>
  <c r="AP1034" i="9"/>
  <c r="AQ1034" i="9"/>
  <c r="AR1034" i="9"/>
  <c r="AS1034" i="9"/>
  <c r="AT1034" i="9"/>
  <c r="AU1034" i="9"/>
  <c r="AV1034" i="9"/>
  <c r="AW1034" i="9"/>
  <c r="AX1034" i="9"/>
  <c r="AY1034" i="9"/>
  <c r="AZ1034" i="9"/>
  <c r="BA1034" i="9"/>
  <c r="BB1034" i="9"/>
  <c r="BC1034" i="9"/>
  <c r="BD1034" i="9"/>
  <c r="BE1034" i="9"/>
  <c r="BF1034" i="9"/>
  <c r="BG1034" i="9"/>
  <c r="BH1034" i="9"/>
  <c r="BI1034" i="9"/>
  <c r="BJ1034" i="9"/>
  <c r="BK1034" i="9"/>
  <c r="B1035" i="9"/>
  <c r="BM1035" i="9" s="1"/>
  <c r="C1035" i="9"/>
  <c r="D1035" i="9"/>
  <c r="F1035" i="9" s="1"/>
  <c r="E1035" i="9"/>
  <c r="G1035" i="9"/>
  <c r="H1035" i="9"/>
  <c r="I1035" i="9"/>
  <c r="J1035" i="9"/>
  <c r="K1035" i="9"/>
  <c r="L1035" i="9"/>
  <c r="M1035" i="9"/>
  <c r="N1035" i="9"/>
  <c r="O1035" i="9"/>
  <c r="P1035" i="9"/>
  <c r="Q1035" i="9"/>
  <c r="R1035" i="9"/>
  <c r="S1035" i="9"/>
  <c r="T1035" i="9"/>
  <c r="U1035" i="9"/>
  <c r="V1035" i="9"/>
  <c r="W1035" i="9"/>
  <c r="X1035" i="9"/>
  <c r="Y1035" i="9"/>
  <c r="Z1035" i="9"/>
  <c r="AA1035" i="9"/>
  <c r="AB1035" i="9"/>
  <c r="AC1035" i="9"/>
  <c r="AD1035" i="9"/>
  <c r="AE1035" i="9"/>
  <c r="AF1035" i="9"/>
  <c r="AG1035" i="9"/>
  <c r="AH1035" i="9"/>
  <c r="AI1035" i="9"/>
  <c r="AJ1035" i="9"/>
  <c r="AK1035" i="9"/>
  <c r="AL1035" i="9"/>
  <c r="AM1035" i="9"/>
  <c r="AN1035" i="9"/>
  <c r="AO1035" i="9"/>
  <c r="AP1035" i="9"/>
  <c r="AQ1035" i="9"/>
  <c r="AR1035" i="9"/>
  <c r="AS1035" i="9"/>
  <c r="AT1035" i="9"/>
  <c r="AU1035" i="9"/>
  <c r="AV1035" i="9"/>
  <c r="AW1035" i="9"/>
  <c r="AX1035" i="9"/>
  <c r="AY1035" i="9"/>
  <c r="AZ1035" i="9"/>
  <c r="BA1035" i="9"/>
  <c r="BB1035" i="9"/>
  <c r="BC1035" i="9"/>
  <c r="BD1035" i="9"/>
  <c r="BE1035" i="9"/>
  <c r="BF1035" i="9"/>
  <c r="BG1035" i="9"/>
  <c r="BH1035" i="9"/>
  <c r="BI1035" i="9"/>
  <c r="BJ1035" i="9"/>
  <c r="BK1035" i="9"/>
  <c r="B1036" i="9"/>
  <c r="C1036" i="9"/>
  <c r="D1036" i="9"/>
  <c r="F1036" i="9" s="1"/>
  <c r="E1036" i="9"/>
  <c r="G1036" i="9"/>
  <c r="H1036" i="9"/>
  <c r="I1036" i="9"/>
  <c r="J1036" i="9"/>
  <c r="K1036" i="9"/>
  <c r="L1036" i="9"/>
  <c r="M1036" i="9"/>
  <c r="N1036" i="9"/>
  <c r="O1036" i="9"/>
  <c r="P1036" i="9"/>
  <c r="Q1036" i="9"/>
  <c r="R1036" i="9"/>
  <c r="S1036" i="9"/>
  <c r="T1036" i="9"/>
  <c r="U1036" i="9"/>
  <c r="V1036" i="9"/>
  <c r="W1036" i="9"/>
  <c r="X1036" i="9"/>
  <c r="Y1036" i="9"/>
  <c r="Z1036" i="9"/>
  <c r="AA1036" i="9"/>
  <c r="AB1036" i="9"/>
  <c r="AC1036" i="9"/>
  <c r="AD1036" i="9"/>
  <c r="AE1036" i="9"/>
  <c r="AF1036" i="9"/>
  <c r="AG1036" i="9"/>
  <c r="AH1036" i="9"/>
  <c r="AI1036" i="9"/>
  <c r="AJ1036" i="9"/>
  <c r="AK1036" i="9"/>
  <c r="AL1036" i="9"/>
  <c r="AM1036" i="9"/>
  <c r="AN1036" i="9"/>
  <c r="AO1036" i="9"/>
  <c r="AP1036" i="9"/>
  <c r="AQ1036" i="9"/>
  <c r="AR1036" i="9"/>
  <c r="AS1036" i="9"/>
  <c r="AT1036" i="9"/>
  <c r="AU1036" i="9"/>
  <c r="AV1036" i="9"/>
  <c r="AW1036" i="9"/>
  <c r="AX1036" i="9"/>
  <c r="AY1036" i="9"/>
  <c r="AZ1036" i="9"/>
  <c r="BA1036" i="9"/>
  <c r="BB1036" i="9"/>
  <c r="BC1036" i="9"/>
  <c r="BD1036" i="9"/>
  <c r="BE1036" i="9"/>
  <c r="BF1036" i="9"/>
  <c r="BG1036" i="9"/>
  <c r="BH1036" i="9"/>
  <c r="BI1036" i="9"/>
  <c r="BJ1036" i="9"/>
  <c r="BK1036" i="9"/>
  <c r="B1037" i="9"/>
  <c r="BL1037" i="9" s="1"/>
  <c r="C1037" i="9"/>
  <c r="D1037" i="9"/>
  <c r="F1037" i="9" s="1"/>
  <c r="E1037" i="9"/>
  <c r="G1037" i="9"/>
  <c r="H1037" i="9"/>
  <c r="I1037" i="9"/>
  <c r="J1037" i="9"/>
  <c r="K1037" i="9"/>
  <c r="L1037" i="9"/>
  <c r="M1037" i="9"/>
  <c r="N1037" i="9"/>
  <c r="O1037" i="9"/>
  <c r="P1037" i="9"/>
  <c r="Q1037" i="9"/>
  <c r="R1037" i="9"/>
  <c r="S1037" i="9"/>
  <c r="T1037" i="9"/>
  <c r="U1037" i="9"/>
  <c r="V1037" i="9"/>
  <c r="W1037" i="9"/>
  <c r="X1037" i="9"/>
  <c r="Y1037" i="9"/>
  <c r="Z1037" i="9"/>
  <c r="AA1037" i="9"/>
  <c r="AB1037" i="9"/>
  <c r="AC1037" i="9"/>
  <c r="AD1037" i="9"/>
  <c r="AE1037" i="9"/>
  <c r="AF1037" i="9"/>
  <c r="AG1037" i="9"/>
  <c r="AH1037" i="9"/>
  <c r="AI1037" i="9"/>
  <c r="AJ1037" i="9"/>
  <c r="AK1037" i="9"/>
  <c r="AL1037" i="9"/>
  <c r="AM1037" i="9"/>
  <c r="AN1037" i="9"/>
  <c r="AO1037" i="9"/>
  <c r="AP1037" i="9"/>
  <c r="AQ1037" i="9"/>
  <c r="AR1037" i="9"/>
  <c r="AS1037" i="9"/>
  <c r="AT1037" i="9"/>
  <c r="AU1037" i="9"/>
  <c r="AV1037" i="9"/>
  <c r="AW1037" i="9"/>
  <c r="AX1037" i="9"/>
  <c r="AY1037" i="9"/>
  <c r="AZ1037" i="9"/>
  <c r="BA1037" i="9"/>
  <c r="BB1037" i="9"/>
  <c r="BC1037" i="9"/>
  <c r="BD1037" i="9"/>
  <c r="BE1037" i="9"/>
  <c r="BF1037" i="9"/>
  <c r="BG1037" i="9"/>
  <c r="BH1037" i="9"/>
  <c r="BI1037" i="9"/>
  <c r="BJ1037" i="9"/>
  <c r="BK1037" i="9"/>
  <c r="B1038" i="9"/>
  <c r="BN1038" i="9" s="1"/>
  <c r="C1038" i="9"/>
  <c r="D1038" i="9"/>
  <c r="F1038" i="9" s="1"/>
  <c r="E1038" i="9"/>
  <c r="G1038" i="9"/>
  <c r="H1038" i="9"/>
  <c r="I1038" i="9"/>
  <c r="J1038" i="9"/>
  <c r="K1038" i="9"/>
  <c r="L1038" i="9"/>
  <c r="M1038" i="9"/>
  <c r="N1038" i="9"/>
  <c r="O1038" i="9"/>
  <c r="P1038" i="9"/>
  <c r="Q1038" i="9"/>
  <c r="R1038" i="9"/>
  <c r="S1038" i="9"/>
  <c r="T1038" i="9"/>
  <c r="U1038" i="9"/>
  <c r="V1038" i="9"/>
  <c r="W1038" i="9"/>
  <c r="X1038" i="9"/>
  <c r="Y1038" i="9"/>
  <c r="Z1038" i="9"/>
  <c r="AA1038" i="9"/>
  <c r="AB1038" i="9"/>
  <c r="AC1038" i="9"/>
  <c r="AD1038" i="9"/>
  <c r="AE1038" i="9"/>
  <c r="AF1038" i="9"/>
  <c r="AG1038" i="9"/>
  <c r="AH1038" i="9"/>
  <c r="AI1038" i="9"/>
  <c r="AJ1038" i="9"/>
  <c r="AK1038" i="9"/>
  <c r="AL1038" i="9"/>
  <c r="AM1038" i="9"/>
  <c r="AN1038" i="9"/>
  <c r="AO1038" i="9"/>
  <c r="AP1038" i="9"/>
  <c r="AQ1038" i="9"/>
  <c r="AR1038" i="9"/>
  <c r="AS1038" i="9"/>
  <c r="AT1038" i="9"/>
  <c r="AU1038" i="9"/>
  <c r="AV1038" i="9"/>
  <c r="AW1038" i="9"/>
  <c r="AX1038" i="9"/>
  <c r="AY1038" i="9"/>
  <c r="AZ1038" i="9"/>
  <c r="BA1038" i="9"/>
  <c r="BB1038" i="9"/>
  <c r="BC1038" i="9"/>
  <c r="BD1038" i="9"/>
  <c r="BE1038" i="9"/>
  <c r="BF1038" i="9"/>
  <c r="BG1038" i="9"/>
  <c r="BH1038" i="9"/>
  <c r="BI1038" i="9"/>
  <c r="BJ1038" i="9"/>
  <c r="BK1038" i="9"/>
  <c r="B1039" i="9"/>
  <c r="BM1039" i="9" s="1"/>
  <c r="C1039" i="9"/>
  <c r="D1039" i="9"/>
  <c r="F1039" i="9" s="1"/>
  <c r="E1039" i="9"/>
  <c r="G1039" i="9"/>
  <c r="H1039" i="9"/>
  <c r="I1039" i="9"/>
  <c r="J1039" i="9"/>
  <c r="K1039" i="9"/>
  <c r="L1039" i="9"/>
  <c r="M1039" i="9"/>
  <c r="N1039" i="9"/>
  <c r="O1039" i="9"/>
  <c r="P1039" i="9"/>
  <c r="Q1039" i="9"/>
  <c r="R1039" i="9"/>
  <c r="S1039" i="9"/>
  <c r="T1039" i="9"/>
  <c r="U1039" i="9"/>
  <c r="V1039" i="9"/>
  <c r="W1039" i="9"/>
  <c r="X1039" i="9"/>
  <c r="Y1039" i="9"/>
  <c r="Z1039" i="9"/>
  <c r="AA1039" i="9"/>
  <c r="AB1039" i="9"/>
  <c r="AC1039" i="9"/>
  <c r="AD1039" i="9"/>
  <c r="AE1039" i="9"/>
  <c r="AF1039" i="9"/>
  <c r="AG1039" i="9"/>
  <c r="AH1039" i="9"/>
  <c r="AI1039" i="9"/>
  <c r="AJ1039" i="9"/>
  <c r="AK1039" i="9"/>
  <c r="AL1039" i="9"/>
  <c r="AM1039" i="9"/>
  <c r="AN1039" i="9"/>
  <c r="AO1039" i="9"/>
  <c r="AP1039" i="9"/>
  <c r="AQ1039" i="9"/>
  <c r="AR1039" i="9"/>
  <c r="AS1039" i="9"/>
  <c r="AT1039" i="9"/>
  <c r="AU1039" i="9"/>
  <c r="AV1039" i="9"/>
  <c r="AW1039" i="9"/>
  <c r="AX1039" i="9"/>
  <c r="AY1039" i="9"/>
  <c r="AZ1039" i="9"/>
  <c r="BA1039" i="9"/>
  <c r="BB1039" i="9"/>
  <c r="BC1039" i="9"/>
  <c r="BD1039" i="9"/>
  <c r="BE1039" i="9"/>
  <c r="BF1039" i="9"/>
  <c r="BG1039" i="9"/>
  <c r="BH1039" i="9"/>
  <c r="BI1039" i="9"/>
  <c r="BJ1039" i="9"/>
  <c r="BK1039" i="9"/>
  <c r="B1040" i="9"/>
  <c r="C1040" i="9"/>
  <c r="D1040" i="9"/>
  <c r="F1040" i="9" s="1"/>
  <c r="E1040" i="9"/>
  <c r="G1040" i="9"/>
  <c r="H1040" i="9"/>
  <c r="I1040" i="9"/>
  <c r="J1040" i="9"/>
  <c r="K1040" i="9"/>
  <c r="L1040" i="9"/>
  <c r="M1040" i="9"/>
  <c r="N1040" i="9"/>
  <c r="O1040" i="9"/>
  <c r="P1040" i="9"/>
  <c r="Q1040" i="9"/>
  <c r="R1040" i="9"/>
  <c r="S1040" i="9"/>
  <c r="T1040" i="9"/>
  <c r="U1040" i="9"/>
  <c r="V1040" i="9"/>
  <c r="W1040" i="9"/>
  <c r="X1040" i="9"/>
  <c r="Y1040" i="9"/>
  <c r="Z1040" i="9"/>
  <c r="AA1040" i="9"/>
  <c r="AB1040" i="9"/>
  <c r="AC1040" i="9"/>
  <c r="AD1040" i="9"/>
  <c r="AE1040" i="9"/>
  <c r="AF1040" i="9"/>
  <c r="AG1040" i="9"/>
  <c r="AH1040" i="9"/>
  <c r="AI1040" i="9"/>
  <c r="AJ1040" i="9"/>
  <c r="AK1040" i="9"/>
  <c r="AL1040" i="9"/>
  <c r="AM1040" i="9"/>
  <c r="AN1040" i="9"/>
  <c r="AO1040" i="9"/>
  <c r="AP1040" i="9"/>
  <c r="AQ1040" i="9"/>
  <c r="AR1040" i="9"/>
  <c r="AS1040" i="9"/>
  <c r="AT1040" i="9"/>
  <c r="AU1040" i="9"/>
  <c r="AV1040" i="9"/>
  <c r="AW1040" i="9"/>
  <c r="AX1040" i="9"/>
  <c r="AY1040" i="9"/>
  <c r="AZ1040" i="9"/>
  <c r="BA1040" i="9"/>
  <c r="BB1040" i="9"/>
  <c r="BC1040" i="9"/>
  <c r="BD1040" i="9"/>
  <c r="BE1040" i="9"/>
  <c r="BF1040" i="9"/>
  <c r="BG1040" i="9"/>
  <c r="BH1040" i="9"/>
  <c r="BI1040" i="9"/>
  <c r="BJ1040" i="9"/>
  <c r="BK1040" i="9"/>
  <c r="B1041" i="9"/>
  <c r="C1041" i="9"/>
  <c r="D1041" i="9"/>
  <c r="F1041" i="9" s="1"/>
  <c r="E1041" i="9"/>
  <c r="G1041" i="9"/>
  <c r="H1041" i="9"/>
  <c r="I1041" i="9"/>
  <c r="J1041" i="9"/>
  <c r="K1041" i="9"/>
  <c r="L1041" i="9"/>
  <c r="M1041" i="9"/>
  <c r="N1041" i="9"/>
  <c r="O1041" i="9"/>
  <c r="P1041" i="9"/>
  <c r="Q1041" i="9"/>
  <c r="R1041" i="9"/>
  <c r="S1041" i="9"/>
  <c r="T1041" i="9"/>
  <c r="U1041" i="9"/>
  <c r="V1041" i="9"/>
  <c r="W1041" i="9"/>
  <c r="X1041" i="9"/>
  <c r="Y1041" i="9"/>
  <c r="Z1041" i="9"/>
  <c r="AA1041" i="9"/>
  <c r="AB1041" i="9"/>
  <c r="AC1041" i="9"/>
  <c r="AD1041" i="9"/>
  <c r="AE1041" i="9"/>
  <c r="AF1041" i="9"/>
  <c r="AG1041" i="9"/>
  <c r="AH1041" i="9"/>
  <c r="AI1041" i="9"/>
  <c r="AJ1041" i="9"/>
  <c r="AK1041" i="9"/>
  <c r="AL1041" i="9"/>
  <c r="AM1041" i="9"/>
  <c r="AN1041" i="9"/>
  <c r="AO1041" i="9"/>
  <c r="AP1041" i="9"/>
  <c r="AQ1041" i="9"/>
  <c r="AR1041" i="9"/>
  <c r="AS1041" i="9"/>
  <c r="AT1041" i="9"/>
  <c r="AU1041" i="9"/>
  <c r="AV1041" i="9"/>
  <c r="AW1041" i="9"/>
  <c r="AX1041" i="9"/>
  <c r="AY1041" i="9"/>
  <c r="AZ1041" i="9"/>
  <c r="BA1041" i="9"/>
  <c r="BB1041" i="9"/>
  <c r="BC1041" i="9"/>
  <c r="BD1041" i="9"/>
  <c r="BE1041" i="9"/>
  <c r="BF1041" i="9"/>
  <c r="BG1041" i="9"/>
  <c r="BH1041" i="9"/>
  <c r="BI1041" i="9"/>
  <c r="BJ1041" i="9"/>
  <c r="BK1041" i="9"/>
  <c r="B1042" i="9"/>
  <c r="BM1042" i="9" s="1"/>
  <c r="C1042" i="9"/>
  <c r="D1042" i="9"/>
  <c r="F1042" i="9" s="1"/>
  <c r="E1042" i="9"/>
  <c r="G1042" i="9"/>
  <c r="H1042" i="9"/>
  <c r="I1042" i="9"/>
  <c r="J1042" i="9"/>
  <c r="K1042" i="9"/>
  <c r="L1042" i="9"/>
  <c r="M1042" i="9"/>
  <c r="N1042" i="9"/>
  <c r="O1042" i="9"/>
  <c r="P1042" i="9"/>
  <c r="Q1042" i="9"/>
  <c r="R1042" i="9"/>
  <c r="S1042" i="9"/>
  <c r="T1042" i="9"/>
  <c r="U1042" i="9"/>
  <c r="V1042" i="9"/>
  <c r="W1042" i="9"/>
  <c r="X1042" i="9"/>
  <c r="Y1042" i="9"/>
  <c r="Z1042" i="9"/>
  <c r="AA1042" i="9"/>
  <c r="AB1042" i="9"/>
  <c r="AC1042" i="9"/>
  <c r="AD1042" i="9"/>
  <c r="AE1042" i="9"/>
  <c r="AF1042" i="9"/>
  <c r="AG1042" i="9"/>
  <c r="AH1042" i="9"/>
  <c r="AI1042" i="9"/>
  <c r="AJ1042" i="9"/>
  <c r="AK1042" i="9"/>
  <c r="AL1042" i="9"/>
  <c r="AM1042" i="9"/>
  <c r="AN1042" i="9"/>
  <c r="AO1042" i="9"/>
  <c r="AP1042" i="9"/>
  <c r="AQ1042" i="9"/>
  <c r="AR1042" i="9"/>
  <c r="AS1042" i="9"/>
  <c r="AT1042" i="9"/>
  <c r="AU1042" i="9"/>
  <c r="AV1042" i="9"/>
  <c r="AW1042" i="9"/>
  <c r="AX1042" i="9"/>
  <c r="AY1042" i="9"/>
  <c r="AZ1042" i="9"/>
  <c r="BA1042" i="9"/>
  <c r="BB1042" i="9"/>
  <c r="BC1042" i="9"/>
  <c r="BD1042" i="9"/>
  <c r="BE1042" i="9"/>
  <c r="BF1042" i="9"/>
  <c r="BG1042" i="9"/>
  <c r="BH1042" i="9"/>
  <c r="BI1042" i="9"/>
  <c r="BJ1042" i="9"/>
  <c r="BK1042" i="9"/>
  <c r="B1043" i="9"/>
  <c r="BM1043" i="9" s="1"/>
  <c r="C1043" i="9"/>
  <c r="D1043" i="9"/>
  <c r="F1043" i="9" s="1"/>
  <c r="E1043" i="9"/>
  <c r="G1043" i="9"/>
  <c r="H1043" i="9"/>
  <c r="I1043" i="9"/>
  <c r="J1043" i="9"/>
  <c r="K1043" i="9"/>
  <c r="L1043" i="9"/>
  <c r="M1043" i="9"/>
  <c r="N1043" i="9"/>
  <c r="O1043" i="9"/>
  <c r="P1043" i="9"/>
  <c r="Q1043" i="9"/>
  <c r="R1043" i="9"/>
  <c r="S1043" i="9"/>
  <c r="T1043" i="9"/>
  <c r="U1043" i="9"/>
  <c r="V1043" i="9"/>
  <c r="W1043" i="9"/>
  <c r="X1043" i="9"/>
  <c r="Y1043" i="9"/>
  <c r="Z1043" i="9"/>
  <c r="AA1043" i="9"/>
  <c r="AB1043" i="9"/>
  <c r="AC1043" i="9"/>
  <c r="AD1043" i="9"/>
  <c r="AE1043" i="9"/>
  <c r="AF1043" i="9"/>
  <c r="AG1043" i="9"/>
  <c r="AH1043" i="9"/>
  <c r="AI1043" i="9"/>
  <c r="AJ1043" i="9"/>
  <c r="AK1043" i="9"/>
  <c r="AL1043" i="9"/>
  <c r="AM1043" i="9"/>
  <c r="AN1043" i="9"/>
  <c r="AO1043" i="9"/>
  <c r="AP1043" i="9"/>
  <c r="AQ1043" i="9"/>
  <c r="AR1043" i="9"/>
  <c r="AS1043" i="9"/>
  <c r="AT1043" i="9"/>
  <c r="AU1043" i="9"/>
  <c r="AV1043" i="9"/>
  <c r="AW1043" i="9"/>
  <c r="AX1043" i="9"/>
  <c r="AY1043" i="9"/>
  <c r="AZ1043" i="9"/>
  <c r="BA1043" i="9"/>
  <c r="BB1043" i="9"/>
  <c r="BC1043" i="9"/>
  <c r="BD1043" i="9"/>
  <c r="BE1043" i="9"/>
  <c r="BF1043" i="9"/>
  <c r="BG1043" i="9"/>
  <c r="BH1043" i="9"/>
  <c r="BI1043" i="9"/>
  <c r="BJ1043" i="9"/>
  <c r="BK1043" i="9"/>
  <c r="B1044" i="9"/>
  <c r="BP1044" i="9" s="1"/>
  <c r="C1044" i="9"/>
  <c r="D1044" i="9"/>
  <c r="F1044" i="9" s="1"/>
  <c r="E1044" i="9"/>
  <c r="G1044" i="9"/>
  <c r="H1044" i="9"/>
  <c r="I1044" i="9"/>
  <c r="J1044" i="9"/>
  <c r="K1044" i="9"/>
  <c r="L1044" i="9"/>
  <c r="M1044" i="9"/>
  <c r="N1044" i="9"/>
  <c r="O1044" i="9"/>
  <c r="P1044" i="9"/>
  <c r="Q1044" i="9"/>
  <c r="R1044" i="9"/>
  <c r="S1044" i="9"/>
  <c r="T1044" i="9"/>
  <c r="U1044" i="9"/>
  <c r="V1044" i="9"/>
  <c r="W1044" i="9"/>
  <c r="X1044" i="9"/>
  <c r="Y1044" i="9"/>
  <c r="Z1044" i="9"/>
  <c r="AA1044" i="9"/>
  <c r="AB1044" i="9"/>
  <c r="AC1044" i="9"/>
  <c r="AD1044" i="9"/>
  <c r="AE1044" i="9"/>
  <c r="AF1044" i="9"/>
  <c r="AG1044" i="9"/>
  <c r="AH1044" i="9"/>
  <c r="AI1044" i="9"/>
  <c r="AJ1044" i="9"/>
  <c r="AK1044" i="9"/>
  <c r="AL1044" i="9"/>
  <c r="AM1044" i="9"/>
  <c r="AN1044" i="9"/>
  <c r="AO1044" i="9"/>
  <c r="AP1044" i="9"/>
  <c r="AQ1044" i="9"/>
  <c r="AR1044" i="9"/>
  <c r="AS1044" i="9"/>
  <c r="AT1044" i="9"/>
  <c r="AU1044" i="9"/>
  <c r="AV1044" i="9"/>
  <c r="AW1044" i="9"/>
  <c r="AX1044" i="9"/>
  <c r="AY1044" i="9"/>
  <c r="AZ1044" i="9"/>
  <c r="BA1044" i="9"/>
  <c r="BB1044" i="9"/>
  <c r="BC1044" i="9"/>
  <c r="BD1044" i="9"/>
  <c r="BE1044" i="9"/>
  <c r="BF1044" i="9"/>
  <c r="BG1044" i="9"/>
  <c r="BH1044" i="9"/>
  <c r="BI1044" i="9"/>
  <c r="BJ1044" i="9"/>
  <c r="BK1044" i="9"/>
  <c r="B1045" i="9"/>
  <c r="C1045" i="9"/>
  <c r="D1045" i="9"/>
  <c r="F1045" i="9" s="1"/>
  <c r="E1045" i="9"/>
  <c r="G1045" i="9"/>
  <c r="H1045" i="9"/>
  <c r="I1045" i="9"/>
  <c r="J1045" i="9"/>
  <c r="K1045" i="9"/>
  <c r="L1045" i="9"/>
  <c r="M1045" i="9"/>
  <c r="N1045" i="9"/>
  <c r="O1045" i="9"/>
  <c r="P1045" i="9"/>
  <c r="Q1045" i="9"/>
  <c r="R1045" i="9"/>
  <c r="S1045" i="9"/>
  <c r="T1045" i="9"/>
  <c r="U1045" i="9"/>
  <c r="V1045" i="9"/>
  <c r="W1045" i="9"/>
  <c r="X1045" i="9"/>
  <c r="Y1045" i="9"/>
  <c r="Z1045" i="9"/>
  <c r="AA1045" i="9"/>
  <c r="AB1045" i="9"/>
  <c r="AC1045" i="9"/>
  <c r="AD1045" i="9"/>
  <c r="AE1045" i="9"/>
  <c r="AF1045" i="9"/>
  <c r="AG1045" i="9"/>
  <c r="AH1045" i="9"/>
  <c r="AI1045" i="9"/>
  <c r="AJ1045" i="9"/>
  <c r="AK1045" i="9"/>
  <c r="AL1045" i="9"/>
  <c r="AM1045" i="9"/>
  <c r="AN1045" i="9"/>
  <c r="AO1045" i="9"/>
  <c r="AP1045" i="9"/>
  <c r="AQ1045" i="9"/>
  <c r="AR1045" i="9"/>
  <c r="AS1045" i="9"/>
  <c r="AT1045" i="9"/>
  <c r="AU1045" i="9"/>
  <c r="AV1045" i="9"/>
  <c r="AW1045" i="9"/>
  <c r="AX1045" i="9"/>
  <c r="AY1045" i="9"/>
  <c r="AZ1045" i="9"/>
  <c r="BA1045" i="9"/>
  <c r="BB1045" i="9"/>
  <c r="BC1045" i="9"/>
  <c r="BD1045" i="9"/>
  <c r="BE1045" i="9"/>
  <c r="BF1045" i="9"/>
  <c r="BG1045" i="9"/>
  <c r="BH1045" i="9"/>
  <c r="BI1045" i="9"/>
  <c r="BJ1045" i="9"/>
  <c r="BK1045" i="9"/>
  <c r="B1046" i="9"/>
  <c r="C1046" i="9"/>
  <c r="D1046" i="9"/>
  <c r="F1046" i="9" s="1"/>
  <c r="E1046" i="9"/>
  <c r="G1046" i="9"/>
  <c r="H1046" i="9"/>
  <c r="I1046" i="9"/>
  <c r="J1046" i="9"/>
  <c r="K1046" i="9"/>
  <c r="L1046" i="9"/>
  <c r="M1046" i="9"/>
  <c r="N1046" i="9"/>
  <c r="O1046" i="9"/>
  <c r="P1046" i="9"/>
  <c r="Q1046" i="9"/>
  <c r="R1046" i="9"/>
  <c r="S1046" i="9"/>
  <c r="T1046" i="9"/>
  <c r="U1046" i="9"/>
  <c r="V1046" i="9"/>
  <c r="W1046" i="9"/>
  <c r="X1046" i="9"/>
  <c r="Y1046" i="9"/>
  <c r="Z1046" i="9"/>
  <c r="AA1046" i="9"/>
  <c r="AB1046" i="9"/>
  <c r="AC1046" i="9"/>
  <c r="AD1046" i="9"/>
  <c r="AE1046" i="9"/>
  <c r="AF1046" i="9"/>
  <c r="AG1046" i="9"/>
  <c r="AH1046" i="9"/>
  <c r="AI1046" i="9"/>
  <c r="AJ1046" i="9"/>
  <c r="AK1046" i="9"/>
  <c r="AL1046" i="9"/>
  <c r="AM1046" i="9"/>
  <c r="AN1046" i="9"/>
  <c r="AO1046" i="9"/>
  <c r="AP1046" i="9"/>
  <c r="AQ1046" i="9"/>
  <c r="AR1046" i="9"/>
  <c r="AS1046" i="9"/>
  <c r="AT1046" i="9"/>
  <c r="AU1046" i="9"/>
  <c r="AV1046" i="9"/>
  <c r="AW1046" i="9"/>
  <c r="AX1046" i="9"/>
  <c r="AY1046" i="9"/>
  <c r="AZ1046" i="9"/>
  <c r="BA1046" i="9"/>
  <c r="BB1046" i="9"/>
  <c r="BC1046" i="9"/>
  <c r="BD1046" i="9"/>
  <c r="BE1046" i="9"/>
  <c r="BF1046" i="9"/>
  <c r="BG1046" i="9"/>
  <c r="BH1046" i="9"/>
  <c r="BI1046" i="9"/>
  <c r="BJ1046" i="9"/>
  <c r="BK1046" i="9"/>
  <c r="B1047" i="9"/>
  <c r="BM1047" i="9" s="1"/>
  <c r="C1047" i="9"/>
  <c r="D1047" i="9"/>
  <c r="F1047" i="9" s="1"/>
  <c r="E1047" i="9"/>
  <c r="G1047" i="9"/>
  <c r="H1047" i="9"/>
  <c r="I1047" i="9"/>
  <c r="J1047" i="9"/>
  <c r="K1047" i="9"/>
  <c r="L1047" i="9"/>
  <c r="M1047" i="9"/>
  <c r="N1047" i="9"/>
  <c r="O1047" i="9"/>
  <c r="P1047" i="9"/>
  <c r="Q1047" i="9"/>
  <c r="R1047" i="9"/>
  <c r="S1047" i="9"/>
  <c r="T1047" i="9"/>
  <c r="U1047" i="9"/>
  <c r="V1047" i="9"/>
  <c r="W1047" i="9"/>
  <c r="X1047" i="9"/>
  <c r="Y1047" i="9"/>
  <c r="Z1047" i="9"/>
  <c r="AA1047" i="9"/>
  <c r="AB1047" i="9"/>
  <c r="AC1047" i="9"/>
  <c r="AD1047" i="9"/>
  <c r="AE1047" i="9"/>
  <c r="AF1047" i="9"/>
  <c r="AG1047" i="9"/>
  <c r="AH1047" i="9"/>
  <c r="AI1047" i="9"/>
  <c r="AJ1047" i="9"/>
  <c r="AK1047" i="9"/>
  <c r="AL1047" i="9"/>
  <c r="AM1047" i="9"/>
  <c r="AN1047" i="9"/>
  <c r="AO1047" i="9"/>
  <c r="AP1047" i="9"/>
  <c r="AQ1047" i="9"/>
  <c r="AR1047" i="9"/>
  <c r="AS1047" i="9"/>
  <c r="AT1047" i="9"/>
  <c r="AU1047" i="9"/>
  <c r="AV1047" i="9"/>
  <c r="AW1047" i="9"/>
  <c r="AX1047" i="9"/>
  <c r="AY1047" i="9"/>
  <c r="AZ1047" i="9"/>
  <c r="BA1047" i="9"/>
  <c r="BB1047" i="9"/>
  <c r="BC1047" i="9"/>
  <c r="BD1047" i="9"/>
  <c r="BE1047" i="9"/>
  <c r="BF1047" i="9"/>
  <c r="BG1047" i="9"/>
  <c r="BH1047" i="9"/>
  <c r="BI1047" i="9"/>
  <c r="BJ1047" i="9"/>
  <c r="BK1047" i="9"/>
  <c r="B1048" i="9"/>
  <c r="BL1048" i="9" s="1"/>
  <c r="C1048" i="9"/>
  <c r="D1048" i="9"/>
  <c r="F1048" i="9" s="1"/>
  <c r="E1048" i="9"/>
  <c r="G1048" i="9"/>
  <c r="H1048" i="9"/>
  <c r="I1048" i="9"/>
  <c r="J1048" i="9"/>
  <c r="K1048" i="9"/>
  <c r="L1048" i="9"/>
  <c r="M1048" i="9"/>
  <c r="N1048" i="9"/>
  <c r="O1048" i="9"/>
  <c r="P1048" i="9"/>
  <c r="Q1048" i="9"/>
  <c r="R1048" i="9"/>
  <c r="S1048" i="9"/>
  <c r="T1048" i="9"/>
  <c r="U1048" i="9"/>
  <c r="V1048" i="9"/>
  <c r="W1048" i="9"/>
  <c r="X1048" i="9"/>
  <c r="Y1048" i="9"/>
  <c r="Z1048" i="9"/>
  <c r="AA1048" i="9"/>
  <c r="AB1048" i="9"/>
  <c r="AC1048" i="9"/>
  <c r="AD1048" i="9"/>
  <c r="AE1048" i="9"/>
  <c r="AF1048" i="9"/>
  <c r="AG1048" i="9"/>
  <c r="AH1048" i="9"/>
  <c r="AI1048" i="9"/>
  <c r="AJ1048" i="9"/>
  <c r="AK1048" i="9"/>
  <c r="AL1048" i="9"/>
  <c r="AM1048" i="9"/>
  <c r="AN1048" i="9"/>
  <c r="AO1048" i="9"/>
  <c r="AP1048" i="9"/>
  <c r="AQ1048" i="9"/>
  <c r="AR1048" i="9"/>
  <c r="AS1048" i="9"/>
  <c r="AT1048" i="9"/>
  <c r="AU1048" i="9"/>
  <c r="AV1048" i="9"/>
  <c r="AW1048" i="9"/>
  <c r="AX1048" i="9"/>
  <c r="AY1048" i="9"/>
  <c r="AZ1048" i="9"/>
  <c r="BA1048" i="9"/>
  <c r="BB1048" i="9"/>
  <c r="BC1048" i="9"/>
  <c r="BD1048" i="9"/>
  <c r="BE1048" i="9"/>
  <c r="BF1048" i="9"/>
  <c r="BG1048" i="9"/>
  <c r="BH1048" i="9"/>
  <c r="BI1048" i="9"/>
  <c r="BJ1048" i="9"/>
  <c r="BK1048" i="9"/>
  <c r="B1049" i="9"/>
  <c r="BN1049" i="9" s="1"/>
  <c r="C1049" i="9"/>
  <c r="D1049" i="9"/>
  <c r="F1049" i="9" s="1"/>
  <c r="E1049" i="9"/>
  <c r="G1049" i="9"/>
  <c r="H1049" i="9"/>
  <c r="I1049" i="9"/>
  <c r="J1049" i="9"/>
  <c r="K1049" i="9"/>
  <c r="L1049" i="9"/>
  <c r="M1049" i="9"/>
  <c r="N1049" i="9"/>
  <c r="O1049" i="9"/>
  <c r="P1049" i="9"/>
  <c r="Q1049" i="9"/>
  <c r="R1049" i="9"/>
  <c r="S1049" i="9"/>
  <c r="T1049" i="9"/>
  <c r="U1049" i="9"/>
  <c r="V1049" i="9"/>
  <c r="W1049" i="9"/>
  <c r="X1049" i="9"/>
  <c r="Y1049" i="9"/>
  <c r="Z1049" i="9"/>
  <c r="AA1049" i="9"/>
  <c r="AB1049" i="9"/>
  <c r="AC1049" i="9"/>
  <c r="AD1049" i="9"/>
  <c r="AE1049" i="9"/>
  <c r="AF1049" i="9"/>
  <c r="AG1049" i="9"/>
  <c r="AH1049" i="9"/>
  <c r="AI1049" i="9"/>
  <c r="AJ1049" i="9"/>
  <c r="AK1049" i="9"/>
  <c r="AL1049" i="9"/>
  <c r="AM1049" i="9"/>
  <c r="AN1049" i="9"/>
  <c r="AO1049" i="9"/>
  <c r="AP1049" i="9"/>
  <c r="AQ1049" i="9"/>
  <c r="AR1049" i="9"/>
  <c r="AS1049" i="9"/>
  <c r="AT1049" i="9"/>
  <c r="AU1049" i="9"/>
  <c r="AV1049" i="9"/>
  <c r="AW1049" i="9"/>
  <c r="AX1049" i="9"/>
  <c r="AY1049" i="9"/>
  <c r="AZ1049" i="9"/>
  <c r="BA1049" i="9"/>
  <c r="BB1049" i="9"/>
  <c r="BC1049" i="9"/>
  <c r="BD1049" i="9"/>
  <c r="BE1049" i="9"/>
  <c r="BF1049" i="9"/>
  <c r="BG1049" i="9"/>
  <c r="BH1049" i="9"/>
  <c r="BI1049" i="9"/>
  <c r="BJ1049" i="9"/>
  <c r="BK1049" i="9"/>
  <c r="B1050" i="9"/>
  <c r="C1050" i="9"/>
  <c r="D1050" i="9"/>
  <c r="F1050" i="9" s="1"/>
  <c r="E1050" i="9"/>
  <c r="G1050" i="9"/>
  <c r="H1050" i="9"/>
  <c r="I1050" i="9"/>
  <c r="J1050" i="9"/>
  <c r="K1050" i="9"/>
  <c r="L1050" i="9"/>
  <c r="M1050" i="9"/>
  <c r="N1050" i="9"/>
  <c r="O1050" i="9"/>
  <c r="P1050" i="9"/>
  <c r="Q1050" i="9"/>
  <c r="R1050" i="9"/>
  <c r="S1050" i="9"/>
  <c r="T1050" i="9"/>
  <c r="U1050" i="9"/>
  <c r="V1050" i="9"/>
  <c r="W1050" i="9"/>
  <c r="X1050" i="9"/>
  <c r="Y1050" i="9"/>
  <c r="Z1050" i="9"/>
  <c r="AA1050" i="9"/>
  <c r="AB1050" i="9"/>
  <c r="AC1050" i="9"/>
  <c r="AD1050" i="9"/>
  <c r="AE1050" i="9"/>
  <c r="AF1050" i="9"/>
  <c r="AG1050" i="9"/>
  <c r="AH1050" i="9"/>
  <c r="AI1050" i="9"/>
  <c r="AJ1050" i="9"/>
  <c r="AK1050" i="9"/>
  <c r="AL1050" i="9"/>
  <c r="AM1050" i="9"/>
  <c r="AN1050" i="9"/>
  <c r="AO1050" i="9"/>
  <c r="AP1050" i="9"/>
  <c r="AQ1050" i="9"/>
  <c r="AR1050" i="9"/>
  <c r="AS1050" i="9"/>
  <c r="AT1050" i="9"/>
  <c r="AU1050" i="9"/>
  <c r="AV1050" i="9"/>
  <c r="AW1050" i="9"/>
  <c r="AX1050" i="9"/>
  <c r="AY1050" i="9"/>
  <c r="AZ1050" i="9"/>
  <c r="BA1050" i="9"/>
  <c r="BB1050" i="9"/>
  <c r="BC1050" i="9"/>
  <c r="BD1050" i="9"/>
  <c r="BE1050" i="9"/>
  <c r="BF1050" i="9"/>
  <c r="BG1050" i="9"/>
  <c r="BH1050" i="9"/>
  <c r="BI1050" i="9"/>
  <c r="BJ1050" i="9"/>
  <c r="BK1050" i="9"/>
  <c r="B1051" i="9"/>
  <c r="BP1051" i="9" s="1"/>
  <c r="C1051" i="9"/>
  <c r="D1051" i="9"/>
  <c r="F1051" i="9" s="1"/>
  <c r="E1051" i="9"/>
  <c r="G1051" i="9"/>
  <c r="H1051" i="9"/>
  <c r="I1051" i="9"/>
  <c r="J1051" i="9"/>
  <c r="K1051" i="9"/>
  <c r="L1051" i="9"/>
  <c r="M1051" i="9"/>
  <c r="N1051" i="9"/>
  <c r="O1051" i="9"/>
  <c r="P1051" i="9"/>
  <c r="Q1051" i="9"/>
  <c r="R1051" i="9"/>
  <c r="S1051" i="9"/>
  <c r="T1051" i="9"/>
  <c r="U1051" i="9"/>
  <c r="V1051" i="9"/>
  <c r="W1051" i="9"/>
  <c r="X1051" i="9"/>
  <c r="Y1051" i="9"/>
  <c r="Z1051" i="9"/>
  <c r="AA1051" i="9"/>
  <c r="AB1051" i="9"/>
  <c r="AC1051" i="9"/>
  <c r="AD1051" i="9"/>
  <c r="AE1051" i="9"/>
  <c r="AF1051" i="9"/>
  <c r="AG1051" i="9"/>
  <c r="AH1051" i="9"/>
  <c r="AI1051" i="9"/>
  <c r="AJ1051" i="9"/>
  <c r="AK1051" i="9"/>
  <c r="AL1051" i="9"/>
  <c r="AM1051" i="9"/>
  <c r="AN1051" i="9"/>
  <c r="AO1051" i="9"/>
  <c r="AP1051" i="9"/>
  <c r="AQ1051" i="9"/>
  <c r="AR1051" i="9"/>
  <c r="AS1051" i="9"/>
  <c r="AT1051" i="9"/>
  <c r="AU1051" i="9"/>
  <c r="AV1051" i="9"/>
  <c r="AW1051" i="9"/>
  <c r="AX1051" i="9"/>
  <c r="AY1051" i="9"/>
  <c r="AZ1051" i="9"/>
  <c r="BA1051" i="9"/>
  <c r="BB1051" i="9"/>
  <c r="BC1051" i="9"/>
  <c r="BD1051" i="9"/>
  <c r="BE1051" i="9"/>
  <c r="BF1051" i="9"/>
  <c r="BG1051" i="9"/>
  <c r="BH1051" i="9"/>
  <c r="BI1051" i="9"/>
  <c r="BJ1051" i="9"/>
  <c r="BK1051" i="9"/>
  <c r="B1052" i="9"/>
  <c r="BN1052" i="9" s="1"/>
  <c r="C1052" i="9"/>
  <c r="D1052" i="9"/>
  <c r="F1052" i="9" s="1"/>
  <c r="E1052" i="9"/>
  <c r="G1052" i="9"/>
  <c r="H1052" i="9"/>
  <c r="I1052" i="9"/>
  <c r="J1052" i="9"/>
  <c r="K1052" i="9"/>
  <c r="L1052" i="9"/>
  <c r="M1052" i="9"/>
  <c r="N1052" i="9"/>
  <c r="O1052" i="9"/>
  <c r="P1052" i="9"/>
  <c r="Q1052" i="9"/>
  <c r="R1052" i="9"/>
  <c r="S1052" i="9"/>
  <c r="T1052" i="9"/>
  <c r="U1052" i="9"/>
  <c r="V1052" i="9"/>
  <c r="W1052" i="9"/>
  <c r="X1052" i="9"/>
  <c r="Y1052" i="9"/>
  <c r="Z1052" i="9"/>
  <c r="AA1052" i="9"/>
  <c r="AB1052" i="9"/>
  <c r="AC1052" i="9"/>
  <c r="AD1052" i="9"/>
  <c r="AE1052" i="9"/>
  <c r="AF1052" i="9"/>
  <c r="AG1052" i="9"/>
  <c r="AH1052" i="9"/>
  <c r="AI1052" i="9"/>
  <c r="AJ1052" i="9"/>
  <c r="AK1052" i="9"/>
  <c r="AL1052" i="9"/>
  <c r="AM1052" i="9"/>
  <c r="AN1052" i="9"/>
  <c r="AO1052" i="9"/>
  <c r="AP1052" i="9"/>
  <c r="AQ1052" i="9"/>
  <c r="AR1052" i="9"/>
  <c r="AS1052" i="9"/>
  <c r="AT1052" i="9"/>
  <c r="AU1052" i="9"/>
  <c r="AV1052" i="9"/>
  <c r="AW1052" i="9"/>
  <c r="AX1052" i="9"/>
  <c r="AY1052" i="9"/>
  <c r="AZ1052" i="9"/>
  <c r="BA1052" i="9"/>
  <c r="BB1052" i="9"/>
  <c r="BC1052" i="9"/>
  <c r="BD1052" i="9"/>
  <c r="BE1052" i="9"/>
  <c r="BF1052" i="9"/>
  <c r="BG1052" i="9"/>
  <c r="BH1052" i="9"/>
  <c r="BI1052" i="9"/>
  <c r="BJ1052" i="9"/>
  <c r="BK1052" i="9"/>
  <c r="B1053" i="9"/>
  <c r="BO1053" i="9" s="1"/>
  <c r="C1053" i="9"/>
  <c r="D1053" i="9"/>
  <c r="F1053" i="9" s="1"/>
  <c r="E1053" i="9"/>
  <c r="G1053" i="9"/>
  <c r="H1053" i="9"/>
  <c r="I1053" i="9"/>
  <c r="J1053" i="9"/>
  <c r="K1053" i="9"/>
  <c r="L1053" i="9"/>
  <c r="M1053" i="9"/>
  <c r="N1053" i="9"/>
  <c r="O1053" i="9"/>
  <c r="P1053" i="9"/>
  <c r="Q1053" i="9"/>
  <c r="R1053" i="9"/>
  <c r="S1053" i="9"/>
  <c r="T1053" i="9"/>
  <c r="U1053" i="9"/>
  <c r="V1053" i="9"/>
  <c r="W1053" i="9"/>
  <c r="X1053" i="9"/>
  <c r="Y1053" i="9"/>
  <c r="Z1053" i="9"/>
  <c r="AA1053" i="9"/>
  <c r="AB1053" i="9"/>
  <c r="AC1053" i="9"/>
  <c r="AD1053" i="9"/>
  <c r="AE1053" i="9"/>
  <c r="AF1053" i="9"/>
  <c r="AG1053" i="9"/>
  <c r="AH1053" i="9"/>
  <c r="AI1053" i="9"/>
  <c r="AJ1053" i="9"/>
  <c r="AK1053" i="9"/>
  <c r="AL1053" i="9"/>
  <c r="AM1053" i="9"/>
  <c r="AN1053" i="9"/>
  <c r="AO1053" i="9"/>
  <c r="AP1053" i="9"/>
  <c r="AQ1053" i="9"/>
  <c r="AR1053" i="9"/>
  <c r="AS1053" i="9"/>
  <c r="AT1053" i="9"/>
  <c r="AU1053" i="9"/>
  <c r="AV1053" i="9"/>
  <c r="AW1053" i="9"/>
  <c r="AX1053" i="9"/>
  <c r="AY1053" i="9"/>
  <c r="AZ1053" i="9"/>
  <c r="BA1053" i="9"/>
  <c r="BB1053" i="9"/>
  <c r="BC1053" i="9"/>
  <c r="BD1053" i="9"/>
  <c r="BE1053" i="9"/>
  <c r="BF1053" i="9"/>
  <c r="BG1053" i="9"/>
  <c r="BH1053" i="9"/>
  <c r="BI1053" i="9"/>
  <c r="BJ1053" i="9"/>
  <c r="BK1053" i="9"/>
  <c r="B1054" i="9"/>
  <c r="BP1054" i="9" s="1"/>
  <c r="C1054" i="9"/>
  <c r="D1054" i="9"/>
  <c r="F1054" i="9" s="1"/>
  <c r="E1054" i="9"/>
  <c r="G1054" i="9"/>
  <c r="H1054" i="9"/>
  <c r="I1054" i="9"/>
  <c r="J1054" i="9"/>
  <c r="K1054" i="9"/>
  <c r="L1054" i="9"/>
  <c r="M1054" i="9"/>
  <c r="N1054" i="9"/>
  <c r="O1054" i="9"/>
  <c r="P1054" i="9"/>
  <c r="Q1054" i="9"/>
  <c r="R1054" i="9"/>
  <c r="S1054" i="9"/>
  <c r="T1054" i="9"/>
  <c r="U1054" i="9"/>
  <c r="V1054" i="9"/>
  <c r="W1054" i="9"/>
  <c r="X1054" i="9"/>
  <c r="Y1054" i="9"/>
  <c r="Z1054" i="9"/>
  <c r="AA1054" i="9"/>
  <c r="AB1054" i="9"/>
  <c r="AC1054" i="9"/>
  <c r="AD1054" i="9"/>
  <c r="AE1054" i="9"/>
  <c r="AF1054" i="9"/>
  <c r="AG1054" i="9"/>
  <c r="AH1054" i="9"/>
  <c r="AI1054" i="9"/>
  <c r="AJ1054" i="9"/>
  <c r="AK1054" i="9"/>
  <c r="AL1054" i="9"/>
  <c r="AM1054" i="9"/>
  <c r="AN1054" i="9"/>
  <c r="AO1054" i="9"/>
  <c r="AP1054" i="9"/>
  <c r="AQ1054" i="9"/>
  <c r="AR1054" i="9"/>
  <c r="AS1054" i="9"/>
  <c r="AT1054" i="9"/>
  <c r="AU1054" i="9"/>
  <c r="AV1054" i="9"/>
  <c r="AW1054" i="9"/>
  <c r="AX1054" i="9"/>
  <c r="AY1054" i="9"/>
  <c r="AZ1054" i="9"/>
  <c r="BA1054" i="9"/>
  <c r="BB1054" i="9"/>
  <c r="BC1054" i="9"/>
  <c r="BD1054" i="9"/>
  <c r="BE1054" i="9"/>
  <c r="BF1054" i="9"/>
  <c r="BG1054" i="9"/>
  <c r="BH1054" i="9"/>
  <c r="BI1054" i="9"/>
  <c r="BJ1054" i="9"/>
  <c r="BK1054" i="9"/>
  <c r="B1055" i="9"/>
  <c r="C1055" i="9"/>
  <c r="D1055" i="9"/>
  <c r="F1055" i="9" s="1"/>
  <c r="E1055" i="9"/>
  <c r="G1055" i="9"/>
  <c r="H1055" i="9"/>
  <c r="I1055" i="9"/>
  <c r="J1055" i="9"/>
  <c r="K1055" i="9"/>
  <c r="L1055" i="9"/>
  <c r="M1055" i="9"/>
  <c r="N1055" i="9"/>
  <c r="O1055" i="9"/>
  <c r="P1055" i="9"/>
  <c r="Q1055" i="9"/>
  <c r="R1055" i="9"/>
  <c r="S1055" i="9"/>
  <c r="T1055" i="9"/>
  <c r="U1055" i="9"/>
  <c r="V1055" i="9"/>
  <c r="W1055" i="9"/>
  <c r="X1055" i="9"/>
  <c r="Y1055" i="9"/>
  <c r="Z1055" i="9"/>
  <c r="AA1055" i="9"/>
  <c r="AB1055" i="9"/>
  <c r="AC1055" i="9"/>
  <c r="AD1055" i="9"/>
  <c r="AE1055" i="9"/>
  <c r="AF1055" i="9"/>
  <c r="AG1055" i="9"/>
  <c r="AH1055" i="9"/>
  <c r="AI1055" i="9"/>
  <c r="AJ1055" i="9"/>
  <c r="AK1055" i="9"/>
  <c r="AL1055" i="9"/>
  <c r="AM1055" i="9"/>
  <c r="AN1055" i="9"/>
  <c r="AO1055" i="9"/>
  <c r="AP1055" i="9"/>
  <c r="AQ1055" i="9"/>
  <c r="AR1055" i="9"/>
  <c r="AS1055" i="9"/>
  <c r="AT1055" i="9"/>
  <c r="AU1055" i="9"/>
  <c r="AV1055" i="9"/>
  <c r="AW1055" i="9"/>
  <c r="AX1055" i="9"/>
  <c r="AY1055" i="9"/>
  <c r="AZ1055" i="9"/>
  <c r="BA1055" i="9"/>
  <c r="BB1055" i="9"/>
  <c r="BC1055" i="9"/>
  <c r="BD1055" i="9"/>
  <c r="BE1055" i="9"/>
  <c r="BF1055" i="9"/>
  <c r="BG1055" i="9"/>
  <c r="BH1055" i="9"/>
  <c r="BI1055" i="9"/>
  <c r="BJ1055" i="9"/>
  <c r="BK1055" i="9"/>
  <c r="B1056" i="9"/>
  <c r="BP1056" i="9" s="1"/>
  <c r="C1056" i="9"/>
  <c r="D1056" i="9"/>
  <c r="F1056" i="9" s="1"/>
  <c r="E1056" i="9"/>
  <c r="G1056" i="9"/>
  <c r="H1056" i="9"/>
  <c r="I1056" i="9"/>
  <c r="J1056" i="9"/>
  <c r="K1056" i="9"/>
  <c r="L1056" i="9"/>
  <c r="M1056" i="9"/>
  <c r="N1056" i="9"/>
  <c r="O1056" i="9"/>
  <c r="P1056" i="9"/>
  <c r="Q1056" i="9"/>
  <c r="R1056" i="9"/>
  <c r="S1056" i="9"/>
  <c r="T1056" i="9"/>
  <c r="U1056" i="9"/>
  <c r="V1056" i="9"/>
  <c r="W1056" i="9"/>
  <c r="X1056" i="9"/>
  <c r="Y1056" i="9"/>
  <c r="Z1056" i="9"/>
  <c r="AA1056" i="9"/>
  <c r="AB1056" i="9"/>
  <c r="AC1056" i="9"/>
  <c r="AD1056" i="9"/>
  <c r="AE1056" i="9"/>
  <c r="AF1056" i="9"/>
  <c r="AG1056" i="9"/>
  <c r="AH1056" i="9"/>
  <c r="AI1056" i="9"/>
  <c r="AJ1056" i="9"/>
  <c r="AK1056" i="9"/>
  <c r="AL1056" i="9"/>
  <c r="AM1056" i="9"/>
  <c r="AN1056" i="9"/>
  <c r="AO1056" i="9"/>
  <c r="AP1056" i="9"/>
  <c r="AQ1056" i="9"/>
  <c r="AR1056" i="9"/>
  <c r="AS1056" i="9"/>
  <c r="AT1056" i="9"/>
  <c r="AU1056" i="9"/>
  <c r="AV1056" i="9"/>
  <c r="AW1056" i="9"/>
  <c r="AX1056" i="9"/>
  <c r="AY1056" i="9"/>
  <c r="AZ1056" i="9"/>
  <c r="BA1056" i="9"/>
  <c r="BB1056" i="9"/>
  <c r="BC1056" i="9"/>
  <c r="BD1056" i="9"/>
  <c r="BE1056" i="9"/>
  <c r="BF1056" i="9"/>
  <c r="BG1056" i="9"/>
  <c r="BH1056" i="9"/>
  <c r="BI1056" i="9"/>
  <c r="BJ1056" i="9"/>
  <c r="BK1056" i="9"/>
  <c r="B1057" i="9"/>
  <c r="BM1057" i="9" s="1"/>
  <c r="C1057" i="9"/>
  <c r="D1057" i="9"/>
  <c r="F1057" i="9" s="1"/>
  <c r="E1057" i="9"/>
  <c r="G1057" i="9"/>
  <c r="H1057" i="9"/>
  <c r="I1057" i="9"/>
  <c r="J1057" i="9"/>
  <c r="K1057" i="9"/>
  <c r="L1057" i="9"/>
  <c r="M1057" i="9"/>
  <c r="N1057" i="9"/>
  <c r="O1057" i="9"/>
  <c r="P1057" i="9"/>
  <c r="Q1057" i="9"/>
  <c r="R1057" i="9"/>
  <c r="S1057" i="9"/>
  <c r="T1057" i="9"/>
  <c r="U1057" i="9"/>
  <c r="V1057" i="9"/>
  <c r="W1057" i="9"/>
  <c r="X1057" i="9"/>
  <c r="Y1057" i="9"/>
  <c r="Z1057" i="9"/>
  <c r="AA1057" i="9"/>
  <c r="AB1057" i="9"/>
  <c r="AC1057" i="9"/>
  <c r="AD1057" i="9"/>
  <c r="AE1057" i="9"/>
  <c r="AF1057" i="9"/>
  <c r="AG1057" i="9"/>
  <c r="AH1057" i="9"/>
  <c r="AI1057" i="9"/>
  <c r="AJ1057" i="9"/>
  <c r="AK1057" i="9"/>
  <c r="AL1057" i="9"/>
  <c r="AM1057" i="9"/>
  <c r="AN1057" i="9"/>
  <c r="AO1057" i="9"/>
  <c r="AP1057" i="9"/>
  <c r="AQ1057" i="9"/>
  <c r="AR1057" i="9"/>
  <c r="AS1057" i="9"/>
  <c r="AT1057" i="9"/>
  <c r="AU1057" i="9"/>
  <c r="AV1057" i="9"/>
  <c r="AW1057" i="9"/>
  <c r="AX1057" i="9"/>
  <c r="AY1057" i="9"/>
  <c r="AZ1057" i="9"/>
  <c r="BA1057" i="9"/>
  <c r="BB1057" i="9"/>
  <c r="BC1057" i="9"/>
  <c r="BD1057" i="9"/>
  <c r="BE1057" i="9"/>
  <c r="BF1057" i="9"/>
  <c r="BG1057" i="9"/>
  <c r="BH1057" i="9"/>
  <c r="BI1057" i="9"/>
  <c r="BJ1057" i="9"/>
  <c r="BK1057" i="9"/>
  <c r="B1058" i="9"/>
  <c r="BO1058" i="9" s="1"/>
  <c r="C1058" i="9"/>
  <c r="D1058" i="9"/>
  <c r="F1058" i="9" s="1"/>
  <c r="E1058" i="9"/>
  <c r="G1058" i="9"/>
  <c r="H1058" i="9"/>
  <c r="I1058" i="9"/>
  <c r="J1058" i="9"/>
  <c r="K1058" i="9"/>
  <c r="L1058" i="9"/>
  <c r="M1058" i="9"/>
  <c r="N1058" i="9"/>
  <c r="O1058" i="9"/>
  <c r="P1058" i="9"/>
  <c r="Q1058" i="9"/>
  <c r="R1058" i="9"/>
  <c r="S1058" i="9"/>
  <c r="T1058" i="9"/>
  <c r="U1058" i="9"/>
  <c r="V1058" i="9"/>
  <c r="W1058" i="9"/>
  <c r="X1058" i="9"/>
  <c r="Y1058" i="9"/>
  <c r="Z1058" i="9"/>
  <c r="AA1058" i="9"/>
  <c r="AB1058" i="9"/>
  <c r="AC1058" i="9"/>
  <c r="AD1058" i="9"/>
  <c r="AE1058" i="9"/>
  <c r="AF1058" i="9"/>
  <c r="AG1058" i="9"/>
  <c r="AH1058" i="9"/>
  <c r="AI1058" i="9"/>
  <c r="AJ1058" i="9"/>
  <c r="AK1058" i="9"/>
  <c r="AL1058" i="9"/>
  <c r="AM1058" i="9"/>
  <c r="AN1058" i="9"/>
  <c r="AO1058" i="9"/>
  <c r="AP1058" i="9"/>
  <c r="AQ1058" i="9"/>
  <c r="AR1058" i="9"/>
  <c r="AS1058" i="9"/>
  <c r="AT1058" i="9"/>
  <c r="AU1058" i="9"/>
  <c r="AV1058" i="9"/>
  <c r="AW1058" i="9"/>
  <c r="AX1058" i="9"/>
  <c r="AY1058" i="9"/>
  <c r="AZ1058" i="9"/>
  <c r="BA1058" i="9"/>
  <c r="BB1058" i="9"/>
  <c r="BC1058" i="9"/>
  <c r="BD1058" i="9"/>
  <c r="BE1058" i="9"/>
  <c r="BF1058" i="9"/>
  <c r="BG1058" i="9"/>
  <c r="BH1058" i="9"/>
  <c r="BI1058" i="9"/>
  <c r="BJ1058" i="9"/>
  <c r="BK1058" i="9"/>
  <c r="B1059" i="9"/>
  <c r="C1059" i="9"/>
  <c r="D1059" i="9"/>
  <c r="F1059" i="9" s="1"/>
  <c r="E1059" i="9"/>
  <c r="G1059" i="9"/>
  <c r="H1059" i="9"/>
  <c r="I1059" i="9"/>
  <c r="J1059" i="9"/>
  <c r="K1059" i="9"/>
  <c r="L1059" i="9"/>
  <c r="M1059" i="9"/>
  <c r="N1059" i="9"/>
  <c r="O1059" i="9"/>
  <c r="P1059" i="9"/>
  <c r="Q1059" i="9"/>
  <c r="R1059" i="9"/>
  <c r="S1059" i="9"/>
  <c r="T1059" i="9"/>
  <c r="U1059" i="9"/>
  <c r="V1059" i="9"/>
  <c r="W1059" i="9"/>
  <c r="X1059" i="9"/>
  <c r="Y1059" i="9"/>
  <c r="Z1059" i="9"/>
  <c r="AA1059" i="9"/>
  <c r="AB1059" i="9"/>
  <c r="AC1059" i="9"/>
  <c r="AD1059" i="9"/>
  <c r="AE1059" i="9"/>
  <c r="AF1059" i="9"/>
  <c r="AG1059" i="9"/>
  <c r="AH1059" i="9"/>
  <c r="AI1059" i="9"/>
  <c r="AJ1059" i="9"/>
  <c r="AK1059" i="9"/>
  <c r="AL1059" i="9"/>
  <c r="AM1059" i="9"/>
  <c r="AN1059" i="9"/>
  <c r="AO1059" i="9"/>
  <c r="AP1059" i="9"/>
  <c r="AQ1059" i="9"/>
  <c r="AR1059" i="9"/>
  <c r="AS1059" i="9"/>
  <c r="AT1059" i="9"/>
  <c r="AU1059" i="9"/>
  <c r="AV1059" i="9"/>
  <c r="AW1059" i="9"/>
  <c r="AX1059" i="9"/>
  <c r="AY1059" i="9"/>
  <c r="AZ1059" i="9"/>
  <c r="BA1059" i="9"/>
  <c r="BB1059" i="9"/>
  <c r="BC1059" i="9"/>
  <c r="BD1059" i="9"/>
  <c r="BE1059" i="9"/>
  <c r="BF1059" i="9"/>
  <c r="BG1059" i="9"/>
  <c r="BH1059" i="9"/>
  <c r="BI1059" i="9"/>
  <c r="BJ1059" i="9"/>
  <c r="BK1059" i="9"/>
  <c r="B1060" i="9"/>
  <c r="C1060" i="9"/>
  <c r="D1060" i="9"/>
  <c r="F1060" i="9" s="1"/>
  <c r="E1060" i="9"/>
  <c r="G1060" i="9"/>
  <c r="H1060" i="9"/>
  <c r="I1060" i="9"/>
  <c r="J1060" i="9"/>
  <c r="K1060" i="9"/>
  <c r="L1060" i="9"/>
  <c r="M1060" i="9"/>
  <c r="N1060" i="9"/>
  <c r="O1060" i="9"/>
  <c r="P1060" i="9"/>
  <c r="Q1060" i="9"/>
  <c r="R1060" i="9"/>
  <c r="S1060" i="9"/>
  <c r="T1060" i="9"/>
  <c r="U1060" i="9"/>
  <c r="V1060" i="9"/>
  <c r="W1060" i="9"/>
  <c r="X1060" i="9"/>
  <c r="Y1060" i="9"/>
  <c r="Z1060" i="9"/>
  <c r="AA1060" i="9"/>
  <c r="AB1060" i="9"/>
  <c r="AC1060" i="9"/>
  <c r="AD1060" i="9"/>
  <c r="AE1060" i="9"/>
  <c r="AF1060" i="9"/>
  <c r="AG1060" i="9"/>
  <c r="AH1060" i="9"/>
  <c r="AI1060" i="9"/>
  <c r="AJ1060" i="9"/>
  <c r="AK1060" i="9"/>
  <c r="AL1060" i="9"/>
  <c r="AM1060" i="9"/>
  <c r="AN1060" i="9"/>
  <c r="AO1060" i="9"/>
  <c r="AP1060" i="9"/>
  <c r="AQ1060" i="9"/>
  <c r="AR1060" i="9"/>
  <c r="AS1060" i="9"/>
  <c r="AT1060" i="9"/>
  <c r="AU1060" i="9"/>
  <c r="AV1060" i="9"/>
  <c r="AW1060" i="9"/>
  <c r="AX1060" i="9"/>
  <c r="AY1060" i="9"/>
  <c r="AZ1060" i="9"/>
  <c r="BA1060" i="9"/>
  <c r="BB1060" i="9"/>
  <c r="BC1060" i="9"/>
  <c r="BD1060" i="9"/>
  <c r="BE1060" i="9"/>
  <c r="BF1060" i="9"/>
  <c r="BG1060" i="9"/>
  <c r="BH1060" i="9"/>
  <c r="BI1060" i="9"/>
  <c r="BJ1060" i="9"/>
  <c r="BK1060" i="9"/>
  <c r="B1061" i="9"/>
  <c r="BP1061" i="9" s="1"/>
  <c r="C1061" i="9"/>
  <c r="D1061" i="9"/>
  <c r="F1061" i="9" s="1"/>
  <c r="E1061" i="9"/>
  <c r="G1061" i="9"/>
  <c r="H1061" i="9"/>
  <c r="I1061" i="9"/>
  <c r="J1061" i="9"/>
  <c r="K1061" i="9"/>
  <c r="L1061" i="9"/>
  <c r="M1061" i="9"/>
  <c r="N1061" i="9"/>
  <c r="O1061" i="9"/>
  <c r="P1061" i="9"/>
  <c r="Q1061" i="9"/>
  <c r="R1061" i="9"/>
  <c r="S1061" i="9"/>
  <c r="T1061" i="9"/>
  <c r="U1061" i="9"/>
  <c r="V1061" i="9"/>
  <c r="W1061" i="9"/>
  <c r="X1061" i="9"/>
  <c r="Y1061" i="9"/>
  <c r="Z1061" i="9"/>
  <c r="AA1061" i="9"/>
  <c r="AB1061" i="9"/>
  <c r="AC1061" i="9"/>
  <c r="AD1061" i="9"/>
  <c r="AE1061" i="9"/>
  <c r="AF1061" i="9"/>
  <c r="AG1061" i="9"/>
  <c r="AH1061" i="9"/>
  <c r="AI1061" i="9"/>
  <c r="AJ1061" i="9"/>
  <c r="AK1061" i="9"/>
  <c r="AL1061" i="9"/>
  <c r="AM1061" i="9"/>
  <c r="AN1061" i="9"/>
  <c r="AO1061" i="9"/>
  <c r="AP1061" i="9"/>
  <c r="AQ1061" i="9"/>
  <c r="AR1061" i="9"/>
  <c r="AS1061" i="9"/>
  <c r="AT1061" i="9"/>
  <c r="AU1061" i="9"/>
  <c r="AV1061" i="9"/>
  <c r="AW1061" i="9"/>
  <c r="AX1061" i="9"/>
  <c r="AY1061" i="9"/>
  <c r="AZ1061" i="9"/>
  <c r="BA1061" i="9"/>
  <c r="BB1061" i="9"/>
  <c r="BC1061" i="9"/>
  <c r="BD1061" i="9"/>
  <c r="BE1061" i="9"/>
  <c r="BF1061" i="9"/>
  <c r="BG1061" i="9"/>
  <c r="BH1061" i="9"/>
  <c r="BI1061" i="9"/>
  <c r="BJ1061" i="9"/>
  <c r="BK1061" i="9"/>
  <c r="B1062" i="9"/>
  <c r="BP1062" i="9" s="1"/>
  <c r="C1062" i="9"/>
  <c r="D1062" i="9"/>
  <c r="F1062" i="9" s="1"/>
  <c r="E1062" i="9"/>
  <c r="G1062" i="9"/>
  <c r="H1062" i="9"/>
  <c r="I1062" i="9"/>
  <c r="J1062" i="9"/>
  <c r="K1062" i="9"/>
  <c r="L1062" i="9"/>
  <c r="M1062" i="9"/>
  <c r="N1062" i="9"/>
  <c r="O1062" i="9"/>
  <c r="P1062" i="9"/>
  <c r="Q1062" i="9"/>
  <c r="R1062" i="9"/>
  <c r="S1062" i="9"/>
  <c r="T1062" i="9"/>
  <c r="U1062" i="9"/>
  <c r="V1062" i="9"/>
  <c r="W1062" i="9"/>
  <c r="X1062" i="9"/>
  <c r="Y1062" i="9"/>
  <c r="Z1062" i="9"/>
  <c r="AA1062" i="9"/>
  <c r="AB1062" i="9"/>
  <c r="AC1062" i="9"/>
  <c r="AD1062" i="9"/>
  <c r="AE1062" i="9"/>
  <c r="AF1062" i="9"/>
  <c r="AG1062" i="9"/>
  <c r="AH1062" i="9"/>
  <c r="AI1062" i="9"/>
  <c r="AJ1062" i="9"/>
  <c r="AK1062" i="9"/>
  <c r="AL1062" i="9"/>
  <c r="AM1062" i="9"/>
  <c r="AN1062" i="9"/>
  <c r="AO1062" i="9"/>
  <c r="AP1062" i="9"/>
  <c r="AQ1062" i="9"/>
  <c r="AR1062" i="9"/>
  <c r="AS1062" i="9"/>
  <c r="AT1062" i="9"/>
  <c r="AU1062" i="9"/>
  <c r="AV1062" i="9"/>
  <c r="AW1062" i="9"/>
  <c r="AX1062" i="9"/>
  <c r="AY1062" i="9"/>
  <c r="AZ1062" i="9"/>
  <c r="BA1062" i="9"/>
  <c r="BB1062" i="9"/>
  <c r="BC1062" i="9"/>
  <c r="BD1062" i="9"/>
  <c r="BE1062" i="9"/>
  <c r="BF1062" i="9"/>
  <c r="BG1062" i="9"/>
  <c r="BH1062" i="9"/>
  <c r="BI1062" i="9"/>
  <c r="BJ1062" i="9"/>
  <c r="BK1062" i="9"/>
  <c r="B1063" i="9"/>
  <c r="BO1063" i="9" s="1"/>
  <c r="C1063" i="9"/>
  <c r="D1063" i="9"/>
  <c r="F1063" i="9" s="1"/>
  <c r="E1063" i="9"/>
  <c r="G1063" i="9"/>
  <c r="H1063" i="9"/>
  <c r="I1063" i="9"/>
  <c r="J1063" i="9"/>
  <c r="K1063" i="9"/>
  <c r="L1063" i="9"/>
  <c r="M1063" i="9"/>
  <c r="N1063" i="9"/>
  <c r="O1063" i="9"/>
  <c r="P1063" i="9"/>
  <c r="Q1063" i="9"/>
  <c r="R1063" i="9"/>
  <c r="S1063" i="9"/>
  <c r="T1063" i="9"/>
  <c r="U1063" i="9"/>
  <c r="V1063" i="9"/>
  <c r="W1063" i="9"/>
  <c r="X1063" i="9"/>
  <c r="Y1063" i="9"/>
  <c r="Z1063" i="9"/>
  <c r="AA1063" i="9"/>
  <c r="AB1063" i="9"/>
  <c r="AC1063" i="9"/>
  <c r="AD1063" i="9"/>
  <c r="AE1063" i="9"/>
  <c r="AF1063" i="9"/>
  <c r="AG1063" i="9"/>
  <c r="AH1063" i="9"/>
  <c r="AI1063" i="9"/>
  <c r="AJ1063" i="9"/>
  <c r="AK1063" i="9"/>
  <c r="AL1063" i="9"/>
  <c r="AM1063" i="9"/>
  <c r="AN1063" i="9"/>
  <c r="AO1063" i="9"/>
  <c r="AP1063" i="9"/>
  <c r="AQ1063" i="9"/>
  <c r="AR1063" i="9"/>
  <c r="AS1063" i="9"/>
  <c r="AT1063" i="9"/>
  <c r="AU1063" i="9"/>
  <c r="AV1063" i="9"/>
  <c r="AW1063" i="9"/>
  <c r="AX1063" i="9"/>
  <c r="AY1063" i="9"/>
  <c r="AZ1063" i="9"/>
  <c r="BA1063" i="9"/>
  <c r="BB1063" i="9"/>
  <c r="BC1063" i="9"/>
  <c r="BD1063" i="9"/>
  <c r="BE1063" i="9"/>
  <c r="BF1063" i="9"/>
  <c r="BG1063" i="9"/>
  <c r="BH1063" i="9"/>
  <c r="BI1063" i="9"/>
  <c r="BJ1063" i="9"/>
  <c r="BK1063" i="9"/>
  <c r="B1064" i="9"/>
  <c r="BO1064" i="9" s="1"/>
  <c r="C1064" i="9"/>
  <c r="D1064" i="9"/>
  <c r="F1064" i="9" s="1"/>
  <c r="E1064" i="9"/>
  <c r="G1064" i="9"/>
  <c r="H1064" i="9"/>
  <c r="I1064" i="9"/>
  <c r="J1064" i="9"/>
  <c r="K1064" i="9"/>
  <c r="L1064" i="9"/>
  <c r="M1064" i="9"/>
  <c r="N1064" i="9"/>
  <c r="O1064" i="9"/>
  <c r="P1064" i="9"/>
  <c r="Q1064" i="9"/>
  <c r="R1064" i="9"/>
  <c r="S1064" i="9"/>
  <c r="T1064" i="9"/>
  <c r="U1064" i="9"/>
  <c r="V1064" i="9"/>
  <c r="W1064" i="9"/>
  <c r="X1064" i="9"/>
  <c r="Y1064" i="9"/>
  <c r="Z1064" i="9"/>
  <c r="AA1064" i="9"/>
  <c r="AB1064" i="9"/>
  <c r="AC1064" i="9"/>
  <c r="AD1064" i="9"/>
  <c r="AE1064" i="9"/>
  <c r="AF1064" i="9"/>
  <c r="AG1064" i="9"/>
  <c r="AH1064" i="9"/>
  <c r="AI1064" i="9"/>
  <c r="AJ1064" i="9"/>
  <c r="AK1064" i="9"/>
  <c r="AL1064" i="9"/>
  <c r="AM1064" i="9"/>
  <c r="AN1064" i="9"/>
  <c r="AO1064" i="9"/>
  <c r="AP1064" i="9"/>
  <c r="AQ1064" i="9"/>
  <c r="AR1064" i="9"/>
  <c r="AS1064" i="9"/>
  <c r="AT1064" i="9"/>
  <c r="AU1064" i="9"/>
  <c r="AV1064" i="9"/>
  <c r="AW1064" i="9"/>
  <c r="AX1064" i="9"/>
  <c r="AY1064" i="9"/>
  <c r="AZ1064" i="9"/>
  <c r="BA1064" i="9"/>
  <c r="BB1064" i="9"/>
  <c r="BC1064" i="9"/>
  <c r="BD1064" i="9"/>
  <c r="BE1064" i="9"/>
  <c r="BF1064" i="9"/>
  <c r="BG1064" i="9"/>
  <c r="BH1064" i="9"/>
  <c r="BI1064" i="9"/>
  <c r="BJ1064" i="9"/>
  <c r="BK1064" i="9"/>
  <c r="B1065" i="9"/>
  <c r="BM1065" i="9" s="1"/>
  <c r="C1065" i="9"/>
  <c r="D1065" i="9"/>
  <c r="F1065" i="9" s="1"/>
  <c r="E1065" i="9"/>
  <c r="G1065" i="9"/>
  <c r="H1065" i="9"/>
  <c r="I1065" i="9"/>
  <c r="J1065" i="9"/>
  <c r="K1065" i="9"/>
  <c r="L1065" i="9"/>
  <c r="M1065" i="9"/>
  <c r="N1065" i="9"/>
  <c r="O1065" i="9"/>
  <c r="P1065" i="9"/>
  <c r="Q1065" i="9"/>
  <c r="R1065" i="9"/>
  <c r="S1065" i="9"/>
  <c r="T1065" i="9"/>
  <c r="U1065" i="9"/>
  <c r="V1065" i="9"/>
  <c r="W1065" i="9"/>
  <c r="X1065" i="9"/>
  <c r="Y1065" i="9"/>
  <c r="Z1065" i="9"/>
  <c r="AA1065" i="9"/>
  <c r="AB1065" i="9"/>
  <c r="AC1065" i="9"/>
  <c r="AD1065" i="9"/>
  <c r="AE1065" i="9"/>
  <c r="AF1065" i="9"/>
  <c r="AG1065" i="9"/>
  <c r="AH1065" i="9"/>
  <c r="AI1065" i="9"/>
  <c r="AJ1065" i="9"/>
  <c r="AK1065" i="9"/>
  <c r="AL1065" i="9"/>
  <c r="AM1065" i="9"/>
  <c r="AN1065" i="9"/>
  <c r="AO1065" i="9"/>
  <c r="AP1065" i="9"/>
  <c r="AQ1065" i="9"/>
  <c r="AR1065" i="9"/>
  <c r="AS1065" i="9"/>
  <c r="AT1065" i="9"/>
  <c r="AU1065" i="9"/>
  <c r="AV1065" i="9"/>
  <c r="AW1065" i="9"/>
  <c r="AX1065" i="9"/>
  <c r="AY1065" i="9"/>
  <c r="AZ1065" i="9"/>
  <c r="BA1065" i="9"/>
  <c r="BB1065" i="9"/>
  <c r="BC1065" i="9"/>
  <c r="BD1065" i="9"/>
  <c r="BE1065" i="9"/>
  <c r="BF1065" i="9"/>
  <c r="BG1065" i="9"/>
  <c r="BH1065" i="9"/>
  <c r="BI1065" i="9"/>
  <c r="BJ1065" i="9"/>
  <c r="BK1065" i="9"/>
  <c r="B1066" i="9"/>
  <c r="BP1066" i="9" s="1"/>
  <c r="C1066" i="9"/>
  <c r="D1066" i="9"/>
  <c r="F1066" i="9" s="1"/>
  <c r="E1066" i="9"/>
  <c r="G1066" i="9"/>
  <c r="H1066" i="9"/>
  <c r="I1066" i="9"/>
  <c r="J1066" i="9"/>
  <c r="K1066" i="9"/>
  <c r="L1066" i="9"/>
  <c r="M1066" i="9"/>
  <c r="N1066" i="9"/>
  <c r="O1066" i="9"/>
  <c r="P1066" i="9"/>
  <c r="Q1066" i="9"/>
  <c r="R1066" i="9"/>
  <c r="S1066" i="9"/>
  <c r="T1066" i="9"/>
  <c r="U1066" i="9"/>
  <c r="V1066" i="9"/>
  <c r="W1066" i="9"/>
  <c r="X1066" i="9"/>
  <c r="Y1066" i="9"/>
  <c r="Z1066" i="9"/>
  <c r="AA1066" i="9"/>
  <c r="AB1066" i="9"/>
  <c r="AC1066" i="9"/>
  <c r="AD1066" i="9"/>
  <c r="AE1066" i="9"/>
  <c r="AF1066" i="9"/>
  <c r="AG1066" i="9"/>
  <c r="AH1066" i="9"/>
  <c r="AI1066" i="9"/>
  <c r="AJ1066" i="9"/>
  <c r="AK1066" i="9"/>
  <c r="AL1066" i="9"/>
  <c r="AM1066" i="9"/>
  <c r="AN1066" i="9"/>
  <c r="AO1066" i="9"/>
  <c r="AP1066" i="9"/>
  <c r="AQ1066" i="9"/>
  <c r="AR1066" i="9"/>
  <c r="AS1066" i="9"/>
  <c r="AT1066" i="9"/>
  <c r="AU1066" i="9"/>
  <c r="AV1066" i="9"/>
  <c r="AW1066" i="9"/>
  <c r="AX1066" i="9"/>
  <c r="AY1066" i="9"/>
  <c r="AZ1066" i="9"/>
  <c r="BA1066" i="9"/>
  <c r="BB1066" i="9"/>
  <c r="BC1066" i="9"/>
  <c r="BD1066" i="9"/>
  <c r="BE1066" i="9"/>
  <c r="BF1066" i="9"/>
  <c r="BG1066" i="9"/>
  <c r="BH1066" i="9"/>
  <c r="BI1066" i="9"/>
  <c r="BJ1066" i="9"/>
  <c r="BK1066" i="9"/>
  <c r="B1067" i="9"/>
  <c r="BM1067" i="9" s="1"/>
  <c r="C1067" i="9"/>
  <c r="D1067" i="9"/>
  <c r="F1067" i="9" s="1"/>
  <c r="E1067" i="9"/>
  <c r="G1067" i="9"/>
  <c r="H1067" i="9"/>
  <c r="I1067" i="9"/>
  <c r="J1067" i="9"/>
  <c r="K1067" i="9"/>
  <c r="L1067" i="9"/>
  <c r="M1067" i="9"/>
  <c r="N1067" i="9"/>
  <c r="O1067" i="9"/>
  <c r="P1067" i="9"/>
  <c r="Q1067" i="9"/>
  <c r="R1067" i="9"/>
  <c r="S1067" i="9"/>
  <c r="T1067" i="9"/>
  <c r="U1067" i="9"/>
  <c r="V1067" i="9"/>
  <c r="W1067" i="9"/>
  <c r="X1067" i="9"/>
  <c r="Y1067" i="9"/>
  <c r="Z1067" i="9"/>
  <c r="AA1067" i="9"/>
  <c r="AB1067" i="9"/>
  <c r="AC1067" i="9"/>
  <c r="AD1067" i="9"/>
  <c r="AE1067" i="9"/>
  <c r="AF1067" i="9"/>
  <c r="AG1067" i="9"/>
  <c r="AH1067" i="9"/>
  <c r="AI1067" i="9"/>
  <c r="AJ1067" i="9"/>
  <c r="AK1067" i="9"/>
  <c r="AL1067" i="9"/>
  <c r="AM1067" i="9"/>
  <c r="AN1067" i="9"/>
  <c r="AO1067" i="9"/>
  <c r="AP1067" i="9"/>
  <c r="AQ1067" i="9"/>
  <c r="AR1067" i="9"/>
  <c r="AS1067" i="9"/>
  <c r="AT1067" i="9"/>
  <c r="AU1067" i="9"/>
  <c r="AV1067" i="9"/>
  <c r="AW1067" i="9"/>
  <c r="AX1067" i="9"/>
  <c r="AY1067" i="9"/>
  <c r="AZ1067" i="9"/>
  <c r="BA1067" i="9"/>
  <c r="BB1067" i="9"/>
  <c r="BC1067" i="9"/>
  <c r="BD1067" i="9"/>
  <c r="BE1067" i="9"/>
  <c r="BF1067" i="9"/>
  <c r="BG1067" i="9"/>
  <c r="BH1067" i="9"/>
  <c r="BI1067" i="9"/>
  <c r="BJ1067" i="9"/>
  <c r="BK1067" i="9"/>
  <c r="B1068" i="9"/>
  <c r="BL1068" i="9" s="1"/>
  <c r="C1068" i="9"/>
  <c r="D1068" i="9"/>
  <c r="F1068" i="9" s="1"/>
  <c r="E1068" i="9"/>
  <c r="G1068" i="9"/>
  <c r="H1068" i="9"/>
  <c r="I1068" i="9"/>
  <c r="J1068" i="9"/>
  <c r="K1068" i="9"/>
  <c r="L1068" i="9"/>
  <c r="M1068" i="9"/>
  <c r="N1068" i="9"/>
  <c r="O1068" i="9"/>
  <c r="P1068" i="9"/>
  <c r="Q1068" i="9"/>
  <c r="R1068" i="9"/>
  <c r="S1068" i="9"/>
  <c r="T1068" i="9"/>
  <c r="U1068" i="9"/>
  <c r="V1068" i="9"/>
  <c r="W1068" i="9"/>
  <c r="X1068" i="9"/>
  <c r="Y1068" i="9"/>
  <c r="Z1068" i="9"/>
  <c r="AA1068" i="9"/>
  <c r="AB1068" i="9"/>
  <c r="AC1068" i="9"/>
  <c r="AD1068" i="9"/>
  <c r="AE1068" i="9"/>
  <c r="AF1068" i="9"/>
  <c r="AG1068" i="9"/>
  <c r="AH1068" i="9"/>
  <c r="AI1068" i="9"/>
  <c r="AJ1068" i="9"/>
  <c r="AK1068" i="9"/>
  <c r="AL1068" i="9"/>
  <c r="AM1068" i="9"/>
  <c r="AN1068" i="9"/>
  <c r="AO1068" i="9"/>
  <c r="AP1068" i="9"/>
  <c r="AQ1068" i="9"/>
  <c r="AR1068" i="9"/>
  <c r="AS1068" i="9"/>
  <c r="AT1068" i="9"/>
  <c r="AU1068" i="9"/>
  <c r="AV1068" i="9"/>
  <c r="AW1068" i="9"/>
  <c r="AX1068" i="9"/>
  <c r="AY1068" i="9"/>
  <c r="AZ1068" i="9"/>
  <c r="BA1068" i="9"/>
  <c r="BB1068" i="9"/>
  <c r="BC1068" i="9"/>
  <c r="BD1068" i="9"/>
  <c r="BE1068" i="9"/>
  <c r="BF1068" i="9"/>
  <c r="BG1068" i="9"/>
  <c r="BH1068" i="9"/>
  <c r="BI1068" i="9"/>
  <c r="BJ1068" i="9"/>
  <c r="BK1068" i="9"/>
  <c r="B1069" i="9"/>
  <c r="C1069" i="9"/>
  <c r="D1069" i="9"/>
  <c r="F1069" i="9" s="1"/>
  <c r="E1069" i="9"/>
  <c r="G1069" i="9"/>
  <c r="H1069" i="9"/>
  <c r="I1069" i="9"/>
  <c r="J1069" i="9"/>
  <c r="K1069" i="9"/>
  <c r="L1069" i="9"/>
  <c r="M1069" i="9"/>
  <c r="N1069" i="9"/>
  <c r="O1069" i="9"/>
  <c r="P1069" i="9"/>
  <c r="Q1069" i="9"/>
  <c r="R1069" i="9"/>
  <c r="S1069" i="9"/>
  <c r="T1069" i="9"/>
  <c r="U1069" i="9"/>
  <c r="V1069" i="9"/>
  <c r="W1069" i="9"/>
  <c r="X1069" i="9"/>
  <c r="Y1069" i="9"/>
  <c r="Z1069" i="9"/>
  <c r="AA1069" i="9"/>
  <c r="AB1069" i="9"/>
  <c r="AC1069" i="9"/>
  <c r="AD1069" i="9"/>
  <c r="AE1069" i="9"/>
  <c r="AF1069" i="9"/>
  <c r="AG1069" i="9"/>
  <c r="AH1069" i="9"/>
  <c r="AI1069" i="9"/>
  <c r="AJ1069" i="9"/>
  <c r="AK1069" i="9"/>
  <c r="AL1069" i="9"/>
  <c r="AM1069" i="9"/>
  <c r="AN1069" i="9"/>
  <c r="AO1069" i="9"/>
  <c r="AP1069" i="9"/>
  <c r="AQ1069" i="9"/>
  <c r="AR1069" i="9"/>
  <c r="AS1069" i="9"/>
  <c r="AT1069" i="9"/>
  <c r="AU1069" i="9"/>
  <c r="AV1069" i="9"/>
  <c r="AW1069" i="9"/>
  <c r="AX1069" i="9"/>
  <c r="AY1069" i="9"/>
  <c r="AZ1069" i="9"/>
  <c r="BA1069" i="9"/>
  <c r="BB1069" i="9"/>
  <c r="BC1069" i="9"/>
  <c r="BD1069" i="9"/>
  <c r="BE1069" i="9"/>
  <c r="BF1069" i="9"/>
  <c r="BG1069" i="9"/>
  <c r="BH1069" i="9"/>
  <c r="BI1069" i="9"/>
  <c r="BJ1069" i="9"/>
  <c r="BK1069" i="9"/>
  <c r="B1070" i="9"/>
  <c r="C1070" i="9"/>
  <c r="D1070" i="9"/>
  <c r="F1070" i="9" s="1"/>
  <c r="E1070" i="9"/>
  <c r="G1070" i="9"/>
  <c r="H1070" i="9"/>
  <c r="I1070" i="9"/>
  <c r="J1070" i="9"/>
  <c r="K1070" i="9"/>
  <c r="L1070" i="9"/>
  <c r="M1070" i="9"/>
  <c r="N1070" i="9"/>
  <c r="O1070" i="9"/>
  <c r="P1070" i="9"/>
  <c r="Q1070" i="9"/>
  <c r="R1070" i="9"/>
  <c r="S1070" i="9"/>
  <c r="T1070" i="9"/>
  <c r="U1070" i="9"/>
  <c r="V1070" i="9"/>
  <c r="W1070" i="9"/>
  <c r="X1070" i="9"/>
  <c r="Y1070" i="9"/>
  <c r="Z1070" i="9"/>
  <c r="AA1070" i="9"/>
  <c r="AB1070" i="9"/>
  <c r="AC1070" i="9"/>
  <c r="AD1070" i="9"/>
  <c r="AE1070" i="9"/>
  <c r="AF1070" i="9"/>
  <c r="AG1070" i="9"/>
  <c r="AH1070" i="9"/>
  <c r="AI1070" i="9"/>
  <c r="AJ1070" i="9"/>
  <c r="AK1070" i="9"/>
  <c r="AL1070" i="9"/>
  <c r="AM1070" i="9"/>
  <c r="AN1070" i="9"/>
  <c r="AO1070" i="9"/>
  <c r="AP1070" i="9"/>
  <c r="AQ1070" i="9"/>
  <c r="AR1070" i="9"/>
  <c r="AS1070" i="9"/>
  <c r="AT1070" i="9"/>
  <c r="AU1070" i="9"/>
  <c r="AV1070" i="9"/>
  <c r="AW1070" i="9"/>
  <c r="AX1070" i="9"/>
  <c r="AY1070" i="9"/>
  <c r="AZ1070" i="9"/>
  <c r="BA1070" i="9"/>
  <c r="BB1070" i="9"/>
  <c r="BC1070" i="9"/>
  <c r="BD1070" i="9"/>
  <c r="BE1070" i="9"/>
  <c r="BF1070" i="9"/>
  <c r="BG1070" i="9"/>
  <c r="BH1070" i="9"/>
  <c r="BI1070" i="9"/>
  <c r="BJ1070" i="9"/>
  <c r="BK1070" i="9"/>
  <c r="B1071" i="9"/>
  <c r="C1071" i="9"/>
  <c r="D1071" i="9"/>
  <c r="F1071" i="9" s="1"/>
  <c r="E1071" i="9"/>
  <c r="G1071" i="9"/>
  <c r="H1071" i="9"/>
  <c r="I1071" i="9"/>
  <c r="J1071" i="9"/>
  <c r="K1071" i="9"/>
  <c r="L1071" i="9"/>
  <c r="M1071" i="9"/>
  <c r="N1071" i="9"/>
  <c r="O1071" i="9"/>
  <c r="P1071" i="9"/>
  <c r="Q1071" i="9"/>
  <c r="R1071" i="9"/>
  <c r="S1071" i="9"/>
  <c r="T1071" i="9"/>
  <c r="U1071" i="9"/>
  <c r="V1071" i="9"/>
  <c r="W1071" i="9"/>
  <c r="X1071" i="9"/>
  <c r="Y1071" i="9"/>
  <c r="Z1071" i="9"/>
  <c r="AA1071" i="9"/>
  <c r="AB1071" i="9"/>
  <c r="AC1071" i="9"/>
  <c r="AD1071" i="9"/>
  <c r="AE1071" i="9"/>
  <c r="AF1071" i="9"/>
  <c r="AG1071" i="9"/>
  <c r="AH1071" i="9"/>
  <c r="AI1071" i="9"/>
  <c r="AJ1071" i="9"/>
  <c r="AK1071" i="9"/>
  <c r="AL1071" i="9"/>
  <c r="AM1071" i="9"/>
  <c r="AN1071" i="9"/>
  <c r="AO1071" i="9"/>
  <c r="AP1071" i="9"/>
  <c r="AQ1071" i="9"/>
  <c r="AR1071" i="9"/>
  <c r="AS1071" i="9"/>
  <c r="AT1071" i="9"/>
  <c r="AU1071" i="9"/>
  <c r="AV1071" i="9"/>
  <c r="AW1071" i="9"/>
  <c r="AX1071" i="9"/>
  <c r="AY1071" i="9"/>
  <c r="AZ1071" i="9"/>
  <c r="BA1071" i="9"/>
  <c r="BB1071" i="9"/>
  <c r="BC1071" i="9"/>
  <c r="BD1071" i="9"/>
  <c r="BE1071" i="9"/>
  <c r="BF1071" i="9"/>
  <c r="BG1071" i="9"/>
  <c r="BH1071" i="9"/>
  <c r="BI1071" i="9"/>
  <c r="BJ1071" i="9"/>
  <c r="BK1071" i="9"/>
  <c r="B1072" i="9"/>
  <c r="C1072" i="9"/>
  <c r="D1072" i="9"/>
  <c r="F1072" i="9" s="1"/>
  <c r="E1072" i="9"/>
  <c r="G1072" i="9"/>
  <c r="H1072" i="9"/>
  <c r="I1072" i="9"/>
  <c r="J1072" i="9"/>
  <c r="K1072" i="9"/>
  <c r="L1072" i="9"/>
  <c r="M1072" i="9"/>
  <c r="N1072" i="9"/>
  <c r="O1072" i="9"/>
  <c r="P1072" i="9"/>
  <c r="Q1072" i="9"/>
  <c r="R1072" i="9"/>
  <c r="S1072" i="9"/>
  <c r="T1072" i="9"/>
  <c r="U1072" i="9"/>
  <c r="V1072" i="9"/>
  <c r="W1072" i="9"/>
  <c r="X1072" i="9"/>
  <c r="Y1072" i="9"/>
  <c r="Z1072" i="9"/>
  <c r="AA1072" i="9"/>
  <c r="AB1072" i="9"/>
  <c r="AC1072" i="9"/>
  <c r="AD1072" i="9"/>
  <c r="AE1072" i="9"/>
  <c r="AF1072" i="9"/>
  <c r="AG1072" i="9"/>
  <c r="AH1072" i="9"/>
  <c r="AI1072" i="9"/>
  <c r="AJ1072" i="9"/>
  <c r="AK1072" i="9"/>
  <c r="AL1072" i="9"/>
  <c r="AM1072" i="9"/>
  <c r="AN1072" i="9"/>
  <c r="AO1072" i="9"/>
  <c r="AP1072" i="9"/>
  <c r="AQ1072" i="9"/>
  <c r="AR1072" i="9"/>
  <c r="AS1072" i="9"/>
  <c r="AT1072" i="9"/>
  <c r="AU1072" i="9"/>
  <c r="AV1072" i="9"/>
  <c r="AW1072" i="9"/>
  <c r="AX1072" i="9"/>
  <c r="AY1072" i="9"/>
  <c r="AZ1072" i="9"/>
  <c r="BA1072" i="9"/>
  <c r="BB1072" i="9"/>
  <c r="BC1072" i="9"/>
  <c r="BD1072" i="9"/>
  <c r="BE1072" i="9"/>
  <c r="BF1072" i="9"/>
  <c r="BG1072" i="9"/>
  <c r="BH1072" i="9"/>
  <c r="BI1072" i="9"/>
  <c r="BJ1072" i="9"/>
  <c r="BK1072" i="9"/>
  <c r="B1073" i="9"/>
  <c r="BO1073" i="9" s="1"/>
  <c r="C1073" i="9"/>
  <c r="D1073" i="9"/>
  <c r="F1073" i="9" s="1"/>
  <c r="E1073" i="9"/>
  <c r="G1073" i="9"/>
  <c r="H1073" i="9"/>
  <c r="I1073" i="9"/>
  <c r="J1073" i="9"/>
  <c r="K1073" i="9"/>
  <c r="L1073" i="9"/>
  <c r="M1073" i="9"/>
  <c r="N1073" i="9"/>
  <c r="O1073" i="9"/>
  <c r="P1073" i="9"/>
  <c r="Q1073" i="9"/>
  <c r="R1073" i="9"/>
  <c r="S1073" i="9"/>
  <c r="T1073" i="9"/>
  <c r="U1073" i="9"/>
  <c r="V1073" i="9"/>
  <c r="W1073" i="9"/>
  <c r="X1073" i="9"/>
  <c r="Y1073" i="9"/>
  <c r="Z1073" i="9"/>
  <c r="AA1073" i="9"/>
  <c r="AB1073" i="9"/>
  <c r="AC1073" i="9"/>
  <c r="AD1073" i="9"/>
  <c r="AE1073" i="9"/>
  <c r="AF1073" i="9"/>
  <c r="AG1073" i="9"/>
  <c r="AH1073" i="9"/>
  <c r="AI1073" i="9"/>
  <c r="AJ1073" i="9"/>
  <c r="AK1073" i="9"/>
  <c r="AL1073" i="9"/>
  <c r="AM1073" i="9"/>
  <c r="AN1073" i="9"/>
  <c r="AO1073" i="9"/>
  <c r="AP1073" i="9"/>
  <c r="AQ1073" i="9"/>
  <c r="AR1073" i="9"/>
  <c r="AS1073" i="9"/>
  <c r="AT1073" i="9"/>
  <c r="AU1073" i="9"/>
  <c r="AV1073" i="9"/>
  <c r="AW1073" i="9"/>
  <c r="AX1073" i="9"/>
  <c r="AY1073" i="9"/>
  <c r="AZ1073" i="9"/>
  <c r="BA1073" i="9"/>
  <c r="BB1073" i="9"/>
  <c r="BC1073" i="9"/>
  <c r="BD1073" i="9"/>
  <c r="BE1073" i="9"/>
  <c r="BF1073" i="9"/>
  <c r="BG1073" i="9"/>
  <c r="BH1073" i="9"/>
  <c r="BI1073" i="9"/>
  <c r="BJ1073" i="9"/>
  <c r="BK1073" i="9"/>
  <c r="B1074" i="9"/>
  <c r="BL1074" i="9" s="1"/>
  <c r="C1074" i="9"/>
  <c r="D1074" i="9"/>
  <c r="F1074" i="9" s="1"/>
  <c r="E1074" i="9"/>
  <c r="G1074" i="9"/>
  <c r="H1074" i="9"/>
  <c r="I1074" i="9"/>
  <c r="J1074" i="9"/>
  <c r="K1074" i="9"/>
  <c r="L1074" i="9"/>
  <c r="M1074" i="9"/>
  <c r="N1074" i="9"/>
  <c r="O1074" i="9"/>
  <c r="P1074" i="9"/>
  <c r="Q1074" i="9"/>
  <c r="R1074" i="9"/>
  <c r="S1074" i="9"/>
  <c r="T1074" i="9"/>
  <c r="U1074" i="9"/>
  <c r="V1074" i="9"/>
  <c r="W1074" i="9"/>
  <c r="X1074" i="9"/>
  <c r="Y1074" i="9"/>
  <c r="Z1074" i="9"/>
  <c r="AA1074" i="9"/>
  <c r="AB1074" i="9"/>
  <c r="AC1074" i="9"/>
  <c r="AD1074" i="9"/>
  <c r="AE1074" i="9"/>
  <c r="AF1074" i="9"/>
  <c r="AG1074" i="9"/>
  <c r="AH1074" i="9"/>
  <c r="AI1074" i="9"/>
  <c r="AJ1074" i="9"/>
  <c r="AK1074" i="9"/>
  <c r="AL1074" i="9"/>
  <c r="AM1074" i="9"/>
  <c r="AN1074" i="9"/>
  <c r="AO1074" i="9"/>
  <c r="AP1074" i="9"/>
  <c r="AQ1074" i="9"/>
  <c r="AR1074" i="9"/>
  <c r="AS1074" i="9"/>
  <c r="AT1074" i="9"/>
  <c r="AU1074" i="9"/>
  <c r="AV1074" i="9"/>
  <c r="AW1074" i="9"/>
  <c r="AX1074" i="9"/>
  <c r="AY1074" i="9"/>
  <c r="AZ1074" i="9"/>
  <c r="BA1074" i="9"/>
  <c r="BB1074" i="9"/>
  <c r="BC1074" i="9"/>
  <c r="BD1074" i="9"/>
  <c r="BE1074" i="9"/>
  <c r="BF1074" i="9"/>
  <c r="BG1074" i="9"/>
  <c r="BH1074" i="9"/>
  <c r="BI1074" i="9"/>
  <c r="BJ1074" i="9"/>
  <c r="BK1074" i="9"/>
  <c r="B1075" i="9"/>
  <c r="BL1075" i="9" s="1"/>
  <c r="C1075" i="9"/>
  <c r="D1075" i="9"/>
  <c r="F1075" i="9" s="1"/>
  <c r="E1075" i="9"/>
  <c r="G1075" i="9"/>
  <c r="H1075" i="9"/>
  <c r="I1075" i="9"/>
  <c r="J1075" i="9"/>
  <c r="K1075" i="9"/>
  <c r="L1075" i="9"/>
  <c r="M1075" i="9"/>
  <c r="N1075" i="9"/>
  <c r="O1075" i="9"/>
  <c r="P1075" i="9"/>
  <c r="Q1075" i="9"/>
  <c r="R1075" i="9"/>
  <c r="S1075" i="9"/>
  <c r="T1075" i="9"/>
  <c r="U1075" i="9"/>
  <c r="V1075" i="9"/>
  <c r="W1075" i="9"/>
  <c r="X1075" i="9"/>
  <c r="Y1075" i="9"/>
  <c r="Z1075" i="9"/>
  <c r="AA1075" i="9"/>
  <c r="AB1075" i="9"/>
  <c r="AC1075" i="9"/>
  <c r="AD1075" i="9"/>
  <c r="AE1075" i="9"/>
  <c r="AF1075" i="9"/>
  <c r="AG1075" i="9"/>
  <c r="AH1075" i="9"/>
  <c r="AI1075" i="9"/>
  <c r="AJ1075" i="9"/>
  <c r="AK1075" i="9"/>
  <c r="AL1075" i="9"/>
  <c r="AM1075" i="9"/>
  <c r="AN1075" i="9"/>
  <c r="AO1075" i="9"/>
  <c r="AP1075" i="9"/>
  <c r="AQ1075" i="9"/>
  <c r="AR1075" i="9"/>
  <c r="AS1075" i="9"/>
  <c r="AT1075" i="9"/>
  <c r="AU1075" i="9"/>
  <c r="AV1075" i="9"/>
  <c r="AW1075" i="9"/>
  <c r="AX1075" i="9"/>
  <c r="AY1075" i="9"/>
  <c r="AZ1075" i="9"/>
  <c r="BA1075" i="9"/>
  <c r="BB1075" i="9"/>
  <c r="BC1075" i="9"/>
  <c r="BD1075" i="9"/>
  <c r="BE1075" i="9"/>
  <c r="BF1075" i="9"/>
  <c r="BG1075" i="9"/>
  <c r="BH1075" i="9"/>
  <c r="BI1075" i="9"/>
  <c r="BJ1075" i="9"/>
  <c r="BK1075" i="9"/>
  <c r="B1076" i="9"/>
  <c r="BP1076" i="9" s="1"/>
  <c r="C1076" i="9"/>
  <c r="D1076" i="9"/>
  <c r="F1076" i="9" s="1"/>
  <c r="E1076" i="9"/>
  <c r="G1076" i="9"/>
  <c r="H1076" i="9"/>
  <c r="I1076" i="9"/>
  <c r="J1076" i="9"/>
  <c r="K1076" i="9"/>
  <c r="L1076" i="9"/>
  <c r="M1076" i="9"/>
  <c r="N1076" i="9"/>
  <c r="O1076" i="9"/>
  <c r="P1076" i="9"/>
  <c r="Q1076" i="9"/>
  <c r="R1076" i="9"/>
  <c r="S1076" i="9"/>
  <c r="T1076" i="9"/>
  <c r="U1076" i="9"/>
  <c r="V1076" i="9"/>
  <c r="W1076" i="9"/>
  <c r="X1076" i="9"/>
  <c r="Y1076" i="9"/>
  <c r="Z1076" i="9"/>
  <c r="AA1076" i="9"/>
  <c r="AB1076" i="9"/>
  <c r="AC1076" i="9"/>
  <c r="AD1076" i="9"/>
  <c r="AE1076" i="9"/>
  <c r="AF1076" i="9"/>
  <c r="AG1076" i="9"/>
  <c r="AH1076" i="9"/>
  <c r="AI1076" i="9"/>
  <c r="AJ1076" i="9"/>
  <c r="AK1076" i="9"/>
  <c r="AL1076" i="9"/>
  <c r="AM1076" i="9"/>
  <c r="AN1076" i="9"/>
  <c r="AO1076" i="9"/>
  <c r="AP1076" i="9"/>
  <c r="AQ1076" i="9"/>
  <c r="AR1076" i="9"/>
  <c r="AS1076" i="9"/>
  <c r="AT1076" i="9"/>
  <c r="AU1076" i="9"/>
  <c r="AV1076" i="9"/>
  <c r="AW1076" i="9"/>
  <c r="AX1076" i="9"/>
  <c r="AY1076" i="9"/>
  <c r="AZ1076" i="9"/>
  <c r="BA1076" i="9"/>
  <c r="BB1076" i="9"/>
  <c r="BC1076" i="9"/>
  <c r="BD1076" i="9"/>
  <c r="BE1076" i="9"/>
  <c r="BF1076" i="9"/>
  <c r="BG1076" i="9"/>
  <c r="BH1076" i="9"/>
  <c r="BI1076" i="9"/>
  <c r="BJ1076" i="9"/>
  <c r="BK1076" i="9"/>
  <c r="B1077" i="9"/>
  <c r="BL1077" i="9" s="1"/>
  <c r="C1077" i="9"/>
  <c r="D1077" i="9"/>
  <c r="F1077" i="9" s="1"/>
  <c r="E1077" i="9"/>
  <c r="G1077" i="9"/>
  <c r="H1077" i="9"/>
  <c r="I1077" i="9"/>
  <c r="J1077" i="9"/>
  <c r="K1077" i="9"/>
  <c r="L1077" i="9"/>
  <c r="M1077" i="9"/>
  <c r="N1077" i="9"/>
  <c r="O1077" i="9"/>
  <c r="P1077" i="9"/>
  <c r="Q1077" i="9"/>
  <c r="R1077" i="9"/>
  <c r="S1077" i="9"/>
  <c r="T1077" i="9"/>
  <c r="U1077" i="9"/>
  <c r="V1077" i="9"/>
  <c r="W1077" i="9"/>
  <c r="X1077" i="9"/>
  <c r="Y1077" i="9"/>
  <c r="Z1077" i="9"/>
  <c r="AA1077" i="9"/>
  <c r="AB1077" i="9"/>
  <c r="AC1077" i="9"/>
  <c r="AD1077" i="9"/>
  <c r="AE1077" i="9"/>
  <c r="AF1077" i="9"/>
  <c r="AG1077" i="9"/>
  <c r="AH1077" i="9"/>
  <c r="AI1077" i="9"/>
  <c r="AJ1077" i="9"/>
  <c r="AK1077" i="9"/>
  <c r="AL1077" i="9"/>
  <c r="AM1077" i="9"/>
  <c r="AN1077" i="9"/>
  <c r="AO1077" i="9"/>
  <c r="AP1077" i="9"/>
  <c r="AQ1077" i="9"/>
  <c r="AR1077" i="9"/>
  <c r="AS1077" i="9"/>
  <c r="AT1077" i="9"/>
  <c r="AU1077" i="9"/>
  <c r="AV1077" i="9"/>
  <c r="AW1077" i="9"/>
  <c r="AX1077" i="9"/>
  <c r="AY1077" i="9"/>
  <c r="AZ1077" i="9"/>
  <c r="BA1077" i="9"/>
  <c r="BB1077" i="9"/>
  <c r="BC1077" i="9"/>
  <c r="BD1077" i="9"/>
  <c r="BE1077" i="9"/>
  <c r="BF1077" i="9"/>
  <c r="BG1077" i="9"/>
  <c r="BH1077" i="9"/>
  <c r="BI1077" i="9"/>
  <c r="BJ1077" i="9"/>
  <c r="BK1077" i="9"/>
  <c r="B1078" i="9"/>
  <c r="BO1078" i="9" s="1"/>
  <c r="C1078" i="9"/>
  <c r="D1078" i="9"/>
  <c r="F1078" i="9" s="1"/>
  <c r="E1078" i="9"/>
  <c r="G1078" i="9"/>
  <c r="H1078" i="9"/>
  <c r="I1078" i="9"/>
  <c r="J1078" i="9"/>
  <c r="K1078" i="9"/>
  <c r="L1078" i="9"/>
  <c r="M1078" i="9"/>
  <c r="N1078" i="9"/>
  <c r="O1078" i="9"/>
  <c r="P1078" i="9"/>
  <c r="Q1078" i="9"/>
  <c r="R1078" i="9"/>
  <c r="S1078" i="9"/>
  <c r="T1078" i="9"/>
  <c r="U1078" i="9"/>
  <c r="V1078" i="9"/>
  <c r="W1078" i="9"/>
  <c r="X1078" i="9"/>
  <c r="Y1078" i="9"/>
  <c r="Z1078" i="9"/>
  <c r="AA1078" i="9"/>
  <c r="AB1078" i="9"/>
  <c r="AC1078" i="9"/>
  <c r="AD1078" i="9"/>
  <c r="AE1078" i="9"/>
  <c r="AF1078" i="9"/>
  <c r="AG1078" i="9"/>
  <c r="AH1078" i="9"/>
  <c r="AI1078" i="9"/>
  <c r="AJ1078" i="9"/>
  <c r="AK1078" i="9"/>
  <c r="AL1078" i="9"/>
  <c r="AM1078" i="9"/>
  <c r="AN1078" i="9"/>
  <c r="AO1078" i="9"/>
  <c r="AP1078" i="9"/>
  <c r="AQ1078" i="9"/>
  <c r="AR1078" i="9"/>
  <c r="AS1078" i="9"/>
  <c r="AT1078" i="9"/>
  <c r="AU1078" i="9"/>
  <c r="AV1078" i="9"/>
  <c r="AW1078" i="9"/>
  <c r="AX1078" i="9"/>
  <c r="AY1078" i="9"/>
  <c r="AZ1078" i="9"/>
  <c r="BA1078" i="9"/>
  <c r="BB1078" i="9"/>
  <c r="BC1078" i="9"/>
  <c r="BD1078" i="9"/>
  <c r="BE1078" i="9"/>
  <c r="BF1078" i="9"/>
  <c r="BG1078" i="9"/>
  <c r="BH1078" i="9"/>
  <c r="BI1078" i="9"/>
  <c r="BJ1078" i="9"/>
  <c r="BK1078" i="9"/>
  <c r="B1079" i="9"/>
  <c r="C1079" i="9"/>
  <c r="D1079" i="9"/>
  <c r="F1079" i="9" s="1"/>
  <c r="E1079" i="9"/>
  <c r="G1079" i="9"/>
  <c r="H1079" i="9"/>
  <c r="I1079" i="9"/>
  <c r="J1079" i="9"/>
  <c r="K1079" i="9"/>
  <c r="L1079" i="9"/>
  <c r="M1079" i="9"/>
  <c r="N1079" i="9"/>
  <c r="O1079" i="9"/>
  <c r="P1079" i="9"/>
  <c r="Q1079" i="9"/>
  <c r="R1079" i="9"/>
  <c r="S1079" i="9"/>
  <c r="T1079" i="9"/>
  <c r="U1079" i="9"/>
  <c r="V1079" i="9"/>
  <c r="W1079" i="9"/>
  <c r="X1079" i="9"/>
  <c r="Y1079" i="9"/>
  <c r="Z1079" i="9"/>
  <c r="AA1079" i="9"/>
  <c r="AB1079" i="9"/>
  <c r="AC1079" i="9"/>
  <c r="AD1079" i="9"/>
  <c r="AE1079" i="9"/>
  <c r="AF1079" i="9"/>
  <c r="AG1079" i="9"/>
  <c r="AH1079" i="9"/>
  <c r="AI1079" i="9"/>
  <c r="AJ1079" i="9"/>
  <c r="AK1079" i="9"/>
  <c r="AL1079" i="9"/>
  <c r="AM1079" i="9"/>
  <c r="AN1079" i="9"/>
  <c r="AO1079" i="9"/>
  <c r="AP1079" i="9"/>
  <c r="AQ1079" i="9"/>
  <c r="AR1079" i="9"/>
  <c r="AS1079" i="9"/>
  <c r="AT1079" i="9"/>
  <c r="AU1079" i="9"/>
  <c r="AV1079" i="9"/>
  <c r="AW1079" i="9"/>
  <c r="AX1079" i="9"/>
  <c r="AY1079" i="9"/>
  <c r="AZ1079" i="9"/>
  <c r="BA1079" i="9"/>
  <c r="BB1079" i="9"/>
  <c r="BC1079" i="9"/>
  <c r="BD1079" i="9"/>
  <c r="BE1079" i="9"/>
  <c r="BF1079" i="9"/>
  <c r="BG1079" i="9"/>
  <c r="BH1079" i="9"/>
  <c r="BI1079" i="9"/>
  <c r="BJ1079" i="9"/>
  <c r="BK1079" i="9"/>
  <c r="B1080" i="9"/>
  <c r="BO1080" i="9" s="1"/>
  <c r="C1080" i="9"/>
  <c r="D1080" i="9"/>
  <c r="F1080" i="9" s="1"/>
  <c r="E1080" i="9"/>
  <c r="G1080" i="9"/>
  <c r="H1080" i="9"/>
  <c r="I1080" i="9"/>
  <c r="J1080" i="9"/>
  <c r="K1080" i="9"/>
  <c r="L1080" i="9"/>
  <c r="M1080" i="9"/>
  <c r="N1080" i="9"/>
  <c r="O1080" i="9"/>
  <c r="P1080" i="9"/>
  <c r="Q1080" i="9"/>
  <c r="R1080" i="9"/>
  <c r="S1080" i="9"/>
  <c r="T1080" i="9"/>
  <c r="U1080" i="9"/>
  <c r="V1080" i="9"/>
  <c r="W1080" i="9"/>
  <c r="X1080" i="9"/>
  <c r="Y1080" i="9"/>
  <c r="Z1080" i="9"/>
  <c r="AA1080" i="9"/>
  <c r="AB1080" i="9"/>
  <c r="AC1080" i="9"/>
  <c r="AD1080" i="9"/>
  <c r="AE1080" i="9"/>
  <c r="AF1080" i="9"/>
  <c r="AG1080" i="9"/>
  <c r="AH1080" i="9"/>
  <c r="AI1080" i="9"/>
  <c r="AJ1080" i="9"/>
  <c r="AK1080" i="9"/>
  <c r="AL1080" i="9"/>
  <c r="AM1080" i="9"/>
  <c r="AN1080" i="9"/>
  <c r="AO1080" i="9"/>
  <c r="AP1080" i="9"/>
  <c r="AQ1080" i="9"/>
  <c r="AR1080" i="9"/>
  <c r="AS1080" i="9"/>
  <c r="AT1080" i="9"/>
  <c r="AU1080" i="9"/>
  <c r="AV1080" i="9"/>
  <c r="AW1080" i="9"/>
  <c r="AX1080" i="9"/>
  <c r="AY1080" i="9"/>
  <c r="AZ1080" i="9"/>
  <c r="BA1080" i="9"/>
  <c r="BB1080" i="9"/>
  <c r="BC1080" i="9"/>
  <c r="BD1080" i="9"/>
  <c r="BE1080" i="9"/>
  <c r="BF1080" i="9"/>
  <c r="BG1080" i="9"/>
  <c r="BH1080" i="9"/>
  <c r="BI1080" i="9"/>
  <c r="BJ1080" i="9"/>
  <c r="BK1080" i="9"/>
  <c r="B1081" i="9"/>
  <c r="BN1081" i="9" s="1"/>
  <c r="C1081" i="9"/>
  <c r="D1081" i="9"/>
  <c r="F1081" i="9" s="1"/>
  <c r="E1081" i="9"/>
  <c r="G1081" i="9"/>
  <c r="H1081" i="9"/>
  <c r="I1081" i="9"/>
  <c r="J1081" i="9"/>
  <c r="K1081" i="9"/>
  <c r="L1081" i="9"/>
  <c r="M1081" i="9"/>
  <c r="N1081" i="9"/>
  <c r="O1081" i="9"/>
  <c r="P1081" i="9"/>
  <c r="Q1081" i="9"/>
  <c r="R1081" i="9"/>
  <c r="S1081" i="9"/>
  <c r="T1081" i="9"/>
  <c r="U1081" i="9"/>
  <c r="V1081" i="9"/>
  <c r="W1081" i="9"/>
  <c r="X1081" i="9"/>
  <c r="Y1081" i="9"/>
  <c r="Z1081" i="9"/>
  <c r="AA1081" i="9"/>
  <c r="AB1081" i="9"/>
  <c r="AC1081" i="9"/>
  <c r="AD1081" i="9"/>
  <c r="AE1081" i="9"/>
  <c r="AF1081" i="9"/>
  <c r="AG1081" i="9"/>
  <c r="AH1081" i="9"/>
  <c r="AI1081" i="9"/>
  <c r="AJ1081" i="9"/>
  <c r="AK1081" i="9"/>
  <c r="AL1081" i="9"/>
  <c r="AM1081" i="9"/>
  <c r="AN1081" i="9"/>
  <c r="AO1081" i="9"/>
  <c r="AP1081" i="9"/>
  <c r="AQ1081" i="9"/>
  <c r="AR1081" i="9"/>
  <c r="AS1081" i="9"/>
  <c r="AT1081" i="9"/>
  <c r="AU1081" i="9"/>
  <c r="AV1081" i="9"/>
  <c r="AW1081" i="9"/>
  <c r="AX1081" i="9"/>
  <c r="AY1081" i="9"/>
  <c r="AZ1081" i="9"/>
  <c r="BA1081" i="9"/>
  <c r="BB1081" i="9"/>
  <c r="BC1081" i="9"/>
  <c r="BD1081" i="9"/>
  <c r="BE1081" i="9"/>
  <c r="BF1081" i="9"/>
  <c r="BG1081" i="9"/>
  <c r="BH1081" i="9"/>
  <c r="BI1081" i="9"/>
  <c r="BJ1081" i="9"/>
  <c r="BK1081" i="9"/>
  <c r="B1082" i="9"/>
  <c r="BP1082" i="9" s="1"/>
  <c r="C1082" i="9"/>
  <c r="D1082" i="9"/>
  <c r="F1082" i="9" s="1"/>
  <c r="E1082" i="9"/>
  <c r="G1082" i="9"/>
  <c r="H1082" i="9"/>
  <c r="I1082" i="9"/>
  <c r="J1082" i="9"/>
  <c r="K1082" i="9"/>
  <c r="L1082" i="9"/>
  <c r="M1082" i="9"/>
  <c r="N1082" i="9"/>
  <c r="O1082" i="9"/>
  <c r="P1082" i="9"/>
  <c r="Q1082" i="9"/>
  <c r="R1082" i="9"/>
  <c r="S1082" i="9"/>
  <c r="T1082" i="9"/>
  <c r="U1082" i="9"/>
  <c r="V1082" i="9"/>
  <c r="W1082" i="9"/>
  <c r="X1082" i="9"/>
  <c r="Y1082" i="9"/>
  <c r="Z1082" i="9"/>
  <c r="AA1082" i="9"/>
  <c r="AB1082" i="9"/>
  <c r="AC1082" i="9"/>
  <c r="AD1082" i="9"/>
  <c r="AE1082" i="9"/>
  <c r="AF1082" i="9"/>
  <c r="AG1082" i="9"/>
  <c r="AH1082" i="9"/>
  <c r="AI1082" i="9"/>
  <c r="AJ1082" i="9"/>
  <c r="AK1082" i="9"/>
  <c r="AL1082" i="9"/>
  <c r="AM1082" i="9"/>
  <c r="AN1082" i="9"/>
  <c r="AO1082" i="9"/>
  <c r="AP1082" i="9"/>
  <c r="AQ1082" i="9"/>
  <c r="AR1082" i="9"/>
  <c r="AS1082" i="9"/>
  <c r="AT1082" i="9"/>
  <c r="AU1082" i="9"/>
  <c r="AV1082" i="9"/>
  <c r="AW1082" i="9"/>
  <c r="AX1082" i="9"/>
  <c r="AY1082" i="9"/>
  <c r="AZ1082" i="9"/>
  <c r="BA1082" i="9"/>
  <c r="BB1082" i="9"/>
  <c r="BC1082" i="9"/>
  <c r="BD1082" i="9"/>
  <c r="BE1082" i="9"/>
  <c r="BF1082" i="9"/>
  <c r="BG1082" i="9"/>
  <c r="BH1082" i="9"/>
  <c r="BI1082" i="9"/>
  <c r="BJ1082" i="9"/>
  <c r="BK1082" i="9"/>
  <c r="B1083" i="9"/>
  <c r="BO1083" i="9" s="1"/>
  <c r="C1083" i="9"/>
  <c r="D1083" i="9"/>
  <c r="F1083" i="9" s="1"/>
  <c r="E1083" i="9"/>
  <c r="G1083" i="9"/>
  <c r="H1083" i="9"/>
  <c r="I1083" i="9"/>
  <c r="J1083" i="9"/>
  <c r="K1083" i="9"/>
  <c r="L1083" i="9"/>
  <c r="M1083" i="9"/>
  <c r="N1083" i="9"/>
  <c r="O1083" i="9"/>
  <c r="P1083" i="9"/>
  <c r="Q1083" i="9"/>
  <c r="R1083" i="9"/>
  <c r="S1083" i="9"/>
  <c r="T1083" i="9"/>
  <c r="U1083" i="9"/>
  <c r="V1083" i="9"/>
  <c r="W1083" i="9"/>
  <c r="X1083" i="9"/>
  <c r="Y1083" i="9"/>
  <c r="Z1083" i="9"/>
  <c r="AA1083" i="9"/>
  <c r="AB1083" i="9"/>
  <c r="AC1083" i="9"/>
  <c r="AD1083" i="9"/>
  <c r="AE1083" i="9"/>
  <c r="AF1083" i="9"/>
  <c r="AG1083" i="9"/>
  <c r="AH1083" i="9"/>
  <c r="AI1083" i="9"/>
  <c r="AJ1083" i="9"/>
  <c r="AK1083" i="9"/>
  <c r="AL1083" i="9"/>
  <c r="AM1083" i="9"/>
  <c r="AN1083" i="9"/>
  <c r="AO1083" i="9"/>
  <c r="AP1083" i="9"/>
  <c r="AQ1083" i="9"/>
  <c r="AR1083" i="9"/>
  <c r="AS1083" i="9"/>
  <c r="AT1083" i="9"/>
  <c r="AU1083" i="9"/>
  <c r="AV1083" i="9"/>
  <c r="AW1083" i="9"/>
  <c r="AX1083" i="9"/>
  <c r="AY1083" i="9"/>
  <c r="AZ1083" i="9"/>
  <c r="BA1083" i="9"/>
  <c r="BB1083" i="9"/>
  <c r="BC1083" i="9"/>
  <c r="BD1083" i="9"/>
  <c r="BE1083" i="9"/>
  <c r="BF1083" i="9"/>
  <c r="BG1083" i="9"/>
  <c r="BH1083" i="9"/>
  <c r="BI1083" i="9"/>
  <c r="BJ1083" i="9"/>
  <c r="BK1083" i="9"/>
  <c r="B1084" i="9"/>
  <c r="BO1084" i="9" s="1"/>
  <c r="C1084" i="9"/>
  <c r="D1084" i="9"/>
  <c r="F1084" i="9" s="1"/>
  <c r="E1084" i="9"/>
  <c r="G1084" i="9"/>
  <c r="H1084" i="9"/>
  <c r="I1084" i="9"/>
  <c r="J1084" i="9"/>
  <c r="K1084" i="9"/>
  <c r="L1084" i="9"/>
  <c r="M1084" i="9"/>
  <c r="N1084" i="9"/>
  <c r="O1084" i="9"/>
  <c r="P1084" i="9"/>
  <c r="Q1084" i="9"/>
  <c r="R1084" i="9"/>
  <c r="S1084" i="9"/>
  <c r="T1084" i="9"/>
  <c r="U1084" i="9"/>
  <c r="V1084" i="9"/>
  <c r="W1084" i="9"/>
  <c r="X1084" i="9"/>
  <c r="Y1084" i="9"/>
  <c r="Z1084" i="9"/>
  <c r="AA1084" i="9"/>
  <c r="AB1084" i="9"/>
  <c r="AC1084" i="9"/>
  <c r="AD1084" i="9"/>
  <c r="AE1084" i="9"/>
  <c r="AF1084" i="9"/>
  <c r="AG1084" i="9"/>
  <c r="AH1084" i="9"/>
  <c r="AI1084" i="9"/>
  <c r="AJ1084" i="9"/>
  <c r="AK1084" i="9"/>
  <c r="AL1084" i="9"/>
  <c r="AM1084" i="9"/>
  <c r="AN1084" i="9"/>
  <c r="AO1084" i="9"/>
  <c r="AP1084" i="9"/>
  <c r="AQ1084" i="9"/>
  <c r="AR1084" i="9"/>
  <c r="AS1084" i="9"/>
  <c r="AT1084" i="9"/>
  <c r="AU1084" i="9"/>
  <c r="AV1084" i="9"/>
  <c r="AW1084" i="9"/>
  <c r="AX1084" i="9"/>
  <c r="AY1084" i="9"/>
  <c r="AZ1084" i="9"/>
  <c r="BA1084" i="9"/>
  <c r="BB1084" i="9"/>
  <c r="BC1084" i="9"/>
  <c r="BD1084" i="9"/>
  <c r="BE1084" i="9"/>
  <c r="BF1084" i="9"/>
  <c r="BG1084" i="9"/>
  <c r="BH1084" i="9"/>
  <c r="BI1084" i="9"/>
  <c r="BJ1084" i="9"/>
  <c r="BK1084" i="9"/>
  <c r="B1085" i="9"/>
  <c r="BN1085" i="9" s="1"/>
  <c r="C1085" i="9"/>
  <c r="D1085" i="9"/>
  <c r="F1085" i="9" s="1"/>
  <c r="E1085" i="9"/>
  <c r="G1085" i="9"/>
  <c r="H1085" i="9"/>
  <c r="I1085" i="9"/>
  <c r="J1085" i="9"/>
  <c r="K1085" i="9"/>
  <c r="L1085" i="9"/>
  <c r="M1085" i="9"/>
  <c r="N1085" i="9"/>
  <c r="O1085" i="9"/>
  <c r="P1085" i="9"/>
  <c r="Q1085" i="9"/>
  <c r="R1085" i="9"/>
  <c r="S1085" i="9"/>
  <c r="T1085" i="9"/>
  <c r="U1085" i="9"/>
  <c r="V1085" i="9"/>
  <c r="W1085" i="9"/>
  <c r="X1085" i="9"/>
  <c r="Y1085" i="9"/>
  <c r="Z1085" i="9"/>
  <c r="AA1085" i="9"/>
  <c r="AB1085" i="9"/>
  <c r="AC1085" i="9"/>
  <c r="AD1085" i="9"/>
  <c r="AE1085" i="9"/>
  <c r="AF1085" i="9"/>
  <c r="AG1085" i="9"/>
  <c r="AH1085" i="9"/>
  <c r="AI1085" i="9"/>
  <c r="AJ1085" i="9"/>
  <c r="AK1085" i="9"/>
  <c r="AL1085" i="9"/>
  <c r="AM1085" i="9"/>
  <c r="AN1085" i="9"/>
  <c r="AO1085" i="9"/>
  <c r="AP1085" i="9"/>
  <c r="AQ1085" i="9"/>
  <c r="AR1085" i="9"/>
  <c r="AS1085" i="9"/>
  <c r="AT1085" i="9"/>
  <c r="AU1085" i="9"/>
  <c r="AV1085" i="9"/>
  <c r="AW1085" i="9"/>
  <c r="AX1085" i="9"/>
  <c r="AY1085" i="9"/>
  <c r="AZ1085" i="9"/>
  <c r="BA1085" i="9"/>
  <c r="BB1085" i="9"/>
  <c r="BC1085" i="9"/>
  <c r="BD1085" i="9"/>
  <c r="BE1085" i="9"/>
  <c r="BF1085" i="9"/>
  <c r="BG1085" i="9"/>
  <c r="BH1085" i="9"/>
  <c r="BI1085" i="9"/>
  <c r="BJ1085" i="9"/>
  <c r="BK1085" i="9"/>
  <c r="B1086" i="9"/>
  <c r="BN1086" i="9" s="1"/>
  <c r="C1086" i="9"/>
  <c r="D1086" i="9"/>
  <c r="F1086" i="9" s="1"/>
  <c r="E1086" i="9"/>
  <c r="G1086" i="9"/>
  <c r="H1086" i="9"/>
  <c r="I1086" i="9"/>
  <c r="J1086" i="9"/>
  <c r="K1086" i="9"/>
  <c r="L1086" i="9"/>
  <c r="M1086" i="9"/>
  <c r="N1086" i="9"/>
  <c r="O1086" i="9"/>
  <c r="P1086" i="9"/>
  <c r="Q1086" i="9"/>
  <c r="R1086" i="9"/>
  <c r="S1086" i="9"/>
  <c r="T1086" i="9"/>
  <c r="U1086" i="9"/>
  <c r="V1086" i="9"/>
  <c r="W1086" i="9"/>
  <c r="X1086" i="9"/>
  <c r="Y1086" i="9"/>
  <c r="Z1086" i="9"/>
  <c r="AA1086" i="9"/>
  <c r="AB1086" i="9"/>
  <c r="AC1086" i="9"/>
  <c r="AD1086" i="9"/>
  <c r="AE1086" i="9"/>
  <c r="AF1086" i="9"/>
  <c r="AG1086" i="9"/>
  <c r="AH1086" i="9"/>
  <c r="AI1086" i="9"/>
  <c r="AJ1086" i="9"/>
  <c r="AK1086" i="9"/>
  <c r="AL1086" i="9"/>
  <c r="AM1086" i="9"/>
  <c r="AN1086" i="9"/>
  <c r="AO1086" i="9"/>
  <c r="AP1086" i="9"/>
  <c r="AQ1086" i="9"/>
  <c r="AR1086" i="9"/>
  <c r="AS1086" i="9"/>
  <c r="AT1086" i="9"/>
  <c r="AU1086" i="9"/>
  <c r="AV1086" i="9"/>
  <c r="AW1086" i="9"/>
  <c r="AX1086" i="9"/>
  <c r="AY1086" i="9"/>
  <c r="AZ1086" i="9"/>
  <c r="BA1086" i="9"/>
  <c r="BB1086" i="9"/>
  <c r="BC1086" i="9"/>
  <c r="BD1086" i="9"/>
  <c r="BE1086" i="9"/>
  <c r="BF1086" i="9"/>
  <c r="BG1086" i="9"/>
  <c r="BH1086" i="9"/>
  <c r="BI1086" i="9"/>
  <c r="BJ1086" i="9"/>
  <c r="BK1086" i="9"/>
  <c r="B1087" i="9"/>
  <c r="C1087" i="9"/>
  <c r="D1087" i="9"/>
  <c r="F1087" i="9" s="1"/>
  <c r="E1087" i="9"/>
  <c r="G1087" i="9"/>
  <c r="H1087" i="9"/>
  <c r="I1087" i="9"/>
  <c r="J1087" i="9"/>
  <c r="K1087" i="9"/>
  <c r="L1087" i="9"/>
  <c r="M1087" i="9"/>
  <c r="N1087" i="9"/>
  <c r="O1087" i="9"/>
  <c r="P1087" i="9"/>
  <c r="Q1087" i="9"/>
  <c r="R1087" i="9"/>
  <c r="S1087" i="9"/>
  <c r="T1087" i="9"/>
  <c r="U1087" i="9"/>
  <c r="V1087" i="9"/>
  <c r="W1087" i="9"/>
  <c r="X1087" i="9"/>
  <c r="Y1087" i="9"/>
  <c r="Z1087" i="9"/>
  <c r="AA1087" i="9"/>
  <c r="AB1087" i="9"/>
  <c r="AC1087" i="9"/>
  <c r="AD1087" i="9"/>
  <c r="AE1087" i="9"/>
  <c r="AF1087" i="9"/>
  <c r="AG1087" i="9"/>
  <c r="AH1087" i="9"/>
  <c r="AI1087" i="9"/>
  <c r="AJ1087" i="9"/>
  <c r="AK1087" i="9"/>
  <c r="AL1087" i="9"/>
  <c r="AM1087" i="9"/>
  <c r="AN1087" i="9"/>
  <c r="AO1087" i="9"/>
  <c r="AP1087" i="9"/>
  <c r="AQ1087" i="9"/>
  <c r="AR1087" i="9"/>
  <c r="AS1087" i="9"/>
  <c r="AT1087" i="9"/>
  <c r="AU1087" i="9"/>
  <c r="AV1087" i="9"/>
  <c r="AW1087" i="9"/>
  <c r="AX1087" i="9"/>
  <c r="AY1087" i="9"/>
  <c r="AZ1087" i="9"/>
  <c r="BA1087" i="9"/>
  <c r="BB1087" i="9"/>
  <c r="BC1087" i="9"/>
  <c r="BD1087" i="9"/>
  <c r="BE1087" i="9"/>
  <c r="BF1087" i="9"/>
  <c r="BG1087" i="9"/>
  <c r="BH1087" i="9"/>
  <c r="BI1087" i="9"/>
  <c r="BJ1087" i="9"/>
  <c r="BK1087" i="9"/>
  <c r="B1088" i="9"/>
  <c r="BL1088" i="9" s="1"/>
  <c r="C1088" i="9"/>
  <c r="D1088" i="9"/>
  <c r="F1088" i="9" s="1"/>
  <c r="E1088" i="9"/>
  <c r="G1088" i="9"/>
  <c r="H1088" i="9"/>
  <c r="I1088" i="9"/>
  <c r="J1088" i="9"/>
  <c r="K1088" i="9"/>
  <c r="L1088" i="9"/>
  <c r="M1088" i="9"/>
  <c r="N1088" i="9"/>
  <c r="O1088" i="9"/>
  <c r="P1088" i="9"/>
  <c r="Q1088" i="9"/>
  <c r="R1088" i="9"/>
  <c r="S1088" i="9"/>
  <c r="T1088" i="9"/>
  <c r="U1088" i="9"/>
  <c r="V1088" i="9"/>
  <c r="W1088" i="9"/>
  <c r="X1088" i="9"/>
  <c r="Y1088" i="9"/>
  <c r="Z1088" i="9"/>
  <c r="AA1088" i="9"/>
  <c r="AB1088" i="9"/>
  <c r="AC1088" i="9"/>
  <c r="AD1088" i="9"/>
  <c r="AE1088" i="9"/>
  <c r="AF1088" i="9"/>
  <c r="AG1088" i="9"/>
  <c r="AH1088" i="9"/>
  <c r="AI1088" i="9"/>
  <c r="AJ1088" i="9"/>
  <c r="AK1088" i="9"/>
  <c r="AL1088" i="9"/>
  <c r="AM1088" i="9"/>
  <c r="AN1088" i="9"/>
  <c r="AO1088" i="9"/>
  <c r="AP1088" i="9"/>
  <c r="AQ1088" i="9"/>
  <c r="AR1088" i="9"/>
  <c r="AS1088" i="9"/>
  <c r="AT1088" i="9"/>
  <c r="AU1088" i="9"/>
  <c r="AV1088" i="9"/>
  <c r="AW1088" i="9"/>
  <c r="AX1088" i="9"/>
  <c r="AY1088" i="9"/>
  <c r="AZ1088" i="9"/>
  <c r="BA1088" i="9"/>
  <c r="BB1088" i="9"/>
  <c r="BC1088" i="9"/>
  <c r="BD1088" i="9"/>
  <c r="BE1088" i="9"/>
  <c r="BF1088" i="9"/>
  <c r="BG1088" i="9"/>
  <c r="BH1088" i="9"/>
  <c r="BI1088" i="9"/>
  <c r="BJ1088" i="9"/>
  <c r="BK1088" i="9"/>
  <c r="B1089" i="9"/>
  <c r="BO1089" i="9" s="1"/>
  <c r="C1089" i="9"/>
  <c r="D1089" i="9"/>
  <c r="F1089" i="9" s="1"/>
  <c r="E1089" i="9"/>
  <c r="G1089" i="9"/>
  <c r="H1089" i="9"/>
  <c r="I1089" i="9"/>
  <c r="J1089" i="9"/>
  <c r="K1089" i="9"/>
  <c r="L1089" i="9"/>
  <c r="M1089" i="9"/>
  <c r="N1089" i="9"/>
  <c r="O1089" i="9"/>
  <c r="P1089" i="9"/>
  <c r="Q1089" i="9"/>
  <c r="R1089" i="9"/>
  <c r="S1089" i="9"/>
  <c r="T1089" i="9"/>
  <c r="U1089" i="9"/>
  <c r="V1089" i="9"/>
  <c r="W1089" i="9"/>
  <c r="X1089" i="9"/>
  <c r="Y1089" i="9"/>
  <c r="Z1089" i="9"/>
  <c r="AA1089" i="9"/>
  <c r="AB1089" i="9"/>
  <c r="AC1089" i="9"/>
  <c r="AD1089" i="9"/>
  <c r="AE1089" i="9"/>
  <c r="AF1089" i="9"/>
  <c r="AG1089" i="9"/>
  <c r="AH1089" i="9"/>
  <c r="AI1089" i="9"/>
  <c r="AJ1089" i="9"/>
  <c r="AK1089" i="9"/>
  <c r="AL1089" i="9"/>
  <c r="AM1089" i="9"/>
  <c r="AN1089" i="9"/>
  <c r="AO1089" i="9"/>
  <c r="AP1089" i="9"/>
  <c r="AQ1089" i="9"/>
  <c r="AR1089" i="9"/>
  <c r="AS1089" i="9"/>
  <c r="AT1089" i="9"/>
  <c r="AU1089" i="9"/>
  <c r="AV1089" i="9"/>
  <c r="AW1089" i="9"/>
  <c r="AX1089" i="9"/>
  <c r="AY1089" i="9"/>
  <c r="AZ1089" i="9"/>
  <c r="BA1089" i="9"/>
  <c r="BB1089" i="9"/>
  <c r="BC1089" i="9"/>
  <c r="BD1089" i="9"/>
  <c r="BE1089" i="9"/>
  <c r="BF1089" i="9"/>
  <c r="BG1089" i="9"/>
  <c r="BH1089" i="9"/>
  <c r="BI1089" i="9"/>
  <c r="BJ1089" i="9"/>
  <c r="BK1089" i="9"/>
  <c r="B1090" i="9"/>
  <c r="BL1090" i="9" s="1"/>
  <c r="C1090" i="9"/>
  <c r="D1090" i="9"/>
  <c r="F1090" i="9" s="1"/>
  <c r="E1090" i="9"/>
  <c r="G1090" i="9"/>
  <c r="H1090" i="9"/>
  <c r="I1090" i="9"/>
  <c r="J1090" i="9"/>
  <c r="K1090" i="9"/>
  <c r="L1090" i="9"/>
  <c r="M1090" i="9"/>
  <c r="N1090" i="9"/>
  <c r="O1090" i="9"/>
  <c r="P1090" i="9"/>
  <c r="Q1090" i="9"/>
  <c r="R1090" i="9"/>
  <c r="S1090" i="9"/>
  <c r="T1090" i="9"/>
  <c r="U1090" i="9"/>
  <c r="V1090" i="9"/>
  <c r="W1090" i="9"/>
  <c r="X1090" i="9"/>
  <c r="Y1090" i="9"/>
  <c r="Z1090" i="9"/>
  <c r="AA1090" i="9"/>
  <c r="AB1090" i="9"/>
  <c r="AC1090" i="9"/>
  <c r="AD1090" i="9"/>
  <c r="AE1090" i="9"/>
  <c r="AF1090" i="9"/>
  <c r="AG1090" i="9"/>
  <c r="AH1090" i="9"/>
  <c r="AI1090" i="9"/>
  <c r="AJ1090" i="9"/>
  <c r="AK1090" i="9"/>
  <c r="AL1090" i="9"/>
  <c r="AM1090" i="9"/>
  <c r="AN1090" i="9"/>
  <c r="AO1090" i="9"/>
  <c r="AP1090" i="9"/>
  <c r="AQ1090" i="9"/>
  <c r="AR1090" i="9"/>
  <c r="AS1090" i="9"/>
  <c r="AT1090" i="9"/>
  <c r="AU1090" i="9"/>
  <c r="AV1090" i="9"/>
  <c r="AW1090" i="9"/>
  <c r="AX1090" i="9"/>
  <c r="AY1090" i="9"/>
  <c r="AZ1090" i="9"/>
  <c r="BA1090" i="9"/>
  <c r="BB1090" i="9"/>
  <c r="BC1090" i="9"/>
  <c r="BD1090" i="9"/>
  <c r="BE1090" i="9"/>
  <c r="BF1090" i="9"/>
  <c r="BG1090" i="9"/>
  <c r="BH1090" i="9"/>
  <c r="BI1090" i="9"/>
  <c r="BJ1090" i="9"/>
  <c r="BK1090" i="9"/>
  <c r="B1091" i="9"/>
  <c r="BN1091" i="9" s="1"/>
  <c r="C1091" i="9"/>
  <c r="D1091" i="9"/>
  <c r="F1091" i="9" s="1"/>
  <c r="E1091" i="9"/>
  <c r="G1091" i="9"/>
  <c r="H1091" i="9"/>
  <c r="I1091" i="9"/>
  <c r="J1091" i="9"/>
  <c r="K1091" i="9"/>
  <c r="L1091" i="9"/>
  <c r="M1091" i="9"/>
  <c r="N1091" i="9"/>
  <c r="O1091" i="9"/>
  <c r="P1091" i="9"/>
  <c r="Q1091" i="9"/>
  <c r="R1091" i="9"/>
  <c r="S1091" i="9"/>
  <c r="T1091" i="9"/>
  <c r="U1091" i="9"/>
  <c r="V1091" i="9"/>
  <c r="W1091" i="9"/>
  <c r="X1091" i="9"/>
  <c r="Y1091" i="9"/>
  <c r="Z1091" i="9"/>
  <c r="AA1091" i="9"/>
  <c r="AB1091" i="9"/>
  <c r="AC1091" i="9"/>
  <c r="AD1091" i="9"/>
  <c r="AE1091" i="9"/>
  <c r="AF1091" i="9"/>
  <c r="AG1091" i="9"/>
  <c r="AH1091" i="9"/>
  <c r="AI1091" i="9"/>
  <c r="AJ1091" i="9"/>
  <c r="AK1091" i="9"/>
  <c r="AL1091" i="9"/>
  <c r="AM1091" i="9"/>
  <c r="AN1091" i="9"/>
  <c r="AO1091" i="9"/>
  <c r="AP1091" i="9"/>
  <c r="AQ1091" i="9"/>
  <c r="AR1091" i="9"/>
  <c r="AS1091" i="9"/>
  <c r="AT1091" i="9"/>
  <c r="AU1091" i="9"/>
  <c r="AV1091" i="9"/>
  <c r="AW1091" i="9"/>
  <c r="AX1091" i="9"/>
  <c r="AY1091" i="9"/>
  <c r="AZ1091" i="9"/>
  <c r="BA1091" i="9"/>
  <c r="BB1091" i="9"/>
  <c r="BC1091" i="9"/>
  <c r="BD1091" i="9"/>
  <c r="BE1091" i="9"/>
  <c r="BF1091" i="9"/>
  <c r="BG1091" i="9"/>
  <c r="BH1091" i="9"/>
  <c r="BI1091" i="9"/>
  <c r="BJ1091" i="9"/>
  <c r="BK1091" i="9"/>
  <c r="B1092" i="9"/>
  <c r="BM1092" i="9" s="1"/>
  <c r="C1092" i="9"/>
  <c r="D1092" i="9"/>
  <c r="F1092" i="9" s="1"/>
  <c r="E1092" i="9"/>
  <c r="G1092" i="9"/>
  <c r="H1092" i="9"/>
  <c r="I1092" i="9"/>
  <c r="J1092" i="9"/>
  <c r="K1092" i="9"/>
  <c r="L1092" i="9"/>
  <c r="M1092" i="9"/>
  <c r="N1092" i="9"/>
  <c r="O1092" i="9"/>
  <c r="P1092" i="9"/>
  <c r="Q1092" i="9"/>
  <c r="R1092" i="9"/>
  <c r="S1092" i="9"/>
  <c r="T1092" i="9"/>
  <c r="U1092" i="9"/>
  <c r="V1092" i="9"/>
  <c r="W1092" i="9"/>
  <c r="X1092" i="9"/>
  <c r="Y1092" i="9"/>
  <c r="Z1092" i="9"/>
  <c r="AA1092" i="9"/>
  <c r="AB1092" i="9"/>
  <c r="AC1092" i="9"/>
  <c r="AD1092" i="9"/>
  <c r="AE1092" i="9"/>
  <c r="AF1092" i="9"/>
  <c r="AG1092" i="9"/>
  <c r="AH1092" i="9"/>
  <c r="AI1092" i="9"/>
  <c r="AJ1092" i="9"/>
  <c r="AK1092" i="9"/>
  <c r="AL1092" i="9"/>
  <c r="AM1092" i="9"/>
  <c r="AN1092" i="9"/>
  <c r="AO1092" i="9"/>
  <c r="AP1092" i="9"/>
  <c r="AQ1092" i="9"/>
  <c r="AR1092" i="9"/>
  <c r="AS1092" i="9"/>
  <c r="AT1092" i="9"/>
  <c r="AU1092" i="9"/>
  <c r="AV1092" i="9"/>
  <c r="AW1092" i="9"/>
  <c r="AX1092" i="9"/>
  <c r="AY1092" i="9"/>
  <c r="AZ1092" i="9"/>
  <c r="BA1092" i="9"/>
  <c r="BB1092" i="9"/>
  <c r="BC1092" i="9"/>
  <c r="BD1092" i="9"/>
  <c r="BE1092" i="9"/>
  <c r="BF1092" i="9"/>
  <c r="BG1092" i="9"/>
  <c r="BH1092" i="9"/>
  <c r="BI1092" i="9"/>
  <c r="BJ1092" i="9"/>
  <c r="BK1092" i="9"/>
  <c r="B1093" i="9"/>
  <c r="BO1093" i="9" s="1"/>
  <c r="C1093" i="9"/>
  <c r="D1093" i="9"/>
  <c r="F1093" i="9" s="1"/>
  <c r="E1093" i="9"/>
  <c r="G1093" i="9"/>
  <c r="H1093" i="9"/>
  <c r="I1093" i="9"/>
  <c r="J1093" i="9"/>
  <c r="K1093" i="9"/>
  <c r="L1093" i="9"/>
  <c r="M1093" i="9"/>
  <c r="N1093" i="9"/>
  <c r="O1093" i="9"/>
  <c r="P1093" i="9"/>
  <c r="Q1093" i="9"/>
  <c r="R1093" i="9"/>
  <c r="S1093" i="9"/>
  <c r="T1093" i="9"/>
  <c r="U1093" i="9"/>
  <c r="V1093" i="9"/>
  <c r="W1093" i="9"/>
  <c r="X1093" i="9"/>
  <c r="Y1093" i="9"/>
  <c r="Z1093" i="9"/>
  <c r="AA1093" i="9"/>
  <c r="AB1093" i="9"/>
  <c r="AC1093" i="9"/>
  <c r="AD1093" i="9"/>
  <c r="AE1093" i="9"/>
  <c r="AF1093" i="9"/>
  <c r="AG1093" i="9"/>
  <c r="AH1093" i="9"/>
  <c r="AI1093" i="9"/>
  <c r="AJ1093" i="9"/>
  <c r="AK1093" i="9"/>
  <c r="AL1093" i="9"/>
  <c r="AM1093" i="9"/>
  <c r="AN1093" i="9"/>
  <c r="AO1093" i="9"/>
  <c r="AP1093" i="9"/>
  <c r="AQ1093" i="9"/>
  <c r="AR1093" i="9"/>
  <c r="AS1093" i="9"/>
  <c r="AT1093" i="9"/>
  <c r="AU1093" i="9"/>
  <c r="AV1093" i="9"/>
  <c r="AW1093" i="9"/>
  <c r="AX1093" i="9"/>
  <c r="AY1093" i="9"/>
  <c r="AZ1093" i="9"/>
  <c r="BA1093" i="9"/>
  <c r="BB1093" i="9"/>
  <c r="BC1093" i="9"/>
  <c r="BD1093" i="9"/>
  <c r="BE1093" i="9"/>
  <c r="BF1093" i="9"/>
  <c r="BG1093" i="9"/>
  <c r="BH1093" i="9"/>
  <c r="BI1093" i="9"/>
  <c r="BJ1093" i="9"/>
  <c r="BK1093" i="9"/>
  <c r="B1094" i="9"/>
  <c r="BN1094" i="9" s="1"/>
  <c r="C1094" i="9"/>
  <c r="D1094" i="9"/>
  <c r="F1094" i="9" s="1"/>
  <c r="E1094" i="9"/>
  <c r="G1094" i="9"/>
  <c r="H1094" i="9"/>
  <c r="I1094" i="9"/>
  <c r="J1094" i="9"/>
  <c r="K1094" i="9"/>
  <c r="L1094" i="9"/>
  <c r="M1094" i="9"/>
  <c r="N1094" i="9"/>
  <c r="O1094" i="9"/>
  <c r="P1094" i="9"/>
  <c r="Q1094" i="9"/>
  <c r="R1094" i="9"/>
  <c r="S1094" i="9"/>
  <c r="T1094" i="9"/>
  <c r="U1094" i="9"/>
  <c r="V1094" i="9"/>
  <c r="W1094" i="9"/>
  <c r="X1094" i="9"/>
  <c r="Y1094" i="9"/>
  <c r="Z1094" i="9"/>
  <c r="AA1094" i="9"/>
  <c r="AB1094" i="9"/>
  <c r="AC1094" i="9"/>
  <c r="AD1094" i="9"/>
  <c r="AE1094" i="9"/>
  <c r="AF1094" i="9"/>
  <c r="AG1094" i="9"/>
  <c r="AH1094" i="9"/>
  <c r="AI1094" i="9"/>
  <c r="AJ1094" i="9"/>
  <c r="AK1094" i="9"/>
  <c r="AL1094" i="9"/>
  <c r="AM1094" i="9"/>
  <c r="AN1094" i="9"/>
  <c r="AO1094" i="9"/>
  <c r="AP1094" i="9"/>
  <c r="AQ1094" i="9"/>
  <c r="AR1094" i="9"/>
  <c r="AS1094" i="9"/>
  <c r="AT1094" i="9"/>
  <c r="AU1094" i="9"/>
  <c r="AV1094" i="9"/>
  <c r="AW1094" i="9"/>
  <c r="AX1094" i="9"/>
  <c r="AY1094" i="9"/>
  <c r="AZ1094" i="9"/>
  <c r="BA1094" i="9"/>
  <c r="BB1094" i="9"/>
  <c r="BC1094" i="9"/>
  <c r="BD1094" i="9"/>
  <c r="BE1094" i="9"/>
  <c r="BF1094" i="9"/>
  <c r="BG1094" i="9"/>
  <c r="BH1094" i="9"/>
  <c r="BI1094" i="9"/>
  <c r="BJ1094" i="9"/>
  <c r="BK1094" i="9"/>
  <c r="B1095" i="9"/>
  <c r="BM1095" i="9" s="1"/>
  <c r="C1095" i="9"/>
  <c r="D1095" i="9"/>
  <c r="F1095" i="9" s="1"/>
  <c r="E1095" i="9"/>
  <c r="G1095" i="9"/>
  <c r="H1095" i="9"/>
  <c r="I1095" i="9"/>
  <c r="J1095" i="9"/>
  <c r="K1095" i="9"/>
  <c r="L1095" i="9"/>
  <c r="M1095" i="9"/>
  <c r="N1095" i="9"/>
  <c r="O1095" i="9"/>
  <c r="P1095" i="9"/>
  <c r="Q1095" i="9"/>
  <c r="R1095" i="9"/>
  <c r="S1095" i="9"/>
  <c r="T1095" i="9"/>
  <c r="U1095" i="9"/>
  <c r="V1095" i="9"/>
  <c r="W1095" i="9"/>
  <c r="X1095" i="9"/>
  <c r="Y1095" i="9"/>
  <c r="Z1095" i="9"/>
  <c r="AA1095" i="9"/>
  <c r="AB1095" i="9"/>
  <c r="AC1095" i="9"/>
  <c r="AD1095" i="9"/>
  <c r="AE1095" i="9"/>
  <c r="AF1095" i="9"/>
  <c r="AG1095" i="9"/>
  <c r="AH1095" i="9"/>
  <c r="AI1095" i="9"/>
  <c r="AJ1095" i="9"/>
  <c r="AK1095" i="9"/>
  <c r="AL1095" i="9"/>
  <c r="AM1095" i="9"/>
  <c r="AN1095" i="9"/>
  <c r="AO1095" i="9"/>
  <c r="AP1095" i="9"/>
  <c r="AQ1095" i="9"/>
  <c r="AR1095" i="9"/>
  <c r="AS1095" i="9"/>
  <c r="AT1095" i="9"/>
  <c r="AU1095" i="9"/>
  <c r="AV1095" i="9"/>
  <c r="AW1095" i="9"/>
  <c r="AX1095" i="9"/>
  <c r="AY1095" i="9"/>
  <c r="AZ1095" i="9"/>
  <c r="BA1095" i="9"/>
  <c r="BB1095" i="9"/>
  <c r="BC1095" i="9"/>
  <c r="BD1095" i="9"/>
  <c r="BE1095" i="9"/>
  <c r="BF1095" i="9"/>
  <c r="BG1095" i="9"/>
  <c r="BH1095" i="9"/>
  <c r="BI1095" i="9"/>
  <c r="BJ1095" i="9"/>
  <c r="BK1095" i="9"/>
  <c r="B1096" i="9"/>
  <c r="C1096" i="9"/>
  <c r="D1096" i="9"/>
  <c r="F1096" i="9" s="1"/>
  <c r="E1096" i="9"/>
  <c r="G1096" i="9"/>
  <c r="H1096" i="9"/>
  <c r="I1096" i="9"/>
  <c r="J1096" i="9"/>
  <c r="K1096" i="9"/>
  <c r="L1096" i="9"/>
  <c r="M1096" i="9"/>
  <c r="N1096" i="9"/>
  <c r="O1096" i="9"/>
  <c r="P1096" i="9"/>
  <c r="Q1096" i="9"/>
  <c r="R1096" i="9"/>
  <c r="S1096" i="9"/>
  <c r="T1096" i="9"/>
  <c r="U1096" i="9"/>
  <c r="V1096" i="9"/>
  <c r="W1096" i="9"/>
  <c r="X1096" i="9"/>
  <c r="Y1096" i="9"/>
  <c r="Z1096" i="9"/>
  <c r="AA1096" i="9"/>
  <c r="AB1096" i="9"/>
  <c r="AC1096" i="9"/>
  <c r="AD1096" i="9"/>
  <c r="AE1096" i="9"/>
  <c r="AF1096" i="9"/>
  <c r="AG1096" i="9"/>
  <c r="AH1096" i="9"/>
  <c r="AI1096" i="9"/>
  <c r="AJ1096" i="9"/>
  <c r="AK1096" i="9"/>
  <c r="AL1096" i="9"/>
  <c r="AM1096" i="9"/>
  <c r="AN1096" i="9"/>
  <c r="AO1096" i="9"/>
  <c r="AP1096" i="9"/>
  <c r="AQ1096" i="9"/>
  <c r="AR1096" i="9"/>
  <c r="AS1096" i="9"/>
  <c r="AT1096" i="9"/>
  <c r="AU1096" i="9"/>
  <c r="AV1096" i="9"/>
  <c r="AW1096" i="9"/>
  <c r="AX1096" i="9"/>
  <c r="AY1096" i="9"/>
  <c r="AZ1096" i="9"/>
  <c r="BA1096" i="9"/>
  <c r="BB1096" i="9"/>
  <c r="BC1096" i="9"/>
  <c r="BD1096" i="9"/>
  <c r="BE1096" i="9"/>
  <c r="BF1096" i="9"/>
  <c r="BG1096" i="9"/>
  <c r="BH1096" i="9"/>
  <c r="BI1096" i="9"/>
  <c r="BJ1096" i="9"/>
  <c r="BK1096" i="9"/>
  <c r="B1097" i="9"/>
  <c r="C1097" i="9"/>
  <c r="D1097" i="9"/>
  <c r="F1097" i="9" s="1"/>
  <c r="E1097" i="9"/>
  <c r="G1097" i="9"/>
  <c r="H1097" i="9"/>
  <c r="I1097" i="9"/>
  <c r="J1097" i="9"/>
  <c r="K1097" i="9"/>
  <c r="L1097" i="9"/>
  <c r="M1097" i="9"/>
  <c r="N1097" i="9"/>
  <c r="O1097" i="9"/>
  <c r="P1097" i="9"/>
  <c r="Q1097" i="9"/>
  <c r="R1097" i="9"/>
  <c r="S1097" i="9"/>
  <c r="T1097" i="9"/>
  <c r="U1097" i="9"/>
  <c r="V1097" i="9"/>
  <c r="W1097" i="9"/>
  <c r="X1097" i="9"/>
  <c r="Y1097" i="9"/>
  <c r="Z1097" i="9"/>
  <c r="AA1097" i="9"/>
  <c r="AB1097" i="9"/>
  <c r="AC1097" i="9"/>
  <c r="AD1097" i="9"/>
  <c r="AE1097" i="9"/>
  <c r="AF1097" i="9"/>
  <c r="AG1097" i="9"/>
  <c r="AH1097" i="9"/>
  <c r="AI1097" i="9"/>
  <c r="AJ1097" i="9"/>
  <c r="AK1097" i="9"/>
  <c r="AL1097" i="9"/>
  <c r="AM1097" i="9"/>
  <c r="AN1097" i="9"/>
  <c r="AO1097" i="9"/>
  <c r="AP1097" i="9"/>
  <c r="AQ1097" i="9"/>
  <c r="AR1097" i="9"/>
  <c r="AS1097" i="9"/>
  <c r="AT1097" i="9"/>
  <c r="AU1097" i="9"/>
  <c r="AV1097" i="9"/>
  <c r="AW1097" i="9"/>
  <c r="AX1097" i="9"/>
  <c r="AY1097" i="9"/>
  <c r="AZ1097" i="9"/>
  <c r="BA1097" i="9"/>
  <c r="BB1097" i="9"/>
  <c r="BC1097" i="9"/>
  <c r="BD1097" i="9"/>
  <c r="BE1097" i="9"/>
  <c r="BF1097" i="9"/>
  <c r="BG1097" i="9"/>
  <c r="BH1097" i="9"/>
  <c r="BI1097" i="9"/>
  <c r="BJ1097" i="9"/>
  <c r="BK1097" i="9"/>
  <c r="B1098" i="9"/>
  <c r="BO1098" i="9" s="1"/>
  <c r="C1098" i="9"/>
  <c r="D1098" i="9"/>
  <c r="F1098" i="9" s="1"/>
  <c r="E1098" i="9"/>
  <c r="G1098" i="9"/>
  <c r="H1098" i="9"/>
  <c r="I1098" i="9"/>
  <c r="J1098" i="9"/>
  <c r="K1098" i="9"/>
  <c r="L1098" i="9"/>
  <c r="M1098" i="9"/>
  <c r="N1098" i="9"/>
  <c r="O1098" i="9"/>
  <c r="P1098" i="9"/>
  <c r="Q1098" i="9"/>
  <c r="R1098" i="9"/>
  <c r="S1098" i="9"/>
  <c r="T1098" i="9"/>
  <c r="U1098" i="9"/>
  <c r="V1098" i="9"/>
  <c r="W1098" i="9"/>
  <c r="X1098" i="9"/>
  <c r="Y1098" i="9"/>
  <c r="Z1098" i="9"/>
  <c r="AA1098" i="9"/>
  <c r="AB1098" i="9"/>
  <c r="AC1098" i="9"/>
  <c r="AD1098" i="9"/>
  <c r="AE1098" i="9"/>
  <c r="AF1098" i="9"/>
  <c r="AG1098" i="9"/>
  <c r="AH1098" i="9"/>
  <c r="AI1098" i="9"/>
  <c r="AJ1098" i="9"/>
  <c r="AK1098" i="9"/>
  <c r="AL1098" i="9"/>
  <c r="AM1098" i="9"/>
  <c r="AN1098" i="9"/>
  <c r="AO1098" i="9"/>
  <c r="AP1098" i="9"/>
  <c r="AQ1098" i="9"/>
  <c r="AR1098" i="9"/>
  <c r="AS1098" i="9"/>
  <c r="AT1098" i="9"/>
  <c r="AU1098" i="9"/>
  <c r="AV1098" i="9"/>
  <c r="AW1098" i="9"/>
  <c r="AX1098" i="9"/>
  <c r="AY1098" i="9"/>
  <c r="AZ1098" i="9"/>
  <c r="BA1098" i="9"/>
  <c r="BB1098" i="9"/>
  <c r="BC1098" i="9"/>
  <c r="BD1098" i="9"/>
  <c r="BE1098" i="9"/>
  <c r="BF1098" i="9"/>
  <c r="BG1098" i="9"/>
  <c r="BH1098" i="9"/>
  <c r="BI1098" i="9"/>
  <c r="BJ1098" i="9"/>
  <c r="BK1098" i="9"/>
  <c r="B1099" i="9"/>
  <c r="BL1099" i="9" s="1"/>
  <c r="C1099" i="9"/>
  <c r="D1099" i="9"/>
  <c r="F1099" i="9" s="1"/>
  <c r="E1099" i="9"/>
  <c r="G1099" i="9"/>
  <c r="H1099" i="9"/>
  <c r="I1099" i="9"/>
  <c r="J1099" i="9"/>
  <c r="K1099" i="9"/>
  <c r="L1099" i="9"/>
  <c r="M1099" i="9"/>
  <c r="N1099" i="9"/>
  <c r="O1099" i="9"/>
  <c r="P1099" i="9"/>
  <c r="Q1099" i="9"/>
  <c r="R1099" i="9"/>
  <c r="S1099" i="9"/>
  <c r="T1099" i="9"/>
  <c r="U1099" i="9"/>
  <c r="V1099" i="9"/>
  <c r="W1099" i="9"/>
  <c r="X1099" i="9"/>
  <c r="Y1099" i="9"/>
  <c r="Z1099" i="9"/>
  <c r="AA1099" i="9"/>
  <c r="AB1099" i="9"/>
  <c r="AC1099" i="9"/>
  <c r="AD1099" i="9"/>
  <c r="AE1099" i="9"/>
  <c r="AF1099" i="9"/>
  <c r="AG1099" i="9"/>
  <c r="AH1099" i="9"/>
  <c r="AI1099" i="9"/>
  <c r="AJ1099" i="9"/>
  <c r="AK1099" i="9"/>
  <c r="AL1099" i="9"/>
  <c r="AM1099" i="9"/>
  <c r="AN1099" i="9"/>
  <c r="AO1099" i="9"/>
  <c r="AP1099" i="9"/>
  <c r="AQ1099" i="9"/>
  <c r="AR1099" i="9"/>
  <c r="AS1099" i="9"/>
  <c r="AT1099" i="9"/>
  <c r="AU1099" i="9"/>
  <c r="AV1099" i="9"/>
  <c r="AW1099" i="9"/>
  <c r="AX1099" i="9"/>
  <c r="AY1099" i="9"/>
  <c r="AZ1099" i="9"/>
  <c r="BA1099" i="9"/>
  <c r="BB1099" i="9"/>
  <c r="BC1099" i="9"/>
  <c r="BD1099" i="9"/>
  <c r="BE1099" i="9"/>
  <c r="BF1099" i="9"/>
  <c r="BG1099" i="9"/>
  <c r="BH1099" i="9"/>
  <c r="BI1099" i="9"/>
  <c r="BJ1099" i="9"/>
  <c r="BK1099" i="9"/>
  <c r="B1100" i="9"/>
  <c r="BL1100" i="9" s="1"/>
  <c r="C1100" i="9"/>
  <c r="D1100" i="9"/>
  <c r="F1100" i="9" s="1"/>
  <c r="E1100" i="9"/>
  <c r="G1100" i="9"/>
  <c r="H1100" i="9"/>
  <c r="I1100" i="9"/>
  <c r="J1100" i="9"/>
  <c r="K1100" i="9"/>
  <c r="L1100" i="9"/>
  <c r="M1100" i="9"/>
  <c r="N1100" i="9"/>
  <c r="O1100" i="9"/>
  <c r="P1100" i="9"/>
  <c r="Q1100" i="9"/>
  <c r="R1100" i="9"/>
  <c r="S1100" i="9"/>
  <c r="T1100" i="9"/>
  <c r="U1100" i="9"/>
  <c r="V1100" i="9"/>
  <c r="W1100" i="9"/>
  <c r="X1100" i="9"/>
  <c r="Y1100" i="9"/>
  <c r="Z1100" i="9"/>
  <c r="AA1100" i="9"/>
  <c r="AB1100" i="9"/>
  <c r="AC1100" i="9"/>
  <c r="AD1100" i="9"/>
  <c r="AE1100" i="9"/>
  <c r="AF1100" i="9"/>
  <c r="AG1100" i="9"/>
  <c r="AH1100" i="9"/>
  <c r="AI1100" i="9"/>
  <c r="AJ1100" i="9"/>
  <c r="AK1100" i="9"/>
  <c r="AL1100" i="9"/>
  <c r="AM1100" i="9"/>
  <c r="AN1100" i="9"/>
  <c r="AO1100" i="9"/>
  <c r="AP1100" i="9"/>
  <c r="AQ1100" i="9"/>
  <c r="AR1100" i="9"/>
  <c r="AS1100" i="9"/>
  <c r="AT1100" i="9"/>
  <c r="AU1100" i="9"/>
  <c r="AV1100" i="9"/>
  <c r="AW1100" i="9"/>
  <c r="AX1100" i="9"/>
  <c r="AY1100" i="9"/>
  <c r="AZ1100" i="9"/>
  <c r="BA1100" i="9"/>
  <c r="BB1100" i="9"/>
  <c r="BC1100" i="9"/>
  <c r="BD1100" i="9"/>
  <c r="BE1100" i="9"/>
  <c r="BF1100" i="9"/>
  <c r="BG1100" i="9"/>
  <c r="BH1100" i="9"/>
  <c r="BI1100" i="9"/>
  <c r="BJ1100" i="9"/>
  <c r="BK1100" i="9"/>
  <c r="B1101" i="9"/>
  <c r="C1101" i="9"/>
  <c r="D1101" i="9"/>
  <c r="F1101" i="9" s="1"/>
  <c r="E1101" i="9"/>
  <c r="G1101" i="9"/>
  <c r="H1101" i="9"/>
  <c r="I1101" i="9"/>
  <c r="J1101" i="9"/>
  <c r="K1101" i="9"/>
  <c r="L1101" i="9"/>
  <c r="M1101" i="9"/>
  <c r="N1101" i="9"/>
  <c r="O1101" i="9"/>
  <c r="P1101" i="9"/>
  <c r="Q1101" i="9"/>
  <c r="R1101" i="9"/>
  <c r="S1101" i="9"/>
  <c r="T1101" i="9"/>
  <c r="U1101" i="9"/>
  <c r="V1101" i="9"/>
  <c r="W1101" i="9"/>
  <c r="X1101" i="9"/>
  <c r="Y1101" i="9"/>
  <c r="Z1101" i="9"/>
  <c r="AA1101" i="9"/>
  <c r="AB1101" i="9"/>
  <c r="AC1101" i="9"/>
  <c r="AD1101" i="9"/>
  <c r="AE1101" i="9"/>
  <c r="AF1101" i="9"/>
  <c r="AG1101" i="9"/>
  <c r="AH1101" i="9"/>
  <c r="AI1101" i="9"/>
  <c r="AJ1101" i="9"/>
  <c r="AK1101" i="9"/>
  <c r="AL1101" i="9"/>
  <c r="AM1101" i="9"/>
  <c r="AN1101" i="9"/>
  <c r="AO1101" i="9"/>
  <c r="AP1101" i="9"/>
  <c r="AQ1101" i="9"/>
  <c r="AR1101" i="9"/>
  <c r="AS1101" i="9"/>
  <c r="AT1101" i="9"/>
  <c r="AU1101" i="9"/>
  <c r="AV1101" i="9"/>
  <c r="AW1101" i="9"/>
  <c r="AX1101" i="9"/>
  <c r="AY1101" i="9"/>
  <c r="AZ1101" i="9"/>
  <c r="BA1101" i="9"/>
  <c r="BB1101" i="9"/>
  <c r="BC1101" i="9"/>
  <c r="BD1101" i="9"/>
  <c r="BE1101" i="9"/>
  <c r="BF1101" i="9"/>
  <c r="BG1101" i="9"/>
  <c r="BH1101" i="9"/>
  <c r="BI1101" i="9"/>
  <c r="BJ1101" i="9"/>
  <c r="BK1101" i="9"/>
  <c r="B1102" i="9"/>
  <c r="BM1102" i="9" s="1"/>
  <c r="C1102" i="9"/>
  <c r="D1102" i="9"/>
  <c r="F1102" i="9" s="1"/>
  <c r="E1102" i="9"/>
  <c r="G1102" i="9"/>
  <c r="H1102" i="9"/>
  <c r="I1102" i="9"/>
  <c r="J1102" i="9"/>
  <c r="K1102" i="9"/>
  <c r="L1102" i="9"/>
  <c r="M1102" i="9"/>
  <c r="N1102" i="9"/>
  <c r="O1102" i="9"/>
  <c r="P1102" i="9"/>
  <c r="Q1102" i="9"/>
  <c r="R1102" i="9"/>
  <c r="S1102" i="9"/>
  <c r="T1102" i="9"/>
  <c r="U1102" i="9"/>
  <c r="V1102" i="9"/>
  <c r="W1102" i="9"/>
  <c r="X1102" i="9"/>
  <c r="Y1102" i="9"/>
  <c r="Z1102" i="9"/>
  <c r="AA1102" i="9"/>
  <c r="AB1102" i="9"/>
  <c r="AC1102" i="9"/>
  <c r="AD1102" i="9"/>
  <c r="AE1102" i="9"/>
  <c r="AF1102" i="9"/>
  <c r="AG1102" i="9"/>
  <c r="AH1102" i="9"/>
  <c r="AI1102" i="9"/>
  <c r="AJ1102" i="9"/>
  <c r="AK1102" i="9"/>
  <c r="AL1102" i="9"/>
  <c r="AM1102" i="9"/>
  <c r="AN1102" i="9"/>
  <c r="AO1102" i="9"/>
  <c r="AP1102" i="9"/>
  <c r="AQ1102" i="9"/>
  <c r="AR1102" i="9"/>
  <c r="AS1102" i="9"/>
  <c r="AT1102" i="9"/>
  <c r="AU1102" i="9"/>
  <c r="AV1102" i="9"/>
  <c r="AW1102" i="9"/>
  <c r="AX1102" i="9"/>
  <c r="AY1102" i="9"/>
  <c r="AZ1102" i="9"/>
  <c r="BA1102" i="9"/>
  <c r="BB1102" i="9"/>
  <c r="BC1102" i="9"/>
  <c r="BD1102" i="9"/>
  <c r="BE1102" i="9"/>
  <c r="BF1102" i="9"/>
  <c r="BG1102" i="9"/>
  <c r="BH1102" i="9"/>
  <c r="BI1102" i="9"/>
  <c r="BJ1102" i="9"/>
  <c r="BK1102" i="9"/>
  <c r="B1103" i="9"/>
  <c r="BO1103" i="9" s="1"/>
  <c r="C1103" i="9"/>
  <c r="D1103" i="9"/>
  <c r="F1103" i="9" s="1"/>
  <c r="E1103" i="9"/>
  <c r="G1103" i="9"/>
  <c r="H1103" i="9"/>
  <c r="I1103" i="9"/>
  <c r="J1103" i="9"/>
  <c r="K1103" i="9"/>
  <c r="L1103" i="9"/>
  <c r="M1103" i="9"/>
  <c r="N1103" i="9"/>
  <c r="O1103" i="9"/>
  <c r="P1103" i="9"/>
  <c r="Q1103" i="9"/>
  <c r="R1103" i="9"/>
  <c r="S1103" i="9"/>
  <c r="T1103" i="9"/>
  <c r="U1103" i="9"/>
  <c r="V1103" i="9"/>
  <c r="W1103" i="9"/>
  <c r="X1103" i="9"/>
  <c r="Y1103" i="9"/>
  <c r="Z1103" i="9"/>
  <c r="AA1103" i="9"/>
  <c r="AB1103" i="9"/>
  <c r="AC1103" i="9"/>
  <c r="AD1103" i="9"/>
  <c r="AE1103" i="9"/>
  <c r="AF1103" i="9"/>
  <c r="AG1103" i="9"/>
  <c r="AH1103" i="9"/>
  <c r="AI1103" i="9"/>
  <c r="AJ1103" i="9"/>
  <c r="AK1103" i="9"/>
  <c r="AL1103" i="9"/>
  <c r="AM1103" i="9"/>
  <c r="AN1103" i="9"/>
  <c r="AO1103" i="9"/>
  <c r="AP1103" i="9"/>
  <c r="AQ1103" i="9"/>
  <c r="AR1103" i="9"/>
  <c r="AS1103" i="9"/>
  <c r="AT1103" i="9"/>
  <c r="AU1103" i="9"/>
  <c r="AV1103" i="9"/>
  <c r="AW1103" i="9"/>
  <c r="AX1103" i="9"/>
  <c r="AY1103" i="9"/>
  <c r="AZ1103" i="9"/>
  <c r="BA1103" i="9"/>
  <c r="BB1103" i="9"/>
  <c r="BC1103" i="9"/>
  <c r="BD1103" i="9"/>
  <c r="BE1103" i="9"/>
  <c r="BF1103" i="9"/>
  <c r="BG1103" i="9"/>
  <c r="BH1103" i="9"/>
  <c r="BI1103" i="9"/>
  <c r="BJ1103" i="9"/>
  <c r="BK1103" i="9"/>
  <c r="B1104" i="9"/>
  <c r="C1104" i="9"/>
  <c r="D1104" i="9"/>
  <c r="F1104" i="9" s="1"/>
  <c r="E1104" i="9"/>
  <c r="G1104" i="9"/>
  <c r="H1104" i="9"/>
  <c r="I1104" i="9"/>
  <c r="J1104" i="9"/>
  <c r="K1104" i="9"/>
  <c r="L1104" i="9"/>
  <c r="M1104" i="9"/>
  <c r="N1104" i="9"/>
  <c r="O1104" i="9"/>
  <c r="P1104" i="9"/>
  <c r="Q1104" i="9"/>
  <c r="R1104" i="9"/>
  <c r="S1104" i="9"/>
  <c r="T1104" i="9"/>
  <c r="U1104" i="9"/>
  <c r="V1104" i="9"/>
  <c r="W1104" i="9"/>
  <c r="X1104" i="9"/>
  <c r="Y1104" i="9"/>
  <c r="Z1104" i="9"/>
  <c r="AA1104" i="9"/>
  <c r="AB1104" i="9"/>
  <c r="AC1104" i="9"/>
  <c r="AD1104" i="9"/>
  <c r="AE1104" i="9"/>
  <c r="AF1104" i="9"/>
  <c r="AG1104" i="9"/>
  <c r="AH1104" i="9"/>
  <c r="AI1104" i="9"/>
  <c r="AJ1104" i="9"/>
  <c r="AK1104" i="9"/>
  <c r="AL1104" i="9"/>
  <c r="AM1104" i="9"/>
  <c r="AN1104" i="9"/>
  <c r="AO1104" i="9"/>
  <c r="AP1104" i="9"/>
  <c r="AQ1104" i="9"/>
  <c r="AR1104" i="9"/>
  <c r="AS1104" i="9"/>
  <c r="AT1104" i="9"/>
  <c r="AU1104" i="9"/>
  <c r="AV1104" i="9"/>
  <c r="AW1104" i="9"/>
  <c r="AX1104" i="9"/>
  <c r="AY1104" i="9"/>
  <c r="AZ1104" i="9"/>
  <c r="BA1104" i="9"/>
  <c r="BB1104" i="9"/>
  <c r="BC1104" i="9"/>
  <c r="BD1104" i="9"/>
  <c r="BE1104" i="9"/>
  <c r="BF1104" i="9"/>
  <c r="BG1104" i="9"/>
  <c r="BH1104" i="9"/>
  <c r="BI1104" i="9"/>
  <c r="BJ1104" i="9"/>
  <c r="BK1104" i="9"/>
  <c r="B1105" i="9"/>
  <c r="BO1105" i="9" s="1"/>
  <c r="C1105" i="9"/>
  <c r="D1105" i="9"/>
  <c r="F1105" i="9" s="1"/>
  <c r="E1105" i="9"/>
  <c r="G1105" i="9"/>
  <c r="H1105" i="9"/>
  <c r="I1105" i="9"/>
  <c r="J1105" i="9"/>
  <c r="K1105" i="9"/>
  <c r="L1105" i="9"/>
  <c r="M1105" i="9"/>
  <c r="N1105" i="9"/>
  <c r="O1105" i="9"/>
  <c r="P1105" i="9"/>
  <c r="Q1105" i="9"/>
  <c r="R1105" i="9"/>
  <c r="S1105" i="9"/>
  <c r="T1105" i="9"/>
  <c r="U1105" i="9"/>
  <c r="V1105" i="9"/>
  <c r="W1105" i="9"/>
  <c r="X1105" i="9"/>
  <c r="Y1105" i="9"/>
  <c r="Z1105" i="9"/>
  <c r="AA1105" i="9"/>
  <c r="AB1105" i="9"/>
  <c r="AC1105" i="9"/>
  <c r="AD1105" i="9"/>
  <c r="AE1105" i="9"/>
  <c r="AF1105" i="9"/>
  <c r="AG1105" i="9"/>
  <c r="AH1105" i="9"/>
  <c r="AI1105" i="9"/>
  <c r="AJ1105" i="9"/>
  <c r="AK1105" i="9"/>
  <c r="AL1105" i="9"/>
  <c r="AM1105" i="9"/>
  <c r="AN1105" i="9"/>
  <c r="AO1105" i="9"/>
  <c r="AP1105" i="9"/>
  <c r="AQ1105" i="9"/>
  <c r="AR1105" i="9"/>
  <c r="AS1105" i="9"/>
  <c r="AT1105" i="9"/>
  <c r="AU1105" i="9"/>
  <c r="AV1105" i="9"/>
  <c r="AW1105" i="9"/>
  <c r="AX1105" i="9"/>
  <c r="AY1105" i="9"/>
  <c r="AZ1105" i="9"/>
  <c r="BA1105" i="9"/>
  <c r="BB1105" i="9"/>
  <c r="BC1105" i="9"/>
  <c r="BD1105" i="9"/>
  <c r="BE1105" i="9"/>
  <c r="BF1105" i="9"/>
  <c r="BG1105" i="9"/>
  <c r="BH1105" i="9"/>
  <c r="BI1105" i="9"/>
  <c r="BJ1105" i="9"/>
  <c r="BK1105" i="9"/>
  <c r="B1106" i="9"/>
  <c r="BN1106" i="9" s="1"/>
  <c r="C1106" i="9"/>
  <c r="D1106" i="9"/>
  <c r="F1106" i="9" s="1"/>
  <c r="E1106" i="9"/>
  <c r="G1106" i="9"/>
  <c r="H1106" i="9"/>
  <c r="I1106" i="9"/>
  <c r="J1106" i="9"/>
  <c r="K1106" i="9"/>
  <c r="L1106" i="9"/>
  <c r="M1106" i="9"/>
  <c r="N1106" i="9"/>
  <c r="O1106" i="9"/>
  <c r="P1106" i="9"/>
  <c r="Q1106" i="9"/>
  <c r="R1106" i="9"/>
  <c r="S1106" i="9"/>
  <c r="T1106" i="9"/>
  <c r="U1106" i="9"/>
  <c r="V1106" i="9"/>
  <c r="W1106" i="9"/>
  <c r="X1106" i="9"/>
  <c r="Y1106" i="9"/>
  <c r="Z1106" i="9"/>
  <c r="AA1106" i="9"/>
  <c r="AB1106" i="9"/>
  <c r="AC1106" i="9"/>
  <c r="AD1106" i="9"/>
  <c r="AE1106" i="9"/>
  <c r="AF1106" i="9"/>
  <c r="AG1106" i="9"/>
  <c r="AH1106" i="9"/>
  <c r="AI1106" i="9"/>
  <c r="AJ1106" i="9"/>
  <c r="AK1106" i="9"/>
  <c r="AL1106" i="9"/>
  <c r="AM1106" i="9"/>
  <c r="AN1106" i="9"/>
  <c r="AO1106" i="9"/>
  <c r="AP1106" i="9"/>
  <c r="AQ1106" i="9"/>
  <c r="AR1106" i="9"/>
  <c r="AS1106" i="9"/>
  <c r="AT1106" i="9"/>
  <c r="AU1106" i="9"/>
  <c r="AV1106" i="9"/>
  <c r="AW1106" i="9"/>
  <c r="AX1106" i="9"/>
  <c r="AY1106" i="9"/>
  <c r="AZ1106" i="9"/>
  <c r="BA1106" i="9"/>
  <c r="BB1106" i="9"/>
  <c r="BC1106" i="9"/>
  <c r="BD1106" i="9"/>
  <c r="BE1106" i="9"/>
  <c r="BF1106" i="9"/>
  <c r="BG1106" i="9"/>
  <c r="BH1106" i="9"/>
  <c r="BI1106" i="9"/>
  <c r="BJ1106" i="9"/>
  <c r="BK1106" i="9"/>
  <c r="B1107" i="9"/>
  <c r="BL1107" i="9" s="1"/>
  <c r="C1107" i="9"/>
  <c r="D1107" i="9"/>
  <c r="F1107" i="9" s="1"/>
  <c r="E1107" i="9"/>
  <c r="G1107" i="9"/>
  <c r="H1107" i="9"/>
  <c r="I1107" i="9"/>
  <c r="J1107" i="9"/>
  <c r="K1107" i="9"/>
  <c r="L1107" i="9"/>
  <c r="M1107" i="9"/>
  <c r="N1107" i="9"/>
  <c r="O1107" i="9"/>
  <c r="P1107" i="9"/>
  <c r="Q1107" i="9"/>
  <c r="R1107" i="9"/>
  <c r="S1107" i="9"/>
  <c r="T1107" i="9"/>
  <c r="U1107" i="9"/>
  <c r="V1107" i="9"/>
  <c r="W1107" i="9"/>
  <c r="X1107" i="9"/>
  <c r="Y1107" i="9"/>
  <c r="Z1107" i="9"/>
  <c r="AA1107" i="9"/>
  <c r="AB1107" i="9"/>
  <c r="AC1107" i="9"/>
  <c r="AD1107" i="9"/>
  <c r="AE1107" i="9"/>
  <c r="AF1107" i="9"/>
  <c r="AG1107" i="9"/>
  <c r="AH1107" i="9"/>
  <c r="AI1107" i="9"/>
  <c r="AJ1107" i="9"/>
  <c r="AK1107" i="9"/>
  <c r="AL1107" i="9"/>
  <c r="AM1107" i="9"/>
  <c r="AN1107" i="9"/>
  <c r="AO1107" i="9"/>
  <c r="AP1107" i="9"/>
  <c r="AQ1107" i="9"/>
  <c r="AR1107" i="9"/>
  <c r="AS1107" i="9"/>
  <c r="AT1107" i="9"/>
  <c r="AU1107" i="9"/>
  <c r="AV1107" i="9"/>
  <c r="AW1107" i="9"/>
  <c r="AX1107" i="9"/>
  <c r="AY1107" i="9"/>
  <c r="AZ1107" i="9"/>
  <c r="BA1107" i="9"/>
  <c r="BB1107" i="9"/>
  <c r="BC1107" i="9"/>
  <c r="BD1107" i="9"/>
  <c r="BE1107" i="9"/>
  <c r="BF1107" i="9"/>
  <c r="BG1107" i="9"/>
  <c r="BH1107" i="9"/>
  <c r="BI1107" i="9"/>
  <c r="BJ1107" i="9"/>
  <c r="BK1107" i="9"/>
  <c r="B1108" i="9"/>
  <c r="BO1108" i="9" s="1"/>
  <c r="C1108" i="9"/>
  <c r="D1108" i="9"/>
  <c r="F1108" i="9" s="1"/>
  <c r="E1108" i="9"/>
  <c r="G1108" i="9"/>
  <c r="H1108" i="9"/>
  <c r="I1108" i="9"/>
  <c r="J1108" i="9"/>
  <c r="K1108" i="9"/>
  <c r="L1108" i="9"/>
  <c r="M1108" i="9"/>
  <c r="N1108" i="9"/>
  <c r="O1108" i="9"/>
  <c r="P1108" i="9"/>
  <c r="Q1108" i="9"/>
  <c r="R1108" i="9"/>
  <c r="S1108" i="9"/>
  <c r="T1108" i="9"/>
  <c r="U1108" i="9"/>
  <c r="V1108" i="9"/>
  <c r="W1108" i="9"/>
  <c r="X1108" i="9"/>
  <c r="Y1108" i="9"/>
  <c r="Z1108" i="9"/>
  <c r="AA1108" i="9"/>
  <c r="AB1108" i="9"/>
  <c r="AC1108" i="9"/>
  <c r="AD1108" i="9"/>
  <c r="AE1108" i="9"/>
  <c r="AF1108" i="9"/>
  <c r="AG1108" i="9"/>
  <c r="AH1108" i="9"/>
  <c r="AI1108" i="9"/>
  <c r="AJ1108" i="9"/>
  <c r="AK1108" i="9"/>
  <c r="AL1108" i="9"/>
  <c r="AM1108" i="9"/>
  <c r="AN1108" i="9"/>
  <c r="AO1108" i="9"/>
  <c r="AP1108" i="9"/>
  <c r="AQ1108" i="9"/>
  <c r="AR1108" i="9"/>
  <c r="AS1108" i="9"/>
  <c r="AT1108" i="9"/>
  <c r="AU1108" i="9"/>
  <c r="AV1108" i="9"/>
  <c r="AW1108" i="9"/>
  <c r="AX1108" i="9"/>
  <c r="AY1108" i="9"/>
  <c r="AZ1108" i="9"/>
  <c r="BA1108" i="9"/>
  <c r="BB1108" i="9"/>
  <c r="BC1108" i="9"/>
  <c r="BD1108" i="9"/>
  <c r="BE1108" i="9"/>
  <c r="BF1108" i="9"/>
  <c r="BG1108" i="9"/>
  <c r="BH1108" i="9"/>
  <c r="BI1108" i="9"/>
  <c r="BJ1108" i="9"/>
  <c r="BK1108" i="9"/>
  <c r="B1109" i="9"/>
  <c r="BL1109" i="9" s="1"/>
  <c r="C1109" i="9"/>
  <c r="D1109" i="9"/>
  <c r="F1109" i="9" s="1"/>
  <c r="E1109" i="9"/>
  <c r="G1109" i="9"/>
  <c r="H1109" i="9"/>
  <c r="I1109" i="9"/>
  <c r="J1109" i="9"/>
  <c r="K1109" i="9"/>
  <c r="L1109" i="9"/>
  <c r="M1109" i="9"/>
  <c r="N1109" i="9"/>
  <c r="O1109" i="9"/>
  <c r="P1109" i="9"/>
  <c r="Q1109" i="9"/>
  <c r="R1109" i="9"/>
  <c r="S1109" i="9"/>
  <c r="T1109" i="9"/>
  <c r="U1109" i="9"/>
  <c r="V1109" i="9"/>
  <c r="W1109" i="9"/>
  <c r="X1109" i="9"/>
  <c r="Y1109" i="9"/>
  <c r="Z1109" i="9"/>
  <c r="AA1109" i="9"/>
  <c r="AB1109" i="9"/>
  <c r="AC1109" i="9"/>
  <c r="AD1109" i="9"/>
  <c r="AE1109" i="9"/>
  <c r="AF1109" i="9"/>
  <c r="AG1109" i="9"/>
  <c r="AH1109" i="9"/>
  <c r="AI1109" i="9"/>
  <c r="AJ1109" i="9"/>
  <c r="AK1109" i="9"/>
  <c r="AL1109" i="9"/>
  <c r="AM1109" i="9"/>
  <c r="AN1109" i="9"/>
  <c r="AO1109" i="9"/>
  <c r="AP1109" i="9"/>
  <c r="AQ1109" i="9"/>
  <c r="AR1109" i="9"/>
  <c r="AS1109" i="9"/>
  <c r="AT1109" i="9"/>
  <c r="AU1109" i="9"/>
  <c r="AV1109" i="9"/>
  <c r="AW1109" i="9"/>
  <c r="AX1109" i="9"/>
  <c r="AY1109" i="9"/>
  <c r="AZ1109" i="9"/>
  <c r="BA1109" i="9"/>
  <c r="BB1109" i="9"/>
  <c r="BC1109" i="9"/>
  <c r="BD1109" i="9"/>
  <c r="BE1109" i="9"/>
  <c r="BF1109" i="9"/>
  <c r="BG1109" i="9"/>
  <c r="BH1109" i="9"/>
  <c r="BI1109" i="9"/>
  <c r="BJ1109" i="9"/>
  <c r="BK1109" i="9"/>
  <c r="B1110" i="9"/>
  <c r="C1110" i="9"/>
  <c r="D1110" i="9"/>
  <c r="F1110" i="9" s="1"/>
  <c r="E1110" i="9"/>
  <c r="G1110" i="9"/>
  <c r="H1110" i="9"/>
  <c r="I1110" i="9"/>
  <c r="J1110" i="9"/>
  <c r="K1110" i="9"/>
  <c r="L1110" i="9"/>
  <c r="M1110" i="9"/>
  <c r="N1110" i="9"/>
  <c r="O1110" i="9"/>
  <c r="P1110" i="9"/>
  <c r="Q1110" i="9"/>
  <c r="R1110" i="9"/>
  <c r="S1110" i="9"/>
  <c r="T1110" i="9"/>
  <c r="U1110" i="9"/>
  <c r="V1110" i="9"/>
  <c r="W1110" i="9"/>
  <c r="X1110" i="9"/>
  <c r="Y1110" i="9"/>
  <c r="Z1110" i="9"/>
  <c r="AA1110" i="9"/>
  <c r="AB1110" i="9"/>
  <c r="AC1110" i="9"/>
  <c r="AD1110" i="9"/>
  <c r="AE1110" i="9"/>
  <c r="AF1110" i="9"/>
  <c r="AG1110" i="9"/>
  <c r="AH1110" i="9"/>
  <c r="AI1110" i="9"/>
  <c r="AJ1110" i="9"/>
  <c r="AK1110" i="9"/>
  <c r="AL1110" i="9"/>
  <c r="AM1110" i="9"/>
  <c r="AN1110" i="9"/>
  <c r="AO1110" i="9"/>
  <c r="AP1110" i="9"/>
  <c r="AQ1110" i="9"/>
  <c r="AR1110" i="9"/>
  <c r="AS1110" i="9"/>
  <c r="AT1110" i="9"/>
  <c r="AU1110" i="9"/>
  <c r="AV1110" i="9"/>
  <c r="AW1110" i="9"/>
  <c r="AX1110" i="9"/>
  <c r="AY1110" i="9"/>
  <c r="AZ1110" i="9"/>
  <c r="BA1110" i="9"/>
  <c r="BB1110" i="9"/>
  <c r="BC1110" i="9"/>
  <c r="BD1110" i="9"/>
  <c r="BE1110" i="9"/>
  <c r="BF1110" i="9"/>
  <c r="BG1110" i="9"/>
  <c r="BH1110" i="9"/>
  <c r="BI1110" i="9"/>
  <c r="BJ1110" i="9"/>
  <c r="BK1110" i="9"/>
  <c r="B1111" i="9"/>
  <c r="BL1111" i="9" s="1"/>
  <c r="C1111" i="9"/>
  <c r="D1111" i="9"/>
  <c r="F1111" i="9" s="1"/>
  <c r="E1111" i="9"/>
  <c r="G1111" i="9"/>
  <c r="H1111" i="9"/>
  <c r="I1111" i="9"/>
  <c r="J1111" i="9"/>
  <c r="K1111" i="9"/>
  <c r="L1111" i="9"/>
  <c r="M1111" i="9"/>
  <c r="N1111" i="9"/>
  <c r="O1111" i="9"/>
  <c r="P1111" i="9"/>
  <c r="Q1111" i="9"/>
  <c r="R1111" i="9"/>
  <c r="S1111" i="9"/>
  <c r="T1111" i="9"/>
  <c r="U1111" i="9"/>
  <c r="V1111" i="9"/>
  <c r="W1111" i="9"/>
  <c r="X1111" i="9"/>
  <c r="Y1111" i="9"/>
  <c r="Z1111" i="9"/>
  <c r="AA1111" i="9"/>
  <c r="AB1111" i="9"/>
  <c r="AC1111" i="9"/>
  <c r="AD1111" i="9"/>
  <c r="AE1111" i="9"/>
  <c r="AF1111" i="9"/>
  <c r="AG1111" i="9"/>
  <c r="AH1111" i="9"/>
  <c r="AI1111" i="9"/>
  <c r="AJ1111" i="9"/>
  <c r="AK1111" i="9"/>
  <c r="AL1111" i="9"/>
  <c r="AM1111" i="9"/>
  <c r="AN1111" i="9"/>
  <c r="AO1111" i="9"/>
  <c r="AP1111" i="9"/>
  <c r="AQ1111" i="9"/>
  <c r="AR1111" i="9"/>
  <c r="AS1111" i="9"/>
  <c r="AT1111" i="9"/>
  <c r="AU1111" i="9"/>
  <c r="AV1111" i="9"/>
  <c r="AW1111" i="9"/>
  <c r="AX1111" i="9"/>
  <c r="AY1111" i="9"/>
  <c r="AZ1111" i="9"/>
  <c r="BA1111" i="9"/>
  <c r="BB1111" i="9"/>
  <c r="BC1111" i="9"/>
  <c r="BD1111" i="9"/>
  <c r="BE1111" i="9"/>
  <c r="BF1111" i="9"/>
  <c r="BG1111" i="9"/>
  <c r="BH1111" i="9"/>
  <c r="BI1111" i="9"/>
  <c r="BJ1111" i="9"/>
  <c r="BK1111" i="9"/>
  <c r="B1112" i="9"/>
  <c r="C1112" i="9"/>
  <c r="D1112" i="9"/>
  <c r="F1112" i="9" s="1"/>
  <c r="E1112" i="9"/>
  <c r="G1112" i="9"/>
  <c r="H1112" i="9"/>
  <c r="I1112" i="9"/>
  <c r="J1112" i="9"/>
  <c r="K1112" i="9"/>
  <c r="L1112" i="9"/>
  <c r="M1112" i="9"/>
  <c r="N1112" i="9"/>
  <c r="O1112" i="9"/>
  <c r="P1112" i="9"/>
  <c r="Q1112" i="9"/>
  <c r="R1112" i="9"/>
  <c r="S1112" i="9"/>
  <c r="T1112" i="9"/>
  <c r="U1112" i="9"/>
  <c r="V1112" i="9"/>
  <c r="W1112" i="9"/>
  <c r="X1112" i="9"/>
  <c r="Y1112" i="9"/>
  <c r="Z1112" i="9"/>
  <c r="AA1112" i="9"/>
  <c r="AB1112" i="9"/>
  <c r="AC1112" i="9"/>
  <c r="AD1112" i="9"/>
  <c r="AE1112" i="9"/>
  <c r="AF1112" i="9"/>
  <c r="AG1112" i="9"/>
  <c r="AH1112" i="9"/>
  <c r="AI1112" i="9"/>
  <c r="AJ1112" i="9"/>
  <c r="AK1112" i="9"/>
  <c r="AL1112" i="9"/>
  <c r="AM1112" i="9"/>
  <c r="AN1112" i="9"/>
  <c r="AO1112" i="9"/>
  <c r="AP1112" i="9"/>
  <c r="AQ1112" i="9"/>
  <c r="AR1112" i="9"/>
  <c r="AS1112" i="9"/>
  <c r="AT1112" i="9"/>
  <c r="AU1112" i="9"/>
  <c r="AV1112" i="9"/>
  <c r="AW1112" i="9"/>
  <c r="AX1112" i="9"/>
  <c r="AY1112" i="9"/>
  <c r="AZ1112" i="9"/>
  <c r="BA1112" i="9"/>
  <c r="BB1112" i="9"/>
  <c r="BC1112" i="9"/>
  <c r="BD1112" i="9"/>
  <c r="BE1112" i="9"/>
  <c r="BF1112" i="9"/>
  <c r="BG1112" i="9"/>
  <c r="BH1112" i="9"/>
  <c r="BI1112" i="9"/>
  <c r="BJ1112" i="9"/>
  <c r="BK1112" i="9"/>
  <c r="B1113" i="9"/>
  <c r="C1113" i="9"/>
  <c r="D1113" i="9"/>
  <c r="F1113" i="9" s="1"/>
  <c r="E1113" i="9"/>
  <c r="G1113" i="9"/>
  <c r="H1113" i="9"/>
  <c r="I1113" i="9"/>
  <c r="J1113" i="9"/>
  <c r="K1113" i="9"/>
  <c r="L1113" i="9"/>
  <c r="M1113" i="9"/>
  <c r="N1113" i="9"/>
  <c r="O1113" i="9"/>
  <c r="P1113" i="9"/>
  <c r="Q1113" i="9"/>
  <c r="R1113" i="9"/>
  <c r="S1113" i="9"/>
  <c r="T1113" i="9"/>
  <c r="U1113" i="9"/>
  <c r="V1113" i="9"/>
  <c r="W1113" i="9"/>
  <c r="X1113" i="9"/>
  <c r="Y1113" i="9"/>
  <c r="Z1113" i="9"/>
  <c r="AA1113" i="9"/>
  <c r="AB1113" i="9"/>
  <c r="AC1113" i="9"/>
  <c r="AD1113" i="9"/>
  <c r="AE1113" i="9"/>
  <c r="AF1113" i="9"/>
  <c r="AG1113" i="9"/>
  <c r="AH1113" i="9"/>
  <c r="AI1113" i="9"/>
  <c r="AJ1113" i="9"/>
  <c r="AK1113" i="9"/>
  <c r="AL1113" i="9"/>
  <c r="AM1113" i="9"/>
  <c r="AN1113" i="9"/>
  <c r="AO1113" i="9"/>
  <c r="AP1113" i="9"/>
  <c r="AQ1113" i="9"/>
  <c r="AR1113" i="9"/>
  <c r="AS1113" i="9"/>
  <c r="AT1113" i="9"/>
  <c r="AU1113" i="9"/>
  <c r="AV1113" i="9"/>
  <c r="AW1113" i="9"/>
  <c r="AX1113" i="9"/>
  <c r="AY1113" i="9"/>
  <c r="AZ1113" i="9"/>
  <c r="BA1113" i="9"/>
  <c r="BB1113" i="9"/>
  <c r="BC1113" i="9"/>
  <c r="BD1113" i="9"/>
  <c r="BE1113" i="9"/>
  <c r="BF1113" i="9"/>
  <c r="BG1113" i="9"/>
  <c r="BH1113" i="9"/>
  <c r="BI1113" i="9"/>
  <c r="BJ1113" i="9"/>
  <c r="BK1113" i="9"/>
  <c r="B1114" i="9"/>
  <c r="BL1114" i="9" s="1"/>
  <c r="C1114" i="9"/>
  <c r="D1114" i="9"/>
  <c r="F1114" i="9" s="1"/>
  <c r="E1114" i="9"/>
  <c r="G1114" i="9"/>
  <c r="H1114" i="9"/>
  <c r="I1114" i="9"/>
  <c r="J1114" i="9"/>
  <c r="K1114" i="9"/>
  <c r="L1114" i="9"/>
  <c r="M1114" i="9"/>
  <c r="N1114" i="9"/>
  <c r="O1114" i="9"/>
  <c r="P1114" i="9"/>
  <c r="Q1114" i="9"/>
  <c r="R1114" i="9"/>
  <c r="S1114" i="9"/>
  <c r="T1114" i="9"/>
  <c r="U1114" i="9"/>
  <c r="V1114" i="9"/>
  <c r="W1114" i="9"/>
  <c r="X1114" i="9"/>
  <c r="Y1114" i="9"/>
  <c r="Z1114" i="9"/>
  <c r="AA1114" i="9"/>
  <c r="AB1114" i="9"/>
  <c r="AC1114" i="9"/>
  <c r="AD1114" i="9"/>
  <c r="AE1114" i="9"/>
  <c r="AF1114" i="9"/>
  <c r="AG1114" i="9"/>
  <c r="AH1114" i="9"/>
  <c r="AI1114" i="9"/>
  <c r="AJ1114" i="9"/>
  <c r="AK1114" i="9"/>
  <c r="AL1114" i="9"/>
  <c r="AM1114" i="9"/>
  <c r="AN1114" i="9"/>
  <c r="AO1114" i="9"/>
  <c r="AP1114" i="9"/>
  <c r="AQ1114" i="9"/>
  <c r="AR1114" i="9"/>
  <c r="AS1114" i="9"/>
  <c r="AT1114" i="9"/>
  <c r="AU1114" i="9"/>
  <c r="AV1114" i="9"/>
  <c r="AW1114" i="9"/>
  <c r="AX1114" i="9"/>
  <c r="AY1114" i="9"/>
  <c r="AZ1114" i="9"/>
  <c r="BA1114" i="9"/>
  <c r="BB1114" i="9"/>
  <c r="BC1114" i="9"/>
  <c r="BD1114" i="9"/>
  <c r="BE1114" i="9"/>
  <c r="BF1114" i="9"/>
  <c r="BG1114" i="9"/>
  <c r="BH1114" i="9"/>
  <c r="BI1114" i="9"/>
  <c r="BJ1114" i="9"/>
  <c r="BK1114" i="9"/>
  <c r="B1115" i="9"/>
  <c r="C1115" i="9"/>
  <c r="D1115" i="9"/>
  <c r="F1115" i="9" s="1"/>
  <c r="E1115" i="9"/>
  <c r="G1115" i="9"/>
  <c r="H1115" i="9"/>
  <c r="I1115" i="9"/>
  <c r="J1115" i="9"/>
  <c r="K1115" i="9"/>
  <c r="L1115" i="9"/>
  <c r="M1115" i="9"/>
  <c r="N1115" i="9"/>
  <c r="O1115" i="9"/>
  <c r="P1115" i="9"/>
  <c r="Q1115" i="9"/>
  <c r="R1115" i="9"/>
  <c r="S1115" i="9"/>
  <c r="T1115" i="9"/>
  <c r="U1115" i="9"/>
  <c r="V1115" i="9"/>
  <c r="W1115" i="9"/>
  <c r="X1115" i="9"/>
  <c r="Y1115" i="9"/>
  <c r="Z1115" i="9"/>
  <c r="AA1115" i="9"/>
  <c r="AB1115" i="9"/>
  <c r="AC1115" i="9"/>
  <c r="AD1115" i="9"/>
  <c r="AE1115" i="9"/>
  <c r="AF1115" i="9"/>
  <c r="AG1115" i="9"/>
  <c r="AH1115" i="9"/>
  <c r="AI1115" i="9"/>
  <c r="AJ1115" i="9"/>
  <c r="AK1115" i="9"/>
  <c r="AL1115" i="9"/>
  <c r="AM1115" i="9"/>
  <c r="AN1115" i="9"/>
  <c r="AO1115" i="9"/>
  <c r="AP1115" i="9"/>
  <c r="AQ1115" i="9"/>
  <c r="AR1115" i="9"/>
  <c r="AS1115" i="9"/>
  <c r="AT1115" i="9"/>
  <c r="AU1115" i="9"/>
  <c r="AV1115" i="9"/>
  <c r="AW1115" i="9"/>
  <c r="AX1115" i="9"/>
  <c r="AY1115" i="9"/>
  <c r="AZ1115" i="9"/>
  <c r="BA1115" i="9"/>
  <c r="BB1115" i="9"/>
  <c r="BC1115" i="9"/>
  <c r="BD1115" i="9"/>
  <c r="BE1115" i="9"/>
  <c r="BF1115" i="9"/>
  <c r="BG1115" i="9"/>
  <c r="BH1115" i="9"/>
  <c r="BI1115" i="9"/>
  <c r="BJ1115" i="9"/>
  <c r="BK1115" i="9"/>
  <c r="B1116" i="9"/>
  <c r="C1116" i="9"/>
  <c r="D1116" i="9"/>
  <c r="F1116" i="9" s="1"/>
  <c r="E1116" i="9"/>
  <c r="G1116" i="9"/>
  <c r="H1116" i="9"/>
  <c r="I1116" i="9"/>
  <c r="J1116" i="9"/>
  <c r="K1116" i="9"/>
  <c r="L1116" i="9"/>
  <c r="M1116" i="9"/>
  <c r="N1116" i="9"/>
  <c r="O1116" i="9"/>
  <c r="P1116" i="9"/>
  <c r="Q1116" i="9"/>
  <c r="R1116" i="9"/>
  <c r="S1116" i="9"/>
  <c r="T1116" i="9"/>
  <c r="U1116" i="9"/>
  <c r="V1116" i="9"/>
  <c r="W1116" i="9"/>
  <c r="X1116" i="9"/>
  <c r="Y1116" i="9"/>
  <c r="Z1116" i="9"/>
  <c r="AA1116" i="9"/>
  <c r="AB1116" i="9"/>
  <c r="AC1116" i="9"/>
  <c r="AD1116" i="9"/>
  <c r="AE1116" i="9"/>
  <c r="AF1116" i="9"/>
  <c r="AG1116" i="9"/>
  <c r="AH1116" i="9"/>
  <c r="AI1116" i="9"/>
  <c r="AJ1116" i="9"/>
  <c r="AK1116" i="9"/>
  <c r="AL1116" i="9"/>
  <c r="AM1116" i="9"/>
  <c r="AN1116" i="9"/>
  <c r="AO1116" i="9"/>
  <c r="AP1116" i="9"/>
  <c r="AQ1116" i="9"/>
  <c r="AR1116" i="9"/>
  <c r="AS1116" i="9"/>
  <c r="AT1116" i="9"/>
  <c r="AU1116" i="9"/>
  <c r="AV1116" i="9"/>
  <c r="AW1116" i="9"/>
  <c r="AX1116" i="9"/>
  <c r="AY1116" i="9"/>
  <c r="AZ1116" i="9"/>
  <c r="BA1116" i="9"/>
  <c r="BB1116" i="9"/>
  <c r="BC1116" i="9"/>
  <c r="BD1116" i="9"/>
  <c r="BE1116" i="9"/>
  <c r="BF1116" i="9"/>
  <c r="BG1116" i="9"/>
  <c r="BH1116" i="9"/>
  <c r="BI1116" i="9"/>
  <c r="BJ1116" i="9"/>
  <c r="BK1116" i="9"/>
  <c r="B1117" i="9"/>
  <c r="BP1117" i="9" s="1"/>
  <c r="C1117" i="9"/>
  <c r="D1117" i="9"/>
  <c r="F1117" i="9" s="1"/>
  <c r="E1117" i="9"/>
  <c r="G1117" i="9"/>
  <c r="H1117" i="9"/>
  <c r="I1117" i="9"/>
  <c r="J1117" i="9"/>
  <c r="K1117" i="9"/>
  <c r="L1117" i="9"/>
  <c r="M1117" i="9"/>
  <c r="N1117" i="9"/>
  <c r="O1117" i="9"/>
  <c r="P1117" i="9"/>
  <c r="Q1117" i="9"/>
  <c r="R1117" i="9"/>
  <c r="S1117" i="9"/>
  <c r="T1117" i="9"/>
  <c r="U1117" i="9"/>
  <c r="V1117" i="9"/>
  <c r="W1117" i="9"/>
  <c r="X1117" i="9"/>
  <c r="Y1117" i="9"/>
  <c r="Z1117" i="9"/>
  <c r="AA1117" i="9"/>
  <c r="AB1117" i="9"/>
  <c r="AC1117" i="9"/>
  <c r="AD1117" i="9"/>
  <c r="AE1117" i="9"/>
  <c r="AF1117" i="9"/>
  <c r="AG1117" i="9"/>
  <c r="AH1117" i="9"/>
  <c r="AI1117" i="9"/>
  <c r="AJ1117" i="9"/>
  <c r="AK1117" i="9"/>
  <c r="AL1117" i="9"/>
  <c r="AM1117" i="9"/>
  <c r="AN1117" i="9"/>
  <c r="AO1117" i="9"/>
  <c r="AP1117" i="9"/>
  <c r="AQ1117" i="9"/>
  <c r="AR1117" i="9"/>
  <c r="AS1117" i="9"/>
  <c r="AT1117" i="9"/>
  <c r="AU1117" i="9"/>
  <c r="AV1117" i="9"/>
  <c r="AW1117" i="9"/>
  <c r="AX1117" i="9"/>
  <c r="AY1117" i="9"/>
  <c r="AZ1117" i="9"/>
  <c r="BA1117" i="9"/>
  <c r="BB1117" i="9"/>
  <c r="BC1117" i="9"/>
  <c r="BD1117" i="9"/>
  <c r="BE1117" i="9"/>
  <c r="BF1117" i="9"/>
  <c r="BG1117" i="9"/>
  <c r="BH1117" i="9"/>
  <c r="BI1117" i="9"/>
  <c r="BJ1117" i="9"/>
  <c r="BK1117" i="9"/>
  <c r="B1118" i="9"/>
  <c r="BO1118" i="9" s="1"/>
  <c r="C1118" i="9"/>
  <c r="D1118" i="9"/>
  <c r="F1118" i="9" s="1"/>
  <c r="E1118" i="9"/>
  <c r="G1118" i="9"/>
  <c r="H1118" i="9"/>
  <c r="I1118" i="9"/>
  <c r="J1118" i="9"/>
  <c r="K1118" i="9"/>
  <c r="L1118" i="9"/>
  <c r="M1118" i="9"/>
  <c r="N1118" i="9"/>
  <c r="O1118" i="9"/>
  <c r="P1118" i="9"/>
  <c r="Q1118" i="9"/>
  <c r="R1118" i="9"/>
  <c r="S1118" i="9"/>
  <c r="T1118" i="9"/>
  <c r="U1118" i="9"/>
  <c r="V1118" i="9"/>
  <c r="W1118" i="9"/>
  <c r="X1118" i="9"/>
  <c r="Y1118" i="9"/>
  <c r="Z1118" i="9"/>
  <c r="AA1118" i="9"/>
  <c r="AB1118" i="9"/>
  <c r="AC1118" i="9"/>
  <c r="AD1118" i="9"/>
  <c r="AE1118" i="9"/>
  <c r="AF1118" i="9"/>
  <c r="AG1118" i="9"/>
  <c r="AH1118" i="9"/>
  <c r="AI1118" i="9"/>
  <c r="AJ1118" i="9"/>
  <c r="AK1118" i="9"/>
  <c r="AL1118" i="9"/>
  <c r="AM1118" i="9"/>
  <c r="AN1118" i="9"/>
  <c r="AO1118" i="9"/>
  <c r="AP1118" i="9"/>
  <c r="AQ1118" i="9"/>
  <c r="AR1118" i="9"/>
  <c r="AS1118" i="9"/>
  <c r="AT1118" i="9"/>
  <c r="AU1118" i="9"/>
  <c r="AV1118" i="9"/>
  <c r="AW1118" i="9"/>
  <c r="AX1118" i="9"/>
  <c r="AY1118" i="9"/>
  <c r="AZ1118" i="9"/>
  <c r="BA1118" i="9"/>
  <c r="BB1118" i="9"/>
  <c r="BC1118" i="9"/>
  <c r="BD1118" i="9"/>
  <c r="BE1118" i="9"/>
  <c r="BF1118" i="9"/>
  <c r="BG1118" i="9"/>
  <c r="BH1118" i="9"/>
  <c r="BI1118" i="9"/>
  <c r="BJ1118" i="9"/>
  <c r="BK1118" i="9"/>
  <c r="B1119" i="9"/>
  <c r="BM1119" i="9" s="1"/>
  <c r="C1119" i="9"/>
  <c r="D1119" i="9"/>
  <c r="F1119" i="9" s="1"/>
  <c r="E1119" i="9"/>
  <c r="G1119" i="9"/>
  <c r="H1119" i="9"/>
  <c r="I1119" i="9"/>
  <c r="J1119" i="9"/>
  <c r="K1119" i="9"/>
  <c r="L1119" i="9"/>
  <c r="M1119" i="9"/>
  <c r="N1119" i="9"/>
  <c r="O1119" i="9"/>
  <c r="P1119" i="9"/>
  <c r="Q1119" i="9"/>
  <c r="R1119" i="9"/>
  <c r="S1119" i="9"/>
  <c r="T1119" i="9"/>
  <c r="U1119" i="9"/>
  <c r="V1119" i="9"/>
  <c r="W1119" i="9"/>
  <c r="X1119" i="9"/>
  <c r="Y1119" i="9"/>
  <c r="Z1119" i="9"/>
  <c r="AA1119" i="9"/>
  <c r="AB1119" i="9"/>
  <c r="AC1119" i="9"/>
  <c r="AD1119" i="9"/>
  <c r="AE1119" i="9"/>
  <c r="AF1119" i="9"/>
  <c r="AG1119" i="9"/>
  <c r="AH1119" i="9"/>
  <c r="AI1119" i="9"/>
  <c r="AJ1119" i="9"/>
  <c r="AK1119" i="9"/>
  <c r="AL1119" i="9"/>
  <c r="AM1119" i="9"/>
  <c r="AN1119" i="9"/>
  <c r="AO1119" i="9"/>
  <c r="AP1119" i="9"/>
  <c r="AQ1119" i="9"/>
  <c r="AR1119" i="9"/>
  <c r="AS1119" i="9"/>
  <c r="AT1119" i="9"/>
  <c r="AU1119" i="9"/>
  <c r="AV1119" i="9"/>
  <c r="AW1119" i="9"/>
  <c r="AX1119" i="9"/>
  <c r="AY1119" i="9"/>
  <c r="AZ1119" i="9"/>
  <c r="BA1119" i="9"/>
  <c r="BB1119" i="9"/>
  <c r="BC1119" i="9"/>
  <c r="BD1119" i="9"/>
  <c r="BE1119" i="9"/>
  <c r="BF1119" i="9"/>
  <c r="BG1119" i="9"/>
  <c r="BH1119" i="9"/>
  <c r="BI1119" i="9"/>
  <c r="BJ1119" i="9"/>
  <c r="BK1119" i="9"/>
  <c r="B1120" i="9"/>
  <c r="C1120" i="9"/>
  <c r="D1120" i="9"/>
  <c r="F1120" i="9" s="1"/>
  <c r="E1120" i="9"/>
  <c r="G1120" i="9"/>
  <c r="H1120" i="9"/>
  <c r="I1120" i="9"/>
  <c r="J1120" i="9"/>
  <c r="K1120" i="9"/>
  <c r="L1120" i="9"/>
  <c r="M1120" i="9"/>
  <c r="N1120" i="9"/>
  <c r="O1120" i="9"/>
  <c r="P1120" i="9"/>
  <c r="Q1120" i="9"/>
  <c r="R1120" i="9"/>
  <c r="S1120" i="9"/>
  <c r="T1120" i="9"/>
  <c r="U1120" i="9"/>
  <c r="V1120" i="9"/>
  <c r="W1120" i="9"/>
  <c r="X1120" i="9"/>
  <c r="Y1120" i="9"/>
  <c r="Z1120" i="9"/>
  <c r="AA1120" i="9"/>
  <c r="AB1120" i="9"/>
  <c r="AC1120" i="9"/>
  <c r="AD1120" i="9"/>
  <c r="AE1120" i="9"/>
  <c r="AF1120" i="9"/>
  <c r="AG1120" i="9"/>
  <c r="AH1120" i="9"/>
  <c r="AI1120" i="9"/>
  <c r="AJ1120" i="9"/>
  <c r="AK1120" i="9"/>
  <c r="AL1120" i="9"/>
  <c r="AM1120" i="9"/>
  <c r="AN1120" i="9"/>
  <c r="AO1120" i="9"/>
  <c r="AP1120" i="9"/>
  <c r="AQ1120" i="9"/>
  <c r="AR1120" i="9"/>
  <c r="AS1120" i="9"/>
  <c r="AT1120" i="9"/>
  <c r="AU1120" i="9"/>
  <c r="AV1120" i="9"/>
  <c r="AW1120" i="9"/>
  <c r="AX1120" i="9"/>
  <c r="AY1120" i="9"/>
  <c r="AZ1120" i="9"/>
  <c r="BA1120" i="9"/>
  <c r="BB1120" i="9"/>
  <c r="BC1120" i="9"/>
  <c r="BD1120" i="9"/>
  <c r="BE1120" i="9"/>
  <c r="BF1120" i="9"/>
  <c r="BG1120" i="9"/>
  <c r="BH1120" i="9"/>
  <c r="BI1120" i="9"/>
  <c r="BJ1120" i="9"/>
  <c r="BK1120" i="9"/>
  <c r="B1121" i="9"/>
  <c r="C1121" i="9"/>
  <c r="D1121" i="9"/>
  <c r="F1121" i="9" s="1"/>
  <c r="E1121" i="9"/>
  <c r="G1121" i="9"/>
  <c r="H1121" i="9"/>
  <c r="I1121" i="9"/>
  <c r="J1121" i="9"/>
  <c r="K1121" i="9"/>
  <c r="L1121" i="9"/>
  <c r="M1121" i="9"/>
  <c r="N1121" i="9"/>
  <c r="O1121" i="9"/>
  <c r="P1121" i="9"/>
  <c r="Q1121" i="9"/>
  <c r="R1121" i="9"/>
  <c r="S1121" i="9"/>
  <c r="T1121" i="9"/>
  <c r="U1121" i="9"/>
  <c r="V1121" i="9"/>
  <c r="W1121" i="9"/>
  <c r="X1121" i="9"/>
  <c r="Y1121" i="9"/>
  <c r="Z1121" i="9"/>
  <c r="AA1121" i="9"/>
  <c r="AB1121" i="9"/>
  <c r="AC1121" i="9"/>
  <c r="AD1121" i="9"/>
  <c r="AE1121" i="9"/>
  <c r="AF1121" i="9"/>
  <c r="AG1121" i="9"/>
  <c r="AH1121" i="9"/>
  <c r="AI1121" i="9"/>
  <c r="AJ1121" i="9"/>
  <c r="AK1121" i="9"/>
  <c r="AL1121" i="9"/>
  <c r="AM1121" i="9"/>
  <c r="AN1121" i="9"/>
  <c r="AO1121" i="9"/>
  <c r="AP1121" i="9"/>
  <c r="AQ1121" i="9"/>
  <c r="AR1121" i="9"/>
  <c r="AS1121" i="9"/>
  <c r="AT1121" i="9"/>
  <c r="AU1121" i="9"/>
  <c r="AV1121" i="9"/>
  <c r="AW1121" i="9"/>
  <c r="AX1121" i="9"/>
  <c r="AY1121" i="9"/>
  <c r="AZ1121" i="9"/>
  <c r="BA1121" i="9"/>
  <c r="BB1121" i="9"/>
  <c r="BC1121" i="9"/>
  <c r="BD1121" i="9"/>
  <c r="BE1121" i="9"/>
  <c r="BF1121" i="9"/>
  <c r="BG1121" i="9"/>
  <c r="BH1121" i="9"/>
  <c r="BI1121" i="9"/>
  <c r="BJ1121" i="9"/>
  <c r="BK1121" i="9"/>
  <c r="B1122" i="9"/>
  <c r="BL1122" i="9" s="1"/>
  <c r="C1122" i="9"/>
  <c r="D1122" i="9"/>
  <c r="F1122" i="9" s="1"/>
  <c r="E1122" i="9"/>
  <c r="G1122" i="9"/>
  <c r="H1122" i="9"/>
  <c r="I1122" i="9"/>
  <c r="J1122" i="9"/>
  <c r="K1122" i="9"/>
  <c r="L1122" i="9"/>
  <c r="M1122" i="9"/>
  <c r="N1122" i="9"/>
  <c r="O1122" i="9"/>
  <c r="P1122" i="9"/>
  <c r="Q1122" i="9"/>
  <c r="R1122" i="9"/>
  <c r="S1122" i="9"/>
  <c r="T1122" i="9"/>
  <c r="U1122" i="9"/>
  <c r="V1122" i="9"/>
  <c r="W1122" i="9"/>
  <c r="X1122" i="9"/>
  <c r="Y1122" i="9"/>
  <c r="Z1122" i="9"/>
  <c r="AA1122" i="9"/>
  <c r="AB1122" i="9"/>
  <c r="AC1122" i="9"/>
  <c r="AD1122" i="9"/>
  <c r="AE1122" i="9"/>
  <c r="AF1122" i="9"/>
  <c r="AG1122" i="9"/>
  <c r="AH1122" i="9"/>
  <c r="AI1122" i="9"/>
  <c r="AJ1122" i="9"/>
  <c r="AK1122" i="9"/>
  <c r="AL1122" i="9"/>
  <c r="AM1122" i="9"/>
  <c r="AN1122" i="9"/>
  <c r="AO1122" i="9"/>
  <c r="AP1122" i="9"/>
  <c r="AQ1122" i="9"/>
  <c r="AR1122" i="9"/>
  <c r="AS1122" i="9"/>
  <c r="AT1122" i="9"/>
  <c r="AU1122" i="9"/>
  <c r="AV1122" i="9"/>
  <c r="AW1122" i="9"/>
  <c r="AX1122" i="9"/>
  <c r="AY1122" i="9"/>
  <c r="AZ1122" i="9"/>
  <c r="BA1122" i="9"/>
  <c r="BB1122" i="9"/>
  <c r="BC1122" i="9"/>
  <c r="BD1122" i="9"/>
  <c r="BE1122" i="9"/>
  <c r="BF1122" i="9"/>
  <c r="BG1122" i="9"/>
  <c r="BH1122" i="9"/>
  <c r="BI1122" i="9"/>
  <c r="BJ1122" i="9"/>
  <c r="BK1122" i="9"/>
  <c r="B1123" i="9"/>
  <c r="C1123" i="9"/>
  <c r="D1123" i="9"/>
  <c r="F1123" i="9" s="1"/>
  <c r="E1123" i="9"/>
  <c r="G1123" i="9"/>
  <c r="H1123" i="9"/>
  <c r="I1123" i="9"/>
  <c r="J1123" i="9"/>
  <c r="K1123" i="9"/>
  <c r="L1123" i="9"/>
  <c r="M1123" i="9"/>
  <c r="N1123" i="9"/>
  <c r="O1123" i="9"/>
  <c r="P1123" i="9"/>
  <c r="Q1123" i="9"/>
  <c r="R1123" i="9"/>
  <c r="S1123" i="9"/>
  <c r="T1123" i="9"/>
  <c r="U1123" i="9"/>
  <c r="V1123" i="9"/>
  <c r="W1123" i="9"/>
  <c r="X1123" i="9"/>
  <c r="Y1123" i="9"/>
  <c r="Z1123" i="9"/>
  <c r="AA1123" i="9"/>
  <c r="AB1123" i="9"/>
  <c r="AC1123" i="9"/>
  <c r="AD1123" i="9"/>
  <c r="AE1123" i="9"/>
  <c r="AF1123" i="9"/>
  <c r="AG1123" i="9"/>
  <c r="AH1123" i="9"/>
  <c r="AI1123" i="9"/>
  <c r="AJ1123" i="9"/>
  <c r="AK1123" i="9"/>
  <c r="AL1123" i="9"/>
  <c r="AM1123" i="9"/>
  <c r="AN1123" i="9"/>
  <c r="AO1123" i="9"/>
  <c r="AP1123" i="9"/>
  <c r="AQ1123" i="9"/>
  <c r="AR1123" i="9"/>
  <c r="AS1123" i="9"/>
  <c r="AT1123" i="9"/>
  <c r="AU1123" i="9"/>
  <c r="AV1123" i="9"/>
  <c r="AW1123" i="9"/>
  <c r="AX1123" i="9"/>
  <c r="AY1123" i="9"/>
  <c r="AZ1123" i="9"/>
  <c r="BA1123" i="9"/>
  <c r="BB1123" i="9"/>
  <c r="BC1123" i="9"/>
  <c r="BD1123" i="9"/>
  <c r="BE1123" i="9"/>
  <c r="BF1123" i="9"/>
  <c r="BG1123" i="9"/>
  <c r="BH1123" i="9"/>
  <c r="BI1123" i="9"/>
  <c r="BJ1123" i="9"/>
  <c r="BK1123" i="9"/>
  <c r="B1124" i="9"/>
  <c r="BO1124" i="9" s="1"/>
  <c r="C1124" i="9"/>
  <c r="D1124" i="9"/>
  <c r="F1124" i="9" s="1"/>
  <c r="E1124" i="9"/>
  <c r="G1124" i="9"/>
  <c r="H1124" i="9"/>
  <c r="I1124" i="9"/>
  <c r="J1124" i="9"/>
  <c r="K1124" i="9"/>
  <c r="L1124" i="9"/>
  <c r="M1124" i="9"/>
  <c r="N1124" i="9"/>
  <c r="O1124" i="9"/>
  <c r="P1124" i="9"/>
  <c r="Q1124" i="9"/>
  <c r="R1124" i="9"/>
  <c r="S1124" i="9"/>
  <c r="T1124" i="9"/>
  <c r="U1124" i="9"/>
  <c r="V1124" i="9"/>
  <c r="W1124" i="9"/>
  <c r="X1124" i="9"/>
  <c r="Y1124" i="9"/>
  <c r="Z1124" i="9"/>
  <c r="AA1124" i="9"/>
  <c r="AB1124" i="9"/>
  <c r="AC1124" i="9"/>
  <c r="AD1124" i="9"/>
  <c r="AE1124" i="9"/>
  <c r="AF1124" i="9"/>
  <c r="AG1124" i="9"/>
  <c r="AH1124" i="9"/>
  <c r="AI1124" i="9"/>
  <c r="AJ1124" i="9"/>
  <c r="AK1124" i="9"/>
  <c r="AL1124" i="9"/>
  <c r="AM1124" i="9"/>
  <c r="AN1124" i="9"/>
  <c r="AO1124" i="9"/>
  <c r="AP1124" i="9"/>
  <c r="AQ1124" i="9"/>
  <c r="AR1124" i="9"/>
  <c r="AS1124" i="9"/>
  <c r="AT1124" i="9"/>
  <c r="AU1124" i="9"/>
  <c r="AV1124" i="9"/>
  <c r="AW1124" i="9"/>
  <c r="AX1124" i="9"/>
  <c r="AY1124" i="9"/>
  <c r="AZ1124" i="9"/>
  <c r="BA1124" i="9"/>
  <c r="BB1124" i="9"/>
  <c r="BC1124" i="9"/>
  <c r="BD1124" i="9"/>
  <c r="BE1124" i="9"/>
  <c r="BF1124" i="9"/>
  <c r="BG1124" i="9"/>
  <c r="BH1124" i="9"/>
  <c r="BI1124" i="9"/>
  <c r="BJ1124" i="9"/>
  <c r="BK1124" i="9"/>
  <c r="B1125" i="9"/>
  <c r="BM1125" i="9" s="1"/>
  <c r="C1125" i="9"/>
  <c r="D1125" i="9"/>
  <c r="F1125" i="9" s="1"/>
  <c r="E1125" i="9"/>
  <c r="G1125" i="9"/>
  <c r="H1125" i="9"/>
  <c r="I1125" i="9"/>
  <c r="J1125" i="9"/>
  <c r="K1125" i="9"/>
  <c r="L1125" i="9"/>
  <c r="M1125" i="9"/>
  <c r="N1125" i="9"/>
  <c r="O1125" i="9"/>
  <c r="P1125" i="9"/>
  <c r="Q1125" i="9"/>
  <c r="R1125" i="9"/>
  <c r="S1125" i="9"/>
  <c r="T1125" i="9"/>
  <c r="U1125" i="9"/>
  <c r="V1125" i="9"/>
  <c r="W1125" i="9"/>
  <c r="X1125" i="9"/>
  <c r="Y1125" i="9"/>
  <c r="Z1125" i="9"/>
  <c r="AA1125" i="9"/>
  <c r="AB1125" i="9"/>
  <c r="AC1125" i="9"/>
  <c r="AD1125" i="9"/>
  <c r="AE1125" i="9"/>
  <c r="AF1125" i="9"/>
  <c r="AG1125" i="9"/>
  <c r="AH1125" i="9"/>
  <c r="AI1125" i="9"/>
  <c r="AJ1125" i="9"/>
  <c r="AK1125" i="9"/>
  <c r="AL1125" i="9"/>
  <c r="AM1125" i="9"/>
  <c r="AN1125" i="9"/>
  <c r="AO1125" i="9"/>
  <c r="AP1125" i="9"/>
  <c r="AQ1125" i="9"/>
  <c r="AR1125" i="9"/>
  <c r="AS1125" i="9"/>
  <c r="AT1125" i="9"/>
  <c r="AU1125" i="9"/>
  <c r="AV1125" i="9"/>
  <c r="AW1125" i="9"/>
  <c r="AX1125" i="9"/>
  <c r="AY1125" i="9"/>
  <c r="AZ1125" i="9"/>
  <c r="BA1125" i="9"/>
  <c r="BB1125" i="9"/>
  <c r="BC1125" i="9"/>
  <c r="BD1125" i="9"/>
  <c r="BE1125" i="9"/>
  <c r="BF1125" i="9"/>
  <c r="BG1125" i="9"/>
  <c r="BH1125" i="9"/>
  <c r="BI1125" i="9"/>
  <c r="BJ1125" i="9"/>
  <c r="BK1125" i="9"/>
  <c r="B1126" i="9"/>
  <c r="BM1126" i="9" s="1"/>
  <c r="C1126" i="9"/>
  <c r="D1126" i="9"/>
  <c r="F1126" i="9" s="1"/>
  <c r="E1126" i="9"/>
  <c r="G1126" i="9"/>
  <c r="H1126" i="9"/>
  <c r="I1126" i="9"/>
  <c r="J1126" i="9"/>
  <c r="K1126" i="9"/>
  <c r="L1126" i="9"/>
  <c r="M1126" i="9"/>
  <c r="N1126" i="9"/>
  <c r="O1126" i="9"/>
  <c r="P1126" i="9"/>
  <c r="Q1126" i="9"/>
  <c r="R1126" i="9"/>
  <c r="S1126" i="9"/>
  <c r="T1126" i="9"/>
  <c r="U1126" i="9"/>
  <c r="V1126" i="9"/>
  <c r="W1126" i="9"/>
  <c r="X1126" i="9"/>
  <c r="Y1126" i="9"/>
  <c r="Z1126" i="9"/>
  <c r="AA1126" i="9"/>
  <c r="AB1126" i="9"/>
  <c r="AC1126" i="9"/>
  <c r="AD1126" i="9"/>
  <c r="AE1126" i="9"/>
  <c r="AF1126" i="9"/>
  <c r="AG1126" i="9"/>
  <c r="AH1126" i="9"/>
  <c r="AI1126" i="9"/>
  <c r="AJ1126" i="9"/>
  <c r="AK1126" i="9"/>
  <c r="AL1126" i="9"/>
  <c r="AM1126" i="9"/>
  <c r="AN1126" i="9"/>
  <c r="AO1126" i="9"/>
  <c r="AP1126" i="9"/>
  <c r="AQ1126" i="9"/>
  <c r="AR1126" i="9"/>
  <c r="AS1126" i="9"/>
  <c r="AT1126" i="9"/>
  <c r="AU1126" i="9"/>
  <c r="AV1126" i="9"/>
  <c r="AW1126" i="9"/>
  <c r="AX1126" i="9"/>
  <c r="AY1126" i="9"/>
  <c r="AZ1126" i="9"/>
  <c r="BA1126" i="9"/>
  <c r="BB1126" i="9"/>
  <c r="BC1126" i="9"/>
  <c r="BD1126" i="9"/>
  <c r="BE1126" i="9"/>
  <c r="BF1126" i="9"/>
  <c r="BG1126" i="9"/>
  <c r="BH1126" i="9"/>
  <c r="BI1126" i="9"/>
  <c r="BJ1126" i="9"/>
  <c r="BK1126" i="9"/>
  <c r="B1127" i="9"/>
  <c r="BN1127" i="9" s="1"/>
  <c r="C1127" i="9"/>
  <c r="D1127" i="9"/>
  <c r="F1127" i="9" s="1"/>
  <c r="E1127" i="9"/>
  <c r="G1127" i="9"/>
  <c r="H1127" i="9"/>
  <c r="I1127" i="9"/>
  <c r="J1127" i="9"/>
  <c r="K1127" i="9"/>
  <c r="L1127" i="9"/>
  <c r="M1127" i="9"/>
  <c r="N1127" i="9"/>
  <c r="O1127" i="9"/>
  <c r="P1127" i="9"/>
  <c r="Q1127" i="9"/>
  <c r="R1127" i="9"/>
  <c r="S1127" i="9"/>
  <c r="T1127" i="9"/>
  <c r="U1127" i="9"/>
  <c r="V1127" i="9"/>
  <c r="W1127" i="9"/>
  <c r="X1127" i="9"/>
  <c r="Y1127" i="9"/>
  <c r="Z1127" i="9"/>
  <c r="AA1127" i="9"/>
  <c r="AB1127" i="9"/>
  <c r="AC1127" i="9"/>
  <c r="AD1127" i="9"/>
  <c r="AE1127" i="9"/>
  <c r="AF1127" i="9"/>
  <c r="AG1127" i="9"/>
  <c r="AH1127" i="9"/>
  <c r="AI1127" i="9"/>
  <c r="AJ1127" i="9"/>
  <c r="AK1127" i="9"/>
  <c r="AL1127" i="9"/>
  <c r="AM1127" i="9"/>
  <c r="AN1127" i="9"/>
  <c r="AO1127" i="9"/>
  <c r="AP1127" i="9"/>
  <c r="AQ1127" i="9"/>
  <c r="AR1127" i="9"/>
  <c r="AS1127" i="9"/>
  <c r="AT1127" i="9"/>
  <c r="AU1127" i="9"/>
  <c r="AV1127" i="9"/>
  <c r="AW1127" i="9"/>
  <c r="AX1127" i="9"/>
  <c r="AY1127" i="9"/>
  <c r="AZ1127" i="9"/>
  <c r="BA1127" i="9"/>
  <c r="BB1127" i="9"/>
  <c r="BC1127" i="9"/>
  <c r="BD1127" i="9"/>
  <c r="BE1127" i="9"/>
  <c r="BF1127" i="9"/>
  <c r="BG1127" i="9"/>
  <c r="BH1127" i="9"/>
  <c r="BI1127" i="9"/>
  <c r="BJ1127" i="9"/>
  <c r="BK1127" i="9"/>
  <c r="B1128" i="9"/>
  <c r="BO1128" i="9" s="1"/>
  <c r="C1128" i="9"/>
  <c r="D1128" i="9"/>
  <c r="F1128" i="9" s="1"/>
  <c r="E1128" i="9"/>
  <c r="G1128" i="9"/>
  <c r="H1128" i="9"/>
  <c r="I1128" i="9"/>
  <c r="J1128" i="9"/>
  <c r="K1128" i="9"/>
  <c r="L1128" i="9"/>
  <c r="M1128" i="9"/>
  <c r="N1128" i="9"/>
  <c r="O1128" i="9"/>
  <c r="P1128" i="9"/>
  <c r="Q1128" i="9"/>
  <c r="R1128" i="9"/>
  <c r="S1128" i="9"/>
  <c r="T1128" i="9"/>
  <c r="U1128" i="9"/>
  <c r="V1128" i="9"/>
  <c r="W1128" i="9"/>
  <c r="X1128" i="9"/>
  <c r="Y1128" i="9"/>
  <c r="Z1128" i="9"/>
  <c r="AA1128" i="9"/>
  <c r="AB1128" i="9"/>
  <c r="AC1128" i="9"/>
  <c r="AD1128" i="9"/>
  <c r="AE1128" i="9"/>
  <c r="AF1128" i="9"/>
  <c r="AG1128" i="9"/>
  <c r="AH1128" i="9"/>
  <c r="AI1128" i="9"/>
  <c r="AJ1128" i="9"/>
  <c r="AK1128" i="9"/>
  <c r="AL1128" i="9"/>
  <c r="AM1128" i="9"/>
  <c r="AN1128" i="9"/>
  <c r="AO1128" i="9"/>
  <c r="AP1128" i="9"/>
  <c r="AQ1128" i="9"/>
  <c r="AR1128" i="9"/>
  <c r="AS1128" i="9"/>
  <c r="AT1128" i="9"/>
  <c r="AU1128" i="9"/>
  <c r="AV1128" i="9"/>
  <c r="AW1128" i="9"/>
  <c r="AX1128" i="9"/>
  <c r="AY1128" i="9"/>
  <c r="AZ1128" i="9"/>
  <c r="BA1128" i="9"/>
  <c r="BB1128" i="9"/>
  <c r="BC1128" i="9"/>
  <c r="BD1128" i="9"/>
  <c r="BE1128" i="9"/>
  <c r="BF1128" i="9"/>
  <c r="BG1128" i="9"/>
  <c r="BH1128" i="9"/>
  <c r="BI1128" i="9"/>
  <c r="BJ1128" i="9"/>
  <c r="BK1128" i="9"/>
  <c r="B1129" i="9"/>
  <c r="BL1129" i="9" s="1"/>
  <c r="C1129" i="9"/>
  <c r="D1129" i="9"/>
  <c r="F1129" i="9" s="1"/>
  <c r="E1129" i="9"/>
  <c r="G1129" i="9"/>
  <c r="H1129" i="9"/>
  <c r="I1129" i="9"/>
  <c r="J1129" i="9"/>
  <c r="K1129" i="9"/>
  <c r="L1129" i="9"/>
  <c r="M1129" i="9"/>
  <c r="N1129" i="9"/>
  <c r="O1129" i="9"/>
  <c r="P1129" i="9"/>
  <c r="Q1129" i="9"/>
  <c r="R1129" i="9"/>
  <c r="S1129" i="9"/>
  <c r="T1129" i="9"/>
  <c r="U1129" i="9"/>
  <c r="V1129" i="9"/>
  <c r="W1129" i="9"/>
  <c r="X1129" i="9"/>
  <c r="Y1129" i="9"/>
  <c r="Z1129" i="9"/>
  <c r="AA1129" i="9"/>
  <c r="AB1129" i="9"/>
  <c r="AC1129" i="9"/>
  <c r="AD1129" i="9"/>
  <c r="AE1129" i="9"/>
  <c r="AF1129" i="9"/>
  <c r="AG1129" i="9"/>
  <c r="AH1129" i="9"/>
  <c r="AI1129" i="9"/>
  <c r="AJ1129" i="9"/>
  <c r="AK1129" i="9"/>
  <c r="AL1129" i="9"/>
  <c r="AM1129" i="9"/>
  <c r="AN1129" i="9"/>
  <c r="AO1129" i="9"/>
  <c r="AP1129" i="9"/>
  <c r="AQ1129" i="9"/>
  <c r="AR1129" i="9"/>
  <c r="AS1129" i="9"/>
  <c r="AT1129" i="9"/>
  <c r="AU1129" i="9"/>
  <c r="AV1129" i="9"/>
  <c r="AW1129" i="9"/>
  <c r="AX1129" i="9"/>
  <c r="AY1129" i="9"/>
  <c r="AZ1129" i="9"/>
  <c r="BA1129" i="9"/>
  <c r="BB1129" i="9"/>
  <c r="BC1129" i="9"/>
  <c r="BD1129" i="9"/>
  <c r="BE1129" i="9"/>
  <c r="BF1129" i="9"/>
  <c r="BG1129" i="9"/>
  <c r="BH1129" i="9"/>
  <c r="BI1129" i="9"/>
  <c r="BJ1129" i="9"/>
  <c r="BK1129" i="9"/>
  <c r="B1130" i="9"/>
  <c r="BL1130" i="9" s="1"/>
  <c r="C1130" i="9"/>
  <c r="D1130" i="9"/>
  <c r="F1130" i="9" s="1"/>
  <c r="E1130" i="9"/>
  <c r="G1130" i="9"/>
  <c r="H1130" i="9"/>
  <c r="I1130" i="9"/>
  <c r="J1130" i="9"/>
  <c r="K1130" i="9"/>
  <c r="L1130" i="9"/>
  <c r="M1130" i="9"/>
  <c r="N1130" i="9"/>
  <c r="O1130" i="9"/>
  <c r="P1130" i="9"/>
  <c r="Q1130" i="9"/>
  <c r="R1130" i="9"/>
  <c r="S1130" i="9"/>
  <c r="T1130" i="9"/>
  <c r="U1130" i="9"/>
  <c r="V1130" i="9"/>
  <c r="W1130" i="9"/>
  <c r="X1130" i="9"/>
  <c r="Y1130" i="9"/>
  <c r="Z1130" i="9"/>
  <c r="AA1130" i="9"/>
  <c r="AB1130" i="9"/>
  <c r="AC1130" i="9"/>
  <c r="AD1130" i="9"/>
  <c r="AE1130" i="9"/>
  <c r="AF1130" i="9"/>
  <c r="AG1130" i="9"/>
  <c r="AH1130" i="9"/>
  <c r="AI1130" i="9"/>
  <c r="AJ1130" i="9"/>
  <c r="AK1130" i="9"/>
  <c r="AL1130" i="9"/>
  <c r="AM1130" i="9"/>
  <c r="AN1130" i="9"/>
  <c r="AO1130" i="9"/>
  <c r="AP1130" i="9"/>
  <c r="AQ1130" i="9"/>
  <c r="AR1130" i="9"/>
  <c r="AS1130" i="9"/>
  <c r="AT1130" i="9"/>
  <c r="AU1130" i="9"/>
  <c r="AV1130" i="9"/>
  <c r="AW1130" i="9"/>
  <c r="AX1130" i="9"/>
  <c r="AY1130" i="9"/>
  <c r="AZ1130" i="9"/>
  <c r="BA1130" i="9"/>
  <c r="BB1130" i="9"/>
  <c r="BC1130" i="9"/>
  <c r="BD1130" i="9"/>
  <c r="BE1130" i="9"/>
  <c r="BF1130" i="9"/>
  <c r="BG1130" i="9"/>
  <c r="BH1130" i="9"/>
  <c r="BI1130" i="9"/>
  <c r="BJ1130" i="9"/>
  <c r="BK1130" i="9"/>
  <c r="B1131" i="9"/>
  <c r="BL1131" i="9" s="1"/>
  <c r="C1131" i="9"/>
  <c r="D1131" i="9"/>
  <c r="F1131" i="9" s="1"/>
  <c r="E1131" i="9"/>
  <c r="G1131" i="9"/>
  <c r="H1131" i="9"/>
  <c r="I1131" i="9"/>
  <c r="J1131" i="9"/>
  <c r="K1131" i="9"/>
  <c r="L1131" i="9"/>
  <c r="M1131" i="9"/>
  <c r="N1131" i="9"/>
  <c r="O1131" i="9"/>
  <c r="P1131" i="9"/>
  <c r="Q1131" i="9"/>
  <c r="R1131" i="9"/>
  <c r="S1131" i="9"/>
  <c r="T1131" i="9"/>
  <c r="U1131" i="9"/>
  <c r="V1131" i="9"/>
  <c r="W1131" i="9"/>
  <c r="X1131" i="9"/>
  <c r="Y1131" i="9"/>
  <c r="Z1131" i="9"/>
  <c r="AA1131" i="9"/>
  <c r="AB1131" i="9"/>
  <c r="AC1131" i="9"/>
  <c r="AD1131" i="9"/>
  <c r="AE1131" i="9"/>
  <c r="AF1131" i="9"/>
  <c r="AG1131" i="9"/>
  <c r="AH1131" i="9"/>
  <c r="AI1131" i="9"/>
  <c r="AJ1131" i="9"/>
  <c r="AK1131" i="9"/>
  <c r="AL1131" i="9"/>
  <c r="AM1131" i="9"/>
  <c r="AN1131" i="9"/>
  <c r="AO1131" i="9"/>
  <c r="AP1131" i="9"/>
  <c r="AQ1131" i="9"/>
  <c r="AR1131" i="9"/>
  <c r="AS1131" i="9"/>
  <c r="AT1131" i="9"/>
  <c r="AU1131" i="9"/>
  <c r="AV1131" i="9"/>
  <c r="AW1131" i="9"/>
  <c r="AX1131" i="9"/>
  <c r="AY1131" i="9"/>
  <c r="AZ1131" i="9"/>
  <c r="BA1131" i="9"/>
  <c r="BB1131" i="9"/>
  <c r="BC1131" i="9"/>
  <c r="BD1131" i="9"/>
  <c r="BE1131" i="9"/>
  <c r="BF1131" i="9"/>
  <c r="BG1131" i="9"/>
  <c r="BH1131" i="9"/>
  <c r="BI1131" i="9"/>
  <c r="BJ1131" i="9"/>
  <c r="BK1131" i="9"/>
  <c r="B1132" i="9"/>
  <c r="C1132" i="9"/>
  <c r="D1132" i="9"/>
  <c r="F1132" i="9" s="1"/>
  <c r="E1132" i="9"/>
  <c r="G1132" i="9"/>
  <c r="H1132" i="9"/>
  <c r="I1132" i="9"/>
  <c r="J1132" i="9"/>
  <c r="K1132" i="9"/>
  <c r="L1132" i="9"/>
  <c r="M1132" i="9"/>
  <c r="N1132" i="9"/>
  <c r="O1132" i="9"/>
  <c r="P1132" i="9"/>
  <c r="Q1132" i="9"/>
  <c r="R1132" i="9"/>
  <c r="S1132" i="9"/>
  <c r="T1132" i="9"/>
  <c r="U1132" i="9"/>
  <c r="V1132" i="9"/>
  <c r="W1132" i="9"/>
  <c r="X1132" i="9"/>
  <c r="Y1132" i="9"/>
  <c r="Z1132" i="9"/>
  <c r="AA1132" i="9"/>
  <c r="AB1132" i="9"/>
  <c r="AC1132" i="9"/>
  <c r="AD1132" i="9"/>
  <c r="AE1132" i="9"/>
  <c r="AF1132" i="9"/>
  <c r="AG1132" i="9"/>
  <c r="AH1132" i="9"/>
  <c r="AI1132" i="9"/>
  <c r="AJ1132" i="9"/>
  <c r="AK1132" i="9"/>
  <c r="AL1132" i="9"/>
  <c r="AM1132" i="9"/>
  <c r="AN1132" i="9"/>
  <c r="AO1132" i="9"/>
  <c r="AP1132" i="9"/>
  <c r="AQ1132" i="9"/>
  <c r="AR1132" i="9"/>
  <c r="AS1132" i="9"/>
  <c r="AT1132" i="9"/>
  <c r="AU1132" i="9"/>
  <c r="AV1132" i="9"/>
  <c r="AW1132" i="9"/>
  <c r="AX1132" i="9"/>
  <c r="AY1132" i="9"/>
  <c r="AZ1132" i="9"/>
  <c r="BA1132" i="9"/>
  <c r="BB1132" i="9"/>
  <c r="BC1132" i="9"/>
  <c r="BD1132" i="9"/>
  <c r="BE1132" i="9"/>
  <c r="BF1132" i="9"/>
  <c r="BG1132" i="9"/>
  <c r="BH1132" i="9"/>
  <c r="BI1132" i="9"/>
  <c r="BJ1132" i="9"/>
  <c r="BK1132" i="9"/>
  <c r="B1133" i="9"/>
  <c r="C1133" i="9"/>
  <c r="D1133" i="9"/>
  <c r="F1133" i="9" s="1"/>
  <c r="E1133" i="9"/>
  <c r="G1133" i="9"/>
  <c r="H1133" i="9"/>
  <c r="I1133" i="9"/>
  <c r="J1133" i="9"/>
  <c r="K1133" i="9"/>
  <c r="L1133" i="9"/>
  <c r="M1133" i="9"/>
  <c r="N1133" i="9"/>
  <c r="O1133" i="9"/>
  <c r="P1133" i="9"/>
  <c r="Q1133" i="9"/>
  <c r="R1133" i="9"/>
  <c r="S1133" i="9"/>
  <c r="T1133" i="9"/>
  <c r="U1133" i="9"/>
  <c r="V1133" i="9"/>
  <c r="W1133" i="9"/>
  <c r="X1133" i="9"/>
  <c r="Y1133" i="9"/>
  <c r="Z1133" i="9"/>
  <c r="AA1133" i="9"/>
  <c r="AB1133" i="9"/>
  <c r="AC1133" i="9"/>
  <c r="AD1133" i="9"/>
  <c r="AE1133" i="9"/>
  <c r="AF1133" i="9"/>
  <c r="AG1133" i="9"/>
  <c r="AH1133" i="9"/>
  <c r="AI1133" i="9"/>
  <c r="AJ1133" i="9"/>
  <c r="AK1133" i="9"/>
  <c r="AL1133" i="9"/>
  <c r="AM1133" i="9"/>
  <c r="AN1133" i="9"/>
  <c r="AO1133" i="9"/>
  <c r="AP1133" i="9"/>
  <c r="AQ1133" i="9"/>
  <c r="AR1133" i="9"/>
  <c r="AS1133" i="9"/>
  <c r="AT1133" i="9"/>
  <c r="AU1133" i="9"/>
  <c r="AV1133" i="9"/>
  <c r="AW1133" i="9"/>
  <c r="AX1133" i="9"/>
  <c r="AY1133" i="9"/>
  <c r="AZ1133" i="9"/>
  <c r="BA1133" i="9"/>
  <c r="BB1133" i="9"/>
  <c r="BC1133" i="9"/>
  <c r="BD1133" i="9"/>
  <c r="BE1133" i="9"/>
  <c r="BF1133" i="9"/>
  <c r="BG1133" i="9"/>
  <c r="BH1133" i="9"/>
  <c r="BI1133" i="9"/>
  <c r="BJ1133" i="9"/>
  <c r="BK1133" i="9"/>
  <c r="B1134" i="9"/>
  <c r="BN1134" i="9" s="1"/>
  <c r="C1134" i="9"/>
  <c r="D1134" i="9"/>
  <c r="F1134" i="9" s="1"/>
  <c r="E1134" i="9"/>
  <c r="G1134" i="9"/>
  <c r="H1134" i="9"/>
  <c r="I1134" i="9"/>
  <c r="J1134" i="9"/>
  <c r="K1134" i="9"/>
  <c r="L1134" i="9"/>
  <c r="M1134" i="9"/>
  <c r="N1134" i="9"/>
  <c r="O1134" i="9"/>
  <c r="P1134" i="9"/>
  <c r="Q1134" i="9"/>
  <c r="R1134" i="9"/>
  <c r="S1134" i="9"/>
  <c r="T1134" i="9"/>
  <c r="U1134" i="9"/>
  <c r="V1134" i="9"/>
  <c r="W1134" i="9"/>
  <c r="X1134" i="9"/>
  <c r="Y1134" i="9"/>
  <c r="Z1134" i="9"/>
  <c r="AA1134" i="9"/>
  <c r="AB1134" i="9"/>
  <c r="AC1134" i="9"/>
  <c r="AD1134" i="9"/>
  <c r="AE1134" i="9"/>
  <c r="AF1134" i="9"/>
  <c r="AG1134" i="9"/>
  <c r="AH1134" i="9"/>
  <c r="AI1134" i="9"/>
  <c r="AJ1134" i="9"/>
  <c r="AK1134" i="9"/>
  <c r="AL1134" i="9"/>
  <c r="AM1134" i="9"/>
  <c r="AN1134" i="9"/>
  <c r="AO1134" i="9"/>
  <c r="AP1134" i="9"/>
  <c r="AQ1134" i="9"/>
  <c r="AR1134" i="9"/>
  <c r="AS1134" i="9"/>
  <c r="AT1134" i="9"/>
  <c r="AU1134" i="9"/>
  <c r="AV1134" i="9"/>
  <c r="AW1134" i="9"/>
  <c r="AX1134" i="9"/>
  <c r="AY1134" i="9"/>
  <c r="AZ1134" i="9"/>
  <c r="BA1134" i="9"/>
  <c r="BB1134" i="9"/>
  <c r="BC1134" i="9"/>
  <c r="BD1134" i="9"/>
  <c r="BE1134" i="9"/>
  <c r="BF1134" i="9"/>
  <c r="BG1134" i="9"/>
  <c r="BH1134" i="9"/>
  <c r="BI1134" i="9"/>
  <c r="BJ1134" i="9"/>
  <c r="BK1134" i="9"/>
  <c r="B1135" i="9"/>
  <c r="BL1135" i="9" s="1"/>
  <c r="C1135" i="9"/>
  <c r="D1135" i="9"/>
  <c r="F1135" i="9" s="1"/>
  <c r="E1135" i="9"/>
  <c r="G1135" i="9"/>
  <c r="H1135" i="9"/>
  <c r="I1135" i="9"/>
  <c r="J1135" i="9"/>
  <c r="K1135" i="9"/>
  <c r="L1135" i="9"/>
  <c r="M1135" i="9"/>
  <c r="N1135" i="9"/>
  <c r="O1135" i="9"/>
  <c r="P1135" i="9"/>
  <c r="Q1135" i="9"/>
  <c r="R1135" i="9"/>
  <c r="S1135" i="9"/>
  <c r="T1135" i="9"/>
  <c r="U1135" i="9"/>
  <c r="V1135" i="9"/>
  <c r="W1135" i="9"/>
  <c r="X1135" i="9"/>
  <c r="Y1135" i="9"/>
  <c r="Z1135" i="9"/>
  <c r="AA1135" i="9"/>
  <c r="AB1135" i="9"/>
  <c r="AC1135" i="9"/>
  <c r="AD1135" i="9"/>
  <c r="AE1135" i="9"/>
  <c r="AF1135" i="9"/>
  <c r="AG1135" i="9"/>
  <c r="AH1135" i="9"/>
  <c r="AI1135" i="9"/>
  <c r="AJ1135" i="9"/>
  <c r="AK1135" i="9"/>
  <c r="AL1135" i="9"/>
  <c r="AM1135" i="9"/>
  <c r="AN1135" i="9"/>
  <c r="AO1135" i="9"/>
  <c r="AP1135" i="9"/>
  <c r="AQ1135" i="9"/>
  <c r="AR1135" i="9"/>
  <c r="AS1135" i="9"/>
  <c r="AT1135" i="9"/>
  <c r="AU1135" i="9"/>
  <c r="AV1135" i="9"/>
  <c r="AW1135" i="9"/>
  <c r="AX1135" i="9"/>
  <c r="AY1135" i="9"/>
  <c r="AZ1135" i="9"/>
  <c r="BA1135" i="9"/>
  <c r="BB1135" i="9"/>
  <c r="BC1135" i="9"/>
  <c r="BD1135" i="9"/>
  <c r="BE1135" i="9"/>
  <c r="BF1135" i="9"/>
  <c r="BG1135" i="9"/>
  <c r="BH1135" i="9"/>
  <c r="BI1135" i="9"/>
  <c r="BJ1135" i="9"/>
  <c r="BK1135" i="9"/>
  <c r="B1136" i="9"/>
  <c r="BM1136" i="9" s="1"/>
  <c r="C1136" i="9"/>
  <c r="D1136" i="9"/>
  <c r="F1136" i="9" s="1"/>
  <c r="E1136" i="9"/>
  <c r="G1136" i="9"/>
  <c r="H1136" i="9"/>
  <c r="I1136" i="9"/>
  <c r="J1136" i="9"/>
  <c r="K1136" i="9"/>
  <c r="L1136" i="9"/>
  <c r="M1136" i="9"/>
  <c r="N1136" i="9"/>
  <c r="O1136" i="9"/>
  <c r="P1136" i="9"/>
  <c r="Q1136" i="9"/>
  <c r="R1136" i="9"/>
  <c r="S1136" i="9"/>
  <c r="T1136" i="9"/>
  <c r="U1136" i="9"/>
  <c r="V1136" i="9"/>
  <c r="W1136" i="9"/>
  <c r="X1136" i="9"/>
  <c r="Y1136" i="9"/>
  <c r="Z1136" i="9"/>
  <c r="AA1136" i="9"/>
  <c r="AB1136" i="9"/>
  <c r="AC1136" i="9"/>
  <c r="AD1136" i="9"/>
  <c r="AE1136" i="9"/>
  <c r="AF1136" i="9"/>
  <c r="AG1136" i="9"/>
  <c r="AH1136" i="9"/>
  <c r="AI1136" i="9"/>
  <c r="AJ1136" i="9"/>
  <c r="AK1136" i="9"/>
  <c r="AL1136" i="9"/>
  <c r="AM1136" i="9"/>
  <c r="AN1136" i="9"/>
  <c r="AO1136" i="9"/>
  <c r="AP1136" i="9"/>
  <c r="AQ1136" i="9"/>
  <c r="AR1136" i="9"/>
  <c r="AS1136" i="9"/>
  <c r="AT1136" i="9"/>
  <c r="AU1136" i="9"/>
  <c r="AV1136" i="9"/>
  <c r="AW1136" i="9"/>
  <c r="AX1136" i="9"/>
  <c r="AY1136" i="9"/>
  <c r="AZ1136" i="9"/>
  <c r="BA1136" i="9"/>
  <c r="BB1136" i="9"/>
  <c r="BC1136" i="9"/>
  <c r="BD1136" i="9"/>
  <c r="BE1136" i="9"/>
  <c r="BF1136" i="9"/>
  <c r="BG1136" i="9"/>
  <c r="BH1136" i="9"/>
  <c r="BI1136" i="9"/>
  <c r="BJ1136" i="9"/>
  <c r="BK1136" i="9"/>
  <c r="B1137" i="9"/>
  <c r="BL1137" i="9" s="1"/>
  <c r="C1137" i="9"/>
  <c r="D1137" i="9"/>
  <c r="F1137" i="9" s="1"/>
  <c r="E1137" i="9"/>
  <c r="G1137" i="9"/>
  <c r="H1137" i="9"/>
  <c r="I1137" i="9"/>
  <c r="J1137" i="9"/>
  <c r="K1137" i="9"/>
  <c r="L1137" i="9"/>
  <c r="M1137" i="9"/>
  <c r="N1137" i="9"/>
  <c r="O1137" i="9"/>
  <c r="P1137" i="9"/>
  <c r="Q1137" i="9"/>
  <c r="R1137" i="9"/>
  <c r="S1137" i="9"/>
  <c r="T1137" i="9"/>
  <c r="U1137" i="9"/>
  <c r="V1137" i="9"/>
  <c r="W1137" i="9"/>
  <c r="X1137" i="9"/>
  <c r="Y1137" i="9"/>
  <c r="Z1137" i="9"/>
  <c r="AA1137" i="9"/>
  <c r="AB1137" i="9"/>
  <c r="AC1137" i="9"/>
  <c r="AD1137" i="9"/>
  <c r="AE1137" i="9"/>
  <c r="AF1137" i="9"/>
  <c r="AG1137" i="9"/>
  <c r="AH1137" i="9"/>
  <c r="AI1137" i="9"/>
  <c r="AJ1137" i="9"/>
  <c r="AK1137" i="9"/>
  <c r="AL1137" i="9"/>
  <c r="AM1137" i="9"/>
  <c r="AN1137" i="9"/>
  <c r="AO1137" i="9"/>
  <c r="AP1137" i="9"/>
  <c r="AQ1137" i="9"/>
  <c r="AR1137" i="9"/>
  <c r="AS1137" i="9"/>
  <c r="AT1137" i="9"/>
  <c r="AU1137" i="9"/>
  <c r="AV1137" i="9"/>
  <c r="AW1137" i="9"/>
  <c r="AX1137" i="9"/>
  <c r="AY1137" i="9"/>
  <c r="AZ1137" i="9"/>
  <c r="BA1137" i="9"/>
  <c r="BB1137" i="9"/>
  <c r="BC1137" i="9"/>
  <c r="BD1137" i="9"/>
  <c r="BE1137" i="9"/>
  <c r="BF1137" i="9"/>
  <c r="BG1137" i="9"/>
  <c r="BH1137" i="9"/>
  <c r="BI1137" i="9"/>
  <c r="BJ1137" i="9"/>
  <c r="BK1137" i="9"/>
  <c r="B1138" i="9"/>
  <c r="C1138" i="9"/>
  <c r="D1138" i="9"/>
  <c r="F1138" i="9" s="1"/>
  <c r="E1138" i="9"/>
  <c r="G1138" i="9"/>
  <c r="H1138" i="9"/>
  <c r="I1138" i="9"/>
  <c r="J1138" i="9"/>
  <c r="K1138" i="9"/>
  <c r="L1138" i="9"/>
  <c r="M1138" i="9"/>
  <c r="N1138" i="9"/>
  <c r="O1138" i="9"/>
  <c r="P1138" i="9"/>
  <c r="Q1138" i="9"/>
  <c r="R1138" i="9"/>
  <c r="S1138" i="9"/>
  <c r="T1138" i="9"/>
  <c r="U1138" i="9"/>
  <c r="V1138" i="9"/>
  <c r="W1138" i="9"/>
  <c r="X1138" i="9"/>
  <c r="Y1138" i="9"/>
  <c r="Z1138" i="9"/>
  <c r="AA1138" i="9"/>
  <c r="AB1138" i="9"/>
  <c r="AC1138" i="9"/>
  <c r="AD1138" i="9"/>
  <c r="AE1138" i="9"/>
  <c r="AF1138" i="9"/>
  <c r="AG1138" i="9"/>
  <c r="AH1138" i="9"/>
  <c r="AI1138" i="9"/>
  <c r="AJ1138" i="9"/>
  <c r="AK1138" i="9"/>
  <c r="AL1138" i="9"/>
  <c r="AM1138" i="9"/>
  <c r="AN1138" i="9"/>
  <c r="AO1138" i="9"/>
  <c r="AP1138" i="9"/>
  <c r="AQ1138" i="9"/>
  <c r="AR1138" i="9"/>
  <c r="AS1138" i="9"/>
  <c r="AT1138" i="9"/>
  <c r="AU1138" i="9"/>
  <c r="AV1138" i="9"/>
  <c r="AW1138" i="9"/>
  <c r="AX1138" i="9"/>
  <c r="AY1138" i="9"/>
  <c r="AZ1138" i="9"/>
  <c r="BA1138" i="9"/>
  <c r="BB1138" i="9"/>
  <c r="BC1138" i="9"/>
  <c r="BD1138" i="9"/>
  <c r="BE1138" i="9"/>
  <c r="BF1138" i="9"/>
  <c r="BG1138" i="9"/>
  <c r="BH1138" i="9"/>
  <c r="BI1138" i="9"/>
  <c r="BJ1138" i="9"/>
  <c r="BK1138" i="9"/>
  <c r="B1139" i="9"/>
  <c r="BO1139" i="9" s="1"/>
  <c r="C1139" i="9"/>
  <c r="D1139" i="9"/>
  <c r="F1139" i="9" s="1"/>
  <c r="E1139" i="9"/>
  <c r="G1139" i="9"/>
  <c r="H1139" i="9"/>
  <c r="I1139" i="9"/>
  <c r="J1139" i="9"/>
  <c r="K1139" i="9"/>
  <c r="L1139" i="9"/>
  <c r="M1139" i="9"/>
  <c r="N1139" i="9"/>
  <c r="O1139" i="9"/>
  <c r="P1139" i="9"/>
  <c r="Q1139" i="9"/>
  <c r="R1139" i="9"/>
  <c r="S1139" i="9"/>
  <c r="T1139" i="9"/>
  <c r="U1139" i="9"/>
  <c r="V1139" i="9"/>
  <c r="W1139" i="9"/>
  <c r="X1139" i="9"/>
  <c r="Y1139" i="9"/>
  <c r="Z1139" i="9"/>
  <c r="AA1139" i="9"/>
  <c r="AB1139" i="9"/>
  <c r="AC1139" i="9"/>
  <c r="AD1139" i="9"/>
  <c r="AE1139" i="9"/>
  <c r="AF1139" i="9"/>
  <c r="AG1139" i="9"/>
  <c r="AH1139" i="9"/>
  <c r="AI1139" i="9"/>
  <c r="AJ1139" i="9"/>
  <c r="AK1139" i="9"/>
  <c r="AL1139" i="9"/>
  <c r="AM1139" i="9"/>
  <c r="AN1139" i="9"/>
  <c r="AO1139" i="9"/>
  <c r="AP1139" i="9"/>
  <c r="AQ1139" i="9"/>
  <c r="AR1139" i="9"/>
  <c r="AS1139" i="9"/>
  <c r="AT1139" i="9"/>
  <c r="AU1139" i="9"/>
  <c r="AV1139" i="9"/>
  <c r="AW1139" i="9"/>
  <c r="AX1139" i="9"/>
  <c r="AY1139" i="9"/>
  <c r="AZ1139" i="9"/>
  <c r="BA1139" i="9"/>
  <c r="BB1139" i="9"/>
  <c r="BC1139" i="9"/>
  <c r="BD1139" i="9"/>
  <c r="BE1139" i="9"/>
  <c r="BF1139" i="9"/>
  <c r="BG1139" i="9"/>
  <c r="BH1139" i="9"/>
  <c r="BI1139" i="9"/>
  <c r="BJ1139" i="9"/>
  <c r="BK1139" i="9"/>
  <c r="B1140" i="9"/>
  <c r="BL1140" i="9" s="1"/>
  <c r="C1140" i="9"/>
  <c r="D1140" i="9"/>
  <c r="F1140" i="9" s="1"/>
  <c r="E1140" i="9"/>
  <c r="G1140" i="9"/>
  <c r="H1140" i="9"/>
  <c r="I1140" i="9"/>
  <c r="J1140" i="9"/>
  <c r="K1140" i="9"/>
  <c r="L1140" i="9"/>
  <c r="M1140" i="9"/>
  <c r="N1140" i="9"/>
  <c r="O1140" i="9"/>
  <c r="P1140" i="9"/>
  <c r="Q1140" i="9"/>
  <c r="R1140" i="9"/>
  <c r="S1140" i="9"/>
  <c r="T1140" i="9"/>
  <c r="U1140" i="9"/>
  <c r="V1140" i="9"/>
  <c r="W1140" i="9"/>
  <c r="X1140" i="9"/>
  <c r="Y1140" i="9"/>
  <c r="Z1140" i="9"/>
  <c r="AA1140" i="9"/>
  <c r="AB1140" i="9"/>
  <c r="AC1140" i="9"/>
  <c r="AD1140" i="9"/>
  <c r="AE1140" i="9"/>
  <c r="AF1140" i="9"/>
  <c r="AG1140" i="9"/>
  <c r="AH1140" i="9"/>
  <c r="AI1140" i="9"/>
  <c r="AJ1140" i="9"/>
  <c r="AK1140" i="9"/>
  <c r="AL1140" i="9"/>
  <c r="AM1140" i="9"/>
  <c r="AN1140" i="9"/>
  <c r="AO1140" i="9"/>
  <c r="AP1140" i="9"/>
  <c r="AQ1140" i="9"/>
  <c r="AR1140" i="9"/>
  <c r="AS1140" i="9"/>
  <c r="AT1140" i="9"/>
  <c r="AU1140" i="9"/>
  <c r="AV1140" i="9"/>
  <c r="AW1140" i="9"/>
  <c r="AX1140" i="9"/>
  <c r="AY1140" i="9"/>
  <c r="AZ1140" i="9"/>
  <c r="BA1140" i="9"/>
  <c r="BB1140" i="9"/>
  <c r="BC1140" i="9"/>
  <c r="BD1140" i="9"/>
  <c r="BE1140" i="9"/>
  <c r="BF1140" i="9"/>
  <c r="BG1140" i="9"/>
  <c r="BH1140" i="9"/>
  <c r="BI1140" i="9"/>
  <c r="BJ1140" i="9"/>
  <c r="BK1140" i="9"/>
  <c r="B1141" i="9"/>
  <c r="BN1141" i="9" s="1"/>
  <c r="C1141" i="9"/>
  <c r="D1141" i="9"/>
  <c r="F1141" i="9" s="1"/>
  <c r="E1141" i="9"/>
  <c r="G1141" i="9"/>
  <c r="H1141" i="9"/>
  <c r="I1141" i="9"/>
  <c r="J1141" i="9"/>
  <c r="K1141" i="9"/>
  <c r="L1141" i="9"/>
  <c r="M1141" i="9"/>
  <c r="N1141" i="9"/>
  <c r="O1141" i="9"/>
  <c r="P1141" i="9"/>
  <c r="Q1141" i="9"/>
  <c r="R1141" i="9"/>
  <c r="S1141" i="9"/>
  <c r="T1141" i="9"/>
  <c r="U1141" i="9"/>
  <c r="V1141" i="9"/>
  <c r="W1141" i="9"/>
  <c r="X1141" i="9"/>
  <c r="Y1141" i="9"/>
  <c r="Z1141" i="9"/>
  <c r="AA1141" i="9"/>
  <c r="AB1141" i="9"/>
  <c r="AC1141" i="9"/>
  <c r="AD1141" i="9"/>
  <c r="AE1141" i="9"/>
  <c r="AF1141" i="9"/>
  <c r="AG1141" i="9"/>
  <c r="AH1141" i="9"/>
  <c r="AI1141" i="9"/>
  <c r="AJ1141" i="9"/>
  <c r="AK1141" i="9"/>
  <c r="AL1141" i="9"/>
  <c r="AM1141" i="9"/>
  <c r="AN1141" i="9"/>
  <c r="AO1141" i="9"/>
  <c r="AP1141" i="9"/>
  <c r="AQ1141" i="9"/>
  <c r="AR1141" i="9"/>
  <c r="AS1141" i="9"/>
  <c r="AT1141" i="9"/>
  <c r="AU1141" i="9"/>
  <c r="AV1141" i="9"/>
  <c r="AW1141" i="9"/>
  <c r="AX1141" i="9"/>
  <c r="AY1141" i="9"/>
  <c r="AZ1141" i="9"/>
  <c r="BA1141" i="9"/>
  <c r="BB1141" i="9"/>
  <c r="BC1141" i="9"/>
  <c r="BD1141" i="9"/>
  <c r="BE1141" i="9"/>
  <c r="BF1141" i="9"/>
  <c r="BG1141" i="9"/>
  <c r="BH1141" i="9"/>
  <c r="BI1141" i="9"/>
  <c r="BJ1141" i="9"/>
  <c r="BK1141" i="9"/>
  <c r="B1142" i="9"/>
  <c r="BP1142" i="9" s="1"/>
  <c r="C1142" i="9"/>
  <c r="D1142" i="9"/>
  <c r="F1142" i="9" s="1"/>
  <c r="E1142" i="9"/>
  <c r="G1142" i="9"/>
  <c r="H1142" i="9"/>
  <c r="I1142" i="9"/>
  <c r="J1142" i="9"/>
  <c r="K1142" i="9"/>
  <c r="L1142" i="9"/>
  <c r="M1142" i="9"/>
  <c r="N1142" i="9"/>
  <c r="O1142" i="9"/>
  <c r="P1142" i="9"/>
  <c r="Q1142" i="9"/>
  <c r="R1142" i="9"/>
  <c r="S1142" i="9"/>
  <c r="T1142" i="9"/>
  <c r="U1142" i="9"/>
  <c r="V1142" i="9"/>
  <c r="W1142" i="9"/>
  <c r="X1142" i="9"/>
  <c r="Y1142" i="9"/>
  <c r="Z1142" i="9"/>
  <c r="AA1142" i="9"/>
  <c r="AB1142" i="9"/>
  <c r="AC1142" i="9"/>
  <c r="AD1142" i="9"/>
  <c r="AE1142" i="9"/>
  <c r="AF1142" i="9"/>
  <c r="AG1142" i="9"/>
  <c r="AH1142" i="9"/>
  <c r="AI1142" i="9"/>
  <c r="AJ1142" i="9"/>
  <c r="AK1142" i="9"/>
  <c r="AL1142" i="9"/>
  <c r="AM1142" i="9"/>
  <c r="AN1142" i="9"/>
  <c r="AO1142" i="9"/>
  <c r="AP1142" i="9"/>
  <c r="AQ1142" i="9"/>
  <c r="AR1142" i="9"/>
  <c r="AS1142" i="9"/>
  <c r="AT1142" i="9"/>
  <c r="AU1142" i="9"/>
  <c r="AV1142" i="9"/>
  <c r="AW1142" i="9"/>
  <c r="AX1142" i="9"/>
  <c r="AY1142" i="9"/>
  <c r="AZ1142" i="9"/>
  <c r="BA1142" i="9"/>
  <c r="BB1142" i="9"/>
  <c r="BC1142" i="9"/>
  <c r="BD1142" i="9"/>
  <c r="BE1142" i="9"/>
  <c r="BF1142" i="9"/>
  <c r="BG1142" i="9"/>
  <c r="BH1142" i="9"/>
  <c r="BI1142" i="9"/>
  <c r="BJ1142" i="9"/>
  <c r="BK1142" i="9"/>
  <c r="B1143" i="9"/>
  <c r="C1143" i="9"/>
  <c r="D1143" i="9"/>
  <c r="F1143" i="9" s="1"/>
  <c r="E1143" i="9"/>
  <c r="G1143" i="9"/>
  <c r="H1143" i="9"/>
  <c r="I1143" i="9"/>
  <c r="J1143" i="9"/>
  <c r="K1143" i="9"/>
  <c r="L1143" i="9"/>
  <c r="M1143" i="9"/>
  <c r="N1143" i="9"/>
  <c r="O1143" i="9"/>
  <c r="P1143" i="9"/>
  <c r="Q1143" i="9"/>
  <c r="R1143" i="9"/>
  <c r="S1143" i="9"/>
  <c r="T1143" i="9"/>
  <c r="U1143" i="9"/>
  <c r="V1143" i="9"/>
  <c r="W1143" i="9"/>
  <c r="X1143" i="9"/>
  <c r="Y1143" i="9"/>
  <c r="Z1143" i="9"/>
  <c r="AA1143" i="9"/>
  <c r="AB1143" i="9"/>
  <c r="AC1143" i="9"/>
  <c r="AD1143" i="9"/>
  <c r="AE1143" i="9"/>
  <c r="AF1143" i="9"/>
  <c r="AG1143" i="9"/>
  <c r="AH1143" i="9"/>
  <c r="AI1143" i="9"/>
  <c r="AJ1143" i="9"/>
  <c r="AK1143" i="9"/>
  <c r="AL1143" i="9"/>
  <c r="AM1143" i="9"/>
  <c r="AN1143" i="9"/>
  <c r="AO1143" i="9"/>
  <c r="AP1143" i="9"/>
  <c r="AQ1143" i="9"/>
  <c r="AR1143" i="9"/>
  <c r="AS1143" i="9"/>
  <c r="AT1143" i="9"/>
  <c r="AU1143" i="9"/>
  <c r="AV1143" i="9"/>
  <c r="AW1143" i="9"/>
  <c r="AX1143" i="9"/>
  <c r="AY1143" i="9"/>
  <c r="AZ1143" i="9"/>
  <c r="BA1143" i="9"/>
  <c r="BB1143" i="9"/>
  <c r="BC1143" i="9"/>
  <c r="BD1143" i="9"/>
  <c r="BE1143" i="9"/>
  <c r="BF1143" i="9"/>
  <c r="BG1143" i="9"/>
  <c r="BH1143" i="9"/>
  <c r="BI1143" i="9"/>
  <c r="BJ1143" i="9"/>
  <c r="BK1143" i="9"/>
  <c r="B1144" i="9"/>
  <c r="BL1144" i="9" s="1"/>
  <c r="C1144" i="9"/>
  <c r="D1144" i="9"/>
  <c r="F1144" i="9" s="1"/>
  <c r="E1144" i="9"/>
  <c r="G1144" i="9"/>
  <c r="H1144" i="9"/>
  <c r="I1144" i="9"/>
  <c r="J1144" i="9"/>
  <c r="K1144" i="9"/>
  <c r="L1144" i="9"/>
  <c r="M1144" i="9"/>
  <c r="N1144" i="9"/>
  <c r="O1144" i="9"/>
  <c r="P1144" i="9"/>
  <c r="Q1144" i="9"/>
  <c r="R1144" i="9"/>
  <c r="S1144" i="9"/>
  <c r="T1144" i="9"/>
  <c r="U1144" i="9"/>
  <c r="V1144" i="9"/>
  <c r="W1144" i="9"/>
  <c r="X1144" i="9"/>
  <c r="Y1144" i="9"/>
  <c r="Z1144" i="9"/>
  <c r="AA1144" i="9"/>
  <c r="AB1144" i="9"/>
  <c r="AC1144" i="9"/>
  <c r="AD1144" i="9"/>
  <c r="AE1144" i="9"/>
  <c r="AF1144" i="9"/>
  <c r="AG1144" i="9"/>
  <c r="AH1144" i="9"/>
  <c r="AI1144" i="9"/>
  <c r="AJ1144" i="9"/>
  <c r="AK1144" i="9"/>
  <c r="AL1144" i="9"/>
  <c r="AM1144" i="9"/>
  <c r="AN1144" i="9"/>
  <c r="AO1144" i="9"/>
  <c r="AP1144" i="9"/>
  <c r="AQ1144" i="9"/>
  <c r="AR1144" i="9"/>
  <c r="AS1144" i="9"/>
  <c r="AT1144" i="9"/>
  <c r="AU1144" i="9"/>
  <c r="AV1144" i="9"/>
  <c r="AW1144" i="9"/>
  <c r="AX1144" i="9"/>
  <c r="AY1144" i="9"/>
  <c r="AZ1144" i="9"/>
  <c r="BA1144" i="9"/>
  <c r="BB1144" i="9"/>
  <c r="BC1144" i="9"/>
  <c r="BD1144" i="9"/>
  <c r="BE1144" i="9"/>
  <c r="BF1144" i="9"/>
  <c r="BG1144" i="9"/>
  <c r="BH1144" i="9"/>
  <c r="BI1144" i="9"/>
  <c r="BJ1144" i="9"/>
  <c r="BK1144" i="9"/>
  <c r="B1145" i="9"/>
  <c r="C1145" i="9"/>
  <c r="D1145" i="9"/>
  <c r="F1145" i="9" s="1"/>
  <c r="E1145" i="9"/>
  <c r="G1145" i="9"/>
  <c r="H1145" i="9"/>
  <c r="I1145" i="9"/>
  <c r="J1145" i="9"/>
  <c r="K1145" i="9"/>
  <c r="L1145" i="9"/>
  <c r="M1145" i="9"/>
  <c r="N1145" i="9"/>
  <c r="O1145" i="9"/>
  <c r="P1145" i="9"/>
  <c r="Q1145" i="9"/>
  <c r="R1145" i="9"/>
  <c r="S1145" i="9"/>
  <c r="T1145" i="9"/>
  <c r="U1145" i="9"/>
  <c r="V1145" i="9"/>
  <c r="W1145" i="9"/>
  <c r="X1145" i="9"/>
  <c r="Y1145" i="9"/>
  <c r="Z1145" i="9"/>
  <c r="AA1145" i="9"/>
  <c r="AB1145" i="9"/>
  <c r="AC1145" i="9"/>
  <c r="AD1145" i="9"/>
  <c r="AE1145" i="9"/>
  <c r="AF1145" i="9"/>
  <c r="AG1145" i="9"/>
  <c r="AH1145" i="9"/>
  <c r="AI1145" i="9"/>
  <c r="AJ1145" i="9"/>
  <c r="AK1145" i="9"/>
  <c r="AL1145" i="9"/>
  <c r="AM1145" i="9"/>
  <c r="AN1145" i="9"/>
  <c r="AO1145" i="9"/>
  <c r="AP1145" i="9"/>
  <c r="AQ1145" i="9"/>
  <c r="AR1145" i="9"/>
  <c r="AS1145" i="9"/>
  <c r="AT1145" i="9"/>
  <c r="AU1145" i="9"/>
  <c r="AV1145" i="9"/>
  <c r="AW1145" i="9"/>
  <c r="AX1145" i="9"/>
  <c r="AY1145" i="9"/>
  <c r="AZ1145" i="9"/>
  <c r="BA1145" i="9"/>
  <c r="BB1145" i="9"/>
  <c r="BC1145" i="9"/>
  <c r="BD1145" i="9"/>
  <c r="BE1145" i="9"/>
  <c r="BF1145" i="9"/>
  <c r="BG1145" i="9"/>
  <c r="BH1145" i="9"/>
  <c r="BI1145" i="9"/>
  <c r="BJ1145" i="9"/>
  <c r="BK1145" i="9"/>
  <c r="B1146" i="9"/>
  <c r="BL1146" i="9" s="1"/>
  <c r="C1146" i="9"/>
  <c r="D1146" i="9"/>
  <c r="F1146" i="9" s="1"/>
  <c r="E1146" i="9"/>
  <c r="G1146" i="9"/>
  <c r="H1146" i="9"/>
  <c r="I1146" i="9"/>
  <c r="J1146" i="9"/>
  <c r="K1146" i="9"/>
  <c r="L1146" i="9"/>
  <c r="M1146" i="9"/>
  <c r="N1146" i="9"/>
  <c r="O1146" i="9"/>
  <c r="P1146" i="9"/>
  <c r="Q1146" i="9"/>
  <c r="R1146" i="9"/>
  <c r="S1146" i="9"/>
  <c r="T1146" i="9"/>
  <c r="U1146" i="9"/>
  <c r="V1146" i="9"/>
  <c r="W1146" i="9"/>
  <c r="X1146" i="9"/>
  <c r="Y1146" i="9"/>
  <c r="Z1146" i="9"/>
  <c r="AA1146" i="9"/>
  <c r="AB1146" i="9"/>
  <c r="AC1146" i="9"/>
  <c r="AD1146" i="9"/>
  <c r="AE1146" i="9"/>
  <c r="AF1146" i="9"/>
  <c r="AG1146" i="9"/>
  <c r="AH1146" i="9"/>
  <c r="AI1146" i="9"/>
  <c r="AJ1146" i="9"/>
  <c r="AK1146" i="9"/>
  <c r="AL1146" i="9"/>
  <c r="AM1146" i="9"/>
  <c r="AN1146" i="9"/>
  <c r="AO1146" i="9"/>
  <c r="AP1146" i="9"/>
  <c r="AQ1146" i="9"/>
  <c r="AR1146" i="9"/>
  <c r="AS1146" i="9"/>
  <c r="AT1146" i="9"/>
  <c r="AU1146" i="9"/>
  <c r="AV1146" i="9"/>
  <c r="AW1146" i="9"/>
  <c r="AX1146" i="9"/>
  <c r="AY1146" i="9"/>
  <c r="AZ1146" i="9"/>
  <c r="BA1146" i="9"/>
  <c r="BB1146" i="9"/>
  <c r="BC1146" i="9"/>
  <c r="BD1146" i="9"/>
  <c r="BE1146" i="9"/>
  <c r="BF1146" i="9"/>
  <c r="BG1146" i="9"/>
  <c r="BH1146" i="9"/>
  <c r="BI1146" i="9"/>
  <c r="BJ1146" i="9"/>
  <c r="BK1146" i="9"/>
  <c r="B1147" i="9"/>
  <c r="BM1147" i="9" s="1"/>
  <c r="C1147" i="9"/>
  <c r="D1147" i="9"/>
  <c r="F1147" i="9" s="1"/>
  <c r="E1147" i="9"/>
  <c r="G1147" i="9"/>
  <c r="H1147" i="9"/>
  <c r="I1147" i="9"/>
  <c r="J1147" i="9"/>
  <c r="K1147" i="9"/>
  <c r="L1147" i="9"/>
  <c r="M1147" i="9"/>
  <c r="N1147" i="9"/>
  <c r="O1147" i="9"/>
  <c r="P1147" i="9"/>
  <c r="Q1147" i="9"/>
  <c r="R1147" i="9"/>
  <c r="S1147" i="9"/>
  <c r="T1147" i="9"/>
  <c r="U1147" i="9"/>
  <c r="V1147" i="9"/>
  <c r="W1147" i="9"/>
  <c r="X1147" i="9"/>
  <c r="Y1147" i="9"/>
  <c r="Z1147" i="9"/>
  <c r="AA1147" i="9"/>
  <c r="AB1147" i="9"/>
  <c r="AC1147" i="9"/>
  <c r="AD1147" i="9"/>
  <c r="AE1147" i="9"/>
  <c r="AF1147" i="9"/>
  <c r="AG1147" i="9"/>
  <c r="AH1147" i="9"/>
  <c r="AI1147" i="9"/>
  <c r="AJ1147" i="9"/>
  <c r="AK1147" i="9"/>
  <c r="AL1147" i="9"/>
  <c r="AM1147" i="9"/>
  <c r="AN1147" i="9"/>
  <c r="AO1147" i="9"/>
  <c r="AP1147" i="9"/>
  <c r="AQ1147" i="9"/>
  <c r="AR1147" i="9"/>
  <c r="AS1147" i="9"/>
  <c r="AT1147" i="9"/>
  <c r="AU1147" i="9"/>
  <c r="AV1147" i="9"/>
  <c r="AW1147" i="9"/>
  <c r="AX1147" i="9"/>
  <c r="AY1147" i="9"/>
  <c r="AZ1147" i="9"/>
  <c r="BA1147" i="9"/>
  <c r="BB1147" i="9"/>
  <c r="BC1147" i="9"/>
  <c r="BD1147" i="9"/>
  <c r="BE1147" i="9"/>
  <c r="BF1147" i="9"/>
  <c r="BG1147" i="9"/>
  <c r="BH1147" i="9"/>
  <c r="BI1147" i="9"/>
  <c r="BJ1147" i="9"/>
  <c r="BK1147" i="9"/>
  <c r="B1148" i="9"/>
  <c r="BO1148" i="9" s="1"/>
  <c r="C1148" i="9"/>
  <c r="D1148" i="9"/>
  <c r="F1148" i="9" s="1"/>
  <c r="E1148" i="9"/>
  <c r="G1148" i="9"/>
  <c r="H1148" i="9"/>
  <c r="I1148" i="9"/>
  <c r="J1148" i="9"/>
  <c r="K1148" i="9"/>
  <c r="L1148" i="9"/>
  <c r="M1148" i="9"/>
  <c r="N1148" i="9"/>
  <c r="O1148" i="9"/>
  <c r="P1148" i="9"/>
  <c r="Q1148" i="9"/>
  <c r="R1148" i="9"/>
  <c r="S1148" i="9"/>
  <c r="T1148" i="9"/>
  <c r="U1148" i="9"/>
  <c r="V1148" i="9"/>
  <c r="W1148" i="9"/>
  <c r="X1148" i="9"/>
  <c r="Y1148" i="9"/>
  <c r="Z1148" i="9"/>
  <c r="AA1148" i="9"/>
  <c r="AB1148" i="9"/>
  <c r="AC1148" i="9"/>
  <c r="AD1148" i="9"/>
  <c r="AE1148" i="9"/>
  <c r="AF1148" i="9"/>
  <c r="AG1148" i="9"/>
  <c r="AH1148" i="9"/>
  <c r="AI1148" i="9"/>
  <c r="AJ1148" i="9"/>
  <c r="AK1148" i="9"/>
  <c r="AL1148" i="9"/>
  <c r="AM1148" i="9"/>
  <c r="AN1148" i="9"/>
  <c r="AO1148" i="9"/>
  <c r="AP1148" i="9"/>
  <c r="AQ1148" i="9"/>
  <c r="AR1148" i="9"/>
  <c r="AS1148" i="9"/>
  <c r="AT1148" i="9"/>
  <c r="AU1148" i="9"/>
  <c r="AV1148" i="9"/>
  <c r="AW1148" i="9"/>
  <c r="AX1148" i="9"/>
  <c r="AY1148" i="9"/>
  <c r="AZ1148" i="9"/>
  <c r="BA1148" i="9"/>
  <c r="BB1148" i="9"/>
  <c r="BC1148" i="9"/>
  <c r="BD1148" i="9"/>
  <c r="BE1148" i="9"/>
  <c r="BF1148" i="9"/>
  <c r="BG1148" i="9"/>
  <c r="BH1148" i="9"/>
  <c r="BI1148" i="9"/>
  <c r="BJ1148" i="9"/>
  <c r="BK1148" i="9"/>
  <c r="B1149" i="9"/>
  <c r="BL1149" i="9" s="1"/>
  <c r="C1149" i="9"/>
  <c r="D1149" i="9"/>
  <c r="F1149" i="9" s="1"/>
  <c r="E1149" i="9"/>
  <c r="G1149" i="9"/>
  <c r="H1149" i="9"/>
  <c r="I1149" i="9"/>
  <c r="J1149" i="9"/>
  <c r="K1149" i="9"/>
  <c r="L1149" i="9"/>
  <c r="M1149" i="9"/>
  <c r="N1149" i="9"/>
  <c r="O1149" i="9"/>
  <c r="P1149" i="9"/>
  <c r="Q1149" i="9"/>
  <c r="R1149" i="9"/>
  <c r="S1149" i="9"/>
  <c r="T1149" i="9"/>
  <c r="U1149" i="9"/>
  <c r="V1149" i="9"/>
  <c r="W1149" i="9"/>
  <c r="X1149" i="9"/>
  <c r="Y1149" i="9"/>
  <c r="Z1149" i="9"/>
  <c r="AA1149" i="9"/>
  <c r="AB1149" i="9"/>
  <c r="AC1149" i="9"/>
  <c r="AD1149" i="9"/>
  <c r="AE1149" i="9"/>
  <c r="AF1149" i="9"/>
  <c r="AG1149" i="9"/>
  <c r="AH1149" i="9"/>
  <c r="AI1149" i="9"/>
  <c r="AJ1149" i="9"/>
  <c r="AK1149" i="9"/>
  <c r="AL1149" i="9"/>
  <c r="AM1149" i="9"/>
  <c r="AN1149" i="9"/>
  <c r="AO1149" i="9"/>
  <c r="AP1149" i="9"/>
  <c r="AQ1149" i="9"/>
  <c r="AR1149" i="9"/>
  <c r="AS1149" i="9"/>
  <c r="AT1149" i="9"/>
  <c r="AU1149" i="9"/>
  <c r="AV1149" i="9"/>
  <c r="AW1149" i="9"/>
  <c r="AX1149" i="9"/>
  <c r="AY1149" i="9"/>
  <c r="AZ1149" i="9"/>
  <c r="BA1149" i="9"/>
  <c r="BB1149" i="9"/>
  <c r="BC1149" i="9"/>
  <c r="BD1149" i="9"/>
  <c r="BE1149" i="9"/>
  <c r="BF1149" i="9"/>
  <c r="BG1149" i="9"/>
  <c r="BH1149" i="9"/>
  <c r="BI1149" i="9"/>
  <c r="BJ1149" i="9"/>
  <c r="BK1149" i="9"/>
  <c r="B1150" i="9"/>
  <c r="C1150" i="9"/>
  <c r="D1150" i="9"/>
  <c r="F1150" i="9" s="1"/>
  <c r="E1150" i="9"/>
  <c r="G1150" i="9"/>
  <c r="H1150" i="9"/>
  <c r="I1150" i="9"/>
  <c r="J1150" i="9"/>
  <c r="K1150" i="9"/>
  <c r="L1150" i="9"/>
  <c r="M1150" i="9"/>
  <c r="N1150" i="9"/>
  <c r="O1150" i="9"/>
  <c r="P1150" i="9"/>
  <c r="Q1150" i="9"/>
  <c r="R1150" i="9"/>
  <c r="S1150" i="9"/>
  <c r="T1150" i="9"/>
  <c r="U1150" i="9"/>
  <c r="V1150" i="9"/>
  <c r="W1150" i="9"/>
  <c r="X1150" i="9"/>
  <c r="Y1150" i="9"/>
  <c r="Z1150" i="9"/>
  <c r="AA1150" i="9"/>
  <c r="AB1150" i="9"/>
  <c r="AC1150" i="9"/>
  <c r="AD1150" i="9"/>
  <c r="AE1150" i="9"/>
  <c r="AF1150" i="9"/>
  <c r="AG1150" i="9"/>
  <c r="AH1150" i="9"/>
  <c r="AI1150" i="9"/>
  <c r="AJ1150" i="9"/>
  <c r="AK1150" i="9"/>
  <c r="AL1150" i="9"/>
  <c r="AM1150" i="9"/>
  <c r="AN1150" i="9"/>
  <c r="AO1150" i="9"/>
  <c r="AP1150" i="9"/>
  <c r="AQ1150" i="9"/>
  <c r="AR1150" i="9"/>
  <c r="AS1150" i="9"/>
  <c r="AT1150" i="9"/>
  <c r="AU1150" i="9"/>
  <c r="AV1150" i="9"/>
  <c r="AW1150" i="9"/>
  <c r="AX1150" i="9"/>
  <c r="AY1150" i="9"/>
  <c r="AZ1150" i="9"/>
  <c r="BA1150" i="9"/>
  <c r="BB1150" i="9"/>
  <c r="BC1150" i="9"/>
  <c r="BD1150" i="9"/>
  <c r="BE1150" i="9"/>
  <c r="BF1150" i="9"/>
  <c r="BG1150" i="9"/>
  <c r="BH1150" i="9"/>
  <c r="BI1150" i="9"/>
  <c r="BJ1150" i="9"/>
  <c r="BK1150" i="9"/>
  <c r="B1151" i="9"/>
  <c r="C1151" i="9"/>
  <c r="D1151" i="9"/>
  <c r="F1151" i="9" s="1"/>
  <c r="E1151" i="9"/>
  <c r="G1151" i="9"/>
  <c r="H1151" i="9"/>
  <c r="I1151" i="9"/>
  <c r="J1151" i="9"/>
  <c r="K1151" i="9"/>
  <c r="L1151" i="9"/>
  <c r="M1151" i="9"/>
  <c r="N1151" i="9"/>
  <c r="O1151" i="9"/>
  <c r="P1151" i="9"/>
  <c r="Q1151" i="9"/>
  <c r="R1151" i="9"/>
  <c r="S1151" i="9"/>
  <c r="T1151" i="9"/>
  <c r="U1151" i="9"/>
  <c r="V1151" i="9"/>
  <c r="W1151" i="9"/>
  <c r="X1151" i="9"/>
  <c r="Y1151" i="9"/>
  <c r="Z1151" i="9"/>
  <c r="AA1151" i="9"/>
  <c r="AB1151" i="9"/>
  <c r="AC1151" i="9"/>
  <c r="AD1151" i="9"/>
  <c r="AE1151" i="9"/>
  <c r="AF1151" i="9"/>
  <c r="AG1151" i="9"/>
  <c r="AH1151" i="9"/>
  <c r="AI1151" i="9"/>
  <c r="AJ1151" i="9"/>
  <c r="AK1151" i="9"/>
  <c r="AL1151" i="9"/>
  <c r="AM1151" i="9"/>
  <c r="AN1151" i="9"/>
  <c r="AO1151" i="9"/>
  <c r="AP1151" i="9"/>
  <c r="AQ1151" i="9"/>
  <c r="AR1151" i="9"/>
  <c r="AS1151" i="9"/>
  <c r="AT1151" i="9"/>
  <c r="AU1151" i="9"/>
  <c r="AV1151" i="9"/>
  <c r="AW1151" i="9"/>
  <c r="AX1151" i="9"/>
  <c r="AY1151" i="9"/>
  <c r="AZ1151" i="9"/>
  <c r="BA1151" i="9"/>
  <c r="BB1151" i="9"/>
  <c r="BC1151" i="9"/>
  <c r="BD1151" i="9"/>
  <c r="BE1151" i="9"/>
  <c r="BF1151" i="9"/>
  <c r="BG1151" i="9"/>
  <c r="BH1151" i="9"/>
  <c r="BI1151" i="9"/>
  <c r="BJ1151" i="9"/>
  <c r="BK1151" i="9"/>
  <c r="B1152" i="9"/>
  <c r="C1152" i="9"/>
  <c r="D1152" i="9"/>
  <c r="F1152" i="9" s="1"/>
  <c r="E1152" i="9"/>
  <c r="G1152" i="9"/>
  <c r="H1152" i="9"/>
  <c r="I1152" i="9"/>
  <c r="J1152" i="9"/>
  <c r="K1152" i="9"/>
  <c r="L1152" i="9"/>
  <c r="M1152" i="9"/>
  <c r="N1152" i="9"/>
  <c r="O1152" i="9"/>
  <c r="P1152" i="9"/>
  <c r="Q1152" i="9"/>
  <c r="R1152" i="9"/>
  <c r="S1152" i="9"/>
  <c r="T1152" i="9"/>
  <c r="U1152" i="9"/>
  <c r="V1152" i="9"/>
  <c r="W1152" i="9"/>
  <c r="X1152" i="9"/>
  <c r="Y1152" i="9"/>
  <c r="Z1152" i="9"/>
  <c r="AA1152" i="9"/>
  <c r="AB1152" i="9"/>
  <c r="AC1152" i="9"/>
  <c r="AD1152" i="9"/>
  <c r="AE1152" i="9"/>
  <c r="AF1152" i="9"/>
  <c r="AG1152" i="9"/>
  <c r="AH1152" i="9"/>
  <c r="AI1152" i="9"/>
  <c r="AJ1152" i="9"/>
  <c r="AK1152" i="9"/>
  <c r="AL1152" i="9"/>
  <c r="AM1152" i="9"/>
  <c r="AN1152" i="9"/>
  <c r="AO1152" i="9"/>
  <c r="AP1152" i="9"/>
  <c r="AQ1152" i="9"/>
  <c r="AR1152" i="9"/>
  <c r="AS1152" i="9"/>
  <c r="AT1152" i="9"/>
  <c r="AU1152" i="9"/>
  <c r="AV1152" i="9"/>
  <c r="AW1152" i="9"/>
  <c r="AX1152" i="9"/>
  <c r="AY1152" i="9"/>
  <c r="AZ1152" i="9"/>
  <c r="BA1152" i="9"/>
  <c r="BB1152" i="9"/>
  <c r="BC1152" i="9"/>
  <c r="BD1152" i="9"/>
  <c r="BE1152" i="9"/>
  <c r="BF1152" i="9"/>
  <c r="BG1152" i="9"/>
  <c r="BH1152" i="9"/>
  <c r="BI1152" i="9"/>
  <c r="BJ1152" i="9"/>
  <c r="BK1152" i="9"/>
  <c r="B1153" i="9"/>
  <c r="C1153" i="9"/>
  <c r="D1153" i="9"/>
  <c r="F1153" i="9" s="1"/>
  <c r="E1153" i="9"/>
  <c r="G1153" i="9"/>
  <c r="H1153" i="9"/>
  <c r="I1153" i="9"/>
  <c r="J1153" i="9"/>
  <c r="K1153" i="9"/>
  <c r="L1153" i="9"/>
  <c r="M1153" i="9"/>
  <c r="N1153" i="9"/>
  <c r="O1153" i="9"/>
  <c r="P1153" i="9"/>
  <c r="Q1153" i="9"/>
  <c r="R1153" i="9"/>
  <c r="S1153" i="9"/>
  <c r="T1153" i="9"/>
  <c r="U1153" i="9"/>
  <c r="V1153" i="9"/>
  <c r="W1153" i="9"/>
  <c r="X1153" i="9"/>
  <c r="Y1153" i="9"/>
  <c r="Z1153" i="9"/>
  <c r="AA1153" i="9"/>
  <c r="AB1153" i="9"/>
  <c r="AC1153" i="9"/>
  <c r="AD1153" i="9"/>
  <c r="AE1153" i="9"/>
  <c r="AF1153" i="9"/>
  <c r="AG1153" i="9"/>
  <c r="AH1153" i="9"/>
  <c r="AI1153" i="9"/>
  <c r="AJ1153" i="9"/>
  <c r="AK1153" i="9"/>
  <c r="AL1153" i="9"/>
  <c r="AM1153" i="9"/>
  <c r="AN1153" i="9"/>
  <c r="AO1153" i="9"/>
  <c r="AP1153" i="9"/>
  <c r="AQ1153" i="9"/>
  <c r="AR1153" i="9"/>
  <c r="AS1153" i="9"/>
  <c r="AT1153" i="9"/>
  <c r="AU1153" i="9"/>
  <c r="AV1153" i="9"/>
  <c r="AW1153" i="9"/>
  <c r="AX1153" i="9"/>
  <c r="AY1153" i="9"/>
  <c r="AZ1153" i="9"/>
  <c r="BA1153" i="9"/>
  <c r="BB1153" i="9"/>
  <c r="BC1153" i="9"/>
  <c r="BD1153" i="9"/>
  <c r="BE1153" i="9"/>
  <c r="BF1153" i="9"/>
  <c r="BG1153" i="9"/>
  <c r="BH1153" i="9"/>
  <c r="BI1153" i="9"/>
  <c r="BJ1153" i="9"/>
  <c r="BK1153" i="9"/>
  <c r="B1154" i="9"/>
  <c r="C1154" i="9"/>
  <c r="D1154" i="9"/>
  <c r="F1154" i="9" s="1"/>
  <c r="E1154" i="9"/>
  <c r="G1154" i="9"/>
  <c r="H1154" i="9"/>
  <c r="I1154" i="9"/>
  <c r="J1154" i="9"/>
  <c r="K1154" i="9"/>
  <c r="L1154" i="9"/>
  <c r="M1154" i="9"/>
  <c r="N1154" i="9"/>
  <c r="O1154" i="9"/>
  <c r="P1154" i="9"/>
  <c r="Q1154" i="9"/>
  <c r="R1154" i="9"/>
  <c r="S1154" i="9"/>
  <c r="T1154" i="9"/>
  <c r="U1154" i="9"/>
  <c r="V1154" i="9"/>
  <c r="W1154" i="9"/>
  <c r="X1154" i="9"/>
  <c r="Y1154" i="9"/>
  <c r="Z1154" i="9"/>
  <c r="AA1154" i="9"/>
  <c r="AB1154" i="9"/>
  <c r="AC1154" i="9"/>
  <c r="AD1154" i="9"/>
  <c r="AE1154" i="9"/>
  <c r="AF1154" i="9"/>
  <c r="AG1154" i="9"/>
  <c r="AH1154" i="9"/>
  <c r="AI1154" i="9"/>
  <c r="AJ1154" i="9"/>
  <c r="AK1154" i="9"/>
  <c r="AL1154" i="9"/>
  <c r="AM1154" i="9"/>
  <c r="AN1154" i="9"/>
  <c r="AO1154" i="9"/>
  <c r="AP1154" i="9"/>
  <c r="AQ1154" i="9"/>
  <c r="AR1154" i="9"/>
  <c r="AS1154" i="9"/>
  <c r="AT1154" i="9"/>
  <c r="AU1154" i="9"/>
  <c r="AV1154" i="9"/>
  <c r="AW1154" i="9"/>
  <c r="AX1154" i="9"/>
  <c r="AY1154" i="9"/>
  <c r="AZ1154" i="9"/>
  <c r="BA1154" i="9"/>
  <c r="BB1154" i="9"/>
  <c r="BC1154" i="9"/>
  <c r="BD1154" i="9"/>
  <c r="BE1154" i="9"/>
  <c r="BF1154" i="9"/>
  <c r="BG1154" i="9"/>
  <c r="BH1154" i="9"/>
  <c r="BI1154" i="9"/>
  <c r="BJ1154" i="9"/>
  <c r="BK1154" i="9"/>
  <c r="B1155" i="9"/>
  <c r="BL1155" i="9" s="1"/>
  <c r="C1155" i="9"/>
  <c r="D1155" i="9"/>
  <c r="F1155" i="9" s="1"/>
  <c r="E1155" i="9"/>
  <c r="G1155" i="9"/>
  <c r="H1155" i="9"/>
  <c r="I1155" i="9"/>
  <c r="J1155" i="9"/>
  <c r="K1155" i="9"/>
  <c r="L1155" i="9"/>
  <c r="M1155" i="9"/>
  <c r="N1155" i="9"/>
  <c r="O1155" i="9"/>
  <c r="P1155" i="9"/>
  <c r="Q1155" i="9"/>
  <c r="R1155" i="9"/>
  <c r="S1155" i="9"/>
  <c r="T1155" i="9"/>
  <c r="U1155" i="9"/>
  <c r="V1155" i="9"/>
  <c r="W1155" i="9"/>
  <c r="X1155" i="9"/>
  <c r="Y1155" i="9"/>
  <c r="Z1155" i="9"/>
  <c r="AA1155" i="9"/>
  <c r="AB1155" i="9"/>
  <c r="AC1155" i="9"/>
  <c r="AD1155" i="9"/>
  <c r="AE1155" i="9"/>
  <c r="AF1155" i="9"/>
  <c r="AG1155" i="9"/>
  <c r="AH1155" i="9"/>
  <c r="AI1155" i="9"/>
  <c r="AJ1155" i="9"/>
  <c r="AK1155" i="9"/>
  <c r="AL1155" i="9"/>
  <c r="AM1155" i="9"/>
  <c r="AN1155" i="9"/>
  <c r="AO1155" i="9"/>
  <c r="AP1155" i="9"/>
  <c r="AQ1155" i="9"/>
  <c r="AR1155" i="9"/>
  <c r="AS1155" i="9"/>
  <c r="AT1155" i="9"/>
  <c r="AU1155" i="9"/>
  <c r="AV1155" i="9"/>
  <c r="AW1155" i="9"/>
  <c r="AX1155" i="9"/>
  <c r="AY1155" i="9"/>
  <c r="AZ1155" i="9"/>
  <c r="BA1155" i="9"/>
  <c r="BB1155" i="9"/>
  <c r="BC1155" i="9"/>
  <c r="BD1155" i="9"/>
  <c r="BE1155" i="9"/>
  <c r="BF1155" i="9"/>
  <c r="BG1155" i="9"/>
  <c r="BH1155" i="9"/>
  <c r="BI1155" i="9"/>
  <c r="BJ1155" i="9"/>
  <c r="BK1155" i="9"/>
  <c r="B1156" i="9"/>
  <c r="BM1156" i="9" s="1"/>
  <c r="C1156" i="9"/>
  <c r="D1156" i="9"/>
  <c r="F1156" i="9" s="1"/>
  <c r="E1156" i="9"/>
  <c r="G1156" i="9"/>
  <c r="H1156" i="9"/>
  <c r="I1156" i="9"/>
  <c r="J1156" i="9"/>
  <c r="K1156" i="9"/>
  <c r="L1156" i="9"/>
  <c r="M1156" i="9"/>
  <c r="N1156" i="9"/>
  <c r="O1156" i="9"/>
  <c r="P1156" i="9"/>
  <c r="Q1156" i="9"/>
  <c r="R1156" i="9"/>
  <c r="S1156" i="9"/>
  <c r="T1156" i="9"/>
  <c r="U1156" i="9"/>
  <c r="V1156" i="9"/>
  <c r="W1156" i="9"/>
  <c r="X1156" i="9"/>
  <c r="Y1156" i="9"/>
  <c r="Z1156" i="9"/>
  <c r="AA1156" i="9"/>
  <c r="AB1156" i="9"/>
  <c r="AC1156" i="9"/>
  <c r="AD1156" i="9"/>
  <c r="AE1156" i="9"/>
  <c r="AF1156" i="9"/>
  <c r="AG1156" i="9"/>
  <c r="AH1156" i="9"/>
  <c r="AI1156" i="9"/>
  <c r="AJ1156" i="9"/>
  <c r="AK1156" i="9"/>
  <c r="AL1156" i="9"/>
  <c r="AM1156" i="9"/>
  <c r="AN1156" i="9"/>
  <c r="AO1156" i="9"/>
  <c r="AP1156" i="9"/>
  <c r="AQ1156" i="9"/>
  <c r="AR1156" i="9"/>
  <c r="AS1156" i="9"/>
  <c r="AT1156" i="9"/>
  <c r="AU1156" i="9"/>
  <c r="AV1156" i="9"/>
  <c r="AW1156" i="9"/>
  <c r="AX1156" i="9"/>
  <c r="AY1156" i="9"/>
  <c r="AZ1156" i="9"/>
  <c r="BA1156" i="9"/>
  <c r="BB1156" i="9"/>
  <c r="BC1156" i="9"/>
  <c r="BD1156" i="9"/>
  <c r="BE1156" i="9"/>
  <c r="BF1156" i="9"/>
  <c r="BG1156" i="9"/>
  <c r="BH1156" i="9"/>
  <c r="BI1156" i="9"/>
  <c r="BJ1156" i="9"/>
  <c r="BK1156" i="9"/>
  <c r="B1157" i="9"/>
  <c r="BM1157" i="9" s="1"/>
  <c r="C1157" i="9"/>
  <c r="D1157" i="9"/>
  <c r="F1157" i="9" s="1"/>
  <c r="E1157" i="9"/>
  <c r="G1157" i="9"/>
  <c r="H1157" i="9"/>
  <c r="I1157" i="9"/>
  <c r="J1157" i="9"/>
  <c r="K1157" i="9"/>
  <c r="L1157" i="9"/>
  <c r="M1157" i="9"/>
  <c r="N1157" i="9"/>
  <c r="O1157" i="9"/>
  <c r="P1157" i="9"/>
  <c r="Q1157" i="9"/>
  <c r="R1157" i="9"/>
  <c r="S1157" i="9"/>
  <c r="T1157" i="9"/>
  <c r="U1157" i="9"/>
  <c r="V1157" i="9"/>
  <c r="W1157" i="9"/>
  <c r="X1157" i="9"/>
  <c r="Y1157" i="9"/>
  <c r="Z1157" i="9"/>
  <c r="AA1157" i="9"/>
  <c r="AB1157" i="9"/>
  <c r="AC1157" i="9"/>
  <c r="AD1157" i="9"/>
  <c r="AE1157" i="9"/>
  <c r="AF1157" i="9"/>
  <c r="AG1157" i="9"/>
  <c r="AH1157" i="9"/>
  <c r="AI1157" i="9"/>
  <c r="AJ1157" i="9"/>
  <c r="AK1157" i="9"/>
  <c r="AL1157" i="9"/>
  <c r="AM1157" i="9"/>
  <c r="AN1157" i="9"/>
  <c r="AO1157" i="9"/>
  <c r="AP1157" i="9"/>
  <c r="AQ1157" i="9"/>
  <c r="AR1157" i="9"/>
  <c r="AS1157" i="9"/>
  <c r="AT1157" i="9"/>
  <c r="AU1157" i="9"/>
  <c r="AV1157" i="9"/>
  <c r="AW1157" i="9"/>
  <c r="AX1157" i="9"/>
  <c r="AY1157" i="9"/>
  <c r="AZ1157" i="9"/>
  <c r="BA1157" i="9"/>
  <c r="BB1157" i="9"/>
  <c r="BC1157" i="9"/>
  <c r="BD1157" i="9"/>
  <c r="BE1157" i="9"/>
  <c r="BF1157" i="9"/>
  <c r="BG1157" i="9"/>
  <c r="BH1157" i="9"/>
  <c r="BI1157" i="9"/>
  <c r="BJ1157" i="9"/>
  <c r="BK1157" i="9"/>
  <c r="B1158" i="9"/>
  <c r="C1158" i="9"/>
  <c r="D1158" i="9"/>
  <c r="F1158" i="9" s="1"/>
  <c r="E1158" i="9"/>
  <c r="G1158" i="9"/>
  <c r="H1158" i="9"/>
  <c r="I1158" i="9"/>
  <c r="J1158" i="9"/>
  <c r="K1158" i="9"/>
  <c r="L1158" i="9"/>
  <c r="M1158" i="9"/>
  <c r="N1158" i="9"/>
  <c r="O1158" i="9"/>
  <c r="P1158" i="9"/>
  <c r="Q1158" i="9"/>
  <c r="R1158" i="9"/>
  <c r="S1158" i="9"/>
  <c r="T1158" i="9"/>
  <c r="U1158" i="9"/>
  <c r="V1158" i="9"/>
  <c r="W1158" i="9"/>
  <c r="X1158" i="9"/>
  <c r="Y1158" i="9"/>
  <c r="Z1158" i="9"/>
  <c r="AA1158" i="9"/>
  <c r="AB1158" i="9"/>
  <c r="AC1158" i="9"/>
  <c r="AD1158" i="9"/>
  <c r="AE1158" i="9"/>
  <c r="AF1158" i="9"/>
  <c r="AG1158" i="9"/>
  <c r="AH1158" i="9"/>
  <c r="AI1158" i="9"/>
  <c r="AJ1158" i="9"/>
  <c r="AK1158" i="9"/>
  <c r="AL1158" i="9"/>
  <c r="AM1158" i="9"/>
  <c r="AN1158" i="9"/>
  <c r="AO1158" i="9"/>
  <c r="AP1158" i="9"/>
  <c r="AQ1158" i="9"/>
  <c r="AR1158" i="9"/>
  <c r="AS1158" i="9"/>
  <c r="AT1158" i="9"/>
  <c r="AU1158" i="9"/>
  <c r="AV1158" i="9"/>
  <c r="AW1158" i="9"/>
  <c r="AX1158" i="9"/>
  <c r="AY1158" i="9"/>
  <c r="AZ1158" i="9"/>
  <c r="BA1158" i="9"/>
  <c r="BB1158" i="9"/>
  <c r="BC1158" i="9"/>
  <c r="BD1158" i="9"/>
  <c r="BE1158" i="9"/>
  <c r="BF1158" i="9"/>
  <c r="BG1158" i="9"/>
  <c r="BH1158" i="9"/>
  <c r="BI1158" i="9"/>
  <c r="BJ1158" i="9"/>
  <c r="BK1158" i="9"/>
  <c r="B1159" i="9"/>
  <c r="BL1159" i="9" s="1"/>
  <c r="C1159" i="9"/>
  <c r="D1159" i="9"/>
  <c r="F1159" i="9" s="1"/>
  <c r="E1159" i="9"/>
  <c r="G1159" i="9"/>
  <c r="H1159" i="9"/>
  <c r="I1159" i="9"/>
  <c r="J1159" i="9"/>
  <c r="K1159" i="9"/>
  <c r="L1159" i="9"/>
  <c r="M1159" i="9"/>
  <c r="N1159" i="9"/>
  <c r="O1159" i="9"/>
  <c r="P1159" i="9"/>
  <c r="Q1159" i="9"/>
  <c r="R1159" i="9"/>
  <c r="S1159" i="9"/>
  <c r="T1159" i="9"/>
  <c r="U1159" i="9"/>
  <c r="V1159" i="9"/>
  <c r="W1159" i="9"/>
  <c r="X1159" i="9"/>
  <c r="Y1159" i="9"/>
  <c r="Z1159" i="9"/>
  <c r="AA1159" i="9"/>
  <c r="AB1159" i="9"/>
  <c r="AC1159" i="9"/>
  <c r="AD1159" i="9"/>
  <c r="AE1159" i="9"/>
  <c r="AF1159" i="9"/>
  <c r="AG1159" i="9"/>
  <c r="AH1159" i="9"/>
  <c r="AI1159" i="9"/>
  <c r="AJ1159" i="9"/>
  <c r="AK1159" i="9"/>
  <c r="AL1159" i="9"/>
  <c r="AM1159" i="9"/>
  <c r="AN1159" i="9"/>
  <c r="AO1159" i="9"/>
  <c r="AP1159" i="9"/>
  <c r="AQ1159" i="9"/>
  <c r="AR1159" i="9"/>
  <c r="AS1159" i="9"/>
  <c r="AT1159" i="9"/>
  <c r="AU1159" i="9"/>
  <c r="AV1159" i="9"/>
  <c r="AW1159" i="9"/>
  <c r="AX1159" i="9"/>
  <c r="AY1159" i="9"/>
  <c r="AZ1159" i="9"/>
  <c r="BA1159" i="9"/>
  <c r="BB1159" i="9"/>
  <c r="BC1159" i="9"/>
  <c r="BD1159" i="9"/>
  <c r="BE1159" i="9"/>
  <c r="BF1159" i="9"/>
  <c r="BG1159" i="9"/>
  <c r="BH1159" i="9"/>
  <c r="BI1159" i="9"/>
  <c r="BJ1159" i="9"/>
  <c r="BK1159" i="9"/>
  <c r="B1160" i="9"/>
  <c r="BL1160" i="9" s="1"/>
  <c r="C1160" i="9"/>
  <c r="D1160" i="9"/>
  <c r="F1160" i="9" s="1"/>
  <c r="E1160" i="9"/>
  <c r="G1160" i="9"/>
  <c r="H1160" i="9"/>
  <c r="I1160" i="9"/>
  <c r="J1160" i="9"/>
  <c r="K1160" i="9"/>
  <c r="L1160" i="9"/>
  <c r="M1160" i="9"/>
  <c r="N1160" i="9"/>
  <c r="O1160" i="9"/>
  <c r="P1160" i="9"/>
  <c r="Q1160" i="9"/>
  <c r="R1160" i="9"/>
  <c r="S1160" i="9"/>
  <c r="T1160" i="9"/>
  <c r="U1160" i="9"/>
  <c r="V1160" i="9"/>
  <c r="W1160" i="9"/>
  <c r="X1160" i="9"/>
  <c r="Y1160" i="9"/>
  <c r="Z1160" i="9"/>
  <c r="AA1160" i="9"/>
  <c r="AB1160" i="9"/>
  <c r="AC1160" i="9"/>
  <c r="AD1160" i="9"/>
  <c r="AE1160" i="9"/>
  <c r="AF1160" i="9"/>
  <c r="AG1160" i="9"/>
  <c r="AH1160" i="9"/>
  <c r="AI1160" i="9"/>
  <c r="AJ1160" i="9"/>
  <c r="AK1160" i="9"/>
  <c r="AL1160" i="9"/>
  <c r="AM1160" i="9"/>
  <c r="AN1160" i="9"/>
  <c r="AO1160" i="9"/>
  <c r="AP1160" i="9"/>
  <c r="AQ1160" i="9"/>
  <c r="AR1160" i="9"/>
  <c r="AS1160" i="9"/>
  <c r="AT1160" i="9"/>
  <c r="AU1160" i="9"/>
  <c r="AV1160" i="9"/>
  <c r="AW1160" i="9"/>
  <c r="AX1160" i="9"/>
  <c r="AY1160" i="9"/>
  <c r="AZ1160" i="9"/>
  <c r="BA1160" i="9"/>
  <c r="BB1160" i="9"/>
  <c r="BC1160" i="9"/>
  <c r="BD1160" i="9"/>
  <c r="BE1160" i="9"/>
  <c r="BF1160" i="9"/>
  <c r="BG1160" i="9"/>
  <c r="BH1160" i="9"/>
  <c r="BI1160" i="9"/>
  <c r="BJ1160" i="9"/>
  <c r="BK1160" i="9"/>
  <c r="B1161" i="9"/>
  <c r="BN1161" i="9" s="1"/>
  <c r="C1161" i="9"/>
  <c r="D1161" i="9"/>
  <c r="F1161" i="9" s="1"/>
  <c r="E1161" i="9"/>
  <c r="G1161" i="9"/>
  <c r="H1161" i="9"/>
  <c r="I1161" i="9"/>
  <c r="J1161" i="9"/>
  <c r="K1161" i="9"/>
  <c r="L1161" i="9"/>
  <c r="M1161" i="9"/>
  <c r="N1161" i="9"/>
  <c r="O1161" i="9"/>
  <c r="P1161" i="9"/>
  <c r="Q1161" i="9"/>
  <c r="R1161" i="9"/>
  <c r="S1161" i="9"/>
  <c r="T1161" i="9"/>
  <c r="U1161" i="9"/>
  <c r="V1161" i="9"/>
  <c r="W1161" i="9"/>
  <c r="X1161" i="9"/>
  <c r="Y1161" i="9"/>
  <c r="Z1161" i="9"/>
  <c r="AA1161" i="9"/>
  <c r="AB1161" i="9"/>
  <c r="AC1161" i="9"/>
  <c r="AD1161" i="9"/>
  <c r="AE1161" i="9"/>
  <c r="AF1161" i="9"/>
  <c r="AG1161" i="9"/>
  <c r="AH1161" i="9"/>
  <c r="AI1161" i="9"/>
  <c r="AJ1161" i="9"/>
  <c r="AK1161" i="9"/>
  <c r="AL1161" i="9"/>
  <c r="AM1161" i="9"/>
  <c r="AN1161" i="9"/>
  <c r="AO1161" i="9"/>
  <c r="AP1161" i="9"/>
  <c r="AQ1161" i="9"/>
  <c r="AR1161" i="9"/>
  <c r="AS1161" i="9"/>
  <c r="AT1161" i="9"/>
  <c r="AU1161" i="9"/>
  <c r="AV1161" i="9"/>
  <c r="AW1161" i="9"/>
  <c r="AX1161" i="9"/>
  <c r="AY1161" i="9"/>
  <c r="AZ1161" i="9"/>
  <c r="BA1161" i="9"/>
  <c r="BB1161" i="9"/>
  <c r="BC1161" i="9"/>
  <c r="BD1161" i="9"/>
  <c r="BE1161" i="9"/>
  <c r="BF1161" i="9"/>
  <c r="BG1161" i="9"/>
  <c r="BH1161" i="9"/>
  <c r="BI1161" i="9"/>
  <c r="BJ1161" i="9"/>
  <c r="BK1161" i="9"/>
  <c r="B1162" i="9"/>
  <c r="C1162" i="9"/>
  <c r="D1162" i="9"/>
  <c r="F1162" i="9" s="1"/>
  <c r="E1162" i="9"/>
  <c r="G1162" i="9"/>
  <c r="H1162" i="9"/>
  <c r="I1162" i="9"/>
  <c r="J1162" i="9"/>
  <c r="K1162" i="9"/>
  <c r="L1162" i="9"/>
  <c r="M1162" i="9"/>
  <c r="N1162" i="9"/>
  <c r="O1162" i="9"/>
  <c r="P1162" i="9"/>
  <c r="Q1162" i="9"/>
  <c r="R1162" i="9"/>
  <c r="S1162" i="9"/>
  <c r="T1162" i="9"/>
  <c r="U1162" i="9"/>
  <c r="V1162" i="9"/>
  <c r="W1162" i="9"/>
  <c r="X1162" i="9"/>
  <c r="Y1162" i="9"/>
  <c r="Z1162" i="9"/>
  <c r="AA1162" i="9"/>
  <c r="AB1162" i="9"/>
  <c r="AC1162" i="9"/>
  <c r="AD1162" i="9"/>
  <c r="AE1162" i="9"/>
  <c r="AF1162" i="9"/>
  <c r="AG1162" i="9"/>
  <c r="AH1162" i="9"/>
  <c r="AI1162" i="9"/>
  <c r="AJ1162" i="9"/>
  <c r="AK1162" i="9"/>
  <c r="AL1162" i="9"/>
  <c r="AM1162" i="9"/>
  <c r="AN1162" i="9"/>
  <c r="AO1162" i="9"/>
  <c r="AP1162" i="9"/>
  <c r="AQ1162" i="9"/>
  <c r="AR1162" i="9"/>
  <c r="AS1162" i="9"/>
  <c r="AT1162" i="9"/>
  <c r="AU1162" i="9"/>
  <c r="AV1162" i="9"/>
  <c r="AW1162" i="9"/>
  <c r="AX1162" i="9"/>
  <c r="AY1162" i="9"/>
  <c r="AZ1162" i="9"/>
  <c r="BA1162" i="9"/>
  <c r="BB1162" i="9"/>
  <c r="BC1162" i="9"/>
  <c r="BD1162" i="9"/>
  <c r="BE1162" i="9"/>
  <c r="BF1162" i="9"/>
  <c r="BG1162" i="9"/>
  <c r="BH1162" i="9"/>
  <c r="BI1162" i="9"/>
  <c r="BJ1162" i="9"/>
  <c r="BK1162" i="9"/>
  <c r="B1163" i="9"/>
  <c r="C1163" i="9"/>
  <c r="D1163" i="9"/>
  <c r="F1163" i="9" s="1"/>
  <c r="E1163" i="9"/>
  <c r="G1163" i="9"/>
  <c r="H1163" i="9"/>
  <c r="I1163" i="9"/>
  <c r="J1163" i="9"/>
  <c r="K1163" i="9"/>
  <c r="L1163" i="9"/>
  <c r="M1163" i="9"/>
  <c r="N1163" i="9"/>
  <c r="O1163" i="9"/>
  <c r="P1163" i="9"/>
  <c r="Q1163" i="9"/>
  <c r="R1163" i="9"/>
  <c r="S1163" i="9"/>
  <c r="T1163" i="9"/>
  <c r="U1163" i="9"/>
  <c r="V1163" i="9"/>
  <c r="W1163" i="9"/>
  <c r="X1163" i="9"/>
  <c r="Y1163" i="9"/>
  <c r="Z1163" i="9"/>
  <c r="AA1163" i="9"/>
  <c r="AB1163" i="9"/>
  <c r="AC1163" i="9"/>
  <c r="AD1163" i="9"/>
  <c r="AE1163" i="9"/>
  <c r="AF1163" i="9"/>
  <c r="AG1163" i="9"/>
  <c r="AH1163" i="9"/>
  <c r="AI1163" i="9"/>
  <c r="AJ1163" i="9"/>
  <c r="AK1163" i="9"/>
  <c r="AL1163" i="9"/>
  <c r="AM1163" i="9"/>
  <c r="AN1163" i="9"/>
  <c r="AO1163" i="9"/>
  <c r="AP1163" i="9"/>
  <c r="AQ1163" i="9"/>
  <c r="AR1163" i="9"/>
  <c r="AS1163" i="9"/>
  <c r="AT1163" i="9"/>
  <c r="AU1163" i="9"/>
  <c r="AV1163" i="9"/>
  <c r="AW1163" i="9"/>
  <c r="AX1163" i="9"/>
  <c r="AY1163" i="9"/>
  <c r="AZ1163" i="9"/>
  <c r="BA1163" i="9"/>
  <c r="BB1163" i="9"/>
  <c r="BC1163" i="9"/>
  <c r="BD1163" i="9"/>
  <c r="BE1163" i="9"/>
  <c r="BF1163" i="9"/>
  <c r="BG1163" i="9"/>
  <c r="BH1163" i="9"/>
  <c r="BI1163" i="9"/>
  <c r="BJ1163" i="9"/>
  <c r="BK1163" i="9"/>
  <c r="B1164" i="9"/>
  <c r="BM1164" i="9" s="1"/>
  <c r="C1164" i="9"/>
  <c r="D1164" i="9"/>
  <c r="F1164" i="9" s="1"/>
  <c r="E1164" i="9"/>
  <c r="G1164" i="9"/>
  <c r="H1164" i="9"/>
  <c r="I1164" i="9"/>
  <c r="J1164" i="9"/>
  <c r="K1164" i="9"/>
  <c r="L1164" i="9"/>
  <c r="M1164" i="9"/>
  <c r="N1164" i="9"/>
  <c r="O1164" i="9"/>
  <c r="P1164" i="9"/>
  <c r="Q1164" i="9"/>
  <c r="R1164" i="9"/>
  <c r="S1164" i="9"/>
  <c r="T1164" i="9"/>
  <c r="U1164" i="9"/>
  <c r="V1164" i="9"/>
  <c r="W1164" i="9"/>
  <c r="X1164" i="9"/>
  <c r="Y1164" i="9"/>
  <c r="Z1164" i="9"/>
  <c r="AA1164" i="9"/>
  <c r="AB1164" i="9"/>
  <c r="AC1164" i="9"/>
  <c r="AD1164" i="9"/>
  <c r="AE1164" i="9"/>
  <c r="AF1164" i="9"/>
  <c r="AG1164" i="9"/>
  <c r="AH1164" i="9"/>
  <c r="AI1164" i="9"/>
  <c r="AJ1164" i="9"/>
  <c r="AK1164" i="9"/>
  <c r="AL1164" i="9"/>
  <c r="AM1164" i="9"/>
  <c r="AN1164" i="9"/>
  <c r="AO1164" i="9"/>
  <c r="AP1164" i="9"/>
  <c r="AQ1164" i="9"/>
  <c r="AR1164" i="9"/>
  <c r="AS1164" i="9"/>
  <c r="AT1164" i="9"/>
  <c r="AU1164" i="9"/>
  <c r="AV1164" i="9"/>
  <c r="AW1164" i="9"/>
  <c r="AX1164" i="9"/>
  <c r="AY1164" i="9"/>
  <c r="AZ1164" i="9"/>
  <c r="BA1164" i="9"/>
  <c r="BB1164" i="9"/>
  <c r="BC1164" i="9"/>
  <c r="BD1164" i="9"/>
  <c r="BE1164" i="9"/>
  <c r="BF1164" i="9"/>
  <c r="BG1164" i="9"/>
  <c r="BH1164" i="9"/>
  <c r="BI1164" i="9"/>
  <c r="BJ1164" i="9"/>
  <c r="BK1164" i="9"/>
  <c r="B1165" i="9"/>
  <c r="BP1165" i="9" s="1"/>
  <c r="C1165" i="9"/>
  <c r="D1165" i="9"/>
  <c r="F1165" i="9" s="1"/>
  <c r="E1165" i="9"/>
  <c r="G1165" i="9"/>
  <c r="H1165" i="9"/>
  <c r="I1165" i="9"/>
  <c r="J1165" i="9"/>
  <c r="K1165" i="9"/>
  <c r="L1165" i="9"/>
  <c r="M1165" i="9"/>
  <c r="N1165" i="9"/>
  <c r="O1165" i="9"/>
  <c r="P1165" i="9"/>
  <c r="Q1165" i="9"/>
  <c r="R1165" i="9"/>
  <c r="S1165" i="9"/>
  <c r="T1165" i="9"/>
  <c r="U1165" i="9"/>
  <c r="V1165" i="9"/>
  <c r="W1165" i="9"/>
  <c r="X1165" i="9"/>
  <c r="Y1165" i="9"/>
  <c r="Z1165" i="9"/>
  <c r="AA1165" i="9"/>
  <c r="AB1165" i="9"/>
  <c r="AC1165" i="9"/>
  <c r="AD1165" i="9"/>
  <c r="AE1165" i="9"/>
  <c r="AF1165" i="9"/>
  <c r="AG1165" i="9"/>
  <c r="AH1165" i="9"/>
  <c r="AI1165" i="9"/>
  <c r="AJ1165" i="9"/>
  <c r="AK1165" i="9"/>
  <c r="AL1165" i="9"/>
  <c r="AM1165" i="9"/>
  <c r="AN1165" i="9"/>
  <c r="AO1165" i="9"/>
  <c r="AP1165" i="9"/>
  <c r="AQ1165" i="9"/>
  <c r="AR1165" i="9"/>
  <c r="AS1165" i="9"/>
  <c r="AT1165" i="9"/>
  <c r="AU1165" i="9"/>
  <c r="AV1165" i="9"/>
  <c r="AW1165" i="9"/>
  <c r="AX1165" i="9"/>
  <c r="AY1165" i="9"/>
  <c r="AZ1165" i="9"/>
  <c r="BA1165" i="9"/>
  <c r="BB1165" i="9"/>
  <c r="BC1165" i="9"/>
  <c r="BD1165" i="9"/>
  <c r="BE1165" i="9"/>
  <c r="BF1165" i="9"/>
  <c r="BG1165" i="9"/>
  <c r="BH1165" i="9"/>
  <c r="BI1165" i="9"/>
  <c r="BJ1165" i="9"/>
  <c r="BK1165" i="9"/>
  <c r="B1166" i="9"/>
  <c r="BL1166" i="9" s="1"/>
  <c r="C1166" i="9"/>
  <c r="D1166" i="9"/>
  <c r="F1166" i="9" s="1"/>
  <c r="E1166" i="9"/>
  <c r="G1166" i="9"/>
  <c r="H1166" i="9"/>
  <c r="I1166" i="9"/>
  <c r="J1166" i="9"/>
  <c r="K1166" i="9"/>
  <c r="L1166" i="9"/>
  <c r="M1166" i="9"/>
  <c r="N1166" i="9"/>
  <c r="O1166" i="9"/>
  <c r="P1166" i="9"/>
  <c r="Q1166" i="9"/>
  <c r="R1166" i="9"/>
  <c r="S1166" i="9"/>
  <c r="T1166" i="9"/>
  <c r="U1166" i="9"/>
  <c r="V1166" i="9"/>
  <c r="W1166" i="9"/>
  <c r="X1166" i="9"/>
  <c r="Y1166" i="9"/>
  <c r="Z1166" i="9"/>
  <c r="AA1166" i="9"/>
  <c r="AB1166" i="9"/>
  <c r="AC1166" i="9"/>
  <c r="AD1166" i="9"/>
  <c r="AE1166" i="9"/>
  <c r="AF1166" i="9"/>
  <c r="AG1166" i="9"/>
  <c r="AH1166" i="9"/>
  <c r="AI1166" i="9"/>
  <c r="AJ1166" i="9"/>
  <c r="AK1166" i="9"/>
  <c r="AL1166" i="9"/>
  <c r="AM1166" i="9"/>
  <c r="AN1166" i="9"/>
  <c r="AO1166" i="9"/>
  <c r="AP1166" i="9"/>
  <c r="AQ1166" i="9"/>
  <c r="AR1166" i="9"/>
  <c r="AS1166" i="9"/>
  <c r="AT1166" i="9"/>
  <c r="AU1166" i="9"/>
  <c r="AV1166" i="9"/>
  <c r="AW1166" i="9"/>
  <c r="AX1166" i="9"/>
  <c r="AY1166" i="9"/>
  <c r="AZ1166" i="9"/>
  <c r="BA1166" i="9"/>
  <c r="BB1166" i="9"/>
  <c r="BC1166" i="9"/>
  <c r="BD1166" i="9"/>
  <c r="BE1166" i="9"/>
  <c r="BF1166" i="9"/>
  <c r="BG1166" i="9"/>
  <c r="BH1166" i="9"/>
  <c r="BI1166" i="9"/>
  <c r="BJ1166" i="9"/>
  <c r="BK1166" i="9"/>
  <c r="B1167" i="9"/>
  <c r="C1167" i="9"/>
  <c r="D1167" i="9"/>
  <c r="F1167" i="9" s="1"/>
  <c r="E1167" i="9"/>
  <c r="G1167" i="9"/>
  <c r="H1167" i="9"/>
  <c r="I1167" i="9"/>
  <c r="J1167" i="9"/>
  <c r="K1167" i="9"/>
  <c r="L1167" i="9"/>
  <c r="M1167" i="9"/>
  <c r="N1167" i="9"/>
  <c r="O1167" i="9"/>
  <c r="P1167" i="9"/>
  <c r="Q1167" i="9"/>
  <c r="R1167" i="9"/>
  <c r="S1167" i="9"/>
  <c r="T1167" i="9"/>
  <c r="U1167" i="9"/>
  <c r="V1167" i="9"/>
  <c r="W1167" i="9"/>
  <c r="X1167" i="9"/>
  <c r="Y1167" i="9"/>
  <c r="Z1167" i="9"/>
  <c r="AA1167" i="9"/>
  <c r="AB1167" i="9"/>
  <c r="AC1167" i="9"/>
  <c r="AD1167" i="9"/>
  <c r="AE1167" i="9"/>
  <c r="AF1167" i="9"/>
  <c r="AG1167" i="9"/>
  <c r="AH1167" i="9"/>
  <c r="AI1167" i="9"/>
  <c r="AJ1167" i="9"/>
  <c r="AK1167" i="9"/>
  <c r="AL1167" i="9"/>
  <c r="AM1167" i="9"/>
  <c r="AN1167" i="9"/>
  <c r="AO1167" i="9"/>
  <c r="AP1167" i="9"/>
  <c r="AQ1167" i="9"/>
  <c r="AR1167" i="9"/>
  <c r="AS1167" i="9"/>
  <c r="AT1167" i="9"/>
  <c r="AU1167" i="9"/>
  <c r="AV1167" i="9"/>
  <c r="AW1167" i="9"/>
  <c r="AX1167" i="9"/>
  <c r="AY1167" i="9"/>
  <c r="AZ1167" i="9"/>
  <c r="BA1167" i="9"/>
  <c r="BB1167" i="9"/>
  <c r="BC1167" i="9"/>
  <c r="BD1167" i="9"/>
  <c r="BE1167" i="9"/>
  <c r="BF1167" i="9"/>
  <c r="BG1167" i="9"/>
  <c r="BH1167" i="9"/>
  <c r="BI1167" i="9"/>
  <c r="BJ1167" i="9"/>
  <c r="BK1167" i="9"/>
  <c r="B1168" i="9"/>
  <c r="BO1168" i="9" s="1"/>
  <c r="C1168" i="9"/>
  <c r="D1168" i="9"/>
  <c r="F1168" i="9" s="1"/>
  <c r="E1168" i="9"/>
  <c r="G1168" i="9"/>
  <c r="H1168" i="9"/>
  <c r="I1168" i="9"/>
  <c r="J1168" i="9"/>
  <c r="K1168" i="9"/>
  <c r="L1168" i="9"/>
  <c r="M1168" i="9"/>
  <c r="N1168" i="9"/>
  <c r="O1168" i="9"/>
  <c r="P1168" i="9"/>
  <c r="Q1168" i="9"/>
  <c r="R1168" i="9"/>
  <c r="S1168" i="9"/>
  <c r="T1168" i="9"/>
  <c r="U1168" i="9"/>
  <c r="V1168" i="9"/>
  <c r="W1168" i="9"/>
  <c r="X1168" i="9"/>
  <c r="Y1168" i="9"/>
  <c r="Z1168" i="9"/>
  <c r="AA1168" i="9"/>
  <c r="AB1168" i="9"/>
  <c r="AC1168" i="9"/>
  <c r="AD1168" i="9"/>
  <c r="AE1168" i="9"/>
  <c r="AF1168" i="9"/>
  <c r="AG1168" i="9"/>
  <c r="AH1168" i="9"/>
  <c r="AI1168" i="9"/>
  <c r="AJ1168" i="9"/>
  <c r="AK1168" i="9"/>
  <c r="AL1168" i="9"/>
  <c r="AM1168" i="9"/>
  <c r="AN1168" i="9"/>
  <c r="AO1168" i="9"/>
  <c r="AP1168" i="9"/>
  <c r="AQ1168" i="9"/>
  <c r="AR1168" i="9"/>
  <c r="AS1168" i="9"/>
  <c r="AT1168" i="9"/>
  <c r="AU1168" i="9"/>
  <c r="AV1168" i="9"/>
  <c r="AW1168" i="9"/>
  <c r="AX1168" i="9"/>
  <c r="AY1168" i="9"/>
  <c r="AZ1168" i="9"/>
  <c r="BA1168" i="9"/>
  <c r="BB1168" i="9"/>
  <c r="BC1168" i="9"/>
  <c r="BD1168" i="9"/>
  <c r="BE1168" i="9"/>
  <c r="BF1168" i="9"/>
  <c r="BG1168" i="9"/>
  <c r="BH1168" i="9"/>
  <c r="BI1168" i="9"/>
  <c r="BJ1168" i="9"/>
  <c r="BK1168" i="9"/>
  <c r="B1169" i="9"/>
  <c r="BL1169" i="9" s="1"/>
  <c r="C1169" i="9"/>
  <c r="D1169" i="9"/>
  <c r="F1169" i="9" s="1"/>
  <c r="E1169" i="9"/>
  <c r="G1169" i="9"/>
  <c r="H1169" i="9"/>
  <c r="I1169" i="9"/>
  <c r="J1169" i="9"/>
  <c r="K1169" i="9"/>
  <c r="L1169" i="9"/>
  <c r="M1169" i="9"/>
  <c r="N1169" i="9"/>
  <c r="O1169" i="9"/>
  <c r="P1169" i="9"/>
  <c r="Q1169" i="9"/>
  <c r="R1169" i="9"/>
  <c r="S1169" i="9"/>
  <c r="T1169" i="9"/>
  <c r="U1169" i="9"/>
  <c r="V1169" i="9"/>
  <c r="W1169" i="9"/>
  <c r="X1169" i="9"/>
  <c r="Y1169" i="9"/>
  <c r="Z1169" i="9"/>
  <c r="AA1169" i="9"/>
  <c r="AB1169" i="9"/>
  <c r="AC1169" i="9"/>
  <c r="AD1169" i="9"/>
  <c r="AE1169" i="9"/>
  <c r="AF1169" i="9"/>
  <c r="AG1169" i="9"/>
  <c r="AH1169" i="9"/>
  <c r="AI1169" i="9"/>
  <c r="AJ1169" i="9"/>
  <c r="AK1169" i="9"/>
  <c r="AL1169" i="9"/>
  <c r="AM1169" i="9"/>
  <c r="AN1169" i="9"/>
  <c r="AO1169" i="9"/>
  <c r="AP1169" i="9"/>
  <c r="AQ1169" i="9"/>
  <c r="AR1169" i="9"/>
  <c r="AS1169" i="9"/>
  <c r="AT1169" i="9"/>
  <c r="AU1169" i="9"/>
  <c r="AV1169" i="9"/>
  <c r="AW1169" i="9"/>
  <c r="AX1169" i="9"/>
  <c r="AY1169" i="9"/>
  <c r="AZ1169" i="9"/>
  <c r="BA1169" i="9"/>
  <c r="BB1169" i="9"/>
  <c r="BC1169" i="9"/>
  <c r="BD1169" i="9"/>
  <c r="BE1169" i="9"/>
  <c r="BF1169" i="9"/>
  <c r="BG1169" i="9"/>
  <c r="BH1169" i="9"/>
  <c r="BI1169" i="9"/>
  <c r="BJ1169" i="9"/>
  <c r="BK1169" i="9"/>
  <c r="B1170" i="9"/>
  <c r="BN1170" i="9" s="1"/>
  <c r="C1170" i="9"/>
  <c r="D1170" i="9"/>
  <c r="F1170" i="9" s="1"/>
  <c r="E1170" i="9"/>
  <c r="G1170" i="9"/>
  <c r="H1170" i="9"/>
  <c r="I1170" i="9"/>
  <c r="J1170" i="9"/>
  <c r="K1170" i="9"/>
  <c r="L1170" i="9"/>
  <c r="M1170" i="9"/>
  <c r="N1170" i="9"/>
  <c r="O1170" i="9"/>
  <c r="P1170" i="9"/>
  <c r="Q1170" i="9"/>
  <c r="R1170" i="9"/>
  <c r="S1170" i="9"/>
  <c r="T1170" i="9"/>
  <c r="U1170" i="9"/>
  <c r="V1170" i="9"/>
  <c r="W1170" i="9"/>
  <c r="X1170" i="9"/>
  <c r="Y1170" i="9"/>
  <c r="Z1170" i="9"/>
  <c r="AA1170" i="9"/>
  <c r="AB1170" i="9"/>
  <c r="AC1170" i="9"/>
  <c r="AD1170" i="9"/>
  <c r="AE1170" i="9"/>
  <c r="AF1170" i="9"/>
  <c r="AG1170" i="9"/>
  <c r="AH1170" i="9"/>
  <c r="AI1170" i="9"/>
  <c r="AJ1170" i="9"/>
  <c r="AK1170" i="9"/>
  <c r="AL1170" i="9"/>
  <c r="AM1170" i="9"/>
  <c r="AN1170" i="9"/>
  <c r="AO1170" i="9"/>
  <c r="AP1170" i="9"/>
  <c r="AQ1170" i="9"/>
  <c r="AR1170" i="9"/>
  <c r="AS1170" i="9"/>
  <c r="AT1170" i="9"/>
  <c r="AU1170" i="9"/>
  <c r="AV1170" i="9"/>
  <c r="AW1170" i="9"/>
  <c r="AX1170" i="9"/>
  <c r="AY1170" i="9"/>
  <c r="AZ1170" i="9"/>
  <c r="BA1170" i="9"/>
  <c r="BB1170" i="9"/>
  <c r="BC1170" i="9"/>
  <c r="BD1170" i="9"/>
  <c r="BE1170" i="9"/>
  <c r="BF1170" i="9"/>
  <c r="BG1170" i="9"/>
  <c r="BH1170" i="9"/>
  <c r="BI1170" i="9"/>
  <c r="BJ1170" i="9"/>
  <c r="BK1170" i="9"/>
  <c r="B1171" i="9"/>
  <c r="BL1171" i="9" s="1"/>
  <c r="C1171" i="9"/>
  <c r="D1171" i="9"/>
  <c r="F1171" i="9" s="1"/>
  <c r="E1171" i="9"/>
  <c r="G1171" i="9"/>
  <c r="H1171" i="9"/>
  <c r="I1171" i="9"/>
  <c r="J1171" i="9"/>
  <c r="K1171" i="9"/>
  <c r="L1171" i="9"/>
  <c r="M1171" i="9"/>
  <c r="N1171" i="9"/>
  <c r="O1171" i="9"/>
  <c r="P1171" i="9"/>
  <c r="Q1171" i="9"/>
  <c r="R1171" i="9"/>
  <c r="S1171" i="9"/>
  <c r="T1171" i="9"/>
  <c r="U1171" i="9"/>
  <c r="V1171" i="9"/>
  <c r="W1171" i="9"/>
  <c r="X1171" i="9"/>
  <c r="Y1171" i="9"/>
  <c r="Z1171" i="9"/>
  <c r="AA1171" i="9"/>
  <c r="AB1171" i="9"/>
  <c r="AC1171" i="9"/>
  <c r="AD1171" i="9"/>
  <c r="AE1171" i="9"/>
  <c r="AF1171" i="9"/>
  <c r="AG1171" i="9"/>
  <c r="AH1171" i="9"/>
  <c r="AI1171" i="9"/>
  <c r="AJ1171" i="9"/>
  <c r="AK1171" i="9"/>
  <c r="AL1171" i="9"/>
  <c r="AM1171" i="9"/>
  <c r="AN1171" i="9"/>
  <c r="AO1171" i="9"/>
  <c r="AP1171" i="9"/>
  <c r="AQ1171" i="9"/>
  <c r="AR1171" i="9"/>
  <c r="AS1171" i="9"/>
  <c r="AT1171" i="9"/>
  <c r="AU1171" i="9"/>
  <c r="AV1171" i="9"/>
  <c r="AW1171" i="9"/>
  <c r="AX1171" i="9"/>
  <c r="AY1171" i="9"/>
  <c r="AZ1171" i="9"/>
  <c r="BA1171" i="9"/>
  <c r="BB1171" i="9"/>
  <c r="BC1171" i="9"/>
  <c r="BD1171" i="9"/>
  <c r="BE1171" i="9"/>
  <c r="BF1171" i="9"/>
  <c r="BG1171" i="9"/>
  <c r="BH1171" i="9"/>
  <c r="BI1171" i="9"/>
  <c r="BJ1171" i="9"/>
  <c r="BK1171" i="9"/>
  <c r="B1172" i="9"/>
  <c r="BM1172" i="9" s="1"/>
  <c r="C1172" i="9"/>
  <c r="D1172" i="9"/>
  <c r="F1172" i="9" s="1"/>
  <c r="E1172" i="9"/>
  <c r="G1172" i="9"/>
  <c r="H1172" i="9"/>
  <c r="I1172" i="9"/>
  <c r="J1172" i="9"/>
  <c r="K1172" i="9"/>
  <c r="L1172" i="9"/>
  <c r="M1172" i="9"/>
  <c r="N1172" i="9"/>
  <c r="O1172" i="9"/>
  <c r="P1172" i="9"/>
  <c r="Q1172" i="9"/>
  <c r="R1172" i="9"/>
  <c r="S1172" i="9"/>
  <c r="T1172" i="9"/>
  <c r="U1172" i="9"/>
  <c r="V1172" i="9"/>
  <c r="W1172" i="9"/>
  <c r="X1172" i="9"/>
  <c r="Y1172" i="9"/>
  <c r="Z1172" i="9"/>
  <c r="AA1172" i="9"/>
  <c r="AB1172" i="9"/>
  <c r="AC1172" i="9"/>
  <c r="AD1172" i="9"/>
  <c r="AE1172" i="9"/>
  <c r="AF1172" i="9"/>
  <c r="AG1172" i="9"/>
  <c r="AH1172" i="9"/>
  <c r="AI1172" i="9"/>
  <c r="AJ1172" i="9"/>
  <c r="AK1172" i="9"/>
  <c r="AL1172" i="9"/>
  <c r="AM1172" i="9"/>
  <c r="AN1172" i="9"/>
  <c r="AO1172" i="9"/>
  <c r="AP1172" i="9"/>
  <c r="AQ1172" i="9"/>
  <c r="AR1172" i="9"/>
  <c r="AS1172" i="9"/>
  <c r="AT1172" i="9"/>
  <c r="AU1172" i="9"/>
  <c r="AV1172" i="9"/>
  <c r="AW1172" i="9"/>
  <c r="AX1172" i="9"/>
  <c r="AY1172" i="9"/>
  <c r="AZ1172" i="9"/>
  <c r="BA1172" i="9"/>
  <c r="BB1172" i="9"/>
  <c r="BC1172" i="9"/>
  <c r="BD1172" i="9"/>
  <c r="BE1172" i="9"/>
  <c r="BF1172" i="9"/>
  <c r="BG1172" i="9"/>
  <c r="BH1172" i="9"/>
  <c r="BI1172" i="9"/>
  <c r="BJ1172" i="9"/>
  <c r="BK1172" i="9"/>
  <c r="B1173" i="9"/>
  <c r="C1173" i="9"/>
  <c r="D1173" i="9"/>
  <c r="F1173" i="9" s="1"/>
  <c r="E1173" i="9"/>
  <c r="G1173" i="9"/>
  <c r="H1173" i="9"/>
  <c r="I1173" i="9"/>
  <c r="J1173" i="9"/>
  <c r="K1173" i="9"/>
  <c r="L1173" i="9"/>
  <c r="M1173" i="9"/>
  <c r="N1173" i="9"/>
  <c r="O1173" i="9"/>
  <c r="P1173" i="9"/>
  <c r="Q1173" i="9"/>
  <c r="R1173" i="9"/>
  <c r="S1173" i="9"/>
  <c r="T1173" i="9"/>
  <c r="U1173" i="9"/>
  <c r="V1173" i="9"/>
  <c r="W1173" i="9"/>
  <c r="X1173" i="9"/>
  <c r="Y1173" i="9"/>
  <c r="Z1173" i="9"/>
  <c r="AA1173" i="9"/>
  <c r="AB1173" i="9"/>
  <c r="AC1173" i="9"/>
  <c r="AD1173" i="9"/>
  <c r="AE1173" i="9"/>
  <c r="AF1173" i="9"/>
  <c r="AG1173" i="9"/>
  <c r="AH1173" i="9"/>
  <c r="AI1173" i="9"/>
  <c r="AJ1173" i="9"/>
  <c r="AK1173" i="9"/>
  <c r="AL1173" i="9"/>
  <c r="AM1173" i="9"/>
  <c r="AN1173" i="9"/>
  <c r="AO1173" i="9"/>
  <c r="AP1173" i="9"/>
  <c r="AQ1173" i="9"/>
  <c r="AR1173" i="9"/>
  <c r="AS1173" i="9"/>
  <c r="AT1173" i="9"/>
  <c r="AU1173" i="9"/>
  <c r="AV1173" i="9"/>
  <c r="AW1173" i="9"/>
  <c r="AX1173" i="9"/>
  <c r="AY1173" i="9"/>
  <c r="AZ1173" i="9"/>
  <c r="BA1173" i="9"/>
  <c r="BB1173" i="9"/>
  <c r="BC1173" i="9"/>
  <c r="BD1173" i="9"/>
  <c r="BE1173" i="9"/>
  <c r="BF1173" i="9"/>
  <c r="BG1173" i="9"/>
  <c r="BH1173" i="9"/>
  <c r="BI1173" i="9"/>
  <c r="BJ1173" i="9"/>
  <c r="BK1173" i="9"/>
  <c r="B1174" i="9"/>
  <c r="C1174" i="9"/>
  <c r="D1174" i="9"/>
  <c r="F1174" i="9" s="1"/>
  <c r="E1174" i="9"/>
  <c r="G1174" i="9"/>
  <c r="H1174" i="9"/>
  <c r="I1174" i="9"/>
  <c r="J1174" i="9"/>
  <c r="K1174" i="9"/>
  <c r="L1174" i="9"/>
  <c r="M1174" i="9"/>
  <c r="N1174" i="9"/>
  <c r="O1174" i="9"/>
  <c r="P1174" i="9"/>
  <c r="Q1174" i="9"/>
  <c r="R1174" i="9"/>
  <c r="S1174" i="9"/>
  <c r="T1174" i="9"/>
  <c r="U1174" i="9"/>
  <c r="V1174" i="9"/>
  <c r="W1174" i="9"/>
  <c r="X1174" i="9"/>
  <c r="Y1174" i="9"/>
  <c r="Z1174" i="9"/>
  <c r="AA1174" i="9"/>
  <c r="AB1174" i="9"/>
  <c r="AC1174" i="9"/>
  <c r="AD1174" i="9"/>
  <c r="AE1174" i="9"/>
  <c r="AF1174" i="9"/>
  <c r="AG1174" i="9"/>
  <c r="AH1174" i="9"/>
  <c r="AI1174" i="9"/>
  <c r="AJ1174" i="9"/>
  <c r="AK1174" i="9"/>
  <c r="AL1174" i="9"/>
  <c r="AM1174" i="9"/>
  <c r="AN1174" i="9"/>
  <c r="AO1174" i="9"/>
  <c r="AP1174" i="9"/>
  <c r="AQ1174" i="9"/>
  <c r="AR1174" i="9"/>
  <c r="AS1174" i="9"/>
  <c r="AT1174" i="9"/>
  <c r="AU1174" i="9"/>
  <c r="AV1174" i="9"/>
  <c r="AW1174" i="9"/>
  <c r="AX1174" i="9"/>
  <c r="AY1174" i="9"/>
  <c r="AZ1174" i="9"/>
  <c r="BA1174" i="9"/>
  <c r="BB1174" i="9"/>
  <c r="BC1174" i="9"/>
  <c r="BD1174" i="9"/>
  <c r="BE1174" i="9"/>
  <c r="BF1174" i="9"/>
  <c r="BG1174" i="9"/>
  <c r="BH1174" i="9"/>
  <c r="BI1174" i="9"/>
  <c r="BJ1174" i="9"/>
  <c r="BK1174" i="9"/>
  <c r="B1175" i="9"/>
  <c r="BP1175" i="9" s="1"/>
  <c r="C1175" i="9"/>
  <c r="D1175" i="9"/>
  <c r="F1175" i="9" s="1"/>
  <c r="E1175" i="9"/>
  <c r="G1175" i="9"/>
  <c r="H1175" i="9"/>
  <c r="I1175" i="9"/>
  <c r="J1175" i="9"/>
  <c r="K1175" i="9"/>
  <c r="L1175" i="9"/>
  <c r="M1175" i="9"/>
  <c r="N1175" i="9"/>
  <c r="O1175" i="9"/>
  <c r="P1175" i="9"/>
  <c r="Q1175" i="9"/>
  <c r="R1175" i="9"/>
  <c r="S1175" i="9"/>
  <c r="T1175" i="9"/>
  <c r="U1175" i="9"/>
  <c r="V1175" i="9"/>
  <c r="W1175" i="9"/>
  <c r="X1175" i="9"/>
  <c r="Y1175" i="9"/>
  <c r="Z1175" i="9"/>
  <c r="AA1175" i="9"/>
  <c r="AB1175" i="9"/>
  <c r="AC1175" i="9"/>
  <c r="AD1175" i="9"/>
  <c r="AE1175" i="9"/>
  <c r="AF1175" i="9"/>
  <c r="AG1175" i="9"/>
  <c r="AH1175" i="9"/>
  <c r="AI1175" i="9"/>
  <c r="AJ1175" i="9"/>
  <c r="AK1175" i="9"/>
  <c r="AL1175" i="9"/>
  <c r="AM1175" i="9"/>
  <c r="AN1175" i="9"/>
  <c r="AO1175" i="9"/>
  <c r="AP1175" i="9"/>
  <c r="AQ1175" i="9"/>
  <c r="AR1175" i="9"/>
  <c r="AS1175" i="9"/>
  <c r="AT1175" i="9"/>
  <c r="AU1175" i="9"/>
  <c r="AV1175" i="9"/>
  <c r="AW1175" i="9"/>
  <c r="AX1175" i="9"/>
  <c r="AY1175" i="9"/>
  <c r="AZ1175" i="9"/>
  <c r="BA1175" i="9"/>
  <c r="BB1175" i="9"/>
  <c r="BC1175" i="9"/>
  <c r="BD1175" i="9"/>
  <c r="BE1175" i="9"/>
  <c r="BF1175" i="9"/>
  <c r="BG1175" i="9"/>
  <c r="BH1175" i="9"/>
  <c r="BI1175" i="9"/>
  <c r="BJ1175" i="9"/>
  <c r="BK1175" i="9"/>
  <c r="B1176" i="9"/>
  <c r="C1176" i="9"/>
  <c r="D1176" i="9"/>
  <c r="F1176" i="9" s="1"/>
  <c r="E1176" i="9"/>
  <c r="G1176" i="9"/>
  <c r="H1176" i="9"/>
  <c r="I1176" i="9"/>
  <c r="J1176" i="9"/>
  <c r="K1176" i="9"/>
  <c r="L1176" i="9"/>
  <c r="M1176" i="9"/>
  <c r="N1176" i="9"/>
  <c r="O1176" i="9"/>
  <c r="P1176" i="9"/>
  <c r="Q1176" i="9"/>
  <c r="R1176" i="9"/>
  <c r="S1176" i="9"/>
  <c r="T1176" i="9"/>
  <c r="U1176" i="9"/>
  <c r="V1176" i="9"/>
  <c r="W1176" i="9"/>
  <c r="X1176" i="9"/>
  <c r="Y1176" i="9"/>
  <c r="Z1176" i="9"/>
  <c r="AA1176" i="9"/>
  <c r="AB1176" i="9"/>
  <c r="AC1176" i="9"/>
  <c r="AD1176" i="9"/>
  <c r="AE1176" i="9"/>
  <c r="AF1176" i="9"/>
  <c r="AG1176" i="9"/>
  <c r="AH1176" i="9"/>
  <c r="AI1176" i="9"/>
  <c r="AJ1176" i="9"/>
  <c r="AK1176" i="9"/>
  <c r="AL1176" i="9"/>
  <c r="AM1176" i="9"/>
  <c r="AN1176" i="9"/>
  <c r="AO1176" i="9"/>
  <c r="AP1176" i="9"/>
  <c r="AQ1176" i="9"/>
  <c r="AR1176" i="9"/>
  <c r="AS1176" i="9"/>
  <c r="AT1176" i="9"/>
  <c r="AU1176" i="9"/>
  <c r="AV1176" i="9"/>
  <c r="AW1176" i="9"/>
  <c r="AX1176" i="9"/>
  <c r="AY1176" i="9"/>
  <c r="AZ1176" i="9"/>
  <c r="BA1176" i="9"/>
  <c r="BB1176" i="9"/>
  <c r="BC1176" i="9"/>
  <c r="BD1176" i="9"/>
  <c r="BE1176" i="9"/>
  <c r="BF1176" i="9"/>
  <c r="BG1176" i="9"/>
  <c r="BH1176" i="9"/>
  <c r="BI1176" i="9"/>
  <c r="BJ1176" i="9"/>
  <c r="BK1176" i="9"/>
  <c r="B1177" i="9"/>
  <c r="BM1177" i="9" s="1"/>
  <c r="C1177" i="9"/>
  <c r="D1177" i="9"/>
  <c r="F1177" i="9" s="1"/>
  <c r="E1177" i="9"/>
  <c r="G1177" i="9"/>
  <c r="H1177" i="9"/>
  <c r="I1177" i="9"/>
  <c r="J1177" i="9"/>
  <c r="K1177" i="9"/>
  <c r="L1177" i="9"/>
  <c r="M1177" i="9"/>
  <c r="N1177" i="9"/>
  <c r="O1177" i="9"/>
  <c r="P1177" i="9"/>
  <c r="Q1177" i="9"/>
  <c r="R1177" i="9"/>
  <c r="S1177" i="9"/>
  <c r="T1177" i="9"/>
  <c r="U1177" i="9"/>
  <c r="V1177" i="9"/>
  <c r="W1177" i="9"/>
  <c r="X1177" i="9"/>
  <c r="Y1177" i="9"/>
  <c r="Z1177" i="9"/>
  <c r="AA1177" i="9"/>
  <c r="AB1177" i="9"/>
  <c r="AC1177" i="9"/>
  <c r="AD1177" i="9"/>
  <c r="AE1177" i="9"/>
  <c r="AF1177" i="9"/>
  <c r="AG1177" i="9"/>
  <c r="AH1177" i="9"/>
  <c r="AI1177" i="9"/>
  <c r="AJ1177" i="9"/>
  <c r="AK1177" i="9"/>
  <c r="AL1177" i="9"/>
  <c r="AM1177" i="9"/>
  <c r="AN1177" i="9"/>
  <c r="AO1177" i="9"/>
  <c r="AP1177" i="9"/>
  <c r="AQ1177" i="9"/>
  <c r="AR1177" i="9"/>
  <c r="AS1177" i="9"/>
  <c r="AT1177" i="9"/>
  <c r="AU1177" i="9"/>
  <c r="AV1177" i="9"/>
  <c r="AW1177" i="9"/>
  <c r="AX1177" i="9"/>
  <c r="AY1177" i="9"/>
  <c r="AZ1177" i="9"/>
  <c r="BA1177" i="9"/>
  <c r="BB1177" i="9"/>
  <c r="BC1177" i="9"/>
  <c r="BD1177" i="9"/>
  <c r="BE1177" i="9"/>
  <c r="BF1177" i="9"/>
  <c r="BG1177" i="9"/>
  <c r="BH1177" i="9"/>
  <c r="BI1177" i="9"/>
  <c r="BJ1177" i="9"/>
  <c r="BK1177" i="9"/>
  <c r="B1178" i="9"/>
  <c r="BL1178" i="9" s="1"/>
  <c r="C1178" i="9"/>
  <c r="D1178" i="9"/>
  <c r="F1178" i="9" s="1"/>
  <c r="E1178" i="9"/>
  <c r="G1178" i="9"/>
  <c r="H1178" i="9"/>
  <c r="I1178" i="9"/>
  <c r="J1178" i="9"/>
  <c r="K1178" i="9"/>
  <c r="L1178" i="9"/>
  <c r="M1178" i="9"/>
  <c r="N1178" i="9"/>
  <c r="O1178" i="9"/>
  <c r="P1178" i="9"/>
  <c r="Q1178" i="9"/>
  <c r="R1178" i="9"/>
  <c r="S1178" i="9"/>
  <c r="T1178" i="9"/>
  <c r="U1178" i="9"/>
  <c r="V1178" i="9"/>
  <c r="W1178" i="9"/>
  <c r="X1178" i="9"/>
  <c r="Y1178" i="9"/>
  <c r="Z1178" i="9"/>
  <c r="AA1178" i="9"/>
  <c r="AB1178" i="9"/>
  <c r="AC1178" i="9"/>
  <c r="AD1178" i="9"/>
  <c r="AE1178" i="9"/>
  <c r="AF1178" i="9"/>
  <c r="AG1178" i="9"/>
  <c r="AH1178" i="9"/>
  <c r="AI1178" i="9"/>
  <c r="AJ1178" i="9"/>
  <c r="AK1178" i="9"/>
  <c r="AL1178" i="9"/>
  <c r="AM1178" i="9"/>
  <c r="AN1178" i="9"/>
  <c r="AO1178" i="9"/>
  <c r="AP1178" i="9"/>
  <c r="AQ1178" i="9"/>
  <c r="AR1178" i="9"/>
  <c r="AS1178" i="9"/>
  <c r="AT1178" i="9"/>
  <c r="AU1178" i="9"/>
  <c r="AV1178" i="9"/>
  <c r="AW1178" i="9"/>
  <c r="AX1178" i="9"/>
  <c r="AY1178" i="9"/>
  <c r="AZ1178" i="9"/>
  <c r="BA1178" i="9"/>
  <c r="BB1178" i="9"/>
  <c r="BC1178" i="9"/>
  <c r="BD1178" i="9"/>
  <c r="BE1178" i="9"/>
  <c r="BF1178" i="9"/>
  <c r="BG1178" i="9"/>
  <c r="BH1178" i="9"/>
  <c r="BI1178" i="9"/>
  <c r="BJ1178" i="9"/>
  <c r="BK1178" i="9"/>
  <c r="B1179" i="9"/>
  <c r="C1179" i="9"/>
  <c r="D1179" i="9"/>
  <c r="F1179" i="9" s="1"/>
  <c r="E1179" i="9"/>
  <c r="G1179" i="9"/>
  <c r="H1179" i="9"/>
  <c r="I1179" i="9"/>
  <c r="J1179" i="9"/>
  <c r="K1179" i="9"/>
  <c r="L1179" i="9"/>
  <c r="M1179" i="9"/>
  <c r="N1179" i="9"/>
  <c r="O1179" i="9"/>
  <c r="P1179" i="9"/>
  <c r="Q1179" i="9"/>
  <c r="R1179" i="9"/>
  <c r="S1179" i="9"/>
  <c r="T1179" i="9"/>
  <c r="U1179" i="9"/>
  <c r="V1179" i="9"/>
  <c r="W1179" i="9"/>
  <c r="X1179" i="9"/>
  <c r="Y1179" i="9"/>
  <c r="Z1179" i="9"/>
  <c r="AA1179" i="9"/>
  <c r="AB1179" i="9"/>
  <c r="AC1179" i="9"/>
  <c r="AD1179" i="9"/>
  <c r="AE1179" i="9"/>
  <c r="AF1179" i="9"/>
  <c r="AG1179" i="9"/>
  <c r="AH1179" i="9"/>
  <c r="AI1179" i="9"/>
  <c r="AJ1179" i="9"/>
  <c r="AK1179" i="9"/>
  <c r="AL1179" i="9"/>
  <c r="AM1179" i="9"/>
  <c r="AN1179" i="9"/>
  <c r="AO1179" i="9"/>
  <c r="AP1179" i="9"/>
  <c r="AQ1179" i="9"/>
  <c r="AR1179" i="9"/>
  <c r="AS1179" i="9"/>
  <c r="AT1179" i="9"/>
  <c r="AU1179" i="9"/>
  <c r="AV1179" i="9"/>
  <c r="AW1179" i="9"/>
  <c r="AX1179" i="9"/>
  <c r="AY1179" i="9"/>
  <c r="AZ1179" i="9"/>
  <c r="BA1179" i="9"/>
  <c r="BB1179" i="9"/>
  <c r="BC1179" i="9"/>
  <c r="BD1179" i="9"/>
  <c r="BE1179" i="9"/>
  <c r="BF1179" i="9"/>
  <c r="BG1179" i="9"/>
  <c r="BH1179" i="9"/>
  <c r="BI1179" i="9"/>
  <c r="BJ1179" i="9"/>
  <c r="BK1179" i="9"/>
  <c r="B1180" i="9"/>
  <c r="C1180" i="9"/>
  <c r="D1180" i="9"/>
  <c r="F1180" i="9" s="1"/>
  <c r="E1180" i="9"/>
  <c r="G1180" i="9"/>
  <c r="H1180" i="9"/>
  <c r="I1180" i="9"/>
  <c r="J1180" i="9"/>
  <c r="K1180" i="9"/>
  <c r="L1180" i="9"/>
  <c r="M1180" i="9"/>
  <c r="N1180" i="9"/>
  <c r="O1180" i="9"/>
  <c r="P1180" i="9"/>
  <c r="Q1180" i="9"/>
  <c r="R1180" i="9"/>
  <c r="S1180" i="9"/>
  <c r="T1180" i="9"/>
  <c r="U1180" i="9"/>
  <c r="V1180" i="9"/>
  <c r="W1180" i="9"/>
  <c r="X1180" i="9"/>
  <c r="Y1180" i="9"/>
  <c r="Z1180" i="9"/>
  <c r="AA1180" i="9"/>
  <c r="AB1180" i="9"/>
  <c r="AC1180" i="9"/>
  <c r="AD1180" i="9"/>
  <c r="AE1180" i="9"/>
  <c r="AF1180" i="9"/>
  <c r="AG1180" i="9"/>
  <c r="AH1180" i="9"/>
  <c r="AI1180" i="9"/>
  <c r="AJ1180" i="9"/>
  <c r="AK1180" i="9"/>
  <c r="AL1180" i="9"/>
  <c r="AM1180" i="9"/>
  <c r="AN1180" i="9"/>
  <c r="AO1180" i="9"/>
  <c r="AP1180" i="9"/>
  <c r="AQ1180" i="9"/>
  <c r="AR1180" i="9"/>
  <c r="AS1180" i="9"/>
  <c r="AT1180" i="9"/>
  <c r="AU1180" i="9"/>
  <c r="AV1180" i="9"/>
  <c r="AW1180" i="9"/>
  <c r="AX1180" i="9"/>
  <c r="AY1180" i="9"/>
  <c r="AZ1180" i="9"/>
  <c r="BA1180" i="9"/>
  <c r="BB1180" i="9"/>
  <c r="BC1180" i="9"/>
  <c r="BD1180" i="9"/>
  <c r="BE1180" i="9"/>
  <c r="BF1180" i="9"/>
  <c r="BG1180" i="9"/>
  <c r="BH1180" i="9"/>
  <c r="BI1180" i="9"/>
  <c r="BJ1180" i="9"/>
  <c r="BK1180" i="9"/>
  <c r="B1181" i="9"/>
  <c r="BN1181" i="9" s="1"/>
  <c r="C1181" i="9"/>
  <c r="D1181" i="9"/>
  <c r="F1181" i="9" s="1"/>
  <c r="E1181" i="9"/>
  <c r="G1181" i="9"/>
  <c r="H1181" i="9"/>
  <c r="I1181" i="9"/>
  <c r="J1181" i="9"/>
  <c r="K1181" i="9"/>
  <c r="L1181" i="9"/>
  <c r="M1181" i="9"/>
  <c r="N1181" i="9"/>
  <c r="O1181" i="9"/>
  <c r="P1181" i="9"/>
  <c r="Q1181" i="9"/>
  <c r="R1181" i="9"/>
  <c r="S1181" i="9"/>
  <c r="T1181" i="9"/>
  <c r="U1181" i="9"/>
  <c r="V1181" i="9"/>
  <c r="W1181" i="9"/>
  <c r="X1181" i="9"/>
  <c r="Y1181" i="9"/>
  <c r="Z1181" i="9"/>
  <c r="AA1181" i="9"/>
  <c r="AB1181" i="9"/>
  <c r="AC1181" i="9"/>
  <c r="AD1181" i="9"/>
  <c r="AE1181" i="9"/>
  <c r="AF1181" i="9"/>
  <c r="AG1181" i="9"/>
  <c r="AH1181" i="9"/>
  <c r="AI1181" i="9"/>
  <c r="AJ1181" i="9"/>
  <c r="AK1181" i="9"/>
  <c r="AL1181" i="9"/>
  <c r="AM1181" i="9"/>
  <c r="AN1181" i="9"/>
  <c r="AO1181" i="9"/>
  <c r="AP1181" i="9"/>
  <c r="AQ1181" i="9"/>
  <c r="AR1181" i="9"/>
  <c r="AS1181" i="9"/>
  <c r="AT1181" i="9"/>
  <c r="AU1181" i="9"/>
  <c r="AV1181" i="9"/>
  <c r="AW1181" i="9"/>
  <c r="AX1181" i="9"/>
  <c r="AY1181" i="9"/>
  <c r="AZ1181" i="9"/>
  <c r="BA1181" i="9"/>
  <c r="BB1181" i="9"/>
  <c r="BC1181" i="9"/>
  <c r="BD1181" i="9"/>
  <c r="BE1181" i="9"/>
  <c r="BF1181" i="9"/>
  <c r="BG1181" i="9"/>
  <c r="BH1181" i="9"/>
  <c r="BI1181" i="9"/>
  <c r="BJ1181" i="9"/>
  <c r="BK1181" i="9"/>
  <c r="B1182" i="9"/>
  <c r="C1182" i="9"/>
  <c r="D1182" i="9"/>
  <c r="F1182" i="9" s="1"/>
  <c r="E1182" i="9"/>
  <c r="G1182" i="9"/>
  <c r="H1182" i="9"/>
  <c r="I1182" i="9"/>
  <c r="J1182" i="9"/>
  <c r="K1182" i="9"/>
  <c r="L1182" i="9"/>
  <c r="M1182" i="9"/>
  <c r="N1182" i="9"/>
  <c r="O1182" i="9"/>
  <c r="P1182" i="9"/>
  <c r="Q1182" i="9"/>
  <c r="R1182" i="9"/>
  <c r="S1182" i="9"/>
  <c r="T1182" i="9"/>
  <c r="U1182" i="9"/>
  <c r="V1182" i="9"/>
  <c r="W1182" i="9"/>
  <c r="X1182" i="9"/>
  <c r="Y1182" i="9"/>
  <c r="Z1182" i="9"/>
  <c r="AA1182" i="9"/>
  <c r="AB1182" i="9"/>
  <c r="AC1182" i="9"/>
  <c r="AD1182" i="9"/>
  <c r="AE1182" i="9"/>
  <c r="AF1182" i="9"/>
  <c r="AG1182" i="9"/>
  <c r="AH1182" i="9"/>
  <c r="AI1182" i="9"/>
  <c r="AJ1182" i="9"/>
  <c r="AK1182" i="9"/>
  <c r="AL1182" i="9"/>
  <c r="AM1182" i="9"/>
  <c r="AN1182" i="9"/>
  <c r="AO1182" i="9"/>
  <c r="AP1182" i="9"/>
  <c r="AQ1182" i="9"/>
  <c r="AR1182" i="9"/>
  <c r="AS1182" i="9"/>
  <c r="AT1182" i="9"/>
  <c r="AU1182" i="9"/>
  <c r="AV1182" i="9"/>
  <c r="AW1182" i="9"/>
  <c r="AX1182" i="9"/>
  <c r="AY1182" i="9"/>
  <c r="AZ1182" i="9"/>
  <c r="BA1182" i="9"/>
  <c r="BB1182" i="9"/>
  <c r="BC1182" i="9"/>
  <c r="BD1182" i="9"/>
  <c r="BE1182" i="9"/>
  <c r="BF1182" i="9"/>
  <c r="BG1182" i="9"/>
  <c r="BH1182" i="9"/>
  <c r="BI1182" i="9"/>
  <c r="BJ1182" i="9"/>
  <c r="BK1182" i="9"/>
  <c r="B1183" i="9"/>
  <c r="BL1183" i="9" s="1"/>
  <c r="C1183" i="9"/>
  <c r="D1183" i="9"/>
  <c r="F1183" i="9" s="1"/>
  <c r="E1183" i="9"/>
  <c r="G1183" i="9"/>
  <c r="H1183" i="9"/>
  <c r="I1183" i="9"/>
  <c r="J1183" i="9"/>
  <c r="K1183" i="9"/>
  <c r="L1183" i="9"/>
  <c r="M1183" i="9"/>
  <c r="N1183" i="9"/>
  <c r="O1183" i="9"/>
  <c r="P1183" i="9"/>
  <c r="Q1183" i="9"/>
  <c r="R1183" i="9"/>
  <c r="S1183" i="9"/>
  <c r="T1183" i="9"/>
  <c r="U1183" i="9"/>
  <c r="V1183" i="9"/>
  <c r="W1183" i="9"/>
  <c r="X1183" i="9"/>
  <c r="Y1183" i="9"/>
  <c r="Z1183" i="9"/>
  <c r="AA1183" i="9"/>
  <c r="AB1183" i="9"/>
  <c r="AC1183" i="9"/>
  <c r="AD1183" i="9"/>
  <c r="AE1183" i="9"/>
  <c r="AF1183" i="9"/>
  <c r="AG1183" i="9"/>
  <c r="AH1183" i="9"/>
  <c r="AI1183" i="9"/>
  <c r="AJ1183" i="9"/>
  <c r="AK1183" i="9"/>
  <c r="AL1183" i="9"/>
  <c r="AM1183" i="9"/>
  <c r="AN1183" i="9"/>
  <c r="AO1183" i="9"/>
  <c r="AP1183" i="9"/>
  <c r="AQ1183" i="9"/>
  <c r="AR1183" i="9"/>
  <c r="AS1183" i="9"/>
  <c r="AT1183" i="9"/>
  <c r="AU1183" i="9"/>
  <c r="AV1183" i="9"/>
  <c r="AW1183" i="9"/>
  <c r="AX1183" i="9"/>
  <c r="AY1183" i="9"/>
  <c r="AZ1183" i="9"/>
  <c r="BA1183" i="9"/>
  <c r="BB1183" i="9"/>
  <c r="BC1183" i="9"/>
  <c r="BD1183" i="9"/>
  <c r="BE1183" i="9"/>
  <c r="BF1183" i="9"/>
  <c r="BG1183" i="9"/>
  <c r="BH1183" i="9"/>
  <c r="BI1183" i="9"/>
  <c r="BJ1183" i="9"/>
  <c r="BK1183" i="9"/>
  <c r="B1184" i="9"/>
  <c r="BL1184" i="9" s="1"/>
  <c r="C1184" i="9"/>
  <c r="D1184" i="9"/>
  <c r="F1184" i="9" s="1"/>
  <c r="E1184" i="9"/>
  <c r="G1184" i="9"/>
  <c r="H1184" i="9"/>
  <c r="I1184" i="9"/>
  <c r="J1184" i="9"/>
  <c r="K1184" i="9"/>
  <c r="L1184" i="9"/>
  <c r="M1184" i="9"/>
  <c r="N1184" i="9"/>
  <c r="O1184" i="9"/>
  <c r="P1184" i="9"/>
  <c r="Q1184" i="9"/>
  <c r="R1184" i="9"/>
  <c r="S1184" i="9"/>
  <c r="T1184" i="9"/>
  <c r="U1184" i="9"/>
  <c r="V1184" i="9"/>
  <c r="W1184" i="9"/>
  <c r="X1184" i="9"/>
  <c r="Y1184" i="9"/>
  <c r="Z1184" i="9"/>
  <c r="AA1184" i="9"/>
  <c r="AB1184" i="9"/>
  <c r="AC1184" i="9"/>
  <c r="AD1184" i="9"/>
  <c r="AE1184" i="9"/>
  <c r="AF1184" i="9"/>
  <c r="AG1184" i="9"/>
  <c r="AH1184" i="9"/>
  <c r="AI1184" i="9"/>
  <c r="AJ1184" i="9"/>
  <c r="AK1184" i="9"/>
  <c r="AL1184" i="9"/>
  <c r="AM1184" i="9"/>
  <c r="AN1184" i="9"/>
  <c r="AO1184" i="9"/>
  <c r="AP1184" i="9"/>
  <c r="AQ1184" i="9"/>
  <c r="AR1184" i="9"/>
  <c r="AS1184" i="9"/>
  <c r="AT1184" i="9"/>
  <c r="AU1184" i="9"/>
  <c r="AV1184" i="9"/>
  <c r="AW1184" i="9"/>
  <c r="AX1184" i="9"/>
  <c r="AY1184" i="9"/>
  <c r="AZ1184" i="9"/>
  <c r="BA1184" i="9"/>
  <c r="BB1184" i="9"/>
  <c r="BC1184" i="9"/>
  <c r="BD1184" i="9"/>
  <c r="BE1184" i="9"/>
  <c r="BF1184" i="9"/>
  <c r="BG1184" i="9"/>
  <c r="BH1184" i="9"/>
  <c r="BI1184" i="9"/>
  <c r="BJ1184" i="9"/>
  <c r="BK1184" i="9"/>
  <c r="B1185" i="9"/>
  <c r="C1185" i="9"/>
  <c r="D1185" i="9"/>
  <c r="F1185" i="9" s="1"/>
  <c r="E1185" i="9"/>
  <c r="G1185" i="9"/>
  <c r="H1185" i="9"/>
  <c r="I1185" i="9"/>
  <c r="J1185" i="9"/>
  <c r="K1185" i="9"/>
  <c r="L1185" i="9"/>
  <c r="M1185" i="9"/>
  <c r="N1185" i="9"/>
  <c r="O1185" i="9"/>
  <c r="P1185" i="9"/>
  <c r="Q1185" i="9"/>
  <c r="R1185" i="9"/>
  <c r="S1185" i="9"/>
  <c r="T1185" i="9"/>
  <c r="U1185" i="9"/>
  <c r="V1185" i="9"/>
  <c r="W1185" i="9"/>
  <c r="X1185" i="9"/>
  <c r="Y1185" i="9"/>
  <c r="Z1185" i="9"/>
  <c r="AA1185" i="9"/>
  <c r="AB1185" i="9"/>
  <c r="AC1185" i="9"/>
  <c r="AD1185" i="9"/>
  <c r="AE1185" i="9"/>
  <c r="AF1185" i="9"/>
  <c r="AG1185" i="9"/>
  <c r="AH1185" i="9"/>
  <c r="AI1185" i="9"/>
  <c r="AJ1185" i="9"/>
  <c r="AK1185" i="9"/>
  <c r="AL1185" i="9"/>
  <c r="AM1185" i="9"/>
  <c r="AN1185" i="9"/>
  <c r="AO1185" i="9"/>
  <c r="AP1185" i="9"/>
  <c r="AQ1185" i="9"/>
  <c r="AR1185" i="9"/>
  <c r="AS1185" i="9"/>
  <c r="AT1185" i="9"/>
  <c r="AU1185" i="9"/>
  <c r="AV1185" i="9"/>
  <c r="AW1185" i="9"/>
  <c r="AX1185" i="9"/>
  <c r="AY1185" i="9"/>
  <c r="AZ1185" i="9"/>
  <c r="BA1185" i="9"/>
  <c r="BB1185" i="9"/>
  <c r="BC1185" i="9"/>
  <c r="BD1185" i="9"/>
  <c r="BE1185" i="9"/>
  <c r="BF1185" i="9"/>
  <c r="BG1185" i="9"/>
  <c r="BH1185" i="9"/>
  <c r="BI1185" i="9"/>
  <c r="BJ1185" i="9"/>
  <c r="BK1185" i="9"/>
  <c r="B1186" i="9"/>
  <c r="BN1186" i="9" s="1"/>
  <c r="C1186" i="9"/>
  <c r="D1186" i="9"/>
  <c r="F1186" i="9" s="1"/>
  <c r="E1186" i="9"/>
  <c r="G1186" i="9"/>
  <c r="H1186" i="9"/>
  <c r="I1186" i="9"/>
  <c r="J1186" i="9"/>
  <c r="K1186" i="9"/>
  <c r="L1186" i="9"/>
  <c r="M1186" i="9"/>
  <c r="N1186" i="9"/>
  <c r="O1186" i="9"/>
  <c r="P1186" i="9"/>
  <c r="Q1186" i="9"/>
  <c r="R1186" i="9"/>
  <c r="S1186" i="9"/>
  <c r="T1186" i="9"/>
  <c r="U1186" i="9"/>
  <c r="V1186" i="9"/>
  <c r="W1186" i="9"/>
  <c r="X1186" i="9"/>
  <c r="Y1186" i="9"/>
  <c r="Z1186" i="9"/>
  <c r="AA1186" i="9"/>
  <c r="AB1186" i="9"/>
  <c r="AC1186" i="9"/>
  <c r="AD1186" i="9"/>
  <c r="AE1186" i="9"/>
  <c r="AF1186" i="9"/>
  <c r="AG1186" i="9"/>
  <c r="AH1186" i="9"/>
  <c r="AI1186" i="9"/>
  <c r="AJ1186" i="9"/>
  <c r="AK1186" i="9"/>
  <c r="AL1186" i="9"/>
  <c r="AM1186" i="9"/>
  <c r="AN1186" i="9"/>
  <c r="AO1186" i="9"/>
  <c r="AP1186" i="9"/>
  <c r="AQ1186" i="9"/>
  <c r="AR1186" i="9"/>
  <c r="AS1186" i="9"/>
  <c r="AT1186" i="9"/>
  <c r="AU1186" i="9"/>
  <c r="AV1186" i="9"/>
  <c r="AW1186" i="9"/>
  <c r="AX1186" i="9"/>
  <c r="AY1186" i="9"/>
  <c r="AZ1186" i="9"/>
  <c r="BA1186" i="9"/>
  <c r="BB1186" i="9"/>
  <c r="BC1186" i="9"/>
  <c r="BD1186" i="9"/>
  <c r="BE1186" i="9"/>
  <c r="BF1186" i="9"/>
  <c r="BG1186" i="9"/>
  <c r="BH1186" i="9"/>
  <c r="BI1186" i="9"/>
  <c r="BJ1186" i="9"/>
  <c r="BK1186" i="9"/>
  <c r="B1187" i="9"/>
  <c r="BM1187" i="9" s="1"/>
  <c r="C1187" i="9"/>
  <c r="D1187" i="9"/>
  <c r="F1187" i="9" s="1"/>
  <c r="E1187" i="9"/>
  <c r="G1187" i="9"/>
  <c r="H1187" i="9"/>
  <c r="I1187" i="9"/>
  <c r="J1187" i="9"/>
  <c r="K1187" i="9"/>
  <c r="L1187" i="9"/>
  <c r="M1187" i="9"/>
  <c r="N1187" i="9"/>
  <c r="O1187" i="9"/>
  <c r="P1187" i="9"/>
  <c r="Q1187" i="9"/>
  <c r="R1187" i="9"/>
  <c r="S1187" i="9"/>
  <c r="T1187" i="9"/>
  <c r="U1187" i="9"/>
  <c r="V1187" i="9"/>
  <c r="W1187" i="9"/>
  <c r="X1187" i="9"/>
  <c r="Y1187" i="9"/>
  <c r="Z1187" i="9"/>
  <c r="AA1187" i="9"/>
  <c r="AB1187" i="9"/>
  <c r="AC1187" i="9"/>
  <c r="AD1187" i="9"/>
  <c r="AE1187" i="9"/>
  <c r="AF1187" i="9"/>
  <c r="AG1187" i="9"/>
  <c r="AH1187" i="9"/>
  <c r="AI1187" i="9"/>
  <c r="AJ1187" i="9"/>
  <c r="AK1187" i="9"/>
  <c r="AL1187" i="9"/>
  <c r="AM1187" i="9"/>
  <c r="AN1187" i="9"/>
  <c r="AO1187" i="9"/>
  <c r="AP1187" i="9"/>
  <c r="AQ1187" i="9"/>
  <c r="AR1187" i="9"/>
  <c r="AS1187" i="9"/>
  <c r="AT1187" i="9"/>
  <c r="AU1187" i="9"/>
  <c r="AV1187" i="9"/>
  <c r="AW1187" i="9"/>
  <c r="AX1187" i="9"/>
  <c r="AY1187" i="9"/>
  <c r="AZ1187" i="9"/>
  <c r="BA1187" i="9"/>
  <c r="BB1187" i="9"/>
  <c r="BC1187" i="9"/>
  <c r="BD1187" i="9"/>
  <c r="BE1187" i="9"/>
  <c r="BF1187" i="9"/>
  <c r="BG1187" i="9"/>
  <c r="BH1187" i="9"/>
  <c r="BI1187" i="9"/>
  <c r="BJ1187" i="9"/>
  <c r="BK1187" i="9"/>
  <c r="B1188" i="9"/>
  <c r="BL1188" i="9" s="1"/>
  <c r="C1188" i="9"/>
  <c r="D1188" i="9"/>
  <c r="F1188" i="9" s="1"/>
  <c r="E1188" i="9"/>
  <c r="G1188" i="9"/>
  <c r="H1188" i="9"/>
  <c r="I1188" i="9"/>
  <c r="J1188" i="9"/>
  <c r="K1188" i="9"/>
  <c r="L1188" i="9"/>
  <c r="M1188" i="9"/>
  <c r="N1188" i="9"/>
  <c r="O1188" i="9"/>
  <c r="P1188" i="9"/>
  <c r="Q1188" i="9"/>
  <c r="R1188" i="9"/>
  <c r="S1188" i="9"/>
  <c r="T1188" i="9"/>
  <c r="U1188" i="9"/>
  <c r="V1188" i="9"/>
  <c r="W1188" i="9"/>
  <c r="X1188" i="9"/>
  <c r="Y1188" i="9"/>
  <c r="Z1188" i="9"/>
  <c r="AA1188" i="9"/>
  <c r="AB1188" i="9"/>
  <c r="AC1188" i="9"/>
  <c r="AD1188" i="9"/>
  <c r="AE1188" i="9"/>
  <c r="AF1188" i="9"/>
  <c r="AG1188" i="9"/>
  <c r="AH1188" i="9"/>
  <c r="AI1188" i="9"/>
  <c r="AJ1188" i="9"/>
  <c r="AK1188" i="9"/>
  <c r="AL1188" i="9"/>
  <c r="AM1188" i="9"/>
  <c r="AN1188" i="9"/>
  <c r="AO1188" i="9"/>
  <c r="AP1188" i="9"/>
  <c r="AQ1188" i="9"/>
  <c r="AR1188" i="9"/>
  <c r="AS1188" i="9"/>
  <c r="AT1188" i="9"/>
  <c r="AU1188" i="9"/>
  <c r="AV1188" i="9"/>
  <c r="AW1188" i="9"/>
  <c r="AX1188" i="9"/>
  <c r="AY1188" i="9"/>
  <c r="AZ1188" i="9"/>
  <c r="BA1188" i="9"/>
  <c r="BB1188" i="9"/>
  <c r="BC1188" i="9"/>
  <c r="BD1188" i="9"/>
  <c r="BE1188" i="9"/>
  <c r="BF1188" i="9"/>
  <c r="BG1188" i="9"/>
  <c r="BH1188" i="9"/>
  <c r="BI1188" i="9"/>
  <c r="BJ1188" i="9"/>
  <c r="BK1188" i="9"/>
  <c r="B1189" i="9"/>
  <c r="C1189" i="9"/>
  <c r="D1189" i="9"/>
  <c r="F1189" i="9" s="1"/>
  <c r="E1189" i="9"/>
  <c r="G1189" i="9"/>
  <c r="H1189" i="9"/>
  <c r="I1189" i="9"/>
  <c r="J1189" i="9"/>
  <c r="K1189" i="9"/>
  <c r="L1189" i="9"/>
  <c r="M1189" i="9"/>
  <c r="N1189" i="9"/>
  <c r="O1189" i="9"/>
  <c r="P1189" i="9"/>
  <c r="Q1189" i="9"/>
  <c r="R1189" i="9"/>
  <c r="S1189" i="9"/>
  <c r="T1189" i="9"/>
  <c r="U1189" i="9"/>
  <c r="V1189" i="9"/>
  <c r="W1189" i="9"/>
  <c r="X1189" i="9"/>
  <c r="Y1189" i="9"/>
  <c r="Z1189" i="9"/>
  <c r="AA1189" i="9"/>
  <c r="AB1189" i="9"/>
  <c r="AC1189" i="9"/>
  <c r="AD1189" i="9"/>
  <c r="AE1189" i="9"/>
  <c r="AF1189" i="9"/>
  <c r="AG1189" i="9"/>
  <c r="AH1189" i="9"/>
  <c r="AI1189" i="9"/>
  <c r="AJ1189" i="9"/>
  <c r="AK1189" i="9"/>
  <c r="AL1189" i="9"/>
  <c r="AM1189" i="9"/>
  <c r="AN1189" i="9"/>
  <c r="AO1189" i="9"/>
  <c r="AP1189" i="9"/>
  <c r="AQ1189" i="9"/>
  <c r="AR1189" i="9"/>
  <c r="AS1189" i="9"/>
  <c r="AT1189" i="9"/>
  <c r="AU1189" i="9"/>
  <c r="AV1189" i="9"/>
  <c r="AW1189" i="9"/>
  <c r="AX1189" i="9"/>
  <c r="AY1189" i="9"/>
  <c r="AZ1189" i="9"/>
  <c r="BA1189" i="9"/>
  <c r="BB1189" i="9"/>
  <c r="BC1189" i="9"/>
  <c r="BD1189" i="9"/>
  <c r="BE1189" i="9"/>
  <c r="BF1189" i="9"/>
  <c r="BG1189" i="9"/>
  <c r="BH1189" i="9"/>
  <c r="BI1189" i="9"/>
  <c r="BJ1189" i="9"/>
  <c r="BK1189" i="9"/>
  <c r="B1190" i="9"/>
  <c r="C1190" i="9"/>
  <c r="D1190" i="9"/>
  <c r="F1190" i="9" s="1"/>
  <c r="E1190" i="9"/>
  <c r="G1190" i="9"/>
  <c r="H1190" i="9"/>
  <c r="I1190" i="9"/>
  <c r="J1190" i="9"/>
  <c r="K1190" i="9"/>
  <c r="L1190" i="9"/>
  <c r="M1190" i="9"/>
  <c r="N1190" i="9"/>
  <c r="O1190" i="9"/>
  <c r="P1190" i="9"/>
  <c r="Q1190" i="9"/>
  <c r="R1190" i="9"/>
  <c r="S1190" i="9"/>
  <c r="T1190" i="9"/>
  <c r="U1190" i="9"/>
  <c r="V1190" i="9"/>
  <c r="W1190" i="9"/>
  <c r="X1190" i="9"/>
  <c r="Y1190" i="9"/>
  <c r="Z1190" i="9"/>
  <c r="AA1190" i="9"/>
  <c r="AB1190" i="9"/>
  <c r="AC1190" i="9"/>
  <c r="AD1190" i="9"/>
  <c r="AE1190" i="9"/>
  <c r="AF1190" i="9"/>
  <c r="AG1190" i="9"/>
  <c r="AH1190" i="9"/>
  <c r="AI1190" i="9"/>
  <c r="AJ1190" i="9"/>
  <c r="AK1190" i="9"/>
  <c r="AL1190" i="9"/>
  <c r="AM1190" i="9"/>
  <c r="AN1190" i="9"/>
  <c r="AO1190" i="9"/>
  <c r="AP1190" i="9"/>
  <c r="AQ1190" i="9"/>
  <c r="AR1190" i="9"/>
  <c r="AS1190" i="9"/>
  <c r="AT1190" i="9"/>
  <c r="AU1190" i="9"/>
  <c r="AV1190" i="9"/>
  <c r="AW1190" i="9"/>
  <c r="AX1190" i="9"/>
  <c r="AY1190" i="9"/>
  <c r="AZ1190" i="9"/>
  <c r="BA1190" i="9"/>
  <c r="BB1190" i="9"/>
  <c r="BC1190" i="9"/>
  <c r="BD1190" i="9"/>
  <c r="BE1190" i="9"/>
  <c r="BF1190" i="9"/>
  <c r="BG1190" i="9"/>
  <c r="BH1190" i="9"/>
  <c r="BI1190" i="9"/>
  <c r="BJ1190" i="9"/>
  <c r="BK1190" i="9"/>
  <c r="B1191" i="9"/>
  <c r="BN1191" i="9" s="1"/>
  <c r="C1191" i="9"/>
  <c r="D1191" i="9"/>
  <c r="F1191" i="9" s="1"/>
  <c r="E1191" i="9"/>
  <c r="G1191" i="9"/>
  <c r="H1191" i="9"/>
  <c r="I1191" i="9"/>
  <c r="J1191" i="9"/>
  <c r="K1191" i="9"/>
  <c r="L1191" i="9"/>
  <c r="M1191" i="9"/>
  <c r="N1191" i="9"/>
  <c r="O1191" i="9"/>
  <c r="P1191" i="9"/>
  <c r="Q1191" i="9"/>
  <c r="R1191" i="9"/>
  <c r="S1191" i="9"/>
  <c r="T1191" i="9"/>
  <c r="U1191" i="9"/>
  <c r="V1191" i="9"/>
  <c r="W1191" i="9"/>
  <c r="X1191" i="9"/>
  <c r="Y1191" i="9"/>
  <c r="Z1191" i="9"/>
  <c r="AA1191" i="9"/>
  <c r="AB1191" i="9"/>
  <c r="AC1191" i="9"/>
  <c r="AD1191" i="9"/>
  <c r="AE1191" i="9"/>
  <c r="AF1191" i="9"/>
  <c r="AG1191" i="9"/>
  <c r="AH1191" i="9"/>
  <c r="AI1191" i="9"/>
  <c r="AJ1191" i="9"/>
  <c r="AK1191" i="9"/>
  <c r="AL1191" i="9"/>
  <c r="AM1191" i="9"/>
  <c r="AN1191" i="9"/>
  <c r="AO1191" i="9"/>
  <c r="AP1191" i="9"/>
  <c r="AQ1191" i="9"/>
  <c r="AR1191" i="9"/>
  <c r="AS1191" i="9"/>
  <c r="AT1191" i="9"/>
  <c r="AU1191" i="9"/>
  <c r="AV1191" i="9"/>
  <c r="AW1191" i="9"/>
  <c r="AX1191" i="9"/>
  <c r="AY1191" i="9"/>
  <c r="AZ1191" i="9"/>
  <c r="BA1191" i="9"/>
  <c r="BB1191" i="9"/>
  <c r="BC1191" i="9"/>
  <c r="BD1191" i="9"/>
  <c r="BE1191" i="9"/>
  <c r="BF1191" i="9"/>
  <c r="BG1191" i="9"/>
  <c r="BH1191" i="9"/>
  <c r="BI1191" i="9"/>
  <c r="BJ1191" i="9"/>
  <c r="BK1191" i="9"/>
  <c r="B1192" i="9"/>
  <c r="BP1192" i="9" s="1"/>
  <c r="C1192" i="9"/>
  <c r="D1192" i="9"/>
  <c r="F1192" i="9" s="1"/>
  <c r="E1192" i="9"/>
  <c r="G1192" i="9"/>
  <c r="H1192" i="9"/>
  <c r="I1192" i="9"/>
  <c r="J1192" i="9"/>
  <c r="K1192" i="9"/>
  <c r="L1192" i="9"/>
  <c r="M1192" i="9"/>
  <c r="N1192" i="9"/>
  <c r="O1192" i="9"/>
  <c r="P1192" i="9"/>
  <c r="Q1192" i="9"/>
  <c r="R1192" i="9"/>
  <c r="S1192" i="9"/>
  <c r="T1192" i="9"/>
  <c r="U1192" i="9"/>
  <c r="V1192" i="9"/>
  <c r="W1192" i="9"/>
  <c r="X1192" i="9"/>
  <c r="Y1192" i="9"/>
  <c r="Z1192" i="9"/>
  <c r="AA1192" i="9"/>
  <c r="AB1192" i="9"/>
  <c r="AC1192" i="9"/>
  <c r="AD1192" i="9"/>
  <c r="AE1192" i="9"/>
  <c r="AF1192" i="9"/>
  <c r="AG1192" i="9"/>
  <c r="AH1192" i="9"/>
  <c r="AI1192" i="9"/>
  <c r="AJ1192" i="9"/>
  <c r="AK1192" i="9"/>
  <c r="AL1192" i="9"/>
  <c r="AM1192" i="9"/>
  <c r="AN1192" i="9"/>
  <c r="AO1192" i="9"/>
  <c r="AP1192" i="9"/>
  <c r="AQ1192" i="9"/>
  <c r="AR1192" i="9"/>
  <c r="AS1192" i="9"/>
  <c r="AT1192" i="9"/>
  <c r="AU1192" i="9"/>
  <c r="AV1192" i="9"/>
  <c r="AW1192" i="9"/>
  <c r="AX1192" i="9"/>
  <c r="AY1192" i="9"/>
  <c r="AZ1192" i="9"/>
  <c r="BA1192" i="9"/>
  <c r="BB1192" i="9"/>
  <c r="BC1192" i="9"/>
  <c r="BD1192" i="9"/>
  <c r="BE1192" i="9"/>
  <c r="BF1192" i="9"/>
  <c r="BG1192" i="9"/>
  <c r="BH1192" i="9"/>
  <c r="BI1192" i="9"/>
  <c r="BJ1192" i="9"/>
  <c r="BK1192" i="9"/>
  <c r="B1193" i="9"/>
  <c r="C1193" i="9"/>
  <c r="D1193" i="9"/>
  <c r="F1193" i="9" s="1"/>
  <c r="E1193" i="9"/>
  <c r="G1193" i="9"/>
  <c r="H1193" i="9"/>
  <c r="I1193" i="9"/>
  <c r="J1193" i="9"/>
  <c r="K1193" i="9"/>
  <c r="L1193" i="9"/>
  <c r="M1193" i="9"/>
  <c r="N1193" i="9"/>
  <c r="O1193" i="9"/>
  <c r="P1193" i="9"/>
  <c r="Q1193" i="9"/>
  <c r="R1193" i="9"/>
  <c r="S1193" i="9"/>
  <c r="T1193" i="9"/>
  <c r="U1193" i="9"/>
  <c r="V1193" i="9"/>
  <c r="W1193" i="9"/>
  <c r="X1193" i="9"/>
  <c r="Y1193" i="9"/>
  <c r="Z1193" i="9"/>
  <c r="AA1193" i="9"/>
  <c r="AB1193" i="9"/>
  <c r="AC1193" i="9"/>
  <c r="AD1193" i="9"/>
  <c r="AE1193" i="9"/>
  <c r="AF1193" i="9"/>
  <c r="AG1193" i="9"/>
  <c r="AH1193" i="9"/>
  <c r="AI1193" i="9"/>
  <c r="AJ1193" i="9"/>
  <c r="AK1193" i="9"/>
  <c r="AL1193" i="9"/>
  <c r="AM1193" i="9"/>
  <c r="AN1193" i="9"/>
  <c r="AO1193" i="9"/>
  <c r="AP1193" i="9"/>
  <c r="AQ1193" i="9"/>
  <c r="AR1193" i="9"/>
  <c r="AS1193" i="9"/>
  <c r="AT1193" i="9"/>
  <c r="AU1193" i="9"/>
  <c r="AV1193" i="9"/>
  <c r="AW1193" i="9"/>
  <c r="AX1193" i="9"/>
  <c r="AY1193" i="9"/>
  <c r="AZ1193" i="9"/>
  <c r="BA1193" i="9"/>
  <c r="BB1193" i="9"/>
  <c r="BC1193" i="9"/>
  <c r="BD1193" i="9"/>
  <c r="BE1193" i="9"/>
  <c r="BF1193" i="9"/>
  <c r="BG1193" i="9"/>
  <c r="BH1193" i="9"/>
  <c r="BI1193" i="9"/>
  <c r="BJ1193" i="9"/>
  <c r="BK1193" i="9"/>
  <c r="B1194" i="9"/>
  <c r="BN1194" i="9" s="1"/>
  <c r="C1194" i="9"/>
  <c r="D1194" i="9"/>
  <c r="F1194" i="9" s="1"/>
  <c r="E1194" i="9"/>
  <c r="G1194" i="9"/>
  <c r="H1194" i="9"/>
  <c r="I1194" i="9"/>
  <c r="J1194" i="9"/>
  <c r="K1194" i="9"/>
  <c r="L1194" i="9"/>
  <c r="M1194" i="9"/>
  <c r="N1194" i="9"/>
  <c r="O1194" i="9"/>
  <c r="P1194" i="9"/>
  <c r="Q1194" i="9"/>
  <c r="R1194" i="9"/>
  <c r="S1194" i="9"/>
  <c r="T1194" i="9"/>
  <c r="U1194" i="9"/>
  <c r="V1194" i="9"/>
  <c r="W1194" i="9"/>
  <c r="X1194" i="9"/>
  <c r="Y1194" i="9"/>
  <c r="Z1194" i="9"/>
  <c r="AA1194" i="9"/>
  <c r="AB1194" i="9"/>
  <c r="AC1194" i="9"/>
  <c r="AD1194" i="9"/>
  <c r="AE1194" i="9"/>
  <c r="AF1194" i="9"/>
  <c r="AG1194" i="9"/>
  <c r="AH1194" i="9"/>
  <c r="AI1194" i="9"/>
  <c r="AJ1194" i="9"/>
  <c r="AK1194" i="9"/>
  <c r="AL1194" i="9"/>
  <c r="AM1194" i="9"/>
  <c r="AN1194" i="9"/>
  <c r="AO1194" i="9"/>
  <c r="AP1194" i="9"/>
  <c r="AQ1194" i="9"/>
  <c r="AR1194" i="9"/>
  <c r="AS1194" i="9"/>
  <c r="AT1194" i="9"/>
  <c r="AU1194" i="9"/>
  <c r="AV1194" i="9"/>
  <c r="AW1194" i="9"/>
  <c r="AX1194" i="9"/>
  <c r="AY1194" i="9"/>
  <c r="AZ1194" i="9"/>
  <c r="BA1194" i="9"/>
  <c r="BB1194" i="9"/>
  <c r="BC1194" i="9"/>
  <c r="BD1194" i="9"/>
  <c r="BE1194" i="9"/>
  <c r="BF1194" i="9"/>
  <c r="BG1194" i="9"/>
  <c r="BH1194" i="9"/>
  <c r="BI1194" i="9"/>
  <c r="BJ1194" i="9"/>
  <c r="BK1194" i="9"/>
  <c r="B1195" i="9"/>
  <c r="BO1195" i="9" s="1"/>
  <c r="C1195" i="9"/>
  <c r="D1195" i="9"/>
  <c r="F1195" i="9" s="1"/>
  <c r="E1195" i="9"/>
  <c r="G1195" i="9"/>
  <c r="H1195" i="9"/>
  <c r="I1195" i="9"/>
  <c r="J1195" i="9"/>
  <c r="K1195" i="9"/>
  <c r="L1195" i="9"/>
  <c r="M1195" i="9"/>
  <c r="N1195" i="9"/>
  <c r="O1195" i="9"/>
  <c r="P1195" i="9"/>
  <c r="Q1195" i="9"/>
  <c r="R1195" i="9"/>
  <c r="S1195" i="9"/>
  <c r="T1195" i="9"/>
  <c r="U1195" i="9"/>
  <c r="V1195" i="9"/>
  <c r="W1195" i="9"/>
  <c r="X1195" i="9"/>
  <c r="Y1195" i="9"/>
  <c r="Z1195" i="9"/>
  <c r="AA1195" i="9"/>
  <c r="AB1195" i="9"/>
  <c r="AC1195" i="9"/>
  <c r="AD1195" i="9"/>
  <c r="AE1195" i="9"/>
  <c r="AF1195" i="9"/>
  <c r="AG1195" i="9"/>
  <c r="AH1195" i="9"/>
  <c r="AI1195" i="9"/>
  <c r="AJ1195" i="9"/>
  <c r="AK1195" i="9"/>
  <c r="AL1195" i="9"/>
  <c r="AM1195" i="9"/>
  <c r="AN1195" i="9"/>
  <c r="AO1195" i="9"/>
  <c r="AP1195" i="9"/>
  <c r="AQ1195" i="9"/>
  <c r="AR1195" i="9"/>
  <c r="AS1195" i="9"/>
  <c r="AT1195" i="9"/>
  <c r="AU1195" i="9"/>
  <c r="AV1195" i="9"/>
  <c r="AW1195" i="9"/>
  <c r="AX1195" i="9"/>
  <c r="AY1195" i="9"/>
  <c r="AZ1195" i="9"/>
  <c r="BA1195" i="9"/>
  <c r="BB1195" i="9"/>
  <c r="BC1195" i="9"/>
  <c r="BD1195" i="9"/>
  <c r="BE1195" i="9"/>
  <c r="BF1195" i="9"/>
  <c r="BG1195" i="9"/>
  <c r="BH1195" i="9"/>
  <c r="BI1195" i="9"/>
  <c r="BJ1195" i="9"/>
  <c r="BK1195" i="9"/>
  <c r="B1196" i="9"/>
  <c r="BN1196" i="9" s="1"/>
  <c r="C1196" i="9"/>
  <c r="D1196" i="9"/>
  <c r="F1196" i="9" s="1"/>
  <c r="E1196" i="9"/>
  <c r="G1196" i="9"/>
  <c r="H1196" i="9"/>
  <c r="I1196" i="9"/>
  <c r="J1196" i="9"/>
  <c r="K1196" i="9"/>
  <c r="L1196" i="9"/>
  <c r="M1196" i="9"/>
  <c r="N1196" i="9"/>
  <c r="O1196" i="9"/>
  <c r="P1196" i="9"/>
  <c r="Q1196" i="9"/>
  <c r="R1196" i="9"/>
  <c r="S1196" i="9"/>
  <c r="T1196" i="9"/>
  <c r="U1196" i="9"/>
  <c r="V1196" i="9"/>
  <c r="W1196" i="9"/>
  <c r="X1196" i="9"/>
  <c r="Y1196" i="9"/>
  <c r="Z1196" i="9"/>
  <c r="AA1196" i="9"/>
  <c r="AB1196" i="9"/>
  <c r="AC1196" i="9"/>
  <c r="AD1196" i="9"/>
  <c r="AE1196" i="9"/>
  <c r="AF1196" i="9"/>
  <c r="AG1196" i="9"/>
  <c r="AH1196" i="9"/>
  <c r="AI1196" i="9"/>
  <c r="AJ1196" i="9"/>
  <c r="AK1196" i="9"/>
  <c r="AL1196" i="9"/>
  <c r="AM1196" i="9"/>
  <c r="AN1196" i="9"/>
  <c r="AO1196" i="9"/>
  <c r="AP1196" i="9"/>
  <c r="AQ1196" i="9"/>
  <c r="AR1196" i="9"/>
  <c r="AS1196" i="9"/>
  <c r="AT1196" i="9"/>
  <c r="AU1196" i="9"/>
  <c r="AV1196" i="9"/>
  <c r="AW1196" i="9"/>
  <c r="AX1196" i="9"/>
  <c r="AY1196" i="9"/>
  <c r="AZ1196" i="9"/>
  <c r="BA1196" i="9"/>
  <c r="BB1196" i="9"/>
  <c r="BC1196" i="9"/>
  <c r="BD1196" i="9"/>
  <c r="BE1196" i="9"/>
  <c r="BF1196" i="9"/>
  <c r="BG1196" i="9"/>
  <c r="BH1196" i="9"/>
  <c r="BI1196" i="9"/>
  <c r="BJ1196" i="9"/>
  <c r="BK1196" i="9"/>
  <c r="B1197" i="9"/>
  <c r="BM1197" i="9" s="1"/>
  <c r="C1197" i="9"/>
  <c r="D1197" i="9"/>
  <c r="F1197" i="9" s="1"/>
  <c r="E1197" i="9"/>
  <c r="G1197" i="9"/>
  <c r="H1197" i="9"/>
  <c r="I1197" i="9"/>
  <c r="J1197" i="9"/>
  <c r="K1197" i="9"/>
  <c r="L1197" i="9"/>
  <c r="M1197" i="9"/>
  <c r="N1197" i="9"/>
  <c r="O1197" i="9"/>
  <c r="P1197" i="9"/>
  <c r="Q1197" i="9"/>
  <c r="R1197" i="9"/>
  <c r="S1197" i="9"/>
  <c r="T1197" i="9"/>
  <c r="U1197" i="9"/>
  <c r="V1197" i="9"/>
  <c r="W1197" i="9"/>
  <c r="X1197" i="9"/>
  <c r="Y1197" i="9"/>
  <c r="Z1197" i="9"/>
  <c r="AA1197" i="9"/>
  <c r="AB1197" i="9"/>
  <c r="AC1197" i="9"/>
  <c r="AD1197" i="9"/>
  <c r="AE1197" i="9"/>
  <c r="AF1197" i="9"/>
  <c r="AG1197" i="9"/>
  <c r="AH1197" i="9"/>
  <c r="AI1197" i="9"/>
  <c r="AJ1197" i="9"/>
  <c r="AK1197" i="9"/>
  <c r="AL1197" i="9"/>
  <c r="AM1197" i="9"/>
  <c r="AN1197" i="9"/>
  <c r="AO1197" i="9"/>
  <c r="AP1197" i="9"/>
  <c r="AQ1197" i="9"/>
  <c r="AR1197" i="9"/>
  <c r="AS1197" i="9"/>
  <c r="AT1197" i="9"/>
  <c r="AU1197" i="9"/>
  <c r="AV1197" i="9"/>
  <c r="AW1197" i="9"/>
  <c r="AX1197" i="9"/>
  <c r="AY1197" i="9"/>
  <c r="AZ1197" i="9"/>
  <c r="BA1197" i="9"/>
  <c r="BB1197" i="9"/>
  <c r="BC1197" i="9"/>
  <c r="BD1197" i="9"/>
  <c r="BE1197" i="9"/>
  <c r="BF1197" i="9"/>
  <c r="BG1197" i="9"/>
  <c r="BH1197" i="9"/>
  <c r="BI1197" i="9"/>
  <c r="BJ1197" i="9"/>
  <c r="BK1197" i="9"/>
  <c r="B1198" i="9"/>
  <c r="C1198" i="9"/>
  <c r="D1198" i="9"/>
  <c r="F1198" i="9" s="1"/>
  <c r="E1198" i="9"/>
  <c r="G1198" i="9"/>
  <c r="H1198" i="9"/>
  <c r="I1198" i="9"/>
  <c r="J1198" i="9"/>
  <c r="K1198" i="9"/>
  <c r="L1198" i="9"/>
  <c r="M1198" i="9"/>
  <c r="N1198" i="9"/>
  <c r="O1198" i="9"/>
  <c r="P1198" i="9"/>
  <c r="Q1198" i="9"/>
  <c r="R1198" i="9"/>
  <c r="S1198" i="9"/>
  <c r="T1198" i="9"/>
  <c r="U1198" i="9"/>
  <c r="V1198" i="9"/>
  <c r="W1198" i="9"/>
  <c r="X1198" i="9"/>
  <c r="Y1198" i="9"/>
  <c r="Z1198" i="9"/>
  <c r="AA1198" i="9"/>
  <c r="AB1198" i="9"/>
  <c r="AC1198" i="9"/>
  <c r="AD1198" i="9"/>
  <c r="AE1198" i="9"/>
  <c r="AF1198" i="9"/>
  <c r="AG1198" i="9"/>
  <c r="AH1198" i="9"/>
  <c r="AI1198" i="9"/>
  <c r="AJ1198" i="9"/>
  <c r="AK1198" i="9"/>
  <c r="AL1198" i="9"/>
  <c r="AM1198" i="9"/>
  <c r="AN1198" i="9"/>
  <c r="AO1198" i="9"/>
  <c r="AP1198" i="9"/>
  <c r="AQ1198" i="9"/>
  <c r="AR1198" i="9"/>
  <c r="AS1198" i="9"/>
  <c r="AT1198" i="9"/>
  <c r="AU1198" i="9"/>
  <c r="AV1198" i="9"/>
  <c r="AW1198" i="9"/>
  <c r="AX1198" i="9"/>
  <c r="AY1198" i="9"/>
  <c r="AZ1198" i="9"/>
  <c r="BA1198" i="9"/>
  <c r="BB1198" i="9"/>
  <c r="BC1198" i="9"/>
  <c r="BD1198" i="9"/>
  <c r="BE1198" i="9"/>
  <c r="BF1198" i="9"/>
  <c r="BG1198" i="9"/>
  <c r="BH1198" i="9"/>
  <c r="BI1198" i="9"/>
  <c r="BJ1198" i="9"/>
  <c r="BK1198" i="9"/>
  <c r="B1199" i="9"/>
  <c r="BN1199" i="9" s="1"/>
  <c r="C1199" i="9"/>
  <c r="D1199" i="9"/>
  <c r="F1199" i="9" s="1"/>
  <c r="E1199" i="9"/>
  <c r="G1199" i="9"/>
  <c r="H1199" i="9"/>
  <c r="I1199" i="9"/>
  <c r="J1199" i="9"/>
  <c r="K1199" i="9"/>
  <c r="L1199" i="9"/>
  <c r="M1199" i="9"/>
  <c r="N1199" i="9"/>
  <c r="O1199" i="9"/>
  <c r="P1199" i="9"/>
  <c r="Q1199" i="9"/>
  <c r="R1199" i="9"/>
  <c r="S1199" i="9"/>
  <c r="T1199" i="9"/>
  <c r="U1199" i="9"/>
  <c r="V1199" i="9"/>
  <c r="W1199" i="9"/>
  <c r="X1199" i="9"/>
  <c r="Y1199" i="9"/>
  <c r="Z1199" i="9"/>
  <c r="AA1199" i="9"/>
  <c r="AB1199" i="9"/>
  <c r="AC1199" i="9"/>
  <c r="AD1199" i="9"/>
  <c r="AE1199" i="9"/>
  <c r="AF1199" i="9"/>
  <c r="AG1199" i="9"/>
  <c r="AH1199" i="9"/>
  <c r="AI1199" i="9"/>
  <c r="AJ1199" i="9"/>
  <c r="AK1199" i="9"/>
  <c r="AL1199" i="9"/>
  <c r="AM1199" i="9"/>
  <c r="AN1199" i="9"/>
  <c r="AO1199" i="9"/>
  <c r="AP1199" i="9"/>
  <c r="AQ1199" i="9"/>
  <c r="AR1199" i="9"/>
  <c r="AS1199" i="9"/>
  <c r="AT1199" i="9"/>
  <c r="AU1199" i="9"/>
  <c r="AV1199" i="9"/>
  <c r="AW1199" i="9"/>
  <c r="AX1199" i="9"/>
  <c r="AY1199" i="9"/>
  <c r="AZ1199" i="9"/>
  <c r="BA1199" i="9"/>
  <c r="BB1199" i="9"/>
  <c r="BC1199" i="9"/>
  <c r="BD1199" i="9"/>
  <c r="BE1199" i="9"/>
  <c r="BF1199" i="9"/>
  <c r="BG1199" i="9"/>
  <c r="BH1199" i="9"/>
  <c r="BI1199" i="9"/>
  <c r="BJ1199" i="9"/>
  <c r="BK1199" i="9"/>
  <c r="B1200" i="9"/>
  <c r="BO1200" i="9" s="1"/>
  <c r="C1200" i="9"/>
  <c r="D1200" i="9"/>
  <c r="F1200" i="9" s="1"/>
  <c r="E1200" i="9"/>
  <c r="G1200" i="9"/>
  <c r="H1200" i="9"/>
  <c r="I1200" i="9"/>
  <c r="J1200" i="9"/>
  <c r="K1200" i="9"/>
  <c r="L1200" i="9"/>
  <c r="M1200" i="9"/>
  <c r="N1200" i="9"/>
  <c r="O1200" i="9"/>
  <c r="P1200" i="9"/>
  <c r="Q1200" i="9"/>
  <c r="R1200" i="9"/>
  <c r="S1200" i="9"/>
  <c r="T1200" i="9"/>
  <c r="U1200" i="9"/>
  <c r="V1200" i="9"/>
  <c r="W1200" i="9"/>
  <c r="X1200" i="9"/>
  <c r="Y1200" i="9"/>
  <c r="Z1200" i="9"/>
  <c r="AA1200" i="9"/>
  <c r="AB1200" i="9"/>
  <c r="AC1200" i="9"/>
  <c r="AD1200" i="9"/>
  <c r="AE1200" i="9"/>
  <c r="AF1200" i="9"/>
  <c r="AG1200" i="9"/>
  <c r="AH1200" i="9"/>
  <c r="AI1200" i="9"/>
  <c r="AJ1200" i="9"/>
  <c r="AK1200" i="9"/>
  <c r="AL1200" i="9"/>
  <c r="AM1200" i="9"/>
  <c r="AN1200" i="9"/>
  <c r="AO1200" i="9"/>
  <c r="AP1200" i="9"/>
  <c r="AQ1200" i="9"/>
  <c r="AR1200" i="9"/>
  <c r="AS1200" i="9"/>
  <c r="AT1200" i="9"/>
  <c r="AU1200" i="9"/>
  <c r="AV1200" i="9"/>
  <c r="AW1200" i="9"/>
  <c r="AX1200" i="9"/>
  <c r="AY1200" i="9"/>
  <c r="AZ1200" i="9"/>
  <c r="BA1200" i="9"/>
  <c r="BB1200" i="9"/>
  <c r="BC1200" i="9"/>
  <c r="BD1200" i="9"/>
  <c r="BE1200" i="9"/>
  <c r="BF1200" i="9"/>
  <c r="BG1200" i="9"/>
  <c r="BH1200" i="9"/>
  <c r="BI1200" i="9"/>
  <c r="BJ1200" i="9"/>
  <c r="BK1200" i="9"/>
  <c r="B1201" i="9"/>
  <c r="BL1201" i="9" s="1"/>
  <c r="C1201" i="9"/>
  <c r="D1201" i="9"/>
  <c r="F1201" i="9" s="1"/>
  <c r="E1201" i="9"/>
  <c r="G1201" i="9"/>
  <c r="H1201" i="9"/>
  <c r="I1201" i="9"/>
  <c r="J1201" i="9"/>
  <c r="K1201" i="9"/>
  <c r="L1201" i="9"/>
  <c r="M1201" i="9"/>
  <c r="N1201" i="9"/>
  <c r="O1201" i="9"/>
  <c r="P1201" i="9"/>
  <c r="Q1201" i="9"/>
  <c r="R1201" i="9"/>
  <c r="S1201" i="9"/>
  <c r="T1201" i="9"/>
  <c r="U1201" i="9"/>
  <c r="V1201" i="9"/>
  <c r="W1201" i="9"/>
  <c r="X1201" i="9"/>
  <c r="Y1201" i="9"/>
  <c r="Z1201" i="9"/>
  <c r="AA1201" i="9"/>
  <c r="AB1201" i="9"/>
  <c r="AC1201" i="9"/>
  <c r="AD1201" i="9"/>
  <c r="AE1201" i="9"/>
  <c r="AF1201" i="9"/>
  <c r="AG1201" i="9"/>
  <c r="AH1201" i="9"/>
  <c r="AI1201" i="9"/>
  <c r="AJ1201" i="9"/>
  <c r="AK1201" i="9"/>
  <c r="AL1201" i="9"/>
  <c r="AM1201" i="9"/>
  <c r="AN1201" i="9"/>
  <c r="AO1201" i="9"/>
  <c r="AP1201" i="9"/>
  <c r="AQ1201" i="9"/>
  <c r="AR1201" i="9"/>
  <c r="AS1201" i="9"/>
  <c r="AT1201" i="9"/>
  <c r="AU1201" i="9"/>
  <c r="AV1201" i="9"/>
  <c r="AW1201" i="9"/>
  <c r="AX1201" i="9"/>
  <c r="AY1201" i="9"/>
  <c r="AZ1201" i="9"/>
  <c r="BA1201" i="9"/>
  <c r="BB1201" i="9"/>
  <c r="BC1201" i="9"/>
  <c r="BD1201" i="9"/>
  <c r="BE1201" i="9"/>
  <c r="BF1201" i="9"/>
  <c r="BG1201" i="9"/>
  <c r="BH1201" i="9"/>
  <c r="BI1201" i="9"/>
  <c r="BJ1201" i="9"/>
  <c r="BK1201" i="9"/>
  <c r="B1202" i="9"/>
  <c r="BM1202" i="9" s="1"/>
  <c r="C1202" i="9"/>
  <c r="D1202" i="9"/>
  <c r="F1202" i="9" s="1"/>
  <c r="E1202" i="9"/>
  <c r="G1202" i="9"/>
  <c r="H1202" i="9"/>
  <c r="I1202" i="9"/>
  <c r="J1202" i="9"/>
  <c r="K1202" i="9"/>
  <c r="L1202" i="9"/>
  <c r="M1202" i="9"/>
  <c r="N1202" i="9"/>
  <c r="O1202" i="9"/>
  <c r="P1202" i="9"/>
  <c r="Q1202" i="9"/>
  <c r="R1202" i="9"/>
  <c r="S1202" i="9"/>
  <c r="T1202" i="9"/>
  <c r="U1202" i="9"/>
  <c r="V1202" i="9"/>
  <c r="W1202" i="9"/>
  <c r="X1202" i="9"/>
  <c r="Y1202" i="9"/>
  <c r="Z1202" i="9"/>
  <c r="AA1202" i="9"/>
  <c r="AB1202" i="9"/>
  <c r="AC1202" i="9"/>
  <c r="AD1202" i="9"/>
  <c r="AE1202" i="9"/>
  <c r="AF1202" i="9"/>
  <c r="AG1202" i="9"/>
  <c r="AH1202" i="9"/>
  <c r="AI1202" i="9"/>
  <c r="AJ1202" i="9"/>
  <c r="AK1202" i="9"/>
  <c r="AL1202" i="9"/>
  <c r="AM1202" i="9"/>
  <c r="AN1202" i="9"/>
  <c r="AO1202" i="9"/>
  <c r="AP1202" i="9"/>
  <c r="AQ1202" i="9"/>
  <c r="AR1202" i="9"/>
  <c r="AS1202" i="9"/>
  <c r="AT1202" i="9"/>
  <c r="AU1202" i="9"/>
  <c r="AV1202" i="9"/>
  <c r="AW1202" i="9"/>
  <c r="AX1202" i="9"/>
  <c r="AY1202" i="9"/>
  <c r="AZ1202" i="9"/>
  <c r="BA1202" i="9"/>
  <c r="BB1202" i="9"/>
  <c r="BC1202" i="9"/>
  <c r="BD1202" i="9"/>
  <c r="BE1202" i="9"/>
  <c r="BF1202" i="9"/>
  <c r="BG1202" i="9"/>
  <c r="BH1202" i="9"/>
  <c r="BI1202" i="9"/>
  <c r="BJ1202" i="9"/>
  <c r="BK1202" i="9"/>
  <c r="B1203" i="9"/>
  <c r="BL1203" i="9" s="1"/>
  <c r="C1203" i="9"/>
  <c r="D1203" i="9"/>
  <c r="F1203" i="9" s="1"/>
  <c r="E1203" i="9"/>
  <c r="G1203" i="9"/>
  <c r="H1203" i="9"/>
  <c r="I1203" i="9"/>
  <c r="J1203" i="9"/>
  <c r="K1203" i="9"/>
  <c r="L1203" i="9"/>
  <c r="M1203" i="9"/>
  <c r="N1203" i="9"/>
  <c r="O1203" i="9"/>
  <c r="P1203" i="9"/>
  <c r="Q1203" i="9"/>
  <c r="R1203" i="9"/>
  <c r="S1203" i="9"/>
  <c r="T1203" i="9"/>
  <c r="U1203" i="9"/>
  <c r="V1203" i="9"/>
  <c r="W1203" i="9"/>
  <c r="X1203" i="9"/>
  <c r="Y1203" i="9"/>
  <c r="Z1203" i="9"/>
  <c r="AA1203" i="9"/>
  <c r="AB1203" i="9"/>
  <c r="AC1203" i="9"/>
  <c r="AD1203" i="9"/>
  <c r="AE1203" i="9"/>
  <c r="AF1203" i="9"/>
  <c r="AG1203" i="9"/>
  <c r="AH1203" i="9"/>
  <c r="AI1203" i="9"/>
  <c r="AJ1203" i="9"/>
  <c r="AK1203" i="9"/>
  <c r="AL1203" i="9"/>
  <c r="AM1203" i="9"/>
  <c r="AN1203" i="9"/>
  <c r="AO1203" i="9"/>
  <c r="AP1203" i="9"/>
  <c r="AQ1203" i="9"/>
  <c r="AR1203" i="9"/>
  <c r="AS1203" i="9"/>
  <c r="AT1203" i="9"/>
  <c r="AU1203" i="9"/>
  <c r="AV1203" i="9"/>
  <c r="AW1203" i="9"/>
  <c r="AX1203" i="9"/>
  <c r="AY1203" i="9"/>
  <c r="AZ1203" i="9"/>
  <c r="BA1203" i="9"/>
  <c r="BB1203" i="9"/>
  <c r="BC1203" i="9"/>
  <c r="BD1203" i="9"/>
  <c r="BE1203" i="9"/>
  <c r="BF1203" i="9"/>
  <c r="BG1203" i="9"/>
  <c r="BH1203" i="9"/>
  <c r="BI1203" i="9"/>
  <c r="BJ1203" i="9"/>
  <c r="BK1203" i="9"/>
  <c r="B1204" i="9"/>
  <c r="C1204" i="9"/>
  <c r="D1204" i="9"/>
  <c r="F1204" i="9" s="1"/>
  <c r="E1204" i="9"/>
  <c r="G1204" i="9"/>
  <c r="H1204" i="9"/>
  <c r="I1204" i="9"/>
  <c r="J1204" i="9"/>
  <c r="K1204" i="9"/>
  <c r="L1204" i="9"/>
  <c r="M1204" i="9"/>
  <c r="N1204" i="9"/>
  <c r="O1204" i="9"/>
  <c r="P1204" i="9"/>
  <c r="Q1204" i="9"/>
  <c r="R1204" i="9"/>
  <c r="S1204" i="9"/>
  <c r="T1204" i="9"/>
  <c r="U1204" i="9"/>
  <c r="V1204" i="9"/>
  <c r="W1204" i="9"/>
  <c r="X1204" i="9"/>
  <c r="Y1204" i="9"/>
  <c r="Z1204" i="9"/>
  <c r="AA1204" i="9"/>
  <c r="AB1204" i="9"/>
  <c r="AC1204" i="9"/>
  <c r="AD1204" i="9"/>
  <c r="AE1204" i="9"/>
  <c r="AF1204" i="9"/>
  <c r="AG1204" i="9"/>
  <c r="AH1204" i="9"/>
  <c r="AI1204" i="9"/>
  <c r="AJ1204" i="9"/>
  <c r="AK1204" i="9"/>
  <c r="AL1204" i="9"/>
  <c r="AM1204" i="9"/>
  <c r="AN1204" i="9"/>
  <c r="AO1204" i="9"/>
  <c r="AP1204" i="9"/>
  <c r="AQ1204" i="9"/>
  <c r="AR1204" i="9"/>
  <c r="AS1204" i="9"/>
  <c r="AT1204" i="9"/>
  <c r="AU1204" i="9"/>
  <c r="AV1204" i="9"/>
  <c r="AW1204" i="9"/>
  <c r="AX1204" i="9"/>
  <c r="AY1204" i="9"/>
  <c r="AZ1204" i="9"/>
  <c r="BA1204" i="9"/>
  <c r="BB1204" i="9"/>
  <c r="BC1204" i="9"/>
  <c r="BD1204" i="9"/>
  <c r="BE1204" i="9"/>
  <c r="BF1204" i="9"/>
  <c r="BG1204" i="9"/>
  <c r="BH1204" i="9"/>
  <c r="BI1204" i="9"/>
  <c r="BJ1204" i="9"/>
  <c r="BK1204" i="9"/>
  <c r="B1205" i="9"/>
  <c r="BN1205" i="9" s="1"/>
  <c r="C1205" i="9"/>
  <c r="D1205" i="9"/>
  <c r="F1205" i="9" s="1"/>
  <c r="E1205" i="9"/>
  <c r="G1205" i="9"/>
  <c r="H1205" i="9"/>
  <c r="I1205" i="9"/>
  <c r="J1205" i="9"/>
  <c r="K1205" i="9"/>
  <c r="L1205" i="9"/>
  <c r="M1205" i="9"/>
  <c r="N1205" i="9"/>
  <c r="O1205" i="9"/>
  <c r="P1205" i="9"/>
  <c r="Q1205" i="9"/>
  <c r="R1205" i="9"/>
  <c r="S1205" i="9"/>
  <c r="T1205" i="9"/>
  <c r="U1205" i="9"/>
  <c r="V1205" i="9"/>
  <c r="W1205" i="9"/>
  <c r="X1205" i="9"/>
  <c r="Y1205" i="9"/>
  <c r="Z1205" i="9"/>
  <c r="AA1205" i="9"/>
  <c r="AB1205" i="9"/>
  <c r="AC1205" i="9"/>
  <c r="AD1205" i="9"/>
  <c r="AE1205" i="9"/>
  <c r="AF1205" i="9"/>
  <c r="AG1205" i="9"/>
  <c r="AH1205" i="9"/>
  <c r="AI1205" i="9"/>
  <c r="AJ1205" i="9"/>
  <c r="AK1205" i="9"/>
  <c r="AL1205" i="9"/>
  <c r="AM1205" i="9"/>
  <c r="AN1205" i="9"/>
  <c r="AO1205" i="9"/>
  <c r="AP1205" i="9"/>
  <c r="AQ1205" i="9"/>
  <c r="AR1205" i="9"/>
  <c r="AS1205" i="9"/>
  <c r="AT1205" i="9"/>
  <c r="AU1205" i="9"/>
  <c r="AV1205" i="9"/>
  <c r="AW1205" i="9"/>
  <c r="AX1205" i="9"/>
  <c r="AY1205" i="9"/>
  <c r="AZ1205" i="9"/>
  <c r="BA1205" i="9"/>
  <c r="BB1205" i="9"/>
  <c r="BC1205" i="9"/>
  <c r="BD1205" i="9"/>
  <c r="BE1205" i="9"/>
  <c r="BF1205" i="9"/>
  <c r="BG1205" i="9"/>
  <c r="BH1205" i="9"/>
  <c r="BI1205" i="9"/>
  <c r="BJ1205" i="9"/>
  <c r="BK1205" i="9"/>
  <c r="B1206" i="9"/>
  <c r="BL1206" i="9" s="1"/>
  <c r="C1206" i="9"/>
  <c r="D1206" i="9"/>
  <c r="F1206" i="9" s="1"/>
  <c r="E1206" i="9"/>
  <c r="G1206" i="9"/>
  <c r="H1206" i="9"/>
  <c r="I1206" i="9"/>
  <c r="J1206" i="9"/>
  <c r="K1206" i="9"/>
  <c r="L1206" i="9"/>
  <c r="M1206" i="9"/>
  <c r="N1206" i="9"/>
  <c r="O1206" i="9"/>
  <c r="P1206" i="9"/>
  <c r="Q1206" i="9"/>
  <c r="R1206" i="9"/>
  <c r="S1206" i="9"/>
  <c r="T1206" i="9"/>
  <c r="U1206" i="9"/>
  <c r="V1206" i="9"/>
  <c r="W1206" i="9"/>
  <c r="X1206" i="9"/>
  <c r="Y1206" i="9"/>
  <c r="Z1206" i="9"/>
  <c r="AA1206" i="9"/>
  <c r="AB1206" i="9"/>
  <c r="AC1206" i="9"/>
  <c r="AD1206" i="9"/>
  <c r="AE1206" i="9"/>
  <c r="AF1206" i="9"/>
  <c r="AG1206" i="9"/>
  <c r="AH1206" i="9"/>
  <c r="AI1206" i="9"/>
  <c r="AJ1206" i="9"/>
  <c r="AK1206" i="9"/>
  <c r="AL1206" i="9"/>
  <c r="AM1206" i="9"/>
  <c r="AN1206" i="9"/>
  <c r="AO1206" i="9"/>
  <c r="AP1206" i="9"/>
  <c r="AQ1206" i="9"/>
  <c r="AR1206" i="9"/>
  <c r="AS1206" i="9"/>
  <c r="AT1206" i="9"/>
  <c r="AU1206" i="9"/>
  <c r="AV1206" i="9"/>
  <c r="AW1206" i="9"/>
  <c r="AX1206" i="9"/>
  <c r="AY1206" i="9"/>
  <c r="AZ1206" i="9"/>
  <c r="BA1206" i="9"/>
  <c r="BB1206" i="9"/>
  <c r="BC1206" i="9"/>
  <c r="BD1206" i="9"/>
  <c r="BE1206" i="9"/>
  <c r="BF1206" i="9"/>
  <c r="BG1206" i="9"/>
  <c r="BH1206" i="9"/>
  <c r="BI1206" i="9"/>
  <c r="BJ1206" i="9"/>
  <c r="BK1206" i="9"/>
  <c r="B1207" i="9"/>
  <c r="C1207" i="9"/>
  <c r="D1207" i="9"/>
  <c r="F1207" i="9" s="1"/>
  <c r="E1207" i="9"/>
  <c r="G1207" i="9"/>
  <c r="H1207" i="9"/>
  <c r="I1207" i="9"/>
  <c r="J1207" i="9"/>
  <c r="K1207" i="9"/>
  <c r="L1207" i="9"/>
  <c r="M1207" i="9"/>
  <c r="N1207" i="9"/>
  <c r="O1207" i="9"/>
  <c r="P1207" i="9"/>
  <c r="Q1207" i="9"/>
  <c r="R1207" i="9"/>
  <c r="S1207" i="9"/>
  <c r="T1207" i="9"/>
  <c r="U1207" i="9"/>
  <c r="V1207" i="9"/>
  <c r="W1207" i="9"/>
  <c r="X1207" i="9"/>
  <c r="Y1207" i="9"/>
  <c r="Z1207" i="9"/>
  <c r="AA1207" i="9"/>
  <c r="AB1207" i="9"/>
  <c r="AC1207" i="9"/>
  <c r="AD1207" i="9"/>
  <c r="AE1207" i="9"/>
  <c r="AF1207" i="9"/>
  <c r="AG1207" i="9"/>
  <c r="AH1207" i="9"/>
  <c r="AI1207" i="9"/>
  <c r="AJ1207" i="9"/>
  <c r="AK1207" i="9"/>
  <c r="AL1207" i="9"/>
  <c r="AM1207" i="9"/>
  <c r="AN1207" i="9"/>
  <c r="AO1207" i="9"/>
  <c r="AP1207" i="9"/>
  <c r="AQ1207" i="9"/>
  <c r="AR1207" i="9"/>
  <c r="AS1207" i="9"/>
  <c r="AT1207" i="9"/>
  <c r="AU1207" i="9"/>
  <c r="AV1207" i="9"/>
  <c r="AW1207" i="9"/>
  <c r="AX1207" i="9"/>
  <c r="AY1207" i="9"/>
  <c r="AZ1207" i="9"/>
  <c r="BA1207" i="9"/>
  <c r="BB1207" i="9"/>
  <c r="BC1207" i="9"/>
  <c r="BD1207" i="9"/>
  <c r="BE1207" i="9"/>
  <c r="BF1207" i="9"/>
  <c r="BG1207" i="9"/>
  <c r="BH1207" i="9"/>
  <c r="BI1207" i="9"/>
  <c r="BJ1207" i="9"/>
  <c r="BK1207" i="9"/>
  <c r="B1208" i="9"/>
  <c r="C1208" i="9"/>
  <c r="D1208" i="9"/>
  <c r="F1208" i="9" s="1"/>
  <c r="E1208" i="9"/>
  <c r="G1208" i="9"/>
  <c r="H1208" i="9"/>
  <c r="I1208" i="9"/>
  <c r="J1208" i="9"/>
  <c r="K1208" i="9"/>
  <c r="L1208" i="9"/>
  <c r="M1208" i="9"/>
  <c r="N1208" i="9"/>
  <c r="O1208" i="9"/>
  <c r="P1208" i="9"/>
  <c r="Q1208" i="9"/>
  <c r="R1208" i="9"/>
  <c r="S1208" i="9"/>
  <c r="T1208" i="9"/>
  <c r="U1208" i="9"/>
  <c r="V1208" i="9"/>
  <c r="W1208" i="9"/>
  <c r="X1208" i="9"/>
  <c r="Y1208" i="9"/>
  <c r="Z1208" i="9"/>
  <c r="AA1208" i="9"/>
  <c r="AB1208" i="9"/>
  <c r="AC1208" i="9"/>
  <c r="AD1208" i="9"/>
  <c r="AE1208" i="9"/>
  <c r="AF1208" i="9"/>
  <c r="AG1208" i="9"/>
  <c r="AH1208" i="9"/>
  <c r="AI1208" i="9"/>
  <c r="AJ1208" i="9"/>
  <c r="AK1208" i="9"/>
  <c r="AL1208" i="9"/>
  <c r="AM1208" i="9"/>
  <c r="AN1208" i="9"/>
  <c r="AO1208" i="9"/>
  <c r="AP1208" i="9"/>
  <c r="AQ1208" i="9"/>
  <c r="AR1208" i="9"/>
  <c r="AS1208" i="9"/>
  <c r="AT1208" i="9"/>
  <c r="AU1208" i="9"/>
  <c r="AV1208" i="9"/>
  <c r="AW1208" i="9"/>
  <c r="AX1208" i="9"/>
  <c r="AY1208" i="9"/>
  <c r="AZ1208" i="9"/>
  <c r="BA1208" i="9"/>
  <c r="BB1208" i="9"/>
  <c r="BC1208" i="9"/>
  <c r="BD1208" i="9"/>
  <c r="BE1208" i="9"/>
  <c r="BF1208" i="9"/>
  <c r="BG1208" i="9"/>
  <c r="BH1208" i="9"/>
  <c r="BI1208" i="9"/>
  <c r="BJ1208" i="9"/>
  <c r="BK1208" i="9"/>
  <c r="B1209" i="9"/>
  <c r="BN1209" i="9" s="1"/>
  <c r="C1209" i="9"/>
  <c r="D1209" i="9"/>
  <c r="F1209" i="9" s="1"/>
  <c r="E1209" i="9"/>
  <c r="G1209" i="9"/>
  <c r="H1209" i="9"/>
  <c r="I1209" i="9"/>
  <c r="J1209" i="9"/>
  <c r="K1209" i="9"/>
  <c r="L1209" i="9"/>
  <c r="M1209" i="9"/>
  <c r="N1209" i="9"/>
  <c r="O1209" i="9"/>
  <c r="P1209" i="9"/>
  <c r="Q1209" i="9"/>
  <c r="R1209" i="9"/>
  <c r="S1209" i="9"/>
  <c r="T1209" i="9"/>
  <c r="U1209" i="9"/>
  <c r="V1209" i="9"/>
  <c r="W1209" i="9"/>
  <c r="X1209" i="9"/>
  <c r="Y1209" i="9"/>
  <c r="Z1209" i="9"/>
  <c r="AA1209" i="9"/>
  <c r="AB1209" i="9"/>
  <c r="AC1209" i="9"/>
  <c r="AD1209" i="9"/>
  <c r="AE1209" i="9"/>
  <c r="AF1209" i="9"/>
  <c r="AG1209" i="9"/>
  <c r="AH1209" i="9"/>
  <c r="AI1209" i="9"/>
  <c r="AJ1209" i="9"/>
  <c r="AK1209" i="9"/>
  <c r="AL1209" i="9"/>
  <c r="AM1209" i="9"/>
  <c r="AN1209" i="9"/>
  <c r="AO1209" i="9"/>
  <c r="AP1209" i="9"/>
  <c r="AQ1209" i="9"/>
  <c r="AR1209" i="9"/>
  <c r="AS1209" i="9"/>
  <c r="AT1209" i="9"/>
  <c r="AU1209" i="9"/>
  <c r="AV1209" i="9"/>
  <c r="AW1209" i="9"/>
  <c r="AX1209" i="9"/>
  <c r="AY1209" i="9"/>
  <c r="AZ1209" i="9"/>
  <c r="BA1209" i="9"/>
  <c r="BB1209" i="9"/>
  <c r="BC1209" i="9"/>
  <c r="BD1209" i="9"/>
  <c r="BE1209" i="9"/>
  <c r="BF1209" i="9"/>
  <c r="BG1209" i="9"/>
  <c r="BH1209" i="9"/>
  <c r="BI1209" i="9"/>
  <c r="BJ1209" i="9"/>
  <c r="BK1209" i="9"/>
  <c r="B1210" i="9"/>
  <c r="BN1210" i="9" s="1"/>
  <c r="C1210" i="9"/>
  <c r="D1210" i="9"/>
  <c r="F1210" i="9" s="1"/>
  <c r="E1210" i="9"/>
  <c r="G1210" i="9"/>
  <c r="H1210" i="9"/>
  <c r="I1210" i="9"/>
  <c r="J1210" i="9"/>
  <c r="K1210" i="9"/>
  <c r="L1210" i="9"/>
  <c r="M1210" i="9"/>
  <c r="N1210" i="9"/>
  <c r="O1210" i="9"/>
  <c r="P1210" i="9"/>
  <c r="Q1210" i="9"/>
  <c r="R1210" i="9"/>
  <c r="S1210" i="9"/>
  <c r="T1210" i="9"/>
  <c r="U1210" i="9"/>
  <c r="V1210" i="9"/>
  <c r="W1210" i="9"/>
  <c r="X1210" i="9"/>
  <c r="Y1210" i="9"/>
  <c r="Z1210" i="9"/>
  <c r="AA1210" i="9"/>
  <c r="AB1210" i="9"/>
  <c r="AC1210" i="9"/>
  <c r="AD1210" i="9"/>
  <c r="AE1210" i="9"/>
  <c r="AF1210" i="9"/>
  <c r="AG1210" i="9"/>
  <c r="AH1210" i="9"/>
  <c r="AI1210" i="9"/>
  <c r="AJ1210" i="9"/>
  <c r="AK1210" i="9"/>
  <c r="AL1210" i="9"/>
  <c r="AM1210" i="9"/>
  <c r="AN1210" i="9"/>
  <c r="AO1210" i="9"/>
  <c r="AP1210" i="9"/>
  <c r="AQ1210" i="9"/>
  <c r="AR1210" i="9"/>
  <c r="AS1210" i="9"/>
  <c r="AT1210" i="9"/>
  <c r="AU1210" i="9"/>
  <c r="AV1210" i="9"/>
  <c r="AW1210" i="9"/>
  <c r="AX1210" i="9"/>
  <c r="AY1210" i="9"/>
  <c r="AZ1210" i="9"/>
  <c r="BA1210" i="9"/>
  <c r="BB1210" i="9"/>
  <c r="BC1210" i="9"/>
  <c r="BD1210" i="9"/>
  <c r="BE1210" i="9"/>
  <c r="BF1210" i="9"/>
  <c r="BG1210" i="9"/>
  <c r="BH1210" i="9"/>
  <c r="BI1210" i="9"/>
  <c r="BJ1210" i="9"/>
  <c r="BK1210" i="9"/>
  <c r="B1211" i="9"/>
  <c r="C1211" i="9"/>
  <c r="D1211" i="9"/>
  <c r="F1211" i="9" s="1"/>
  <c r="E1211" i="9"/>
  <c r="G1211" i="9"/>
  <c r="H1211" i="9"/>
  <c r="I1211" i="9"/>
  <c r="J1211" i="9"/>
  <c r="K1211" i="9"/>
  <c r="L1211" i="9"/>
  <c r="M1211" i="9"/>
  <c r="N1211" i="9"/>
  <c r="O1211" i="9"/>
  <c r="P1211" i="9"/>
  <c r="Q1211" i="9"/>
  <c r="R1211" i="9"/>
  <c r="S1211" i="9"/>
  <c r="T1211" i="9"/>
  <c r="U1211" i="9"/>
  <c r="V1211" i="9"/>
  <c r="W1211" i="9"/>
  <c r="X1211" i="9"/>
  <c r="Y1211" i="9"/>
  <c r="Z1211" i="9"/>
  <c r="AA1211" i="9"/>
  <c r="AB1211" i="9"/>
  <c r="AC1211" i="9"/>
  <c r="AD1211" i="9"/>
  <c r="AE1211" i="9"/>
  <c r="AF1211" i="9"/>
  <c r="AG1211" i="9"/>
  <c r="AH1211" i="9"/>
  <c r="AI1211" i="9"/>
  <c r="AJ1211" i="9"/>
  <c r="AK1211" i="9"/>
  <c r="AL1211" i="9"/>
  <c r="AM1211" i="9"/>
  <c r="AN1211" i="9"/>
  <c r="AO1211" i="9"/>
  <c r="AP1211" i="9"/>
  <c r="AQ1211" i="9"/>
  <c r="AR1211" i="9"/>
  <c r="AS1211" i="9"/>
  <c r="AT1211" i="9"/>
  <c r="AU1211" i="9"/>
  <c r="AV1211" i="9"/>
  <c r="AW1211" i="9"/>
  <c r="AX1211" i="9"/>
  <c r="AY1211" i="9"/>
  <c r="AZ1211" i="9"/>
  <c r="BA1211" i="9"/>
  <c r="BB1211" i="9"/>
  <c r="BC1211" i="9"/>
  <c r="BD1211" i="9"/>
  <c r="BE1211" i="9"/>
  <c r="BF1211" i="9"/>
  <c r="BG1211" i="9"/>
  <c r="BH1211" i="9"/>
  <c r="BI1211" i="9"/>
  <c r="BJ1211" i="9"/>
  <c r="BK1211" i="9"/>
  <c r="B1212" i="9"/>
  <c r="C1212" i="9"/>
  <c r="D1212" i="9"/>
  <c r="F1212" i="9" s="1"/>
  <c r="E1212" i="9"/>
  <c r="G1212" i="9"/>
  <c r="H1212" i="9"/>
  <c r="I1212" i="9"/>
  <c r="J1212" i="9"/>
  <c r="K1212" i="9"/>
  <c r="L1212" i="9"/>
  <c r="M1212" i="9"/>
  <c r="N1212" i="9"/>
  <c r="O1212" i="9"/>
  <c r="P1212" i="9"/>
  <c r="Q1212" i="9"/>
  <c r="R1212" i="9"/>
  <c r="S1212" i="9"/>
  <c r="T1212" i="9"/>
  <c r="U1212" i="9"/>
  <c r="V1212" i="9"/>
  <c r="W1212" i="9"/>
  <c r="X1212" i="9"/>
  <c r="Y1212" i="9"/>
  <c r="Z1212" i="9"/>
  <c r="AA1212" i="9"/>
  <c r="AB1212" i="9"/>
  <c r="AC1212" i="9"/>
  <c r="AD1212" i="9"/>
  <c r="AE1212" i="9"/>
  <c r="AF1212" i="9"/>
  <c r="AG1212" i="9"/>
  <c r="AH1212" i="9"/>
  <c r="AI1212" i="9"/>
  <c r="AJ1212" i="9"/>
  <c r="AK1212" i="9"/>
  <c r="AL1212" i="9"/>
  <c r="AM1212" i="9"/>
  <c r="AN1212" i="9"/>
  <c r="AO1212" i="9"/>
  <c r="AP1212" i="9"/>
  <c r="AQ1212" i="9"/>
  <c r="AR1212" i="9"/>
  <c r="AS1212" i="9"/>
  <c r="AT1212" i="9"/>
  <c r="AU1212" i="9"/>
  <c r="AV1212" i="9"/>
  <c r="AW1212" i="9"/>
  <c r="AX1212" i="9"/>
  <c r="AY1212" i="9"/>
  <c r="AZ1212" i="9"/>
  <c r="BA1212" i="9"/>
  <c r="BB1212" i="9"/>
  <c r="BC1212" i="9"/>
  <c r="BD1212" i="9"/>
  <c r="BE1212" i="9"/>
  <c r="BF1212" i="9"/>
  <c r="BG1212" i="9"/>
  <c r="BH1212" i="9"/>
  <c r="BI1212" i="9"/>
  <c r="BJ1212" i="9"/>
  <c r="BK1212" i="9"/>
  <c r="B1213" i="9"/>
  <c r="BL1213" i="9" s="1"/>
  <c r="C1213" i="9"/>
  <c r="D1213" i="9"/>
  <c r="F1213" i="9" s="1"/>
  <c r="E1213" i="9"/>
  <c r="G1213" i="9"/>
  <c r="H1213" i="9"/>
  <c r="I1213" i="9"/>
  <c r="J1213" i="9"/>
  <c r="K1213" i="9"/>
  <c r="L1213" i="9"/>
  <c r="M1213" i="9"/>
  <c r="N1213" i="9"/>
  <c r="O1213" i="9"/>
  <c r="P1213" i="9"/>
  <c r="Q1213" i="9"/>
  <c r="R1213" i="9"/>
  <c r="S1213" i="9"/>
  <c r="T1213" i="9"/>
  <c r="U1213" i="9"/>
  <c r="V1213" i="9"/>
  <c r="W1213" i="9"/>
  <c r="X1213" i="9"/>
  <c r="Y1213" i="9"/>
  <c r="Z1213" i="9"/>
  <c r="AA1213" i="9"/>
  <c r="AB1213" i="9"/>
  <c r="AC1213" i="9"/>
  <c r="AD1213" i="9"/>
  <c r="AE1213" i="9"/>
  <c r="AF1213" i="9"/>
  <c r="AG1213" i="9"/>
  <c r="AH1213" i="9"/>
  <c r="AI1213" i="9"/>
  <c r="AJ1213" i="9"/>
  <c r="AK1213" i="9"/>
  <c r="AL1213" i="9"/>
  <c r="AM1213" i="9"/>
  <c r="AN1213" i="9"/>
  <c r="AO1213" i="9"/>
  <c r="AP1213" i="9"/>
  <c r="AQ1213" i="9"/>
  <c r="AR1213" i="9"/>
  <c r="AS1213" i="9"/>
  <c r="AT1213" i="9"/>
  <c r="AU1213" i="9"/>
  <c r="AV1213" i="9"/>
  <c r="AW1213" i="9"/>
  <c r="AX1213" i="9"/>
  <c r="AY1213" i="9"/>
  <c r="AZ1213" i="9"/>
  <c r="BA1213" i="9"/>
  <c r="BB1213" i="9"/>
  <c r="BC1213" i="9"/>
  <c r="BD1213" i="9"/>
  <c r="BE1213" i="9"/>
  <c r="BF1213" i="9"/>
  <c r="BG1213" i="9"/>
  <c r="BH1213" i="9"/>
  <c r="BI1213" i="9"/>
  <c r="BJ1213" i="9"/>
  <c r="BK1213" i="9"/>
  <c r="B1214" i="9"/>
  <c r="C1214" i="9"/>
  <c r="D1214" i="9"/>
  <c r="F1214" i="9" s="1"/>
  <c r="E1214" i="9"/>
  <c r="G1214" i="9"/>
  <c r="H1214" i="9"/>
  <c r="I1214" i="9"/>
  <c r="J1214" i="9"/>
  <c r="K1214" i="9"/>
  <c r="L1214" i="9"/>
  <c r="M1214" i="9"/>
  <c r="N1214" i="9"/>
  <c r="O1214" i="9"/>
  <c r="P1214" i="9"/>
  <c r="Q1214" i="9"/>
  <c r="R1214" i="9"/>
  <c r="S1214" i="9"/>
  <c r="T1214" i="9"/>
  <c r="U1214" i="9"/>
  <c r="V1214" i="9"/>
  <c r="W1214" i="9"/>
  <c r="X1214" i="9"/>
  <c r="Y1214" i="9"/>
  <c r="Z1214" i="9"/>
  <c r="AA1214" i="9"/>
  <c r="AB1214" i="9"/>
  <c r="AC1214" i="9"/>
  <c r="AD1214" i="9"/>
  <c r="AE1214" i="9"/>
  <c r="AF1214" i="9"/>
  <c r="AG1214" i="9"/>
  <c r="AH1214" i="9"/>
  <c r="AI1214" i="9"/>
  <c r="AJ1214" i="9"/>
  <c r="AK1214" i="9"/>
  <c r="AL1214" i="9"/>
  <c r="AM1214" i="9"/>
  <c r="AN1214" i="9"/>
  <c r="AO1214" i="9"/>
  <c r="AP1214" i="9"/>
  <c r="AQ1214" i="9"/>
  <c r="AR1214" i="9"/>
  <c r="AS1214" i="9"/>
  <c r="AT1214" i="9"/>
  <c r="AU1214" i="9"/>
  <c r="AV1214" i="9"/>
  <c r="AW1214" i="9"/>
  <c r="AX1214" i="9"/>
  <c r="AY1214" i="9"/>
  <c r="AZ1214" i="9"/>
  <c r="BA1214" i="9"/>
  <c r="BB1214" i="9"/>
  <c r="BC1214" i="9"/>
  <c r="BD1214" i="9"/>
  <c r="BE1214" i="9"/>
  <c r="BF1214" i="9"/>
  <c r="BG1214" i="9"/>
  <c r="BH1214" i="9"/>
  <c r="BI1214" i="9"/>
  <c r="BJ1214" i="9"/>
  <c r="BK1214" i="9"/>
  <c r="B1215" i="9"/>
  <c r="C1215" i="9"/>
  <c r="D1215" i="9"/>
  <c r="F1215" i="9" s="1"/>
  <c r="E1215" i="9"/>
  <c r="G1215" i="9"/>
  <c r="H1215" i="9"/>
  <c r="I1215" i="9"/>
  <c r="J1215" i="9"/>
  <c r="K1215" i="9"/>
  <c r="L1215" i="9"/>
  <c r="M1215" i="9"/>
  <c r="N1215" i="9"/>
  <c r="O1215" i="9"/>
  <c r="P1215" i="9"/>
  <c r="Q1215" i="9"/>
  <c r="R1215" i="9"/>
  <c r="S1215" i="9"/>
  <c r="T1215" i="9"/>
  <c r="U1215" i="9"/>
  <c r="V1215" i="9"/>
  <c r="W1215" i="9"/>
  <c r="X1215" i="9"/>
  <c r="Y1215" i="9"/>
  <c r="Z1215" i="9"/>
  <c r="AA1215" i="9"/>
  <c r="AB1215" i="9"/>
  <c r="AC1215" i="9"/>
  <c r="AD1215" i="9"/>
  <c r="AE1215" i="9"/>
  <c r="AF1215" i="9"/>
  <c r="AG1215" i="9"/>
  <c r="AH1215" i="9"/>
  <c r="AI1215" i="9"/>
  <c r="AJ1215" i="9"/>
  <c r="AK1215" i="9"/>
  <c r="AL1215" i="9"/>
  <c r="AM1215" i="9"/>
  <c r="AN1215" i="9"/>
  <c r="AO1215" i="9"/>
  <c r="AP1215" i="9"/>
  <c r="AQ1215" i="9"/>
  <c r="AR1215" i="9"/>
  <c r="AS1215" i="9"/>
  <c r="AT1215" i="9"/>
  <c r="AU1215" i="9"/>
  <c r="AV1215" i="9"/>
  <c r="AW1215" i="9"/>
  <c r="AX1215" i="9"/>
  <c r="AY1215" i="9"/>
  <c r="AZ1215" i="9"/>
  <c r="BA1215" i="9"/>
  <c r="BB1215" i="9"/>
  <c r="BC1215" i="9"/>
  <c r="BD1215" i="9"/>
  <c r="BE1215" i="9"/>
  <c r="BF1215" i="9"/>
  <c r="BG1215" i="9"/>
  <c r="BH1215" i="9"/>
  <c r="BI1215" i="9"/>
  <c r="BJ1215" i="9"/>
  <c r="BK1215" i="9"/>
  <c r="B1216" i="9"/>
  <c r="C1216" i="9"/>
  <c r="D1216" i="9"/>
  <c r="F1216" i="9" s="1"/>
  <c r="E1216" i="9"/>
  <c r="G1216" i="9"/>
  <c r="H1216" i="9"/>
  <c r="I1216" i="9"/>
  <c r="J1216" i="9"/>
  <c r="K1216" i="9"/>
  <c r="L1216" i="9"/>
  <c r="M1216" i="9"/>
  <c r="N1216" i="9"/>
  <c r="O1216" i="9"/>
  <c r="P1216" i="9"/>
  <c r="Q1216" i="9"/>
  <c r="R1216" i="9"/>
  <c r="S1216" i="9"/>
  <c r="T1216" i="9"/>
  <c r="U1216" i="9"/>
  <c r="V1216" i="9"/>
  <c r="W1216" i="9"/>
  <c r="X1216" i="9"/>
  <c r="Y1216" i="9"/>
  <c r="Z1216" i="9"/>
  <c r="AA1216" i="9"/>
  <c r="AB1216" i="9"/>
  <c r="AC1216" i="9"/>
  <c r="AD1216" i="9"/>
  <c r="AE1216" i="9"/>
  <c r="AF1216" i="9"/>
  <c r="AG1216" i="9"/>
  <c r="AH1216" i="9"/>
  <c r="AI1216" i="9"/>
  <c r="AJ1216" i="9"/>
  <c r="AK1216" i="9"/>
  <c r="AL1216" i="9"/>
  <c r="AM1216" i="9"/>
  <c r="AN1216" i="9"/>
  <c r="AO1216" i="9"/>
  <c r="AP1216" i="9"/>
  <c r="AQ1216" i="9"/>
  <c r="AR1216" i="9"/>
  <c r="AS1216" i="9"/>
  <c r="AT1216" i="9"/>
  <c r="AU1216" i="9"/>
  <c r="AV1216" i="9"/>
  <c r="AW1216" i="9"/>
  <c r="AX1216" i="9"/>
  <c r="AY1216" i="9"/>
  <c r="AZ1216" i="9"/>
  <c r="BA1216" i="9"/>
  <c r="BB1216" i="9"/>
  <c r="BC1216" i="9"/>
  <c r="BD1216" i="9"/>
  <c r="BE1216" i="9"/>
  <c r="BF1216" i="9"/>
  <c r="BG1216" i="9"/>
  <c r="BH1216" i="9"/>
  <c r="BI1216" i="9"/>
  <c r="BJ1216" i="9"/>
  <c r="BK1216" i="9"/>
  <c r="B1217" i="9"/>
  <c r="BM1217" i="9" s="1"/>
  <c r="C1217" i="9"/>
  <c r="D1217" i="9"/>
  <c r="F1217" i="9" s="1"/>
  <c r="E1217" i="9"/>
  <c r="G1217" i="9"/>
  <c r="H1217" i="9"/>
  <c r="I1217" i="9"/>
  <c r="J1217" i="9"/>
  <c r="K1217" i="9"/>
  <c r="L1217" i="9"/>
  <c r="M1217" i="9"/>
  <c r="N1217" i="9"/>
  <c r="O1217" i="9"/>
  <c r="P1217" i="9"/>
  <c r="Q1217" i="9"/>
  <c r="R1217" i="9"/>
  <c r="S1217" i="9"/>
  <c r="T1217" i="9"/>
  <c r="U1217" i="9"/>
  <c r="V1217" i="9"/>
  <c r="W1217" i="9"/>
  <c r="X1217" i="9"/>
  <c r="Y1217" i="9"/>
  <c r="Z1217" i="9"/>
  <c r="AA1217" i="9"/>
  <c r="AB1217" i="9"/>
  <c r="AC1217" i="9"/>
  <c r="AD1217" i="9"/>
  <c r="AE1217" i="9"/>
  <c r="AF1217" i="9"/>
  <c r="AG1217" i="9"/>
  <c r="AH1217" i="9"/>
  <c r="AI1217" i="9"/>
  <c r="AJ1217" i="9"/>
  <c r="AK1217" i="9"/>
  <c r="AL1217" i="9"/>
  <c r="AM1217" i="9"/>
  <c r="AN1217" i="9"/>
  <c r="AO1217" i="9"/>
  <c r="AP1217" i="9"/>
  <c r="AQ1217" i="9"/>
  <c r="AR1217" i="9"/>
  <c r="AS1217" i="9"/>
  <c r="AT1217" i="9"/>
  <c r="AU1217" i="9"/>
  <c r="AV1217" i="9"/>
  <c r="AW1217" i="9"/>
  <c r="AX1217" i="9"/>
  <c r="AY1217" i="9"/>
  <c r="AZ1217" i="9"/>
  <c r="BA1217" i="9"/>
  <c r="BB1217" i="9"/>
  <c r="BC1217" i="9"/>
  <c r="BD1217" i="9"/>
  <c r="BE1217" i="9"/>
  <c r="BF1217" i="9"/>
  <c r="BG1217" i="9"/>
  <c r="BH1217" i="9"/>
  <c r="BI1217" i="9"/>
  <c r="BJ1217" i="9"/>
  <c r="BK1217" i="9"/>
  <c r="B1218" i="9"/>
  <c r="BL1218" i="9" s="1"/>
  <c r="C1218" i="9"/>
  <c r="D1218" i="9"/>
  <c r="F1218" i="9" s="1"/>
  <c r="E1218" i="9"/>
  <c r="G1218" i="9"/>
  <c r="H1218" i="9"/>
  <c r="I1218" i="9"/>
  <c r="J1218" i="9"/>
  <c r="K1218" i="9"/>
  <c r="L1218" i="9"/>
  <c r="M1218" i="9"/>
  <c r="N1218" i="9"/>
  <c r="O1218" i="9"/>
  <c r="P1218" i="9"/>
  <c r="Q1218" i="9"/>
  <c r="R1218" i="9"/>
  <c r="S1218" i="9"/>
  <c r="T1218" i="9"/>
  <c r="U1218" i="9"/>
  <c r="V1218" i="9"/>
  <c r="W1218" i="9"/>
  <c r="X1218" i="9"/>
  <c r="Y1218" i="9"/>
  <c r="Z1218" i="9"/>
  <c r="AA1218" i="9"/>
  <c r="AB1218" i="9"/>
  <c r="AC1218" i="9"/>
  <c r="AD1218" i="9"/>
  <c r="AE1218" i="9"/>
  <c r="AF1218" i="9"/>
  <c r="AG1218" i="9"/>
  <c r="AH1218" i="9"/>
  <c r="AI1218" i="9"/>
  <c r="AJ1218" i="9"/>
  <c r="AK1218" i="9"/>
  <c r="AL1218" i="9"/>
  <c r="AM1218" i="9"/>
  <c r="AN1218" i="9"/>
  <c r="AO1218" i="9"/>
  <c r="AP1218" i="9"/>
  <c r="AQ1218" i="9"/>
  <c r="AR1218" i="9"/>
  <c r="AS1218" i="9"/>
  <c r="AT1218" i="9"/>
  <c r="AU1218" i="9"/>
  <c r="AV1218" i="9"/>
  <c r="AW1218" i="9"/>
  <c r="AX1218" i="9"/>
  <c r="AY1218" i="9"/>
  <c r="AZ1218" i="9"/>
  <c r="BA1218" i="9"/>
  <c r="BB1218" i="9"/>
  <c r="BC1218" i="9"/>
  <c r="BD1218" i="9"/>
  <c r="BE1218" i="9"/>
  <c r="BF1218" i="9"/>
  <c r="BG1218" i="9"/>
  <c r="BH1218" i="9"/>
  <c r="BI1218" i="9"/>
  <c r="BJ1218" i="9"/>
  <c r="BK1218" i="9"/>
  <c r="B1219" i="9"/>
  <c r="C1219" i="9"/>
  <c r="D1219" i="9"/>
  <c r="F1219" i="9" s="1"/>
  <c r="E1219" i="9"/>
  <c r="G1219" i="9"/>
  <c r="H1219" i="9"/>
  <c r="I1219" i="9"/>
  <c r="J1219" i="9"/>
  <c r="K1219" i="9"/>
  <c r="L1219" i="9"/>
  <c r="M1219" i="9"/>
  <c r="N1219" i="9"/>
  <c r="O1219" i="9"/>
  <c r="P1219" i="9"/>
  <c r="Q1219" i="9"/>
  <c r="R1219" i="9"/>
  <c r="S1219" i="9"/>
  <c r="T1219" i="9"/>
  <c r="U1219" i="9"/>
  <c r="V1219" i="9"/>
  <c r="W1219" i="9"/>
  <c r="X1219" i="9"/>
  <c r="Y1219" i="9"/>
  <c r="Z1219" i="9"/>
  <c r="AA1219" i="9"/>
  <c r="AB1219" i="9"/>
  <c r="AC1219" i="9"/>
  <c r="AD1219" i="9"/>
  <c r="AE1219" i="9"/>
  <c r="AF1219" i="9"/>
  <c r="AG1219" i="9"/>
  <c r="AH1219" i="9"/>
  <c r="AI1219" i="9"/>
  <c r="AJ1219" i="9"/>
  <c r="AK1219" i="9"/>
  <c r="AL1219" i="9"/>
  <c r="AM1219" i="9"/>
  <c r="AN1219" i="9"/>
  <c r="AO1219" i="9"/>
  <c r="AP1219" i="9"/>
  <c r="AQ1219" i="9"/>
  <c r="AR1219" i="9"/>
  <c r="AS1219" i="9"/>
  <c r="AT1219" i="9"/>
  <c r="AU1219" i="9"/>
  <c r="AV1219" i="9"/>
  <c r="AW1219" i="9"/>
  <c r="AX1219" i="9"/>
  <c r="AY1219" i="9"/>
  <c r="AZ1219" i="9"/>
  <c r="BA1219" i="9"/>
  <c r="BB1219" i="9"/>
  <c r="BC1219" i="9"/>
  <c r="BD1219" i="9"/>
  <c r="BE1219" i="9"/>
  <c r="BF1219" i="9"/>
  <c r="BG1219" i="9"/>
  <c r="BH1219" i="9"/>
  <c r="BI1219" i="9"/>
  <c r="BJ1219" i="9"/>
  <c r="BK1219" i="9"/>
  <c r="B1220" i="9"/>
  <c r="C1220" i="9"/>
  <c r="D1220" i="9"/>
  <c r="F1220" i="9" s="1"/>
  <c r="E1220" i="9"/>
  <c r="G1220" i="9"/>
  <c r="H1220" i="9"/>
  <c r="I1220" i="9"/>
  <c r="J1220" i="9"/>
  <c r="K1220" i="9"/>
  <c r="L1220" i="9"/>
  <c r="M1220" i="9"/>
  <c r="N1220" i="9"/>
  <c r="O1220" i="9"/>
  <c r="P1220" i="9"/>
  <c r="Q1220" i="9"/>
  <c r="R1220" i="9"/>
  <c r="S1220" i="9"/>
  <c r="T1220" i="9"/>
  <c r="U1220" i="9"/>
  <c r="V1220" i="9"/>
  <c r="W1220" i="9"/>
  <c r="X1220" i="9"/>
  <c r="Y1220" i="9"/>
  <c r="Z1220" i="9"/>
  <c r="AA1220" i="9"/>
  <c r="AB1220" i="9"/>
  <c r="AC1220" i="9"/>
  <c r="AD1220" i="9"/>
  <c r="AE1220" i="9"/>
  <c r="AF1220" i="9"/>
  <c r="AG1220" i="9"/>
  <c r="AH1220" i="9"/>
  <c r="AI1220" i="9"/>
  <c r="AJ1220" i="9"/>
  <c r="AK1220" i="9"/>
  <c r="AL1220" i="9"/>
  <c r="AM1220" i="9"/>
  <c r="AN1220" i="9"/>
  <c r="AO1220" i="9"/>
  <c r="AP1220" i="9"/>
  <c r="AQ1220" i="9"/>
  <c r="AR1220" i="9"/>
  <c r="AS1220" i="9"/>
  <c r="AT1220" i="9"/>
  <c r="AU1220" i="9"/>
  <c r="AV1220" i="9"/>
  <c r="AW1220" i="9"/>
  <c r="AX1220" i="9"/>
  <c r="AY1220" i="9"/>
  <c r="AZ1220" i="9"/>
  <c r="BA1220" i="9"/>
  <c r="BB1220" i="9"/>
  <c r="BC1220" i="9"/>
  <c r="BD1220" i="9"/>
  <c r="BE1220" i="9"/>
  <c r="BF1220" i="9"/>
  <c r="BG1220" i="9"/>
  <c r="BH1220" i="9"/>
  <c r="BI1220" i="9"/>
  <c r="BJ1220" i="9"/>
  <c r="BK1220" i="9"/>
  <c r="B1221" i="9"/>
  <c r="BL1221" i="9" s="1"/>
  <c r="C1221" i="9"/>
  <c r="D1221" i="9"/>
  <c r="F1221" i="9" s="1"/>
  <c r="E1221" i="9"/>
  <c r="G1221" i="9"/>
  <c r="H1221" i="9"/>
  <c r="I1221" i="9"/>
  <c r="J1221" i="9"/>
  <c r="K1221" i="9"/>
  <c r="L1221" i="9"/>
  <c r="M1221" i="9"/>
  <c r="N1221" i="9"/>
  <c r="O1221" i="9"/>
  <c r="P1221" i="9"/>
  <c r="Q1221" i="9"/>
  <c r="R1221" i="9"/>
  <c r="S1221" i="9"/>
  <c r="T1221" i="9"/>
  <c r="U1221" i="9"/>
  <c r="V1221" i="9"/>
  <c r="W1221" i="9"/>
  <c r="X1221" i="9"/>
  <c r="Y1221" i="9"/>
  <c r="Z1221" i="9"/>
  <c r="AA1221" i="9"/>
  <c r="AB1221" i="9"/>
  <c r="AC1221" i="9"/>
  <c r="AD1221" i="9"/>
  <c r="AE1221" i="9"/>
  <c r="AF1221" i="9"/>
  <c r="AG1221" i="9"/>
  <c r="AH1221" i="9"/>
  <c r="AI1221" i="9"/>
  <c r="AJ1221" i="9"/>
  <c r="AK1221" i="9"/>
  <c r="AL1221" i="9"/>
  <c r="AM1221" i="9"/>
  <c r="AN1221" i="9"/>
  <c r="AO1221" i="9"/>
  <c r="AP1221" i="9"/>
  <c r="AQ1221" i="9"/>
  <c r="AR1221" i="9"/>
  <c r="AS1221" i="9"/>
  <c r="AT1221" i="9"/>
  <c r="AU1221" i="9"/>
  <c r="AV1221" i="9"/>
  <c r="AW1221" i="9"/>
  <c r="AX1221" i="9"/>
  <c r="AY1221" i="9"/>
  <c r="AZ1221" i="9"/>
  <c r="BA1221" i="9"/>
  <c r="BB1221" i="9"/>
  <c r="BC1221" i="9"/>
  <c r="BD1221" i="9"/>
  <c r="BE1221" i="9"/>
  <c r="BF1221" i="9"/>
  <c r="BG1221" i="9"/>
  <c r="BH1221" i="9"/>
  <c r="BI1221" i="9"/>
  <c r="BJ1221" i="9"/>
  <c r="BK1221" i="9"/>
  <c r="B1222" i="9"/>
  <c r="BM1222" i="9" s="1"/>
  <c r="C1222" i="9"/>
  <c r="D1222" i="9"/>
  <c r="F1222" i="9" s="1"/>
  <c r="E1222" i="9"/>
  <c r="G1222" i="9"/>
  <c r="H1222" i="9"/>
  <c r="I1222" i="9"/>
  <c r="J1222" i="9"/>
  <c r="K1222" i="9"/>
  <c r="L1222" i="9"/>
  <c r="M1222" i="9"/>
  <c r="N1222" i="9"/>
  <c r="O1222" i="9"/>
  <c r="P1222" i="9"/>
  <c r="Q1222" i="9"/>
  <c r="R1222" i="9"/>
  <c r="S1222" i="9"/>
  <c r="T1222" i="9"/>
  <c r="U1222" i="9"/>
  <c r="V1222" i="9"/>
  <c r="W1222" i="9"/>
  <c r="X1222" i="9"/>
  <c r="Y1222" i="9"/>
  <c r="Z1222" i="9"/>
  <c r="AA1222" i="9"/>
  <c r="AB1222" i="9"/>
  <c r="AC1222" i="9"/>
  <c r="AD1222" i="9"/>
  <c r="AE1222" i="9"/>
  <c r="AF1222" i="9"/>
  <c r="AG1222" i="9"/>
  <c r="AH1222" i="9"/>
  <c r="AI1222" i="9"/>
  <c r="AJ1222" i="9"/>
  <c r="AK1222" i="9"/>
  <c r="AL1222" i="9"/>
  <c r="AM1222" i="9"/>
  <c r="AN1222" i="9"/>
  <c r="AO1222" i="9"/>
  <c r="AP1222" i="9"/>
  <c r="AQ1222" i="9"/>
  <c r="AR1222" i="9"/>
  <c r="AS1222" i="9"/>
  <c r="AT1222" i="9"/>
  <c r="AU1222" i="9"/>
  <c r="AV1222" i="9"/>
  <c r="AW1222" i="9"/>
  <c r="AX1222" i="9"/>
  <c r="AY1222" i="9"/>
  <c r="AZ1222" i="9"/>
  <c r="BA1222" i="9"/>
  <c r="BB1222" i="9"/>
  <c r="BC1222" i="9"/>
  <c r="BD1222" i="9"/>
  <c r="BE1222" i="9"/>
  <c r="BF1222" i="9"/>
  <c r="BG1222" i="9"/>
  <c r="BH1222" i="9"/>
  <c r="BI1222" i="9"/>
  <c r="BJ1222" i="9"/>
  <c r="BK1222" i="9"/>
  <c r="B1223" i="9"/>
  <c r="BM1223" i="9" s="1"/>
  <c r="C1223" i="9"/>
  <c r="D1223" i="9"/>
  <c r="F1223" i="9" s="1"/>
  <c r="E1223" i="9"/>
  <c r="G1223" i="9"/>
  <c r="H1223" i="9"/>
  <c r="I1223" i="9"/>
  <c r="J1223" i="9"/>
  <c r="K1223" i="9"/>
  <c r="L1223" i="9"/>
  <c r="M1223" i="9"/>
  <c r="N1223" i="9"/>
  <c r="O1223" i="9"/>
  <c r="P1223" i="9"/>
  <c r="Q1223" i="9"/>
  <c r="R1223" i="9"/>
  <c r="S1223" i="9"/>
  <c r="T1223" i="9"/>
  <c r="U1223" i="9"/>
  <c r="V1223" i="9"/>
  <c r="W1223" i="9"/>
  <c r="X1223" i="9"/>
  <c r="Y1223" i="9"/>
  <c r="Z1223" i="9"/>
  <c r="AA1223" i="9"/>
  <c r="AB1223" i="9"/>
  <c r="AC1223" i="9"/>
  <c r="AD1223" i="9"/>
  <c r="AE1223" i="9"/>
  <c r="AF1223" i="9"/>
  <c r="AG1223" i="9"/>
  <c r="AH1223" i="9"/>
  <c r="AI1223" i="9"/>
  <c r="AJ1223" i="9"/>
  <c r="AK1223" i="9"/>
  <c r="AL1223" i="9"/>
  <c r="AM1223" i="9"/>
  <c r="AN1223" i="9"/>
  <c r="AO1223" i="9"/>
  <c r="AP1223" i="9"/>
  <c r="AQ1223" i="9"/>
  <c r="AR1223" i="9"/>
  <c r="AS1223" i="9"/>
  <c r="AT1223" i="9"/>
  <c r="AU1223" i="9"/>
  <c r="AV1223" i="9"/>
  <c r="AW1223" i="9"/>
  <c r="AX1223" i="9"/>
  <c r="AY1223" i="9"/>
  <c r="AZ1223" i="9"/>
  <c r="BA1223" i="9"/>
  <c r="BB1223" i="9"/>
  <c r="BC1223" i="9"/>
  <c r="BD1223" i="9"/>
  <c r="BE1223" i="9"/>
  <c r="BF1223" i="9"/>
  <c r="BG1223" i="9"/>
  <c r="BH1223" i="9"/>
  <c r="BI1223" i="9"/>
  <c r="BJ1223" i="9"/>
  <c r="BK1223" i="9"/>
  <c r="B1224" i="9"/>
  <c r="C1224" i="9"/>
  <c r="D1224" i="9"/>
  <c r="F1224" i="9" s="1"/>
  <c r="E1224" i="9"/>
  <c r="G1224" i="9"/>
  <c r="H1224" i="9"/>
  <c r="I1224" i="9"/>
  <c r="J1224" i="9"/>
  <c r="K1224" i="9"/>
  <c r="L1224" i="9"/>
  <c r="M1224" i="9"/>
  <c r="N1224" i="9"/>
  <c r="O1224" i="9"/>
  <c r="P1224" i="9"/>
  <c r="Q1224" i="9"/>
  <c r="R1224" i="9"/>
  <c r="S1224" i="9"/>
  <c r="T1224" i="9"/>
  <c r="U1224" i="9"/>
  <c r="V1224" i="9"/>
  <c r="W1224" i="9"/>
  <c r="X1224" i="9"/>
  <c r="Y1224" i="9"/>
  <c r="Z1224" i="9"/>
  <c r="AA1224" i="9"/>
  <c r="AB1224" i="9"/>
  <c r="AC1224" i="9"/>
  <c r="AD1224" i="9"/>
  <c r="AE1224" i="9"/>
  <c r="AF1224" i="9"/>
  <c r="AG1224" i="9"/>
  <c r="AH1224" i="9"/>
  <c r="AI1224" i="9"/>
  <c r="AJ1224" i="9"/>
  <c r="AK1224" i="9"/>
  <c r="AL1224" i="9"/>
  <c r="AM1224" i="9"/>
  <c r="AN1224" i="9"/>
  <c r="AO1224" i="9"/>
  <c r="AP1224" i="9"/>
  <c r="AQ1224" i="9"/>
  <c r="AR1224" i="9"/>
  <c r="AS1224" i="9"/>
  <c r="AT1224" i="9"/>
  <c r="AU1224" i="9"/>
  <c r="AV1224" i="9"/>
  <c r="AW1224" i="9"/>
  <c r="AX1224" i="9"/>
  <c r="AY1224" i="9"/>
  <c r="AZ1224" i="9"/>
  <c r="BA1224" i="9"/>
  <c r="BB1224" i="9"/>
  <c r="BC1224" i="9"/>
  <c r="BD1224" i="9"/>
  <c r="BE1224" i="9"/>
  <c r="BF1224" i="9"/>
  <c r="BG1224" i="9"/>
  <c r="BH1224" i="9"/>
  <c r="BI1224" i="9"/>
  <c r="BJ1224" i="9"/>
  <c r="BK1224" i="9"/>
  <c r="B1225" i="9"/>
  <c r="BO1225" i="9" s="1"/>
  <c r="C1225" i="9"/>
  <c r="D1225" i="9"/>
  <c r="F1225" i="9" s="1"/>
  <c r="E1225" i="9"/>
  <c r="G1225" i="9"/>
  <c r="H1225" i="9"/>
  <c r="I1225" i="9"/>
  <c r="J1225" i="9"/>
  <c r="K1225" i="9"/>
  <c r="L1225" i="9"/>
  <c r="M1225" i="9"/>
  <c r="N1225" i="9"/>
  <c r="O1225" i="9"/>
  <c r="P1225" i="9"/>
  <c r="Q1225" i="9"/>
  <c r="R1225" i="9"/>
  <c r="S1225" i="9"/>
  <c r="T1225" i="9"/>
  <c r="U1225" i="9"/>
  <c r="V1225" i="9"/>
  <c r="W1225" i="9"/>
  <c r="X1225" i="9"/>
  <c r="Y1225" i="9"/>
  <c r="Z1225" i="9"/>
  <c r="AA1225" i="9"/>
  <c r="AB1225" i="9"/>
  <c r="AC1225" i="9"/>
  <c r="AD1225" i="9"/>
  <c r="AE1225" i="9"/>
  <c r="AF1225" i="9"/>
  <c r="AG1225" i="9"/>
  <c r="AH1225" i="9"/>
  <c r="AI1225" i="9"/>
  <c r="AJ1225" i="9"/>
  <c r="AK1225" i="9"/>
  <c r="AL1225" i="9"/>
  <c r="AM1225" i="9"/>
  <c r="AN1225" i="9"/>
  <c r="AO1225" i="9"/>
  <c r="AP1225" i="9"/>
  <c r="AQ1225" i="9"/>
  <c r="AR1225" i="9"/>
  <c r="AS1225" i="9"/>
  <c r="AT1225" i="9"/>
  <c r="AU1225" i="9"/>
  <c r="AV1225" i="9"/>
  <c r="AW1225" i="9"/>
  <c r="AX1225" i="9"/>
  <c r="AY1225" i="9"/>
  <c r="AZ1225" i="9"/>
  <c r="BA1225" i="9"/>
  <c r="BB1225" i="9"/>
  <c r="BC1225" i="9"/>
  <c r="BD1225" i="9"/>
  <c r="BE1225" i="9"/>
  <c r="BF1225" i="9"/>
  <c r="BG1225" i="9"/>
  <c r="BH1225" i="9"/>
  <c r="BI1225" i="9"/>
  <c r="BJ1225" i="9"/>
  <c r="BK1225" i="9"/>
  <c r="B1226" i="9"/>
  <c r="BL1226" i="9" s="1"/>
  <c r="C1226" i="9"/>
  <c r="D1226" i="9"/>
  <c r="F1226" i="9" s="1"/>
  <c r="E1226" i="9"/>
  <c r="G1226" i="9"/>
  <c r="H1226" i="9"/>
  <c r="I1226" i="9"/>
  <c r="J1226" i="9"/>
  <c r="K1226" i="9"/>
  <c r="L1226" i="9"/>
  <c r="M1226" i="9"/>
  <c r="N1226" i="9"/>
  <c r="O1226" i="9"/>
  <c r="P1226" i="9"/>
  <c r="Q1226" i="9"/>
  <c r="R1226" i="9"/>
  <c r="S1226" i="9"/>
  <c r="T1226" i="9"/>
  <c r="U1226" i="9"/>
  <c r="V1226" i="9"/>
  <c r="W1226" i="9"/>
  <c r="X1226" i="9"/>
  <c r="Y1226" i="9"/>
  <c r="Z1226" i="9"/>
  <c r="AA1226" i="9"/>
  <c r="AB1226" i="9"/>
  <c r="AC1226" i="9"/>
  <c r="AD1226" i="9"/>
  <c r="AE1226" i="9"/>
  <c r="AF1226" i="9"/>
  <c r="AG1226" i="9"/>
  <c r="AH1226" i="9"/>
  <c r="AI1226" i="9"/>
  <c r="AJ1226" i="9"/>
  <c r="AK1226" i="9"/>
  <c r="AL1226" i="9"/>
  <c r="AM1226" i="9"/>
  <c r="AN1226" i="9"/>
  <c r="AO1226" i="9"/>
  <c r="AP1226" i="9"/>
  <c r="AQ1226" i="9"/>
  <c r="AR1226" i="9"/>
  <c r="AS1226" i="9"/>
  <c r="AT1226" i="9"/>
  <c r="AU1226" i="9"/>
  <c r="AV1226" i="9"/>
  <c r="AW1226" i="9"/>
  <c r="AX1226" i="9"/>
  <c r="AY1226" i="9"/>
  <c r="AZ1226" i="9"/>
  <c r="BA1226" i="9"/>
  <c r="BB1226" i="9"/>
  <c r="BC1226" i="9"/>
  <c r="BD1226" i="9"/>
  <c r="BE1226" i="9"/>
  <c r="BF1226" i="9"/>
  <c r="BG1226" i="9"/>
  <c r="BH1226" i="9"/>
  <c r="BI1226" i="9"/>
  <c r="BJ1226" i="9"/>
  <c r="BK1226" i="9"/>
  <c r="B1227" i="9"/>
  <c r="BM1227" i="9" s="1"/>
  <c r="C1227" i="9"/>
  <c r="D1227" i="9"/>
  <c r="F1227" i="9" s="1"/>
  <c r="E1227" i="9"/>
  <c r="G1227" i="9"/>
  <c r="H1227" i="9"/>
  <c r="I1227" i="9"/>
  <c r="J1227" i="9"/>
  <c r="K1227" i="9"/>
  <c r="L1227" i="9"/>
  <c r="M1227" i="9"/>
  <c r="N1227" i="9"/>
  <c r="O1227" i="9"/>
  <c r="P1227" i="9"/>
  <c r="Q1227" i="9"/>
  <c r="R1227" i="9"/>
  <c r="S1227" i="9"/>
  <c r="T1227" i="9"/>
  <c r="U1227" i="9"/>
  <c r="V1227" i="9"/>
  <c r="W1227" i="9"/>
  <c r="X1227" i="9"/>
  <c r="Y1227" i="9"/>
  <c r="Z1227" i="9"/>
  <c r="AA1227" i="9"/>
  <c r="AB1227" i="9"/>
  <c r="AC1227" i="9"/>
  <c r="AD1227" i="9"/>
  <c r="AE1227" i="9"/>
  <c r="AF1227" i="9"/>
  <c r="AG1227" i="9"/>
  <c r="AH1227" i="9"/>
  <c r="AI1227" i="9"/>
  <c r="AJ1227" i="9"/>
  <c r="AK1227" i="9"/>
  <c r="AL1227" i="9"/>
  <c r="AM1227" i="9"/>
  <c r="AN1227" i="9"/>
  <c r="AO1227" i="9"/>
  <c r="AP1227" i="9"/>
  <c r="AQ1227" i="9"/>
  <c r="AR1227" i="9"/>
  <c r="AS1227" i="9"/>
  <c r="AT1227" i="9"/>
  <c r="AU1227" i="9"/>
  <c r="AV1227" i="9"/>
  <c r="AW1227" i="9"/>
  <c r="AX1227" i="9"/>
  <c r="AY1227" i="9"/>
  <c r="AZ1227" i="9"/>
  <c r="BA1227" i="9"/>
  <c r="BB1227" i="9"/>
  <c r="BC1227" i="9"/>
  <c r="BD1227" i="9"/>
  <c r="BE1227" i="9"/>
  <c r="BF1227" i="9"/>
  <c r="BG1227" i="9"/>
  <c r="BH1227" i="9"/>
  <c r="BI1227" i="9"/>
  <c r="BJ1227" i="9"/>
  <c r="BK1227" i="9"/>
  <c r="B1228" i="9"/>
  <c r="BL1228" i="9" s="1"/>
  <c r="C1228" i="9"/>
  <c r="D1228" i="9"/>
  <c r="F1228" i="9" s="1"/>
  <c r="E1228" i="9"/>
  <c r="G1228" i="9"/>
  <c r="H1228" i="9"/>
  <c r="I1228" i="9"/>
  <c r="J1228" i="9"/>
  <c r="K1228" i="9"/>
  <c r="L1228" i="9"/>
  <c r="M1228" i="9"/>
  <c r="N1228" i="9"/>
  <c r="O1228" i="9"/>
  <c r="P1228" i="9"/>
  <c r="Q1228" i="9"/>
  <c r="R1228" i="9"/>
  <c r="S1228" i="9"/>
  <c r="T1228" i="9"/>
  <c r="U1228" i="9"/>
  <c r="V1228" i="9"/>
  <c r="W1228" i="9"/>
  <c r="X1228" i="9"/>
  <c r="Y1228" i="9"/>
  <c r="Z1228" i="9"/>
  <c r="AA1228" i="9"/>
  <c r="AB1228" i="9"/>
  <c r="AC1228" i="9"/>
  <c r="AD1228" i="9"/>
  <c r="AE1228" i="9"/>
  <c r="AF1228" i="9"/>
  <c r="AG1228" i="9"/>
  <c r="AH1228" i="9"/>
  <c r="AI1228" i="9"/>
  <c r="AJ1228" i="9"/>
  <c r="AK1228" i="9"/>
  <c r="AL1228" i="9"/>
  <c r="AM1228" i="9"/>
  <c r="AN1228" i="9"/>
  <c r="AO1228" i="9"/>
  <c r="AP1228" i="9"/>
  <c r="AQ1228" i="9"/>
  <c r="AR1228" i="9"/>
  <c r="AS1228" i="9"/>
  <c r="AT1228" i="9"/>
  <c r="AU1228" i="9"/>
  <c r="AV1228" i="9"/>
  <c r="AW1228" i="9"/>
  <c r="AX1228" i="9"/>
  <c r="AY1228" i="9"/>
  <c r="AZ1228" i="9"/>
  <c r="BA1228" i="9"/>
  <c r="BB1228" i="9"/>
  <c r="BC1228" i="9"/>
  <c r="BD1228" i="9"/>
  <c r="BE1228" i="9"/>
  <c r="BF1228" i="9"/>
  <c r="BG1228" i="9"/>
  <c r="BH1228" i="9"/>
  <c r="BI1228" i="9"/>
  <c r="BJ1228" i="9"/>
  <c r="BK1228" i="9"/>
  <c r="B1229" i="9"/>
  <c r="C1229" i="9"/>
  <c r="D1229" i="9"/>
  <c r="F1229" i="9" s="1"/>
  <c r="E1229" i="9"/>
  <c r="G1229" i="9"/>
  <c r="H1229" i="9"/>
  <c r="I1229" i="9"/>
  <c r="J1229" i="9"/>
  <c r="K1229" i="9"/>
  <c r="L1229" i="9"/>
  <c r="M1229" i="9"/>
  <c r="N1229" i="9"/>
  <c r="O1229" i="9"/>
  <c r="P1229" i="9"/>
  <c r="Q1229" i="9"/>
  <c r="R1229" i="9"/>
  <c r="S1229" i="9"/>
  <c r="T1229" i="9"/>
  <c r="U1229" i="9"/>
  <c r="V1229" i="9"/>
  <c r="W1229" i="9"/>
  <c r="X1229" i="9"/>
  <c r="Y1229" i="9"/>
  <c r="Z1229" i="9"/>
  <c r="AA1229" i="9"/>
  <c r="AB1229" i="9"/>
  <c r="AC1229" i="9"/>
  <c r="AD1229" i="9"/>
  <c r="AE1229" i="9"/>
  <c r="AF1229" i="9"/>
  <c r="AG1229" i="9"/>
  <c r="AH1229" i="9"/>
  <c r="AI1229" i="9"/>
  <c r="AJ1229" i="9"/>
  <c r="AK1229" i="9"/>
  <c r="AL1229" i="9"/>
  <c r="AM1229" i="9"/>
  <c r="AN1229" i="9"/>
  <c r="AO1229" i="9"/>
  <c r="AP1229" i="9"/>
  <c r="AQ1229" i="9"/>
  <c r="AR1229" i="9"/>
  <c r="AS1229" i="9"/>
  <c r="AT1229" i="9"/>
  <c r="AU1229" i="9"/>
  <c r="AV1229" i="9"/>
  <c r="AW1229" i="9"/>
  <c r="AX1229" i="9"/>
  <c r="AY1229" i="9"/>
  <c r="AZ1229" i="9"/>
  <c r="BA1229" i="9"/>
  <c r="BB1229" i="9"/>
  <c r="BC1229" i="9"/>
  <c r="BD1229" i="9"/>
  <c r="BE1229" i="9"/>
  <c r="BF1229" i="9"/>
  <c r="BG1229" i="9"/>
  <c r="BH1229" i="9"/>
  <c r="BI1229" i="9"/>
  <c r="BJ1229" i="9"/>
  <c r="BK1229" i="9"/>
  <c r="B1230" i="9"/>
  <c r="BL1230" i="9" s="1"/>
  <c r="C1230" i="9"/>
  <c r="D1230" i="9"/>
  <c r="F1230" i="9" s="1"/>
  <c r="E1230" i="9"/>
  <c r="G1230" i="9"/>
  <c r="H1230" i="9"/>
  <c r="I1230" i="9"/>
  <c r="J1230" i="9"/>
  <c r="K1230" i="9"/>
  <c r="L1230" i="9"/>
  <c r="M1230" i="9"/>
  <c r="N1230" i="9"/>
  <c r="O1230" i="9"/>
  <c r="P1230" i="9"/>
  <c r="Q1230" i="9"/>
  <c r="R1230" i="9"/>
  <c r="S1230" i="9"/>
  <c r="T1230" i="9"/>
  <c r="U1230" i="9"/>
  <c r="V1230" i="9"/>
  <c r="W1230" i="9"/>
  <c r="X1230" i="9"/>
  <c r="Y1230" i="9"/>
  <c r="Z1230" i="9"/>
  <c r="AA1230" i="9"/>
  <c r="AB1230" i="9"/>
  <c r="AC1230" i="9"/>
  <c r="AD1230" i="9"/>
  <c r="AE1230" i="9"/>
  <c r="AF1230" i="9"/>
  <c r="AG1230" i="9"/>
  <c r="AH1230" i="9"/>
  <c r="AI1230" i="9"/>
  <c r="AJ1230" i="9"/>
  <c r="AK1230" i="9"/>
  <c r="AL1230" i="9"/>
  <c r="AM1230" i="9"/>
  <c r="AN1230" i="9"/>
  <c r="AO1230" i="9"/>
  <c r="AP1230" i="9"/>
  <c r="AQ1230" i="9"/>
  <c r="AR1230" i="9"/>
  <c r="AS1230" i="9"/>
  <c r="AT1230" i="9"/>
  <c r="AU1230" i="9"/>
  <c r="AV1230" i="9"/>
  <c r="AW1230" i="9"/>
  <c r="AX1230" i="9"/>
  <c r="AY1230" i="9"/>
  <c r="AZ1230" i="9"/>
  <c r="BA1230" i="9"/>
  <c r="BB1230" i="9"/>
  <c r="BC1230" i="9"/>
  <c r="BD1230" i="9"/>
  <c r="BE1230" i="9"/>
  <c r="BF1230" i="9"/>
  <c r="BG1230" i="9"/>
  <c r="BH1230" i="9"/>
  <c r="BI1230" i="9"/>
  <c r="BJ1230" i="9"/>
  <c r="BK1230" i="9"/>
  <c r="B1231" i="9"/>
  <c r="C1231" i="9"/>
  <c r="D1231" i="9"/>
  <c r="F1231" i="9" s="1"/>
  <c r="E1231" i="9"/>
  <c r="G1231" i="9"/>
  <c r="H1231" i="9"/>
  <c r="I1231" i="9"/>
  <c r="J1231" i="9"/>
  <c r="K1231" i="9"/>
  <c r="L1231" i="9"/>
  <c r="M1231" i="9"/>
  <c r="N1231" i="9"/>
  <c r="O1231" i="9"/>
  <c r="P1231" i="9"/>
  <c r="Q1231" i="9"/>
  <c r="R1231" i="9"/>
  <c r="S1231" i="9"/>
  <c r="T1231" i="9"/>
  <c r="U1231" i="9"/>
  <c r="V1231" i="9"/>
  <c r="W1231" i="9"/>
  <c r="X1231" i="9"/>
  <c r="Y1231" i="9"/>
  <c r="Z1231" i="9"/>
  <c r="AA1231" i="9"/>
  <c r="AB1231" i="9"/>
  <c r="AC1231" i="9"/>
  <c r="AD1231" i="9"/>
  <c r="AE1231" i="9"/>
  <c r="AF1231" i="9"/>
  <c r="AG1231" i="9"/>
  <c r="AH1231" i="9"/>
  <c r="AI1231" i="9"/>
  <c r="AJ1231" i="9"/>
  <c r="AK1231" i="9"/>
  <c r="AL1231" i="9"/>
  <c r="AM1231" i="9"/>
  <c r="AN1231" i="9"/>
  <c r="AO1231" i="9"/>
  <c r="AP1231" i="9"/>
  <c r="AQ1231" i="9"/>
  <c r="AR1231" i="9"/>
  <c r="AS1231" i="9"/>
  <c r="AT1231" i="9"/>
  <c r="AU1231" i="9"/>
  <c r="AV1231" i="9"/>
  <c r="AW1231" i="9"/>
  <c r="AX1231" i="9"/>
  <c r="AY1231" i="9"/>
  <c r="AZ1231" i="9"/>
  <c r="BA1231" i="9"/>
  <c r="BB1231" i="9"/>
  <c r="BC1231" i="9"/>
  <c r="BD1231" i="9"/>
  <c r="BE1231" i="9"/>
  <c r="BF1231" i="9"/>
  <c r="BG1231" i="9"/>
  <c r="BH1231" i="9"/>
  <c r="BI1231" i="9"/>
  <c r="BJ1231" i="9"/>
  <c r="BK1231" i="9"/>
  <c r="B1232" i="9"/>
  <c r="C1232" i="9"/>
  <c r="D1232" i="9"/>
  <c r="F1232" i="9" s="1"/>
  <c r="E1232" i="9"/>
  <c r="G1232" i="9"/>
  <c r="H1232" i="9"/>
  <c r="I1232" i="9"/>
  <c r="J1232" i="9"/>
  <c r="K1232" i="9"/>
  <c r="L1232" i="9"/>
  <c r="M1232" i="9"/>
  <c r="N1232" i="9"/>
  <c r="O1232" i="9"/>
  <c r="P1232" i="9"/>
  <c r="Q1232" i="9"/>
  <c r="R1232" i="9"/>
  <c r="S1232" i="9"/>
  <c r="T1232" i="9"/>
  <c r="U1232" i="9"/>
  <c r="V1232" i="9"/>
  <c r="W1232" i="9"/>
  <c r="X1232" i="9"/>
  <c r="Y1232" i="9"/>
  <c r="Z1232" i="9"/>
  <c r="AA1232" i="9"/>
  <c r="AB1232" i="9"/>
  <c r="AC1232" i="9"/>
  <c r="AD1232" i="9"/>
  <c r="AE1232" i="9"/>
  <c r="AF1232" i="9"/>
  <c r="AG1232" i="9"/>
  <c r="AH1232" i="9"/>
  <c r="AI1232" i="9"/>
  <c r="AJ1232" i="9"/>
  <c r="AK1232" i="9"/>
  <c r="AL1232" i="9"/>
  <c r="AM1232" i="9"/>
  <c r="AN1232" i="9"/>
  <c r="AO1232" i="9"/>
  <c r="AP1232" i="9"/>
  <c r="AQ1232" i="9"/>
  <c r="AR1232" i="9"/>
  <c r="AS1232" i="9"/>
  <c r="AT1232" i="9"/>
  <c r="AU1232" i="9"/>
  <c r="AV1232" i="9"/>
  <c r="AW1232" i="9"/>
  <c r="AX1232" i="9"/>
  <c r="AY1232" i="9"/>
  <c r="AZ1232" i="9"/>
  <c r="BA1232" i="9"/>
  <c r="BB1232" i="9"/>
  <c r="BC1232" i="9"/>
  <c r="BD1232" i="9"/>
  <c r="BE1232" i="9"/>
  <c r="BF1232" i="9"/>
  <c r="BG1232" i="9"/>
  <c r="BH1232" i="9"/>
  <c r="BI1232" i="9"/>
  <c r="BJ1232" i="9"/>
  <c r="BK1232" i="9"/>
  <c r="B1233" i="9"/>
  <c r="C1233" i="9"/>
  <c r="D1233" i="9"/>
  <c r="F1233" i="9" s="1"/>
  <c r="E1233" i="9"/>
  <c r="G1233" i="9"/>
  <c r="H1233" i="9"/>
  <c r="I1233" i="9"/>
  <c r="J1233" i="9"/>
  <c r="K1233" i="9"/>
  <c r="L1233" i="9"/>
  <c r="M1233" i="9"/>
  <c r="N1233" i="9"/>
  <c r="O1233" i="9"/>
  <c r="P1233" i="9"/>
  <c r="Q1233" i="9"/>
  <c r="R1233" i="9"/>
  <c r="S1233" i="9"/>
  <c r="T1233" i="9"/>
  <c r="U1233" i="9"/>
  <c r="V1233" i="9"/>
  <c r="W1233" i="9"/>
  <c r="X1233" i="9"/>
  <c r="Y1233" i="9"/>
  <c r="Z1233" i="9"/>
  <c r="AA1233" i="9"/>
  <c r="AB1233" i="9"/>
  <c r="AC1233" i="9"/>
  <c r="AD1233" i="9"/>
  <c r="AE1233" i="9"/>
  <c r="AF1233" i="9"/>
  <c r="AG1233" i="9"/>
  <c r="AH1233" i="9"/>
  <c r="AI1233" i="9"/>
  <c r="AJ1233" i="9"/>
  <c r="AK1233" i="9"/>
  <c r="AL1233" i="9"/>
  <c r="AM1233" i="9"/>
  <c r="AN1233" i="9"/>
  <c r="AO1233" i="9"/>
  <c r="AP1233" i="9"/>
  <c r="AQ1233" i="9"/>
  <c r="AR1233" i="9"/>
  <c r="AS1233" i="9"/>
  <c r="AT1233" i="9"/>
  <c r="AU1233" i="9"/>
  <c r="AV1233" i="9"/>
  <c r="AW1233" i="9"/>
  <c r="AX1233" i="9"/>
  <c r="AY1233" i="9"/>
  <c r="AZ1233" i="9"/>
  <c r="BA1233" i="9"/>
  <c r="BB1233" i="9"/>
  <c r="BC1233" i="9"/>
  <c r="BD1233" i="9"/>
  <c r="BE1233" i="9"/>
  <c r="BF1233" i="9"/>
  <c r="BG1233" i="9"/>
  <c r="BH1233" i="9"/>
  <c r="BI1233" i="9"/>
  <c r="BJ1233" i="9"/>
  <c r="BK1233" i="9"/>
  <c r="B1234" i="9"/>
  <c r="C1234" i="9"/>
  <c r="D1234" i="9"/>
  <c r="F1234" i="9" s="1"/>
  <c r="E1234" i="9"/>
  <c r="G1234" i="9"/>
  <c r="H1234" i="9"/>
  <c r="I1234" i="9"/>
  <c r="J1234" i="9"/>
  <c r="K1234" i="9"/>
  <c r="L1234" i="9"/>
  <c r="M1234" i="9"/>
  <c r="N1234" i="9"/>
  <c r="O1234" i="9"/>
  <c r="P1234" i="9"/>
  <c r="Q1234" i="9"/>
  <c r="R1234" i="9"/>
  <c r="S1234" i="9"/>
  <c r="T1234" i="9"/>
  <c r="U1234" i="9"/>
  <c r="V1234" i="9"/>
  <c r="W1234" i="9"/>
  <c r="X1234" i="9"/>
  <c r="Y1234" i="9"/>
  <c r="Z1234" i="9"/>
  <c r="AA1234" i="9"/>
  <c r="AB1234" i="9"/>
  <c r="AC1234" i="9"/>
  <c r="AD1234" i="9"/>
  <c r="AE1234" i="9"/>
  <c r="AF1234" i="9"/>
  <c r="AG1234" i="9"/>
  <c r="AH1234" i="9"/>
  <c r="AI1234" i="9"/>
  <c r="AJ1234" i="9"/>
  <c r="AK1234" i="9"/>
  <c r="AL1234" i="9"/>
  <c r="AM1234" i="9"/>
  <c r="AN1234" i="9"/>
  <c r="AO1234" i="9"/>
  <c r="AP1234" i="9"/>
  <c r="AQ1234" i="9"/>
  <c r="AR1234" i="9"/>
  <c r="AS1234" i="9"/>
  <c r="AT1234" i="9"/>
  <c r="AU1234" i="9"/>
  <c r="AV1234" i="9"/>
  <c r="AW1234" i="9"/>
  <c r="AX1234" i="9"/>
  <c r="AY1234" i="9"/>
  <c r="AZ1234" i="9"/>
  <c r="BA1234" i="9"/>
  <c r="BB1234" i="9"/>
  <c r="BC1234" i="9"/>
  <c r="BD1234" i="9"/>
  <c r="BE1234" i="9"/>
  <c r="BF1234" i="9"/>
  <c r="BG1234" i="9"/>
  <c r="BH1234" i="9"/>
  <c r="BI1234" i="9"/>
  <c r="BJ1234" i="9"/>
  <c r="BK1234" i="9"/>
  <c r="B1235" i="9"/>
  <c r="BL1235" i="9" s="1"/>
  <c r="C1235" i="9"/>
  <c r="D1235" i="9"/>
  <c r="F1235" i="9" s="1"/>
  <c r="E1235" i="9"/>
  <c r="G1235" i="9"/>
  <c r="H1235" i="9"/>
  <c r="I1235" i="9"/>
  <c r="J1235" i="9"/>
  <c r="K1235" i="9"/>
  <c r="L1235" i="9"/>
  <c r="M1235" i="9"/>
  <c r="N1235" i="9"/>
  <c r="O1235" i="9"/>
  <c r="P1235" i="9"/>
  <c r="Q1235" i="9"/>
  <c r="R1235" i="9"/>
  <c r="S1235" i="9"/>
  <c r="T1235" i="9"/>
  <c r="U1235" i="9"/>
  <c r="V1235" i="9"/>
  <c r="W1235" i="9"/>
  <c r="X1235" i="9"/>
  <c r="Y1235" i="9"/>
  <c r="Z1235" i="9"/>
  <c r="AA1235" i="9"/>
  <c r="AB1235" i="9"/>
  <c r="AC1235" i="9"/>
  <c r="AD1235" i="9"/>
  <c r="AE1235" i="9"/>
  <c r="AF1235" i="9"/>
  <c r="AG1235" i="9"/>
  <c r="AH1235" i="9"/>
  <c r="AI1235" i="9"/>
  <c r="AJ1235" i="9"/>
  <c r="AK1235" i="9"/>
  <c r="AL1235" i="9"/>
  <c r="AM1235" i="9"/>
  <c r="AN1235" i="9"/>
  <c r="AO1235" i="9"/>
  <c r="AP1235" i="9"/>
  <c r="AQ1235" i="9"/>
  <c r="AR1235" i="9"/>
  <c r="AS1235" i="9"/>
  <c r="AT1235" i="9"/>
  <c r="AU1235" i="9"/>
  <c r="AV1235" i="9"/>
  <c r="AW1235" i="9"/>
  <c r="AX1235" i="9"/>
  <c r="AY1235" i="9"/>
  <c r="AZ1235" i="9"/>
  <c r="BA1235" i="9"/>
  <c r="BB1235" i="9"/>
  <c r="BC1235" i="9"/>
  <c r="BD1235" i="9"/>
  <c r="BE1235" i="9"/>
  <c r="BF1235" i="9"/>
  <c r="BG1235" i="9"/>
  <c r="BH1235" i="9"/>
  <c r="BI1235" i="9"/>
  <c r="BJ1235" i="9"/>
  <c r="BK1235" i="9"/>
  <c r="B1236" i="9"/>
  <c r="C1236" i="9"/>
  <c r="D1236" i="9"/>
  <c r="F1236" i="9" s="1"/>
  <c r="E1236" i="9"/>
  <c r="G1236" i="9"/>
  <c r="H1236" i="9"/>
  <c r="I1236" i="9"/>
  <c r="J1236" i="9"/>
  <c r="K1236" i="9"/>
  <c r="L1236" i="9"/>
  <c r="M1236" i="9"/>
  <c r="N1236" i="9"/>
  <c r="O1236" i="9"/>
  <c r="P1236" i="9"/>
  <c r="Q1236" i="9"/>
  <c r="R1236" i="9"/>
  <c r="S1236" i="9"/>
  <c r="T1236" i="9"/>
  <c r="U1236" i="9"/>
  <c r="V1236" i="9"/>
  <c r="W1236" i="9"/>
  <c r="X1236" i="9"/>
  <c r="Y1236" i="9"/>
  <c r="Z1236" i="9"/>
  <c r="AA1236" i="9"/>
  <c r="AB1236" i="9"/>
  <c r="AC1236" i="9"/>
  <c r="AD1236" i="9"/>
  <c r="AE1236" i="9"/>
  <c r="AF1236" i="9"/>
  <c r="AG1236" i="9"/>
  <c r="AH1236" i="9"/>
  <c r="AI1236" i="9"/>
  <c r="AJ1236" i="9"/>
  <c r="AK1236" i="9"/>
  <c r="AL1236" i="9"/>
  <c r="AM1236" i="9"/>
  <c r="AN1236" i="9"/>
  <c r="AO1236" i="9"/>
  <c r="AP1236" i="9"/>
  <c r="AQ1236" i="9"/>
  <c r="AR1236" i="9"/>
  <c r="AS1236" i="9"/>
  <c r="AT1236" i="9"/>
  <c r="AU1236" i="9"/>
  <c r="AV1236" i="9"/>
  <c r="AW1236" i="9"/>
  <c r="AX1236" i="9"/>
  <c r="AY1236" i="9"/>
  <c r="AZ1236" i="9"/>
  <c r="BA1236" i="9"/>
  <c r="BB1236" i="9"/>
  <c r="BC1236" i="9"/>
  <c r="BD1236" i="9"/>
  <c r="BE1236" i="9"/>
  <c r="BF1236" i="9"/>
  <c r="BG1236" i="9"/>
  <c r="BH1236" i="9"/>
  <c r="BI1236" i="9"/>
  <c r="BJ1236" i="9"/>
  <c r="BK1236" i="9"/>
  <c r="B1237" i="9"/>
  <c r="C1237" i="9"/>
  <c r="D1237" i="9"/>
  <c r="F1237" i="9" s="1"/>
  <c r="E1237" i="9"/>
  <c r="G1237" i="9"/>
  <c r="H1237" i="9"/>
  <c r="I1237" i="9"/>
  <c r="J1237" i="9"/>
  <c r="K1237" i="9"/>
  <c r="L1237" i="9"/>
  <c r="M1237" i="9"/>
  <c r="N1237" i="9"/>
  <c r="O1237" i="9"/>
  <c r="P1237" i="9"/>
  <c r="Q1237" i="9"/>
  <c r="R1237" i="9"/>
  <c r="S1237" i="9"/>
  <c r="T1237" i="9"/>
  <c r="U1237" i="9"/>
  <c r="V1237" i="9"/>
  <c r="W1237" i="9"/>
  <c r="X1237" i="9"/>
  <c r="Y1237" i="9"/>
  <c r="Z1237" i="9"/>
  <c r="AA1237" i="9"/>
  <c r="AB1237" i="9"/>
  <c r="AC1237" i="9"/>
  <c r="AD1237" i="9"/>
  <c r="AE1237" i="9"/>
  <c r="AF1237" i="9"/>
  <c r="AG1237" i="9"/>
  <c r="AH1237" i="9"/>
  <c r="AI1237" i="9"/>
  <c r="AJ1237" i="9"/>
  <c r="AK1237" i="9"/>
  <c r="AL1237" i="9"/>
  <c r="AM1237" i="9"/>
  <c r="AN1237" i="9"/>
  <c r="AO1237" i="9"/>
  <c r="AP1237" i="9"/>
  <c r="AQ1237" i="9"/>
  <c r="AR1237" i="9"/>
  <c r="AS1237" i="9"/>
  <c r="AT1237" i="9"/>
  <c r="AU1237" i="9"/>
  <c r="AV1237" i="9"/>
  <c r="AW1237" i="9"/>
  <c r="AX1237" i="9"/>
  <c r="AY1237" i="9"/>
  <c r="AZ1237" i="9"/>
  <c r="BA1237" i="9"/>
  <c r="BB1237" i="9"/>
  <c r="BC1237" i="9"/>
  <c r="BD1237" i="9"/>
  <c r="BE1237" i="9"/>
  <c r="BF1237" i="9"/>
  <c r="BG1237" i="9"/>
  <c r="BH1237" i="9"/>
  <c r="BI1237" i="9"/>
  <c r="BJ1237" i="9"/>
  <c r="BK1237" i="9"/>
  <c r="B1238" i="9"/>
  <c r="C1238" i="9"/>
  <c r="D1238" i="9"/>
  <c r="F1238" i="9" s="1"/>
  <c r="E1238" i="9"/>
  <c r="G1238" i="9"/>
  <c r="H1238" i="9"/>
  <c r="I1238" i="9"/>
  <c r="J1238" i="9"/>
  <c r="K1238" i="9"/>
  <c r="L1238" i="9"/>
  <c r="M1238" i="9"/>
  <c r="N1238" i="9"/>
  <c r="O1238" i="9"/>
  <c r="P1238" i="9"/>
  <c r="Q1238" i="9"/>
  <c r="R1238" i="9"/>
  <c r="S1238" i="9"/>
  <c r="T1238" i="9"/>
  <c r="U1238" i="9"/>
  <c r="V1238" i="9"/>
  <c r="W1238" i="9"/>
  <c r="X1238" i="9"/>
  <c r="Y1238" i="9"/>
  <c r="Z1238" i="9"/>
  <c r="AA1238" i="9"/>
  <c r="AB1238" i="9"/>
  <c r="AC1238" i="9"/>
  <c r="AD1238" i="9"/>
  <c r="AE1238" i="9"/>
  <c r="AF1238" i="9"/>
  <c r="AG1238" i="9"/>
  <c r="AH1238" i="9"/>
  <c r="AI1238" i="9"/>
  <c r="AJ1238" i="9"/>
  <c r="AK1238" i="9"/>
  <c r="AL1238" i="9"/>
  <c r="AM1238" i="9"/>
  <c r="AN1238" i="9"/>
  <c r="AO1238" i="9"/>
  <c r="AP1238" i="9"/>
  <c r="AQ1238" i="9"/>
  <c r="AR1238" i="9"/>
  <c r="AS1238" i="9"/>
  <c r="AT1238" i="9"/>
  <c r="AU1238" i="9"/>
  <c r="AV1238" i="9"/>
  <c r="AW1238" i="9"/>
  <c r="AX1238" i="9"/>
  <c r="AY1238" i="9"/>
  <c r="AZ1238" i="9"/>
  <c r="BA1238" i="9"/>
  <c r="BB1238" i="9"/>
  <c r="BC1238" i="9"/>
  <c r="BD1238" i="9"/>
  <c r="BE1238" i="9"/>
  <c r="BF1238" i="9"/>
  <c r="BG1238" i="9"/>
  <c r="BH1238" i="9"/>
  <c r="BI1238" i="9"/>
  <c r="BJ1238" i="9"/>
  <c r="BK1238" i="9"/>
  <c r="B1239" i="9"/>
  <c r="BM1239" i="9" s="1"/>
  <c r="C1239" i="9"/>
  <c r="D1239" i="9"/>
  <c r="F1239" i="9" s="1"/>
  <c r="E1239" i="9"/>
  <c r="G1239" i="9"/>
  <c r="H1239" i="9"/>
  <c r="I1239" i="9"/>
  <c r="J1239" i="9"/>
  <c r="K1239" i="9"/>
  <c r="L1239" i="9"/>
  <c r="M1239" i="9"/>
  <c r="N1239" i="9"/>
  <c r="O1239" i="9"/>
  <c r="P1239" i="9"/>
  <c r="Q1239" i="9"/>
  <c r="R1239" i="9"/>
  <c r="S1239" i="9"/>
  <c r="T1239" i="9"/>
  <c r="U1239" i="9"/>
  <c r="V1239" i="9"/>
  <c r="W1239" i="9"/>
  <c r="X1239" i="9"/>
  <c r="Y1239" i="9"/>
  <c r="Z1239" i="9"/>
  <c r="AA1239" i="9"/>
  <c r="AB1239" i="9"/>
  <c r="AC1239" i="9"/>
  <c r="AD1239" i="9"/>
  <c r="AE1239" i="9"/>
  <c r="AF1239" i="9"/>
  <c r="AG1239" i="9"/>
  <c r="AH1239" i="9"/>
  <c r="AI1239" i="9"/>
  <c r="AJ1239" i="9"/>
  <c r="AK1239" i="9"/>
  <c r="AL1239" i="9"/>
  <c r="AM1239" i="9"/>
  <c r="AN1239" i="9"/>
  <c r="AO1239" i="9"/>
  <c r="AP1239" i="9"/>
  <c r="AQ1239" i="9"/>
  <c r="AR1239" i="9"/>
  <c r="AS1239" i="9"/>
  <c r="AT1239" i="9"/>
  <c r="AU1239" i="9"/>
  <c r="AV1239" i="9"/>
  <c r="AW1239" i="9"/>
  <c r="AX1239" i="9"/>
  <c r="AY1239" i="9"/>
  <c r="AZ1239" i="9"/>
  <c r="BA1239" i="9"/>
  <c r="BB1239" i="9"/>
  <c r="BC1239" i="9"/>
  <c r="BD1239" i="9"/>
  <c r="BE1239" i="9"/>
  <c r="BF1239" i="9"/>
  <c r="BG1239" i="9"/>
  <c r="BH1239" i="9"/>
  <c r="BI1239" i="9"/>
  <c r="BJ1239" i="9"/>
  <c r="BK1239" i="9"/>
  <c r="B1240" i="9"/>
  <c r="C1240" i="9"/>
  <c r="D1240" i="9"/>
  <c r="F1240" i="9" s="1"/>
  <c r="E1240" i="9"/>
  <c r="G1240" i="9"/>
  <c r="H1240" i="9"/>
  <c r="I1240" i="9"/>
  <c r="J1240" i="9"/>
  <c r="K1240" i="9"/>
  <c r="L1240" i="9"/>
  <c r="M1240" i="9"/>
  <c r="N1240" i="9"/>
  <c r="O1240" i="9"/>
  <c r="P1240" i="9"/>
  <c r="Q1240" i="9"/>
  <c r="R1240" i="9"/>
  <c r="S1240" i="9"/>
  <c r="T1240" i="9"/>
  <c r="U1240" i="9"/>
  <c r="V1240" i="9"/>
  <c r="W1240" i="9"/>
  <c r="X1240" i="9"/>
  <c r="Y1240" i="9"/>
  <c r="Z1240" i="9"/>
  <c r="AA1240" i="9"/>
  <c r="AB1240" i="9"/>
  <c r="AC1240" i="9"/>
  <c r="AD1240" i="9"/>
  <c r="AE1240" i="9"/>
  <c r="AF1240" i="9"/>
  <c r="AG1240" i="9"/>
  <c r="AH1240" i="9"/>
  <c r="AI1240" i="9"/>
  <c r="AJ1240" i="9"/>
  <c r="AK1240" i="9"/>
  <c r="AL1240" i="9"/>
  <c r="AM1240" i="9"/>
  <c r="AN1240" i="9"/>
  <c r="AO1240" i="9"/>
  <c r="AP1240" i="9"/>
  <c r="AQ1240" i="9"/>
  <c r="AR1240" i="9"/>
  <c r="AS1240" i="9"/>
  <c r="AT1240" i="9"/>
  <c r="AU1240" i="9"/>
  <c r="AV1240" i="9"/>
  <c r="AW1240" i="9"/>
  <c r="AX1240" i="9"/>
  <c r="AY1240" i="9"/>
  <c r="AZ1240" i="9"/>
  <c r="BA1240" i="9"/>
  <c r="BB1240" i="9"/>
  <c r="BC1240" i="9"/>
  <c r="BD1240" i="9"/>
  <c r="BE1240" i="9"/>
  <c r="BF1240" i="9"/>
  <c r="BG1240" i="9"/>
  <c r="BH1240" i="9"/>
  <c r="BI1240" i="9"/>
  <c r="BJ1240" i="9"/>
  <c r="BK1240" i="9"/>
  <c r="B1241" i="9"/>
  <c r="BO1241" i="9" s="1"/>
  <c r="C1241" i="9"/>
  <c r="D1241" i="9"/>
  <c r="F1241" i="9" s="1"/>
  <c r="E1241" i="9"/>
  <c r="G1241" i="9"/>
  <c r="H1241" i="9"/>
  <c r="I1241" i="9"/>
  <c r="J1241" i="9"/>
  <c r="K1241" i="9"/>
  <c r="L1241" i="9"/>
  <c r="M1241" i="9"/>
  <c r="N1241" i="9"/>
  <c r="O1241" i="9"/>
  <c r="P1241" i="9"/>
  <c r="Q1241" i="9"/>
  <c r="R1241" i="9"/>
  <c r="S1241" i="9"/>
  <c r="T1241" i="9"/>
  <c r="U1241" i="9"/>
  <c r="V1241" i="9"/>
  <c r="W1241" i="9"/>
  <c r="X1241" i="9"/>
  <c r="Y1241" i="9"/>
  <c r="Z1241" i="9"/>
  <c r="AA1241" i="9"/>
  <c r="AB1241" i="9"/>
  <c r="AC1241" i="9"/>
  <c r="AD1241" i="9"/>
  <c r="AE1241" i="9"/>
  <c r="AF1241" i="9"/>
  <c r="AG1241" i="9"/>
  <c r="AH1241" i="9"/>
  <c r="AI1241" i="9"/>
  <c r="AJ1241" i="9"/>
  <c r="AK1241" i="9"/>
  <c r="AL1241" i="9"/>
  <c r="AM1241" i="9"/>
  <c r="AN1241" i="9"/>
  <c r="AO1241" i="9"/>
  <c r="AP1241" i="9"/>
  <c r="AQ1241" i="9"/>
  <c r="AR1241" i="9"/>
  <c r="AS1241" i="9"/>
  <c r="AT1241" i="9"/>
  <c r="AU1241" i="9"/>
  <c r="AV1241" i="9"/>
  <c r="AW1241" i="9"/>
  <c r="AX1241" i="9"/>
  <c r="AY1241" i="9"/>
  <c r="AZ1241" i="9"/>
  <c r="BA1241" i="9"/>
  <c r="BB1241" i="9"/>
  <c r="BC1241" i="9"/>
  <c r="BD1241" i="9"/>
  <c r="BE1241" i="9"/>
  <c r="BF1241" i="9"/>
  <c r="BG1241" i="9"/>
  <c r="BH1241" i="9"/>
  <c r="BI1241" i="9"/>
  <c r="BJ1241" i="9"/>
  <c r="BK1241" i="9"/>
  <c r="B1242" i="9"/>
  <c r="BL1242" i="9" s="1"/>
  <c r="C1242" i="9"/>
  <c r="D1242" i="9"/>
  <c r="F1242" i="9" s="1"/>
  <c r="E1242" i="9"/>
  <c r="G1242" i="9"/>
  <c r="H1242" i="9"/>
  <c r="I1242" i="9"/>
  <c r="J1242" i="9"/>
  <c r="K1242" i="9"/>
  <c r="L1242" i="9"/>
  <c r="M1242" i="9"/>
  <c r="N1242" i="9"/>
  <c r="O1242" i="9"/>
  <c r="P1242" i="9"/>
  <c r="Q1242" i="9"/>
  <c r="R1242" i="9"/>
  <c r="S1242" i="9"/>
  <c r="T1242" i="9"/>
  <c r="U1242" i="9"/>
  <c r="V1242" i="9"/>
  <c r="W1242" i="9"/>
  <c r="X1242" i="9"/>
  <c r="Y1242" i="9"/>
  <c r="Z1242" i="9"/>
  <c r="AA1242" i="9"/>
  <c r="AB1242" i="9"/>
  <c r="AC1242" i="9"/>
  <c r="AD1242" i="9"/>
  <c r="AE1242" i="9"/>
  <c r="AF1242" i="9"/>
  <c r="AG1242" i="9"/>
  <c r="AH1242" i="9"/>
  <c r="AI1242" i="9"/>
  <c r="AJ1242" i="9"/>
  <c r="AK1242" i="9"/>
  <c r="AL1242" i="9"/>
  <c r="AM1242" i="9"/>
  <c r="AN1242" i="9"/>
  <c r="AO1242" i="9"/>
  <c r="AP1242" i="9"/>
  <c r="AQ1242" i="9"/>
  <c r="AR1242" i="9"/>
  <c r="AS1242" i="9"/>
  <c r="AT1242" i="9"/>
  <c r="AU1242" i="9"/>
  <c r="AV1242" i="9"/>
  <c r="AW1242" i="9"/>
  <c r="AX1242" i="9"/>
  <c r="AY1242" i="9"/>
  <c r="AZ1242" i="9"/>
  <c r="BA1242" i="9"/>
  <c r="BB1242" i="9"/>
  <c r="BC1242" i="9"/>
  <c r="BD1242" i="9"/>
  <c r="BE1242" i="9"/>
  <c r="BF1242" i="9"/>
  <c r="BG1242" i="9"/>
  <c r="BH1242" i="9"/>
  <c r="BI1242" i="9"/>
  <c r="BJ1242" i="9"/>
  <c r="BK1242" i="9"/>
  <c r="B1243" i="9"/>
  <c r="C1243" i="9"/>
  <c r="D1243" i="9"/>
  <c r="F1243" i="9" s="1"/>
  <c r="E1243" i="9"/>
  <c r="G1243" i="9"/>
  <c r="H1243" i="9"/>
  <c r="I1243" i="9"/>
  <c r="J1243" i="9"/>
  <c r="K1243" i="9"/>
  <c r="L1243" i="9"/>
  <c r="M1243" i="9"/>
  <c r="N1243" i="9"/>
  <c r="O1243" i="9"/>
  <c r="P1243" i="9"/>
  <c r="Q1243" i="9"/>
  <c r="R1243" i="9"/>
  <c r="S1243" i="9"/>
  <c r="T1243" i="9"/>
  <c r="U1243" i="9"/>
  <c r="V1243" i="9"/>
  <c r="W1243" i="9"/>
  <c r="X1243" i="9"/>
  <c r="Y1243" i="9"/>
  <c r="Z1243" i="9"/>
  <c r="AA1243" i="9"/>
  <c r="AB1243" i="9"/>
  <c r="AC1243" i="9"/>
  <c r="AD1243" i="9"/>
  <c r="AE1243" i="9"/>
  <c r="AF1243" i="9"/>
  <c r="AG1243" i="9"/>
  <c r="AH1243" i="9"/>
  <c r="AI1243" i="9"/>
  <c r="AJ1243" i="9"/>
  <c r="AK1243" i="9"/>
  <c r="AL1243" i="9"/>
  <c r="AM1243" i="9"/>
  <c r="AN1243" i="9"/>
  <c r="AO1243" i="9"/>
  <c r="AP1243" i="9"/>
  <c r="AQ1243" i="9"/>
  <c r="AR1243" i="9"/>
  <c r="AS1243" i="9"/>
  <c r="AT1243" i="9"/>
  <c r="AU1243" i="9"/>
  <c r="AV1243" i="9"/>
  <c r="AW1243" i="9"/>
  <c r="AX1243" i="9"/>
  <c r="AY1243" i="9"/>
  <c r="AZ1243" i="9"/>
  <c r="BA1243" i="9"/>
  <c r="BB1243" i="9"/>
  <c r="BC1243" i="9"/>
  <c r="BD1243" i="9"/>
  <c r="BE1243" i="9"/>
  <c r="BF1243" i="9"/>
  <c r="BG1243" i="9"/>
  <c r="BH1243" i="9"/>
  <c r="BI1243" i="9"/>
  <c r="BJ1243" i="9"/>
  <c r="BK1243" i="9"/>
  <c r="B1244" i="9"/>
  <c r="BL1244" i="9" s="1"/>
  <c r="C1244" i="9"/>
  <c r="D1244" i="9"/>
  <c r="F1244" i="9" s="1"/>
  <c r="E1244" i="9"/>
  <c r="G1244" i="9"/>
  <c r="H1244" i="9"/>
  <c r="I1244" i="9"/>
  <c r="J1244" i="9"/>
  <c r="K1244" i="9"/>
  <c r="L1244" i="9"/>
  <c r="M1244" i="9"/>
  <c r="N1244" i="9"/>
  <c r="O1244" i="9"/>
  <c r="P1244" i="9"/>
  <c r="Q1244" i="9"/>
  <c r="R1244" i="9"/>
  <c r="S1244" i="9"/>
  <c r="T1244" i="9"/>
  <c r="U1244" i="9"/>
  <c r="V1244" i="9"/>
  <c r="W1244" i="9"/>
  <c r="X1244" i="9"/>
  <c r="Y1244" i="9"/>
  <c r="Z1244" i="9"/>
  <c r="AA1244" i="9"/>
  <c r="AB1244" i="9"/>
  <c r="AC1244" i="9"/>
  <c r="AD1244" i="9"/>
  <c r="AE1244" i="9"/>
  <c r="AF1244" i="9"/>
  <c r="AG1244" i="9"/>
  <c r="AH1244" i="9"/>
  <c r="AI1244" i="9"/>
  <c r="AJ1244" i="9"/>
  <c r="AK1244" i="9"/>
  <c r="AL1244" i="9"/>
  <c r="AM1244" i="9"/>
  <c r="AN1244" i="9"/>
  <c r="AO1244" i="9"/>
  <c r="AP1244" i="9"/>
  <c r="AQ1244" i="9"/>
  <c r="AR1244" i="9"/>
  <c r="AS1244" i="9"/>
  <c r="AT1244" i="9"/>
  <c r="AU1244" i="9"/>
  <c r="AV1244" i="9"/>
  <c r="AW1244" i="9"/>
  <c r="AX1244" i="9"/>
  <c r="AY1244" i="9"/>
  <c r="AZ1244" i="9"/>
  <c r="BA1244" i="9"/>
  <c r="BB1244" i="9"/>
  <c r="BC1244" i="9"/>
  <c r="BD1244" i="9"/>
  <c r="BE1244" i="9"/>
  <c r="BF1244" i="9"/>
  <c r="BG1244" i="9"/>
  <c r="BH1244" i="9"/>
  <c r="BI1244" i="9"/>
  <c r="BJ1244" i="9"/>
  <c r="BK1244" i="9"/>
  <c r="B1245" i="9"/>
  <c r="C1245" i="9"/>
  <c r="D1245" i="9"/>
  <c r="F1245" i="9" s="1"/>
  <c r="E1245" i="9"/>
  <c r="G1245" i="9"/>
  <c r="H1245" i="9"/>
  <c r="I1245" i="9"/>
  <c r="J1245" i="9"/>
  <c r="K1245" i="9"/>
  <c r="L1245" i="9"/>
  <c r="M1245" i="9"/>
  <c r="N1245" i="9"/>
  <c r="O1245" i="9"/>
  <c r="P1245" i="9"/>
  <c r="Q1245" i="9"/>
  <c r="R1245" i="9"/>
  <c r="S1245" i="9"/>
  <c r="T1245" i="9"/>
  <c r="U1245" i="9"/>
  <c r="V1245" i="9"/>
  <c r="W1245" i="9"/>
  <c r="X1245" i="9"/>
  <c r="Y1245" i="9"/>
  <c r="Z1245" i="9"/>
  <c r="AA1245" i="9"/>
  <c r="AB1245" i="9"/>
  <c r="AC1245" i="9"/>
  <c r="AD1245" i="9"/>
  <c r="AE1245" i="9"/>
  <c r="AF1245" i="9"/>
  <c r="AG1245" i="9"/>
  <c r="AH1245" i="9"/>
  <c r="AI1245" i="9"/>
  <c r="AJ1245" i="9"/>
  <c r="AK1245" i="9"/>
  <c r="AL1245" i="9"/>
  <c r="AM1245" i="9"/>
  <c r="AN1245" i="9"/>
  <c r="AO1245" i="9"/>
  <c r="AP1245" i="9"/>
  <c r="AQ1245" i="9"/>
  <c r="AR1245" i="9"/>
  <c r="AS1245" i="9"/>
  <c r="AT1245" i="9"/>
  <c r="AU1245" i="9"/>
  <c r="AV1245" i="9"/>
  <c r="AW1245" i="9"/>
  <c r="AX1245" i="9"/>
  <c r="AY1245" i="9"/>
  <c r="AZ1245" i="9"/>
  <c r="BA1245" i="9"/>
  <c r="BB1245" i="9"/>
  <c r="BC1245" i="9"/>
  <c r="BD1245" i="9"/>
  <c r="BE1245" i="9"/>
  <c r="BF1245" i="9"/>
  <c r="BG1245" i="9"/>
  <c r="BH1245" i="9"/>
  <c r="BI1245" i="9"/>
  <c r="BJ1245" i="9"/>
  <c r="BK1245" i="9"/>
  <c r="B1246" i="9"/>
  <c r="BO1246" i="9" s="1"/>
  <c r="C1246" i="9"/>
  <c r="D1246" i="9"/>
  <c r="F1246" i="9" s="1"/>
  <c r="E1246" i="9"/>
  <c r="G1246" i="9"/>
  <c r="H1246" i="9"/>
  <c r="I1246" i="9"/>
  <c r="J1246" i="9"/>
  <c r="K1246" i="9"/>
  <c r="L1246" i="9"/>
  <c r="M1246" i="9"/>
  <c r="N1246" i="9"/>
  <c r="O1246" i="9"/>
  <c r="P1246" i="9"/>
  <c r="Q1246" i="9"/>
  <c r="R1246" i="9"/>
  <c r="S1246" i="9"/>
  <c r="T1246" i="9"/>
  <c r="U1246" i="9"/>
  <c r="V1246" i="9"/>
  <c r="W1246" i="9"/>
  <c r="X1246" i="9"/>
  <c r="Y1246" i="9"/>
  <c r="Z1246" i="9"/>
  <c r="AA1246" i="9"/>
  <c r="AB1246" i="9"/>
  <c r="AC1246" i="9"/>
  <c r="AD1246" i="9"/>
  <c r="AE1246" i="9"/>
  <c r="AF1246" i="9"/>
  <c r="AG1246" i="9"/>
  <c r="AH1246" i="9"/>
  <c r="AI1246" i="9"/>
  <c r="AJ1246" i="9"/>
  <c r="AK1246" i="9"/>
  <c r="AL1246" i="9"/>
  <c r="AM1246" i="9"/>
  <c r="AN1246" i="9"/>
  <c r="AO1246" i="9"/>
  <c r="AP1246" i="9"/>
  <c r="AQ1246" i="9"/>
  <c r="AR1246" i="9"/>
  <c r="AS1246" i="9"/>
  <c r="AT1246" i="9"/>
  <c r="AU1246" i="9"/>
  <c r="AV1246" i="9"/>
  <c r="AW1246" i="9"/>
  <c r="AX1246" i="9"/>
  <c r="AY1246" i="9"/>
  <c r="AZ1246" i="9"/>
  <c r="BA1246" i="9"/>
  <c r="BB1246" i="9"/>
  <c r="BC1246" i="9"/>
  <c r="BD1246" i="9"/>
  <c r="BE1246" i="9"/>
  <c r="BF1246" i="9"/>
  <c r="BG1246" i="9"/>
  <c r="BH1246" i="9"/>
  <c r="BI1246" i="9"/>
  <c r="BJ1246" i="9"/>
  <c r="BK1246" i="9"/>
  <c r="B1247" i="9"/>
  <c r="BL1247" i="9" s="1"/>
  <c r="C1247" i="9"/>
  <c r="D1247" i="9"/>
  <c r="F1247" i="9" s="1"/>
  <c r="E1247" i="9"/>
  <c r="G1247" i="9"/>
  <c r="H1247" i="9"/>
  <c r="I1247" i="9"/>
  <c r="J1247" i="9"/>
  <c r="K1247" i="9"/>
  <c r="L1247" i="9"/>
  <c r="M1247" i="9"/>
  <c r="N1247" i="9"/>
  <c r="O1247" i="9"/>
  <c r="P1247" i="9"/>
  <c r="Q1247" i="9"/>
  <c r="R1247" i="9"/>
  <c r="S1247" i="9"/>
  <c r="T1247" i="9"/>
  <c r="U1247" i="9"/>
  <c r="V1247" i="9"/>
  <c r="W1247" i="9"/>
  <c r="X1247" i="9"/>
  <c r="Y1247" i="9"/>
  <c r="Z1247" i="9"/>
  <c r="AA1247" i="9"/>
  <c r="AB1247" i="9"/>
  <c r="AC1247" i="9"/>
  <c r="AD1247" i="9"/>
  <c r="AE1247" i="9"/>
  <c r="AF1247" i="9"/>
  <c r="AG1247" i="9"/>
  <c r="AH1247" i="9"/>
  <c r="AI1247" i="9"/>
  <c r="AJ1247" i="9"/>
  <c r="AK1247" i="9"/>
  <c r="AL1247" i="9"/>
  <c r="AM1247" i="9"/>
  <c r="AN1247" i="9"/>
  <c r="AO1247" i="9"/>
  <c r="AP1247" i="9"/>
  <c r="AQ1247" i="9"/>
  <c r="AR1247" i="9"/>
  <c r="AS1247" i="9"/>
  <c r="AT1247" i="9"/>
  <c r="AU1247" i="9"/>
  <c r="AV1247" i="9"/>
  <c r="AW1247" i="9"/>
  <c r="AX1247" i="9"/>
  <c r="AY1247" i="9"/>
  <c r="AZ1247" i="9"/>
  <c r="BA1247" i="9"/>
  <c r="BB1247" i="9"/>
  <c r="BC1247" i="9"/>
  <c r="BD1247" i="9"/>
  <c r="BE1247" i="9"/>
  <c r="BF1247" i="9"/>
  <c r="BG1247" i="9"/>
  <c r="BH1247" i="9"/>
  <c r="BI1247" i="9"/>
  <c r="BJ1247" i="9"/>
  <c r="BK1247" i="9"/>
  <c r="B1248" i="9"/>
  <c r="BL1248" i="9" s="1"/>
  <c r="C1248" i="9"/>
  <c r="D1248" i="9"/>
  <c r="F1248" i="9" s="1"/>
  <c r="E1248" i="9"/>
  <c r="G1248" i="9"/>
  <c r="H1248" i="9"/>
  <c r="I1248" i="9"/>
  <c r="J1248" i="9"/>
  <c r="K1248" i="9"/>
  <c r="L1248" i="9"/>
  <c r="M1248" i="9"/>
  <c r="N1248" i="9"/>
  <c r="O1248" i="9"/>
  <c r="P1248" i="9"/>
  <c r="Q1248" i="9"/>
  <c r="R1248" i="9"/>
  <c r="S1248" i="9"/>
  <c r="T1248" i="9"/>
  <c r="U1248" i="9"/>
  <c r="V1248" i="9"/>
  <c r="W1248" i="9"/>
  <c r="X1248" i="9"/>
  <c r="Y1248" i="9"/>
  <c r="Z1248" i="9"/>
  <c r="AA1248" i="9"/>
  <c r="AB1248" i="9"/>
  <c r="AC1248" i="9"/>
  <c r="AD1248" i="9"/>
  <c r="AE1248" i="9"/>
  <c r="AF1248" i="9"/>
  <c r="AG1248" i="9"/>
  <c r="AH1248" i="9"/>
  <c r="AI1248" i="9"/>
  <c r="AJ1248" i="9"/>
  <c r="AK1248" i="9"/>
  <c r="AL1248" i="9"/>
  <c r="AM1248" i="9"/>
  <c r="AN1248" i="9"/>
  <c r="AO1248" i="9"/>
  <c r="AP1248" i="9"/>
  <c r="AQ1248" i="9"/>
  <c r="AR1248" i="9"/>
  <c r="AS1248" i="9"/>
  <c r="AT1248" i="9"/>
  <c r="AU1248" i="9"/>
  <c r="AV1248" i="9"/>
  <c r="AW1248" i="9"/>
  <c r="AX1248" i="9"/>
  <c r="AY1248" i="9"/>
  <c r="AZ1248" i="9"/>
  <c r="BA1248" i="9"/>
  <c r="BB1248" i="9"/>
  <c r="BC1248" i="9"/>
  <c r="BD1248" i="9"/>
  <c r="BE1248" i="9"/>
  <c r="BF1248" i="9"/>
  <c r="BG1248" i="9"/>
  <c r="BH1248" i="9"/>
  <c r="BI1248" i="9"/>
  <c r="BJ1248" i="9"/>
  <c r="BK1248" i="9"/>
  <c r="B1249" i="9"/>
  <c r="BL1249" i="9" s="1"/>
  <c r="C1249" i="9"/>
  <c r="D1249" i="9"/>
  <c r="F1249" i="9" s="1"/>
  <c r="E1249" i="9"/>
  <c r="G1249" i="9"/>
  <c r="H1249" i="9"/>
  <c r="I1249" i="9"/>
  <c r="J1249" i="9"/>
  <c r="K1249" i="9"/>
  <c r="L1249" i="9"/>
  <c r="M1249" i="9"/>
  <c r="N1249" i="9"/>
  <c r="O1249" i="9"/>
  <c r="P1249" i="9"/>
  <c r="Q1249" i="9"/>
  <c r="R1249" i="9"/>
  <c r="S1249" i="9"/>
  <c r="T1249" i="9"/>
  <c r="U1249" i="9"/>
  <c r="V1249" i="9"/>
  <c r="W1249" i="9"/>
  <c r="X1249" i="9"/>
  <c r="Y1249" i="9"/>
  <c r="Z1249" i="9"/>
  <c r="AA1249" i="9"/>
  <c r="AB1249" i="9"/>
  <c r="AC1249" i="9"/>
  <c r="AD1249" i="9"/>
  <c r="AE1249" i="9"/>
  <c r="AF1249" i="9"/>
  <c r="AG1249" i="9"/>
  <c r="AH1249" i="9"/>
  <c r="AI1249" i="9"/>
  <c r="AJ1249" i="9"/>
  <c r="AK1249" i="9"/>
  <c r="AL1249" i="9"/>
  <c r="AM1249" i="9"/>
  <c r="AN1249" i="9"/>
  <c r="AO1249" i="9"/>
  <c r="AP1249" i="9"/>
  <c r="AQ1249" i="9"/>
  <c r="AR1249" i="9"/>
  <c r="AS1249" i="9"/>
  <c r="AT1249" i="9"/>
  <c r="AU1249" i="9"/>
  <c r="AV1249" i="9"/>
  <c r="AW1249" i="9"/>
  <c r="AX1249" i="9"/>
  <c r="AY1249" i="9"/>
  <c r="AZ1249" i="9"/>
  <c r="BA1249" i="9"/>
  <c r="BB1249" i="9"/>
  <c r="BC1249" i="9"/>
  <c r="BD1249" i="9"/>
  <c r="BE1249" i="9"/>
  <c r="BF1249" i="9"/>
  <c r="BG1249" i="9"/>
  <c r="BH1249" i="9"/>
  <c r="BI1249" i="9"/>
  <c r="BJ1249" i="9"/>
  <c r="BK1249" i="9"/>
  <c r="B1250" i="9"/>
  <c r="C1250" i="9"/>
  <c r="D1250" i="9"/>
  <c r="F1250" i="9" s="1"/>
  <c r="E1250" i="9"/>
  <c r="G1250" i="9"/>
  <c r="H1250" i="9"/>
  <c r="I1250" i="9"/>
  <c r="J1250" i="9"/>
  <c r="K1250" i="9"/>
  <c r="L1250" i="9"/>
  <c r="M1250" i="9"/>
  <c r="N1250" i="9"/>
  <c r="O1250" i="9"/>
  <c r="P1250" i="9"/>
  <c r="Q1250" i="9"/>
  <c r="R1250" i="9"/>
  <c r="S1250" i="9"/>
  <c r="T1250" i="9"/>
  <c r="U1250" i="9"/>
  <c r="V1250" i="9"/>
  <c r="W1250" i="9"/>
  <c r="X1250" i="9"/>
  <c r="Y1250" i="9"/>
  <c r="Z1250" i="9"/>
  <c r="AA1250" i="9"/>
  <c r="AB1250" i="9"/>
  <c r="AC1250" i="9"/>
  <c r="AD1250" i="9"/>
  <c r="AE1250" i="9"/>
  <c r="AF1250" i="9"/>
  <c r="AG1250" i="9"/>
  <c r="AH1250" i="9"/>
  <c r="AI1250" i="9"/>
  <c r="AJ1250" i="9"/>
  <c r="AK1250" i="9"/>
  <c r="AL1250" i="9"/>
  <c r="AM1250" i="9"/>
  <c r="AN1250" i="9"/>
  <c r="AO1250" i="9"/>
  <c r="AP1250" i="9"/>
  <c r="AQ1250" i="9"/>
  <c r="AR1250" i="9"/>
  <c r="AS1250" i="9"/>
  <c r="AT1250" i="9"/>
  <c r="AU1250" i="9"/>
  <c r="AV1250" i="9"/>
  <c r="AW1250" i="9"/>
  <c r="AX1250" i="9"/>
  <c r="AY1250" i="9"/>
  <c r="AZ1250" i="9"/>
  <c r="BA1250" i="9"/>
  <c r="BB1250" i="9"/>
  <c r="BC1250" i="9"/>
  <c r="BD1250" i="9"/>
  <c r="BE1250" i="9"/>
  <c r="BF1250" i="9"/>
  <c r="BG1250" i="9"/>
  <c r="BH1250" i="9"/>
  <c r="BI1250" i="9"/>
  <c r="BJ1250" i="9"/>
  <c r="BK1250" i="9"/>
  <c r="B1251" i="9"/>
  <c r="C1251" i="9"/>
  <c r="D1251" i="9"/>
  <c r="F1251" i="9" s="1"/>
  <c r="E1251" i="9"/>
  <c r="G1251" i="9"/>
  <c r="H1251" i="9"/>
  <c r="I1251" i="9"/>
  <c r="J1251" i="9"/>
  <c r="K1251" i="9"/>
  <c r="L1251" i="9"/>
  <c r="M1251" i="9"/>
  <c r="N1251" i="9"/>
  <c r="O1251" i="9"/>
  <c r="P1251" i="9"/>
  <c r="Q1251" i="9"/>
  <c r="R1251" i="9"/>
  <c r="S1251" i="9"/>
  <c r="T1251" i="9"/>
  <c r="U1251" i="9"/>
  <c r="V1251" i="9"/>
  <c r="W1251" i="9"/>
  <c r="X1251" i="9"/>
  <c r="Y1251" i="9"/>
  <c r="Z1251" i="9"/>
  <c r="AA1251" i="9"/>
  <c r="AB1251" i="9"/>
  <c r="AC1251" i="9"/>
  <c r="AD1251" i="9"/>
  <c r="AE1251" i="9"/>
  <c r="AF1251" i="9"/>
  <c r="AG1251" i="9"/>
  <c r="AH1251" i="9"/>
  <c r="AI1251" i="9"/>
  <c r="AJ1251" i="9"/>
  <c r="AK1251" i="9"/>
  <c r="AL1251" i="9"/>
  <c r="AM1251" i="9"/>
  <c r="AN1251" i="9"/>
  <c r="AO1251" i="9"/>
  <c r="AP1251" i="9"/>
  <c r="AQ1251" i="9"/>
  <c r="AR1251" i="9"/>
  <c r="AS1251" i="9"/>
  <c r="AT1251" i="9"/>
  <c r="AU1251" i="9"/>
  <c r="AV1251" i="9"/>
  <c r="AW1251" i="9"/>
  <c r="AX1251" i="9"/>
  <c r="AY1251" i="9"/>
  <c r="AZ1251" i="9"/>
  <c r="BA1251" i="9"/>
  <c r="BB1251" i="9"/>
  <c r="BC1251" i="9"/>
  <c r="BD1251" i="9"/>
  <c r="BE1251" i="9"/>
  <c r="BF1251" i="9"/>
  <c r="BG1251" i="9"/>
  <c r="BH1251" i="9"/>
  <c r="BI1251" i="9"/>
  <c r="BJ1251" i="9"/>
  <c r="BK1251" i="9"/>
  <c r="B1252" i="9"/>
  <c r="C1252" i="9"/>
  <c r="D1252" i="9"/>
  <c r="F1252" i="9" s="1"/>
  <c r="E1252" i="9"/>
  <c r="G1252" i="9"/>
  <c r="H1252" i="9"/>
  <c r="I1252" i="9"/>
  <c r="J1252" i="9"/>
  <c r="K1252" i="9"/>
  <c r="L1252" i="9"/>
  <c r="M1252" i="9"/>
  <c r="N1252" i="9"/>
  <c r="O1252" i="9"/>
  <c r="P1252" i="9"/>
  <c r="Q1252" i="9"/>
  <c r="R1252" i="9"/>
  <c r="S1252" i="9"/>
  <c r="T1252" i="9"/>
  <c r="U1252" i="9"/>
  <c r="V1252" i="9"/>
  <c r="W1252" i="9"/>
  <c r="X1252" i="9"/>
  <c r="Y1252" i="9"/>
  <c r="Z1252" i="9"/>
  <c r="AA1252" i="9"/>
  <c r="AB1252" i="9"/>
  <c r="AC1252" i="9"/>
  <c r="AD1252" i="9"/>
  <c r="AE1252" i="9"/>
  <c r="AF1252" i="9"/>
  <c r="AG1252" i="9"/>
  <c r="AH1252" i="9"/>
  <c r="AI1252" i="9"/>
  <c r="AJ1252" i="9"/>
  <c r="AK1252" i="9"/>
  <c r="AL1252" i="9"/>
  <c r="AM1252" i="9"/>
  <c r="AN1252" i="9"/>
  <c r="AO1252" i="9"/>
  <c r="AP1252" i="9"/>
  <c r="AQ1252" i="9"/>
  <c r="AR1252" i="9"/>
  <c r="AS1252" i="9"/>
  <c r="AT1252" i="9"/>
  <c r="AU1252" i="9"/>
  <c r="AV1252" i="9"/>
  <c r="AW1252" i="9"/>
  <c r="AX1252" i="9"/>
  <c r="AY1252" i="9"/>
  <c r="AZ1252" i="9"/>
  <c r="BA1252" i="9"/>
  <c r="BB1252" i="9"/>
  <c r="BC1252" i="9"/>
  <c r="BD1252" i="9"/>
  <c r="BE1252" i="9"/>
  <c r="BF1252" i="9"/>
  <c r="BG1252" i="9"/>
  <c r="BH1252" i="9"/>
  <c r="BI1252" i="9"/>
  <c r="BJ1252" i="9"/>
  <c r="BK1252" i="9"/>
  <c r="B1253" i="9"/>
  <c r="BM1253" i="9" s="1"/>
  <c r="C1253" i="9"/>
  <c r="D1253" i="9"/>
  <c r="F1253" i="9" s="1"/>
  <c r="E1253" i="9"/>
  <c r="G1253" i="9"/>
  <c r="H1253" i="9"/>
  <c r="I1253" i="9"/>
  <c r="J1253" i="9"/>
  <c r="K1253" i="9"/>
  <c r="L1253" i="9"/>
  <c r="M1253" i="9"/>
  <c r="N1253" i="9"/>
  <c r="O1253" i="9"/>
  <c r="P1253" i="9"/>
  <c r="Q1253" i="9"/>
  <c r="R1253" i="9"/>
  <c r="S1253" i="9"/>
  <c r="T1253" i="9"/>
  <c r="U1253" i="9"/>
  <c r="V1253" i="9"/>
  <c r="W1253" i="9"/>
  <c r="X1253" i="9"/>
  <c r="Y1253" i="9"/>
  <c r="Z1253" i="9"/>
  <c r="AA1253" i="9"/>
  <c r="AB1253" i="9"/>
  <c r="AC1253" i="9"/>
  <c r="AD1253" i="9"/>
  <c r="AE1253" i="9"/>
  <c r="AF1253" i="9"/>
  <c r="AG1253" i="9"/>
  <c r="AH1253" i="9"/>
  <c r="AI1253" i="9"/>
  <c r="AJ1253" i="9"/>
  <c r="AK1253" i="9"/>
  <c r="AL1253" i="9"/>
  <c r="AM1253" i="9"/>
  <c r="AN1253" i="9"/>
  <c r="AO1253" i="9"/>
  <c r="AP1253" i="9"/>
  <c r="AQ1253" i="9"/>
  <c r="AR1253" i="9"/>
  <c r="AS1253" i="9"/>
  <c r="AT1253" i="9"/>
  <c r="AU1253" i="9"/>
  <c r="AV1253" i="9"/>
  <c r="AW1253" i="9"/>
  <c r="AX1253" i="9"/>
  <c r="AY1253" i="9"/>
  <c r="AZ1253" i="9"/>
  <c r="BA1253" i="9"/>
  <c r="BB1253" i="9"/>
  <c r="BC1253" i="9"/>
  <c r="BD1253" i="9"/>
  <c r="BE1253" i="9"/>
  <c r="BF1253" i="9"/>
  <c r="BG1253" i="9"/>
  <c r="BH1253" i="9"/>
  <c r="BI1253" i="9"/>
  <c r="BJ1253" i="9"/>
  <c r="BK1253" i="9"/>
  <c r="B1254" i="9"/>
  <c r="BM1254" i="9" s="1"/>
  <c r="C1254" i="9"/>
  <c r="D1254" i="9"/>
  <c r="F1254" i="9" s="1"/>
  <c r="E1254" i="9"/>
  <c r="G1254" i="9"/>
  <c r="H1254" i="9"/>
  <c r="I1254" i="9"/>
  <c r="J1254" i="9"/>
  <c r="K1254" i="9"/>
  <c r="L1254" i="9"/>
  <c r="M1254" i="9"/>
  <c r="N1254" i="9"/>
  <c r="O1254" i="9"/>
  <c r="P1254" i="9"/>
  <c r="Q1254" i="9"/>
  <c r="R1254" i="9"/>
  <c r="S1254" i="9"/>
  <c r="T1254" i="9"/>
  <c r="U1254" i="9"/>
  <c r="V1254" i="9"/>
  <c r="W1254" i="9"/>
  <c r="X1254" i="9"/>
  <c r="Y1254" i="9"/>
  <c r="Z1254" i="9"/>
  <c r="AA1254" i="9"/>
  <c r="AB1254" i="9"/>
  <c r="AC1254" i="9"/>
  <c r="AD1254" i="9"/>
  <c r="AE1254" i="9"/>
  <c r="AF1254" i="9"/>
  <c r="AG1254" i="9"/>
  <c r="AH1254" i="9"/>
  <c r="AI1254" i="9"/>
  <c r="AJ1254" i="9"/>
  <c r="AK1254" i="9"/>
  <c r="AL1254" i="9"/>
  <c r="AM1254" i="9"/>
  <c r="AN1254" i="9"/>
  <c r="AO1254" i="9"/>
  <c r="AP1254" i="9"/>
  <c r="AQ1254" i="9"/>
  <c r="AR1254" i="9"/>
  <c r="AS1254" i="9"/>
  <c r="AT1254" i="9"/>
  <c r="AU1254" i="9"/>
  <c r="AV1254" i="9"/>
  <c r="AW1254" i="9"/>
  <c r="AX1254" i="9"/>
  <c r="AY1254" i="9"/>
  <c r="AZ1254" i="9"/>
  <c r="BA1254" i="9"/>
  <c r="BB1254" i="9"/>
  <c r="BC1254" i="9"/>
  <c r="BD1254" i="9"/>
  <c r="BE1254" i="9"/>
  <c r="BF1254" i="9"/>
  <c r="BG1254" i="9"/>
  <c r="BH1254" i="9"/>
  <c r="BI1254" i="9"/>
  <c r="BJ1254" i="9"/>
  <c r="BK1254" i="9"/>
  <c r="B1255" i="9"/>
  <c r="C1255" i="9"/>
  <c r="D1255" i="9"/>
  <c r="F1255" i="9" s="1"/>
  <c r="E1255" i="9"/>
  <c r="G1255" i="9"/>
  <c r="H1255" i="9"/>
  <c r="I1255" i="9"/>
  <c r="J1255" i="9"/>
  <c r="K1255" i="9"/>
  <c r="L1255" i="9"/>
  <c r="M1255" i="9"/>
  <c r="N1255" i="9"/>
  <c r="O1255" i="9"/>
  <c r="P1255" i="9"/>
  <c r="Q1255" i="9"/>
  <c r="R1255" i="9"/>
  <c r="S1255" i="9"/>
  <c r="T1255" i="9"/>
  <c r="U1255" i="9"/>
  <c r="V1255" i="9"/>
  <c r="W1255" i="9"/>
  <c r="X1255" i="9"/>
  <c r="Y1255" i="9"/>
  <c r="Z1255" i="9"/>
  <c r="AA1255" i="9"/>
  <c r="AB1255" i="9"/>
  <c r="AC1255" i="9"/>
  <c r="AD1255" i="9"/>
  <c r="AE1255" i="9"/>
  <c r="AF1255" i="9"/>
  <c r="AG1255" i="9"/>
  <c r="AH1255" i="9"/>
  <c r="AI1255" i="9"/>
  <c r="AJ1255" i="9"/>
  <c r="AK1255" i="9"/>
  <c r="AL1255" i="9"/>
  <c r="AM1255" i="9"/>
  <c r="AN1255" i="9"/>
  <c r="AO1255" i="9"/>
  <c r="AP1255" i="9"/>
  <c r="AQ1255" i="9"/>
  <c r="AR1255" i="9"/>
  <c r="AS1255" i="9"/>
  <c r="AT1255" i="9"/>
  <c r="AU1255" i="9"/>
  <c r="AV1255" i="9"/>
  <c r="AW1255" i="9"/>
  <c r="AX1255" i="9"/>
  <c r="AY1255" i="9"/>
  <c r="AZ1255" i="9"/>
  <c r="BA1255" i="9"/>
  <c r="BB1255" i="9"/>
  <c r="BC1255" i="9"/>
  <c r="BD1255" i="9"/>
  <c r="BE1255" i="9"/>
  <c r="BF1255" i="9"/>
  <c r="BG1255" i="9"/>
  <c r="BH1255" i="9"/>
  <c r="BI1255" i="9"/>
  <c r="BJ1255" i="9"/>
  <c r="BK1255" i="9"/>
  <c r="B1256" i="9"/>
  <c r="BP1256" i="9" s="1"/>
  <c r="C1256" i="9"/>
  <c r="D1256" i="9"/>
  <c r="F1256" i="9" s="1"/>
  <c r="E1256" i="9"/>
  <c r="G1256" i="9"/>
  <c r="H1256" i="9"/>
  <c r="I1256" i="9"/>
  <c r="J1256" i="9"/>
  <c r="K1256" i="9"/>
  <c r="L1256" i="9"/>
  <c r="M1256" i="9"/>
  <c r="N1256" i="9"/>
  <c r="O1256" i="9"/>
  <c r="P1256" i="9"/>
  <c r="Q1256" i="9"/>
  <c r="R1256" i="9"/>
  <c r="S1256" i="9"/>
  <c r="T1256" i="9"/>
  <c r="U1256" i="9"/>
  <c r="V1256" i="9"/>
  <c r="W1256" i="9"/>
  <c r="X1256" i="9"/>
  <c r="Y1256" i="9"/>
  <c r="Z1256" i="9"/>
  <c r="AA1256" i="9"/>
  <c r="AB1256" i="9"/>
  <c r="AC1256" i="9"/>
  <c r="AD1256" i="9"/>
  <c r="AE1256" i="9"/>
  <c r="AF1256" i="9"/>
  <c r="AG1256" i="9"/>
  <c r="AH1256" i="9"/>
  <c r="AI1256" i="9"/>
  <c r="AJ1256" i="9"/>
  <c r="AK1256" i="9"/>
  <c r="AL1256" i="9"/>
  <c r="AM1256" i="9"/>
  <c r="AN1256" i="9"/>
  <c r="AO1256" i="9"/>
  <c r="AP1256" i="9"/>
  <c r="AQ1256" i="9"/>
  <c r="AR1256" i="9"/>
  <c r="AS1256" i="9"/>
  <c r="AT1256" i="9"/>
  <c r="AU1256" i="9"/>
  <c r="AV1256" i="9"/>
  <c r="AW1256" i="9"/>
  <c r="AX1256" i="9"/>
  <c r="AY1256" i="9"/>
  <c r="AZ1256" i="9"/>
  <c r="BA1256" i="9"/>
  <c r="BB1256" i="9"/>
  <c r="BC1256" i="9"/>
  <c r="BD1256" i="9"/>
  <c r="BE1256" i="9"/>
  <c r="BF1256" i="9"/>
  <c r="BG1256" i="9"/>
  <c r="BH1256" i="9"/>
  <c r="BI1256" i="9"/>
  <c r="BJ1256" i="9"/>
  <c r="BK1256" i="9"/>
  <c r="B1257" i="9"/>
  <c r="BL1257" i="9" s="1"/>
  <c r="C1257" i="9"/>
  <c r="D1257" i="9"/>
  <c r="F1257" i="9" s="1"/>
  <c r="E1257" i="9"/>
  <c r="G1257" i="9"/>
  <c r="H1257" i="9"/>
  <c r="I1257" i="9"/>
  <c r="J1257" i="9"/>
  <c r="K1257" i="9"/>
  <c r="L1257" i="9"/>
  <c r="M1257" i="9"/>
  <c r="N1257" i="9"/>
  <c r="O1257" i="9"/>
  <c r="P1257" i="9"/>
  <c r="Q1257" i="9"/>
  <c r="R1257" i="9"/>
  <c r="S1257" i="9"/>
  <c r="T1257" i="9"/>
  <c r="U1257" i="9"/>
  <c r="V1257" i="9"/>
  <c r="W1257" i="9"/>
  <c r="X1257" i="9"/>
  <c r="Y1257" i="9"/>
  <c r="Z1257" i="9"/>
  <c r="AA1257" i="9"/>
  <c r="AB1257" i="9"/>
  <c r="AC1257" i="9"/>
  <c r="AD1257" i="9"/>
  <c r="AE1257" i="9"/>
  <c r="AF1257" i="9"/>
  <c r="AG1257" i="9"/>
  <c r="AH1257" i="9"/>
  <c r="AI1257" i="9"/>
  <c r="AJ1257" i="9"/>
  <c r="AK1257" i="9"/>
  <c r="AL1257" i="9"/>
  <c r="AM1257" i="9"/>
  <c r="AN1257" i="9"/>
  <c r="AO1257" i="9"/>
  <c r="AP1257" i="9"/>
  <c r="AQ1257" i="9"/>
  <c r="AR1257" i="9"/>
  <c r="AS1257" i="9"/>
  <c r="AT1257" i="9"/>
  <c r="AU1257" i="9"/>
  <c r="AV1257" i="9"/>
  <c r="AW1257" i="9"/>
  <c r="AX1257" i="9"/>
  <c r="AY1257" i="9"/>
  <c r="AZ1257" i="9"/>
  <c r="BA1257" i="9"/>
  <c r="BB1257" i="9"/>
  <c r="BC1257" i="9"/>
  <c r="BD1257" i="9"/>
  <c r="BE1257" i="9"/>
  <c r="BF1257" i="9"/>
  <c r="BG1257" i="9"/>
  <c r="BH1257" i="9"/>
  <c r="BI1257" i="9"/>
  <c r="BJ1257" i="9"/>
  <c r="BK1257" i="9"/>
  <c r="B1258" i="9"/>
  <c r="C1258" i="9"/>
  <c r="D1258" i="9"/>
  <c r="F1258" i="9" s="1"/>
  <c r="E1258" i="9"/>
  <c r="G1258" i="9"/>
  <c r="H1258" i="9"/>
  <c r="I1258" i="9"/>
  <c r="J1258" i="9"/>
  <c r="K1258" i="9"/>
  <c r="L1258" i="9"/>
  <c r="M1258" i="9"/>
  <c r="N1258" i="9"/>
  <c r="O1258" i="9"/>
  <c r="P1258" i="9"/>
  <c r="Q1258" i="9"/>
  <c r="R1258" i="9"/>
  <c r="S1258" i="9"/>
  <c r="T1258" i="9"/>
  <c r="U1258" i="9"/>
  <c r="V1258" i="9"/>
  <c r="W1258" i="9"/>
  <c r="X1258" i="9"/>
  <c r="Y1258" i="9"/>
  <c r="Z1258" i="9"/>
  <c r="AA1258" i="9"/>
  <c r="AB1258" i="9"/>
  <c r="AC1258" i="9"/>
  <c r="AD1258" i="9"/>
  <c r="AE1258" i="9"/>
  <c r="AF1258" i="9"/>
  <c r="AG1258" i="9"/>
  <c r="AH1258" i="9"/>
  <c r="AI1258" i="9"/>
  <c r="AJ1258" i="9"/>
  <c r="AK1258" i="9"/>
  <c r="AL1258" i="9"/>
  <c r="AM1258" i="9"/>
  <c r="AN1258" i="9"/>
  <c r="AO1258" i="9"/>
  <c r="AP1258" i="9"/>
  <c r="AQ1258" i="9"/>
  <c r="AR1258" i="9"/>
  <c r="AS1258" i="9"/>
  <c r="AT1258" i="9"/>
  <c r="AU1258" i="9"/>
  <c r="AV1258" i="9"/>
  <c r="AW1258" i="9"/>
  <c r="AX1258" i="9"/>
  <c r="AY1258" i="9"/>
  <c r="AZ1258" i="9"/>
  <c r="BA1258" i="9"/>
  <c r="BB1258" i="9"/>
  <c r="BC1258" i="9"/>
  <c r="BD1258" i="9"/>
  <c r="BE1258" i="9"/>
  <c r="BF1258" i="9"/>
  <c r="BG1258" i="9"/>
  <c r="BH1258" i="9"/>
  <c r="BI1258" i="9"/>
  <c r="BJ1258" i="9"/>
  <c r="BK1258" i="9"/>
  <c r="B1259" i="9"/>
  <c r="C1259" i="9"/>
  <c r="D1259" i="9"/>
  <c r="F1259" i="9" s="1"/>
  <c r="E1259" i="9"/>
  <c r="G1259" i="9"/>
  <c r="H1259" i="9"/>
  <c r="I1259" i="9"/>
  <c r="J1259" i="9"/>
  <c r="K1259" i="9"/>
  <c r="L1259" i="9"/>
  <c r="M1259" i="9"/>
  <c r="N1259" i="9"/>
  <c r="O1259" i="9"/>
  <c r="P1259" i="9"/>
  <c r="Q1259" i="9"/>
  <c r="R1259" i="9"/>
  <c r="S1259" i="9"/>
  <c r="T1259" i="9"/>
  <c r="U1259" i="9"/>
  <c r="V1259" i="9"/>
  <c r="W1259" i="9"/>
  <c r="X1259" i="9"/>
  <c r="Y1259" i="9"/>
  <c r="Z1259" i="9"/>
  <c r="AA1259" i="9"/>
  <c r="AB1259" i="9"/>
  <c r="AC1259" i="9"/>
  <c r="AD1259" i="9"/>
  <c r="AE1259" i="9"/>
  <c r="AF1259" i="9"/>
  <c r="AG1259" i="9"/>
  <c r="AH1259" i="9"/>
  <c r="AI1259" i="9"/>
  <c r="AJ1259" i="9"/>
  <c r="AK1259" i="9"/>
  <c r="AL1259" i="9"/>
  <c r="AM1259" i="9"/>
  <c r="AN1259" i="9"/>
  <c r="AO1259" i="9"/>
  <c r="AP1259" i="9"/>
  <c r="AQ1259" i="9"/>
  <c r="AR1259" i="9"/>
  <c r="AS1259" i="9"/>
  <c r="AT1259" i="9"/>
  <c r="AU1259" i="9"/>
  <c r="AV1259" i="9"/>
  <c r="AW1259" i="9"/>
  <c r="AX1259" i="9"/>
  <c r="AY1259" i="9"/>
  <c r="AZ1259" i="9"/>
  <c r="BA1259" i="9"/>
  <c r="BB1259" i="9"/>
  <c r="BC1259" i="9"/>
  <c r="BD1259" i="9"/>
  <c r="BE1259" i="9"/>
  <c r="BF1259" i="9"/>
  <c r="BG1259" i="9"/>
  <c r="BH1259" i="9"/>
  <c r="BI1259" i="9"/>
  <c r="BJ1259" i="9"/>
  <c r="BK1259" i="9"/>
  <c r="B1260" i="9"/>
  <c r="C1260" i="9"/>
  <c r="D1260" i="9"/>
  <c r="F1260" i="9" s="1"/>
  <c r="E1260" i="9"/>
  <c r="G1260" i="9"/>
  <c r="H1260" i="9"/>
  <c r="I1260" i="9"/>
  <c r="J1260" i="9"/>
  <c r="K1260" i="9"/>
  <c r="L1260" i="9"/>
  <c r="M1260" i="9"/>
  <c r="N1260" i="9"/>
  <c r="O1260" i="9"/>
  <c r="P1260" i="9"/>
  <c r="Q1260" i="9"/>
  <c r="R1260" i="9"/>
  <c r="S1260" i="9"/>
  <c r="T1260" i="9"/>
  <c r="U1260" i="9"/>
  <c r="V1260" i="9"/>
  <c r="W1260" i="9"/>
  <c r="X1260" i="9"/>
  <c r="Y1260" i="9"/>
  <c r="Z1260" i="9"/>
  <c r="AA1260" i="9"/>
  <c r="AB1260" i="9"/>
  <c r="AC1260" i="9"/>
  <c r="AD1260" i="9"/>
  <c r="AE1260" i="9"/>
  <c r="AF1260" i="9"/>
  <c r="AG1260" i="9"/>
  <c r="AH1260" i="9"/>
  <c r="AI1260" i="9"/>
  <c r="AJ1260" i="9"/>
  <c r="AK1260" i="9"/>
  <c r="AL1260" i="9"/>
  <c r="AM1260" i="9"/>
  <c r="AN1260" i="9"/>
  <c r="AO1260" i="9"/>
  <c r="AP1260" i="9"/>
  <c r="AQ1260" i="9"/>
  <c r="AR1260" i="9"/>
  <c r="AS1260" i="9"/>
  <c r="AT1260" i="9"/>
  <c r="AU1260" i="9"/>
  <c r="AV1260" i="9"/>
  <c r="AW1260" i="9"/>
  <c r="AX1260" i="9"/>
  <c r="AY1260" i="9"/>
  <c r="AZ1260" i="9"/>
  <c r="BA1260" i="9"/>
  <c r="BB1260" i="9"/>
  <c r="BC1260" i="9"/>
  <c r="BD1260" i="9"/>
  <c r="BE1260" i="9"/>
  <c r="BF1260" i="9"/>
  <c r="BG1260" i="9"/>
  <c r="BH1260" i="9"/>
  <c r="BI1260" i="9"/>
  <c r="BJ1260" i="9"/>
  <c r="BK1260" i="9"/>
  <c r="B1261" i="9"/>
  <c r="BP1261" i="9" s="1"/>
  <c r="C1261" i="9"/>
  <c r="D1261" i="9"/>
  <c r="F1261" i="9" s="1"/>
  <c r="E1261" i="9"/>
  <c r="G1261" i="9"/>
  <c r="H1261" i="9"/>
  <c r="I1261" i="9"/>
  <c r="J1261" i="9"/>
  <c r="K1261" i="9"/>
  <c r="L1261" i="9"/>
  <c r="M1261" i="9"/>
  <c r="N1261" i="9"/>
  <c r="O1261" i="9"/>
  <c r="P1261" i="9"/>
  <c r="Q1261" i="9"/>
  <c r="R1261" i="9"/>
  <c r="S1261" i="9"/>
  <c r="T1261" i="9"/>
  <c r="U1261" i="9"/>
  <c r="V1261" i="9"/>
  <c r="W1261" i="9"/>
  <c r="X1261" i="9"/>
  <c r="Y1261" i="9"/>
  <c r="Z1261" i="9"/>
  <c r="AA1261" i="9"/>
  <c r="AB1261" i="9"/>
  <c r="AC1261" i="9"/>
  <c r="AD1261" i="9"/>
  <c r="AE1261" i="9"/>
  <c r="AF1261" i="9"/>
  <c r="AG1261" i="9"/>
  <c r="AH1261" i="9"/>
  <c r="AI1261" i="9"/>
  <c r="AJ1261" i="9"/>
  <c r="AK1261" i="9"/>
  <c r="AL1261" i="9"/>
  <c r="AM1261" i="9"/>
  <c r="AN1261" i="9"/>
  <c r="AO1261" i="9"/>
  <c r="AP1261" i="9"/>
  <c r="AQ1261" i="9"/>
  <c r="AR1261" i="9"/>
  <c r="AS1261" i="9"/>
  <c r="AT1261" i="9"/>
  <c r="AU1261" i="9"/>
  <c r="AV1261" i="9"/>
  <c r="AW1261" i="9"/>
  <c r="AX1261" i="9"/>
  <c r="AY1261" i="9"/>
  <c r="AZ1261" i="9"/>
  <c r="BA1261" i="9"/>
  <c r="BB1261" i="9"/>
  <c r="BC1261" i="9"/>
  <c r="BD1261" i="9"/>
  <c r="BE1261" i="9"/>
  <c r="BF1261" i="9"/>
  <c r="BG1261" i="9"/>
  <c r="BH1261" i="9"/>
  <c r="BI1261" i="9"/>
  <c r="BJ1261" i="9"/>
  <c r="BK1261" i="9"/>
  <c r="B1262" i="9"/>
  <c r="BL1262" i="9" s="1"/>
  <c r="C1262" i="9"/>
  <c r="D1262" i="9"/>
  <c r="F1262" i="9" s="1"/>
  <c r="E1262" i="9"/>
  <c r="G1262" i="9"/>
  <c r="H1262" i="9"/>
  <c r="I1262" i="9"/>
  <c r="J1262" i="9"/>
  <c r="K1262" i="9"/>
  <c r="L1262" i="9"/>
  <c r="M1262" i="9"/>
  <c r="N1262" i="9"/>
  <c r="O1262" i="9"/>
  <c r="P1262" i="9"/>
  <c r="Q1262" i="9"/>
  <c r="R1262" i="9"/>
  <c r="S1262" i="9"/>
  <c r="T1262" i="9"/>
  <c r="U1262" i="9"/>
  <c r="V1262" i="9"/>
  <c r="W1262" i="9"/>
  <c r="X1262" i="9"/>
  <c r="Y1262" i="9"/>
  <c r="Z1262" i="9"/>
  <c r="AA1262" i="9"/>
  <c r="AB1262" i="9"/>
  <c r="AC1262" i="9"/>
  <c r="AD1262" i="9"/>
  <c r="AE1262" i="9"/>
  <c r="AF1262" i="9"/>
  <c r="AG1262" i="9"/>
  <c r="AH1262" i="9"/>
  <c r="AI1262" i="9"/>
  <c r="AJ1262" i="9"/>
  <c r="AK1262" i="9"/>
  <c r="AL1262" i="9"/>
  <c r="AM1262" i="9"/>
  <c r="AN1262" i="9"/>
  <c r="AO1262" i="9"/>
  <c r="AP1262" i="9"/>
  <c r="AQ1262" i="9"/>
  <c r="AR1262" i="9"/>
  <c r="AS1262" i="9"/>
  <c r="AT1262" i="9"/>
  <c r="AU1262" i="9"/>
  <c r="AV1262" i="9"/>
  <c r="AW1262" i="9"/>
  <c r="AX1262" i="9"/>
  <c r="AY1262" i="9"/>
  <c r="AZ1262" i="9"/>
  <c r="BA1262" i="9"/>
  <c r="BB1262" i="9"/>
  <c r="BC1262" i="9"/>
  <c r="BD1262" i="9"/>
  <c r="BE1262" i="9"/>
  <c r="BF1262" i="9"/>
  <c r="BG1262" i="9"/>
  <c r="BH1262" i="9"/>
  <c r="BI1262" i="9"/>
  <c r="BJ1262" i="9"/>
  <c r="BK1262" i="9"/>
  <c r="B1263" i="9"/>
  <c r="BL1263" i="9" s="1"/>
  <c r="C1263" i="9"/>
  <c r="D1263" i="9"/>
  <c r="F1263" i="9" s="1"/>
  <c r="E1263" i="9"/>
  <c r="G1263" i="9"/>
  <c r="H1263" i="9"/>
  <c r="I1263" i="9"/>
  <c r="J1263" i="9"/>
  <c r="K1263" i="9"/>
  <c r="L1263" i="9"/>
  <c r="M1263" i="9"/>
  <c r="N1263" i="9"/>
  <c r="O1263" i="9"/>
  <c r="P1263" i="9"/>
  <c r="Q1263" i="9"/>
  <c r="R1263" i="9"/>
  <c r="S1263" i="9"/>
  <c r="T1263" i="9"/>
  <c r="U1263" i="9"/>
  <c r="V1263" i="9"/>
  <c r="W1263" i="9"/>
  <c r="X1263" i="9"/>
  <c r="Y1263" i="9"/>
  <c r="Z1263" i="9"/>
  <c r="AA1263" i="9"/>
  <c r="AB1263" i="9"/>
  <c r="AC1263" i="9"/>
  <c r="AD1263" i="9"/>
  <c r="AE1263" i="9"/>
  <c r="AF1263" i="9"/>
  <c r="AG1263" i="9"/>
  <c r="AH1263" i="9"/>
  <c r="AI1263" i="9"/>
  <c r="AJ1263" i="9"/>
  <c r="AK1263" i="9"/>
  <c r="AL1263" i="9"/>
  <c r="AM1263" i="9"/>
  <c r="AN1263" i="9"/>
  <c r="AO1263" i="9"/>
  <c r="AP1263" i="9"/>
  <c r="AQ1263" i="9"/>
  <c r="AR1263" i="9"/>
  <c r="AS1263" i="9"/>
  <c r="AT1263" i="9"/>
  <c r="AU1263" i="9"/>
  <c r="AV1263" i="9"/>
  <c r="AW1263" i="9"/>
  <c r="AX1263" i="9"/>
  <c r="AY1263" i="9"/>
  <c r="AZ1263" i="9"/>
  <c r="BA1263" i="9"/>
  <c r="BB1263" i="9"/>
  <c r="BC1263" i="9"/>
  <c r="BD1263" i="9"/>
  <c r="BE1263" i="9"/>
  <c r="BF1263" i="9"/>
  <c r="BG1263" i="9"/>
  <c r="BH1263" i="9"/>
  <c r="BI1263" i="9"/>
  <c r="BJ1263" i="9"/>
  <c r="BK1263" i="9"/>
  <c r="B1264" i="9"/>
  <c r="C1264" i="9"/>
  <c r="D1264" i="9"/>
  <c r="F1264" i="9" s="1"/>
  <c r="E1264" i="9"/>
  <c r="G1264" i="9"/>
  <c r="H1264" i="9"/>
  <c r="I1264" i="9"/>
  <c r="J1264" i="9"/>
  <c r="K1264" i="9"/>
  <c r="L1264" i="9"/>
  <c r="M1264" i="9"/>
  <c r="N1264" i="9"/>
  <c r="O1264" i="9"/>
  <c r="P1264" i="9"/>
  <c r="Q1264" i="9"/>
  <c r="R1264" i="9"/>
  <c r="S1264" i="9"/>
  <c r="T1264" i="9"/>
  <c r="U1264" i="9"/>
  <c r="V1264" i="9"/>
  <c r="W1264" i="9"/>
  <c r="X1264" i="9"/>
  <c r="Y1264" i="9"/>
  <c r="Z1264" i="9"/>
  <c r="AA1264" i="9"/>
  <c r="AB1264" i="9"/>
  <c r="AC1264" i="9"/>
  <c r="AD1264" i="9"/>
  <c r="AE1264" i="9"/>
  <c r="AF1264" i="9"/>
  <c r="AG1264" i="9"/>
  <c r="AH1264" i="9"/>
  <c r="AI1264" i="9"/>
  <c r="AJ1264" i="9"/>
  <c r="AK1264" i="9"/>
  <c r="AL1264" i="9"/>
  <c r="AM1264" i="9"/>
  <c r="AN1264" i="9"/>
  <c r="AO1264" i="9"/>
  <c r="AP1264" i="9"/>
  <c r="AQ1264" i="9"/>
  <c r="AR1264" i="9"/>
  <c r="AS1264" i="9"/>
  <c r="AT1264" i="9"/>
  <c r="AU1264" i="9"/>
  <c r="AV1264" i="9"/>
  <c r="AW1264" i="9"/>
  <c r="AX1264" i="9"/>
  <c r="AY1264" i="9"/>
  <c r="AZ1264" i="9"/>
  <c r="BA1264" i="9"/>
  <c r="BB1264" i="9"/>
  <c r="BC1264" i="9"/>
  <c r="BD1264" i="9"/>
  <c r="BE1264" i="9"/>
  <c r="BF1264" i="9"/>
  <c r="BG1264" i="9"/>
  <c r="BH1264" i="9"/>
  <c r="BI1264" i="9"/>
  <c r="BJ1264" i="9"/>
  <c r="BK1264" i="9"/>
  <c r="B1265" i="9"/>
  <c r="C1265" i="9"/>
  <c r="D1265" i="9"/>
  <c r="F1265" i="9" s="1"/>
  <c r="E1265" i="9"/>
  <c r="G1265" i="9"/>
  <c r="H1265" i="9"/>
  <c r="I1265" i="9"/>
  <c r="J1265" i="9"/>
  <c r="K1265" i="9"/>
  <c r="L1265" i="9"/>
  <c r="M1265" i="9"/>
  <c r="N1265" i="9"/>
  <c r="O1265" i="9"/>
  <c r="P1265" i="9"/>
  <c r="Q1265" i="9"/>
  <c r="R1265" i="9"/>
  <c r="S1265" i="9"/>
  <c r="T1265" i="9"/>
  <c r="U1265" i="9"/>
  <c r="V1265" i="9"/>
  <c r="W1265" i="9"/>
  <c r="X1265" i="9"/>
  <c r="Y1265" i="9"/>
  <c r="Z1265" i="9"/>
  <c r="AA1265" i="9"/>
  <c r="AB1265" i="9"/>
  <c r="AC1265" i="9"/>
  <c r="AD1265" i="9"/>
  <c r="AE1265" i="9"/>
  <c r="AF1265" i="9"/>
  <c r="AG1265" i="9"/>
  <c r="AH1265" i="9"/>
  <c r="AI1265" i="9"/>
  <c r="AJ1265" i="9"/>
  <c r="AK1265" i="9"/>
  <c r="AL1265" i="9"/>
  <c r="AM1265" i="9"/>
  <c r="AN1265" i="9"/>
  <c r="AO1265" i="9"/>
  <c r="AP1265" i="9"/>
  <c r="AQ1265" i="9"/>
  <c r="AR1265" i="9"/>
  <c r="AS1265" i="9"/>
  <c r="AT1265" i="9"/>
  <c r="AU1265" i="9"/>
  <c r="AV1265" i="9"/>
  <c r="AW1265" i="9"/>
  <c r="AX1265" i="9"/>
  <c r="AY1265" i="9"/>
  <c r="AZ1265" i="9"/>
  <c r="BA1265" i="9"/>
  <c r="BB1265" i="9"/>
  <c r="BC1265" i="9"/>
  <c r="BD1265" i="9"/>
  <c r="BE1265" i="9"/>
  <c r="BF1265" i="9"/>
  <c r="BG1265" i="9"/>
  <c r="BH1265" i="9"/>
  <c r="BI1265" i="9"/>
  <c r="BJ1265" i="9"/>
  <c r="BK1265" i="9"/>
  <c r="B1266" i="9"/>
  <c r="C1266" i="9"/>
  <c r="D1266" i="9"/>
  <c r="F1266" i="9" s="1"/>
  <c r="E1266" i="9"/>
  <c r="G1266" i="9"/>
  <c r="H1266" i="9"/>
  <c r="I1266" i="9"/>
  <c r="J1266" i="9"/>
  <c r="K1266" i="9"/>
  <c r="L1266" i="9"/>
  <c r="M1266" i="9"/>
  <c r="N1266" i="9"/>
  <c r="O1266" i="9"/>
  <c r="P1266" i="9"/>
  <c r="Q1266" i="9"/>
  <c r="R1266" i="9"/>
  <c r="S1266" i="9"/>
  <c r="T1266" i="9"/>
  <c r="U1266" i="9"/>
  <c r="V1266" i="9"/>
  <c r="W1266" i="9"/>
  <c r="X1266" i="9"/>
  <c r="Y1266" i="9"/>
  <c r="Z1266" i="9"/>
  <c r="AA1266" i="9"/>
  <c r="AB1266" i="9"/>
  <c r="AC1266" i="9"/>
  <c r="AD1266" i="9"/>
  <c r="AE1266" i="9"/>
  <c r="AF1266" i="9"/>
  <c r="AG1266" i="9"/>
  <c r="AH1266" i="9"/>
  <c r="AI1266" i="9"/>
  <c r="AJ1266" i="9"/>
  <c r="AK1266" i="9"/>
  <c r="AL1266" i="9"/>
  <c r="AM1266" i="9"/>
  <c r="AN1266" i="9"/>
  <c r="AO1266" i="9"/>
  <c r="AP1266" i="9"/>
  <c r="AQ1266" i="9"/>
  <c r="AR1266" i="9"/>
  <c r="AS1266" i="9"/>
  <c r="AT1266" i="9"/>
  <c r="AU1266" i="9"/>
  <c r="AV1266" i="9"/>
  <c r="AW1266" i="9"/>
  <c r="AX1266" i="9"/>
  <c r="AY1266" i="9"/>
  <c r="AZ1266" i="9"/>
  <c r="BA1266" i="9"/>
  <c r="BB1266" i="9"/>
  <c r="BC1266" i="9"/>
  <c r="BD1266" i="9"/>
  <c r="BE1266" i="9"/>
  <c r="BF1266" i="9"/>
  <c r="BG1266" i="9"/>
  <c r="BH1266" i="9"/>
  <c r="BI1266" i="9"/>
  <c r="BJ1266" i="9"/>
  <c r="BK1266" i="9"/>
  <c r="B1267" i="9"/>
  <c r="BN1267" i="9" s="1"/>
  <c r="C1267" i="9"/>
  <c r="D1267" i="9"/>
  <c r="F1267" i="9" s="1"/>
  <c r="E1267" i="9"/>
  <c r="G1267" i="9"/>
  <c r="H1267" i="9"/>
  <c r="I1267" i="9"/>
  <c r="J1267" i="9"/>
  <c r="K1267" i="9"/>
  <c r="L1267" i="9"/>
  <c r="M1267" i="9"/>
  <c r="N1267" i="9"/>
  <c r="O1267" i="9"/>
  <c r="P1267" i="9"/>
  <c r="Q1267" i="9"/>
  <c r="R1267" i="9"/>
  <c r="S1267" i="9"/>
  <c r="T1267" i="9"/>
  <c r="U1267" i="9"/>
  <c r="V1267" i="9"/>
  <c r="W1267" i="9"/>
  <c r="X1267" i="9"/>
  <c r="Y1267" i="9"/>
  <c r="Z1267" i="9"/>
  <c r="AA1267" i="9"/>
  <c r="AB1267" i="9"/>
  <c r="AC1267" i="9"/>
  <c r="AD1267" i="9"/>
  <c r="AE1267" i="9"/>
  <c r="AF1267" i="9"/>
  <c r="AG1267" i="9"/>
  <c r="AH1267" i="9"/>
  <c r="AI1267" i="9"/>
  <c r="AJ1267" i="9"/>
  <c r="AK1267" i="9"/>
  <c r="AL1267" i="9"/>
  <c r="AM1267" i="9"/>
  <c r="AN1267" i="9"/>
  <c r="AO1267" i="9"/>
  <c r="AP1267" i="9"/>
  <c r="AQ1267" i="9"/>
  <c r="AR1267" i="9"/>
  <c r="AS1267" i="9"/>
  <c r="AT1267" i="9"/>
  <c r="AU1267" i="9"/>
  <c r="AV1267" i="9"/>
  <c r="AW1267" i="9"/>
  <c r="AX1267" i="9"/>
  <c r="AY1267" i="9"/>
  <c r="AZ1267" i="9"/>
  <c r="BA1267" i="9"/>
  <c r="BB1267" i="9"/>
  <c r="BC1267" i="9"/>
  <c r="BD1267" i="9"/>
  <c r="BE1267" i="9"/>
  <c r="BF1267" i="9"/>
  <c r="BG1267" i="9"/>
  <c r="BH1267" i="9"/>
  <c r="BI1267" i="9"/>
  <c r="BJ1267" i="9"/>
  <c r="BK1267" i="9"/>
  <c r="B1268" i="9"/>
  <c r="BL1268" i="9" s="1"/>
  <c r="C1268" i="9"/>
  <c r="D1268" i="9"/>
  <c r="F1268" i="9" s="1"/>
  <c r="E1268" i="9"/>
  <c r="G1268" i="9"/>
  <c r="H1268" i="9"/>
  <c r="I1268" i="9"/>
  <c r="J1268" i="9"/>
  <c r="K1268" i="9"/>
  <c r="L1268" i="9"/>
  <c r="M1268" i="9"/>
  <c r="N1268" i="9"/>
  <c r="O1268" i="9"/>
  <c r="P1268" i="9"/>
  <c r="Q1268" i="9"/>
  <c r="R1268" i="9"/>
  <c r="S1268" i="9"/>
  <c r="T1268" i="9"/>
  <c r="U1268" i="9"/>
  <c r="V1268" i="9"/>
  <c r="W1268" i="9"/>
  <c r="X1268" i="9"/>
  <c r="Y1268" i="9"/>
  <c r="Z1268" i="9"/>
  <c r="AA1268" i="9"/>
  <c r="AB1268" i="9"/>
  <c r="AC1268" i="9"/>
  <c r="AD1268" i="9"/>
  <c r="AE1268" i="9"/>
  <c r="AF1268" i="9"/>
  <c r="AG1268" i="9"/>
  <c r="AH1268" i="9"/>
  <c r="AI1268" i="9"/>
  <c r="AJ1268" i="9"/>
  <c r="AK1268" i="9"/>
  <c r="AL1268" i="9"/>
  <c r="AM1268" i="9"/>
  <c r="AN1268" i="9"/>
  <c r="AO1268" i="9"/>
  <c r="AP1268" i="9"/>
  <c r="AQ1268" i="9"/>
  <c r="AR1268" i="9"/>
  <c r="AS1268" i="9"/>
  <c r="AT1268" i="9"/>
  <c r="AU1268" i="9"/>
  <c r="AV1268" i="9"/>
  <c r="AW1268" i="9"/>
  <c r="AX1268" i="9"/>
  <c r="AY1268" i="9"/>
  <c r="AZ1268" i="9"/>
  <c r="BA1268" i="9"/>
  <c r="BB1268" i="9"/>
  <c r="BC1268" i="9"/>
  <c r="BD1268" i="9"/>
  <c r="BE1268" i="9"/>
  <c r="BF1268" i="9"/>
  <c r="BG1268" i="9"/>
  <c r="BH1268" i="9"/>
  <c r="BI1268" i="9"/>
  <c r="BJ1268" i="9"/>
  <c r="BK1268" i="9"/>
  <c r="B1269" i="9"/>
  <c r="C1269" i="9"/>
  <c r="D1269" i="9"/>
  <c r="F1269" i="9" s="1"/>
  <c r="E1269" i="9"/>
  <c r="G1269" i="9"/>
  <c r="H1269" i="9"/>
  <c r="I1269" i="9"/>
  <c r="J1269" i="9"/>
  <c r="K1269" i="9"/>
  <c r="L1269" i="9"/>
  <c r="M1269" i="9"/>
  <c r="N1269" i="9"/>
  <c r="O1269" i="9"/>
  <c r="P1269" i="9"/>
  <c r="Q1269" i="9"/>
  <c r="R1269" i="9"/>
  <c r="S1269" i="9"/>
  <c r="T1269" i="9"/>
  <c r="U1269" i="9"/>
  <c r="V1269" i="9"/>
  <c r="W1269" i="9"/>
  <c r="X1269" i="9"/>
  <c r="Y1269" i="9"/>
  <c r="Z1269" i="9"/>
  <c r="AA1269" i="9"/>
  <c r="AB1269" i="9"/>
  <c r="AC1269" i="9"/>
  <c r="AD1269" i="9"/>
  <c r="AE1269" i="9"/>
  <c r="AF1269" i="9"/>
  <c r="AG1269" i="9"/>
  <c r="AH1269" i="9"/>
  <c r="AI1269" i="9"/>
  <c r="AJ1269" i="9"/>
  <c r="AK1269" i="9"/>
  <c r="AL1269" i="9"/>
  <c r="AM1269" i="9"/>
  <c r="AN1269" i="9"/>
  <c r="AO1269" i="9"/>
  <c r="AP1269" i="9"/>
  <c r="AQ1269" i="9"/>
  <c r="AR1269" i="9"/>
  <c r="AS1269" i="9"/>
  <c r="AT1269" i="9"/>
  <c r="AU1269" i="9"/>
  <c r="AV1269" i="9"/>
  <c r="AW1269" i="9"/>
  <c r="AX1269" i="9"/>
  <c r="AY1269" i="9"/>
  <c r="AZ1269" i="9"/>
  <c r="BA1269" i="9"/>
  <c r="BB1269" i="9"/>
  <c r="BC1269" i="9"/>
  <c r="BD1269" i="9"/>
  <c r="BE1269" i="9"/>
  <c r="BF1269" i="9"/>
  <c r="BG1269" i="9"/>
  <c r="BH1269" i="9"/>
  <c r="BI1269" i="9"/>
  <c r="BJ1269" i="9"/>
  <c r="BK1269" i="9"/>
  <c r="B1270" i="9"/>
  <c r="BN1270" i="9" s="1"/>
  <c r="C1270" i="9"/>
  <c r="D1270" i="9"/>
  <c r="F1270" i="9" s="1"/>
  <c r="E1270" i="9"/>
  <c r="G1270" i="9"/>
  <c r="H1270" i="9"/>
  <c r="I1270" i="9"/>
  <c r="J1270" i="9"/>
  <c r="K1270" i="9"/>
  <c r="L1270" i="9"/>
  <c r="M1270" i="9"/>
  <c r="N1270" i="9"/>
  <c r="O1270" i="9"/>
  <c r="P1270" i="9"/>
  <c r="Q1270" i="9"/>
  <c r="R1270" i="9"/>
  <c r="S1270" i="9"/>
  <c r="T1270" i="9"/>
  <c r="U1270" i="9"/>
  <c r="V1270" i="9"/>
  <c r="W1270" i="9"/>
  <c r="X1270" i="9"/>
  <c r="Y1270" i="9"/>
  <c r="Z1270" i="9"/>
  <c r="AA1270" i="9"/>
  <c r="AB1270" i="9"/>
  <c r="AC1270" i="9"/>
  <c r="AD1270" i="9"/>
  <c r="AE1270" i="9"/>
  <c r="AF1270" i="9"/>
  <c r="AG1270" i="9"/>
  <c r="AH1270" i="9"/>
  <c r="AI1270" i="9"/>
  <c r="AJ1270" i="9"/>
  <c r="AK1270" i="9"/>
  <c r="AL1270" i="9"/>
  <c r="AM1270" i="9"/>
  <c r="AN1270" i="9"/>
  <c r="AO1270" i="9"/>
  <c r="AP1270" i="9"/>
  <c r="AQ1270" i="9"/>
  <c r="AR1270" i="9"/>
  <c r="AS1270" i="9"/>
  <c r="AT1270" i="9"/>
  <c r="AU1270" i="9"/>
  <c r="AV1270" i="9"/>
  <c r="AW1270" i="9"/>
  <c r="AX1270" i="9"/>
  <c r="AY1270" i="9"/>
  <c r="AZ1270" i="9"/>
  <c r="BA1270" i="9"/>
  <c r="BB1270" i="9"/>
  <c r="BC1270" i="9"/>
  <c r="BD1270" i="9"/>
  <c r="BE1270" i="9"/>
  <c r="BF1270" i="9"/>
  <c r="BG1270" i="9"/>
  <c r="BH1270" i="9"/>
  <c r="BI1270" i="9"/>
  <c r="BJ1270" i="9"/>
  <c r="BK1270" i="9"/>
  <c r="B1271" i="9"/>
  <c r="C1271" i="9"/>
  <c r="D1271" i="9"/>
  <c r="F1271" i="9" s="1"/>
  <c r="E1271" i="9"/>
  <c r="G1271" i="9"/>
  <c r="H1271" i="9"/>
  <c r="I1271" i="9"/>
  <c r="J1271" i="9"/>
  <c r="K1271" i="9"/>
  <c r="L1271" i="9"/>
  <c r="M1271" i="9"/>
  <c r="N1271" i="9"/>
  <c r="O1271" i="9"/>
  <c r="P1271" i="9"/>
  <c r="Q1271" i="9"/>
  <c r="R1271" i="9"/>
  <c r="S1271" i="9"/>
  <c r="T1271" i="9"/>
  <c r="U1271" i="9"/>
  <c r="V1271" i="9"/>
  <c r="W1271" i="9"/>
  <c r="X1271" i="9"/>
  <c r="Y1271" i="9"/>
  <c r="Z1271" i="9"/>
  <c r="AA1271" i="9"/>
  <c r="AB1271" i="9"/>
  <c r="AC1271" i="9"/>
  <c r="AD1271" i="9"/>
  <c r="AE1271" i="9"/>
  <c r="AF1271" i="9"/>
  <c r="AG1271" i="9"/>
  <c r="AH1271" i="9"/>
  <c r="AI1271" i="9"/>
  <c r="AJ1271" i="9"/>
  <c r="AK1271" i="9"/>
  <c r="AL1271" i="9"/>
  <c r="AM1271" i="9"/>
  <c r="AN1271" i="9"/>
  <c r="AO1271" i="9"/>
  <c r="AP1271" i="9"/>
  <c r="AQ1271" i="9"/>
  <c r="AR1271" i="9"/>
  <c r="AS1271" i="9"/>
  <c r="AT1271" i="9"/>
  <c r="AU1271" i="9"/>
  <c r="AV1271" i="9"/>
  <c r="AW1271" i="9"/>
  <c r="AX1271" i="9"/>
  <c r="AY1271" i="9"/>
  <c r="AZ1271" i="9"/>
  <c r="BA1271" i="9"/>
  <c r="BB1271" i="9"/>
  <c r="BC1271" i="9"/>
  <c r="BD1271" i="9"/>
  <c r="BE1271" i="9"/>
  <c r="BF1271" i="9"/>
  <c r="BG1271" i="9"/>
  <c r="BH1271" i="9"/>
  <c r="BI1271" i="9"/>
  <c r="BJ1271" i="9"/>
  <c r="BK1271" i="9"/>
  <c r="B1272" i="9"/>
  <c r="BN1272" i="9" s="1"/>
  <c r="C1272" i="9"/>
  <c r="D1272" i="9"/>
  <c r="F1272" i="9" s="1"/>
  <c r="E1272" i="9"/>
  <c r="G1272" i="9"/>
  <c r="H1272" i="9"/>
  <c r="I1272" i="9"/>
  <c r="J1272" i="9"/>
  <c r="K1272" i="9"/>
  <c r="L1272" i="9"/>
  <c r="M1272" i="9"/>
  <c r="N1272" i="9"/>
  <c r="O1272" i="9"/>
  <c r="P1272" i="9"/>
  <c r="Q1272" i="9"/>
  <c r="R1272" i="9"/>
  <c r="S1272" i="9"/>
  <c r="T1272" i="9"/>
  <c r="U1272" i="9"/>
  <c r="V1272" i="9"/>
  <c r="W1272" i="9"/>
  <c r="X1272" i="9"/>
  <c r="Y1272" i="9"/>
  <c r="Z1272" i="9"/>
  <c r="AA1272" i="9"/>
  <c r="AB1272" i="9"/>
  <c r="AC1272" i="9"/>
  <c r="AD1272" i="9"/>
  <c r="AE1272" i="9"/>
  <c r="AF1272" i="9"/>
  <c r="AG1272" i="9"/>
  <c r="AH1272" i="9"/>
  <c r="AI1272" i="9"/>
  <c r="AJ1272" i="9"/>
  <c r="AK1272" i="9"/>
  <c r="AL1272" i="9"/>
  <c r="AM1272" i="9"/>
  <c r="AN1272" i="9"/>
  <c r="AO1272" i="9"/>
  <c r="AP1272" i="9"/>
  <c r="AQ1272" i="9"/>
  <c r="AR1272" i="9"/>
  <c r="AS1272" i="9"/>
  <c r="AT1272" i="9"/>
  <c r="AU1272" i="9"/>
  <c r="AV1272" i="9"/>
  <c r="AW1272" i="9"/>
  <c r="AX1272" i="9"/>
  <c r="AY1272" i="9"/>
  <c r="AZ1272" i="9"/>
  <c r="BA1272" i="9"/>
  <c r="BB1272" i="9"/>
  <c r="BC1272" i="9"/>
  <c r="BD1272" i="9"/>
  <c r="BE1272" i="9"/>
  <c r="BF1272" i="9"/>
  <c r="BG1272" i="9"/>
  <c r="BH1272" i="9"/>
  <c r="BI1272" i="9"/>
  <c r="BJ1272" i="9"/>
  <c r="BK1272" i="9"/>
  <c r="B1273" i="9"/>
  <c r="C1273" i="9"/>
  <c r="D1273" i="9"/>
  <c r="F1273" i="9" s="1"/>
  <c r="E1273" i="9"/>
  <c r="G1273" i="9"/>
  <c r="H1273" i="9"/>
  <c r="I1273" i="9"/>
  <c r="J1273" i="9"/>
  <c r="K1273" i="9"/>
  <c r="L1273" i="9"/>
  <c r="M1273" i="9"/>
  <c r="N1273" i="9"/>
  <c r="O1273" i="9"/>
  <c r="P1273" i="9"/>
  <c r="Q1273" i="9"/>
  <c r="R1273" i="9"/>
  <c r="S1273" i="9"/>
  <c r="T1273" i="9"/>
  <c r="U1273" i="9"/>
  <c r="V1273" i="9"/>
  <c r="W1273" i="9"/>
  <c r="X1273" i="9"/>
  <c r="Y1273" i="9"/>
  <c r="Z1273" i="9"/>
  <c r="AA1273" i="9"/>
  <c r="AB1273" i="9"/>
  <c r="AC1273" i="9"/>
  <c r="AD1273" i="9"/>
  <c r="AE1273" i="9"/>
  <c r="AF1273" i="9"/>
  <c r="AG1273" i="9"/>
  <c r="AH1273" i="9"/>
  <c r="AI1273" i="9"/>
  <c r="AJ1273" i="9"/>
  <c r="AK1273" i="9"/>
  <c r="AL1273" i="9"/>
  <c r="AM1273" i="9"/>
  <c r="AN1273" i="9"/>
  <c r="AO1273" i="9"/>
  <c r="AP1273" i="9"/>
  <c r="AQ1273" i="9"/>
  <c r="AR1273" i="9"/>
  <c r="AS1273" i="9"/>
  <c r="AT1273" i="9"/>
  <c r="AU1273" i="9"/>
  <c r="AV1273" i="9"/>
  <c r="AW1273" i="9"/>
  <c r="AX1273" i="9"/>
  <c r="AY1273" i="9"/>
  <c r="AZ1273" i="9"/>
  <c r="BA1273" i="9"/>
  <c r="BB1273" i="9"/>
  <c r="BC1273" i="9"/>
  <c r="BD1273" i="9"/>
  <c r="BE1273" i="9"/>
  <c r="BF1273" i="9"/>
  <c r="BG1273" i="9"/>
  <c r="BH1273" i="9"/>
  <c r="BI1273" i="9"/>
  <c r="BJ1273" i="9"/>
  <c r="BK1273" i="9"/>
  <c r="B1274" i="9"/>
  <c r="C1274" i="9"/>
  <c r="D1274" i="9"/>
  <c r="F1274" i="9" s="1"/>
  <c r="E1274" i="9"/>
  <c r="G1274" i="9"/>
  <c r="H1274" i="9"/>
  <c r="I1274" i="9"/>
  <c r="J1274" i="9"/>
  <c r="K1274" i="9"/>
  <c r="L1274" i="9"/>
  <c r="M1274" i="9"/>
  <c r="N1274" i="9"/>
  <c r="O1274" i="9"/>
  <c r="P1274" i="9"/>
  <c r="Q1274" i="9"/>
  <c r="R1274" i="9"/>
  <c r="S1274" i="9"/>
  <c r="T1274" i="9"/>
  <c r="U1274" i="9"/>
  <c r="V1274" i="9"/>
  <c r="W1274" i="9"/>
  <c r="X1274" i="9"/>
  <c r="Y1274" i="9"/>
  <c r="Z1274" i="9"/>
  <c r="AA1274" i="9"/>
  <c r="AB1274" i="9"/>
  <c r="AC1274" i="9"/>
  <c r="AD1274" i="9"/>
  <c r="AE1274" i="9"/>
  <c r="AF1274" i="9"/>
  <c r="AG1274" i="9"/>
  <c r="AH1274" i="9"/>
  <c r="AI1274" i="9"/>
  <c r="AJ1274" i="9"/>
  <c r="AK1274" i="9"/>
  <c r="AL1274" i="9"/>
  <c r="AM1274" i="9"/>
  <c r="AN1274" i="9"/>
  <c r="AO1274" i="9"/>
  <c r="AP1274" i="9"/>
  <c r="AQ1274" i="9"/>
  <c r="AR1274" i="9"/>
  <c r="AS1274" i="9"/>
  <c r="AT1274" i="9"/>
  <c r="AU1274" i="9"/>
  <c r="AV1274" i="9"/>
  <c r="AW1274" i="9"/>
  <c r="AX1274" i="9"/>
  <c r="AY1274" i="9"/>
  <c r="AZ1274" i="9"/>
  <c r="BA1274" i="9"/>
  <c r="BB1274" i="9"/>
  <c r="BC1274" i="9"/>
  <c r="BD1274" i="9"/>
  <c r="BE1274" i="9"/>
  <c r="BF1274" i="9"/>
  <c r="BG1274" i="9"/>
  <c r="BH1274" i="9"/>
  <c r="BI1274" i="9"/>
  <c r="BJ1274" i="9"/>
  <c r="BK1274" i="9"/>
  <c r="B1275" i="9"/>
  <c r="C1275" i="9"/>
  <c r="D1275" i="9"/>
  <c r="F1275" i="9" s="1"/>
  <c r="E1275" i="9"/>
  <c r="G1275" i="9"/>
  <c r="H1275" i="9"/>
  <c r="I1275" i="9"/>
  <c r="J1275" i="9"/>
  <c r="K1275" i="9"/>
  <c r="L1275" i="9"/>
  <c r="M1275" i="9"/>
  <c r="N1275" i="9"/>
  <c r="O1275" i="9"/>
  <c r="P1275" i="9"/>
  <c r="Q1275" i="9"/>
  <c r="R1275" i="9"/>
  <c r="S1275" i="9"/>
  <c r="T1275" i="9"/>
  <c r="U1275" i="9"/>
  <c r="V1275" i="9"/>
  <c r="W1275" i="9"/>
  <c r="X1275" i="9"/>
  <c r="Y1275" i="9"/>
  <c r="Z1275" i="9"/>
  <c r="AA1275" i="9"/>
  <c r="AB1275" i="9"/>
  <c r="AC1275" i="9"/>
  <c r="AD1275" i="9"/>
  <c r="AE1275" i="9"/>
  <c r="AF1275" i="9"/>
  <c r="AG1275" i="9"/>
  <c r="AH1275" i="9"/>
  <c r="AI1275" i="9"/>
  <c r="AJ1275" i="9"/>
  <c r="AK1275" i="9"/>
  <c r="AL1275" i="9"/>
  <c r="AM1275" i="9"/>
  <c r="AN1275" i="9"/>
  <c r="AO1275" i="9"/>
  <c r="AP1275" i="9"/>
  <c r="AQ1275" i="9"/>
  <c r="AR1275" i="9"/>
  <c r="AS1275" i="9"/>
  <c r="AT1275" i="9"/>
  <c r="AU1275" i="9"/>
  <c r="AV1275" i="9"/>
  <c r="AW1275" i="9"/>
  <c r="AX1275" i="9"/>
  <c r="AY1275" i="9"/>
  <c r="AZ1275" i="9"/>
  <c r="BA1275" i="9"/>
  <c r="BB1275" i="9"/>
  <c r="BC1275" i="9"/>
  <c r="BD1275" i="9"/>
  <c r="BE1275" i="9"/>
  <c r="BF1275" i="9"/>
  <c r="BG1275" i="9"/>
  <c r="BH1275" i="9"/>
  <c r="BI1275" i="9"/>
  <c r="BJ1275" i="9"/>
  <c r="BK1275" i="9"/>
  <c r="B1276" i="9"/>
  <c r="BP1276" i="9" s="1"/>
  <c r="C1276" i="9"/>
  <c r="D1276" i="9"/>
  <c r="F1276" i="9" s="1"/>
  <c r="E1276" i="9"/>
  <c r="G1276" i="9"/>
  <c r="H1276" i="9"/>
  <c r="I1276" i="9"/>
  <c r="J1276" i="9"/>
  <c r="K1276" i="9"/>
  <c r="L1276" i="9"/>
  <c r="M1276" i="9"/>
  <c r="N1276" i="9"/>
  <c r="O1276" i="9"/>
  <c r="P1276" i="9"/>
  <c r="Q1276" i="9"/>
  <c r="R1276" i="9"/>
  <c r="S1276" i="9"/>
  <c r="T1276" i="9"/>
  <c r="U1276" i="9"/>
  <c r="V1276" i="9"/>
  <c r="W1276" i="9"/>
  <c r="X1276" i="9"/>
  <c r="Y1276" i="9"/>
  <c r="Z1276" i="9"/>
  <c r="AA1276" i="9"/>
  <c r="AB1276" i="9"/>
  <c r="AC1276" i="9"/>
  <c r="AD1276" i="9"/>
  <c r="AE1276" i="9"/>
  <c r="AF1276" i="9"/>
  <c r="AG1276" i="9"/>
  <c r="AH1276" i="9"/>
  <c r="AI1276" i="9"/>
  <c r="AJ1276" i="9"/>
  <c r="AK1276" i="9"/>
  <c r="AL1276" i="9"/>
  <c r="AM1276" i="9"/>
  <c r="AN1276" i="9"/>
  <c r="AO1276" i="9"/>
  <c r="AP1276" i="9"/>
  <c r="AQ1276" i="9"/>
  <c r="AR1276" i="9"/>
  <c r="AS1276" i="9"/>
  <c r="AT1276" i="9"/>
  <c r="AU1276" i="9"/>
  <c r="AV1276" i="9"/>
  <c r="AW1276" i="9"/>
  <c r="AX1276" i="9"/>
  <c r="AY1276" i="9"/>
  <c r="AZ1276" i="9"/>
  <c r="BA1276" i="9"/>
  <c r="BB1276" i="9"/>
  <c r="BC1276" i="9"/>
  <c r="BD1276" i="9"/>
  <c r="BE1276" i="9"/>
  <c r="BF1276" i="9"/>
  <c r="BG1276" i="9"/>
  <c r="BH1276" i="9"/>
  <c r="BI1276" i="9"/>
  <c r="BJ1276" i="9"/>
  <c r="BK1276" i="9"/>
  <c r="B1277" i="9"/>
  <c r="BN1277" i="9" s="1"/>
  <c r="C1277" i="9"/>
  <c r="D1277" i="9"/>
  <c r="F1277" i="9" s="1"/>
  <c r="E1277" i="9"/>
  <c r="G1277" i="9"/>
  <c r="H1277" i="9"/>
  <c r="I1277" i="9"/>
  <c r="J1277" i="9"/>
  <c r="K1277" i="9"/>
  <c r="L1277" i="9"/>
  <c r="M1277" i="9"/>
  <c r="N1277" i="9"/>
  <c r="O1277" i="9"/>
  <c r="P1277" i="9"/>
  <c r="Q1277" i="9"/>
  <c r="R1277" i="9"/>
  <c r="S1277" i="9"/>
  <c r="T1277" i="9"/>
  <c r="U1277" i="9"/>
  <c r="V1277" i="9"/>
  <c r="W1277" i="9"/>
  <c r="X1277" i="9"/>
  <c r="Y1277" i="9"/>
  <c r="Z1277" i="9"/>
  <c r="AA1277" i="9"/>
  <c r="AB1277" i="9"/>
  <c r="AC1277" i="9"/>
  <c r="AD1277" i="9"/>
  <c r="AE1277" i="9"/>
  <c r="AF1277" i="9"/>
  <c r="AG1277" i="9"/>
  <c r="AH1277" i="9"/>
  <c r="AI1277" i="9"/>
  <c r="AJ1277" i="9"/>
  <c r="AK1277" i="9"/>
  <c r="AL1277" i="9"/>
  <c r="AM1277" i="9"/>
  <c r="AN1277" i="9"/>
  <c r="AO1277" i="9"/>
  <c r="AP1277" i="9"/>
  <c r="AQ1277" i="9"/>
  <c r="AR1277" i="9"/>
  <c r="AS1277" i="9"/>
  <c r="AT1277" i="9"/>
  <c r="AU1277" i="9"/>
  <c r="AV1277" i="9"/>
  <c r="AW1277" i="9"/>
  <c r="AX1277" i="9"/>
  <c r="AY1277" i="9"/>
  <c r="AZ1277" i="9"/>
  <c r="BA1277" i="9"/>
  <c r="BB1277" i="9"/>
  <c r="BC1277" i="9"/>
  <c r="BD1277" i="9"/>
  <c r="BE1277" i="9"/>
  <c r="BF1277" i="9"/>
  <c r="BG1277" i="9"/>
  <c r="BH1277" i="9"/>
  <c r="BI1277" i="9"/>
  <c r="BJ1277" i="9"/>
  <c r="BK1277" i="9"/>
  <c r="B1278" i="9"/>
  <c r="BL1278" i="9" s="1"/>
  <c r="C1278" i="9"/>
  <c r="D1278" i="9"/>
  <c r="F1278" i="9" s="1"/>
  <c r="E1278" i="9"/>
  <c r="G1278" i="9"/>
  <c r="H1278" i="9"/>
  <c r="I1278" i="9"/>
  <c r="J1278" i="9"/>
  <c r="K1278" i="9"/>
  <c r="L1278" i="9"/>
  <c r="M1278" i="9"/>
  <c r="N1278" i="9"/>
  <c r="O1278" i="9"/>
  <c r="P1278" i="9"/>
  <c r="Q1278" i="9"/>
  <c r="R1278" i="9"/>
  <c r="S1278" i="9"/>
  <c r="T1278" i="9"/>
  <c r="U1278" i="9"/>
  <c r="V1278" i="9"/>
  <c r="W1278" i="9"/>
  <c r="X1278" i="9"/>
  <c r="Y1278" i="9"/>
  <c r="Z1278" i="9"/>
  <c r="AA1278" i="9"/>
  <c r="AB1278" i="9"/>
  <c r="AC1278" i="9"/>
  <c r="AD1278" i="9"/>
  <c r="AE1278" i="9"/>
  <c r="AF1278" i="9"/>
  <c r="AG1278" i="9"/>
  <c r="AH1278" i="9"/>
  <c r="AI1278" i="9"/>
  <c r="AJ1278" i="9"/>
  <c r="AK1278" i="9"/>
  <c r="AL1278" i="9"/>
  <c r="AM1278" i="9"/>
  <c r="AN1278" i="9"/>
  <c r="AO1278" i="9"/>
  <c r="AP1278" i="9"/>
  <c r="AQ1278" i="9"/>
  <c r="AR1278" i="9"/>
  <c r="AS1278" i="9"/>
  <c r="AT1278" i="9"/>
  <c r="AU1278" i="9"/>
  <c r="AV1278" i="9"/>
  <c r="AW1278" i="9"/>
  <c r="AX1278" i="9"/>
  <c r="AY1278" i="9"/>
  <c r="AZ1278" i="9"/>
  <c r="BA1278" i="9"/>
  <c r="BB1278" i="9"/>
  <c r="BC1278" i="9"/>
  <c r="BD1278" i="9"/>
  <c r="BE1278" i="9"/>
  <c r="BF1278" i="9"/>
  <c r="BG1278" i="9"/>
  <c r="BH1278" i="9"/>
  <c r="BI1278" i="9"/>
  <c r="BJ1278" i="9"/>
  <c r="BK1278" i="9"/>
  <c r="B1279" i="9"/>
  <c r="C1279" i="9"/>
  <c r="D1279" i="9"/>
  <c r="F1279" i="9" s="1"/>
  <c r="E1279" i="9"/>
  <c r="G1279" i="9"/>
  <c r="H1279" i="9"/>
  <c r="I1279" i="9"/>
  <c r="J1279" i="9"/>
  <c r="K1279" i="9"/>
  <c r="L1279" i="9"/>
  <c r="M1279" i="9"/>
  <c r="N1279" i="9"/>
  <c r="O1279" i="9"/>
  <c r="P1279" i="9"/>
  <c r="Q1279" i="9"/>
  <c r="R1279" i="9"/>
  <c r="S1279" i="9"/>
  <c r="T1279" i="9"/>
  <c r="U1279" i="9"/>
  <c r="V1279" i="9"/>
  <c r="W1279" i="9"/>
  <c r="X1279" i="9"/>
  <c r="Y1279" i="9"/>
  <c r="Z1279" i="9"/>
  <c r="AA1279" i="9"/>
  <c r="AB1279" i="9"/>
  <c r="AC1279" i="9"/>
  <c r="AD1279" i="9"/>
  <c r="AE1279" i="9"/>
  <c r="AF1279" i="9"/>
  <c r="AG1279" i="9"/>
  <c r="AH1279" i="9"/>
  <c r="AI1279" i="9"/>
  <c r="AJ1279" i="9"/>
  <c r="AK1279" i="9"/>
  <c r="AL1279" i="9"/>
  <c r="AM1279" i="9"/>
  <c r="AN1279" i="9"/>
  <c r="AO1279" i="9"/>
  <c r="AP1279" i="9"/>
  <c r="AQ1279" i="9"/>
  <c r="AR1279" i="9"/>
  <c r="AS1279" i="9"/>
  <c r="AT1279" i="9"/>
  <c r="AU1279" i="9"/>
  <c r="AV1279" i="9"/>
  <c r="AW1279" i="9"/>
  <c r="AX1279" i="9"/>
  <c r="AY1279" i="9"/>
  <c r="AZ1279" i="9"/>
  <c r="BA1279" i="9"/>
  <c r="BB1279" i="9"/>
  <c r="BC1279" i="9"/>
  <c r="BD1279" i="9"/>
  <c r="BE1279" i="9"/>
  <c r="BF1279" i="9"/>
  <c r="BG1279" i="9"/>
  <c r="BH1279" i="9"/>
  <c r="BI1279" i="9"/>
  <c r="BJ1279" i="9"/>
  <c r="BK1279" i="9"/>
  <c r="B1280" i="9"/>
  <c r="C1280" i="9"/>
  <c r="D1280" i="9"/>
  <c r="F1280" i="9" s="1"/>
  <c r="E1280" i="9"/>
  <c r="G1280" i="9"/>
  <c r="H1280" i="9"/>
  <c r="I1280" i="9"/>
  <c r="J1280" i="9"/>
  <c r="K1280" i="9"/>
  <c r="L1280" i="9"/>
  <c r="M1280" i="9"/>
  <c r="N1280" i="9"/>
  <c r="O1280" i="9"/>
  <c r="P1280" i="9"/>
  <c r="Q1280" i="9"/>
  <c r="R1280" i="9"/>
  <c r="S1280" i="9"/>
  <c r="T1280" i="9"/>
  <c r="U1280" i="9"/>
  <c r="V1280" i="9"/>
  <c r="W1280" i="9"/>
  <c r="X1280" i="9"/>
  <c r="Y1280" i="9"/>
  <c r="Z1280" i="9"/>
  <c r="AA1280" i="9"/>
  <c r="AB1280" i="9"/>
  <c r="AC1280" i="9"/>
  <c r="AD1280" i="9"/>
  <c r="AE1280" i="9"/>
  <c r="AF1280" i="9"/>
  <c r="AG1280" i="9"/>
  <c r="AH1280" i="9"/>
  <c r="AI1280" i="9"/>
  <c r="AJ1280" i="9"/>
  <c r="AK1280" i="9"/>
  <c r="AL1280" i="9"/>
  <c r="AM1280" i="9"/>
  <c r="AN1280" i="9"/>
  <c r="AO1280" i="9"/>
  <c r="AP1280" i="9"/>
  <c r="AQ1280" i="9"/>
  <c r="AR1280" i="9"/>
  <c r="AS1280" i="9"/>
  <c r="AT1280" i="9"/>
  <c r="AU1280" i="9"/>
  <c r="AV1280" i="9"/>
  <c r="AW1280" i="9"/>
  <c r="AX1280" i="9"/>
  <c r="AY1280" i="9"/>
  <c r="AZ1280" i="9"/>
  <c r="BA1280" i="9"/>
  <c r="BB1280" i="9"/>
  <c r="BC1280" i="9"/>
  <c r="BD1280" i="9"/>
  <c r="BE1280" i="9"/>
  <c r="BF1280" i="9"/>
  <c r="BG1280" i="9"/>
  <c r="BH1280" i="9"/>
  <c r="BI1280" i="9"/>
  <c r="BJ1280" i="9"/>
  <c r="BK1280" i="9"/>
  <c r="B1281" i="9"/>
  <c r="BP1281" i="9" s="1"/>
  <c r="C1281" i="9"/>
  <c r="D1281" i="9"/>
  <c r="F1281" i="9" s="1"/>
  <c r="E1281" i="9"/>
  <c r="G1281" i="9"/>
  <c r="H1281" i="9"/>
  <c r="I1281" i="9"/>
  <c r="J1281" i="9"/>
  <c r="K1281" i="9"/>
  <c r="L1281" i="9"/>
  <c r="M1281" i="9"/>
  <c r="N1281" i="9"/>
  <c r="O1281" i="9"/>
  <c r="P1281" i="9"/>
  <c r="Q1281" i="9"/>
  <c r="R1281" i="9"/>
  <c r="S1281" i="9"/>
  <c r="T1281" i="9"/>
  <c r="U1281" i="9"/>
  <c r="V1281" i="9"/>
  <c r="W1281" i="9"/>
  <c r="X1281" i="9"/>
  <c r="Y1281" i="9"/>
  <c r="Z1281" i="9"/>
  <c r="AA1281" i="9"/>
  <c r="AB1281" i="9"/>
  <c r="AC1281" i="9"/>
  <c r="AD1281" i="9"/>
  <c r="AE1281" i="9"/>
  <c r="AF1281" i="9"/>
  <c r="AG1281" i="9"/>
  <c r="AH1281" i="9"/>
  <c r="AI1281" i="9"/>
  <c r="AJ1281" i="9"/>
  <c r="AK1281" i="9"/>
  <c r="AL1281" i="9"/>
  <c r="AM1281" i="9"/>
  <c r="AN1281" i="9"/>
  <c r="AO1281" i="9"/>
  <c r="AP1281" i="9"/>
  <c r="AQ1281" i="9"/>
  <c r="AR1281" i="9"/>
  <c r="AS1281" i="9"/>
  <c r="AT1281" i="9"/>
  <c r="AU1281" i="9"/>
  <c r="AV1281" i="9"/>
  <c r="AW1281" i="9"/>
  <c r="AX1281" i="9"/>
  <c r="AY1281" i="9"/>
  <c r="AZ1281" i="9"/>
  <c r="BA1281" i="9"/>
  <c r="BB1281" i="9"/>
  <c r="BC1281" i="9"/>
  <c r="BD1281" i="9"/>
  <c r="BE1281" i="9"/>
  <c r="BF1281" i="9"/>
  <c r="BG1281" i="9"/>
  <c r="BH1281" i="9"/>
  <c r="BI1281" i="9"/>
  <c r="BJ1281" i="9"/>
  <c r="BK1281" i="9"/>
  <c r="B1282" i="9"/>
  <c r="C1282" i="9"/>
  <c r="D1282" i="9"/>
  <c r="F1282" i="9" s="1"/>
  <c r="E1282" i="9"/>
  <c r="G1282" i="9"/>
  <c r="H1282" i="9"/>
  <c r="I1282" i="9"/>
  <c r="J1282" i="9"/>
  <c r="K1282" i="9"/>
  <c r="L1282" i="9"/>
  <c r="M1282" i="9"/>
  <c r="N1282" i="9"/>
  <c r="O1282" i="9"/>
  <c r="P1282" i="9"/>
  <c r="Q1282" i="9"/>
  <c r="R1282" i="9"/>
  <c r="S1282" i="9"/>
  <c r="T1282" i="9"/>
  <c r="U1282" i="9"/>
  <c r="V1282" i="9"/>
  <c r="W1282" i="9"/>
  <c r="X1282" i="9"/>
  <c r="Y1282" i="9"/>
  <c r="Z1282" i="9"/>
  <c r="AA1282" i="9"/>
  <c r="AB1282" i="9"/>
  <c r="AC1282" i="9"/>
  <c r="AD1282" i="9"/>
  <c r="AE1282" i="9"/>
  <c r="AF1282" i="9"/>
  <c r="AG1282" i="9"/>
  <c r="AH1282" i="9"/>
  <c r="AI1282" i="9"/>
  <c r="AJ1282" i="9"/>
  <c r="AK1282" i="9"/>
  <c r="AL1282" i="9"/>
  <c r="AM1282" i="9"/>
  <c r="AN1282" i="9"/>
  <c r="AO1282" i="9"/>
  <c r="AP1282" i="9"/>
  <c r="AQ1282" i="9"/>
  <c r="AR1282" i="9"/>
  <c r="AS1282" i="9"/>
  <c r="AT1282" i="9"/>
  <c r="AU1282" i="9"/>
  <c r="AV1282" i="9"/>
  <c r="AW1282" i="9"/>
  <c r="AX1282" i="9"/>
  <c r="AY1282" i="9"/>
  <c r="AZ1282" i="9"/>
  <c r="BA1282" i="9"/>
  <c r="BB1282" i="9"/>
  <c r="BC1282" i="9"/>
  <c r="BD1282" i="9"/>
  <c r="BE1282" i="9"/>
  <c r="BF1282" i="9"/>
  <c r="BG1282" i="9"/>
  <c r="BH1282" i="9"/>
  <c r="BI1282" i="9"/>
  <c r="BJ1282" i="9"/>
  <c r="BK1282" i="9"/>
  <c r="B1283" i="9"/>
  <c r="BL1283" i="9" s="1"/>
  <c r="C1283" i="9"/>
  <c r="D1283" i="9"/>
  <c r="F1283" i="9" s="1"/>
  <c r="E1283" i="9"/>
  <c r="G1283" i="9"/>
  <c r="H1283" i="9"/>
  <c r="I1283" i="9"/>
  <c r="J1283" i="9"/>
  <c r="K1283" i="9"/>
  <c r="L1283" i="9"/>
  <c r="M1283" i="9"/>
  <c r="N1283" i="9"/>
  <c r="O1283" i="9"/>
  <c r="P1283" i="9"/>
  <c r="Q1283" i="9"/>
  <c r="R1283" i="9"/>
  <c r="S1283" i="9"/>
  <c r="T1283" i="9"/>
  <c r="U1283" i="9"/>
  <c r="V1283" i="9"/>
  <c r="W1283" i="9"/>
  <c r="X1283" i="9"/>
  <c r="Y1283" i="9"/>
  <c r="Z1283" i="9"/>
  <c r="AA1283" i="9"/>
  <c r="AB1283" i="9"/>
  <c r="AC1283" i="9"/>
  <c r="AD1283" i="9"/>
  <c r="AE1283" i="9"/>
  <c r="AF1283" i="9"/>
  <c r="AG1283" i="9"/>
  <c r="AH1283" i="9"/>
  <c r="AI1283" i="9"/>
  <c r="AJ1283" i="9"/>
  <c r="AK1283" i="9"/>
  <c r="AL1283" i="9"/>
  <c r="AM1283" i="9"/>
  <c r="AN1283" i="9"/>
  <c r="AO1283" i="9"/>
  <c r="AP1283" i="9"/>
  <c r="AQ1283" i="9"/>
  <c r="AR1283" i="9"/>
  <c r="AS1283" i="9"/>
  <c r="AT1283" i="9"/>
  <c r="AU1283" i="9"/>
  <c r="AV1283" i="9"/>
  <c r="AW1283" i="9"/>
  <c r="AX1283" i="9"/>
  <c r="AY1283" i="9"/>
  <c r="AZ1283" i="9"/>
  <c r="BA1283" i="9"/>
  <c r="BB1283" i="9"/>
  <c r="BC1283" i="9"/>
  <c r="BD1283" i="9"/>
  <c r="BE1283" i="9"/>
  <c r="BF1283" i="9"/>
  <c r="BG1283" i="9"/>
  <c r="BH1283" i="9"/>
  <c r="BI1283" i="9"/>
  <c r="BJ1283" i="9"/>
  <c r="BK1283" i="9"/>
  <c r="B1284" i="9"/>
  <c r="C1284" i="9"/>
  <c r="D1284" i="9"/>
  <c r="F1284" i="9" s="1"/>
  <c r="E1284" i="9"/>
  <c r="G1284" i="9"/>
  <c r="H1284" i="9"/>
  <c r="I1284" i="9"/>
  <c r="J1284" i="9"/>
  <c r="K1284" i="9"/>
  <c r="L1284" i="9"/>
  <c r="M1284" i="9"/>
  <c r="N1284" i="9"/>
  <c r="O1284" i="9"/>
  <c r="P1284" i="9"/>
  <c r="Q1284" i="9"/>
  <c r="R1284" i="9"/>
  <c r="S1284" i="9"/>
  <c r="T1284" i="9"/>
  <c r="U1284" i="9"/>
  <c r="V1284" i="9"/>
  <c r="W1284" i="9"/>
  <c r="X1284" i="9"/>
  <c r="Y1284" i="9"/>
  <c r="Z1284" i="9"/>
  <c r="AA1284" i="9"/>
  <c r="AB1284" i="9"/>
  <c r="AC1284" i="9"/>
  <c r="AD1284" i="9"/>
  <c r="AE1284" i="9"/>
  <c r="AF1284" i="9"/>
  <c r="AG1284" i="9"/>
  <c r="AH1284" i="9"/>
  <c r="AI1284" i="9"/>
  <c r="AJ1284" i="9"/>
  <c r="AK1284" i="9"/>
  <c r="AL1284" i="9"/>
  <c r="AM1284" i="9"/>
  <c r="AN1284" i="9"/>
  <c r="AO1284" i="9"/>
  <c r="AP1284" i="9"/>
  <c r="AQ1284" i="9"/>
  <c r="AR1284" i="9"/>
  <c r="AS1284" i="9"/>
  <c r="AT1284" i="9"/>
  <c r="AU1284" i="9"/>
  <c r="AV1284" i="9"/>
  <c r="AW1284" i="9"/>
  <c r="AX1284" i="9"/>
  <c r="AY1284" i="9"/>
  <c r="AZ1284" i="9"/>
  <c r="BA1284" i="9"/>
  <c r="BB1284" i="9"/>
  <c r="BC1284" i="9"/>
  <c r="BD1284" i="9"/>
  <c r="BE1284" i="9"/>
  <c r="BF1284" i="9"/>
  <c r="BG1284" i="9"/>
  <c r="BH1284" i="9"/>
  <c r="BI1284" i="9"/>
  <c r="BJ1284" i="9"/>
  <c r="BK1284" i="9"/>
  <c r="B1285" i="9"/>
  <c r="C1285" i="9"/>
  <c r="D1285" i="9"/>
  <c r="F1285" i="9" s="1"/>
  <c r="E1285" i="9"/>
  <c r="G1285" i="9"/>
  <c r="H1285" i="9"/>
  <c r="I1285" i="9"/>
  <c r="J1285" i="9"/>
  <c r="K1285" i="9"/>
  <c r="L1285" i="9"/>
  <c r="M1285" i="9"/>
  <c r="N1285" i="9"/>
  <c r="O1285" i="9"/>
  <c r="P1285" i="9"/>
  <c r="Q1285" i="9"/>
  <c r="R1285" i="9"/>
  <c r="S1285" i="9"/>
  <c r="T1285" i="9"/>
  <c r="U1285" i="9"/>
  <c r="V1285" i="9"/>
  <c r="W1285" i="9"/>
  <c r="X1285" i="9"/>
  <c r="Y1285" i="9"/>
  <c r="Z1285" i="9"/>
  <c r="AA1285" i="9"/>
  <c r="AB1285" i="9"/>
  <c r="AC1285" i="9"/>
  <c r="AD1285" i="9"/>
  <c r="AE1285" i="9"/>
  <c r="AF1285" i="9"/>
  <c r="AG1285" i="9"/>
  <c r="AH1285" i="9"/>
  <c r="AI1285" i="9"/>
  <c r="AJ1285" i="9"/>
  <c r="AK1285" i="9"/>
  <c r="AL1285" i="9"/>
  <c r="AM1285" i="9"/>
  <c r="AN1285" i="9"/>
  <c r="AO1285" i="9"/>
  <c r="AP1285" i="9"/>
  <c r="AQ1285" i="9"/>
  <c r="AR1285" i="9"/>
  <c r="AS1285" i="9"/>
  <c r="AT1285" i="9"/>
  <c r="AU1285" i="9"/>
  <c r="AV1285" i="9"/>
  <c r="AW1285" i="9"/>
  <c r="AX1285" i="9"/>
  <c r="AY1285" i="9"/>
  <c r="AZ1285" i="9"/>
  <c r="BA1285" i="9"/>
  <c r="BB1285" i="9"/>
  <c r="BC1285" i="9"/>
  <c r="BD1285" i="9"/>
  <c r="BE1285" i="9"/>
  <c r="BF1285" i="9"/>
  <c r="BG1285" i="9"/>
  <c r="BH1285" i="9"/>
  <c r="BI1285" i="9"/>
  <c r="BJ1285" i="9"/>
  <c r="BK1285" i="9"/>
  <c r="B1286" i="9"/>
  <c r="BP1286" i="9" s="1"/>
  <c r="C1286" i="9"/>
  <c r="D1286" i="9"/>
  <c r="F1286" i="9" s="1"/>
  <c r="E1286" i="9"/>
  <c r="G1286" i="9"/>
  <c r="H1286" i="9"/>
  <c r="I1286" i="9"/>
  <c r="J1286" i="9"/>
  <c r="K1286" i="9"/>
  <c r="L1286" i="9"/>
  <c r="M1286" i="9"/>
  <c r="N1286" i="9"/>
  <c r="O1286" i="9"/>
  <c r="P1286" i="9"/>
  <c r="Q1286" i="9"/>
  <c r="R1286" i="9"/>
  <c r="S1286" i="9"/>
  <c r="T1286" i="9"/>
  <c r="U1286" i="9"/>
  <c r="V1286" i="9"/>
  <c r="W1286" i="9"/>
  <c r="X1286" i="9"/>
  <c r="Y1286" i="9"/>
  <c r="Z1286" i="9"/>
  <c r="AA1286" i="9"/>
  <c r="AB1286" i="9"/>
  <c r="AC1286" i="9"/>
  <c r="AD1286" i="9"/>
  <c r="AE1286" i="9"/>
  <c r="AF1286" i="9"/>
  <c r="AG1286" i="9"/>
  <c r="AH1286" i="9"/>
  <c r="AI1286" i="9"/>
  <c r="AJ1286" i="9"/>
  <c r="AK1286" i="9"/>
  <c r="AL1286" i="9"/>
  <c r="AM1286" i="9"/>
  <c r="AN1286" i="9"/>
  <c r="AO1286" i="9"/>
  <c r="AP1286" i="9"/>
  <c r="AQ1286" i="9"/>
  <c r="AR1286" i="9"/>
  <c r="AS1286" i="9"/>
  <c r="AT1286" i="9"/>
  <c r="AU1286" i="9"/>
  <c r="AV1286" i="9"/>
  <c r="AW1286" i="9"/>
  <c r="AX1286" i="9"/>
  <c r="AY1286" i="9"/>
  <c r="AZ1286" i="9"/>
  <c r="BA1286" i="9"/>
  <c r="BB1286" i="9"/>
  <c r="BC1286" i="9"/>
  <c r="BD1286" i="9"/>
  <c r="BE1286" i="9"/>
  <c r="BF1286" i="9"/>
  <c r="BG1286" i="9"/>
  <c r="BH1286" i="9"/>
  <c r="BI1286" i="9"/>
  <c r="BJ1286" i="9"/>
  <c r="BK1286" i="9"/>
  <c r="B1287" i="9"/>
  <c r="BN1287" i="9" s="1"/>
  <c r="C1287" i="9"/>
  <c r="D1287" i="9"/>
  <c r="F1287" i="9" s="1"/>
  <c r="E1287" i="9"/>
  <c r="G1287" i="9"/>
  <c r="H1287" i="9"/>
  <c r="I1287" i="9"/>
  <c r="J1287" i="9"/>
  <c r="K1287" i="9"/>
  <c r="L1287" i="9"/>
  <c r="M1287" i="9"/>
  <c r="N1287" i="9"/>
  <c r="O1287" i="9"/>
  <c r="P1287" i="9"/>
  <c r="Q1287" i="9"/>
  <c r="R1287" i="9"/>
  <c r="S1287" i="9"/>
  <c r="T1287" i="9"/>
  <c r="U1287" i="9"/>
  <c r="V1287" i="9"/>
  <c r="W1287" i="9"/>
  <c r="X1287" i="9"/>
  <c r="Y1287" i="9"/>
  <c r="Z1287" i="9"/>
  <c r="AA1287" i="9"/>
  <c r="AB1287" i="9"/>
  <c r="AC1287" i="9"/>
  <c r="AD1287" i="9"/>
  <c r="AE1287" i="9"/>
  <c r="AF1287" i="9"/>
  <c r="AG1287" i="9"/>
  <c r="AH1287" i="9"/>
  <c r="AI1287" i="9"/>
  <c r="AJ1287" i="9"/>
  <c r="AK1287" i="9"/>
  <c r="AL1287" i="9"/>
  <c r="AM1287" i="9"/>
  <c r="AN1287" i="9"/>
  <c r="AO1287" i="9"/>
  <c r="AP1287" i="9"/>
  <c r="AQ1287" i="9"/>
  <c r="AR1287" i="9"/>
  <c r="AS1287" i="9"/>
  <c r="AT1287" i="9"/>
  <c r="AU1287" i="9"/>
  <c r="AV1287" i="9"/>
  <c r="AW1287" i="9"/>
  <c r="AX1287" i="9"/>
  <c r="AY1287" i="9"/>
  <c r="AZ1287" i="9"/>
  <c r="BA1287" i="9"/>
  <c r="BB1287" i="9"/>
  <c r="BC1287" i="9"/>
  <c r="BD1287" i="9"/>
  <c r="BE1287" i="9"/>
  <c r="BF1287" i="9"/>
  <c r="BG1287" i="9"/>
  <c r="BH1287" i="9"/>
  <c r="BI1287" i="9"/>
  <c r="BJ1287" i="9"/>
  <c r="BK1287" i="9"/>
  <c r="B1288" i="9"/>
  <c r="C1288" i="9"/>
  <c r="D1288" i="9"/>
  <c r="F1288" i="9" s="1"/>
  <c r="E1288" i="9"/>
  <c r="G1288" i="9"/>
  <c r="H1288" i="9"/>
  <c r="I1288" i="9"/>
  <c r="J1288" i="9"/>
  <c r="K1288" i="9"/>
  <c r="L1288" i="9"/>
  <c r="M1288" i="9"/>
  <c r="N1288" i="9"/>
  <c r="O1288" i="9"/>
  <c r="P1288" i="9"/>
  <c r="Q1288" i="9"/>
  <c r="R1288" i="9"/>
  <c r="S1288" i="9"/>
  <c r="T1288" i="9"/>
  <c r="U1288" i="9"/>
  <c r="V1288" i="9"/>
  <c r="W1288" i="9"/>
  <c r="X1288" i="9"/>
  <c r="Y1288" i="9"/>
  <c r="Z1288" i="9"/>
  <c r="AA1288" i="9"/>
  <c r="AB1288" i="9"/>
  <c r="AC1288" i="9"/>
  <c r="AD1288" i="9"/>
  <c r="AE1288" i="9"/>
  <c r="AF1288" i="9"/>
  <c r="AG1288" i="9"/>
  <c r="AH1288" i="9"/>
  <c r="AI1288" i="9"/>
  <c r="AJ1288" i="9"/>
  <c r="AK1288" i="9"/>
  <c r="AL1288" i="9"/>
  <c r="AM1288" i="9"/>
  <c r="AN1288" i="9"/>
  <c r="AO1288" i="9"/>
  <c r="AP1288" i="9"/>
  <c r="AQ1288" i="9"/>
  <c r="AR1288" i="9"/>
  <c r="AS1288" i="9"/>
  <c r="AT1288" i="9"/>
  <c r="AU1288" i="9"/>
  <c r="AV1288" i="9"/>
  <c r="AW1288" i="9"/>
  <c r="AX1288" i="9"/>
  <c r="AY1288" i="9"/>
  <c r="AZ1288" i="9"/>
  <c r="BA1288" i="9"/>
  <c r="BB1288" i="9"/>
  <c r="BC1288" i="9"/>
  <c r="BD1288" i="9"/>
  <c r="BE1288" i="9"/>
  <c r="BF1288" i="9"/>
  <c r="BG1288" i="9"/>
  <c r="BH1288" i="9"/>
  <c r="BI1288" i="9"/>
  <c r="BJ1288" i="9"/>
  <c r="BK1288" i="9"/>
  <c r="B1289" i="9"/>
  <c r="C1289" i="9"/>
  <c r="D1289" i="9"/>
  <c r="F1289" i="9" s="1"/>
  <c r="E1289" i="9"/>
  <c r="G1289" i="9"/>
  <c r="H1289" i="9"/>
  <c r="I1289" i="9"/>
  <c r="J1289" i="9"/>
  <c r="K1289" i="9"/>
  <c r="L1289" i="9"/>
  <c r="M1289" i="9"/>
  <c r="N1289" i="9"/>
  <c r="O1289" i="9"/>
  <c r="P1289" i="9"/>
  <c r="Q1289" i="9"/>
  <c r="R1289" i="9"/>
  <c r="S1289" i="9"/>
  <c r="T1289" i="9"/>
  <c r="U1289" i="9"/>
  <c r="V1289" i="9"/>
  <c r="W1289" i="9"/>
  <c r="X1289" i="9"/>
  <c r="Y1289" i="9"/>
  <c r="Z1289" i="9"/>
  <c r="AA1289" i="9"/>
  <c r="AB1289" i="9"/>
  <c r="AC1289" i="9"/>
  <c r="AD1289" i="9"/>
  <c r="AE1289" i="9"/>
  <c r="AF1289" i="9"/>
  <c r="AG1289" i="9"/>
  <c r="AH1289" i="9"/>
  <c r="AI1289" i="9"/>
  <c r="AJ1289" i="9"/>
  <c r="AK1289" i="9"/>
  <c r="AL1289" i="9"/>
  <c r="AM1289" i="9"/>
  <c r="AN1289" i="9"/>
  <c r="AO1289" i="9"/>
  <c r="AP1289" i="9"/>
  <c r="AQ1289" i="9"/>
  <c r="AR1289" i="9"/>
  <c r="AS1289" i="9"/>
  <c r="AT1289" i="9"/>
  <c r="AU1289" i="9"/>
  <c r="AV1289" i="9"/>
  <c r="AW1289" i="9"/>
  <c r="AX1289" i="9"/>
  <c r="AY1289" i="9"/>
  <c r="AZ1289" i="9"/>
  <c r="BA1289" i="9"/>
  <c r="BB1289" i="9"/>
  <c r="BC1289" i="9"/>
  <c r="BD1289" i="9"/>
  <c r="BE1289" i="9"/>
  <c r="BF1289" i="9"/>
  <c r="BG1289" i="9"/>
  <c r="BH1289" i="9"/>
  <c r="BI1289" i="9"/>
  <c r="BJ1289" i="9"/>
  <c r="BK1289" i="9"/>
  <c r="B1290" i="9"/>
  <c r="C1290" i="9"/>
  <c r="D1290" i="9"/>
  <c r="F1290" i="9" s="1"/>
  <c r="E1290" i="9"/>
  <c r="G1290" i="9"/>
  <c r="H1290" i="9"/>
  <c r="I1290" i="9"/>
  <c r="J1290" i="9"/>
  <c r="K1290" i="9"/>
  <c r="L1290" i="9"/>
  <c r="M1290" i="9"/>
  <c r="N1290" i="9"/>
  <c r="O1290" i="9"/>
  <c r="P1290" i="9"/>
  <c r="Q1290" i="9"/>
  <c r="R1290" i="9"/>
  <c r="S1290" i="9"/>
  <c r="T1290" i="9"/>
  <c r="U1290" i="9"/>
  <c r="V1290" i="9"/>
  <c r="W1290" i="9"/>
  <c r="X1290" i="9"/>
  <c r="Y1290" i="9"/>
  <c r="Z1290" i="9"/>
  <c r="AA1290" i="9"/>
  <c r="AB1290" i="9"/>
  <c r="AC1290" i="9"/>
  <c r="AD1290" i="9"/>
  <c r="AE1290" i="9"/>
  <c r="AF1290" i="9"/>
  <c r="AG1290" i="9"/>
  <c r="AH1290" i="9"/>
  <c r="AI1290" i="9"/>
  <c r="AJ1290" i="9"/>
  <c r="AK1290" i="9"/>
  <c r="AL1290" i="9"/>
  <c r="AM1290" i="9"/>
  <c r="AN1290" i="9"/>
  <c r="AO1290" i="9"/>
  <c r="AP1290" i="9"/>
  <c r="AQ1290" i="9"/>
  <c r="AR1290" i="9"/>
  <c r="AS1290" i="9"/>
  <c r="AT1290" i="9"/>
  <c r="AU1290" i="9"/>
  <c r="AV1290" i="9"/>
  <c r="AW1290" i="9"/>
  <c r="AX1290" i="9"/>
  <c r="AY1290" i="9"/>
  <c r="AZ1290" i="9"/>
  <c r="BA1290" i="9"/>
  <c r="BB1290" i="9"/>
  <c r="BC1290" i="9"/>
  <c r="BD1290" i="9"/>
  <c r="BE1290" i="9"/>
  <c r="BF1290" i="9"/>
  <c r="BG1290" i="9"/>
  <c r="BH1290" i="9"/>
  <c r="BI1290" i="9"/>
  <c r="BJ1290" i="9"/>
  <c r="BK1290" i="9"/>
  <c r="B1291" i="9"/>
  <c r="BP1291" i="9" s="1"/>
  <c r="C1291" i="9"/>
  <c r="D1291" i="9"/>
  <c r="F1291" i="9" s="1"/>
  <c r="E1291" i="9"/>
  <c r="G1291" i="9"/>
  <c r="H1291" i="9"/>
  <c r="I1291" i="9"/>
  <c r="J1291" i="9"/>
  <c r="K1291" i="9"/>
  <c r="L1291" i="9"/>
  <c r="M1291" i="9"/>
  <c r="N1291" i="9"/>
  <c r="O1291" i="9"/>
  <c r="P1291" i="9"/>
  <c r="Q1291" i="9"/>
  <c r="R1291" i="9"/>
  <c r="S1291" i="9"/>
  <c r="T1291" i="9"/>
  <c r="U1291" i="9"/>
  <c r="V1291" i="9"/>
  <c r="W1291" i="9"/>
  <c r="X1291" i="9"/>
  <c r="Y1291" i="9"/>
  <c r="Z1291" i="9"/>
  <c r="AA1291" i="9"/>
  <c r="AB1291" i="9"/>
  <c r="AC1291" i="9"/>
  <c r="AD1291" i="9"/>
  <c r="AE1291" i="9"/>
  <c r="AF1291" i="9"/>
  <c r="AG1291" i="9"/>
  <c r="AH1291" i="9"/>
  <c r="AI1291" i="9"/>
  <c r="AJ1291" i="9"/>
  <c r="AK1291" i="9"/>
  <c r="AL1291" i="9"/>
  <c r="AM1291" i="9"/>
  <c r="AN1291" i="9"/>
  <c r="AO1291" i="9"/>
  <c r="AP1291" i="9"/>
  <c r="AQ1291" i="9"/>
  <c r="AR1291" i="9"/>
  <c r="AS1291" i="9"/>
  <c r="AT1291" i="9"/>
  <c r="AU1291" i="9"/>
  <c r="AV1291" i="9"/>
  <c r="AW1291" i="9"/>
  <c r="AX1291" i="9"/>
  <c r="AY1291" i="9"/>
  <c r="AZ1291" i="9"/>
  <c r="BA1291" i="9"/>
  <c r="BB1291" i="9"/>
  <c r="BC1291" i="9"/>
  <c r="BD1291" i="9"/>
  <c r="BE1291" i="9"/>
  <c r="BF1291" i="9"/>
  <c r="BG1291" i="9"/>
  <c r="BH1291" i="9"/>
  <c r="BI1291" i="9"/>
  <c r="BJ1291" i="9"/>
  <c r="BK1291" i="9"/>
  <c r="B1292" i="9"/>
  <c r="BN1292" i="9" s="1"/>
  <c r="C1292" i="9"/>
  <c r="D1292" i="9"/>
  <c r="F1292" i="9" s="1"/>
  <c r="E1292" i="9"/>
  <c r="G1292" i="9"/>
  <c r="H1292" i="9"/>
  <c r="I1292" i="9"/>
  <c r="J1292" i="9"/>
  <c r="K1292" i="9"/>
  <c r="L1292" i="9"/>
  <c r="M1292" i="9"/>
  <c r="N1292" i="9"/>
  <c r="O1292" i="9"/>
  <c r="P1292" i="9"/>
  <c r="Q1292" i="9"/>
  <c r="R1292" i="9"/>
  <c r="S1292" i="9"/>
  <c r="T1292" i="9"/>
  <c r="U1292" i="9"/>
  <c r="V1292" i="9"/>
  <c r="W1292" i="9"/>
  <c r="X1292" i="9"/>
  <c r="Y1292" i="9"/>
  <c r="Z1292" i="9"/>
  <c r="AA1292" i="9"/>
  <c r="AB1292" i="9"/>
  <c r="AC1292" i="9"/>
  <c r="AD1292" i="9"/>
  <c r="AE1292" i="9"/>
  <c r="AF1292" i="9"/>
  <c r="AG1292" i="9"/>
  <c r="AH1292" i="9"/>
  <c r="AI1292" i="9"/>
  <c r="AJ1292" i="9"/>
  <c r="AK1292" i="9"/>
  <c r="AL1292" i="9"/>
  <c r="AM1292" i="9"/>
  <c r="AN1292" i="9"/>
  <c r="AO1292" i="9"/>
  <c r="AP1292" i="9"/>
  <c r="AQ1292" i="9"/>
  <c r="AR1292" i="9"/>
  <c r="AS1292" i="9"/>
  <c r="AT1292" i="9"/>
  <c r="AU1292" i="9"/>
  <c r="AV1292" i="9"/>
  <c r="AW1292" i="9"/>
  <c r="AX1292" i="9"/>
  <c r="AY1292" i="9"/>
  <c r="AZ1292" i="9"/>
  <c r="BA1292" i="9"/>
  <c r="BB1292" i="9"/>
  <c r="BC1292" i="9"/>
  <c r="BD1292" i="9"/>
  <c r="BE1292" i="9"/>
  <c r="BF1292" i="9"/>
  <c r="BG1292" i="9"/>
  <c r="BH1292" i="9"/>
  <c r="BI1292" i="9"/>
  <c r="BJ1292" i="9"/>
  <c r="BK1292" i="9"/>
  <c r="B1293" i="9"/>
  <c r="C1293" i="9"/>
  <c r="D1293" i="9"/>
  <c r="F1293" i="9" s="1"/>
  <c r="E1293" i="9"/>
  <c r="G1293" i="9"/>
  <c r="H1293" i="9"/>
  <c r="I1293" i="9"/>
  <c r="J1293" i="9"/>
  <c r="K1293" i="9"/>
  <c r="L1293" i="9"/>
  <c r="M1293" i="9"/>
  <c r="N1293" i="9"/>
  <c r="O1293" i="9"/>
  <c r="P1293" i="9"/>
  <c r="Q1293" i="9"/>
  <c r="R1293" i="9"/>
  <c r="S1293" i="9"/>
  <c r="T1293" i="9"/>
  <c r="U1293" i="9"/>
  <c r="V1293" i="9"/>
  <c r="W1293" i="9"/>
  <c r="X1293" i="9"/>
  <c r="Y1293" i="9"/>
  <c r="Z1293" i="9"/>
  <c r="AA1293" i="9"/>
  <c r="AB1293" i="9"/>
  <c r="AC1293" i="9"/>
  <c r="AD1293" i="9"/>
  <c r="AE1293" i="9"/>
  <c r="AF1293" i="9"/>
  <c r="AG1293" i="9"/>
  <c r="AH1293" i="9"/>
  <c r="AI1293" i="9"/>
  <c r="AJ1293" i="9"/>
  <c r="AK1293" i="9"/>
  <c r="AL1293" i="9"/>
  <c r="AM1293" i="9"/>
  <c r="AN1293" i="9"/>
  <c r="AO1293" i="9"/>
  <c r="AP1293" i="9"/>
  <c r="AQ1293" i="9"/>
  <c r="AR1293" i="9"/>
  <c r="AS1293" i="9"/>
  <c r="AT1293" i="9"/>
  <c r="AU1293" i="9"/>
  <c r="AV1293" i="9"/>
  <c r="AW1293" i="9"/>
  <c r="AX1293" i="9"/>
  <c r="AY1293" i="9"/>
  <c r="AZ1293" i="9"/>
  <c r="BA1293" i="9"/>
  <c r="BB1293" i="9"/>
  <c r="BC1293" i="9"/>
  <c r="BD1293" i="9"/>
  <c r="BE1293" i="9"/>
  <c r="BF1293" i="9"/>
  <c r="BG1293" i="9"/>
  <c r="BH1293" i="9"/>
  <c r="BI1293" i="9"/>
  <c r="BJ1293" i="9"/>
  <c r="BK1293" i="9"/>
  <c r="B1294" i="9"/>
  <c r="C1294" i="9"/>
  <c r="D1294" i="9"/>
  <c r="F1294" i="9" s="1"/>
  <c r="E1294" i="9"/>
  <c r="G1294" i="9"/>
  <c r="H1294" i="9"/>
  <c r="I1294" i="9"/>
  <c r="J1294" i="9"/>
  <c r="K1294" i="9"/>
  <c r="L1294" i="9"/>
  <c r="M1294" i="9"/>
  <c r="N1294" i="9"/>
  <c r="O1294" i="9"/>
  <c r="P1294" i="9"/>
  <c r="Q1294" i="9"/>
  <c r="R1294" i="9"/>
  <c r="S1294" i="9"/>
  <c r="T1294" i="9"/>
  <c r="U1294" i="9"/>
  <c r="V1294" i="9"/>
  <c r="W1294" i="9"/>
  <c r="X1294" i="9"/>
  <c r="Y1294" i="9"/>
  <c r="Z1294" i="9"/>
  <c r="AA1294" i="9"/>
  <c r="AB1294" i="9"/>
  <c r="AC1294" i="9"/>
  <c r="AD1294" i="9"/>
  <c r="AE1294" i="9"/>
  <c r="AF1294" i="9"/>
  <c r="AG1294" i="9"/>
  <c r="AH1294" i="9"/>
  <c r="AI1294" i="9"/>
  <c r="AJ1294" i="9"/>
  <c r="AK1294" i="9"/>
  <c r="AL1294" i="9"/>
  <c r="AM1294" i="9"/>
  <c r="AN1294" i="9"/>
  <c r="AO1294" i="9"/>
  <c r="AP1294" i="9"/>
  <c r="AQ1294" i="9"/>
  <c r="AR1294" i="9"/>
  <c r="AS1294" i="9"/>
  <c r="AT1294" i="9"/>
  <c r="AU1294" i="9"/>
  <c r="AV1294" i="9"/>
  <c r="AW1294" i="9"/>
  <c r="AX1294" i="9"/>
  <c r="AY1294" i="9"/>
  <c r="AZ1294" i="9"/>
  <c r="BA1294" i="9"/>
  <c r="BB1294" i="9"/>
  <c r="BC1294" i="9"/>
  <c r="BD1294" i="9"/>
  <c r="BE1294" i="9"/>
  <c r="BF1294" i="9"/>
  <c r="BG1294" i="9"/>
  <c r="BH1294" i="9"/>
  <c r="BI1294" i="9"/>
  <c r="BJ1294" i="9"/>
  <c r="BK1294" i="9"/>
  <c r="B1295" i="9"/>
  <c r="BN1295" i="9" s="1"/>
  <c r="C1295" i="9"/>
  <c r="D1295" i="9"/>
  <c r="F1295" i="9" s="1"/>
  <c r="E1295" i="9"/>
  <c r="G1295" i="9"/>
  <c r="H1295" i="9"/>
  <c r="I1295" i="9"/>
  <c r="J1295" i="9"/>
  <c r="K1295" i="9"/>
  <c r="L1295" i="9"/>
  <c r="M1295" i="9"/>
  <c r="N1295" i="9"/>
  <c r="O1295" i="9"/>
  <c r="P1295" i="9"/>
  <c r="Q1295" i="9"/>
  <c r="R1295" i="9"/>
  <c r="S1295" i="9"/>
  <c r="T1295" i="9"/>
  <c r="U1295" i="9"/>
  <c r="V1295" i="9"/>
  <c r="W1295" i="9"/>
  <c r="X1295" i="9"/>
  <c r="Y1295" i="9"/>
  <c r="Z1295" i="9"/>
  <c r="AA1295" i="9"/>
  <c r="AB1295" i="9"/>
  <c r="AC1295" i="9"/>
  <c r="AD1295" i="9"/>
  <c r="AE1295" i="9"/>
  <c r="AF1295" i="9"/>
  <c r="AG1295" i="9"/>
  <c r="AH1295" i="9"/>
  <c r="AI1295" i="9"/>
  <c r="AJ1295" i="9"/>
  <c r="AK1295" i="9"/>
  <c r="AL1295" i="9"/>
  <c r="AM1295" i="9"/>
  <c r="AN1295" i="9"/>
  <c r="AO1295" i="9"/>
  <c r="AP1295" i="9"/>
  <c r="AQ1295" i="9"/>
  <c r="AR1295" i="9"/>
  <c r="AS1295" i="9"/>
  <c r="AT1295" i="9"/>
  <c r="AU1295" i="9"/>
  <c r="AV1295" i="9"/>
  <c r="AW1295" i="9"/>
  <c r="AX1295" i="9"/>
  <c r="AY1295" i="9"/>
  <c r="AZ1295" i="9"/>
  <c r="BA1295" i="9"/>
  <c r="BB1295" i="9"/>
  <c r="BC1295" i="9"/>
  <c r="BD1295" i="9"/>
  <c r="BE1295" i="9"/>
  <c r="BF1295" i="9"/>
  <c r="BG1295" i="9"/>
  <c r="BH1295" i="9"/>
  <c r="BI1295" i="9"/>
  <c r="BJ1295" i="9"/>
  <c r="BK1295" i="9"/>
  <c r="B1296" i="9"/>
  <c r="C1296" i="9"/>
  <c r="D1296" i="9"/>
  <c r="F1296" i="9" s="1"/>
  <c r="E1296" i="9"/>
  <c r="G1296" i="9"/>
  <c r="H1296" i="9"/>
  <c r="I1296" i="9"/>
  <c r="J1296" i="9"/>
  <c r="K1296" i="9"/>
  <c r="L1296" i="9"/>
  <c r="M1296" i="9"/>
  <c r="N1296" i="9"/>
  <c r="O1296" i="9"/>
  <c r="P1296" i="9"/>
  <c r="Q1296" i="9"/>
  <c r="R1296" i="9"/>
  <c r="S1296" i="9"/>
  <c r="T1296" i="9"/>
  <c r="U1296" i="9"/>
  <c r="V1296" i="9"/>
  <c r="W1296" i="9"/>
  <c r="X1296" i="9"/>
  <c r="Y1296" i="9"/>
  <c r="Z1296" i="9"/>
  <c r="AA1296" i="9"/>
  <c r="AB1296" i="9"/>
  <c r="AC1296" i="9"/>
  <c r="AD1296" i="9"/>
  <c r="AE1296" i="9"/>
  <c r="AF1296" i="9"/>
  <c r="AG1296" i="9"/>
  <c r="AH1296" i="9"/>
  <c r="AI1296" i="9"/>
  <c r="AJ1296" i="9"/>
  <c r="AK1296" i="9"/>
  <c r="AL1296" i="9"/>
  <c r="AM1296" i="9"/>
  <c r="AN1296" i="9"/>
  <c r="AO1296" i="9"/>
  <c r="AP1296" i="9"/>
  <c r="AQ1296" i="9"/>
  <c r="AR1296" i="9"/>
  <c r="AS1296" i="9"/>
  <c r="AT1296" i="9"/>
  <c r="AU1296" i="9"/>
  <c r="AV1296" i="9"/>
  <c r="AW1296" i="9"/>
  <c r="AX1296" i="9"/>
  <c r="AY1296" i="9"/>
  <c r="AZ1296" i="9"/>
  <c r="BA1296" i="9"/>
  <c r="BB1296" i="9"/>
  <c r="BC1296" i="9"/>
  <c r="BD1296" i="9"/>
  <c r="BE1296" i="9"/>
  <c r="BF1296" i="9"/>
  <c r="BG1296" i="9"/>
  <c r="BH1296" i="9"/>
  <c r="BI1296" i="9"/>
  <c r="BJ1296" i="9"/>
  <c r="BK1296" i="9"/>
  <c r="B1297" i="9"/>
  <c r="BN1297" i="9" s="1"/>
  <c r="C1297" i="9"/>
  <c r="D1297" i="9"/>
  <c r="F1297" i="9" s="1"/>
  <c r="E1297" i="9"/>
  <c r="G1297" i="9"/>
  <c r="H1297" i="9"/>
  <c r="I1297" i="9"/>
  <c r="J1297" i="9"/>
  <c r="K1297" i="9"/>
  <c r="L1297" i="9"/>
  <c r="M1297" i="9"/>
  <c r="N1297" i="9"/>
  <c r="O1297" i="9"/>
  <c r="P1297" i="9"/>
  <c r="Q1297" i="9"/>
  <c r="R1297" i="9"/>
  <c r="S1297" i="9"/>
  <c r="T1297" i="9"/>
  <c r="U1297" i="9"/>
  <c r="V1297" i="9"/>
  <c r="W1297" i="9"/>
  <c r="X1297" i="9"/>
  <c r="Y1297" i="9"/>
  <c r="Z1297" i="9"/>
  <c r="AA1297" i="9"/>
  <c r="AB1297" i="9"/>
  <c r="AC1297" i="9"/>
  <c r="AD1297" i="9"/>
  <c r="AE1297" i="9"/>
  <c r="AF1297" i="9"/>
  <c r="AG1297" i="9"/>
  <c r="AH1297" i="9"/>
  <c r="AI1297" i="9"/>
  <c r="AJ1297" i="9"/>
  <c r="AK1297" i="9"/>
  <c r="AL1297" i="9"/>
  <c r="AM1297" i="9"/>
  <c r="AN1297" i="9"/>
  <c r="AO1297" i="9"/>
  <c r="AP1297" i="9"/>
  <c r="AQ1297" i="9"/>
  <c r="AR1297" i="9"/>
  <c r="AS1297" i="9"/>
  <c r="AT1297" i="9"/>
  <c r="AU1297" i="9"/>
  <c r="AV1297" i="9"/>
  <c r="AW1297" i="9"/>
  <c r="AX1297" i="9"/>
  <c r="AY1297" i="9"/>
  <c r="AZ1297" i="9"/>
  <c r="BA1297" i="9"/>
  <c r="BB1297" i="9"/>
  <c r="BC1297" i="9"/>
  <c r="BD1297" i="9"/>
  <c r="BE1297" i="9"/>
  <c r="BF1297" i="9"/>
  <c r="BG1297" i="9"/>
  <c r="BH1297" i="9"/>
  <c r="BI1297" i="9"/>
  <c r="BJ1297" i="9"/>
  <c r="BK1297" i="9"/>
  <c r="B1298" i="9"/>
  <c r="BN1298" i="9" s="1"/>
  <c r="C1298" i="9"/>
  <c r="D1298" i="9"/>
  <c r="F1298" i="9" s="1"/>
  <c r="E1298" i="9"/>
  <c r="G1298" i="9"/>
  <c r="H1298" i="9"/>
  <c r="I1298" i="9"/>
  <c r="J1298" i="9"/>
  <c r="K1298" i="9"/>
  <c r="L1298" i="9"/>
  <c r="M1298" i="9"/>
  <c r="N1298" i="9"/>
  <c r="O1298" i="9"/>
  <c r="P1298" i="9"/>
  <c r="Q1298" i="9"/>
  <c r="R1298" i="9"/>
  <c r="S1298" i="9"/>
  <c r="T1298" i="9"/>
  <c r="U1298" i="9"/>
  <c r="V1298" i="9"/>
  <c r="W1298" i="9"/>
  <c r="X1298" i="9"/>
  <c r="Y1298" i="9"/>
  <c r="Z1298" i="9"/>
  <c r="AA1298" i="9"/>
  <c r="AB1298" i="9"/>
  <c r="AC1298" i="9"/>
  <c r="AD1298" i="9"/>
  <c r="AE1298" i="9"/>
  <c r="AF1298" i="9"/>
  <c r="AG1298" i="9"/>
  <c r="AH1298" i="9"/>
  <c r="AI1298" i="9"/>
  <c r="AJ1298" i="9"/>
  <c r="AK1298" i="9"/>
  <c r="AL1298" i="9"/>
  <c r="AM1298" i="9"/>
  <c r="AN1298" i="9"/>
  <c r="AO1298" i="9"/>
  <c r="AP1298" i="9"/>
  <c r="AQ1298" i="9"/>
  <c r="AR1298" i="9"/>
  <c r="AS1298" i="9"/>
  <c r="AT1298" i="9"/>
  <c r="AU1298" i="9"/>
  <c r="AV1298" i="9"/>
  <c r="AW1298" i="9"/>
  <c r="AX1298" i="9"/>
  <c r="AY1298" i="9"/>
  <c r="AZ1298" i="9"/>
  <c r="BA1298" i="9"/>
  <c r="BB1298" i="9"/>
  <c r="BC1298" i="9"/>
  <c r="BD1298" i="9"/>
  <c r="BE1298" i="9"/>
  <c r="BF1298" i="9"/>
  <c r="BG1298" i="9"/>
  <c r="BH1298" i="9"/>
  <c r="BI1298" i="9"/>
  <c r="BJ1298" i="9"/>
  <c r="BK1298" i="9"/>
  <c r="B1299" i="9"/>
  <c r="C1299" i="9"/>
  <c r="D1299" i="9"/>
  <c r="F1299" i="9" s="1"/>
  <c r="E1299" i="9"/>
  <c r="G1299" i="9"/>
  <c r="H1299" i="9"/>
  <c r="I1299" i="9"/>
  <c r="J1299" i="9"/>
  <c r="K1299" i="9"/>
  <c r="L1299" i="9"/>
  <c r="M1299" i="9"/>
  <c r="N1299" i="9"/>
  <c r="O1299" i="9"/>
  <c r="P1299" i="9"/>
  <c r="Q1299" i="9"/>
  <c r="R1299" i="9"/>
  <c r="S1299" i="9"/>
  <c r="T1299" i="9"/>
  <c r="U1299" i="9"/>
  <c r="V1299" i="9"/>
  <c r="W1299" i="9"/>
  <c r="X1299" i="9"/>
  <c r="Y1299" i="9"/>
  <c r="Z1299" i="9"/>
  <c r="AA1299" i="9"/>
  <c r="AB1299" i="9"/>
  <c r="AC1299" i="9"/>
  <c r="AD1299" i="9"/>
  <c r="AE1299" i="9"/>
  <c r="AF1299" i="9"/>
  <c r="AG1299" i="9"/>
  <c r="AH1299" i="9"/>
  <c r="AI1299" i="9"/>
  <c r="AJ1299" i="9"/>
  <c r="AK1299" i="9"/>
  <c r="AL1299" i="9"/>
  <c r="AM1299" i="9"/>
  <c r="AN1299" i="9"/>
  <c r="AO1299" i="9"/>
  <c r="AP1299" i="9"/>
  <c r="AQ1299" i="9"/>
  <c r="AR1299" i="9"/>
  <c r="AS1299" i="9"/>
  <c r="AT1299" i="9"/>
  <c r="AU1299" i="9"/>
  <c r="AV1299" i="9"/>
  <c r="AW1299" i="9"/>
  <c r="AX1299" i="9"/>
  <c r="AY1299" i="9"/>
  <c r="AZ1299" i="9"/>
  <c r="BA1299" i="9"/>
  <c r="BB1299" i="9"/>
  <c r="BC1299" i="9"/>
  <c r="BD1299" i="9"/>
  <c r="BE1299" i="9"/>
  <c r="BF1299" i="9"/>
  <c r="BG1299" i="9"/>
  <c r="BH1299" i="9"/>
  <c r="BI1299" i="9"/>
  <c r="BJ1299" i="9"/>
  <c r="BK1299" i="9"/>
  <c r="B1300" i="9"/>
  <c r="BP1300" i="9" s="1"/>
  <c r="C1300" i="9"/>
  <c r="D1300" i="9"/>
  <c r="F1300" i="9" s="1"/>
  <c r="E1300" i="9"/>
  <c r="G1300" i="9"/>
  <c r="H1300" i="9"/>
  <c r="I1300" i="9"/>
  <c r="J1300" i="9"/>
  <c r="K1300" i="9"/>
  <c r="L1300" i="9"/>
  <c r="M1300" i="9"/>
  <c r="N1300" i="9"/>
  <c r="O1300" i="9"/>
  <c r="P1300" i="9"/>
  <c r="Q1300" i="9"/>
  <c r="R1300" i="9"/>
  <c r="S1300" i="9"/>
  <c r="T1300" i="9"/>
  <c r="U1300" i="9"/>
  <c r="V1300" i="9"/>
  <c r="W1300" i="9"/>
  <c r="X1300" i="9"/>
  <c r="Y1300" i="9"/>
  <c r="Z1300" i="9"/>
  <c r="AA1300" i="9"/>
  <c r="AB1300" i="9"/>
  <c r="AC1300" i="9"/>
  <c r="AD1300" i="9"/>
  <c r="AE1300" i="9"/>
  <c r="AF1300" i="9"/>
  <c r="AG1300" i="9"/>
  <c r="AH1300" i="9"/>
  <c r="AI1300" i="9"/>
  <c r="AJ1300" i="9"/>
  <c r="AK1300" i="9"/>
  <c r="AL1300" i="9"/>
  <c r="AM1300" i="9"/>
  <c r="AN1300" i="9"/>
  <c r="AO1300" i="9"/>
  <c r="AP1300" i="9"/>
  <c r="AQ1300" i="9"/>
  <c r="AR1300" i="9"/>
  <c r="AS1300" i="9"/>
  <c r="AT1300" i="9"/>
  <c r="AU1300" i="9"/>
  <c r="AV1300" i="9"/>
  <c r="AW1300" i="9"/>
  <c r="AX1300" i="9"/>
  <c r="AY1300" i="9"/>
  <c r="AZ1300" i="9"/>
  <c r="BA1300" i="9"/>
  <c r="BB1300" i="9"/>
  <c r="BC1300" i="9"/>
  <c r="BD1300" i="9"/>
  <c r="BE1300" i="9"/>
  <c r="BF1300" i="9"/>
  <c r="BG1300" i="9"/>
  <c r="BH1300" i="9"/>
  <c r="BI1300" i="9"/>
  <c r="BJ1300" i="9"/>
  <c r="BK1300" i="9"/>
  <c r="B1301" i="9"/>
  <c r="C1301" i="9"/>
  <c r="D1301" i="9"/>
  <c r="F1301" i="9" s="1"/>
  <c r="E1301" i="9"/>
  <c r="G1301" i="9"/>
  <c r="H1301" i="9"/>
  <c r="I1301" i="9"/>
  <c r="J1301" i="9"/>
  <c r="K1301" i="9"/>
  <c r="L1301" i="9"/>
  <c r="M1301" i="9"/>
  <c r="N1301" i="9"/>
  <c r="O1301" i="9"/>
  <c r="P1301" i="9"/>
  <c r="Q1301" i="9"/>
  <c r="R1301" i="9"/>
  <c r="S1301" i="9"/>
  <c r="T1301" i="9"/>
  <c r="U1301" i="9"/>
  <c r="V1301" i="9"/>
  <c r="W1301" i="9"/>
  <c r="X1301" i="9"/>
  <c r="Y1301" i="9"/>
  <c r="Z1301" i="9"/>
  <c r="AA1301" i="9"/>
  <c r="AB1301" i="9"/>
  <c r="AC1301" i="9"/>
  <c r="AD1301" i="9"/>
  <c r="AE1301" i="9"/>
  <c r="AF1301" i="9"/>
  <c r="AG1301" i="9"/>
  <c r="AH1301" i="9"/>
  <c r="AI1301" i="9"/>
  <c r="AJ1301" i="9"/>
  <c r="AK1301" i="9"/>
  <c r="AL1301" i="9"/>
  <c r="AM1301" i="9"/>
  <c r="AN1301" i="9"/>
  <c r="AO1301" i="9"/>
  <c r="AP1301" i="9"/>
  <c r="AQ1301" i="9"/>
  <c r="AR1301" i="9"/>
  <c r="AS1301" i="9"/>
  <c r="AT1301" i="9"/>
  <c r="AU1301" i="9"/>
  <c r="AV1301" i="9"/>
  <c r="AW1301" i="9"/>
  <c r="AX1301" i="9"/>
  <c r="AY1301" i="9"/>
  <c r="AZ1301" i="9"/>
  <c r="BA1301" i="9"/>
  <c r="BB1301" i="9"/>
  <c r="BC1301" i="9"/>
  <c r="BD1301" i="9"/>
  <c r="BE1301" i="9"/>
  <c r="BF1301" i="9"/>
  <c r="BG1301" i="9"/>
  <c r="BH1301" i="9"/>
  <c r="BI1301" i="9"/>
  <c r="BJ1301" i="9"/>
  <c r="BK1301" i="9"/>
  <c r="B1302" i="9"/>
  <c r="BN1302" i="9" s="1"/>
  <c r="C1302" i="9"/>
  <c r="D1302" i="9"/>
  <c r="F1302" i="9" s="1"/>
  <c r="E1302" i="9"/>
  <c r="G1302" i="9"/>
  <c r="H1302" i="9"/>
  <c r="I1302" i="9"/>
  <c r="J1302" i="9"/>
  <c r="K1302" i="9"/>
  <c r="L1302" i="9"/>
  <c r="M1302" i="9"/>
  <c r="N1302" i="9"/>
  <c r="O1302" i="9"/>
  <c r="P1302" i="9"/>
  <c r="Q1302" i="9"/>
  <c r="R1302" i="9"/>
  <c r="S1302" i="9"/>
  <c r="T1302" i="9"/>
  <c r="U1302" i="9"/>
  <c r="V1302" i="9"/>
  <c r="W1302" i="9"/>
  <c r="X1302" i="9"/>
  <c r="Y1302" i="9"/>
  <c r="Z1302" i="9"/>
  <c r="AA1302" i="9"/>
  <c r="AB1302" i="9"/>
  <c r="AC1302" i="9"/>
  <c r="AD1302" i="9"/>
  <c r="AE1302" i="9"/>
  <c r="AF1302" i="9"/>
  <c r="AG1302" i="9"/>
  <c r="AH1302" i="9"/>
  <c r="AI1302" i="9"/>
  <c r="AJ1302" i="9"/>
  <c r="AK1302" i="9"/>
  <c r="AL1302" i="9"/>
  <c r="AM1302" i="9"/>
  <c r="AN1302" i="9"/>
  <c r="AO1302" i="9"/>
  <c r="AP1302" i="9"/>
  <c r="AQ1302" i="9"/>
  <c r="AR1302" i="9"/>
  <c r="AS1302" i="9"/>
  <c r="AT1302" i="9"/>
  <c r="AU1302" i="9"/>
  <c r="AV1302" i="9"/>
  <c r="AW1302" i="9"/>
  <c r="AX1302" i="9"/>
  <c r="AY1302" i="9"/>
  <c r="AZ1302" i="9"/>
  <c r="BA1302" i="9"/>
  <c r="BB1302" i="9"/>
  <c r="BC1302" i="9"/>
  <c r="BD1302" i="9"/>
  <c r="BE1302" i="9"/>
  <c r="BF1302" i="9"/>
  <c r="BG1302" i="9"/>
  <c r="BH1302" i="9"/>
  <c r="BI1302" i="9"/>
  <c r="BJ1302" i="9"/>
  <c r="BK1302" i="9"/>
  <c r="B1303" i="9"/>
  <c r="BO1303" i="9" s="1"/>
  <c r="C1303" i="9"/>
  <c r="D1303" i="9"/>
  <c r="F1303" i="9" s="1"/>
  <c r="E1303" i="9"/>
  <c r="G1303" i="9"/>
  <c r="H1303" i="9"/>
  <c r="I1303" i="9"/>
  <c r="J1303" i="9"/>
  <c r="K1303" i="9"/>
  <c r="L1303" i="9"/>
  <c r="M1303" i="9"/>
  <c r="N1303" i="9"/>
  <c r="O1303" i="9"/>
  <c r="P1303" i="9"/>
  <c r="Q1303" i="9"/>
  <c r="R1303" i="9"/>
  <c r="S1303" i="9"/>
  <c r="T1303" i="9"/>
  <c r="U1303" i="9"/>
  <c r="V1303" i="9"/>
  <c r="W1303" i="9"/>
  <c r="X1303" i="9"/>
  <c r="Y1303" i="9"/>
  <c r="Z1303" i="9"/>
  <c r="AA1303" i="9"/>
  <c r="AB1303" i="9"/>
  <c r="AC1303" i="9"/>
  <c r="AD1303" i="9"/>
  <c r="AE1303" i="9"/>
  <c r="AF1303" i="9"/>
  <c r="AG1303" i="9"/>
  <c r="AH1303" i="9"/>
  <c r="AI1303" i="9"/>
  <c r="AJ1303" i="9"/>
  <c r="AK1303" i="9"/>
  <c r="AL1303" i="9"/>
  <c r="AM1303" i="9"/>
  <c r="AN1303" i="9"/>
  <c r="AO1303" i="9"/>
  <c r="AP1303" i="9"/>
  <c r="AQ1303" i="9"/>
  <c r="AR1303" i="9"/>
  <c r="AS1303" i="9"/>
  <c r="AT1303" i="9"/>
  <c r="AU1303" i="9"/>
  <c r="AV1303" i="9"/>
  <c r="AW1303" i="9"/>
  <c r="AX1303" i="9"/>
  <c r="AY1303" i="9"/>
  <c r="AZ1303" i="9"/>
  <c r="BA1303" i="9"/>
  <c r="BB1303" i="9"/>
  <c r="BC1303" i="9"/>
  <c r="BD1303" i="9"/>
  <c r="BE1303" i="9"/>
  <c r="BF1303" i="9"/>
  <c r="BG1303" i="9"/>
  <c r="BH1303" i="9"/>
  <c r="BI1303" i="9"/>
  <c r="BJ1303" i="9"/>
  <c r="BK1303" i="9"/>
  <c r="B1304" i="9"/>
  <c r="C1304" i="9"/>
  <c r="D1304" i="9"/>
  <c r="F1304" i="9" s="1"/>
  <c r="E1304" i="9"/>
  <c r="G1304" i="9"/>
  <c r="H1304" i="9"/>
  <c r="I1304" i="9"/>
  <c r="J1304" i="9"/>
  <c r="K1304" i="9"/>
  <c r="L1304" i="9"/>
  <c r="M1304" i="9"/>
  <c r="N1304" i="9"/>
  <c r="O1304" i="9"/>
  <c r="P1304" i="9"/>
  <c r="Q1304" i="9"/>
  <c r="R1304" i="9"/>
  <c r="S1304" i="9"/>
  <c r="T1304" i="9"/>
  <c r="U1304" i="9"/>
  <c r="V1304" i="9"/>
  <c r="W1304" i="9"/>
  <c r="X1304" i="9"/>
  <c r="Y1304" i="9"/>
  <c r="Z1304" i="9"/>
  <c r="AA1304" i="9"/>
  <c r="AB1304" i="9"/>
  <c r="AC1304" i="9"/>
  <c r="AD1304" i="9"/>
  <c r="AE1304" i="9"/>
  <c r="AF1304" i="9"/>
  <c r="AG1304" i="9"/>
  <c r="AH1304" i="9"/>
  <c r="AI1304" i="9"/>
  <c r="AJ1304" i="9"/>
  <c r="AK1304" i="9"/>
  <c r="AL1304" i="9"/>
  <c r="AM1304" i="9"/>
  <c r="AN1304" i="9"/>
  <c r="AO1304" i="9"/>
  <c r="AP1304" i="9"/>
  <c r="AQ1304" i="9"/>
  <c r="AR1304" i="9"/>
  <c r="AS1304" i="9"/>
  <c r="AT1304" i="9"/>
  <c r="AU1304" i="9"/>
  <c r="AV1304" i="9"/>
  <c r="AW1304" i="9"/>
  <c r="AX1304" i="9"/>
  <c r="AY1304" i="9"/>
  <c r="AZ1304" i="9"/>
  <c r="BA1304" i="9"/>
  <c r="BB1304" i="9"/>
  <c r="BC1304" i="9"/>
  <c r="BD1304" i="9"/>
  <c r="BE1304" i="9"/>
  <c r="BF1304" i="9"/>
  <c r="BG1304" i="9"/>
  <c r="BH1304" i="9"/>
  <c r="BI1304" i="9"/>
  <c r="BJ1304" i="9"/>
  <c r="BK1304" i="9"/>
  <c r="B1305" i="9"/>
  <c r="BN1305" i="9" s="1"/>
  <c r="C1305" i="9"/>
  <c r="D1305" i="9"/>
  <c r="F1305" i="9" s="1"/>
  <c r="E1305" i="9"/>
  <c r="G1305" i="9"/>
  <c r="H1305" i="9"/>
  <c r="I1305" i="9"/>
  <c r="J1305" i="9"/>
  <c r="K1305" i="9"/>
  <c r="L1305" i="9"/>
  <c r="M1305" i="9"/>
  <c r="N1305" i="9"/>
  <c r="O1305" i="9"/>
  <c r="P1305" i="9"/>
  <c r="Q1305" i="9"/>
  <c r="R1305" i="9"/>
  <c r="S1305" i="9"/>
  <c r="T1305" i="9"/>
  <c r="U1305" i="9"/>
  <c r="V1305" i="9"/>
  <c r="W1305" i="9"/>
  <c r="X1305" i="9"/>
  <c r="Y1305" i="9"/>
  <c r="Z1305" i="9"/>
  <c r="AA1305" i="9"/>
  <c r="AB1305" i="9"/>
  <c r="AC1305" i="9"/>
  <c r="AD1305" i="9"/>
  <c r="AE1305" i="9"/>
  <c r="AF1305" i="9"/>
  <c r="AG1305" i="9"/>
  <c r="AH1305" i="9"/>
  <c r="AI1305" i="9"/>
  <c r="AJ1305" i="9"/>
  <c r="AK1305" i="9"/>
  <c r="AL1305" i="9"/>
  <c r="AM1305" i="9"/>
  <c r="AN1305" i="9"/>
  <c r="AO1305" i="9"/>
  <c r="AP1305" i="9"/>
  <c r="AQ1305" i="9"/>
  <c r="AR1305" i="9"/>
  <c r="AS1305" i="9"/>
  <c r="AT1305" i="9"/>
  <c r="AU1305" i="9"/>
  <c r="AV1305" i="9"/>
  <c r="AW1305" i="9"/>
  <c r="AX1305" i="9"/>
  <c r="AY1305" i="9"/>
  <c r="AZ1305" i="9"/>
  <c r="BA1305" i="9"/>
  <c r="BB1305" i="9"/>
  <c r="BC1305" i="9"/>
  <c r="BD1305" i="9"/>
  <c r="BE1305" i="9"/>
  <c r="BF1305" i="9"/>
  <c r="BG1305" i="9"/>
  <c r="BH1305" i="9"/>
  <c r="BI1305" i="9"/>
  <c r="BJ1305" i="9"/>
  <c r="BK1305" i="9"/>
  <c r="B1306" i="9"/>
  <c r="BP1306" i="9" s="1"/>
  <c r="C1306" i="9"/>
  <c r="D1306" i="9"/>
  <c r="F1306" i="9" s="1"/>
  <c r="E1306" i="9"/>
  <c r="G1306" i="9"/>
  <c r="H1306" i="9"/>
  <c r="I1306" i="9"/>
  <c r="J1306" i="9"/>
  <c r="K1306" i="9"/>
  <c r="L1306" i="9"/>
  <c r="M1306" i="9"/>
  <c r="N1306" i="9"/>
  <c r="O1306" i="9"/>
  <c r="P1306" i="9"/>
  <c r="Q1306" i="9"/>
  <c r="R1306" i="9"/>
  <c r="S1306" i="9"/>
  <c r="T1306" i="9"/>
  <c r="U1306" i="9"/>
  <c r="V1306" i="9"/>
  <c r="W1306" i="9"/>
  <c r="X1306" i="9"/>
  <c r="Y1306" i="9"/>
  <c r="Z1306" i="9"/>
  <c r="AA1306" i="9"/>
  <c r="AB1306" i="9"/>
  <c r="AC1306" i="9"/>
  <c r="AD1306" i="9"/>
  <c r="AE1306" i="9"/>
  <c r="AF1306" i="9"/>
  <c r="AG1306" i="9"/>
  <c r="AH1306" i="9"/>
  <c r="AI1306" i="9"/>
  <c r="AJ1306" i="9"/>
  <c r="AK1306" i="9"/>
  <c r="AL1306" i="9"/>
  <c r="AM1306" i="9"/>
  <c r="AN1306" i="9"/>
  <c r="AO1306" i="9"/>
  <c r="AP1306" i="9"/>
  <c r="AQ1306" i="9"/>
  <c r="AR1306" i="9"/>
  <c r="AS1306" i="9"/>
  <c r="AT1306" i="9"/>
  <c r="AU1306" i="9"/>
  <c r="AV1306" i="9"/>
  <c r="AW1306" i="9"/>
  <c r="AX1306" i="9"/>
  <c r="AY1306" i="9"/>
  <c r="AZ1306" i="9"/>
  <c r="BA1306" i="9"/>
  <c r="BB1306" i="9"/>
  <c r="BC1306" i="9"/>
  <c r="BD1306" i="9"/>
  <c r="BE1306" i="9"/>
  <c r="BF1306" i="9"/>
  <c r="BG1306" i="9"/>
  <c r="BH1306" i="9"/>
  <c r="BI1306" i="9"/>
  <c r="BJ1306" i="9"/>
  <c r="BK1306" i="9"/>
  <c r="B1307" i="9"/>
  <c r="BN1307" i="9" s="1"/>
  <c r="C1307" i="9"/>
  <c r="D1307" i="9"/>
  <c r="F1307" i="9" s="1"/>
  <c r="E1307" i="9"/>
  <c r="G1307" i="9"/>
  <c r="H1307" i="9"/>
  <c r="I1307" i="9"/>
  <c r="J1307" i="9"/>
  <c r="K1307" i="9"/>
  <c r="L1307" i="9"/>
  <c r="M1307" i="9"/>
  <c r="N1307" i="9"/>
  <c r="O1307" i="9"/>
  <c r="P1307" i="9"/>
  <c r="Q1307" i="9"/>
  <c r="R1307" i="9"/>
  <c r="S1307" i="9"/>
  <c r="T1307" i="9"/>
  <c r="U1307" i="9"/>
  <c r="V1307" i="9"/>
  <c r="W1307" i="9"/>
  <c r="X1307" i="9"/>
  <c r="Y1307" i="9"/>
  <c r="Z1307" i="9"/>
  <c r="AA1307" i="9"/>
  <c r="AB1307" i="9"/>
  <c r="AC1307" i="9"/>
  <c r="AD1307" i="9"/>
  <c r="AE1307" i="9"/>
  <c r="AF1307" i="9"/>
  <c r="AG1307" i="9"/>
  <c r="AH1307" i="9"/>
  <c r="AI1307" i="9"/>
  <c r="AJ1307" i="9"/>
  <c r="AK1307" i="9"/>
  <c r="AL1307" i="9"/>
  <c r="AM1307" i="9"/>
  <c r="AN1307" i="9"/>
  <c r="AO1307" i="9"/>
  <c r="AP1307" i="9"/>
  <c r="AQ1307" i="9"/>
  <c r="AR1307" i="9"/>
  <c r="AS1307" i="9"/>
  <c r="AT1307" i="9"/>
  <c r="AU1307" i="9"/>
  <c r="AV1307" i="9"/>
  <c r="AW1307" i="9"/>
  <c r="AX1307" i="9"/>
  <c r="AY1307" i="9"/>
  <c r="AZ1307" i="9"/>
  <c r="BA1307" i="9"/>
  <c r="BB1307" i="9"/>
  <c r="BC1307" i="9"/>
  <c r="BD1307" i="9"/>
  <c r="BE1307" i="9"/>
  <c r="BF1307" i="9"/>
  <c r="BG1307" i="9"/>
  <c r="BH1307" i="9"/>
  <c r="BI1307" i="9"/>
  <c r="BJ1307" i="9"/>
  <c r="BK1307" i="9"/>
  <c r="B1308" i="9"/>
  <c r="C1308" i="9"/>
  <c r="D1308" i="9"/>
  <c r="F1308" i="9" s="1"/>
  <c r="E1308" i="9"/>
  <c r="G1308" i="9"/>
  <c r="H1308" i="9"/>
  <c r="I1308" i="9"/>
  <c r="J1308" i="9"/>
  <c r="K1308" i="9"/>
  <c r="L1308" i="9"/>
  <c r="M1308" i="9"/>
  <c r="N1308" i="9"/>
  <c r="O1308" i="9"/>
  <c r="P1308" i="9"/>
  <c r="Q1308" i="9"/>
  <c r="R1308" i="9"/>
  <c r="S1308" i="9"/>
  <c r="T1308" i="9"/>
  <c r="U1308" i="9"/>
  <c r="V1308" i="9"/>
  <c r="W1308" i="9"/>
  <c r="X1308" i="9"/>
  <c r="Y1308" i="9"/>
  <c r="Z1308" i="9"/>
  <c r="AA1308" i="9"/>
  <c r="AB1308" i="9"/>
  <c r="AC1308" i="9"/>
  <c r="AD1308" i="9"/>
  <c r="AE1308" i="9"/>
  <c r="AF1308" i="9"/>
  <c r="AG1308" i="9"/>
  <c r="AH1308" i="9"/>
  <c r="AI1308" i="9"/>
  <c r="AJ1308" i="9"/>
  <c r="AK1308" i="9"/>
  <c r="AL1308" i="9"/>
  <c r="AM1308" i="9"/>
  <c r="AN1308" i="9"/>
  <c r="AO1308" i="9"/>
  <c r="AP1308" i="9"/>
  <c r="AQ1308" i="9"/>
  <c r="AR1308" i="9"/>
  <c r="AS1308" i="9"/>
  <c r="AT1308" i="9"/>
  <c r="AU1308" i="9"/>
  <c r="AV1308" i="9"/>
  <c r="AW1308" i="9"/>
  <c r="AX1308" i="9"/>
  <c r="AY1308" i="9"/>
  <c r="AZ1308" i="9"/>
  <c r="BA1308" i="9"/>
  <c r="BB1308" i="9"/>
  <c r="BC1308" i="9"/>
  <c r="BD1308" i="9"/>
  <c r="BE1308" i="9"/>
  <c r="BF1308" i="9"/>
  <c r="BG1308" i="9"/>
  <c r="BH1308" i="9"/>
  <c r="BI1308" i="9"/>
  <c r="BJ1308" i="9"/>
  <c r="BK1308" i="9"/>
  <c r="B1309" i="9"/>
  <c r="C1309" i="9"/>
  <c r="D1309" i="9"/>
  <c r="F1309" i="9" s="1"/>
  <c r="E1309" i="9"/>
  <c r="G1309" i="9"/>
  <c r="H1309" i="9"/>
  <c r="I1309" i="9"/>
  <c r="J1309" i="9"/>
  <c r="K1309" i="9"/>
  <c r="L1309" i="9"/>
  <c r="M1309" i="9"/>
  <c r="N1309" i="9"/>
  <c r="O1309" i="9"/>
  <c r="P1309" i="9"/>
  <c r="Q1309" i="9"/>
  <c r="R1309" i="9"/>
  <c r="S1309" i="9"/>
  <c r="T1309" i="9"/>
  <c r="U1309" i="9"/>
  <c r="V1309" i="9"/>
  <c r="W1309" i="9"/>
  <c r="X1309" i="9"/>
  <c r="Y1309" i="9"/>
  <c r="Z1309" i="9"/>
  <c r="AA1309" i="9"/>
  <c r="AB1309" i="9"/>
  <c r="AC1309" i="9"/>
  <c r="AD1309" i="9"/>
  <c r="AE1309" i="9"/>
  <c r="AF1309" i="9"/>
  <c r="AG1309" i="9"/>
  <c r="AH1309" i="9"/>
  <c r="AI1309" i="9"/>
  <c r="AJ1309" i="9"/>
  <c r="AK1309" i="9"/>
  <c r="AL1309" i="9"/>
  <c r="AM1309" i="9"/>
  <c r="AN1309" i="9"/>
  <c r="AO1309" i="9"/>
  <c r="AP1309" i="9"/>
  <c r="AQ1309" i="9"/>
  <c r="AR1309" i="9"/>
  <c r="AS1309" i="9"/>
  <c r="AT1309" i="9"/>
  <c r="AU1309" i="9"/>
  <c r="AV1309" i="9"/>
  <c r="AW1309" i="9"/>
  <c r="AX1309" i="9"/>
  <c r="AY1309" i="9"/>
  <c r="AZ1309" i="9"/>
  <c r="BA1309" i="9"/>
  <c r="BB1309" i="9"/>
  <c r="BC1309" i="9"/>
  <c r="BD1309" i="9"/>
  <c r="BE1309" i="9"/>
  <c r="BF1309" i="9"/>
  <c r="BG1309" i="9"/>
  <c r="BH1309" i="9"/>
  <c r="BI1309" i="9"/>
  <c r="BJ1309" i="9"/>
  <c r="BK1309" i="9"/>
  <c r="B1310" i="9"/>
  <c r="BN1310" i="9" s="1"/>
  <c r="C1310" i="9"/>
  <c r="D1310" i="9"/>
  <c r="F1310" i="9" s="1"/>
  <c r="E1310" i="9"/>
  <c r="G1310" i="9"/>
  <c r="H1310" i="9"/>
  <c r="I1310" i="9"/>
  <c r="J1310" i="9"/>
  <c r="K1310" i="9"/>
  <c r="L1310" i="9"/>
  <c r="M1310" i="9"/>
  <c r="N1310" i="9"/>
  <c r="O1310" i="9"/>
  <c r="P1310" i="9"/>
  <c r="Q1310" i="9"/>
  <c r="R1310" i="9"/>
  <c r="S1310" i="9"/>
  <c r="T1310" i="9"/>
  <c r="U1310" i="9"/>
  <c r="V1310" i="9"/>
  <c r="W1310" i="9"/>
  <c r="X1310" i="9"/>
  <c r="Y1310" i="9"/>
  <c r="Z1310" i="9"/>
  <c r="AA1310" i="9"/>
  <c r="AB1310" i="9"/>
  <c r="AC1310" i="9"/>
  <c r="AD1310" i="9"/>
  <c r="AE1310" i="9"/>
  <c r="AF1310" i="9"/>
  <c r="AG1310" i="9"/>
  <c r="AH1310" i="9"/>
  <c r="AI1310" i="9"/>
  <c r="AJ1310" i="9"/>
  <c r="AK1310" i="9"/>
  <c r="AL1310" i="9"/>
  <c r="AM1310" i="9"/>
  <c r="AN1310" i="9"/>
  <c r="AO1310" i="9"/>
  <c r="AP1310" i="9"/>
  <c r="AQ1310" i="9"/>
  <c r="AR1310" i="9"/>
  <c r="AS1310" i="9"/>
  <c r="AT1310" i="9"/>
  <c r="AU1310" i="9"/>
  <c r="AV1310" i="9"/>
  <c r="AW1310" i="9"/>
  <c r="AX1310" i="9"/>
  <c r="AY1310" i="9"/>
  <c r="AZ1310" i="9"/>
  <c r="BA1310" i="9"/>
  <c r="BB1310" i="9"/>
  <c r="BC1310" i="9"/>
  <c r="BD1310" i="9"/>
  <c r="BE1310" i="9"/>
  <c r="BF1310" i="9"/>
  <c r="BG1310" i="9"/>
  <c r="BH1310" i="9"/>
  <c r="BI1310" i="9"/>
  <c r="BJ1310" i="9"/>
  <c r="BK1310" i="9"/>
  <c r="B1311" i="9"/>
  <c r="C1311" i="9"/>
  <c r="D1311" i="9"/>
  <c r="F1311" i="9" s="1"/>
  <c r="E1311" i="9"/>
  <c r="G1311" i="9"/>
  <c r="H1311" i="9"/>
  <c r="I1311" i="9"/>
  <c r="J1311" i="9"/>
  <c r="K1311" i="9"/>
  <c r="L1311" i="9"/>
  <c r="M1311" i="9"/>
  <c r="N1311" i="9"/>
  <c r="O1311" i="9"/>
  <c r="P1311" i="9"/>
  <c r="Q1311" i="9"/>
  <c r="R1311" i="9"/>
  <c r="S1311" i="9"/>
  <c r="T1311" i="9"/>
  <c r="U1311" i="9"/>
  <c r="V1311" i="9"/>
  <c r="W1311" i="9"/>
  <c r="X1311" i="9"/>
  <c r="Y1311" i="9"/>
  <c r="Z1311" i="9"/>
  <c r="AA1311" i="9"/>
  <c r="AB1311" i="9"/>
  <c r="AC1311" i="9"/>
  <c r="AD1311" i="9"/>
  <c r="AE1311" i="9"/>
  <c r="AF1311" i="9"/>
  <c r="AG1311" i="9"/>
  <c r="AH1311" i="9"/>
  <c r="AI1311" i="9"/>
  <c r="AJ1311" i="9"/>
  <c r="AK1311" i="9"/>
  <c r="AL1311" i="9"/>
  <c r="AM1311" i="9"/>
  <c r="AN1311" i="9"/>
  <c r="AO1311" i="9"/>
  <c r="AP1311" i="9"/>
  <c r="AQ1311" i="9"/>
  <c r="AR1311" i="9"/>
  <c r="AS1311" i="9"/>
  <c r="AT1311" i="9"/>
  <c r="AU1311" i="9"/>
  <c r="AV1311" i="9"/>
  <c r="AW1311" i="9"/>
  <c r="AX1311" i="9"/>
  <c r="AY1311" i="9"/>
  <c r="AZ1311" i="9"/>
  <c r="BA1311" i="9"/>
  <c r="BB1311" i="9"/>
  <c r="BC1311" i="9"/>
  <c r="BD1311" i="9"/>
  <c r="BE1311" i="9"/>
  <c r="BF1311" i="9"/>
  <c r="BG1311" i="9"/>
  <c r="BH1311" i="9"/>
  <c r="BI1311" i="9"/>
  <c r="BJ1311" i="9"/>
  <c r="BK1311" i="9"/>
  <c r="B1312" i="9"/>
  <c r="BP1312" i="9" s="1"/>
  <c r="C1312" i="9"/>
  <c r="D1312" i="9"/>
  <c r="F1312" i="9" s="1"/>
  <c r="E1312" i="9"/>
  <c r="G1312" i="9"/>
  <c r="H1312" i="9"/>
  <c r="I1312" i="9"/>
  <c r="J1312" i="9"/>
  <c r="K1312" i="9"/>
  <c r="L1312" i="9"/>
  <c r="M1312" i="9"/>
  <c r="N1312" i="9"/>
  <c r="O1312" i="9"/>
  <c r="P1312" i="9"/>
  <c r="Q1312" i="9"/>
  <c r="R1312" i="9"/>
  <c r="S1312" i="9"/>
  <c r="T1312" i="9"/>
  <c r="U1312" i="9"/>
  <c r="V1312" i="9"/>
  <c r="W1312" i="9"/>
  <c r="X1312" i="9"/>
  <c r="Y1312" i="9"/>
  <c r="Z1312" i="9"/>
  <c r="AA1312" i="9"/>
  <c r="AB1312" i="9"/>
  <c r="AC1312" i="9"/>
  <c r="AD1312" i="9"/>
  <c r="AE1312" i="9"/>
  <c r="AF1312" i="9"/>
  <c r="AG1312" i="9"/>
  <c r="AH1312" i="9"/>
  <c r="AI1312" i="9"/>
  <c r="AJ1312" i="9"/>
  <c r="AK1312" i="9"/>
  <c r="AL1312" i="9"/>
  <c r="AM1312" i="9"/>
  <c r="AN1312" i="9"/>
  <c r="AO1312" i="9"/>
  <c r="AP1312" i="9"/>
  <c r="AQ1312" i="9"/>
  <c r="AR1312" i="9"/>
  <c r="AS1312" i="9"/>
  <c r="AT1312" i="9"/>
  <c r="AU1312" i="9"/>
  <c r="AV1312" i="9"/>
  <c r="AW1312" i="9"/>
  <c r="AX1312" i="9"/>
  <c r="AY1312" i="9"/>
  <c r="AZ1312" i="9"/>
  <c r="BA1312" i="9"/>
  <c r="BB1312" i="9"/>
  <c r="BC1312" i="9"/>
  <c r="BD1312" i="9"/>
  <c r="BE1312" i="9"/>
  <c r="BF1312" i="9"/>
  <c r="BG1312" i="9"/>
  <c r="BH1312" i="9"/>
  <c r="BI1312" i="9"/>
  <c r="BJ1312" i="9"/>
  <c r="BK1312" i="9"/>
  <c r="B1313" i="9"/>
  <c r="C1313" i="9"/>
  <c r="D1313" i="9"/>
  <c r="F1313" i="9" s="1"/>
  <c r="E1313" i="9"/>
  <c r="G1313" i="9"/>
  <c r="H1313" i="9"/>
  <c r="I1313" i="9"/>
  <c r="J1313" i="9"/>
  <c r="K1313" i="9"/>
  <c r="L1313" i="9"/>
  <c r="M1313" i="9"/>
  <c r="N1313" i="9"/>
  <c r="O1313" i="9"/>
  <c r="P1313" i="9"/>
  <c r="Q1313" i="9"/>
  <c r="R1313" i="9"/>
  <c r="S1313" i="9"/>
  <c r="T1313" i="9"/>
  <c r="U1313" i="9"/>
  <c r="V1313" i="9"/>
  <c r="W1313" i="9"/>
  <c r="X1313" i="9"/>
  <c r="Y1313" i="9"/>
  <c r="Z1313" i="9"/>
  <c r="AA1313" i="9"/>
  <c r="AB1313" i="9"/>
  <c r="AC1313" i="9"/>
  <c r="AD1313" i="9"/>
  <c r="AE1313" i="9"/>
  <c r="AF1313" i="9"/>
  <c r="AG1313" i="9"/>
  <c r="AH1313" i="9"/>
  <c r="AI1313" i="9"/>
  <c r="AJ1313" i="9"/>
  <c r="AK1313" i="9"/>
  <c r="AL1313" i="9"/>
  <c r="AM1313" i="9"/>
  <c r="AN1313" i="9"/>
  <c r="AO1313" i="9"/>
  <c r="AP1313" i="9"/>
  <c r="AQ1313" i="9"/>
  <c r="AR1313" i="9"/>
  <c r="AS1313" i="9"/>
  <c r="AT1313" i="9"/>
  <c r="AU1313" i="9"/>
  <c r="AV1313" i="9"/>
  <c r="AW1313" i="9"/>
  <c r="AX1313" i="9"/>
  <c r="AY1313" i="9"/>
  <c r="AZ1313" i="9"/>
  <c r="BA1313" i="9"/>
  <c r="BB1313" i="9"/>
  <c r="BC1313" i="9"/>
  <c r="BD1313" i="9"/>
  <c r="BE1313" i="9"/>
  <c r="BF1313" i="9"/>
  <c r="BG1313" i="9"/>
  <c r="BH1313" i="9"/>
  <c r="BI1313" i="9"/>
  <c r="BJ1313" i="9"/>
  <c r="BK1313" i="9"/>
  <c r="B1314" i="9"/>
  <c r="C1314" i="9"/>
  <c r="D1314" i="9"/>
  <c r="F1314" i="9" s="1"/>
  <c r="E1314" i="9"/>
  <c r="G1314" i="9"/>
  <c r="H1314" i="9"/>
  <c r="I1314" i="9"/>
  <c r="J1314" i="9"/>
  <c r="K1314" i="9"/>
  <c r="L1314" i="9"/>
  <c r="M1314" i="9"/>
  <c r="N1314" i="9"/>
  <c r="O1314" i="9"/>
  <c r="P1314" i="9"/>
  <c r="Q1314" i="9"/>
  <c r="R1314" i="9"/>
  <c r="S1314" i="9"/>
  <c r="T1314" i="9"/>
  <c r="U1314" i="9"/>
  <c r="V1314" i="9"/>
  <c r="W1314" i="9"/>
  <c r="X1314" i="9"/>
  <c r="Y1314" i="9"/>
  <c r="Z1314" i="9"/>
  <c r="AA1314" i="9"/>
  <c r="AB1314" i="9"/>
  <c r="AC1314" i="9"/>
  <c r="AD1314" i="9"/>
  <c r="AE1314" i="9"/>
  <c r="AF1314" i="9"/>
  <c r="AG1314" i="9"/>
  <c r="AH1314" i="9"/>
  <c r="AI1314" i="9"/>
  <c r="AJ1314" i="9"/>
  <c r="AK1314" i="9"/>
  <c r="AL1314" i="9"/>
  <c r="AM1314" i="9"/>
  <c r="AN1314" i="9"/>
  <c r="AO1314" i="9"/>
  <c r="AP1314" i="9"/>
  <c r="AQ1314" i="9"/>
  <c r="AR1314" i="9"/>
  <c r="AS1314" i="9"/>
  <c r="AT1314" i="9"/>
  <c r="AU1314" i="9"/>
  <c r="AV1314" i="9"/>
  <c r="AW1314" i="9"/>
  <c r="AX1314" i="9"/>
  <c r="AY1314" i="9"/>
  <c r="AZ1314" i="9"/>
  <c r="BA1314" i="9"/>
  <c r="BB1314" i="9"/>
  <c r="BC1314" i="9"/>
  <c r="BD1314" i="9"/>
  <c r="BE1314" i="9"/>
  <c r="BF1314" i="9"/>
  <c r="BG1314" i="9"/>
  <c r="BH1314" i="9"/>
  <c r="BI1314" i="9"/>
  <c r="BJ1314" i="9"/>
  <c r="BK1314" i="9"/>
  <c r="B1315" i="9"/>
  <c r="BN1315" i="9" s="1"/>
  <c r="C1315" i="9"/>
  <c r="D1315" i="9"/>
  <c r="F1315" i="9" s="1"/>
  <c r="E1315" i="9"/>
  <c r="G1315" i="9"/>
  <c r="H1315" i="9"/>
  <c r="I1315" i="9"/>
  <c r="J1315" i="9"/>
  <c r="K1315" i="9"/>
  <c r="L1315" i="9"/>
  <c r="M1315" i="9"/>
  <c r="N1315" i="9"/>
  <c r="O1315" i="9"/>
  <c r="P1315" i="9"/>
  <c r="Q1315" i="9"/>
  <c r="R1315" i="9"/>
  <c r="S1315" i="9"/>
  <c r="T1315" i="9"/>
  <c r="U1315" i="9"/>
  <c r="V1315" i="9"/>
  <c r="W1315" i="9"/>
  <c r="X1315" i="9"/>
  <c r="Y1315" i="9"/>
  <c r="Z1315" i="9"/>
  <c r="AA1315" i="9"/>
  <c r="AB1315" i="9"/>
  <c r="AC1315" i="9"/>
  <c r="AD1315" i="9"/>
  <c r="AE1315" i="9"/>
  <c r="AF1315" i="9"/>
  <c r="AG1315" i="9"/>
  <c r="AH1315" i="9"/>
  <c r="AI1315" i="9"/>
  <c r="AJ1315" i="9"/>
  <c r="AK1315" i="9"/>
  <c r="AL1315" i="9"/>
  <c r="AM1315" i="9"/>
  <c r="AN1315" i="9"/>
  <c r="AO1315" i="9"/>
  <c r="AP1315" i="9"/>
  <c r="AQ1315" i="9"/>
  <c r="AR1315" i="9"/>
  <c r="AS1315" i="9"/>
  <c r="AT1315" i="9"/>
  <c r="AU1315" i="9"/>
  <c r="AV1315" i="9"/>
  <c r="AW1315" i="9"/>
  <c r="AX1315" i="9"/>
  <c r="AY1315" i="9"/>
  <c r="AZ1315" i="9"/>
  <c r="BA1315" i="9"/>
  <c r="BB1315" i="9"/>
  <c r="BC1315" i="9"/>
  <c r="BD1315" i="9"/>
  <c r="BE1315" i="9"/>
  <c r="BF1315" i="9"/>
  <c r="BG1315" i="9"/>
  <c r="BH1315" i="9"/>
  <c r="BI1315" i="9"/>
  <c r="BJ1315" i="9"/>
  <c r="BK1315" i="9"/>
  <c r="B1316" i="9"/>
  <c r="C1316" i="9"/>
  <c r="D1316" i="9"/>
  <c r="F1316" i="9" s="1"/>
  <c r="E1316" i="9"/>
  <c r="G1316" i="9"/>
  <c r="H1316" i="9"/>
  <c r="I1316" i="9"/>
  <c r="J1316" i="9"/>
  <c r="K1316" i="9"/>
  <c r="L1316" i="9"/>
  <c r="M1316" i="9"/>
  <c r="N1316" i="9"/>
  <c r="O1316" i="9"/>
  <c r="P1316" i="9"/>
  <c r="Q1316" i="9"/>
  <c r="R1316" i="9"/>
  <c r="S1316" i="9"/>
  <c r="T1316" i="9"/>
  <c r="U1316" i="9"/>
  <c r="V1316" i="9"/>
  <c r="W1316" i="9"/>
  <c r="X1316" i="9"/>
  <c r="Y1316" i="9"/>
  <c r="Z1316" i="9"/>
  <c r="AA1316" i="9"/>
  <c r="AB1316" i="9"/>
  <c r="AC1316" i="9"/>
  <c r="AD1316" i="9"/>
  <c r="AE1316" i="9"/>
  <c r="AF1316" i="9"/>
  <c r="AG1316" i="9"/>
  <c r="AH1316" i="9"/>
  <c r="AI1316" i="9"/>
  <c r="AJ1316" i="9"/>
  <c r="AK1316" i="9"/>
  <c r="AL1316" i="9"/>
  <c r="AM1316" i="9"/>
  <c r="AN1316" i="9"/>
  <c r="AO1316" i="9"/>
  <c r="AP1316" i="9"/>
  <c r="AQ1316" i="9"/>
  <c r="AR1316" i="9"/>
  <c r="AS1316" i="9"/>
  <c r="AT1316" i="9"/>
  <c r="AU1316" i="9"/>
  <c r="AV1316" i="9"/>
  <c r="AW1316" i="9"/>
  <c r="AX1316" i="9"/>
  <c r="AY1316" i="9"/>
  <c r="AZ1316" i="9"/>
  <c r="BA1316" i="9"/>
  <c r="BB1316" i="9"/>
  <c r="BC1316" i="9"/>
  <c r="BD1316" i="9"/>
  <c r="BE1316" i="9"/>
  <c r="BF1316" i="9"/>
  <c r="BG1316" i="9"/>
  <c r="BH1316" i="9"/>
  <c r="BI1316" i="9"/>
  <c r="BJ1316" i="9"/>
  <c r="BK1316" i="9"/>
  <c r="B1317" i="9"/>
  <c r="BN1317" i="9" s="1"/>
  <c r="C1317" i="9"/>
  <c r="D1317" i="9"/>
  <c r="F1317" i="9" s="1"/>
  <c r="E1317" i="9"/>
  <c r="G1317" i="9"/>
  <c r="H1317" i="9"/>
  <c r="I1317" i="9"/>
  <c r="J1317" i="9"/>
  <c r="K1317" i="9"/>
  <c r="L1317" i="9"/>
  <c r="M1317" i="9"/>
  <c r="N1317" i="9"/>
  <c r="O1317" i="9"/>
  <c r="P1317" i="9"/>
  <c r="Q1317" i="9"/>
  <c r="R1317" i="9"/>
  <c r="S1317" i="9"/>
  <c r="T1317" i="9"/>
  <c r="U1317" i="9"/>
  <c r="V1317" i="9"/>
  <c r="W1317" i="9"/>
  <c r="X1317" i="9"/>
  <c r="Y1317" i="9"/>
  <c r="Z1317" i="9"/>
  <c r="AA1317" i="9"/>
  <c r="AB1317" i="9"/>
  <c r="AC1317" i="9"/>
  <c r="AD1317" i="9"/>
  <c r="AE1317" i="9"/>
  <c r="AF1317" i="9"/>
  <c r="AG1317" i="9"/>
  <c r="AH1317" i="9"/>
  <c r="AI1317" i="9"/>
  <c r="AJ1317" i="9"/>
  <c r="AK1317" i="9"/>
  <c r="AL1317" i="9"/>
  <c r="AM1317" i="9"/>
  <c r="AN1317" i="9"/>
  <c r="AO1317" i="9"/>
  <c r="AP1317" i="9"/>
  <c r="AQ1317" i="9"/>
  <c r="AR1317" i="9"/>
  <c r="AS1317" i="9"/>
  <c r="AT1317" i="9"/>
  <c r="AU1317" i="9"/>
  <c r="AV1317" i="9"/>
  <c r="AW1317" i="9"/>
  <c r="AX1317" i="9"/>
  <c r="AY1317" i="9"/>
  <c r="AZ1317" i="9"/>
  <c r="BA1317" i="9"/>
  <c r="BB1317" i="9"/>
  <c r="BC1317" i="9"/>
  <c r="BD1317" i="9"/>
  <c r="BE1317" i="9"/>
  <c r="BF1317" i="9"/>
  <c r="BG1317" i="9"/>
  <c r="BH1317" i="9"/>
  <c r="BI1317" i="9"/>
  <c r="BJ1317" i="9"/>
  <c r="BK1317" i="9"/>
  <c r="B1318" i="9"/>
  <c r="BP1318" i="9" s="1"/>
  <c r="C1318" i="9"/>
  <c r="D1318" i="9"/>
  <c r="F1318" i="9" s="1"/>
  <c r="E1318" i="9"/>
  <c r="G1318" i="9"/>
  <c r="H1318" i="9"/>
  <c r="I1318" i="9"/>
  <c r="J1318" i="9"/>
  <c r="K1318" i="9"/>
  <c r="L1318" i="9"/>
  <c r="M1318" i="9"/>
  <c r="N1318" i="9"/>
  <c r="O1318" i="9"/>
  <c r="P1318" i="9"/>
  <c r="Q1318" i="9"/>
  <c r="R1318" i="9"/>
  <c r="S1318" i="9"/>
  <c r="T1318" i="9"/>
  <c r="U1318" i="9"/>
  <c r="V1318" i="9"/>
  <c r="W1318" i="9"/>
  <c r="X1318" i="9"/>
  <c r="Y1318" i="9"/>
  <c r="Z1318" i="9"/>
  <c r="AA1318" i="9"/>
  <c r="AB1318" i="9"/>
  <c r="AC1318" i="9"/>
  <c r="AD1318" i="9"/>
  <c r="AE1318" i="9"/>
  <c r="AF1318" i="9"/>
  <c r="AG1318" i="9"/>
  <c r="AH1318" i="9"/>
  <c r="AI1318" i="9"/>
  <c r="AJ1318" i="9"/>
  <c r="AK1318" i="9"/>
  <c r="AL1318" i="9"/>
  <c r="AM1318" i="9"/>
  <c r="AN1318" i="9"/>
  <c r="AO1318" i="9"/>
  <c r="AP1318" i="9"/>
  <c r="AQ1318" i="9"/>
  <c r="AR1318" i="9"/>
  <c r="AS1318" i="9"/>
  <c r="AT1318" i="9"/>
  <c r="AU1318" i="9"/>
  <c r="AV1318" i="9"/>
  <c r="AW1318" i="9"/>
  <c r="AX1318" i="9"/>
  <c r="AY1318" i="9"/>
  <c r="AZ1318" i="9"/>
  <c r="BA1318" i="9"/>
  <c r="BB1318" i="9"/>
  <c r="BC1318" i="9"/>
  <c r="BD1318" i="9"/>
  <c r="BE1318" i="9"/>
  <c r="BF1318" i="9"/>
  <c r="BG1318" i="9"/>
  <c r="BH1318" i="9"/>
  <c r="BI1318" i="9"/>
  <c r="BJ1318" i="9"/>
  <c r="BK1318" i="9"/>
  <c r="B1319" i="9"/>
  <c r="C1319" i="9"/>
  <c r="D1319" i="9"/>
  <c r="F1319" i="9" s="1"/>
  <c r="E1319" i="9"/>
  <c r="G1319" i="9"/>
  <c r="H1319" i="9"/>
  <c r="I1319" i="9"/>
  <c r="J1319" i="9"/>
  <c r="K1319" i="9"/>
  <c r="L1319" i="9"/>
  <c r="M1319" i="9"/>
  <c r="N1319" i="9"/>
  <c r="O1319" i="9"/>
  <c r="P1319" i="9"/>
  <c r="Q1319" i="9"/>
  <c r="R1319" i="9"/>
  <c r="S1319" i="9"/>
  <c r="T1319" i="9"/>
  <c r="U1319" i="9"/>
  <c r="V1319" i="9"/>
  <c r="W1319" i="9"/>
  <c r="X1319" i="9"/>
  <c r="Y1319" i="9"/>
  <c r="Z1319" i="9"/>
  <c r="AA1319" i="9"/>
  <c r="AB1319" i="9"/>
  <c r="AC1319" i="9"/>
  <c r="AD1319" i="9"/>
  <c r="AE1319" i="9"/>
  <c r="AF1319" i="9"/>
  <c r="AG1319" i="9"/>
  <c r="AH1319" i="9"/>
  <c r="AI1319" i="9"/>
  <c r="AJ1319" i="9"/>
  <c r="AK1319" i="9"/>
  <c r="AL1319" i="9"/>
  <c r="AM1319" i="9"/>
  <c r="AN1319" i="9"/>
  <c r="AO1319" i="9"/>
  <c r="AP1319" i="9"/>
  <c r="AQ1319" i="9"/>
  <c r="AR1319" i="9"/>
  <c r="AS1319" i="9"/>
  <c r="AT1319" i="9"/>
  <c r="AU1319" i="9"/>
  <c r="AV1319" i="9"/>
  <c r="AW1319" i="9"/>
  <c r="AX1319" i="9"/>
  <c r="AY1319" i="9"/>
  <c r="AZ1319" i="9"/>
  <c r="BA1319" i="9"/>
  <c r="BB1319" i="9"/>
  <c r="BC1319" i="9"/>
  <c r="BD1319" i="9"/>
  <c r="BE1319" i="9"/>
  <c r="BF1319" i="9"/>
  <c r="BG1319" i="9"/>
  <c r="BH1319" i="9"/>
  <c r="BI1319" i="9"/>
  <c r="BJ1319" i="9"/>
  <c r="BK1319" i="9"/>
  <c r="B1320" i="9"/>
  <c r="BN1320" i="9" s="1"/>
  <c r="C1320" i="9"/>
  <c r="D1320" i="9"/>
  <c r="F1320" i="9" s="1"/>
  <c r="E1320" i="9"/>
  <c r="G1320" i="9"/>
  <c r="H1320" i="9"/>
  <c r="I1320" i="9"/>
  <c r="J1320" i="9"/>
  <c r="K1320" i="9"/>
  <c r="L1320" i="9"/>
  <c r="M1320" i="9"/>
  <c r="N1320" i="9"/>
  <c r="O1320" i="9"/>
  <c r="P1320" i="9"/>
  <c r="Q1320" i="9"/>
  <c r="R1320" i="9"/>
  <c r="S1320" i="9"/>
  <c r="T1320" i="9"/>
  <c r="U1320" i="9"/>
  <c r="V1320" i="9"/>
  <c r="W1320" i="9"/>
  <c r="X1320" i="9"/>
  <c r="Y1320" i="9"/>
  <c r="Z1320" i="9"/>
  <c r="AA1320" i="9"/>
  <c r="AB1320" i="9"/>
  <c r="AC1320" i="9"/>
  <c r="AD1320" i="9"/>
  <c r="AE1320" i="9"/>
  <c r="AF1320" i="9"/>
  <c r="AG1320" i="9"/>
  <c r="AH1320" i="9"/>
  <c r="AI1320" i="9"/>
  <c r="AJ1320" i="9"/>
  <c r="AK1320" i="9"/>
  <c r="AL1320" i="9"/>
  <c r="AM1320" i="9"/>
  <c r="AN1320" i="9"/>
  <c r="AO1320" i="9"/>
  <c r="AP1320" i="9"/>
  <c r="AQ1320" i="9"/>
  <c r="AR1320" i="9"/>
  <c r="AS1320" i="9"/>
  <c r="AT1320" i="9"/>
  <c r="AU1320" i="9"/>
  <c r="AV1320" i="9"/>
  <c r="AW1320" i="9"/>
  <c r="AX1320" i="9"/>
  <c r="AY1320" i="9"/>
  <c r="AZ1320" i="9"/>
  <c r="BA1320" i="9"/>
  <c r="BB1320" i="9"/>
  <c r="BC1320" i="9"/>
  <c r="BD1320" i="9"/>
  <c r="BE1320" i="9"/>
  <c r="BF1320" i="9"/>
  <c r="BG1320" i="9"/>
  <c r="BH1320" i="9"/>
  <c r="BI1320" i="9"/>
  <c r="BJ1320" i="9"/>
  <c r="BK1320" i="9"/>
  <c r="B1321" i="9"/>
  <c r="C1321" i="9"/>
  <c r="D1321" i="9"/>
  <c r="F1321" i="9" s="1"/>
  <c r="E1321" i="9"/>
  <c r="G1321" i="9"/>
  <c r="H1321" i="9"/>
  <c r="I1321" i="9"/>
  <c r="J1321" i="9"/>
  <c r="K1321" i="9"/>
  <c r="L1321" i="9"/>
  <c r="M1321" i="9"/>
  <c r="N1321" i="9"/>
  <c r="O1321" i="9"/>
  <c r="P1321" i="9"/>
  <c r="Q1321" i="9"/>
  <c r="R1321" i="9"/>
  <c r="S1321" i="9"/>
  <c r="T1321" i="9"/>
  <c r="U1321" i="9"/>
  <c r="V1321" i="9"/>
  <c r="W1321" i="9"/>
  <c r="X1321" i="9"/>
  <c r="Y1321" i="9"/>
  <c r="Z1321" i="9"/>
  <c r="AA1321" i="9"/>
  <c r="AB1321" i="9"/>
  <c r="AC1321" i="9"/>
  <c r="AD1321" i="9"/>
  <c r="AE1321" i="9"/>
  <c r="AF1321" i="9"/>
  <c r="AG1321" i="9"/>
  <c r="AH1321" i="9"/>
  <c r="AI1321" i="9"/>
  <c r="AJ1321" i="9"/>
  <c r="AK1321" i="9"/>
  <c r="AL1321" i="9"/>
  <c r="AM1321" i="9"/>
  <c r="AN1321" i="9"/>
  <c r="AO1321" i="9"/>
  <c r="AP1321" i="9"/>
  <c r="AQ1321" i="9"/>
  <c r="AR1321" i="9"/>
  <c r="AS1321" i="9"/>
  <c r="AT1321" i="9"/>
  <c r="AU1321" i="9"/>
  <c r="AV1321" i="9"/>
  <c r="AW1321" i="9"/>
  <c r="AX1321" i="9"/>
  <c r="AY1321" i="9"/>
  <c r="AZ1321" i="9"/>
  <c r="BA1321" i="9"/>
  <c r="BB1321" i="9"/>
  <c r="BC1321" i="9"/>
  <c r="BD1321" i="9"/>
  <c r="BE1321" i="9"/>
  <c r="BF1321" i="9"/>
  <c r="BG1321" i="9"/>
  <c r="BH1321" i="9"/>
  <c r="BI1321" i="9"/>
  <c r="BJ1321" i="9"/>
  <c r="BK1321" i="9"/>
  <c r="B1322" i="9"/>
  <c r="BN1322" i="9" s="1"/>
  <c r="C1322" i="9"/>
  <c r="D1322" i="9"/>
  <c r="F1322" i="9" s="1"/>
  <c r="E1322" i="9"/>
  <c r="G1322" i="9"/>
  <c r="H1322" i="9"/>
  <c r="I1322" i="9"/>
  <c r="J1322" i="9"/>
  <c r="K1322" i="9"/>
  <c r="L1322" i="9"/>
  <c r="M1322" i="9"/>
  <c r="N1322" i="9"/>
  <c r="O1322" i="9"/>
  <c r="P1322" i="9"/>
  <c r="Q1322" i="9"/>
  <c r="R1322" i="9"/>
  <c r="S1322" i="9"/>
  <c r="T1322" i="9"/>
  <c r="U1322" i="9"/>
  <c r="V1322" i="9"/>
  <c r="W1322" i="9"/>
  <c r="X1322" i="9"/>
  <c r="Y1322" i="9"/>
  <c r="Z1322" i="9"/>
  <c r="AA1322" i="9"/>
  <c r="AB1322" i="9"/>
  <c r="AC1322" i="9"/>
  <c r="AD1322" i="9"/>
  <c r="AE1322" i="9"/>
  <c r="AF1322" i="9"/>
  <c r="AG1322" i="9"/>
  <c r="AH1322" i="9"/>
  <c r="AI1322" i="9"/>
  <c r="AJ1322" i="9"/>
  <c r="AK1322" i="9"/>
  <c r="AL1322" i="9"/>
  <c r="AM1322" i="9"/>
  <c r="AN1322" i="9"/>
  <c r="AO1322" i="9"/>
  <c r="AP1322" i="9"/>
  <c r="AQ1322" i="9"/>
  <c r="AR1322" i="9"/>
  <c r="AS1322" i="9"/>
  <c r="AT1322" i="9"/>
  <c r="AU1322" i="9"/>
  <c r="AV1322" i="9"/>
  <c r="AW1322" i="9"/>
  <c r="AX1322" i="9"/>
  <c r="AY1322" i="9"/>
  <c r="AZ1322" i="9"/>
  <c r="BA1322" i="9"/>
  <c r="BB1322" i="9"/>
  <c r="BC1322" i="9"/>
  <c r="BD1322" i="9"/>
  <c r="BE1322" i="9"/>
  <c r="BF1322" i="9"/>
  <c r="BG1322" i="9"/>
  <c r="BH1322" i="9"/>
  <c r="BI1322" i="9"/>
  <c r="BJ1322" i="9"/>
  <c r="BK1322" i="9"/>
  <c r="B1323" i="9"/>
  <c r="BP1323" i="9" s="1"/>
  <c r="C1323" i="9"/>
  <c r="D1323" i="9"/>
  <c r="F1323" i="9" s="1"/>
  <c r="E1323" i="9"/>
  <c r="G1323" i="9"/>
  <c r="H1323" i="9"/>
  <c r="I1323" i="9"/>
  <c r="J1323" i="9"/>
  <c r="K1323" i="9"/>
  <c r="L1323" i="9"/>
  <c r="M1323" i="9"/>
  <c r="N1323" i="9"/>
  <c r="O1323" i="9"/>
  <c r="P1323" i="9"/>
  <c r="Q1323" i="9"/>
  <c r="R1323" i="9"/>
  <c r="S1323" i="9"/>
  <c r="T1323" i="9"/>
  <c r="U1323" i="9"/>
  <c r="V1323" i="9"/>
  <c r="W1323" i="9"/>
  <c r="X1323" i="9"/>
  <c r="Y1323" i="9"/>
  <c r="Z1323" i="9"/>
  <c r="AA1323" i="9"/>
  <c r="AB1323" i="9"/>
  <c r="AC1323" i="9"/>
  <c r="AD1323" i="9"/>
  <c r="AE1323" i="9"/>
  <c r="AF1323" i="9"/>
  <c r="AG1323" i="9"/>
  <c r="AH1323" i="9"/>
  <c r="AI1323" i="9"/>
  <c r="AJ1323" i="9"/>
  <c r="AK1323" i="9"/>
  <c r="AL1323" i="9"/>
  <c r="AM1323" i="9"/>
  <c r="AN1323" i="9"/>
  <c r="AO1323" i="9"/>
  <c r="AP1323" i="9"/>
  <c r="AQ1323" i="9"/>
  <c r="AR1323" i="9"/>
  <c r="AS1323" i="9"/>
  <c r="AT1323" i="9"/>
  <c r="AU1323" i="9"/>
  <c r="AV1323" i="9"/>
  <c r="AW1323" i="9"/>
  <c r="AX1323" i="9"/>
  <c r="AY1323" i="9"/>
  <c r="AZ1323" i="9"/>
  <c r="BA1323" i="9"/>
  <c r="BB1323" i="9"/>
  <c r="BC1323" i="9"/>
  <c r="BD1323" i="9"/>
  <c r="BE1323" i="9"/>
  <c r="BF1323" i="9"/>
  <c r="BG1323" i="9"/>
  <c r="BH1323" i="9"/>
  <c r="BI1323" i="9"/>
  <c r="BJ1323" i="9"/>
  <c r="BK1323" i="9"/>
  <c r="B1324" i="9"/>
  <c r="C1324" i="9"/>
  <c r="D1324" i="9"/>
  <c r="F1324" i="9" s="1"/>
  <c r="E1324" i="9"/>
  <c r="G1324" i="9"/>
  <c r="H1324" i="9"/>
  <c r="I1324" i="9"/>
  <c r="J1324" i="9"/>
  <c r="K1324" i="9"/>
  <c r="L1324" i="9"/>
  <c r="M1324" i="9"/>
  <c r="N1324" i="9"/>
  <c r="O1324" i="9"/>
  <c r="P1324" i="9"/>
  <c r="Q1324" i="9"/>
  <c r="R1324" i="9"/>
  <c r="S1324" i="9"/>
  <c r="T1324" i="9"/>
  <c r="U1324" i="9"/>
  <c r="V1324" i="9"/>
  <c r="W1324" i="9"/>
  <c r="X1324" i="9"/>
  <c r="Y1324" i="9"/>
  <c r="Z1324" i="9"/>
  <c r="AA1324" i="9"/>
  <c r="AB1324" i="9"/>
  <c r="AC1324" i="9"/>
  <c r="AD1324" i="9"/>
  <c r="AE1324" i="9"/>
  <c r="AF1324" i="9"/>
  <c r="AG1324" i="9"/>
  <c r="AH1324" i="9"/>
  <c r="AI1324" i="9"/>
  <c r="AJ1324" i="9"/>
  <c r="AK1324" i="9"/>
  <c r="AL1324" i="9"/>
  <c r="AM1324" i="9"/>
  <c r="AN1324" i="9"/>
  <c r="AO1324" i="9"/>
  <c r="AP1324" i="9"/>
  <c r="AQ1324" i="9"/>
  <c r="AR1324" i="9"/>
  <c r="AS1324" i="9"/>
  <c r="AT1324" i="9"/>
  <c r="AU1324" i="9"/>
  <c r="AV1324" i="9"/>
  <c r="AW1324" i="9"/>
  <c r="AX1324" i="9"/>
  <c r="AY1324" i="9"/>
  <c r="AZ1324" i="9"/>
  <c r="BA1324" i="9"/>
  <c r="BB1324" i="9"/>
  <c r="BC1324" i="9"/>
  <c r="BD1324" i="9"/>
  <c r="BE1324" i="9"/>
  <c r="BF1324" i="9"/>
  <c r="BG1324" i="9"/>
  <c r="BH1324" i="9"/>
  <c r="BI1324" i="9"/>
  <c r="BJ1324" i="9"/>
  <c r="BK1324" i="9"/>
  <c r="B1325" i="9"/>
  <c r="BN1325" i="9" s="1"/>
  <c r="C1325" i="9"/>
  <c r="D1325" i="9"/>
  <c r="F1325" i="9" s="1"/>
  <c r="E1325" i="9"/>
  <c r="G1325" i="9"/>
  <c r="H1325" i="9"/>
  <c r="I1325" i="9"/>
  <c r="J1325" i="9"/>
  <c r="K1325" i="9"/>
  <c r="L1325" i="9"/>
  <c r="M1325" i="9"/>
  <c r="N1325" i="9"/>
  <c r="O1325" i="9"/>
  <c r="P1325" i="9"/>
  <c r="Q1325" i="9"/>
  <c r="R1325" i="9"/>
  <c r="S1325" i="9"/>
  <c r="T1325" i="9"/>
  <c r="U1325" i="9"/>
  <c r="V1325" i="9"/>
  <c r="W1325" i="9"/>
  <c r="X1325" i="9"/>
  <c r="Y1325" i="9"/>
  <c r="Z1325" i="9"/>
  <c r="AA1325" i="9"/>
  <c r="AB1325" i="9"/>
  <c r="AC1325" i="9"/>
  <c r="AD1325" i="9"/>
  <c r="AE1325" i="9"/>
  <c r="AF1325" i="9"/>
  <c r="AG1325" i="9"/>
  <c r="AH1325" i="9"/>
  <c r="AI1325" i="9"/>
  <c r="AJ1325" i="9"/>
  <c r="AK1325" i="9"/>
  <c r="AL1325" i="9"/>
  <c r="AM1325" i="9"/>
  <c r="AN1325" i="9"/>
  <c r="AO1325" i="9"/>
  <c r="AP1325" i="9"/>
  <c r="AQ1325" i="9"/>
  <c r="AR1325" i="9"/>
  <c r="AS1325" i="9"/>
  <c r="AT1325" i="9"/>
  <c r="AU1325" i="9"/>
  <c r="AV1325" i="9"/>
  <c r="AW1325" i="9"/>
  <c r="AX1325" i="9"/>
  <c r="AY1325" i="9"/>
  <c r="AZ1325" i="9"/>
  <c r="BA1325" i="9"/>
  <c r="BB1325" i="9"/>
  <c r="BC1325" i="9"/>
  <c r="BD1325" i="9"/>
  <c r="BE1325" i="9"/>
  <c r="BF1325" i="9"/>
  <c r="BG1325" i="9"/>
  <c r="BH1325" i="9"/>
  <c r="BI1325" i="9"/>
  <c r="BJ1325" i="9"/>
  <c r="BK1325" i="9"/>
  <c r="B1326" i="9"/>
  <c r="BP1326" i="9" s="1"/>
  <c r="C1326" i="9"/>
  <c r="D1326" i="9"/>
  <c r="F1326" i="9" s="1"/>
  <c r="E1326" i="9"/>
  <c r="G1326" i="9"/>
  <c r="H1326" i="9"/>
  <c r="I1326" i="9"/>
  <c r="J1326" i="9"/>
  <c r="K1326" i="9"/>
  <c r="L1326" i="9"/>
  <c r="M1326" i="9"/>
  <c r="N1326" i="9"/>
  <c r="O1326" i="9"/>
  <c r="P1326" i="9"/>
  <c r="Q1326" i="9"/>
  <c r="R1326" i="9"/>
  <c r="S1326" i="9"/>
  <c r="T1326" i="9"/>
  <c r="U1326" i="9"/>
  <c r="V1326" i="9"/>
  <c r="W1326" i="9"/>
  <c r="X1326" i="9"/>
  <c r="Y1326" i="9"/>
  <c r="Z1326" i="9"/>
  <c r="AA1326" i="9"/>
  <c r="AB1326" i="9"/>
  <c r="AC1326" i="9"/>
  <c r="AD1326" i="9"/>
  <c r="AE1326" i="9"/>
  <c r="AF1326" i="9"/>
  <c r="AG1326" i="9"/>
  <c r="AH1326" i="9"/>
  <c r="AI1326" i="9"/>
  <c r="AJ1326" i="9"/>
  <c r="AK1326" i="9"/>
  <c r="AL1326" i="9"/>
  <c r="AM1326" i="9"/>
  <c r="AN1326" i="9"/>
  <c r="AO1326" i="9"/>
  <c r="AP1326" i="9"/>
  <c r="AQ1326" i="9"/>
  <c r="AR1326" i="9"/>
  <c r="AS1326" i="9"/>
  <c r="AT1326" i="9"/>
  <c r="AU1326" i="9"/>
  <c r="AV1326" i="9"/>
  <c r="AW1326" i="9"/>
  <c r="AX1326" i="9"/>
  <c r="AY1326" i="9"/>
  <c r="AZ1326" i="9"/>
  <c r="BA1326" i="9"/>
  <c r="BB1326" i="9"/>
  <c r="BC1326" i="9"/>
  <c r="BD1326" i="9"/>
  <c r="BE1326" i="9"/>
  <c r="BF1326" i="9"/>
  <c r="BG1326" i="9"/>
  <c r="BH1326" i="9"/>
  <c r="BI1326" i="9"/>
  <c r="BJ1326" i="9"/>
  <c r="BK1326" i="9"/>
  <c r="B1327" i="9"/>
  <c r="BL1327" i="9" s="1"/>
  <c r="C1327" i="9"/>
  <c r="D1327" i="9"/>
  <c r="F1327" i="9" s="1"/>
  <c r="E1327" i="9"/>
  <c r="G1327" i="9"/>
  <c r="H1327" i="9"/>
  <c r="I1327" i="9"/>
  <c r="J1327" i="9"/>
  <c r="K1327" i="9"/>
  <c r="L1327" i="9"/>
  <c r="M1327" i="9"/>
  <c r="N1327" i="9"/>
  <c r="O1327" i="9"/>
  <c r="P1327" i="9"/>
  <c r="Q1327" i="9"/>
  <c r="R1327" i="9"/>
  <c r="S1327" i="9"/>
  <c r="T1327" i="9"/>
  <c r="U1327" i="9"/>
  <c r="V1327" i="9"/>
  <c r="W1327" i="9"/>
  <c r="X1327" i="9"/>
  <c r="Y1327" i="9"/>
  <c r="Z1327" i="9"/>
  <c r="AA1327" i="9"/>
  <c r="AB1327" i="9"/>
  <c r="AC1327" i="9"/>
  <c r="AD1327" i="9"/>
  <c r="AE1327" i="9"/>
  <c r="AF1327" i="9"/>
  <c r="AG1327" i="9"/>
  <c r="AH1327" i="9"/>
  <c r="AI1327" i="9"/>
  <c r="AJ1327" i="9"/>
  <c r="AK1327" i="9"/>
  <c r="AL1327" i="9"/>
  <c r="AM1327" i="9"/>
  <c r="AN1327" i="9"/>
  <c r="AO1327" i="9"/>
  <c r="AP1327" i="9"/>
  <c r="AQ1327" i="9"/>
  <c r="AR1327" i="9"/>
  <c r="AS1327" i="9"/>
  <c r="AT1327" i="9"/>
  <c r="AU1327" i="9"/>
  <c r="AV1327" i="9"/>
  <c r="AW1327" i="9"/>
  <c r="AX1327" i="9"/>
  <c r="AY1327" i="9"/>
  <c r="AZ1327" i="9"/>
  <c r="BA1327" i="9"/>
  <c r="BB1327" i="9"/>
  <c r="BC1327" i="9"/>
  <c r="BD1327" i="9"/>
  <c r="BE1327" i="9"/>
  <c r="BF1327" i="9"/>
  <c r="BG1327" i="9"/>
  <c r="BH1327" i="9"/>
  <c r="BI1327" i="9"/>
  <c r="BJ1327" i="9"/>
  <c r="BK1327" i="9"/>
  <c r="B1328" i="9"/>
  <c r="C1328" i="9"/>
  <c r="D1328" i="9"/>
  <c r="F1328" i="9" s="1"/>
  <c r="E1328" i="9"/>
  <c r="G1328" i="9"/>
  <c r="H1328" i="9"/>
  <c r="I1328" i="9"/>
  <c r="J1328" i="9"/>
  <c r="K1328" i="9"/>
  <c r="L1328" i="9"/>
  <c r="M1328" i="9"/>
  <c r="N1328" i="9"/>
  <c r="O1328" i="9"/>
  <c r="P1328" i="9"/>
  <c r="Q1328" i="9"/>
  <c r="R1328" i="9"/>
  <c r="S1328" i="9"/>
  <c r="T1328" i="9"/>
  <c r="U1328" i="9"/>
  <c r="V1328" i="9"/>
  <c r="W1328" i="9"/>
  <c r="X1328" i="9"/>
  <c r="Y1328" i="9"/>
  <c r="Z1328" i="9"/>
  <c r="AA1328" i="9"/>
  <c r="AB1328" i="9"/>
  <c r="AC1328" i="9"/>
  <c r="AD1328" i="9"/>
  <c r="AE1328" i="9"/>
  <c r="AF1328" i="9"/>
  <c r="AG1328" i="9"/>
  <c r="AH1328" i="9"/>
  <c r="AI1328" i="9"/>
  <c r="AJ1328" i="9"/>
  <c r="AK1328" i="9"/>
  <c r="AL1328" i="9"/>
  <c r="AM1328" i="9"/>
  <c r="AN1328" i="9"/>
  <c r="AO1328" i="9"/>
  <c r="AP1328" i="9"/>
  <c r="AQ1328" i="9"/>
  <c r="AR1328" i="9"/>
  <c r="AS1328" i="9"/>
  <c r="AT1328" i="9"/>
  <c r="AU1328" i="9"/>
  <c r="AV1328" i="9"/>
  <c r="AW1328" i="9"/>
  <c r="AX1328" i="9"/>
  <c r="AY1328" i="9"/>
  <c r="AZ1328" i="9"/>
  <c r="BA1328" i="9"/>
  <c r="BB1328" i="9"/>
  <c r="BC1328" i="9"/>
  <c r="BD1328" i="9"/>
  <c r="BE1328" i="9"/>
  <c r="BF1328" i="9"/>
  <c r="BG1328" i="9"/>
  <c r="BH1328" i="9"/>
  <c r="BI1328" i="9"/>
  <c r="BJ1328" i="9"/>
  <c r="BK1328" i="9"/>
  <c r="B1329" i="9"/>
  <c r="C1329" i="9"/>
  <c r="D1329" i="9"/>
  <c r="F1329" i="9" s="1"/>
  <c r="E1329" i="9"/>
  <c r="G1329" i="9"/>
  <c r="H1329" i="9"/>
  <c r="I1329" i="9"/>
  <c r="J1329" i="9"/>
  <c r="K1329" i="9"/>
  <c r="L1329" i="9"/>
  <c r="M1329" i="9"/>
  <c r="N1329" i="9"/>
  <c r="O1329" i="9"/>
  <c r="P1329" i="9"/>
  <c r="Q1329" i="9"/>
  <c r="R1329" i="9"/>
  <c r="S1329" i="9"/>
  <c r="T1329" i="9"/>
  <c r="U1329" i="9"/>
  <c r="V1329" i="9"/>
  <c r="W1329" i="9"/>
  <c r="X1329" i="9"/>
  <c r="Y1329" i="9"/>
  <c r="Z1329" i="9"/>
  <c r="AA1329" i="9"/>
  <c r="AB1329" i="9"/>
  <c r="AC1329" i="9"/>
  <c r="AD1329" i="9"/>
  <c r="AE1329" i="9"/>
  <c r="AF1329" i="9"/>
  <c r="AG1329" i="9"/>
  <c r="AH1329" i="9"/>
  <c r="AI1329" i="9"/>
  <c r="AJ1329" i="9"/>
  <c r="AK1329" i="9"/>
  <c r="AL1329" i="9"/>
  <c r="AM1329" i="9"/>
  <c r="AN1329" i="9"/>
  <c r="AO1329" i="9"/>
  <c r="AP1329" i="9"/>
  <c r="AQ1329" i="9"/>
  <c r="AR1329" i="9"/>
  <c r="AS1329" i="9"/>
  <c r="AT1329" i="9"/>
  <c r="AU1329" i="9"/>
  <c r="AV1329" i="9"/>
  <c r="AW1329" i="9"/>
  <c r="AX1329" i="9"/>
  <c r="AY1329" i="9"/>
  <c r="AZ1329" i="9"/>
  <c r="BA1329" i="9"/>
  <c r="BB1329" i="9"/>
  <c r="BC1329" i="9"/>
  <c r="BD1329" i="9"/>
  <c r="BE1329" i="9"/>
  <c r="BF1329" i="9"/>
  <c r="BG1329" i="9"/>
  <c r="BH1329" i="9"/>
  <c r="BI1329" i="9"/>
  <c r="BJ1329" i="9"/>
  <c r="BK1329" i="9"/>
  <c r="B1330" i="9"/>
  <c r="C1330" i="9"/>
  <c r="D1330" i="9"/>
  <c r="F1330" i="9" s="1"/>
  <c r="E1330" i="9"/>
  <c r="G1330" i="9"/>
  <c r="H1330" i="9"/>
  <c r="I1330" i="9"/>
  <c r="J1330" i="9"/>
  <c r="K1330" i="9"/>
  <c r="L1330" i="9"/>
  <c r="M1330" i="9"/>
  <c r="N1330" i="9"/>
  <c r="O1330" i="9"/>
  <c r="P1330" i="9"/>
  <c r="Q1330" i="9"/>
  <c r="R1330" i="9"/>
  <c r="S1330" i="9"/>
  <c r="T1330" i="9"/>
  <c r="U1330" i="9"/>
  <c r="V1330" i="9"/>
  <c r="W1330" i="9"/>
  <c r="X1330" i="9"/>
  <c r="Y1330" i="9"/>
  <c r="Z1330" i="9"/>
  <c r="AA1330" i="9"/>
  <c r="AB1330" i="9"/>
  <c r="AC1330" i="9"/>
  <c r="AD1330" i="9"/>
  <c r="AE1330" i="9"/>
  <c r="AF1330" i="9"/>
  <c r="AG1330" i="9"/>
  <c r="AH1330" i="9"/>
  <c r="AI1330" i="9"/>
  <c r="AJ1330" i="9"/>
  <c r="AK1330" i="9"/>
  <c r="AL1330" i="9"/>
  <c r="AM1330" i="9"/>
  <c r="AN1330" i="9"/>
  <c r="AO1330" i="9"/>
  <c r="AP1330" i="9"/>
  <c r="AQ1330" i="9"/>
  <c r="AR1330" i="9"/>
  <c r="AS1330" i="9"/>
  <c r="AT1330" i="9"/>
  <c r="AU1330" i="9"/>
  <c r="AV1330" i="9"/>
  <c r="AW1330" i="9"/>
  <c r="AX1330" i="9"/>
  <c r="AY1330" i="9"/>
  <c r="AZ1330" i="9"/>
  <c r="BA1330" i="9"/>
  <c r="BB1330" i="9"/>
  <c r="BC1330" i="9"/>
  <c r="BD1330" i="9"/>
  <c r="BE1330" i="9"/>
  <c r="BF1330" i="9"/>
  <c r="BG1330" i="9"/>
  <c r="BH1330" i="9"/>
  <c r="BI1330" i="9"/>
  <c r="BJ1330" i="9"/>
  <c r="BK1330" i="9"/>
  <c r="B1331" i="9"/>
  <c r="C1331" i="9"/>
  <c r="D1331" i="9"/>
  <c r="F1331" i="9" s="1"/>
  <c r="E1331" i="9"/>
  <c r="G1331" i="9"/>
  <c r="H1331" i="9"/>
  <c r="I1331" i="9"/>
  <c r="J1331" i="9"/>
  <c r="K1331" i="9"/>
  <c r="L1331" i="9"/>
  <c r="M1331" i="9"/>
  <c r="N1331" i="9"/>
  <c r="O1331" i="9"/>
  <c r="P1331" i="9"/>
  <c r="Q1331" i="9"/>
  <c r="R1331" i="9"/>
  <c r="S1331" i="9"/>
  <c r="T1331" i="9"/>
  <c r="U1331" i="9"/>
  <c r="V1331" i="9"/>
  <c r="W1331" i="9"/>
  <c r="X1331" i="9"/>
  <c r="Y1331" i="9"/>
  <c r="Z1331" i="9"/>
  <c r="AA1331" i="9"/>
  <c r="AB1331" i="9"/>
  <c r="AC1331" i="9"/>
  <c r="AD1331" i="9"/>
  <c r="AE1331" i="9"/>
  <c r="AF1331" i="9"/>
  <c r="AG1331" i="9"/>
  <c r="AH1331" i="9"/>
  <c r="AI1331" i="9"/>
  <c r="AJ1331" i="9"/>
  <c r="AK1331" i="9"/>
  <c r="AL1331" i="9"/>
  <c r="AM1331" i="9"/>
  <c r="AN1331" i="9"/>
  <c r="AO1331" i="9"/>
  <c r="AP1331" i="9"/>
  <c r="AQ1331" i="9"/>
  <c r="AR1331" i="9"/>
  <c r="AS1331" i="9"/>
  <c r="AT1331" i="9"/>
  <c r="AU1331" i="9"/>
  <c r="AV1331" i="9"/>
  <c r="AW1331" i="9"/>
  <c r="AX1331" i="9"/>
  <c r="AY1331" i="9"/>
  <c r="AZ1331" i="9"/>
  <c r="BA1331" i="9"/>
  <c r="BB1331" i="9"/>
  <c r="BC1331" i="9"/>
  <c r="BD1331" i="9"/>
  <c r="BE1331" i="9"/>
  <c r="BF1331" i="9"/>
  <c r="BG1331" i="9"/>
  <c r="BH1331" i="9"/>
  <c r="BI1331" i="9"/>
  <c r="BJ1331" i="9"/>
  <c r="BK1331" i="9"/>
  <c r="B1332" i="9"/>
  <c r="C1332" i="9"/>
  <c r="D1332" i="9"/>
  <c r="F1332" i="9" s="1"/>
  <c r="E1332" i="9"/>
  <c r="G1332" i="9"/>
  <c r="H1332" i="9"/>
  <c r="I1332" i="9"/>
  <c r="J1332" i="9"/>
  <c r="K1332" i="9"/>
  <c r="L1332" i="9"/>
  <c r="M1332" i="9"/>
  <c r="N1332" i="9"/>
  <c r="O1332" i="9"/>
  <c r="P1332" i="9"/>
  <c r="Q1332" i="9"/>
  <c r="R1332" i="9"/>
  <c r="S1332" i="9"/>
  <c r="T1332" i="9"/>
  <c r="U1332" i="9"/>
  <c r="V1332" i="9"/>
  <c r="W1332" i="9"/>
  <c r="X1332" i="9"/>
  <c r="Y1332" i="9"/>
  <c r="Z1332" i="9"/>
  <c r="AA1332" i="9"/>
  <c r="AB1332" i="9"/>
  <c r="AC1332" i="9"/>
  <c r="AD1332" i="9"/>
  <c r="AE1332" i="9"/>
  <c r="AF1332" i="9"/>
  <c r="AG1332" i="9"/>
  <c r="AH1332" i="9"/>
  <c r="AI1332" i="9"/>
  <c r="AJ1332" i="9"/>
  <c r="AK1332" i="9"/>
  <c r="AL1332" i="9"/>
  <c r="AM1332" i="9"/>
  <c r="AN1332" i="9"/>
  <c r="AO1332" i="9"/>
  <c r="AP1332" i="9"/>
  <c r="AQ1332" i="9"/>
  <c r="AR1332" i="9"/>
  <c r="AS1332" i="9"/>
  <c r="AT1332" i="9"/>
  <c r="AU1332" i="9"/>
  <c r="AV1332" i="9"/>
  <c r="AW1332" i="9"/>
  <c r="AX1332" i="9"/>
  <c r="AY1332" i="9"/>
  <c r="AZ1332" i="9"/>
  <c r="BA1332" i="9"/>
  <c r="BB1332" i="9"/>
  <c r="BC1332" i="9"/>
  <c r="BD1332" i="9"/>
  <c r="BE1332" i="9"/>
  <c r="BF1332" i="9"/>
  <c r="BG1332" i="9"/>
  <c r="BH1332" i="9"/>
  <c r="BI1332" i="9"/>
  <c r="BJ1332" i="9"/>
  <c r="BK1332" i="9"/>
  <c r="B1333" i="9"/>
  <c r="C1333" i="9"/>
  <c r="D1333" i="9"/>
  <c r="F1333" i="9" s="1"/>
  <c r="E1333" i="9"/>
  <c r="G1333" i="9"/>
  <c r="H1333" i="9"/>
  <c r="I1333" i="9"/>
  <c r="J1333" i="9"/>
  <c r="K1333" i="9"/>
  <c r="L1333" i="9"/>
  <c r="M1333" i="9"/>
  <c r="N1333" i="9"/>
  <c r="O1333" i="9"/>
  <c r="P1333" i="9"/>
  <c r="Q1333" i="9"/>
  <c r="R1333" i="9"/>
  <c r="S1333" i="9"/>
  <c r="T1333" i="9"/>
  <c r="U1333" i="9"/>
  <c r="V1333" i="9"/>
  <c r="W1333" i="9"/>
  <c r="X1333" i="9"/>
  <c r="Y1333" i="9"/>
  <c r="Z1333" i="9"/>
  <c r="AA1333" i="9"/>
  <c r="AB1333" i="9"/>
  <c r="AC1333" i="9"/>
  <c r="AD1333" i="9"/>
  <c r="AE1333" i="9"/>
  <c r="AF1333" i="9"/>
  <c r="AG1333" i="9"/>
  <c r="AH1333" i="9"/>
  <c r="AI1333" i="9"/>
  <c r="AJ1333" i="9"/>
  <c r="AK1333" i="9"/>
  <c r="AL1333" i="9"/>
  <c r="AM1333" i="9"/>
  <c r="AN1333" i="9"/>
  <c r="AO1333" i="9"/>
  <c r="AP1333" i="9"/>
  <c r="AQ1333" i="9"/>
  <c r="AR1333" i="9"/>
  <c r="AS1333" i="9"/>
  <c r="AT1333" i="9"/>
  <c r="AU1333" i="9"/>
  <c r="AV1333" i="9"/>
  <c r="AW1333" i="9"/>
  <c r="AX1333" i="9"/>
  <c r="AY1333" i="9"/>
  <c r="AZ1333" i="9"/>
  <c r="BA1333" i="9"/>
  <c r="BB1333" i="9"/>
  <c r="BC1333" i="9"/>
  <c r="BD1333" i="9"/>
  <c r="BE1333" i="9"/>
  <c r="BF1333" i="9"/>
  <c r="BG1333" i="9"/>
  <c r="BH1333" i="9"/>
  <c r="BI1333" i="9"/>
  <c r="BJ1333" i="9"/>
  <c r="BK1333" i="9"/>
  <c r="B1334" i="9"/>
  <c r="C1334" i="9"/>
  <c r="D1334" i="9"/>
  <c r="F1334" i="9" s="1"/>
  <c r="E1334" i="9"/>
  <c r="G1334" i="9"/>
  <c r="H1334" i="9"/>
  <c r="I1334" i="9"/>
  <c r="J1334" i="9"/>
  <c r="K1334" i="9"/>
  <c r="L1334" i="9"/>
  <c r="M1334" i="9"/>
  <c r="N1334" i="9"/>
  <c r="O1334" i="9"/>
  <c r="P1334" i="9"/>
  <c r="Q1334" i="9"/>
  <c r="R1334" i="9"/>
  <c r="S1334" i="9"/>
  <c r="T1334" i="9"/>
  <c r="U1334" i="9"/>
  <c r="V1334" i="9"/>
  <c r="W1334" i="9"/>
  <c r="X1334" i="9"/>
  <c r="Y1334" i="9"/>
  <c r="Z1334" i="9"/>
  <c r="AA1334" i="9"/>
  <c r="AB1334" i="9"/>
  <c r="AC1334" i="9"/>
  <c r="AD1334" i="9"/>
  <c r="AE1334" i="9"/>
  <c r="AF1334" i="9"/>
  <c r="AG1334" i="9"/>
  <c r="AH1334" i="9"/>
  <c r="AI1334" i="9"/>
  <c r="AJ1334" i="9"/>
  <c r="AK1334" i="9"/>
  <c r="AL1334" i="9"/>
  <c r="AM1334" i="9"/>
  <c r="AN1334" i="9"/>
  <c r="AO1334" i="9"/>
  <c r="AP1334" i="9"/>
  <c r="AQ1334" i="9"/>
  <c r="AR1334" i="9"/>
  <c r="AS1334" i="9"/>
  <c r="AT1334" i="9"/>
  <c r="AU1334" i="9"/>
  <c r="AV1334" i="9"/>
  <c r="AW1334" i="9"/>
  <c r="AX1334" i="9"/>
  <c r="AY1334" i="9"/>
  <c r="AZ1334" i="9"/>
  <c r="BA1334" i="9"/>
  <c r="BB1334" i="9"/>
  <c r="BC1334" i="9"/>
  <c r="BD1334" i="9"/>
  <c r="BE1334" i="9"/>
  <c r="BF1334" i="9"/>
  <c r="BG1334" i="9"/>
  <c r="BH1334" i="9"/>
  <c r="BI1334" i="9"/>
  <c r="BJ1334" i="9"/>
  <c r="BK1334" i="9"/>
  <c r="B1335" i="9"/>
  <c r="BN1335" i="9" s="1"/>
  <c r="C1335" i="9"/>
  <c r="D1335" i="9"/>
  <c r="F1335" i="9" s="1"/>
  <c r="E1335" i="9"/>
  <c r="G1335" i="9"/>
  <c r="H1335" i="9"/>
  <c r="I1335" i="9"/>
  <c r="J1335" i="9"/>
  <c r="K1335" i="9"/>
  <c r="L1335" i="9"/>
  <c r="M1335" i="9"/>
  <c r="N1335" i="9"/>
  <c r="O1335" i="9"/>
  <c r="P1335" i="9"/>
  <c r="Q1335" i="9"/>
  <c r="R1335" i="9"/>
  <c r="S1335" i="9"/>
  <c r="T1335" i="9"/>
  <c r="U1335" i="9"/>
  <c r="V1335" i="9"/>
  <c r="W1335" i="9"/>
  <c r="X1335" i="9"/>
  <c r="Y1335" i="9"/>
  <c r="Z1335" i="9"/>
  <c r="AA1335" i="9"/>
  <c r="AB1335" i="9"/>
  <c r="AC1335" i="9"/>
  <c r="AD1335" i="9"/>
  <c r="AE1335" i="9"/>
  <c r="AF1335" i="9"/>
  <c r="AG1335" i="9"/>
  <c r="AH1335" i="9"/>
  <c r="AI1335" i="9"/>
  <c r="AJ1335" i="9"/>
  <c r="AK1335" i="9"/>
  <c r="AL1335" i="9"/>
  <c r="AM1335" i="9"/>
  <c r="AN1335" i="9"/>
  <c r="AO1335" i="9"/>
  <c r="AP1335" i="9"/>
  <c r="AQ1335" i="9"/>
  <c r="AR1335" i="9"/>
  <c r="AS1335" i="9"/>
  <c r="AT1335" i="9"/>
  <c r="AU1335" i="9"/>
  <c r="AV1335" i="9"/>
  <c r="AW1335" i="9"/>
  <c r="AX1335" i="9"/>
  <c r="AY1335" i="9"/>
  <c r="AZ1335" i="9"/>
  <c r="BA1335" i="9"/>
  <c r="BB1335" i="9"/>
  <c r="BC1335" i="9"/>
  <c r="BD1335" i="9"/>
  <c r="BE1335" i="9"/>
  <c r="BF1335" i="9"/>
  <c r="BG1335" i="9"/>
  <c r="BH1335" i="9"/>
  <c r="BI1335" i="9"/>
  <c r="BJ1335" i="9"/>
  <c r="BK1335" i="9"/>
  <c r="B1336" i="9"/>
  <c r="C1336" i="9"/>
  <c r="D1336" i="9"/>
  <c r="F1336" i="9" s="1"/>
  <c r="E1336" i="9"/>
  <c r="G1336" i="9"/>
  <c r="H1336" i="9"/>
  <c r="I1336" i="9"/>
  <c r="J1336" i="9"/>
  <c r="K1336" i="9"/>
  <c r="L1336" i="9"/>
  <c r="M1336" i="9"/>
  <c r="N1336" i="9"/>
  <c r="O1336" i="9"/>
  <c r="P1336" i="9"/>
  <c r="Q1336" i="9"/>
  <c r="R1336" i="9"/>
  <c r="S1336" i="9"/>
  <c r="T1336" i="9"/>
  <c r="U1336" i="9"/>
  <c r="V1336" i="9"/>
  <c r="W1336" i="9"/>
  <c r="X1336" i="9"/>
  <c r="Y1336" i="9"/>
  <c r="Z1336" i="9"/>
  <c r="AA1336" i="9"/>
  <c r="AB1336" i="9"/>
  <c r="AC1336" i="9"/>
  <c r="AD1336" i="9"/>
  <c r="AE1336" i="9"/>
  <c r="AF1336" i="9"/>
  <c r="AG1336" i="9"/>
  <c r="AH1336" i="9"/>
  <c r="AI1336" i="9"/>
  <c r="AJ1336" i="9"/>
  <c r="AK1336" i="9"/>
  <c r="AL1336" i="9"/>
  <c r="AM1336" i="9"/>
  <c r="AN1336" i="9"/>
  <c r="AO1336" i="9"/>
  <c r="AP1336" i="9"/>
  <c r="AQ1336" i="9"/>
  <c r="AR1336" i="9"/>
  <c r="AS1336" i="9"/>
  <c r="AT1336" i="9"/>
  <c r="AU1336" i="9"/>
  <c r="AV1336" i="9"/>
  <c r="AW1336" i="9"/>
  <c r="AX1336" i="9"/>
  <c r="AY1336" i="9"/>
  <c r="AZ1336" i="9"/>
  <c r="BA1336" i="9"/>
  <c r="BB1336" i="9"/>
  <c r="BC1336" i="9"/>
  <c r="BD1336" i="9"/>
  <c r="BE1336" i="9"/>
  <c r="BF1336" i="9"/>
  <c r="BG1336" i="9"/>
  <c r="BH1336" i="9"/>
  <c r="BI1336" i="9"/>
  <c r="BJ1336" i="9"/>
  <c r="BK1336" i="9"/>
  <c r="B1337" i="9"/>
  <c r="C1337" i="9"/>
  <c r="D1337" i="9"/>
  <c r="F1337" i="9" s="1"/>
  <c r="E1337" i="9"/>
  <c r="G1337" i="9"/>
  <c r="H1337" i="9"/>
  <c r="I1337" i="9"/>
  <c r="J1337" i="9"/>
  <c r="K1337" i="9"/>
  <c r="L1337" i="9"/>
  <c r="M1337" i="9"/>
  <c r="N1337" i="9"/>
  <c r="O1337" i="9"/>
  <c r="P1337" i="9"/>
  <c r="Q1337" i="9"/>
  <c r="R1337" i="9"/>
  <c r="S1337" i="9"/>
  <c r="T1337" i="9"/>
  <c r="U1337" i="9"/>
  <c r="V1337" i="9"/>
  <c r="W1337" i="9"/>
  <c r="X1337" i="9"/>
  <c r="Y1337" i="9"/>
  <c r="Z1337" i="9"/>
  <c r="AA1337" i="9"/>
  <c r="AB1337" i="9"/>
  <c r="AC1337" i="9"/>
  <c r="AD1337" i="9"/>
  <c r="AE1337" i="9"/>
  <c r="AF1337" i="9"/>
  <c r="AG1337" i="9"/>
  <c r="AH1337" i="9"/>
  <c r="AI1337" i="9"/>
  <c r="AJ1337" i="9"/>
  <c r="AK1337" i="9"/>
  <c r="AL1337" i="9"/>
  <c r="AM1337" i="9"/>
  <c r="AN1337" i="9"/>
  <c r="AO1337" i="9"/>
  <c r="AP1337" i="9"/>
  <c r="AQ1337" i="9"/>
  <c r="AR1337" i="9"/>
  <c r="AS1337" i="9"/>
  <c r="AT1337" i="9"/>
  <c r="AU1337" i="9"/>
  <c r="AV1337" i="9"/>
  <c r="AW1337" i="9"/>
  <c r="AX1337" i="9"/>
  <c r="AY1337" i="9"/>
  <c r="AZ1337" i="9"/>
  <c r="BA1337" i="9"/>
  <c r="BB1337" i="9"/>
  <c r="BC1337" i="9"/>
  <c r="BD1337" i="9"/>
  <c r="BE1337" i="9"/>
  <c r="BF1337" i="9"/>
  <c r="BG1337" i="9"/>
  <c r="BH1337" i="9"/>
  <c r="BI1337" i="9"/>
  <c r="BJ1337" i="9"/>
  <c r="BK1337" i="9"/>
  <c r="B1338" i="9"/>
  <c r="C1338" i="9"/>
  <c r="D1338" i="9"/>
  <c r="F1338" i="9" s="1"/>
  <c r="E1338" i="9"/>
  <c r="G1338" i="9"/>
  <c r="H1338" i="9"/>
  <c r="I1338" i="9"/>
  <c r="J1338" i="9"/>
  <c r="K1338" i="9"/>
  <c r="L1338" i="9"/>
  <c r="M1338" i="9"/>
  <c r="N1338" i="9"/>
  <c r="O1338" i="9"/>
  <c r="P1338" i="9"/>
  <c r="Q1338" i="9"/>
  <c r="R1338" i="9"/>
  <c r="S1338" i="9"/>
  <c r="T1338" i="9"/>
  <c r="U1338" i="9"/>
  <c r="V1338" i="9"/>
  <c r="W1338" i="9"/>
  <c r="X1338" i="9"/>
  <c r="Y1338" i="9"/>
  <c r="Z1338" i="9"/>
  <c r="AA1338" i="9"/>
  <c r="AB1338" i="9"/>
  <c r="AC1338" i="9"/>
  <c r="AD1338" i="9"/>
  <c r="AE1338" i="9"/>
  <c r="AF1338" i="9"/>
  <c r="AG1338" i="9"/>
  <c r="AH1338" i="9"/>
  <c r="AI1338" i="9"/>
  <c r="AJ1338" i="9"/>
  <c r="AK1338" i="9"/>
  <c r="AL1338" i="9"/>
  <c r="AM1338" i="9"/>
  <c r="AN1338" i="9"/>
  <c r="AO1338" i="9"/>
  <c r="AP1338" i="9"/>
  <c r="AQ1338" i="9"/>
  <c r="AR1338" i="9"/>
  <c r="AS1338" i="9"/>
  <c r="AT1338" i="9"/>
  <c r="AU1338" i="9"/>
  <c r="AV1338" i="9"/>
  <c r="AW1338" i="9"/>
  <c r="AX1338" i="9"/>
  <c r="AY1338" i="9"/>
  <c r="AZ1338" i="9"/>
  <c r="BA1338" i="9"/>
  <c r="BB1338" i="9"/>
  <c r="BC1338" i="9"/>
  <c r="BD1338" i="9"/>
  <c r="BE1338" i="9"/>
  <c r="BF1338" i="9"/>
  <c r="BG1338" i="9"/>
  <c r="BH1338" i="9"/>
  <c r="BI1338" i="9"/>
  <c r="BJ1338" i="9"/>
  <c r="BK1338" i="9"/>
  <c r="B1339" i="9"/>
  <c r="C1339" i="9"/>
  <c r="D1339" i="9"/>
  <c r="F1339" i="9" s="1"/>
  <c r="E1339" i="9"/>
  <c r="G1339" i="9"/>
  <c r="H1339" i="9"/>
  <c r="I1339" i="9"/>
  <c r="J1339" i="9"/>
  <c r="K1339" i="9"/>
  <c r="L1339" i="9"/>
  <c r="M1339" i="9"/>
  <c r="N1339" i="9"/>
  <c r="O1339" i="9"/>
  <c r="P1339" i="9"/>
  <c r="Q1339" i="9"/>
  <c r="R1339" i="9"/>
  <c r="S1339" i="9"/>
  <c r="T1339" i="9"/>
  <c r="U1339" i="9"/>
  <c r="V1339" i="9"/>
  <c r="W1339" i="9"/>
  <c r="X1339" i="9"/>
  <c r="Y1339" i="9"/>
  <c r="Z1339" i="9"/>
  <c r="AA1339" i="9"/>
  <c r="AB1339" i="9"/>
  <c r="AC1339" i="9"/>
  <c r="AD1339" i="9"/>
  <c r="AE1339" i="9"/>
  <c r="AF1339" i="9"/>
  <c r="AG1339" i="9"/>
  <c r="AH1339" i="9"/>
  <c r="AI1339" i="9"/>
  <c r="AJ1339" i="9"/>
  <c r="AK1339" i="9"/>
  <c r="AL1339" i="9"/>
  <c r="AM1339" i="9"/>
  <c r="AN1339" i="9"/>
  <c r="AO1339" i="9"/>
  <c r="AP1339" i="9"/>
  <c r="AQ1339" i="9"/>
  <c r="AR1339" i="9"/>
  <c r="AS1339" i="9"/>
  <c r="AT1339" i="9"/>
  <c r="AU1339" i="9"/>
  <c r="AV1339" i="9"/>
  <c r="AW1339" i="9"/>
  <c r="AX1339" i="9"/>
  <c r="AY1339" i="9"/>
  <c r="AZ1339" i="9"/>
  <c r="BA1339" i="9"/>
  <c r="BB1339" i="9"/>
  <c r="BC1339" i="9"/>
  <c r="BD1339" i="9"/>
  <c r="BE1339" i="9"/>
  <c r="BF1339" i="9"/>
  <c r="BG1339" i="9"/>
  <c r="BH1339" i="9"/>
  <c r="BI1339" i="9"/>
  <c r="BJ1339" i="9"/>
  <c r="BK1339" i="9"/>
  <c r="B1340" i="9"/>
  <c r="BN1340" i="9" s="1"/>
  <c r="C1340" i="9"/>
  <c r="D1340" i="9"/>
  <c r="F1340" i="9" s="1"/>
  <c r="E1340" i="9"/>
  <c r="G1340" i="9"/>
  <c r="H1340" i="9"/>
  <c r="I1340" i="9"/>
  <c r="J1340" i="9"/>
  <c r="K1340" i="9"/>
  <c r="L1340" i="9"/>
  <c r="M1340" i="9"/>
  <c r="N1340" i="9"/>
  <c r="O1340" i="9"/>
  <c r="P1340" i="9"/>
  <c r="Q1340" i="9"/>
  <c r="R1340" i="9"/>
  <c r="S1340" i="9"/>
  <c r="T1340" i="9"/>
  <c r="U1340" i="9"/>
  <c r="V1340" i="9"/>
  <c r="W1340" i="9"/>
  <c r="X1340" i="9"/>
  <c r="Y1340" i="9"/>
  <c r="Z1340" i="9"/>
  <c r="AA1340" i="9"/>
  <c r="AB1340" i="9"/>
  <c r="AC1340" i="9"/>
  <c r="AD1340" i="9"/>
  <c r="AE1340" i="9"/>
  <c r="AF1340" i="9"/>
  <c r="AG1340" i="9"/>
  <c r="AH1340" i="9"/>
  <c r="AI1340" i="9"/>
  <c r="AJ1340" i="9"/>
  <c r="AK1340" i="9"/>
  <c r="AL1340" i="9"/>
  <c r="AM1340" i="9"/>
  <c r="AN1340" i="9"/>
  <c r="AO1340" i="9"/>
  <c r="AP1340" i="9"/>
  <c r="AQ1340" i="9"/>
  <c r="AR1340" i="9"/>
  <c r="AS1340" i="9"/>
  <c r="AT1340" i="9"/>
  <c r="AU1340" i="9"/>
  <c r="AV1340" i="9"/>
  <c r="AW1340" i="9"/>
  <c r="AX1340" i="9"/>
  <c r="AY1340" i="9"/>
  <c r="AZ1340" i="9"/>
  <c r="BA1340" i="9"/>
  <c r="BB1340" i="9"/>
  <c r="BC1340" i="9"/>
  <c r="BD1340" i="9"/>
  <c r="BE1340" i="9"/>
  <c r="BF1340" i="9"/>
  <c r="BG1340" i="9"/>
  <c r="BH1340" i="9"/>
  <c r="BI1340" i="9"/>
  <c r="BJ1340" i="9"/>
  <c r="BK1340" i="9"/>
  <c r="B1341" i="9"/>
  <c r="C1341" i="9"/>
  <c r="D1341" i="9"/>
  <c r="F1341" i="9" s="1"/>
  <c r="E1341" i="9"/>
  <c r="G1341" i="9"/>
  <c r="H1341" i="9"/>
  <c r="I1341" i="9"/>
  <c r="J1341" i="9"/>
  <c r="K1341" i="9"/>
  <c r="L1341" i="9"/>
  <c r="M1341" i="9"/>
  <c r="N1341" i="9"/>
  <c r="O1341" i="9"/>
  <c r="P1341" i="9"/>
  <c r="Q1341" i="9"/>
  <c r="R1341" i="9"/>
  <c r="S1341" i="9"/>
  <c r="T1341" i="9"/>
  <c r="U1341" i="9"/>
  <c r="V1341" i="9"/>
  <c r="W1341" i="9"/>
  <c r="X1341" i="9"/>
  <c r="Y1341" i="9"/>
  <c r="Z1341" i="9"/>
  <c r="AA1341" i="9"/>
  <c r="AB1341" i="9"/>
  <c r="AC1341" i="9"/>
  <c r="AD1341" i="9"/>
  <c r="AE1341" i="9"/>
  <c r="AF1341" i="9"/>
  <c r="AG1341" i="9"/>
  <c r="AH1341" i="9"/>
  <c r="AI1341" i="9"/>
  <c r="AJ1341" i="9"/>
  <c r="AK1341" i="9"/>
  <c r="AL1341" i="9"/>
  <c r="AM1341" i="9"/>
  <c r="AN1341" i="9"/>
  <c r="AO1341" i="9"/>
  <c r="AP1341" i="9"/>
  <c r="AQ1341" i="9"/>
  <c r="AR1341" i="9"/>
  <c r="AS1341" i="9"/>
  <c r="AT1341" i="9"/>
  <c r="AU1341" i="9"/>
  <c r="AV1341" i="9"/>
  <c r="AW1341" i="9"/>
  <c r="AX1341" i="9"/>
  <c r="AY1341" i="9"/>
  <c r="AZ1341" i="9"/>
  <c r="BA1341" i="9"/>
  <c r="BB1341" i="9"/>
  <c r="BC1341" i="9"/>
  <c r="BD1341" i="9"/>
  <c r="BE1341" i="9"/>
  <c r="BF1341" i="9"/>
  <c r="BG1341" i="9"/>
  <c r="BH1341" i="9"/>
  <c r="BI1341" i="9"/>
  <c r="BJ1341" i="9"/>
  <c r="BK1341" i="9"/>
  <c r="B1342" i="9"/>
  <c r="BO1342" i="9" s="1"/>
  <c r="C1342" i="9"/>
  <c r="D1342" i="9"/>
  <c r="F1342" i="9" s="1"/>
  <c r="E1342" i="9"/>
  <c r="G1342" i="9"/>
  <c r="H1342" i="9"/>
  <c r="I1342" i="9"/>
  <c r="J1342" i="9"/>
  <c r="K1342" i="9"/>
  <c r="L1342" i="9"/>
  <c r="M1342" i="9"/>
  <c r="N1342" i="9"/>
  <c r="O1342" i="9"/>
  <c r="P1342" i="9"/>
  <c r="Q1342" i="9"/>
  <c r="R1342" i="9"/>
  <c r="S1342" i="9"/>
  <c r="T1342" i="9"/>
  <c r="U1342" i="9"/>
  <c r="V1342" i="9"/>
  <c r="W1342" i="9"/>
  <c r="X1342" i="9"/>
  <c r="Y1342" i="9"/>
  <c r="Z1342" i="9"/>
  <c r="AA1342" i="9"/>
  <c r="AB1342" i="9"/>
  <c r="AC1342" i="9"/>
  <c r="AD1342" i="9"/>
  <c r="AE1342" i="9"/>
  <c r="AF1342" i="9"/>
  <c r="AG1342" i="9"/>
  <c r="AH1342" i="9"/>
  <c r="AI1342" i="9"/>
  <c r="AJ1342" i="9"/>
  <c r="AK1342" i="9"/>
  <c r="AL1342" i="9"/>
  <c r="AM1342" i="9"/>
  <c r="AN1342" i="9"/>
  <c r="AO1342" i="9"/>
  <c r="AP1342" i="9"/>
  <c r="AQ1342" i="9"/>
  <c r="AR1342" i="9"/>
  <c r="AS1342" i="9"/>
  <c r="AT1342" i="9"/>
  <c r="AU1342" i="9"/>
  <c r="AV1342" i="9"/>
  <c r="AW1342" i="9"/>
  <c r="AX1342" i="9"/>
  <c r="AY1342" i="9"/>
  <c r="AZ1342" i="9"/>
  <c r="BA1342" i="9"/>
  <c r="BB1342" i="9"/>
  <c r="BC1342" i="9"/>
  <c r="BD1342" i="9"/>
  <c r="BE1342" i="9"/>
  <c r="BF1342" i="9"/>
  <c r="BG1342" i="9"/>
  <c r="BH1342" i="9"/>
  <c r="BI1342" i="9"/>
  <c r="BJ1342" i="9"/>
  <c r="BK1342" i="9"/>
  <c r="B1343" i="9"/>
  <c r="C1343" i="9"/>
  <c r="D1343" i="9"/>
  <c r="F1343" i="9" s="1"/>
  <c r="E1343" i="9"/>
  <c r="G1343" i="9"/>
  <c r="H1343" i="9"/>
  <c r="I1343" i="9"/>
  <c r="J1343" i="9"/>
  <c r="K1343" i="9"/>
  <c r="L1343" i="9"/>
  <c r="M1343" i="9"/>
  <c r="N1343" i="9"/>
  <c r="O1343" i="9"/>
  <c r="P1343" i="9"/>
  <c r="Q1343" i="9"/>
  <c r="R1343" i="9"/>
  <c r="S1343" i="9"/>
  <c r="T1343" i="9"/>
  <c r="U1343" i="9"/>
  <c r="V1343" i="9"/>
  <c r="W1343" i="9"/>
  <c r="X1343" i="9"/>
  <c r="Y1343" i="9"/>
  <c r="Z1343" i="9"/>
  <c r="AA1343" i="9"/>
  <c r="AB1343" i="9"/>
  <c r="AC1343" i="9"/>
  <c r="AD1343" i="9"/>
  <c r="AE1343" i="9"/>
  <c r="AF1343" i="9"/>
  <c r="AG1343" i="9"/>
  <c r="AH1343" i="9"/>
  <c r="AI1343" i="9"/>
  <c r="AJ1343" i="9"/>
  <c r="AK1343" i="9"/>
  <c r="AL1343" i="9"/>
  <c r="AM1343" i="9"/>
  <c r="AN1343" i="9"/>
  <c r="AO1343" i="9"/>
  <c r="AP1343" i="9"/>
  <c r="AQ1343" i="9"/>
  <c r="AR1343" i="9"/>
  <c r="AS1343" i="9"/>
  <c r="AT1343" i="9"/>
  <c r="AU1343" i="9"/>
  <c r="AV1343" i="9"/>
  <c r="AW1343" i="9"/>
  <c r="AX1343" i="9"/>
  <c r="AY1343" i="9"/>
  <c r="AZ1343" i="9"/>
  <c r="BA1343" i="9"/>
  <c r="BB1343" i="9"/>
  <c r="BC1343" i="9"/>
  <c r="BD1343" i="9"/>
  <c r="BE1343" i="9"/>
  <c r="BF1343" i="9"/>
  <c r="BG1343" i="9"/>
  <c r="BH1343" i="9"/>
  <c r="BI1343" i="9"/>
  <c r="BJ1343" i="9"/>
  <c r="BK1343" i="9"/>
  <c r="B1344" i="9"/>
  <c r="C1344" i="9"/>
  <c r="D1344" i="9"/>
  <c r="F1344" i="9" s="1"/>
  <c r="E1344" i="9"/>
  <c r="G1344" i="9"/>
  <c r="H1344" i="9"/>
  <c r="I1344" i="9"/>
  <c r="J1344" i="9"/>
  <c r="K1344" i="9"/>
  <c r="L1344" i="9"/>
  <c r="M1344" i="9"/>
  <c r="N1344" i="9"/>
  <c r="O1344" i="9"/>
  <c r="P1344" i="9"/>
  <c r="Q1344" i="9"/>
  <c r="R1344" i="9"/>
  <c r="S1344" i="9"/>
  <c r="T1344" i="9"/>
  <c r="U1344" i="9"/>
  <c r="V1344" i="9"/>
  <c r="W1344" i="9"/>
  <c r="X1344" i="9"/>
  <c r="Y1344" i="9"/>
  <c r="Z1344" i="9"/>
  <c r="AA1344" i="9"/>
  <c r="AB1344" i="9"/>
  <c r="AC1344" i="9"/>
  <c r="AD1344" i="9"/>
  <c r="AE1344" i="9"/>
  <c r="AF1344" i="9"/>
  <c r="AG1344" i="9"/>
  <c r="AH1344" i="9"/>
  <c r="AI1344" i="9"/>
  <c r="AJ1344" i="9"/>
  <c r="AK1344" i="9"/>
  <c r="AL1344" i="9"/>
  <c r="AM1344" i="9"/>
  <c r="AN1344" i="9"/>
  <c r="AO1344" i="9"/>
  <c r="AP1344" i="9"/>
  <c r="AQ1344" i="9"/>
  <c r="AR1344" i="9"/>
  <c r="AS1344" i="9"/>
  <c r="AT1344" i="9"/>
  <c r="AU1344" i="9"/>
  <c r="AV1344" i="9"/>
  <c r="AW1344" i="9"/>
  <c r="AX1344" i="9"/>
  <c r="AY1344" i="9"/>
  <c r="AZ1344" i="9"/>
  <c r="BA1344" i="9"/>
  <c r="BB1344" i="9"/>
  <c r="BC1344" i="9"/>
  <c r="BD1344" i="9"/>
  <c r="BE1344" i="9"/>
  <c r="BF1344" i="9"/>
  <c r="BG1344" i="9"/>
  <c r="BH1344" i="9"/>
  <c r="BI1344" i="9"/>
  <c r="BJ1344" i="9"/>
  <c r="BK1344" i="9"/>
  <c r="B1345" i="9"/>
  <c r="BN1345" i="9" s="1"/>
  <c r="C1345" i="9"/>
  <c r="D1345" i="9"/>
  <c r="F1345" i="9" s="1"/>
  <c r="E1345" i="9"/>
  <c r="G1345" i="9"/>
  <c r="H1345" i="9"/>
  <c r="I1345" i="9"/>
  <c r="J1345" i="9"/>
  <c r="K1345" i="9"/>
  <c r="L1345" i="9"/>
  <c r="M1345" i="9"/>
  <c r="N1345" i="9"/>
  <c r="O1345" i="9"/>
  <c r="P1345" i="9"/>
  <c r="Q1345" i="9"/>
  <c r="R1345" i="9"/>
  <c r="S1345" i="9"/>
  <c r="T1345" i="9"/>
  <c r="U1345" i="9"/>
  <c r="V1345" i="9"/>
  <c r="W1345" i="9"/>
  <c r="X1345" i="9"/>
  <c r="Y1345" i="9"/>
  <c r="Z1345" i="9"/>
  <c r="AA1345" i="9"/>
  <c r="AB1345" i="9"/>
  <c r="AC1345" i="9"/>
  <c r="AD1345" i="9"/>
  <c r="AE1345" i="9"/>
  <c r="AF1345" i="9"/>
  <c r="AG1345" i="9"/>
  <c r="AH1345" i="9"/>
  <c r="AI1345" i="9"/>
  <c r="AJ1345" i="9"/>
  <c r="AK1345" i="9"/>
  <c r="AL1345" i="9"/>
  <c r="AM1345" i="9"/>
  <c r="AN1345" i="9"/>
  <c r="AO1345" i="9"/>
  <c r="AP1345" i="9"/>
  <c r="AQ1345" i="9"/>
  <c r="AR1345" i="9"/>
  <c r="AS1345" i="9"/>
  <c r="AT1345" i="9"/>
  <c r="AU1345" i="9"/>
  <c r="AV1345" i="9"/>
  <c r="AW1345" i="9"/>
  <c r="AX1345" i="9"/>
  <c r="AY1345" i="9"/>
  <c r="AZ1345" i="9"/>
  <c r="BA1345" i="9"/>
  <c r="BB1345" i="9"/>
  <c r="BC1345" i="9"/>
  <c r="BD1345" i="9"/>
  <c r="BE1345" i="9"/>
  <c r="BF1345" i="9"/>
  <c r="BG1345" i="9"/>
  <c r="BH1345" i="9"/>
  <c r="BI1345" i="9"/>
  <c r="BJ1345" i="9"/>
  <c r="BK1345" i="9"/>
  <c r="B1346" i="9"/>
  <c r="C1346" i="9"/>
  <c r="D1346" i="9"/>
  <c r="F1346" i="9" s="1"/>
  <c r="E1346" i="9"/>
  <c r="G1346" i="9"/>
  <c r="H1346" i="9"/>
  <c r="I1346" i="9"/>
  <c r="J1346" i="9"/>
  <c r="K1346" i="9"/>
  <c r="L1346" i="9"/>
  <c r="M1346" i="9"/>
  <c r="N1346" i="9"/>
  <c r="O1346" i="9"/>
  <c r="P1346" i="9"/>
  <c r="Q1346" i="9"/>
  <c r="R1346" i="9"/>
  <c r="S1346" i="9"/>
  <c r="T1346" i="9"/>
  <c r="U1346" i="9"/>
  <c r="V1346" i="9"/>
  <c r="W1346" i="9"/>
  <c r="X1346" i="9"/>
  <c r="Y1346" i="9"/>
  <c r="Z1346" i="9"/>
  <c r="AA1346" i="9"/>
  <c r="AB1346" i="9"/>
  <c r="AC1346" i="9"/>
  <c r="AD1346" i="9"/>
  <c r="AE1346" i="9"/>
  <c r="AF1346" i="9"/>
  <c r="AG1346" i="9"/>
  <c r="AH1346" i="9"/>
  <c r="AI1346" i="9"/>
  <c r="AJ1346" i="9"/>
  <c r="AK1346" i="9"/>
  <c r="AL1346" i="9"/>
  <c r="AM1346" i="9"/>
  <c r="AN1346" i="9"/>
  <c r="AO1346" i="9"/>
  <c r="AP1346" i="9"/>
  <c r="AQ1346" i="9"/>
  <c r="AR1346" i="9"/>
  <c r="AS1346" i="9"/>
  <c r="AT1346" i="9"/>
  <c r="AU1346" i="9"/>
  <c r="AV1346" i="9"/>
  <c r="AW1346" i="9"/>
  <c r="AX1346" i="9"/>
  <c r="AY1346" i="9"/>
  <c r="AZ1346" i="9"/>
  <c r="BA1346" i="9"/>
  <c r="BB1346" i="9"/>
  <c r="BC1346" i="9"/>
  <c r="BD1346" i="9"/>
  <c r="BE1346" i="9"/>
  <c r="BF1346" i="9"/>
  <c r="BG1346" i="9"/>
  <c r="BH1346" i="9"/>
  <c r="BI1346" i="9"/>
  <c r="BJ1346" i="9"/>
  <c r="BK1346" i="9"/>
  <c r="B1347" i="9"/>
  <c r="C1347" i="9"/>
  <c r="D1347" i="9"/>
  <c r="F1347" i="9" s="1"/>
  <c r="E1347" i="9"/>
  <c r="G1347" i="9"/>
  <c r="H1347" i="9"/>
  <c r="I1347" i="9"/>
  <c r="J1347" i="9"/>
  <c r="K1347" i="9"/>
  <c r="L1347" i="9"/>
  <c r="M1347" i="9"/>
  <c r="N1347" i="9"/>
  <c r="O1347" i="9"/>
  <c r="P1347" i="9"/>
  <c r="Q1347" i="9"/>
  <c r="R1347" i="9"/>
  <c r="S1347" i="9"/>
  <c r="T1347" i="9"/>
  <c r="U1347" i="9"/>
  <c r="V1347" i="9"/>
  <c r="W1347" i="9"/>
  <c r="X1347" i="9"/>
  <c r="Y1347" i="9"/>
  <c r="Z1347" i="9"/>
  <c r="AA1347" i="9"/>
  <c r="AB1347" i="9"/>
  <c r="AC1347" i="9"/>
  <c r="AD1347" i="9"/>
  <c r="AE1347" i="9"/>
  <c r="AF1347" i="9"/>
  <c r="AG1347" i="9"/>
  <c r="AH1347" i="9"/>
  <c r="AI1347" i="9"/>
  <c r="AJ1347" i="9"/>
  <c r="AK1347" i="9"/>
  <c r="AL1347" i="9"/>
  <c r="AM1347" i="9"/>
  <c r="AN1347" i="9"/>
  <c r="AO1347" i="9"/>
  <c r="AP1347" i="9"/>
  <c r="AQ1347" i="9"/>
  <c r="AR1347" i="9"/>
  <c r="AS1347" i="9"/>
  <c r="AT1347" i="9"/>
  <c r="AU1347" i="9"/>
  <c r="AV1347" i="9"/>
  <c r="AW1347" i="9"/>
  <c r="AX1347" i="9"/>
  <c r="AY1347" i="9"/>
  <c r="AZ1347" i="9"/>
  <c r="BA1347" i="9"/>
  <c r="BB1347" i="9"/>
  <c r="BC1347" i="9"/>
  <c r="BD1347" i="9"/>
  <c r="BE1347" i="9"/>
  <c r="BF1347" i="9"/>
  <c r="BG1347" i="9"/>
  <c r="BH1347" i="9"/>
  <c r="BI1347" i="9"/>
  <c r="BJ1347" i="9"/>
  <c r="BK1347" i="9"/>
  <c r="B1348" i="9"/>
  <c r="BP1348" i="9" s="1"/>
  <c r="C1348" i="9"/>
  <c r="D1348" i="9"/>
  <c r="F1348" i="9" s="1"/>
  <c r="E1348" i="9"/>
  <c r="G1348" i="9"/>
  <c r="H1348" i="9"/>
  <c r="I1348" i="9"/>
  <c r="J1348" i="9"/>
  <c r="K1348" i="9"/>
  <c r="L1348" i="9"/>
  <c r="M1348" i="9"/>
  <c r="N1348" i="9"/>
  <c r="O1348" i="9"/>
  <c r="P1348" i="9"/>
  <c r="Q1348" i="9"/>
  <c r="R1348" i="9"/>
  <c r="S1348" i="9"/>
  <c r="T1348" i="9"/>
  <c r="U1348" i="9"/>
  <c r="V1348" i="9"/>
  <c r="W1348" i="9"/>
  <c r="X1348" i="9"/>
  <c r="Y1348" i="9"/>
  <c r="Z1348" i="9"/>
  <c r="AA1348" i="9"/>
  <c r="AB1348" i="9"/>
  <c r="AC1348" i="9"/>
  <c r="AD1348" i="9"/>
  <c r="AE1348" i="9"/>
  <c r="AF1348" i="9"/>
  <c r="AG1348" i="9"/>
  <c r="AH1348" i="9"/>
  <c r="AI1348" i="9"/>
  <c r="AJ1348" i="9"/>
  <c r="AK1348" i="9"/>
  <c r="AL1348" i="9"/>
  <c r="AM1348" i="9"/>
  <c r="AN1348" i="9"/>
  <c r="AO1348" i="9"/>
  <c r="AP1348" i="9"/>
  <c r="AQ1348" i="9"/>
  <c r="AR1348" i="9"/>
  <c r="AS1348" i="9"/>
  <c r="AT1348" i="9"/>
  <c r="AU1348" i="9"/>
  <c r="AV1348" i="9"/>
  <c r="AW1348" i="9"/>
  <c r="AX1348" i="9"/>
  <c r="AY1348" i="9"/>
  <c r="AZ1348" i="9"/>
  <c r="BA1348" i="9"/>
  <c r="BB1348" i="9"/>
  <c r="BC1348" i="9"/>
  <c r="BD1348" i="9"/>
  <c r="BE1348" i="9"/>
  <c r="BF1348" i="9"/>
  <c r="BG1348" i="9"/>
  <c r="BH1348" i="9"/>
  <c r="BI1348" i="9"/>
  <c r="BJ1348" i="9"/>
  <c r="BK1348" i="9"/>
  <c r="B1349" i="9"/>
  <c r="C1349" i="9"/>
  <c r="D1349" i="9"/>
  <c r="F1349" i="9" s="1"/>
  <c r="E1349" i="9"/>
  <c r="G1349" i="9"/>
  <c r="H1349" i="9"/>
  <c r="I1349" i="9"/>
  <c r="J1349" i="9"/>
  <c r="K1349" i="9"/>
  <c r="L1349" i="9"/>
  <c r="M1349" i="9"/>
  <c r="N1349" i="9"/>
  <c r="O1349" i="9"/>
  <c r="P1349" i="9"/>
  <c r="Q1349" i="9"/>
  <c r="R1349" i="9"/>
  <c r="S1349" i="9"/>
  <c r="T1349" i="9"/>
  <c r="U1349" i="9"/>
  <c r="V1349" i="9"/>
  <c r="W1349" i="9"/>
  <c r="X1349" i="9"/>
  <c r="Y1349" i="9"/>
  <c r="Z1349" i="9"/>
  <c r="AA1349" i="9"/>
  <c r="AB1349" i="9"/>
  <c r="AC1349" i="9"/>
  <c r="AD1349" i="9"/>
  <c r="AE1349" i="9"/>
  <c r="AF1349" i="9"/>
  <c r="AG1349" i="9"/>
  <c r="AH1349" i="9"/>
  <c r="AI1349" i="9"/>
  <c r="AJ1349" i="9"/>
  <c r="AK1349" i="9"/>
  <c r="AL1349" i="9"/>
  <c r="AM1349" i="9"/>
  <c r="AN1349" i="9"/>
  <c r="AO1349" i="9"/>
  <c r="AP1349" i="9"/>
  <c r="AQ1349" i="9"/>
  <c r="AR1349" i="9"/>
  <c r="AS1349" i="9"/>
  <c r="AT1349" i="9"/>
  <c r="AU1349" i="9"/>
  <c r="AV1349" i="9"/>
  <c r="AW1349" i="9"/>
  <c r="AX1349" i="9"/>
  <c r="AY1349" i="9"/>
  <c r="AZ1349" i="9"/>
  <c r="BA1349" i="9"/>
  <c r="BB1349" i="9"/>
  <c r="BC1349" i="9"/>
  <c r="BD1349" i="9"/>
  <c r="BE1349" i="9"/>
  <c r="BF1349" i="9"/>
  <c r="BG1349" i="9"/>
  <c r="BH1349" i="9"/>
  <c r="BI1349" i="9"/>
  <c r="BJ1349" i="9"/>
  <c r="BK1349" i="9"/>
  <c r="B1350" i="9"/>
  <c r="C1350" i="9"/>
  <c r="D1350" i="9"/>
  <c r="F1350" i="9" s="1"/>
  <c r="E1350" i="9"/>
  <c r="G1350" i="9"/>
  <c r="H1350" i="9"/>
  <c r="I1350" i="9"/>
  <c r="J1350" i="9"/>
  <c r="K1350" i="9"/>
  <c r="L1350" i="9"/>
  <c r="M1350" i="9"/>
  <c r="N1350" i="9"/>
  <c r="O1350" i="9"/>
  <c r="P1350" i="9"/>
  <c r="Q1350" i="9"/>
  <c r="R1350" i="9"/>
  <c r="S1350" i="9"/>
  <c r="T1350" i="9"/>
  <c r="U1350" i="9"/>
  <c r="V1350" i="9"/>
  <c r="W1350" i="9"/>
  <c r="X1350" i="9"/>
  <c r="Y1350" i="9"/>
  <c r="Z1350" i="9"/>
  <c r="AA1350" i="9"/>
  <c r="AB1350" i="9"/>
  <c r="AC1350" i="9"/>
  <c r="AD1350" i="9"/>
  <c r="AE1350" i="9"/>
  <c r="AF1350" i="9"/>
  <c r="AG1350" i="9"/>
  <c r="AH1350" i="9"/>
  <c r="AI1350" i="9"/>
  <c r="AJ1350" i="9"/>
  <c r="AK1350" i="9"/>
  <c r="AL1350" i="9"/>
  <c r="AM1350" i="9"/>
  <c r="AN1350" i="9"/>
  <c r="AO1350" i="9"/>
  <c r="AP1350" i="9"/>
  <c r="AQ1350" i="9"/>
  <c r="AR1350" i="9"/>
  <c r="AS1350" i="9"/>
  <c r="AT1350" i="9"/>
  <c r="AU1350" i="9"/>
  <c r="AV1350" i="9"/>
  <c r="AW1350" i="9"/>
  <c r="AX1350" i="9"/>
  <c r="AY1350" i="9"/>
  <c r="AZ1350" i="9"/>
  <c r="BA1350" i="9"/>
  <c r="BB1350" i="9"/>
  <c r="BC1350" i="9"/>
  <c r="BD1350" i="9"/>
  <c r="BE1350" i="9"/>
  <c r="BF1350" i="9"/>
  <c r="BG1350" i="9"/>
  <c r="BH1350" i="9"/>
  <c r="BI1350" i="9"/>
  <c r="BJ1350" i="9"/>
  <c r="BK1350" i="9"/>
  <c r="B1351" i="9"/>
  <c r="BP1351" i="9" s="1"/>
  <c r="C1351" i="9"/>
  <c r="D1351" i="9"/>
  <c r="F1351" i="9" s="1"/>
  <c r="E1351" i="9"/>
  <c r="G1351" i="9"/>
  <c r="H1351" i="9"/>
  <c r="I1351" i="9"/>
  <c r="J1351" i="9"/>
  <c r="K1351" i="9"/>
  <c r="L1351" i="9"/>
  <c r="M1351" i="9"/>
  <c r="N1351" i="9"/>
  <c r="O1351" i="9"/>
  <c r="P1351" i="9"/>
  <c r="Q1351" i="9"/>
  <c r="R1351" i="9"/>
  <c r="S1351" i="9"/>
  <c r="T1351" i="9"/>
  <c r="U1351" i="9"/>
  <c r="V1351" i="9"/>
  <c r="W1351" i="9"/>
  <c r="X1351" i="9"/>
  <c r="Y1351" i="9"/>
  <c r="Z1351" i="9"/>
  <c r="AA1351" i="9"/>
  <c r="AB1351" i="9"/>
  <c r="AC1351" i="9"/>
  <c r="AD1351" i="9"/>
  <c r="AE1351" i="9"/>
  <c r="AF1351" i="9"/>
  <c r="AG1351" i="9"/>
  <c r="AH1351" i="9"/>
  <c r="AI1351" i="9"/>
  <c r="AJ1351" i="9"/>
  <c r="AK1351" i="9"/>
  <c r="AL1351" i="9"/>
  <c r="AM1351" i="9"/>
  <c r="AN1351" i="9"/>
  <c r="AO1351" i="9"/>
  <c r="AP1351" i="9"/>
  <c r="AQ1351" i="9"/>
  <c r="AR1351" i="9"/>
  <c r="AS1351" i="9"/>
  <c r="AT1351" i="9"/>
  <c r="AU1351" i="9"/>
  <c r="AV1351" i="9"/>
  <c r="AW1351" i="9"/>
  <c r="AX1351" i="9"/>
  <c r="AY1351" i="9"/>
  <c r="AZ1351" i="9"/>
  <c r="BA1351" i="9"/>
  <c r="BB1351" i="9"/>
  <c r="BC1351" i="9"/>
  <c r="BD1351" i="9"/>
  <c r="BE1351" i="9"/>
  <c r="BF1351" i="9"/>
  <c r="BG1351" i="9"/>
  <c r="BH1351" i="9"/>
  <c r="BI1351" i="9"/>
  <c r="BJ1351" i="9"/>
  <c r="BK1351" i="9"/>
  <c r="B1352" i="9"/>
  <c r="BP1352" i="9" s="1"/>
  <c r="C1352" i="9"/>
  <c r="D1352" i="9"/>
  <c r="F1352" i="9" s="1"/>
  <c r="E1352" i="9"/>
  <c r="G1352" i="9"/>
  <c r="H1352" i="9"/>
  <c r="I1352" i="9"/>
  <c r="J1352" i="9"/>
  <c r="K1352" i="9"/>
  <c r="L1352" i="9"/>
  <c r="M1352" i="9"/>
  <c r="N1352" i="9"/>
  <c r="O1352" i="9"/>
  <c r="P1352" i="9"/>
  <c r="Q1352" i="9"/>
  <c r="R1352" i="9"/>
  <c r="S1352" i="9"/>
  <c r="T1352" i="9"/>
  <c r="U1352" i="9"/>
  <c r="V1352" i="9"/>
  <c r="W1352" i="9"/>
  <c r="X1352" i="9"/>
  <c r="Y1352" i="9"/>
  <c r="Z1352" i="9"/>
  <c r="AA1352" i="9"/>
  <c r="AB1352" i="9"/>
  <c r="AC1352" i="9"/>
  <c r="AD1352" i="9"/>
  <c r="AE1352" i="9"/>
  <c r="AF1352" i="9"/>
  <c r="AG1352" i="9"/>
  <c r="AH1352" i="9"/>
  <c r="AI1352" i="9"/>
  <c r="AJ1352" i="9"/>
  <c r="AK1352" i="9"/>
  <c r="AL1352" i="9"/>
  <c r="AM1352" i="9"/>
  <c r="AN1352" i="9"/>
  <c r="AO1352" i="9"/>
  <c r="AP1352" i="9"/>
  <c r="AQ1352" i="9"/>
  <c r="AR1352" i="9"/>
  <c r="AS1352" i="9"/>
  <c r="AT1352" i="9"/>
  <c r="AU1352" i="9"/>
  <c r="AV1352" i="9"/>
  <c r="AW1352" i="9"/>
  <c r="AX1352" i="9"/>
  <c r="AY1352" i="9"/>
  <c r="AZ1352" i="9"/>
  <c r="BA1352" i="9"/>
  <c r="BB1352" i="9"/>
  <c r="BC1352" i="9"/>
  <c r="BD1352" i="9"/>
  <c r="BE1352" i="9"/>
  <c r="BF1352" i="9"/>
  <c r="BG1352" i="9"/>
  <c r="BH1352" i="9"/>
  <c r="BI1352" i="9"/>
  <c r="BJ1352" i="9"/>
  <c r="BK1352" i="9"/>
  <c r="B1353" i="9"/>
  <c r="C1353" i="9"/>
  <c r="D1353" i="9"/>
  <c r="F1353" i="9" s="1"/>
  <c r="E1353" i="9"/>
  <c r="G1353" i="9"/>
  <c r="H1353" i="9"/>
  <c r="I1353" i="9"/>
  <c r="J1353" i="9"/>
  <c r="K1353" i="9"/>
  <c r="L1353" i="9"/>
  <c r="M1353" i="9"/>
  <c r="N1353" i="9"/>
  <c r="O1353" i="9"/>
  <c r="P1353" i="9"/>
  <c r="Q1353" i="9"/>
  <c r="R1353" i="9"/>
  <c r="S1353" i="9"/>
  <c r="T1353" i="9"/>
  <c r="U1353" i="9"/>
  <c r="V1353" i="9"/>
  <c r="W1353" i="9"/>
  <c r="X1353" i="9"/>
  <c r="Y1353" i="9"/>
  <c r="Z1353" i="9"/>
  <c r="AA1353" i="9"/>
  <c r="AB1353" i="9"/>
  <c r="AC1353" i="9"/>
  <c r="AD1353" i="9"/>
  <c r="AE1353" i="9"/>
  <c r="AF1353" i="9"/>
  <c r="AG1353" i="9"/>
  <c r="AH1353" i="9"/>
  <c r="AI1353" i="9"/>
  <c r="AJ1353" i="9"/>
  <c r="AK1353" i="9"/>
  <c r="AL1353" i="9"/>
  <c r="AM1353" i="9"/>
  <c r="AN1353" i="9"/>
  <c r="AO1353" i="9"/>
  <c r="AP1353" i="9"/>
  <c r="AQ1353" i="9"/>
  <c r="AR1353" i="9"/>
  <c r="AS1353" i="9"/>
  <c r="AT1353" i="9"/>
  <c r="AU1353" i="9"/>
  <c r="AV1353" i="9"/>
  <c r="AW1353" i="9"/>
  <c r="AX1353" i="9"/>
  <c r="AY1353" i="9"/>
  <c r="AZ1353" i="9"/>
  <c r="BA1353" i="9"/>
  <c r="BB1353" i="9"/>
  <c r="BC1353" i="9"/>
  <c r="BD1353" i="9"/>
  <c r="BE1353" i="9"/>
  <c r="BF1353" i="9"/>
  <c r="BG1353" i="9"/>
  <c r="BH1353" i="9"/>
  <c r="BI1353" i="9"/>
  <c r="BJ1353" i="9"/>
  <c r="BK1353" i="9"/>
  <c r="B1354" i="9"/>
  <c r="C1354" i="9"/>
  <c r="D1354" i="9"/>
  <c r="F1354" i="9" s="1"/>
  <c r="E1354" i="9"/>
  <c r="G1354" i="9"/>
  <c r="H1354" i="9"/>
  <c r="I1354" i="9"/>
  <c r="J1354" i="9"/>
  <c r="K1354" i="9"/>
  <c r="L1354" i="9"/>
  <c r="M1354" i="9"/>
  <c r="N1354" i="9"/>
  <c r="O1354" i="9"/>
  <c r="P1354" i="9"/>
  <c r="Q1354" i="9"/>
  <c r="R1354" i="9"/>
  <c r="S1354" i="9"/>
  <c r="T1354" i="9"/>
  <c r="U1354" i="9"/>
  <c r="V1354" i="9"/>
  <c r="W1354" i="9"/>
  <c r="X1354" i="9"/>
  <c r="Y1354" i="9"/>
  <c r="Z1354" i="9"/>
  <c r="AA1354" i="9"/>
  <c r="AB1354" i="9"/>
  <c r="AC1354" i="9"/>
  <c r="AD1354" i="9"/>
  <c r="AE1354" i="9"/>
  <c r="AF1354" i="9"/>
  <c r="AG1354" i="9"/>
  <c r="AH1354" i="9"/>
  <c r="AI1354" i="9"/>
  <c r="AJ1354" i="9"/>
  <c r="AK1354" i="9"/>
  <c r="AL1354" i="9"/>
  <c r="AM1354" i="9"/>
  <c r="AN1354" i="9"/>
  <c r="AO1354" i="9"/>
  <c r="AP1354" i="9"/>
  <c r="AQ1354" i="9"/>
  <c r="AR1354" i="9"/>
  <c r="AS1354" i="9"/>
  <c r="AT1354" i="9"/>
  <c r="AU1354" i="9"/>
  <c r="AV1354" i="9"/>
  <c r="AW1354" i="9"/>
  <c r="AX1354" i="9"/>
  <c r="AY1354" i="9"/>
  <c r="AZ1354" i="9"/>
  <c r="BA1354" i="9"/>
  <c r="BB1354" i="9"/>
  <c r="BC1354" i="9"/>
  <c r="BD1354" i="9"/>
  <c r="BE1354" i="9"/>
  <c r="BF1354" i="9"/>
  <c r="BG1354" i="9"/>
  <c r="BH1354" i="9"/>
  <c r="BI1354" i="9"/>
  <c r="BJ1354" i="9"/>
  <c r="BK1354" i="9"/>
  <c r="B1355" i="9"/>
  <c r="C1355" i="9"/>
  <c r="D1355" i="9"/>
  <c r="F1355" i="9" s="1"/>
  <c r="E1355" i="9"/>
  <c r="G1355" i="9"/>
  <c r="H1355" i="9"/>
  <c r="I1355" i="9"/>
  <c r="J1355" i="9"/>
  <c r="K1355" i="9"/>
  <c r="L1355" i="9"/>
  <c r="M1355" i="9"/>
  <c r="N1355" i="9"/>
  <c r="O1355" i="9"/>
  <c r="P1355" i="9"/>
  <c r="Q1355" i="9"/>
  <c r="R1355" i="9"/>
  <c r="S1355" i="9"/>
  <c r="T1355" i="9"/>
  <c r="U1355" i="9"/>
  <c r="V1355" i="9"/>
  <c r="W1355" i="9"/>
  <c r="X1355" i="9"/>
  <c r="Y1355" i="9"/>
  <c r="Z1355" i="9"/>
  <c r="AA1355" i="9"/>
  <c r="AB1355" i="9"/>
  <c r="AC1355" i="9"/>
  <c r="AD1355" i="9"/>
  <c r="AE1355" i="9"/>
  <c r="AF1355" i="9"/>
  <c r="AG1355" i="9"/>
  <c r="AH1355" i="9"/>
  <c r="AI1355" i="9"/>
  <c r="AJ1355" i="9"/>
  <c r="AK1355" i="9"/>
  <c r="AL1355" i="9"/>
  <c r="AM1355" i="9"/>
  <c r="AN1355" i="9"/>
  <c r="AO1355" i="9"/>
  <c r="AP1355" i="9"/>
  <c r="AQ1355" i="9"/>
  <c r="AR1355" i="9"/>
  <c r="AS1355" i="9"/>
  <c r="AT1355" i="9"/>
  <c r="AU1355" i="9"/>
  <c r="AV1355" i="9"/>
  <c r="AW1355" i="9"/>
  <c r="AX1355" i="9"/>
  <c r="AY1355" i="9"/>
  <c r="AZ1355" i="9"/>
  <c r="BA1355" i="9"/>
  <c r="BB1355" i="9"/>
  <c r="BC1355" i="9"/>
  <c r="BD1355" i="9"/>
  <c r="BE1355" i="9"/>
  <c r="BF1355" i="9"/>
  <c r="BG1355" i="9"/>
  <c r="BH1355" i="9"/>
  <c r="BI1355" i="9"/>
  <c r="BJ1355" i="9"/>
  <c r="BK1355" i="9"/>
  <c r="B1356" i="9"/>
  <c r="BM1356" i="9" s="1"/>
  <c r="C1356" i="9"/>
  <c r="D1356" i="9"/>
  <c r="F1356" i="9" s="1"/>
  <c r="E1356" i="9"/>
  <c r="G1356" i="9"/>
  <c r="H1356" i="9"/>
  <c r="I1356" i="9"/>
  <c r="J1356" i="9"/>
  <c r="K1356" i="9"/>
  <c r="L1356" i="9"/>
  <c r="M1356" i="9"/>
  <c r="N1356" i="9"/>
  <c r="O1356" i="9"/>
  <c r="P1356" i="9"/>
  <c r="Q1356" i="9"/>
  <c r="R1356" i="9"/>
  <c r="S1356" i="9"/>
  <c r="T1356" i="9"/>
  <c r="U1356" i="9"/>
  <c r="V1356" i="9"/>
  <c r="W1356" i="9"/>
  <c r="X1356" i="9"/>
  <c r="Y1356" i="9"/>
  <c r="Z1356" i="9"/>
  <c r="AA1356" i="9"/>
  <c r="AB1356" i="9"/>
  <c r="AC1356" i="9"/>
  <c r="AD1356" i="9"/>
  <c r="AE1356" i="9"/>
  <c r="AF1356" i="9"/>
  <c r="AG1356" i="9"/>
  <c r="AH1356" i="9"/>
  <c r="AI1356" i="9"/>
  <c r="AJ1356" i="9"/>
  <c r="AK1356" i="9"/>
  <c r="AL1356" i="9"/>
  <c r="AM1356" i="9"/>
  <c r="AN1356" i="9"/>
  <c r="AO1356" i="9"/>
  <c r="AP1356" i="9"/>
  <c r="AQ1356" i="9"/>
  <c r="AR1356" i="9"/>
  <c r="AS1356" i="9"/>
  <c r="AT1356" i="9"/>
  <c r="AU1356" i="9"/>
  <c r="AV1356" i="9"/>
  <c r="AW1356" i="9"/>
  <c r="AX1356" i="9"/>
  <c r="AY1356" i="9"/>
  <c r="AZ1356" i="9"/>
  <c r="BA1356" i="9"/>
  <c r="BB1356" i="9"/>
  <c r="BC1356" i="9"/>
  <c r="BD1356" i="9"/>
  <c r="BE1356" i="9"/>
  <c r="BF1356" i="9"/>
  <c r="BG1356" i="9"/>
  <c r="BH1356" i="9"/>
  <c r="BI1356" i="9"/>
  <c r="BJ1356" i="9"/>
  <c r="BK1356" i="9"/>
  <c r="B1357" i="9"/>
  <c r="C1357" i="9"/>
  <c r="D1357" i="9"/>
  <c r="F1357" i="9" s="1"/>
  <c r="E1357" i="9"/>
  <c r="G1357" i="9"/>
  <c r="H1357" i="9"/>
  <c r="I1357" i="9"/>
  <c r="J1357" i="9"/>
  <c r="K1357" i="9"/>
  <c r="L1357" i="9"/>
  <c r="M1357" i="9"/>
  <c r="N1357" i="9"/>
  <c r="O1357" i="9"/>
  <c r="P1357" i="9"/>
  <c r="Q1357" i="9"/>
  <c r="R1357" i="9"/>
  <c r="S1357" i="9"/>
  <c r="T1357" i="9"/>
  <c r="U1357" i="9"/>
  <c r="V1357" i="9"/>
  <c r="W1357" i="9"/>
  <c r="X1357" i="9"/>
  <c r="Y1357" i="9"/>
  <c r="Z1357" i="9"/>
  <c r="AA1357" i="9"/>
  <c r="AB1357" i="9"/>
  <c r="AC1357" i="9"/>
  <c r="AD1357" i="9"/>
  <c r="AE1357" i="9"/>
  <c r="AF1357" i="9"/>
  <c r="AG1357" i="9"/>
  <c r="AH1357" i="9"/>
  <c r="AI1357" i="9"/>
  <c r="AJ1357" i="9"/>
  <c r="AK1357" i="9"/>
  <c r="AL1357" i="9"/>
  <c r="AM1357" i="9"/>
  <c r="AN1357" i="9"/>
  <c r="AO1357" i="9"/>
  <c r="AP1357" i="9"/>
  <c r="AQ1357" i="9"/>
  <c r="AR1357" i="9"/>
  <c r="AS1357" i="9"/>
  <c r="AT1357" i="9"/>
  <c r="AU1357" i="9"/>
  <c r="AV1357" i="9"/>
  <c r="AW1357" i="9"/>
  <c r="AX1357" i="9"/>
  <c r="AY1357" i="9"/>
  <c r="AZ1357" i="9"/>
  <c r="BA1357" i="9"/>
  <c r="BB1357" i="9"/>
  <c r="BC1357" i="9"/>
  <c r="BD1357" i="9"/>
  <c r="BE1357" i="9"/>
  <c r="BF1357" i="9"/>
  <c r="BG1357" i="9"/>
  <c r="BH1357" i="9"/>
  <c r="BI1357" i="9"/>
  <c r="BJ1357" i="9"/>
  <c r="BK1357" i="9"/>
  <c r="B1358" i="9"/>
  <c r="BP1358" i="9" s="1"/>
  <c r="C1358" i="9"/>
  <c r="D1358" i="9"/>
  <c r="F1358" i="9" s="1"/>
  <c r="E1358" i="9"/>
  <c r="G1358" i="9"/>
  <c r="H1358" i="9"/>
  <c r="I1358" i="9"/>
  <c r="J1358" i="9"/>
  <c r="K1358" i="9"/>
  <c r="L1358" i="9"/>
  <c r="M1358" i="9"/>
  <c r="N1358" i="9"/>
  <c r="O1358" i="9"/>
  <c r="P1358" i="9"/>
  <c r="Q1358" i="9"/>
  <c r="R1358" i="9"/>
  <c r="S1358" i="9"/>
  <c r="T1358" i="9"/>
  <c r="U1358" i="9"/>
  <c r="V1358" i="9"/>
  <c r="W1358" i="9"/>
  <c r="X1358" i="9"/>
  <c r="Y1358" i="9"/>
  <c r="Z1358" i="9"/>
  <c r="AA1358" i="9"/>
  <c r="AB1358" i="9"/>
  <c r="AC1358" i="9"/>
  <c r="AD1358" i="9"/>
  <c r="AE1358" i="9"/>
  <c r="AF1358" i="9"/>
  <c r="AG1358" i="9"/>
  <c r="AH1358" i="9"/>
  <c r="AI1358" i="9"/>
  <c r="AJ1358" i="9"/>
  <c r="AK1358" i="9"/>
  <c r="AL1358" i="9"/>
  <c r="AM1358" i="9"/>
  <c r="AN1358" i="9"/>
  <c r="AO1358" i="9"/>
  <c r="AP1358" i="9"/>
  <c r="AQ1358" i="9"/>
  <c r="AR1358" i="9"/>
  <c r="AS1358" i="9"/>
  <c r="AT1358" i="9"/>
  <c r="AU1358" i="9"/>
  <c r="AV1358" i="9"/>
  <c r="AW1358" i="9"/>
  <c r="AX1358" i="9"/>
  <c r="AY1358" i="9"/>
  <c r="AZ1358" i="9"/>
  <c r="BA1358" i="9"/>
  <c r="BB1358" i="9"/>
  <c r="BC1358" i="9"/>
  <c r="BD1358" i="9"/>
  <c r="BE1358" i="9"/>
  <c r="BF1358" i="9"/>
  <c r="BG1358" i="9"/>
  <c r="BH1358" i="9"/>
  <c r="BI1358" i="9"/>
  <c r="BJ1358" i="9"/>
  <c r="BK1358" i="9"/>
  <c r="B1359" i="9"/>
  <c r="C1359" i="9"/>
  <c r="D1359" i="9"/>
  <c r="F1359" i="9" s="1"/>
  <c r="E1359" i="9"/>
  <c r="G1359" i="9"/>
  <c r="H1359" i="9"/>
  <c r="I1359" i="9"/>
  <c r="J1359" i="9"/>
  <c r="K1359" i="9"/>
  <c r="L1359" i="9"/>
  <c r="M1359" i="9"/>
  <c r="N1359" i="9"/>
  <c r="O1359" i="9"/>
  <c r="P1359" i="9"/>
  <c r="Q1359" i="9"/>
  <c r="R1359" i="9"/>
  <c r="S1359" i="9"/>
  <c r="T1359" i="9"/>
  <c r="U1359" i="9"/>
  <c r="V1359" i="9"/>
  <c r="W1359" i="9"/>
  <c r="X1359" i="9"/>
  <c r="Y1359" i="9"/>
  <c r="Z1359" i="9"/>
  <c r="AA1359" i="9"/>
  <c r="AB1359" i="9"/>
  <c r="AC1359" i="9"/>
  <c r="AD1359" i="9"/>
  <c r="AE1359" i="9"/>
  <c r="AF1359" i="9"/>
  <c r="AG1359" i="9"/>
  <c r="AH1359" i="9"/>
  <c r="AI1359" i="9"/>
  <c r="AJ1359" i="9"/>
  <c r="AK1359" i="9"/>
  <c r="AL1359" i="9"/>
  <c r="AM1359" i="9"/>
  <c r="AN1359" i="9"/>
  <c r="AO1359" i="9"/>
  <c r="AP1359" i="9"/>
  <c r="AQ1359" i="9"/>
  <c r="AR1359" i="9"/>
  <c r="AS1359" i="9"/>
  <c r="AT1359" i="9"/>
  <c r="AU1359" i="9"/>
  <c r="AV1359" i="9"/>
  <c r="AW1359" i="9"/>
  <c r="AX1359" i="9"/>
  <c r="AY1359" i="9"/>
  <c r="AZ1359" i="9"/>
  <c r="BA1359" i="9"/>
  <c r="BB1359" i="9"/>
  <c r="BC1359" i="9"/>
  <c r="BD1359" i="9"/>
  <c r="BE1359" i="9"/>
  <c r="BF1359" i="9"/>
  <c r="BG1359" i="9"/>
  <c r="BH1359" i="9"/>
  <c r="BI1359" i="9"/>
  <c r="BJ1359" i="9"/>
  <c r="BK1359" i="9"/>
  <c r="B1360" i="9"/>
  <c r="C1360" i="9"/>
  <c r="D1360" i="9"/>
  <c r="F1360" i="9" s="1"/>
  <c r="E1360" i="9"/>
  <c r="G1360" i="9"/>
  <c r="H1360" i="9"/>
  <c r="I1360" i="9"/>
  <c r="J1360" i="9"/>
  <c r="K1360" i="9"/>
  <c r="L1360" i="9"/>
  <c r="M1360" i="9"/>
  <c r="N1360" i="9"/>
  <c r="O1360" i="9"/>
  <c r="P1360" i="9"/>
  <c r="Q1360" i="9"/>
  <c r="R1360" i="9"/>
  <c r="S1360" i="9"/>
  <c r="T1360" i="9"/>
  <c r="U1360" i="9"/>
  <c r="V1360" i="9"/>
  <c r="W1360" i="9"/>
  <c r="X1360" i="9"/>
  <c r="Y1360" i="9"/>
  <c r="Z1360" i="9"/>
  <c r="AA1360" i="9"/>
  <c r="AB1360" i="9"/>
  <c r="AC1360" i="9"/>
  <c r="AD1360" i="9"/>
  <c r="AE1360" i="9"/>
  <c r="AF1360" i="9"/>
  <c r="AG1360" i="9"/>
  <c r="AH1360" i="9"/>
  <c r="AI1360" i="9"/>
  <c r="AJ1360" i="9"/>
  <c r="AK1360" i="9"/>
  <c r="AL1360" i="9"/>
  <c r="AM1360" i="9"/>
  <c r="AN1360" i="9"/>
  <c r="AO1360" i="9"/>
  <c r="AP1360" i="9"/>
  <c r="AQ1360" i="9"/>
  <c r="AR1360" i="9"/>
  <c r="AS1360" i="9"/>
  <c r="AT1360" i="9"/>
  <c r="AU1360" i="9"/>
  <c r="AV1360" i="9"/>
  <c r="AW1360" i="9"/>
  <c r="AX1360" i="9"/>
  <c r="AY1360" i="9"/>
  <c r="AZ1360" i="9"/>
  <c r="BA1360" i="9"/>
  <c r="BB1360" i="9"/>
  <c r="BC1360" i="9"/>
  <c r="BD1360" i="9"/>
  <c r="BE1360" i="9"/>
  <c r="BF1360" i="9"/>
  <c r="BG1360" i="9"/>
  <c r="BH1360" i="9"/>
  <c r="BI1360" i="9"/>
  <c r="BJ1360" i="9"/>
  <c r="BK1360" i="9"/>
  <c r="B1361" i="9"/>
  <c r="BP1361" i="9" s="1"/>
  <c r="C1361" i="9"/>
  <c r="D1361" i="9"/>
  <c r="F1361" i="9" s="1"/>
  <c r="E1361" i="9"/>
  <c r="G1361" i="9"/>
  <c r="H1361" i="9"/>
  <c r="I1361" i="9"/>
  <c r="J1361" i="9"/>
  <c r="K1361" i="9"/>
  <c r="L1361" i="9"/>
  <c r="M1361" i="9"/>
  <c r="N1361" i="9"/>
  <c r="O1361" i="9"/>
  <c r="P1361" i="9"/>
  <c r="Q1361" i="9"/>
  <c r="R1361" i="9"/>
  <c r="S1361" i="9"/>
  <c r="T1361" i="9"/>
  <c r="U1361" i="9"/>
  <c r="V1361" i="9"/>
  <c r="W1361" i="9"/>
  <c r="X1361" i="9"/>
  <c r="Y1361" i="9"/>
  <c r="Z1361" i="9"/>
  <c r="AA1361" i="9"/>
  <c r="AB1361" i="9"/>
  <c r="AC1361" i="9"/>
  <c r="AD1361" i="9"/>
  <c r="AE1361" i="9"/>
  <c r="AF1361" i="9"/>
  <c r="AG1361" i="9"/>
  <c r="AH1361" i="9"/>
  <c r="AI1361" i="9"/>
  <c r="AJ1361" i="9"/>
  <c r="AK1361" i="9"/>
  <c r="AL1361" i="9"/>
  <c r="AM1361" i="9"/>
  <c r="AN1361" i="9"/>
  <c r="AO1361" i="9"/>
  <c r="AP1361" i="9"/>
  <c r="AQ1361" i="9"/>
  <c r="AR1361" i="9"/>
  <c r="AS1361" i="9"/>
  <c r="AT1361" i="9"/>
  <c r="AU1361" i="9"/>
  <c r="AV1361" i="9"/>
  <c r="AW1361" i="9"/>
  <c r="AX1361" i="9"/>
  <c r="AY1361" i="9"/>
  <c r="AZ1361" i="9"/>
  <c r="BA1361" i="9"/>
  <c r="BB1361" i="9"/>
  <c r="BC1361" i="9"/>
  <c r="BD1361" i="9"/>
  <c r="BE1361" i="9"/>
  <c r="BF1361" i="9"/>
  <c r="BG1361" i="9"/>
  <c r="BH1361" i="9"/>
  <c r="BI1361" i="9"/>
  <c r="BJ1361" i="9"/>
  <c r="BK1361" i="9"/>
  <c r="B1362" i="9"/>
  <c r="BN1362" i="9" s="1"/>
  <c r="C1362" i="9"/>
  <c r="D1362" i="9"/>
  <c r="F1362" i="9" s="1"/>
  <c r="E1362" i="9"/>
  <c r="G1362" i="9"/>
  <c r="H1362" i="9"/>
  <c r="I1362" i="9"/>
  <c r="J1362" i="9"/>
  <c r="K1362" i="9"/>
  <c r="L1362" i="9"/>
  <c r="M1362" i="9"/>
  <c r="N1362" i="9"/>
  <c r="O1362" i="9"/>
  <c r="P1362" i="9"/>
  <c r="Q1362" i="9"/>
  <c r="R1362" i="9"/>
  <c r="S1362" i="9"/>
  <c r="T1362" i="9"/>
  <c r="U1362" i="9"/>
  <c r="V1362" i="9"/>
  <c r="W1362" i="9"/>
  <c r="X1362" i="9"/>
  <c r="Y1362" i="9"/>
  <c r="Z1362" i="9"/>
  <c r="AA1362" i="9"/>
  <c r="AB1362" i="9"/>
  <c r="AC1362" i="9"/>
  <c r="AD1362" i="9"/>
  <c r="AE1362" i="9"/>
  <c r="AF1362" i="9"/>
  <c r="AG1362" i="9"/>
  <c r="AH1362" i="9"/>
  <c r="AI1362" i="9"/>
  <c r="AJ1362" i="9"/>
  <c r="AK1362" i="9"/>
  <c r="AL1362" i="9"/>
  <c r="AM1362" i="9"/>
  <c r="AN1362" i="9"/>
  <c r="AO1362" i="9"/>
  <c r="AP1362" i="9"/>
  <c r="AQ1362" i="9"/>
  <c r="AR1362" i="9"/>
  <c r="AS1362" i="9"/>
  <c r="AT1362" i="9"/>
  <c r="AU1362" i="9"/>
  <c r="AV1362" i="9"/>
  <c r="AW1362" i="9"/>
  <c r="AX1362" i="9"/>
  <c r="AY1362" i="9"/>
  <c r="AZ1362" i="9"/>
  <c r="BA1362" i="9"/>
  <c r="BB1362" i="9"/>
  <c r="BC1362" i="9"/>
  <c r="BD1362" i="9"/>
  <c r="BE1362" i="9"/>
  <c r="BF1362" i="9"/>
  <c r="BG1362" i="9"/>
  <c r="BH1362" i="9"/>
  <c r="BI1362" i="9"/>
  <c r="BJ1362" i="9"/>
  <c r="BK1362" i="9"/>
  <c r="B1363" i="9"/>
  <c r="BO1363" i="9" s="1"/>
  <c r="C1363" i="9"/>
  <c r="D1363" i="9"/>
  <c r="F1363" i="9" s="1"/>
  <c r="E1363" i="9"/>
  <c r="G1363" i="9"/>
  <c r="H1363" i="9"/>
  <c r="I1363" i="9"/>
  <c r="J1363" i="9"/>
  <c r="K1363" i="9"/>
  <c r="L1363" i="9"/>
  <c r="M1363" i="9"/>
  <c r="N1363" i="9"/>
  <c r="O1363" i="9"/>
  <c r="P1363" i="9"/>
  <c r="Q1363" i="9"/>
  <c r="R1363" i="9"/>
  <c r="S1363" i="9"/>
  <c r="T1363" i="9"/>
  <c r="U1363" i="9"/>
  <c r="V1363" i="9"/>
  <c r="W1363" i="9"/>
  <c r="X1363" i="9"/>
  <c r="Y1363" i="9"/>
  <c r="Z1363" i="9"/>
  <c r="AA1363" i="9"/>
  <c r="AB1363" i="9"/>
  <c r="AC1363" i="9"/>
  <c r="AD1363" i="9"/>
  <c r="AE1363" i="9"/>
  <c r="AF1363" i="9"/>
  <c r="AG1363" i="9"/>
  <c r="AH1363" i="9"/>
  <c r="AI1363" i="9"/>
  <c r="AJ1363" i="9"/>
  <c r="AK1363" i="9"/>
  <c r="AL1363" i="9"/>
  <c r="AM1363" i="9"/>
  <c r="AN1363" i="9"/>
  <c r="AO1363" i="9"/>
  <c r="AP1363" i="9"/>
  <c r="AQ1363" i="9"/>
  <c r="AR1363" i="9"/>
  <c r="AS1363" i="9"/>
  <c r="AT1363" i="9"/>
  <c r="AU1363" i="9"/>
  <c r="AV1363" i="9"/>
  <c r="AW1363" i="9"/>
  <c r="AX1363" i="9"/>
  <c r="AY1363" i="9"/>
  <c r="AZ1363" i="9"/>
  <c r="BA1363" i="9"/>
  <c r="BB1363" i="9"/>
  <c r="BC1363" i="9"/>
  <c r="BD1363" i="9"/>
  <c r="BE1363" i="9"/>
  <c r="BF1363" i="9"/>
  <c r="BG1363" i="9"/>
  <c r="BH1363" i="9"/>
  <c r="BI1363" i="9"/>
  <c r="BJ1363" i="9"/>
  <c r="BK1363" i="9"/>
  <c r="B1364" i="9"/>
  <c r="C1364" i="9"/>
  <c r="D1364" i="9"/>
  <c r="F1364" i="9" s="1"/>
  <c r="E1364" i="9"/>
  <c r="G1364" i="9"/>
  <c r="H1364" i="9"/>
  <c r="I1364" i="9"/>
  <c r="J1364" i="9"/>
  <c r="K1364" i="9"/>
  <c r="L1364" i="9"/>
  <c r="M1364" i="9"/>
  <c r="N1364" i="9"/>
  <c r="O1364" i="9"/>
  <c r="P1364" i="9"/>
  <c r="Q1364" i="9"/>
  <c r="R1364" i="9"/>
  <c r="S1364" i="9"/>
  <c r="T1364" i="9"/>
  <c r="U1364" i="9"/>
  <c r="V1364" i="9"/>
  <c r="W1364" i="9"/>
  <c r="X1364" i="9"/>
  <c r="Y1364" i="9"/>
  <c r="Z1364" i="9"/>
  <c r="AA1364" i="9"/>
  <c r="AB1364" i="9"/>
  <c r="AC1364" i="9"/>
  <c r="AD1364" i="9"/>
  <c r="AE1364" i="9"/>
  <c r="AF1364" i="9"/>
  <c r="AG1364" i="9"/>
  <c r="AH1364" i="9"/>
  <c r="AI1364" i="9"/>
  <c r="AJ1364" i="9"/>
  <c r="AK1364" i="9"/>
  <c r="AL1364" i="9"/>
  <c r="AM1364" i="9"/>
  <c r="AN1364" i="9"/>
  <c r="AO1364" i="9"/>
  <c r="AP1364" i="9"/>
  <c r="AQ1364" i="9"/>
  <c r="AR1364" i="9"/>
  <c r="AS1364" i="9"/>
  <c r="AT1364" i="9"/>
  <c r="AU1364" i="9"/>
  <c r="AV1364" i="9"/>
  <c r="AW1364" i="9"/>
  <c r="AX1364" i="9"/>
  <c r="AY1364" i="9"/>
  <c r="AZ1364" i="9"/>
  <c r="BA1364" i="9"/>
  <c r="BB1364" i="9"/>
  <c r="BC1364" i="9"/>
  <c r="BD1364" i="9"/>
  <c r="BE1364" i="9"/>
  <c r="BF1364" i="9"/>
  <c r="BG1364" i="9"/>
  <c r="BH1364" i="9"/>
  <c r="BI1364" i="9"/>
  <c r="BJ1364" i="9"/>
  <c r="BK1364" i="9"/>
  <c r="B1365" i="9"/>
  <c r="BN1365" i="9" s="1"/>
  <c r="C1365" i="9"/>
  <c r="D1365" i="9"/>
  <c r="F1365" i="9" s="1"/>
  <c r="E1365" i="9"/>
  <c r="G1365" i="9"/>
  <c r="H1365" i="9"/>
  <c r="I1365" i="9"/>
  <c r="J1365" i="9"/>
  <c r="K1365" i="9"/>
  <c r="L1365" i="9"/>
  <c r="M1365" i="9"/>
  <c r="N1365" i="9"/>
  <c r="O1365" i="9"/>
  <c r="P1365" i="9"/>
  <c r="Q1365" i="9"/>
  <c r="R1365" i="9"/>
  <c r="S1365" i="9"/>
  <c r="T1365" i="9"/>
  <c r="U1365" i="9"/>
  <c r="V1365" i="9"/>
  <c r="W1365" i="9"/>
  <c r="X1365" i="9"/>
  <c r="Y1365" i="9"/>
  <c r="Z1365" i="9"/>
  <c r="AA1365" i="9"/>
  <c r="AB1365" i="9"/>
  <c r="AC1365" i="9"/>
  <c r="AD1365" i="9"/>
  <c r="AE1365" i="9"/>
  <c r="AF1365" i="9"/>
  <c r="AG1365" i="9"/>
  <c r="AH1365" i="9"/>
  <c r="AI1365" i="9"/>
  <c r="AJ1365" i="9"/>
  <c r="AK1365" i="9"/>
  <c r="AL1365" i="9"/>
  <c r="AM1365" i="9"/>
  <c r="AN1365" i="9"/>
  <c r="AO1365" i="9"/>
  <c r="AP1365" i="9"/>
  <c r="AQ1365" i="9"/>
  <c r="AR1365" i="9"/>
  <c r="AS1365" i="9"/>
  <c r="AT1365" i="9"/>
  <c r="AU1365" i="9"/>
  <c r="AV1365" i="9"/>
  <c r="AW1365" i="9"/>
  <c r="AX1365" i="9"/>
  <c r="AY1365" i="9"/>
  <c r="AZ1365" i="9"/>
  <c r="BA1365" i="9"/>
  <c r="BB1365" i="9"/>
  <c r="BC1365" i="9"/>
  <c r="BD1365" i="9"/>
  <c r="BE1365" i="9"/>
  <c r="BF1365" i="9"/>
  <c r="BG1365" i="9"/>
  <c r="BH1365" i="9"/>
  <c r="BI1365" i="9"/>
  <c r="BJ1365" i="9"/>
  <c r="BK1365" i="9"/>
  <c r="B1366" i="9"/>
  <c r="C1366" i="9"/>
  <c r="D1366" i="9"/>
  <c r="F1366" i="9" s="1"/>
  <c r="E1366" i="9"/>
  <c r="G1366" i="9"/>
  <c r="H1366" i="9"/>
  <c r="I1366" i="9"/>
  <c r="J1366" i="9"/>
  <c r="K1366" i="9"/>
  <c r="L1366" i="9"/>
  <c r="M1366" i="9"/>
  <c r="N1366" i="9"/>
  <c r="O1366" i="9"/>
  <c r="P1366" i="9"/>
  <c r="Q1366" i="9"/>
  <c r="R1366" i="9"/>
  <c r="S1366" i="9"/>
  <c r="T1366" i="9"/>
  <c r="U1366" i="9"/>
  <c r="V1366" i="9"/>
  <c r="W1366" i="9"/>
  <c r="X1366" i="9"/>
  <c r="Y1366" i="9"/>
  <c r="Z1366" i="9"/>
  <c r="AA1366" i="9"/>
  <c r="AB1366" i="9"/>
  <c r="AC1366" i="9"/>
  <c r="AD1366" i="9"/>
  <c r="AE1366" i="9"/>
  <c r="AF1366" i="9"/>
  <c r="AG1366" i="9"/>
  <c r="AH1366" i="9"/>
  <c r="AI1366" i="9"/>
  <c r="AJ1366" i="9"/>
  <c r="AK1366" i="9"/>
  <c r="AL1366" i="9"/>
  <c r="AM1366" i="9"/>
  <c r="AN1366" i="9"/>
  <c r="AO1366" i="9"/>
  <c r="AP1366" i="9"/>
  <c r="AQ1366" i="9"/>
  <c r="AR1366" i="9"/>
  <c r="AS1366" i="9"/>
  <c r="AT1366" i="9"/>
  <c r="AU1366" i="9"/>
  <c r="AV1366" i="9"/>
  <c r="AW1366" i="9"/>
  <c r="AX1366" i="9"/>
  <c r="AY1366" i="9"/>
  <c r="AZ1366" i="9"/>
  <c r="BA1366" i="9"/>
  <c r="BB1366" i="9"/>
  <c r="BC1366" i="9"/>
  <c r="BD1366" i="9"/>
  <c r="BE1366" i="9"/>
  <c r="BF1366" i="9"/>
  <c r="BG1366" i="9"/>
  <c r="BH1366" i="9"/>
  <c r="BI1366" i="9"/>
  <c r="BJ1366" i="9"/>
  <c r="BK1366" i="9"/>
  <c r="B1367" i="9"/>
  <c r="C1367" i="9"/>
  <c r="D1367" i="9"/>
  <c r="F1367" i="9" s="1"/>
  <c r="E1367" i="9"/>
  <c r="G1367" i="9"/>
  <c r="H1367" i="9"/>
  <c r="I1367" i="9"/>
  <c r="J1367" i="9"/>
  <c r="K1367" i="9"/>
  <c r="L1367" i="9"/>
  <c r="M1367" i="9"/>
  <c r="N1367" i="9"/>
  <c r="O1367" i="9"/>
  <c r="P1367" i="9"/>
  <c r="Q1367" i="9"/>
  <c r="R1367" i="9"/>
  <c r="S1367" i="9"/>
  <c r="T1367" i="9"/>
  <c r="U1367" i="9"/>
  <c r="V1367" i="9"/>
  <c r="W1367" i="9"/>
  <c r="X1367" i="9"/>
  <c r="Y1367" i="9"/>
  <c r="Z1367" i="9"/>
  <c r="AA1367" i="9"/>
  <c r="AB1367" i="9"/>
  <c r="AC1367" i="9"/>
  <c r="AD1367" i="9"/>
  <c r="AE1367" i="9"/>
  <c r="AF1367" i="9"/>
  <c r="AG1367" i="9"/>
  <c r="AH1367" i="9"/>
  <c r="AI1367" i="9"/>
  <c r="AJ1367" i="9"/>
  <c r="AK1367" i="9"/>
  <c r="AL1367" i="9"/>
  <c r="AM1367" i="9"/>
  <c r="AN1367" i="9"/>
  <c r="AO1367" i="9"/>
  <c r="AP1367" i="9"/>
  <c r="AQ1367" i="9"/>
  <c r="AR1367" i="9"/>
  <c r="AS1367" i="9"/>
  <c r="AT1367" i="9"/>
  <c r="AU1367" i="9"/>
  <c r="AV1367" i="9"/>
  <c r="AW1367" i="9"/>
  <c r="AX1367" i="9"/>
  <c r="AY1367" i="9"/>
  <c r="AZ1367" i="9"/>
  <c r="BA1367" i="9"/>
  <c r="BB1367" i="9"/>
  <c r="BC1367" i="9"/>
  <c r="BD1367" i="9"/>
  <c r="BE1367" i="9"/>
  <c r="BF1367" i="9"/>
  <c r="BG1367" i="9"/>
  <c r="BH1367" i="9"/>
  <c r="BI1367" i="9"/>
  <c r="BJ1367" i="9"/>
  <c r="BK1367" i="9"/>
  <c r="B1368" i="9"/>
  <c r="BO1368" i="9" s="1"/>
  <c r="C1368" i="9"/>
  <c r="D1368" i="9"/>
  <c r="F1368" i="9" s="1"/>
  <c r="E1368" i="9"/>
  <c r="G1368" i="9"/>
  <c r="H1368" i="9"/>
  <c r="I1368" i="9"/>
  <c r="J1368" i="9"/>
  <c r="K1368" i="9"/>
  <c r="L1368" i="9"/>
  <c r="M1368" i="9"/>
  <c r="N1368" i="9"/>
  <c r="O1368" i="9"/>
  <c r="P1368" i="9"/>
  <c r="Q1368" i="9"/>
  <c r="R1368" i="9"/>
  <c r="S1368" i="9"/>
  <c r="T1368" i="9"/>
  <c r="U1368" i="9"/>
  <c r="V1368" i="9"/>
  <c r="W1368" i="9"/>
  <c r="X1368" i="9"/>
  <c r="Y1368" i="9"/>
  <c r="Z1368" i="9"/>
  <c r="AA1368" i="9"/>
  <c r="AB1368" i="9"/>
  <c r="AC1368" i="9"/>
  <c r="AD1368" i="9"/>
  <c r="AE1368" i="9"/>
  <c r="AF1368" i="9"/>
  <c r="AG1368" i="9"/>
  <c r="AH1368" i="9"/>
  <c r="AI1368" i="9"/>
  <c r="AJ1368" i="9"/>
  <c r="AK1368" i="9"/>
  <c r="AL1368" i="9"/>
  <c r="AM1368" i="9"/>
  <c r="AN1368" i="9"/>
  <c r="AO1368" i="9"/>
  <c r="AP1368" i="9"/>
  <c r="AQ1368" i="9"/>
  <c r="AR1368" i="9"/>
  <c r="AS1368" i="9"/>
  <c r="AT1368" i="9"/>
  <c r="AU1368" i="9"/>
  <c r="AV1368" i="9"/>
  <c r="AW1368" i="9"/>
  <c r="AX1368" i="9"/>
  <c r="AY1368" i="9"/>
  <c r="AZ1368" i="9"/>
  <c r="BA1368" i="9"/>
  <c r="BB1368" i="9"/>
  <c r="BC1368" i="9"/>
  <c r="BD1368" i="9"/>
  <c r="BE1368" i="9"/>
  <c r="BF1368" i="9"/>
  <c r="BG1368" i="9"/>
  <c r="BH1368" i="9"/>
  <c r="BI1368" i="9"/>
  <c r="BJ1368" i="9"/>
  <c r="BK1368" i="9"/>
  <c r="B1369" i="9"/>
  <c r="C1369" i="9"/>
  <c r="D1369" i="9"/>
  <c r="F1369" i="9" s="1"/>
  <c r="E1369" i="9"/>
  <c r="G1369" i="9"/>
  <c r="H1369" i="9"/>
  <c r="I1369" i="9"/>
  <c r="J1369" i="9"/>
  <c r="K1369" i="9"/>
  <c r="L1369" i="9"/>
  <c r="M1369" i="9"/>
  <c r="N1369" i="9"/>
  <c r="O1369" i="9"/>
  <c r="P1369" i="9"/>
  <c r="Q1369" i="9"/>
  <c r="R1369" i="9"/>
  <c r="S1369" i="9"/>
  <c r="T1369" i="9"/>
  <c r="U1369" i="9"/>
  <c r="V1369" i="9"/>
  <c r="W1369" i="9"/>
  <c r="X1369" i="9"/>
  <c r="Y1369" i="9"/>
  <c r="Z1369" i="9"/>
  <c r="AA1369" i="9"/>
  <c r="AB1369" i="9"/>
  <c r="AC1369" i="9"/>
  <c r="AD1369" i="9"/>
  <c r="AE1369" i="9"/>
  <c r="AF1369" i="9"/>
  <c r="AG1369" i="9"/>
  <c r="AH1369" i="9"/>
  <c r="AI1369" i="9"/>
  <c r="AJ1369" i="9"/>
  <c r="AK1369" i="9"/>
  <c r="AL1369" i="9"/>
  <c r="AM1369" i="9"/>
  <c r="AN1369" i="9"/>
  <c r="AO1369" i="9"/>
  <c r="AP1369" i="9"/>
  <c r="AQ1369" i="9"/>
  <c r="AR1369" i="9"/>
  <c r="AS1369" i="9"/>
  <c r="AT1369" i="9"/>
  <c r="AU1369" i="9"/>
  <c r="AV1369" i="9"/>
  <c r="AW1369" i="9"/>
  <c r="AX1369" i="9"/>
  <c r="AY1369" i="9"/>
  <c r="AZ1369" i="9"/>
  <c r="BA1369" i="9"/>
  <c r="BB1369" i="9"/>
  <c r="BC1369" i="9"/>
  <c r="BD1369" i="9"/>
  <c r="BE1369" i="9"/>
  <c r="BF1369" i="9"/>
  <c r="BG1369" i="9"/>
  <c r="BH1369" i="9"/>
  <c r="BI1369" i="9"/>
  <c r="BJ1369" i="9"/>
  <c r="BK1369" i="9"/>
  <c r="B1370" i="9"/>
  <c r="BN1370" i="9" s="1"/>
  <c r="C1370" i="9"/>
  <c r="D1370" i="9"/>
  <c r="F1370" i="9" s="1"/>
  <c r="E1370" i="9"/>
  <c r="G1370" i="9"/>
  <c r="H1370" i="9"/>
  <c r="I1370" i="9"/>
  <c r="J1370" i="9"/>
  <c r="K1370" i="9"/>
  <c r="L1370" i="9"/>
  <c r="M1370" i="9"/>
  <c r="N1370" i="9"/>
  <c r="O1370" i="9"/>
  <c r="P1370" i="9"/>
  <c r="Q1370" i="9"/>
  <c r="R1370" i="9"/>
  <c r="S1370" i="9"/>
  <c r="T1370" i="9"/>
  <c r="U1370" i="9"/>
  <c r="V1370" i="9"/>
  <c r="W1370" i="9"/>
  <c r="X1370" i="9"/>
  <c r="Y1370" i="9"/>
  <c r="Z1370" i="9"/>
  <c r="AA1370" i="9"/>
  <c r="AB1370" i="9"/>
  <c r="AC1370" i="9"/>
  <c r="AD1370" i="9"/>
  <c r="AE1370" i="9"/>
  <c r="AF1370" i="9"/>
  <c r="AG1370" i="9"/>
  <c r="AH1370" i="9"/>
  <c r="AI1370" i="9"/>
  <c r="AJ1370" i="9"/>
  <c r="AK1370" i="9"/>
  <c r="AL1370" i="9"/>
  <c r="AM1370" i="9"/>
  <c r="AN1370" i="9"/>
  <c r="AO1370" i="9"/>
  <c r="AP1370" i="9"/>
  <c r="AQ1370" i="9"/>
  <c r="AR1370" i="9"/>
  <c r="AS1370" i="9"/>
  <c r="AT1370" i="9"/>
  <c r="AU1370" i="9"/>
  <c r="AV1370" i="9"/>
  <c r="AW1370" i="9"/>
  <c r="AX1370" i="9"/>
  <c r="AY1370" i="9"/>
  <c r="AZ1370" i="9"/>
  <c r="BA1370" i="9"/>
  <c r="BB1370" i="9"/>
  <c r="BC1370" i="9"/>
  <c r="BD1370" i="9"/>
  <c r="BE1370" i="9"/>
  <c r="BF1370" i="9"/>
  <c r="BG1370" i="9"/>
  <c r="BH1370" i="9"/>
  <c r="BI1370" i="9"/>
  <c r="BJ1370" i="9"/>
  <c r="BK1370" i="9"/>
  <c r="B1371" i="9"/>
  <c r="C1371" i="9"/>
  <c r="D1371" i="9"/>
  <c r="F1371" i="9" s="1"/>
  <c r="E1371" i="9"/>
  <c r="G1371" i="9"/>
  <c r="H1371" i="9"/>
  <c r="I1371" i="9"/>
  <c r="J1371" i="9"/>
  <c r="K1371" i="9"/>
  <c r="L1371" i="9"/>
  <c r="M1371" i="9"/>
  <c r="N1371" i="9"/>
  <c r="O1371" i="9"/>
  <c r="P1371" i="9"/>
  <c r="Q1371" i="9"/>
  <c r="R1371" i="9"/>
  <c r="S1371" i="9"/>
  <c r="T1371" i="9"/>
  <c r="U1371" i="9"/>
  <c r="V1371" i="9"/>
  <c r="W1371" i="9"/>
  <c r="X1371" i="9"/>
  <c r="Y1371" i="9"/>
  <c r="Z1371" i="9"/>
  <c r="AA1371" i="9"/>
  <c r="AB1371" i="9"/>
  <c r="AC1371" i="9"/>
  <c r="AD1371" i="9"/>
  <c r="AE1371" i="9"/>
  <c r="AF1371" i="9"/>
  <c r="AG1371" i="9"/>
  <c r="AH1371" i="9"/>
  <c r="AI1371" i="9"/>
  <c r="AJ1371" i="9"/>
  <c r="AK1371" i="9"/>
  <c r="AL1371" i="9"/>
  <c r="AM1371" i="9"/>
  <c r="AN1371" i="9"/>
  <c r="AO1371" i="9"/>
  <c r="AP1371" i="9"/>
  <c r="AQ1371" i="9"/>
  <c r="AR1371" i="9"/>
  <c r="AS1371" i="9"/>
  <c r="AT1371" i="9"/>
  <c r="AU1371" i="9"/>
  <c r="AV1371" i="9"/>
  <c r="AW1371" i="9"/>
  <c r="AX1371" i="9"/>
  <c r="AY1371" i="9"/>
  <c r="AZ1371" i="9"/>
  <c r="BA1371" i="9"/>
  <c r="BB1371" i="9"/>
  <c r="BC1371" i="9"/>
  <c r="BD1371" i="9"/>
  <c r="BE1371" i="9"/>
  <c r="BF1371" i="9"/>
  <c r="BG1371" i="9"/>
  <c r="BH1371" i="9"/>
  <c r="BI1371" i="9"/>
  <c r="BJ1371" i="9"/>
  <c r="BK1371" i="9"/>
  <c r="B1372" i="9"/>
  <c r="C1372" i="9"/>
  <c r="D1372" i="9"/>
  <c r="F1372" i="9" s="1"/>
  <c r="E1372" i="9"/>
  <c r="G1372" i="9"/>
  <c r="H1372" i="9"/>
  <c r="I1372" i="9"/>
  <c r="J1372" i="9"/>
  <c r="K1372" i="9"/>
  <c r="L1372" i="9"/>
  <c r="M1372" i="9"/>
  <c r="N1372" i="9"/>
  <c r="O1372" i="9"/>
  <c r="P1372" i="9"/>
  <c r="Q1372" i="9"/>
  <c r="R1372" i="9"/>
  <c r="S1372" i="9"/>
  <c r="T1372" i="9"/>
  <c r="U1372" i="9"/>
  <c r="V1372" i="9"/>
  <c r="W1372" i="9"/>
  <c r="X1372" i="9"/>
  <c r="Y1372" i="9"/>
  <c r="Z1372" i="9"/>
  <c r="AA1372" i="9"/>
  <c r="AB1372" i="9"/>
  <c r="AC1372" i="9"/>
  <c r="AD1372" i="9"/>
  <c r="AE1372" i="9"/>
  <c r="AF1372" i="9"/>
  <c r="AG1372" i="9"/>
  <c r="AH1372" i="9"/>
  <c r="AI1372" i="9"/>
  <c r="AJ1372" i="9"/>
  <c r="AK1372" i="9"/>
  <c r="AL1372" i="9"/>
  <c r="AM1372" i="9"/>
  <c r="AN1372" i="9"/>
  <c r="AO1372" i="9"/>
  <c r="AP1372" i="9"/>
  <c r="AQ1372" i="9"/>
  <c r="AR1372" i="9"/>
  <c r="AS1372" i="9"/>
  <c r="AT1372" i="9"/>
  <c r="AU1372" i="9"/>
  <c r="AV1372" i="9"/>
  <c r="AW1372" i="9"/>
  <c r="AX1372" i="9"/>
  <c r="AY1372" i="9"/>
  <c r="AZ1372" i="9"/>
  <c r="BA1372" i="9"/>
  <c r="BB1372" i="9"/>
  <c r="BC1372" i="9"/>
  <c r="BD1372" i="9"/>
  <c r="BE1372" i="9"/>
  <c r="BF1372" i="9"/>
  <c r="BG1372" i="9"/>
  <c r="BH1372" i="9"/>
  <c r="BI1372" i="9"/>
  <c r="BJ1372" i="9"/>
  <c r="BK1372" i="9"/>
  <c r="B1373" i="9"/>
  <c r="BM1373" i="9" s="1"/>
  <c r="C1373" i="9"/>
  <c r="D1373" i="9"/>
  <c r="F1373" i="9" s="1"/>
  <c r="E1373" i="9"/>
  <c r="G1373" i="9"/>
  <c r="H1373" i="9"/>
  <c r="I1373" i="9"/>
  <c r="J1373" i="9"/>
  <c r="K1373" i="9"/>
  <c r="L1373" i="9"/>
  <c r="M1373" i="9"/>
  <c r="N1373" i="9"/>
  <c r="O1373" i="9"/>
  <c r="P1373" i="9"/>
  <c r="Q1373" i="9"/>
  <c r="R1373" i="9"/>
  <c r="S1373" i="9"/>
  <c r="T1373" i="9"/>
  <c r="U1373" i="9"/>
  <c r="V1373" i="9"/>
  <c r="W1373" i="9"/>
  <c r="X1373" i="9"/>
  <c r="Y1373" i="9"/>
  <c r="Z1373" i="9"/>
  <c r="AA1373" i="9"/>
  <c r="AB1373" i="9"/>
  <c r="AC1373" i="9"/>
  <c r="AD1373" i="9"/>
  <c r="AE1373" i="9"/>
  <c r="AF1373" i="9"/>
  <c r="AG1373" i="9"/>
  <c r="AH1373" i="9"/>
  <c r="AI1373" i="9"/>
  <c r="AJ1373" i="9"/>
  <c r="AK1373" i="9"/>
  <c r="AL1373" i="9"/>
  <c r="AM1373" i="9"/>
  <c r="AN1373" i="9"/>
  <c r="AO1373" i="9"/>
  <c r="AP1373" i="9"/>
  <c r="AQ1373" i="9"/>
  <c r="AR1373" i="9"/>
  <c r="AS1373" i="9"/>
  <c r="AT1373" i="9"/>
  <c r="AU1373" i="9"/>
  <c r="AV1373" i="9"/>
  <c r="AW1373" i="9"/>
  <c r="AX1373" i="9"/>
  <c r="AY1373" i="9"/>
  <c r="AZ1373" i="9"/>
  <c r="BA1373" i="9"/>
  <c r="BB1373" i="9"/>
  <c r="BC1373" i="9"/>
  <c r="BD1373" i="9"/>
  <c r="BE1373" i="9"/>
  <c r="BF1373" i="9"/>
  <c r="BG1373" i="9"/>
  <c r="BH1373" i="9"/>
  <c r="BI1373" i="9"/>
  <c r="BJ1373" i="9"/>
  <c r="BK1373" i="9"/>
  <c r="B1374" i="9"/>
  <c r="C1374" i="9"/>
  <c r="D1374" i="9"/>
  <c r="F1374" i="9" s="1"/>
  <c r="E1374" i="9"/>
  <c r="G1374" i="9"/>
  <c r="H1374" i="9"/>
  <c r="I1374" i="9"/>
  <c r="J1374" i="9"/>
  <c r="K1374" i="9"/>
  <c r="L1374" i="9"/>
  <c r="M1374" i="9"/>
  <c r="N1374" i="9"/>
  <c r="O1374" i="9"/>
  <c r="P1374" i="9"/>
  <c r="Q1374" i="9"/>
  <c r="R1374" i="9"/>
  <c r="S1374" i="9"/>
  <c r="T1374" i="9"/>
  <c r="U1374" i="9"/>
  <c r="V1374" i="9"/>
  <c r="W1374" i="9"/>
  <c r="X1374" i="9"/>
  <c r="Y1374" i="9"/>
  <c r="Z1374" i="9"/>
  <c r="AA1374" i="9"/>
  <c r="AB1374" i="9"/>
  <c r="AC1374" i="9"/>
  <c r="AD1374" i="9"/>
  <c r="AE1374" i="9"/>
  <c r="AF1374" i="9"/>
  <c r="AG1374" i="9"/>
  <c r="AH1374" i="9"/>
  <c r="AI1374" i="9"/>
  <c r="AJ1374" i="9"/>
  <c r="AK1374" i="9"/>
  <c r="AL1374" i="9"/>
  <c r="AM1374" i="9"/>
  <c r="AN1374" i="9"/>
  <c r="AO1374" i="9"/>
  <c r="AP1374" i="9"/>
  <c r="AQ1374" i="9"/>
  <c r="AR1374" i="9"/>
  <c r="AS1374" i="9"/>
  <c r="AT1374" i="9"/>
  <c r="AU1374" i="9"/>
  <c r="AV1374" i="9"/>
  <c r="AW1374" i="9"/>
  <c r="AX1374" i="9"/>
  <c r="AY1374" i="9"/>
  <c r="AZ1374" i="9"/>
  <c r="BA1374" i="9"/>
  <c r="BB1374" i="9"/>
  <c r="BC1374" i="9"/>
  <c r="BD1374" i="9"/>
  <c r="BE1374" i="9"/>
  <c r="BF1374" i="9"/>
  <c r="BG1374" i="9"/>
  <c r="BH1374" i="9"/>
  <c r="BI1374" i="9"/>
  <c r="BJ1374" i="9"/>
  <c r="BK1374" i="9"/>
  <c r="B1375" i="9"/>
  <c r="BP1375" i="9" s="1"/>
  <c r="C1375" i="9"/>
  <c r="D1375" i="9"/>
  <c r="F1375" i="9" s="1"/>
  <c r="E1375" i="9"/>
  <c r="G1375" i="9"/>
  <c r="H1375" i="9"/>
  <c r="I1375" i="9"/>
  <c r="J1375" i="9"/>
  <c r="K1375" i="9"/>
  <c r="L1375" i="9"/>
  <c r="M1375" i="9"/>
  <c r="N1375" i="9"/>
  <c r="O1375" i="9"/>
  <c r="P1375" i="9"/>
  <c r="Q1375" i="9"/>
  <c r="R1375" i="9"/>
  <c r="S1375" i="9"/>
  <c r="T1375" i="9"/>
  <c r="U1375" i="9"/>
  <c r="V1375" i="9"/>
  <c r="W1375" i="9"/>
  <c r="X1375" i="9"/>
  <c r="Y1375" i="9"/>
  <c r="Z1375" i="9"/>
  <c r="AA1375" i="9"/>
  <c r="AB1375" i="9"/>
  <c r="AC1375" i="9"/>
  <c r="AD1375" i="9"/>
  <c r="AE1375" i="9"/>
  <c r="AF1375" i="9"/>
  <c r="AG1375" i="9"/>
  <c r="AH1375" i="9"/>
  <c r="AI1375" i="9"/>
  <c r="AJ1375" i="9"/>
  <c r="AK1375" i="9"/>
  <c r="AL1375" i="9"/>
  <c r="AM1375" i="9"/>
  <c r="AN1375" i="9"/>
  <c r="AO1375" i="9"/>
  <c r="AP1375" i="9"/>
  <c r="AQ1375" i="9"/>
  <c r="AR1375" i="9"/>
  <c r="AS1375" i="9"/>
  <c r="AT1375" i="9"/>
  <c r="AU1375" i="9"/>
  <c r="AV1375" i="9"/>
  <c r="AW1375" i="9"/>
  <c r="AX1375" i="9"/>
  <c r="AY1375" i="9"/>
  <c r="AZ1375" i="9"/>
  <c r="BA1375" i="9"/>
  <c r="BB1375" i="9"/>
  <c r="BC1375" i="9"/>
  <c r="BD1375" i="9"/>
  <c r="BE1375" i="9"/>
  <c r="BF1375" i="9"/>
  <c r="BG1375" i="9"/>
  <c r="BH1375" i="9"/>
  <c r="BI1375" i="9"/>
  <c r="BJ1375" i="9"/>
  <c r="BK1375" i="9"/>
  <c r="B1376" i="9"/>
  <c r="C1376" i="9"/>
  <c r="D1376" i="9"/>
  <c r="F1376" i="9" s="1"/>
  <c r="E1376" i="9"/>
  <c r="G1376" i="9"/>
  <c r="H1376" i="9"/>
  <c r="I1376" i="9"/>
  <c r="J1376" i="9"/>
  <c r="K1376" i="9"/>
  <c r="L1376" i="9"/>
  <c r="M1376" i="9"/>
  <c r="N1376" i="9"/>
  <c r="O1376" i="9"/>
  <c r="P1376" i="9"/>
  <c r="Q1376" i="9"/>
  <c r="R1376" i="9"/>
  <c r="S1376" i="9"/>
  <c r="T1376" i="9"/>
  <c r="U1376" i="9"/>
  <c r="V1376" i="9"/>
  <c r="W1376" i="9"/>
  <c r="X1376" i="9"/>
  <c r="Y1376" i="9"/>
  <c r="Z1376" i="9"/>
  <c r="AA1376" i="9"/>
  <c r="AB1376" i="9"/>
  <c r="AC1376" i="9"/>
  <c r="AD1376" i="9"/>
  <c r="AE1376" i="9"/>
  <c r="AF1376" i="9"/>
  <c r="AG1376" i="9"/>
  <c r="AH1376" i="9"/>
  <c r="AI1376" i="9"/>
  <c r="AJ1376" i="9"/>
  <c r="AK1376" i="9"/>
  <c r="AL1376" i="9"/>
  <c r="AM1376" i="9"/>
  <c r="AN1376" i="9"/>
  <c r="AO1376" i="9"/>
  <c r="AP1376" i="9"/>
  <c r="AQ1376" i="9"/>
  <c r="AR1376" i="9"/>
  <c r="AS1376" i="9"/>
  <c r="AT1376" i="9"/>
  <c r="AU1376" i="9"/>
  <c r="AV1376" i="9"/>
  <c r="AW1376" i="9"/>
  <c r="AX1376" i="9"/>
  <c r="AY1376" i="9"/>
  <c r="AZ1376" i="9"/>
  <c r="BA1376" i="9"/>
  <c r="BB1376" i="9"/>
  <c r="BC1376" i="9"/>
  <c r="BD1376" i="9"/>
  <c r="BE1376" i="9"/>
  <c r="BF1376" i="9"/>
  <c r="BG1376" i="9"/>
  <c r="BH1376" i="9"/>
  <c r="BI1376" i="9"/>
  <c r="BJ1376" i="9"/>
  <c r="BK1376" i="9"/>
  <c r="B1377" i="9"/>
  <c r="BL1377" i="9" s="1"/>
  <c r="C1377" i="9"/>
  <c r="D1377" i="9"/>
  <c r="F1377" i="9" s="1"/>
  <c r="E1377" i="9"/>
  <c r="G1377" i="9"/>
  <c r="H1377" i="9"/>
  <c r="I1377" i="9"/>
  <c r="J1377" i="9"/>
  <c r="K1377" i="9"/>
  <c r="L1377" i="9"/>
  <c r="M1377" i="9"/>
  <c r="N1377" i="9"/>
  <c r="O1377" i="9"/>
  <c r="P1377" i="9"/>
  <c r="Q1377" i="9"/>
  <c r="R1377" i="9"/>
  <c r="S1377" i="9"/>
  <c r="T1377" i="9"/>
  <c r="U1377" i="9"/>
  <c r="V1377" i="9"/>
  <c r="W1377" i="9"/>
  <c r="X1377" i="9"/>
  <c r="Y1377" i="9"/>
  <c r="Z1377" i="9"/>
  <c r="AA1377" i="9"/>
  <c r="AB1377" i="9"/>
  <c r="AC1377" i="9"/>
  <c r="AD1377" i="9"/>
  <c r="AE1377" i="9"/>
  <c r="AF1377" i="9"/>
  <c r="AG1377" i="9"/>
  <c r="AH1377" i="9"/>
  <c r="AI1377" i="9"/>
  <c r="AJ1377" i="9"/>
  <c r="AK1377" i="9"/>
  <c r="AL1377" i="9"/>
  <c r="AM1377" i="9"/>
  <c r="AN1377" i="9"/>
  <c r="AO1377" i="9"/>
  <c r="AP1377" i="9"/>
  <c r="AQ1377" i="9"/>
  <c r="AR1377" i="9"/>
  <c r="AS1377" i="9"/>
  <c r="AT1377" i="9"/>
  <c r="AU1377" i="9"/>
  <c r="AV1377" i="9"/>
  <c r="AW1377" i="9"/>
  <c r="AX1377" i="9"/>
  <c r="AY1377" i="9"/>
  <c r="AZ1377" i="9"/>
  <c r="BA1377" i="9"/>
  <c r="BB1377" i="9"/>
  <c r="BC1377" i="9"/>
  <c r="BD1377" i="9"/>
  <c r="BE1377" i="9"/>
  <c r="BF1377" i="9"/>
  <c r="BG1377" i="9"/>
  <c r="BH1377" i="9"/>
  <c r="BI1377" i="9"/>
  <c r="BJ1377" i="9"/>
  <c r="BK1377" i="9"/>
  <c r="B1378" i="9"/>
  <c r="C1378" i="9"/>
  <c r="D1378" i="9"/>
  <c r="F1378" i="9" s="1"/>
  <c r="E1378" i="9"/>
  <c r="G1378" i="9"/>
  <c r="H1378" i="9"/>
  <c r="I1378" i="9"/>
  <c r="J1378" i="9"/>
  <c r="K1378" i="9"/>
  <c r="L1378" i="9"/>
  <c r="M1378" i="9"/>
  <c r="N1378" i="9"/>
  <c r="O1378" i="9"/>
  <c r="P1378" i="9"/>
  <c r="Q1378" i="9"/>
  <c r="R1378" i="9"/>
  <c r="S1378" i="9"/>
  <c r="T1378" i="9"/>
  <c r="U1378" i="9"/>
  <c r="V1378" i="9"/>
  <c r="W1378" i="9"/>
  <c r="X1378" i="9"/>
  <c r="Y1378" i="9"/>
  <c r="Z1378" i="9"/>
  <c r="AA1378" i="9"/>
  <c r="AB1378" i="9"/>
  <c r="AC1378" i="9"/>
  <c r="AD1378" i="9"/>
  <c r="AE1378" i="9"/>
  <c r="AF1378" i="9"/>
  <c r="AG1378" i="9"/>
  <c r="AH1378" i="9"/>
  <c r="AI1378" i="9"/>
  <c r="AJ1378" i="9"/>
  <c r="AK1378" i="9"/>
  <c r="AL1378" i="9"/>
  <c r="AM1378" i="9"/>
  <c r="AN1378" i="9"/>
  <c r="AO1378" i="9"/>
  <c r="AP1378" i="9"/>
  <c r="AQ1378" i="9"/>
  <c r="AR1378" i="9"/>
  <c r="AS1378" i="9"/>
  <c r="AT1378" i="9"/>
  <c r="AU1378" i="9"/>
  <c r="AV1378" i="9"/>
  <c r="AW1378" i="9"/>
  <c r="AX1378" i="9"/>
  <c r="AY1378" i="9"/>
  <c r="AZ1378" i="9"/>
  <c r="BA1378" i="9"/>
  <c r="BB1378" i="9"/>
  <c r="BC1378" i="9"/>
  <c r="BD1378" i="9"/>
  <c r="BE1378" i="9"/>
  <c r="BF1378" i="9"/>
  <c r="BG1378" i="9"/>
  <c r="BH1378" i="9"/>
  <c r="BI1378" i="9"/>
  <c r="BJ1378" i="9"/>
  <c r="BK1378" i="9"/>
  <c r="B1379" i="9"/>
  <c r="C1379" i="9"/>
  <c r="D1379" i="9"/>
  <c r="F1379" i="9" s="1"/>
  <c r="E1379" i="9"/>
  <c r="G1379" i="9"/>
  <c r="H1379" i="9"/>
  <c r="I1379" i="9"/>
  <c r="J1379" i="9"/>
  <c r="K1379" i="9"/>
  <c r="L1379" i="9"/>
  <c r="M1379" i="9"/>
  <c r="N1379" i="9"/>
  <c r="O1379" i="9"/>
  <c r="P1379" i="9"/>
  <c r="Q1379" i="9"/>
  <c r="R1379" i="9"/>
  <c r="S1379" i="9"/>
  <c r="T1379" i="9"/>
  <c r="U1379" i="9"/>
  <c r="V1379" i="9"/>
  <c r="W1379" i="9"/>
  <c r="X1379" i="9"/>
  <c r="Y1379" i="9"/>
  <c r="Z1379" i="9"/>
  <c r="AA1379" i="9"/>
  <c r="AB1379" i="9"/>
  <c r="AC1379" i="9"/>
  <c r="AD1379" i="9"/>
  <c r="AE1379" i="9"/>
  <c r="AF1379" i="9"/>
  <c r="AG1379" i="9"/>
  <c r="AH1379" i="9"/>
  <c r="AI1379" i="9"/>
  <c r="AJ1379" i="9"/>
  <c r="AK1379" i="9"/>
  <c r="AL1379" i="9"/>
  <c r="AM1379" i="9"/>
  <c r="AN1379" i="9"/>
  <c r="AO1379" i="9"/>
  <c r="AP1379" i="9"/>
  <c r="AQ1379" i="9"/>
  <c r="AR1379" i="9"/>
  <c r="AS1379" i="9"/>
  <c r="AT1379" i="9"/>
  <c r="AU1379" i="9"/>
  <c r="AV1379" i="9"/>
  <c r="AW1379" i="9"/>
  <c r="AX1379" i="9"/>
  <c r="AY1379" i="9"/>
  <c r="AZ1379" i="9"/>
  <c r="BA1379" i="9"/>
  <c r="BB1379" i="9"/>
  <c r="BC1379" i="9"/>
  <c r="BD1379" i="9"/>
  <c r="BE1379" i="9"/>
  <c r="BF1379" i="9"/>
  <c r="BG1379" i="9"/>
  <c r="BH1379" i="9"/>
  <c r="BI1379" i="9"/>
  <c r="BJ1379" i="9"/>
  <c r="BK1379" i="9"/>
  <c r="B1380" i="9"/>
  <c r="C1380" i="9"/>
  <c r="D1380" i="9"/>
  <c r="F1380" i="9" s="1"/>
  <c r="E1380" i="9"/>
  <c r="G1380" i="9"/>
  <c r="H1380" i="9"/>
  <c r="I1380" i="9"/>
  <c r="J1380" i="9"/>
  <c r="K1380" i="9"/>
  <c r="L1380" i="9"/>
  <c r="M1380" i="9"/>
  <c r="N1380" i="9"/>
  <c r="O1380" i="9"/>
  <c r="P1380" i="9"/>
  <c r="Q1380" i="9"/>
  <c r="R1380" i="9"/>
  <c r="S1380" i="9"/>
  <c r="T1380" i="9"/>
  <c r="U1380" i="9"/>
  <c r="V1380" i="9"/>
  <c r="W1380" i="9"/>
  <c r="X1380" i="9"/>
  <c r="Y1380" i="9"/>
  <c r="Z1380" i="9"/>
  <c r="AA1380" i="9"/>
  <c r="AB1380" i="9"/>
  <c r="AC1380" i="9"/>
  <c r="AD1380" i="9"/>
  <c r="AE1380" i="9"/>
  <c r="AF1380" i="9"/>
  <c r="AG1380" i="9"/>
  <c r="AH1380" i="9"/>
  <c r="AI1380" i="9"/>
  <c r="AJ1380" i="9"/>
  <c r="AK1380" i="9"/>
  <c r="AL1380" i="9"/>
  <c r="AM1380" i="9"/>
  <c r="AN1380" i="9"/>
  <c r="AO1380" i="9"/>
  <c r="AP1380" i="9"/>
  <c r="AQ1380" i="9"/>
  <c r="AR1380" i="9"/>
  <c r="AS1380" i="9"/>
  <c r="AT1380" i="9"/>
  <c r="AU1380" i="9"/>
  <c r="AV1380" i="9"/>
  <c r="AW1380" i="9"/>
  <c r="AX1380" i="9"/>
  <c r="AY1380" i="9"/>
  <c r="AZ1380" i="9"/>
  <c r="BA1380" i="9"/>
  <c r="BB1380" i="9"/>
  <c r="BC1380" i="9"/>
  <c r="BD1380" i="9"/>
  <c r="BE1380" i="9"/>
  <c r="BF1380" i="9"/>
  <c r="BG1380" i="9"/>
  <c r="BH1380" i="9"/>
  <c r="BI1380" i="9"/>
  <c r="BJ1380" i="9"/>
  <c r="BK1380" i="9"/>
  <c r="B1381" i="9"/>
  <c r="BP1381" i="9" s="1"/>
  <c r="C1381" i="9"/>
  <c r="D1381" i="9"/>
  <c r="F1381" i="9" s="1"/>
  <c r="E1381" i="9"/>
  <c r="G1381" i="9"/>
  <c r="H1381" i="9"/>
  <c r="I1381" i="9"/>
  <c r="J1381" i="9"/>
  <c r="K1381" i="9"/>
  <c r="L1381" i="9"/>
  <c r="M1381" i="9"/>
  <c r="N1381" i="9"/>
  <c r="O1381" i="9"/>
  <c r="P1381" i="9"/>
  <c r="Q1381" i="9"/>
  <c r="R1381" i="9"/>
  <c r="S1381" i="9"/>
  <c r="T1381" i="9"/>
  <c r="U1381" i="9"/>
  <c r="V1381" i="9"/>
  <c r="W1381" i="9"/>
  <c r="X1381" i="9"/>
  <c r="Y1381" i="9"/>
  <c r="Z1381" i="9"/>
  <c r="AA1381" i="9"/>
  <c r="AB1381" i="9"/>
  <c r="AC1381" i="9"/>
  <c r="AD1381" i="9"/>
  <c r="AE1381" i="9"/>
  <c r="AF1381" i="9"/>
  <c r="AG1381" i="9"/>
  <c r="AH1381" i="9"/>
  <c r="AI1381" i="9"/>
  <c r="AJ1381" i="9"/>
  <c r="AK1381" i="9"/>
  <c r="AL1381" i="9"/>
  <c r="AM1381" i="9"/>
  <c r="AN1381" i="9"/>
  <c r="AO1381" i="9"/>
  <c r="AP1381" i="9"/>
  <c r="AQ1381" i="9"/>
  <c r="AR1381" i="9"/>
  <c r="AS1381" i="9"/>
  <c r="AT1381" i="9"/>
  <c r="AU1381" i="9"/>
  <c r="AV1381" i="9"/>
  <c r="AW1381" i="9"/>
  <c r="AX1381" i="9"/>
  <c r="AY1381" i="9"/>
  <c r="AZ1381" i="9"/>
  <c r="BA1381" i="9"/>
  <c r="BB1381" i="9"/>
  <c r="BC1381" i="9"/>
  <c r="BD1381" i="9"/>
  <c r="BE1381" i="9"/>
  <c r="BF1381" i="9"/>
  <c r="BG1381" i="9"/>
  <c r="BH1381" i="9"/>
  <c r="BI1381" i="9"/>
  <c r="BJ1381" i="9"/>
  <c r="BK1381" i="9"/>
  <c r="B1382" i="9"/>
  <c r="C1382" i="9"/>
  <c r="D1382" i="9"/>
  <c r="F1382" i="9" s="1"/>
  <c r="E1382" i="9"/>
  <c r="G1382" i="9"/>
  <c r="H1382" i="9"/>
  <c r="I1382" i="9"/>
  <c r="J1382" i="9"/>
  <c r="K1382" i="9"/>
  <c r="L1382" i="9"/>
  <c r="M1382" i="9"/>
  <c r="N1382" i="9"/>
  <c r="O1382" i="9"/>
  <c r="P1382" i="9"/>
  <c r="Q1382" i="9"/>
  <c r="R1382" i="9"/>
  <c r="S1382" i="9"/>
  <c r="T1382" i="9"/>
  <c r="U1382" i="9"/>
  <c r="V1382" i="9"/>
  <c r="W1382" i="9"/>
  <c r="X1382" i="9"/>
  <c r="Y1382" i="9"/>
  <c r="Z1382" i="9"/>
  <c r="AA1382" i="9"/>
  <c r="AB1382" i="9"/>
  <c r="AC1382" i="9"/>
  <c r="AD1382" i="9"/>
  <c r="AE1382" i="9"/>
  <c r="AF1382" i="9"/>
  <c r="AG1382" i="9"/>
  <c r="AH1382" i="9"/>
  <c r="AI1382" i="9"/>
  <c r="AJ1382" i="9"/>
  <c r="AK1382" i="9"/>
  <c r="AL1382" i="9"/>
  <c r="AM1382" i="9"/>
  <c r="AN1382" i="9"/>
  <c r="AO1382" i="9"/>
  <c r="AP1382" i="9"/>
  <c r="AQ1382" i="9"/>
  <c r="AR1382" i="9"/>
  <c r="AS1382" i="9"/>
  <c r="AT1382" i="9"/>
  <c r="AU1382" i="9"/>
  <c r="AV1382" i="9"/>
  <c r="AW1382" i="9"/>
  <c r="AX1382" i="9"/>
  <c r="AY1382" i="9"/>
  <c r="AZ1382" i="9"/>
  <c r="BA1382" i="9"/>
  <c r="BB1382" i="9"/>
  <c r="BC1382" i="9"/>
  <c r="BD1382" i="9"/>
  <c r="BE1382" i="9"/>
  <c r="BF1382" i="9"/>
  <c r="BG1382" i="9"/>
  <c r="BH1382" i="9"/>
  <c r="BI1382" i="9"/>
  <c r="BJ1382" i="9"/>
  <c r="BK1382" i="9"/>
  <c r="B1383" i="9"/>
  <c r="BN1383" i="9" s="1"/>
  <c r="C1383" i="9"/>
  <c r="D1383" i="9"/>
  <c r="F1383" i="9" s="1"/>
  <c r="E1383" i="9"/>
  <c r="G1383" i="9"/>
  <c r="H1383" i="9"/>
  <c r="I1383" i="9"/>
  <c r="J1383" i="9"/>
  <c r="K1383" i="9"/>
  <c r="L1383" i="9"/>
  <c r="M1383" i="9"/>
  <c r="N1383" i="9"/>
  <c r="O1383" i="9"/>
  <c r="P1383" i="9"/>
  <c r="Q1383" i="9"/>
  <c r="R1383" i="9"/>
  <c r="S1383" i="9"/>
  <c r="T1383" i="9"/>
  <c r="U1383" i="9"/>
  <c r="V1383" i="9"/>
  <c r="W1383" i="9"/>
  <c r="X1383" i="9"/>
  <c r="Y1383" i="9"/>
  <c r="Z1383" i="9"/>
  <c r="AA1383" i="9"/>
  <c r="AB1383" i="9"/>
  <c r="AC1383" i="9"/>
  <c r="AD1383" i="9"/>
  <c r="AE1383" i="9"/>
  <c r="AF1383" i="9"/>
  <c r="AG1383" i="9"/>
  <c r="AH1383" i="9"/>
  <c r="AI1383" i="9"/>
  <c r="AJ1383" i="9"/>
  <c r="AK1383" i="9"/>
  <c r="AL1383" i="9"/>
  <c r="AM1383" i="9"/>
  <c r="AN1383" i="9"/>
  <c r="AO1383" i="9"/>
  <c r="AP1383" i="9"/>
  <c r="AQ1383" i="9"/>
  <c r="AR1383" i="9"/>
  <c r="AS1383" i="9"/>
  <c r="AT1383" i="9"/>
  <c r="AU1383" i="9"/>
  <c r="AV1383" i="9"/>
  <c r="AW1383" i="9"/>
  <c r="AX1383" i="9"/>
  <c r="AY1383" i="9"/>
  <c r="AZ1383" i="9"/>
  <c r="BA1383" i="9"/>
  <c r="BB1383" i="9"/>
  <c r="BC1383" i="9"/>
  <c r="BD1383" i="9"/>
  <c r="BE1383" i="9"/>
  <c r="BF1383" i="9"/>
  <c r="BG1383" i="9"/>
  <c r="BH1383" i="9"/>
  <c r="BI1383" i="9"/>
  <c r="BJ1383" i="9"/>
  <c r="BK1383" i="9"/>
  <c r="B1384" i="9"/>
  <c r="C1384" i="9"/>
  <c r="D1384" i="9"/>
  <c r="F1384" i="9" s="1"/>
  <c r="E1384" i="9"/>
  <c r="G1384" i="9"/>
  <c r="H1384" i="9"/>
  <c r="I1384" i="9"/>
  <c r="J1384" i="9"/>
  <c r="K1384" i="9"/>
  <c r="L1384" i="9"/>
  <c r="M1384" i="9"/>
  <c r="N1384" i="9"/>
  <c r="O1384" i="9"/>
  <c r="P1384" i="9"/>
  <c r="Q1384" i="9"/>
  <c r="R1384" i="9"/>
  <c r="S1384" i="9"/>
  <c r="T1384" i="9"/>
  <c r="U1384" i="9"/>
  <c r="V1384" i="9"/>
  <c r="W1384" i="9"/>
  <c r="X1384" i="9"/>
  <c r="Y1384" i="9"/>
  <c r="Z1384" i="9"/>
  <c r="AA1384" i="9"/>
  <c r="AB1384" i="9"/>
  <c r="AC1384" i="9"/>
  <c r="AD1384" i="9"/>
  <c r="AE1384" i="9"/>
  <c r="AF1384" i="9"/>
  <c r="AG1384" i="9"/>
  <c r="AH1384" i="9"/>
  <c r="AI1384" i="9"/>
  <c r="AJ1384" i="9"/>
  <c r="AK1384" i="9"/>
  <c r="AL1384" i="9"/>
  <c r="AM1384" i="9"/>
  <c r="AN1384" i="9"/>
  <c r="AO1384" i="9"/>
  <c r="AP1384" i="9"/>
  <c r="AQ1384" i="9"/>
  <c r="AR1384" i="9"/>
  <c r="AS1384" i="9"/>
  <c r="AT1384" i="9"/>
  <c r="AU1384" i="9"/>
  <c r="AV1384" i="9"/>
  <c r="AW1384" i="9"/>
  <c r="AX1384" i="9"/>
  <c r="AY1384" i="9"/>
  <c r="AZ1384" i="9"/>
  <c r="BA1384" i="9"/>
  <c r="BB1384" i="9"/>
  <c r="BC1384" i="9"/>
  <c r="BD1384" i="9"/>
  <c r="BE1384" i="9"/>
  <c r="BF1384" i="9"/>
  <c r="BG1384" i="9"/>
  <c r="BH1384" i="9"/>
  <c r="BI1384" i="9"/>
  <c r="BJ1384" i="9"/>
  <c r="BK1384" i="9"/>
  <c r="B1385" i="9"/>
  <c r="C1385" i="9"/>
  <c r="D1385" i="9"/>
  <c r="F1385" i="9" s="1"/>
  <c r="E1385" i="9"/>
  <c r="G1385" i="9"/>
  <c r="H1385" i="9"/>
  <c r="I1385" i="9"/>
  <c r="J1385" i="9"/>
  <c r="K1385" i="9"/>
  <c r="L1385" i="9"/>
  <c r="M1385" i="9"/>
  <c r="N1385" i="9"/>
  <c r="O1385" i="9"/>
  <c r="P1385" i="9"/>
  <c r="Q1385" i="9"/>
  <c r="R1385" i="9"/>
  <c r="S1385" i="9"/>
  <c r="T1385" i="9"/>
  <c r="U1385" i="9"/>
  <c r="V1385" i="9"/>
  <c r="W1385" i="9"/>
  <c r="X1385" i="9"/>
  <c r="Y1385" i="9"/>
  <c r="Z1385" i="9"/>
  <c r="AA1385" i="9"/>
  <c r="AB1385" i="9"/>
  <c r="AC1385" i="9"/>
  <c r="AD1385" i="9"/>
  <c r="AE1385" i="9"/>
  <c r="AF1385" i="9"/>
  <c r="AG1385" i="9"/>
  <c r="AH1385" i="9"/>
  <c r="AI1385" i="9"/>
  <c r="AJ1385" i="9"/>
  <c r="AK1385" i="9"/>
  <c r="AL1385" i="9"/>
  <c r="AM1385" i="9"/>
  <c r="AN1385" i="9"/>
  <c r="AO1385" i="9"/>
  <c r="AP1385" i="9"/>
  <c r="AQ1385" i="9"/>
  <c r="AR1385" i="9"/>
  <c r="AS1385" i="9"/>
  <c r="AT1385" i="9"/>
  <c r="AU1385" i="9"/>
  <c r="AV1385" i="9"/>
  <c r="AW1385" i="9"/>
  <c r="AX1385" i="9"/>
  <c r="AY1385" i="9"/>
  <c r="AZ1385" i="9"/>
  <c r="BA1385" i="9"/>
  <c r="BB1385" i="9"/>
  <c r="BC1385" i="9"/>
  <c r="BD1385" i="9"/>
  <c r="BE1385" i="9"/>
  <c r="BF1385" i="9"/>
  <c r="BG1385" i="9"/>
  <c r="BH1385" i="9"/>
  <c r="BI1385" i="9"/>
  <c r="BJ1385" i="9"/>
  <c r="BK1385" i="9"/>
  <c r="B1386" i="9"/>
  <c r="BP1386" i="9" s="1"/>
  <c r="C1386" i="9"/>
  <c r="D1386" i="9"/>
  <c r="F1386" i="9" s="1"/>
  <c r="E1386" i="9"/>
  <c r="G1386" i="9"/>
  <c r="H1386" i="9"/>
  <c r="I1386" i="9"/>
  <c r="J1386" i="9"/>
  <c r="K1386" i="9"/>
  <c r="L1386" i="9"/>
  <c r="M1386" i="9"/>
  <c r="N1386" i="9"/>
  <c r="O1386" i="9"/>
  <c r="P1386" i="9"/>
  <c r="Q1386" i="9"/>
  <c r="R1386" i="9"/>
  <c r="S1386" i="9"/>
  <c r="T1386" i="9"/>
  <c r="U1386" i="9"/>
  <c r="V1386" i="9"/>
  <c r="W1386" i="9"/>
  <c r="X1386" i="9"/>
  <c r="Y1386" i="9"/>
  <c r="Z1386" i="9"/>
  <c r="AA1386" i="9"/>
  <c r="AB1386" i="9"/>
  <c r="AC1386" i="9"/>
  <c r="AD1386" i="9"/>
  <c r="AE1386" i="9"/>
  <c r="AF1386" i="9"/>
  <c r="AG1386" i="9"/>
  <c r="AH1386" i="9"/>
  <c r="AI1386" i="9"/>
  <c r="AJ1386" i="9"/>
  <c r="AK1386" i="9"/>
  <c r="AL1386" i="9"/>
  <c r="AM1386" i="9"/>
  <c r="AN1386" i="9"/>
  <c r="AO1386" i="9"/>
  <c r="AP1386" i="9"/>
  <c r="AQ1386" i="9"/>
  <c r="AR1386" i="9"/>
  <c r="AS1386" i="9"/>
  <c r="AT1386" i="9"/>
  <c r="AU1386" i="9"/>
  <c r="AV1386" i="9"/>
  <c r="AW1386" i="9"/>
  <c r="AX1386" i="9"/>
  <c r="AY1386" i="9"/>
  <c r="AZ1386" i="9"/>
  <c r="BA1386" i="9"/>
  <c r="BB1386" i="9"/>
  <c r="BC1386" i="9"/>
  <c r="BD1386" i="9"/>
  <c r="BE1386" i="9"/>
  <c r="BF1386" i="9"/>
  <c r="BG1386" i="9"/>
  <c r="BH1386" i="9"/>
  <c r="BI1386" i="9"/>
  <c r="BJ1386" i="9"/>
  <c r="BK1386" i="9"/>
  <c r="B1387" i="9"/>
  <c r="C1387" i="9"/>
  <c r="D1387" i="9"/>
  <c r="F1387" i="9" s="1"/>
  <c r="E1387" i="9"/>
  <c r="G1387" i="9"/>
  <c r="H1387" i="9"/>
  <c r="I1387" i="9"/>
  <c r="J1387" i="9"/>
  <c r="K1387" i="9"/>
  <c r="L1387" i="9"/>
  <c r="M1387" i="9"/>
  <c r="N1387" i="9"/>
  <c r="O1387" i="9"/>
  <c r="P1387" i="9"/>
  <c r="Q1387" i="9"/>
  <c r="R1387" i="9"/>
  <c r="S1387" i="9"/>
  <c r="T1387" i="9"/>
  <c r="U1387" i="9"/>
  <c r="V1387" i="9"/>
  <c r="W1387" i="9"/>
  <c r="X1387" i="9"/>
  <c r="Y1387" i="9"/>
  <c r="Z1387" i="9"/>
  <c r="AA1387" i="9"/>
  <c r="AB1387" i="9"/>
  <c r="AC1387" i="9"/>
  <c r="AD1387" i="9"/>
  <c r="AE1387" i="9"/>
  <c r="AF1387" i="9"/>
  <c r="AG1387" i="9"/>
  <c r="AH1387" i="9"/>
  <c r="AI1387" i="9"/>
  <c r="AJ1387" i="9"/>
  <c r="AK1387" i="9"/>
  <c r="AL1387" i="9"/>
  <c r="AM1387" i="9"/>
  <c r="AN1387" i="9"/>
  <c r="AO1387" i="9"/>
  <c r="AP1387" i="9"/>
  <c r="AQ1387" i="9"/>
  <c r="AR1387" i="9"/>
  <c r="AS1387" i="9"/>
  <c r="AT1387" i="9"/>
  <c r="AU1387" i="9"/>
  <c r="AV1387" i="9"/>
  <c r="AW1387" i="9"/>
  <c r="AX1387" i="9"/>
  <c r="AY1387" i="9"/>
  <c r="AZ1387" i="9"/>
  <c r="BA1387" i="9"/>
  <c r="BB1387" i="9"/>
  <c r="BC1387" i="9"/>
  <c r="BD1387" i="9"/>
  <c r="BE1387" i="9"/>
  <c r="BF1387" i="9"/>
  <c r="BG1387" i="9"/>
  <c r="BH1387" i="9"/>
  <c r="BI1387" i="9"/>
  <c r="BJ1387" i="9"/>
  <c r="BK1387" i="9"/>
  <c r="B1388" i="9"/>
  <c r="BL1388" i="9" s="1"/>
  <c r="C1388" i="9"/>
  <c r="D1388" i="9"/>
  <c r="F1388" i="9" s="1"/>
  <c r="E1388" i="9"/>
  <c r="G1388" i="9"/>
  <c r="H1388" i="9"/>
  <c r="I1388" i="9"/>
  <c r="J1388" i="9"/>
  <c r="K1388" i="9"/>
  <c r="L1388" i="9"/>
  <c r="M1388" i="9"/>
  <c r="N1388" i="9"/>
  <c r="O1388" i="9"/>
  <c r="P1388" i="9"/>
  <c r="Q1388" i="9"/>
  <c r="R1388" i="9"/>
  <c r="S1388" i="9"/>
  <c r="T1388" i="9"/>
  <c r="U1388" i="9"/>
  <c r="V1388" i="9"/>
  <c r="W1388" i="9"/>
  <c r="X1388" i="9"/>
  <c r="Y1388" i="9"/>
  <c r="Z1388" i="9"/>
  <c r="AA1388" i="9"/>
  <c r="AB1388" i="9"/>
  <c r="AC1388" i="9"/>
  <c r="AD1388" i="9"/>
  <c r="AE1388" i="9"/>
  <c r="AF1388" i="9"/>
  <c r="AG1388" i="9"/>
  <c r="AH1388" i="9"/>
  <c r="AI1388" i="9"/>
  <c r="AJ1388" i="9"/>
  <c r="AK1388" i="9"/>
  <c r="AL1388" i="9"/>
  <c r="AM1388" i="9"/>
  <c r="AN1388" i="9"/>
  <c r="AO1388" i="9"/>
  <c r="AP1388" i="9"/>
  <c r="AQ1388" i="9"/>
  <c r="AR1388" i="9"/>
  <c r="AS1388" i="9"/>
  <c r="AT1388" i="9"/>
  <c r="AU1388" i="9"/>
  <c r="AV1388" i="9"/>
  <c r="AW1388" i="9"/>
  <c r="AX1388" i="9"/>
  <c r="AY1388" i="9"/>
  <c r="AZ1388" i="9"/>
  <c r="BA1388" i="9"/>
  <c r="BB1388" i="9"/>
  <c r="BC1388" i="9"/>
  <c r="BD1388" i="9"/>
  <c r="BE1388" i="9"/>
  <c r="BF1388" i="9"/>
  <c r="BG1388" i="9"/>
  <c r="BH1388" i="9"/>
  <c r="BI1388" i="9"/>
  <c r="BJ1388" i="9"/>
  <c r="BK1388" i="9"/>
  <c r="B1389" i="9"/>
  <c r="C1389" i="9"/>
  <c r="D1389" i="9"/>
  <c r="F1389" i="9" s="1"/>
  <c r="E1389" i="9"/>
  <c r="G1389" i="9"/>
  <c r="H1389" i="9"/>
  <c r="I1389" i="9"/>
  <c r="J1389" i="9"/>
  <c r="K1389" i="9"/>
  <c r="L1389" i="9"/>
  <c r="M1389" i="9"/>
  <c r="N1389" i="9"/>
  <c r="O1389" i="9"/>
  <c r="P1389" i="9"/>
  <c r="Q1389" i="9"/>
  <c r="R1389" i="9"/>
  <c r="S1389" i="9"/>
  <c r="T1389" i="9"/>
  <c r="U1389" i="9"/>
  <c r="V1389" i="9"/>
  <c r="W1389" i="9"/>
  <c r="X1389" i="9"/>
  <c r="Y1389" i="9"/>
  <c r="Z1389" i="9"/>
  <c r="AA1389" i="9"/>
  <c r="AB1389" i="9"/>
  <c r="AC1389" i="9"/>
  <c r="AD1389" i="9"/>
  <c r="AE1389" i="9"/>
  <c r="AF1389" i="9"/>
  <c r="AG1389" i="9"/>
  <c r="AH1389" i="9"/>
  <c r="AI1389" i="9"/>
  <c r="AJ1389" i="9"/>
  <c r="AK1389" i="9"/>
  <c r="AL1389" i="9"/>
  <c r="AM1389" i="9"/>
  <c r="AN1389" i="9"/>
  <c r="AO1389" i="9"/>
  <c r="AP1389" i="9"/>
  <c r="AQ1389" i="9"/>
  <c r="AR1389" i="9"/>
  <c r="AS1389" i="9"/>
  <c r="AT1389" i="9"/>
  <c r="AU1389" i="9"/>
  <c r="AV1389" i="9"/>
  <c r="AW1389" i="9"/>
  <c r="AX1389" i="9"/>
  <c r="AY1389" i="9"/>
  <c r="AZ1389" i="9"/>
  <c r="BA1389" i="9"/>
  <c r="BB1389" i="9"/>
  <c r="BC1389" i="9"/>
  <c r="BD1389" i="9"/>
  <c r="BE1389" i="9"/>
  <c r="BF1389" i="9"/>
  <c r="BG1389" i="9"/>
  <c r="BH1389" i="9"/>
  <c r="BI1389" i="9"/>
  <c r="BJ1389" i="9"/>
  <c r="BK1389" i="9"/>
  <c r="B1390" i="9"/>
  <c r="BP1390" i="9" s="1"/>
  <c r="C1390" i="9"/>
  <c r="D1390" i="9"/>
  <c r="F1390" i="9" s="1"/>
  <c r="E1390" i="9"/>
  <c r="G1390" i="9"/>
  <c r="H1390" i="9"/>
  <c r="I1390" i="9"/>
  <c r="J1390" i="9"/>
  <c r="K1390" i="9"/>
  <c r="L1390" i="9"/>
  <c r="M1390" i="9"/>
  <c r="N1390" i="9"/>
  <c r="O1390" i="9"/>
  <c r="P1390" i="9"/>
  <c r="Q1390" i="9"/>
  <c r="R1390" i="9"/>
  <c r="S1390" i="9"/>
  <c r="T1390" i="9"/>
  <c r="U1390" i="9"/>
  <c r="V1390" i="9"/>
  <c r="W1390" i="9"/>
  <c r="X1390" i="9"/>
  <c r="Y1390" i="9"/>
  <c r="Z1390" i="9"/>
  <c r="AA1390" i="9"/>
  <c r="AB1390" i="9"/>
  <c r="AC1390" i="9"/>
  <c r="AD1390" i="9"/>
  <c r="AE1390" i="9"/>
  <c r="AF1390" i="9"/>
  <c r="AG1390" i="9"/>
  <c r="AH1390" i="9"/>
  <c r="AI1390" i="9"/>
  <c r="AJ1390" i="9"/>
  <c r="AK1390" i="9"/>
  <c r="AL1390" i="9"/>
  <c r="AM1390" i="9"/>
  <c r="AN1390" i="9"/>
  <c r="AO1390" i="9"/>
  <c r="AP1390" i="9"/>
  <c r="AQ1390" i="9"/>
  <c r="AR1390" i="9"/>
  <c r="AS1390" i="9"/>
  <c r="AT1390" i="9"/>
  <c r="AU1390" i="9"/>
  <c r="AV1390" i="9"/>
  <c r="AW1390" i="9"/>
  <c r="AX1390" i="9"/>
  <c r="AY1390" i="9"/>
  <c r="AZ1390" i="9"/>
  <c r="BA1390" i="9"/>
  <c r="BB1390" i="9"/>
  <c r="BC1390" i="9"/>
  <c r="BD1390" i="9"/>
  <c r="BE1390" i="9"/>
  <c r="BF1390" i="9"/>
  <c r="BG1390" i="9"/>
  <c r="BH1390" i="9"/>
  <c r="BI1390" i="9"/>
  <c r="BJ1390" i="9"/>
  <c r="BK1390" i="9"/>
  <c r="B1391" i="9"/>
  <c r="C1391" i="9"/>
  <c r="D1391" i="9"/>
  <c r="F1391" i="9" s="1"/>
  <c r="E1391" i="9"/>
  <c r="G1391" i="9"/>
  <c r="H1391" i="9"/>
  <c r="I1391" i="9"/>
  <c r="J1391" i="9"/>
  <c r="K1391" i="9"/>
  <c r="L1391" i="9"/>
  <c r="M1391" i="9"/>
  <c r="N1391" i="9"/>
  <c r="O1391" i="9"/>
  <c r="P1391" i="9"/>
  <c r="Q1391" i="9"/>
  <c r="R1391" i="9"/>
  <c r="S1391" i="9"/>
  <c r="T1391" i="9"/>
  <c r="U1391" i="9"/>
  <c r="V1391" i="9"/>
  <c r="W1391" i="9"/>
  <c r="X1391" i="9"/>
  <c r="Y1391" i="9"/>
  <c r="Z1391" i="9"/>
  <c r="AA1391" i="9"/>
  <c r="AB1391" i="9"/>
  <c r="AC1391" i="9"/>
  <c r="AD1391" i="9"/>
  <c r="AE1391" i="9"/>
  <c r="AF1391" i="9"/>
  <c r="AG1391" i="9"/>
  <c r="AH1391" i="9"/>
  <c r="AI1391" i="9"/>
  <c r="AJ1391" i="9"/>
  <c r="AK1391" i="9"/>
  <c r="AL1391" i="9"/>
  <c r="AM1391" i="9"/>
  <c r="AN1391" i="9"/>
  <c r="AO1391" i="9"/>
  <c r="AP1391" i="9"/>
  <c r="AQ1391" i="9"/>
  <c r="AR1391" i="9"/>
  <c r="AS1391" i="9"/>
  <c r="AT1391" i="9"/>
  <c r="AU1391" i="9"/>
  <c r="AV1391" i="9"/>
  <c r="AW1391" i="9"/>
  <c r="AX1391" i="9"/>
  <c r="AY1391" i="9"/>
  <c r="AZ1391" i="9"/>
  <c r="BA1391" i="9"/>
  <c r="BB1391" i="9"/>
  <c r="BC1391" i="9"/>
  <c r="BD1391" i="9"/>
  <c r="BE1391" i="9"/>
  <c r="BF1391" i="9"/>
  <c r="BG1391" i="9"/>
  <c r="BH1391" i="9"/>
  <c r="BI1391" i="9"/>
  <c r="BJ1391" i="9"/>
  <c r="BK1391" i="9"/>
  <c r="B1392" i="9"/>
  <c r="C1392" i="9"/>
  <c r="D1392" i="9"/>
  <c r="F1392" i="9" s="1"/>
  <c r="E1392" i="9"/>
  <c r="G1392" i="9"/>
  <c r="H1392" i="9"/>
  <c r="I1392" i="9"/>
  <c r="J1392" i="9"/>
  <c r="K1392" i="9"/>
  <c r="L1392" i="9"/>
  <c r="M1392" i="9"/>
  <c r="N1392" i="9"/>
  <c r="O1392" i="9"/>
  <c r="P1392" i="9"/>
  <c r="Q1392" i="9"/>
  <c r="R1392" i="9"/>
  <c r="S1392" i="9"/>
  <c r="T1392" i="9"/>
  <c r="U1392" i="9"/>
  <c r="V1392" i="9"/>
  <c r="W1392" i="9"/>
  <c r="X1392" i="9"/>
  <c r="Y1392" i="9"/>
  <c r="Z1392" i="9"/>
  <c r="AA1392" i="9"/>
  <c r="AB1392" i="9"/>
  <c r="AC1392" i="9"/>
  <c r="AD1392" i="9"/>
  <c r="AE1392" i="9"/>
  <c r="AF1392" i="9"/>
  <c r="AG1392" i="9"/>
  <c r="AH1392" i="9"/>
  <c r="AI1392" i="9"/>
  <c r="AJ1392" i="9"/>
  <c r="AK1392" i="9"/>
  <c r="AL1392" i="9"/>
  <c r="AM1392" i="9"/>
  <c r="AN1392" i="9"/>
  <c r="AO1392" i="9"/>
  <c r="AP1392" i="9"/>
  <c r="AQ1392" i="9"/>
  <c r="AR1392" i="9"/>
  <c r="AS1392" i="9"/>
  <c r="AT1392" i="9"/>
  <c r="AU1392" i="9"/>
  <c r="AV1392" i="9"/>
  <c r="AW1392" i="9"/>
  <c r="AX1392" i="9"/>
  <c r="AY1392" i="9"/>
  <c r="AZ1392" i="9"/>
  <c r="BA1392" i="9"/>
  <c r="BB1392" i="9"/>
  <c r="BC1392" i="9"/>
  <c r="BD1392" i="9"/>
  <c r="BE1392" i="9"/>
  <c r="BF1392" i="9"/>
  <c r="BG1392" i="9"/>
  <c r="BH1392" i="9"/>
  <c r="BI1392" i="9"/>
  <c r="BJ1392" i="9"/>
  <c r="BK1392" i="9"/>
  <c r="B1393" i="9"/>
  <c r="BO1393" i="9" s="1"/>
  <c r="C1393" i="9"/>
  <c r="D1393" i="9"/>
  <c r="F1393" i="9" s="1"/>
  <c r="E1393" i="9"/>
  <c r="G1393" i="9"/>
  <c r="H1393" i="9"/>
  <c r="I1393" i="9"/>
  <c r="J1393" i="9"/>
  <c r="K1393" i="9"/>
  <c r="L1393" i="9"/>
  <c r="M1393" i="9"/>
  <c r="N1393" i="9"/>
  <c r="O1393" i="9"/>
  <c r="P1393" i="9"/>
  <c r="Q1393" i="9"/>
  <c r="R1393" i="9"/>
  <c r="S1393" i="9"/>
  <c r="T1393" i="9"/>
  <c r="U1393" i="9"/>
  <c r="V1393" i="9"/>
  <c r="W1393" i="9"/>
  <c r="X1393" i="9"/>
  <c r="Y1393" i="9"/>
  <c r="Z1393" i="9"/>
  <c r="AA1393" i="9"/>
  <c r="AB1393" i="9"/>
  <c r="AC1393" i="9"/>
  <c r="AD1393" i="9"/>
  <c r="AE1393" i="9"/>
  <c r="AF1393" i="9"/>
  <c r="AG1393" i="9"/>
  <c r="AH1393" i="9"/>
  <c r="AI1393" i="9"/>
  <c r="AJ1393" i="9"/>
  <c r="AK1393" i="9"/>
  <c r="AL1393" i="9"/>
  <c r="AM1393" i="9"/>
  <c r="AN1393" i="9"/>
  <c r="AO1393" i="9"/>
  <c r="AP1393" i="9"/>
  <c r="AQ1393" i="9"/>
  <c r="AR1393" i="9"/>
  <c r="AS1393" i="9"/>
  <c r="AT1393" i="9"/>
  <c r="AU1393" i="9"/>
  <c r="AV1393" i="9"/>
  <c r="AW1393" i="9"/>
  <c r="AX1393" i="9"/>
  <c r="AY1393" i="9"/>
  <c r="AZ1393" i="9"/>
  <c r="BA1393" i="9"/>
  <c r="BB1393" i="9"/>
  <c r="BC1393" i="9"/>
  <c r="BD1393" i="9"/>
  <c r="BE1393" i="9"/>
  <c r="BF1393" i="9"/>
  <c r="BG1393" i="9"/>
  <c r="BH1393" i="9"/>
  <c r="BI1393" i="9"/>
  <c r="BJ1393" i="9"/>
  <c r="BK1393" i="9"/>
  <c r="B1394" i="9"/>
  <c r="BN1394" i="9" s="1"/>
  <c r="C1394" i="9"/>
  <c r="D1394" i="9"/>
  <c r="F1394" i="9" s="1"/>
  <c r="E1394" i="9"/>
  <c r="G1394" i="9"/>
  <c r="H1394" i="9"/>
  <c r="I1394" i="9"/>
  <c r="J1394" i="9"/>
  <c r="K1394" i="9"/>
  <c r="L1394" i="9"/>
  <c r="M1394" i="9"/>
  <c r="N1394" i="9"/>
  <c r="O1394" i="9"/>
  <c r="P1394" i="9"/>
  <c r="Q1394" i="9"/>
  <c r="R1394" i="9"/>
  <c r="S1394" i="9"/>
  <c r="T1394" i="9"/>
  <c r="U1394" i="9"/>
  <c r="V1394" i="9"/>
  <c r="W1394" i="9"/>
  <c r="X1394" i="9"/>
  <c r="Y1394" i="9"/>
  <c r="Z1394" i="9"/>
  <c r="AA1394" i="9"/>
  <c r="AB1394" i="9"/>
  <c r="AC1394" i="9"/>
  <c r="AD1394" i="9"/>
  <c r="AE1394" i="9"/>
  <c r="AF1394" i="9"/>
  <c r="AG1394" i="9"/>
  <c r="AH1394" i="9"/>
  <c r="AI1394" i="9"/>
  <c r="AJ1394" i="9"/>
  <c r="AK1394" i="9"/>
  <c r="AL1394" i="9"/>
  <c r="AM1394" i="9"/>
  <c r="AN1394" i="9"/>
  <c r="AO1394" i="9"/>
  <c r="AP1394" i="9"/>
  <c r="AQ1394" i="9"/>
  <c r="AR1394" i="9"/>
  <c r="AS1394" i="9"/>
  <c r="AT1394" i="9"/>
  <c r="AU1394" i="9"/>
  <c r="AV1394" i="9"/>
  <c r="AW1394" i="9"/>
  <c r="AX1394" i="9"/>
  <c r="AY1394" i="9"/>
  <c r="AZ1394" i="9"/>
  <c r="BA1394" i="9"/>
  <c r="BB1394" i="9"/>
  <c r="BC1394" i="9"/>
  <c r="BD1394" i="9"/>
  <c r="BE1394" i="9"/>
  <c r="BF1394" i="9"/>
  <c r="BG1394" i="9"/>
  <c r="BH1394" i="9"/>
  <c r="BI1394" i="9"/>
  <c r="BJ1394" i="9"/>
  <c r="BK1394" i="9"/>
  <c r="B1395" i="9"/>
  <c r="BN1395" i="9" s="1"/>
  <c r="C1395" i="9"/>
  <c r="D1395" i="9"/>
  <c r="F1395" i="9" s="1"/>
  <c r="E1395" i="9"/>
  <c r="G1395" i="9"/>
  <c r="H1395" i="9"/>
  <c r="I1395" i="9"/>
  <c r="J1395" i="9"/>
  <c r="K1395" i="9"/>
  <c r="L1395" i="9"/>
  <c r="M1395" i="9"/>
  <c r="N1395" i="9"/>
  <c r="O1395" i="9"/>
  <c r="P1395" i="9"/>
  <c r="Q1395" i="9"/>
  <c r="R1395" i="9"/>
  <c r="S1395" i="9"/>
  <c r="T1395" i="9"/>
  <c r="U1395" i="9"/>
  <c r="V1395" i="9"/>
  <c r="W1395" i="9"/>
  <c r="X1395" i="9"/>
  <c r="Y1395" i="9"/>
  <c r="Z1395" i="9"/>
  <c r="AA1395" i="9"/>
  <c r="AB1395" i="9"/>
  <c r="AC1395" i="9"/>
  <c r="AD1395" i="9"/>
  <c r="AE1395" i="9"/>
  <c r="AF1395" i="9"/>
  <c r="AG1395" i="9"/>
  <c r="AH1395" i="9"/>
  <c r="AI1395" i="9"/>
  <c r="AJ1395" i="9"/>
  <c r="AK1395" i="9"/>
  <c r="AL1395" i="9"/>
  <c r="AM1395" i="9"/>
  <c r="AN1395" i="9"/>
  <c r="AO1395" i="9"/>
  <c r="AP1395" i="9"/>
  <c r="AQ1395" i="9"/>
  <c r="AR1395" i="9"/>
  <c r="AS1395" i="9"/>
  <c r="AT1395" i="9"/>
  <c r="AU1395" i="9"/>
  <c r="AV1395" i="9"/>
  <c r="AW1395" i="9"/>
  <c r="AX1395" i="9"/>
  <c r="AY1395" i="9"/>
  <c r="AZ1395" i="9"/>
  <c r="BA1395" i="9"/>
  <c r="BB1395" i="9"/>
  <c r="BC1395" i="9"/>
  <c r="BD1395" i="9"/>
  <c r="BE1395" i="9"/>
  <c r="BF1395" i="9"/>
  <c r="BG1395" i="9"/>
  <c r="BH1395" i="9"/>
  <c r="BI1395" i="9"/>
  <c r="BJ1395" i="9"/>
  <c r="BK1395" i="9"/>
  <c r="B1396" i="9"/>
  <c r="BP1396" i="9" s="1"/>
  <c r="C1396" i="9"/>
  <c r="D1396" i="9"/>
  <c r="F1396" i="9" s="1"/>
  <c r="E1396" i="9"/>
  <c r="G1396" i="9"/>
  <c r="H1396" i="9"/>
  <c r="I1396" i="9"/>
  <c r="J1396" i="9"/>
  <c r="K1396" i="9"/>
  <c r="L1396" i="9"/>
  <c r="M1396" i="9"/>
  <c r="N1396" i="9"/>
  <c r="O1396" i="9"/>
  <c r="P1396" i="9"/>
  <c r="Q1396" i="9"/>
  <c r="R1396" i="9"/>
  <c r="S1396" i="9"/>
  <c r="T1396" i="9"/>
  <c r="U1396" i="9"/>
  <c r="V1396" i="9"/>
  <c r="W1396" i="9"/>
  <c r="X1396" i="9"/>
  <c r="Y1396" i="9"/>
  <c r="Z1396" i="9"/>
  <c r="AA1396" i="9"/>
  <c r="AB1396" i="9"/>
  <c r="AC1396" i="9"/>
  <c r="AD1396" i="9"/>
  <c r="AE1396" i="9"/>
  <c r="AF1396" i="9"/>
  <c r="AG1396" i="9"/>
  <c r="AH1396" i="9"/>
  <c r="AI1396" i="9"/>
  <c r="AJ1396" i="9"/>
  <c r="AK1396" i="9"/>
  <c r="AL1396" i="9"/>
  <c r="AM1396" i="9"/>
  <c r="AN1396" i="9"/>
  <c r="AO1396" i="9"/>
  <c r="AP1396" i="9"/>
  <c r="AQ1396" i="9"/>
  <c r="AR1396" i="9"/>
  <c r="AS1396" i="9"/>
  <c r="AT1396" i="9"/>
  <c r="AU1396" i="9"/>
  <c r="AV1396" i="9"/>
  <c r="AW1396" i="9"/>
  <c r="AX1396" i="9"/>
  <c r="AY1396" i="9"/>
  <c r="AZ1396" i="9"/>
  <c r="BA1396" i="9"/>
  <c r="BB1396" i="9"/>
  <c r="BC1396" i="9"/>
  <c r="BD1396" i="9"/>
  <c r="BE1396" i="9"/>
  <c r="BF1396" i="9"/>
  <c r="BG1396" i="9"/>
  <c r="BH1396" i="9"/>
  <c r="BI1396" i="9"/>
  <c r="BJ1396" i="9"/>
  <c r="BK1396" i="9"/>
  <c r="B1397" i="9"/>
  <c r="BL1397" i="9" s="1"/>
  <c r="C1397" i="9"/>
  <c r="D1397" i="9"/>
  <c r="F1397" i="9" s="1"/>
  <c r="E1397" i="9"/>
  <c r="G1397" i="9"/>
  <c r="H1397" i="9"/>
  <c r="I1397" i="9"/>
  <c r="J1397" i="9"/>
  <c r="K1397" i="9"/>
  <c r="L1397" i="9"/>
  <c r="M1397" i="9"/>
  <c r="N1397" i="9"/>
  <c r="O1397" i="9"/>
  <c r="P1397" i="9"/>
  <c r="Q1397" i="9"/>
  <c r="R1397" i="9"/>
  <c r="S1397" i="9"/>
  <c r="T1397" i="9"/>
  <c r="U1397" i="9"/>
  <c r="V1397" i="9"/>
  <c r="W1397" i="9"/>
  <c r="X1397" i="9"/>
  <c r="Y1397" i="9"/>
  <c r="Z1397" i="9"/>
  <c r="AA1397" i="9"/>
  <c r="AB1397" i="9"/>
  <c r="AC1397" i="9"/>
  <c r="AD1397" i="9"/>
  <c r="AE1397" i="9"/>
  <c r="AF1397" i="9"/>
  <c r="AG1397" i="9"/>
  <c r="AH1397" i="9"/>
  <c r="AI1397" i="9"/>
  <c r="AJ1397" i="9"/>
  <c r="AK1397" i="9"/>
  <c r="AL1397" i="9"/>
  <c r="AM1397" i="9"/>
  <c r="AN1397" i="9"/>
  <c r="AO1397" i="9"/>
  <c r="AP1397" i="9"/>
  <c r="AQ1397" i="9"/>
  <c r="AR1397" i="9"/>
  <c r="AS1397" i="9"/>
  <c r="AT1397" i="9"/>
  <c r="AU1397" i="9"/>
  <c r="AV1397" i="9"/>
  <c r="AW1397" i="9"/>
  <c r="AX1397" i="9"/>
  <c r="AY1397" i="9"/>
  <c r="AZ1397" i="9"/>
  <c r="BA1397" i="9"/>
  <c r="BB1397" i="9"/>
  <c r="BC1397" i="9"/>
  <c r="BD1397" i="9"/>
  <c r="BE1397" i="9"/>
  <c r="BF1397" i="9"/>
  <c r="BG1397" i="9"/>
  <c r="BH1397" i="9"/>
  <c r="BI1397" i="9"/>
  <c r="BJ1397" i="9"/>
  <c r="BK1397" i="9"/>
  <c r="B1398" i="9"/>
  <c r="C1398" i="9"/>
  <c r="D1398" i="9"/>
  <c r="F1398" i="9" s="1"/>
  <c r="E1398" i="9"/>
  <c r="G1398" i="9"/>
  <c r="H1398" i="9"/>
  <c r="I1398" i="9"/>
  <c r="J1398" i="9"/>
  <c r="K1398" i="9"/>
  <c r="L1398" i="9"/>
  <c r="M1398" i="9"/>
  <c r="N1398" i="9"/>
  <c r="O1398" i="9"/>
  <c r="P1398" i="9"/>
  <c r="Q1398" i="9"/>
  <c r="R1398" i="9"/>
  <c r="S1398" i="9"/>
  <c r="T1398" i="9"/>
  <c r="U1398" i="9"/>
  <c r="V1398" i="9"/>
  <c r="W1398" i="9"/>
  <c r="X1398" i="9"/>
  <c r="Y1398" i="9"/>
  <c r="Z1398" i="9"/>
  <c r="AA1398" i="9"/>
  <c r="AB1398" i="9"/>
  <c r="AC1398" i="9"/>
  <c r="AD1398" i="9"/>
  <c r="AE1398" i="9"/>
  <c r="AF1398" i="9"/>
  <c r="AG1398" i="9"/>
  <c r="AH1398" i="9"/>
  <c r="AI1398" i="9"/>
  <c r="AJ1398" i="9"/>
  <c r="AK1398" i="9"/>
  <c r="AL1398" i="9"/>
  <c r="AM1398" i="9"/>
  <c r="AN1398" i="9"/>
  <c r="AO1398" i="9"/>
  <c r="AP1398" i="9"/>
  <c r="AQ1398" i="9"/>
  <c r="AR1398" i="9"/>
  <c r="AS1398" i="9"/>
  <c r="AT1398" i="9"/>
  <c r="AU1398" i="9"/>
  <c r="AV1398" i="9"/>
  <c r="AW1398" i="9"/>
  <c r="AX1398" i="9"/>
  <c r="AY1398" i="9"/>
  <c r="AZ1398" i="9"/>
  <c r="BA1398" i="9"/>
  <c r="BB1398" i="9"/>
  <c r="BC1398" i="9"/>
  <c r="BD1398" i="9"/>
  <c r="BE1398" i="9"/>
  <c r="BF1398" i="9"/>
  <c r="BG1398" i="9"/>
  <c r="BH1398" i="9"/>
  <c r="BI1398" i="9"/>
  <c r="BJ1398" i="9"/>
  <c r="BK1398" i="9"/>
  <c r="B1399" i="9"/>
  <c r="BN1399" i="9" s="1"/>
  <c r="C1399" i="9"/>
  <c r="D1399" i="9"/>
  <c r="F1399" i="9" s="1"/>
  <c r="E1399" i="9"/>
  <c r="G1399" i="9"/>
  <c r="H1399" i="9"/>
  <c r="I1399" i="9"/>
  <c r="J1399" i="9"/>
  <c r="K1399" i="9"/>
  <c r="L1399" i="9"/>
  <c r="M1399" i="9"/>
  <c r="N1399" i="9"/>
  <c r="O1399" i="9"/>
  <c r="P1399" i="9"/>
  <c r="Q1399" i="9"/>
  <c r="R1399" i="9"/>
  <c r="S1399" i="9"/>
  <c r="T1399" i="9"/>
  <c r="U1399" i="9"/>
  <c r="V1399" i="9"/>
  <c r="W1399" i="9"/>
  <c r="X1399" i="9"/>
  <c r="Y1399" i="9"/>
  <c r="Z1399" i="9"/>
  <c r="AA1399" i="9"/>
  <c r="AB1399" i="9"/>
  <c r="AC1399" i="9"/>
  <c r="AD1399" i="9"/>
  <c r="AE1399" i="9"/>
  <c r="AF1399" i="9"/>
  <c r="AG1399" i="9"/>
  <c r="AH1399" i="9"/>
  <c r="AI1399" i="9"/>
  <c r="AJ1399" i="9"/>
  <c r="AK1399" i="9"/>
  <c r="AL1399" i="9"/>
  <c r="AM1399" i="9"/>
  <c r="AN1399" i="9"/>
  <c r="AO1399" i="9"/>
  <c r="AP1399" i="9"/>
  <c r="AQ1399" i="9"/>
  <c r="AR1399" i="9"/>
  <c r="AS1399" i="9"/>
  <c r="AT1399" i="9"/>
  <c r="AU1399" i="9"/>
  <c r="AV1399" i="9"/>
  <c r="AW1399" i="9"/>
  <c r="AX1399" i="9"/>
  <c r="AY1399" i="9"/>
  <c r="AZ1399" i="9"/>
  <c r="BA1399" i="9"/>
  <c r="BB1399" i="9"/>
  <c r="BC1399" i="9"/>
  <c r="BD1399" i="9"/>
  <c r="BE1399" i="9"/>
  <c r="BF1399" i="9"/>
  <c r="BG1399" i="9"/>
  <c r="BH1399" i="9"/>
  <c r="BI1399" i="9"/>
  <c r="BJ1399" i="9"/>
  <c r="BK1399" i="9"/>
  <c r="B1400" i="9"/>
  <c r="C1400" i="9"/>
  <c r="D1400" i="9"/>
  <c r="F1400" i="9" s="1"/>
  <c r="E1400" i="9"/>
  <c r="G1400" i="9"/>
  <c r="H1400" i="9"/>
  <c r="I1400" i="9"/>
  <c r="J1400" i="9"/>
  <c r="K1400" i="9"/>
  <c r="L1400" i="9"/>
  <c r="M1400" i="9"/>
  <c r="N1400" i="9"/>
  <c r="O1400" i="9"/>
  <c r="P1400" i="9"/>
  <c r="Q1400" i="9"/>
  <c r="R1400" i="9"/>
  <c r="S1400" i="9"/>
  <c r="T1400" i="9"/>
  <c r="U1400" i="9"/>
  <c r="V1400" i="9"/>
  <c r="W1400" i="9"/>
  <c r="X1400" i="9"/>
  <c r="Y1400" i="9"/>
  <c r="Z1400" i="9"/>
  <c r="AA1400" i="9"/>
  <c r="AB1400" i="9"/>
  <c r="AC1400" i="9"/>
  <c r="AD1400" i="9"/>
  <c r="AE1400" i="9"/>
  <c r="AF1400" i="9"/>
  <c r="AG1400" i="9"/>
  <c r="AH1400" i="9"/>
  <c r="AI1400" i="9"/>
  <c r="AJ1400" i="9"/>
  <c r="AK1400" i="9"/>
  <c r="AL1400" i="9"/>
  <c r="AM1400" i="9"/>
  <c r="AN1400" i="9"/>
  <c r="AO1400" i="9"/>
  <c r="AP1400" i="9"/>
  <c r="AQ1400" i="9"/>
  <c r="AR1400" i="9"/>
  <c r="AS1400" i="9"/>
  <c r="AT1400" i="9"/>
  <c r="AU1400" i="9"/>
  <c r="AV1400" i="9"/>
  <c r="AW1400" i="9"/>
  <c r="AX1400" i="9"/>
  <c r="AY1400" i="9"/>
  <c r="AZ1400" i="9"/>
  <c r="BA1400" i="9"/>
  <c r="BB1400" i="9"/>
  <c r="BC1400" i="9"/>
  <c r="BD1400" i="9"/>
  <c r="BE1400" i="9"/>
  <c r="BF1400" i="9"/>
  <c r="BG1400" i="9"/>
  <c r="BH1400" i="9"/>
  <c r="BI1400" i="9"/>
  <c r="BJ1400" i="9"/>
  <c r="BK1400" i="9"/>
  <c r="B1401" i="9"/>
  <c r="C1401" i="9"/>
  <c r="D1401" i="9"/>
  <c r="F1401" i="9" s="1"/>
  <c r="E1401" i="9"/>
  <c r="G1401" i="9"/>
  <c r="H1401" i="9"/>
  <c r="I1401" i="9"/>
  <c r="J1401" i="9"/>
  <c r="K1401" i="9"/>
  <c r="L1401" i="9"/>
  <c r="M1401" i="9"/>
  <c r="N1401" i="9"/>
  <c r="O1401" i="9"/>
  <c r="P1401" i="9"/>
  <c r="Q1401" i="9"/>
  <c r="R1401" i="9"/>
  <c r="S1401" i="9"/>
  <c r="T1401" i="9"/>
  <c r="U1401" i="9"/>
  <c r="V1401" i="9"/>
  <c r="W1401" i="9"/>
  <c r="X1401" i="9"/>
  <c r="Y1401" i="9"/>
  <c r="Z1401" i="9"/>
  <c r="AA1401" i="9"/>
  <c r="AB1401" i="9"/>
  <c r="AC1401" i="9"/>
  <c r="AD1401" i="9"/>
  <c r="AE1401" i="9"/>
  <c r="AF1401" i="9"/>
  <c r="AG1401" i="9"/>
  <c r="AH1401" i="9"/>
  <c r="AI1401" i="9"/>
  <c r="AJ1401" i="9"/>
  <c r="AK1401" i="9"/>
  <c r="AL1401" i="9"/>
  <c r="AM1401" i="9"/>
  <c r="AN1401" i="9"/>
  <c r="AO1401" i="9"/>
  <c r="AP1401" i="9"/>
  <c r="AQ1401" i="9"/>
  <c r="AR1401" i="9"/>
  <c r="AS1401" i="9"/>
  <c r="AT1401" i="9"/>
  <c r="AU1401" i="9"/>
  <c r="AV1401" i="9"/>
  <c r="AW1401" i="9"/>
  <c r="AX1401" i="9"/>
  <c r="AY1401" i="9"/>
  <c r="AZ1401" i="9"/>
  <c r="BA1401" i="9"/>
  <c r="BB1401" i="9"/>
  <c r="BC1401" i="9"/>
  <c r="BD1401" i="9"/>
  <c r="BE1401" i="9"/>
  <c r="BF1401" i="9"/>
  <c r="BG1401" i="9"/>
  <c r="BH1401" i="9"/>
  <c r="BI1401" i="9"/>
  <c r="BJ1401" i="9"/>
  <c r="BK1401" i="9"/>
  <c r="B1402" i="9"/>
  <c r="BL1402" i="9" s="1"/>
  <c r="C1402" i="9"/>
  <c r="D1402" i="9"/>
  <c r="F1402" i="9" s="1"/>
  <c r="E1402" i="9"/>
  <c r="G1402" i="9"/>
  <c r="H1402" i="9"/>
  <c r="I1402" i="9"/>
  <c r="J1402" i="9"/>
  <c r="K1402" i="9"/>
  <c r="L1402" i="9"/>
  <c r="M1402" i="9"/>
  <c r="N1402" i="9"/>
  <c r="O1402" i="9"/>
  <c r="P1402" i="9"/>
  <c r="Q1402" i="9"/>
  <c r="R1402" i="9"/>
  <c r="S1402" i="9"/>
  <c r="T1402" i="9"/>
  <c r="U1402" i="9"/>
  <c r="V1402" i="9"/>
  <c r="W1402" i="9"/>
  <c r="X1402" i="9"/>
  <c r="Y1402" i="9"/>
  <c r="Z1402" i="9"/>
  <c r="AA1402" i="9"/>
  <c r="AB1402" i="9"/>
  <c r="AC1402" i="9"/>
  <c r="AD1402" i="9"/>
  <c r="AE1402" i="9"/>
  <c r="AF1402" i="9"/>
  <c r="AG1402" i="9"/>
  <c r="AH1402" i="9"/>
  <c r="AI1402" i="9"/>
  <c r="AJ1402" i="9"/>
  <c r="AK1402" i="9"/>
  <c r="AL1402" i="9"/>
  <c r="AM1402" i="9"/>
  <c r="AN1402" i="9"/>
  <c r="AO1402" i="9"/>
  <c r="AP1402" i="9"/>
  <c r="AQ1402" i="9"/>
  <c r="AR1402" i="9"/>
  <c r="AS1402" i="9"/>
  <c r="AT1402" i="9"/>
  <c r="AU1402" i="9"/>
  <c r="AV1402" i="9"/>
  <c r="AW1402" i="9"/>
  <c r="AX1402" i="9"/>
  <c r="AY1402" i="9"/>
  <c r="AZ1402" i="9"/>
  <c r="BA1402" i="9"/>
  <c r="BB1402" i="9"/>
  <c r="BC1402" i="9"/>
  <c r="BD1402" i="9"/>
  <c r="BE1402" i="9"/>
  <c r="BF1402" i="9"/>
  <c r="BG1402" i="9"/>
  <c r="BH1402" i="9"/>
  <c r="BI1402" i="9"/>
  <c r="BJ1402" i="9"/>
  <c r="BK1402" i="9"/>
  <c r="B1403" i="9"/>
  <c r="C1403" i="9"/>
  <c r="D1403" i="9"/>
  <c r="F1403" i="9" s="1"/>
  <c r="E1403" i="9"/>
  <c r="G1403" i="9"/>
  <c r="H1403" i="9"/>
  <c r="I1403" i="9"/>
  <c r="J1403" i="9"/>
  <c r="K1403" i="9"/>
  <c r="L1403" i="9"/>
  <c r="M1403" i="9"/>
  <c r="N1403" i="9"/>
  <c r="O1403" i="9"/>
  <c r="P1403" i="9"/>
  <c r="Q1403" i="9"/>
  <c r="R1403" i="9"/>
  <c r="S1403" i="9"/>
  <c r="T1403" i="9"/>
  <c r="U1403" i="9"/>
  <c r="V1403" i="9"/>
  <c r="W1403" i="9"/>
  <c r="X1403" i="9"/>
  <c r="Y1403" i="9"/>
  <c r="Z1403" i="9"/>
  <c r="AA1403" i="9"/>
  <c r="AB1403" i="9"/>
  <c r="AC1403" i="9"/>
  <c r="AD1403" i="9"/>
  <c r="AE1403" i="9"/>
  <c r="AF1403" i="9"/>
  <c r="AG1403" i="9"/>
  <c r="AH1403" i="9"/>
  <c r="AI1403" i="9"/>
  <c r="AJ1403" i="9"/>
  <c r="AK1403" i="9"/>
  <c r="AL1403" i="9"/>
  <c r="AM1403" i="9"/>
  <c r="AN1403" i="9"/>
  <c r="AO1403" i="9"/>
  <c r="AP1403" i="9"/>
  <c r="AQ1403" i="9"/>
  <c r="AR1403" i="9"/>
  <c r="AS1403" i="9"/>
  <c r="AT1403" i="9"/>
  <c r="AU1403" i="9"/>
  <c r="AV1403" i="9"/>
  <c r="AW1403" i="9"/>
  <c r="AX1403" i="9"/>
  <c r="AY1403" i="9"/>
  <c r="AZ1403" i="9"/>
  <c r="BA1403" i="9"/>
  <c r="BB1403" i="9"/>
  <c r="BC1403" i="9"/>
  <c r="BD1403" i="9"/>
  <c r="BE1403" i="9"/>
  <c r="BF1403" i="9"/>
  <c r="BG1403" i="9"/>
  <c r="BH1403" i="9"/>
  <c r="BI1403" i="9"/>
  <c r="BJ1403" i="9"/>
  <c r="BK1403" i="9"/>
  <c r="B1404" i="9"/>
  <c r="BN1404" i="9" s="1"/>
  <c r="C1404" i="9"/>
  <c r="D1404" i="9"/>
  <c r="F1404" i="9" s="1"/>
  <c r="E1404" i="9"/>
  <c r="G1404" i="9"/>
  <c r="H1404" i="9"/>
  <c r="I1404" i="9"/>
  <c r="J1404" i="9"/>
  <c r="K1404" i="9"/>
  <c r="L1404" i="9"/>
  <c r="M1404" i="9"/>
  <c r="N1404" i="9"/>
  <c r="O1404" i="9"/>
  <c r="P1404" i="9"/>
  <c r="Q1404" i="9"/>
  <c r="R1404" i="9"/>
  <c r="S1404" i="9"/>
  <c r="T1404" i="9"/>
  <c r="U1404" i="9"/>
  <c r="V1404" i="9"/>
  <c r="W1404" i="9"/>
  <c r="X1404" i="9"/>
  <c r="Y1404" i="9"/>
  <c r="Z1404" i="9"/>
  <c r="AA1404" i="9"/>
  <c r="AB1404" i="9"/>
  <c r="AC1404" i="9"/>
  <c r="AD1404" i="9"/>
  <c r="AE1404" i="9"/>
  <c r="AF1404" i="9"/>
  <c r="AG1404" i="9"/>
  <c r="AH1404" i="9"/>
  <c r="AI1404" i="9"/>
  <c r="AJ1404" i="9"/>
  <c r="AK1404" i="9"/>
  <c r="AL1404" i="9"/>
  <c r="AM1404" i="9"/>
  <c r="AN1404" i="9"/>
  <c r="AO1404" i="9"/>
  <c r="AP1404" i="9"/>
  <c r="AQ1404" i="9"/>
  <c r="AR1404" i="9"/>
  <c r="AS1404" i="9"/>
  <c r="AT1404" i="9"/>
  <c r="AU1404" i="9"/>
  <c r="AV1404" i="9"/>
  <c r="AW1404" i="9"/>
  <c r="AX1404" i="9"/>
  <c r="AY1404" i="9"/>
  <c r="AZ1404" i="9"/>
  <c r="BA1404" i="9"/>
  <c r="BB1404" i="9"/>
  <c r="BC1404" i="9"/>
  <c r="BD1404" i="9"/>
  <c r="BE1404" i="9"/>
  <c r="BF1404" i="9"/>
  <c r="BG1404" i="9"/>
  <c r="BH1404" i="9"/>
  <c r="BI1404" i="9"/>
  <c r="BJ1404" i="9"/>
  <c r="BK1404" i="9"/>
  <c r="B1405" i="9"/>
  <c r="C1405" i="9"/>
  <c r="D1405" i="9"/>
  <c r="F1405" i="9" s="1"/>
  <c r="E1405" i="9"/>
  <c r="G1405" i="9"/>
  <c r="H1405" i="9"/>
  <c r="I1405" i="9"/>
  <c r="J1405" i="9"/>
  <c r="K1405" i="9"/>
  <c r="L1405" i="9"/>
  <c r="M1405" i="9"/>
  <c r="N1405" i="9"/>
  <c r="O1405" i="9"/>
  <c r="P1405" i="9"/>
  <c r="Q1405" i="9"/>
  <c r="R1405" i="9"/>
  <c r="S1405" i="9"/>
  <c r="T1405" i="9"/>
  <c r="U1405" i="9"/>
  <c r="V1405" i="9"/>
  <c r="W1405" i="9"/>
  <c r="X1405" i="9"/>
  <c r="Y1405" i="9"/>
  <c r="Z1405" i="9"/>
  <c r="AA1405" i="9"/>
  <c r="AB1405" i="9"/>
  <c r="AC1405" i="9"/>
  <c r="AD1405" i="9"/>
  <c r="AE1405" i="9"/>
  <c r="AF1405" i="9"/>
  <c r="AG1405" i="9"/>
  <c r="AH1405" i="9"/>
  <c r="AI1405" i="9"/>
  <c r="AJ1405" i="9"/>
  <c r="AK1405" i="9"/>
  <c r="AL1405" i="9"/>
  <c r="AM1405" i="9"/>
  <c r="AN1405" i="9"/>
  <c r="AO1405" i="9"/>
  <c r="AP1405" i="9"/>
  <c r="AQ1405" i="9"/>
  <c r="AR1405" i="9"/>
  <c r="AS1405" i="9"/>
  <c r="AT1405" i="9"/>
  <c r="AU1405" i="9"/>
  <c r="AV1405" i="9"/>
  <c r="AW1405" i="9"/>
  <c r="AX1405" i="9"/>
  <c r="AY1405" i="9"/>
  <c r="AZ1405" i="9"/>
  <c r="BA1405" i="9"/>
  <c r="BB1405" i="9"/>
  <c r="BC1405" i="9"/>
  <c r="BD1405" i="9"/>
  <c r="BE1405" i="9"/>
  <c r="BF1405" i="9"/>
  <c r="BG1405" i="9"/>
  <c r="BH1405" i="9"/>
  <c r="BI1405" i="9"/>
  <c r="BJ1405" i="9"/>
  <c r="BK1405" i="9"/>
  <c r="B1406" i="9"/>
  <c r="BP1406" i="9" s="1"/>
  <c r="C1406" i="9"/>
  <c r="D1406" i="9"/>
  <c r="F1406" i="9" s="1"/>
  <c r="E1406" i="9"/>
  <c r="G1406" i="9"/>
  <c r="H1406" i="9"/>
  <c r="I1406" i="9"/>
  <c r="J1406" i="9"/>
  <c r="K1406" i="9"/>
  <c r="L1406" i="9"/>
  <c r="M1406" i="9"/>
  <c r="N1406" i="9"/>
  <c r="O1406" i="9"/>
  <c r="P1406" i="9"/>
  <c r="Q1406" i="9"/>
  <c r="R1406" i="9"/>
  <c r="S1406" i="9"/>
  <c r="T1406" i="9"/>
  <c r="U1406" i="9"/>
  <c r="V1406" i="9"/>
  <c r="W1406" i="9"/>
  <c r="X1406" i="9"/>
  <c r="Y1406" i="9"/>
  <c r="Z1406" i="9"/>
  <c r="AA1406" i="9"/>
  <c r="AB1406" i="9"/>
  <c r="AC1406" i="9"/>
  <c r="AD1406" i="9"/>
  <c r="AE1406" i="9"/>
  <c r="AF1406" i="9"/>
  <c r="AG1406" i="9"/>
  <c r="AH1406" i="9"/>
  <c r="AI1406" i="9"/>
  <c r="AJ1406" i="9"/>
  <c r="AK1406" i="9"/>
  <c r="AL1406" i="9"/>
  <c r="AM1406" i="9"/>
  <c r="AN1406" i="9"/>
  <c r="AO1406" i="9"/>
  <c r="AP1406" i="9"/>
  <c r="AQ1406" i="9"/>
  <c r="AR1406" i="9"/>
  <c r="AS1406" i="9"/>
  <c r="AT1406" i="9"/>
  <c r="AU1406" i="9"/>
  <c r="AV1406" i="9"/>
  <c r="AW1406" i="9"/>
  <c r="AX1406" i="9"/>
  <c r="AY1406" i="9"/>
  <c r="AZ1406" i="9"/>
  <c r="BA1406" i="9"/>
  <c r="BB1406" i="9"/>
  <c r="BC1406" i="9"/>
  <c r="BD1406" i="9"/>
  <c r="BE1406" i="9"/>
  <c r="BF1406" i="9"/>
  <c r="BG1406" i="9"/>
  <c r="BH1406" i="9"/>
  <c r="BI1406" i="9"/>
  <c r="BJ1406" i="9"/>
  <c r="BK1406" i="9"/>
  <c r="B1407" i="9"/>
  <c r="BO1407" i="9" s="1"/>
  <c r="C1407" i="9"/>
  <c r="D1407" i="9"/>
  <c r="F1407" i="9" s="1"/>
  <c r="E1407" i="9"/>
  <c r="G1407" i="9"/>
  <c r="H1407" i="9"/>
  <c r="I1407" i="9"/>
  <c r="J1407" i="9"/>
  <c r="K1407" i="9"/>
  <c r="L1407" i="9"/>
  <c r="M1407" i="9"/>
  <c r="N1407" i="9"/>
  <c r="O1407" i="9"/>
  <c r="P1407" i="9"/>
  <c r="Q1407" i="9"/>
  <c r="R1407" i="9"/>
  <c r="S1407" i="9"/>
  <c r="T1407" i="9"/>
  <c r="U1407" i="9"/>
  <c r="V1407" i="9"/>
  <c r="W1407" i="9"/>
  <c r="X1407" i="9"/>
  <c r="Y1407" i="9"/>
  <c r="Z1407" i="9"/>
  <c r="AA1407" i="9"/>
  <c r="AB1407" i="9"/>
  <c r="AC1407" i="9"/>
  <c r="AD1407" i="9"/>
  <c r="AE1407" i="9"/>
  <c r="AF1407" i="9"/>
  <c r="AG1407" i="9"/>
  <c r="AH1407" i="9"/>
  <c r="AI1407" i="9"/>
  <c r="AJ1407" i="9"/>
  <c r="AK1407" i="9"/>
  <c r="AL1407" i="9"/>
  <c r="AM1407" i="9"/>
  <c r="AN1407" i="9"/>
  <c r="AO1407" i="9"/>
  <c r="AP1407" i="9"/>
  <c r="AQ1407" i="9"/>
  <c r="AR1407" i="9"/>
  <c r="AS1407" i="9"/>
  <c r="AT1407" i="9"/>
  <c r="AU1407" i="9"/>
  <c r="AV1407" i="9"/>
  <c r="AW1407" i="9"/>
  <c r="AX1407" i="9"/>
  <c r="AY1407" i="9"/>
  <c r="AZ1407" i="9"/>
  <c r="BA1407" i="9"/>
  <c r="BB1407" i="9"/>
  <c r="BC1407" i="9"/>
  <c r="BD1407" i="9"/>
  <c r="BE1407" i="9"/>
  <c r="BF1407" i="9"/>
  <c r="BG1407" i="9"/>
  <c r="BH1407" i="9"/>
  <c r="BI1407" i="9"/>
  <c r="BJ1407" i="9"/>
  <c r="BK1407" i="9"/>
  <c r="B1408" i="9"/>
  <c r="C1408" i="9"/>
  <c r="D1408" i="9"/>
  <c r="F1408" i="9" s="1"/>
  <c r="E1408" i="9"/>
  <c r="G1408" i="9"/>
  <c r="H1408" i="9"/>
  <c r="I1408" i="9"/>
  <c r="J1408" i="9"/>
  <c r="K1408" i="9"/>
  <c r="L1408" i="9"/>
  <c r="M1408" i="9"/>
  <c r="N1408" i="9"/>
  <c r="O1408" i="9"/>
  <c r="P1408" i="9"/>
  <c r="Q1408" i="9"/>
  <c r="R1408" i="9"/>
  <c r="S1408" i="9"/>
  <c r="T1408" i="9"/>
  <c r="U1408" i="9"/>
  <c r="V1408" i="9"/>
  <c r="W1408" i="9"/>
  <c r="X1408" i="9"/>
  <c r="Y1408" i="9"/>
  <c r="Z1408" i="9"/>
  <c r="AA1408" i="9"/>
  <c r="AB1408" i="9"/>
  <c r="AC1408" i="9"/>
  <c r="AD1408" i="9"/>
  <c r="AE1408" i="9"/>
  <c r="AF1408" i="9"/>
  <c r="AG1408" i="9"/>
  <c r="AH1408" i="9"/>
  <c r="AI1408" i="9"/>
  <c r="AJ1408" i="9"/>
  <c r="AK1408" i="9"/>
  <c r="AL1408" i="9"/>
  <c r="AM1408" i="9"/>
  <c r="AN1408" i="9"/>
  <c r="AO1408" i="9"/>
  <c r="AP1408" i="9"/>
  <c r="AQ1408" i="9"/>
  <c r="AR1408" i="9"/>
  <c r="AS1408" i="9"/>
  <c r="AT1408" i="9"/>
  <c r="AU1408" i="9"/>
  <c r="AV1408" i="9"/>
  <c r="AW1408" i="9"/>
  <c r="AX1408" i="9"/>
  <c r="AY1408" i="9"/>
  <c r="AZ1408" i="9"/>
  <c r="BA1408" i="9"/>
  <c r="BB1408" i="9"/>
  <c r="BC1408" i="9"/>
  <c r="BD1408" i="9"/>
  <c r="BE1408" i="9"/>
  <c r="BF1408" i="9"/>
  <c r="BG1408" i="9"/>
  <c r="BH1408" i="9"/>
  <c r="BI1408" i="9"/>
  <c r="BJ1408" i="9"/>
  <c r="BK1408" i="9"/>
  <c r="B1409" i="9"/>
  <c r="C1409" i="9"/>
  <c r="D1409" i="9"/>
  <c r="F1409" i="9" s="1"/>
  <c r="E1409" i="9"/>
  <c r="G1409" i="9"/>
  <c r="H1409" i="9"/>
  <c r="I1409" i="9"/>
  <c r="J1409" i="9"/>
  <c r="K1409" i="9"/>
  <c r="L1409" i="9"/>
  <c r="M1409" i="9"/>
  <c r="N1409" i="9"/>
  <c r="O1409" i="9"/>
  <c r="P1409" i="9"/>
  <c r="Q1409" i="9"/>
  <c r="R1409" i="9"/>
  <c r="S1409" i="9"/>
  <c r="T1409" i="9"/>
  <c r="U1409" i="9"/>
  <c r="V1409" i="9"/>
  <c r="W1409" i="9"/>
  <c r="X1409" i="9"/>
  <c r="Y1409" i="9"/>
  <c r="Z1409" i="9"/>
  <c r="AA1409" i="9"/>
  <c r="AB1409" i="9"/>
  <c r="AC1409" i="9"/>
  <c r="AD1409" i="9"/>
  <c r="AE1409" i="9"/>
  <c r="AF1409" i="9"/>
  <c r="AG1409" i="9"/>
  <c r="AH1409" i="9"/>
  <c r="AI1409" i="9"/>
  <c r="AJ1409" i="9"/>
  <c r="AK1409" i="9"/>
  <c r="AL1409" i="9"/>
  <c r="AM1409" i="9"/>
  <c r="AN1409" i="9"/>
  <c r="AO1409" i="9"/>
  <c r="AP1409" i="9"/>
  <c r="AQ1409" i="9"/>
  <c r="AR1409" i="9"/>
  <c r="AS1409" i="9"/>
  <c r="AT1409" i="9"/>
  <c r="AU1409" i="9"/>
  <c r="AV1409" i="9"/>
  <c r="AW1409" i="9"/>
  <c r="AX1409" i="9"/>
  <c r="AY1409" i="9"/>
  <c r="AZ1409" i="9"/>
  <c r="BA1409" i="9"/>
  <c r="BB1409" i="9"/>
  <c r="BC1409" i="9"/>
  <c r="BD1409" i="9"/>
  <c r="BE1409" i="9"/>
  <c r="BF1409" i="9"/>
  <c r="BG1409" i="9"/>
  <c r="BH1409" i="9"/>
  <c r="BI1409" i="9"/>
  <c r="BJ1409" i="9"/>
  <c r="BK1409" i="9"/>
  <c r="B1410" i="9"/>
  <c r="C1410" i="9"/>
  <c r="D1410" i="9"/>
  <c r="F1410" i="9" s="1"/>
  <c r="E1410" i="9"/>
  <c r="G1410" i="9"/>
  <c r="H1410" i="9"/>
  <c r="I1410" i="9"/>
  <c r="J1410" i="9"/>
  <c r="K1410" i="9"/>
  <c r="L1410" i="9"/>
  <c r="M1410" i="9"/>
  <c r="N1410" i="9"/>
  <c r="O1410" i="9"/>
  <c r="P1410" i="9"/>
  <c r="Q1410" i="9"/>
  <c r="R1410" i="9"/>
  <c r="S1410" i="9"/>
  <c r="T1410" i="9"/>
  <c r="U1410" i="9"/>
  <c r="V1410" i="9"/>
  <c r="W1410" i="9"/>
  <c r="X1410" i="9"/>
  <c r="Y1410" i="9"/>
  <c r="Z1410" i="9"/>
  <c r="AA1410" i="9"/>
  <c r="AB1410" i="9"/>
  <c r="AC1410" i="9"/>
  <c r="AD1410" i="9"/>
  <c r="AE1410" i="9"/>
  <c r="AF1410" i="9"/>
  <c r="AG1410" i="9"/>
  <c r="AH1410" i="9"/>
  <c r="AI1410" i="9"/>
  <c r="AJ1410" i="9"/>
  <c r="AK1410" i="9"/>
  <c r="AL1410" i="9"/>
  <c r="AM1410" i="9"/>
  <c r="AN1410" i="9"/>
  <c r="AO1410" i="9"/>
  <c r="AP1410" i="9"/>
  <c r="AQ1410" i="9"/>
  <c r="AR1410" i="9"/>
  <c r="AS1410" i="9"/>
  <c r="AT1410" i="9"/>
  <c r="AU1410" i="9"/>
  <c r="AV1410" i="9"/>
  <c r="AW1410" i="9"/>
  <c r="AX1410" i="9"/>
  <c r="AY1410" i="9"/>
  <c r="AZ1410" i="9"/>
  <c r="BA1410" i="9"/>
  <c r="BB1410" i="9"/>
  <c r="BC1410" i="9"/>
  <c r="BD1410" i="9"/>
  <c r="BE1410" i="9"/>
  <c r="BF1410" i="9"/>
  <c r="BG1410" i="9"/>
  <c r="BH1410" i="9"/>
  <c r="BI1410" i="9"/>
  <c r="BJ1410" i="9"/>
  <c r="BK1410" i="9"/>
  <c r="B1411" i="9"/>
  <c r="BP1411" i="9" s="1"/>
  <c r="C1411" i="9"/>
  <c r="D1411" i="9"/>
  <c r="F1411" i="9" s="1"/>
  <c r="E1411" i="9"/>
  <c r="G1411" i="9"/>
  <c r="H1411" i="9"/>
  <c r="I1411" i="9"/>
  <c r="J1411" i="9"/>
  <c r="K1411" i="9"/>
  <c r="L1411" i="9"/>
  <c r="M1411" i="9"/>
  <c r="N1411" i="9"/>
  <c r="O1411" i="9"/>
  <c r="P1411" i="9"/>
  <c r="Q1411" i="9"/>
  <c r="R1411" i="9"/>
  <c r="S1411" i="9"/>
  <c r="T1411" i="9"/>
  <c r="U1411" i="9"/>
  <c r="V1411" i="9"/>
  <c r="W1411" i="9"/>
  <c r="X1411" i="9"/>
  <c r="Y1411" i="9"/>
  <c r="Z1411" i="9"/>
  <c r="AA1411" i="9"/>
  <c r="AB1411" i="9"/>
  <c r="AC1411" i="9"/>
  <c r="AD1411" i="9"/>
  <c r="AE1411" i="9"/>
  <c r="AF1411" i="9"/>
  <c r="AG1411" i="9"/>
  <c r="AH1411" i="9"/>
  <c r="AI1411" i="9"/>
  <c r="AJ1411" i="9"/>
  <c r="AK1411" i="9"/>
  <c r="AL1411" i="9"/>
  <c r="AM1411" i="9"/>
  <c r="AN1411" i="9"/>
  <c r="AO1411" i="9"/>
  <c r="AP1411" i="9"/>
  <c r="AQ1411" i="9"/>
  <c r="AR1411" i="9"/>
  <c r="AS1411" i="9"/>
  <c r="AT1411" i="9"/>
  <c r="AU1411" i="9"/>
  <c r="AV1411" i="9"/>
  <c r="AW1411" i="9"/>
  <c r="AX1411" i="9"/>
  <c r="AY1411" i="9"/>
  <c r="AZ1411" i="9"/>
  <c r="BA1411" i="9"/>
  <c r="BB1411" i="9"/>
  <c r="BC1411" i="9"/>
  <c r="BD1411" i="9"/>
  <c r="BE1411" i="9"/>
  <c r="BF1411" i="9"/>
  <c r="BG1411" i="9"/>
  <c r="BH1411" i="9"/>
  <c r="BI1411" i="9"/>
  <c r="BJ1411" i="9"/>
  <c r="BK1411" i="9"/>
  <c r="B1412" i="9"/>
  <c r="BN1412" i="9" s="1"/>
  <c r="C1412" i="9"/>
  <c r="D1412" i="9"/>
  <c r="F1412" i="9" s="1"/>
  <c r="E1412" i="9"/>
  <c r="G1412" i="9"/>
  <c r="H1412" i="9"/>
  <c r="I1412" i="9"/>
  <c r="J1412" i="9"/>
  <c r="K1412" i="9"/>
  <c r="L1412" i="9"/>
  <c r="M1412" i="9"/>
  <c r="N1412" i="9"/>
  <c r="O1412" i="9"/>
  <c r="P1412" i="9"/>
  <c r="Q1412" i="9"/>
  <c r="R1412" i="9"/>
  <c r="S1412" i="9"/>
  <c r="T1412" i="9"/>
  <c r="U1412" i="9"/>
  <c r="V1412" i="9"/>
  <c r="W1412" i="9"/>
  <c r="X1412" i="9"/>
  <c r="Y1412" i="9"/>
  <c r="Z1412" i="9"/>
  <c r="AA1412" i="9"/>
  <c r="AB1412" i="9"/>
  <c r="AC1412" i="9"/>
  <c r="AD1412" i="9"/>
  <c r="AE1412" i="9"/>
  <c r="AF1412" i="9"/>
  <c r="AG1412" i="9"/>
  <c r="AH1412" i="9"/>
  <c r="AI1412" i="9"/>
  <c r="AJ1412" i="9"/>
  <c r="AK1412" i="9"/>
  <c r="AL1412" i="9"/>
  <c r="AM1412" i="9"/>
  <c r="AN1412" i="9"/>
  <c r="AO1412" i="9"/>
  <c r="AP1412" i="9"/>
  <c r="AQ1412" i="9"/>
  <c r="AR1412" i="9"/>
  <c r="AS1412" i="9"/>
  <c r="AT1412" i="9"/>
  <c r="AU1412" i="9"/>
  <c r="AV1412" i="9"/>
  <c r="AW1412" i="9"/>
  <c r="AX1412" i="9"/>
  <c r="AY1412" i="9"/>
  <c r="AZ1412" i="9"/>
  <c r="BA1412" i="9"/>
  <c r="BB1412" i="9"/>
  <c r="BC1412" i="9"/>
  <c r="BD1412" i="9"/>
  <c r="BE1412" i="9"/>
  <c r="BF1412" i="9"/>
  <c r="BG1412" i="9"/>
  <c r="BH1412" i="9"/>
  <c r="BI1412" i="9"/>
  <c r="BJ1412" i="9"/>
  <c r="BK1412" i="9"/>
  <c r="B1413" i="9"/>
  <c r="C1413" i="9"/>
  <c r="D1413" i="9"/>
  <c r="F1413" i="9" s="1"/>
  <c r="E1413" i="9"/>
  <c r="G1413" i="9"/>
  <c r="H1413" i="9"/>
  <c r="I1413" i="9"/>
  <c r="J1413" i="9"/>
  <c r="K1413" i="9"/>
  <c r="L1413" i="9"/>
  <c r="M1413" i="9"/>
  <c r="N1413" i="9"/>
  <c r="O1413" i="9"/>
  <c r="P1413" i="9"/>
  <c r="Q1413" i="9"/>
  <c r="R1413" i="9"/>
  <c r="S1413" i="9"/>
  <c r="T1413" i="9"/>
  <c r="U1413" i="9"/>
  <c r="V1413" i="9"/>
  <c r="W1413" i="9"/>
  <c r="X1413" i="9"/>
  <c r="Y1413" i="9"/>
  <c r="Z1413" i="9"/>
  <c r="AA1413" i="9"/>
  <c r="AB1413" i="9"/>
  <c r="AC1413" i="9"/>
  <c r="AD1413" i="9"/>
  <c r="AE1413" i="9"/>
  <c r="AF1413" i="9"/>
  <c r="AG1413" i="9"/>
  <c r="AH1413" i="9"/>
  <c r="AI1413" i="9"/>
  <c r="AJ1413" i="9"/>
  <c r="AK1413" i="9"/>
  <c r="AL1413" i="9"/>
  <c r="AM1413" i="9"/>
  <c r="AN1413" i="9"/>
  <c r="AO1413" i="9"/>
  <c r="AP1413" i="9"/>
  <c r="AQ1413" i="9"/>
  <c r="AR1413" i="9"/>
  <c r="AS1413" i="9"/>
  <c r="AT1413" i="9"/>
  <c r="AU1413" i="9"/>
  <c r="AV1413" i="9"/>
  <c r="AW1413" i="9"/>
  <c r="AX1413" i="9"/>
  <c r="AY1413" i="9"/>
  <c r="AZ1413" i="9"/>
  <c r="BA1413" i="9"/>
  <c r="BB1413" i="9"/>
  <c r="BC1413" i="9"/>
  <c r="BD1413" i="9"/>
  <c r="BE1413" i="9"/>
  <c r="BF1413" i="9"/>
  <c r="BG1413" i="9"/>
  <c r="BH1413" i="9"/>
  <c r="BI1413" i="9"/>
  <c r="BJ1413" i="9"/>
  <c r="BK1413" i="9"/>
  <c r="B1414" i="9"/>
  <c r="BN1414" i="9" s="1"/>
  <c r="C1414" i="9"/>
  <c r="D1414" i="9"/>
  <c r="F1414" i="9" s="1"/>
  <c r="E1414" i="9"/>
  <c r="G1414" i="9"/>
  <c r="H1414" i="9"/>
  <c r="I1414" i="9"/>
  <c r="J1414" i="9"/>
  <c r="K1414" i="9"/>
  <c r="L1414" i="9"/>
  <c r="M1414" i="9"/>
  <c r="N1414" i="9"/>
  <c r="O1414" i="9"/>
  <c r="P1414" i="9"/>
  <c r="Q1414" i="9"/>
  <c r="R1414" i="9"/>
  <c r="S1414" i="9"/>
  <c r="T1414" i="9"/>
  <c r="U1414" i="9"/>
  <c r="V1414" i="9"/>
  <c r="W1414" i="9"/>
  <c r="X1414" i="9"/>
  <c r="Y1414" i="9"/>
  <c r="Z1414" i="9"/>
  <c r="AA1414" i="9"/>
  <c r="AB1414" i="9"/>
  <c r="AC1414" i="9"/>
  <c r="AD1414" i="9"/>
  <c r="AE1414" i="9"/>
  <c r="AF1414" i="9"/>
  <c r="AG1414" i="9"/>
  <c r="AH1414" i="9"/>
  <c r="AI1414" i="9"/>
  <c r="AJ1414" i="9"/>
  <c r="AK1414" i="9"/>
  <c r="AL1414" i="9"/>
  <c r="AM1414" i="9"/>
  <c r="AN1414" i="9"/>
  <c r="AO1414" i="9"/>
  <c r="AP1414" i="9"/>
  <c r="AQ1414" i="9"/>
  <c r="AR1414" i="9"/>
  <c r="AS1414" i="9"/>
  <c r="AT1414" i="9"/>
  <c r="AU1414" i="9"/>
  <c r="AV1414" i="9"/>
  <c r="AW1414" i="9"/>
  <c r="AX1414" i="9"/>
  <c r="AY1414" i="9"/>
  <c r="AZ1414" i="9"/>
  <c r="BA1414" i="9"/>
  <c r="BB1414" i="9"/>
  <c r="BC1414" i="9"/>
  <c r="BD1414" i="9"/>
  <c r="BE1414" i="9"/>
  <c r="BF1414" i="9"/>
  <c r="BG1414" i="9"/>
  <c r="BH1414" i="9"/>
  <c r="BI1414" i="9"/>
  <c r="BJ1414" i="9"/>
  <c r="BK1414" i="9"/>
  <c r="B1415" i="9"/>
  <c r="BN1415" i="9" s="1"/>
  <c r="C1415" i="9"/>
  <c r="D1415" i="9"/>
  <c r="F1415" i="9" s="1"/>
  <c r="E1415" i="9"/>
  <c r="G1415" i="9"/>
  <c r="H1415" i="9"/>
  <c r="I1415" i="9"/>
  <c r="J1415" i="9"/>
  <c r="K1415" i="9"/>
  <c r="L1415" i="9"/>
  <c r="M1415" i="9"/>
  <c r="N1415" i="9"/>
  <c r="O1415" i="9"/>
  <c r="P1415" i="9"/>
  <c r="Q1415" i="9"/>
  <c r="R1415" i="9"/>
  <c r="S1415" i="9"/>
  <c r="T1415" i="9"/>
  <c r="U1415" i="9"/>
  <c r="V1415" i="9"/>
  <c r="W1415" i="9"/>
  <c r="X1415" i="9"/>
  <c r="Y1415" i="9"/>
  <c r="Z1415" i="9"/>
  <c r="AA1415" i="9"/>
  <c r="AB1415" i="9"/>
  <c r="AC1415" i="9"/>
  <c r="AD1415" i="9"/>
  <c r="AE1415" i="9"/>
  <c r="AF1415" i="9"/>
  <c r="AG1415" i="9"/>
  <c r="AH1415" i="9"/>
  <c r="AI1415" i="9"/>
  <c r="AJ1415" i="9"/>
  <c r="AK1415" i="9"/>
  <c r="AL1415" i="9"/>
  <c r="AM1415" i="9"/>
  <c r="AN1415" i="9"/>
  <c r="AO1415" i="9"/>
  <c r="AP1415" i="9"/>
  <c r="AQ1415" i="9"/>
  <c r="AR1415" i="9"/>
  <c r="AS1415" i="9"/>
  <c r="AT1415" i="9"/>
  <c r="AU1415" i="9"/>
  <c r="AV1415" i="9"/>
  <c r="AW1415" i="9"/>
  <c r="AX1415" i="9"/>
  <c r="AY1415" i="9"/>
  <c r="AZ1415" i="9"/>
  <c r="BA1415" i="9"/>
  <c r="BB1415" i="9"/>
  <c r="BC1415" i="9"/>
  <c r="BD1415" i="9"/>
  <c r="BE1415" i="9"/>
  <c r="BF1415" i="9"/>
  <c r="BG1415" i="9"/>
  <c r="BH1415" i="9"/>
  <c r="BI1415" i="9"/>
  <c r="BJ1415" i="9"/>
  <c r="BK1415" i="9"/>
  <c r="B1416" i="9"/>
  <c r="C1416" i="9"/>
  <c r="D1416" i="9"/>
  <c r="F1416" i="9" s="1"/>
  <c r="E1416" i="9"/>
  <c r="G1416" i="9"/>
  <c r="H1416" i="9"/>
  <c r="I1416" i="9"/>
  <c r="J1416" i="9"/>
  <c r="K1416" i="9"/>
  <c r="L1416" i="9"/>
  <c r="M1416" i="9"/>
  <c r="N1416" i="9"/>
  <c r="O1416" i="9"/>
  <c r="P1416" i="9"/>
  <c r="Q1416" i="9"/>
  <c r="R1416" i="9"/>
  <c r="S1416" i="9"/>
  <c r="T1416" i="9"/>
  <c r="U1416" i="9"/>
  <c r="V1416" i="9"/>
  <c r="W1416" i="9"/>
  <c r="X1416" i="9"/>
  <c r="Y1416" i="9"/>
  <c r="Z1416" i="9"/>
  <c r="AA1416" i="9"/>
  <c r="AB1416" i="9"/>
  <c r="AC1416" i="9"/>
  <c r="AD1416" i="9"/>
  <c r="AE1416" i="9"/>
  <c r="AF1416" i="9"/>
  <c r="AG1416" i="9"/>
  <c r="AH1416" i="9"/>
  <c r="AI1416" i="9"/>
  <c r="AJ1416" i="9"/>
  <c r="AK1416" i="9"/>
  <c r="AL1416" i="9"/>
  <c r="AM1416" i="9"/>
  <c r="AN1416" i="9"/>
  <c r="AO1416" i="9"/>
  <c r="AP1416" i="9"/>
  <c r="AQ1416" i="9"/>
  <c r="AR1416" i="9"/>
  <c r="AS1416" i="9"/>
  <c r="AT1416" i="9"/>
  <c r="AU1416" i="9"/>
  <c r="AV1416" i="9"/>
  <c r="AW1416" i="9"/>
  <c r="AX1416" i="9"/>
  <c r="AY1416" i="9"/>
  <c r="AZ1416" i="9"/>
  <c r="BA1416" i="9"/>
  <c r="BB1416" i="9"/>
  <c r="BC1416" i="9"/>
  <c r="BD1416" i="9"/>
  <c r="BE1416" i="9"/>
  <c r="BF1416" i="9"/>
  <c r="BG1416" i="9"/>
  <c r="BH1416" i="9"/>
  <c r="BI1416" i="9"/>
  <c r="BJ1416" i="9"/>
  <c r="BK1416" i="9"/>
  <c r="B1417" i="9"/>
  <c r="BL1417" i="9" s="1"/>
  <c r="C1417" i="9"/>
  <c r="D1417" i="9"/>
  <c r="F1417" i="9" s="1"/>
  <c r="E1417" i="9"/>
  <c r="G1417" i="9"/>
  <c r="H1417" i="9"/>
  <c r="I1417" i="9"/>
  <c r="J1417" i="9"/>
  <c r="K1417" i="9"/>
  <c r="L1417" i="9"/>
  <c r="M1417" i="9"/>
  <c r="N1417" i="9"/>
  <c r="O1417" i="9"/>
  <c r="P1417" i="9"/>
  <c r="Q1417" i="9"/>
  <c r="R1417" i="9"/>
  <c r="S1417" i="9"/>
  <c r="T1417" i="9"/>
  <c r="U1417" i="9"/>
  <c r="V1417" i="9"/>
  <c r="W1417" i="9"/>
  <c r="X1417" i="9"/>
  <c r="Y1417" i="9"/>
  <c r="Z1417" i="9"/>
  <c r="AA1417" i="9"/>
  <c r="AB1417" i="9"/>
  <c r="AC1417" i="9"/>
  <c r="AD1417" i="9"/>
  <c r="AE1417" i="9"/>
  <c r="AF1417" i="9"/>
  <c r="AG1417" i="9"/>
  <c r="AH1417" i="9"/>
  <c r="AI1417" i="9"/>
  <c r="AJ1417" i="9"/>
  <c r="AK1417" i="9"/>
  <c r="AL1417" i="9"/>
  <c r="AM1417" i="9"/>
  <c r="AN1417" i="9"/>
  <c r="AO1417" i="9"/>
  <c r="AP1417" i="9"/>
  <c r="AQ1417" i="9"/>
  <c r="AR1417" i="9"/>
  <c r="AS1417" i="9"/>
  <c r="AT1417" i="9"/>
  <c r="AU1417" i="9"/>
  <c r="AV1417" i="9"/>
  <c r="AW1417" i="9"/>
  <c r="AX1417" i="9"/>
  <c r="AY1417" i="9"/>
  <c r="AZ1417" i="9"/>
  <c r="BA1417" i="9"/>
  <c r="BB1417" i="9"/>
  <c r="BC1417" i="9"/>
  <c r="BD1417" i="9"/>
  <c r="BE1417" i="9"/>
  <c r="BF1417" i="9"/>
  <c r="BG1417" i="9"/>
  <c r="BH1417" i="9"/>
  <c r="BI1417" i="9"/>
  <c r="BJ1417" i="9"/>
  <c r="BK1417" i="9"/>
  <c r="B1418" i="9"/>
  <c r="C1418" i="9"/>
  <c r="D1418" i="9"/>
  <c r="F1418" i="9" s="1"/>
  <c r="E1418" i="9"/>
  <c r="G1418" i="9"/>
  <c r="H1418" i="9"/>
  <c r="I1418" i="9"/>
  <c r="J1418" i="9"/>
  <c r="K1418" i="9"/>
  <c r="L1418" i="9"/>
  <c r="M1418" i="9"/>
  <c r="N1418" i="9"/>
  <c r="O1418" i="9"/>
  <c r="P1418" i="9"/>
  <c r="Q1418" i="9"/>
  <c r="R1418" i="9"/>
  <c r="S1418" i="9"/>
  <c r="T1418" i="9"/>
  <c r="U1418" i="9"/>
  <c r="V1418" i="9"/>
  <c r="W1418" i="9"/>
  <c r="X1418" i="9"/>
  <c r="Y1418" i="9"/>
  <c r="Z1418" i="9"/>
  <c r="AA1418" i="9"/>
  <c r="AB1418" i="9"/>
  <c r="AC1418" i="9"/>
  <c r="AD1418" i="9"/>
  <c r="AE1418" i="9"/>
  <c r="AF1418" i="9"/>
  <c r="AG1418" i="9"/>
  <c r="AH1418" i="9"/>
  <c r="AI1418" i="9"/>
  <c r="AJ1418" i="9"/>
  <c r="AK1418" i="9"/>
  <c r="AL1418" i="9"/>
  <c r="AM1418" i="9"/>
  <c r="AN1418" i="9"/>
  <c r="AO1418" i="9"/>
  <c r="AP1418" i="9"/>
  <c r="AQ1418" i="9"/>
  <c r="AR1418" i="9"/>
  <c r="AS1418" i="9"/>
  <c r="AT1418" i="9"/>
  <c r="AU1418" i="9"/>
  <c r="AV1418" i="9"/>
  <c r="AW1418" i="9"/>
  <c r="AX1418" i="9"/>
  <c r="AY1418" i="9"/>
  <c r="AZ1418" i="9"/>
  <c r="BA1418" i="9"/>
  <c r="BB1418" i="9"/>
  <c r="BC1418" i="9"/>
  <c r="BD1418" i="9"/>
  <c r="BE1418" i="9"/>
  <c r="BF1418" i="9"/>
  <c r="BG1418" i="9"/>
  <c r="BH1418" i="9"/>
  <c r="BI1418" i="9"/>
  <c r="BJ1418" i="9"/>
  <c r="BK1418" i="9"/>
  <c r="B1419" i="9"/>
  <c r="BP1419" i="9" s="1"/>
  <c r="C1419" i="9"/>
  <c r="D1419" i="9"/>
  <c r="F1419" i="9" s="1"/>
  <c r="E1419" i="9"/>
  <c r="G1419" i="9"/>
  <c r="H1419" i="9"/>
  <c r="I1419" i="9"/>
  <c r="J1419" i="9"/>
  <c r="K1419" i="9"/>
  <c r="L1419" i="9"/>
  <c r="M1419" i="9"/>
  <c r="N1419" i="9"/>
  <c r="O1419" i="9"/>
  <c r="P1419" i="9"/>
  <c r="Q1419" i="9"/>
  <c r="R1419" i="9"/>
  <c r="S1419" i="9"/>
  <c r="T1419" i="9"/>
  <c r="U1419" i="9"/>
  <c r="V1419" i="9"/>
  <c r="W1419" i="9"/>
  <c r="X1419" i="9"/>
  <c r="Y1419" i="9"/>
  <c r="Z1419" i="9"/>
  <c r="AA1419" i="9"/>
  <c r="AB1419" i="9"/>
  <c r="AC1419" i="9"/>
  <c r="AD1419" i="9"/>
  <c r="AE1419" i="9"/>
  <c r="AF1419" i="9"/>
  <c r="AG1419" i="9"/>
  <c r="AH1419" i="9"/>
  <c r="AI1419" i="9"/>
  <c r="AJ1419" i="9"/>
  <c r="AK1419" i="9"/>
  <c r="AL1419" i="9"/>
  <c r="AM1419" i="9"/>
  <c r="AN1419" i="9"/>
  <c r="AO1419" i="9"/>
  <c r="AP1419" i="9"/>
  <c r="AQ1419" i="9"/>
  <c r="AR1419" i="9"/>
  <c r="AS1419" i="9"/>
  <c r="AT1419" i="9"/>
  <c r="AU1419" i="9"/>
  <c r="AV1419" i="9"/>
  <c r="AW1419" i="9"/>
  <c r="AX1419" i="9"/>
  <c r="AY1419" i="9"/>
  <c r="AZ1419" i="9"/>
  <c r="BA1419" i="9"/>
  <c r="BB1419" i="9"/>
  <c r="BC1419" i="9"/>
  <c r="BD1419" i="9"/>
  <c r="BE1419" i="9"/>
  <c r="BF1419" i="9"/>
  <c r="BG1419" i="9"/>
  <c r="BH1419" i="9"/>
  <c r="BI1419" i="9"/>
  <c r="BJ1419" i="9"/>
  <c r="BK1419" i="9"/>
  <c r="B1420" i="9"/>
  <c r="C1420" i="9"/>
  <c r="D1420" i="9"/>
  <c r="F1420" i="9" s="1"/>
  <c r="E1420" i="9"/>
  <c r="G1420" i="9"/>
  <c r="H1420" i="9"/>
  <c r="I1420" i="9"/>
  <c r="J1420" i="9"/>
  <c r="K1420" i="9"/>
  <c r="L1420" i="9"/>
  <c r="M1420" i="9"/>
  <c r="N1420" i="9"/>
  <c r="O1420" i="9"/>
  <c r="P1420" i="9"/>
  <c r="Q1420" i="9"/>
  <c r="R1420" i="9"/>
  <c r="S1420" i="9"/>
  <c r="T1420" i="9"/>
  <c r="U1420" i="9"/>
  <c r="V1420" i="9"/>
  <c r="W1420" i="9"/>
  <c r="X1420" i="9"/>
  <c r="Y1420" i="9"/>
  <c r="Z1420" i="9"/>
  <c r="AA1420" i="9"/>
  <c r="AB1420" i="9"/>
  <c r="AC1420" i="9"/>
  <c r="AD1420" i="9"/>
  <c r="AE1420" i="9"/>
  <c r="AF1420" i="9"/>
  <c r="AG1420" i="9"/>
  <c r="AH1420" i="9"/>
  <c r="AI1420" i="9"/>
  <c r="AJ1420" i="9"/>
  <c r="AK1420" i="9"/>
  <c r="AL1420" i="9"/>
  <c r="AM1420" i="9"/>
  <c r="AN1420" i="9"/>
  <c r="AO1420" i="9"/>
  <c r="AP1420" i="9"/>
  <c r="AQ1420" i="9"/>
  <c r="AR1420" i="9"/>
  <c r="AS1420" i="9"/>
  <c r="AT1420" i="9"/>
  <c r="AU1420" i="9"/>
  <c r="AV1420" i="9"/>
  <c r="AW1420" i="9"/>
  <c r="AX1420" i="9"/>
  <c r="AY1420" i="9"/>
  <c r="AZ1420" i="9"/>
  <c r="BA1420" i="9"/>
  <c r="BB1420" i="9"/>
  <c r="BC1420" i="9"/>
  <c r="BD1420" i="9"/>
  <c r="BE1420" i="9"/>
  <c r="BF1420" i="9"/>
  <c r="BG1420" i="9"/>
  <c r="BH1420" i="9"/>
  <c r="BI1420" i="9"/>
  <c r="BJ1420" i="9"/>
  <c r="BK1420" i="9"/>
  <c r="B1421" i="9"/>
  <c r="BP1421" i="9" s="1"/>
  <c r="C1421" i="9"/>
  <c r="D1421" i="9"/>
  <c r="F1421" i="9" s="1"/>
  <c r="E1421" i="9"/>
  <c r="G1421" i="9"/>
  <c r="H1421" i="9"/>
  <c r="I1421" i="9"/>
  <c r="J1421" i="9"/>
  <c r="K1421" i="9"/>
  <c r="L1421" i="9"/>
  <c r="M1421" i="9"/>
  <c r="N1421" i="9"/>
  <c r="O1421" i="9"/>
  <c r="P1421" i="9"/>
  <c r="Q1421" i="9"/>
  <c r="R1421" i="9"/>
  <c r="S1421" i="9"/>
  <c r="T1421" i="9"/>
  <c r="U1421" i="9"/>
  <c r="V1421" i="9"/>
  <c r="W1421" i="9"/>
  <c r="X1421" i="9"/>
  <c r="Y1421" i="9"/>
  <c r="Z1421" i="9"/>
  <c r="AA1421" i="9"/>
  <c r="AB1421" i="9"/>
  <c r="AC1421" i="9"/>
  <c r="AD1421" i="9"/>
  <c r="AE1421" i="9"/>
  <c r="AF1421" i="9"/>
  <c r="AG1421" i="9"/>
  <c r="AH1421" i="9"/>
  <c r="AI1421" i="9"/>
  <c r="AJ1421" i="9"/>
  <c r="AK1421" i="9"/>
  <c r="AL1421" i="9"/>
  <c r="AM1421" i="9"/>
  <c r="AN1421" i="9"/>
  <c r="AO1421" i="9"/>
  <c r="AP1421" i="9"/>
  <c r="AQ1421" i="9"/>
  <c r="AR1421" i="9"/>
  <c r="AS1421" i="9"/>
  <c r="AT1421" i="9"/>
  <c r="AU1421" i="9"/>
  <c r="AV1421" i="9"/>
  <c r="AW1421" i="9"/>
  <c r="AX1421" i="9"/>
  <c r="AY1421" i="9"/>
  <c r="AZ1421" i="9"/>
  <c r="BA1421" i="9"/>
  <c r="BB1421" i="9"/>
  <c r="BC1421" i="9"/>
  <c r="BD1421" i="9"/>
  <c r="BE1421" i="9"/>
  <c r="BF1421" i="9"/>
  <c r="BG1421" i="9"/>
  <c r="BH1421" i="9"/>
  <c r="BI1421" i="9"/>
  <c r="BJ1421" i="9"/>
  <c r="BK1421" i="9"/>
  <c r="B1422" i="9"/>
  <c r="BO1422" i="9" s="1"/>
  <c r="C1422" i="9"/>
  <c r="D1422" i="9"/>
  <c r="F1422" i="9" s="1"/>
  <c r="E1422" i="9"/>
  <c r="G1422" i="9"/>
  <c r="H1422" i="9"/>
  <c r="I1422" i="9"/>
  <c r="J1422" i="9"/>
  <c r="K1422" i="9"/>
  <c r="L1422" i="9"/>
  <c r="M1422" i="9"/>
  <c r="N1422" i="9"/>
  <c r="O1422" i="9"/>
  <c r="P1422" i="9"/>
  <c r="Q1422" i="9"/>
  <c r="R1422" i="9"/>
  <c r="S1422" i="9"/>
  <c r="T1422" i="9"/>
  <c r="U1422" i="9"/>
  <c r="V1422" i="9"/>
  <c r="W1422" i="9"/>
  <c r="X1422" i="9"/>
  <c r="Y1422" i="9"/>
  <c r="Z1422" i="9"/>
  <c r="AA1422" i="9"/>
  <c r="AB1422" i="9"/>
  <c r="AC1422" i="9"/>
  <c r="AD1422" i="9"/>
  <c r="AE1422" i="9"/>
  <c r="AF1422" i="9"/>
  <c r="AG1422" i="9"/>
  <c r="AH1422" i="9"/>
  <c r="AI1422" i="9"/>
  <c r="AJ1422" i="9"/>
  <c r="AK1422" i="9"/>
  <c r="AL1422" i="9"/>
  <c r="AM1422" i="9"/>
  <c r="AN1422" i="9"/>
  <c r="AO1422" i="9"/>
  <c r="AP1422" i="9"/>
  <c r="AQ1422" i="9"/>
  <c r="AR1422" i="9"/>
  <c r="AS1422" i="9"/>
  <c r="AT1422" i="9"/>
  <c r="AU1422" i="9"/>
  <c r="AV1422" i="9"/>
  <c r="AW1422" i="9"/>
  <c r="AX1422" i="9"/>
  <c r="AY1422" i="9"/>
  <c r="AZ1422" i="9"/>
  <c r="BA1422" i="9"/>
  <c r="BB1422" i="9"/>
  <c r="BC1422" i="9"/>
  <c r="BD1422" i="9"/>
  <c r="BE1422" i="9"/>
  <c r="BF1422" i="9"/>
  <c r="BG1422" i="9"/>
  <c r="BH1422" i="9"/>
  <c r="BI1422" i="9"/>
  <c r="BJ1422" i="9"/>
  <c r="BK1422" i="9"/>
  <c r="B1423" i="9"/>
  <c r="BM1423" i="9" s="1"/>
  <c r="C1423" i="9"/>
  <c r="D1423" i="9"/>
  <c r="F1423" i="9" s="1"/>
  <c r="E1423" i="9"/>
  <c r="G1423" i="9"/>
  <c r="H1423" i="9"/>
  <c r="I1423" i="9"/>
  <c r="J1423" i="9"/>
  <c r="K1423" i="9"/>
  <c r="L1423" i="9"/>
  <c r="M1423" i="9"/>
  <c r="N1423" i="9"/>
  <c r="O1423" i="9"/>
  <c r="P1423" i="9"/>
  <c r="Q1423" i="9"/>
  <c r="R1423" i="9"/>
  <c r="S1423" i="9"/>
  <c r="T1423" i="9"/>
  <c r="U1423" i="9"/>
  <c r="V1423" i="9"/>
  <c r="W1423" i="9"/>
  <c r="X1423" i="9"/>
  <c r="Y1423" i="9"/>
  <c r="Z1423" i="9"/>
  <c r="AA1423" i="9"/>
  <c r="AB1423" i="9"/>
  <c r="AC1423" i="9"/>
  <c r="AD1423" i="9"/>
  <c r="AE1423" i="9"/>
  <c r="AF1423" i="9"/>
  <c r="AG1423" i="9"/>
  <c r="AH1423" i="9"/>
  <c r="AI1423" i="9"/>
  <c r="AJ1423" i="9"/>
  <c r="AK1423" i="9"/>
  <c r="AL1423" i="9"/>
  <c r="AM1423" i="9"/>
  <c r="AN1423" i="9"/>
  <c r="AO1423" i="9"/>
  <c r="AP1423" i="9"/>
  <c r="AQ1423" i="9"/>
  <c r="AR1423" i="9"/>
  <c r="AS1423" i="9"/>
  <c r="AT1423" i="9"/>
  <c r="AU1423" i="9"/>
  <c r="AV1423" i="9"/>
  <c r="AW1423" i="9"/>
  <c r="AX1423" i="9"/>
  <c r="AY1423" i="9"/>
  <c r="AZ1423" i="9"/>
  <c r="BA1423" i="9"/>
  <c r="BB1423" i="9"/>
  <c r="BC1423" i="9"/>
  <c r="BD1423" i="9"/>
  <c r="BE1423" i="9"/>
  <c r="BF1423" i="9"/>
  <c r="BG1423" i="9"/>
  <c r="BH1423" i="9"/>
  <c r="BI1423" i="9"/>
  <c r="BJ1423" i="9"/>
  <c r="BK1423" i="9"/>
  <c r="B1424" i="9"/>
  <c r="C1424" i="9"/>
  <c r="D1424" i="9"/>
  <c r="F1424" i="9" s="1"/>
  <c r="E1424" i="9"/>
  <c r="G1424" i="9"/>
  <c r="H1424" i="9"/>
  <c r="I1424" i="9"/>
  <c r="J1424" i="9"/>
  <c r="K1424" i="9"/>
  <c r="L1424" i="9"/>
  <c r="M1424" i="9"/>
  <c r="N1424" i="9"/>
  <c r="O1424" i="9"/>
  <c r="P1424" i="9"/>
  <c r="Q1424" i="9"/>
  <c r="R1424" i="9"/>
  <c r="S1424" i="9"/>
  <c r="T1424" i="9"/>
  <c r="U1424" i="9"/>
  <c r="V1424" i="9"/>
  <c r="W1424" i="9"/>
  <c r="X1424" i="9"/>
  <c r="Y1424" i="9"/>
  <c r="Z1424" i="9"/>
  <c r="AA1424" i="9"/>
  <c r="AB1424" i="9"/>
  <c r="AC1424" i="9"/>
  <c r="AD1424" i="9"/>
  <c r="AE1424" i="9"/>
  <c r="AF1424" i="9"/>
  <c r="AG1424" i="9"/>
  <c r="AH1424" i="9"/>
  <c r="AI1424" i="9"/>
  <c r="AJ1424" i="9"/>
  <c r="AK1424" i="9"/>
  <c r="AL1424" i="9"/>
  <c r="AM1424" i="9"/>
  <c r="AN1424" i="9"/>
  <c r="AO1424" i="9"/>
  <c r="AP1424" i="9"/>
  <c r="AQ1424" i="9"/>
  <c r="AR1424" i="9"/>
  <c r="AS1424" i="9"/>
  <c r="AT1424" i="9"/>
  <c r="AU1424" i="9"/>
  <c r="AV1424" i="9"/>
  <c r="AW1424" i="9"/>
  <c r="AX1424" i="9"/>
  <c r="AY1424" i="9"/>
  <c r="AZ1424" i="9"/>
  <c r="BA1424" i="9"/>
  <c r="BB1424" i="9"/>
  <c r="BC1424" i="9"/>
  <c r="BD1424" i="9"/>
  <c r="BE1424" i="9"/>
  <c r="BF1424" i="9"/>
  <c r="BG1424" i="9"/>
  <c r="BH1424" i="9"/>
  <c r="BI1424" i="9"/>
  <c r="BJ1424" i="9"/>
  <c r="BK1424" i="9"/>
  <c r="B1425" i="9"/>
  <c r="BN1425" i="9" s="1"/>
  <c r="C1425" i="9"/>
  <c r="D1425" i="9"/>
  <c r="F1425" i="9" s="1"/>
  <c r="E1425" i="9"/>
  <c r="G1425" i="9"/>
  <c r="H1425" i="9"/>
  <c r="I1425" i="9"/>
  <c r="J1425" i="9"/>
  <c r="K1425" i="9"/>
  <c r="L1425" i="9"/>
  <c r="M1425" i="9"/>
  <c r="N1425" i="9"/>
  <c r="O1425" i="9"/>
  <c r="P1425" i="9"/>
  <c r="Q1425" i="9"/>
  <c r="R1425" i="9"/>
  <c r="S1425" i="9"/>
  <c r="T1425" i="9"/>
  <c r="U1425" i="9"/>
  <c r="V1425" i="9"/>
  <c r="W1425" i="9"/>
  <c r="X1425" i="9"/>
  <c r="Y1425" i="9"/>
  <c r="Z1425" i="9"/>
  <c r="AA1425" i="9"/>
  <c r="AB1425" i="9"/>
  <c r="AC1425" i="9"/>
  <c r="AD1425" i="9"/>
  <c r="AE1425" i="9"/>
  <c r="AF1425" i="9"/>
  <c r="AG1425" i="9"/>
  <c r="AH1425" i="9"/>
  <c r="AI1425" i="9"/>
  <c r="AJ1425" i="9"/>
  <c r="AK1425" i="9"/>
  <c r="AL1425" i="9"/>
  <c r="AM1425" i="9"/>
  <c r="AN1425" i="9"/>
  <c r="AO1425" i="9"/>
  <c r="AP1425" i="9"/>
  <c r="AQ1425" i="9"/>
  <c r="AR1425" i="9"/>
  <c r="AS1425" i="9"/>
  <c r="AT1425" i="9"/>
  <c r="AU1425" i="9"/>
  <c r="AV1425" i="9"/>
  <c r="AW1425" i="9"/>
  <c r="AX1425" i="9"/>
  <c r="AY1425" i="9"/>
  <c r="AZ1425" i="9"/>
  <c r="BA1425" i="9"/>
  <c r="BB1425" i="9"/>
  <c r="BC1425" i="9"/>
  <c r="BD1425" i="9"/>
  <c r="BE1425" i="9"/>
  <c r="BF1425" i="9"/>
  <c r="BG1425" i="9"/>
  <c r="BH1425" i="9"/>
  <c r="BI1425" i="9"/>
  <c r="BJ1425" i="9"/>
  <c r="BK1425" i="9"/>
  <c r="B1426" i="9"/>
  <c r="BM1426" i="9" s="1"/>
  <c r="C1426" i="9"/>
  <c r="D1426" i="9"/>
  <c r="F1426" i="9" s="1"/>
  <c r="E1426" i="9"/>
  <c r="G1426" i="9"/>
  <c r="H1426" i="9"/>
  <c r="I1426" i="9"/>
  <c r="J1426" i="9"/>
  <c r="K1426" i="9"/>
  <c r="L1426" i="9"/>
  <c r="M1426" i="9"/>
  <c r="N1426" i="9"/>
  <c r="O1426" i="9"/>
  <c r="P1426" i="9"/>
  <c r="Q1426" i="9"/>
  <c r="R1426" i="9"/>
  <c r="S1426" i="9"/>
  <c r="T1426" i="9"/>
  <c r="U1426" i="9"/>
  <c r="V1426" i="9"/>
  <c r="W1426" i="9"/>
  <c r="X1426" i="9"/>
  <c r="Y1426" i="9"/>
  <c r="Z1426" i="9"/>
  <c r="AA1426" i="9"/>
  <c r="AB1426" i="9"/>
  <c r="AC1426" i="9"/>
  <c r="AD1426" i="9"/>
  <c r="AE1426" i="9"/>
  <c r="AF1426" i="9"/>
  <c r="AG1426" i="9"/>
  <c r="AH1426" i="9"/>
  <c r="AI1426" i="9"/>
  <c r="AJ1426" i="9"/>
  <c r="AK1426" i="9"/>
  <c r="AL1426" i="9"/>
  <c r="AM1426" i="9"/>
  <c r="AN1426" i="9"/>
  <c r="AO1426" i="9"/>
  <c r="AP1426" i="9"/>
  <c r="AQ1426" i="9"/>
  <c r="AR1426" i="9"/>
  <c r="AS1426" i="9"/>
  <c r="AT1426" i="9"/>
  <c r="AU1426" i="9"/>
  <c r="AV1426" i="9"/>
  <c r="AW1426" i="9"/>
  <c r="AX1426" i="9"/>
  <c r="AY1426" i="9"/>
  <c r="AZ1426" i="9"/>
  <c r="BA1426" i="9"/>
  <c r="BB1426" i="9"/>
  <c r="BC1426" i="9"/>
  <c r="BD1426" i="9"/>
  <c r="BE1426" i="9"/>
  <c r="BF1426" i="9"/>
  <c r="BG1426" i="9"/>
  <c r="BH1426" i="9"/>
  <c r="BI1426" i="9"/>
  <c r="BJ1426" i="9"/>
  <c r="BK1426" i="9"/>
  <c r="B1427" i="9"/>
  <c r="BL1427" i="9" s="1"/>
  <c r="C1427" i="9"/>
  <c r="D1427" i="9"/>
  <c r="F1427" i="9" s="1"/>
  <c r="E1427" i="9"/>
  <c r="G1427" i="9"/>
  <c r="H1427" i="9"/>
  <c r="I1427" i="9"/>
  <c r="J1427" i="9"/>
  <c r="K1427" i="9"/>
  <c r="L1427" i="9"/>
  <c r="M1427" i="9"/>
  <c r="N1427" i="9"/>
  <c r="O1427" i="9"/>
  <c r="P1427" i="9"/>
  <c r="Q1427" i="9"/>
  <c r="R1427" i="9"/>
  <c r="S1427" i="9"/>
  <c r="T1427" i="9"/>
  <c r="U1427" i="9"/>
  <c r="V1427" i="9"/>
  <c r="W1427" i="9"/>
  <c r="X1427" i="9"/>
  <c r="Y1427" i="9"/>
  <c r="Z1427" i="9"/>
  <c r="AA1427" i="9"/>
  <c r="AB1427" i="9"/>
  <c r="AC1427" i="9"/>
  <c r="AD1427" i="9"/>
  <c r="AE1427" i="9"/>
  <c r="AF1427" i="9"/>
  <c r="AG1427" i="9"/>
  <c r="AH1427" i="9"/>
  <c r="AI1427" i="9"/>
  <c r="AJ1427" i="9"/>
  <c r="AK1427" i="9"/>
  <c r="AL1427" i="9"/>
  <c r="AM1427" i="9"/>
  <c r="AN1427" i="9"/>
  <c r="AO1427" i="9"/>
  <c r="AP1427" i="9"/>
  <c r="AQ1427" i="9"/>
  <c r="AR1427" i="9"/>
  <c r="AS1427" i="9"/>
  <c r="AT1427" i="9"/>
  <c r="AU1427" i="9"/>
  <c r="AV1427" i="9"/>
  <c r="AW1427" i="9"/>
  <c r="AX1427" i="9"/>
  <c r="AY1427" i="9"/>
  <c r="AZ1427" i="9"/>
  <c r="BA1427" i="9"/>
  <c r="BB1427" i="9"/>
  <c r="BC1427" i="9"/>
  <c r="BD1427" i="9"/>
  <c r="BE1427" i="9"/>
  <c r="BF1427" i="9"/>
  <c r="BG1427" i="9"/>
  <c r="BH1427" i="9"/>
  <c r="BI1427" i="9"/>
  <c r="BJ1427" i="9"/>
  <c r="BK1427" i="9"/>
  <c r="B1428" i="9"/>
  <c r="C1428" i="9"/>
  <c r="D1428" i="9"/>
  <c r="F1428" i="9" s="1"/>
  <c r="E1428" i="9"/>
  <c r="G1428" i="9"/>
  <c r="H1428" i="9"/>
  <c r="I1428" i="9"/>
  <c r="J1428" i="9"/>
  <c r="K1428" i="9"/>
  <c r="L1428" i="9"/>
  <c r="M1428" i="9"/>
  <c r="N1428" i="9"/>
  <c r="O1428" i="9"/>
  <c r="P1428" i="9"/>
  <c r="Q1428" i="9"/>
  <c r="R1428" i="9"/>
  <c r="S1428" i="9"/>
  <c r="T1428" i="9"/>
  <c r="U1428" i="9"/>
  <c r="V1428" i="9"/>
  <c r="W1428" i="9"/>
  <c r="X1428" i="9"/>
  <c r="Y1428" i="9"/>
  <c r="Z1428" i="9"/>
  <c r="AA1428" i="9"/>
  <c r="AB1428" i="9"/>
  <c r="AC1428" i="9"/>
  <c r="AD1428" i="9"/>
  <c r="AE1428" i="9"/>
  <c r="AF1428" i="9"/>
  <c r="AG1428" i="9"/>
  <c r="AH1428" i="9"/>
  <c r="AI1428" i="9"/>
  <c r="AJ1428" i="9"/>
  <c r="AK1428" i="9"/>
  <c r="AL1428" i="9"/>
  <c r="AM1428" i="9"/>
  <c r="AN1428" i="9"/>
  <c r="AO1428" i="9"/>
  <c r="AP1428" i="9"/>
  <c r="AQ1428" i="9"/>
  <c r="AR1428" i="9"/>
  <c r="AS1428" i="9"/>
  <c r="AT1428" i="9"/>
  <c r="AU1428" i="9"/>
  <c r="AV1428" i="9"/>
  <c r="AW1428" i="9"/>
  <c r="AX1428" i="9"/>
  <c r="AY1428" i="9"/>
  <c r="AZ1428" i="9"/>
  <c r="BA1428" i="9"/>
  <c r="BB1428" i="9"/>
  <c r="BC1428" i="9"/>
  <c r="BD1428" i="9"/>
  <c r="BE1428" i="9"/>
  <c r="BF1428" i="9"/>
  <c r="BG1428" i="9"/>
  <c r="BH1428" i="9"/>
  <c r="BI1428" i="9"/>
  <c r="BJ1428" i="9"/>
  <c r="BK1428" i="9"/>
  <c r="B1429" i="9"/>
  <c r="BP1429" i="9" s="1"/>
  <c r="C1429" i="9"/>
  <c r="D1429" i="9"/>
  <c r="F1429" i="9" s="1"/>
  <c r="E1429" i="9"/>
  <c r="G1429" i="9"/>
  <c r="H1429" i="9"/>
  <c r="I1429" i="9"/>
  <c r="J1429" i="9"/>
  <c r="K1429" i="9"/>
  <c r="L1429" i="9"/>
  <c r="M1429" i="9"/>
  <c r="N1429" i="9"/>
  <c r="O1429" i="9"/>
  <c r="P1429" i="9"/>
  <c r="Q1429" i="9"/>
  <c r="R1429" i="9"/>
  <c r="S1429" i="9"/>
  <c r="T1429" i="9"/>
  <c r="U1429" i="9"/>
  <c r="V1429" i="9"/>
  <c r="W1429" i="9"/>
  <c r="X1429" i="9"/>
  <c r="Y1429" i="9"/>
  <c r="Z1429" i="9"/>
  <c r="AA1429" i="9"/>
  <c r="AB1429" i="9"/>
  <c r="AC1429" i="9"/>
  <c r="AD1429" i="9"/>
  <c r="AE1429" i="9"/>
  <c r="AF1429" i="9"/>
  <c r="AG1429" i="9"/>
  <c r="AH1429" i="9"/>
  <c r="AI1429" i="9"/>
  <c r="AJ1429" i="9"/>
  <c r="AK1429" i="9"/>
  <c r="AL1429" i="9"/>
  <c r="AM1429" i="9"/>
  <c r="AN1429" i="9"/>
  <c r="AO1429" i="9"/>
  <c r="AP1429" i="9"/>
  <c r="AQ1429" i="9"/>
  <c r="AR1429" i="9"/>
  <c r="AS1429" i="9"/>
  <c r="AT1429" i="9"/>
  <c r="AU1429" i="9"/>
  <c r="AV1429" i="9"/>
  <c r="AW1429" i="9"/>
  <c r="AX1429" i="9"/>
  <c r="AY1429" i="9"/>
  <c r="AZ1429" i="9"/>
  <c r="BA1429" i="9"/>
  <c r="BB1429" i="9"/>
  <c r="BC1429" i="9"/>
  <c r="BD1429" i="9"/>
  <c r="BE1429" i="9"/>
  <c r="BF1429" i="9"/>
  <c r="BG1429" i="9"/>
  <c r="BH1429" i="9"/>
  <c r="BI1429" i="9"/>
  <c r="BJ1429" i="9"/>
  <c r="BK1429" i="9"/>
  <c r="B1430" i="9"/>
  <c r="BP1430" i="9" s="1"/>
  <c r="C1430" i="9"/>
  <c r="D1430" i="9"/>
  <c r="F1430" i="9" s="1"/>
  <c r="E1430" i="9"/>
  <c r="G1430" i="9"/>
  <c r="H1430" i="9"/>
  <c r="I1430" i="9"/>
  <c r="J1430" i="9"/>
  <c r="K1430" i="9"/>
  <c r="L1430" i="9"/>
  <c r="M1430" i="9"/>
  <c r="N1430" i="9"/>
  <c r="O1430" i="9"/>
  <c r="P1430" i="9"/>
  <c r="Q1430" i="9"/>
  <c r="R1430" i="9"/>
  <c r="S1430" i="9"/>
  <c r="T1430" i="9"/>
  <c r="U1430" i="9"/>
  <c r="V1430" i="9"/>
  <c r="W1430" i="9"/>
  <c r="X1430" i="9"/>
  <c r="Y1430" i="9"/>
  <c r="Z1430" i="9"/>
  <c r="AA1430" i="9"/>
  <c r="AB1430" i="9"/>
  <c r="AC1430" i="9"/>
  <c r="AD1430" i="9"/>
  <c r="AE1430" i="9"/>
  <c r="AF1430" i="9"/>
  <c r="AG1430" i="9"/>
  <c r="AH1430" i="9"/>
  <c r="AI1430" i="9"/>
  <c r="AJ1430" i="9"/>
  <c r="AK1430" i="9"/>
  <c r="AL1430" i="9"/>
  <c r="AM1430" i="9"/>
  <c r="AN1430" i="9"/>
  <c r="AO1430" i="9"/>
  <c r="AP1430" i="9"/>
  <c r="AQ1430" i="9"/>
  <c r="AR1430" i="9"/>
  <c r="AS1430" i="9"/>
  <c r="AT1430" i="9"/>
  <c r="AU1430" i="9"/>
  <c r="AV1430" i="9"/>
  <c r="AW1430" i="9"/>
  <c r="AX1430" i="9"/>
  <c r="AY1430" i="9"/>
  <c r="AZ1430" i="9"/>
  <c r="BA1430" i="9"/>
  <c r="BB1430" i="9"/>
  <c r="BC1430" i="9"/>
  <c r="BD1430" i="9"/>
  <c r="BE1430" i="9"/>
  <c r="BF1430" i="9"/>
  <c r="BG1430" i="9"/>
  <c r="BH1430" i="9"/>
  <c r="BI1430" i="9"/>
  <c r="BJ1430" i="9"/>
  <c r="BK1430" i="9"/>
  <c r="B1431" i="9"/>
  <c r="BL1431" i="9" s="1"/>
  <c r="C1431" i="9"/>
  <c r="D1431" i="9"/>
  <c r="F1431" i="9" s="1"/>
  <c r="E1431" i="9"/>
  <c r="G1431" i="9"/>
  <c r="H1431" i="9"/>
  <c r="I1431" i="9"/>
  <c r="J1431" i="9"/>
  <c r="K1431" i="9"/>
  <c r="L1431" i="9"/>
  <c r="M1431" i="9"/>
  <c r="N1431" i="9"/>
  <c r="O1431" i="9"/>
  <c r="P1431" i="9"/>
  <c r="Q1431" i="9"/>
  <c r="R1431" i="9"/>
  <c r="S1431" i="9"/>
  <c r="T1431" i="9"/>
  <c r="U1431" i="9"/>
  <c r="V1431" i="9"/>
  <c r="W1431" i="9"/>
  <c r="X1431" i="9"/>
  <c r="Y1431" i="9"/>
  <c r="Z1431" i="9"/>
  <c r="AA1431" i="9"/>
  <c r="AB1431" i="9"/>
  <c r="AC1431" i="9"/>
  <c r="AD1431" i="9"/>
  <c r="AE1431" i="9"/>
  <c r="AF1431" i="9"/>
  <c r="AG1431" i="9"/>
  <c r="AH1431" i="9"/>
  <c r="AI1431" i="9"/>
  <c r="AJ1431" i="9"/>
  <c r="AK1431" i="9"/>
  <c r="AL1431" i="9"/>
  <c r="AM1431" i="9"/>
  <c r="AN1431" i="9"/>
  <c r="AO1431" i="9"/>
  <c r="AP1431" i="9"/>
  <c r="AQ1431" i="9"/>
  <c r="AR1431" i="9"/>
  <c r="AS1431" i="9"/>
  <c r="AT1431" i="9"/>
  <c r="AU1431" i="9"/>
  <c r="AV1431" i="9"/>
  <c r="AW1431" i="9"/>
  <c r="AX1431" i="9"/>
  <c r="AY1431" i="9"/>
  <c r="AZ1431" i="9"/>
  <c r="BA1431" i="9"/>
  <c r="BB1431" i="9"/>
  <c r="BC1431" i="9"/>
  <c r="BD1431" i="9"/>
  <c r="BE1431" i="9"/>
  <c r="BF1431" i="9"/>
  <c r="BG1431" i="9"/>
  <c r="BH1431" i="9"/>
  <c r="BI1431" i="9"/>
  <c r="BJ1431" i="9"/>
  <c r="BK1431" i="9"/>
  <c r="B1432" i="9"/>
  <c r="BM1432" i="9" s="1"/>
  <c r="C1432" i="9"/>
  <c r="D1432" i="9"/>
  <c r="F1432" i="9" s="1"/>
  <c r="E1432" i="9"/>
  <c r="G1432" i="9"/>
  <c r="H1432" i="9"/>
  <c r="I1432" i="9"/>
  <c r="J1432" i="9"/>
  <c r="K1432" i="9"/>
  <c r="L1432" i="9"/>
  <c r="M1432" i="9"/>
  <c r="N1432" i="9"/>
  <c r="O1432" i="9"/>
  <c r="P1432" i="9"/>
  <c r="Q1432" i="9"/>
  <c r="R1432" i="9"/>
  <c r="S1432" i="9"/>
  <c r="T1432" i="9"/>
  <c r="U1432" i="9"/>
  <c r="V1432" i="9"/>
  <c r="W1432" i="9"/>
  <c r="X1432" i="9"/>
  <c r="Y1432" i="9"/>
  <c r="Z1432" i="9"/>
  <c r="AA1432" i="9"/>
  <c r="AB1432" i="9"/>
  <c r="AC1432" i="9"/>
  <c r="AD1432" i="9"/>
  <c r="AE1432" i="9"/>
  <c r="AF1432" i="9"/>
  <c r="AG1432" i="9"/>
  <c r="AH1432" i="9"/>
  <c r="AI1432" i="9"/>
  <c r="AJ1432" i="9"/>
  <c r="AK1432" i="9"/>
  <c r="AL1432" i="9"/>
  <c r="AM1432" i="9"/>
  <c r="AN1432" i="9"/>
  <c r="AO1432" i="9"/>
  <c r="AP1432" i="9"/>
  <c r="AQ1432" i="9"/>
  <c r="AR1432" i="9"/>
  <c r="AS1432" i="9"/>
  <c r="AT1432" i="9"/>
  <c r="AU1432" i="9"/>
  <c r="AV1432" i="9"/>
  <c r="AW1432" i="9"/>
  <c r="AX1432" i="9"/>
  <c r="AY1432" i="9"/>
  <c r="AZ1432" i="9"/>
  <c r="BA1432" i="9"/>
  <c r="BB1432" i="9"/>
  <c r="BC1432" i="9"/>
  <c r="BD1432" i="9"/>
  <c r="BE1432" i="9"/>
  <c r="BF1432" i="9"/>
  <c r="BG1432" i="9"/>
  <c r="BH1432" i="9"/>
  <c r="BI1432" i="9"/>
  <c r="BJ1432" i="9"/>
  <c r="BK1432" i="9"/>
  <c r="B1433" i="9"/>
  <c r="BP1433" i="9" s="1"/>
  <c r="C1433" i="9"/>
  <c r="D1433" i="9"/>
  <c r="F1433" i="9" s="1"/>
  <c r="E1433" i="9"/>
  <c r="G1433" i="9"/>
  <c r="H1433" i="9"/>
  <c r="I1433" i="9"/>
  <c r="J1433" i="9"/>
  <c r="K1433" i="9"/>
  <c r="L1433" i="9"/>
  <c r="M1433" i="9"/>
  <c r="N1433" i="9"/>
  <c r="O1433" i="9"/>
  <c r="P1433" i="9"/>
  <c r="Q1433" i="9"/>
  <c r="R1433" i="9"/>
  <c r="S1433" i="9"/>
  <c r="T1433" i="9"/>
  <c r="U1433" i="9"/>
  <c r="V1433" i="9"/>
  <c r="W1433" i="9"/>
  <c r="X1433" i="9"/>
  <c r="Y1433" i="9"/>
  <c r="Z1433" i="9"/>
  <c r="AA1433" i="9"/>
  <c r="AB1433" i="9"/>
  <c r="AC1433" i="9"/>
  <c r="AD1433" i="9"/>
  <c r="AE1433" i="9"/>
  <c r="AF1433" i="9"/>
  <c r="AG1433" i="9"/>
  <c r="AH1433" i="9"/>
  <c r="AI1433" i="9"/>
  <c r="AJ1433" i="9"/>
  <c r="AK1433" i="9"/>
  <c r="AL1433" i="9"/>
  <c r="AM1433" i="9"/>
  <c r="AN1433" i="9"/>
  <c r="AO1433" i="9"/>
  <c r="AP1433" i="9"/>
  <c r="AQ1433" i="9"/>
  <c r="AR1433" i="9"/>
  <c r="AS1433" i="9"/>
  <c r="AT1433" i="9"/>
  <c r="AU1433" i="9"/>
  <c r="AV1433" i="9"/>
  <c r="AW1433" i="9"/>
  <c r="AX1433" i="9"/>
  <c r="AY1433" i="9"/>
  <c r="AZ1433" i="9"/>
  <c r="BA1433" i="9"/>
  <c r="BB1433" i="9"/>
  <c r="BC1433" i="9"/>
  <c r="BD1433" i="9"/>
  <c r="BE1433" i="9"/>
  <c r="BF1433" i="9"/>
  <c r="BG1433" i="9"/>
  <c r="BH1433" i="9"/>
  <c r="BI1433" i="9"/>
  <c r="BJ1433" i="9"/>
  <c r="BK1433" i="9"/>
  <c r="B1434" i="9"/>
  <c r="C1434" i="9"/>
  <c r="D1434" i="9"/>
  <c r="F1434" i="9" s="1"/>
  <c r="E1434" i="9"/>
  <c r="G1434" i="9"/>
  <c r="H1434" i="9"/>
  <c r="I1434" i="9"/>
  <c r="J1434" i="9"/>
  <c r="K1434" i="9"/>
  <c r="L1434" i="9"/>
  <c r="M1434" i="9"/>
  <c r="N1434" i="9"/>
  <c r="O1434" i="9"/>
  <c r="P1434" i="9"/>
  <c r="Q1434" i="9"/>
  <c r="R1434" i="9"/>
  <c r="S1434" i="9"/>
  <c r="T1434" i="9"/>
  <c r="U1434" i="9"/>
  <c r="V1434" i="9"/>
  <c r="W1434" i="9"/>
  <c r="X1434" i="9"/>
  <c r="Y1434" i="9"/>
  <c r="Z1434" i="9"/>
  <c r="AA1434" i="9"/>
  <c r="AB1434" i="9"/>
  <c r="AC1434" i="9"/>
  <c r="AD1434" i="9"/>
  <c r="AE1434" i="9"/>
  <c r="AF1434" i="9"/>
  <c r="AG1434" i="9"/>
  <c r="AH1434" i="9"/>
  <c r="AI1434" i="9"/>
  <c r="AJ1434" i="9"/>
  <c r="AK1434" i="9"/>
  <c r="AL1434" i="9"/>
  <c r="AM1434" i="9"/>
  <c r="AN1434" i="9"/>
  <c r="AO1434" i="9"/>
  <c r="AP1434" i="9"/>
  <c r="AQ1434" i="9"/>
  <c r="AR1434" i="9"/>
  <c r="AS1434" i="9"/>
  <c r="AT1434" i="9"/>
  <c r="AU1434" i="9"/>
  <c r="AV1434" i="9"/>
  <c r="AW1434" i="9"/>
  <c r="AX1434" i="9"/>
  <c r="AY1434" i="9"/>
  <c r="AZ1434" i="9"/>
  <c r="BA1434" i="9"/>
  <c r="BB1434" i="9"/>
  <c r="BC1434" i="9"/>
  <c r="BD1434" i="9"/>
  <c r="BE1434" i="9"/>
  <c r="BF1434" i="9"/>
  <c r="BG1434" i="9"/>
  <c r="BH1434" i="9"/>
  <c r="BI1434" i="9"/>
  <c r="BJ1434" i="9"/>
  <c r="BK1434" i="9"/>
  <c r="B1435" i="9"/>
  <c r="C1435" i="9"/>
  <c r="D1435" i="9"/>
  <c r="F1435" i="9" s="1"/>
  <c r="E1435" i="9"/>
  <c r="G1435" i="9"/>
  <c r="H1435" i="9"/>
  <c r="I1435" i="9"/>
  <c r="J1435" i="9"/>
  <c r="K1435" i="9"/>
  <c r="L1435" i="9"/>
  <c r="M1435" i="9"/>
  <c r="N1435" i="9"/>
  <c r="O1435" i="9"/>
  <c r="P1435" i="9"/>
  <c r="Q1435" i="9"/>
  <c r="R1435" i="9"/>
  <c r="S1435" i="9"/>
  <c r="T1435" i="9"/>
  <c r="U1435" i="9"/>
  <c r="V1435" i="9"/>
  <c r="W1435" i="9"/>
  <c r="X1435" i="9"/>
  <c r="Y1435" i="9"/>
  <c r="Z1435" i="9"/>
  <c r="AA1435" i="9"/>
  <c r="AB1435" i="9"/>
  <c r="AC1435" i="9"/>
  <c r="AD1435" i="9"/>
  <c r="AE1435" i="9"/>
  <c r="AF1435" i="9"/>
  <c r="AG1435" i="9"/>
  <c r="AH1435" i="9"/>
  <c r="AI1435" i="9"/>
  <c r="AJ1435" i="9"/>
  <c r="AK1435" i="9"/>
  <c r="AL1435" i="9"/>
  <c r="AM1435" i="9"/>
  <c r="AN1435" i="9"/>
  <c r="AO1435" i="9"/>
  <c r="AP1435" i="9"/>
  <c r="AQ1435" i="9"/>
  <c r="AR1435" i="9"/>
  <c r="AS1435" i="9"/>
  <c r="AT1435" i="9"/>
  <c r="AU1435" i="9"/>
  <c r="AV1435" i="9"/>
  <c r="AW1435" i="9"/>
  <c r="AX1435" i="9"/>
  <c r="AY1435" i="9"/>
  <c r="AZ1435" i="9"/>
  <c r="BA1435" i="9"/>
  <c r="BB1435" i="9"/>
  <c r="BC1435" i="9"/>
  <c r="BD1435" i="9"/>
  <c r="BE1435" i="9"/>
  <c r="BF1435" i="9"/>
  <c r="BG1435" i="9"/>
  <c r="BH1435" i="9"/>
  <c r="BI1435" i="9"/>
  <c r="BJ1435" i="9"/>
  <c r="BK1435" i="9"/>
  <c r="B1436" i="9"/>
  <c r="C1436" i="9"/>
  <c r="D1436" i="9"/>
  <c r="F1436" i="9" s="1"/>
  <c r="E1436" i="9"/>
  <c r="G1436" i="9"/>
  <c r="H1436" i="9"/>
  <c r="I1436" i="9"/>
  <c r="J1436" i="9"/>
  <c r="K1436" i="9"/>
  <c r="L1436" i="9"/>
  <c r="M1436" i="9"/>
  <c r="N1436" i="9"/>
  <c r="O1436" i="9"/>
  <c r="P1436" i="9"/>
  <c r="Q1436" i="9"/>
  <c r="R1436" i="9"/>
  <c r="S1436" i="9"/>
  <c r="T1436" i="9"/>
  <c r="U1436" i="9"/>
  <c r="V1436" i="9"/>
  <c r="W1436" i="9"/>
  <c r="X1436" i="9"/>
  <c r="Y1436" i="9"/>
  <c r="Z1436" i="9"/>
  <c r="AA1436" i="9"/>
  <c r="AB1436" i="9"/>
  <c r="AC1436" i="9"/>
  <c r="AD1436" i="9"/>
  <c r="AE1436" i="9"/>
  <c r="AF1436" i="9"/>
  <c r="AG1436" i="9"/>
  <c r="AH1436" i="9"/>
  <c r="AI1436" i="9"/>
  <c r="AJ1436" i="9"/>
  <c r="AK1436" i="9"/>
  <c r="AL1436" i="9"/>
  <c r="AM1436" i="9"/>
  <c r="AN1436" i="9"/>
  <c r="AO1436" i="9"/>
  <c r="AP1436" i="9"/>
  <c r="AQ1436" i="9"/>
  <c r="AR1436" i="9"/>
  <c r="AS1436" i="9"/>
  <c r="AT1436" i="9"/>
  <c r="AU1436" i="9"/>
  <c r="AV1436" i="9"/>
  <c r="AW1436" i="9"/>
  <c r="AX1436" i="9"/>
  <c r="AY1436" i="9"/>
  <c r="AZ1436" i="9"/>
  <c r="BA1436" i="9"/>
  <c r="BB1436" i="9"/>
  <c r="BC1436" i="9"/>
  <c r="BD1436" i="9"/>
  <c r="BE1436" i="9"/>
  <c r="BF1436" i="9"/>
  <c r="BG1436" i="9"/>
  <c r="BH1436" i="9"/>
  <c r="BI1436" i="9"/>
  <c r="BJ1436" i="9"/>
  <c r="BK1436" i="9"/>
  <c r="B1437" i="9"/>
  <c r="C1437" i="9"/>
  <c r="D1437" i="9"/>
  <c r="F1437" i="9" s="1"/>
  <c r="E1437" i="9"/>
  <c r="G1437" i="9"/>
  <c r="H1437" i="9"/>
  <c r="I1437" i="9"/>
  <c r="J1437" i="9"/>
  <c r="K1437" i="9"/>
  <c r="L1437" i="9"/>
  <c r="M1437" i="9"/>
  <c r="N1437" i="9"/>
  <c r="O1437" i="9"/>
  <c r="P1437" i="9"/>
  <c r="Q1437" i="9"/>
  <c r="R1437" i="9"/>
  <c r="S1437" i="9"/>
  <c r="T1437" i="9"/>
  <c r="U1437" i="9"/>
  <c r="V1437" i="9"/>
  <c r="W1437" i="9"/>
  <c r="X1437" i="9"/>
  <c r="Y1437" i="9"/>
  <c r="Z1437" i="9"/>
  <c r="AA1437" i="9"/>
  <c r="AB1437" i="9"/>
  <c r="AC1437" i="9"/>
  <c r="AD1437" i="9"/>
  <c r="AE1437" i="9"/>
  <c r="AF1437" i="9"/>
  <c r="AG1437" i="9"/>
  <c r="AH1437" i="9"/>
  <c r="AI1437" i="9"/>
  <c r="AJ1437" i="9"/>
  <c r="AK1437" i="9"/>
  <c r="AL1437" i="9"/>
  <c r="AM1437" i="9"/>
  <c r="AN1437" i="9"/>
  <c r="AO1437" i="9"/>
  <c r="AP1437" i="9"/>
  <c r="AQ1437" i="9"/>
  <c r="AR1437" i="9"/>
  <c r="AS1437" i="9"/>
  <c r="AT1437" i="9"/>
  <c r="AU1437" i="9"/>
  <c r="AV1437" i="9"/>
  <c r="AW1437" i="9"/>
  <c r="AX1437" i="9"/>
  <c r="AY1437" i="9"/>
  <c r="AZ1437" i="9"/>
  <c r="BA1437" i="9"/>
  <c r="BB1437" i="9"/>
  <c r="BC1437" i="9"/>
  <c r="BD1437" i="9"/>
  <c r="BE1437" i="9"/>
  <c r="BF1437" i="9"/>
  <c r="BG1437" i="9"/>
  <c r="BH1437" i="9"/>
  <c r="BI1437" i="9"/>
  <c r="BJ1437" i="9"/>
  <c r="BK1437" i="9"/>
  <c r="B1438" i="9"/>
  <c r="C1438" i="9"/>
  <c r="D1438" i="9"/>
  <c r="F1438" i="9" s="1"/>
  <c r="E1438" i="9"/>
  <c r="G1438" i="9"/>
  <c r="H1438" i="9"/>
  <c r="I1438" i="9"/>
  <c r="J1438" i="9"/>
  <c r="K1438" i="9"/>
  <c r="L1438" i="9"/>
  <c r="M1438" i="9"/>
  <c r="N1438" i="9"/>
  <c r="O1438" i="9"/>
  <c r="P1438" i="9"/>
  <c r="Q1438" i="9"/>
  <c r="R1438" i="9"/>
  <c r="S1438" i="9"/>
  <c r="T1438" i="9"/>
  <c r="U1438" i="9"/>
  <c r="V1438" i="9"/>
  <c r="W1438" i="9"/>
  <c r="X1438" i="9"/>
  <c r="Y1438" i="9"/>
  <c r="Z1438" i="9"/>
  <c r="AA1438" i="9"/>
  <c r="AB1438" i="9"/>
  <c r="AC1438" i="9"/>
  <c r="AD1438" i="9"/>
  <c r="AE1438" i="9"/>
  <c r="AF1438" i="9"/>
  <c r="AG1438" i="9"/>
  <c r="AH1438" i="9"/>
  <c r="AI1438" i="9"/>
  <c r="AJ1438" i="9"/>
  <c r="AK1438" i="9"/>
  <c r="AL1438" i="9"/>
  <c r="AM1438" i="9"/>
  <c r="AN1438" i="9"/>
  <c r="AO1438" i="9"/>
  <c r="AP1438" i="9"/>
  <c r="AQ1438" i="9"/>
  <c r="AR1438" i="9"/>
  <c r="AS1438" i="9"/>
  <c r="AT1438" i="9"/>
  <c r="AU1438" i="9"/>
  <c r="AV1438" i="9"/>
  <c r="AW1438" i="9"/>
  <c r="AX1438" i="9"/>
  <c r="AY1438" i="9"/>
  <c r="AZ1438" i="9"/>
  <c r="BA1438" i="9"/>
  <c r="BB1438" i="9"/>
  <c r="BC1438" i="9"/>
  <c r="BD1438" i="9"/>
  <c r="BE1438" i="9"/>
  <c r="BF1438" i="9"/>
  <c r="BG1438" i="9"/>
  <c r="BH1438" i="9"/>
  <c r="BI1438" i="9"/>
  <c r="BJ1438" i="9"/>
  <c r="BK1438" i="9"/>
  <c r="B1439" i="9"/>
  <c r="BN1439" i="9" s="1"/>
  <c r="C1439" i="9"/>
  <c r="D1439" i="9"/>
  <c r="F1439" i="9" s="1"/>
  <c r="E1439" i="9"/>
  <c r="G1439" i="9"/>
  <c r="H1439" i="9"/>
  <c r="I1439" i="9"/>
  <c r="J1439" i="9"/>
  <c r="K1439" i="9"/>
  <c r="L1439" i="9"/>
  <c r="M1439" i="9"/>
  <c r="N1439" i="9"/>
  <c r="O1439" i="9"/>
  <c r="P1439" i="9"/>
  <c r="Q1439" i="9"/>
  <c r="R1439" i="9"/>
  <c r="S1439" i="9"/>
  <c r="T1439" i="9"/>
  <c r="U1439" i="9"/>
  <c r="V1439" i="9"/>
  <c r="W1439" i="9"/>
  <c r="X1439" i="9"/>
  <c r="Y1439" i="9"/>
  <c r="Z1439" i="9"/>
  <c r="AA1439" i="9"/>
  <c r="AB1439" i="9"/>
  <c r="AC1439" i="9"/>
  <c r="AD1439" i="9"/>
  <c r="AE1439" i="9"/>
  <c r="AF1439" i="9"/>
  <c r="AG1439" i="9"/>
  <c r="AH1439" i="9"/>
  <c r="AI1439" i="9"/>
  <c r="AJ1439" i="9"/>
  <c r="AK1439" i="9"/>
  <c r="AL1439" i="9"/>
  <c r="AM1439" i="9"/>
  <c r="AN1439" i="9"/>
  <c r="AO1439" i="9"/>
  <c r="AP1439" i="9"/>
  <c r="AQ1439" i="9"/>
  <c r="AR1439" i="9"/>
  <c r="AS1439" i="9"/>
  <c r="AT1439" i="9"/>
  <c r="AU1439" i="9"/>
  <c r="AV1439" i="9"/>
  <c r="AW1439" i="9"/>
  <c r="AX1439" i="9"/>
  <c r="AY1439" i="9"/>
  <c r="AZ1439" i="9"/>
  <c r="BA1439" i="9"/>
  <c r="BB1439" i="9"/>
  <c r="BC1439" i="9"/>
  <c r="BD1439" i="9"/>
  <c r="BE1439" i="9"/>
  <c r="BF1439" i="9"/>
  <c r="BG1439" i="9"/>
  <c r="BH1439" i="9"/>
  <c r="BI1439" i="9"/>
  <c r="BJ1439" i="9"/>
  <c r="BK1439" i="9"/>
  <c r="B1440" i="9"/>
  <c r="C1440" i="9"/>
  <c r="D1440" i="9"/>
  <c r="F1440" i="9" s="1"/>
  <c r="E1440" i="9"/>
  <c r="G1440" i="9"/>
  <c r="H1440" i="9"/>
  <c r="I1440" i="9"/>
  <c r="J1440" i="9"/>
  <c r="K1440" i="9"/>
  <c r="L1440" i="9"/>
  <c r="M1440" i="9"/>
  <c r="N1440" i="9"/>
  <c r="O1440" i="9"/>
  <c r="P1440" i="9"/>
  <c r="Q1440" i="9"/>
  <c r="R1440" i="9"/>
  <c r="S1440" i="9"/>
  <c r="T1440" i="9"/>
  <c r="U1440" i="9"/>
  <c r="V1440" i="9"/>
  <c r="W1440" i="9"/>
  <c r="X1440" i="9"/>
  <c r="Y1440" i="9"/>
  <c r="Z1440" i="9"/>
  <c r="AA1440" i="9"/>
  <c r="AB1440" i="9"/>
  <c r="AC1440" i="9"/>
  <c r="AD1440" i="9"/>
  <c r="AE1440" i="9"/>
  <c r="AF1440" i="9"/>
  <c r="AG1440" i="9"/>
  <c r="AH1440" i="9"/>
  <c r="AI1440" i="9"/>
  <c r="AJ1440" i="9"/>
  <c r="AK1440" i="9"/>
  <c r="AL1440" i="9"/>
  <c r="AM1440" i="9"/>
  <c r="AN1440" i="9"/>
  <c r="AO1440" i="9"/>
  <c r="AP1440" i="9"/>
  <c r="AQ1440" i="9"/>
  <c r="AR1440" i="9"/>
  <c r="AS1440" i="9"/>
  <c r="AT1440" i="9"/>
  <c r="AU1440" i="9"/>
  <c r="AV1440" i="9"/>
  <c r="AW1440" i="9"/>
  <c r="AX1440" i="9"/>
  <c r="AY1440" i="9"/>
  <c r="AZ1440" i="9"/>
  <c r="BA1440" i="9"/>
  <c r="BB1440" i="9"/>
  <c r="BC1440" i="9"/>
  <c r="BD1440" i="9"/>
  <c r="BE1440" i="9"/>
  <c r="BF1440" i="9"/>
  <c r="BG1440" i="9"/>
  <c r="BH1440" i="9"/>
  <c r="BI1440" i="9"/>
  <c r="BJ1440" i="9"/>
  <c r="BK1440" i="9"/>
  <c r="B1441" i="9"/>
  <c r="C1441" i="9"/>
  <c r="D1441" i="9"/>
  <c r="F1441" i="9" s="1"/>
  <c r="E1441" i="9"/>
  <c r="G1441" i="9"/>
  <c r="H1441" i="9"/>
  <c r="I1441" i="9"/>
  <c r="J1441" i="9"/>
  <c r="K1441" i="9"/>
  <c r="L1441" i="9"/>
  <c r="M1441" i="9"/>
  <c r="N1441" i="9"/>
  <c r="O1441" i="9"/>
  <c r="P1441" i="9"/>
  <c r="Q1441" i="9"/>
  <c r="R1441" i="9"/>
  <c r="S1441" i="9"/>
  <c r="T1441" i="9"/>
  <c r="U1441" i="9"/>
  <c r="V1441" i="9"/>
  <c r="W1441" i="9"/>
  <c r="X1441" i="9"/>
  <c r="Y1441" i="9"/>
  <c r="Z1441" i="9"/>
  <c r="AA1441" i="9"/>
  <c r="AB1441" i="9"/>
  <c r="AC1441" i="9"/>
  <c r="AD1441" i="9"/>
  <c r="AE1441" i="9"/>
  <c r="AF1441" i="9"/>
  <c r="AG1441" i="9"/>
  <c r="AH1441" i="9"/>
  <c r="AI1441" i="9"/>
  <c r="AJ1441" i="9"/>
  <c r="AK1441" i="9"/>
  <c r="AL1441" i="9"/>
  <c r="AM1441" i="9"/>
  <c r="AN1441" i="9"/>
  <c r="AO1441" i="9"/>
  <c r="AP1441" i="9"/>
  <c r="AQ1441" i="9"/>
  <c r="AR1441" i="9"/>
  <c r="AS1441" i="9"/>
  <c r="AT1441" i="9"/>
  <c r="AU1441" i="9"/>
  <c r="AV1441" i="9"/>
  <c r="AW1441" i="9"/>
  <c r="AX1441" i="9"/>
  <c r="AY1441" i="9"/>
  <c r="AZ1441" i="9"/>
  <c r="BA1441" i="9"/>
  <c r="BB1441" i="9"/>
  <c r="BC1441" i="9"/>
  <c r="BD1441" i="9"/>
  <c r="BE1441" i="9"/>
  <c r="BF1441" i="9"/>
  <c r="BG1441" i="9"/>
  <c r="BH1441" i="9"/>
  <c r="BI1441" i="9"/>
  <c r="BJ1441" i="9"/>
  <c r="BK1441" i="9"/>
  <c r="B1442" i="9"/>
  <c r="C1442" i="9"/>
  <c r="D1442" i="9"/>
  <c r="F1442" i="9" s="1"/>
  <c r="E1442" i="9"/>
  <c r="G1442" i="9"/>
  <c r="H1442" i="9"/>
  <c r="I1442" i="9"/>
  <c r="J1442" i="9"/>
  <c r="K1442" i="9"/>
  <c r="L1442" i="9"/>
  <c r="M1442" i="9"/>
  <c r="N1442" i="9"/>
  <c r="O1442" i="9"/>
  <c r="P1442" i="9"/>
  <c r="Q1442" i="9"/>
  <c r="R1442" i="9"/>
  <c r="S1442" i="9"/>
  <c r="T1442" i="9"/>
  <c r="U1442" i="9"/>
  <c r="V1442" i="9"/>
  <c r="W1442" i="9"/>
  <c r="X1442" i="9"/>
  <c r="Y1442" i="9"/>
  <c r="Z1442" i="9"/>
  <c r="AA1442" i="9"/>
  <c r="AB1442" i="9"/>
  <c r="AC1442" i="9"/>
  <c r="AD1442" i="9"/>
  <c r="AE1442" i="9"/>
  <c r="AF1442" i="9"/>
  <c r="AG1442" i="9"/>
  <c r="AH1442" i="9"/>
  <c r="AI1442" i="9"/>
  <c r="AJ1442" i="9"/>
  <c r="AK1442" i="9"/>
  <c r="AL1442" i="9"/>
  <c r="AM1442" i="9"/>
  <c r="AN1442" i="9"/>
  <c r="AO1442" i="9"/>
  <c r="AP1442" i="9"/>
  <c r="AQ1442" i="9"/>
  <c r="AR1442" i="9"/>
  <c r="AS1442" i="9"/>
  <c r="AT1442" i="9"/>
  <c r="AU1442" i="9"/>
  <c r="AV1442" i="9"/>
  <c r="AW1442" i="9"/>
  <c r="AX1442" i="9"/>
  <c r="AY1442" i="9"/>
  <c r="AZ1442" i="9"/>
  <c r="BA1442" i="9"/>
  <c r="BB1442" i="9"/>
  <c r="BC1442" i="9"/>
  <c r="BD1442" i="9"/>
  <c r="BE1442" i="9"/>
  <c r="BF1442" i="9"/>
  <c r="BG1442" i="9"/>
  <c r="BH1442" i="9"/>
  <c r="BI1442" i="9"/>
  <c r="BJ1442" i="9"/>
  <c r="BK1442" i="9"/>
  <c r="B1443" i="9"/>
  <c r="BM1443" i="9" s="1"/>
  <c r="C1443" i="9"/>
  <c r="D1443" i="9"/>
  <c r="F1443" i="9" s="1"/>
  <c r="E1443" i="9"/>
  <c r="G1443" i="9"/>
  <c r="H1443" i="9"/>
  <c r="I1443" i="9"/>
  <c r="J1443" i="9"/>
  <c r="K1443" i="9"/>
  <c r="L1443" i="9"/>
  <c r="M1443" i="9"/>
  <c r="N1443" i="9"/>
  <c r="O1443" i="9"/>
  <c r="P1443" i="9"/>
  <c r="Q1443" i="9"/>
  <c r="R1443" i="9"/>
  <c r="S1443" i="9"/>
  <c r="T1443" i="9"/>
  <c r="U1443" i="9"/>
  <c r="V1443" i="9"/>
  <c r="W1443" i="9"/>
  <c r="X1443" i="9"/>
  <c r="Y1443" i="9"/>
  <c r="Z1443" i="9"/>
  <c r="AA1443" i="9"/>
  <c r="AB1443" i="9"/>
  <c r="AC1443" i="9"/>
  <c r="AD1443" i="9"/>
  <c r="AE1443" i="9"/>
  <c r="AF1443" i="9"/>
  <c r="AG1443" i="9"/>
  <c r="AH1443" i="9"/>
  <c r="AI1443" i="9"/>
  <c r="AJ1443" i="9"/>
  <c r="AK1443" i="9"/>
  <c r="AL1443" i="9"/>
  <c r="AM1443" i="9"/>
  <c r="AN1443" i="9"/>
  <c r="AO1443" i="9"/>
  <c r="AP1443" i="9"/>
  <c r="AQ1443" i="9"/>
  <c r="AR1443" i="9"/>
  <c r="AS1443" i="9"/>
  <c r="AT1443" i="9"/>
  <c r="AU1443" i="9"/>
  <c r="AV1443" i="9"/>
  <c r="AW1443" i="9"/>
  <c r="AX1443" i="9"/>
  <c r="AY1443" i="9"/>
  <c r="AZ1443" i="9"/>
  <c r="BA1443" i="9"/>
  <c r="BB1443" i="9"/>
  <c r="BC1443" i="9"/>
  <c r="BD1443" i="9"/>
  <c r="BE1443" i="9"/>
  <c r="BF1443" i="9"/>
  <c r="BG1443" i="9"/>
  <c r="BH1443" i="9"/>
  <c r="BI1443" i="9"/>
  <c r="BJ1443" i="9"/>
  <c r="BK1443" i="9"/>
  <c r="B1444" i="9"/>
  <c r="C1444" i="9"/>
  <c r="D1444" i="9"/>
  <c r="F1444" i="9" s="1"/>
  <c r="E1444" i="9"/>
  <c r="G1444" i="9"/>
  <c r="H1444" i="9"/>
  <c r="I1444" i="9"/>
  <c r="J1444" i="9"/>
  <c r="K1444" i="9"/>
  <c r="L1444" i="9"/>
  <c r="M1444" i="9"/>
  <c r="N1444" i="9"/>
  <c r="O1444" i="9"/>
  <c r="P1444" i="9"/>
  <c r="Q1444" i="9"/>
  <c r="R1444" i="9"/>
  <c r="S1444" i="9"/>
  <c r="T1444" i="9"/>
  <c r="U1444" i="9"/>
  <c r="V1444" i="9"/>
  <c r="W1444" i="9"/>
  <c r="X1444" i="9"/>
  <c r="Y1444" i="9"/>
  <c r="Z1444" i="9"/>
  <c r="AA1444" i="9"/>
  <c r="AB1444" i="9"/>
  <c r="AC1444" i="9"/>
  <c r="AD1444" i="9"/>
  <c r="AE1444" i="9"/>
  <c r="AF1444" i="9"/>
  <c r="AG1444" i="9"/>
  <c r="AH1444" i="9"/>
  <c r="AI1444" i="9"/>
  <c r="AJ1444" i="9"/>
  <c r="AK1444" i="9"/>
  <c r="AL1444" i="9"/>
  <c r="AM1444" i="9"/>
  <c r="AN1444" i="9"/>
  <c r="AO1444" i="9"/>
  <c r="AP1444" i="9"/>
  <c r="AQ1444" i="9"/>
  <c r="AR1444" i="9"/>
  <c r="AS1444" i="9"/>
  <c r="AT1444" i="9"/>
  <c r="AU1444" i="9"/>
  <c r="AV1444" i="9"/>
  <c r="AW1444" i="9"/>
  <c r="AX1444" i="9"/>
  <c r="AY1444" i="9"/>
  <c r="AZ1444" i="9"/>
  <c r="BA1444" i="9"/>
  <c r="BB1444" i="9"/>
  <c r="BC1444" i="9"/>
  <c r="BD1444" i="9"/>
  <c r="BE1444" i="9"/>
  <c r="BF1444" i="9"/>
  <c r="BG1444" i="9"/>
  <c r="BH1444" i="9"/>
  <c r="BI1444" i="9"/>
  <c r="BJ1444" i="9"/>
  <c r="BK1444" i="9"/>
  <c r="B1445" i="9"/>
  <c r="C1445" i="9"/>
  <c r="D1445" i="9"/>
  <c r="F1445" i="9" s="1"/>
  <c r="E1445" i="9"/>
  <c r="G1445" i="9"/>
  <c r="H1445" i="9"/>
  <c r="I1445" i="9"/>
  <c r="J1445" i="9"/>
  <c r="K1445" i="9"/>
  <c r="L1445" i="9"/>
  <c r="M1445" i="9"/>
  <c r="N1445" i="9"/>
  <c r="O1445" i="9"/>
  <c r="P1445" i="9"/>
  <c r="Q1445" i="9"/>
  <c r="R1445" i="9"/>
  <c r="S1445" i="9"/>
  <c r="T1445" i="9"/>
  <c r="U1445" i="9"/>
  <c r="V1445" i="9"/>
  <c r="W1445" i="9"/>
  <c r="X1445" i="9"/>
  <c r="Y1445" i="9"/>
  <c r="Z1445" i="9"/>
  <c r="AA1445" i="9"/>
  <c r="AB1445" i="9"/>
  <c r="AC1445" i="9"/>
  <c r="AD1445" i="9"/>
  <c r="AE1445" i="9"/>
  <c r="AF1445" i="9"/>
  <c r="AG1445" i="9"/>
  <c r="AH1445" i="9"/>
  <c r="AI1445" i="9"/>
  <c r="AJ1445" i="9"/>
  <c r="AK1445" i="9"/>
  <c r="AL1445" i="9"/>
  <c r="AM1445" i="9"/>
  <c r="AN1445" i="9"/>
  <c r="AO1445" i="9"/>
  <c r="AP1445" i="9"/>
  <c r="AQ1445" i="9"/>
  <c r="AR1445" i="9"/>
  <c r="AS1445" i="9"/>
  <c r="AT1445" i="9"/>
  <c r="AU1445" i="9"/>
  <c r="AV1445" i="9"/>
  <c r="AW1445" i="9"/>
  <c r="AX1445" i="9"/>
  <c r="AY1445" i="9"/>
  <c r="AZ1445" i="9"/>
  <c r="BA1445" i="9"/>
  <c r="BB1445" i="9"/>
  <c r="BC1445" i="9"/>
  <c r="BD1445" i="9"/>
  <c r="BE1445" i="9"/>
  <c r="BF1445" i="9"/>
  <c r="BG1445" i="9"/>
  <c r="BH1445" i="9"/>
  <c r="BI1445" i="9"/>
  <c r="BJ1445" i="9"/>
  <c r="BK1445" i="9"/>
  <c r="B1446" i="9"/>
  <c r="C1446" i="9"/>
  <c r="D1446" i="9"/>
  <c r="F1446" i="9" s="1"/>
  <c r="E1446" i="9"/>
  <c r="G1446" i="9"/>
  <c r="H1446" i="9"/>
  <c r="I1446" i="9"/>
  <c r="J1446" i="9"/>
  <c r="K1446" i="9"/>
  <c r="L1446" i="9"/>
  <c r="M1446" i="9"/>
  <c r="N1446" i="9"/>
  <c r="O1446" i="9"/>
  <c r="P1446" i="9"/>
  <c r="Q1446" i="9"/>
  <c r="R1446" i="9"/>
  <c r="S1446" i="9"/>
  <c r="T1446" i="9"/>
  <c r="U1446" i="9"/>
  <c r="V1446" i="9"/>
  <c r="W1446" i="9"/>
  <c r="X1446" i="9"/>
  <c r="Y1446" i="9"/>
  <c r="Z1446" i="9"/>
  <c r="AA1446" i="9"/>
  <c r="AB1446" i="9"/>
  <c r="AC1446" i="9"/>
  <c r="AD1446" i="9"/>
  <c r="AE1446" i="9"/>
  <c r="AF1446" i="9"/>
  <c r="AG1446" i="9"/>
  <c r="AH1446" i="9"/>
  <c r="AI1446" i="9"/>
  <c r="AJ1446" i="9"/>
  <c r="AK1446" i="9"/>
  <c r="AL1446" i="9"/>
  <c r="AM1446" i="9"/>
  <c r="AN1446" i="9"/>
  <c r="AO1446" i="9"/>
  <c r="AP1446" i="9"/>
  <c r="AQ1446" i="9"/>
  <c r="AR1446" i="9"/>
  <c r="AS1446" i="9"/>
  <c r="AT1446" i="9"/>
  <c r="AU1446" i="9"/>
  <c r="AV1446" i="9"/>
  <c r="AW1446" i="9"/>
  <c r="AX1446" i="9"/>
  <c r="AY1446" i="9"/>
  <c r="AZ1446" i="9"/>
  <c r="BA1446" i="9"/>
  <c r="BB1446" i="9"/>
  <c r="BC1446" i="9"/>
  <c r="BD1446" i="9"/>
  <c r="BE1446" i="9"/>
  <c r="BF1446" i="9"/>
  <c r="BG1446" i="9"/>
  <c r="BH1446" i="9"/>
  <c r="BI1446" i="9"/>
  <c r="BJ1446" i="9"/>
  <c r="BK1446" i="9"/>
  <c r="B1447" i="9"/>
  <c r="BO1447" i="9" s="1"/>
  <c r="C1447" i="9"/>
  <c r="D1447" i="9"/>
  <c r="F1447" i="9" s="1"/>
  <c r="E1447" i="9"/>
  <c r="G1447" i="9"/>
  <c r="H1447" i="9"/>
  <c r="I1447" i="9"/>
  <c r="J1447" i="9"/>
  <c r="K1447" i="9"/>
  <c r="L1447" i="9"/>
  <c r="M1447" i="9"/>
  <c r="N1447" i="9"/>
  <c r="O1447" i="9"/>
  <c r="P1447" i="9"/>
  <c r="Q1447" i="9"/>
  <c r="R1447" i="9"/>
  <c r="S1447" i="9"/>
  <c r="T1447" i="9"/>
  <c r="U1447" i="9"/>
  <c r="V1447" i="9"/>
  <c r="W1447" i="9"/>
  <c r="X1447" i="9"/>
  <c r="Y1447" i="9"/>
  <c r="Z1447" i="9"/>
  <c r="AA1447" i="9"/>
  <c r="AB1447" i="9"/>
  <c r="AC1447" i="9"/>
  <c r="AD1447" i="9"/>
  <c r="AE1447" i="9"/>
  <c r="AF1447" i="9"/>
  <c r="AG1447" i="9"/>
  <c r="AH1447" i="9"/>
  <c r="AI1447" i="9"/>
  <c r="AJ1447" i="9"/>
  <c r="AK1447" i="9"/>
  <c r="AL1447" i="9"/>
  <c r="AM1447" i="9"/>
  <c r="AN1447" i="9"/>
  <c r="AO1447" i="9"/>
  <c r="AP1447" i="9"/>
  <c r="AQ1447" i="9"/>
  <c r="AR1447" i="9"/>
  <c r="AS1447" i="9"/>
  <c r="AT1447" i="9"/>
  <c r="AU1447" i="9"/>
  <c r="AV1447" i="9"/>
  <c r="AW1447" i="9"/>
  <c r="AX1447" i="9"/>
  <c r="AY1447" i="9"/>
  <c r="AZ1447" i="9"/>
  <c r="BA1447" i="9"/>
  <c r="BB1447" i="9"/>
  <c r="BC1447" i="9"/>
  <c r="BD1447" i="9"/>
  <c r="BE1447" i="9"/>
  <c r="BF1447" i="9"/>
  <c r="BG1447" i="9"/>
  <c r="BH1447" i="9"/>
  <c r="BI1447" i="9"/>
  <c r="BJ1447" i="9"/>
  <c r="BK1447" i="9"/>
  <c r="B1448" i="9"/>
  <c r="BN1448" i="9" s="1"/>
  <c r="C1448" i="9"/>
  <c r="D1448" i="9"/>
  <c r="F1448" i="9" s="1"/>
  <c r="E1448" i="9"/>
  <c r="G1448" i="9"/>
  <c r="H1448" i="9"/>
  <c r="I1448" i="9"/>
  <c r="J1448" i="9"/>
  <c r="K1448" i="9"/>
  <c r="L1448" i="9"/>
  <c r="M1448" i="9"/>
  <c r="N1448" i="9"/>
  <c r="O1448" i="9"/>
  <c r="P1448" i="9"/>
  <c r="Q1448" i="9"/>
  <c r="R1448" i="9"/>
  <c r="S1448" i="9"/>
  <c r="T1448" i="9"/>
  <c r="U1448" i="9"/>
  <c r="V1448" i="9"/>
  <c r="W1448" i="9"/>
  <c r="X1448" i="9"/>
  <c r="Y1448" i="9"/>
  <c r="Z1448" i="9"/>
  <c r="AA1448" i="9"/>
  <c r="AB1448" i="9"/>
  <c r="AC1448" i="9"/>
  <c r="AD1448" i="9"/>
  <c r="AE1448" i="9"/>
  <c r="AF1448" i="9"/>
  <c r="AG1448" i="9"/>
  <c r="AH1448" i="9"/>
  <c r="AI1448" i="9"/>
  <c r="AJ1448" i="9"/>
  <c r="AK1448" i="9"/>
  <c r="AL1448" i="9"/>
  <c r="AM1448" i="9"/>
  <c r="AN1448" i="9"/>
  <c r="AO1448" i="9"/>
  <c r="AP1448" i="9"/>
  <c r="AQ1448" i="9"/>
  <c r="AR1448" i="9"/>
  <c r="AS1448" i="9"/>
  <c r="AT1448" i="9"/>
  <c r="AU1448" i="9"/>
  <c r="AV1448" i="9"/>
  <c r="AW1448" i="9"/>
  <c r="AX1448" i="9"/>
  <c r="AY1448" i="9"/>
  <c r="AZ1448" i="9"/>
  <c r="BA1448" i="9"/>
  <c r="BB1448" i="9"/>
  <c r="BC1448" i="9"/>
  <c r="BD1448" i="9"/>
  <c r="BE1448" i="9"/>
  <c r="BF1448" i="9"/>
  <c r="BG1448" i="9"/>
  <c r="BH1448" i="9"/>
  <c r="BI1448" i="9"/>
  <c r="BJ1448" i="9"/>
  <c r="BK1448" i="9"/>
  <c r="B1449" i="9"/>
  <c r="BN1449" i="9" s="1"/>
  <c r="C1449" i="9"/>
  <c r="D1449" i="9"/>
  <c r="F1449" i="9" s="1"/>
  <c r="E1449" i="9"/>
  <c r="G1449" i="9"/>
  <c r="H1449" i="9"/>
  <c r="I1449" i="9"/>
  <c r="J1449" i="9"/>
  <c r="K1449" i="9"/>
  <c r="L1449" i="9"/>
  <c r="M1449" i="9"/>
  <c r="N1449" i="9"/>
  <c r="O1449" i="9"/>
  <c r="P1449" i="9"/>
  <c r="Q1449" i="9"/>
  <c r="R1449" i="9"/>
  <c r="S1449" i="9"/>
  <c r="T1449" i="9"/>
  <c r="U1449" i="9"/>
  <c r="V1449" i="9"/>
  <c r="W1449" i="9"/>
  <c r="X1449" i="9"/>
  <c r="Y1449" i="9"/>
  <c r="Z1449" i="9"/>
  <c r="AA1449" i="9"/>
  <c r="AB1449" i="9"/>
  <c r="AC1449" i="9"/>
  <c r="AD1449" i="9"/>
  <c r="AE1449" i="9"/>
  <c r="AF1449" i="9"/>
  <c r="AG1449" i="9"/>
  <c r="AH1449" i="9"/>
  <c r="AI1449" i="9"/>
  <c r="AJ1449" i="9"/>
  <c r="AK1449" i="9"/>
  <c r="AL1449" i="9"/>
  <c r="AM1449" i="9"/>
  <c r="AN1449" i="9"/>
  <c r="AO1449" i="9"/>
  <c r="AP1449" i="9"/>
  <c r="AQ1449" i="9"/>
  <c r="AR1449" i="9"/>
  <c r="AS1449" i="9"/>
  <c r="AT1449" i="9"/>
  <c r="AU1449" i="9"/>
  <c r="AV1449" i="9"/>
  <c r="AW1449" i="9"/>
  <c r="AX1449" i="9"/>
  <c r="AY1449" i="9"/>
  <c r="AZ1449" i="9"/>
  <c r="BA1449" i="9"/>
  <c r="BB1449" i="9"/>
  <c r="BC1449" i="9"/>
  <c r="BD1449" i="9"/>
  <c r="BE1449" i="9"/>
  <c r="BF1449" i="9"/>
  <c r="BG1449" i="9"/>
  <c r="BH1449" i="9"/>
  <c r="BI1449" i="9"/>
  <c r="BJ1449" i="9"/>
  <c r="BK1449" i="9"/>
  <c r="B1450" i="9"/>
  <c r="BL1450" i="9" s="1"/>
  <c r="C1450" i="9"/>
  <c r="D1450" i="9"/>
  <c r="F1450" i="9" s="1"/>
  <c r="E1450" i="9"/>
  <c r="G1450" i="9"/>
  <c r="H1450" i="9"/>
  <c r="I1450" i="9"/>
  <c r="J1450" i="9"/>
  <c r="K1450" i="9"/>
  <c r="L1450" i="9"/>
  <c r="M1450" i="9"/>
  <c r="N1450" i="9"/>
  <c r="O1450" i="9"/>
  <c r="P1450" i="9"/>
  <c r="Q1450" i="9"/>
  <c r="R1450" i="9"/>
  <c r="S1450" i="9"/>
  <c r="T1450" i="9"/>
  <c r="U1450" i="9"/>
  <c r="V1450" i="9"/>
  <c r="W1450" i="9"/>
  <c r="X1450" i="9"/>
  <c r="Y1450" i="9"/>
  <c r="Z1450" i="9"/>
  <c r="AA1450" i="9"/>
  <c r="AB1450" i="9"/>
  <c r="AC1450" i="9"/>
  <c r="AD1450" i="9"/>
  <c r="AE1450" i="9"/>
  <c r="AF1450" i="9"/>
  <c r="AG1450" i="9"/>
  <c r="AH1450" i="9"/>
  <c r="AI1450" i="9"/>
  <c r="AJ1450" i="9"/>
  <c r="AK1450" i="9"/>
  <c r="AL1450" i="9"/>
  <c r="AM1450" i="9"/>
  <c r="AN1450" i="9"/>
  <c r="AO1450" i="9"/>
  <c r="AP1450" i="9"/>
  <c r="AQ1450" i="9"/>
  <c r="AR1450" i="9"/>
  <c r="AS1450" i="9"/>
  <c r="AT1450" i="9"/>
  <c r="AU1450" i="9"/>
  <c r="AV1450" i="9"/>
  <c r="AW1450" i="9"/>
  <c r="AX1450" i="9"/>
  <c r="AY1450" i="9"/>
  <c r="AZ1450" i="9"/>
  <c r="BA1450" i="9"/>
  <c r="BB1450" i="9"/>
  <c r="BC1450" i="9"/>
  <c r="BD1450" i="9"/>
  <c r="BE1450" i="9"/>
  <c r="BF1450" i="9"/>
  <c r="BG1450" i="9"/>
  <c r="BH1450" i="9"/>
  <c r="BI1450" i="9"/>
  <c r="BJ1450" i="9"/>
  <c r="BK1450" i="9"/>
  <c r="B1451" i="9"/>
  <c r="BL1451" i="9" s="1"/>
  <c r="C1451" i="9"/>
  <c r="D1451" i="9"/>
  <c r="F1451" i="9" s="1"/>
  <c r="E1451" i="9"/>
  <c r="G1451" i="9"/>
  <c r="H1451" i="9"/>
  <c r="I1451" i="9"/>
  <c r="J1451" i="9"/>
  <c r="K1451" i="9"/>
  <c r="L1451" i="9"/>
  <c r="M1451" i="9"/>
  <c r="N1451" i="9"/>
  <c r="O1451" i="9"/>
  <c r="P1451" i="9"/>
  <c r="Q1451" i="9"/>
  <c r="R1451" i="9"/>
  <c r="S1451" i="9"/>
  <c r="T1451" i="9"/>
  <c r="U1451" i="9"/>
  <c r="V1451" i="9"/>
  <c r="W1451" i="9"/>
  <c r="X1451" i="9"/>
  <c r="Y1451" i="9"/>
  <c r="Z1451" i="9"/>
  <c r="AA1451" i="9"/>
  <c r="AB1451" i="9"/>
  <c r="AC1451" i="9"/>
  <c r="AD1451" i="9"/>
  <c r="AE1451" i="9"/>
  <c r="AF1451" i="9"/>
  <c r="AG1451" i="9"/>
  <c r="AH1451" i="9"/>
  <c r="AI1451" i="9"/>
  <c r="AJ1451" i="9"/>
  <c r="AK1451" i="9"/>
  <c r="AL1451" i="9"/>
  <c r="AM1451" i="9"/>
  <c r="AN1451" i="9"/>
  <c r="AO1451" i="9"/>
  <c r="AP1451" i="9"/>
  <c r="AQ1451" i="9"/>
  <c r="AR1451" i="9"/>
  <c r="AS1451" i="9"/>
  <c r="AT1451" i="9"/>
  <c r="AU1451" i="9"/>
  <c r="AV1451" i="9"/>
  <c r="AW1451" i="9"/>
  <c r="AX1451" i="9"/>
  <c r="AY1451" i="9"/>
  <c r="AZ1451" i="9"/>
  <c r="BA1451" i="9"/>
  <c r="BB1451" i="9"/>
  <c r="BC1451" i="9"/>
  <c r="BD1451" i="9"/>
  <c r="BE1451" i="9"/>
  <c r="BF1451" i="9"/>
  <c r="BG1451" i="9"/>
  <c r="BH1451" i="9"/>
  <c r="BI1451" i="9"/>
  <c r="BJ1451" i="9"/>
  <c r="BK1451" i="9"/>
  <c r="B1452" i="9"/>
  <c r="BP1452" i="9" s="1"/>
  <c r="C1452" i="9"/>
  <c r="D1452" i="9"/>
  <c r="F1452" i="9" s="1"/>
  <c r="E1452" i="9"/>
  <c r="G1452" i="9"/>
  <c r="H1452" i="9"/>
  <c r="I1452" i="9"/>
  <c r="J1452" i="9"/>
  <c r="K1452" i="9"/>
  <c r="L1452" i="9"/>
  <c r="M1452" i="9"/>
  <c r="N1452" i="9"/>
  <c r="O1452" i="9"/>
  <c r="P1452" i="9"/>
  <c r="Q1452" i="9"/>
  <c r="R1452" i="9"/>
  <c r="S1452" i="9"/>
  <c r="T1452" i="9"/>
  <c r="U1452" i="9"/>
  <c r="V1452" i="9"/>
  <c r="W1452" i="9"/>
  <c r="X1452" i="9"/>
  <c r="Y1452" i="9"/>
  <c r="Z1452" i="9"/>
  <c r="AA1452" i="9"/>
  <c r="AB1452" i="9"/>
  <c r="AC1452" i="9"/>
  <c r="AD1452" i="9"/>
  <c r="AE1452" i="9"/>
  <c r="AF1452" i="9"/>
  <c r="AG1452" i="9"/>
  <c r="AH1452" i="9"/>
  <c r="AI1452" i="9"/>
  <c r="AJ1452" i="9"/>
  <c r="AK1452" i="9"/>
  <c r="AL1452" i="9"/>
  <c r="AM1452" i="9"/>
  <c r="AN1452" i="9"/>
  <c r="AO1452" i="9"/>
  <c r="AP1452" i="9"/>
  <c r="AQ1452" i="9"/>
  <c r="AR1452" i="9"/>
  <c r="AS1452" i="9"/>
  <c r="AT1452" i="9"/>
  <c r="AU1452" i="9"/>
  <c r="AV1452" i="9"/>
  <c r="AW1452" i="9"/>
  <c r="AX1452" i="9"/>
  <c r="AY1452" i="9"/>
  <c r="AZ1452" i="9"/>
  <c r="BA1452" i="9"/>
  <c r="BB1452" i="9"/>
  <c r="BC1452" i="9"/>
  <c r="BD1452" i="9"/>
  <c r="BE1452" i="9"/>
  <c r="BF1452" i="9"/>
  <c r="BG1452" i="9"/>
  <c r="BH1452" i="9"/>
  <c r="BI1452" i="9"/>
  <c r="BJ1452" i="9"/>
  <c r="BK1452" i="9"/>
  <c r="B1453" i="9"/>
  <c r="BN1453" i="9" s="1"/>
  <c r="C1453" i="9"/>
  <c r="D1453" i="9"/>
  <c r="F1453" i="9" s="1"/>
  <c r="E1453" i="9"/>
  <c r="G1453" i="9"/>
  <c r="H1453" i="9"/>
  <c r="I1453" i="9"/>
  <c r="J1453" i="9"/>
  <c r="K1453" i="9"/>
  <c r="L1453" i="9"/>
  <c r="M1453" i="9"/>
  <c r="N1453" i="9"/>
  <c r="O1453" i="9"/>
  <c r="P1453" i="9"/>
  <c r="Q1453" i="9"/>
  <c r="R1453" i="9"/>
  <c r="S1453" i="9"/>
  <c r="T1453" i="9"/>
  <c r="U1453" i="9"/>
  <c r="V1453" i="9"/>
  <c r="W1453" i="9"/>
  <c r="X1453" i="9"/>
  <c r="Y1453" i="9"/>
  <c r="Z1453" i="9"/>
  <c r="AA1453" i="9"/>
  <c r="AB1453" i="9"/>
  <c r="AC1453" i="9"/>
  <c r="AD1453" i="9"/>
  <c r="AE1453" i="9"/>
  <c r="AF1453" i="9"/>
  <c r="AG1453" i="9"/>
  <c r="AH1453" i="9"/>
  <c r="AI1453" i="9"/>
  <c r="AJ1453" i="9"/>
  <c r="AK1453" i="9"/>
  <c r="AL1453" i="9"/>
  <c r="AM1453" i="9"/>
  <c r="AN1453" i="9"/>
  <c r="AO1453" i="9"/>
  <c r="AP1453" i="9"/>
  <c r="AQ1453" i="9"/>
  <c r="AR1453" i="9"/>
  <c r="AS1453" i="9"/>
  <c r="AT1453" i="9"/>
  <c r="AU1453" i="9"/>
  <c r="AV1453" i="9"/>
  <c r="AW1453" i="9"/>
  <c r="AX1453" i="9"/>
  <c r="AY1453" i="9"/>
  <c r="AZ1453" i="9"/>
  <c r="BA1453" i="9"/>
  <c r="BB1453" i="9"/>
  <c r="BC1453" i="9"/>
  <c r="BD1453" i="9"/>
  <c r="BE1453" i="9"/>
  <c r="BF1453" i="9"/>
  <c r="BG1453" i="9"/>
  <c r="BH1453" i="9"/>
  <c r="BI1453" i="9"/>
  <c r="BJ1453" i="9"/>
  <c r="BK1453" i="9"/>
  <c r="B1454" i="9"/>
  <c r="BO1454" i="9" s="1"/>
  <c r="C1454" i="9"/>
  <c r="D1454" i="9"/>
  <c r="F1454" i="9" s="1"/>
  <c r="E1454" i="9"/>
  <c r="G1454" i="9"/>
  <c r="H1454" i="9"/>
  <c r="I1454" i="9"/>
  <c r="J1454" i="9"/>
  <c r="K1454" i="9"/>
  <c r="L1454" i="9"/>
  <c r="M1454" i="9"/>
  <c r="N1454" i="9"/>
  <c r="O1454" i="9"/>
  <c r="P1454" i="9"/>
  <c r="Q1454" i="9"/>
  <c r="R1454" i="9"/>
  <c r="S1454" i="9"/>
  <c r="T1454" i="9"/>
  <c r="U1454" i="9"/>
  <c r="V1454" i="9"/>
  <c r="W1454" i="9"/>
  <c r="X1454" i="9"/>
  <c r="Y1454" i="9"/>
  <c r="Z1454" i="9"/>
  <c r="AA1454" i="9"/>
  <c r="AB1454" i="9"/>
  <c r="AC1454" i="9"/>
  <c r="AD1454" i="9"/>
  <c r="AE1454" i="9"/>
  <c r="AF1454" i="9"/>
  <c r="AG1454" i="9"/>
  <c r="AH1454" i="9"/>
  <c r="AI1454" i="9"/>
  <c r="AJ1454" i="9"/>
  <c r="AK1454" i="9"/>
  <c r="AL1454" i="9"/>
  <c r="AM1454" i="9"/>
  <c r="AN1454" i="9"/>
  <c r="AO1454" i="9"/>
  <c r="AP1454" i="9"/>
  <c r="AQ1454" i="9"/>
  <c r="AR1454" i="9"/>
  <c r="AS1454" i="9"/>
  <c r="AT1454" i="9"/>
  <c r="AU1454" i="9"/>
  <c r="AV1454" i="9"/>
  <c r="AW1454" i="9"/>
  <c r="AX1454" i="9"/>
  <c r="AY1454" i="9"/>
  <c r="AZ1454" i="9"/>
  <c r="BA1454" i="9"/>
  <c r="BB1454" i="9"/>
  <c r="BC1454" i="9"/>
  <c r="BD1454" i="9"/>
  <c r="BE1454" i="9"/>
  <c r="BF1454" i="9"/>
  <c r="BG1454" i="9"/>
  <c r="BH1454" i="9"/>
  <c r="BI1454" i="9"/>
  <c r="BJ1454" i="9"/>
  <c r="BK1454" i="9"/>
  <c r="B1455" i="9"/>
  <c r="C1455" i="9"/>
  <c r="D1455" i="9"/>
  <c r="F1455" i="9" s="1"/>
  <c r="E1455" i="9"/>
  <c r="G1455" i="9"/>
  <c r="H1455" i="9"/>
  <c r="I1455" i="9"/>
  <c r="J1455" i="9"/>
  <c r="K1455" i="9"/>
  <c r="L1455" i="9"/>
  <c r="M1455" i="9"/>
  <c r="N1455" i="9"/>
  <c r="O1455" i="9"/>
  <c r="P1455" i="9"/>
  <c r="Q1455" i="9"/>
  <c r="R1455" i="9"/>
  <c r="S1455" i="9"/>
  <c r="T1455" i="9"/>
  <c r="U1455" i="9"/>
  <c r="V1455" i="9"/>
  <c r="W1455" i="9"/>
  <c r="X1455" i="9"/>
  <c r="Y1455" i="9"/>
  <c r="Z1455" i="9"/>
  <c r="AA1455" i="9"/>
  <c r="AB1455" i="9"/>
  <c r="AC1455" i="9"/>
  <c r="AD1455" i="9"/>
  <c r="AE1455" i="9"/>
  <c r="AF1455" i="9"/>
  <c r="AG1455" i="9"/>
  <c r="AH1455" i="9"/>
  <c r="AI1455" i="9"/>
  <c r="AJ1455" i="9"/>
  <c r="AK1455" i="9"/>
  <c r="AL1455" i="9"/>
  <c r="AM1455" i="9"/>
  <c r="AN1455" i="9"/>
  <c r="AO1455" i="9"/>
  <c r="AP1455" i="9"/>
  <c r="AQ1455" i="9"/>
  <c r="AR1455" i="9"/>
  <c r="AS1455" i="9"/>
  <c r="AT1455" i="9"/>
  <c r="AU1455" i="9"/>
  <c r="AV1455" i="9"/>
  <c r="AW1455" i="9"/>
  <c r="AX1455" i="9"/>
  <c r="AY1455" i="9"/>
  <c r="AZ1455" i="9"/>
  <c r="BA1455" i="9"/>
  <c r="BB1455" i="9"/>
  <c r="BC1455" i="9"/>
  <c r="BD1455" i="9"/>
  <c r="BE1455" i="9"/>
  <c r="BF1455" i="9"/>
  <c r="BG1455" i="9"/>
  <c r="BH1455" i="9"/>
  <c r="BI1455" i="9"/>
  <c r="BJ1455" i="9"/>
  <c r="BK1455" i="9"/>
  <c r="B1456" i="9"/>
  <c r="BL1456" i="9" s="1"/>
  <c r="C1456" i="9"/>
  <c r="D1456" i="9"/>
  <c r="F1456" i="9" s="1"/>
  <c r="E1456" i="9"/>
  <c r="G1456" i="9"/>
  <c r="H1456" i="9"/>
  <c r="I1456" i="9"/>
  <c r="J1456" i="9"/>
  <c r="K1456" i="9"/>
  <c r="L1456" i="9"/>
  <c r="M1456" i="9"/>
  <c r="N1456" i="9"/>
  <c r="O1456" i="9"/>
  <c r="P1456" i="9"/>
  <c r="Q1456" i="9"/>
  <c r="R1456" i="9"/>
  <c r="S1456" i="9"/>
  <c r="T1456" i="9"/>
  <c r="U1456" i="9"/>
  <c r="V1456" i="9"/>
  <c r="W1456" i="9"/>
  <c r="X1456" i="9"/>
  <c r="Y1456" i="9"/>
  <c r="Z1456" i="9"/>
  <c r="AA1456" i="9"/>
  <c r="AB1456" i="9"/>
  <c r="AC1456" i="9"/>
  <c r="AD1456" i="9"/>
  <c r="AE1456" i="9"/>
  <c r="AF1456" i="9"/>
  <c r="AG1456" i="9"/>
  <c r="AH1456" i="9"/>
  <c r="AI1456" i="9"/>
  <c r="AJ1456" i="9"/>
  <c r="AK1456" i="9"/>
  <c r="AL1456" i="9"/>
  <c r="AM1456" i="9"/>
  <c r="AN1456" i="9"/>
  <c r="AO1456" i="9"/>
  <c r="AP1456" i="9"/>
  <c r="AQ1456" i="9"/>
  <c r="AR1456" i="9"/>
  <c r="AS1456" i="9"/>
  <c r="AT1456" i="9"/>
  <c r="AU1456" i="9"/>
  <c r="AV1456" i="9"/>
  <c r="AW1456" i="9"/>
  <c r="AX1456" i="9"/>
  <c r="AY1456" i="9"/>
  <c r="AZ1456" i="9"/>
  <c r="BA1456" i="9"/>
  <c r="BB1456" i="9"/>
  <c r="BC1456" i="9"/>
  <c r="BD1456" i="9"/>
  <c r="BE1456" i="9"/>
  <c r="BF1456" i="9"/>
  <c r="BG1456" i="9"/>
  <c r="BH1456" i="9"/>
  <c r="BI1456" i="9"/>
  <c r="BJ1456" i="9"/>
  <c r="BK1456" i="9"/>
  <c r="B1457" i="9"/>
  <c r="C1457" i="9"/>
  <c r="D1457" i="9"/>
  <c r="F1457" i="9" s="1"/>
  <c r="E1457" i="9"/>
  <c r="G1457" i="9"/>
  <c r="H1457" i="9"/>
  <c r="I1457" i="9"/>
  <c r="J1457" i="9"/>
  <c r="K1457" i="9"/>
  <c r="L1457" i="9"/>
  <c r="M1457" i="9"/>
  <c r="N1457" i="9"/>
  <c r="O1457" i="9"/>
  <c r="P1457" i="9"/>
  <c r="Q1457" i="9"/>
  <c r="R1457" i="9"/>
  <c r="S1457" i="9"/>
  <c r="T1457" i="9"/>
  <c r="U1457" i="9"/>
  <c r="V1457" i="9"/>
  <c r="W1457" i="9"/>
  <c r="X1457" i="9"/>
  <c r="Y1457" i="9"/>
  <c r="Z1457" i="9"/>
  <c r="AA1457" i="9"/>
  <c r="AB1457" i="9"/>
  <c r="AC1457" i="9"/>
  <c r="AD1457" i="9"/>
  <c r="AE1457" i="9"/>
  <c r="AF1457" i="9"/>
  <c r="AG1457" i="9"/>
  <c r="AH1457" i="9"/>
  <c r="AI1457" i="9"/>
  <c r="AJ1457" i="9"/>
  <c r="AK1457" i="9"/>
  <c r="AL1457" i="9"/>
  <c r="AM1457" i="9"/>
  <c r="AN1457" i="9"/>
  <c r="AO1457" i="9"/>
  <c r="AP1457" i="9"/>
  <c r="AQ1457" i="9"/>
  <c r="AR1457" i="9"/>
  <c r="AS1457" i="9"/>
  <c r="AT1457" i="9"/>
  <c r="AU1457" i="9"/>
  <c r="AV1457" i="9"/>
  <c r="AW1457" i="9"/>
  <c r="AX1457" i="9"/>
  <c r="AY1457" i="9"/>
  <c r="AZ1457" i="9"/>
  <c r="BA1457" i="9"/>
  <c r="BB1457" i="9"/>
  <c r="BC1457" i="9"/>
  <c r="BD1457" i="9"/>
  <c r="BE1457" i="9"/>
  <c r="BF1457" i="9"/>
  <c r="BG1457" i="9"/>
  <c r="BH1457" i="9"/>
  <c r="BI1457" i="9"/>
  <c r="BJ1457" i="9"/>
  <c r="BK1457" i="9"/>
  <c r="B1458" i="9"/>
  <c r="C1458" i="9"/>
  <c r="D1458" i="9"/>
  <c r="F1458" i="9" s="1"/>
  <c r="E1458" i="9"/>
  <c r="G1458" i="9"/>
  <c r="H1458" i="9"/>
  <c r="I1458" i="9"/>
  <c r="J1458" i="9"/>
  <c r="K1458" i="9"/>
  <c r="L1458" i="9"/>
  <c r="M1458" i="9"/>
  <c r="N1458" i="9"/>
  <c r="O1458" i="9"/>
  <c r="P1458" i="9"/>
  <c r="Q1458" i="9"/>
  <c r="R1458" i="9"/>
  <c r="S1458" i="9"/>
  <c r="T1458" i="9"/>
  <c r="U1458" i="9"/>
  <c r="V1458" i="9"/>
  <c r="W1458" i="9"/>
  <c r="X1458" i="9"/>
  <c r="Y1458" i="9"/>
  <c r="Z1458" i="9"/>
  <c r="AA1458" i="9"/>
  <c r="AB1458" i="9"/>
  <c r="AC1458" i="9"/>
  <c r="AD1458" i="9"/>
  <c r="AE1458" i="9"/>
  <c r="AF1458" i="9"/>
  <c r="AG1458" i="9"/>
  <c r="AH1458" i="9"/>
  <c r="AI1458" i="9"/>
  <c r="AJ1458" i="9"/>
  <c r="AK1458" i="9"/>
  <c r="AL1458" i="9"/>
  <c r="AM1458" i="9"/>
  <c r="AN1458" i="9"/>
  <c r="AO1458" i="9"/>
  <c r="AP1458" i="9"/>
  <c r="AQ1458" i="9"/>
  <c r="AR1458" i="9"/>
  <c r="AS1458" i="9"/>
  <c r="AT1458" i="9"/>
  <c r="AU1458" i="9"/>
  <c r="AV1458" i="9"/>
  <c r="AW1458" i="9"/>
  <c r="AX1458" i="9"/>
  <c r="AY1458" i="9"/>
  <c r="AZ1458" i="9"/>
  <c r="BA1458" i="9"/>
  <c r="BB1458" i="9"/>
  <c r="BC1458" i="9"/>
  <c r="BD1458" i="9"/>
  <c r="BE1458" i="9"/>
  <c r="BF1458" i="9"/>
  <c r="BG1458" i="9"/>
  <c r="BH1458" i="9"/>
  <c r="BI1458" i="9"/>
  <c r="BJ1458" i="9"/>
  <c r="BK1458" i="9"/>
  <c r="B1459" i="9"/>
  <c r="C1459" i="9"/>
  <c r="D1459" i="9"/>
  <c r="F1459" i="9" s="1"/>
  <c r="E1459" i="9"/>
  <c r="G1459" i="9"/>
  <c r="H1459" i="9"/>
  <c r="I1459" i="9"/>
  <c r="J1459" i="9"/>
  <c r="K1459" i="9"/>
  <c r="L1459" i="9"/>
  <c r="M1459" i="9"/>
  <c r="N1459" i="9"/>
  <c r="O1459" i="9"/>
  <c r="P1459" i="9"/>
  <c r="Q1459" i="9"/>
  <c r="R1459" i="9"/>
  <c r="S1459" i="9"/>
  <c r="T1459" i="9"/>
  <c r="U1459" i="9"/>
  <c r="V1459" i="9"/>
  <c r="W1459" i="9"/>
  <c r="X1459" i="9"/>
  <c r="Y1459" i="9"/>
  <c r="Z1459" i="9"/>
  <c r="AA1459" i="9"/>
  <c r="AB1459" i="9"/>
  <c r="AC1459" i="9"/>
  <c r="AD1459" i="9"/>
  <c r="AE1459" i="9"/>
  <c r="AF1459" i="9"/>
  <c r="AG1459" i="9"/>
  <c r="AH1459" i="9"/>
  <c r="AI1459" i="9"/>
  <c r="AJ1459" i="9"/>
  <c r="AK1459" i="9"/>
  <c r="AL1459" i="9"/>
  <c r="AM1459" i="9"/>
  <c r="AN1459" i="9"/>
  <c r="AO1459" i="9"/>
  <c r="AP1459" i="9"/>
  <c r="AQ1459" i="9"/>
  <c r="AR1459" i="9"/>
  <c r="AS1459" i="9"/>
  <c r="AT1459" i="9"/>
  <c r="AU1459" i="9"/>
  <c r="AV1459" i="9"/>
  <c r="AW1459" i="9"/>
  <c r="AX1459" i="9"/>
  <c r="AY1459" i="9"/>
  <c r="AZ1459" i="9"/>
  <c r="BA1459" i="9"/>
  <c r="BB1459" i="9"/>
  <c r="BC1459" i="9"/>
  <c r="BD1459" i="9"/>
  <c r="BE1459" i="9"/>
  <c r="BF1459" i="9"/>
  <c r="BG1459" i="9"/>
  <c r="BH1459" i="9"/>
  <c r="BI1459" i="9"/>
  <c r="BJ1459" i="9"/>
  <c r="BK1459" i="9"/>
  <c r="B1460" i="9"/>
  <c r="C1460" i="9"/>
  <c r="D1460" i="9"/>
  <c r="F1460" i="9" s="1"/>
  <c r="E1460" i="9"/>
  <c r="G1460" i="9"/>
  <c r="H1460" i="9"/>
  <c r="I1460" i="9"/>
  <c r="J1460" i="9"/>
  <c r="K1460" i="9"/>
  <c r="L1460" i="9"/>
  <c r="M1460" i="9"/>
  <c r="N1460" i="9"/>
  <c r="O1460" i="9"/>
  <c r="P1460" i="9"/>
  <c r="Q1460" i="9"/>
  <c r="R1460" i="9"/>
  <c r="S1460" i="9"/>
  <c r="T1460" i="9"/>
  <c r="U1460" i="9"/>
  <c r="V1460" i="9"/>
  <c r="W1460" i="9"/>
  <c r="X1460" i="9"/>
  <c r="Y1460" i="9"/>
  <c r="Z1460" i="9"/>
  <c r="AA1460" i="9"/>
  <c r="AB1460" i="9"/>
  <c r="AC1460" i="9"/>
  <c r="AD1460" i="9"/>
  <c r="AE1460" i="9"/>
  <c r="AF1460" i="9"/>
  <c r="AG1460" i="9"/>
  <c r="AH1460" i="9"/>
  <c r="AI1460" i="9"/>
  <c r="AJ1460" i="9"/>
  <c r="AK1460" i="9"/>
  <c r="AL1460" i="9"/>
  <c r="AM1460" i="9"/>
  <c r="AN1460" i="9"/>
  <c r="AO1460" i="9"/>
  <c r="AP1460" i="9"/>
  <c r="AQ1460" i="9"/>
  <c r="AR1460" i="9"/>
  <c r="AS1460" i="9"/>
  <c r="AT1460" i="9"/>
  <c r="AU1460" i="9"/>
  <c r="AV1460" i="9"/>
  <c r="AW1460" i="9"/>
  <c r="AX1460" i="9"/>
  <c r="AY1460" i="9"/>
  <c r="AZ1460" i="9"/>
  <c r="BA1460" i="9"/>
  <c r="BB1460" i="9"/>
  <c r="BC1460" i="9"/>
  <c r="BD1460" i="9"/>
  <c r="BE1460" i="9"/>
  <c r="BF1460" i="9"/>
  <c r="BG1460" i="9"/>
  <c r="BH1460" i="9"/>
  <c r="BI1460" i="9"/>
  <c r="BJ1460" i="9"/>
  <c r="BK1460" i="9"/>
  <c r="B1461" i="9"/>
  <c r="C1461" i="9"/>
  <c r="D1461" i="9"/>
  <c r="F1461" i="9" s="1"/>
  <c r="E1461" i="9"/>
  <c r="G1461" i="9"/>
  <c r="H1461" i="9"/>
  <c r="I1461" i="9"/>
  <c r="J1461" i="9"/>
  <c r="K1461" i="9"/>
  <c r="L1461" i="9"/>
  <c r="M1461" i="9"/>
  <c r="N1461" i="9"/>
  <c r="O1461" i="9"/>
  <c r="P1461" i="9"/>
  <c r="Q1461" i="9"/>
  <c r="R1461" i="9"/>
  <c r="S1461" i="9"/>
  <c r="T1461" i="9"/>
  <c r="U1461" i="9"/>
  <c r="V1461" i="9"/>
  <c r="W1461" i="9"/>
  <c r="X1461" i="9"/>
  <c r="Y1461" i="9"/>
  <c r="Z1461" i="9"/>
  <c r="AA1461" i="9"/>
  <c r="AB1461" i="9"/>
  <c r="AC1461" i="9"/>
  <c r="AD1461" i="9"/>
  <c r="AE1461" i="9"/>
  <c r="AF1461" i="9"/>
  <c r="AG1461" i="9"/>
  <c r="AH1461" i="9"/>
  <c r="AI1461" i="9"/>
  <c r="AJ1461" i="9"/>
  <c r="AK1461" i="9"/>
  <c r="AL1461" i="9"/>
  <c r="AM1461" i="9"/>
  <c r="AN1461" i="9"/>
  <c r="AO1461" i="9"/>
  <c r="AP1461" i="9"/>
  <c r="AQ1461" i="9"/>
  <c r="AR1461" i="9"/>
  <c r="AS1461" i="9"/>
  <c r="AT1461" i="9"/>
  <c r="AU1461" i="9"/>
  <c r="AV1461" i="9"/>
  <c r="AW1461" i="9"/>
  <c r="AX1461" i="9"/>
  <c r="AY1461" i="9"/>
  <c r="AZ1461" i="9"/>
  <c r="BA1461" i="9"/>
  <c r="BB1461" i="9"/>
  <c r="BC1461" i="9"/>
  <c r="BD1461" i="9"/>
  <c r="BE1461" i="9"/>
  <c r="BF1461" i="9"/>
  <c r="BG1461" i="9"/>
  <c r="BH1461" i="9"/>
  <c r="BI1461" i="9"/>
  <c r="BJ1461" i="9"/>
  <c r="BK1461" i="9"/>
  <c r="B1462" i="9"/>
  <c r="C1462" i="9"/>
  <c r="D1462" i="9"/>
  <c r="F1462" i="9" s="1"/>
  <c r="E1462" i="9"/>
  <c r="G1462" i="9"/>
  <c r="H1462" i="9"/>
  <c r="I1462" i="9"/>
  <c r="J1462" i="9"/>
  <c r="K1462" i="9"/>
  <c r="L1462" i="9"/>
  <c r="M1462" i="9"/>
  <c r="N1462" i="9"/>
  <c r="O1462" i="9"/>
  <c r="P1462" i="9"/>
  <c r="Q1462" i="9"/>
  <c r="R1462" i="9"/>
  <c r="S1462" i="9"/>
  <c r="T1462" i="9"/>
  <c r="U1462" i="9"/>
  <c r="V1462" i="9"/>
  <c r="W1462" i="9"/>
  <c r="X1462" i="9"/>
  <c r="Y1462" i="9"/>
  <c r="Z1462" i="9"/>
  <c r="AA1462" i="9"/>
  <c r="AB1462" i="9"/>
  <c r="AC1462" i="9"/>
  <c r="AD1462" i="9"/>
  <c r="AE1462" i="9"/>
  <c r="AF1462" i="9"/>
  <c r="AG1462" i="9"/>
  <c r="AH1462" i="9"/>
  <c r="AI1462" i="9"/>
  <c r="AJ1462" i="9"/>
  <c r="AK1462" i="9"/>
  <c r="AL1462" i="9"/>
  <c r="AM1462" i="9"/>
  <c r="AN1462" i="9"/>
  <c r="AO1462" i="9"/>
  <c r="AP1462" i="9"/>
  <c r="AQ1462" i="9"/>
  <c r="AR1462" i="9"/>
  <c r="AS1462" i="9"/>
  <c r="AT1462" i="9"/>
  <c r="AU1462" i="9"/>
  <c r="AV1462" i="9"/>
  <c r="AW1462" i="9"/>
  <c r="AX1462" i="9"/>
  <c r="AY1462" i="9"/>
  <c r="AZ1462" i="9"/>
  <c r="BA1462" i="9"/>
  <c r="BB1462" i="9"/>
  <c r="BC1462" i="9"/>
  <c r="BD1462" i="9"/>
  <c r="BE1462" i="9"/>
  <c r="BF1462" i="9"/>
  <c r="BG1462" i="9"/>
  <c r="BH1462" i="9"/>
  <c r="BI1462" i="9"/>
  <c r="BJ1462" i="9"/>
  <c r="BK1462" i="9"/>
  <c r="B1463" i="9"/>
  <c r="BM1463" i="9" s="1"/>
  <c r="C1463" i="9"/>
  <c r="D1463" i="9"/>
  <c r="F1463" i="9" s="1"/>
  <c r="E1463" i="9"/>
  <c r="G1463" i="9"/>
  <c r="H1463" i="9"/>
  <c r="I1463" i="9"/>
  <c r="J1463" i="9"/>
  <c r="K1463" i="9"/>
  <c r="L1463" i="9"/>
  <c r="M1463" i="9"/>
  <c r="N1463" i="9"/>
  <c r="O1463" i="9"/>
  <c r="P1463" i="9"/>
  <c r="Q1463" i="9"/>
  <c r="R1463" i="9"/>
  <c r="S1463" i="9"/>
  <c r="T1463" i="9"/>
  <c r="U1463" i="9"/>
  <c r="V1463" i="9"/>
  <c r="W1463" i="9"/>
  <c r="X1463" i="9"/>
  <c r="Y1463" i="9"/>
  <c r="Z1463" i="9"/>
  <c r="AA1463" i="9"/>
  <c r="AB1463" i="9"/>
  <c r="AC1463" i="9"/>
  <c r="AD1463" i="9"/>
  <c r="AE1463" i="9"/>
  <c r="AF1463" i="9"/>
  <c r="AG1463" i="9"/>
  <c r="AH1463" i="9"/>
  <c r="AI1463" i="9"/>
  <c r="AJ1463" i="9"/>
  <c r="AK1463" i="9"/>
  <c r="AL1463" i="9"/>
  <c r="AM1463" i="9"/>
  <c r="AN1463" i="9"/>
  <c r="AO1463" i="9"/>
  <c r="AP1463" i="9"/>
  <c r="AQ1463" i="9"/>
  <c r="AR1463" i="9"/>
  <c r="AS1463" i="9"/>
  <c r="AT1463" i="9"/>
  <c r="AU1463" i="9"/>
  <c r="AV1463" i="9"/>
  <c r="AW1463" i="9"/>
  <c r="AX1463" i="9"/>
  <c r="AY1463" i="9"/>
  <c r="AZ1463" i="9"/>
  <c r="BA1463" i="9"/>
  <c r="BB1463" i="9"/>
  <c r="BC1463" i="9"/>
  <c r="BD1463" i="9"/>
  <c r="BE1463" i="9"/>
  <c r="BF1463" i="9"/>
  <c r="BG1463" i="9"/>
  <c r="BH1463" i="9"/>
  <c r="BI1463" i="9"/>
  <c r="BJ1463" i="9"/>
  <c r="BK1463" i="9"/>
  <c r="B1464" i="9"/>
  <c r="BM1464" i="9" s="1"/>
  <c r="C1464" i="9"/>
  <c r="D1464" i="9"/>
  <c r="F1464" i="9" s="1"/>
  <c r="E1464" i="9"/>
  <c r="G1464" i="9"/>
  <c r="H1464" i="9"/>
  <c r="I1464" i="9"/>
  <c r="J1464" i="9"/>
  <c r="K1464" i="9"/>
  <c r="L1464" i="9"/>
  <c r="M1464" i="9"/>
  <c r="N1464" i="9"/>
  <c r="O1464" i="9"/>
  <c r="P1464" i="9"/>
  <c r="Q1464" i="9"/>
  <c r="R1464" i="9"/>
  <c r="S1464" i="9"/>
  <c r="T1464" i="9"/>
  <c r="U1464" i="9"/>
  <c r="V1464" i="9"/>
  <c r="W1464" i="9"/>
  <c r="X1464" i="9"/>
  <c r="Y1464" i="9"/>
  <c r="Z1464" i="9"/>
  <c r="AA1464" i="9"/>
  <c r="AB1464" i="9"/>
  <c r="AC1464" i="9"/>
  <c r="AD1464" i="9"/>
  <c r="AE1464" i="9"/>
  <c r="AF1464" i="9"/>
  <c r="AG1464" i="9"/>
  <c r="AH1464" i="9"/>
  <c r="AI1464" i="9"/>
  <c r="AJ1464" i="9"/>
  <c r="AK1464" i="9"/>
  <c r="AL1464" i="9"/>
  <c r="AM1464" i="9"/>
  <c r="AN1464" i="9"/>
  <c r="AO1464" i="9"/>
  <c r="AP1464" i="9"/>
  <c r="AQ1464" i="9"/>
  <c r="AR1464" i="9"/>
  <c r="AS1464" i="9"/>
  <c r="AT1464" i="9"/>
  <c r="AU1464" i="9"/>
  <c r="AV1464" i="9"/>
  <c r="AW1464" i="9"/>
  <c r="AX1464" i="9"/>
  <c r="AY1464" i="9"/>
  <c r="AZ1464" i="9"/>
  <c r="BA1464" i="9"/>
  <c r="BB1464" i="9"/>
  <c r="BC1464" i="9"/>
  <c r="BD1464" i="9"/>
  <c r="BE1464" i="9"/>
  <c r="BF1464" i="9"/>
  <c r="BG1464" i="9"/>
  <c r="BH1464" i="9"/>
  <c r="BI1464" i="9"/>
  <c r="BJ1464" i="9"/>
  <c r="BK1464" i="9"/>
  <c r="B1465" i="9"/>
  <c r="BP1465" i="9" s="1"/>
  <c r="C1465" i="9"/>
  <c r="D1465" i="9"/>
  <c r="F1465" i="9" s="1"/>
  <c r="E1465" i="9"/>
  <c r="G1465" i="9"/>
  <c r="H1465" i="9"/>
  <c r="I1465" i="9"/>
  <c r="J1465" i="9"/>
  <c r="K1465" i="9"/>
  <c r="L1465" i="9"/>
  <c r="M1465" i="9"/>
  <c r="N1465" i="9"/>
  <c r="O1465" i="9"/>
  <c r="P1465" i="9"/>
  <c r="Q1465" i="9"/>
  <c r="R1465" i="9"/>
  <c r="S1465" i="9"/>
  <c r="T1465" i="9"/>
  <c r="U1465" i="9"/>
  <c r="V1465" i="9"/>
  <c r="W1465" i="9"/>
  <c r="X1465" i="9"/>
  <c r="Y1465" i="9"/>
  <c r="Z1465" i="9"/>
  <c r="AA1465" i="9"/>
  <c r="AB1465" i="9"/>
  <c r="AC1465" i="9"/>
  <c r="AD1465" i="9"/>
  <c r="AE1465" i="9"/>
  <c r="AF1465" i="9"/>
  <c r="AG1465" i="9"/>
  <c r="AH1465" i="9"/>
  <c r="AI1465" i="9"/>
  <c r="AJ1465" i="9"/>
  <c r="AK1465" i="9"/>
  <c r="AL1465" i="9"/>
  <c r="AM1465" i="9"/>
  <c r="AN1465" i="9"/>
  <c r="AO1465" i="9"/>
  <c r="AP1465" i="9"/>
  <c r="AQ1465" i="9"/>
  <c r="AR1465" i="9"/>
  <c r="AS1465" i="9"/>
  <c r="AT1465" i="9"/>
  <c r="AU1465" i="9"/>
  <c r="AV1465" i="9"/>
  <c r="AW1465" i="9"/>
  <c r="AX1465" i="9"/>
  <c r="AY1465" i="9"/>
  <c r="AZ1465" i="9"/>
  <c r="BA1465" i="9"/>
  <c r="BB1465" i="9"/>
  <c r="BC1465" i="9"/>
  <c r="BD1465" i="9"/>
  <c r="BE1465" i="9"/>
  <c r="BF1465" i="9"/>
  <c r="BG1465" i="9"/>
  <c r="BH1465" i="9"/>
  <c r="BI1465" i="9"/>
  <c r="BJ1465" i="9"/>
  <c r="BK1465" i="9"/>
  <c r="B1466" i="9"/>
  <c r="BO1466" i="9" s="1"/>
  <c r="C1466" i="9"/>
  <c r="D1466" i="9"/>
  <c r="F1466" i="9" s="1"/>
  <c r="E1466" i="9"/>
  <c r="G1466" i="9"/>
  <c r="H1466" i="9"/>
  <c r="I1466" i="9"/>
  <c r="J1466" i="9"/>
  <c r="K1466" i="9"/>
  <c r="L1466" i="9"/>
  <c r="M1466" i="9"/>
  <c r="N1466" i="9"/>
  <c r="O1466" i="9"/>
  <c r="P1466" i="9"/>
  <c r="Q1466" i="9"/>
  <c r="R1466" i="9"/>
  <c r="S1466" i="9"/>
  <c r="T1466" i="9"/>
  <c r="U1466" i="9"/>
  <c r="V1466" i="9"/>
  <c r="W1466" i="9"/>
  <c r="X1466" i="9"/>
  <c r="Y1466" i="9"/>
  <c r="Z1466" i="9"/>
  <c r="AA1466" i="9"/>
  <c r="AB1466" i="9"/>
  <c r="AC1466" i="9"/>
  <c r="AD1466" i="9"/>
  <c r="AE1466" i="9"/>
  <c r="AF1466" i="9"/>
  <c r="AG1466" i="9"/>
  <c r="AH1466" i="9"/>
  <c r="AI1466" i="9"/>
  <c r="AJ1466" i="9"/>
  <c r="AK1466" i="9"/>
  <c r="AL1466" i="9"/>
  <c r="AM1466" i="9"/>
  <c r="AN1466" i="9"/>
  <c r="AO1466" i="9"/>
  <c r="AP1466" i="9"/>
  <c r="AQ1466" i="9"/>
  <c r="AR1466" i="9"/>
  <c r="AS1466" i="9"/>
  <c r="AT1466" i="9"/>
  <c r="AU1466" i="9"/>
  <c r="AV1466" i="9"/>
  <c r="AW1466" i="9"/>
  <c r="AX1466" i="9"/>
  <c r="AY1466" i="9"/>
  <c r="AZ1466" i="9"/>
  <c r="BA1466" i="9"/>
  <c r="BB1466" i="9"/>
  <c r="BC1466" i="9"/>
  <c r="BD1466" i="9"/>
  <c r="BE1466" i="9"/>
  <c r="BF1466" i="9"/>
  <c r="BG1466" i="9"/>
  <c r="BH1466" i="9"/>
  <c r="BI1466" i="9"/>
  <c r="BJ1466" i="9"/>
  <c r="BK1466" i="9"/>
  <c r="B1467" i="9"/>
  <c r="BL1467" i="9" s="1"/>
  <c r="C1467" i="9"/>
  <c r="D1467" i="9"/>
  <c r="F1467" i="9" s="1"/>
  <c r="E1467" i="9"/>
  <c r="G1467" i="9"/>
  <c r="H1467" i="9"/>
  <c r="I1467" i="9"/>
  <c r="J1467" i="9"/>
  <c r="K1467" i="9"/>
  <c r="L1467" i="9"/>
  <c r="M1467" i="9"/>
  <c r="N1467" i="9"/>
  <c r="O1467" i="9"/>
  <c r="P1467" i="9"/>
  <c r="Q1467" i="9"/>
  <c r="R1467" i="9"/>
  <c r="S1467" i="9"/>
  <c r="T1467" i="9"/>
  <c r="U1467" i="9"/>
  <c r="V1467" i="9"/>
  <c r="W1467" i="9"/>
  <c r="X1467" i="9"/>
  <c r="Y1467" i="9"/>
  <c r="Z1467" i="9"/>
  <c r="AA1467" i="9"/>
  <c r="AB1467" i="9"/>
  <c r="AC1467" i="9"/>
  <c r="AD1467" i="9"/>
  <c r="AE1467" i="9"/>
  <c r="AF1467" i="9"/>
  <c r="AG1467" i="9"/>
  <c r="AH1467" i="9"/>
  <c r="AI1467" i="9"/>
  <c r="AJ1467" i="9"/>
  <c r="AK1467" i="9"/>
  <c r="AL1467" i="9"/>
  <c r="AM1467" i="9"/>
  <c r="AN1467" i="9"/>
  <c r="AO1467" i="9"/>
  <c r="AP1467" i="9"/>
  <c r="AQ1467" i="9"/>
  <c r="AR1467" i="9"/>
  <c r="AS1467" i="9"/>
  <c r="AT1467" i="9"/>
  <c r="AU1467" i="9"/>
  <c r="AV1467" i="9"/>
  <c r="AW1467" i="9"/>
  <c r="AX1467" i="9"/>
  <c r="AY1467" i="9"/>
  <c r="AZ1467" i="9"/>
  <c r="BA1467" i="9"/>
  <c r="BB1467" i="9"/>
  <c r="BC1467" i="9"/>
  <c r="BD1467" i="9"/>
  <c r="BE1467" i="9"/>
  <c r="BF1467" i="9"/>
  <c r="BG1467" i="9"/>
  <c r="BH1467" i="9"/>
  <c r="BI1467" i="9"/>
  <c r="BJ1467" i="9"/>
  <c r="BK1467" i="9"/>
  <c r="B1468" i="9"/>
  <c r="C1468" i="9"/>
  <c r="D1468" i="9"/>
  <c r="F1468" i="9" s="1"/>
  <c r="E1468" i="9"/>
  <c r="G1468" i="9"/>
  <c r="H1468" i="9"/>
  <c r="I1468" i="9"/>
  <c r="J1468" i="9"/>
  <c r="K1468" i="9"/>
  <c r="L1468" i="9"/>
  <c r="M1468" i="9"/>
  <c r="N1468" i="9"/>
  <c r="O1468" i="9"/>
  <c r="P1468" i="9"/>
  <c r="Q1468" i="9"/>
  <c r="R1468" i="9"/>
  <c r="S1468" i="9"/>
  <c r="T1468" i="9"/>
  <c r="U1468" i="9"/>
  <c r="V1468" i="9"/>
  <c r="W1468" i="9"/>
  <c r="X1468" i="9"/>
  <c r="Y1468" i="9"/>
  <c r="Z1468" i="9"/>
  <c r="AA1468" i="9"/>
  <c r="AB1468" i="9"/>
  <c r="AC1468" i="9"/>
  <c r="AD1468" i="9"/>
  <c r="AE1468" i="9"/>
  <c r="AF1468" i="9"/>
  <c r="AG1468" i="9"/>
  <c r="AH1468" i="9"/>
  <c r="AI1468" i="9"/>
  <c r="AJ1468" i="9"/>
  <c r="AK1468" i="9"/>
  <c r="AL1468" i="9"/>
  <c r="AM1468" i="9"/>
  <c r="AN1468" i="9"/>
  <c r="AO1468" i="9"/>
  <c r="AP1468" i="9"/>
  <c r="AQ1468" i="9"/>
  <c r="AR1468" i="9"/>
  <c r="AS1468" i="9"/>
  <c r="AT1468" i="9"/>
  <c r="AU1468" i="9"/>
  <c r="AV1468" i="9"/>
  <c r="AW1468" i="9"/>
  <c r="AX1468" i="9"/>
  <c r="AY1468" i="9"/>
  <c r="AZ1468" i="9"/>
  <c r="BA1468" i="9"/>
  <c r="BB1468" i="9"/>
  <c r="BC1468" i="9"/>
  <c r="BD1468" i="9"/>
  <c r="BE1468" i="9"/>
  <c r="BF1468" i="9"/>
  <c r="BG1468" i="9"/>
  <c r="BH1468" i="9"/>
  <c r="BI1468" i="9"/>
  <c r="BJ1468" i="9"/>
  <c r="BK1468" i="9"/>
  <c r="B1469" i="9"/>
  <c r="BM1469" i="9" s="1"/>
  <c r="C1469" i="9"/>
  <c r="D1469" i="9"/>
  <c r="F1469" i="9" s="1"/>
  <c r="E1469" i="9"/>
  <c r="G1469" i="9"/>
  <c r="H1469" i="9"/>
  <c r="I1469" i="9"/>
  <c r="J1469" i="9"/>
  <c r="K1469" i="9"/>
  <c r="L1469" i="9"/>
  <c r="M1469" i="9"/>
  <c r="N1469" i="9"/>
  <c r="O1469" i="9"/>
  <c r="P1469" i="9"/>
  <c r="Q1469" i="9"/>
  <c r="R1469" i="9"/>
  <c r="S1469" i="9"/>
  <c r="T1469" i="9"/>
  <c r="U1469" i="9"/>
  <c r="V1469" i="9"/>
  <c r="W1469" i="9"/>
  <c r="X1469" i="9"/>
  <c r="Y1469" i="9"/>
  <c r="Z1469" i="9"/>
  <c r="AA1469" i="9"/>
  <c r="AB1469" i="9"/>
  <c r="AC1469" i="9"/>
  <c r="AD1469" i="9"/>
  <c r="AE1469" i="9"/>
  <c r="AF1469" i="9"/>
  <c r="AG1469" i="9"/>
  <c r="AH1469" i="9"/>
  <c r="AI1469" i="9"/>
  <c r="AJ1469" i="9"/>
  <c r="AK1469" i="9"/>
  <c r="AL1469" i="9"/>
  <c r="AM1469" i="9"/>
  <c r="AN1469" i="9"/>
  <c r="AO1469" i="9"/>
  <c r="AP1469" i="9"/>
  <c r="AQ1469" i="9"/>
  <c r="AR1469" i="9"/>
  <c r="AS1469" i="9"/>
  <c r="AT1469" i="9"/>
  <c r="AU1469" i="9"/>
  <c r="AV1469" i="9"/>
  <c r="AW1469" i="9"/>
  <c r="AX1469" i="9"/>
  <c r="AY1469" i="9"/>
  <c r="AZ1469" i="9"/>
  <c r="BA1469" i="9"/>
  <c r="BB1469" i="9"/>
  <c r="BC1469" i="9"/>
  <c r="BD1469" i="9"/>
  <c r="BE1469" i="9"/>
  <c r="BF1469" i="9"/>
  <c r="BG1469" i="9"/>
  <c r="BH1469" i="9"/>
  <c r="BI1469" i="9"/>
  <c r="BJ1469" i="9"/>
  <c r="BK1469" i="9"/>
  <c r="B1470" i="9"/>
  <c r="BO1470" i="9" s="1"/>
  <c r="C1470" i="9"/>
  <c r="D1470" i="9"/>
  <c r="F1470" i="9" s="1"/>
  <c r="E1470" i="9"/>
  <c r="G1470" i="9"/>
  <c r="H1470" i="9"/>
  <c r="I1470" i="9"/>
  <c r="J1470" i="9"/>
  <c r="K1470" i="9"/>
  <c r="L1470" i="9"/>
  <c r="M1470" i="9"/>
  <c r="N1470" i="9"/>
  <c r="O1470" i="9"/>
  <c r="P1470" i="9"/>
  <c r="Q1470" i="9"/>
  <c r="R1470" i="9"/>
  <c r="S1470" i="9"/>
  <c r="T1470" i="9"/>
  <c r="U1470" i="9"/>
  <c r="V1470" i="9"/>
  <c r="W1470" i="9"/>
  <c r="X1470" i="9"/>
  <c r="Y1470" i="9"/>
  <c r="Z1470" i="9"/>
  <c r="AA1470" i="9"/>
  <c r="AB1470" i="9"/>
  <c r="AC1470" i="9"/>
  <c r="AD1470" i="9"/>
  <c r="AE1470" i="9"/>
  <c r="AF1470" i="9"/>
  <c r="AG1470" i="9"/>
  <c r="AH1470" i="9"/>
  <c r="AI1470" i="9"/>
  <c r="AJ1470" i="9"/>
  <c r="AK1470" i="9"/>
  <c r="AL1470" i="9"/>
  <c r="AM1470" i="9"/>
  <c r="AN1470" i="9"/>
  <c r="AO1470" i="9"/>
  <c r="AP1470" i="9"/>
  <c r="AQ1470" i="9"/>
  <c r="AR1470" i="9"/>
  <c r="AS1470" i="9"/>
  <c r="AT1470" i="9"/>
  <c r="AU1470" i="9"/>
  <c r="AV1470" i="9"/>
  <c r="AW1470" i="9"/>
  <c r="AX1470" i="9"/>
  <c r="AY1470" i="9"/>
  <c r="AZ1470" i="9"/>
  <c r="BA1470" i="9"/>
  <c r="BB1470" i="9"/>
  <c r="BC1470" i="9"/>
  <c r="BD1470" i="9"/>
  <c r="BE1470" i="9"/>
  <c r="BF1470" i="9"/>
  <c r="BG1470" i="9"/>
  <c r="BH1470" i="9"/>
  <c r="BI1470" i="9"/>
  <c r="BJ1470" i="9"/>
  <c r="BK1470" i="9"/>
  <c r="B1471" i="9"/>
  <c r="C1471" i="9"/>
  <c r="D1471" i="9"/>
  <c r="F1471" i="9" s="1"/>
  <c r="E1471" i="9"/>
  <c r="G1471" i="9"/>
  <c r="H1471" i="9"/>
  <c r="I1471" i="9"/>
  <c r="J1471" i="9"/>
  <c r="K1471" i="9"/>
  <c r="L1471" i="9"/>
  <c r="M1471" i="9"/>
  <c r="N1471" i="9"/>
  <c r="O1471" i="9"/>
  <c r="P1471" i="9"/>
  <c r="Q1471" i="9"/>
  <c r="R1471" i="9"/>
  <c r="S1471" i="9"/>
  <c r="T1471" i="9"/>
  <c r="U1471" i="9"/>
  <c r="V1471" i="9"/>
  <c r="W1471" i="9"/>
  <c r="X1471" i="9"/>
  <c r="Y1471" i="9"/>
  <c r="Z1471" i="9"/>
  <c r="AA1471" i="9"/>
  <c r="AB1471" i="9"/>
  <c r="AC1471" i="9"/>
  <c r="AD1471" i="9"/>
  <c r="AE1471" i="9"/>
  <c r="AF1471" i="9"/>
  <c r="AG1471" i="9"/>
  <c r="AH1471" i="9"/>
  <c r="AI1471" i="9"/>
  <c r="AJ1471" i="9"/>
  <c r="AK1471" i="9"/>
  <c r="AL1471" i="9"/>
  <c r="AM1471" i="9"/>
  <c r="AN1471" i="9"/>
  <c r="AO1471" i="9"/>
  <c r="AP1471" i="9"/>
  <c r="AQ1471" i="9"/>
  <c r="AR1471" i="9"/>
  <c r="AS1471" i="9"/>
  <c r="AT1471" i="9"/>
  <c r="AU1471" i="9"/>
  <c r="AV1471" i="9"/>
  <c r="AW1471" i="9"/>
  <c r="AX1471" i="9"/>
  <c r="AY1471" i="9"/>
  <c r="AZ1471" i="9"/>
  <c r="BA1471" i="9"/>
  <c r="BB1471" i="9"/>
  <c r="BC1471" i="9"/>
  <c r="BD1471" i="9"/>
  <c r="BE1471" i="9"/>
  <c r="BF1471" i="9"/>
  <c r="BG1471" i="9"/>
  <c r="BH1471" i="9"/>
  <c r="BI1471" i="9"/>
  <c r="BJ1471" i="9"/>
  <c r="BK1471" i="9"/>
  <c r="B1472" i="9"/>
  <c r="C1472" i="9"/>
  <c r="D1472" i="9"/>
  <c r="F1472" i="9" s="1"/>
  <c r="E1472" i="9"/>
  <c r="G1472" i="9"/>
  <c r="H1472" i="9"/>
  <c r="I1472" i="9"/>
  <c r="J1472" i="9"/>
  <c r="K1472" i="9"/>
  <c r="L1472" i="9"/>
  <c r="M1472" i="9"/>
  <c r="N1472" i="9"/>
  <c r="O1472" i="9"/>
  <c r="P1472" i="9"/>
  <c r="Q1472" i="9"/>
  <c r="R1472" i="9"/>
  <c r="S1472" i="9"/>
  <c r="T1472" i="9"/>
  <c r="U1472" i="9"/>
  <c r="V1472" i="9"/>
  <c r="W1472" i="9"/>
  <c r="X1472" i="9"/>
  <c r="Y1472" i="9"/>
  <c r="Z1472" i="9"/>
  <c r="AA1472" i="9"/>
  <c r="AB1472" i="9"/>
  <c r="AC1472" i="9"/>
  <c r="AD1472" i="9"/>
  <c r="AE1472" i="9"/>
  <c r="AF1472" i="9"/>
  <c r="AG1472" i="9"/>
  <c r="AH1472" i="9"/>
  <c r="AI1472" i="9"/>
  <c r="AJ1472" i="9"/>
  <c r="AK1472" i="9"/>
  <c r="AL1472" i="9"/>
  <c r="AM1472" i="9"/>
  <c r="AN1472" i="9"/>
  <c r="AO1472" i="9"/>
  <c r="AP1472" i="9"/>
  <c r="AQ1472" i="9"/>
  <c r="AR1472" i="9"/>
  <c r="AS1472" i="9"/>
  <c r="AT1472" i="9"/>
  <c r="AU1472" i="9"/>
  <c r="AV1472" i="9"/>
  <c r="AW1472" i="9"/>
  <c r="AX1472" i="9"/>
  <c r="AY1472" i="9"/>
  <c r="AZ1472" i="9"/>
  <c r="BA1472" i="9"/>
  <c r="BB1472" i="9"/>
  <c r="BC1472" i="9"/>
  <c r="BD1472" i="9"/>
  <c r="BE1472" i="9"/>
  <c r="BF1472" i="9"/>
  <c r="BG1472" i="9"/>
  <c r="BH1472" i="9"/>
  <c r="BI1472" i="9"/>
  <c r="BJ1472" i="9"/>
  <c r="BK1472" i="9"/>
  <c r="B1473" i="9"/>
  <c r="C1473" i="9"/>
  <c r="D1473" i="9"/>
  <c r="F1473" i="9" s="1"/>
  <c r="E1473" i="9"/>
  <c r="G1473" i="9"/>
  <c r="H1473" i="9"/>
  <c r="I1473" i="9"/>
  <c r="J1473" i="9"/>
  <c r="K1473" i="9"/>
  <c r="L1473" i="9"/>
  <c r="M1473" i="9"/>
  <c r="N1473" i="9"/>
  <c r="O1473" i="9"/>
  <c r="P1473" i="9"/>
  <c r="Q1473" i="9"/>
  <c r="R1473" i="9"/>
  <c r="S1473" i="9"/>
  <c r="T1473" i="9"/>
  <c r="U1473" i="9"/>
  <c r="V1473" i="9"/>
  <c r="W1473" i="9"/>
  <c r="X1473" i="9"/>
  <c r="Y1473" i="9"/>
  <c r="Z1473" i="9"/>
  <c r="AA1473" i="9"/>
  <c r="AB1473" i="9"/>
  <c r="AC1473" i="9"/>
  <c r="AD1473" i="9"/>
  <c r="AE1473" i="9"/>
  <c r="AF1473" i="9"/>
  <c r="AG1473" i="9"/>
  <c r="AH1473" i="9"/>
  <c r="AI1473" i="9"/>
  <c r="AJ1473" i="9"/>
  <c r="AK1473" i="9"/>
  <c r="AL1473" i="9"/>
  <c r="AM1473" i="9"/>
  <c r="AN1473" i="9"/>
  <c r="AO1473" i="9"/>
  <c r="AP1473" i="9"/>
  <c r="AQ1473" i="9"/>
  <c r="AR1473" i="9"/>
  <c r="AS1473" i="9"/>
  <c r="AT1473" i="9"/>
  <c r="AU1473" i="9"/>
  <c r="AV1473" i="9"/>
  <c r="AW1473" i="9"/>
  <c r="AX1473" i="9"/>
  <c r="AY1473" i="9"/>
  <c r="AZ1473" i="9"/>
  <c r="BA1473" i="9"/>
  <c r="BB1473" i="9"/>
  <c r="BC1473" i="9"/>
  <c r="BD1473" i="9"/>
  <c r="BE1473" i="9"/>
  <c r="BF1473" i="9"/>
  <c r="BG1473" i="9"/>
  <c r="BH1473" i="9"/>
  <c r="BI1473" i="9"/>
  <c r="BJ1473" i="9"/>
  <c r="BK1473" i="9"/>
  <c r="B1474" i="9"/>
  <c r="BN1474" i="9" s="1"/>
  <c r="C1474" i="9"/>
  <c r="D1474" i="9"/>
  <c r="F1474" i="9" s="1"/>
  <c r="E1474" i="9"/>
  <c r="G1474" i="9"/>
  <c r="H1474" i="9"/>
  <c r="I1474" i="9"/>
  <c r="J1474" i="9"/>
  <c r="K1474" i="9"/>
  <c r="L1474" i="9"/>
  <c r="M1474" i="9"/>
  <c r="N1474" i="9"/>
  <c r="O1474" i="9"/>
  <c r="P1474" i="9"/>
  <c r="Q1474" i="9"/>
  <c r="R1474" i="9"/>
  <c r="S1474" i="9"/>
  <c r="T1474" i="9"/>
  <c r="U1474" i="9"/>
  <c r="V1474" i="9"/>
  <c r="W1474" i="9"/>
  <c r="X1474" i="9"/>
  <c r="Y1474" i="9"/>
  <c r="Z1474" i="9"/>
  <c r="AA1474" i="9"/>
  <c r="AB1474" i="9"/>
  <c r="AC1474" i="9"/>
  <c r="AD1474" i="9"/>
  <c r="AE1474" i="9"/>
  <c r="AF1474" i="9"/>
  <c r="AG1474" i="9"/>
  <c r="AH1474" i="9"/>
  <c r="AI1474" i="9"/>
  <c r="AJ1474" i="9"/>
  <c r="AK1474" i="9"/>
  <c r="AL1474" i="9"/>
  <c r="AM1474" i="9"/>
  <c r="AN1474" i="9"/>
  <c r="AO1474" i="9"/>
  <c r="AP1474" i="9"/>
  <c r="AQ1474" i="9"/>
  <c r="AR1474" i="9"/>
  <c r="AS1474" i="9"/>
  <c r="AT1474" i="9"/>
  <c r="AU1474" i="9"/>
  <c r="AV1474" i="9"/>
  <c r="AW1474" i="9"/>
  <c r="AX1474" i="9"/>
  <c r="AY1474" i="9"/>
  <c r="AZ1474" i="9"/>
  <c r="BA1474" i="9"/>
  <c r="BB1474" i="9"/>
  <c r="BC1474" i="9"/>
  <c r="BD1474" i="9"/>
  <c r="BE1474" i="9"/>
  <c r="BF1474" i="9"/>
  <c r="BG1474" i="9"/>
  <c r="BH1474" i="9"/>
  <c r="BI1474" i="9"/>
  <c r="BJ1474" i="9"/>
  <c r="BK1474" i="9"/>
  <c r="B1475" i="9"/>
  <c r="BO1475" i="9" s="1"/>
  <c r="C1475" i="9"/>
  <c r="D1475" i="9"/>
  <c r="F1475" i="9" s="1"/>
  <c r="E1475" i="9"/>
  <c r="G1475" i="9"/>
  <c r="H1475" i="9"/>
  <c r="I1475" i="9"/>
  <c r="J1475" i="9"/>
  <c r="K1475" i="9"/>
  <c r="L1475" i="9"/>
  <c r="M1475" i="9"/>
  <c r="N1475" i="9"/>
  <c r="O1475" i="9"/>
  <c r="P1475" i="9"/>
  <c r="Q1475" i="9"/>
  <c r="R1475" i="9"/>
  <c r="S1475" i="9"/>
  <c r="T1475" i="9"/>
  <c r="U1475" i="9"/>
  <c r="V1475" i="9"/>
  <c r="W1475" i="9"/>
  <c r="X1475" i="9"/>
  <c r="Y1475" i="9"/>
  <c r="Z1475" i="9"/>
  <c r="AA1475" i="9"/>
  <c r="AB1475" i="9"/>
  <c r="AC1475" i="9"/>
  <c r="AD1475" i="9"/>
  <c r="AE1475" i="9"/>
  <c r="AF1475" i="9"/>
  <c r="AG1475" i="9"/>
  <c r="AH1475" i="9"/>
  <c r="AI1475" i="9"/>
  <c r="AJ1475" i="9"/>
  <c r="AK1475" i="9"/>
  <c r="AL1475" i="9"/>
  <c r="AM1475" i="9"/>
  <c r="AN1475" i="9"/>
  <c r="AO1475" i="9"/>
  <c r="AP1475" i="9"/>
  <c r="AQ1475" i="9"/>
  <c r="AR1475" i="9"/>
  <c r="AS1475" i="9"/>
  <c r="AT1475" i="9"/>
  <c r="AU1475" i="9"/>
  <c r="AV1475" i="9"/>
  <c r="AW1475" i="9"/>
  <c r="AX1475" i="9"/>
  <c r="AY1475" i="9"/>
  <c r="AZ1475" i="9"/>
  <c r="BA1475" i="9"/>
  <c r="BB1475" i="9"/>
  <c r="BC1475" i="9"/>
  <c r="BD1475" i="9"/>
  <c r="BE1475" i="9"/>
  <c r="BF1475" i="9"/>
  <c r="BG1475" i="9"/>
  <c r="BH1475" i="9"/>
  <c r="BI1475" i="9"/>
  <c r="BJ1475" i="9"/>
  <c r="BK1475" i="9"/>
  <c r="B1476" i="9"/>
  <c r="BM1476" i="9" s="1"/>
  <c r="C1476" i="9"/>
  <c r="D1476" i="9"/>
  <c r="F1476" i="9" s="1"/>
  <c r="E1476" i="9"/>
  <c r="G1476" i="9"/>
  <c r="H1476" i="9"/>
  <c r="I1476" i="9"/>
  <c r="J1476" i="9"/>
  <c r="K1476" i="9"/>
  <c r="L1476" i="9"/>
  <c r="M1476" i="9"/>
  <c r="N1476" i="9"/>
  <c r="O1476" i="9"/>
  <c r="P1476" i="9"/>
  <c r="Q1476" i="9"/>
  <c r="R1476" i="9"/>
  <c r="S1476" i="9"/>
  <c r="T1476" i="9"/>
  <c r="U1476" i="9"/>
  <c r="V1476" i="9"/>
  <c r="W1476" i="9"/>
  <c r="X1476" i="9"/>
  <c r="Y1476" i="9"/>
  <c r="Z1476" i="9"/>
  <c r="AA1476" i="9"/>
  <c r="AB1476" i="9"/>
  <c r="AC1476" i="9"/>
  <c r="AD1476" i="9"/>
  <c r="AE1476" i="9"/>
  <c r="AF1476" i="9"/>
  <c r="AG1476" i="9"/>
  <c r="AH1476" i="9"/>
  <c r="AI1476" i="9"/>
  <c r="AJ1476" i="9"/>
  <c r="AK1476" i="9"/>
  <c r="AL1476" i="9"/>
  <c r="AM1476" i="9"/>
  <c r="AN1476" i="9"/>
  <c r="AO1476" i="9"/>
  <c r="AP1476" i="9"/>
  <c r="AQ1476" i="9"/>
  <c r="AR1476" i="9"/>
  <c r="AS1476" i="9"/>
  <c r="AT1476" i="9"/>
  <c r="AU1476" i="9"/>
  <c r="AV1476" i="9"/>
  <c r="AW1476" i="9"/>
  <c r="AX1476" i="9"/>
  <c r="AY1476" i="9"/>
  <c r="AZ1476" i="9"/>
  <c r="BA1476" i="9"/>
  <c r="BB1476" i="9"/>
  <c r="BC1476" i="9"/>
  <c r="BD1476" i="9"/>
  <c r="BE1476" i="9"/>
  <c r="BF1476" i="9"/>
  <c r="BG1476" i="9"/>
  <c r="BH1476" i="9"/>
  <c r="BI1476" i="9"/>
  <c r="BJ1476" i="9"/>
  <c r="BK1476" i="9"/>
  <c r="B1477" i="9"/>
  <c r="BL1477" i="9" s="1"/>
  <c r="C1477" i="9"/>
  <c r="D1477" i="9"/>
  <c r="F1477" i="9" s="1"/>
  <c r="E1477" i="9"/>
  <c r="G1477" i="9"/>
  <c r="H1477" i="9"/>
  <c r="I1477" i="9"/>
  <c r="J1477" i="9"/>
  <c r="K1477" i="9"/>
  <c r="L1477" i="9"/>
  <c r="M1477" i="9"/>
  <c r="N1477" i="9"/>
  <c r="O1477" i="9"/>
  <c r="P1477" i="9"/>
  <c r="Q1477" i="9"/>
  <c r="R1477" i="9"/>
  <c r="S1477" i="9"/>
  <c r="T1477" i="9"/>
  <c r="U1477" i="9"/>
  <c r="V1477" i="9"/>
  <c r="W1477" i="9"/>
  <c r="X1477" i="9"/>
  <c r="Y1477" i="9"/>
  <c r="Z1477" i="9"/>
  <c r="AA1477" i="9"/>
  <c r="AB1477" i="9"/>
  <c r="AC1477" i="9"/>
  <c r="AD1477" i="9"/>
  <c r="AE1477" i="9"/>
  <c r="AF1477" i="9"/>
  <c r="AG1477" i="9"/>
  <c r="AH1477" i="9"/>
  <c r="AI1477" i="9"/>
  <c r="AJ1477" i="9"/>
  <c r="AK1477" i="9"/>
  <c r="AL1477" i="9"/>
  <c r="AM1477" i="9"/>
  <c r="AN1477" i="9"/>
  <c r="AO1477" i="9"/>
  <c r="AP1477" i="9"/>
  <c r="AQ1477" i="9"/>
  <c r="AR1477" i="9"/>
  <c r="AS1477" i="9"/>
  <c r="AT1477" i="9"/>
  <c r="AU1477" i="9"/>
  <c r="AV1477" i="9"/>
  <c r="AW1477" i="9"/>
  <c r="AX1477" i="9"/>
  <c r="AY1477" i="9"/>
  <c r="AZ1477" i="9"/>
  <c r="BA1477" i="9"/>
  <c r="BB1477" i="9"/>
  <c r="BC1477" i="9"/>
  <c r="BD1477" i="9"/>
  <c r="BE1477" i="9"/>
  <c r="BF1477" i="9"/>
  <c r="BG1477" i="9"/>
  <c r="BH1477" i="9"/>
  <c r="BI1477" i="9"/>
  <c r="BJ1477" i="9"/>
  <c r="BK1477" i="9"/>
  <c r="B1478" i="9"/>
  <c r="BM1478" i="9" s="1"/>
  <c r="C1478" i="9"/>
  <c r="D1478" i="9"/>
  <c r="F1478" i="9" s="1"/>
  <c r="E1478" i="9"/>
  <c r="G1478" i="9"/>
  <c r="H1478" i="9"/>
  <c r="I1478" i="9"/>
  <c r="J1478" i="9"/>
  <c r="K1478" i="9"/>
  <c r="L1478" i="9"/>
  <c r="M1478" i="9"/>
  <c r="N1478" i="9"/>
  <c r="O1478" i="9"/>
  <c r="P1478" i="9"/>
  <c r="Q1478" i="9"/>
  <c r="R1478" i="9"/>
  <c r="S1478" i="9"/>
  <c r="T1478" i="9"/>
  <c r="U1478" i="9"/>
  <c r="V1478" i="9"/>
  <c r="W1478" i="9"/>
  <c r="X1478" i="9"/>
  <c r="Y1478" i="9"/>
  <c r="Z1478" i="9"/>
  <c r="AA1478" i="9"/>
  <c r="AB1478" i="9"/>
  <c r="AC1478" i="9"/>
  <c r="AD1478" i="9"/>
  <c r="AE1478" i="9"/>
  <c r="AF1478" i="9"/>
  <c r="AG1478" i="9"/>
  <c r="AH1478" i="9"/>
  <c r="AI1478" i="9"/>
  <c r="AJ1478" i="9"/>
  <c r="AK1478" i="9"/>
  <c r="AL1478" i="9"/>
  <c r="AM1478" i="9"/>
  <c r="AN1478" i="9"/>
  <c r="AO1478" i="9"/>
  <c r="AP1478" i="9"/>
  <c r="AQ1478" i="9"/>
  <c r="AR1478" i="9"/>
  <c r="AS1478" i="9"/>
  <c r="AT1478" i="9"/>
  <c r="AU1478" i="9"/>
  <c r="AV1478" i="9"/>
  <c r="AW1478" i="9"/>
  <c r="AX1478" i="9"/>
  <c r="AY1478" i="9"/>
  <c r="AZ1478" i="9"/>
  <c r="BA1478" i="9"/>
  <c r="BB1478" i="9"/>
  <c r="BC1478" i="9"/>
  <c r="BD1478" i="9"/>
  <c r="BE1478" i="9"/>
  <c r="BF1478" i="9"/>
  <c r="BG1478" i="9"/>
  <c r="BH1478" i="9"/>
  <c r="BI1478" i="9"/>
  <c r="BJ1478" i="9"/>
  <c r="BK1478" i="9"/>
  <c r="B1479" i="9"/>
  <c r="BM1479" i="9" s="1"/>
  <c r="C1479" i="9"/>
  <c r="D1479" i="9"/>
  <c r="F1479" i="9" s="1"/>
  <c r="E1479" i="9"/>
  <c r="G1479" i="9"/>
  <c r="H1479" i="9"/>
  <c r="I1479" i="9"/>
  <c r="J1479" i="9"/>
  <c r="K1479" i="9"/>
  <c r="L1479" i="9"/>
  <c r="M1479" i="9"/>
  <c r="N1479" i="9"/>
  <c r="O1479" i="9"/>
  <c r="P1479" i="9"/>
  <c r="Q1479" i="9"/>
  <c r="R1479" i="9"/>
  <c r="S1479" i="9"/>
  <c r="T1479" i="9"/>
  <c r="U1479" i="9"/>
  <c r="V1479" i="9"/>
  <c r="W1479" i="9"/>
  <c r="X1479" i="9"/>
  <c r="Y1479" i="9"/>
  <c r="Z1479" i="9"/>
  <c r="AA1479" i="9"/>
  <c r="AB1479" i="9"/>
  <c r="AC1479" i="9"/>
  <c r="AD1479" i="9"/>
  <c r="AE1479" i="9"/>
  <c r="AF1479" i="9"/>
  <c r="AG1479" i="9"/>
  <c r="AH1479" i="9"/>
  <c r="AI1479" i="9"/>
  <c r="AJ1479" i="9"/>
  <c r="AK1479" i="9"/>
  <c r="AL1479" i="9"/>
  <c r="AM1479" i="9"/>
  <c r="AN1479" i="9"/>
  <c r="AO1479" i="9"/>
  <c r="AP1479" i="9"/>
  <c r="AQ1479" i="9"/>
  <c r="AR1479" i="9"/>
  <c r="AS1479" i="9"/>
  <c r="AT1479" i="9"/>
  <c r="AU1479" i="9"/>
  <c r="AV1479" i="9"/>
  <c r="AW1479" i="9"/>
  <c r="AX1479" i="9"/>
  <c r="AY1479" i="9"/>
  <c r="AZ1479" i="9"/>
  <c r="BA1479" i="9"/>
  <c r="BB1479" i="9"/>
  <c r="BC1479" i="9"/>
  <c r="BD1479" i="9"/>
  <c r="BE1479" i="9"/>
  <c r="BF1479" i="9"/>
  <c r="BG1479" i="9"/>
  <c r="BH1479" i="9"/>
  <c r="BI1479" i="9"/>
  <c r="BJ1479" i="9"/>
  <c r="BK1479" i="9"/>
  <c r="B1480" i="9"/>
  <c r="BL1480" i="9" s="1"/>
  <c r="C1480" i="9"/>
  <c r="D1480" i="9"/>
  <c r="F1480" i="9" s="1"/>
  <c r="E1480" i="9"/>
  <c r="G1480" i="9"/>
  <c r="H1480" i="9"/>
  <c r="I1480" i="9"/>
  <c r="J1480" i="9"/>
  <c r="K1480" i="9"/>
  <c r="L1480" i="9"/>
  <c r="M1480" i="9"/>
  <c r="N1480" i="9"/>
  <c r="O1480" i="9"/>
  <c r="P1480" i="9"/>
  <c r="Q1480" i="9"/>
  <c r="R1480" i="9"/>
  <c r="S1480" i="9"/>
  <c r="T1480" i="9"/>
  <c r="U1480" i="9"/>
  <c r="V1480" i="9"/>
  <c r="W1480" i="9"/>
  <c r="X1480" i="9"/>
  <c r="Y1480" i="9"/>
  <c r="Z1480" i="9"/>
  <c r="AA1480" i="9"/>
  <c r="AB1480" i="9"/>
  <c r="AC1480" i="9"/>
  <c r="AD1480" i="9"/>
  <c r="AE1480" i="9"/>
  <c r="AF1480" i="9"/>
  <c r="AG1480" i="9"/>
  <c r="AH1480" i="9"/>
  <c r="AI1480" i="9"/>
  <c r="AJ1480" i="9"/>
  <c r="AK1480" i="9"/>
  <c r="AL1480" i="9"/>
  <c r="AM1480" i="9"/>
  <c r="AN1480" i="9"/>
  <c r="AO1480" i="9"/>
  <c r="AP1480" i="9"/>
  <c r="AQ1480" i="9"/>
  <c r="AR1480" i="9"/>
  <c r="AS1480" i="9"/>
  <c r="AT1480" i="9"/>
  <c r="AU1480" i="9"/>
  <c r="AV1480" i="9"/>
  <c r="AW1480" i="9"/>
  <c r="AX1480" i="9"/>
  <c r="AY1480" i="9"/>
  <c r="AZ1480" i="9"/>
  <c r="BA1480" i="9"/>
  <c r="BB1480" i="9"/>
  <c r="BC1480" i="9"/>
  <c r="BD1480" i="9"/>
  <c r="BE1480" i="9"/>
  <c r="BF1480" i="9"/>
  <c r="BG1480" i="9"/>
  <c r="BH1480" i="9"/>
  <c r="BI1480" i="9"/>
  <c r="BJ1480" i="9"/>
  <c r="BK1480" i="9"/>
  <c r="B1481" i="9"/>
  <c r="C1481" i="9"/>
  <c r="D1481" i="9"/>
  <c r="F1481" i="9" s="1"/>
  <c r="E1481" i="9"/>
  <c r="G1481" i="9"/>
  <c r="H1481" i="9"/>
  <c r="I1481" i="9"/>
  <c r="J1481" i="9"/>
  <c r="K1481" i="9"/>
  <c r="L1481" i="9"/>
  <c r="M1481" i="9"/>
  <c r="N1481" i="9"/>
  <c r="O1481" i="9"/>
  <c r="P1481" i="9"/>
  <c r="Q1481" i="9"/>
  <c r="R1481" i="9"/>
  <c r="S1481" i="9"/>
  <c r="T1481" i="9"/>
  <c r="U1481" i="9"/>
  <c r="V1481" i="9"/>
  <c r="W1481" i="9"/>
  <c r="X1481" i="9"/>
  <c r="Y1481" i="9"/>
  <c r="Z1481" i="9"/>
  <c r="AA1481" i="9"/>
  <c r="AB1481" i="9"/>
  <c r="AC1481" i="9"/>
  <c r="AD1481" i="9"/>
  <c r="AE1481" i="9"/>
  <c r="AF1481" i="9"/>
  <c r="AG1481" i="9"/>
  <c r="AH1481" i="9"/>
  <c r="AI1481" i="9"/>
  <c r="AJ1481" i="9"/>
  <c r="AK1481" i="9"/>
  <c r="AL1481" i="9"/>
  <c r="AM1481" i="9"/>
  <c r="AN1481" i="9"/>
  <c r="AO1481" i="9"/>
  <c r="AP1481" i="9"/>
  <c r="AQ1481" i="9"/>
  <c r="AR1481" i="9"/>
  <c r="AS1481" i="9"/>
  <c r="AT1481" i="9"/>
  <c r="AU1481" i="9"/>
  <c r="AV1481" i="9"/>
  <c r="AW1481" i="9"/>
  <c r="AX1481" i="9"/>
  <c r="AY1481" i="9"/>
  <c r="AZ1481" i="9"/>
  <c r="BA1481" i="9"/>
  <c r="BB1481" i="9"/>
  <c r="BC1481" i="9"/>
  <c r="BD1481" i="9"/>
  <c r="BE1481" i="9"/>
  <c r="BF1481" i="9"/>
  <c r="BG1481" i="9"/>
  <c r="BH1481" i="9"/>
  <c r="BI1481" i="9"/>
  <c r="BJ1481" i="9"/>
  <c r="BK1481" i="9"/>
  <c r="B1482" i="9"/>
  <c r="BO1482" i="9" s="1"/>
  <c r="C1482" i="9"/>
  <c r="D1482" i="9"/>
  <c r="F1482" i="9" s="1"/>
  <c r="E1482" i="9"/>
  <c r="G1482" i="9"/>
  <c r="H1482" i="9"/>
  <c r="I1482" i="9"/>
  <c r="J1482" i="9"/>
  <c r="K1482" i="9"/>
  <c r="L1482" i="9"/>
  <c r="M1482" i="9"/>
  <c r="N1482" i="9"/>
  <c r="O1482" i="9"/>
  <c r="P1482" i="9"/>
  <c r="Q1482" i="9"/>
  <c r="R1482" i="9"/>
  <c r="S1482" i="9"/>
  <c r="T1482" i="9"/>
  <c r="U1482" i="9"/>
  <c r="V1482" i="9"/>
  <c r="W1482" i="9"/>
  <c r="X1482" i="9"/>
  <c r="Y1482" i="9"/>
  <c r="Z1482" i="9"/>
  <c r="AA1482" i="9"/>
  <c r="AB1482" i="9"/>
  <c r="AC1482" i="9"/>
  <c r="AD1482" i="9"/>
  <c r="AE1482" i="9"/>
  <c r="AF1482" i="9"/>
  <c r="AG1482" i="9"/>
  <c r="AH1482" i="9"/>
  <c r="AI1482" i="9"/>
  <c r="AJ1482" i="9"/>
  <c r="AK1482" i="9"/>
  <c r="AL1482" i="9"/>
  <c r="AM1482" i="9"/>
  <c r="AN1482" i="9"/>
  <c r="AO1482" i="9"/>
  <c r="AP1482" i="9"/>
  <c r="AQ1482" i="9"/>
  <c r="AR1482" i="9"/>
  <c r="AS1482" i="9"/>
  <c r="AT1482" i="9"/>
  <c r="AU1482" i="9"/>
  <c r="AV1482" i="9"/>
  <c r="AW1482" i="9"/>
  <c r="AX1482" i="9"/>
  <c r="AY1482" i="9"/>
  <c r="AZ1482" i="9"/>
  <c r="BA1482" i="9"/>
  <c r="BB1482" i="9"/>
  <c r="BC1482" i="9"/>
  <c r="BD1482" i="9"/>
  <c r="BE1482" i="9"/>
  <c r="BF1482" i="9"/>
  <c r="BG1482" i="9"/>
  <c r="BH1482" i="9"/>
  <c r="BI1482" i="9"/>
  <c r="BJ1482" i="9"/>
  <c r="BK1482" i="9"/>
  <c r="B1483" i="9"/>
  <c r="BL1483" i="9" s="1"/>
  <c r="C1483" i="9"/>
  <c r="D1483" i="9"/>
  <c r="F1483" i="9" s="1"/>
  <c r="E1483" i="9"/>
  <c r="G1483" i="9"/>
  <c r="H1483" i="9"/>
  <c r="I1483" i="9"/>
  <c r="J1483" i="9"/>
  <c r="K1483" i="9"/>
  <c r="L1483" i="9"/>
  <c r="M1483" i="9"/>
  <c r="N1483" i="9"/>
  <c r="O1483" i="9"/>
  <c r="P1483" i="9"/>
  <c r="Q1483" i="9"/>
  <c r="R1483" i="9"/>
  <c r="S1483" i="9"/>
  <c r="T1483" i="9"/>
  <c r="U1483" i="9"/>
  <c r="V1483" i="9"/>
  <c r="W1483" i="9"/>
  <c r="X1483" i="9"/>
  <c r="Y1483" i="9"/>
  <c r="Z1483" i="9"/>
  <c r="AA1483" i="9"/>
  <c r="AB1483" i="9"/>
  <c r="AC1483" i="9"/>
  <c r="AD1483" i="9"/>
  <c r="AE1483" i="9"/>
  <c r="AF1483" i="9"/>
  <c r="AG1483" i="9"/>
  <c r="AH1483" i="9"/>
  <c r="AI1483" i="9"/>
  <c r="AJ1483" i="9"/>
  <c r="AK1483" i="9"/>
  <c r="AL1483" i="9"/>
  <c r="AM1483" i="9"/>
  <c r="AN1483" i="9"/>
  <c r="AO1483" i="9"/>
  <c r="AP1483" i="9"/>
  <c r="AQ1483" i="9"/>
  <c r="AR1483" i="9"/>
  <c r="AS1483" i="9"/>
  <c r="AT1483" i="9"/>
  <c r="AU1483" i="9"/>
  <c r="AV1483" i="9"/>
  <c r="AW1483" i="9"/>
  <c r="AX1483" i="9"/>
  <c r="AY1483" i="9"/>
  <c r="AZ1483" i="9"/>
  <c r="BA1483" i="9"/>
  <c r="BB1483" i="9"/>
  <c r="BC1483" i="9"/>
  <c r="BD1483" i="9"/>
  <c r="BE1483" i="9"/>
  <c r="BF1483" i="9"/>
  <c r="BG1483" i="9"/>
  <c r="BH1483" i="9"/>
  <c r="BI1483" i="9"/>
  <c r="BJ1483" i="9"/>
  <c r="BK1483" i="9"/>
  <c r="B1484" i="9"/>
  <c r="BL1484" i="9" s="1"/>
  <c r="C1484" i="9"/>
  <c r="D1484" i="9"/>
  <c r="F1484" i="9" s="1"/>
  <c r="E1484" i="9"/>
  <c r="G1484" i="9"/>
  <c r="H1484" i="9"/>
  <c r="I1484" i="9"/>
  <c r="J1484" i="9"/>
  <c r="K1484" i="9"/>
  <c r="L1484" i="9"/>
  <c r="M1484" i="9"/>
  <c r="N1484" i="9"/>
  <c r="O1484" i="9"/>
  <c r="P1484" i="9"/>
  <c r="Q1484" i="9"/>
  <c r="R1484" i="9"/>
  <c r="S1484" i="9"/>
  <c r="T1484" i="9"/>
  <c r="U1484" i="9"/>
  <c r="V1484" i="9"/>
  <c r="W1484" i="9"/>
  <c r="X1484" i="9"/>
  <c r="Y1484" i="9"/>
  <c r="Z1484" i="9"/>
  <c r="AA1484" i="9"/>
  <c r="AB1484" i="9"/>
  <c r="AC1484" i="9"/>
  <c r="AD1484" i="9"/>
  <c r="AE1484" i="9"/>
  <c r="AF1484" i="9"/>
  <c r="AG1484" i="9"/>
  <c r="AH1484" i="9"/>
  <c r="AI1484" i="9"/>
  <c r="AJ1484" i="9"/>
  <c r="AK1484" i="9"/>
  <c r="AL1484" i="9"/>
  <c r="AM1484" i="9"/>
  <c r="AN1484" i="9"/>
  <c r="AO1484" i="9"/>
  <c r="AP1484" i="9"/>
  <c r="AQ1484" i="9"/>
  <c r="AR1484" i="9"/>
  <c r="AS1484" i="9"/>
  <c r="AT1484" i="9"/>
  <c r="AU1484" i="9"/>
  <c r="AV1484" i="9"/>
  <c r="AW1484" i="9"/>
  <c r="AX1484" i="9"/>
  <c r="AY1484" i="9"/>
  <c r="AZ1484" i="9"/>
  <c r="BA1484" i="9"/>
  <c r="BB1484" i="9"/>
  <c r="BC1484" i="9"/>
  <c r="BD1484" i="9"/>
  <c r="BE1484" i="9"/>
  <c r="BF1484" i="9"/>
  <c r="BG1484" i="9"/>
  <c r="BH1484" i="9"/>
  <c r="BI1484" i="9"/>
  <c r="BJ1484" i="9"/>
  <c r="BK1484" i="9"/>
  <c r="B1485" i="9"/>
  <c r="C1485" i="9"/>
  <c r="D1485" i="9"/>
  <c r="F1485" i="9" s="1"/>
  <c r="E1485" i="9"/>
  <c r="G1485" i="9"/>
  <c r="H1485" i="9"/>
  <c r="I1485" i="9"/>
  <c r="J1485" i="9"/>
  <c r="K1485" i="9"/>
  <c r="L1485" i="9"/>
  <c r="M1485" i="9"/>
  <c r="N1485" i="9"/>
  <c r="O1485" i="9"/>
  <c r="P1485" i="9"/>
  <c r="Q1485" i="9"/>
  <c r="R1485" i="9"/>
  <c r="S1485" i="9"/>
  <c r="T1485" i="9"/>
  <c r="U1485" i="9"/>
  <c r="V1485" i="9"/>
  <c r="W1485" i="9"/>
  <c r="X1485" i="9"/>
  <c r="Y1485" i="9"/>
  <c r="Z1485" i="9"/>
  <c r="AA1485" i="9"/>
  <c r="AB1485" i="9"/>
  <c r="AC1485" i="9"/>
  <c r="AD1485" i="9"/>
  <c r="AE1485" i="9"/>
  <c r="AF1485" i="9"/>
  <c r="AG1485" i="9"/>
  <c r="AH1485" i="9"/>
  <c r="AI1485" i="9"/>
  <c r="AJ1485" i="9"/>
  <c r="AK1485" i="9"/>
  <c r="AL1485" i="9"/>
  <c r="AM1485" i="9"/>
  <c r="AN1485" i="9"/>
  <c r="AO1485" i="9"/>
  <c r="AP1485" i="9"/>
  <c r="AQ1485" i="9"/>
  <c r="AR1485" i="9"/>
  <c r="AS1485" i="9"/>
  <c r="AT1485" i="9"/>
  <c r="AU1485" i="9"/>
  <c r="AV1485" i="9"/>
  <c r="AW1485" i="9"/>
  <c r="AX1485" i="9"/>
  <c r="AY1485" i="9"/>
  <c r="AZ1485" i="9"/>
  <c r="BA1485" i="9"/>
  <c r="BB1485" i="9"/>
  <c r="BC1485" i="9"/>
  <c r="BD1485" i="9"/>
  <c r="BE1485" i="9"/>
  <c r="BF1485" i="9"/>
  <c r="BG1485" i="9"/>
  <c r="BH1485" i="9"/>
  <c r="BI1485" i="9"/>
  <c r="BJ1485" i="9"/>
  <c r="BK1485" i="9"/>
  <c r="B1486" i="9"/>
  <c r="BL1486" i="9" s="1"/>
  <c r="C1486" i="9"/>
  <c r="D1486" i="9"/>
  <c r="F1486" i="9" s="1"/>
  <c r="E1486" i="9"/>
  <c r="G1486" i="9"/>
  <c r="H1486" i="9"/>
  <c r="I1486" i="9"/>
  <c r="J1486" i="9"/>
  <c r="K1486" i="9"/>
  <c r="L1486" i="9"/>
  <c r="M1486" i="9"/>
  <c r="N1486" i="9"/>
  <c r="O1486" i="9"/>
  <c r="P1486" i="9"/>
  <c r="Q1486" i="9"/>
  <c r="R1486" i="9"/>
  <c r="S1486" i="9"/>
  <c r="T1486" i="9"/>
  <c r="U1486" i="9"/>
  <c r="V1486" i="9"/>
  <c r="W1486" i="9"/>
  <c r="X1486" i="9"/>
  <c r="Y1486" i="9"/>
  <c r="Z1486" i="9"/>
  <c r="AA1486" i="9"/>
  <c r="AB1486" i="9"/>
  <c r="AC1486" i="9"/>
  <c r="AD1486" i="9"/>
  <c r="AE1486" i="9"/>
  <c r="AF1486" i="9"/>
  <c r="AG1486" i="9"/>
  <c r="AH1486" i="9"/>
  <c r="AI1486" i="9"/>
  <c r="AJ1486" i="9"/>
  <c r="AK1486" i="9"/>
  <c r="AL1486" i="9"/>
  <c r="AM1486" i="9"/>
  <c r="AN1486" i="9"/>
  <c r="AO1486" i="9"/>
  <c r="AP1486" i="9"/>
  <c r="AQ1486" i="9"/>
  <c r="AR1486" i="9"/>
  <c r="AS1486" i="9"/>
  <c r="AT1486" i="9"/>
  <c r="AU1486" i="9"/>
  <c r="AV1486" i="9"/>
  <c r="AW1486" i="9"/>
  <c r="AX1486" i="9"/>
  <c r="AY1486" i="9"/>
  <c r="AZ1486" i="9"/>
  <c r="BA1486" i="9"/>
  <c r="BB1486" i="9"/>
  <c r="BC1486" i="9"/>
  <c r="BD1486" i="9"/>
  <c r="BE1486" i="9"/>
  <c r="BF1486" i="9"/>
  <c r="BG1486" i="9"/>
  <c r="BH1486" i="9"/>
  <c r="BI1486" i="9"/>
  <c r="BJ1486" i="9"/>
  <c r="BK1486" i="9"/>
  <c r="B1487" i="9"/>
  <c r="C1487" i="9"/>
  <c r="D1487" i="9"/>
  <c r="F1487" i="9" s="1"/>
  <c r="E1487" i="9"/>
  <c r="G1487" i="9"/>
  <c r="H1487" i="9"/>
  <c r="I1487" i="9"/>
  <c r="J1487" i="9"/>
  <c r="K1487" i="9"/>
  <c r="L1487" i="9"/>
  <c r="M1487" i="9"/>
  <c r="N1487" i="9"/>
  <c r="O1487" i="9"/>
  <c r="P1487" i="9"/>
  <c r="Q1487" i="9"/>
  <c r="R1487" i="9"/>
  <c r="S1487" i="9"/>
  <c r="T1487" i="9"/>
  <c r="U1487" i="9"/>
  <c r="V1487" i="9"/>
  <c r="W1487" i="9"/>
  <c r="X1487" i="9"/>
  <c r="Y1487" i="9"/>
  <c r="Z1487" i="9"/>
  <c r="AA1487" i="9"/>
  <c r="AB1487" i="9"/>
  <c r="AC1487" i="9"/>
  <c r="AD1487" i="9"/>
  <c r="AE1487" i="9"/>
  <c r="AF1487" i="9"/>
  <c r="AG1487" i="9"/>
  <c r="AH1487" i="9"/>
  <c r="AI1487" i="9"/>
  <c r="AJ1487" i="9"/>
  <c r="AK1487" i="9"/>
  <c r="AL1487" i="9"/>
  <c r="AM1487" i="9"/>
  <c r="AN1487" i="9"/>
  <c r="AO1487" i="9"/>
  <c r="AP1487" i="9"/>
  <c r="AQ1487" i="9"/>
  <c r="AR1487" i="9"/>
  <c r="AS1487" i="9"/>
  <c r="AT1487" i="9"/>
  <c r="AU1487" i="9"/>
  <c r="AV1487" i="9"/>
  <c r="AW1487" i="9"/>
  <c r="AX1487" i="9"/>
  <c r="AY1487" i="9"/>
  <c r="AZ1487" i="9"/>
  <c r="BA1487" i="9"/>
  <c r="BB1487" i="9"/>
  <c r="BC1487" i="9"/>
  <c r="BD1487" i="9"/>
  <c r="BE1487" i="9"/>
  <c r="BF1487" i="9"/>
  <c r="BG1487" i="9"/>
  <c r="BH1487" i="9"/>
  <c r="BI1487" i="9"/>
  <c r="BJ1487" i="9"/>
  <c r="BK1487" i="9"/>
  <c r="B1488" i="9"/>
  <c r="BP1488" i="9" s="1"/>
  <c r="C1488" i="9"/>
  <c r="D1488" i="9"/>
  <c r="F1488" i="9" s="1"/>
  <c r="E1488" i="9"/>
  <c r="G1488" i="9"/>
  <c r="H1488" i="9"/>
  <c r="I1488" i="9"/>
  <c r="J1488" i="9"/>
  <c r="K1488" i="9"/>
  <c r="L1488" i="9"/>
  <c r="M1488" i="9"/>
  <c r="N1488" i="9"/>
  <c r="O1488" i="9"/>
  <c r="P1488" i="9"/>
  <c r="Q1488" i="9"/>
  <c r="R1488" i="9"/>
  <c r="S1488" i="9"/>
  <c r="T1488" i="9"/>
  <c r="U1488" i="9"/>
  <c r="V1488" i="9"/>
  <c r="W1488" i="9"/>
  <c r="X1488" i="9"/>
  <c r="Y1488" i="9"/>
  <c r="Z1488" i="9"/>
  <c r="AA1488" i="9"/>
  <c r="AB1488" i="9"/>
  <c r="AC1488" i="9"/>
  <c r="AD1488" i="9"/>
  <c r="AE1488" i="9"/>
  <c r="AF1488" i="9"/>
  <c r="AG1488" i="9"/>
  <c r="AH1488" i="9"/>
  <c r="AI1488" i="9"/>
  <c r="AJ1488" i="9"/>
  <c r="AK1488" i="9"/>
  <c r="AL1488" i="9"/>
  <c r="AM1488" i="9"/>
  <c r="AN1488" i="9"/>
  <c r="AO1488" i="9"/>
  <c r="AP1488" i="9"/>
  <c r="AQ1488" i="9"/>
  <c r="AR1488" i="9"/>
  <c r="AS1488" i="9"/>
  <c r="AT1488" i="9"/>
  <c r="AU1488" i="9"/>
  <c r="AV1488" i="9"/>
  <c r="AW1488" i="9"/>
  <c r="AX1488" i="9"/>
  <c r="AY1488" i="9"/>
  <c r="AZ1488" i="9"/>
  <c r="BA1488" i="9"/>
  <c r="BB1488" i="9"/>
  <c r="BC1488" i="9"/>
  <c r="BD1488" i="9"/>
  <c r="BE1488" i="9"/>
  <c r="BF1488" i="9"/>
  <c r="BG1488" i="9"/>
  <c r="BH1488" i="9"/>
  <c r="BI1488" i="9"/>
  <c r="BJ1488" i="9"/>
  <c r="BK1488" i="9"/>
  <c r="B1489" i="9"/>
  <c r="BM1489" i="9" s="1"/>
  <c r="C1489" i="9"/>
  <c r="D1489" i="9"/>
  <c r="F1489" i="9" s="1"/>
  <c r="E1489" i="9"/>
  <c r="G1489" i="9"/>
  <c r="H1489" i="9"/>
  <c r="I1489" i="9"/>
  <c r="J1489" i="9"/>
  <c r="K1489" i="9"/>
  <c r="L1489" i="9"/>
  <c r="M1489" i="9"/>
  <c r="N1489" i="9"/>
  <c r="O1489" i="9"/>
  <c r="P1489" i="9"/>
  <c r="Q1489" i="9"/>
  <c r="R1489" i="9"/>
  <c r="S1489" i="9"/>
  <c r="T1489" i="9"/>
  <c r="U1489" i="9"/>
  <c r="V1489" i="9"/>
  <c r="W1489" i="9"/>
  <c r="X1489" i="9"/>
  <c r="Y1489" i="9"/>
  <c r="Z1489" i="9"/>
  <c r="AA1489" i="9"/>
  <c r="AB1489" i="9"/>
  <c r="AC1489" i="9"/>
  <c r="AD1489" i="9"/>
  <c r="AE1489" i="9"/>
  <c r="AF1489" i="9"/>
  <c r="AG1489" i="9"/>
  <c r="AH1489" i="9"/>
  <c r="AI1489" i="9"/>
  <c r="AJ1489" i="9"/>
  <c r="AK1489" i="9"/>
  <c r="AL1489" i="9"/>
  <c r="AM1489" i="9"/>
  <c r="AN1489" i="9"/>
  <c r="AO1489" i="9"/>
  <c r="AP1489" i="9"/>
  <c r="AQ1489" i="9"/>
  <c r="AR1489" i="9"/>
  <c r="AS1489" i="9"/>
  <c r="AT1489" i="9"/>
  <c r="AU1489" i="9"/>
  <c r="AV1489" i="9"/>
  <c r="AW1489" i="9"/>
  <c r="AX1489" i="9"/>
  <c r="AY1489" i="9"/>
  <c r="AZ1489" i="9"/>
  <c r="BA1489" i="9"/>
  <c r="BB1489" i="9"/>
  <c r="BC1489" i="9"/>
  <c r="BD1489" i="9"/>
  <c r="BE1489" i="9"/>
  <c r="BF1489" i="9"/>
  <c r="BG1489" i="9"/>
  <c r="BH1489" i="9"/>
  <c r="BI1489" i="9"/>
  <c r="BJ1489" i="9"/>
  <c r="BK1489" i="9"/>
  <c r="B1490" i="9"/>
  <c r="BO1490" i="9" s="1"/>
  <c r="C1490" i="9"/>
  <c r="D1490" i="9"/>
  <c r="F1490" i="9" s="1"/>
  <c r="E1490" i="9"/>
  <c r="G1490" i="9"/>
  <c r="H1490" i="9"/>
  <c r="I1490" i="9"/>
  <c r="J1490" i="9"/>
  <c r="K1490" i="9"/>
  <c r="L1490" i="9"/>
  <c r="M1490" i="9"/>
  <c r="N1490" i="9"/>
  <c r="O1490" i="9"/>
  <c r="P1490" i="9"/>
  <c r="Q1490" i="9"/>
  <c r="R1490" i="9"/>
  <c r="S1490" i="9"/>
  <c r="T1490" i="9"/>
  <c r="U1490" i="9"/>
  <c r="V1490" i="9"/>
  <c r="W1490" i="9"/>
  <c r="X1490" i="9"/>
  <c r="Y1490" i="9"/>
  <c r="Z1490" i="9"/>
  <c r="AA1490" i="9"/>
  <c r="AB1490" i="9"/>
  <c r="AC1490" i="9"/>
  <c r="AD1490" i="9"/>
  <c r="AE1490" i="9"/>
  <c r="AF1490" i="9"/>
  <c r="AG1490" i="9"/>
  <c r="AH1490" i="9"/>
  <c r="AI1490" i="9"/>
  <c r="AJ1490" i="9"/>
  <c r="AK1490" i="9"/>
  <c r="AL1490" i="9"/>
  <c r="AM1490" i="9"/>
  <c r="AN1490" i="9"/>
  <c r="AO1490" i="9"/>
  <c r="AP1490" i="9"/>
  <c r="AQ1490" i="9"/>
  <c r="AR1490" i="9"/>
  <c r="AS1490" i="9"/>
  <c r="AT1490" i="9"/>
  <c r="AU1490" i="9"/>
  <c r="AV1490" i="9"/>
  <c r="AW1490" i="9"/>
  <c r="AX1490" i="9"/>
  <c r="AY1490" i="9"/>
  <c r="AZ1490" i="9"/>
  <c r="BA1490" i="9"/>
  <c r="BB1490" i="9"/>
  <c r="BC1490" i="9"/>
  <c r="BD1490" i="9"/>
  <c r="BE1490" i="9"/>
  <c r="BF1490" i="9"/>
  <c r="BG1490" i="9"/>
  <c r="BH1490" i="9"/>
  <c r="BI1490" i="9"/>
  <c r="BJ1490" i="9"/>
  <c r="BK1490" i="9"/>
  <c r="B1491" i="9"/>
  <c r="C1491" i="9"/>
  <c r="D1491" i="9"/>
  <c r="F1491" i="9" s="1"/>
  <c r="E1491" i="9"/>
  <c r="G1491" i="9"/>
  <c r="H1491" i="9"/>
  <c r="I1491" i="9"/>
  <c r="J1491" i="9"/>
  <c r="K1491" i="9"/>
  <c r="L1491" i="9"/>
  <c r="M1491" i="9"/>
  <c r="N1491" i="9"/>
  <c r="O1491" i="9"/>
  <c r="P1491" i="9"/>
  <c r="Q1491" i="9"/>
  <c r="R1491" i="9"/>
  <c r="S1491" i="9"/>
  <c r="T1491" i="9"/>
  <c r="U1491" i="9"/>
  <c r="V1491" i="9"/>
  <c r="W1491" i="9"/>
  <c r="X1491" i="9"/>
  <c r="Y1491" i="9"/>
  <c r="Z1491" i="9"/>
  <c r="AA1491" i="9"/>
  <c r="AB1491" i="9"/>
  <c r="AC1491" i="9"/>
  <c r="AD1491" i="9"/>
  <c r="AE1491" i="9"/>
  <c r="AF1491" i="9"/>
  <c r="AG1491" i="9"/>
  <c r="AH1491" i="9"/>
  <c r="AI1491" i="9"/>
  <c r="AJ1491" i="9"/>
  <c r="AK1491" i="9"/>
  <c r="AL1491" i="9"/>
  <c r="AM1491" i="9"/>
  <c r="AN1491" i="9"/>
  <c r="AO1491" i="9"/>
  <c r="AP1491" i="9"/>
  <c r="AQ1491" i="9"/>
  <c r="AR1491" i="9"/>
  <c r="AS1491" i="9"/>
  <c r="AT1491" i="9"/>
  <c r="AU1491" i="9"/>
  <c r="AV1491" i="9"/>
  <c r="AW1491" i="9"/>
  <c r="AX1491" i="9"/>
  <c r="AY1491" i="9"/>
  <c r="AZ1491" i="9"/>
  <c r="BA1491" i="9"/>
  <c r="BB1491" i="9"/>
  <c r="BC1491" i="9"/>
  <c r="BD1491" i="9"/>
  <c r="BE1491" i="9"/>
  <c r="BF1491" i="9"/>
  <c r="BG1491" i="9"/>
  <c r="BH1491" i="9"/>
  <c r="BI1491" i="9"/>
  <c r="BJ1491" i="9"/>
  <c r="BK1491" i="9"/>
  <c r="B1492" i="9"/>
  <c r="C1492" i="9"/>
  <c r="D1492" i="9"/>
  <c r="F1492" i="9" s="1"/>
  <c r="E1492" i="9"/>
  <c r="G1492" i="9"/>
  <c r="H1492" i="9"/>
  <c r="I1492" i="9"/>
  <c r="J1492" i="9"/>
  <c r="K1492" i="9"/>
  <c r="L1492" i="9"/>
  <c r="M1492" i="9"/>
  <c r="N1492" i="9"/>
  <c r="O1492" i="9"/>
  <c r="P1492" i="9"/>
  <c r="Q1492" i="9"/>
  <c r="R1492" i="9"/>
  <c r="S1492" i="9"/>
  <c r="T1492" i="9"/>
  <c r="U1492" i="9"/>
  <c r="V1492" i="9"/>
  <c r="W1492" i="9"/>
  <c r="X1492" i="9"/>
  <c r="Y1492" i="9"/>
  <c r="Z1492" i="9"/>
  <c r="AA1492" i="9"/>
  <c r="AB1492" i="9"/>
  <c r="AC1492" i="9"/>
  <c r="AD1492" i="9"/>
  <c r="AE1492" i="9"/>
  <c r="AF1492" i="9"/>
  <c r="AG1492" i="9"/>
  <c r="AH1492" i="9"/>
  <c r="AI1492" i="9"/>
  <c r="AJ1492" i="9"/>
  <c r="AK1492" i="9"/>
  <c r="AL1492" i="9"/>
  <c r="AM1492" i="9"/>
  <c r="AN1492" i="9"/>
  <c r="AO1492" i="9"/>
  <c r="AP1492" i="9"/>
  <c r="AQ1492" i="9"/>
  <c r="AR1492" i="9"/>
  <c r="AS1492" i="9"/>
  <c r="AT1492" i="9"/>
  <c r="AU1492" i="9"/>
  <c r="AV1492" i="9"/>
  <c r="AW1492" i="9"/>
  <c r="AX1492" i="9"/>
  <c r="AY1492" i="9"/>
  <c r="AZ1492" i="9"/>
  <c r="BA1492" i="9"/>
  <c r="BB1492" i="9"/>
  <c r="BC1492" i="9"/>
  <c r="BD1492" i="9"/>
  <c r="BE1492" i="9"/>
  <c r="BF1492" i="9"/>
  <c r="BG1492" i="9"/>
  <c r="BH1492" i="9"/>
  <c r="BI1492" i="9"/>
  <c r="BJ1492" i="9"/>
  <c r="BK1492" i="9"/>
  <c r="B1493" i="9"/>
  <c r="C1493" i="9"/>
  <c r="D1493" i="9"/>
  <c r="F1493" i="9" s="1"/>
  <c r="E1493" i="9"/>
  <c r="G1493" i="9"/>
  <c r="H1493" i="9"/>
  <c r="I1493" i="9"/>
  <c r="J1493" i="9"/>
  <c r="K1493" i="9"/>
  <c r="L1493" i="9"/>
  <c r="M1493" i="9"/>
  <c r="N1493" i="9"/>
  <c r="O1493" i="9"/>
  <c r="P1493" i="9"/>
  <c r="Q1493" i="9"/>
  <c r="R1493" i="9"/>
  <c r="S1493" i="9"/>
  <c r="T1493" i="9"/>
  <c r="U1493" i="9"/>
  <c r="V1493" i="9"/>
  <c r="W1493" i="9"/>
  <c r="X1493" i="9"/>
  <c r="Y1493" i="9"/>
  <c r="Z1493" i="9"/>
  <c r="AA1493" i="9"/>
  <c r="AB1493" i="9"/>
  <c r="AC1493" i="9"/>
  <c r="AD1493" i="9"/>
  <c r="AE1493" i="9"/>
  <c r="AF1493" i="9"/>
  <c r="AG1493" i="9"/>
  <c r="AH1493" i="9"/>
  <c r="AI1493" i="9"/>
  <c r="AJ1493" i="9"/>
  <c r="AK1493" i="9"/>
  <c r="AL1493" i="9"/>
  <c r="AM1493" i="9"/>
  <c r="AN1493" i="9"/>
  <c r="AO1493" i="9"/>
  <c r="AP1493" i="9"/>
  <c r="AQ1493" i="9"/>
  <c r="AR1493" i="9"/>
  <c r="AS1493" i="9"/>
  <c r="AT1493" i="9"/>
  <c r="AU1493" i="9"/>
  <c r="AV1493" i="9"/>
  <c r="AW1493" i="9"/>
  <c r="AX1493" i="9"/>
  <c r="AY1493" i="9"/>
  <c r="AZ1493" i="9"/>
  <c r="BA1493" i="9"/>
  <c r="BB1493" i="9"/>
  <c r="BC1493" i="9"/>
  <c r="BD1493" i="9"/>
  <c r="BE1493" i="9"/>
  <c r="BF1493" i="9"/>
  <c r="BG1493" i="9"/>
  <c r="BH1493" i="9"/>
  <c r="BI1493" i="9"/>
  <c r="BJ1493" i="9"/>
  <c r="BK1493" i="9"/>
  <c r="B1494" i="9"/>
  <c r="BM1494" i="9" s="1"/>
  <c r="C1494" i="9"/>
  <c r="D1494" i="9"/>
  <c r="F1494" i="9" s="1"/>
  <c r="E1494" i="9"/>
  <c r="G1494" i="9"/>
  <c r="H1494" i="9"/>
  <c r="I1494" i="9"/>
  <c r="J1494" i="9"/>
  <c r="K1494" i="9"/>
  <c r="L1494" i="9"/>
  <c r="M1494" i="9"/>
  <c r="N1494" i="9"/>
  <c r="O1494" i="9"/>
  <c r="P1494" i="9"/>
  <c r="Q1494" i="9"/>
  <c r="R1494" i="9"/>
  <c r="S1494" i="9"/>
  <c r="T1494" i="9"/>
  <c r="U1494" i="9"/>
  <c r="V1494" i="9"/>
  <c r="W1494" i="9"/>
  <c r="X1494" i="9"/>
  <c r="Y1494" i="9"/>
  <c r="Z1494" i="9"/>
  <c r="AA1494" i="9"/>
  <c r="AB1494" i="9"/>
  <c r="AC1494" i="9"/>
  <c r="AD1494" i="9"/>
  <c r="AE1494" i="9"/>
  <c r="AF1494" i="9"/>
  <c r="AG1494" i="9"/>
  <c r="AH1494" i="9"/>
  <c r="AI1494" i="9"/>
  <c r="AJ1494" i="9"/>
  <c r="AK1494" i="9"/>
  <c r="AL1494" i="9"/>
  <c r="AM1494" i="9"/>
  <c r="AN1494" i="9"/>
  <c r="AO1494" i="9"/>
  <c r="AP1494" i="9"/>
  <c r="AQ1494" i="9"/>
  <c r="AR1494" i="9"/>
  <c r="AS1494" i="9"/>
  <c r="AT1494" i="9"/>
  <c r="AU1494" i="9"/>
  <c r="AV1494" i="9"/>
  <c r="AW1494" i="9"/>
  <c r="AX1494" i="9"/>
  <c r="AY1494" i="9"/>
  <c r="AZ1494" i="9"/>
  <c r="BA1494" i="9"/>
  <c r="BB1494" i="9"/>
  <c r="BC1494" i="9"/>
  <c r="BD1494" i="9"/>
  <c r="BE1494" i="9"/>
  <c r="BF1494" i="9"/>
  <c r="BG1494" i="9"/>
  <c r="BH1494" i="9"/>
  <c r="BI1494" i="9"/>
  <c r="BJ1494" i="9"/>
  <c r="BK1494" i="9"/>
  <c r="B1495" i="9"/>
  <c r="C1495" i="9"/>
  <c r="D1495" i="9"/>
  <c r="F1495" i="9" s="1"/>
  <c r="E1495" i="9"/>
  <c r="G1495" i="9"/>
  <c r="H1495" i="9"/>
  <c r="I1495" i="9"/>
  <c r="J1495" i="9"/>
  <c r="K1495" i="9"/>
  <c r="L1495" i="9"/>
  <c r="M1495" i="9"/>
  <c r="N1495" i="9"/>
  <c r="O1495" i="9"/>
  <c r="P1495" i="9"/>
  <c r="Q1495" i="9"/>
  <c r="R1495" i="9"/>
  <c r="S1495" i="9"/>
  <c r="T1495" i="9"/>
  <c r="U1495" i="9"/>
  <c r="V1495" i="9"/>
  <c r="W1495" i="9"/>
  <c r="X1495" i="9"/>
  <c r="Y1495" i="9"/>
  <c r="Z1495" i="9"/>
  <c r="AA1495" i="9"/>
  <c r="AB1495" i="9"/>
  <c r="AC1495" i="9"/>
  <c r="AD1495" i="9"/>
  <c r="AE1495" i="9"/>
  <c r="AF1495" i="9"/>
  <c r="AG1495" i="9"/>
  <c r="AH1495" i="9"/>
  <c r="AI1495" i="9"/>
  <c r="AJ1495" i="9"/>
  <c r="AK1495" i="9"/>
  <c r="AL1495" i="9"/>
  <c r="AM1495" i="9"/>
  <c r="AN1495" i="9"/>
  <c r="AO1495" i="9"/>
  <c r="AP1495" i="9"/>
  <c r="AQ1495" i="9"/>
  <c r="AR1495" i="9"/>
  <c r="AS1495" i="9"/>
  <c r="AT1495" i="9"/>
  <c r="AU1495" i="9"/>
  <c r="AV1495" i="9"/>
  <c r="AW1495" i="9"/>
  <c r="AX1495" i="9"/>
  <c r="AY1495" i="9"/>
  <c r="AZ1495" i="9"/>
  <c r="BA1495" i="9"/>
  <c r="BB1495" i="9"/>
  <c r="BC1495" i="9"/>
  <c r="BD1495" i="9"/>
  <c r="BE1495" i="9"/>
  <c r="BF1495" i="9"/>
  <c r="BG1495" i="9"/>
  <c r="BH1495" i="9"/>
  <c r="BI1495" i="9"/>
  <c r="BJ1495" i="9"/>
  <c r="BK1495" i="9"/>
  <c r="B1496" i="9"/>
  <c r="C1496" i="9"/>
  <c r="D1496" i="9"/>
  <c r="F1496" i="9" s="1"/>
  <c r="E1496" i="9"/>
  <c r="G1496" i="9"/>
  <c r="H1496" i="9"/>
  <c r="I1496" i="9"/>
  <c r="J1496" i="9"/>
  <c r="K1496" i="9"/>
  <c r="L1496" i="9"/>
  <c r="M1496" i="9"/>
  <c r="N1496" i="9"/>
  <c r="O1496" i="9"/>
  <c r="P1496" i="9"/>
  <c r="Q1496" i="9"/>
  <c r="R1496" i="9"/>
  <c r="S1496" i="9"/>
  <c r="T1496" i="9"/>
  <c r="U1496" i="9"/>
  <c r="V1496" i="9"/>
  <c r="W1496" i="9"/>
  <c r="X1496" i="9"/>
  <c r="Y1496" i="9"/>
  <c r="Z1496" i="9"/>
  <c r="AA1496" i="9"/>
  <c r="AB1496" i="9"/>
  <c r="AC1496" i="9"/>
  <c r="AD1496" i="9"/>
  <c r="AE1496" i="9"/>
  <c r="AF1496" i="9"/>
  <c r="AG1496" i="9"/>
  <c r="AH1496" i="9"/>
  <c r="AI1496" i="9"/>
  <c r="AJ1496" i="9"/>
  <c r="AK1496" i="9"/>
  <c r="AL1496" i="9"/>
  <c r="AM1496" i="9"/>
  <c r="AN1496" i="9"/>
  <c r="AO1496" i="9"/>
  <c r="AP1496" i="9"/>
  <c r="AQ1496" i="9"/>
  <c r="AR1496" i="9"/>
  <c r="AS1496" i="9"/>
  <c r="AT1496" i="9"/>
  <c r="AU1496" i="9"/>
  <c r="AV1496" i="9"/>
  <c r="AW1496" i="9"/>
  <c r="AX1496" i="9"/>
  <c r="AY1496" i="9"/>
  <c r="AZ1496" i="9"/>
  <c r="BA1496" i="9"/>
  <c r="BB1496" i="9"/>
  <c r="BC1496" i="9"/>
  <c r="BD1496" i="9"/>
  <c r="BE1496" i="9"/>
  <c r="BF1496" i="9"/>
  <c r="BG1496" i="9"/>
  <c r="BH1496" i="9"/>
  <c r="BI1496" i="9"/>
  <c r="BJ1496" i="9"/>
  <c r="BK1496" i="9"/>
  <c r="B1497" i="9"/>
  <c r="C1497" i="9"/>
  <c r="D1497" i="9"/>
  <c r="F1497" i="9" s="1"/>
  <c r="E1497" i="9"/>
  <c r="G1497" i="9"/>
  <c r="H1497" i="9"/>
  <c r="I1497" i="9"/>
  <c r="J1497" i="9"/>
  <c r="K1497" i="9"/>
  <c r="L1497" i="9"/>
  <c r="M1497" i="9"/>
  <c r="N1497" i="9"/>
  <c r="O1497" i="9"/>
  <c r="P1497" i="9"/>
  <c r="Q1497" i="9"/>
  <c r="R1497" i="9"/>
  <c r="S1497" i="9"/>
  <c r="T1497" i="9"/>
  <c r="U1497" i="9"/>
  <c r="V1497" i="9"/>
  <c r="W1497" i="9"/>
  <c r="X1497" i="9"/>
  <c r="Y1497" i="9"/>
  <c r="Z1497" i="9"/>
  <c r="AA1497" i="9"/>
  <c r="AB1497" i="9"/>
  <c r="AC1497" i="9"/>
  <c r="AD1497" i="9"/>
  <c r="AE1497" i="9"/>
  <c r="AF1497" i="9"/>
  <c r="AG1497" i="9"/>
  <c r="AH1497" i="9"/>
  <c r="AI1497" i="9"/>
  <c r="AJ1497" i="9"/>
  <c r="AK1497" i="9"/>
  <c r="AL1497" i="9"/>
  <c r="AM1497" i="9"/>
  <c r="AN1497" i="9"/>
  <c r="AO1497" i="9"/>
  <c r="AP1497" i="9"/>
  <c r="AQ1497" i="9"/>
  <c r="AR1497" i="9"/>
  <c r="AS1497" i="9"/>
  <c r="AT1497" i="9"/>
  <c r="AU1497" i="9"/>
  <c r="AV1497" i="9"/>
  <c r="AW1497" i="9"/>
  <c r="AX1497" i="9"/>
  <c r="AY1497" i="9"/>
  <c r="AZ1497" i="9"/>
  <c r="BA1497" i="9"/>
  <c r="BB1497" i="9"/>
  <c r="BC1497" i="9"/>
  <c r="BD1497" i="9"/>
  <c r="BE1497" i="9"/>
  <c r="BF1497" i="9"/>
  <c r="BG1497" i="9"/>
  <c r="BH1497" i="9"/>
  <c r="BI1497" i="9"/>
  <c r="BJ1497" i="9"/>
  <c r="BK1497" i="9"/>
  <c r="B1498" i="9"/>
  <c r="C1498" i="9"/>
  <c r="D1498" i="9"/>
  <c r="F1498" i="9" s="1"/>
  <c r="E1498" i="9"/>
  <c r="G1498" i="9"/>
  <c r="H1498" i="9"/>
  <c r="I1498" i="9"/>
  <c r="J1498" i="9"/>
  <c r="K1498" i="9"/>
  <c r="L1498" i="9"/>
  <c r="M1498" i="9"/>
  <c r="N1498" i="9"/>
  <c r="O1498" i="9"/>
  <c r="P1498" i="9"/>
  <c r="Q1498" i="9"/>
  <c r="R1498" i="9"/>
  <c r="S1498" i="9"/>
  <c r="T1498" i="9"/>
  <c r="U1498" i="9"/>
  <c r="V1498" i="9"/>
  <c r="W1498" i="9"/>
  <c r="X1498" i="9"/>
  <c r="Y1498" i="9"/>
  <c r="Z1498" i="9"/>
  <c r="AA1498" i="9"/>
  <c r="AB1498" i="9"/>
  <c r="AC1498" i="9"/>
  <c r="AD1498" i="9"/>
  <c r="AE1498" i="9"/>
  <c r="AF1498" i="9"/>
  <c r="AG1498" i="9"/>
  <c r="AH1498" i="9"/>
  <c r="AI1498" i="9"/>
  <c r="AJ1498" i="9"/>
  <c r="AK1498" i="9"/>
  <c r="AL1498" i="9"/>
  <c r="AM1498" i="9"/>
  <c r="AN1498" i="9"/>
  <c r="AO1498" i="9"/>
  <c r="AP1498" i="9"/>
  <c r="AQ1498" i="9"/>
  <c r="AR1498" i="9"/>
  <c r="AS1498" i="9"/>
  <c r="AT1498" i="9"/>
  <c r="AU1498" i="9"/>
  <c r="AV1498" i="9"/>
  <c r="AW1498" i="9"/>
  <c r="AX1498" i="9"/>
  <c r="AY1498" i="9"/>
  <c r="AZ1498" i="9"/>
  <c r="BA1498" i="9"/>
  <c r="BB1498" i="9"/>
  <c r="BC1498" i="9"/>
  <c r="BD1498" i="9"/>
  <c r="BE1498" i="9"/>
  <c r="BF1498" i="9"/>
  <c r="BG1498" i="9"/>
  <c r="BH1498" i="9"/>
  <c r="BI1498" i="9"/>
  <c r="BJ1498" i="9"/>
  <c r="BK1498" i="9"/>
  <c r="B1499" i="9"/>
  <c r="BM1499" i="9" s="1"/>
  <c r="C1499" i="9"/>
  <c r="D1499" i="9"/>
  <c r="F1499" i="9" s="1"/>
  <c r="E1499" i="9"/>
  <c r="G1499" i="9"/>
  <c r="H1499" i="9"/>
  <c r="I1499" i="9"/>
  <c r="J1499" i="9"/>
  <c r="K1499" i="9"/>
  <c r="L1499" i="9"/>
  <c r="M1499" i="9"/>
  <c r="N1499" i="9"/>
  <c r="O1499" i="9"/>
  <c r="P1499" i="9"/>
  <c r="Q1499" i="9"/>
  <c r="R1499" i="9"/>
  <c r="S1499" i="9"/>
  <c r="T1499" i="9"/>
  <c r="U1499" i="9"/>
  <c r="V1499" i="9"/>
  <c r="W1499" i="9"/>
  <c r="X1499" i="9"/>
  <c r="Y1499" i="9"/>
  <c r="Z1499" i="9"/>
  <c r="AA1499" i="9"/>
  <c r="AB1499" i="9"/>
  <c r="AC1499" i="9"/>
  <c r="AD1499" i="9"/>
  <c r="AE1499" i="9"/>
  <c r="AF1499" i="9"/>
  <c r="AG1499" i="9"/>
  <c r="AH1499" i="9"/>
  <c r="AI1499" i="9"/>
  <c r="AJ1499" i="9"/>
  <c r="AK1499" i="9"/>
  <c r="AL1499" i="9"/>
  <c r="AM1499" i="9"/>
  <c r="AN1499" i="9"/>
  <c r="AO1499" i="9"/>
  <c r="AP1499" i="9"/>
  <c r="AQ1499" i="9"/>
  <c r="AR1499" i="9"/>
  <c r="AS1499" i="9"/>
  <c r="AT1499" i="9"/>
  <c r="AU1499" i="9"/>
  <c r="AV1499" i="9"/>
  <c r="AW1499" i="9"/>
  <c r="AX1499" i="9"/>
  <c r="AY1499" i="9"/>
  <c r="AZ1499" i="9"/>
  <c r="BA1499" i="9"/>
  <c r="BB1499" i="9"/>
  <c r="BC1499" i="9"/>
  <c r="BD1499" i="9"/>
  <c r="BE1499" i="9"/>
  <c r="BF1499" i="9"/>
  <c r="BG1499" i="9"/>
  <c r="BH1499" i="9"/>
  <c r="BI1499" i="9"/>
  <c r="BJ1499" i="9"/>
  <c r="BK1499" i="9"/>
  <c r="B1500" i="9"/>
  <c r="C1500" i="9"/>
  <c r="D1500" i="9"/>
  <c r="F1500" i="9" s="1"/>
  <c r="E1500" i="9"/>
  <c r="G1500" i="9"/>
  <c r="H1500" i="9"/>
  <c r="I1500" i="9"/>
  <c r="J1500" i="9"/>
  <c r="K1500" i="9"/>
  <c r="L1500" i="9"/>
  <c r="M1500" i="9"/>
  <c r="N1500" i="9"/>
  <c r="O1500" i="9"/>
  <c r="P1500" i="9"/>
  <c r="Q1500" i="9"/>
  <c r="R1500" i="9"/>
  <c r="S1500" i="9"/>
  <c r="T1500" i="9"/>
  <c r="U1500" i="9"/>
  <c r="V1500" i="9"/>
  <c r="W1500" i="9"/>
  <c r="X1500" i="9"/>
  <c r="Y1500" i="9"/>
  <c r="Z1500" i="9"/>
  <c r="AA1500" i="9"/>
  <c r="AB1500" i="9"/>
  <c r="AC1500" i="9"/>
  <c r="AD1500" i="9"/>
  <c r="AE1500" i="9"/>
  <c r="AF1500" i="9"/>
  <c r="AG1500" i="9"/>
  <c r="AH1500" i="9"/>
  <c r="AI1500" i="9"/>
  <c r="AJ1500" i="9"/>
  <c r="AK1500" i="9"/>
  <c r="AL1500" i="9"/>
  <c r="AM1500" i="9"/>
  <c r="AN1500" i="9"/>
  <c r="AO1500" i="9"/>
  <c r="AP1500" i="9"/>
  <c r="AQ1500" i="9"/>
  <c r="AR1500" i="9"/>
  <c r="AS1500" i="9"/>
  <c r="AT1500" i="9"/>
  <c r="AU1500" i="9"/>
  <c r="AV1500" i="9"/>
  <c r="AW1500" i="9"/>
  <c r="AX1500" i="9"/>
  <c r="AY1500" i="9"/>
  <c r="AZ1500" i="9"/>
  <c r="BA1500" i="9"/>
  <c r="BB1500" i="9"/>
  <c r="BC1500" i="9"/>
  <c r="BD1500" i="9"/>
  <c r="BE1500" i="9"/>
  <c r="BF1500" i="9"/>
  <c r="BG1500" i="9"/>
  <c r="BH1500" i="9"/>
  <c r="BI1500" i="9"/>
  <c r="BJ1500" i="9"/>
  <c r="BK1500" i="9"/>
  <c r="B1501" i="9"/>
  <c r="C1501" i="9"/>
  <c r="D1501" i="9"/>
  <c r="F1501" i="9" s="1"/>
  <c r="E1501" i="9"/>
  <c r="G1501" i="9"/>
  <c r="H1501" i="9"/>
  <c r="I1501" i="9"/>
  <c r="J1501" i="9"/>
  <c r="K1501" i="9"/>
  <c r="L1501" i="9"/>
  <c r="M1501" i="9"/>
  <c r="N1501" i="9"/>
  <c r="O1501" i="9"/>
  <c r="P1501" i="9"/>
  <c r="Q1501" i="9"/>
  <c r="R1501" i="9"/>
  <c r="S1501" i="9"/>
  <c r="T1501" i="9"/>
  <c r="U1501" i="9"/>
  <c r="V1501" i="9"/>
  <c r="W1501" i="9"/>
  <c r="X1501" i="9"/>
  <c r="Y1501" i="9"/>
  <c r="Z1501" i="9"/>
  <c r="AA1501" i="9"/>
  <c r="AB1501" i="9"/>
  <c r="AC1501" i="9"/>
  <c r="AD1501" i="9"/>
  <c r="AE1501" i="9"/>
  <c r="AF1501" i="9"/>
  <c r="AG1501" i="9"/>
  <c r="AH1501" i="9"/>
  <c r="AI1501" i="9"/>
  <c r="AJ1501" i="9"/>
  <c r="AK1501" i="9"/>
  <c r="AL1501" i="9"/>
  <c r="AM1501" i="9"/>
  <c r="AN1501" i="9"/>
  <c r="AO1501" i="9"/>
  <c r="AP1501" i="9"/>
  <c r="AQ1501" i="9"/>
  <c r="AR1501" i="9"/>
  <c r="AS1501" i="9"/>
  <c r="AT1501" i="9"/>
  <c r="AU1501" i="9"/>
  <c r="AV1501" i="9"/>
  <c r="AW1501" i="9"/>
  <c r="AX1501" i="9"/>
  <c r="AY1501" i="9"/>
  <c r="AZ1501" i="9"/>
  <c r="BA1501" i="9"/>
  <c r="BB1501" i="9"/>
  <c r="BC1501" i="9"/>
  <c r="BD1501" i="9"/>
  <c r="BE1501" i="9"/>
  <c r="BF1501" i="9"/>
  <c r="BG1501" i="9"/>
  <c r="BH1501" i="9"/>
  <c r="BI1501" i="9"/>
  <c r="BJ1501" i="9"/>
  <c r="BK1501" i="9"/>
  <c r="B1502" i="9"/>
  <c r="BL1502" i="9" s="1"/>
  <c r="C1502" i="9"/>
  <c r="D1502" i="9"/>
  <c r="F1502" i="9" s="1"/>
  <c r="E1502" i="9"/>
  <c r="G1502" i="9"/>
  <c r="H1502" i="9"/>
  <c r="I1502" i="9"/>
  <c r="J1502" i="9"/>
  <c r="K1502" i="9"/>
  <c r="L1502" i="9"/>
  <c r="M1502" i="9"/>
  <c r="N1502" i="9"/>
  <c r="O1502" i="9"/>
  <c r="P1502" i="9"/>
  <c r="Q1502" i="9"/>
  <c r="R1502" i="9"/>
  <c r="S1502" i="9"/>
  <c r="T1502" i="9"/>
  <c r="U1502" i="9"/>
  <c r="V1502" i="9"/>
  <c r="W1502" i="9"/>
  <c r="X1502" i="9"/>
  <c r="Y1502" i="9"/>
  <c r="Z1502" i="9"/>
  <c r="AA1502" i="9"/>
  <c r="AB1502" i="9"/>
  <c r="AC1502" i="9"/>
  <c r="AD1502" i="9"/>
  <c r="AE1502" i="9"/>
  <c r="AF1502" i="9"/>
  <c r="AG1502" i="9"/>
  <c r="AH1502" i="9"/>
  <c r="AI1502" i="9"/>
  <c r="AJ1502" i="9"/>
  <c r="AK1502" i="9"/>
  <c r="AL1502" i="9"/>
  <c r="AM1502" i="9"/>
  <c r="AN1502" i="9"/>
  <c r="AO1502" i="9"/>
  <c r="AP1502" i="9"/>
  <c r="AQ1502" i="9"/>
  <c r="AR1502" i="9"/>
  <c r="AS1502" i="9"/>
  <c r="AT1502" i="9"/>
  <c r="AU1502" i="9"/>
  <c r="AV1502" i="9"/>
  <c r="AW1502" i="9"/>
  <c r="AX1502" i="9"/>
  <c r="AY1502" i="9"/>
  <c r="AZ1502" i="9"/>
  <c r="BA1502" i="9"/>
  <c r="BB1502" i="9"/>
  <c r="BC1502" i="9"/>
  <c r="BD1502" i="9"/>
  <c r="BE1502" i="9"/>
  <c r="BF1502" i="9"/>
  <c r="BG1502" i="9"/>
  <c r="BH1502" i="9"/>
  <c r="BI1502" i="9"/>
  <c r="BJ1502" i="9"/>
  <c r="BK1502" i="9"/>
  <c r="B1503" i="9"/>
  <c r="BM1503" i="9" s="1"/>
  <c r="C1503" i="9"/>
  <c r="D1503" i="9"/>
  <c r="F1503" i="9" s="1"/>
  <c r="E1503" i="9"/>
  <c r="G1503" i="9"/>
  <c r="H1503" i="9"/>
  <c r="I1503" i="9"/>
  <c r="J1503" i="9"/>
  <c r="K1503" i="9"/>
  <c r="L1503" i="9"/>
  <c r="M1503" i="9"/>
  <c r="N1503" i="9"/>
  <c r="O1503" i="9"/>
  <c r="P1503" i="9"/>
  <c r="Q1503" i="9"/>
  <c r="R1503" i="9"/>
  <c r="S1503" i="9"/>
  <c r="T1503" i="9"/>
  <c r="U1503" i="9"/>
  <c r="V1503" i="9"/>
  <c r="W1503" i="9"/>
  <c r="X1503" i="9"/>
  <c r="Y1503" i="9"/>
  <c r="Z1503" i="9"/>
  <c r="AA1503" i="9"/>
  <c r="AB1503" i="9"/>
  <c r="AC1503" i="9"/>
  <c r="AD1503" i="9"/>
  <c r="AE1503" i="9"/>
  <c r="AF1503" i="9"/>
  <c r="AG1503" i="9"/>
  <c r="AH1503" i="9"/>
  <c r="AI1503" i="9"/>
  <c r="AJ1503" i="9"/>
  <c r="AK1503" i="9"/>
  <c r="AL1503" i="9"/>
  <c r="AM1503" i="9"/>
  <c r="AN1503" i="9"/>
  <c r="AO1503" i="9"/>
  <c r="AP1503" i="9"/>
  <c r="AQ1503" i="9"/>
  <c r="AR1503" i="9"/>
  <c r="AS1503" i="9"/>
  <c r="AT1503" i="9"/>
  <c r="AU1503" i="9"/>
  <c r="AV1503" i="9"/>
  <c r="AW1503" i="9"/>
  <c r="AX1503" i="9"/>
  <c r="AY1503" i="9"/>
  <c r="AZ1503" i="9"/>
  <c r="BA1503" i="9"/>
  <c r="BB1503" i="9"/>
  <c r="BC1503" i="9"/>
  <c r="BD1503" i="9"/>
  <c r="BE1503" i="9"/>
  <c r="BF1503" i="9"/>
  <c r="BG1503" i="9"/>
  <c r="BH1503" i="9"/>
  <c r="BI1503" i="9"/>
  <c r="BJ1503" i="9"/>
  <c r="BK1503" i="9"/>
  <c r="B1504" i="9"/>
  <c r="BL1504" i="9" s="1"/>
  <c r="C1504" i="9"/>
  <c r="D1504" i="9"/>
  <c r="F1504" i="9" s="1"/>
  <c r="E1504" i="9"/>
  <c r="G1504" i="9"/>
  <c r="H1504" i="9"/>
  <c r="I1504" i="9"/>
  <c r="J1504" i="9"/>
  <c r="K1504" i="9"/>
  <c r="L1504" i="9"/>
  <c r="M1504" i="9"/>
  <c r="N1504" i="9"/>
  <c r="O1504" i="9"/>
  <c r="P1504" i="9"/>
  <c r="Q1504" i="9"/>
  <c r="R1504" i="9"/>
  <c r="S1504" i="9"/>
  <c r="T1504" i="9"/>
  <c r="U1504" i="9"/>
  <c r="V1504" i="9"/>
  <c r="W1504" i="9"/>
  <c r="X1504" i="9"/>
  <c r="Y1504" i="9"/>
  <c r="Z1504" i="9"/>
  <c r="AA1504" i="9"/>
  <c r="AB1504" i="9"/>
  <c r="AC1504" i="9"/>
  <c r="AD1504" i="9"/>
  <c r="AE1504" i="9"/>
  <c r="AF1504" i="9"/>
  <c r="AG1504" i="9"/>
  <c r="AH1504" i="9"/>
  <c r="AI1504" i="9"/>
  <c r="AJ1504" i="9"/>
  <c r="AK1504" i="9"/>
  <c r="AL1504" i="9"/>
  <c r="AM1504" i="9"/>
  <c r="AN1504" i="9"/>
  <c r="AO1504" i="9"/>
  <c r="AP1504" i="9"/>
  <c r="AQ1504" i="9"/>
  <c r="AR1504" i="9"/>
  <c r="AS1504" i="9"/>
  <c r="AT1504" i="9"/>
  <c r="AU1504" i="9"/>
  <c r="AV1504" i="9"/>
  <c r="AW1504" i="9"/>
  <c r="AX1504" i="9"/>
  <c r="AY1504" i="9"/>
  <c r="AZ1504" i="9"/>
  <c r="BA1504" i="9"/>
  <c r="BB1504" i="9"/>
  <c r="BC1504" i="9"/>
  <c r="BD1504" i="9"/>
  <c r="BE1504" i="9"/>
  <c r="BF1504" i="9"/>
  <c r="BG1504" i="9"/>
  <c r="BH1504" i="9"/>
  <c r="BI1504" i="9"/>
  <c r="BJ1504" i="9"/>
  <c r="BK1504" i="9"/>
  <c r="B1505" i="9"/>
  <c r="BP1505" i="9" s="1"/>
  <c r="C1505" i="9"/>
  <c r="D1505" i="9"/>
  <c r="F1505" i="9" s="1"/>
  <c r="E1505" i="9"/>
  <c r="G1505" i="9"/>
  <c r="H1505" i="9"/>
  <c r="I1505" i="9"/>
  <c r="J1505" i="9"/>
  <c r="K1505" i="9"/>
  <c r="L1505" i="9"/>
  <c r="M1505" i="9"/>
  <c r="N1505" i="9"/>
  <c r="O1505" i="9"/>
  <c r="P1505" i="9"/>
  <c r="Q1505" i="9"/>
  <c r="R1505" i="9"/>
  <c r="S1505" i="9"/>
  <c r="T1505" i="9"/>
  <c r="U1505" i="9"/>
  <c r="V1505" i="9"/>
  <c r="W1505" i="9"/>
  <c r="X1505" i="9"/>
  <c r="Y1505" i="9"/>
  <c r="Z1505" i="9"/>
  <c r="AA1505" i="9"/>
  <c r="AB1505" i="9"/>
  <c r="AC1505" i="9"/>
  <c r="AD1505" i="9"/>
  <c r="AE1505" i="9"/>
  <c r="AF1505" i="9"/>
  <c r="AG1505" i="9"/>
  <c r="AH1505" i="9"/>
  <c r="AI1505" i="9"/>
  <c r="AJ1505" i="9"/>
  <c r="AK1505" i="9"/>
  <c r="AL1505" i="9"/>
  <c r="AM1505" i="9"/>
  <c r="AN1505" i="9"/>
  <c r="AO1505" i="9"/>
  <c r="AP1505" i="9"/>
  <c r="AQ1505" i="9"/>
  <c r="AR1505" i="9"/>
  <c r="AS1505" i="9"/>
  <c r="AT1505" i="9"/>
  <c r="AU1505" i="9"/>
  <c r="AV1505" i="9"/>
  <c r="AW1505" i="9"/>
  <c r="AX1505" i="9"/>
  <c r="AY1505" i="9"/>
  <c r="AZ1505" i="9"/>
  <c r="BA1505" i="9"/>
  <c r="BB1505" i="9"/>
  <c r="BC1505" i="9"/>
  <c r="BD1505" i="9"/>
  <c r="BE1505" i="9"/>
  <c r="BF1505" i="9"/>
  <c r="BG1505" i="9"/>
  <c r="BH1505" i="9"/>
  <c r="BI1505" i="9"/>
  <c r="BJ1505" i="9"/>
  <c r="BK1505" i="9"/>
  <c r="B1506" i="9"/>
  <c r="C1506" i="9"/>
  <c r="D1506" i="9"/>
  <c r="F1506" i="9" s="1"/>
  <c r="E1506" i="9"/>
  <c r="G1506" i="9"/>
  <c r="H1506" i="9"/>
  <c r="I1506" i="9"/>
  <c r="J1506" i="9"/>
  <c r="K1506" i="9"/>
  <c r="L1506" i="9"/>
  <c r="M1506" i="9"/>
  <c r="N1506" i="9"/>
  <c r="O1506" i="9"/>
  <c r="P1506" i="9"/>
  <c r="Q1506" i="9"/>
  <c r="R1506" i="9"/>
  <c r="S1506" i="9"/>
  <c r="T1506" i="9"/>
  <c r="U1506" i="9"/>
  <c r="V1506" i="9"/>
  <c r="W1506" i="9"/>
  <c r="X1506" i="9"/>
  <c r="Y1506" i="9"/>
  <c r="Z1506" i="9"/>
  <c r="AA1506" i="9"/>
  <c r="AB1506" i="9"/>
  <c r="AC1506" i="9"/>
  <c r="AD1506" i="9"/>
  <c r="AE1506" i="9"/>
  <c r="AF1506" i="9"/>
  <c r="AG1506" i="9"/>
  <c r="AH1506" i="9"/>
  <c r="AI1506" i="9"/>
  <c r="AJ1506" i="9"/>
  <c r="AK1506" i="9"/>
  <c r="AL1506" i="9"/>
  <c r="AM1506" i="9"/>
  <c r="AN1506" i="9"/>
  <c r="AO1506" i="9"/>
  <c r="AP1506" i="9"/>
  <c r="AQ1506" i="9"/>
  <c r="AR1506" i="9"/>
  <c r="AS1506" i="9"/>
  <c r="AT1506" i="9"/>
  <c r="AU1506" i="9"/>
  <c r="AV1506" i="9"/>
  <c r="AW1506" i="9"/>
  <c r="AX1506" i="9"/>
  <c r="AY1506" i="9"/>
  <c r="AZ1506" i="9"/>
  <c r="BA1506" i="9"/>
  <c r="BB1506" i="9"/>
  <c r="BC1506" i="9"/>
  <c r="BD1506" i="9"/>
  <c r="BE1506" i="9"/>
  <c r="BF1506" i="9"/>
  <c r="BG1506" i="9"/>
  <c r="BH1506" i="9"/>
  <c r="BI1506" i="9"/>
  <c r="BJ1506" i="9"/>
  <c r="BK1506" i="9"/>
  <c r="B1507" i="9"/>
  <c r="BL1507" i="9" s="1"/>
  <c r="C1507" i="9"/>
  <c r="D1507" i="9"/>
  <c r="F1507" i="9" s="1"/>
  <c r="E1507" i="9"/>
  <c r="G1507" i="9"/>
  <c r="H1507" i="9"/>
  <c r="I1507" i="9"/>
  <c r="J1507" i="9"/>
  <c r="K1507" i="9"/>
  <c r="L1507" i="9"/>
  <c r="M1507" i="9"/>
  <c r="N1507" i="9"/>
  <c r="O1507" i="9"/>
  <c r="P1507" i="9"/>
  <c r="Q1507" i="9"/>
  <c r="R1507" i="9"/>
  <c r="S1507" i="9"/>
  <c r="T1507" i="9"/>
  <c r="U1507" i="9"/>
  <c r="V1507" i="9"/>
  <c r="W1507" i="9"/>
  <c r="X1507" i="9"/>
  <c r="Y1507" i="9"/>
  <c r="Z1507" i="9"/>
  <c r="AA1507" i="9"/>
  <c r="AB1507" i="9"/>
  <c r="AC1507" i="9"/>
  <c r="AD1507" i="9"/>
  <c r="AE1507" i="9"/>
  <c r="AF1507" i="9"/>
  <c r="AG1507" i="9"/>
  <c r="AH1507" i="9"/>
  <c r="AI1507" i="9"/>
  <c r="AJ1507" i="9"/>
  <c r="AK1507" i="9"/>
  <c r="AL1507" i="9"/>
  <c r="AM1507" i="9"/>
  <c r="AN1507" i="9"/>
  <c r="AO1507" i="9"/>
  <c r="AP1507" i="9"/>
  <c r="AQ1507" i="9"/>
  <c r="AR1507" i="9"/>
  <c r="AS1507" i="9"/>
  <c r="AT1507" i="9"/>
  <c r="AU1507" i="9"/>
  <c r="AV1507" i="9"/>
  <c r="AW1507" i="9"/>
  <c r="AX1507" i="9"/>
  <c r="AY1507" i="9"/>
  <c r="AZ1507" i="9"/>
  <c r="BA1507" i="9"/>
  <c r="BB1507" i="9"/>
  <c r="BC1507" i="9"/>
  <c r="BD1507" i="9"/>
  <c r="BE1507" i="9"/>
  <c r="BF1507" i="9"/>
  <c r="BG1507" i="9"/>
  <c r="BH1507" i="9"/>
  <c r="BI1507" i="9"/>
  <c r="BJ1507" i="9"/>
  <c r="BK1507" i="9"/>
  <c r="B1508" i="9"/>
  <c r="BM1508" i="9" s="1"/>
  <c r="C1508" i="9"/>
  <c r="D1508" i="9"/>
  <c r="F1508" i="9" s="1"/>
  <c r="E1508" i="9"/>
  <c r="G1508" i="9"/>
  <c r="H1508" i="9"/>
  <c r="I1508" i="9"/>
  <c r="J1508" i="9"/>
  <c r="K1508" i="9"/>
  <c r="L1508" i="9"/>
  <c r="M1508" i="9"/>
  <c r="N1508" i="9"/>
  <c r="O1508" i="9"/>
  <c r="P1508" i="9"/>
  <c r="Q1508" i="9"/>
  <c r="R1508" i="9"/>
  <c r="S1508" i="9"/>
  <c r="T1508" i="9"/>
  <c r="U1508" i="9"/>
  <c r="V1508" i="9"/>
  <c r="W1508" i="9"/>
  <c r="X1508" i="9"/>
  <c r="Y1508" i="9"/>
  <c r="Z1508" i="9"/>
  <c r="AA1508" i="9"/>
  <c r="AB1508" i="9"/>
  <c r="AC1508" i="9"/>
  <c r="AD1508" i="9"/>
  <c r="AE1508" i="9"/>
  <c r="AF1508" i="9"/>
  <c r="AG1508" i="9"/>
  <c r="AH1508" i="9"/>
  <c r="AI1508" i="9"/>
  <c r="AJ1508" i="9"/>
  <c r="AK1508" i="9"/>
  <c r="AL1508" i="9"/>
  <c r="AM1508" i="9"/>
  <c r="AN1508" i="9"/>
  <c r="AO1508" i="9"/>
  <c r="AP1508" i="9"/>
  <c r="AQ1508" i="9"/>
  <c r="AR1508" i="9"/>
  <c r="AS1508" i="9"/>
  <c r="AT1508" i="9"/>
  <c r="AU1508" i="9"/>
  <c r="AV1508" i="9"/>
  <c r="AW1508" i="9"/>
  <c r="AX1508" i="9"/>
  <c r="AY1508" i="9"/>
  <c r="AZ1508" i="9"/>
  <c r="BA1508" i="9"/>
  <c r="BB1508" i="9"/>
  <c r="BC1508" i="9"/>
  <c r="BD1508" i="9"/>
  <c r="BE1508" i="9"/>
  <c r="BF1508" i="9"/>
  <c r="BG1508" i="9"/>
  <c r="BH1508" i="9"/>
  <c r="BI1508" i="9"/>
  <c r="BJ1508" i="9"/>
  <c r="BK1508" i="9"/>
  <c r="B1509" i="9"/>
  <c r="C1509" i="9"/>
  <c r="D1509" i="9"/>
  <c r="F1509" i="9" s="1"/>
  <c r="E1509" i="9"/>
  <c r="G1509" i="9"/>
  <c r="H1509" i="9"/>
  <c r="I1509" i="9"/>
  <c r="J1509" i="9"/>
  <c r="K1509" i="9"/>
  <c r="L1509" i="9"/>
  <c r="M1509" i="9"/>
  <c r="N1509" i="9"/>
  <c r="O1509" i="9"/>
  <c r="P1509" i="9"/>
  <c r="Q1509" i="9"/>
  <c r="R1509" i="9"/>
  <c r="S1509" i="9"/>
  <c r="T1509" i="9"/>
  <c r="U1509" i="9"/>
  <c r="V1509" i="9"/>
  <c r="W1509" i="9"/>
  <c r="X1509" i="9"/>
  <c r="Y1509" i="9"/>
  <c r="Z1509" i="9"/>
  <c r="AA1509" i="9"/>
  <c r="AB1509" i="9"/>
  <c r="AC1509" i="9"/>
  <c r="AD1509" i="9"/>
  <c r="AE1509" i="9"/>
  <c r="AF1509" i="9"/>
  <c r="AG1509" i="9"/>
  <c r="AH1509" i="9"/>
  <c r="AI1509" i="9"/>
  <c r="AJ1509" i="9"/>
  <c r="AK1509" i="9"/>
  <c r="AL1509" i="9"/>
  <c r="AM1509" i="9"/>
  <c r="AN1509" i="9"/>
  <c r="AO1509" i="9"/>
  <c r="AP1509" i="9"/>
  <c r="AQ1509" i="9"/>
  <c r="AR1509" i="9"/>
  <c r="AS1509" i="9"/>
  <c r="AT1509" i="9"/>
  <c r="AU1509" i="9"/>
  <c r="AV1509" i="9"/>
  <c r="AW1509" i="9"/>
  <c r="AX1509" i="9"/>
  <c r="AY1509" i="9"/>
  <c r="AZ1509" i="9"/>
  <c r="BA1509" i="9"/>
  <c r="BB1509" i="9"/>
  <c r="BC1509" i="9"/>
  <c r="BD1509" i="9"/>
  <c r="BE1509" i="9"/>
  <c r="BF1509" i="9"/>
  <c r="BG1509" i="9"/>
  <c r="BH1509" i="9"/>
  <c r="BI1509" i="9"/>
  <c r="BJ1509" i="9"/>
  <c r="BK1509" i="9"/>
  <c r="B1510" i="9"/>
  <c r="C1510" i="9"/>
  <c r="D1510" i="9"/>
  <c r="F1510" i="9" s="1"/>
  <c r="E1510" i="9"/>
  <c r="G1510" i="9"/>
  <c r="H1510" i="9"/>
  <c r="I1510" i="9"/>
  <c r="J1510" i="9"/>
  <c r="K1510" i="9"/>
  <c r="L1510" i="9"/>
  <c r="M1510" i="9"/>
  <c r="N1510" i="9"/>
  <c r="O1510" i="9"/>
  <c r="P1510" i="9"/>
  <c r="Q1510" i="9"/>
  <c r="R1510" i="9"/>
  <c r="S1510" i="9"/>
  <c r="T1510" i="9"/>
  <c r="U1510" i="9"/>
  <c r="V1510" i="9"/>
  <c r="W1510" i="9"/>
  <c r="X1510" i="9"/>
  <c r="Y1510" i="9"/>
  <c r="Z1510" i="9"/>
  <c r="AA1510" i="9"/>
  <c r="AB1510" i="9"/>
  <c r="AC1510" i="9"/>
  <c r="AD1510" i="9"/>
  <c r="AE1510" i="9"/>
  <c r="AF1510" i="9"/>
  <c r="AG1510" i="9"/>
  <c r="AH1510" i="9"/>
  <c r="AI1510" i="9"/>
  <c r="AJ1510" i="9"/>
  <c r="AK1510" i="9"/>
  <c r="AL1510" i="9"/>
  <c r="AM1510" i="9"/>
  <c r="AN1510" i="9"/>
  <c r="AO1510" i="9"/>
  <c r="AP1510" i="9"/>
  <c r="AQ1510" i="9"/>
  <c r="AR1510" i="9"/>
  <c r="AS1510" i="9"/>
  <c r="AT1510" i="9"/>
  <c r="AU1510" i="9"/>
  <c r="AV1510" i="9"/>
  <c r="AW1510" i="9"/>
  <c r="AX1510" i="9"/>
  <c r="AY1510" i="9"/>
  <c r="AZ1510" i="9"/>
  <c r="BA1510" i="9"/>
  <c r="BB1510" i="9"/>
  <c r="BC1510" i="9"/>
  <c r="BD1510" i="9"/>
  <c r="BE1510" i="9"/>
  <c r="BF1510" i="9"/>
  <c r="BG1510" i="9"/>
  <c r="BH1510" i="9"/>
  <c r="BI1510" i="9"/>
  <c r="BJ1510" i="9"/>
  <c r="BK1510" i="9"/>
  <c r="B1511" i="9"/>
  <c r="BN1511" i="9" s="1"/>
  <c r="C1511" i="9"/>
  <c r="D1511" i="9"/>
  <c r="F1511" i="9" s="1"/>
  <c r="E1511" i="9"/>
  <c r="G1511" i="9"/>
  <c r="H1511" i="9"/>
  <c r="I1511" i="9"/>
  <c r="J1511" i="9"/>
  <c r="K1511" i="9"/>
  <c r="L1511" i="9"/>
  <c r="M1511" i="9"/>
  <c r="N1511" i="9"/>
  <c r="O1511" i="9"/>
  <c r="P1511" i="9"/>
  <c r="Q1511" i="9"/>
  <c r="R1511" i="9"/>
  <c r="S1511" i="9"/>
  <c r="T1511" i="9"/>
  <c r="U1511" i="9"/>
  <c r="V1511" i="9"/>
  <c r="W1511" i="9"/>
  <c r="X1511" i="9"/>
  <c r="Y1511" i="9"/>
  <c r="Z1511" i="9"/>
  <c r="AA1511" i="9"/>
  <c r="AB1511" i="9"/>
  <c r="AC1511" i="9"/>
  <c r="AD1511" i="9"/>
  <c r="AE1511" i="9"/>
  <c r="AF1511" i="9"/>
  <c r="AG1511" i="9"/>
  <c r="AH1511" i="9"/>
  <c r="AI1511" i="9"/>
  <c r="AJ1511" i="9"/>
  <c r="AK1511" i="9"/>
  <c r="AL1511" i="9"/>
  <c r="AM1511" i="9"/>
  <c r="AN1511" i="9"/>
  <c r="AO1511" i="9"/>
  <c r="AP1511" i="9"/>
  <c r="AQ1511" i="9"/>
  <c r="AR1511" i="9"/>
  <c r="AS1511" i="9"/>
  <c r="AT1511" i="9"/>
  <c r="AU1511" i="9"/>
  <c r="AV1511" i="9"/>
  <c r="AW1511" i="9"/>
  <c r="AX1511" i="9"/>
  <c r="AY1511" i="9"/>
  <c r="AZ1511" i="9"/>
  <c r="BA1511" i="9"/>
  <c r="BB1511" i="9"/>
  <c r="BC1511" i="9"/>
  <c r="BD1511" i="9"/>
  <c r="BE1511" i="9"/>
  <c r="BF1511" i="9"/>
  <c r="BG1511" i="9"/>
  <c r="BH1511" i="9"/>
  <c r="BI1511" i="9"/>
  <c r="BJ1511" i="9"/>
  <c r="BK1511" i="9"/>
  <c r="B1512" i="9"/>
  <c r="BL1512" i="9" s="1"/>
  <c r="C1512" i="9"/>
  <c r="D1512" i="9"/>
  <c r="F1512" i="9" s="1"/>
  <c r="E1512" i="9"/>
  <c r="G1512" i="9"/>
  <c r="H1512" i="9"/>
  <c r="I1512" i="9"/>
  <c r="J1512" i="9"/>
  <c r="K1512" i="9"/>
  <c r="L1512" i="9"/>
  <c r="M1512" i="9"/>
  <c r="N1512" i="9"/>
  <c r="O1512" i="9"/>
  <c r="P1512" i="9"/>
  <c r="Q1512" i="9"/>
  <c r="R1512" i="9"/>
  <c r="S1512" i="9"/>
  <c r="T1512" i="9"/>
  <c r="U1512" i="9"/>
  <c r="V1512" i="9"/>
  <c r="W1512" i="9"/>
  <c r="X1512" i="9"/>
  <c r="Y1512" i="9"/>
  <c r="Z1512" i="9"/>
  <c r="AA1512" i="9"/>
  <c r="AB1512" i="9"/>
  <c r="AC1512" i="9"/>
  <c r="AD1512" i="9"/>
  <c r="AE1512" i="9"/>
  <c r="AF1512" i="9"/>
  <c r="AG1512" i="9"/>
  <c r="AH1512" i="9"/>
  <c r="AI1512" i="9"/>
  <c r="AJ1512" i="9"/>
  <c r="AK1512" i="9"/>
  <c r="AL1512" i="9"/>
  <c r="AM1512" i="9"/>
  <c r="AN1512" i="9"/>
  <c r="AO1512" i="9"/>
  <c r="AP1512" i="9"/>
  <c r="AQ1512" i="9"/>
  <c r="AR1512" i="9"/>
  <c r="AS1512" i="9"/>
  <c r="AT1512" i="9"/>
  <c r="AU1512" i="9"/>
  <c r="AV1512" i="9"/>
  <c r="AW1512" i="9"/>
  <c r="AX1512" i="9"/>
  <c r="AY1512" i="9"/>
  <c r="AZ1512" i="9"/>
  <c r="BA1512" i="9"/>
  <c r="BB1512" i="9"/>
  <c r="BC1512" i="9"/>
  <c r="BD1512" i="9"/>
  <c r="BE1512" i="9"/>
  <c r="BF1512" i="9"/>
  <c r="BG1512" i="9"/>
  <c r="BH1512" i="9"/>
  <c r="BI1512" i="9"/>
  <c r="BJ1512" i="9"/>
  <c r="BK1512" i="9"/>
  <c r="B1513" i="9"/>
  <c r="C1513" i="9"/>
  <c r="D1513" i="9"/>
  <c r="F1513" i="9" s="1"/>
  <c r="E1513" i="9"/>
  <c r="G1513" i="9"/>
  <c r="H1513" i="9"/>
  <c r="I1513" i="9"/>
  <c r="J1513" i="9"/>
  <c r="K1513" i="9"/>
  <c r="L1513" i="9"/>
  <c r="M1513" i="9"/>
  <c r="N1513" i="9"/>
  <c r="O1513" i="9"/>
  <c r="P1513" i="9"/>
  <c r="Q1513" i="9"/>
  <c r="R1513" i="9"/>
  <c r="S1513" i="9"/>
  <c r="T1513" i="9"/>
  <c r="U1513" i="9"/>
  <c r="V1513" i="9"/>
  <c r="W1513" i="9"/>
  <c r="X1513" i="9"/>
  <c r="Y1513" i="9"/>
  <c r="Z1513" i="9"/>
  <c r="AA1513" i="9"/>
  <c r="AB1513" i="9"/>
  <c r="AC1513" i="9"/>
  <c r="AD1513" i="9"/>
  <c r="AE1513" i="9"/>
  <c r="AF1513" i="9"/>
  <c r="AG1513" i="9"/>
  <c r="AH1513" i="9"/>
  <c r="AI1513" i="9"/>
  <c r="AJ1513" i="9"/>
  <c r="AK1513" i="9"/>
  <c r="AL1513" i="9"/>
  <c r="AM1513" i="9"/>
  <c r="AN1513" i="9"/>
  <c r="AO1513" i="9"/>
  <c r="AP1513" i="9"/>
  <c r="AQ1513" i="9"/>
  <c r="AR1513" i="9"/>
  <c r="AS1513" i="9"/>
  <c r="AT1513" i="9"/>
  <c r="AU1513" i="9"/>
  <c r="AV1513" i="9"/>
  <c r="AW1513" i="9"/>
  <c r="AX1513" i="9"/>
  <c r="AY1513" i="9"/>
  <c r="AZ1513" i="9"/>
  <c r="BA1513" i="9"/>
  <c r="BB1513" i="9"/>
  <c r="BC1513" i="9"/>
  <c r="BD1513" i="9"/>
  <c r="BE1513" i="9"/>
  <c r="BF1513" i="9"/>
  <c r="BG1513" i="9"/>
  <c r="BH1513" i="9"/>
  <c r="BI1513" i="9"/>
  <c r="BJ1513" i="9"/>
  <c r="BK1513" i="9"/>
  <c r="B1514" i="9"/>
  <c r="BO1514" i="9" s="1"/>
  <c r="C1514" i="9"/>
  <c r="D1514" i="9"/>
  <c r="F1514" i="9" s="1"/>
  <c r="E1514" i="9"/>
  <c r="G1514" i="9"/>
  <c r="H1514" i="9"/>
  <c r="I1514" i="9"/>
  <c r="J1514" i="9"/>
  <c r="K1514" i="9"/>
  <c r="L1514" i="9"/>
  <c r="M1514" i="9"/>
  <c r="N1514" i="9"/>
  <c r="O1514" i="9"/>
  <c r="P1514" i="9"/>
  <c r="Q1514" i="9"/>
  <c r="R1514" i="9"/>
  <c r="S1514" i="9"/>
  <c r="T1514" i="9"/>
  <c r="U1514" i="9"/>
  <c r="V1514" i="9"/>
  <c r="W1514" i="9"/>
  <c r="X1514" i="9"/>
  <c r="Y1514" i="9"/>
  <c r="Z1514" i="9"/>
  <c r="AA1514" i="9"/>
  <c r="AB1514" i="9"/>
  <c r="AC1514" i="9"/>
  <c r="AD1514" i="9"/>
  <c r="AE1514" i="9"/>
  <c r="AF1514" i="9"/>
  <c r="AG1514" i="9"/>
  <c r="AH1514" i="9"/>
  <c r="AI1514" i="9"/>
  <c r="AJ1514" i="9"/>
  <c r="AK1514" i="9"/>
  <c r="AL1514" i="9"/>
  <c r="AM1514" i="9"/>
  <c r="AN1514" i="9"/>
  <c r="AO1514" i="9"/>
  <c r="AP1514" i="9"/>
  <c r="AQ1514" i="9"/>
  <c r="AR1514" i="9"/>
  <c r="AS1514" i="9"/>
  <c r="AT1514" i="9"/>
  <c r="AU1514" i="9"/>
  <c r="AV1514" i="9"/>
  <c r="AW1514" i="9"/>
  <c r="AX1514" i="9"/>
  <c r="AY1514" i="9"/>
  <c r="AZ1514" i="9"/>
  <c r="BA1514" i="9"/>
  <c r="BB1514" i="9"/>
  <c r="BC1514" i="9"/>
  <c r="BD1514" i="9"/>
  <c r="BE1514" i="9"/>
  <c r="BF1514" i="9"/>
  <c r="BG1514" i="9"/>
  <c r="BH1514" i="9"/>
  <c r="BI1514" i="9"/>
  <c r="BJ1514" i="9"/>
  <c r="BK1514" i="9"/>
  <c r="B1515" i="9"/>
  <c r="C1515" i="9"/>
  <c r="D1515" i="9"/>
  <c r="F1515" i="9" s="1"/>
  <c r="E1515" i="9"/>
  <c r="G1515" i="9"/>
  <c r="H1515" i="9"/>
  <c r="I1515" i="9"/>
  <c r="J1515" i="9"/>
  <c r="K1515" i="9"/>
  <c r="L1515" i="9"/>
  <c r="M1515" i="9"/>
  <c r="N1515" i="9"/>
  <c r="O1515" i="9"/>
  <c r="P1515" i="9"/>
  <c r="Q1515" i="9"/>
  <c r="R1515" i="9"/>
  <c r="S1515" i="9"/>
  <c r="T1515" i="9"/>
  <c r="U1515" i="9"/>
  <c r="V1515" i="9"/>
  <c r="W1515" i="9"/>
  <c r="X1515" i="9"/>
  <c r="Y1515" i="9"/>
  <c r="Z1515" i="9"/>
  <c r="AA1515" i="9"/>
  <c r="AB1515" i="9"/>
  <c r="AC1515" i="9"/>
  <c r="AD1515" i="9"/>
  <c r="AE1515" i="9"/>
  <c r="AF1515" i="9"/>
  <c r="AG1515" i="9"/>
  <c r="AH1515" i="9"/>
  <c r="AI1515" i="9"/>
  <c r="AJ1515" i="9"/>
  <c r="AK1515" i="9"/>
  <c r="AL1515" i="9"/>
  <c r="AM1515" i="9"/>
  <c r="AN1515" i="9"/>
  <c r="AO1515" i="9"/>
  <c r="AP1515" i="9"/>
  <c r="AQ1515" i="9"/>
  <c r="AR1515" i="9"/>
  <c r="AS1515" i="9"/>
  <c r="AT1515" i="9"/>
  <c r="AU1515" i="9"/>
  <c r="AV1515" i="9"/>
  <c r="AW1515" i="9"/>
  <c r="AX1515" i="9"/>
  <c r="AY1515" i="9"/>
  <c r="AZ1515" i="9"/>
  <c r="BA1515" i="9"/>
  <c r="BB1515" i="9"/>
  <c r="BC1515" i="9"/>
  <c r="BD1515" i="9"/>
  <c r="BE1515" i="9"/>
  <c r="BF1515" i="9"/>
  <c r="BG1515" i="9"/>
  <c r="BH1515" i="9"/>
  <c r="BI1515" i="9"/>
  <c r="BJ1515" i="9"/>
  <c r="BK1515" i="9"/>
  <c r="B1516" i="9"/>
  <c r="BM1516" i="9" s="1"/>
  <c r="C1516" i="9"/>
  <c r="D1516" i="9"/>
  <c r="F1516" i="9" s="1"/>
  <c r="E1516" i="9"/>
  <c r="G1516" i="9"/>
  <c r="H1516" i="9"/>
  <c r="I1516" i="9"/>
  <c r="J1516" i="9"/>
  <c r="K1516" i="9"/>
  <c r="L1516" i="9"/>
  <c r="M1516" i="9"/>
  <c r="N1516" i="9"/>
  <c r="O1516" i="9"/>
  <c r="P1516" i="9"/>
  <c r="Q1516" i="9"/>
  <c r="R1516" i="9"/>
  <c r="S1516" i="9"/>
  <c r="T1516" i="9"/>
  <c r="U1516" i="9"/>
  <c r="V1516" i="9"/>
  <c r="W1516" i="9"/>
  <c r="X1516" i="9"/>
  <c r="Y1516" i="9"/>
  <c r="Z1516" i="9"/>
  <c r="AA1516" i="9"/>
  <c r="AB1516" i="9"/>
  <c r="AC1516" i="9"/>
  <c r="AD1516" i="9"/>
  <c r="AE1516" i="9"/>
  <c r="AF1516" i="9"/>
  <c r="AG1516" i="9"/>
  <c r="AH1516" i="9"/>
  <c r="AI1516" i="9"/>
  <c r="AJ1516" i="9"/>
  <c r="AK1516" i="9"/>
  <c r="AL1516" i="9"/>
  <c r="AM1516" i="9"/>
  <c r="AN1516" i="9"/>
  <c r="AO1516" i="9"/>
  <c r="AP1516" i="9"/>
  <c r="AQ1516" i="9"/>
  <c r="AR1516" i="9"/>
  <c r="AS1516" i="9"/>
  <c r="AT1516" i="9"/>
  <c r="AU1516" i="9"/>
  <c r="AV1516" i="9"/>
  <c r="AW1516" i="9"/>
  <c r="AX1516" i="9"/>
  <c r="AY1516" i="9"/>
  <c r="AZ1516" i="9"/>
  <c r="BA1516" i="9"/>
  <c r="BB1516" i="9"/>
  <c r="BC1516" i="9"/>
  <c r="BD1516" i="9"/>
  <c r="BE1516" i="9"/>
  <c r="BF1516" i="9"/>
  <c r="BG1516" i="9"/>
  <c r="BH1516" i="9"/>
  <c r="BI1516" i="9"/>
  <c r="BJ1516" i="9"/>
  <c r="BK1516" i="9"/>
  <c r="B1517" i="9"/>
  <c r="BL1517" i="9" s="1"/>
  <c r="C1517" i="9"/>
  <c r="D1517" i="9"/>
  <c r="F1517" i="9" s="1"/>
  <c r="E1517" i="9"/>
  <c r="G1517" i="9"/>
  <c r="H1517" i="9"/>
  <c r="I1517" i="9"/>
  <c r="J1517" i="9"/>
  <c r="K1517" i="9"/>
  <c r="L1517" i="9"/>
  <c r="M1517" i="9"/>
  <c r="N1517" i="9"/>
  <c r="O1517" i="9"/>
  <c r="P1517" i="9"/>
  <c r="Q1517" i="9"/>
  <c r="R1517" i="9"/>
  <c r="S1517" i="9"/>
  <c r="T1517" i="9"/>
  <c r="U1517" i="9"/>
  <c r="V1517" i="9"/>
  <c r="W1517" i="9"/>
  <c r="X1517" i="9"/>
  <c r="Y1517" i="9"/>
  <c r="Z1517" i="9"/>
  <c r="AA1517" i="9"/>
  <c r="AB1517" i="9"/>
  <c r="AC1517" i="9"/>
  <c r="AD1517" i="9"/>
  <c r="AE1517" i="9"/>
  <c r="AF1517" i="9"/>
  <c r="AG1517" i="9"/>
  <c r="AH1517" i="9"/>
  <c r="AI1517" i="9"/>
  <c r="AJ1517" i="9"/>
  <c r="AK1517" i="9"/>
  <c r="AL1517" i="9"/>
  <c r="AM1517" i="9"/>
  <c r="AN1517" i="9"/>
  <c r="AO1517" i="9"/>
  <c r="AP1517" i="9"/>
  <c r="AQ1517" i="9"/>
  <c r="AR1517" i="9"/>
  <c r="AS1517" i="9"/>
  <c r="AT1517" i="9"/>
  <c r="AU1517" i="9"/>
  <c r="AV1517" i="9"/>
  <c r="AW1517" i="9"/>
  <c r="AX1517" i="9"/>
  <c r="AY1517" i="9"/>
  <c r="AZ1517" i="9"/>
  <c r="BA1517" i="9"/>
  <c r="BB1517" i="9"/>
  <c r="BC1517" i="9"/>
  <c r="BD1517" i="9"/>
  <c r="BE1517" i="9"/>
  <c r="BF1517" i="9"/>
  <c r="BG1517" i="9"/>
  <c r="BH1517" i="9"/>
  <c r="BI1517" i="9"/>
  <c r="BJ1517" i="9"/>
  <c r="BK1517" i="9"/>
  <c r="B1518" i="9"/>
  <c r="BM1518" i="9" s="1"/>
  <c r="C1518" i="9"/>
  <c r="D1518" i="9"/>
  <c r="F1518" i="9" s="1"/>
  <c r="E1518" i="9"/>
  <c r="G1518" i="9"/>
  <c r="H1518" i="9"/>
  <c r="I1518" i="9"/>
  <c r="J1518" i="9"/>
  <c r="K1518" i="9"/>
  <c r="L1518" i="9"/>
  <c r="M1518" i="9"/>
  <c r="N1518" i="9"/>
  <c r="O1518" i="9"/>
  <c r="P1518" i="9"/>
  <c r="Q1518" i="9"/>
  <c r="R1518" i="9"/>
  <c r="S1518" i="9"/>
  <c r="T1518" i="9"/>
  <c r="U1518" i="9"/>
  <c r="V1518" i="9"/>
  <c r="W1518" i="9"/>
  <c r="X1518" i="9"/>
  <c r="Y1518" i="9"/>
  <c r="Z1518" i="9"/>
  <c r="AA1518" i="9"/>
  <c r="AB1518" i="9"/>
  <c r="AC1518" i="9"/>
  <c r="AD1518" i="9"/>
  <c r="AE1518" i="9"/>
  <c r="AF1518" i="9"/>
  <c r="AG1518" i="9"/>
  <c r="AH1518" i="9"/>
  <c r="AI1518" i="9"/>
  <c r="AJ1518" i="9"/>
  <c r="AK1518" i="9"/>
  <c r="AL1518" i="9"/>
  <c r="AM1518" i="9"/>
  <c r="AN1518" i="9"/>
  <c r="AO1518" i="9"/>
  <c r="AP1518" i="9"/>
  <c r="AQ1518" i="9"/>
  <c r="AR1518" i="9"/>
  <c r="AS1518" i="9"/>
  <c r="AT1518" i="9"/>
  <c r="AU1518" i="9"/>
  <c r="AV1518" i="9"/>
  <c r="AW1518" i="9"/>
  <c r="AX1518" i="9"/>
  <c r="AY1518" i="9"/>
  <c r="AZ1518" i="9"/>
  <c r="BA1518" i="9"/>
  <c r="BB1518" i="9"/>
  <c r="BC1518" i="9"/>
  <c r="BD1518" i="9"/>
  <c r="BE1518" i="9"/>
  <c r="BF1518" i="9"/>
  <c r="BG1518" i="9"/>
  <c r="BH1518" i="9"/>
  <c r="BI1518" i="9"/>
  <c r="BJ1518" i="9"/>
  <c r="BK1518" i="9"/>
  <c r="B1519" i="9"/>
  <c r="C1519" i="9"/>
  <c r="D1519" i="9"/>
  <c r="F1519" i="9" s="1"/>
  <c r="E1519" i="9"/>
  <c r="G1519" i="9"/>
  <c r="H1519" i="9"/>
  <c r="I1519" i="9"/>
  <c r="J1519" i="9"/>
  <c r="K1519" i="9"/>
  <c r="L1519" i="9"/>
  <c r="M1519" i="9"/>
  <c r="N1519" i="9"/>
  <c r="O1519" i="9"/>
  <c r="P1519" i="9"/>
  <c r="Q1519" i="9"/>
  <c r="R1519" i="9"/>
  <c r="S1519" i="9"/>
  <c r="T1519" i="9"/>
  <c r="U1519" i="9"/>
  <c r="V1519" i="9"/>
  <c r="W1519" i="9"/>
  <c r="X1519" i="9"/>
  <c r="Y1519" i="9"/>
  <c r="Z1519" i="9"/>
  <c r="AA1519" i="9"/>
  <c r="AB1519" i="9"/>
  <c r="AC1519" i="9"/>
  <c r="AD1519" i="9"/>
  <c r="AE1519" i="9"/>
  <c r="AF1519" i="9"/>
  <c r="AG1519" i="9"/>
  <c r="AH1519" i="9"/>
  <c r="AI1519" i="9"/>
  <c r="AJ1519" i="9"/>
  <c r="AK1519" i="9"/>
  <c r="AL1519" i="9"/>
  <c r="AM1519" i="9"/>
  <c r="AN1519" i="9"/>
  <c r="AO1519" i="9"/>
  <c r="AP1519" i="9"/>
  <c r="AQ1519" i="9"/>
  <c r="AR1519" i="9"/>
  <c r="AS1519" i="9"/>
  <c r="AT1519" i="9"/>
  <c r="AU1519" i="9"/>
  <c r="AV1519" i="9"/>
  <c r="AW1519" i="9"/>
  <c r="AX1519" i="9"/>
  <c r="AY1519" i="9"/>
  <c r="AZ1519" i="9"/>
  <c r="BA1519" i="9"/>
  <c r="BB1519" i="9"/>
  <c r="BC1519" i="9"/>
  <c r="BD1519" i="9"/>
  <c r="BE1519" i="9"/>
  <c r="BF1519" i="9"/>
  <c r="BG1519" i="9"/>
  <c r="BH1519" i="9"/>
  <c r="BI1519" i="9"/>
  <c r="BJ1519" i="9"/>
  <c r="BK1519" i="9"/>
  <c r="B1520" i="9"/>
  <c r="BN1520" i="9" s="1"/>
  <c r="C1520" i="9"/>
  <c r="D1520" i="9"/>
  <c r="F1520" i="9" s="1"/>
  <c r="E1520" i="9"/>
  <c r="G1520" i="9"/>
  <c r="H1520" i="9"/>
  <c r="I1520" i="9"/>
  <c r="J1520" i="9"/>
  <c r="K1520" i="9"/>
  <c r="L1520" i="9"/>
  <c r="M1520" i="9"/>
  <c r="N1520" i="9"/>
  <c r="O1520" i="9"/>
  <c r="P1520" i="9"/>
  <c r="Q1520" i="9"/>
  <c r="R1520" i="9"/>
  <c r="S1520" i="9"/>
  <c r="T1520" i="9"/>
  <c r="U1520" i="9"/>
  <c r="V1520" i="9"/>
  <c r="W1520" i="9"/>
  <c r="X1520" i="9"/>
  <c r="Y1520" i="9"/>
  <c r="Z1520" i="9"/>
  <c r="AA1520" i="9"/>
  <c r="AB1520" i="9"/>
  <c r="AC1520" i="9"/>
  <c r="AD1520" i="9"/>
  <c r="AE1520" i="9"/>
  <c r="AF1520" i="9"/>
  <c r="AG1520" i="9"/>
  <c r="AH1520" i="9"/>
  <c r="AI1520" i="9"/>
  <c r="AJ1520" i="9"/>
  <c r="AK1520" i="9"/>
  <c r="AL1520" i="9"/>
  <c r="AM1520" i="9"/>
  <c r="AN1520" i="9"/>
  <c r="AO1520" i="9"/>
  <c r="AP1520" i="9"/>
  <c r="AQ1520" i="9"/>
  <c r="AR1520" i="9"/>
  <c r="AS1520" i="9"/>
  <c r="AT1520" i="9"/>
  <c r="AU1520" i="9"/>
  <c r="AV1520" i="9"/>
  <c r="AW1520" i="9"/>
  <c r="AX1520" i="9"/>
  <c r="AY1520" i="9"/>
  <c r="AZ1520" i="9"/>
  <c r="BA1520" i="9"/>
  <c r="BB1520" i="9"/>
  <c r="BC1520" i="9"/>
  <c r="BD1520" i="9"/>
  <c r="BE1520" i="9"/>
  <c r="BF1520" i="9"/>
  <c r="BG1520" i="9"/>
  <c r="BH1520" i="9"/>
  <c r="BI1520" i="9"/>
  <c r="BJ1520" i="9"/>
  <c r="BK1520" i="9"/>
  <c r="B1521" i="9"/>
  <c r="C1521" i="9"/>
  <c r="D1521" i="9"/>
  <c r="F1521" i="9" s="1"/>
  <c r="E1521" i="9"/>
  <c r="G1521" i="9"/>
  <c r="H1521" i="9"/>
  <c r="I1521" i="9"/>
  <c r="J1521" i="9"/>
  <c r="K1521" i="9"/>
  <c r="L1521" i="9"/>
  <c r="M1521" i="9"/>
  <c r="N1521" i="9"/>
  <c r="O1521" i="9"/>
  <c r="P1521" i="9"/>
  <c r="Q1521" i="9"/>
  <c r="R1521" i="9"/>
  <c r="S1521" i="9"/>
  <c r="T1521" i="9"/>
  <c r="U1521" i="9"/>
  <c r="V1521" i="9"/>
  <c r="W1521" i="9"/>
  <c r="X1521" i="9"/>
  <c r="Y1521" i="9"/>
  <c r="Z1521" i="9"/>
  <c r="AA1521" i="9"/>
  <c r="AB1521" i="9"/>
  <c r="AC1521" i="9"/>
  <c r="AD1521" i="9"/>
  <c r="AE1521" i="9"/>
  <c r="AF1521" i="9"/>
  <c r="AG1521" i="9"/>
  <c r="AH1521" i="9"/>
  <c r="AI1521" i="9"/>
  <c r="AJ1521" i="9"/>
  <c r="AK1521" i="9"/>
  <c r="AL1521" i="9"/>
  <c r="AM1521" i="9"/>
  <c r="AN1521" i="9"/>
  <c r="AO1521" i="9"/>
  <c r="AP1521" i="9"/>
  <c r="AQ1521" i="9"/>
  <c r="AR1521" i="9"/>
  <c r="AS1521" i="9"/>
  <c r="AT1521" i="9"/>
  <c r="AU1521" i="9"/>
  <c r="AV1521" i="9"/>
  <c r="AW1521" i="9"/>
  <c r="AX1521" i="9"/>
  <c r="AY1521" i="9"/>
  <c r="AZ1521" i="9"/>
  <c r="BA1521" i="9"/>
  <c r="BB1521" i="9"/>
  <c r="BC1521" i="9"/>
  <c r="BD1521" i="9"/>
  <c r="BE1521" i="9"/>
  <c r="BF1521" i="9"/>
  <c r="BG1521" i="9"/>
  <c r="BH1521" i="9"/>
  <c r="BI1521" i="9"/>
  <c r="BJ1521" i="9"/>
  <c r="BK1521" i="9"/>
  <c r="B1522" i="9"/>
  <c r="BL1522" i="9" s="1"/>
  <c r="C1522" i="9"/>
  <c r="D1522" i="9"/>
  <c r="F1522" i="9" s="1"/>
  <c r="E1522" i="9"/>
  <c r="G1522" i="9"/>
  <c r="H1522" i="9"/>
  <c r="I1522" i="9"/>
  <c r="J1522" i="9"/>
  <c r="K1522" i="9"/>
  <c r="L1522" i="9"/>
  <c r="M1522" i="9"/>
  <c r="N1522" i="9"/>
  <c r="O1522" i="9"/>
  <c r="P1522" i="9"/>
  <c r="Q1522" i="9"/>
  <c r="R1522" i="9"/>
  <c r="S1522" i="9"/>
  <c r="T1522" i="9"/>
  <c r="U1522" i="9"/>
  <c r="V1522" i="9"/>
  <c r="W1522" i="9"/>
  <c r="X1522" i="9"/>
  <c r="Y1522" i="9"/>
  <c r="Z1522" i="9"/>
  <c r="AA1522" i="9"/>
  <c r="AB1522" i="9"/>
  <c r="AC1522" i="9"/>
  <c r="AD1522" i="9"/>
  <c r="AE1522" i="9"/>
  <c r="AF1522" i="9"/>
  <c r="AG1522" i="9"/>
  <c r="AH1522" i="9"/>
  <c r="AI1522" i="9"/>
  <c r="AJ1522" i="9"/>
  <c r="AK1522" i="9"/>
  <c r="AL1522" i="9"/>
  <c r="AM1522" i="9"/>
  <c r="AN1522" i="9"/>
  <c r="AO1522" i="9"/>
  <c r="AP1522" i="9"/>
  <c r="AQ1522" i="9"/>
  <c r="AR1522" i="9"/>
  <c r="AS1522" i="9"/>
  <c r="AT1522" i="9"/>
  <c r="AU1522" i="9"/>
  <c r="AV1522" i="9"/>
  <c r="AW1522" i="9"/>
  <c r="AX1522" i="9"/>
  <c r="AY1522" i="9"/>
  <c r="AZ1522" i="9"/>
  <c r="BA1522" i="9"/>
  <c r="BB1522" i="9"/>
  <c r="BC1522" i="9"/>
  <c r="BD1522" i="9"/>
  <c r="BE1522" i="9"/>
  <c r="BF1522" i="9"/>
  <c r="BG1522" i="9"/>
  <c r="BH1522" i="9"/>
  <c r="BI1522" i="9"/>
  <c r="BJ1522" i="9"/>
  <c r="BK1522" i="9"/>
  <c r="B1523" i="9"/>
  <c r="C1523" i="9"/>
  <c r="D1523" i="9"/>
  <c r="F1523" i="9" s="1"/>
  <c r="E1523" i="9"/>
  <c r="G1523" i="9"/>
  <c r="H1523" i="9"/>
  <c r="I1523" i="9"/>
  <c r="J1523" i="9"/>
  <c r="K1523" i="9"/>
  <c r="L1523" i="9"/>
  <c r="M1523" i="9"/>
  <c r="N1523" i="9"/>
  <c r="O1523" i="9"/>
  <c r="P1523" i="9"/>
  <c r="Q1523" i="9"/>
  <c r="R1523" i="9"/>
  <c r="S1523" i="9"/>
  <c r="T1523" i="9"/>
  <c r="U1523" i="9"/>
  <c r="V1523" i="9"/>
  <c r="W1523" i="9"/>
  <c r="X1523" i="9"/>
  <c r="Y1523" i="9"/>
  <c r="Z1523" i="9"/>
  <c r="AA1523" i="9"/>
  <c r="AB1523" i="9"/>
  <c r="AC1523" i="9"/>
  <c r="AD1523" i="9"/>
  <c r="AE1523" i="9"/>
  <c r="AF1523" i="9"/>
  <c r="AG1523" i="9"/>
  <c r="AH1523" i="9"/>
  <c r="AI1523" i="9"/>
  <c r="AJ1523" i="9"/>
  <c r="AK1523" i="9"/>
  <c r="AL1523" i="9"/>
  <c r="AM1523" i="9"/>
  <c r="AN1523" i="9"/>
  <c r="AO1523" i="9"/>
  <c r="AP1523" i="9"/>
  <c r="AQ1523" i="9"/>
  <c r="AR1523" i="9"/>
  <c r="AS1523" i="9"/>
  <c r="AT1523" i="9"/>
  <c r="AU1523" i="9"/>
  <c r="AV1523" i="9"/>
  <c r="AW1523" i="9"/>
  <c r="AX1523" i="9"/>
  <c r="AY1523" i="9"/>
  <c r="AZ1523" i="9"/>
  <c r="BA1523" i="9"/>
  <c r="BB1523" i="9"/>
  <c r="BC1523" i="9"/>
  <c r="BD1523" i="9"/>
  <c r="BE1523" i="9"/>
  <c r="BF1523" i="9"/>
  <c r="BG1523" i="9"/>
  <c r="BH1523" i="9"/>
  <c r="BI1523" i="9"/>
  <c r="BJ1523" i="9"/>
  <c r="BK1523" i="9"/>
  <c r="B1524" i="9"/>
  <c r="BM1524" i="9" s="1"/>
  <c r="C1524" i="9"/>
  <c r="D1524" i="9"/>
  <c r="F1524" i="9" s="1"/>
  <c r="E1524" i="9"/>
  <c r="G1524" i="9"/>
  <c r="H1524" i="9"/>
  <c r="I1524" i="9"/>
  <c r="J1524" i="9"/>
  <c r="K1524" i="9"/>
  <c r="L1524" i="9"/>
  <c r="M1524" i="9"/>
  <c r="N1524" i="9"/>
  <c r="O1524" i="9"/>
  <c r="P1524" i="9"/>
  <c r="Q1524" i="9"/>
  <c r="R1524" i="9"/>
  <c r="S1524" i="9"/>
  <c r="T1524" i="9"/>
  <c r="U1524" i="9"/>
  <c r="V1524" i="9"/>
  <c r="W1524" i="9"/>
  <c r="X1524" i="9"/>
  <c r="Y1524" i="9"/>
  <c r="Z1524" i="9"/>
  <c r="AA1524" i="9"/>
  <c r="AB1524" i="9"/>
  <c r="AC1524" i="9"/>
  <c r="AD1524" i="9"/>
  <c r="AE1524" i="9"/>
  <c r="AF1524" i="9"/>
  <c r="AG1524" i="9"/>
  <c r="AH1524" i="9"/>
  <c r="AI1524" i="9"/>
  <c r="AJ1524" i="9"/>
  <c r="AK1524" i="9"/>
  <c r="AL1524" i="9"/>
  <c r="AM1524" i="9"/>
  <c r="AN1524" i="9"/>
  <c r="AO1524" i="9"/>
  <c r="AP1524" i="9"/>
  <c r="AQ1524" i="9"/>
  <c r="AR1524" i="9"/>
  <c r="AS1524" i="9"/>
  <c r="AT1524" i="9"/>
  <c r="AU1524" i="9"/>
  <c r="AV1524" i="9"/>
  <c r="AW1524" i="9"/>
  <c r="AX1524" i="9"/>
  <c r="AY1524" i="9"/>
  <c r="AZ1524" i="9"/>
  <c r="BA1524" i="9"/>
  <c r="BB1524" i="9"/>
  <c r="BC1524" i="9"/>
  <c r="BD1524" i="9"/>
  <c r="BE1524" i="9"/>
  <c r="BF1524" i="9"/>
  <c r="BG1524" i="9"/>
  <c r="BH1524" i="9"/>
  <c r="BI1524" i="9"/>
  <c r="BJ1524" i="9"/>
  <c r="BK1524" i="9"/>
  <c r="B1525" i="9"/>
  <c r="C1525" i="9"/>
  <c r="D1525" i="9"/>
  <c r="F1525" i="9" s="1"/>
  <c r="E1525" i="9"/>
  <c r="G1525" i="9"/>
  <c r="H1525" i="9"/>
  <c r="I1525" i="9"/>
  <c r="J1525" i="9"/>
  <c r="K1525" i="9"/>
  <c r="L1525" i="9"/>
  <c r="M1525" i="9"/>
  <c r="N1525" i="9"/>
  <c r="O1525" i="9"/>
  <c r="P1525" i="9"/>
  <c r="Q1525" i="9"/>
  <c r="R1525" i="9"/>
  <c r="S1525" i="9"/>
  <c r="T1525" i="9"/>
  <c r="U1525" i="9"/>
  <c r="V1525" i="9"/>
  <c r="W1525" i="9"/>
  <c r="X1525" i="9"/>
  <c r="Y1525" i="9"/>
  <c r="Z1525" i="9"/>
  <c r="AA1525" i="9"/>
  <c r="AB1525" i="9"/>
  <c r="AC1525" i="9"/>
  <c r="AD1525" i="9"/>
  <c r="AE1525" i="9"/>
  <c r="AF1525" i="9"/>
  <c r="AG1525" i="9"/>
  <c r="AH1525" i="9"/>
  <c r="AI1525" i="9"/>
  <c r="AJ1525" i="9"/>
  <c r="AK1525" i="9"/>
  <c r="AL1525" i="9"/>
  <c r="AM1525" i="9"/>
  <c r="AN1525" i="9"/>
  <c r="AO1525" i="9"/>
  <c r="AP1525" i="9"/>
  <c r="AQ1525" i="9"/>
  <c r="AR1525" i="9"/>
  <c r="AS1525" i="9"/>
  <c r="AT1525" i="9"/>
  <c r="AU1525" i="9"/>
  <c r="AV1525" i="9"/>
  <c r="AW1525" i="9"/>
  <c r="AX1525" i="9"/>
  <c r="AY1525" i="9"/>
  <c r="AZ1525" i="9"/>
  <c r="BA1525" i="9"/>
  <c r="BB1525" i="9"/>
  <c r="BC1525" i="9"/>
  <c r="BD1525" i="9"/>
  <c r="BE1525" i="9"/>
  <c r="BF1525" i="9"/>
  <c r="BG1525" i="9"/>
  <c r="BH1525" i="9"/>
  <c r="BI1525" i="9"/>
  <c r="BJ1525" i="9"/>
  <c r="BK1525" i="9"/>
  <c r="B1526" i="9"/>
  <c r="BP1526" i="9" s="1"/>
  <c r="C1526" i="9"/>
  <c r="D1526" i="9"/>
  <c r="F1526" i="9" s="1"/>
  <c r="E1526" i="9"/>
  <c r="G1526" i="9"/>
  <c r="H1526" i="9"/>
  <c r="I1526" i="9"/>
  <c r="J1526" i="9"/>
  <c r="K1526" i="9"/>
  <c r="L1526" i="9"/>
  <c r="M1526" i="9"/>
  <c r="N1526" i="9"/>
  <c r="O1526" i="9"/>
  <c r="P1526" i="9"/>
  <c r="Q1526" i="9"/>
  <c r="R1526" i="9"/>
  <c r="S1526" i="9"/>
  <c r="T1526" i="9"/>
  <c r="U1526" i="9"/>
  <c r="V1526" i="9"/>
  <c r="W1526" i="9"/>
  <c r="X1526" i="9"/>
  <c r="Y1526" i="9"/>
  <c r="Z1526" i="9"/>
  <c r="AA1526" i="9"/>
  <c r="AB1526" i="9"/>
  <c r="AC1526" i="9"/>
  <c r="AD1526" i="9"/>
  <c r="AE1526" i="9"/>
  <c r="AF1526" i="9"/>
  <c r="AG1526" i="9"/>
  <c r="AH1526" i="9"/>
  <c r="AI1526" i="9"/>
  <c r="AJ1526" i="9"/>
  <c r="AK1526" i="9"/>
  <c r="AL1526" i="9"/>
  <c r="AM1526" i="9"/>
  <c r="AN1526" i="9"/>
  <c r="AO1526" i="9"/>
  <c r="AP1526" i="9"/>
  <c r="AQ1526" i="9"/>
  <c r="AR1526" i="9"/>
  <c r="AS1526" i="9"/>
  <c r="AT1526" i="9"/>
  <c r="AU1526" i="9"/>
  <c r="AV1526" i="9"/>
  <c r="AW1526" i="9"/>
  <c r="AX1526" i="9"/>
  <c r="AY1526" i="9"/>
  <c r="AZ1526" i="9"/>
  <c r="BA1526" i="9"/>
  <c r="BB1526" i="9"/>
  <c r="BC1526" i="9"/>
  <c r="BD1526" i="9"/>
  <c r="BE1526" i="9"/>
  <c r="BF1526" i="9"/>
  <c r="BG1526" i="9"/>
  <c r="BH1526" i="9"/>
  <c r="BI1526" i="9"/>
  <c r="BJ1526" i="9"/>
  <c r="BK1526" i="9"/>
  <c r="B1527" i="9"/>
  <c r="BL1527" i="9" s="1"/>
  <c r="C1527" i="9"/>
  <c r="D1527" i="9"/>
  <c r="F1527" i="9" s="1"/>
  <c r="E1527" i="9"/>
  <c r="G1527" i="9"/>
  <c r="H1527" i="9"/>
  <c r="I1527" i="9"/>
  <c r="J1527" i="9"/>
  <c r="K1527" i="9"/>
  <c r="L1527" i="9"/>
  <c r="M1527" i="9"/>
  <c r="N1527" i="9"/>
  <c r="O1527" i="9"/>
  <c r="P1527" i="9"/>
  <c r="Q1527" i="9"/>
  <c r="R1527" i="9"/>
  <c r="S1527" i="9"/>
  <c r="T1527" i="9"/>
  <c r="U1527" i="9"/>
  <c r="V1527" i="9"/>
  <c r="W1527" i="9"/>
  <c r="X1527" i="9"/>
  <c r="Y1527" i="9"/>
  <c r="Z1527" i="9"/>
  <c r="AA1527" i="9"/>
  <c r="AB1527" i="9"/>
  <c r="AC1527" i="9"/>
  <c r="AD1527" i="9"/>
  <c r="AE1527" i="9"/>
  <c r="AF1527" i="9"/>
  <c r="AG1527" i="9"/>
  <c r="AH1527" i="9"/>
  <c r="AI1527" i="9"/>
  <c r="AJ1527" i="9"/>
  <c r="AK1527" i="9"/>
  <c r="AL1527" i="9"/>
  <c r="AM1527" i="9"/>
  <c r="AN1527" i="9"/>
  <c r="AO1527" i="9"/>
  <c r="AP1527" i="9"/>
  <c r="AQ1527" i="9"/>
  <c r="AR1527" i="9"/>
  <c r="AS1527" i="9"/>
  <c r="AT1527" i="9"/>
  <c r="AU1527" i="9"/>
  <c r="AV1527" i="9"/>
  <c r="AW1527" i="9"/>
  <c r="AX1527" i="9"/>
  <c r="AY1527" i="9"/>
  <c r="AZ1527" i="9"/>
  <c r="BA1527" i="9"/>
  <c r="BB1527" i="9"/>
  <c r="BC1527" i="9"/>
  <c r="BD1527" i="9"/>
  <c r="BE1527" i="9"/>
  <c r="BF1527" i="9"/>
  <c r="BG1527" i="9"/>
  <c r="BH1527" i="9"/>
  <c r="BI1527" i="9"/>
  <c r="BJ1527" i="9"/>
  <c r="BK1527" i="9"/>
  <c r="B1528" i="9"/>
  <c r="BM1528" i="9" s="1"/>
  <c r="C1528" i="9"/>
  <c r="D1528" i="9"/>
  <c r="F1528" i="9" s="1"/>
  <c r="E1528" i="9"/>
  <c r="G1528" i="9"/>
  <c r="H1528" i="9"/>
  <c r="I1528" i="9"/>
  <c r="J1528" i="9"/>
  <c r="K1528" i="9"/>
  <c r="L1528" i="9"/>
  <c r="M1528" i="9"/>
  <c r="N1528" i="9"/>
  <c r="O1528" i="9"/>
  <c r="P1528" i="9"/>
  <c r="Q1528" i="9"/>
  <c r="R1528" i="9"/>
  <c r="S1528" i="9"/>
  <c r="T1528" i="9"/>
  <c r="U1528" i="9"/>
  <c r="V1528" i="9"/>
  <c r="W1528" i="9"/>
  <c r="X1528" i="9"/>
  <c r="Y1528" i="9"/>
  <c r="Z1528" i="9"/>
  <c r="AA1528" i="9"/>
  <c r="AB1528" i="9"/>
  <c r="AC1528" i="9"/>
  <c r="AD1528" i="9"/>
  <c r="AE1528" i="9"/>
  <c r="AF1528" i="9"/>
  <c r="AG1528" i="9"/>
  <c r="AH1528" i="9"/>
  <c r="AI1528" i="9"/>
  <c r="AJ1528" i="9"/>
  <c r="AK1528" i="9"/>
  <c r="AL1528" i="9"/>
  <c r="AM1528" i="9"/>
  <c r="AN1528" i="9"/>
  <c r="AO1528" i="9"/>
  <c r="AP1528" i="9"/>
  <c r="AQ1528" i="9"/>
  <c r="AR1528" i="9"/>
  <c r="AS1528" i="9"/>
  <c r="AT1528" i="9"/>
  <c r="AU1528" i="9"/>
  <c r="AV1528" i="9"/>
  <c r="AW1528" i="9"/>
  <c r="AX1528" i="9"/>
  <c r="AY1528" i="9"/>
  <c r="AZ1528" i="9"/>
  <c r="BA1528" i="9"/>
  <c r="BB1528" i="9"/>
  <c r="BC1528" i="9"/>
  <c r="BD1528" i="9"/>
  <c r="BE1528" i="9"/>
  <c r="BF1528" i="9"/>
  <c r="BG1528" i="9"/>
  <c r="BH1528" i="9"/>
  <c r="BI1528" i="9"/>
  <c r="BJ1528" i="9"/>
  <c r="BK1528" i="9"/>
  <c r="B1529" i="9"/>
  <c r="BL1529" i="9" s="1"/>
  <c r="C1529" i="9"/>
  <c r="D1529" i="9"/>
  <c r="F1529" i="9" s="1"/>
  <c r="E1529" i="9"/>
  <c r="G1529" i="9"/>
  <c r="H1529" i="9"/>
  <c r="I1529" i="9"/>
  <c r="J1529" i="9"/>
  <c r="K1529" i="9"/>
  <c r="L1529" i="9"/>
  <c r="M1529" i="9"/>
  <c r="N1529" i="9"/>
  <c r="O1529" i="9"/>
  <c r="P1529" i="9"/>
  <c r="Q1529" i="9"/>
  <c r="R1529" i="9"/>
  <c r="S1529" i="9"/>
  <c r="T1529" i="9"/>
  <c r="U1529" i="9"/>
  <c r="V1529" i="9"/>
  <c r="W1529" i="9"/>
  <c r="X1529" i="9"/>
  <c r="Y1529" i="9"/>
  <c r="Z1529" i="9"/>
  <c r="AA1529" i="9"/>
  <c r="AB1529" i="9"/>
  <c r="AC1529" i="9"/>
  <c r="AD1529" i="9"/>
  <c r="AE1529" i="9"/>
  <c r="AF1529" i="9"/>
  <c r="AG1529" i="9"/>
  <c r="AH1529" i="9"/>
  <c r="AI1529" i="9"/>
  <c r="AJ1529" i="9"/>
  <c r="AK1529" i="9"/>
  <c r="AL1529" i="9"/>
  <c r="AM1529" i="9"/>
  <c r="AN1529" i="9"/>
  <c r="AO1529" i="9"/>
  <c r="AP1529" i="9"/>
  <c r="AQ1529" i="9"/>
  <c r="AR1529" i="9"/>
  <c r="AS1529" i="9"/>
  <c r="AT1529" i="9"/>
  <c r="AU1529" i="9"/>
  <c r="AV1529" i="9"/>
  <c r="AW1529" i="9"/>
  <c r="AX1529" i="9"/>
  <c r="AY1529" i="9"/>
  <c r="AZ1529" i="9"/>
  <c r="BA1529" i="9"/>
  <c r="BB1529" i="9"/>
  <c r="BC1529" i="9"/>
  <c r="BD1529" i="9"/>
  <c r="BE1529" i="9"/>
  <c r="BF1529" i="9"/>
  <c r="BG1529" i="9"/>
  <c r="BH1529" i="9"/>
  <c r="BI1529" i="9"/>
  <c r="BJ1529" i="9"/>
  <c r="BK1529" i="9"/>
  <c r="B1530" i="9"/>
  <c r="C1530" i="9"/>
  <c r="D1530" i="9"/>
  <c r="F1530" i="9" s="1"/>
  <c r="E1530" i="9"/>
  <c r="G1530" i="9"/>
  <c r="H1530" i="9"/>
  <c r="I1530" i="9"/>
  <c r="J1530" i="9"/>
  <c r="K1530" i="9"/>
  <c r="L1530" i="9"/>
  <c r="M1530" i="9"/>
  <c r="N1530" i="9"/>
  <c r="O1530" i="9"/>
  <c r="P1530" i="9"/>
  <c r="Q1530" i="9"/>
  <c r="R1530" i="9"/>
  <c r="S1530" i="9"/>
  <c r="T1530" i="9"/>
  <c r="U1530" i="9"/>
  <c r="V1530" i="9"/>
  <c r="W1530" i="9"/>
  <c r="X1530" i="9"/>
  <c r="Y1530" i="9"/>
  <c r="Z1530" i="9"/>
  <c r="AA1530" i="9"/>
  <c r="AB1530" i="9"/>
  <c r="AC1530" i="9"/>
  <c r="AD1530" i="9"/>
  <c r="AE1530" i="9"/>
  <c r="AF1530" i="9"/>
  <c r="AG1530" i="9"/>
  <c r="AH1530" i="9"/>
  <c r="AI1530" i="9"/>
  <c r="AJ1530" i="9"/>
  <c r="AK1530" i="9"/>
  <c r="AL1530" i="9"/>
  <c r="AM1530" i="9"/>
  <c r="AN1530" i="9"/>
  <c r="AO1530" i="9"/>
  <c r="AP1530" i="9"/>
  <c r="AQ1530" i="9"/>
  <c r="AR1530" i="9"/>
  <c r="AS1530" i="9"/>
  <c r="AT1530" i="9"/>
  <c r="AU1530" i="9"/>
  <c r="AV1530" i="9"/>
  <c r="AW1530" i="9"/>
  <c r="AX1530" i="9"/>
  <c r="AY1530" i="9"/>
  <c r="AZ1530" i="9"/>
  <c r="BA1530" i="9"/>
  <c r="BB1530" i="9"/>
  <c r="BC1530" i="9"/>
  <c r="BD1530" i="9"/>
  <c r="BE1530" i="9"/>
  <c r="BF1530" i="9"/>
  <c r="BG1530" i="9"/>
  <c r="BH1530" i="9"/>
  <c r="BI1530" i="9"/>
  <c r="BJ1530" i="9"/>
  <c r="BK1530" i="9"/>
  <c r="B1531" i="9"/>
  <c r="BN1531" i="9" s="1"/>
  <c r="C1531" i="9"/>
  <c r="D1531" i="9"/>
  <c r="F1531" i="9" s="1"/>
  <c r="E1531" i="9"/>
  <c r="G1531" i="9"/>
  <c r="H1531" i="9"/>
  <c r="I1531" i="9"/>
  <c r="J1531" i="9"/>
  <c r="K1531" i="9"/>
  <c r="L1531" i="9"/>
  <c r="M1531" i="9"/>
  <c r="N1531" i="9"/>
  <c r="O1531" i="9"/>
  <c r="P1531" i="9"/>
  <c r="Q1531" i="9"/>
  <c r="R1531" i="9"/>
  <c r="S1531" i="9"/>
  <c r="T1531" i="9"/>
  <c r="U1531" i="9"/>
  <c r="V1531" i="9"/>
  <c r="W1531" i="9"/>
  <c r="X1531" i="9"/>
  <c r="Y1531" i="9"/>
  <c r="Z1531" i="9"/>
  <c r="AA1531" i="9"/>
  <c r="AB1531" i="9"/>
  <c r="AC1531" i="9"/>
  <c r="AD1531" i="9"/>
  <c r="AE1531" i="9"/>
  <c r="AF1531" i="9"/>
  <c r="AG1531" i="9"/>
  <c r="AH1531" i="9"/>
  <c r="AI1531" i="9"/>
  <c r="AJ1531" i="9"/>
  <c r="AK1531" i="9"/>
  <c r="AL1531" i="9"/>
  <c r="AM1531" i="9"/>
  <c r="AN1531" i="9"/>
  <c r="AO1531" i="9"/>
  <c r="AP1531" i="9"/>
  <c r="AQ1531" i="9"/>
  <c r="AR1531" i="9"/>
  <c r="AS1531" i="9"/>
  <c r="AT1531" i="9"/>
  <c r="AU1531" i="9"/>
  <c r="AV1531" i="9"/>
  <c r="AW1531" i="9"/>
  <c r="AX1531" i="9"/>
  <c r="AY1531" i="9"/>
  <c r="AZ1531" i="9"/>
  <c r="BA1531" i="9"/>
  <c r="BB1531" i="9"/>
  <c r="BC1531" i="9"/>
  <c r="BD1531" i="9"/>
  <c r="BE1531" i="9"/>
  <c r="BF1531" i="9"/>
  <c r="BG1531" i="9"/>
  <c r="BH1531" i="9"/>
  <c r="BI1531" i="9"/>
  <c r="BJ1531" i="9"/>
  <c r="BK1531" i="9"/>
  <c r="B1532" i="9"/>
  <c r="BL1532" i="9" s="1"/>
  <c r="C1532" i="9"/>
  <c r="D1532" i="9"/>
  <c r="F1532" i="9" s="1"/>
  <c r="E1532" i="9"/>
  <c r="G1532" i="9"/>
  <c r="H1532" i="9"/>
  <c r="I1532" i="9"/>
  <c r="J1532" i="9"/>
  <c r="K1532" i="9"/>
  <c r="L1532" i="9"/>
  <c r="M1532" i="9"/>
  <c r="N1532" i="9"/>
  <c r="O1532" i="9"/>
  <c r="P1532" i="9"/>
  <c r="Q1532" i="9"/>
  <c r="R1532" i="9"/>
  <c r="S1532" i="9"/>
  <c r="T1532" i="9"/>
  <c r="U1532" i="9"/>
  <c r="V1532" i="9"/>
  <c r="W1532" i="9"/>
  <c r="X1532" i="9"/>
  <c r="Y1532" i="9"/>
  <c r="Z1532" i="9"/>
  <c r="AA1532" i="9"/>
  <c r="AB1532" i="9"/>
  <c r="AC1532" i="9"/>
  <c r="AD1532" i="9"/>
  <c r="AE1532" i="9"/>
  <c r="AF1532" i="9"/>
  <c r="AG1532" i="9"/>
  <c r="AH1532" i="9"/>
  <c r="AI1532" i="9"/>
  <c r="AJ1532" i="9"/>
  <c r="AK1532" i="9"/>
  <c r="AL1532" i="9"/>
  <c r="AM1532" i="9"/>
  <c r="AN1532" i="9"/>
  <c r="AO1532" i="9"/>
  <c r="AP1532" i="9"/>
  <c r="AQ1532" i="9"/>
  <c r="AR1532" i="9"/>
  <c r="AS1532" i="9"/>
  <c r="AT1532" i="9"/>
  <c r="AU1532" i="9"/>
  <c r="AV1532" i="9"/>
  <c r="AW1532" i="9"/>
  <c r="AX1532" i="9"/>
  <c r="AY1532" i="9"/>
  <c r="AZ1532" i="9"/>
  <c r="BA1532" i="9"/>
  <c r="BB1532" i="9"/>
  <c r="BC1532" i="9"/>
  <c r="BD1532" i="9"/>
  <c r="BE1532" i="9"/>
  <c r="BF1532" i="9"/>
  <c r="BG1532" i="9"/>
  <c r="BH1532" i="9"/>
  <c r="BI1532" i="9"/>
  <c r="BJ1532" i="9"/>
  <c r="BK1532" i="9"/>
  <c r="B1533" i="9"/>
  <c r="C1533" i="9"/>
  <c r="D1533" i="9"/>
  <c r="F1533" i="9" s="1"/>
  <c r="E1533" i="9"/>
  <c r="G1533" i="9"/>
  <c r="H1533" i="9"/>
  <c r="I1533" i="9"/>
  <c r="J1533" i="9"/>
  <c r="K1533" i="9"/>
  <c r="L1533" i="9"/>
  <c r="M1533" i="9"/>
  <c r="N1533" i="9"/>
  <c r="O1533" i="9"/>
  <c r="P1533" i="9"/>
  <c r="Q1533" i="9"/>
  <c r="R1533" i="9"/>
  <c r="S1533" i="9"/>
  <c r="T1533" i="9"/>
  <c r="U1533" i="9"/>
  <c r="V1533" i="9"/>
  <c r="W1533" i="9"/>
  <c r="X1533" i="9"/>
  <c r="Y1533" i="9"/>
  <c r="Z1533" i="9"/>
  <c r="AA1533" i="9"/>
  <c r="AB1533" i="9"/>
  <c r="AC1533" i="9"/>
  <c r="AD1533" i="9"/>
  <c r="AE1533" i="9"/>
  <c r="AF1533" i="9"/>
  <c r="AG1533" i="9"/>
  <c r="AH1533" i="9"/>
  <c r="AI1533" i="9"/>
  <c r="AJ1533" i="9"/>
  <c r="AK1533" i="9"/>
  <c r="AL1533" i="9"/>
  <c r="AM1533" i="9"/>
  <c r="AN1533" i="9"/>
  <c r="AO1533" i="9"/>
  <c r="AP1533" i="9"/>
  <c r="AQ1533" i="9"/>
  <c r="AR1533" i="9"/>
  <c r="AS1533" i="9"/>
  <c r="AT1533" i="9"/>
  <c r="AU1533" i="9"/>
  <c r="AV1533" i="9"/>
  <c r="AW1533" i="9"/>
  <c r="AX1533" i="9"/>
  <c r="AY1533" i="9"/>
  <c r="AZ1533" i="9"/>
  <c r="BA1533" i="9"/>
  <c r="BB1533" i="9"/>
  <c r="BC1533" i="9"/>
  <c r="BD1533" i="9"/>
  <c r="BE1533" i="9"/>
  <c r="BF1533" i="9"/>
  <c r="BG1533" i="9"/>
  <c r="BH1533" i="9"/>
  <c r="BI1533" i="9"/>
  <c r="BJ1533" i="9"/>
  <c r="BK1533" i="9"/>
  <c r="B1534" i="9"/>
  <c r="C1534" i="9"/>
  <c r="D1534" i="9"/>
  <c r="F1534" i="9" s="1"/>
  <c r="E1534" i="9"/>
  <c r="G1534" i="9"/>
  <c r="H1534" i="9"/>
  <c r="I1534" i="9"/>
  <c r="J1534" i="9"/>
  <c r="K1534" i="9"/>
  <c r="L1534" i="9"/>
  <c r="M1534" i="9"/>
  <c r="N1534" i="9"/>
  <c r="O1534" i="9"/>
  <c r="P1534" i="9"/>
  <c r="Q1534" i="9"/>
  <c r="R1534" i="9"/>
  <c r="S1534" i="9"/>
  <c r="T1534" i="9"/>
  <c r="U1534" i="9"/>
  <c r="V1534" i="9"/>
  <c r="W1534" i="9"/>
  <c r="X1534" i="9"/>
  <c r="Y1534" i="9"/>
  <c r="Z1534" i="9"/>
  <c r="AA1534" i="9"/>
  <c r="AB1534" i="9"/>
  <c r="AC1534" i="9"/>
  <c r="AD1534" i="9"/>
  <c r="AE1534" i="9"/>
  <c r="AF1534" i="9"/>
  <c r="AG1534" i="9"/>
  <c r="AH1534" i="9"/>
  <c r="AI1534" i="9"/>
  <c r="AJ1534" i="9"/>
  <c r="AK1534" i="9"/>
  <c r="AL1534" i="9"/>
  <c r="AM1534" i="9"/>
  <c r="AN1534" i="9"/>
  <c r="AO1534" i="9"/>
  <c r="AP1534" i="9"/>
  <c r="AQ1534" i="9"/>
  <c r="AR1534" i="9"/>
  <c r="AS1534" i="9"/>
  <c r="AT1534" i="9"/>
  <c r="AU1534" i="9"/>
  <c r="AV1534" i="9"/>
  <c r="AW1534" i="9"/>
  <c r="AX1534" i="9"/>
  <c r="AY1534" i="9"/>
  <c r="AZ1534" i="9"/>
  <c r="BA1534" i="9"/>
  <c r="BB1534" i="9"/>
  <c r="BC1534" i="9"/>
  <c r="BD1534" i="9"/>
  <c r="BE1534" i="9"/>
  <c r="BF1534" i="9"/>
  <c r="BG1534" i="9"/>
  <c r="BH1534" i="9"/>
  <c r="BI1534" i="9"/>
  <c r="BJ1534" i="9"/>
  <c r="BK1534" i="9"/>
  <c r="B1535" i="9"/>
  <c r="BN1535" i="9" s="1"/>
  <c r="C1535" i="9"/>
  <c r="D1535" i="9"/>
  <c r="F1535" i="9" s="1"/>
  <c r="E1535" i="9"/>
  <c r="G1535" i="9"/>
  <c r="H1535" i="9"/>
  <c r="I1535" i="9"/>
  <c r="J1535" i="9"/>
  <c r="K1535" i="9"/>
  <c r="L1535" i="9"/>
  <c r="M1535" i="9"/>
  <c r="N1535" i="9"/>
  <c r="O1535" i="9"/>
  <c r="P1535" i="9"/>
  <c r="Q1535" i="9"/>
  <c r="R1535" i="9"/>
  <c r="S1535" i="9"/>
  <c r="T1535" i="9"/>
  <c r="U1535" i="9"/>
  <c r="V1535" i="9"/>
  <c r="W1535" i="9"/>
  <c r="X1535" i="9"/>
  <c r="Y1535" i="9"/>
  <c r="Z1535" i="9"/>
  <c r="AA1535" i="9"/>
  <c r="AB1535" i="9"/>
  <c r="AC1535" i="9"/>
  <c r="AD1535" i="9"/>
  <c r="AE1535" i="9"/>
  <c r="AF1535" i="9"/>
  <c r="AG1535" i="9"/>
  <c r="AH1535" i="9"/>
  <c r="AI1535" i="9"/>
  <c r="AJ1535" i="9"/>
  <c r="AK1535" i="9"/>
  <c r="AL1535" i="9"/>
  <c r="AM1535" i="9"/>
  <c r="AN1535" i="9"/>
  <c r="AO1535" i="9"/>
  <c r="AP1535" i="9"/>
  <c r="AQ1535" i="9"/>
  <c r="AR1535" i="9"/>
  <c r="AS1535" i="9"/>
  <c r="AT1535" i="9"/>
  <c r="AU1535" i="9"/>
  <c r="AV1535" i="9"/>
  <c r="AW1535" i="9"/>
  <c r="AX1535" i="9"/>
  <c r="AY1535" i="9"/>
  <c r="AZ1535" i="9"/>
  <c r="BA1535" i="9"/>
  <c r="BB1535" i="9"/>
  <c r="BC1535" i="9"/>
  <c r="BD1535" i="9"/>
  <c r="BE1535" i="9"/>
  <c r="BF1535" i="9"/>
  <c r="BG1535" i="9"/>
  <c r="BH1535" i="9"/>
  <c r="BI1535" i="9"/>
  <c r="BJ1535" i="9"/>
  <c r="BK1535" i="9"/>
  <c r="B1536" i="9"/>
  <c r="BN1536" i="9" s="1"/>
  <c r="C1536" i="9"/>
  <c r="D1536" i="9"/>
  <c r="F1536" i="9" s="1"/>
  <c r="E1536" i="9"/>
  <c r="G1536" i="9"/>
  <c r="H1536" i="9"/>
  <c r="I1536" i="9"/>
  <c r="J1536" i="9"/>
  <c r="K1536" i="9"/>
  <c r="L1536" i="9"/>
  <c r="M1536" i="9"/>
  <c r="N1536" i="9"/>
  <c r="O1536" i="9"/>
  <c r="P1536" i="9"/>
  <c r="Q1536" i="9"/>
  <c r="R1536" i="9"/>
  <c r="S1536" i="9"/>
  <c r="T1536" i="9"/>
  <c r="U1536" i="9"/>
  <c r="V1536" i="9"/>
  <c r="W1536" i="9"/>
  <c r="X1536" i="9"/>
  <c r="Y1536" i="9"/>
  <c r="Z1536" i="9"/>
  <c r="AA1536" i="9"/>
  <c r="AB1536" i="9"/>
  <c r="AC1536" i="9"/>
  <c r="AD1536" i="9"/>
  <c r="AE1536" i="9"/>
  <c r="AF1536" i="9"/>
  <c r="AG1536" i="9"/>
  <c r="AH1536" i="9"/>
  <c r="AI1536" i="9"/>
  <c r="AJ1536" i="9"/>
  <c r="AK1536" i="9"/>
  <c r="AL1536" i="9"/>
  <c r="AM1536" i="9"/>
  <c r="AN1536" i="9"/>
  <c r="AO1536" i="9"/>
  <c r="AP1536" i="9"/>
  <c r="AQ1536" i="9"/>
  <c r="AR1536" i="9"/>
  <c r="AS1536" i="9"/>
  <c r="AT1536" i="9"/>
  <c r="AU1536" i="9"/>
  <c r="AV1536" i="9"/>
  <c r="AW1536" i="9"/>
  <c r="AX1536" i="9"/>
  <c r="AY1536" i="9"/>
  <c r="AZ1536" i="9"/>
  <c r="BA1536" i="9"/>
  <c r="BB1536" i="9"/>
  <c r="BC1536" i="9"/>
  <c r="BD1536" i="9"/>
  <c r="BE1536" i="9"/>
  <c r="BF1536" i="9"/>
  <c r="BG1536" i="9"/>
  <c r="BH1536" i="9"/>
  <c r="BI1536" i="9"/>
  <c r="BJ1536" i="9"/>
  <c r="BK1536" i="9"/>
  <c r="B1537" i="9"/>
  <c r="BL1537" i="9" s="1"/>
  <c r="C1537" i="9"/>
  <c r="D1537" i="9"/>
  <c r="F1537" i="9" s="1"/>
  <c r="E1537" i="9"/>
  <c r="G1537" i="9"/>
  <c r="H1537" i="9"/>
  <c r="I1537" i="9"/>
  <c r="J1537" i="9"/>
  <c r="K1537" i="9"/>
  <c r="L1537" i="9"/>
  <c r="M1537" i="9"/>
  <c r="N1537" i="9"/>
  <c r="O1537" i="9"/>
  <c r="P1537" i="9"/>
  <c r="Q1537" i="9"/>
  <c r="R1537" i="9"/>
  <c r="S1537" i="9"/>
  <c r="T1537" i="9"/>
  <c r="U1537" i="9"/>
  <c r="V1537" i="9"/>
  <c r="W1537" i="9"/>
  <c r="X1537" i="9"/>
  <c r="Y1537" i="9"/>
  <c r="Z1537" i="9"/>
  <c r="AA1537" i="9"/>
  <c r="AB1537" i="9"/>
  <c r="AC1537" i="9"/>
  <c r="AD1537" i="9"/>
  <c r="AE1537" i="9"/>
  <c r="AF1537" i="9"/>
  <c r="AG1537" i="9"/>
  <c r="AH1537" i="9"/>
  <c r="AI1537" i="9"/>
  <c r="AJ1537" i="9"/>
  <c r="AK1537" i="9"/>
  <c r="AL1537" i="9"/>
  <c r="AM1537" i="9"/>
  <c r="AN1537" i="9"/>
  <c r="AO1537" i="9"/>
  <c r="AP1537" i="9"/>
  <c r="AQ1537" i="9"/>
  <c r="AR1537" i="9"/>
  <c r="AS1537" i="9"/>
  <c r="AT1537" i="9"/>
  <c r="AU1537" i="9"/>
  <c r="AV1537" i="9"/>
  <c r="AW1537" i="9"/>
  <c r="AX1537" i="9"/>
  <c r="AY1537" i="9"/>
  <c r="AZ1537" i="9"/>
  <c r="BA1537" i="9"/>
  <c r="BB1537" i="9"/>
  <c r="BC1537" i="9"/>
  <c r="BD1537" i="9"/>
  <c r="BE1537" i="9"/>
  <c r="BF1537" i="9"/>
  <c r="BG1537" i="9"/>
  <c r="BH1537" i="9"/>
  <c r="BI1537" i="9"/>
  <c r="BJ1537" i="9"/>
  <c r="BK1537" i="9"/>
  <c r="B1538" i="9"/>
  <c r="C1538" i="9"/>
  <c r="D1538" i="9"/>
  <c r="F1538" i="9" s="1"/>
  <c r="E1538" i="9"/>
  <c r="G1538" i="9"/>
  <c r="H1538" i="9"/>
  <c r="I1538" i="9"/>
  <c r="J1538" i="9"/>
  <c r="K1538" i="9"/>
  <c r="L1538" i="9"/>
  <c r="M1538" i="9"/>
  <c r="N1538" i="9"/>
  <c r="O1538" i="9"/>
  <c r="P1538" i="9"/>
  <c r="Q1538" i="9"/>
  <c r="R1538" i="9"/>
  <c r="S1538" i="9"/>
  <c r="T1538" i="9"/>
  <c r="U1538" i="9"/>
  <c r="V1538" i="9"/>
  <c r="W1538" i="9"/>
  <c r="X1538" i="9"/>
  <c r="Y1538" i="9"/>
  <c r="Z1538" i="9"/>
  <c r="AA1538" i="9"/>
  <c r="AB1538" i="9"/>
  <c r="AC1538" i="9"/>
  <c r="AD1538" i="9"/>
  <c r="AE1538" i="9"/>
  <c r="AF1538" i="9"/>
  <c r="AG1538" i="9"/>
  <c r="AH1538" i="9"/>
  <c r="AI1538" i="9"/>
  <c r="AJ1538" i="9"/>
  <c r="AK1538" i="9"/>
  <c r="AL1538" i="9"/>
  <c r="AM1538" i="9"/>
  <c r="AN1538" i="9"/>
  <c r="AO1538" i="9"/>
  <c r="AP1538" i="9"/>
  <c r="AQ1538" i="9"/>
  <c r="AR1538" i="9"/>
  <c r="AS1538" i="9"/>
  <c r="AT1538" i="9"/>
  <c r="AU1538" i="9"/>
  <c r="AV1538" i="9"/>
  <c r="AW1538" i="9"/>
  <c r="AX1538" i="9"/>
  <c r="AY1538" i="9"/>
  <c r="AZ1538" i="9"/>
  <c r="BA1538" i="9"/>
  <c r="BB1538" i="9"/>
  <c r="BC1538" i="9"/>
  <c r="BD1538" i="9"/>
  <c r="BE1538" i="9"/>
  <c r="BF1538" i="9"/>
  <c r="BG1538" i="9"/>
  <c r="BH1538" i="9"/>
  <c r="BI1538" i="9"/>
  <c r="BJ1538" i="9"/>
  <c r="BK1538" i="9"/>
  <c r="B1539" i="9"/>
  <c r="BO1539" i="9" s="1"/>
  <c r="C1539" i="9"/>
  <c r="D1539" i="9"/>
  <c r="F1539" i="9" s="1"/>
  <c r="E1539" i="9"/>
  <c r="G1539" i="9"/>
  <c r="H1539" i="9"/>
  <c r="I1539" i="9"/>
  <c r="J1539" i="9"/>
  <c r="K1539" i="9"/>
  <c r="L1539" i="9"/>
  <c r="M1539" i="9"/>
  <c r="N1539" i="9"/>
  <c r="O1539" i="9"/>
  <c r="P1539" i="9"/>
  <c r="Q1539" i="9"/>
  <c r="R1539" i="9"/>
  <c r="S1539" i="9"/>
  <c r="T1539" i="9"/>
  <c r="U1539" i="9"/>
  <c r="V1539" i="9"/>
  <c r="W1539" i="9"/>
  <c r="X1539" i="9"/>
  <c r="Y1539" i="9"/>
  <c r="Z1539" i="9"/>
  <c r="AA1539" i="9"/>
  <c r="AB1539" i="9"/>
  <c r="AC1539" i="9"/>
  <c r="AD1539" i="9"/>
  <c r="AE1539" i="9"/>
  <c r="AF1539" i="9"/>
  <c r="AG1539" i="9"/>
  <c r="AH1539" i="9"/>
  <c r="AI1539" i="9"/>
  <c r="AJ1539" i="9"/>
  <c r="AK1539" i="9"/>
  <c r="AL1539" i="9"/>
  <c r="AM1539" i="9"/>
  <c r="AN1539" i="9"/>
  <c r="AO1539" i="9"/>
  <c r="AP1539" i="9"/>
  <c r="AQ1539" i="9"/>
  <c r="AR1539" i="9"/>
  <c r="AS1539" i="9"/>
  <c r="AT1539" i="9"/>
  <c r="AU1539" i="9"/>
  <c r="AV1539" i="9"/>
  <c r="AW1539" i="9"/>
  <c r="AX1539" i="9"/>
  <c r="AY1539" i="9"/>
  <c r="AZ1539" i="9"/>
  <c r="BA1539" i="9"/>
  <c r="BB1539" i="9"/>
  <c r="BC1539" i="9"/>
  <c r="BD1539" i="9"/>
  <c r="BE1539" i="9"/>
  <c r="BF1539" i="9"/>
  <c r="BG1539" i="9"/>
  <c r="BH1539" i="9"/>
  <c r="BI1539" i="9"/>
  <c r="BJ1539" i="9"/>
  <c r="BK1539" i="9"/>
  <c r="B1540" i="9"/>
  <c r="C1540" i="9"/>
  <c r="D1540" i="9"/>
  <c r="F1540" i="9" s="1"/>
  <c r="E1540" i="9"/>
  <c r="G1540" i="9"/>
  <c r="H1540" i="9"/>
  <c r="I1540" i="9"/>
  <c r="J1540" i="9"/>
  <c r="K1540" i="9"/>
  <c r="L1540" i="9"/>
  <c r="M1540" i="9"/>
  <c r="N1540" i="9"/>
  <c r="O1540" i="9"/>
  <c r="P1540" i="9"/>
  <c r="Q1540" i="9"/>
  <c r="R1540" i="9"/>
  <c r="S1540" i="9"/>
  <c r="T1540" i="9"/>
  <c r="U1540" i="9"/>
  <c r="V1540" i="9"/>
  <c r="W1540" i="9"/>
  <c r="X1540" i="9"/>
  <c r="Y1540" i="9"/>
  <c r="Z1540" i="9"/>
  <c r="AA1540" i="9"/>
  <c r="AB1540" i="9"/>
  <c r="AC1540" i="9"/>
  <c r="AD1540" i="9"/>
  <c r="AE1540" i="9"/>
  <c r="AF1540" i="9"/>
  <c r="AG1540" i="9"/>
  <c r="AH1540" i="9"/>
  <c r="AI1540" i="9"/>
  <c r="AJ1540" i="9"/>
  <c r="AK1540" i="9"/>
  <c r="AL1540" i="9"/>
  <c r="AM1540" i="9"/>
  <c r="AN1540" i="9"/>
  <c r="AO1540" i="9"/>
  <c r="AP1540" i="9"/>
  <c r="AQ1540" i="9"/>
  <c r="AR1540" i="9"/>
  <c r="AS1540" i="9"/>
  <c r="AT1540" i="9"/>
  <c r="AU1540" i="9"/>
  <c r="AV1540" i="9"/>
  <c r="AW1540" i="9"/>
  <c r="AX1540" i="9"/>
  <c r="AY1540" i="9"/>
  <c r="AZ1540" i="9"/>
  <c r="BA1540" i="9"/>
  <c r="BB1540" i="9"/>
  <c r="BC1540" i="9"/>
  <c r="BD1540" i="9"/>
  <c r="BE1540" i="9"/>
  <c r="BF1540" i="9"/>
  <c r="BG1540" i="9"/>
  <c r="BH1540" i="9"/>
  <c r="BI1540" i="9"/>
  <c r="BJ1540" i="9"/>
  <c r="BK1540" i="9"/>
  <c r="B1541" i="9"/>
  <c r="BM1541" i="9" s="1"/>
  <c r="C1541" i="9"/>
  <c r="D1541" i="9"/>
  <c r="F1541" i="9" s="1"/>
  <c r="E1541" i="9"/>
  <c r="G1541" i="9"/>
  <c r="H1541" i="9"/>
  <c r="I1541" i="9"/>
  <c r="J1541" i="9"/>
  <c r="K1541" i="9"/>
  <c r="L1541" i="9"/>
  <c r="M1541" i="9"/>
  <c r="N1541" i="9"/>
  <c r="O1541" i="9"/>
  <c r="P1541" i="9"/>
  <c r="Q1541" i="9"/>
  <c r="R1541" i="9"/>
  <c r="S1541" i="9"/>
  <c r="T1541" i="9"/>
  <c r="U1541" i="9"/>
  <c r="V1541" i="9"/>
  <c r="W1541" i="9"/>
  <c r="X1541" i="9"/>
  <c r="Y1541" i="9"/>
  <c r="Z1541" i="9"/>
  <c r="AA1541" i="9"/>
  <c r="AB1541" i="9"/>
  <c r="AC1541" i="9"/>
  <c r="AD1541" i="9"/>
  <c r="AE1541" i="9"/>
  <c r="AF1541" i="9"/>
  <c r="AG1541" i="9"/>
  <c r="AH1541" i="9"/>
  <c r="AI1541" i="9"/>
  <c r="AJ1541" i="9"/>
  <c r="AK1541" i="9"/>
  <c r="AL1541" i="9"/>
  <c r="AM1541" i="9"/>
  <c r="AN1541" i="9"/>
  <c r="AO1541" i="9"/>
  <c r="AP1541" i="9"/>
  <c r="AQ1541" i="9"/>
  <c r="AR1541" i="9"/>
  <c r="AS1541" i="9"/>
  <c r="AT1541" i="9"/>
  <c r="AU1541" i="9"/>
  <c r="AV1541" i="9"/>
  <c r="AW1541" i="9"/>
  <c r="AX1541" i="9"/>
  <c r="AY1541" i="9"/>
  <c r="AZ1541" i="9"/>
  <c r="BA1541" i="9"/>
  <c r="BB1541" i="9"/>
  <c r="BC1541" i="9"/>
  <c r="BD1541" i="9"/>
  <c r="BE1541" i="9"/>
  <c r="BF1541" i="9"/>
  <c r="BG1541" i="9"/>
  <c r="BH1541" i="9"/>
  <c r="BI1541" i="9"/>
  <c r="BJ1541" i="9"/>
  <c r="BK1541" i="9"/>
  <c r="B1542" i="9"/>
  <c r="BL1542" i="9" s="1"/>
  <c r="C1542" i="9"/>
  <c r="D1542" i="9"/>
  <c r="F1542" i="9" s="1"/>
  <c r="E1542" i="9"/>
  <c r="G1542" i="9"/>
  <c r="H1542" i="9"/>
  <c r="I1542" i="9"/>
  <c r="J1542" i="9"/>
  <c r="K1542" i="9"/>
  <c r="L1542" i="9"/>
  <c r="M1542" i="9"/>
  <c r="N1542" i="9"/>
  <c r="O1542" i="9"/>
  <c r="P1542" i="9"/>
  <c r="Q1542" i="9"/>
  <c r="R1542" i="9"/>
  <c r="S1542" i="9"/>
  <c r="T1542" i="9"/>
  <c r="U1542" i="9"/>
  <c r="V1542" i="9"/>
  <c r="W1542" i="9"/>
  <c r="X1542" i="9"/>
  <c r="Y1542" i="9"/>
  <c r="Z1542" i="9"/>
  <c r="AA1542" i="9"/>
  <c r="AB1542" i="9"/>
  <c r="AC1542" i="9"/>
  <c r="AD1542" i="9"/>
  <c r="AE1542" i="9"/>
  <c r="AF1542" i="9"/>
  <c r="AG1542" i="9"/>
  <c r="AH1542" i="9"/>
  <c r="AI1542" i="9"/>
  <c r="AJ1542" i="9"/>
  <c r="AK1542" i="9"/>
  <c r="AL1542" i="9"/>
  <c r="AM1542" i="9"/>
  <c r="AN1542" i="9"/>
  <c r="AO1542" i="9"/>
  <c r="AP1542" i="9"/>
  <c r="AQ1542" i="9"/>
  <c r="AR1542" i="9"/>
  <c r="AS1542" i="9"/>
  <c r="AT1542" i="9"/>
  <c r="AU1542" i="9"/>
  <c r="AV1542" i="9"/>
  <c r="AW1542" i="9"/>
  <c r="AX1542" i="9"/>
  <c r="AY1542" i="9"/>
  <c r="AZ1542" i="9"/>
  <c r="BA1542" i="9"/>
  <c r="BB1542" i="9"/>
  <c r="BC1542" i="9"/>
  <c r="BD1542" i="9"/>
  <c r="BE1542" i="9"/>
  <c r="BF1542" i="9"/>
  <c r="BG1542" i="9"/>
  <c r="BH1542" i="9"/>
  <c r="BI1542" i="9"/>
  <c r="BJ1542" i="9"/>
  <c r="BK1542" i="9"/>
  <c r="B1543" i="9"/>
  <c r="BM1543" i="9" s="1"/>
  <c r="C1543" i="9"/>
  <c r="D1543" i="9"/>
  <c r="F1543" i="9" s="1"/>
  <c r="E1543" i="9"/>
  <c r="G1543" i="9"/>
  <c r="H1543" i="9"/>
  <c r="I1543" i="9"/>
  <c r="J1543" i="9"/>
  <c r="K1543" i="9"/>
  <c r="L1543" i="9"/>
  <c r="M1543" i="9"/>
  <c r="N1543" i="9"/>
  <c r="O1543" i="9"/>
  <c r="P1543" i="9"/>
  <c r="Q1543" i="9"/>
  <c r="R1543" i="9"/>
  <c r="S1543" i="9"/>
  <c r="T1543" i="9"/>
  <c r="U1543" i="9"/>
  <c r="V1543" i="9"/>
  <c r="W1543" i="9"/>
  <c r="X1543" i="9"/>
  <c r="Y1543" i="9"/>
  <c r="Z1543" i="9"/>
  <c r="AA1543" i="9"/>
  <c r="AB1543" i="9"/>
  <c r="AC1543" i="9"/>
  <c r="AD1543" i="9"/>
  <c r="AE1543" i="9"/>
  <c r="AF1543" i="9"/>
  <c r="AG1543" i="9"/>
  <c r="AH1543" i="9"/>
  <c r="AI1543" i="9"/>
  <c r="AJ1543" i="9"/>
  <c r="AK1543" i="9"/>
  <c r="AL1543" i="9"/>
  <c r="AM1543" i="9"/>
  <c r="AN1543" i="9"/>
  <c r="AO1543" i="9"/>
  <c r="AP1543" i="9"/>
  <c r="AQ1543" i="9"/>
  <c r="AR1543" i="9"/>
  <c r="AS1543" i="9"/>
  <c r="AT1543" i="9"/>
  <c r="AU1543" i="9"/>
  <c r="AV1543" i="9"/>
  <c r="AW1543" i="9"/>
  <c r="AX1543" i="9"/>
  <c r="AY1543" i="9"/>
  <c r="AZ1543" i="9"/>
  <c r="BA1543" i="9"/>
  <c r="BB1543" i="9"/>
  <c r="BC1543" i="9"/>
  <c r="BD1543" i="9"/>
  <c r="BE1543" i="9"/>
  <c r="BF1543" i="9"/>
  <c r="BG1543" i="9"/>
  <c r="BH1543" i="9"/>
  <c r="BI1543" i="9"/>
  <c r="BJ1543" i="9"/>
  <c r="BK1543" i="9"/>
  <c r="B1544" i="9"/>
  <c r="BO1544" i="9" s="1"/>
  <c r="C1544" i="9"/>
  <c r="D1544" i="9"/>
  <c r="F1544" i="9" s="1"/>
  <c r="E1544" i="9"/>
  <c r="G1544" i="9"/>
  <c r="H1544" i="9"/>
  <c r="I1544" i="9"/>
  <c r="J1544" i="9"/>
  <c r="K1544" i="9"/>
  <c r="L1544" i="9"/>
  <c r="M1544" i="9"/>
  <c r="N1544" i="9"/>
  <c r="O1544" i="9"/>
  <c r="P1544" i="9"/>
  <c r="Q1544" i="9"/>
  <c r="R1544" i="9"/>
  <c r="S1544" i="9"/>
  <c r="T1544" i="9"/>
  <c r="U1544" i="9"/>
  <c r="V1544" i="9"/>
  <c r="W1544" i="9"/>
  <c r="X1544" i="9"/>
  <c r="Y1544" i="9"/>
  <c r="Z1544" i="9"/>
  <c r="AA1544" i="9"/>
  <c r="AB1544" i="9"/>
  <c r="AC1544" i="9"/>
  <c r="AD1544" i="9"/>
  <c r="AE1544" i="9"/>
  <c r="AF1544" i="9"/>
  <c r="AG1544" i="9"/>
  <c r="AH1544" i="9"/>
  <c r="AI1544" i="9"/>
  <c r="AJ1544" i="9"/>
  <c r="AK1544" i="9"/>
  <c r="AL1544" i="9"/>
  <c r="AM1544" i="9"/>
  <c r="AN1544" i="9"/>
  <c r="AO1544" i="9"/>
  <c r="AP1544" i="9"/>
  <c r="AQ1544" i="9"/>
  <c r="AR1544" i="9"/>
  <c r="AS1544" i="9"/>
  <c r="AT1544" i="9"/>
  <c r="AU1544" i="9"/>
  <c r="AV1544" i="9"/>
  <c r="AW1544" i="9"/>
  <c r="AX1544" i="9"/>
  <c r="AY1544" i="9"/>
  <c r="AZ1544" i="9"/>
  <c r="BA1544" i="9"/>
  <c r="BB1544" i="9"/>
  <c r="BC1544" i="9"/>
  <c r="BD1544" i="9"/>
  <c r="BE1544" i="9"/>
  <c r="BF1544" i="9"/>
  <c r="BG1544" i="9"/>
  <c r="BH1544" i="9"/>
  <c r="BI1544" i="9"/>
  <c r="BJ1544" i="9"/>
  <c r="BK1544" i="9"/>
  <c r="B1545" i="9"/>
  <c r="C1545" i="9"/>
  <c r="D1545" i="9"/>
  <c r="F1545" i="9" s="1"/>
  <c r="E1545" i="9"/>
  <c r="G1545" i="9"/>
  <c r="H1545" i="9"/>
  <c r="I1545" i="9"/>
  <c r="J1545" i="9"/>
  <c r="K1545" i="9"/>
  <c r="L1545" i="9"/>
  <c r="M1545" i="9"/>
  <c r="N1545" i="9"/>
  <c r="O1545" i="9"/>
  <c r="P1545" i="9"/>
  <c r="Q1545" i="9"/>
  <c r="R1545" i="9"/>
  <c r="S1545" i="9"/>
  <c r="T1545" i="9"/>
  <c r="U1545" i="9"/>
  <c r="V1545" i="9"/>
  <c r="W1545" i="9"/>
  <c r="X1545" i="9"/>
  <c r="Y1545" i="9"/>
  <c r="Z1545" i="9"/>
  <c r="AA1545" i="9"/>
  <c r="AB1545" i="9"/>
  <c r="AC1545" i="9"/>
  <c r="AD1545" i="9"/>
  <c r="AE1545" i="9"/>
  <c r="AF1545" i="9"/>
  <c r="AG1545" i="9"/>
  <c r="AH1545" i="9"/>
  <c r="AI1545" i="9"/>
  <c r="AJ1545" i="9"/>
  <c r="AK1545" i="9"/>
  <c r="AL1545" i="9"/>
  <c r="AM1545" i="9"/>
  <c r="AN1545" i="9"/>
  <c r="AO1545" i="9"/>
  <c r="AP1545" i="9"/>
  <c r="AQ1545" i="9"/>
  <c r="AR1545" i="9"/>
  <c r="AS1545" i="9"/>
  <c r="AT1545" i="9"/>
  <c r="AU1545" i="9"/>
  <c r="AV1545" i="9"/>
  <c r="AW1545" i="9"/>
  <c r="AX1545" i="9"/>
  <c r="AY1545" i="9"/>
  <c r="AZ1545" i="9"/>
  <c r="BA1545" i="9"/>
  <c r="BB1545" i="9"/>
  <c r="BC1545" i="9"/>
  <c r="BD1545" i="9"/>
  <c r="BE1545" i="9"/>
  <c r="BF1545" i="9"/>
  <c r="BG1545" i="9"/>
  <c r="BH1545" i="9"/>
  <c r="BI1545" i="9"/>
  <c r="BJ1545" i="9"/>
  <c r="BK1545" i="9"/>
  <c r="B1546" i="9"/>
  <c r="C1546" i="9"/>
  <c r="D1546" i="9"/>
  <c r="F1546" i="9" s="1"/>
  <c r="E1546" i="9"/>
  <c r="G1546" i="9"/>
  <c r="H1546" i="9"/>
  <c r="I1546" i="9"/>
  <c r="J1546" i="9"/>
  <c r="K1546" i="9"/>
  <c r="L1546" i="9"/>
  <c r="M1546" i="9"/>
  <c r="N1546" i="9"/>
  <c r="O1546" i="9"/>
  <c r="P1546" i="9"/>
  <c r="Q1546" i="9"/>
  <c r="R1546" i="9"/>
  <c r="S1546" i="9"/>
  <c r="T1546" i="9"/>
  <c r="U1546" i="9"/>
  <c r="V1546" i="9"/>
  <c r="W1546" i="9"/>
  <c r="X1546" i="9"/>
  <c r="Y1546" i="9"/>
  <c r="Z1546" i="9"/>
  <c r="AA1546" i="9"/>
  <c r="AB1546" i="9"/>
  <c r="AC1546" i="9"/>
  <c r="AD1546" i="9"/>
  <c r="AE1546" i="9"/>
  <c r="AF1546" i="9"/>
  <c r="AG1546" i="9"/>
  <c r="AH1546" i="9"/>
  <c r="AI1546" i="9"/>
  <c r="AJ1546" i="9"/>
  <c r="AK1546" i="9"/>
  <c r="AL1546" i="9"/>
  <c r="AM1546" i="9"/>
  <c r="AN1546" i="9"/>
  <c r="AO1546" i="9"/>
  <c r="AP1546" i="9"/>
  <c r="AQ1546" i="9"/>
  <c r="AR1546" i="9"/>
  <c r="AS1546" i="9"/>
  <c r="AT1546" i="9"/>
  <c r="AU1546" i="9"/>
  <c r="AV1546" i="9"/>
  <c r="AW1546" i="9"/>
  <c r="AX1546" i="9"/>
  <c r="AY1546" i="9"/>
  <c r="AZ1546" i="9"/>
  <c r="BA1546" i="9"/>
  <c r="BB1546" i="9"/>
  <c r="BC1546" i="9"/>
  <c r="BD1546" i="9"/>
  <c r="BE1546" i="9"/>
  <c r="BF1546" i="9"/>
  <c r="BG1546" i="9"/>
  <c r="BH1546" i="9"/>
  <c r="BI1546" i="9"/>
  <c r="BJ1546" i="9"/>
  <c r="BK1546" i="9"/>
  <c r="B1547" i="9"/>
  <c r="BL1547" i="9" s="1"/>
  <c r="C1547" i="9"/>
  <c r="D1547" i="9"/>
  <c r="F1547" i="9" s="1"/>
  <c r="E1547" i="9"/>
  <c r="G1547" i="9"/>
  <c r="H1547" i="9"/>
  <c r="I1547" i="9"/>
  <c r="J1547" i="9"/>
  <c r="K1547" i="9"/>
  <c r="L1547" i="9"/>
  <c r="M1547" i="9"/>
  <c r="N1547" i="9"/>
  <c r="O1547" i="9"/>
  <c r="P1547" i="9"/>
  <c r="Q1547" i="9"/>
  <c r="R1547" i="9"/>
  <c r="S1547" i="9"/>
  <c r="T1547" i="9"/>
  <c r="U1547" i="9"/>
  <c r="V1547" i="9"/>
  <c r="W1547" i="9"/>
  <c r="X1547" i="9"/>
  <c r="Y1547" i="9"/>
  <c r="Z1547" i="9"/>
  <c r="AA1547" i="9"/>
  <c r="AB1547" i="9"/>
  <c r="AC1547" i="9"/>
  <c r="AD1547" i="9"/>
  <c r="AE1547" i="9"/>
  <c r="AF1547" i="9"/>
  <c r="AG1547" i="9"/>
  <c r="AH1547" i="9"/>
  <c r="AI1547" i="9"/>
  <c r="AJ1547" i="9"/>
  <c r="AK1547" i="9"/>
  <c r="AL1547" i="9"/>
  <c r="AM1547" i="9"/>
  <c r="AN1547" i="9"/>
  <c r="AO1547" i="9"/>
  <c r="AP1547" i="9"/>
  <c r="AQ1547" i="9"/>
  <c r="AR1547" i="9"/>
  <c r="AS1547" i="9"/>
  <c r="AT1547" i="9"/>
  <c r="AU1547" i="9"/>
  <c r="AV1547" i="9"/>
  <c r="AW1547" i="9"/>
  <c r="AX1547" i="9"/>
  <c r="AY1547" i="9"/>
  <c r="AZ1547" i="9"/>
  <c r="BA1547" i="9"/>
  <c r="BB1547" i="9"/>
  <c r="BC1547" i="9"/>
  <c r="BD1547" i="9"/>
  <c r="BE1547" i="9"/>
  <c r="BF1547" i="9"/>
  <c r="BG1547" i="9"/>
  <c r="BH1547" i="9"/>
  <c r="BI1547" i="9"/>
  <c r="BJ1547" i="9"/>
  <c r="BK1547" i="9"/>
  <c r="B1548" i="9"/>
  <c r="BM1548" i="9" s="1"/>
  <c r="C1548" i="9"/>
  <c r="D1548" i="9"/>
  <c r="F1548" i="9" s="1"/>
  <c r="E1548" i="9"/>
  <c r="G1548" i="9"/>
  <c r="H1548" i="9"/>
  <c r="I1548" i="9"/>
  <c r="J1548" i="9"/>
  <c r="K1548" i="9"/>
  <c r="L1548" i="9"/>
  <c r="M1548" i="9"/>
  <c r="N1548" i="9"/>
  <c r="O1548" i="9"/>
  <c r="P1548" i="9"/>
  <c r="Q1548" i="9"/>
  <c r="R1548" i="9"/>
  <c r="S1548" i="9"/>
  <c r="T1548" i="9"/>
  <c r="U1548" i="9"/>
  <c r="V1548" i="9"/>
  <c r="W1548" i="9"/>
  <c r="X1548" i="9"/>
  <c r="Y1548" i="9"/>
  <c r="Z1548" i="9"/>
  <c r="AA1548" i="9"/>
  <c r="AB1548" i="9"/>
  <c r="AC1548" i="9"/>
  <c r="AD1548" i="9"/>
  <c r="AE1548" i="9"/>
  <c r="AF1548" i="9"/>
  <c r="AG1548" i="9"/>
  <c r="AH1548" i="9"/>
  <c r="AI1548" i="9"/>
  <c r="AJ1548" i="9"/>
  <c r="AK1548" i="9"/>
  <c r="AL1548" i="9"/>
  <c r="AM1548" i="9"/>
  <c r="AN1548" i="9"/>
  <c r="AO1548" i="9"/>
  <c r="AP1548" i="9"/>
  <c r="AQ1548" i="9"/>
  <c r="AR1548" i="9"/>
  <c r="AS1548" i="9"/>
  <c r="AT1548" i="9"/>
  <c r="AU1548" i="9"/>
  <c r="AV1548" i="9"/>
  <c r="AW1548" i="9"/>
  <c r="AX1548" i="9"/>
  <c r="AY1548" i="9"/>
  <c r="AZ1548" i="9"/>
  <c r="BA1548" i="9"/>
  <c r="BB1548" i="9"/>
  <c r="BC1548" i="9"/>
  <c r="BD1548" i="9"/>
  <c r="BE1548" i="9"/>
  <c r="BF1548" i="9"/>
  <c r="BG1548" i="9"/>
  <c r="BH1548" i="9"/>
  <c r="BI1548" i="9"/>
  <c r="BJ1548" i="9"/>
  <c r="BK1548" i="9"/>
  <c r="B1549" i="9"/>
  <c r="BO1549" i="9" s="1"/>
  <c r="C1549" i="9"/>
  <c r="D1549" i="9"/>
  <c r="F1549" i="9" s="1"/>
  <c r="E1549" i="9"/>
  <c r="G1549" i="9"/>
  <c r="H1549" i="9"/>
  <c r="I1549" i="9"/>
  <c r="J1549" i="9"/>
  <c r="K1549" i="9"/>
  <c r="L1549" i="9"/>
  <c r="M1549" i="9"/>
  <c r="N1549" i="9"/>
  <c r="O1549" i="9"/>
  <c r="P1549" i="9"/>
  <c r="Q1549" i="9"/>
  <c r="R1549" i="9"/>
  <c r="S1549" i="9"/>
  <c r="T1549" i="9"/>
  <c r="U1549" i="9"/>
  <c r="V1549" i="9"/>
  <c r="W1549" i="9"/>
  <c r="X1549" i="9"/>
  <c r="Y1549" i="9"/>
  <c r="Z1549" i="9"/>
  <c r="AA1549" i="9"/>
  <c r="AB1549" i="9"/>
  <c r="AC1549" i="9"/>
  <c r="AD1549" i="9"/>
  <c r="AE1549" i="9"/>
  <c r="AF1549" i="9"/>
  <c r="AG1549" i="9"/>
  <c r="AH1549" i="9"/>
  <c r="AI1549" i="9"/>
  <c r="AJ1549" i="9"/>
  <c r="AK1549" i="9"/>
  <c r="AL1549" i="9"/>
  <c r="AM1549" i="9"/>
  <c r="AN1549" i="9"/>
  <c r="AO1549" i="9"/>
  <c r="AP1549" i="9"/>
  <c r="AQ1549" i="9"/>
  <c r="AR1549" i="9"/>
  <c r="AS1549" i="9"/>
  <c r="AT1549" i="9"/>
  <c r="AU1549" i="9"/>
  <c r="AV1549" i="9"/>
  <c r="AW1549" i="9"/>
  <c r="AX1549" i="9"/>
  <c r="AY1549" i="9"/>
  <c r="AZ1549" i="9"/>
  <c r="BA1549" i="9"/>
  <c r="BB1549" i="9"/>
  <c r="BC1549" i="9"/>
  <c r="BD1549" i="9"/>
  <c r="BE1549" i="9"/>
  <c r="BF1549" i="9"/>
  <c r="BG1549" i="9"/>
  <c r="BH1549" i="9"/>
  <c r="BI1549" i="9"/>
  <c r="BJ1549" i="9"/>
  <c r="BK1549" i="9"/>
  <c r="B1550" i="9"/>
  <c r="BL1550" i="9" s="1"/>
  <c r="C1550" i="9"/>
  <c r="D1550" i="9"/>
  <c r="F1550" i="9" s="1"/>
  <c r="E1550" i="9"/>
  <c r="G1550" i="9"/>
  <c r="H1550" i="9"/>
  <c r="I1550" i="9"/>
  <c r="J1550" i="9"/>
  <c r="K1550" i="9"/>
  <c r="L1550" i="9"/>
  <c r="M1550" i="9"/>
  <c r="N1550" i="9"/>
  <c r="O1550" i="9"/>
  <c r="P1550" i="9"/>
  <c r="Q1550" i="9"/>
  <c r="R1550" i="9"/>
  <c r="S1550" i="9"/>
  <c r="T1550" i="9"/>
  <c r="U1550" i="9"/>
  <c r="V1550" i="9"/>
  <c r="W1550" i="9"/>
  <c r="X1550" i="9"/>
  <c r="Y1550" i="9"/>
  <c r="Z1550" i="9"/>
  <c r="AA1550" i="9"/>
  <c r="AB1550" i="9"/>
  <c r="AC1550" i="9"/>
  <c r="AD1550" i="9"/>
  <c r="AE1550" i="9"/>
  <c r="AF1550" i="9"/>
  <c r="AG1550" i="9"/>
  <c r="AH1550" i="9"/>
  <c r="AI1550" i="9"/>
  <c r="AJ1550" i="9"/>
  <c r="AK1550" i="9"/>
  <c r="AL1550" i="9"/>
  <c r="AM1550" i="9"/>
  <c r="AN1550" i="9"/>
  <c r="AO1550" i="9"/>
  <c r="AP1550" i="9"/>
  <c r="AQ1550" i="9"/>
  <c r="AR1550" i="9"/>
  <c r="AS1550" i="9"/>
  <c r="AT1550" i="9"/>
  <c r="AU1550" i="9"/>
  <c r="AV1550" i="9"/>
  <c r="AW1550" i="9"/>
  <c r="AX1550" i="9"/>
  <c r="AY1550" i="9"/>
  <c r="AZ1550" i="9"/>
  <c r="BA1550" i="9"/>
  <c r="BB1550" i="9"/>
  <c r="BC1550" i="9"/>
  <c r="BD1550" i="9"/>
  <c r="BE1550" i="9"/>
  <c r="BF1550" i="9"/>
  <c r="BG1550" i="9"/>
  <c r="BH1550" i="9"/>
  <c r="BI1550" i="9"/>
  <c r="BJ1550" i="9"/>
  <c r="BK1550" i="9"/>
  <c r="B1551" i="9"/>
  <c r="C1551" i="9"/>
  <c r="D1551" i="9"/>
  <c r="F1551" i="9" s="1"/>
  <c r="E1551" i="9"/>
  <c r="G1551" i="9"/>
  <c r="H1551" i="9"/>
  <c r="I1551" i="9"/>
  <c r="J1551" i="9"/>
  <c r="K1551" i="9"/>
  <c r="L1551" i="9"/>
  <c r="M1551" i="9"/>
  <c r="N1551" i="9"/>
  <c r="O1551" i="9"/>
  <c r="P1551" i="9"/>
  <c r="Q1551" i="9"/>
  <c r="R1551" i="9"/>
  <c r="S1551" i="9"/>
  <c r="T1551" i="9"/>
  <c r="U1551" i="9"/>
  <c r="V1551" i="9"/>
  <c r="W1551" i="9"/>
  <c r="X1551" i="9"/>
  <c r="Y1551" i="9"/>
  <c r="Z1551" i="9"/>
  <c r="AA1551" i="9"/>
  <c r="AB1551" i="9"/>
  <c r="AC1551" i="9"/>
  <c r="AD1551" i="9"/>
  <c r="AE1551" i="9"/>
  <c r="AF1551" i="9"/>
  <c r="AG1551" i="9"/>
  <c r="AH1551" i="9"/>
  <c r="AI1551" i="9"/>
  <c r="AJ1551" i="9"/>
  <c r="AK1551" i="9"/>
  <c r="AL1551" i="9"/>
  <c r="AM1551" i="9"/>
  <c r="AN1551" i="9"/>
  <c r="AO1551" i="9"/>
  <c r="AP1551" i="9"/>
  <c r="AQ1551" i="9"/>
  <c r="AR1551" i="9"/>
  <c r="AS1551" i="9"/>
  <c r="AT1551" i="9"/>
  <c r="AU1551" i="9"/>
  <c r="AV1551" i="9"/>
  <c r="AW1551" i="9"/>
  <c r="AX1551" i="9"/>
  <c r="AY1551" i="9"/>
  <c r="AZ1551" i="9"/>
  <c r="BA1551" i="9"/>
  <c r="BB1551" i="9"/>
  <c r="BC1551" i="9"/>
  <c r="BD1551" i="9"/>
  <c r="BE1551" i="9"/>
  <c r="BF1551" i="9"/>
  <c r="BG1551" i="9"/>
  <c r="BH1551" i="9"/>
  <c r="BI1551" i="9"/>
  <c r="BJ1551" i="9"/>
  <c r="BK1551" i="9"/>
  <c r="B1552" i="9"/>
  <c r="BL1552" i="9" s="1"/>
  <c r="C1552" i="9"/>
  <c r="D1552" i="9"/>
  <c r="F1552" i="9" s="1"/>
  <c r="E1552" i="9"/>
  <c r="G1552" i="9"/>
  <c r="H1552" i="9"/>
  <c r="I1552" i="9"/>
  <c r="J1552" i="9"/>
  <c r="K1552" i="9"/>
  <c r="L1552" i="9"/>
  <c r="M1552" i="9"/>
  <c r="N1552" i="9"/>
  <c r="O1552" i="9"/>
  <c r="P1552" i="9"/>
  <c r="Q1552" i="9"/>
  <c r="R1552" i="9"/>
  <c r="S1552" i="9"/>
  <c r="T1552" i="9"/>
  <c r="U1552" i="9"/>
  <c r="V1552" i="9"/>
  <c r="W1552" i="9"/>
  <c r="X1552" i="9"/>
  <c r="Y1552" i="9"/>
  <c r="Z1552" i="9"/>
  <c r="AA1552" i="9"/>
  <c r="AB1552" i="9"/>
  <c r="AC1552" i="9"/>
  <c r="AD1552" i="9"/>
  <c r="AE1552" i="9"/>
  <c r="AF1552" i="9"/>
  <c r="AG1552" i="9"/>
  <c r="AH1552" i="9"/>
  <c r="AI1552" i="9"/>
  <c r="AJ1552" i="9"/>
  <c r="AK1552" i="9"/>
  <c r="AL1552" i="9"/>
  <c r="AM1552" i="9"/>
  <c r="AN1552" i="9"/>
  <c r="AO1552" i="9"/>
  <c r="AP1552" i="9"/>
  <c r="AQ1552" i="9"/>
  <c r="AR1552" i="9"/>
  <c r="AS1552" i="9"/>
  <c r="AT1552" i="9"/>
  <c r="AU1552" i="9"/>
  <c r="AV1552" i="9"/>
  <c r="AW1552" i="9"/>
  <c r="AX1552" i="9"/>
  <c r="AY1552" i="9"/>
  <c r="AZ1552" i="9"/>
  <c r="BA1552" i="9"/>
  <c r="BB1552" i="9"/>
  <c r="BC1552" i="9"/>
  <c r="BD1552" i="9"/>
  <c r="BE1552" i="9"/>
  <c r="BF1552" i="9"/>
  <c r="BG1552" i="9"/>
  <c r="BH1552" i="9"/>
  <c r="BI1552" i="9"/>
  <c r="BJ1552" i="9"/>
  <c r="BK1552" i="9"/>
  <c r="B1553" i="9"/>
  <c r="C1553" i="9"/>
  <c r="D1553" i="9"/>
  <c r="F1553" i="9" s="1"/>
  <c r="E1553" i="9"/>
  <c r="G1553" i="9"/>
  <c r="H1553" i="9"/>
  <c r="I1553" i="9"/>
  <c r="J1553" i="9"/>
  <c r="K1553" i="9"/>
  <c r="L1553" i="9"/>
  <c r="M1553" i="9"/>
  <c r="N1553" i="9"/>
  <c r="O1553" i="9"/>
  <c r="P1553" i="9"/>
  <c r="Q1553" i="9"/>
  <c r="R1553" i="9"/>
  <c r="S1553" i="9"/>
  <c r="T1553" i="9"/>
  <c r="U1553" i="9"/>
  <c r="V1553" i="9"/>
  <c r="W1553" i="9"/>
  <c r="X1553" i="9"/>
  <c r="Y1553" i="9"/>
  <c r="Z1553" i="9"/>
  <c r="AA1553" i="9"/>
  <c r="AB1553" i="9"/>
  <c r="AC1553" i="9"/>
  <c r="AD1553" i="9"/>
  <c r="AE1553" i="9"/>
  <c r="AF1553" i="9"/>
  <c r="AG1553" i="9"/>
  <c r="AH1553" i="9"/>
  <c r="AI1553" i="9"/>
  <c r="AJ1553" i="9"/>
  <c r="AK1553" i="9"/>
  <c r="AL1553" i="9"/>
  <c r="AM1553" i="9"/>
  <c r="AN1553" i="9"/>
  <c r="AO1553" i="9"/>
  <c r="AP1553" i="9"/>
  <c r="AQ1553" i="9"/>
  <c r="AR1553" i="9"/>
  <c r="AS1553" i="9"/>
  <c r="AT1553" i="9"/>
  <c r="AU1553" i="9"/>
  <c r="AV1553" i="9"/>
  <c r="AW1553" i="9"/>
  <c r="AX1553" i="9"/>
  <c r="AY1553" i="9"/>
  <c r="AZ1553" i="9"/>
  <c r="BA1553" i="9"/>
  <c r="BB1553" i="9"/>
  <c r="BC1553" i="9"/>
  <c r="BD1553" i="9"/>
  <c r="BE1553" i="9"/>
  <c r="BF1553" i="9"/>
  <c r="BG1553" i="9"/>
  <c r="BH1553" i="9"/>
  <c r="BI1553" i="9"/>
  <c r="BJ1553" i="9"/>
  <c r="BK1553" i="9"/>
  <c r="B1554" i="9"/>
  <c r="BO1554" i="9" s="1"/>
  <c r="C1554" i="9"/>
  <c r="D1554" i="9"/>
  <c r="F1554" i="9" s="1"/>
  <c r="E1554" i="9"/>
  <c r="G1554" i="9"/>
  <c r="H1554" i="9"/>
  <c r="I1554" i="9"/>
  <c r="J1554" i="9"/>
  <c r="K1554" i="9"/>
  <c r="L1554" i="9"/>
  <c r="M1554" i="9"/>
  <c r="N1554" i="9"/>
  <c r="O1554" i="9"/>
  <c r="P1554" i="9"/>
  <c r="Q1554" i="9"/>
  <c r="R1554" i="9"/>
  <c r="S1554" i="9"/>
  <c r="T1554" i="9"/>
  <c r="U1554" i="9"/>
  <c r="V1554" i="9"/>
  <c r="W1554" i="9"/>
  <c r="X1554" i="9"/>
  <c r="Y1554" i="9"/>
  <c r="Z1554" i="9"/>
  <c r="AA1554" i="9"/>
  <c r="AB1554" i="9"/>
  <c r="AC1554" i="9"/>
  <c r="AD1554" i="9"/>
  <c r="AE1554" i="9"/>
  <c r="AF1554" i="9"/>
  <c r="AG1554" i="9"/>
  <c r="AH1554" i="9"/>
  <c r="AI1554" i="9"/>
  <c r="AJ1554" i="9"/>
  <c r="AK1554" i="9"/>
  <c r="AL1554" i="9"/>
  <c r="AM1554" i="9"/>
  <c r="AN1554" i="9"/>
  <c r="AO1554" i="9"/>
  <c r="AP1554" i="9"/>
  <c r="AQ1554" i="9"/>
  <c r="AR1554" i="9"/>
  <c r="AS1554" i="9"/>
  <c r="AT1554" i="9"/>
  <c r="AU1554" i="9"/>
  <c r="AV1554" i="9"/>
  <c r="AW1554" i="9"/>
  <c r="AX1554" i="9"/>
  <c r="AY1554" i="9"/>
  <c r="AZ1554" i="9"/>
  <c r="BA1554" i="9"/>
  <c r="BB1554" i="9"/>
  <c r="BC1554" i="9"/>
  <c r="BD1554" i="9"/>
  <c r="BE1554" i="9"/>
  <c r="BF1554" i="9"/>
  <c r="BG1554" i="9"/>
  <c r="BH1554" i="9"/>
  <c r="BI1554" i="9"/>
  <c r="BJ1554" i="9"/>
  <c r="BK1554" i="9"/>
  <c r="B1555" i="9"/>
  <c r="BN1555" i="9" s="1"/>
  <c r="C1555" i="9"/>
  <c r="D1555" i="9"/>
  <c r="F1555" i="9" s="1"/>
  <c r="E1555" i="9"/>
  <c r="G1555" i="9"/>
  <c r="H1555" i="9"/>
  <c r="I1555" i="9"/>
  <c r="J1555" i="9"/>
  <c r="K1555" i="9"/>
  <c r="L1555" i="9"/>
  <c r="M1555" i="9"/>
  <c r="N1555" i="9"/>
  <c r="O1555" i="9"/>
  <c r="P1555" i="9"/>
  <c r="Q1555" i="9"/>
  <c r="R1555" i="9"/>
  <c r="S1555" i="9"/>
  <c r="T1555" i="9"/>
  <c r="U1555" i="9"/>
  <c r="V1555" i="9"/>
  <c r="W1555" i="9"/>
  <c r="X1555" i="9"/>
  <c r="Y1555" i="9"/>
  <c r="Z1555" i="9"/>
  <c r="AA1555" i="9"/>
  <c r="AB1555" i="9"/>
  <c r="AC1555" i="9"/>
  <c r="AD1555" i="9"/>
  <c r="AE1555" i="9"/>
  <c r="AF1555" i="9"/>
  <c r="AG1555" i="9"/>
  <c r="AH1555" i="9"/>
  <c r="AI1555" i="9"/>
  <c r="AJ1555" i="9"/>
  <c r="AK1555" i="9"/>
  <c r="AL1555" i="9"/>
  <c r="AM1555" i="9"/>
  <c r="AN1555" i="9"/>
  <c r="AO1555" i="9"/>
  <c r="AP1555" i="9"/>
  <c r="AQ1555" i="9"/>
  <c r="AR1555" i="9"/>
  <c r="AS1555" i="9"/>
  <c r="AT1555" i="9"/>
  <c r="AU1555" i="9"/>
  <c r="AV1555" i="9"/>
  <c r="AW1555" i="9"/>
  <c r="AX1555" i="9"/>
  <c r="AY1555" i="9"/>
  <c r="AZ1555" i="9"/>
  <c r="BA1555" i="9"/>
  <c r="BB1555" i="9"/>
  <c r="BC1555" i="9"/>
  <c r="BD1555" i="9"/>
  <c r="BE1555" i="9"/>
  <c r="BF1555" i="9"/>
  <c r="BG1555" i="9"/>
  <c r="BH1555" i="9"/>
  <c r="BI1555" i="9"/>
  <c r="BJ1555" i="9"/>
  <c r="BK1555" i="9"/>
  <c r="B1556" i="9"/>
  <c r="BN1556" i="9" s="1"/>
  <c r="C1556" i="9"/>
  <c r="D1556" i="9"/>
  <c r="F1556" i="9" s="1"/>
  <c r="E1556" i="9"/>
  <c r="G1556" i="9"/>
  <c r="H1556" i="9"/>
  <c r="I1556" i="9"/>
  <c r="J1556" i="9"/>
  <c r="K1556" i="9"/>
  <c r="L1556" i="9"/>
  <c r="M1556" i="9"/>
  <c r="N1556" i="9"/>
  <c r="O1556" i="9"/>
  <c r="P1556" i="9"/>
  <c r="Q1556" i="9"/>
  <c r="R1556" i="9"/>
  <c r="S1556" i="9"/>
  <c r="T1556" i="9"/>
  <c r="U1556" i="9"/>
  <c r="V1556" i="9"/>
  <c r="W1556" i="9"/>
  <c r="X1556" i="9"/>
  <c r="Y1556" i="9"/>
  <c r="Z1556" i="9"/>
  <c r="AA1556" i="9"/>
  <c r="AB1556" i="9"/>
  <c r="AC1556" i="9"/>
  <c r="AD1556" i="9"/>
  <c r="AE1556" i="9"/>
  <c r="AF1556" i="9"/>
  <c r="AG1556" i="9"/>
  <c r="AH1556" i="9"/>
  <c r="AI1556" i="9"/>
  <c r="AJ1556" i="9"/>
  <c r="AK1556" i="9"/>
  <c r="AL1556" i="9"/>
  <c r="AM1556" i="9"/>
  <c r="AN1556" i="9"/>
  <c r="AO1556" i="9"/>
  <c r="AP1556" i="9"/>
  <c r="AQ1556" i="9"/>
  <c r="AR1556" i="9"/>
  <c r="AS1556" i="9"/>
  <c r="AT1556" i="9"/>
  <c r="AU1556" i="9"/>
  <c r="AV1556" i="9"/>
  <c r="AW1556" i="9"/>
  <c r="AX1556" i="9"/>
  <c r="AY1556" i="9"/>
  <c r="AZ1556" i="9"/>
  <c r="BA1556" i="9"/>
  <c r="BB1556" i="9"/>
  <c r="BC1556" i="9"/>
  <c r="BD1556" i="9"/>
  <c r="BE1556" i="9"/>
  <c r="BF1556" i="9"/>
  <c r="BG1556" i="9"/>
  <c r="BH1556" i="9"/>
  <c r="BI1556" i="9"/>
  <c r="BJ1556" i="9"/>
  <c r="BK1556" i="9"/>
  <c r="B1557" i="9"/>
  <c r="BL1557" i="9" s="1"/>
  <c r="C1557" i="9"/>
  <c r="D1557" i="9"/>
  <c r="F1557" i="9" s="1"/>
  <c r="E1557" i="9"/>
  <c r="G1557" i="9"/>
  <c r="H1557" i="9"/>
  <c r="I1557" i="9"/>
  <c r="J1557" i="9"/>
  <c r="K1557" i="9"/>
  <c r="L1557" i="9"/>
  <c r="M1557" i="9"/>
  <c r="N1557" i="9"/>
  <c r="O1557" i="9"/>
  <c r="P1557" i="9"/>
  <c r="Q1557" i="9"/>
  <c r="R1557" i="9"/>
  <c r="S1557" i="9"/>
  <c r="T1557" i="9"/>
  <c r="U1557" i="9"/>
  <c r="V1557" i="9"/>
  <c r="W1557" i="9"/>
  <c r="X1557" i="9"/>
  <c r="Y1557" i="9"/>
  <c r="Z1557" i="9"/>
  <c r="AA1557" i="9"/>
  <c r="AB1557" i="9"/>
  <c r="AC1557" i="9"/>
  <c r="AD1557" i="9"/>
  <c r="AE1557" i="9"/>
  <c r="AF1557" i="9"/>
  <c r="AG1557" i="9"/>
  <c r="AH1557" i="9"/>
  <c r="AI1557" i="9"/>
  <c r="AJ1557" i="9"/>
  <c r="AK1557" i="9"/>
  <c r="AL1557" i="9"/>
  <c r="AM1557" i="9"/>
  <c r="AN1557" i="9"/>
  <c r="AO1557" i="9"/>
  <c r="AP1557" i="9"/>
  <c r="AQ1557" i="9"/>
  <c r="AR1557" i="9"/>
  <c r="AS1557" i="9"/>
  <c r="AT1557" i="9"/>
  <c r="AU1557" i="9"/>
  <c r="AV1557" i="9"/>
  <c r="AW1557" i="9"/>
  <c r="AX1557" i="9"/>
  <c r="AY1557" i="9"/>
  <c r="AZ1557" i="9"/>
  <c r="BA1557" i="9"/>
  <c r="BB1557" i="9"/>
  <c r="BC1557" i="9"/>
  <c r="BD1557" i="9"/>
  <c r="BE1557" i="9"/>
  <c r="BF1557" i="9"/>
  <c r="BG1557" i="9"/>
  <c r="BH1557" i="9"/>
  <c r="BI1557" i="9"/>
  <c r="BJ1557" i="9"/>
  <c r="BK1557" i="9"/>
  <c r="B1558" i="9"/>
  <c r="BM1558" i="9" s="1"/>
  <c r="C1558" i="9"/>
  <c r="D1558" i="9"/>
  <c r="F1558" i="9" s="1"/>
  <c r="E1558" i="9"/>
  <c r="G1558" i="9"/>
  <c r="H1558" i="9"/>
  <c r="I1558" i="9"/>
  <c r="J1558" i="9"/>
  <c r="K1558" i="9"/>
  <c r="L1558" i="9"/>
  <c r="M1558" i="9"/>
  <c r="N1558" i="9"/>
  <c r="O1558" i="9"/>
  <c r="P1558" i="9"/>
  <c r="Q1558" i="9"/>
  <c r="R1558" i="9"/>
  <c r="S1558" i="9"/>
  <c r="T1558" i="9"/>
  <c r="U1558" i="9"/>
  <c r="V1558" i="9"/>
  <c r="W1558" i="9"/>
  <c r="X1558" i="9"/>
  <c r="Y1558" i="9"/>
  <c r="Z1558" i="9"/>
  <c r="AA1558" i="9"/>
  <c r="AB1558" i="9"/>
  <c r="AC1558" i="9"/>
  <c r="AD1558" i="9"/>
  <c r="AE1558" i="9"/>
  <c r="AF1558" i="9"/>
  <c r="AG1558" i="9"/>
  <c r="AH1558" i="9"/>
  <c r="AI1558" i="9"/>
  <c r="AJ1558" i="9"/>
  <c r="AK1558" i="9"/>
  <c r="AL1558" i="9"/>
  <c r="AM1558" i="9"/>
  <c r="AN1558" i="9"/>
  <c r="AO1558" i="9"/>
  <c r="AP1558" i="9"/>
  <c r="AQ1558" i="9"/>
  <c r="AR1558" i="9"/>
  <c r="AS1558" i="9"/>
  <c r="AT1558" i="9"/>
  <c r="AU1558" i="9"/>
  <c r="AV1558" i="9"/>
  <c r="AW1558" i="9"/>
  <c r="AX1558" i="9"/>
  <c r="AY1558" i="9"/>
  <c r="AZ1558" i="9"/>
  <c r="BA1558" i="9"/>
  <c r="BB1558" i="9"/>
  <c r="BC1558" i="9"/>
  <c r="BD1558" i="9"/>
  <c r="BE1558" i="9"/>
  <c r="BF1558" i="9"/>
  <c r="BG1558" i="9"/>
  <c r="BH1558" i="9"/>
  <c r="BI1558" i="9"/>
  <c r="BJ1558" i="9"/>
  <c r="BK1558" i="9"/>
  <c r="B1559" i="9"/>
  <c r="BN1559" i="9" s="1"/>
  <c r="C1559" i="9"/>
  <c r="D1559" i="9"/>
  <c r="F1559" i="9" s="1"/>
  <c r="E1559" i="9"/>
  <c r="G1559" i="9"/>
  <c r="H1559" i="9"/>
  <c r="I1559" i="9"/>
  <c r="J1559" i="9"/>
  <c r="K1559" i="9"/>
  <c r="L1559" i="9"/>
  <c r="M1559" i="9"/>
  <c r="N1559" i="9"/>
  <c r="O1559" i="9"/>
  <c r="P1559" i="9"/>
  <c r="Q1559" i="9"/>
  <c r="R1559" i="9"/>
  <c r="S1559" i="9"/>
  <c r="T1559" i="9"/>
  <c r="U1559" i="9"/>
  <c r="V1559" i="9"/>
  <c r="W1559" i="9"/>
  <c r="X1559" i="9"/>
  <c r="Y1559" i="9"/>
  <c r="Z1559" i="9"/>
  <c r="AA1559" i="9"/>
  <c r="AB1559" i="9"/>
  <c r="AC1559" i="9"/>
  <c r="AD1559" i="9"/>
  <c r="AE1559" i="9"/>
  <c r="AF1559" i="9"/>
  <c r="AG1559" i="9"/>
  <c r="AH1559" i="9"/>
  <c r="AI1559" i="9"/>
  <c r="AJ1559" i="9"/>
  <c r="AK1559" i="9"/>
  <c r="AL1559" i="9"/>
  <c r="AM1559" i="9"/>
  <c r="AN1559" i="9"/>
  <c r="AO1559" i="9"/>
  <c r="AP1559" i="9"/>
  <c r="AQ1559" i="9"/>
  <c r="AR1559" i="9"/>
  <c r="AS1559" i="9"/>
  <c r="AT1559" i="9"/>
  <c r="AU1559" i="9"/>
  <c r="AV1559" i="9"/>
  <c r="AW1559" i="9"/>
  <c r="AX1559" i="9"/>
  <c r="AY1559" i="9"/>
  <c r="AZ1559" i="9"/>
  <c r="BA1559" i="9"/>
  <c r="BB1559" i="9"/>
  <c r="BC1559" i="9"/>
  <c r="BD1559" i="9"/>
  <c r="BE1559" i="9"/>
  <c r="BF1559" i="9"/>
  <c r="BG1559" i="9"/>
  <c r="BH1559" i="9"/>
  <c r="BI1559" i="9"/>
  <c r="BJ1559" i="9"/>
  <c r="BK1559" i="9"/>
  <c r="B1560" i="9"/>
  <c r="C1560" i="9"/>
  <c r="D1560" i="9"/>
  <c r="F1560" i="9" s="1"/>
  <c r="E1560" i="9"/>
  <c r="G1560" i="9"/>
  <c r="H1560" i="9"/>
  <c r="I1560" i="9"/>
  <c r="J1560" i="9"/>
  <c r="K1560" i="9"/>
  <c r="L1560" i="9"/>
  <c r="M1560" i="9"/>
  <c r="N1560" i="9"/>
  <c r="O1560" i="9"/>
  <c r="P1560" i="9"/>
  <c r="Q1560" i="9"/>
  <c r="R1560" i="9"/>
  <c r="S1560" i="9"/>
  <c r="T1560" i="9"/>
  <c r="U1560" i="9"/>
  <c r="V1560" i="9"/>
  <c r="W1560" i="9"/>
  <c r="X1560" i="9"/>
  <c r="Y1560" i="9"/>
  <c r="Z1560" i="9"/>
  <c r="AA1560" i="9"/>
  <c r="AB1560" i="9"/>
  <c r="AC1560" i="9"/>
  <c r="AD1560" i="9"/>
  <c r="AE1560" i="9"/>
  <c r="AF1560" i="9"/>
  <c r="AG1560" i="9"/>
  <c r="AH1560" i="9"/>
  <c r="AI1560" i="9"/>
  <c r="AJ1560" i="9"/>
  <c r="AK1560" i="9"/>
  <c r="AL1560" i="9"/>
  <c r="AM1560" i="9"/>
  <c r="AN1560" i="9"/>
  <c r="AO1560" i="9"/>
  <c r="AP1560" i="9"/>
  <c r="AQ1560" i="9"/>
  <c r="AR1560" i="9"/>
  <c r="AS1560" i="9"/>
  <c r="AT1560" i="9"/>
  <c r="AU1560" i="9"/>
  <c r="AV1560" i="9"/>
  <c r="AW1560" i="9"/>
  <c r="AX1560" i="9"/>
  <c r="AY1560" i="9"/>
  <c r="AZ1560" i="9"/>
  <c r="BA1560" i="9"/>
  <c r="BB1560" i="9"/>
  <c r="BC1560" i="9"/>
  <c r="BD1560" i="9"/>
  <c r="BE1560" i="9"/>
  <c r="BF1560" i="9"/>
  <c r="BG1560" i="9"/>
  <c r="BH1560" i="9"/>
  <c r="BI1560" i="9"/>
  <c r="BJ1560" i="9"/>
  <c r="BK1560" i="9"/>
  <c r="B1561" i="9"/>
  <c r="BM1561" i="9" s="1"/>
  <c r="C1561" i="9"/>
  <c r="D1561" i="9"/>
  <c r="F1561" i="9" s="1"/>
  <c r="E1561" i="9"/>
  <c r="G1561" i="9"/>
  <c r="H1561" i="9"/>
  <c r="I1561" i="9"/>
  <c r="J1561" i="9"/>
  <c r="K1561" i="9"/>
  <c r="L1561" i="9"/>
  <c r="M1561" i="9"/>
  <c r="N1561" i="9"/>
  <c r="O1561" i="9"/>
  <c r="P1561" i="9"/>
  <c r="Q1561" i="9"/>
  <c r="R1561" i="9"/>
  <c r="S1561" i="9"/>
  <c r="T1561" i="9"/>
  <c r="U1561" i="9"/>
  <c r="V1561" i="9"/>
  <c r="W1561" i="9"/>
  <c r="X1561" i="9"/>
  <c r="Y1561" i="9"/>
  <c r="Z1561" i="9"/>
  <c r="AA1561" i="9"/>
  <c r="AB1561" i="9"/>
  <c r="AC1561" i="9"/>
  <c r="AD1561" i="9"/>
  <c r="AE1561" i="9"/>
  <c r="AF1561" i="9"/>
  <c r="AG1561" i="9"/>
  <c r="AH1561" i="9"/>
  <c r="AI1561" i="9"/>
  <c r="AJ1561" i="9"/>
  <c r="AK1561" i="9"/>
  <c r="AL1561" i="9"/>
  <c r="AM1561" i="9"/>
  <c r="AN1561" i="9"/>
  <c r="AO1561" i="9"/>
  <c r="AP1561" i="9"/>
  <c r="AQ1561" i="9"/>
  <c r="AR1561" i="9"/>
  <c r="AS1561" i="9"/>
  <c r="AT1561" i="9"/>
  <c r="AU1561" i="9"/>
  <c r="AV1561" i="9"/>
  <c r="AW1561" i="9"/>
  <c r="AX1561" i="9"/>
  <c r="AY1561" i="9"/>
  <c r="AZ1561" i="9"/>
  <c r="BA1561" i="9"/>
  <c r="BB1561" i="9"/>
  <c r="BC1561" i="9"/>
  <c r="BD1561" i="9"/>
  <c r="BE1561" i="9"/>
  <c r="BF1561" i="9"/>
  <c r="BG1561" i="9"/>
  <c r="BH1561" i="9"/>
  <c r="BI1561" i="9"/>
  <c r="BJ1561" i="9"/>
  <c r="BK1561" i="9"/>
  <c r="B1562" i="9"/>
  <c r="BL1562" i="9" s="1"/>
  <c r="C1562" i="9"/>
  <c r="D1562" i="9"/>
  <c r="F1562" i="9" s="1"/>
  <c r="E1562" i="9"/>
  <c r="G1562" i="9"/>
  <c r="H1562" i="9"/>
  <c r="I1562" i="9"/>
  <c r="J1562" i="9"/>
  <c r="K1562" i="9"/>
  <c r="L1562" i="9"/>
  <c r="M1562" i="9"/>
  <c r="N1562" i="9"/>
  <c r="O1562" i="9"/>
  <c r="P1562" i="9"/>
  <c r="Q1562" i="9"/>
  <c r="R1562" i="9"/>
  <c r="S1562" i="9"/>
  <c r="T1562" i="9"/>
  <c r="U1562" i="9"/>
  <c r="V1562" i="9"/>
  <c r="W1562" i="9"/>
  <c r="X1562" i="9"/>
  <c r="Y1562" i="9"/>
  <c r="Z1562" i="9"/>
  <c r="AA1562" i="9"/>
  <c r="AB1562" i="9"/>
  <c r="AC1562" i="9"/>
  <c r="AD1562" i="9"/>
  <c r="AE1562" i="9"/>
  <c r="AF1562" i="9"/>
  <c r="AG1562" i="9"/>
  <c r="AH1562" i="9"/>
  <c r="AI1562" i="9"/>
  <c r="AJ1562" i="9"/>
  <c r="AK1562" i="9"/>
  <c r="AL1562" i="9"/>
  <c r="AM1562" i="9"/>
  <c r="AN1562" i="9"/>
  <c r="AO1562" i="9"/>
  <c r="AP1562" i="9"/>
  <c r="AQ1562" i="9"/>
  <c r="AR1562" i="9"/>
  <c r="AS1562" i="9"/>
  <c r="AT1562" i="9"/>
  <c r="AU1562" i="9"/>
  <c r="AV1562" i="9"/>
  <c r="AW1562" i="9"/>
  <c r="AX1562" i="9"/>
  <c r="AY1562" i="9"/>
  <c r="AZ1562" i="9"/>
  <c r="BA1562" i="9"/>
  <c r="BB1562" i="9"/>
  <c r="BC1562" i="9"/>
  <c r="BD1562" i="9"/>
  <c r="BE1562" i="9"/>
  <c r="BF1562" i="9"/>
  <c r="BG1562" i="9"/>
  <c r="BH1562" i="9"/>
  <c r="BI1562" i="9"/>
  <c r="BJ1562" i="9"/>
  <c r="BK1562" i="9"/>
  <c r="B1563" i="9"/>
  <c r="C1563" i="9"/>
  <c r="D1563" i="9"/>
  <c r="F1563" i="9" s="1"/>
  <c r="E1563" i="9"/>
  <c r="G1563" i="9"/>
  <c r="H1563" i="9"/>
  <c r="I1563" i="9"/>
  <c r="J1563" i="9"/>
  <c r="K1563" i="9"/>
  <c r="L1563" i="9"/>
  <c r="M1563" i="9"/>
  <c r="N1563" i="9"/>
  <c r="O1563" i="9"/>
  <c r="P1563" i="9"/>
  <c r="Q1563" i="9"/>
  <c r="R1563" i="9"/>
  <c r="S1563" i="9"/>
  <c r="T1563" i="9"/>
  <c r="U1563" i="9"/>
  <c r="V1563" i="9"/>
  <c r="W1563" i="9"/>
  <c r="X1563" i="9"/>
  <c r="Y1563" i="9"/>
  <c r="Z1563" i="9"/>
  <c r="AA1563" i="9"/>
  <c r="AB1563" i="9"/>
  <c r="AC1563" i="9"/>
  <c r="AD1563" i="9"/>
  <c r="AE1563" i="9"/>
  <c r="AF1563" i="9"/>
  <c r="AG1563" i="9"/>
  <c r="AH1563" i="9"/>
  <c r="AI1563" i="9"/>
  <c r="AJ1563" i="9"/>
  <c r="AK1563" i="9"/>
  <c r="AL1563" i="9"/>
  <c r="AM1563" i="9"/>
  <c r="AN1563" i="9"/>
  <c r="AO1563" i="9"/>
  <c r="AP1563" i="9"/>
  <c r="AQ1563" i="9"/>
  <c r="AR1563" i="9"/>
  <c r="AS1563" i="9"/>
  <c r="AT1563" i="9"/>
  <c r="AU1563" i="9"/>
  <c r="AV1563" i="9"/>
  <c r="AW1563" i="9"/>
  <c r="AX1563" i="9"/>
  <c r="AY1563" i="9"/>
  <c r="AZ1563" i="9"/>
  <c r="BA1563" i="9"/>
  <c r="BB1563" i="9"/>
  <c r="BC1563" i="9"/>
  <c r="BD1563" i="9"/>
  <c r="BE1563" i="9"/>
  <c r="BF1563" i="9"/>
  <c r="BG1563" i="9"/>
  <c r="BH1563" i="9"/>
  <c r="BI1563" i="9"/>
  <c r="BJ1563" i="9"/>
  <c r="BK1563" i="9"/>
  <c r="B1564" i="9"/>
  <c r="BO1564" i="9" s="1"/>
  <c r="C1564" i="9"/>
  <c r="D1564" i="9"/>
  <c r="F1564" i="9" s="1"/>
  <c r="E1564" i="9"/>
  <c r="G1564" i="9"/>
  <c r="H1564" i="9"/>
  <c r="I1564" i="9"/>
  <c r="J1564" i="9"/>
  <c r="K1564" i="9"/>
  <c r="L1564" i="9"/>
  <c r="M1564" i="9"/>
  <c r="N1564" i="9"/>
  <c r="O1564" i="9"/>
  <c r="P1564" i="9"/>
  <c r="Q1564" i="9"/>
  <c r="R1564" i="9"/>
  <c r="S1564" i="9"/>
  <c r="T1564" i="9"/>
  <c r="U1564" i="9"/>
  <c r="V1564" i="9"/>
  <c r="W1564" i="9"/>
  <c r="X1564" i="9"/>
  <c r="Y1564" i="9"/>
  <c r="Z1564" i="9"/>
  <c r="AA1564" i="9"/>
  <c r="AB1564" i="9"/>
  <c r="AC1564" i="9"/>
  <c r="AD1564" i="9"/>
  <c r="AE1564" i="9"/>
  <c r="AF1564" i="9"/>
  <c r="AG1564" i="9"/>
  <c r="AH1564" i="9"/>
  <c r="AI1564" i="9"/>
  <c r="AJ1564" i="9"/>
  <c r="AK1564" i="9"/>
  <c r="AL1564" i="9"/>
  <c r="AM1564" i="9"/>
  <c r="AN1564" i="9"/>
  <c r="AO1564" i="9"/>
  <c r="AP1564" i="9"/>
  <c r="AQ1564" i="9"/>
  <c r="AR1564" i="9"/>
  <c r="AS1564" i="9"/>
  <c r="AT1564" i="9"/>
  <c r="AU1564" i="9"/>
  <c r="AV1564" i="9"/>
  <c r="AW1564" i="9"/>
  <c r="AX1564" i="9"/>
  <c r="AY1564" i="9"/>
  <c r="AZ1564" i="9"/>
  <c r="BA1564" i="9"/>
  <c r="BB1564" i="9"/>
  <c r="BC1564" i="9"/>
  <c r="BD1564" i="9"/>
  <c r="BE1564" i="9"/>
  <c r="BF1564" i="9"/>
  <c r="BG1564" i="9"/>
  <c r="BH1564" i="9"/>
  <c r="BI1564" i="9"/>
  <c r="BJ1564" i="9"/>
  <c r="BK1564" i="9"/>
  <c r="B1565" i="9"/>
  <c r="BP1565" i="9" s="1"/>
  <c r="C1565" i="9"/>
  <c r="D1565" i="9"/>
  <c r="F1565" i="9" s="1"/>
  <c r="E1565" i="9"/>
  <c r="G1565" i="9"/>
  <c r="H1565" i="9"/>
  <c r="I1565" i="9"/>
  <c r="J1565" i="9"/>
  <c r="K1565" i="9"/>
  <c r="L1565" i="9"/>
  <c r="M1565" i="9"/>
  <c r="N1565" i="9"/>
  <c r="O1565" i="9"/>
  <c r="P1565" i="9"/>
  <c r="Q1565" i="9"/>
  <c r="R1565" i="9"/>
  <c r="S1565" i="9"/>
  <c r="T1565" i="9"/>
  <c r="U1565" i="9"/>
  <c r="V1565" i="9"/>
  <c r="W1565" i="9"/>
  <c r="X1565" i="9"/>
  <c r="Y1565" i="9"/>
  <c r="Z1565" i="9"/>
  <c r="AA1565" i="9"/>
  <c r="AB1565" i="9"/>
  <c r="AC1565" i="9"/>
  <c r="AD1565" i="9"/>
  <c r="AE1565" i="9"/>
  <c r="AF1565" i="9"/>
  <c r="AG1565" i="9"/>
  <c r="AH1565" i="9"/>
  <c r="AI1565" i="9"/>
  <c r="AJ1565" i="9"/>
  <c r="AK1565" i="9"/>
  <c r="AL1565" i="9"/>
  <c r="AM1565" i="9"/>
  <c r="AN1565" i="9"/>
  <c r="AO1565" i="9"/>
  <c r="AP1565" i="9"/>
  <c r="AQ1565" i="9"/>
  <c r="AR1565" i="9"/>
  <c r="AS1565" i="9"/>
  <c r="AT1565" i="9"/>
  <c r="AU1565" i="9"/>
  <c r="AV1565" i="9"/>
  <c r="AW1565" i="9"/>
  <c r="AX1565" i="9"/>
  <c r="AY1565" i="9"/>
  <c r="AZ1565" i="9"/>
  <c r="BA1565" i="9"/>
  <c r="BB1565" i="9"/>
  <c r="BC1565" i="9"/>
  <c r="BD1565" i="9"/>
  <c r="BE1565" i="9"/>
  <c r="BF1565" i="9"/>
  <c r="BG1565" i="9"/>
  <c r="BH1565" i="9"/>
  <c r="BI1565" i="9"/>
  <c r="BJ1565" i="9"/>
  <c r="BK1565" i="9"/>
  <c r="B1566" i="9"/>
  <c r="BO1566" i="9" s="1"/>
  <c r="C1566" i="9"/>
  <c r="D1566" i="9"/>
  <c r="F1566" i="9" s="1"/>
  <c r="E1566" i="9"/>
  <c r="G1566" i="9"/>
  <c r="H1566" i="9"/>
  <c r="I1566" i="9"/>
  <c r="J1566" i="9"/>
  <c r="K1566" i="9"/>
  <c r="L1566" i="9"/>
  <c r="M1566" i="9"/>
  <c r="N1566" i="9"/>
  <c r="O1566" i="9"/>
  <c r="P1566" i="9"/>
  <c r="Q1566" i="9"/>
  <c r="R1566" i="9"/>
  <c r="S1566" i="9"/>
  <c r="T1566" i="9"/>
  <c r="U1566" i="9"/>
  <c r="V1566" i="9"/>
  <c r="W1566" i="9"/>
  <c r="X1566" i="9"/>
  <c r="Y1566" i="9"/>
  <c r="Z1566" i="9"/>
  <c r="AA1566" i="9"/>
  <c r="AB1566" i="9"/>
  <c r="AC1566" i="9"/>
  <c r="AD1566" i="9"/>
  <c r="AE1566" i="9"/>
  <c r="AF1566" i="9"/>
  <c r="AG1566" i="9"/>
  <c r="AH1566" i="9"/>
  <c r="AI1566" i="9"/>
  <c r="AJ1566" i="9"/>
  <c r="AK1566" i="9"/>
  <c r="AL1566" i="9"/>
  <c r="AM1566" i="9"/>
  <c r="AN1566" i="9"/>
  <c r="AO1566" i="9"/>
  <c r="AP1566" i="9"/>
  <c r="AQ1566" i="9"/>
  <c r="AR1566" i="9"/>
  <c r="AS1566" i="9"/>
  <c r="AT1566" i="9"/>
  <c r="AU1566" i="9"/>
  <c r="AV1566" i="9"/>
  <c r="AW1566" i="9"/>
  <c r="AX1566" i="9"/>
  <c r="AY1566" i="9"/>
  <c r="AZ1566" i="9"/>
  <c r="BA1566" i="9"/>
  <c r="BB1566" i="9"/>
  <c r="BC1566" i="9"/>
  <c r="BD1566" i="9"/>
  <c r="BE1566" i="9"/>
  <c r="BF1566" i="9"/>
  <c r="BG1566" i="9"/>
  <c r="BH1566" i="9"/>
  <c r="BI1566" i="9"/>
  <c r="BJ1566" i="9"/>
  <c r="BK1566" i="9"/>
  <c r="B1567" i="9"/>
  <c r="BL1567" i="9" s="1"/>
  <c r="C1567" i="9"/>
  <c r="D1567" i="9"/>
  <c r="F1567" i="9" s="1"/>
  <c r="E1567" i="9"/>
  <c r="G1567" i="9"/>
  <c r="H1567" i="9"/>
  <c r="I1567" i="9"/>
  <c r="J1567" i="9"/>
  <c r="K1567" i="9"/>
  <c r="L1567" i="9"/>
  <c r="M1567" i="9"/>
  <c r="N1567" i="9"/>
  <c r="O1567" i="9"/>
  <c r="P1567" i="9"/>
  <c r="Q1567" i="9"/>
  <c r="R1567" i="9"/>
  <c r="S1567" i="9"/>
  <c r="T1567" i="9"/>
  <c r="U1567" i="9"/>
  <c r="V1567" i="9"/>
  <c r="W1567" i="9"/>
  <c r="X1567" i="9"/>
  <c r="Y1567" i="9"/>
  <c r="Z1567" i="9"/>
  <c r="AA1567" i="9"/>
  <c r="AB1567" i="9"/>
  <c r="AC1567" i="9"/>
  <c r="AD1567" i="9"/>
  <c r="AE1567" i="9"/>
  <c r="AF1567" i="9"/>
  <c r="AG1567" i="9"/>
  <c r="AH1567" i="9"/>
  <c r="AI1567" i="9"/>
  <c r="AJ1567" i="9"/>
  <c r="AK1567" i="9"/>
  <c r="AL1567" i="9"/>
  <c r="AM1567" i="9"/>
  <c r="AN1567" i="9"/>
  <c r="AO1567" i="9"/>
  <c r="AP1567" i="9"/>
  <c r="AQ1567" i="9"/>
  <c r="AR1567" i="9"/>
  <c r="AS1567" i="9"/>
  <c r="AT1567" i="9"/>
  <c r="AU1567" i="9"/>
  <c r="AV1567" i="9"/>
  <c r="AW1567" i="9"/>
  <c r="AX1567" i="9"/>
  <c r="AY1567" i="9"/>
  <c r="AZ1567" i="9"/>
  <c r="BA1567" i="9"/>
  <c r="BB1567" i="9"/>
  <c r="BC1567" i="9"/>
  <c r="BD1567" i="9"/>
  <c r="BE1567" i="9"/>
  <c r="BF1567" i="9"/>
  <c r="BG1567" i="9"/>
  <c r="BH1567" i="9"/>
  <c r="BI1567" i="9"/>
  <c r="BJ1567" i="9"/>
  <c r="BK1567" i="9"/>
  <c r="B1568" i="9"/>
  <c r="C1568" i="9"/>
  <c r="D1568" i="9"/>
  <c r="F1568" i="9" s="1"/>
  <c r="E1568" i="9"/>
  <c r="G1568" i="9"/>
  <c r="H1568" i="9"/>
  <c r="I1568" i="9"/>
  <c r="J1568" i="9"/>
  <c r="K1568" i="9"/>
  <c r="L1568" i="9"/>
  <c r="M1568" i="9"/>
  <c r="N1568" i="9"/>
  <c r="O1568" i="9"/>
  <c r="P1568" i="9"/>
  <c r="Q1568" i="9"/>
  <c r="R1568" i="9"/>
  <c r="S1568" i="9"/>
  <c r="T1568" i="9"/>
  <c r="U1568" i="9"/>
  <c r="V1568" i="9"/>
  <c r="W1568" i="9"/>
  <c r="X1568" i="9"/>
  <c r="Y1568" i="9"/>
  <c r="Z1568" i="9"/>
  <c r="AA1568" i="9"/>
  <c r="AB1568" i="9"/>
  <c r="AC1568" i="9"/>
  <c r="AD1568" i="9"/>
  <c r="AE1568" i="9"/>
  <c r="AF1568" i="9"/>
  <c r="AG1568" i="9"/>
  <c r="AH1568" i="9"/>
  <c r="AI1568" i="9"/>
  <c r="AJ1568" i="9"/>
  <c r="AK1568" i="9"/>
  <c r="AL1568" i="9"/>
  <c r="AM1568" i="9"/>
  <c r="AN1568" i="9"/>
  <c r="AO1568" i="9"/>
  <c r="AP1568" i="9"/>
  <c r="AQ1568" i="9"/>
  <c r="AR1568" i="9"/>
  <c r="AS1568" i="9"/>
  <c r="AT1568" i="9"/>
  <c r="AU1568" i="9"/>
  <c r="AV1568" i="9"/>
  <c r="AW1568" i="9"/>
  <c r="AX1568" i="9"/>
  <c r="AY1568" i="9"/>
  <c r="AZ1568" i="9"/>
  <c r="BA1568" i="9"/>
  <c r="BB1568" i="9"/>
  <c r="BC1568" i="9"/>
  <c r="BD1568" i="9"/>
  <c r="BE1568" i="9"/>
  <c r="BF1568" i="9"/>
  <c r="BG1568" i="9"/>
  <c r="BH1568" i="9"/>
  <c r="BI1568" i="9"/>
  <c r="BJ1568" i="9"/>
  <c r="BK1568" i="9"/>
  <c r="B1569" i="9"/>
  <c r="C1569" i="9"/>
  <c r="D1569" i="9"/>
  <c r="F1569" i="9" s="1"/>
  <c r="E1569" i="9"/>
  <c r="G1569" i="9"/>
  <c r="H1569" i="9"/>
  <c r="I1569" i="9"/>
  <c r="J1569" i="9"/>
  <c r="K1569" i="9"/>
  <c r="L1569" i="9"/>
  <c r="M1569" i="9"/>
  <c r="N1569" i="9"/>
  <c r="O1569" i="9"/>
  <c r="P1569" i="9"/>
  <c r="Q1569" i="9"/>
  <c r="R1569" i="9"/>
  <c r="S1569" i="9"/>
  <c r="T1569" i="9"/>
  <c r="U1569" i="9"/>
  <c r="V1569" i="9"/>
  <c r="W1569" i="9"/>
  <c r="X1569" i="9"/>
  <c r="Y1569" i="9"/>
  <c r="Z1569" i="9"/>
  <c r="AA1569" i="9"/>
  <c r="AB1569" i="9"/>
  <c r="AC1569" i="9"/>
  <c r="AD1569" i="9"/>
  <c r="AE1569" i="9"/>
  <c r="AF1569" i="9"/>
  <c r="AG1569" i="9"/>
  <c r="AH1569" i="9"/>
  <c r="AI1569" i="9"/>
  <c r="AJ1569" i="9"/>
  <c r="AK1569" i="9"/>
  <c r="AL1569" i="9"/>
  <c r="AM1569" i="9"/>
  <c r="AN1569" i="9"/>
  <c r="AO1569" i="9"/>
  <c r="AP1569" i="9"/>
  <c r="AQ1569" i="9"/>
  <c r="AR1569" i="9"/>
  <c r="AS1569" i="9"/>
  <c r="AT1569" i="9"/>
  <c r="AU1569" i="9"/>
  <c r="AV1569" i="9"/>
  <c r="AW1569" i="9"/>
  <c r="AX1569" i="9"/>
  <c r="AY1569" i="9"/>
  <c r="AZ1569" i="9"/>
  <c r="BA1569" i="9"/>
  <c r="BB1569" i="9"/>
  <c r="BC1569" i="9"/>
  <c r="BD1569" i="9"/>
  <c r="BE1569" i="9"/>
  <c r="BF1569" i="9"/>
  <c r="BG1569" i="9"/>
  <c r="BH1569" i="9"/>
  <c r="BI1569" i="9"/>
  <c r="BJ1569" i="9"/>
  <c r="BK1569" i="9"/>
  <c r="B1570" i="9"/>
  <c r="BO1570" i="9" s="1"/>
  <c r="C1570" i="9"/>
  <c r="D1570" i="9"/>
  <c r="F1570" i="9" s="1"/>
  <c r="E1570" i="9"/>
  <c r="G1570" i="9"/>
  <c r="H1570" i="9"/>
  <c r="I1570" i="9"/>
  <c r="J1570" i="9"/>
  <c r="K1570" i="9"/>
  <c r="L1570" i="9"/>
  <c r="M1570" i="9"/>
  <c r="N1570" i="9"/>
  <c r="O1570" i="9"/>
  <c r="P1570" i="9"/>
  <c r="Q1570" i="9"/>
  <c r="R1570" i="9"/>
  <c r="S1570" i="9"/>
  <c r="T1570" i="9"/>
  <c r="U1570" i="9"/>
  <c r="V1570" i="9"/>
  <c r="W1570" i="9"/>
  <c r="X1570" i="9"/>
  <c r="Y1570" i="9"/>
  <c r="Z1570" i="9"/>
  <c r="AA1570" i="9"/>
  <c r="AB1570" i="9"/>
  <c r="AC1570" i="9"/>
  <c r="AD1570" i="9"/>
  <c r="AE1570" i="9"/>
  <c r="AF1570" i="9"/>
  <c r="AG1570" i="9"/>
  <c r="AH1570" i="9"/>
  <c r="AI1570" i="9"/>
  <c r="AJ1570" i="9"/>
  <c r="AK1570" i="9"/>
  <c r="AL1570" i="9"/>
  <c r="AM1570" i="9"/>
  <c r="AN1570" i="9"/>
  <c r="AO1570" i="9"/>
  <c r="AP1570" i="9"/>
  <c r="AQ1570" i="9"/>
  <c r="AR1570" i="9"/>
  <c r="AS1570" i="9"/>
  <c r="AT1570" i="9"/>
  <c r="AU1570" i="9"/>
  <c r="AV1570" i="9"/>
  <c r="AW1570" i="9"/>
  <c r="AX1570" i="9"/>
  <c r="AY1570" i="9"/>
  <c r="AZ1570" i="9"/>
  <c r="BA1570" i="9"/>
  <c r="BB1570" i="9"/>
  <c r="BC1570" i="9"/>
  <c r="BD1570" i="9"/>
  <c r="BE1570" i="9"/>
  <c r="BF1570" i="9"/>
  <c r="BG1570" i="9"/>
  <c r="BH1570" i="9"/>
  <c r="BI1570" i="9"/>
  <c r="BJ1570" i="9"/>
  <c r="BK1570" i="9"/>
  <c r="B1571" i="9"/>
  <c r="BP1571" i="9" s="1"/>
  <c r="C1571" i="9"/>
  <c r="D1571" i="9"/>
  <c r="F1571" i="9" s="1"/>
  <c r="E1571" i="9"/>
  <c r="G1571" i="9"/>
  <c r="H1571" i="9"/>
  <c r="I1571" i="9"/>
  <c r="J1571" i="9"/>
  <c r="K1571" i="9"/>
  <c r="L1571" i="9"/>
  <c r="M1571" i="9"/>
  <c r="N1571" i="9"/>
  <c r="O1571" i="9"/>
  <c r="P1571" i="9"/>
  <c r="Q1571" i="9"/>
  <c r="R1571" i="9"/>
  <c r="S1571" i="9"/>
  <c r="T1571" i="9"/>
  <c r="U1571" i="9"/>
  <c r="V1571" i="9"/>
  <c r="W1571" i="9"/>
  <c r="X1571" i="9"/>
  <c r="Y1571" i="9"/>
  <c r="Z1571" i="9"/>
  <c r="AA1571" i="9"/>
  <c r="AB1571" i="9"/>
  <c r="AC1571" i="9"/>
  <c r="AD1571" i="9"/>
  <c r="AE1571" i="9"/>
  <c r="AF1571" i="9"/>
  <c r="AG1571" i="9"/>
  <c r="AH1571" i="9"/>
  <c r="AI1571" i="9"/>
  <c r="AJ1571" i="9"/>
  <c r="AK1571" i="9"/>
  <c r="AL1571" i="9"/>
  <c r="AM1571" i="9"/>
  <c r="AN1571" i="9"/>
  <c r="AO1571" i="9"/>
  <c r="AP1571" i="9"/>
  <c r="AQ1571" i="9"/>
  <c r="AR1571" i="9"/>
  <c r="AS1571" i="9"/>
  <c r="AT1571" i="9"/>
  <c r="AU1571" i="9"/>
  <c r="AV1571" i="9"/>
  <c r="AW1571" i="9"/>
  <c r="AX1571" i="9"/>
  <c r="AY1571" i="9"/>
  <c r="AZ1571" i="9"/>
  <c r="BA1571" i="9"/>
  <c r="BB1571" i="9"/>
  <c r="BC1571" i="9"/>
  <c r="BD1571" i="9"/>
  <c r="BE1571" i="9"/>
  <c r="BF1571" i="9"/>
  <c r="BG1571" i="9"/>
  <c r="BH1571" i="9"/>
  <c r="BI1571" i="9"/>
  <c r="BJ1571" i="9"/>
  <c r="BK1571" i="9"/>
  <c r="B1572" i="9"/>
  <c r="BL1572" i="9" s="1"/>
  <c r="C1572" i="9"/>
  <c r="D1572" i="9"/>
  <c r="F1572" i="9" s="1"/>
  <c r="E1572" i="9"/>
  <c r="G1572" i="9"/>
  <c r="H1572" i="9"/>
  <c r="I1572" i="9"/>
  <c r="J1572" i="9"/>
  <c r="K1572" i="9"/>
  <c r="L1572" i="9"/>
  <c r="M1572" i="9"/>
  <c r="N1572" i="9"/>
  <c r="O1572" i="9"/>
  <c r="P1572" i="9"/>
  <c r="Q1572" i="9"/>
  <c r="R1572" i="9"/>
  <c r="S1572" i="9"/>
  <c r="T1572" i="9"/>
  <c r="U1572" i="9"/>
  <c r="V1572" i="9"/>
  <c r="W1572" i="9"/>
  <c r="X1572" i="9"/>
  <c r="Y1572" i="9"/>
  <c r="Z1572" i="9"/>
  <c r="AA1572" i="9"/>
  <c r="AB1572" i="9"/>
  <c r="AC1572" i="9"/>
  <c r="AD1572" i="9"/>
  <c r="AE1572" i="9"/>
  <c r="AF1572" i="9"/>
  <c r="AG1572" i="9"/>
  <c r="AH1572" i="9"/>
  <c r="AI1572" i="9"/>
  <c r="AJ1572" i="9"/>
  <c r="AK1572" i="9"/>
  <c r="AL1572" i="9"/>
  <c r="AM1572" i="9"/>
  <c r="AN1572" i="9"/>
  <c r="AO1572" i="9"/>
  <c r="AP1572" i="9"/>
  <c r="AQ1572" i="9"/>
  <c r="AR1572" i="9"/>
  <c r="AS1572" i="9"/>
  <c r="AT1572" i="9"/>
  <c r="AU1572" i="9"/>
  <c r="AV1572" i="9"/>
  <c r="AW1572" i="9"/>
  <c r="AX1572" i="9"/>
  <c r="AY1572" i="9"/>
  <c r="AZ1572" i="9"/>
  <c r="BA1572" i="9"/>
  <c r="BB1572" i="9"/>
  <c r="BC1572" i="9"/>
  <c r="BD1572" i="9"/>
  <c r="BE1572" i="9"/>
  <c r="BF1572" i="9"/>
  <c r="BG1572" i="9"/>
  <c r="BH1572" i="9"/>
  <c r="BI1572" i="9"/>
  <c r="BJ1572" i="9"/>
  <c r="BK1572" i="9"/>
  <c r="B1573" i="9"/>
  <c r="BM1573" i="9" s="1"/>
  <c r="C1573" i="9"/>
  <c r="D1573" i="9"/>
  <c r="F1573" i="9" s="1"/>
  <c r="E1573" i="9"/>
  <c r="G1573" i="9"/>
  <c r="H1573" i="9"/>
  <c r="I1573" i="9"/>
  <c r="J1573" i="9"/>
  <c r="K1573" i="9"/>
  <c r="L1573" i="9"/>
  <c r="M1573" i="9"/>
  <c r="N1573" i="9"/>
  <c r="O1573" i="9"/>
  <c r="P1573" i="9"/>
  <c r="Q1573" i="9"/>
  <c r="R1573" i="9"/>
  <c r="S1573" i="9"/>
  <c r="T1573" i="9"/>
  <c r="U1573" i="9"/>
  <c r="V1573" i="9"/>
  <c r="W1573" i="9"/>
  <c r="X1573" i="9"/>
  <c r="Y1573" i="9"/>
  <c r="Z1573" i="9"/>
  <c r="AA1573" i="9"/>
  <c r="AB1573" i="9"/>
  <c r="AC1573" i="9"/>
  <c r="AD1573" i="9"/>
  <c r="AE1573" i="9"/>
  <c r="AF1573" i="9"/>
  <c r="AG1573" i="9"/>
  <c r="AH1573" i="9"/>
  <c r="AI1573" i="9"/>
  <c r="AJ1573" i="9"/>
  <c r="AK1573" i="9"/>
  <c r="AL1573" i="9"/>
  <c r="AM1573" i="9"/>
  <c r="AN1573" i="9"/>
  <c r="AO1573" i="9"/>
  <c r="AP1573" i="9"/>
  <c r="AQ1573" i="9"/>
  <c r="AR1573" i="9"/>
  <c r="AS1573" i="9"/>
  <c r="AT1573" i="9"/>
  <c r="AU1573" i="9"/>
  <c r="AV1573" i="9"/>
  <c r="AW1573" i="9"/>
  <c r="AX1573" i="9"/>
  <c r="AY1573" i="9"/>
  <c r="AZ1573" i="9"/>
  <c r="BA1573" i="9"/>
  <c r="BB1573" i="9"/>
  <c r="BC1573" i="9"/>
  <c r="BD1573" i="9"/>
  <c r="BE1573" i="9"/>
  <c r="BF1573" i="9"/>
  <c r="BG1573" i="9"/>
  <c r="BH1573" i="9"/>
  <c r="BI1573" i="9"/>
  <c r="BJ1573" i="9"/>
  <c r="BK1573" i="9"/>
  <c r="B1574" i="9"/>
  <c r="C1574" i="9"/>
  <c r="D1574" i="9"/>
  <c r="F1574" i="9" s="1"/>
  <c r="E1574" i="9"/>
  <c r="G1574" i="9"/>
  <c r="H1574" i="9"/>
  <c r="I1574" i="9"/>
  <c r="J1574" i="9"/>
  <c r="K1574" i="9"/>
  <c r="L1574" i="9"/>
  <c r="M1574" i="9"/>
  <c r="N1574" i="9"/>
  <c r="O1574" i="9"/>
  <c r="P1574" i="9"/>
  <c r="Q1574" i="9"/>
  <c r="R1574" i="9"/>
  <c r="S1574" i="9"/>
  <c r="T1574" i="9"/>
  <c r="U1574" i="9"/>
  <c r="V1574" i="9"/>
  <c r="W1574" i="9"/>
  <c r="X1574" i="9"/>
  <c r="Y1574" i="9"/>
  <c r="Z1574" i="9"/>
  <c r="AA1574" i="9"/>
  <c r="AB1574" i="9"/>
  <c r="AC1574" i="9"/>
  <c r="AD1574" i="9"/>
  <c r="AE1574" i="9"/>
  <c r="AF1574" i="9"/>
  <c r="AG1574" i="9"/>
  <c r="AH1574" i="9"/>
  <c r="AI1574" i="9"/>
  <c r="AJ1574" i="9"/>
  <c r="AK1574" i="9"/>
  <c r="AL1574" i="9"/>
  <c r="AM1574" i="9"/>
  <c r="AN1574" i="9"/>
  <c r="AO1574" i="9"/>
  <c r="AP1574" i="9"/>
  <c r="AQ1574" i="9"/>
  <c r="AR1574" i="9"/>
  <c r="AS1574" i="9"/>
  <c r="AT1574" i="9"/>
  <c r="AU1574" i="9"/>
  <c r="AV1574" i="9"/>
  <c r="AW1574" i="9"/>
  <c r="AX1574" i="9"/>
  <c r="AY1574" i="9"/>
  <c r="AZ1574" i="9"/>
  <c r="BA1574" i="9"/>
  <c r="BB1574" i="9"/>
  <c r="BC1574" i="9"/>
  <c r="BD1574" i="9"/>
  <c r="BE1574" i="9"/>
  <c r="BF1574" i="9"/>
  <c r="BG1574" i="9"/>
  <c r="BH1574" i="9"/>
  <c r="BI1574" i="9"/>
  <c r="BJ1574" i="9"/>
  <c r="BK1574" i="9"/>
  <c r="B1575" i="9"/>
  <c r="BL1575" i="9" s="1"/>
  <c r="C1575" i="9"/>
  <c r="D1575" i="9"/>
  <c r="F1575" i="9" s="1"/>
  <c r="E1575" i="9"/>
  <c r="G1575" i="9"/>
  <c r="H1575" i="9"/>
  <c r="I1575" i="9"/>
  <c r="J1575" i="9"/>
  <c r="K1575" i="9"/>
  <c r="L1575" i="9"/>
  <c r="M1575" i="9"/>
  <c r="N1575" i="9"/>
  <c r="O1575" i="9"/>
  <c r="P1575" i="9"/>
  <c r="Q1575" i="9"/>
  <c r="R1575" i="9"/>
  <c r="S1575" i="9"/>
  <c r="T1575" i="9"/>
  <c r="U1575" i="9"/>
  <c r="V1575" i="9"/>
  <c r="W1575" i="9"/>
  <c r="X1575" i="9"/>
  <c r="Y1575" i="9"/>
  <c r="Z1575" i="9"/>
  <c r="AA1575" i="9"/>
  <c r="AB1575" i="9"/>
  <c r="AC1575" i="9"/>
  <c r="AD1575" i="9"/>
  <c r="AE1575" i="9"/>
  <c r="AF1575" i="9"/>
  <c r="AG1575" i="9"/>
  <c r="AH1575" i="9"/>
  <c r="AI1575" i="9"/>
  <c r="AJ1575" i="9"/>
  <c r="AK1575" i="9"/>
  <c r="AL1575" i="9"/>
  <c r="AM1575" i="9"/>
  <c r="AN1575" i="9"/>
  <c r="AO1575" i="9"/>
  <c r="AP1575" i="9"/>
  <c r="AQ1575" i="9"/>
  <c r="AR1575" i="9"/>
  <c r="AS1575" i="9"/>
  <c r="AT1575" i="9"/>
  <c r="AU1575" i="9"/>
  <c r="AV1575" i="9"/>
  <c r="AW1575" i="9"/>
  <c r="AX1575" i="9"/>
  <c r="AY1575" i="9"/>
  <c r="AZ1575" i="9"/>
  <c r="BA1575" i="9"/>
  <c r="BB1575" i="9"/>
  <c r="BC1575" i="9"/>
  <c r="BD1575" i="9"/>
  <c r="BE1575" i="9"/>
  <c r="BF1575" i="9"/>
  <c r="BG1575" i="9"/>
  <c r="BH1575" i="9"/>
  <c r="BI1575" i="9"/>
  <c r="BJ1575" i="9"/>
  <c r="BK1575" i="9"/>
  <c r="B1576" i="9"/>
  <c r="BL1576" i="9" s="1"/>
  <c r="C1576" i="9"/>
  <c r="D1576" i="9"/>
  <c r="F1576" i="9" s="1"/>
  <c r="E1576" i="9"/>
  <c r="G1576" i="9"/>
  <c r="H1576" i="9"/>
  <c r="I1576" i="9"/>
  <c r="J1576" i="9"/>
  <c r="K1576" i="9"/>
  <c r="L1576" i="9"/>
  <c r="M1576" i="9"/>
  <c r="N1576" i="9"/>
  <c r="O1576" i="9"/>
  <c r="P1576" i="9"/>
  <c r="Q1576" i="9"/>
  <c r="R1576" i="9"/>
  <c r="S1576" i="9"/>
  <c r="T1576" i="9"/>
  <c r="U1576" i="9"/>
  <c r="V1576" i="9"/>
  <c r="W1576" i="9"/>
  <c r="X1576" i="9"/>
  <c r="Y1576" i="9"/>
  <c r="Z1576" i="9"/>
  <c r="AA1576" i="9"/>
  <c r="AB1576" i="9"/>
  <c r="AC1576" i="9"/>
  <c r="AD1576" i="9"/>
  <c r="AE1576" i="9"/>
  <c r="AF1576" i="9"/>
  <c r="AG1576" i="9"/>
  <c r="AH1576" i="9"/>
  <c r="AI1576" i="9"/>
  <c r="AJ1576" i="9"/>
  <c r="AK1576" i="9"/>
  <c r="AL1576" i="9"/>
  <c r="AM1576" i="9"/>
  <c r="AN1576" i="9"/>
  <c r="AO1576" i="9"/>
  <c r="AP1576" i="9"/>
  <c r="AQ1576" i="9"/>
  <c r="AR1576" i="9"/>
  <c r="AS1576" i="9"/>
  <c r="AT1576" i="9"/>
  <c r="AU1576" i="9"/>
  <c r="AV1576" i="9"/>
  <c r="AW1576" i="9"/>
  <c r="AX1576" i="9"/>
  <c r="AY1576" i="9"/>
  <c r="AZ1576" i="9"/>
  <c r="BA1576" i="9"/>
  <c r="BB1576" i="9"/>
  <c r="BC1576" i="9"/>
  <c r="BD1576" i="9"/>
  <c r="BE1576" i="9"/>
  <c r="BF1576" i="9"/>
  <c r="BG1576" i="9"/>
  <c r="BH1576" i="9"/>
  <c r="BI1576" i="9"/>
  <c r="BJ1576" i="9"/>
  <c r="BK1576" i="9"/>
  <c r="B1577" i="9"/>
  <c r="BL1577" i="9" s="1"/>
  <c r="C1577" i="9"/>
  <c r="D1577" i="9"/>
  <c r="F1577" i="9" s="1"/>
  <c r="E1577" i="9"/>
  <c r="G1577" i="9"/>
  <c r="H1577" i="9"/>
  <c r="I1577" i="9"/>
  <c r="J1577" i="9"/>
  <c r="K1577" i="9"/>
  <c r="L1577" i="9"/>
  <c r="M1577" i="9"/>
  <c r="N1577" i="9"/>
  <c r="O1577" i="9"/>
  <c r="P1577" i="9"/>
  <c r="Q1577" i="9"/>
  <c r="R1577" i="9"/>
  <c r="S1577" i="9"/>
  <c r="T1577" i="9"/>
  <c r="U1577" i="9"/>
  <c r="V1577" i="9"/>
  <c r="W1577" i="9"/>
  <c r="X1577" i="9"/>
  <c r="Y1577" i="9"/>
  <c r="Z1577" i="9"/>
  <c r="AA1577" i="9"/>
  <c r="AB1577" i="9"/>
  <c r="AC1577" i="9"/>
  <c r="AD1577" i="9"/>
  <c r="AE1577" i="9"/>
  <c r="AF1577" i="9"/>
  <c r="AG1577" i="9"/>
  <c r="AH1577" i="9"/>
  <c r="AI1577" i="9"/>
  <c r="AJ1577" i="9"/>
  <c r="AK1577" i="9"/>
  <c r="AL1577" i="9"/>
  <c r="AM1577" i="9"/>
  <c r="AN1577" i="9"/>
  <c r="AO1577" i="9"/>
  <c r="AP1577" i="9"/>
  <c r="AQ1577" i="9"/>
  <c r="AR1577" i="9"/>
  <c r="AS1577" i="9"/>
  <c r="AT1577" i="9"/>
  <c r="AU1577" i="9"/>
  <c r="AV1577" i="9"/>
  <c r="AW1577" i="9"/>
  <c r="AX1577" i="9"/>
  <c r="AY1577" i="9"/>
  <c r="AZ1577" i="9"/>
  <c r="BA1577" i="9"/>
  <c r="BB1577" i="9"/>
  <c r="BC1577" i="9"/>
  <c r="BD1577" i="9"/>
  <c r="BE1577" i="9"/>
  <c r="BF1577" i="9"/>
  <c r="BG1577" i="9"/>
  <c r="BH1577" i="9"/>
  <c r="BI1577" i="9"/>
  <c r="BJ1577" i="9"/>
  <c r="BK1577" i="9"/>
  <c r="B1578" i="9"/>
  <c r="BM1578" i="9" s="1"/>
  <c r="C1578" i="9"/>
  <c r="D1578" i="9"/>
  <c r="F1578" i="9" s="1"/>
  <c r="E1578" i="9"/>
  <c r="G1578" i="9"/>
  <c r="H1578" i="9"/>
  <c r="I1578" i="9"/>
  <c r="J1578" i="9"/>
  <c r="K1578" i="9"/>
  <c r="L1578" i="9"/>
  <c r="M1578" i="9"/>
  <c r="N1578" i="9"/>
  <c r="O1578" i="9"/>
  <c r="P1578" i="9"/>
  <c r="Q1578" i="9"/>
  <c r="R1578" i="9"/>
  <c r="S1578" i="9"/>
  <c r="T1578" i="9"/>
  <c r="U1578" i="9"/>
  <c r="V1578" i="9"/>
  <c r="W1578" i="9"/>
  <c r="X1578" i="9"/>
  <c r="Y1578" i="9"/>
  <c r="Z1578" i="9"/>
  <c r="AA1578" i="9"/>
  <c r="AB1578" i="9"/>
  <c r="AC1578" i="9"/>
  <c r="AD1578" i="9"/>
  <c r="AE1578" i="9"/>
  <c r="AF1578" i="9"/>
  <c r="AG1578" i="9"/>
  <c r="AH1578" i="9"/>
  <c r="AI1578" i="9"/>
  <c r="AJ1578" i="9"/>
  <c r="AK1578" i="9"/>
  <c r="AL1578" i="9"/>
  <c r="AM1578" i="9"/>
  <c r="AN1578" i="9"/>
  <c r="AO1578" i="9"/>
  <c r="AP1578" i="9"/>
  <c r="AQ1578" i="9"/>
  <c r="AR1578" i="9"/>
  <c r="AS1578" i="9"/>
  <c r="AT1578" i="9"/>
  <c r="AU1578" i="9"/>
  <c r="AV1578" i="9"/>
  <c r="AW1578" i="9"/>
  <c r="AX1578" i="9"/>
  <c r="AY1578" i="9"/>
  <c r="AZ1578" i="9"/>
  <c r="BA1578" i="9"/>
  <c r="BB1578" i="9"/>
  <c r="BC1578" i="9"/>
  <c r="BD1578" i="9"/>
  <c r="BE1578" i="9"/>
  <c r="BF1578" i="9"/>
  <c r="BG1578" i="9"/>
  <c r="BH1578" i="9"/>
  <c r="BI1578" i="9"/>
  <c r="BJ1578" i="9"/>
  <c r="BK1578" i="9"/>
  <c r="B1579" i="9"/>
  <c r="BO1579" i="9" s="1"/>
  <c r="C1579" i="9"/>
  <c r="D1579" i="9"/>
  <c r="F1579" i="9" s="1"/>
  <c r="E1579" i="9"/>
  <c r="G1579" i="9"/>
  <c r="H1579" i="9"/>
  <c r="I1579" i="9"/>
  <c r="J1579" i="9"/>
  <c r="K1579" i="9"/>
  <c r="L1579" i="9"/>
  <c r="M1579" i="9"/>
  <c r="N1579" i="9"/>
  <c r="O1579" i="9"/>
  <c r="P1579" i="9"/>
  <c r="Q1579" i="9"/>
  <c r="R1579" i="9"/>
  <c r="S1579" i="9"/>
  <c r="T1579" i="9"/>
  <c r="U1579" i="9"/>
  <c r="V1579" i="9"/>
  <c r="W1579" i="9"/>
  <c r="X1579" i="9"/>
  <c r="Y1579" i="9"/>
  <c r="Z1579" i="9"/>
  <c r="AA1579" i="9"/>
  <c r="AB1579" i="9"/>
  <c r="AC1579" i="9"/>
  <c r="AD1579" i="9"/>
  <c r="AE1579" i="9"/>
  <c r="AF1579" i="9"/>
  <c r="AG1579" i="9"/>
  <c r="AH1579" i="9"/>
  <c r="AI1579" i="9"/>
  <c r="AJ1579" i="9"/>
  <c r="AK1579" i="9"/>
  <c r="AL1579" i="9"/>
  <c r="AM1579" i="9"/>
  <c r="AN1579" i="9"/>
  <c r="AO1579" i="9"/>
  <c r="AP1579" i="9"/>
  <c r="AQ1579" i="9"/>
  <c r="AR1579" i="9"/>
  <c r="AS1579" i="9"/>
  <c r="AT1579" i="9"/>
  <c r="AU1579" i="9"/>
  <c r="AV1579" i="9"/>
  <c r="AW1579" i="9"/>
  <c r="AX1579" i="9"/>
  <c r="AY1579" i="9"/>
  <c r="AZ1579" i="9"/>
  <c r="BA1579" i="9"/>
  <c r="BB1579" i="9"/>
  <c r="BC1579" i="9"/>
  <c r="BD1579" i="9"/>
  <c r="BE1579" i="9"/>
  <c r="BF1579" i="9"/>
  <c r="BG1579" i="9"/>
  <c r="BH1579" i="9"/>
  <c r="BI1579" i="9"/>
  <c r="BJ1579" i="9"/>
  <c r="BK1579" i="9"/>
  <c r="B1580" i="9"/>
  <c r="C1580" i="9"/>
  <c r="D1580" i="9"/>
  <c r="F1580" i="9" s="1"/>
  <c r="E1580" i="9"/>
  <c r="G1580" i="9"/>
  <c r="H1580" i="9"/>
  <c r="I1580" i="9"/>
  <c r="J1580" i="9"/>
  <c r="K1580" i="9"/>
  <c r="L1580" i="9"/>
  <c r="M1580" i="9"/>
  <c r="N1580" i="9"/>
  <c r="O1580" i="9"/>
  <c r="P1580" i="9"/>
  <c r="Q1580" i="9"/>
  <c r="R1580" i="9"/>
  <c r="S1580" i="9"/>
  <c r="T1580" i="9"/>
  <c r="U1580" i="9"/>
  <c r="V1580" i="9"/>
  <c r="W1580" i="9"/>
  <c r="X1580" i="9"/>
  <c r="Y1580" i="9"/>
  <c r="Z1580" i="9"/>
  <c r="AA1580" i="9"/>
  <c r="AB1580" i="9"/>
  <c r="AC1580" i="9"/>
  <c r="AD1580" i="9"/>
  <c r="AE1580" i="9"/>
  <c r="AF1580" i="9"/>
  <c r="AG1580" i="9"/>
  <c r="AH1580" i="9"/>
  <c r="AI1580" i="9"/>
  <c r="AJ1580" i="9"/>
  <c r="AK1580" i="9"/>
  <c r="AL1580" i="9"/>
  <c r="AM1580" i="9"/>
  <c r="AN1580" i="9"/>
  <c r="AO1580" i="9"/>
  <c r="AP1580" i="9"/>
  <c r="AQ1580" i="9"/>
  <c r="AR1580" i="9"/>
  <c r="AS1580" i="9"/>
  <c r="AT1580" i="9"/>
  <c r="AU1580" i="9"/>
  <c r="AV1580" i="9"/>
  <c r="AW1580" i="9"/>
  <c r="AX1580" i="9"/>
  <c r="AY1580" i="9"/>
  <c r="AZ1580" i="9"/>
  <c r="BA1580" i="9"/>
  <c r="BB1580" i="9"/>
  <c r="BC1580" i="9"/>
  <c r="BD1580" i="9"/>
  <c r="BE1580" i="9"/>
  <c r="BF1580" i="9"/>
  <c r="BG1580" i="9"/>
  <c r="BH1580" i="9"/>
  <c r="BI1580" i="9"/>
  <c r="BJ1580" i="9"/>
  <c r="BK1580" i="9"/>
  <c r="B1581" i="9"/>
  <c r="BL1581" i="9" s="1"/>
  <c r="C1581" i="9"/>
  <c r="D1581" i="9"/>
  <c r="F1581" i="9" s="1"/>
  <c r="E1581" i="9"/>
  <c r="G1581" i="9"/>
  <c r="H1581" i="9"/>
  <c r="I1581" i="9"/>
  <c r="J1581" i="9"/>
  <c r="K1581" i="9"/>
  <c r="L1581" i="9"/>
  <c r="M1581" i="9"/>
  <c r="N1581" i="9"/>
  <c r="O1581" i="9"/>
  <c r="P1581" i="9"/>
  <c r="Q1581" i="9"/>
  <c r="R1581" i="9"/>
  <c r="S1581" i="9"/>
  <c r="T1581" i="9"/>
  <c r="U1581" i="9"/>
  <c r="V1581" i="9"/>
  <c r="W1581" i="9"/>
  <c r="X1581" i="9"/>
  <c r="Y1581" i="9"/>
  <c r="Z1581" i="9"/>
  <c r="AA1581" i="9"/>
  <c r="AB1581" i="9"/>
  <c r="AC1581" i="9"/>
  <c r="AD1581" i="9"/>
  <c r="AE1581" i="9"/>
  <c r="AF1581" i="9"/>
  <c r="AG1581" i="9"/>
  <c r="AH1581" i="9"/>
  <c r="AI1581" i="9"/>
  <c r="AJ1581" i="9"/>
  <c r="AK1581" i="9"/>
  <c r="AL1581" i="9"/>
  <c r="AM1581" i="9"/>
  <c r="AN1581" i="9"/>
  <c r="AO1581" i="9"/>
  <c r="AP1581" i="9"/>
  <c r="AQ1581" i="9"/>
  <c r="AR1581" i="9"/>
  <c r="AS1581" i="9"/>
  <c r="AT1581" i="9"/>
  <c r="AU1581" i="9"/>
  <c r="AV1581" i="9"/>
  <c r="AW1581" i="9"/>
  <c r="AX1581" i="9"/>
  <c r="AY1581" i="9"/>
  <c r="AZ1581" i="9"/>
  <c r="BA1581" i="9"/>
  <c r="BB1581" i="9"/>
  <c r="BC1581" i="9"/>
  <c r="BD1581" i="9"/>
  <c r="BE1581" i="9"/>
  <c r="BF1581" i="9"/>
  <c r="BG1581" i="9"/>
  <c r="BH1581" i="9"/>
  <c r="BI1581" i="9"/>
  <c r="BJ1581" i="9"/>
  <c r="BK1581" i="9"/>
  <c r="B1582" i="9"/>
  <c r="BL1582" i="9" s="1"/>
  <c r="C1582" i="9"/>
  <c r="D1582" i="9"/>
  <c r="F1582" i="9" s="1"/>
  <c r="E1582" i="9"/>
  <c r="G1582" i="9"/>
  <c r="H1582" i="9"/>
  <c r="I1582" i="9"/>
  <c r="J1582" i="9"/>
  <c r="K1582" i="9"/>
  <c r="L1582" i="9"/>
  <c r="M1582" i="9"/>
  <c r="N1582" i="9"/>
  <c r="O1582" i="9"/>
  <c r="P1582" i="9"/>
  <c r="Q1582" i="9"/>
  <c r="R1582" i="9"/>
  <c r="S1582" i="9"/>
  <c r="T1582" i="9"/>
  <c r="U1582" i="9"/>
  <c r="V1582" i="9"/>
  <c r="W1582" i="9"/>
  <c r="X1582" i="9"/>
  <c r="Y1582" i="9"/>
  <c r="Z1582" i="9"/>
  <c r="AA1582" i="9"/>
  <c r="AB1582" i="9"/>
  <c r="AC1582" i="9"/>
  <c r="AD1582" i="9"/>
  <c r="AE1582" i="9"/>
  <c r="AF1582" i="9"/>
  <c r="AG1582" i="9"/>
  <c r="AH1582" i="9"/>
  <c r="AI1582" i="9"/>
  <c r="AJ1582" i="9"/>
  <c r="AK1582" i="9"/>
  <c r="AL1582" i="9"/>
  <c r="AM1582" i="9"/>
  <c r="AN1582" i="9"/>
  <c r="AO1582" i="9"/>
  <c r="AP1582" i="9"/>
  <c r="AQ1582" i="9"/>
  <c r="AR1582" i="9"/>
  <c r="AS1582" i="9"/>
  <c r="AT1582" i="9"/>
  <c r="AU1582" i="9"/>
  <c r="AV1582" i="9"/>
  <c r="AW1582" i="9"/>
  <c r="AX1582" i="9"/>
  <c r="AY1582" i="9"/>
  <c r="AZ1582" i="9"/>
  <c r="BA1582" i="9"/>
  <c r="BB1582" i="9"/>
  <c r="BC1582" i="9"/>
  <c r="BD1582" i="9"/>
  <c r="BE1582" i="9"/>
  <c r="BF1582" i="9"/>
  <c r="BG1582" i="9"/>
  <c r="BH1582" i="9"/>
  <c r="BI1582" i="9"/>
  <c r="BJ1582" i="9"/>
  <c r="BK1582" i="9"/>
  <c r="B1583" i="9"/>
  <c r="C1583" i="9"/>
  <c r="D1583" i="9"/>
  <c r="F1583" i="9" s="1"/>
  <c r="E1583" i="9"/>
  <c r="G1583" i="9"/>
  <c r="H1583" i="9"/>
  <c r="I1583" i="9"/>
  <c r="J1583" i="9"/>
  <c r="K1583" i="9"/>
  <c r="L1583" i="9"/>
  <c r="M1583" i="9"/>
  <c r="N1583" i="9"/>
  <c r="O1583" i="9"/>
  <c r="P1583" i="9"/>
  <c r="Q1583" i="9"/>
  <c r="R1583" i="9"/>
  <c r="S1583" i="9"/>
  <c r="T1583" i="9"/>
  <c r="U1583" i="9"/>
  <c r="V1583" i="9"/>
  <c r="W1583" i="9"/>
  <c r="X1583" i="9"/>
  <c r="Y1583" i="9"/>
  <c r="Z1583" i="9"/>
  <c r="AA1583" i="9"/>
  <c r="AB1583" i="9"/>
  <c r="AC1583" i="9"/>
  <c r="AD1583" i="9"/>
  <c r="AE1583" i="9"/>
  <c r="AF1583" i="9"/>
  <c r="AG1583" i="9"/>
  <c r="AH1583" i="9"/>
  <c r="AI1583" i="9"/>
  <c r="AJ1583" i="9"/>
  <c r="AK1583" i="9"/>
  <c r="AL1583" i="9"/>
  <c r="AM1583" i="9"/>
  <c r="AN1583" i="9"/>
  <c r="AO1583" i="9"/>
  <c r="AP1583" i="9"/>
  <c r="AQ1583" i="9"/>
  <c r="AR1583" i="9"/>
  <c r="AS1583" i="9"/>
  <c r="AT1583" i="9"/>
  <c r="AU1583" i="9"/>
  <c r="AV1583" i="9"/>
  <c r="AW1583" i="9"/>
  <c r="AX1583" i="9"/>
  <c r="AY1583" i="9"/>
  <c r="AZ1583" i="9"/>
  <c r="BA1583" i="9"/>
  <c r="BB1583" i="9"/>
  <c r="BC1583" i="9"/>
  <c r="BD1583" i="9"/>
  <c r="BE1583" i="9"/>
  <c r="BF1583" i="9"/>
  <c r="BG1583" i="9"/>
  <c r="BH1583" i="9"/>
  <c r="BI1583" i="9"/>
  <c r="BJ1583" i="9"/>
  <c r="BK1583" i="9"/>
  <c r="B1584" i="9"/>
  <c r="BM1584" i="9" s="1"/>
  <c r="C1584" i="9"/>
  <c r="D1584" i="9"/>
  <c r="F1584" i="9" s="1"/>
  <c r="E1584" i="9"/>
  <c r="G1584" i="9"/>
  <c r="H1584" i="9"/>
  <c r="I1584" i="9"/>
  <c r="J1584" i="9"/>
  <c r="K1584" i="9"/>
  <c r="L1584" i="9"/>
  <c r="M1584" i="9"/>
  <c r="N1584" i="9"/>
  <c r="O1584" i="9"/>
  <c r="P1584" i="9"/>
  <c r="Q1584" i="9"/>
  <c r="R1584" i="9"/>
  <c r="S1584" i="9"/>
  <c r="T1584" i="9"/>
  <c r="U1584" i="9"/>
  <c r="V1584" i="9"/>
  <c r="W1584" i="9"/>
  <c r="X1584" i="9"/>
  <c r="Y1584" i="9"/>
  <c r="Z1584" i="9"/>
  <c r="AA1584" i="9"/>
  <c r="AB1584" i="9"/>
  <c r="AC1584" i="9"/>
  <c r="AD1584" i="9"/>
  <c r="AE1584" i="9"/>
  <c r="AF1584" i="9"/>
  <c r="AG1584" i="9"/>
  <c r="AH1584" i="9"/>
  <c r="AI1584" i="9"/>
  <c r="AJ1584" i="9"/>
  <c r="AK1584" i="9"/>
  <c r="AL1584" i="9"/>
  <c r="AM1584" i="9"/>
  <c r="AN1584" i="9"/>
  <c r="AO1584" i="9"/>
  <c r="AP1584" i="9"/>
  <c r="AQ1584" i="9"/>
  <c r="AR1584" i="9"/>
  <c r="AS1584" i="9"/>
  <c r="AT1584" i="9"/>
  <c r="AU1584" i="9"/>
  <c r="AV1584" i="9"/>
  <c r="AW1584" i="9"/>
  <c r="AX1584" i="9"/>
  <c r="AY1584" i="9"/>
  <c r="AZ1584" i="9"/>
  <c r="BA1584" i="9"/>
  <c r="BB1584" i="9"/>
  <c r="BC1584" i="9"/>
  <c r="BD1584" i="9"/>
  <c r="BE1584" i="9"/>
  <c r="BF1584" i="9"/>
  <c r="BG1584" i="9"/>
  <c r="BH1584" i="9"/>
  <c r="BI1584" i="9"/>
  <c r="BJ1584" i="9"/>
  <c r="BK1584" i="9"/>
  <c r="B1585" i="9"/>
  <c r="BL1585" i="9" s="1"/>
  <c r="C1585" i="9"/>
  <c r="D1585" i="9"/>
  <c r="F1585" i="9" s="1"/>
  <c r="E1585" i="9"/>
  <c r="G1585" i="9"/>
  <c r="H1585" i="9"/>
  <c r="I1585" i="9"/>
  <c r="J1585" i="9"/>
  <c r="K1585" i="9"/>
  <c r="L1585" i="9"/>
  <c r="M1585" i="9"/>
  <c r="N1585" i="9"/>
  <c r="O1585" i="9"/>
  <c r="P1585" i="9"/>
  <c r="Q1585" i="9"/>
  <c r="R1585" i="9"/>
  <c r="S1585" i="9"/>
  <c r="T1585" i="9"/>
  <c r="U1585" i="9"/>
  <c r="V1585" i="9"/>
  <c r="W1585" i="9"/>
  <c r="X1585" i="9"/>
  <c r="Y1585" i="9"/>
  <c r="Z1585" i="9"/>
  <c r="AA1585" i="9"/>
  <c r="AB1585" i="9"/>
  <c r="AC1585" i="9"/>
  <c r="AD1585" i="9"/>
  <c r="AE1585" i="9"/>
  <c r="AF1585" i="9"/>
  <c r="AG1585" i="9"/>
  <c r="AH1585" i="9"/>
  <c r="AI1585" i="9"/>
  <c r="AJ1585" i="9"/>
  <c r="AK1585" i="9"/>
  <c r="AL1585" i="9"/>
  <c r="AM1585" i="9"/>
  <c r="AN1585" i="9"/>
  <c r="AO1585" i="9"/>
  <c r="AP1585" i="9"/>
  <c r="AQ1585" i="9"/>
  <c r="AR1585" i="9"/>
  <c r="AS1585" i="9"/>
  <c r="AT1585" i="9"/>
  <c r="AU1585" i="9"/>
  <c r="AV1585" i="9"/>
  <c r="AW1585" i="9"/>
  <c r="AX1585" i="9"/>
  <c r="AY1585" i="9"/>
  <c r="AZ1585" i="9"/>
  <c r="BA1585" i="9"/>
  <c r="BB1585" i="9"/>
  <c r="BC1585" i="9"/>
  <c r="BD1585" i="9"/>
  <c r="BE1585" i="9"/>
  <c r="BF1585" i="9"/>
  <c r="BG1585" i="9"/>
  <c r="BH1585" i="9"/>
  <c r="BI1585" i="9"/>
  <c r="BJ1585" i="9"/>
  <c r="BK1585" i="9"/>
  <c r="B1586" i="9"/>
  <c r="C1586" i="9"/>
  <c r="D1586" i="9"/>
  <c r="F1586" i="9" s="1"/>
  <c r="E1586" i="9"/>
  <c r="G1586" i="9"/>
  <c r="H1586" i="9"/>
  <c r="I1586" i="9"/>
  <c r="J1586" i="9"/>
  <c r="K1586" i="9"/>
  <c r="L1586" i="9"/>
  <c r="M1586" i="9"/>
  <c r="N1586" i="9"/>
  <c r="O1586" i="9"/>
  <c r="P1586" i="9"/>
  <c r="Q1586" i="9"/>
  <c r="R1586" i="9"/>
  <c r="S1586" i="9"/>
  <c r="T1586" i="9"/>
  <c r="U1586" i="9"/>
  <c r="V1586" i="9"/>
  <c r="W1586" i="9"/>
  <c r="X1586" i="9"/>
  <c r="Y1586" i="9"/>
  <c r="Z1586" i="9"/>
  <c r="AA1586" i="9"/>
  <c r="AB1586" i="9"/>
  <c r="AC1586" i="9"/>
  <c r="AD1586" i="9"/>
  <c r="AE1586" i="9"/>
  <c r="AF1586" i="9"/>
  <c r="AG1586" i="9"/>
  <c r="AH1586" i="9"/>
  <c r="AI1586" i="9"/>
  <c r="AJ1586" i="9"/>
  <c r="AK1586" i="9"/>
  <c r="AL1586" i="9"/>
  <c r="AM1586" i="9"/>
  <c r="AN1586" i="9"/>
  <c r="AO1586" i="9"/>
  <c r="AP1586" i="9"/>
  <c r="AQ1586" i="9"/>
  <c r="AR1586" i="9"/>
  <c r="AS1586" i="9"/>
  <c r="AT1586" i="9"/>
  <c r="AU1586" i="9"/>
  <c r="AV1586" i="9"/>
  <c r="AW1586" i="9"/>
  <c r="AX1586" i="9"/>
  <c r="AY1586" i="9"/>
  <c r="AZ1586" i="9"/>
  <c r="BA1586" i="9"/>
  <c r="BB1586" i="9"/>
  <c r="BC1586" i="9"/>
  <c r="BD1586" i="9"/>
  <c r="BE1586" i="9"/>
  <c r="BF1586" i="9"/>
  <c r="BG1586" i="9"/>
  <c r="BH1586" i="9"/>
  <c r="BI1586" i="9"/>
  <c r="BJ1586" i="9"/>
  <c r="BK1586" i="9"/>
  <c r="B1587" i="9"/>
  <c r="BL1587" i="9" s="1"/>
  <c r="C1587" i="9"/>
  <c r="D1587" i="9"/>
  <c r="F1587" i="9" s="1"/>
  <c r="E1587" i="9"/>
  <c r="G1587" i="9"/>
  <c r="H1587" i="9"/>
  <c r="I1587" i="9"/>
  <c r="J1587" i="9"/>
  <c r="K1587" i="9"/>
  <c r="L1587" i="9"/>
  <c r="M1587" i="9"/>
  <c r="N1587" i="9"/>
  <c r="O1587" i="9"/>
  <c r="P1587" i="9"/>
  <c r="Q1587" i="9"/>
  <c r="R1587" i="9"/>
  <c r="S1587" i="9"/>
  <c r="T1587" i="9"/>
  <c r="U1587" i="9"/>
  <c r="V1587" i="9"/>
  <c r="W1587" i="9"/>
  <c r="X1587" i="9"/>
  <c r="Y1587" i="9"/>
  <c r="Z1587" i="9"/>
  <c r="AA1587" i="9"/>
  <c r="AB1587" i="9"/>
  <c r="AC1587" i="9"/>
  <c r="AD1587" i="9"/>
  <c r="AE1587" i="9"/>
  <c r="AF1587" i="9"/>
  <c r="AG1587" i="9"/>
  <c r="AH1587" i="9"/>
  <c r="AI1587" i="9"/>
  <c r="AJ1587" i="9"/>
  <c r="AK1587" i="9"/>
  <c r="AL1587" i="9"/>
  <c r="AM1587" i="9"/>
  <c r="AN1587" i="9"/>
  <c r="AO1587" i="9"/>
  <c r="AP1587" i="9"/>
  <c r="AQ1587" i="9"/>
  <c r="AR1587" i="9"/>
  <c r="AS1587" i="9"/>
  <c r="AT1587" i="9"/>
  <c r="AU1587" i="9"/>
  <c r="AV1587" i="9"/>
  <c r="AW1587" i="9"/>
  <c r="AX1587" i="9"/>
  <c r="AY1587" i="9"/>
  <c r="AZ1587" i="9"/>
  <c r="BA1587" i="9"/>
  <c r="BB1587" i="9"/>
  <c r="BC1587" i="9"/>
  <c r="BD1587" i="9"/>
  <c r="BE1587" i="9"/>
  <c r="BF1587" i="9"/>
  <c r="BG1587" i="9"/>
  <c r="BH1587" i="9"/>
  <c r="BI1587" i="9"/>
  <c r="BJ1587" i="9"/>
  <c r="BK1587" i="9"/>
  <c r="B1588" i="9"/>
  <c r="BM1588" i="9" s="1"/>
  <c r="C1588" i="9"/>
  <c r="D1588" i="9"/>
  <c r="F1588" i="9" s="1"/>
  <c r="E1588" i="9"/>
  <c r="G1588" i="9"/>
  <c r="H1588" i="9"/>
  <c r="I1588" i="9"/>
  <c r="J1588" i="9"/>
  <c r="K1588" i="9"/>
  <c r="L1588" i="9"/>
  <c r="M1588" i="9"/>
  <c r="N1588" i="9"/>
  <c r="O1588" i="9"/>
  <c r="P1588" i="9"/>
  <c r="Q1588" i="9"/>
  <c r="R1588" i="9"/>
  <c r="S1588" i="9"/>
  <c r="T1588" i="9"/>
  <c r="U1588" i="9"/>
  <c r="V1588" i="9"/>
  <c r="W1588" i="9"/>
  <c r="X1588" i="9"/>
  <c r="Y1588" i="9"/>
  <c r="Z1588" i="9"/>
  <c r="AA1588" i="9"/>
  <c r="AB1588" i="9"/>
  <c r="AC1588" i="9"/>
  <c r="AD1588" i="9"/>
  <c r="AE1588" i="9"/>
  <c r="AF1588" i="9"/>
  <c r="AG1588" i="9"/>
  <c r="AH1588" i="9"/>
  <c r="AI1588" i="9"/>
  <c r="AJ1588" i="9"/>
  <c r="AK1588" i="9"/>
  <c r="AL1588" i="9"/>
  <c r="AM1588" i="9"/>
  <c r="AN1588" i="9"/>
  <c r="AO1588" i="9"/>
  <c r="AP1588" i="9"/>
  <c r="AQ1588" i="9"/>
  <c r="AR1588" i="9"/>
  <c r="AS1588" i="9"/>
  <c r="AT1588" i="9"/>
  <c r="AU1588" i="9"/>
  <c r="AV1588" i="9"/>
  <c r="AW1588" i="9"/>
  <c r="AX1588" i="9"/>
  <c r="AY1588" i="9"/>
  <c r="AZ1588" i="9"/>
  <c r="BA1588" i="9"/>
  <c r="BB1588" i="9"/>
  <c r="BC1588" i="9"/>
  <c r="BD1588" i="9"/>
  <c r="BE1588" i="9"/>
  <c r="BF1588" i="9"/>
  <c r="BG1588" i="9"/>
  <c r="BH1588" i="9"/>
  <c r="BI1588" i="9"/>
  <c r="BJ1588" i="9"/>
  <c r="BK1588" i="9"/>
  <c r="B1589" i="9"/>
  <c r="BO1589" i="9" s="1"/>
  <c r="C1589" i="9"/>
  <c r="D1589" i="9"/>
  <c r="F1589" i="9" s="1"/>
  <c r="E1589" i="9"/>
  <c r="G1589" i="9"/>
  <c r="H1589" i="9"/>
  <c r="I1589" i="9"/>
  <c r="J1589" i="9"/>
  <c r="K1589" i="9"/>
  <c r="L1589" i="9"/>
  <c r="M1589" i="9"/>
  <c r="N1589" i="9"/>
  <c r="O1589" i="9"/>
  <c r="P1589" i="9"/>
  <c r="Q1589" i="9"/>
  <c r="R1589" i="9"/>
  <c r="S1589" i="9"/>
  <c r="T1589" i="9"/>
  <c r="U1589" i="9"/>
  <c r="V1589" i="9"/>
  <c r="W1589" i="9"/>
  <c r="X1589" i="9"/>
  <c r="Y1589" i="9"/>
  <c r="Z1589" i="9"/>
  <c r="AA1589" i="9"/>
  <c r="AB1589" i="9"/>
  <c r="AC1589" i="9"/>
  <c r="AD1589" i="9"/>
  <c r="AE1589" i="9"/>
  <c r="AF1589" i="9"/>
  <c r="AG1589" i="9"/>
  <c r="AH1589" i="9"/>
  <c r="AI1589" i="9"/>
  <c r="AJ1589" i="9"/>
  <c r="AK1589" i="9"/>
  <c r="AL1589" i="9"/>
  <c r="AM1589" i="9"/>
  <c r="AN1589" i="9"/>
  <c r="AO1589" i="9"/>
  <c r="AP1589" i="9"/>
  <c r="AQ1589" i="9"/>
  <c r="AR1589" i="9"/>
  <c r="AS1589" i="9"/>
  <c r="AT1589" i="9"/>
  <c r="AU1589" i="9"/>
  <c r="AV1589" i="9"/>
  <c r="AW1589" i="9"/>
  <c r="AX1589" i="9"/>
  <c r="AY1589" i="9"/>
  <c r="AZ1589" i="9"/>
  <c r="BA1589" i="9"/>
  <c r="BB1589" i="9"/>
  <c r="BC1589" i="9"/>
  <c r="BD1589" i="9"/>
  <c r="BE1589" i="9"/>
  <c r="BF1589" i="9"/>
  <c r="BG1589" i="9"/>
  <c r="BH1589" i="9"/>
  <c r="BI1589" i="9"/>
  <c r="BJ1589" i="9"/>
  <c r="BK1589" i="9"/>
  <c r="B1590" i="9"/>
  <c r="C1590" i="9"/>
  <c r="D1590" i="9"/>
  <c r="F1590" i="9" s="1"/>
  <c r="E1590" i="9"/>
  <c r="G1590" i="9"/>
  <c r="H1590" i="9"/>
  <c r="I1590" i="9"/>
  <c r="J1590" i="9"/>
  <c r="K1590" i="9"/>
  <c r="L1590" i="9"/>
  <c r="M1590" i="9"/>
  <c r="N1590" i="9"/>
  <c r="O1590" i="9"/>
  <c r="P1590" i="9"/>
  <c r="Q1590" i="9"/>
  <c r="R1590" i="9"/>
  <c r="S1590" i="9"/>
  <c r="T1590" i="9"/>
  <c r="U1590" i="9"/>
  <c r="V1590" i="9"/>
  <c r="W1590" i="9"/>
  <c r="X1590" i="9"/>
  <c r="Y1590" i="9"/>
  <c r="Z1590" i="9"/>
  <c r="AA1590" i="9"/>
  <c r="AB1590" i="9"/>
  <c r="AC1590" i="9"/>
  <c r="AD1590" i="9"/>
  <c r="AE1590" i="9"/>
  <c r="AF1590" i="9"/>
  <c r="AG1590" i="9"/>
  <c r="AH1590" i="9"/>
  <c r="AI1590" i="9"/>
  <c r="AJ1590" i="9"/>
  <c r="AK1590" i="9"/>
  <c r="AL1590" i="9"/>
  <c r="AM1590" i="9"/>
  <c r="AN1590" i="9"/>
  <c r="AO1590" i="9"/>
  <c r="AP1590" i="9"/>
  <c r="AQ1590" i="9"/>
  <c r="AR1590" i="9"/>
  <c r="AS1590" i="9"/>
  <c r="AT1590" i="9"/>
  <c r="AU1590" i="9"/>
  <c r="AV1590" i="9"/>
  <c r="AW1590" i="9"/>
  <c r="AX1590" i="9"/>
  <c r="AY1590" i="9"/>
  <c r="AZ1590" i="9"/>
  <c r="BA1590" i="9"/>
  <c r="BB1590" i="9"/>
  <c r="BC1590" i="9"/>
  <c r="BD1590" i="9"/>
  <c r="BE1590" i="9"/>
  <c r="BF1590" i="9"/>
  <c r="BG1590" i="9"/>
  <c r="BH1590" i="9"/>
  <c r="BI1590" i="9"/>
  <c r="BJ1590" i="9"/>
  <c r="BK1590" i="9"/>
  <c r="B1591" i="9"/>
  <c r="BL1591" i="9" s="1"/>
  <c r="C1591" i="9"/>
  <c r="D1591" i="9"/>
  <c r="F1591" i="9" s="1"/>
  <c r="E1591" i="9"/>
  <c r="G1591" i="9"/>
  <c r="H1591" i="9"/>
  <c r="I1591" i="9"/>
  <c r="J1591" i="9"/>
  <c r="K1591" i="9"/>
  <c r="L1591" i="9"/>
  <c r="M1591" i="9"/>
  <c r="N1591" i="9"/>
  <c r="O1591" i="9"/>
  <c r="P1591" i="9"/>
  <c r="Q1591" i="9"/>
  <c r="R1591" i="9"/>
  <c r="S1591" i="9"/>
  <c r="T1591" i="9"/>
  <c r="U1591" i="9"/>
  <c r="V1591" i="9"/>
  <c r="W1591" i="9"/>
  <c r="X1591" i="9"/>
  <c r="Y1591" i="9"/>
  <c r="Z1591" i="9"/>
  <c r="AA1591" i="9"/>
  <c r="AB1591" i="9"/>
  <c r="AC1591" i="9"/>
  <c r="AD1591" i="9"/>
  <c r="AE1591" i="9"/>
  <c r="AF1591" i="9"/>
  <c r="AG1591" i="9"/>
  <c r="AH1591" i="9"/>
  <c r="AI1591" i="9"/>
  <c r="AJ1591" i="9"/>
  <c r="AK1591" i="9"/>
  <c r="AL1591" i="9"/>
  <c r="AM1591" i="9"/>
  <c r="AN1591" i="9"/>
  <c r="AO1591" i="9"/>
  <c r="AP1591" i="9"/>
  <c r="AQ1591" i="9"/>
  <c r="AR1591" i="9"/>
  <c r="AS1591" i="9"/>
  <c r="AT1591" i="9"/>
  <c r="AU1591" i="9"/>
  <c r="AV1591" i="9"/>
  <c r="AW1591" i="9"/>
  <c r="AX1591" i="9"/>
  <c r="AY1591" i="9"/>
  <c r="AZ1591" i="9"/>
  <c r="BA1591" i="9"/>
  <c r="BB1591" i="9"/>
  <c r="BC1591" i="9"/>
  <c r="BD1591" i="9"/>
  <c r="BE1591" i="9"/>
  <c r="BF1591" i="9"/>
  <c r="BG1591" i="9"/>
  <c r="BH1591" i="9"/>
  <c r="BI1591" i="9"/>
  <c r="BJ1591" i="9"/>
  <c r="BK1591" i="9"/>
  <c r="B1592" i="9"/>
  <c r="BL1592" i="9" s="1"/>
  <c r="C1592" i="9"/>
  <c r="D1592" i="9"/>
  <c r="F1592" i="9" s="1"/>
  <c r="E1592" i="9"/>
  <c r="G1592" i="9"/>
  <c r="H1592" i="9"/>
  <c r="I1592" i="9"/>
  <c r="J1592" i="9"/>
  <c r="K1592" i="9"/>
  <c r="L1592" i="9"/>
  <c r="M1592" i="9"/>
  <c r="N1592" i="9"/>
  <c r="O1592" i="9"/>
  <c r="P1592" i="9"/>
  <c r="Q1592" i="9"/>
  <c r="R1592" i="9"/>
  <c r="S1592" i="9"/>
  <c r="T1592" i="9"/>
  <c r="U1592" i="9"/>
  <c r="V1592" i="9"/>
  <c r="W1592" i="9"/>
  <c r="X1592" i="9"/>
  <c r="Y1592" i="9"/>
  <c r="Z1592" i="9"/>
  <c r="AA1592" i="9"/>
  <c r="AB1592" i="9"/>
  <c r="AC1592" i="9"/>
  <c r="AD1592" i="9"/>
  <c r="AE1592" i="9"/>
  <c r="AF1592" i="9"/>
  <c r="AG1592" i="9"/>
  <c r="AH1592" i="9"/>
  <c r="AI1592" i="9"/>
  <c r="AJ1592" i="9"/>
  <c r="AK1592" i="9"/>
  <c r="AL1592" i="9"/>
  <c r="AM1592" i="9"/>
  <c r="AN1592" i="9"/>
  <c r="AO1592" i="9"/>
  <c r="AP1592" i="9"/>
  <c r="AQ1592" i="9"/>
  <c r="AR1592" i="9"/>
  <c r="AS1592" i="9"/>
  <c r="AT1592" i="9"/>
  <c r="AU1592" i="9"/>
  <c r="AV1592" i="9"/>
  <c r="AW1592" i="9"/>
  <c r="AX1592" i="9"/>
  <c r="AY1592" i="9"/>
  <c r="AZ1592" i="9"/>
  <c r="BA1592" i="9"/>
  <c r="BB1592" i="9"/>
  <c r="BC1592" i="9"/>
  <c r="BD1592" i="9"/>
  <c r="BE1592" i="9"/>
  <c r="BF1592" i="9"/>
  <c r="BG1592" i="9"/>
  <c r="BH1592" i="9"/>
  <c r="BI1592" i="9"/>
  <c r="BJ1592" i="9"/>
  <c r="BK1592" i="9"/>
  <c r="B1593" i="9"/>
  <c r="BM1593" i="9" s="1"/>
  <c r="C1593" i="9"/>
  <c r="D1593" i="9"/>
  <c r="F1593" i="9" s="1"/>
  <c r="E1593" i="9"/>
  <c r="G1593" i="9"/>
  <c r="H1593" i="9"/>
  <c r="I1593" i="9"/>
  <c r="J1593" i="9"/>
  <c r="K1593" i="9"/>
  <c r="L1593" i="9"/>
  <c r="M1593" i="9"/>
  <c r="N1593" i="9"/>
  <c r="O1593" i="9"/>
  <c r="P1593" i="9"/>
  <c r="Q1593" i="9"/>
  <c r="R1593" i="9"/>
  <c r="S1593" i="9"/>
  <c r="T1593" i="9"/>
  <c r="U1593" i="9"/>
  <c r="V1593" i="9"/>
  <c r="W1593" i="9"/>
  <c r="X1593" i="9"/>
  <c r="Y1593" i="9"/>
  <c r="Z1593" i="9"/>
  <c r="AA1593" i="9"/>
  <c r="AB1593" i="9"/>
  <c r="AC1593" i="9"/>
  <c r="AD1593" i="9"/>
  <c r="AE1593" i="9"/>
  <c r="AF1593" i="9"/>
  <c r="AG1593" i="9"/>
  <c r="AH1593" i="9"/>
  <c r="AI1593" i="9"/>
  <c r="AJ1593" i="9"/>
  <c r="AK1593" i="9"/>
  <c r="AL1593" i="9"/>
  <c r="AM1593" i="9"/>
  <c r="AN1593" i="9"/>
  <c r="AO1593" i="9"/>
  <c r="AP1593" i="9"/>
  <c r="AQ1593" i="9"/>
  <c r="AR1593" i="9"/>
  <c r="AS1593" i="9"/>
  <c r="AT1593" i="9"/>
  <c r="AU1593" i="9"/>
  <c r="AV1593" i="9"/>
  <c r="AW1593" i="9"/>
  <c r="AX1593" i="9"/>
  <c r="AY1593" i="9"/>
  <c r="AZ1593" i="9"/>
  <c r="BA1593" i="9"/>
  <c r="BB1593" i="9"/>
  <c r="BC1593" i="9"/>
  <c r="BD1593" i="9"/>
  <c r="BE1593" i="9"/>
  <c r="BF1593" i="9"/>
  <c r="BG1593" i="9"/>
  <c r="BH1593" i="9"/>
  <c r="BI1593" i="9"/>
  <c r="BJ1593" i="9"/>
  <c r="BK1593" i="9"/>
  <c r="B1594" i="9"/>
  <c r="BM1594" i="9" s="1"/>
  <c r="C1594" i="9"/>
  <c r="D1594" i="9"/>
  <c r="F1594" i="9" s="1"/>
  <c r="E1594" i="9"/>
  <c r="G1594" i="9"/>
  <c r="H1594" i="9"/>
  <c r="I1594" i="9"/>
  <c r="J1594" i="9"/>
  <c r="K1594" i="9"/>
  <c r="L1594" i="9"/>
  <c r="M1594" i="9"/>
  <c r="N1594" i="9"/>
  <c r="O1594" i="9"/>
  <c r="P1594" i="9"/>
  <c r="Q1594" i="9"/>
  <c r="R1594" i="9"/>
  <c r="S1594" i="9"/>
  <c r="T1594" i="9"/>
  <c r="U1594" i="9"/>
  <c r="V1594" i="9"/>
  <c r="W1594" i="9"/>
  <c r="X1594" i="9"/>
  <c r="Y1594" i="9"/>
  <c r="Z1594" i="9"/>
  <c r="AA1594" i="9"/>
  <c r="AB1594" i="9"/>
  <c r="AC1594" i="9"/>
  <c r="AD1594" i="9"/>
  <c r="AE1594" i="9"/>
  <c r="AF1594" i="9"/>
  <c r="AG1594" i="9"/>
  <c r="AH1594" i="9"/>
  <c r="AI1594" i="9"/>
  <c r="AJ1594" i="9"/>
  <c r="AK1594" i="9"/>
  <c r="AL1594" i="9"/>
  <c r="AM1594" i="9"/>
  <c r="AN1594" i="9"/>
  <c r="AO1594" i="9"/>
  <c r="AP1594" i="9"/>
  <c r="AQ1594" i="9"/>
  <c r="AR1594" i="9"/>
  <c r="AS1594" i="9"/>
  <c r="AT1594" i="9"/>
  <c r="AU1594" i="9"/>
  <c r="AV1594" i="9"/>
  <c r="AW1594" i="9"/>
  <c r="AX1594" i="9"/>
  <c r="AY1594" i="9"/>
  <c r="AZ1594" i="9"/>
  <c r="BA1594" i="9"/>
  <c r="BB1594" i="9"/>
  <c r="BC1594" i="9"/>
  <c r="BD1594" i="9"/>
  <c r="BE1594" i="9"/>
  <c r="BF1594" i="9"/>
  <c r="BG1594" i="9"/>
  <c r="BH1594" i="9"/>
  <c r="BI1594" i="9"/>
  <c r="BJ1594" i="9"/>
  <c r="BK1594" i="9"/>
  <c r="B1595" i="9"/>
  <c r="C1595" i="9"/>
  <c r="D1595" i="9"/>
  <c r="F1595" i="9" s="1"/>
  <c r="E1595" i="9"/>
  <c r="G1595" i="9"/>
  <c r="H1595" i="9"/>
  <c r="I1595" i="9"/>
  <c r="J1595" i="9"/>
  <c r="K1595" i="9"/>
  <c r="L1595" i="9"/>
  <c r="M1595" i="9"/>
  <c r="N1595" i="9"/>
  <c r="O1595" i="9"/>
  <c r="P1595" i="9"/>
  <c r="Q1595" i="9"/>
  <c r="R1595" i="9"/>
  <c r="S1595" i="9"/>
  <c r="T1595" i="9"/>
  <c r="U1595" i="9"/>
  <c r="V1595" i="9"/>
  <c r="W1595" i="9"/>
  <c r="X1595" i="9"/>
  <c r="Y1595" i="9"/>
  <c r="Z1595" i="9"/>
  <c r="AA1595" i="9"/>
  <c r="AB1595" i="9"/>
  <c r="AC1595" i="9"/>
  <c r="AD1595" i="9"/>
  <c r="AE1595" i="9"/>
  <c r="AF1595" i="9"/>
  <c r="AG1595" i="9"/>
  <c r="AH1595" i="9"/>
  <c r="AI1595" i="9"/>
  <c r="AJ1595" i="9"/>
  <c r="AK1595" i="9"/>
  <c r="AL1595" i="9"/>
  <c r="AM1595" i="9"/>
  <c r="AN1595" i="9"/>
  <c r="AO1595" i="9"/>
  <c r="AP1595" i="9"/>
  <c r="AQ1595" i="9"/>
  <c r="AR1595" i="9"/>
  <c r="AS1595" i="9"/>
  <c r="AT1595" i="9"/>
  <c r="AU1595" i="9"/>
  <c r="AV1595" i="9"/>
  <c r="AW1595" i="9"/>
  <c r="AX1595" i="9"/>
  <c r="AY1595" i="9"/>
  <c r="AZ1595" i="9"/>
  <c r="BA1595" i="9"/>
  <c r="BB1595" i="9"/>
  <c r="BC1595" i="9"/>
  <c r="BD1595" i="9"/>
  <c r="BE1595" i="9"/>
  <c r="BF1595" i="9"/>
  <c r="BG1595" i="9"/>
  <c r="BH1595" i="9"/>
  <c r="BI1595" i="9"/>
  <c r="BJ1595" i="9"/>
  <c r="BK1595" i="9"/>
  <c r="B1596" i="9"/>
  <c r="BO1596" i="9" s="1"/>
  <c r="C1596" i="9"/>
  <c r="D1596" i="9"/>
  <c r="F1596" i="9" s="1"/>
  <c r="E1596" i="9"/>
  <c r="G1596" i="9"/>
  <c r="H1596" i="9"/>
  <c r="I1596" i="9"/>
  <c r="J1596" i="9"/>
  <c r="K1596" i="9"/>
  <c r="L1596" i="9"/>
  <c r="M1596" i="9"/>
  <c r="N1596" i="9"/>
  <c r="O1596" i="9"/>
  <c r="P1596" i="9"/>
  <c r="Q1596" i="9"/>
  <c r="R1596" i="9"/>
  <c r="S1596" i="9"/>
  <c r="T1596" i="9"/>
  <c r="U1596" i="9"/>
  <c r="V1596" i="9"/>
  <c r="W1596" i="9"/>
  <c r="X1596" i="9"/>
  <c r="Y1596" i="9"/>
  <c r="Z1596" i="9"/>
  <c r="AA1596" i="9"/>
  <c r="AB1596" i="9"/>
  <c r="AC1596" i="9"/>
  <c r="AD1596" i="9"/>
  <c r="AE1596" i="9"/>
  <c r="AF1596" i="9"/>
  <c r="AG1596" i="9"/>
  <c r="AH1596" i="9"/>
  <c r="AI1596" i="9"/>
  <c r="AJ1596" i="9"/>
  <c r="AK1596" i="9"/>
  <c r="AL1596" i="9"/>
  <c r="AM1596" i="9"/>
  <c r="AN1596" i="9"/>
  <c r="AO1596" i="9"/>
  <c r="AP1596" i="9"/>
  <c r="AQ1596" i="9"/>
  <c r="AR1596" i="9"/>
  <c r="AS1596" i="9"/>
  <c r="AT1596" i="9"/>
  <c r="AU1596" i="9"/>
  <c r="AV1596" i="9"/>
  <c r="AW1596" i="9"/>
  <c r="AX1596" i="9"/>
  <c r="AY1596" i="9"/>
  <c r="AZ1596" i="9"/>
  <c r="BA1596" i="9"/>
  <c r="BB1596" i="9"/>
  <c r="BC1596" i="9"/>
  <c r="BD1596" i="9"/>
  <c r="BE1596" i="9"/>
  <c r="BF1596" i="9"/>
  <c r="BG1596" i="9"/>
  <c r="BH1596" i="9"/>
  <c r="BI1596" i="9"/>
  <c r="BJ1596" i="9"/>
  <c r="BK1596" i="9"/>
  <c r="B1597" i="9"/>
  <c r="BL1597" i="9" s="1"/>
  <c r="C1597" i="9"/>
  <c r="D1597" i="9"/>
  <c r="F1597" i="9" s="1"/>
  <c r="E1597" i="9"/>
  <c r="G1597" i="9"/>
  <c r="H1597" i="9"/>
  <c r="I1597" i="9"/>
  <c r="J1597" i="9"/>
  <c r="K1597" i="9"/>
  <c r="L1597" i="9"/>
  <c r="M1597" i="9"/>
  <c r="N1597" i="9"/>
  <c r="O1597" i="9"/>
  <c r="P1597" i="9"/>
  <c r="Q1597" i="9"/>
  <c r="R1597" i="9"/>
  <c r="S1597" i="9"/>
  <c r="T1597" i="9"/>
  <c r="U1597" i="9"/>
  <c r="V1597" i="9"/>
  <c r="W1597" i="9"/>
  <c r="X1597" i="9"/>
  <c r="Y1597" i="9"/>
  <c r="Z1597" i="9"/>
  <c r="AA1597" i="9"/>
  <c r="AB1597" i="9"/>
  <c r="AC1597" i="9"/>
  <c r="AD1597" i="9"/>
  <c r="AE1597" i="9"/>
  <c r="AF1597" i="9"/>
  <c r="AG1597" i="9"/>
  <c r="AH1597" i="9"/>
  <c r="AI1597" i="9"/>
  <c r="AJ1597" i="9"/>
  <c r="AK1597" i="9"/>
  <c r="AL1597" i="9"/>
  <c r="AM1597" i="9"/>
  <c r="AN1597" i="9"/>
  <c r="AO1597" i="9"/>
  <c r="AP1597" i="9"/>
  <c r="AQ1597" i="9"/>
  <c r="AR1597" i="9"/>
  <c r="AS1597" i="9"/>
  <c r="AT1597" i="9"/>
  <c r="AU1597" i="9"/>
  <c r="AV1597" i="9"/>
  <c r="AW1597" i="9"/>
  <c r="AX1597" i="9"/>
  <c r="AY1597" i="9"/>
  <c r="AZ1597" i="9"/>
  <c r="BA1597" i="9"/>
  <c r="BB1597" i="9"/>
  <c r="BC1597" i="9"/>
  <c r="BD1597" i="9"/>
  <c r="BE1597" i="9"/>
  <c r="BF1597" i="9"/>
  <c r="BG1597" i="9"/>
  <c r="BH1597" i="9"/>
  <c r="BI1597" i="9"/>
  <c r="BJ1597" i="9"/>
  <c r="BK1597" i="9"/>
  <c r="B1598" i="9"/>
  <c r="C1598" i="9"/>
  <c r="D1598" i="9"/>
  <c r="F1598" i="9" s="1"/>
  <c r="E1598" i="9"/>
  <c r="G1598" i="9"/>
  <c r="H1598" i="9"/>
  <c r="I1598" i="9"/>
  <c r="J1598" i="9"/>
  <c r="K1598" i="9"/>
  <c r="L1598" i="9"/>
  <c r="M1598" i="9"/>
  <c r="N1598" i="9"/>
  <c r="O1598" i="9"/>
  <c r="P1598" i="9"/>
  <c r="Q1598" i="9"/>
  <c r="R1598" i="9"/>
  <c r="S1598" i="9"/>
  <c r="T1598" i="9"/>
  <c r="U1598" i="9"/>
  <c r="V1598" i="9"/>
  <c r="W1598" i="9"/>
  <c r="X1598" i="9"/>
  <c r="Y1598" i="9"/>
  <c r="Z1598" i="9"/>
  <c r="AA1598" i="9"/>
  <c r="AB1598" i="9"/>
  <c r="AC1598" i="9"/>
  <c r="AD1598" i="9"/>
  <c r="AE1598" i="9"/>
  <c r="AF1598" i="9"/>
  <c r="AG1598" i="9"/>
  <c r="AH1598" i="9"/>
  <c r="AI1598" i="9"/>
  <c r="AJ1598" i="9"/>
  <c r="AK1598" i="9"/>
  <c r="AL1598" i="9"/>
  <c r="AM1598" i="9"/>
  <c r="AN1598" i="9"/>
  <c r="AO1598" i="9"/>
  <c r="AP1598" i="9"/>
  <c r="AQ1598" i="9"/>
  <c r="AR1598" i="9"/>
  <c r="AS1598" i="9"/>
  <c r="AT1598" i="9"/>
  <c r="AU1598" i="9"/>
  <c r="AV1598" i="9"/>
  <c r="AW1598" i="9"/>
  <c r="AX1598" i="9"/>
  <c r="AY1598" i="9"/>
  <c r="AZ1598" i="9"/>
  <c r="BA1598" i="9"/>
  <c r="BB1598" i="9"/>
  <c r="BC1598" i="9"/>
  <c r="BD1598" i="9"/>
  <c r="BE1598" i="9"/>
  <c r="BF1598" i="9"/>
  <c r="BG1598" i="9"/>
  <c r="BH1598" i="9"/>
  <c r="BI1598" i="9"/>
  <c r="BJ1598" i="9"/>
  <c r="BK1598" i="9"/>
  <c r="B1599" i="9"/>
  <c r="C1599" i="9"/>
  <c r="D1599" i="9"/>
  <c r="F1599" i="9" s="1"/>
  <c r="E1599" i="9"/>
  <c r="G1599" i="9"/>
  <c r="H1599" i="9"/>
  <c r="I1599" i="9"/>
  <c r="J1599" i="9"/>
  <c r="K1599" i="9"/>
  <c r="L1599" i="9"/>
  <c r="M1599" i="9"/>
  <c r="N1599" i="9"/>
  <c r="O1599" i="9"/>
  <c r="P1599" i="9"/>
  <c r="Q1599" i="9"/>
  <c r="R1599" i="9"/>
  <c r="S1599" i="9"/>
  <c r="T1599" i="9"/>
  <c r="U1599" i="9"/>
  <c r="V1599" i="9"/>
  <c r="W1599" i="9"/>
  <c r="X1599" i="9"/>
  <c r="Y1599" i="9"/>
  <c r="Z1599" i="9"/>
  <c r="AA1599" i="9"/>
  <c r="AB1599" i="9"/>
  <c r="AC1599" i="9"/>
  <c r="AD1599" i="9"/>
  <c r="AE1599" i="9"/>
  <c r="AF1599" i="9"/>
  <c r="AG1599" i="9"/>
  <c r="AH1599" i="9"/>
  <c r="AI1599" i="9"/>
  <c r="AJ1599" i="9"/>
  <c r="AK1599" i="9"/>
  <c r="AL1599" i="9"/>
  <c r="AM1599" i="9"/>
  <c r="AN1599" i="9"/>
  <c r="AO1599" i="9"/>
  <c r="AP1599" i="9"/>
  <c r="AQ1599" i="9"/>
  <c r="AR1599" i="9"/>
  <c r="AS1599" i="9"/>
  <c r="AT1599" i="9"/>
  <c r="AU1599" i="9"/>
  <c r="AV1599" i="9"/>
  <c r="AW1599" i="9"/>
  <c r="AX1599" i="9"/>
  <c r="AY1599" i="9"/>
  <c r="AZ1599" i="9"/>
  <c r="BA1599" i="9"/>
  <c r="BB1599" i="9"/>
  <c r="BC1599" i="9"/>
  <c r="BD1599" i="9"/>
  <c r="BE1599" i="9"/>
  <c r="BF1599" i="9"/>
  <c r="BG1599" i="9"/>
  <c r="BH1599" i="9"/>
  <c r="BI1599" i="9"/>
  <c r="BJ1599" i="9"/>
  <c r="BK1599" i="9"/>
  <c r="B1600" i="9"/>
  <c r="C1600" i="9"/>
  <c r="D1600" i="9"/>
  <c r="F1600" i="9" s="1"/>
  <c r="E1600" i="9"/>
  <c r="G1600" i="9"/>
  <c r="H1600" i="9"/>
  <c r="I1600" i="9"/>
  <c r="J1600" i="9"/>
  <c r="K1600" i="9"/>
  <c r="L1600" i="9"/>
  <c r="M1600" i="9"/>
  <c r="N1600" i="9"/>
  <c r="O1600" i="9"/>
  <c r="P1600" i="9"/>
  <c r="Q1600" i="9"/>
  <c r="R1600" i="9"/>
  <c r="S1600" i="9"/>
  <c r="T1600" i="9"/>
  <c r="U1600" i="9"/>
  <c r="V1600" i="9"/>
  <c r="W1600" i="9"/>
  <c r="X1600" i="9"/>
  <c r="Y1600" i="9"/>
  <c r="Z1600" i="9"/>
  <c r="AA1600" i="9"/>
  <c r="AB1600" i="9"/>
  <c r="AC1600" i="9"/>
  <c r="AD1600" i="9"/>
  <c r="AE1600" i="9"/>
  <c r="AF1600" i="9"/>
  <c r="AG1600" i="9"/>
  <c r="AH1600" i="9"/>
  <c r="AI1600" i="9"/>
  <c r="AJ1600" i="9"/>
  <c r="AK1600" i="9"/>
  <c r="AL1600" i="9"/>
  <c r="AM1600" i="9"/>
  <c r="AN1600" i="9"/>
  <c r="AO1600" i="9"/>
  <c r="AP1600" i="9"/>
  <c r="AQ1600" i="9"/>
  <c r="AR1600" i="9"/>
  <c r="AS1600" i="9"/>
  <c r="AT1600" i="9"/>
  <c r="AU1600" i="9"/>
  <c r="AV1600" i="9"/>
  <c r="AW1600" i="9"/>
  <c r="AX1600" i="9"/>
  <c r="AY1600" i="9"/>
  <c r="AZ1600" i="9"/>
  <c r="BA1600" i="9"/>
  <c r="BB1600" i="9"/>
  <c r="BC1600" i="9"/>
  <c r="BD1600" i="9"/>
  <c r="BE1600" i="9"/>
  <c r="BF1600" i="9"/>
  <c r="BG1600" i="9"/>
  <c r="BH1600" i="9"/>
  <c r="BI1600" i="9"/>
  <c r="BJ1600" i="9"/>
  <c r="BK1600" i="9"/>
  <c r="B1601" i="9"/>
  <c r="C1601" i="9"/>
  <c r="D1601" i="9"/>
  <c r="F1601" i="9" s="1"/>
  <c r="E1601" i="9"/>
  <c r="G1601" i="9"/>
  <c r="H1601" i="9"/>
  <c r="I1601" i="9"/>
  <c r="J1601" i="9"/>
  <c r="K1601" i="9"/>
  <c r="L1601" i="9"/>
  <c r="M1601" i="9"/>
  <c r="N1601" i="9"/>
  <c r="O1601" i="9"/>
  <c r="P1601" i="9"/>
  <c r="Q1601" i="9"/>
  <c r="R1601" i="9"/>
  <c r="S1601" i="9"/>
  <c r="T1601" i="9"/>
  <c r="U1601" i="9"/>
  <c r="V1601" i="9"/>
  <c r="W1601" i="9"/>
  <c r="X1601" i="9"/>
  <c r="Y1601" i="9"/>
  <c r="Z1601" i="9"/>
  <c r="AA1601" i="9"/>
  <c r="AB1601" i="9"/>
  <c r="AC1601" i="9"/>
  <c r="AD1601" i="9"/>
  <c r="AE1601" i="9"/>
  <c r="AF1601" i="9"/>
  <c r="AG1601" i="9"/>
  <c r="AH1601" i="9"/>
  <c r="AI1601" i="9"/>
  <c r="AJ1601" i="9"/>
  <c r="AK1601" i="9"/>
  <c r="AL1601" i="9"/>
  <c r="AM1601" i="9"/>
  <c r="AN1601" i="9"/>
  <c r="AO1601" i="9"/>
  <c r="AP1601" i="9"/>
  <c r="AQ1601" i="9"/>
  <c r="AR1601" i="9"/>
  <c r="AS1601" i="9"/>
  <c r="AT1601" i="9"/>
  <c r="AU1601" i="9"/>
  <c r="AV1601" i="9"/>
  <c r="AW1601" i="9"/>
  <c r="AX1601" i="9"/>
  <c r="AY1601" i="9"/>
  <c r="AZ1601" i="9"/>
  <c r="BA1601" i="9"/>
  <c r="BB1601" i="9"/>
  <c r="BC1601" i="9"/>
  <c r="BD1601" i="9"/>
  <c r="BE1601" i="9"/>
  <c r="BF1601" i="9"/>
  <c r="BG1601" i="9"/>
  <c r="BH1601" i="9"/>
  <c r="BI1601" i="9"/>
  <c r="BJ1601" i="9"/>
  <c r="BK1601" i="9"/>
  <c r="B1602" i="9"/>
  <c r="BL1602" i="9" s="1"/>
  <c r="C1602" i="9"/>
  <c r="D1602" i="9"/>
  <c r="F1602" i="9" s="1"/>
  <c r="E1602" i="9"/>
  <c r="G1602" i="9"/>
  <c r="H1602" i="9"/>
  <c r="I1602" i="9"/>
  <c r="J1602" i="9"/>
  <c r="K1602" i="9"/>
  <c r="L1602" i="9"/>
  <c r="M1602" i="9"/>
  <c r="N1602" i="9"/>
  <c r="O1602" i="9"/>
  <c r="P1602" i="9"/>
  <c r="Q1602" i="9"/>
  <c r="R1602" i="9"/>
  <c r="S1602" i="9"/>
  <c r="T1602" i="9"/>
  <c r="U1602" i="9"/>
  <c r="V1602" i="9"/>
  <c r="W1602" i="9"/>
  <c r="X1602" i="9"/>
  <c r="Y1602" i="9"/>
  <c r="Z1602" i="9"/>
  <c r="AA1602" i="9"/>
  <c r="AB1602" i="9"/>
  <c r="AC1602" i="9"/>
  <c r="AD1602" i="9"/>
  <c r="AE1602" i="9"/>
  <c r="AF1602" i="9"/>
  <c r="AG1602" i="9"/>
  <c r="AH1602" i="9"/>
  <c r="AI1602" i="9"/>
  <c r="AJ1602" i="9"/>
  <c r="AK1602" i="9"/>
  <c r="AL1602" i="9"/>
  <c r="AM1602" i="9"/>
  <c r="AN1602" i="9"/>
  <c r="AO1602" i="9"/>
  <c r="AP1602" i="9"/>
  <c r="AQ1602" i="9"/>
  <c r="AR1602" i="9"/>
  <c r="AS1602" i="9"/>
  <c r="AT1602" i="9"/>
  <c r="AU1602" i="9"/>
  <c r="AV1602" i="9"/>
  <c r="AW1602" i="9"/>
  <c r="AX1602" i="9"/>
  <c r="AY1602" i="9"/>
  <c r="AZ1602" i="9"/>
  <c r="BA1602" i="9"/>
  <c r="BB1602" i="9"/>
  <c r="BC1602" i="9"/>
  <c r="BD1602" i="9"/>
  <c r="BE1602" i="9"/>
  <c r="BF1602" i="9"/>
  <c r="BG1602" i="9"/>
  <c r="BH1602" i="9"/>
  <c r="BI1602" i="9"/>
  <c r="BJ1602" i="9"/>
  <c r="BK1602" i="9"/>
  <c r="B1603" i="9"/>
  <c r="BM1603" i="9" s="1"/>
  <c r="C1603" i="9"/>
  <c r="D1603" i="9"/>
  <c r="F1603" i="9" s="1"/>
  <c r="E1603" i="9"/>
  <c r="G1603" i="9"/>
  <c r="H1603" i="9"/>
  <c r="I1603" i="9"/>
  <c r="J1603" i="9"/>
  <c r="K1603" i="9"/>
  <c r="L1603" i="9"/>
  <c r="M1603" i="9"/>
  <c r="N1603" i="9"/>
  <c r="O1603" i="9"/>
  <c r="P1603" i="9"/>
  <c r="Q1603" i="9"/>
  <c r="R1603" i="9"/>
  <c r="S1603" i="9"/>
  <c r="T1603" i="9"/>
  <c r="U1603" i="9"/>
  <c r="V1603" i="9"/>
  <c r="W1603" i="9"/>
  <c r="X1603" i="9"/>
  <c r="Y1603" i="9"/>
  <c r="Z1603" i="9"/>
  <c r="AA1603" i="9"/>
  <c r="AB1603" i="9"/>
  <c r="AC1603" i="9"/>
  <c r="AD1603" i="9"/>
  <c r="AE1603" i="9"/>
  <c r="AF1603" i="9"/>
  <c r="AG1603" i="9"/>
  <c r="AH1603" i="9"/>
  <c r="AI1603" i="9"/>
  <c r="AJ1603" i="9"/>
  <c r="AK1603" i="9"/>
  <c r="AL1603" i="9"/>
  <c r="AM1603" i="9"/>
  <c r="AN1603" i="9"/>
  <c r="AO1603" i="9"/>
  <c r="AP1603" i="9"/>
  <c r="AQ1603" i="9"/>
  <c r="AR1603" i="9"/>
  <c r="AS1603" i="9"/>
  <c r="AT1603" i="9"/>
  <c r="AU1603" i="9"/>
  <c r="AV1603" i="9"/>
  <c r="AW1603" i="9"/>
  <c r="AX1603" i="9"/>
  <c r="AY1603" i="9"/>
  <c r="AZ1603" i="9"/>
  <c r="BA1603" i="9"/>
  <c r="BB1603" i="9"/>
  <c r="BC1603" i="9"/>
  <c r="BD1603" i="9"/>
  <c r="BE1603" i="9"/>
  <c r="BF1603" i="9"/>
  <c r="BG1603" i="9"/>
  <c r="BH1603" i="9"/>
  <c r="BI1603" i="9"/>
  <c r="BJ1603" i="9"/>
  <c r="BK1603" i="9"/>
  <c r="B1604" i="9"/>
  <c r="C1604" i="9"/>
  <c r="D1604" i="9"/>
  <c r="F1604" i="9" s="1"/>
  <c r="E1604" i="9"/>
  <c r="G1604" i="9"/>
  <c r="H1604" i="9"/>
  <c r="I1604" i="9"/>
  <c r="J1604" i="9"/>
  <c r="K1604" i="9"/>
  <c r="L1604" i="9"/>
  <c r="M1604" i="9"/>
  <c r="N1604" i="9"/>
  <c r="O1604" i="9"/>
  <c r="P1604" i="9"/>
  <c r="Q1604" i="9"/>
  <c r="R1604" i="9"/>
  <c r="S1604" i="9"/>
  <c r="T1604" i="9"/>
  <c r="U1604" i="9"/>
  <c r="V1604" i="9"/>
  <c r="W1604" i="9"/>
  <c r="X1604" i="9"/>
  <c r="Y1604" i="9"/>
  <c r="Z1604" i="9"/>
  <c r="AA1604" i="9"/>
  <c r="AB1604" i="9"/>
  <c r="AC1604" i="9"/>
  <c r="AD1604" i="9"/>
  <c r="AE1604" i="9"/>
  <c r="AF1604" i="9"/>
  <c r="AG1604" i="9"/>
  <c r="AH1604" i="9"/>
  <c r="AI1604" i="9"/>
  <c r="AJ1604" i="9"/>
  <c r="AK1604" i="9"/>
  <c r="AL1604" i="9"/>
  <c r="AM1604" i="9"/>
  <c r="AN1604" i="9"/>
  <c r="AO1604" i="9"/>
  <c r="AP1604" i="9"/>
  <c r="AQ1604" i="9"/>
  <c r="AR1604" i="9"/>
  <c r="AS1604" i="9"/>
  <c r="AT1604" i="9"/>
  <c r="AU1604" i="9"/>
  <c r="AV1604" i="9"/>
  <c r="AW1604" i="9"/>
  <c r="AX1604" i="9"/>
  <c r="AY1604" i="9"/>
  <c r="AZ1604" i="9"/>
  <c r="BA1604" i="9"/>
  <c r="BB1604" i="9"/>
  <c r="BC1604" i="9"/>
  <c r="BD1604" i="9"/>
  <c r="BE1604" i="9"/>
  <c r="BF1604" i="9"/>
  <c r="BG1604" i="9"/>
  <c r="BH1604" i="9"/>
  <c r="BI1604" i="9"/>
  <c r="BJ1604" i="9"/>
  <c r="BK1604" i="9"/>
  <c r="B1605" i="9"/>
  <c r="C1605" i="9"/>
  <c r="D1605" i="9"/>
  <c r="F1605" i="9" s="1"/>
  <c r="E1605" i="9"/>
  <c r="G1605" i="9"/>
  <c r="H1605" i="9"/>
  <c r="I1605" i="9"/>
  <c r="J1605" i="9"/>
  <c r="K1605" i="9"/>
  <c r="L1605" i="9"/>
  <c r="M1605" i="9"/>
  <c r="N1605" i="9"/>
  <c r="O1605" i="9"/>
  <c r="P1605" i="9"/>
  <c r="Q1605" i="9"/>
  <c r="R1605" i="9"/>
  <c r="S1605" i="9"/>
  <c r="T1605" i="9"/>
  <c r="U1605" i="9"/>
  <c r="V1605" i="9"/>
  <c r="W1605" i="9"/>
  <c r="X1605" i="9"/>
  <c r="Y1605" i="9"/>
  <c r="Z1605" i="9"/>
  <c r="AA1605" i="9"/>
  <c r="AB1605" i="9"/>
  <c r="AC1605" i="9"/>
  <c r="AD1605" i="9"/>
  <c r="AE1605" i="9"/>
  <c r="AF1605" i="9"/>
  <c r="AG1605" i="9"/>
  <c r="AH1605" i="9"/>
  <c r="AI1605" i="9"/>
  <c r="AJ1605" i="9"/>
  <c r="AK1605" i="9"/>
  <c r="AL1605" i="9"/>
  <c r="AM1605" i="9"/>
  <c r="AN1605" i="9"/>
  <c r="AO1605" i="9"/>
  <c r="AP1605" i="9"/>
  <c r="AQ1605" i="9"/>
  <c r="AR1605" i="9"/>
  <c r="AS1605" i="9"/>
  <c r="AT1605" i="9"/>
  <c r="AU1605" i="9"/>
  <c r="AV1605" i="9"/>
  <c r="AW1605" i="9"/>
  <c r="AX1605" i="9"/>
  <c r="AY1605" i="9"/>
  <c r="AZ1605" i="9"/>
  <c r="BA1605" i="9"/>
  <c r="BB1605" i="9"/>
  <c r="BC1605" i="9"/>
  <c r="BD1605" i="9"/>
  <c r="BE1605" i="9"/>
  <c r="BF1605" i="9"/>
  <c r="BG1605" i="9"/>
  <c r="BH1605" i="9"/>
  <c r="BI1605" i="9"/>
  <c r="BJ1605" i="9"/>
  <c r="BK1605" i="9"/>
  <c r="B1606" i="9"/>
  <c r="C1606" i="9"/>
  <c r="D1606" i="9"/>
  <c r="F1606" i="9" s="1"/>
  <c r="E1606" i="9"/>
  <c r="G1606" i="9"/>
  <c r="H1606" i="9"/>
  <c r="I1606" i="9"/>
  <c r="J1606" i="9"/>
  <c r="K1606" i="9"/>
  <c r="L1606" i="9"/>
  <c r="M1606" i="9"/>
  <c r="N1606" i="9"/>
  <c r="O1606" i="9"/>
  <c r="P1606" i="9"/>
  <c r="Q1606" i="9"/>
  <c r="R1606" i="9"/>
  <c r="S1606" i="9"/>
  <c r="T1606" i="9"/>
  <c r="U1606" i="9"/>
  <c r="V1606" i="9"/>
  <c r="W1606" i="9"/>
  <c r="X1606" i="9"/>
  <c r="Y1606" i="9"/>
  <c r="Z1606" i="9"/>
  <c r="AA1606" i="9"/>
  <c r="AB1606" i="9"/>
  <c r="AC1606" i="9"/>
  <c r="AD1606" i="9"/>
  <c r="AE1606" i="9"/>
  <c r="AF1606" i="9"/>
  <c r="AG1606" i="9"/>
  <c r="AH1606" i="9"/>
  <c r="AI1606" i="9"/>
  <c r="AJ1606" i="9"/>
  <c r="AK1606" i="9"/>
  <c r="AL1606" i="9"/>
  <c r="AM1606" i="9"/>
  <c r="AN1606" i="9"/>
  <c r="AO1606" i="9"/>
  <c r="AP1606" i="9"/>
  <c r="AQ1606" i="9"/>
  <c r="AR1606" i="9"/>
  <c r="AS1606" i="9"/>
  <c r="AT1606" i="9"/>
  <c r="AU1606" i="9"/>
  <c r="AV1606" i="9"/>
  <c r="AW1606" i="9"/>
  <c r="AX1606" i="9"/>
  <c r="AY1606" i="9"/>
  <c r="AZ1606" i="9"/>
  <c r="BA1606" i="9"/>
  <c r="BB1606" i="9"/>
  <c r="BC1606" i="9"/>
  <c r="BD1606" i="9"/>
  <c r="BE1606" i="9"/>
  <c r="BF1606" i="9"/>
  <c r="BG1606" i="9"/>
  <c r="BH1606" i="9"/>
  <c r="BI1606" i="9"/>
  <c r="BJ1606" i="9"/>
  <c r="BK1606" i="9"/>
  <c r="B1607" i="9"/>
  <c r="BL1607" i="9" s="1"/>
  <c r="C1607" i="9"/>
  <c r="D1607" i="9"/>
  <c r="F1607" i="9" s="1"/>
  <c r="E1607" i="9"/>
  <c r="G1607" i="9"/>
  <c r="H1607" i="9"/>
  <c r="I1607" i="9"/>
  <c r="J1607" i="9"/>
  <c r="K1607" i="9"/>
  <c r="L1607" i="9"/>
  <c r="M1607" i="9"/>
  <c r="N1607" i="9"/>
  <c r="O1607" i="9"/>
  <c r="P1607" i="9"/>
  <c r="Q1607" i="9"/>
  <c r="R1607" i="9"/>
  <c r="S1607" i="9"/>
  <c r="T1607" i="9"/>
  <c r="U1607" i="9"/>
  <c r="V1607" i="9"/>
  <c r="W1607" i="9"/>
  <c r="X1607" i="9"/>
  <c r="Y1607" i="9"/>
  <c r="Z1607" i="9"/>
  <c r="AA1607" i="9"/>
  <c r="AB1607" i="9"/>
  <c r="AC1607" i="9"/>
  <c r="AD1607" i="9"/>
  <c r="AE1607" i="9"/>
  <c r="AF1607" i="9"/>
  <c r="AG1607" i="9"/>
  <c r="AH1607" i="9"/>
  <c r="AI1607" i="9"/>
  <c r="AJ1607" i="9"/>
  <c r="AK1607" i="9"/>
  <c r="AL1607" i="9"/>
  <c r="AM1607" i="9"/>
  <c r="AN1607" i="9"/>
  <c r="AO1607" i="9"/>
  <c r="AP1607" i="9"/>
  <c r="AQ1607" i="9"/>
  <c r="AR1607" i="9"/>
  <c r="AS1607" i="9"/>
  <c r="AT1607" i="9"/>
  <c r="AU1607" i="9"/>
  <c r="AV1607" i="9"/>
  <c r="AW1607" i="9"/>
  <c r="AX1607" i="9"/>
  <c r="AY1607" i="9"/>
  <c r="AZ1607" i="9"/>
  <c r="BA1607" i="9"/>
  <c r="BB1607" i="9"/>
  <c r="BC1607" i="9"/>
  <c r="BD1607" i="9"/>
  <c r="BE1607" i="9"/>
  <c r="BF1607" i="9"/>
  <c r="BG1607" i="9"/>
  <c r="BH1607" i="9"/>
  <c r="BI1607" i="9"/>
  <c r="BJ1607" i="9"/>
  <c r="BK1607" i="9"/>
  <c r="B1608" i="9"/>
  <c r="BM1608" i="9" s="1"/>
  <c r="C1608" i="9"/>
  <c r="D1608" i="9"/>
  <c r="F1608" i="9" s="1"/>
  <c r="E1608" i="9"/>
  <c r="G1608" i="9"/>
  <c r="H1608" i="9"/>
  <c r="I1608" i="9"/>
  <c r="J1608" i="9"/>
  <c r="K1608" i="9"/>
  <c r="L1608" i="9"/>
  <c r="M1608" i="9"/>
  <c r="N1608" i="9"/>
  <c r="O1608" i="9"/>
  <c r="P1608" i="9"/>
  <c r="Q1608" i="9"/>
  <c r="R1608" i="9"/>
  <c r="S1608" i="9"/>
  <c r="T1608" i="9"/>
  <c r="U1608" i="9"/>
  <c r="V1608" i="9"/>
  <c r="W1608" i="9"/>
  <c r="X1608" i="9"/>
  <c r="Y1608" i="9"/>
  <c r="Z1608" i="9"/>
  <c r="AA1608" i="9"/>
  <c r="AB1608" i="9"/>
  <c r="AC1608" i="9"/>
  <c r="AD1608" i="9"/>
  <c r="AE1608" i="9"/>
  <c r="AF1608" i="9"/>
  <c r="AG1608" i="9"/>
  <c r="AH1608" i="9"/>
  <c r="AI1608" i="9"/>
  <c r="AJ1608" i="9"/>
  <c r="AK1608" i="9"/>
  <c r="AL1608" i="9"/>
  <c r="AM1608" i="9"/>
  <c r="AN1608" i="9"/>
  <c r="AO1608" i="9"/>
  <c r="AP1608" i="9"/>
  <c r="AQ1608" i="9"/>
  <c r="AR1608" i="9"/>
  <c r="AS1608" i="9"/>
  <c r="AT1608" i="9"/>
  <c r="AU1608" i="9"/>
  <c r="AV1608" i="9"/>
  <c r="AW1608" i="9"/>
  <c r="AX1608" i="9"/>
  <c r="AY1608" i="9"/>
  <c r="AZ1608" i="9"/>
  <c r="BA1608" i="9"/>
  <c r="BB1608" i="9"/>
  <c r="BC1608" i="9"/>
  <c r="BD1608" i="9"/>
  <c r="BE1608" i="9"/>
  <c r="BF1608" i="9"/>
  <c r="BG1608" i="9"/>
  <c r="BH1608" i="9"/>
  <c r="BI1608" i="9"/>
  <c r="BJ1608" i="9"/>
  <c r="BK1608" i="9"/>
  <c r="B1609" i="9"/>
  <c r="BO1609" i="9" s="1"/>
  <c r="C1609" i="9"/>
  <c r="D1609" i="9"/>
  <c r="F1609" i="9" s="1"/>
  <c r="E1609" i="9"/>
  <c r="G1609" i="9"/>
  <c r="H1609" i="9"/>
  <c r="I1609" i="9"/>
  <c r="J1609" i="9"/>
  <c r="K1609" i="9"/>
  <c r="L1609" i="9"/>
  <c r="M1609" i="9"/>
  <c r="N1609" i="9"/>
  <c r="O1609" i="9"/>
  <c r="P1609" i="9"/>
  <c r="Q1609" i="9"/>
  <c r="R1609" i="9"/>
  <c r="S1609" i="9"/>
  <c r="T1609" i="9"/>
  <c r="U1609" i="9"/>
  <c r="V1609" i="9"/>
  <c r="W1609" i="9"/>
  <c r="X1609" i="9"/>
  <c r="Y1609" i="9"/>
  <c r="Z1609" i="9"/>
  <c r="AA1609" i="9"/>
  <c r="AB1609" i="9"/>
  <c r="AC1609" i="9"/>
  <c r="AD1609" i="9"/>
  <c r="AE1609" i="9"/>
  <c r="AF1609" i="9"/>
  <c r="AG1609" i="9"/>
  <c r="AH1609" i="9"/>
  <c r="AI1609" i="9"/>
  <c r="AJ1609" i="9"/>
  <c r="AK1609" i="9"/>
  <c r="AL1609" i="9"/>
  <c r="AM1609" i="9"/>
  <c r="AN1609" i="9"/>
  <c r="AO1609" i="9"/>
  <c r="AP1609" i="9"/>
  <c r="AQ1609" i="9"/>
  <c r="AR1609" i="9"/>
  <c r="AS1609" i="9"/>
  <c r="AT1609" i="9"/>
  <c r="AU1609" i="9"/>
  <c r="AV1609" i="9"/>
  <c r="AW1609" i="9"/>
  <c r="AX1609" i="9"/>
  <c r="AY1609" i="9"/>
  <c r="AZ1609" i="9"/>
  <c r="BA1609" i="9"/>
  <c r="BB1609" i="9"/>
  <c r="BC1609" i="9"/>
  <c r="BD1609" i="9"/>
  <c r="BE1609" i="9"/>
  <c r="BF1609" i="9"/>
  <c r="BG1609" i="9"/>
  <c r="BH1609" i="9"/>
  <c r="BI1609" i="9"/>
  <c r="BJ1609" i="9"/>
  <c r="BK1609" i="9"/>
  <c r="B1610" i="9"/>
  <c r="BO1610" i="9" s="1"/>
  <c r="C1610" i="9"/>
  <c r="D1610" i="9"/>
  <c r="F1610" i="9" s="1"/>
  <c r="E1610" i="9"/>
  <c r="G1610" i="9"/>
  <c r="H1610" i="9"/>
  <c r="I1610" i="9"/>
  <c r="J1610" i="9"/>
  <c r="K1610" i="9"/>
  <c r="L1610" i="9"/>
  <c r="M1610" i="9"/>
  <c r="N1610" i="9"/>
  <c r="O1610" i="9"/>
  <c r="P1610" i="9"/>
  <c r="Q1610" i="9"/>
  <c r="R1610" i="9"/>
  <c r="S1610" i="9"/>
  <c r="T1610" i="9"/>
  <c r="U1610" i="9"/>
  <c r="V1610" i="9"/>
  <c r="W1610" i="9"/>
  <c r="X1610" i="9"/>
  <c r="Y1610" i="9"/>
  <c r="Z1610" i="9"/>
  <c r="AA1610" i="9"/>
  <c r="AB1610" i="9"/>
  <c r="AC1610" i="9"/>
  <c r="AD1610" i="9"/>
  <c r="AE1610" i="9"/>
  <c r="AF1610" i="9"/>
  <c r="AG1610" i="9"/>
  <c r="AH1610" i="9"/>
  <c r="AI1610" i="9"/>
  <c r="AJ1610" i="9"/>
  <c r="AK1610" i="9"/>
  <c r="AL1610" i="9"/>
  <c r="AM1610" i="9"/>
  <c r="AN1610" i="9"/>
  <c r="AO1610" i="9"/>
  <c r="AP1610" i="9"/>
  <c r="AQ1610" i="9"/>
  <c r="AR1610" i="9"/>
  <c r="AS1610" i="9"/>
  <c r="AT1610" i="9"/>
  <c r="AU1610" i="9"/>
  <c r="AV1610" i="9"/>
  <c r="AW1610" i="9"/>
  <c r="AX1610" i="9"/>
  <c r="AY1610" i="9"/>
  <c r="AZ1610" i="9"/>
  <c r="BA1610" i="9"/>
  <c r="BB1610" i="9"/>
  <c r="BC1610" i="9"/>
  <c r="BD1610" i="9"/>
  <c r="BE1610" i="9"/>
  <c r="BF1610" i="9"/>
  <c r="BG1610" i="9"/>
  <c r="BH1610" i="9"/>
  <c r="BI1610" i="9"/>
  <c r="BJ1610" i="9"/>
  <c r="BK1610" i="9"/>
  <c r="B1611" i="9"/>
  <c r="BL1611" i="9" s="1"/>
  <c r="C1611" i="9"/>
  <c r="D1611" i="9"/>
  <c r="F1611" i="9" s="1"/>
  <c r="E1611" i="9"/>
  <c r="G1611" i="9"/>
  <c r="H1611" i="9"/>
  <c r="I1611" i="9"/>
  <c r="J1611" i="9"/>
  <c r="K1611" i="9"/>
  <c r="L1611" i="9"/>
  <c r="M1611" i="9"/>
  <c r="N1611" i="9"/>
  <c r="O1611" i="9"/>
  <c r="P1611" i="9"/>
  <c r="Q1611" i="9"/>
  <c r="R1611" i="9"/>
  <c r="S1611" i="9"/>
  <c r="T1611" i="9"/>
  <c r="U1611" i="9"/>
  <c r="V1611" i="9"/>
  <c r="W1611" i="9"/>
  <c r="X1611" i="9"/>
  <c r="Y1611" i="9"/>
  <c r="Z1611" i="9"/>
  <c r="AA1611" i="9"/>
  <c r="AB1611" i="9"/>
  <c r="AC1611" i="9"/>
  <c r="AD1611" i="9"/>
  <c r="AE1611" i="9"/>
  <c r="AF1611" i="9"/>
  <c r="AG1611" i="9"/>
  <c r="AH1611" i="9"/>
  <c r="AI1611" i="9"/>
  <c r="AJ1611" i="9"/>
  <c r="AK1611" i="9"/>
  <c r="AL1611" i="9"/>
  <c r="AM1611" i="9"/>
  <c r="AN1611" i="9"/>
  <c r="AO1611" i="9"/>
  <c r="AP1611" i="9"/>
  <c r="AQ1611" i="9"/>
  <c r="AR1611" i="9"/>
  <c r="AS1611" i="9"/>
  <c r="AT1611" i="9"/>
  <c r="AU1611" i="9"/>
  <c r="AV1611" i="9"/>
  <c r="AW1611" i="9"/>
  <c r="AX1611" i="9"/>
  <c r="AY1611" i="9"/>
  <c r="AZ1611" i="9"/>
  <c r="BA1611" i="9"/>
  <c r="BB1611" i="9"/>
  <c r="BC1611" i="9"/>
  <c r="BD1611" i="9"/>
  <c r="BE1611" i="9"/>
  <c r="BF1611" i="9"/>
  <c r="BG1611" i="9"/>
  <c r="BH1611" i="9"/>
  <c r="BI1611" i="9"/>
  <c r="BJ1611" i="9"/>
  <c r="BK1611" i="9"/>
  <c r="B1612" i="9"/>
  <c r="BL1612" i="9" s="1"/>
  <c r="C1612" i="9"/>
  <c r="D1612" i="9"/>
  <c r="F1612" i="9" s="1"/>
  <c r="E1612" i="9"/>
  <c r="G1612" i="9"/>
  <c r="H1612" i="9"/>
  <c r="I1612" i="9"/>
  <c r="J1612" i="9"/>
  <c r="K1612" i="9"/>
  <c r="L1612" i="9"/>
  <c r="M1612" i="9"/>
  <c r="N1612" i="9"/>
  <c r="O1612" i="9"/>
  <c r="P1612" i="9"/>
  <c r="Q1612" i="9"/>
  <c r="R1612" i="9"/>
  <c r="S1612" i="9"/>
  <c r="T1612" i="9"/>
  <c r="U1612" i="9"/>
  <c r="V1612" i="9"/>
  <c r="W1612" i="9"/>
  <c r="X1612" i="9"/>
  <c r="Y1612" i="9"/>
  <c r="Z1612" i="9"/>
  <c r="AA1612" i="9"/>
  <c r="AB1612" i="9"/>
  <c r="AC1612" i="9"/>
  <c r="AD1612" i="9"/>
  <c r="AE1612" i="9"/>
  <c r="AF1612" i="9"/>
  <c r="AG1612" i="9"/>
  <c r="AH1612" i="9"/>
  <c r="AI1612" i="9"/>
  <c r="AJ1612" i="9"/>
  <c r="AK1612" i="9"/>
  <c r="AL1612" i="9"/>
  <c r="AM1612" i="9"/>
  <c r="AN1612" i="9"/>
  <c r="AO1612" i="9"/>
  <c r="AP1612" i="9"/>
  <c r="AQ1612" i="9"/>
  <c r="AR1612" i="9"/>
  <c r="AS1612" i="9"/>
  <c r="AT1612" i="9"/>
  <c r="AU1612" i="9"/>
  <c r="AV1612" i="9"/>
  <c r="AW1612" i="9"/>
  <c r="AX1612" i="9"/>
  <c r="AY1612" i="9"/>
  <c r="AZ1612" i="9"/>
  <c r="BA1612" i="9"/>
  <c r="BB1612" i="9"/>
  <c r="BC1612" i="9"/>
  <c r="BD1612" i="9"/>
  <c r="BE1612" i="9"/>
  <c r="BF1612" i="9"/>
  <c r="BG1612" i="9"/>
  <c r="BH1612" i="9"/>
  <c r="BI1612" i="9"/>
  <c r="BJ1612" i="9"/>
  <c r="BK1612" i="9"/>
  <c r="B1613" i="9"/>
  <c r="BM1613" i="9" s="1"/>
  <c r="C1613" i="9"/>
  <c r="D1613" i="9"/>
  <c r="F1613" i="9" s="1"/>
  <c r="E1613" i="9"/>
  <c r="G1613" i="9"/>
  <c r="H1613" i="9"/>
  <c r="I1613" i="9"/>
  <c r="J1613" i="9"/>
  <c r="K1613" i="9"/>
  <c r="L1613" i="9"/>
  <c r="M1613" i="9"/>
  <c r="N1613" i="9"/>
  <c r="O1613" i="9"/>
  <c r="P1613" i="9"/>
  <c r="Q1613" i="9"/>
  <c r="R1613" i="9"/>
  <c r="S1613" i="9"/>
  <c r="T1613" i="9"/>
  <c r="U1613" i="9"/>
  <c r="V1613" i="9"/>
  <c r="W1613" i="9"/>
  <c r="X1613" i="9"/>
  <c r="Y1613" i="9"/>
  <c r="Z1613" i="9"/>
  <c r="AA1613" i="9"/>
  <c r="AB1613" i="9"/>
  <c r="AC1613" i="9"/>
  <c r="AD1613" i="9"/>
  <c r="AE1613" i="9"/>
  <c r="AF1613" i="9"/>
  <c r="AG1613" i="9"/>
  <c r="AH1613" i="9"/>
  <c r="AI1613" i="9"/>
  <c r="AJ1613" i="9"/>
  <c r="AK1613" i="9"/>
  <c r="AL1613" i="9"/>
  <c r="AM1613" i="9"/>
  <c r="AN1613" i="9"/>
  <c r="AO1613" i="9"/>
  <c r="AP1613" i="9"/>
  <c r="AQ1613" i="9"/>
  <c r="AR1613" i="9"/>
  <c r="AS1613" i="9"/>
  <c r="AT1613" i="9"/>
  <c r="AU1613" i="9"/>
  <c r="AV1613" i="9"/>
  <c r="AW1613" i="9"/>
  <c r="AX1613" i="9"/>
  <c r="AY1613" i="9"/>
  <c r="AZ1613" i="9"/>
  <c r="BA1613" i="9"/>
  <c r="BB1613" i="9"/>
  <c r="BC1613" i="9"/>
  <c r="BD1613" i="9"/>
  <c r="BE1613" i="9"/>
  <c r="BF1613" i="9"/>
  <c r="BG1613" i="9"/>
  <c r="BH1613" i="9"/>
  <c r="BI1613" i="9"/>
  <c r="BJ1613" i="9"/>
  <c r="BK1613" i="9"/>
  <c r="B1614" i="9"/>
  <c r="BN1614" i="9" s="1"/>
  <c r="C1614" i="9"/>
  <c r="D1614" i="9"/>
  <c r="F1614" i="9" s="1"/>
  <c r="E1614" i="9"/>
  <c r="G1614" i="9"/>
  <c r="H1614" i="9"/>
  <c r="I1614" i="9"/>
  <c r="J1614" i="9"/>
  <c r="K1614" i="9"/>
  <c r="L1614" i="9"/>
  <c r="M1614" i="9"/>
  <c r="N1614" i="9"/>
  <c r="O1614" i="9"/>
  <c r="P1614" i="9"/>
  <c r="Q1614" i="9"/>
  <c r="R1614" i="9"/>
  <c r="S1614" i="9"/>
  <c r="T1614" i="9"/>
  <c r="U1614" i="9"/>
  <c r="V1614" i="9"/>
  <c r="W1614" i="9"/>
  <c r="X1614" i="9"/>
  <c r="Y1614" i="9"/>
  <c r="Z1614" i="9"/>
  <c r="AA1614" i="9"/>
  <c r="AB1614" i="9"/>
  <c r="AC1614" i="9"/>
  <c r="AD1614" i="9"/>
  <c r="AE1614" i="9"/>
  <c r="AF1614" i="9"/>
  <c r="AG1614" i="9"/>
  <c r="AH1614" i="9"/>
  <c r="AI1614" i="9"/>
  <c r="AJ1614" i="9"/>
  <c r="AK1614" i="9"/>
  <c r="AL1614" i="9"/>
  <c r="AM1614" i="9"/>
  <c r="AN1614" i="9"/>
  <c r="AO1614" i="9"/>
  <c r="AP1614" i="9"/>
  <c r="AQ1614" i="9"/>
  <c r="AR1614" i="9"/>
  <c r="AS1614" i="9"/>
  <c r="AT1614" i="9"/>
  <c r="AU1614" i="9"/>
  <c r="AV1614" i="9"/>
  <c r="AW1614" i="9"/>
  <c r="AX1614" i="9"/>
  <c r="AY1614" i="9"/>
  <c r="AZ1614" i="9"/>
  <c r="BA1614" i="9"/>
  <c r="BB1614" i="9"/>
  <c r="BC1614" i="9"/>
  <c r="BD1614" i="9"/>
  <c r="BE1614" i="9"/>
  <c r="BF1614" i="9"/>
  <c r="BG1614" i="9"/>
  <c r="BH1614" i="9"/>
  <c r="BI1614" i="9"/>
  <c r="BJ1614" i="9"/>
  <c r="BK1614" i="9"/>
  <c r="B1615" i="9"/>
  <c r="BL1615" i="9" s="1"/>
  <c r="C1615" i="9"/>
  <c r="D1615" i="9"/>
  <c r="F1615" i="9" s="1"/>
  <c r="E1615" i="9"/>
  <c r="G1615" i="9"/>
  <c r="H1615" i="9"/>
  <c r="I1615" i="9"/>
  <c r="J1615" i="9"/>
  <c r="K1615" i="9"/>
  <c r="L1615" i="9"/>
  <c r="M1615" i="9"/>
  <c r="N1615" i="9"/>
  <c r="O1615" i="9"/>
  <c r="P1615" i="9"/>
  <c r="Q1615" i="9"/>
  <c r="R1615" i="9"/>
  <c r="S1615" i="9"/>
  <c r="T1615" i="9"/>
  <c r="U1615" i="9"/>
  <c r="V1615" i="9"/>
  <c r="W1615" i="9"/>
  <c r="X1615" i="9"/>
  <c r="Y1615" i="9"/>
  <c r="Z1615" i="9"/>
  <c r="AA1615" i="9"/>
  <c r="AB1615" i="9"/>
  <c r="AC1615" i="9"/>
  <c r="AD1615" i="9"/>
  <c r="AE1615" i="9"/>
  <c r="AF1615" i="9"/>
  <c r="AG1615" i="9"/>
  <c r="AH1615" i="9"/>
  <c r="AI1615" i="9"/>
  <c r="AJ1615" i="9"/>
  <c r="AK1615" i="9"/>
  <c r="AL1615" i="9"/>
  <c r="AM1615" i="9"/>
  <c r="AN1615" i="9"/>
  <c r="AO1615" i="9"/>
  <c r="AP1615" i="9"/>
  <c r="AQ1615" i="9"/>
  <c r="AR1615" i="9"/>
  <c r="AS1615" i="9"/>
  <c r="AT1615" i="9"/>
  <c r="AU1615" i="9"/>
  <c r="AV1615" i="9"/>
  <c r="AW1615" i="9"/>
  <c r="AX1615" i="9"/>
  <c r="AY1615" i="9"/>
  <c r="AZ1615" i="9"/>
  <c r="BA1615" i="9"/>
  <c r="BB1615" i="9"/>
  <c r="BC1615" i="9"/>
  <c r="BD1615" i="9"/>
  <c r="BE1615" i="9"/>
  <c r="BF1615" i="9"/>
  <c r="BG1615" i="9"/>
  <c r="BH1615" i="9"/>
  <c r="BI1615" i="9"/>
  <c r="BJ1615" i="9"/>
  <c r="BK1615" i="9"/>
  <c r="B1616" i="9"/>
  <c r="BN1616" i="9" s="1"/>
  <c r="C1616" i="9"/>
  <c r="D1616" i="9"/>
  <c r="F1616" i="9" s="1"/>
  <c r="E1616" i="9"/>
  <c r="G1616" i="9"/>
  <c r="H1616" i="9"/>
  <c r="I1616" i="9"/>
  <c r="J1616" i="9"/>
  <c r="K1616" i="9"/>
  <c r="L1616" i="9"/>
  <c r="M1616" i="9"/>
  <c r="N1616" i="9"/>
  <c r="O1616" i="9"/>
  <c r="P1616" i="9"/>
  <c r="Q1616" i="9"/>
  <c r="R1616" i="9"/>
  <c r="S1616" i="9"/>
  <c r="T1616" i="9"/>
  <c r="U1616" i="9"/>
  <c r="V1616" i="9"/>
  <c r="W1616" i="9"/>
  <c r="X1616" i="9"/>
  <c r="Y1616" i="9"/>
  <c r="Z1616" i="9"/>
  <c r="AA1616" i="9"/>
  <c r="AB1616" i="9"/>
  <c r="AC1616" i="9"/>
  <c r="AD1616" i="9"/>
  <c r="AE1616" i="9"/>
  <c r="AF1616" i="9"/>
  <c r="AG1616" i="9"/>
  <c r="AH1616" i="9"/>
  <c r="AI1616" i="9"/>
  <c r="AJ1616" i="9"/>
  <c r="AK1616" i="9"/>
  <c r="AL1616" i="9"/>
  <c r="AM1616" i="9"/>
  <c r="AN1616" i="9"/>
  <c r="AO1616" i="9"/>
  <c r="AP1616" i="9"/>
  <c r="AQ1616" i="9"/>
  <c r="AR1616" i="9"/>
  <c r="AS1616" i="9"/>
  <c r="AT1616" i="9"/>
  <c r="AU1616" i="9"/>
  <c r="AV1616" i="9"/>
  <c r="AW1616" i="9"/>
  <c r="AX1616" i="9"/>
  <c r="AY1616" i="9"/>
  <c r="AZ1616" i="9"/>
  <c r="BA1616" i="9"/>
  <c r="BB1616" i="9"/>
  <c r="BC1616" i="9"/>
  <c r="BD1616" i="9"/>
  <c r="BE1616" i="9"/>
  <c r="BF1616" i="9"/>
  <c r="BG1616" i="9"/>
  <c r="BH1616" i="9"/>
  <c r="BI1616" i="9"/>
  <c r="BJ1616" i="9"/>
  <c r="BK1616" i="9"/>
  <c r="B1617" i="9"/>
  <c r="BL1617" i="9" s="1"/>
  <c r="C1617" i="9"/>
  <c r="D1617" i="9"/>
  <c r="F1617" i="9" s="1"/>
  <c r="E1617" i="9"/>
  <c r="G1617" i="9"/>
  <c r="H1617" i="9"/>
  <c r="I1617" i="9"/>
  <c r="J1617" i="9"/>
  <c r="K1617" i="9"/>
  <c r="L1617" i="9"/>
  <c r="M1617" i="9"/>
  <c r="N1617" i="9"/>
  <c r="O1617" i="9"/>
  <c r="P1617" i="9"/>
  <c r="Q1617" i="9"/>
  <c r="R1617" i="9"/>
  <c r="S1617" i="9"/>
  <c r="T1617" i="9"/>
  <c r="U1617" i="9"/>
  <c r="V1617" i="9"/>
  <c r="W1617" i="9"/>
  <c r="X1617" i="9"/>
  <c r="Y1617" i="9"/>
  <c r="Z1617" i="9"/>
  <c r="AA1617" i="9"/>
  <c r="AB1617" i="9"/>
  <c r="AC1617" i="9"/>
  <c r="AD1617" i="9"/>
  <c r="AE1617" i="9"/>
  <c r="AF1617" i="9"/>
  <c r="AG1617" i="9"/>
  <c r="AH1617" i="9"/>
  <c r="AI1617" i="9"/>
  <c r="AJ1617" i="9"/>
  <c r="AK1617" i="9"/>
  <c r="AL1617" i="9"/>
  <c r="AM1617" i="9"/>
  <c r="AN1617" i="9"/>
  <c r="AO1617" i="9"/>
  <c r="AP1617" i="9"/>
  <c r="AQ1617" i="9"/>
  <c r="AR1617" i="9"/>
  <c r="AS1617" i="9"/>
  <c r="AT1617" i="9"/>
  <c r="AU1617" i="9"/>
  <c r="AV1617" i="9"/>
  <c r="AW1617" i="9"/>
  <c r="AX1617" i="9"/>
  <c r="AY1617" i="9"/>
  <c r="AZ1617" i="9"/>
  <c r="BA1617" i="9"/>
  <c r="BB1617" i="9"/>
  <c r="BC1617" i="9"/>
  <c r="BD1617" i="9"/>
  <c r="BE1617" i="9"/>
  <c r="BF1617" i="9"/>
  <c r="BG1617" i="9"/>
  <c r="BH1617" i="9"/>
  <c r="BI1617" i="9"/>
  <c r="BJ1617" i="9"/>
  <c r="BK1617" i="9"/>
  <c r="B1618" i="9"/>
  <c r="C1618" i="9"/>
  <c r="D1618" i="9"/>
  <c r="F1618" i="9" s="1"/>
  <c r="E1618" i="9"/>
  <c r="G1618" i="9"/>
  <c r="H1618" i="9"/>
  <c r="I1618" i="9"/>
  <c r="J1618" i="9"/>
  <c r="K1618" i="9"/>
  <c r="L1618" i="9"/>
  <c r="M1618" i="9"/>
  <c r="N1618" i="9"/>
  <c r="O1618" i="9"/>
  <c r="P1618" i="9"/>
  <c r="Q1618" i="9"/>
  <c r="R1618" i="9"/>
  <c r="S1618" i="9"/>
  <c r="T1618" i="9"/>
  <c r="U1618" i="9"/>
  <c r="V1618" i="9"/>
  <c r="W1618" i="9"/>
  <c r="X1618" i="9"/>
  <c r="Y1618" i="9"/>
  <c r="Z1618" i="9"/>
  <c r="AA1618" i="9"/>
  <c r="AB1618" i="9"/>
  <c r="AC1618" i="9"/>
  <c r="AD1618" i="9"/>
  <c r="AE1618" i="9"/>
  <c r="AF1618" i="9"/>
  <c r="AG1618" i="9"/>
  <c r="AH1618" i="9"/>
  <c r="AI1618" i="9"/>
  <c r="AJ1618" i="9"/>
  <c r="AK1618" i="9"/>
  <c r="AL1618" i="9"/>
  <c r="AM1618" i="9"/>
  <c r="AN1618" i="9"/>
  <c r="AO1618" i="9"/>
  <c r="AP1618" i="9"/>
  <c r="AQ1618" i="9"/>
  <c r="AR1618" i="9"/>
  <c r="AS1618" i="9"/>
  <c r="AT1618" i="9"/>
  <c r="AU1618" i="9"/>
  <c r="AV1618" i="9"/>
  <c r="AW1618" i="9"/>
  <c r="AX1618" i="9"/>
  <c r="AY1618" i="9"/>
  <c r="AZ1618" i="9"/>
  <c r="BA1618" i="9"/>
  <c r="BB1618" i="9"/>
  <c r="BC1618" i="9"/>
  <c r="BD1618" i="9"/>
  <c r="BE1618" i="9"/>
  <c r="BF1618" i="9"/>
  <c r="BG1618" i="9"/>
  <c r="BH1618" i="9"/>
  <c r="BI1618" i="9"/>
  <c r="BJ1618" i="9"/>
  <c r="BK1618" i="9"/>
  <c r="B1619" i="9"/>
  <c r="BO1619" i="9" s="1"/>
  <c r="C1619" i="9"/>
  <c r="D1619" i="9"/>
  <c r="F1619" i="9" s="1"/>
  <c r="E1619" i="9"/>
  <c r="G1619" i="9"/>
  <c r="H1619" i="9"/>
  <c r="I1619" i="9"/>
  <c r="J1619" i="9"/>
  <c r="K1619" i="9"/>
  <c r="L1619" i="9"/>
  <c r="M1619" i="9"/>
  <c r="N1619" i="9"/>
  <c r="O1619" i="9"/>
  <c r="P1619" i="9"/>
  <c r="Q1619" i="9"/>
  <c r="R1619" i="9"/>
  <c r="S1619" i="9"/>
  <c r="T1619" i="9"/>
  <c r="U1619" i="9"/>
  <c r="V1619" i="9"/>
  <c r="W1619" i="9"/>
  <c r="X1619" i="9"/>
  <c r="Y1619" i="9"/>
  <c r="Z1619" i="9"/>
  <c r="AA1619" i="9"/>
  <c r="AB1619" i="9"/>
  <c r="AC1619" i="9"/>
  <c r="AD1619" i="9"/>
  <c r="AE1619" i="9"/>
  <c r="AF1619" i="9"/>
  <c r="AG1619" i="9"/>
  <c r="AH1619" i="9"/>
  <c r="AI1619" i="9"/>
  <c r="AJ1619" i="9"/>
  <c r="AK1619" i="9"/>
  <c r="AL1619" i="9"/>
  <c r="AM1619" i="9"/>
  <c r="AN1619" i="9"/>
  <c r="AO1619" i="9"/>
  <c r="AP1619" i="9"/>
  <c r="AQ1619" i="9"/>
  <c r="AR1619" i="9"/>
  <c r="AS1619" i="9"/>
  <c r="AT1619" i="9"/>
  <c r="AU1619" i="9"/>
  <c r="AV1619" i="9"/>
  <c r="AW1619" i="9"/>
  <c r="AX1619" i="9"/>
  <c r="AY1619" i="9"/>
  <c r="AZ1619" i="9"/>
  <c r="BA1619" i="9"/>
  <c r="BB1619" i="9"/>
  <c r="BC1619" i="9"/>
  <c r="BD1619" i="9"/>
  <c r="BE1619" i="9"/>
  <c r="BF1619" i="9"/>
  <c r="BG1619" i="9"/>
  <c r="BH1619" i="9"/>
  <c r="BI1619" i="9"/>
  <c r="BJ1619" i="9"/>
  <c r="BK1619" i="9"/>
  <c r="B1620" i="9"/>
  <c r="C1620" i="9"/>
  <c r="D1620" i="9"/>
  <c r="F1620" i="9" s="1"/>
  <c r="E1620" i="9"/>
  <c r="G1620" i="9"/>
  <c r="H1620" i="9"/>
  <c r="I1620" i="9"/>
  <c r="J1620" i="9"/>
  <c r="K1620" i="9"/>
  <c r="L1620" i="9"/>
  <c r="M1620" i="9"/>
  <c r="N1620" i="9"/>
  <c r="O1620" i="9"/>
  <c r="P1620" i="9"/>
  <c r="Q1620" i="9"/>
  <c r="R1620" i="9"/>
  <c r="S1620" i="9"/>
  <c r="T1620" i="9"/>
  <c r="U1620" i="9"/>
  <c r="V1620" i="9"/>
  <c r="W1620" i="9"/>
  <c r="X1620" i="9"/>
  <c r="Y1620" i="9"/>
  <c r="Z1620" i="9"/>
  <c r="AA1620" i="9"/>
  <c r="AB1620" i="9"/>
  <c r="AC1620" i="9"/>
  <c r="AD1620" i="9"/>
  <c r="AE1620" i="9"/>
  <c r="AF1620" i="9"/>
  <c r="AG1620" i="9"/>
  <c r="AH1620" i="9"/>
  <c r="AI1620" i="9"/>
  <c r="AJ1620" i="9"/>
  <c r="AK1620" i="9"/>
  <c r="AL1620" i="9"/>
  <c r="AM1620" i="9"/>
  <c r="AN1620" i="9"/>
  <c r="AO1620" i="9"/>
  <c r="AP1620" i="9"/>
  <c r="AQ1620" i="9"/>
  <c r="AR1620" i="9"/>
  <c r="AS1620" i="9"/>
  <c r="AT1620" i="9"/>
  <c r="AU1620" i="9"/>
  <c r="AV1620" i="9"/>
  <c r="AW1620" i="9"/>
  <c r="AX1620" i="9"/>
  <c r="AY1620" i="9"/>
  <c r="AZ1620" i="9"/>
  <c r="BA1620" i="9"/>
  <c r="BB1620" i="9"/>
  <c r="BC1620" i="9"/>
  <c r="BD1620" i="9"/>
  <c r="BE1620" i="9"/>
  <c r="BF1620" i="9"/>
  <c r="BG1620" i="9"/>
  <c r="BH1620" i="9"/>
  <c r="BI1620" i="9"/>
  <c r="BJ1620" i="9"/>
  <c r="BK1620" i="9"/>
  <c r="B1621" i="9"/>
  <c r="C1621" i="9"/>
  <c r="D1621" i="9"/>
  <c r="F1621" i="9" s="1"/>
  <c r="E1621" i="9"/>
  <c r="G1621" i="9"/>
  <c r="H1621" i="9"/>
  <c r="I1621" i="9"/>
  <c r="J1621" i="9"/>
  <c r="K1621" i="9"/>
  <c r="L1621" i="9"/>
  <c r="M1621" i="9"/>
  <c r="N1621" i="9"/>
  <c r="O1621" i="9"/>
  <c r="P1621" i="9"/>
  <c r="Q1621" i="9"/>
  <c r="R1621" i="9"/>
  <c r="S1621" i="9"/>
  <c r="T1621" i="9"/>
  <c r="U1621" i="9"/>
  <c r="V1621" i="9"/>
  <c r="W1621" i="9"/>
  <c r="X1621" i="9"/>
  <c r="Y1621" i="9"/>
  <c r="Z1621" i="9"/>
  <c r="AA1621" i="9"/>
  <c r="AB1621" i="9"/>
  <c r="AC1621" i="9"/>
  <c r="AD1621" i="9"/>
  <c r="AE1621" i="9"/>
  <c r="AF1621" i="9"/>
  <c r="AG1621" i="9"/>
  <c r="AH1621" i="9"/>
  <c r="AI1621" i="9"/>
  <c r="AJ1621" i="9"/>
  <c r="AK1621" i="9"/>
  <c r="AL1621" i="9"/>
  <c r="AM1621" i="9"/>
  <c r="AN1621" i="9"/>
  <c r="AO1621" i="9"/>
  <c r="AP1621" i="9"/>
  <c r="AQ1621" i="9"/>
  <c r="AR1621" i="9"/>
  <c r="AS1621" i="9"/>
  <c r="AT1621" i="9"/>
  <c r="AU1621" i="9"/>
  <c r="AV1621" i="9"/>
  <c r="AW1621" i="9"/>
  <c r="AX1621" i="9"/>
  <c r="AY1621" i="9"/>
  <c r="AZ1621" i="9"/>
  <c r="BA1621" i="9"/>
  <c r="BB1621" i="9"/>
  <c r="BC1621" i="9"/>
  <c r="BD1621" i="9"/>
  <c r="BE1621" i="9"/>
  <c r="BF1621" i="9"/>
  <c r="BG1621" i="9"/>
  <c r="BH1621" i="9"/>
  <c r="BI1621" i="9"/>
  <c r="BJ1621" i="9"/>
  <c r="BK1621" i="9"/>
  <c r="B1622" i="9"/>
  <c r="BL1622" i="9" s="1"/>
  <c r="C1622" i="9"/>
  <c r="D1622" i="9"/>
  <c r="F1622" i="9" s="1"/>
  <c r="E1622" i="9"/>
  <c r="G1622" i="9"/>
  <c r="H1622" i="9"/>
  <c r="I1622" i="9"/>
  <c r="J1622" i="9"/>
  <c r="K1622" i="9"/>
  <c r="L1622" i="9"/>
  <c r="M1622" i="9"/>
  <c r="N1622" i="9"/>
  <c r="O1622" i="9"/>
  <c r="P1622" i="9"/>
  <c r="Q1622" i="9"/>
  <c r="R1622" i="9"/>
  <c r="S1622" i="9"/>
  <c r="T1622" i="9"/>
  <c r="U1622" i="9"/>
  <c r="V1622" i="9"/>
  <c r="W1622" i="9"/>
  <c r="X1622" i="9"/>
  <c r="Y1622" i="9"/>
  <c r="Z1622" i="9"/>
  <c r="AA1622" i="9"/>
  <c r="AB1622" i="9"/>
  <c r="AC1622" i="9"/>
  <c r="AD1622" i="9"/>
  <c r="AE1622" i="9"/>
  <c r="AF1622" i="9"/>
  <c r="AG1622" i="9"/>
  <c r="AH1622" i="9"/>
  <c r="AI1622" i="9"/>
  <c r="AJ1622" i="9"/>
  <c r="AK1622" i="9"/>
  <c r="AL1622" i="9"/>
  <c r="AM1622" i="9"/>
  <c r="AN1622" i="9"/>
  <c r="AO1622" i="9"/>
  <c r="AP1622" i="9"/>
  <c r="AQ1622" i="9"/>
  <c r="AR1622" i="9"/>
  <c r="AS1622" i="9"/>
  <c r="AT1622" i="9"/>
  <c r="AU1622" i="9"/>
  <c r="AV1622" i="9"/>
  <c r="AW1622" i="9"/>
  <c r="AX1622" i="9"/>
  <c r="AY1622" i="9"/>
  <c r="AZ1622" i="9"/>
  <c r="BA1622" i="9"/>
  <c r="BB1622" i="9"/>
  <c r="BC1622" i="9"/>
  <c r="BD1622" i="9"/>
  <c r="BE1622" i="9"/>
  <c r="BF1622" i="9"/>
  <c r="BG1622" i="9"/>
  <c r="BH1622" i="9"/>
  <c r="BI1622" i="9"/>
  <c r="BJ1622" i="9"/>
  <c r="BK1622" i="9"/>
  <c r="B1623" i="9"/>
  <c r="BM1623" i="9" s="1"/>
  <c r="C1623" i="9"/>
  <c r="D1623" i="9"/>
  <c r="F1623" i="9" s="1"/>
  <c r="E1623" i="9"/>
  <c r="G1623" i="9"/>
  <c r="H1623" i="9"/>
  <c r="I1623" i="9"/>
  <c r="J1623" i="9"/>
  <c r="K1623" i="9"/>
  <c r="L1623" i="9"/>
  <c r="M1623" i="9"/>
  <c r="N1623" i="9"/>
  <c r="O1623" i="9"/>
  <c r="P1623" i="9"/>
  <c r="Q1623" i="9"/>
  <c r="R1623" i="9"/>
  <c r="S1623" i="9"/>
  <c r="T1623" i="9"/>
  <c r="U1623" i="9"/>
  <c r="V1623" i="9"/>
  <c r="W1623" i="9"/>
  <c r="X1623" i="9"/>
  <c r="Y1623" i="9"/>
  <c r="Z1623" i="9"/>
  <c r="AA1623" i="9"/>
  <c r="AB1623" i="9"/>
  <c r="AC1623" i="9"/>
  <c r="AD1623" i="9"/>
  <c r="AE1623" i="9"/>
  <c r="AF1623" i="9"/>
  <c r="AG1623" i="9"/>
  <c r="AH1623" i="9"/>
  <c r="AI1623" i="9"/>
  <c r="AJ1623" i="9"/>
  <c r="AK1623" i="9"/>
  <c r="AL1623" i="9"/>
  <c r="AM1623" i="9"/>
  <c r="AN1623" i="9"/>
  <c r="AO1623" i="9"/>
  <c r="AP1623" i="9"/>
  <c r="AQ1623" i="9"/>
  <c r="AR1623" i="9"/>
  <c r="AS1623" i="9"/>
  <c r="AT1623" i="9"/>
  <c r="AU1623" i="9"/>
  <c r="AV1623" i="9"/>
  <c r="AW1623" i="9"/>
  <c r="AX1623" i="9"/>
  <c r="AY1623" i="9"/>
  <c r="AZ1623" i="9"/>
  <c r="BA1623" i="9"/>
  <c r="BB1623" i="9"/>
  <c r="BC1623" i="9"/>
  <c r="BD1623" i="9"/>
  <c r="BE1623" i="9"/>
  <c r="BF1623" i="9"/>
  <c r="BG1623" i="9"/>
  <c r="BH1623" i="9"/>
  <c r="BI1623" i="9"/>
  <c r="BJ1623" i="9"/>
  <c r="BK1623" i="9"/>
  <c r="B1624" i="9"/>
  <c r="C1624" i="9"/>
  <c r="D1624" i="9"/>
  <c r="F1624" i="9" s="1"/>
  <c r="E1624" i="9"/>
  <c r="G1624" i="9"/>
  <c r="H1624" i="9"/>
  <c r="I1624" i="9"/>
  <c r="J1624" i="9"/>
  <c r="K1624" i="9"/>
  <c r="L1624" i="9"/>
  <c r="M1624" i="9"/>
  <c r="N1624" i="9"/>
  <c r="O1624" i="9"/>
  <c r="P1624" i="9"/>
  <c r="Q1624" i="9"/>
  <c r="R1624" i="9"/>
  <c r="S1624" i="9"/>
  <c r="T1624" i="9"/>
  <c r="U1624" i="9"/>
  <c r="V1624" i="9"/>
  <c r="W1624" i="9"/>
  <c r="X1624" i="9"/>
  <c r="Y1624" i="9"/>
  <c r="Z1624" i="9"/>
  <c r="AA1624" i="9"/>
  <c r="AB1624" i="9"/>
  <c r="AC1624" i="9"/>
  <c r="AD1624" i="9"/>
  <c r="AE1624" i="9"/>
  <c r="AF1624" i="9"/>
  <c r="AG1624" i="9"/>
  <c r="AH1624" i="9"/>
  <c r="AI1624" i="9"/>
  <c r="AJ1624" i="9"/>
  <c r="AK1624" i="9"/>
  <c r="AL1624" i="9"/>
  <c r="AM1624" i="9"/>
  <c r="AN1624" i="9"/>
  <c r="AO1624" i="9"/>
  <c r="AP1624" i="9"/>
  <c r="AQ1624" i="9"/>
  <c r="AR1624" i="9"/>
  <c r="AS1624" i="9"/>
  <c r="AT1624" i="9"/>
  <c r="AU1624" i="9"/>
  <c r="AV1624" i="9"/>
  <c r="AW1624" i="9"/>
  <c r="AX1624" i="9"/>
  <c r="AY1624" i="9"/>
  <c r="AZ1624" i="9"/>
  <c r="BA1624" i="9"/>
  <c r="BB1624" i="9"/>
  <c r="BC1624" i="9"/>
  <c r="BD1624" i="9"/>
  <c r="BE1624" i="9"/>
  <c r="BF1624" i="9"/>
  <c r="BG1624" i="9"/>
  <c r="BH1624" i="9"/>
  <c r="BI1624" i="9"/>
  <c r="BJ1624" i="9"/>
  <c r="BK1624" i="9"/>
  <c r="B1625" i="9"/>
  <c r="C1625" i="9"/>
  <c r="D1625" i="9"/>
  <c r="F1625" i="9" s="1"/>
  <c r="E1625" i="9"/>
  <c r="G1625" i="9"/>
  <c r="H1625" i="9"/>
  <c r="I1625" i="9"/>
  <c r="J1625" i="9"/>
  <c r="K1625" i="9"/>
  <c r="L1625" i="9"/>
  <c r="M1625" i="9"/>
  <c r="N1625" i="9"/>
  <c r="O1625" i="9"/>
  <c r="P1625" i="9"/>
  <c r="Q1625" i="9"/>
  <c r="R1625" i="9"/>
  <c r="S1625" i="9"/>
  <c r="T1625" i="9"/>
  <c r="U1625" i="9"/>
  <c r="V1625" i="9"/>
  <c r="W1625" i="9"/>
  <c r="X1625" i="9"/>
  <c r="Y1625" i="9"/>
  <c r="Z1625" i="9"/>
  <c r="AA1625" i="9"/>
  <c r="AB1625" i="9"/>
  <c r="AC1625" i="9"/>
  <c r="AD1625" i="9"/>
  <c r="AE1625" i="9"/>
  <c r="AF1625" i="9"/>
  <c r="AG1625" i="9"/>
  <c r="AH1625" i="9"/>
  <c r="AI1625" i="9"/>
  <c r="AJ1625" i="9"/>
  <c r="AK1625" i="9"/>
  <c r="AL1625" i="9"/>
  <c r="AM1625" i="9"/>
  <c r="AN1625" i="9"/>
  <c r="AO1625" i="9"/>
  <c r="AP1625" i="9"/>
  <c r="AQ1625" i="9"/>
  <c r="AR1625" i="9"/>
  <c r="AS1625" i="9"/>
  <c r="AT1625" i="9"/>
  <c r="AU1625" i="9"/>
  <c r="AV1625" i="9"/>
  <c r="AW1625" i="9"/>
  <c r="AX1625" i="9"/>
  <c r="AY1625" i="9"/>
  <c r="AZ1625" i="9"/>
  <c r="BA1625" i="9"/>
  <c r="BB1625" i="9"/>
  <c r="BC1625" i="9"/>
  <c r="BD1625" i="9"/>
  <c r="BE1625" i="9"/>
  <c r="BF1625" i="9"/>
  <c r="BG1625" i="9"/>
  <c r="BH1625" i="9"/>
  <c r="BI1625" i="9"/>
  <c r="BJ1625" i="9"/>
  <c r="BK1625" i="9"/>
  <c r="B1626" i="9"/>
  <c r="C1626" i="9"/>
  <c r="D1626" i="9"/>
  <c r="F1626" i="9" s="1"/>
  <c r="E1626" i="9"/>
  <c r="G1626" i="9"/>
  <c r="H1626" i="9"/>
  <c r="I1626" i="9"/>
  <c r="J1626" i="9"/>
  <c r="K1626" i="9"/>
  <c r="L1626" i="9"/>
  <c r="M1626" i="9"/>
  <c r="N1626" i="9"/>
  <c r="O1626" i="9"/>
  <c r="P1626" i="9"/>
  <c r="Q1626" i="9"/>
  <c r="R1626" i="9"/>
  <c r="S1626" i="9"/>
  <c r="T1626" i="9"/>
  <c r="U1626" i="9"/>
  <c r="V1626" i="9"/>
  <c r="W1626" i="9"/>
  <c r="X1626" i="9"/>
  <c r="Y1626" i="9"/>
  <c r="Z1626" i="9"/>
  <c r="AA1626" i="9"/>
  <c r="AB1626" i="9"/>
  <c r="AC1626" i="9"/>
  <c r="AD1626" i="9"/>
  <c r="AE1626" i="9"/>
  <c r="AF1626" i="9"/>
  <c r="AG1626" i="9"/>
  <c r="AH1626" i="9"/>
  <c r="AI1626" i="9"/>
  <c r="AJ1626" i="9"/>
  <c r="AK1626" i="9"/>
  <c r="AL1626" i="9"/>
  <c r="AM1626" i="9"/>
  <c r="AN1626" i="9"/>
  <c r="AO1626" i="9"/>
  <c r="AP1626" i="9"/>
  <c r="AQ1626" i="9"/>
  <c r="AR1626" i="9"/>
  <c r="AS1626" i="9"/>
  <c r="AT1626" i="9"/>
  <c r="AU1626" i="9"/>
  <c r="AV1626" i="9"/>
  <c r="AW1626" i="9"/>
  <c r="AX1626" i="9"/>
  <c r="AY1626" i="9"/>
  <c r="AZ1626" i="9"/>
  <c r="BA1626" i="9"/>
  <c r="BB1626" i="9"/>
  <c r="BC1626" i="9"/>
  <c r="BD1626" i="9"/>
  <c r="BE1626" i="9"/>
  <c r="BF1626" i="9"/>
  <c r="BG1626" i="9"/>
  <c r="BH1626" i="9"/>
  <c r="BI1626" i="9"/>
  <c r="BJ1626" i="9"/>
  <c r="BK1626" i="9"/>
  <c r="B1627" i="9"/>
  <c r="BL1627" i="9" s="1"/>
  <c r="C1627" i="9"/>
  <c r="D1627" i="9"/>
  <c r="F1627" i="9" s="1"/>
  <c r="E1627" i="9"/>
  <c r="G1627" i="9"/>
  <c r="H1627" i="9"/>
  <c r="I1627" i="9"/>
  <c r="J1627" i="9"/>
  <c r="K1627" i="9"/>
  <c r="L1627" i="9"/>
  <c r="M1627" i="9"/>
  <c r="N1627" i="9"/>
  <c r="O1627" i="9"/>
  <c r="P1627" i="9"/>
  <c r="Q1627" i="9"/>
  <c r="R1627" i="9"/>
  <c r="S1627" i="9"/>
  <c r="T1627" i="9"/>
  <c r="U1627" i="9"/>
  <c r="V1627" i="9"/>
  <c r="W1627" i="9"/>
  <c r="X1627" i="9"/>
  <c r="Y1627" i="9"/>
  <c r="Z1627" i="9"/>
  <c r="AA1627" i="9"/>
  <c r="AB1627" i="9"/>
  <c r="AC1627" i="9"/>
  <c r="AD1627" i="9"/>
  <c r="AE1627" i="9"/>
  <c r="AF1627" i="9"/>
  <c r="AG1627" i="9"/>
  <c r="AH1627" i="9"/>
  <c r="AI1627" i="9"/>
  <c r="AJ1627" i="9"/>
  <c r="AK1627" i="9"/>
  <c r="AL1627" i="9"/>
  <c r="AM1627" i="9"/>
  <c r="AN1627" i="9"/>
  <c r="AO1627" i="9"/>
  <c r="AP1627" i="9"/>
  <c r="AQ1627" i="9"/>
  <c r="AR1627" i="9"/>
  <c r="AS1627" i="9"/>
  <c r="AT1627" i="9"/>
  <c r="AU1627" i="9"/>
  <c r="AV1627" i="9"/>
  <c r="AW1627" i="9"/>
  <c r="AX1627" i="9"/>
  <c r="AY1627" i="9"/>
  <c r="AZ1627" i="9"/>
  <c r="BA1627" i="9"/>
  <c r="BB1627" i="9"/>
  <c r="BC1627" i="9"/>
  <c r="BD1627" i="9"/>
  <c r="BE1627" i="9"/>
  <c r="BF1627" i="9"/>
  <c r="BG1627" i="9"/>
  <c r="BH1627" i="9"/>
  <c r="BI1627" i="9"/>
  <c r="BJ1627" i="9"/>
  <c r="BK1627" i="9"/>
  <c r="B1628" i="9"/>
  <c r="BM1628" i="9" s="1"/>
  <c r="C1628" i="9"/>
  <c r="D1628" i="9"/>
  <c r="F1628" i="9" s="1"/>
  <c r="E1628" i="9"/>
  <c r="G1628" i="9"/>
  <c r="H1628" i="9"/>
  <c r="I1628" i="9"/>
  <c r="J1628" i="9"/>
  <c r="K1628" i="9"/>
  <c r="L1628" i="9"/>
  <c r="M1628" i="9"/>
  <c r="N1628" i="9"/>
  <c r="O1628" i="9"/>
  <c r="P1628" i="9"/>
  <c r="Q1628" i="9"/>
  <c r="R1628" i="9"/>
  <c r="S1628" i="9"/>
  <c r="T1628" i="9"/>
  <c r="U1628" i="9"/>
  <c r="V1628" i="9"/>
  <c r="W1628" i="9"/>
  <c r="X1628" i="9"/>
  <c r="Y1628" i="9"/>
  <c r="Z1628" i="9"/>
  <c r="AA1628" i="9"/>
  <c r="AB1628" i="9"/>
  <c r="AC1628" i="9"/>
  <c r="AD1628" i="9"/>
  <c r="AE1628" i="9"/>
  <c r="AF1628" i="9"/>
  <c r="AG1628" i="9"/>
  <c r="AH1628" i="9"/>
  <c r="AI1628" i="9"/>
  <c r="AJ1628" i="9"/>
  <c r="AK1628" i="9"/>
  <c r="AL1628" i="9"/>
  <c r="AM1628" i="9"/>
  <c r="AN1628" i="9"/>
  <c r="AO1628" i="9"/>
  <c r="AP1628" i="9"/>
  <c r="AQ1628" i="9"/>
  <c r="AR1628" i="9"/>
  <c r="AS1628" i="9"/>
  <c r="AT1628" i="9"/>
  <c r="AU1628" i="9"/>
  <c r="AV1628" i="9"/>
  <c r="AW1628" i="9"/>
  <c r="AX1628" i="9"/>
  <c r="AY1628" i="9"/>
  <c r="AZ1628" i="9"/>
  <c r="BA1628" i="9"/>
  <c r="BB1628" i="9"/>
  <c r="BC1628" i="9"/>
  <c r="BD1628" i="9"/>
  <c r="BE1628" i="9"/>
  <c r="BF1628" i="9"/>
  <c r="BG1628" i="9"/>
  <c r="BH1628" i="9"/>
  <c r="BI1628" i="9"/>
  <c r="BJ1628" i="9"/>
  <c r="BK1628" i="9"/>
  <c r="B1629" i="9"/>
  <c r="BM1629" i="9" s="1"/>
  <c r="C1629" i="9"/>
  <c r="D1629" i="9"/>
  <c r="F1629" i="9" s="1"/>
  <c r="E1629" i="9"/>
  <c r="G1629" i="9"/>
  <c r="H1629" i="9"/>
  <c r="I1629" i="9"/>
  <c r="J1629" i="9"/>
  <c r="K1629" i="9"/>
  <c r="L1629" i="9"/>
  <c r="M1629" i="9"/>
  <c r="N1629" i="9"/>
  <c r="O1629" i="9"/>
  <c r="P1629" i="9"/>
  <c r="Q1629" i="9"/>
  <c r="R1629" i="9"/>
  <c r="S1629" i="9"/>
  <c r="T1629" i="9"/>
  <c r="U1629" i="9"/>
  <c r="V1629" i="9"/>
  <c r="W1629" i="9"/>
  <c r="X1629" i="9"/>
  <c r="Y1629" i="9"/>
  <c r="Z1629" i="9"/>
  <c r="AA1629" i="9"/>
  <c r="AB1629" i="9"/>
  <c r="AC1629" i="9"/>
  <c r="AD1629" i="9"/>
  <c r="AE1629" i="9"/>
  <c r="AF1629" i="9"/>
  <c r="AG1629" i="9"/>
  <c r="AH1629" i="9"/>
  <c r="AI1629" i="9"/>
  <c r="AJ1629" i="9"/>
  <c r="AK1629" i="9"/>
  <c r="AL1629" i="9"/>
  <c r="AM1629" i="9"/>
  <c r="AN1629" i="9"/>
  <c r="AO1629" i="9"/>
  <c r="AP1629" i="9"/>
  <c r="AQ1629" i="9"/>
  <c r="AR1629" i="9"/>
  <c r="AS1629" i="9"/>
  <c r="AT1629" i="9"/>
  <c r="AU1629" i="9"/>
  <c r="AV1629" i="9"/>
  <c r="AW1629" i="9"/>
  <c r="AX1629" i="9"/>
  <c r="AY1629" i="9"/>
  <c r="AZ1629" i="9"/>
  <c r="BA1629" i="9"/>
  <c r="BB1629" i="9"/>
  <c r="BC1629" i="9"/>
  <c r="BD1629" i="9"/>
  <c r="BE1629" i="9"/>
  <c r="BF1629" i="9"/>
  <c r="BG1629" i="9"/>
  <c r="BH1629" i="9"/>
  <c r="BI1629" i="9"/>
  <c r="BJ1629" i="9"/>
  <c r="BK1629" i="9"/>
  <c r="B1630" i="9"/>
  <c r="C1630" i="9"/>
  <c r="D1630" i="9"/>
  <c r="F1630" i="9" s="1"/>
  <c r="E1630" i="9"/>
  <c r="G1630" i="9"/>
  <c r="H1630" i="9"/>
  <c r="I1630" i="9"/>
  <c r="J1630" i="9"/>
  <c r="K1630" i="9"/>
  <c r="L1630" i="9"/>
  <c r="M1630" i="9"/>
  <c r="N1630" i="9"/>
  <c r="O1630" i="9"/>
  <c r="P1630" i="9"/>
  <c r="Q1630" i="9"/>
  <c r="R1630" i="9"/>
  <c r="S1630" i="9"/>
  <c r="T1630" i="9"/>
  <c r="U1630" i="9"/>
  <c r="V1630" i="9"/>
  <c r="W1630" i="9"/>
  <c r="X1630" i="9"/>
  <c r="Y1630" i="9"/>
  <c r="Z1630" i="9"/>
  <c r="AA1630" i="9"/>
  <c r="AB1630" i="9"/>
  <c r="AC1630" i="9"/>
  <c r="AD1630" i="9"/>
  <c r="AE1630" i="9"/>
  <c r="AF1630" i="9"/>
  <c r="AG1630" i="9"/>
  <c r="AH1630" i="9"/>
  <c r="AI1630" i="9"/>
  <c r="AJ1630" i="9"/>
  <c r="AK1630" i="9"/>
  <c r="AL1630" i="9"/>
  <c r="AM1630" i="9"/>
  <c r="AN1630" i="9"/>
  <c r="AO1630" i="9"/>
  <c r="AP1630" i="9"/>
  <c r="AQ1630" i="9"/>
  <c r="AR1630" i="9"/>
  <c r="AS1630" i="9"/>
  <c r="AT1630" i="9"/>
  <c r="AU1630" i="9"/>
  <c r="AV1630" i="9"/>
  <c r="AW1630" i="9"/>
  <c r="AX1630" i="9"/>
  <c r="AY1630" i="9"/>
  <c r="AZ1630" i="9"/>
  <c r="BA1630" i="9"/>
  <c r="BB1630" i="9"/>
  <c r="BC1630" i="9"/>
  <c r="BD1630" i="9"/>
  <c r="BE1630" i="9"/>
  <c r="BF1630" i="9"/>
  <c r="BG1630" i="9"/>
  <c r="BH1630" i="9"/>
  <c r="BI1630" i="9"/>
  <c r="BJ1630" i="9"/>
  <c r="BK1630" i="9"/>
  <c r="B1631" i="9"/>
  <c r="BN1631" i="9" s="1"/>
  <c r="C1631" i="9"/>
  <c r="D1631" i="9"/>
  <c r="F1631" i="9" s="1"/>
  <c r="E1631" i="9"/>
  <c r="G1631" i="9"/>
  <c r="H1631" i="9"/>
  <c r="I1631" i="9"/>
  <c r="J1631" i="9"/>
  <c r="K1631" i="9"/>
  <c r="L1631" i="9"/>
  <c r="M1631" i="9"/>
  <c r="N1631" i="9"/>
  <c r="O1631" i="9"/>
  <c r="P1631" i="9"/>
  <c r="Q1631" i="9"/>
  <c r="R1631" i="9"/>
  <c r="S1631" i="9"/>
  <c r="T1631" i="9"/>
  <c r="U1631" i="9"/>
  <c r="V1631" i="9"/>
  <c r="W1631" i="9"/>
  <c r="X1631" i="9"/>
  <c r="Y1631" i="9"/>
  <c r="Z1631" i="9"/>
  <c r="AA1631" i="9"/>
  <c r="AB1631" i="9"/>
  <c r="AC1631" i="9"/>
  <c r="AD1631" i="9"/>
  <c r="AE1631" i="9"/>
  <c r="AF1631" i="9"/>
  <c r="AG1631" i="9"/>
  <c r="AH1631" i="9"/>
  <c r="AI1631" i="9"/>
  <c r="AJ1631" i="9"/>
  <c r="AK1631" i="9"/>
  <c r="AL1631" i="9"/>
  <c r="AM1631" i="9"/>
  <c r="AN1631" i="9"/>
  <c r="AO1631" i="9"/>
  <c r="AP1631" i="9"/>
  <c r="AQ1631" i="9"/>
  <c r="AR1631" i="9"/>
  <c r="AS1631" i="9"/>
  <c r="AT1631" i="9"/>
  <c r="AU1631" i="9"/>
  <c r="AV1631" i="9"/>
  <c r="AW1631" i="9"/>
  <c r="AX1631" i="9"/>
  <c r="AY1631" i="9"/>
  <c r="AZ1631" i="9"/>
  <c r="BA1631" i="9"/>
  <c r="BB1631" i="9"/>
  <c r="BC1631" i="9"/>
  <c r="BD1631" i="9"/>
  <c r="BE1631" i="9"/>
  <c r="BF1631" i="9"/>
  <c r="BG1631" i="9"/>
  <c r="BH1631" i="9"/>
  <c r="BI1631" i="9"/>
  <c r="BJ1631" i="9"/>
  <c r="BK1631" i="9"/>
  <c r="B1632" i="9"/>
  <c r="BL1632" i="9" s="1"/>
  <c r="C1632" i="9"/>
  <c r="D1632" i="9"/>
  <c r="F1632" i="9" s="1"/>
  <c r="E1632" i="9"/>
  <c r="G1632" i="9"/>
  <c r="H1632" i="9"/>
  <c r="I1632" i="9"/>
  <c r="J1632" i="9"/>
  <c r="K1632" i="9"/>
  <c r="L1632" i="9"/>
  <c r="M1632" i="9"/>
  <c r="N1632" i="9"/>
  <c r="O1632" i="9"/>
  <c r="P1632" i="9"/>
  <c r="Q1632" i="9"/>
  <c r="R1632" i="9"/>
  <c r="S1632" i="9"/>
  <c r="T1632" i="9"/>
  <c r="U1632" i="9"/>
  <c r="V1632" i="9"/>
  <c r="W1632" i="9"/>
  <c r="X1632" i="9"/>
  <c r="Y1632" i="9"/>
  <c r="Z1632" i="9"/>
  <c r="AA1632" i="9"/>
  <c r="AB1632" i="9"/>
  <c r="AC1632" i="9"/>
  <c r="AD1632" i="9"/>
  <c r="AE1632" i="9"/>
  <c r="AF1632" i="9"/>
  <c r="AG1632" i="9"/>
  <c r="AH1632" i="9"/>
  <c r="AI1632" i="9"/>
  <c r="AJ1632" i="9"/>
  <c r="AK1632" i="9"/>
  <c r="AL1632" i="9"/>
  <c r="AM1632" i="9"/>
  <c r="AN1632" i="9"/>
  <c r="AO1632" i="9"/>
  <c r="AP1632" i="9"/>
  <c r="AQ1632" i="9"/>
  <c r="AR1632" i="9"/>
  <c r="AS1632" i="9"/>
  <c r="AT1632" i="9"/>
  <c r="AU1632" i="9"/>
  <c r="AV1632" i="9"/>
  <c r="AW1632" i="9"/>
  <c r="AX1632" i="9"/>
  <c r="AY1632" i="9"/>
  <c r="AZ1632" i="9"/>
  <c r="BA1632" i="9"/>
  <c r="BB1632" i="9"/>
  <c r="BC1632" i="9"/>
  <c r="BD1632" i="9"/>
  <c r="BE1632" i="9"/>
  <c r="BF1632" i="9"/>
  <c r="BG1632" i="9"/>
  <c r="BH1632" i="9"/>
  <c r="BI1632" i="9"/>
  <c r="BJ1632" i="9"/>
  <c r="BK1632" i="9"/>
  <c r="B1633" i="9"/>
  <c r="BM1633" i="9" s="1"/>
  <c r="C1633" i="9"/>
  <c r="D1633" i="9"/>
  <c r="F1633" i="9" s="1"/>
  <c r="E1633" i="9"/>
  <c r="G1633" i="9"/>
  <c r="H1633" i="9"/>
  <c r="I1633" i="9"/>
  <c r="J1633" i="9"/>
  <c r="K1633" i="9"/>
  <c r="L1633" i="9"/>
  <c r="M1633" i="9"/>
  <c r="N1633" i="9"/>
  <c r="O1633" i="9"/>
  <c r="P1633" i="9"/>
  <c r="Q1633" i="9"/>
  <c r="R1633" i="9"/>
  <c r="S1633" i="9"/>
  <c r="T1633" i="9"/>
  <c r="U1633" i="9"/>
  <c r="V1633" i="9"/>
  <c r="W1633" i="9"/>
  <c r="X1633" i="9"/>
  <c r="Y1633" i="9"/>
  <c r="Z1633" i="9"/>
  <c r="AA1633" i="9"/>
  <c r="AB1633" i="9"/>
  <c r="AC1633" i="9"/>
  <c r="AD1633" i="9"/>
  <c r="AE1633" i="9"/>
  <c r="AF1633" i="9"/>
  <c r="AG1633" i="9"/>
  <c r="AH1633" i="9"/>
  <c r="AI1633" i="9"/>
  <c r="AJ1633" i="9"/>
  <c r="AK1633" i="9"/>
  <c r="AL1633" i="9"/>
  <c r="AM1633" i="9"/>
  <c r="AN1633" i="9"/>
  <c r="AO1633" i="9"/>
  <c r="AP1633" i="9"/>
  <c r="AQ1633" i="9"/>
  <c r="AR1633" i="9"/>
  <c r="AS1633" i="9"/>
  <c r="AT1633" i="9"/>
  <c r="AU1633" i="9"/>
  <c r="AV1633" i="9"/>
  <c r="AW1633" i="9"/>
  <c r="AX1633" i="9"/>
  <c r="AY1633" i="9"/>
  <c r="AZ1633" i="9"/>
  <c r="BA1633" i="9"/>
  <c r="BB1633" i="9"/>
  <c r="BC1633" i="9"/>
  <c r="BD1633" i="9"/>
  <c r="BE1633" i="9"/>
  <c r="BF1633" i="9"/>
  <c r="BG1633" i="9"/>
  <c r="BH1633" i="9"/>
  <c r="BI1633" i="9"/>
  <c r="BJ1633" i="9"/>
  <c r="BK1633" i="9"/>
  <c r="B1634" i="9"/>
  <c r="BO1634" i="9" s="1"/>
  <c r="C1634" i="9"/>
  <c r="D1634" i="9"/>
  <c r="F1634" i="9" s="1"/>
  <c r="E1634" i="9"/>
  <c r="G1634" i="9"/>
  <c r="H1634" i="9"/>
  <c r="I1634" i="9"/>
  <c r="J1634" i="9"/>
  <c r="K1634" i="9"/>
  <c r="L1634" i="9"/>
  <c r="M1634" i="9"/>
  <c r="N1634" i="9"/>
  <c r="O1634" i="9"/>
  <c r="P1634" i="9"/>
  <c r="Q1634" i="9"/>
  <c r="R1634" i="9"/>
  <c r="S1634" i="9"/>
  <c r="T1634" i="9"/>
  <c r="U1634" i="9"/>
  <c r="V1634" i="9"/>
  <c r="W1634" i="9"/>
  <c r="X1634" i="9"/>
  <c r="Y1634" i="9"/>
  <c r="Z1634" i="9"/>
  <c r="AA1634" i="9"/>
  <c r="AB1634" i="9"/>
  <c r="AC1634" i="9"/>
  <c r="AD1634" i="9"/>
  <c r="AE1634" i="9"/>
  <c r="AF1634" i="9"/>
  <c r="AG1634" i="9"/>
  <c r="AH1634" i="9"/>
  <c r="AI1634" i="9"/>
  <c r="AJ1634" i="9"/>
  <c r="AK1634" i="9"/>
  <c r="AL1634" i="9"/>
  <c r="AM1634" i="9"/>
  <c r="AN1634" i="9"/>
  <c r="AO1634" i="9"/>
  <c r="AP1634" i="9"/>
  <c r="AQ1634" i="9"/>
  <c r="AR1634" i="9"/>
  <c r="AS1634" i="9"/>
  <c r="AT1634" i="9"/>
  <c r="AU1634" i="9"/>
  <c r="AV1634" i="9"/>
  <c r="AW1634" i="9"/>
  <c r="AX1634" i="9"/>
  <c r="AY1634" i="9"/>
  <c r="AZ1634" i="9"/>
  <c r="BA1634" i="9"/>
  <c r="BB1634" i="9"/>
  <c r="BC1634" i="9"/>
  <c r="BD1634" i="9"/>
  <c r="BE1634" i="9"/>
  <c r="BF1634" i="9"/>
  <c r="BG1634" i="9"/>
  <c r="BH1634" i="9"/>
  <c r="BI1634" i="9"/>
  <c r="BJ1634" i="9"/>
  <c r="BK1634" i="9"/>
  <c r="B1635" i="9"/>
  <c r="C1635" i="9"/>
  <c r="D1635" i="9"/>
  <c r="F1635" i="9" s="1"/>
  <c r="E1635" i="9"/>
  <c r="G1635" i="9"/>
  <c r="H1635" i="9"/>
  <c r="I1635" i="9"/>
  <c r="J1635" i="9"/>
  <c r="K1635" i="9"/>
  <c r="L1635" i="9"/>
  <c r="M1635" i="9"/>
  <c r="N1635" i="9"/>
  <c r="O1635" i="9"/>
  <c r="P1635" i="9"/>
  <c r="Q1635" i="9"/>
  <c r="R1635" i="9"/>
  <c r="S1635" i="9"/>
  <c r="T1635" i="9"/>
  <c r="U1635" i="9"/>
  <c r="V1635" i="9"/>
  <c r="W1635" i="9"/>
  <c r="X1635" i="9"/>
  <c r="Y1635" i="9"/>
  <c r="Z1635" i="9"/>
  <c r="AA1635" i="9"/>
  <c r="AB1635" i="9"/>
  <c r="AC1635" i="9"/>
  <c r="AD1635" i="9"/>
  <c r="AE1635" i="9"/>
  <c r="AF1635" i="9"/>
  <c r="AG1635" i="9"/>
  <c r="AH1635" i="9"/>
  <c r="AI1635" i="9"/>
  <c r="AJ1635" i="9"/>
  <c r="AK1635" i="9"/>
  <c r="AL1635" i="9"/>
  <c r="AM1635" i="9"/>
  <c r="AN1635" i="9"/>
  <c r="AO1635" i="9"/>
  <c r="AP1635" i="9"/>
  <c r="AQ1635" i="9"/>
  <c r="AR1635" i="9"/>
  <c r="AS1635" i="9"/>
  <c r="AT1635" i="9"/>
  <c r="AU1635" i="9"/>
  <c r="AV1635" i="9"/>
  <c r="AW1635" i="9"/>
  <c r="AX1635" i="9"/>
  <c r="AY1635" i="9"/>
  <c r="AZ1635" i="9"/>
  <c r="BA1635" i="9"/>
  <c r="BB1635" i="9"/>
  <c r="BC1635" i="9"/>
  <c r="BD1635" i="9"/>
  <c r="BE1635" i="9"/>
  <c r="BF1635" i="9"/>
  <c r="BG1635" i="9"/>
  <c r="BH1635" i="9"/>
  <c r="BI1635" i="9"/>
  <c r="BJ1635" i="9"/>
  <c r="BK1635" i="9"/>
  <c r="B1636" i="9"/>
  <c r="BL1636" i="9" s="1"/>
  <c r="C1636" i="9"/>
  <c r="D1636" i="9"/>
  <c r="F1636" i="9" s="1"/>
  <c r="E1636" i="9"/>
  <c r="G1636" i="9"/>
  <c r="H1636" i="9"/>
  <c r="I1636" i="9"/>
  <c r="J1636" i="9"/>
  <c r="K1636" i="9"/>
  <c r="L1636" i="9"/>
  <c r="M1636" i="9"/>
  <c r="N1636" i="9"/>
  <c r="O1636" i="9"/>
  <c r="P1636" i="9"/>
  <c r="Q1636" i="9"/>
  <c r="R1636" i="9"/>
  <c r="S1636" i="9"/>
  <c r="T1636" i="9"/>
  <c r="U1636" i="9"/>
  <c r="V1636" i="9"/>
  <c r="W1636" i="9"/>
  <c r="X1636" i="9"/>
  <c r="Y1636" i="9"/>
  <c r="Z1636" i="9"/>
  <c r="AA1636" i="9"/>
  <c r="AB1636" i="9"/>
  <c r="AC1636" i="9"/>
  <c r="AD1636" i="9"/>
  <c r="AE1636" i="9"/>
  <c r="AF1636" i="9"/>
  <c r="AG1636" i="9"/>
  <c r="AH1636" i="9"/>
  <c r="AI1636" i="9"/>
  <c r="AJ1636" i="9"/>
  <c r="AK1636" i="9"/>
  <c r="AL1636" i="9"/>
  <c r="AM1636" i="9"/>
  <c r="AN1636" i="9"/>
  <c r="AO1636" i="9"/>
  <c r="AP1636" i="9"/>
  <c r="AQ1636" i="9"/>
  <c r="AR1636" i="9"/>
  <c r="AS1636" i="9"/>
  <c r="AT1636" i="9"/>
  <c r="AU1636" i="9"/>
  <c r="AV1636" i="9"/>
  <c r="AW1636" i="9"/>
  <c r="AX1636" i="9"/>
  <c r="AY1636" i="9"/>
  <c r="AZ1636" i="9"/>
  <c r="BA1636" i="9"/>
  <c r="BB1636" i="9"/>
  <c r="BC1636" i="9"/>
  <c r="BD1636" i="9"/>
  <c r="BE1636" i="9"/>
  <c r="BF1636" i="9"/>
  <c r="BG1636" i="9"/>
  <c r="BH1636" i="9"/>
  <c r="BI1636" i="9"/>
  <c r="BJ1636" i="9"/>
  <c r="BK1636" i="9"/>
  <c r="B1637" i="9"/>
  <c r="BL1637" i="9" s="1"/>
  <c r="C1637" i="9"/>
  <c r="D1637" i="9"/>
  <c r="F1637" i="9" s="1"/>
  <c r="E1637" i="9"/>
  <c r="G1637" i="9"/>
  <c r="H1637" i="9"/>
  <c r="I1637" i="9"/>
  <c r="J1637" i="9"/>
  <c r="K1637" i="9"/>
  <c r="L1637" i="9"/>
  <c r="M1637" i="9"/>
  <c r="N1637" i="9"/>
  <c r="O1637" i="9"/>
  <c r="P1637" i="9"/>
  <c r="Q1637" i="9"/>
  <c r="R1637" i="9"/>
  <c r="S1637" i="9"/>
  <c r="T1637" i="9"/>
  <c r="U1637" i="9"/>
  <c r="V1637" i="9"/>
  <c r="W1637" i="9"/>
  <c r="X1637" i="9"/>
  <c r="Y1637" i="9"/>
  <c r="Z1637" i="9"/>
  <c r="AA1637" i="9"/>
  <c r="AB1637" i="9"/>
  <c r="AC1637" i="9"/>
  <c r="AD1637" i="9"/>
  <c r="AE1637" i="9"/>
  <c r="AF1637" i="9"/>
  <c r="AG1637" i="9"/>
  <c r="AH1637" i="9"/>
  <c r="AI1637" i="9"/>
  <c r="AJ1637" i="9"/>
  <c r="AK1637" i="9"/>
  <c r="AL1637" i="9"/>
  <c r="AM1637" i="9"/>
  <c r="AN1637" i="9"/>
  <c r="AO1637" i="9"/>
  <c r="AP1637" i="9"/>
  <c r="AQ1637" i="9"/>
  <c r="AR1637" i="9"/>
  <c r="AS1637" i="9"/>
  <c r="AT1637" i="9"/>
  <c r="AU1637" i="9"/>
  <c r="AV1637" i="9"/>
  <c r="AW1637" i="9"/>
  <c r="AX1637" i="9"/>
  <c r="AY1637" i="9"/>
  <c r="AZ1637" i="9"/>
  <c r="BA1637" i="9"/>
  <c r="BB1637" i="9"/>
  <c r="BC1637" i="9"/>
  <c r="BD1637" i="9"/>
  <c r="BE1637" i="9"/>
  <c r="BF1637" i="9"/>
  <c r="BG1637" i="9"/>
  <c r="BH1637" i="9"/>
  <c r="BI1637" i="9"/>
  <c r="BJ1637" i="9"/>
  <c r="BK1637" i="9"/>
  <c r="B1638" i="9"/>
  <c r="BM1638" i="9" s="1"/>
  <c r="C1638" i="9"/>
  <c r="D1638" i="9"/>
  <c r="F1638" i="9" s="1"/>
  <c r="E1638" i="9"/>
  <c r="G1638" i="9"/>
  <c r="H1638" i="9"/>
  <c r="I1638" i="9"/>
  <c r="J1638" i="9"/>
  <c r="K1638" i="9"/>
  <c r="L1638" i="9"/>
  <c r="M1638" i="9"/>
  <c r="N1638" i="9"/>
  <c r="O1638" i="9"/>
  <c r="P1638" i="9"/>
  <c r="Q1638" i="9"/>
  <c r="R1638" i="9"/>
  <c r="S1638" i="9"/>
  <c r="T1638" i="9"/>
  <c r="U1638" i="9"/>
  <c r="V1638" i="9"/>
  <c r="W1638" i="9"/>
  <c r="X1638" i="9"/>
  <c r="Y1638" i="9"/>
  <c r="Z1638" i="9"/>
  <c r="AA1638" i="9"/>
  <c r="AB1638" i="9"/>
  <c r="AC1638" i="9"/>
  <c r="AD1638" i="9"/>
  <c r="AE1638" i="9"/>
  <c r="AF1638" i="9"/>
  <c r="AG1638" i="9"/>
  <c r="AH1638" i="9"/>
  <c r="AI1638" i="9"/>
  <c r="AJ1638" i="9"/>
  <c r="AK1638" i="9"/>
  <c r="AL1638" i="9"/>
  <c r="AM1638" i="9"/>
  <c r="AN1638" i="9"/>
  <c r="AO1638" i="9"/>
  <c r="AP1638" i="9"/>
  <c r="AQ1638" i="9"/>
  <c r="AR1638" i="9"/>
  <c r="AS1638" i="9"/>
  <c r="AT1638" i="9"/>
  <c r="AU1638" i="9"/>
  <c r="AV1638" i="9"/>
  <c r="AW1638" i="9"/>
  <c r="AX1638" i="9"/>
  <c r="AY1638" i="9"/>
  <c r="AZ1638" i="9"/>
  <c r="BA1638" i="9"/>
  <c r="BB1638" i="9"/>
  <c r="BC1638" i="9"/>
  <c r="BD1638" i="9"/>
  <c r="BE1638" i="9"/>
  <c r="BF1638" i="9"/>
  <c r="BG1638" i="9"/>
  <c r="BH1638" i="9"/>
  <c r="BI1638" i="9"/>
  <c r="BJ1638" i="9"/>
  <c r="BK1638" i="9"/>
  <c r="B1639" i="9"/>
  <c r="BM1639" i="9" s="1"/>
  <c r="C1639" i="9"/>
  <c r="D1639" i="9"/>
  <c r="F1639" i="9" s="1"/>
  <c r="E1639" i="9"/>
  <c r="G1639" i="9"/>
  <c r="H1639" i="9"/>
  <c r="I1639" i="9"/>
  <c r="J1639" i="9"/>
  <c r="K1639" i="9"/>
  <c r="L1639" i="9"/>
  <c r="M1639" i="9"/>
  <c r="N1639" i="9"/>
  <c r="O1639" i="9"/>
  <c r="P1639" i="9"/>
  <c r="Q1639" i="9"/>
  <c r="R1639" i="9"/>
  <c r="S1639" i="9"/>
  <c r="T1639" i="9"/>
  <c r="U1639" i="9"/>
  <c r="V1639" i="9"/>
  <c r="W1639" i="9"/>
  <c r="X1639" i="9"/>
  <c r="Y1639" i="9"/>
  <c r="Z1639" i="9"/>
  <c r="AA1639" i="9"/>
  <c r="AB1639" i="9"/>
  <c r="AC1639" i="9"/>
  <c r="AD1639" i="9"/>
  <c r="AE1639" i="9"/>
  <c r="AF1639" i="9"/>
  <c r="AG1639" i="9"/>
  <c r="AH1639" i="9"/>
  <c r="AI1639" i="9"/>
  <c r="AJ1639" i="9"/>
  <c r="AK1639" i="9"/>
  <c r="AL1639" i="9"/>
  <c r="AM1639" i="9"/>
  <c r="AN1639" i="9"/>
  <c r="AO1639" i="9"/>
  <c r="AP1639" i="9"/>
  <c r="AQ1639" i="9"/>
  <c r="AR1639" i="9"/>
  <c r="AS1639" i="9"/>
  <c r="AT1639" i="9"/>
  <c r="AU1639" i="9"/>
  <c r="AV1639" i="9"/>
  <c r="AW1639" i="9"/>
  <c r="AX1639" i="9"/>
  <c r="AY1639" i="9"/>
  <c r="AZ1639" i="9"/>
  <c r="BA1639" i="9"/>
  <c r="BB1639" i="9"/>
  <c r="BC1639" i="9"/>
  <c r="BD1639" i="9"/>
  <c r="BE1639" i="9"/>
  <c r="BF1639" i="9"/>
  <c r="BG1639" i="9"/>
  <c r="BH1639" i="9"/>
  <c r="BI1639" i="9"/>
  <c r="BJ1639" i="9"/>
  <c r="BK1639" i="9"/>
  <c r="B1640" i="9"/>
  <c r="BL1640" i="9" s="1"/>
  <c r="C1640" i="9"/>
  <c r="D1640" i="9"/>
  <c r="F1640" i="9" s="1"/>
  <c r="E1640" i="9"/>
  <c r="G1640" i="9"/>
  <c r="H1640" i="9"/>
  <c r="I1640" i="9"/>
  <c r="J1640" i="9"/>
  <c r="K1640" i="9"/>
  <c r="L1640" i="9"/>
  <c r="M1640" i="9"/>
  <c r="N1640" i="9"/>
  <c r="O1640" i="9"/>
  <c r="P1640" i="9"/>
  <c r="Q1640" i="9"/>
  <c r="R1640" i="9"/>
  <c r="S1640" i="9"/>
  <c r="T1640" i="9"/>
  <c r="U1640" i="9"/>
  <c r="V1640" i="9"/>
  <c r="W1640" i="9"/>
  <c r="X1640" i="9"/>
  <c r="Y1640" i="9"/>
  <c r="Z1640" i="9"/>
  <c r="AA1640" i="9"/>
  <c r="AB1640" i="9"/>
  <c r="AC1640" i="9"/>
  <c r="AD1640" i="9"/>
  <c r="AE1640" i="9"/>
  <c r="AF1640" i="9"/>
  <c r="AG1640" i="9"/>
  <c r="AH1640" i="9"/>
  <c r="AI1640" i="9"/>
  <c r="AJ1640" i="9"/>
  <c r="AK1640" i="9"/>
  <c r="AL1640" i="9"/>
  <c r="AM1640" i="9"/>
  <c r="AN1640" i="9"/>
  <c r="AO1640" i="9"/>
  <c r="AP1640" i="9"/>
  <c r="AQ1640" i="9"/>
  <c r="AR1640" i="9"/>
  <c r="AS1640" i="9"/>
  <c r="AT1640" i="9"/>
  <c r="AU1640" i="9"/>
  <c r="AV1640" i="9"/>
  <c r="AW1640" i="9"/>
  <c r="AX1640" i="9"/>
  <c r="AY1640" i="9"/>
  <c r="AZ1640" i="9"/>
  <c r="BA1640" i="9"/>
  <c r="BB1640" i="9"/>
  <c r="BC1640" i="9"/>
  <c r="BD1640" i="9"/>
  <c r="BE1640" i="9"/>
  <c r="BF1640" i="9"/>
  <c r="BG1640" i="9"/>
  <c r="BH1640" i="9"/>
  <c r="BI1640" i="9"/>
  <c r="BJ1640" i="9"/>
  <c r="BK1640" i="9"/>
  <c r="B1641" i="9"/>
  <c r="C1641" i="9"/>
  <c r="D1641" i="9"/>
  <c r="F1641" i="9" s="1"/>
  <c r="E1641" i="9"/>
  <c r="G1641" i="9"/>
  <c r="H1641" i="9"/>
  <c r="I1641" i="9"/>
  <c r="J1641" i="9"/>
  <c r="K1641" i="9"/>
  <c r="L1641" i="9"/>
  <c r="M1641" i="9"/>
  <c r="N1641" i="9"/>
  <c r="O1641" i="9"/>
  <c r="P1641" i="9"/>
  <c r="Q1641" i="9"/>
  <c r="R1641" i="9"/>
  <c r="S1641" i="9"/>
  <c r="T1641" i="9"/>
  <c r="U1641" i="9"/>
  <c r="V1641" i="9"/>
  <c r="W1641" i="9"/>
  <c r="X1641" i="9"/>
  <c r="Y1641" i="9"/>
  <c r="Z1641" i="9"/>
  <c r="AA1641" i="9"/>
  <c r="AB1641" i="9"/>
  <c r="AC1641" i="9"/>
  <c r="AD1641" i="9"/>
  <c r="AE1641" i="9"/>
  <c r="AF1641" i="9"/>
  <c r="AG1641" i="9"/>
  <c r="AH1641" i="9"/>
  <c r="AI1641" i="9"/>
  <c r="AJ1641" i="9"/>
  <c r="AK1641" i="9"/>
  <c r="AL1641" i="9"/>
  <c r="AM1641" i="9"/>
  <c r="AN1641" i="9"/>
  <c r="AO1641" i="9"/>
  <c r="AP1641" i="9"/>
  <c r="AQ1641" i="9"/>
  <c r="AR1641" i="9"/>
  <c r="AS1641" i="9"/>
  <c r="AT1641" i="9"/>
  <c r="AU1641" i="9"/>
  <c r="AV1641" i="9"/>
  <c r="AW1641" i="9"/>
  <c r="AX1641" i="9"/>
  <c r="AY1641" i="9"/>
  <c r="AZ1641" i="9"/>
  <c r="BA1641" i="9"/>
  <c r="BB1641" i="9"/>
  <c r="BC1641" i="9"/>
  <c r="BD1641" i="9"/>
  <c r="BE1641" i="9"/>
  <c r="BF1641" i="9"/>
  <c r="BG1641" i="9"/>
  <c r="BH1641" i="9"/>
  <c r="BI1641" i="9"/>
  <c r="BJ1641" i="9"/>
  <c r="BK1641" i="9"/>
  <c r="B1642" i="9"/>
  <c r="BL1642" i="9" s="1"/>
  <c r="C1642" i="9"/>
  <c r="D1642" i="9"/>
  <c r="F1642" i="9" s="1"/>
  <c r="E1642" i="9"/>
  <c r="G1642" i="9"/>
  <c r="H1642" i="9"/>
  <c r="I1642" i="9"/>
  <c r="J1642" i="9"/>
  <c r="K1642" i="9"/>
  <c r="L1642" i="9"/>
  <c r="M1642" i="9"/>
  <c r="N1642" i="9"/>
  <c r="O1642" i="9"/>
  <c r="P1642" i="9"/>
  <c r="Q1642" i="9"/>
  <c r="R1642" i="9"/>
  <c r="S1642" i="9"/>
  <c r="T1642" i="9"/>
  <c r="U1642" i="9"/>
  <c r="V1642" i="9"/>
  <c r="W1642" i="9"/>
  <c r="X1642" i="9"/>
  <c r="Y1642" i="9"/>
  <c r="Z1642" i="9"/>
  <c r="AA1642" i="9"/>
  <c r="AB1642" i="9"/>
  <c r="AC1642" i="9"/>
  <c r="AD1642" i="9"/>
  <c r="AE1642" i="9"/>
  <c r="AF1642" i="9"/>
  <c r="AG1642" i="9"/>
  <c r="AH1642" i="9"/>
  <c r="AI1642" i="9"/>
  <c r="AJ1642" i="9"/>
  <c r="AK1642" i="9"/>
  <c r="AL1642" i="9"/>
  <c r="AM1642" i="9"/>
  <c r="AN1642" i="9"/>
  <c r="AO1642" i="9"/>
  <c r="AP1642" i="9"/>
  <c r="AQ1642" i="9"/>
  <c r="AR1642" i="9"/>
  <c r="AS1642" i="9"/>
  <c r="AT1642" i="9"/>
  <c r="AU1642" i="9"/>
  <c r="AV1642" i="9"/>
  <c r="AW1642" i="9"/>
  <c r="AX1642" i="9"/>
  <c r="AY1642" i="9"/>
  <c r="AZ1642" i="9"/>
  <c r="BA1642" i="9"/>
  <c r="BB1642" i="9"/>
  <c r="BC1642" i="9"/>
  <c r="BD1642" i="9"/>
  <c r="BE1642" i="9"/>
  <c r="BF1642" i="9"/>
  <c r="BG1642" i="9"/>
  <c r="BH1642" i="9"/>
  <c r="BI1642" i="9"/>
  <c r="BJ1642" i="9"/>
  <c r="BK1642" i="9"/>
  <c r="B1643" i="9"/>
  <c r="C1643" i="9"/>
  <c r="D1643" i="9"/>
  <c r="F1643" i="9" s="1"/>
  <c r="E1643" i="9"/>
  <c r="G1643" i="9"/>
  <c r="H1643" i="9"/>
  <c r="I1643" i="9"/>
  <c r="J1643" i="9"/>
  <c r="K1643" i="9"/>
  <c r="L1643" i="9"/>
  <c r="M1643" i="9"/>
  <c r="N1643" i="9"/>
  <c r="O1643" i="9"/>
  <c r="P1643" i="9"/>
  <c r="Q1643" i="9"/>
  <c r="R1643" i="9"/>
  <c r="S1643" i="9"/>
  <c r="T1643" i="9"/>
  <c r="U1643" i="9"/>
  <c r="V1643" i="9"/>
  <c r="W1643" i="9"/>
  <c r="X1643" i="9"/>
  <c r="Y1643" i="9"/>
  <c r="Z1643" i="9"/>
  <c r="AA1643" i="9"/>
  <c r="AB1643" i="9"/>
  <c r="AC1643" i="9"/>
  <c r="AD1643" i="9"/>
  <c r="AE1643" i="9"/>
  <c r="AF1643" i="9"/>
  <c r="AG1643" i="9"/>
  <c r="AH1643" i="9"/>
  <c r="AI1643" i="9"/>
  <c r="AJ1643" i="9"/>
  <c r="AK1643" i="9"/>
  <c r="AL1643" i="9"/>
  <c r="AM1643" i="9"/>
  <c r="AN1643" i="9"/>
  <c r="AO1643" i="9"/>
  <c r="AP1643" i="9"/>
  <c r="AQ1643" i="9"/>
  <c r="AR1643" i="9"/>
  <c r="AS1643" i="9"/>
  <c r="AT1643" i="9"/>
  <c r="AU1643" i="9"/>
  <c r="AV1643" i="9"/>
  <c r="AW1643" i="9"/>
  <c r="AX1643" i="9"/>
  <c r="AY1643" i="9"/>
  <c r="AZ1643" i="9"/>
  <c r="BA1643" i="9"/>
  <c r="BB1643" i="9"/>
  <c r="BC1643" i="9"/>
  <c r="BD1643" i="9"/>
  <c r="BE1643" i="9"/>
  <c r="BF1643" i="9"/>
  <c r="BG1643" i="9"/>
  <c r="BH1643" i="9"/>
  <c r="BI1643" i="9"/>
  <c r="BJ1643" i="9"/>
  <c r="BK1643" i="9"/>
  <c r="B1644" i="9"/>
  <c r="BO1644" i="9" s="1"/>
  <c r="C1644" i="9"/>
  <c r="D1644" i="9"/>
  <c r="F1644" i="9" s="1"/>
  <c r="E1644" i="9"/>
  <c r="G1644" i="9"/>
  <c r="H1644" i="9"/>
  <c r="I1644" i="9"/>
  <c r="J1644" i="9"/>
  <c r="K1644" i="9"/>
  <c r="L1644" i="9"/>
  <c r="M1644" i="9"/>
  <c r="N1644" i="9"/>
  <c r="O1644" i="9"/>
  <c r="P1644" i="9"/>
  <c r="Q1644" i="9"/>
  <c r="R1644" i="9"/>
  <c r="S1644" i="9"/>
  <c r="T1644" i="9"/>
  <c r="U1644" i="9"/>
  <c r="V1644" i="9"/>
  <c r="W1644" i="9"/>
  <c r="X1644" i="9"/>
  <c r="Y1644" i="9"/>
  <c r="Z1644" i="9"/>
  <c r="AA1644" i="9"/>
  <c r="AB1644" i="9"/>
  <c r="AC1644" i="9"/>
  <c r="AD1644" i="9"/>
  <c r="AE1644" i="9"/>
  <c r="AF1644" i="9"/>
  <c r="AG1644" i="9"/>
  <c r="AH1644" i="9"/>
  <c r="AI1644" i="9"/>
  <c r="AJ1644" i="9"/>
  <c r="AK1644" i="9"/>
  <c r="AL1644" i="9"/>
  <c r="AM1644" i="9"/>
  <c r="AN1644" i="9"/>
  <c r="AO1644" i="9"/>
  <c r="AP1644" i="9"/>
  <c r="AQ1644" i="9"/>
  <c r="AR1644" i="9"/>
  <c r="AS1644" i="9"/>
  <c r="AT1644" i="9"/>
  <c r="AU1644" i="9"/>
  <c r="AV1644" i="9"/>
  <c r="AW1644" i="9"/>
  <c r="AX1644" i="9"/>
  <c r="AY1644" i="9"/>
  <c r="AZ1644" i="9"/>
  <c r="BA1644" i="9"/>
  <c r="BB1644" i="9"/>
  <c r="BC1644" i="9"/>
  <c r="BD1644" i="9"/>
  <c r="BE1644" i="9"/>
  <c r="BF1644" i="9"/>
  <c r="BG1644" i="9"/>
  <c r="BH1644" i="9"/>
  <c r="BI1644" i="9"/>
  <c r="BJ1644" i="9"/>
  <c r="BK1644" i="9"/>
  <c r="B1645" i="9"/>
  <c r="BL1645" i="9" s="1"/>
  <c r="C1645" i="9"/>
  <c r="D1645" i="9"/>
  <c r="F1645" i="9" s="1"/>
  <c r="E1645" i="9"/>
  <c r="G1645" i="9"/>
  <c r="H1645" i="9"/>
  <c r="I1645" i="9"/>
  <c r="J1645" i="9"/>
  <c r="K1645" i="9"/>
  <c r="L1645" i="9"/>
  <c r="M1645" i="9"/>
  <c r="N1645" i="9"/>
  <c r="O1645" i="9"/>
  <c r="P1645" i="9"/>
  <c r="Q1645" i="9"/>
  <c r="R1645" i="9"/>
  <c r="S1645" i="9"/>
  <c r="T1645" i="9"/>
  <c r="U1645" i="9"/>
  <c r="V1645" i="9"/>
  <c r="W1645" i="9"/>
  <c r="X1645" i="9"/>
  <c r="Y1645" i="9"/>
  <c r="Z1645" i="9"/>
  <c r="AA1645" i="9"/>
  <c r="AB1645" i="9"/>
  <c r="AC1645" i="9"/>
  <c r="AD1645" i="9"/>
  <c r="AE1645" i="9"/>
  <c r="AF1645" i="9"/>
  <c r="AG1645" i="9"/>
  <c r="AH1645" i="9"/>
  <c r="AI1645" i="9"/>
  <c r="AJ1645" i="9"/>
  <c r="AK1645" i="9"/>
  <c r="AL1645" i="9"/>
  <c r="AM1645" i="9"/>
  <c r="AN1645" i="9"/>
  <c r="AO1645" i="9"/>
  <c r="AP1645" i="9"/>
  <c r="AQ1645" i="9"/>
  <c r="AR1645" i="9"/>
  <c r="AS1645" i="9"/>
  <c r="AT1645" i="9"/>
  <c r="AU1645" i="9"/>
  <c r="AV1645" i="9"/>
  <c r="AW1645" i="9"/>
  <c r="AX1645" i="9"/>
  <c r="AY1645" i="9"/>
  <c r="AZ1645" i="9"/>
  <c r="BA1645" i="9"/>
  <c r="BB1645" i="9"/>
  <c r="BC1645" i="9"/>
  <c r="BD1645" i="9"/>
  <c r="BE1645" i="9"/>
  <c r="BF1645" i="9"/>
  <c r="BG1645" i="9"/>
  <c r="BH1645" i="9"/>
  <c r="BI1645" i="9"/>
  <c r="BJ1645" i="9"/>
  <c r="BK1645" i="9"/>
  <c r="B1646" i="9"/>
  <c r="BN1646" i="9" s="1"/>
  <c r="C1646" i="9"/>
  <c r="D1646" i="9"/>
  <c r="F1646" i="9" s="1"/>
  <c r="E1646" i="9"/>
  <c r="G1646" i="9"/>
  <c r="H1646" i="9"/>
  <c r="I1646" i="9"/>
  <c r="J1646" i="9"/>
  <c r="K1646" i="9"/>
  <c r="L1646" i="9"/>
  <c r="M1646" i="9"/>
  <c r="N1646" i="9"/>
  <c r="O1646" i="9"/>
  <c r="P1646" i="9"/>
  <c r="Q1646" i="9"/>
  <c r="R1646" i="9"/>
  <c r="S1646" i="9"/>
  <c r="T1646" i="9"/>
  <c r="U1646" i="9"/>
  <c r="V1646" i="9"/>
  <c r="W1646" i="9"/>
  <c r="X1646" i="9"/>
  <c r="Y1646" i="9"/>
  <c r="Z1646" i="9"/>
  <c r="AA1646" i="9"/>
  <c r="AB1646" i="9"/>
  <c r="AC1646" i="9"/>
  <c r="AD1646" i="9"/>
  <c r="AE1646" i="9"/>
  <c r="AF1646" i="9"/>
  <c r="AG1646" i="9"/>
  <c r="AH1646" i="9"/>
  <c r="AI1646" i="9"/>
  <c r="AJ1646" i="9"/>
  <c r="AK1646" i="9"/>
  <c r="AL1646" i="9"/>
  <c r="AM1646" i="9"/>
  <c r="AN1646" i="9"/>
  <c r="AO1646" i="9"/>
  <c r="AP1646" i="9"/>
  <c r="AQ1646" i="9"/>
  <c r="AR1646" i="9"/>
  <c r="AS1646" i="9"/>
  <c r="AT1646" i="9"/>
  <c r="AU1646" i="9"/>
  <c r="AV1646" i="9"/>
  <c r="AW1646" i="9"/>
  <c r="AX1646" i="9"/>
  <c r="AY1646" i="9"/>
  <c r="AZ1646" i="9"/>
  <c r="BA1646" i="9"/>
  <c r="BB1646" i="9"/>
  <c r="BC1646" i="9"/>
  <c r="BD1646" i="9"/>
  <c r="BE1646" i="9"/>
  <c r="BF1646" i="9"/>
  <c r="BG1646" i="9"/>
  <c r="BH1646" i="9"/>
  <c r="BI1646" i="9"/>
  <c r="BJ1646" i="9"/>
  <c r="BK1646" i="9"/>
  <c r="B1647" i="9"/>
  <c r="BL1647" i="9" s="1"/>
  <c r="C1647" i="9"/>
  <c r="D1647" i="9"/>
  <c r="F1647" i="9" s="1"/>
  <c r="E1647" i="9"/>
  <c r="G1647" i="9"/>
  <c r="H1647" i="9"/>
  <c r="I1647" i="9"/>
  <c r="J1647" i="9"/>
  <c r="K1647" i="9"/>
  <c r="L1647" i="9"/>
  <c r="M1647" i="9"/>
  <c r="N1647" i="9"/>
  <c r="O1647" i="9"/>
  <c r="P1647" i="9"/>
  <c r="Q1647" i="9"/>
  <c r="R1647" i="9"/>
  <c r="S1647" i="9"/>
  <c r="T1647" i="9"/>
  <c r="U1647" i="9"/>
  <c r="V1647" i="9"/>
  <c r="W1647" i="9"/>
  <c r="X1647" i="9"/>
  <c r="Y1647" i="9"/>
  <c r="Z1647" i="9"/>
  <c r="AA1647" i="9"/>
  <c r="AB1647" i="9"/>
  <c r="AC1647" i="9"/>
  <c r="AD1647" i="9"/>
  <c r="AE1647" i="9"/>
  <c r="AF1647" i="9"/>
  <c r="AG1647" i="9"/>
  <c r="AH1647" i="9"/>
  <c r="AI1647" i="9"/>
  <c r="AJ1647" i="9"/>
  <c r="AK1647" i="9"/>
  <c r="AL1647" i="9"/>
  <c r="AM1647" i="9"/>
  <c r="AN1647" i="9"/>
  <c r="AO1647" i="9"/>
  <c r="AP1647" i="9"/>
  <c r="AQ1647" i="9"/>
  <c r="AR1647" i="9"/>
  <c r="AS1647" i="9"/>
  <c r="AT1647" i="9"/>
  <c r="AU1647" i="9"/>
  <c r="AV1647" i="9"/>
  <c r="AW1647" i="9"/>
  <c r="AX1647" i="9"/>
  <c r="AY1647" i="9"/>
  <c r="AZ1647" i="9"/>
  <c r="BA1647" i="9"/>
  <c r="BB1647" i="9"/>
  <c r="BC1647" i="9"/>
  <c r="BD1647" i="9"/>
  <c r="BE1647" i="9"/>
  <c r="BF1647" i="9"/>
  <c r="BG1647" i="9"/>
  <c r="BH1647" i="9"/>
  <c r="BI1647" i="9"/>
  <c r="BJ1647" i="9"/>
  <c r="BK1647" i="9"/>
  <c r="B1648" i="9"/>
  <c r="BM1648" i="9" s="1"/>
  <c r="C1648" i="9"/>
  <c r="D1648" i="9"/>
  <c r="F1648" i="9" s="1"/>
  <c r="E1648" i="9"/>
  <c r="G1648" i="9"/>
  <c r="H1648" i="9"/>
  <c r="I1648" i="9"/>
  <c r="J1648" i="9"/>
  <c r="K1648" i="9"/>
  <c r="L1648" i="9"/>
  <c r="M1648" i="9"/>
  <c r="N1648" i="9"/>
  <c r="O1648" i="9"/>
  <c r="P1648" i="9"/>
  <c r="Q1648" i="9"/>
  <c r="R1648" i="9"/>
  <c r="S1648" i="9"/>
  <c r="T1648" i="9"/>
  <c r="U1648" i="9"/>
  <c r="V1648" i="9"/>
  <c r="W1648" i="9"/>
  <c r="X1648" i="9"/>
  <c r="Y1648" i="9"/>
  <c r="Z1648" i="9"/>
  <c r="AA1648" i="9"/>
  <c r="AB1648" i="9"/>
  <c r="AC1648" i="9"/>
  <c r="AD1648" i="9"/>
  <c r="AE1648" i="9"/>
  <c r="AF1648" i="9"/>
  <c r="AG1648" i="9"/>
  <c r="AH1648" i="9"/>
  <c r="AI1648" i="9"/>
  <c r="AJ1648" i="9"/>
  <c r="AK1648" i="9"/>
  <c r="AL1648" i="9"/>
  <c r="AM1648" i="9"/>
  <c r="AN1648" i="9"/>
  <c r="AO1648" i="9"/>
  <c r="AP1648" i="9"/>
  <c r="AQ1648" i="9"/>
  <c r="AR1648" i="9"/>
  <c r="AS1648" i="9"/>
  <c r="AT1648" i="9"/>
  <c r="AU1648" i="9"/>
  <c r="AV1648" i="9"/>
  <c r="AW1648" i="9"/>
  <c r="AX1648" i="9"/>
  <c r="AY1648" i="9"/>
  <c r="AZ1648" i="9"/>
  <c r="BA1648" i="9"/>
  <c r="BB1648" i="9"/>
  <c r="BC1648" i="9"/>
  <c r="BD1648" i="9"/>
  <c r="BE1648" i="9"/>
  <c r="BF1648" i="9"/>
  <c r="BG1648" i="9"/>
  <c r="BH1648" i="9"/>
  <c r="BI1648" i="9"/>
  <c r="BJ1648" i="9"/>
  <c r="BK1648" i="9"/>
  <c r="B1649" i="9"/>
  <c r="BO1649" i="9" s="1"/>
  <c r="C1649" i="9"/>
  <c r="D1649" i="9"/>
  <c r="F1649" i="9" s="1"/>
  <c r="E1649" i="9"/>
  <c r="G1649" i="9"/>
  <c r="H1649" i="9"/>
  <c r="I1649" i="9"/>
  <c r="J1649" i="9"/>
  <c r="K1649" i="9"/>
  <c r="L1649" i="9"/>
  <c r="M1649" i="9"/>
  <c r="N1649" i="9"/>
  <c r="O1649" i="9"/>
  <c r="P1649" i="9"/>
  <c r="Q1649" i="9"/>
  <c r="R1649" i="9"/>
  <c r="S1649" i="9"/>
  <c r="T1649" i="9"/>
  <c r="U1649" i="9"/>
  <c r="V1649" i="9"/>
  <c r="W1649" i="9"/>
  <c r="X1649" i="9"/>
  <c r="Y1649" i="9"/>
  <c r="Z1649" i="9"/>
  <c r="AA1649" i="9"/>
  <c r="AB1649" i="9"/>
  <c r="AC1649" i="9"/>
  <c r="AD1649" i="9"/>
  <c r="AE1649" i="9"/>
  <c r="AF1649" i="9"/>
  <c r="AG1649" i="9"/>
  <c r="AH1649" i="9"/>
  <c r="AI1649" i="9"/>
  <c r="AJ1649" i="9"/>
  <c r="AK1649" i="9"/>
  <c r="AL1649" i="9"/>
  <c r="AM1649" i="9"/>
  <c r="AN1649" i="9"/>
  <c r="AO1649" i="9"/>
  <c r="AP1649" i="9"/>
  <c r="AQ1649" i="9"/>
  <c r="AR1649" i="9"/>
  <c r="AS1649" i="9"/>
  <c r="AT1649" i="9"/>
  <c r="AU1649" i="9"/>
  <c r="AV1649" i="9"/>
  <c r="AW1649" i="9"/>
  <c r="AX1649" i="9"/>
  <c r="AY1649" i="9"/>
  <c r="AZ1649" i="9"/>
  <c r="BA1649" i="9"/>
  <c r="BB1649" i="9"/>
  <c r="BC1649" i="9"/>
  <c r="BD1649" i="9"/>
  <c r="BE1649" i="9"/>
  <c r="BF1649" i="9"/>
  <c r="BG1649" i="9"/>
  <c r="BH1649" i="9"/>
  <c r="BI1649" i="9"/>
  <c r="BJ1649" i="9"/>
  <c r="BK1649" i="9"/>
  <c r="B1650" i="9"/>
  <c r="C1650" i="9"/>
  <c r="D1650" i="9"/>
  <c r="F1650" i="9" s="1"/>
  <c r="E1650" i="9"/>
  <c r="G1650" i="9"/>
  <c r="H1650" i="9"/>
  <c r="I1650" i="9"/>
  <c r="J1650" i="9"/>
  <c r="K1650" i="9"/>
  <c r="L1650" i="9"/>
  <c r="M1650" i="9"/>
  <c r="N1650" i="9"/>
  <c r="O1650" i="9"/>
  <c r="P1650" i="9"/>
  <c r="Q1650" i="9"/>
  <c r="R1650" i="9"/>
  <c r="S1650" i="9"/>
  <c r="T1650" i="9"/>
  <c r="U1650" i="9"/>
  <c r="V1650" i="9"/>
  <c r="W1650" i="9"/>
  <c r="X1650" i="9"/>
  <c r="Y1650" i="9"/>
  <c r="Z1650" i="9"/>
  <c r="AA1650" i="9"/>
  <c r="AB1650" i="9"/>
  <c r="AC1650" i="9"/>
  <c r="AD1650" i="9"/>
  <c r="AE1650" i="9"/>
  <c r="AF1650" i="9"/>
  <c r="AG1650" i="9"/>
  <c r="AH1650" i="9"/>
  <c r="AI1650" i="9"/>
  <c r="AJ1650" i="9"/>
  <c r="AK1650" i="9"/>
  <c r="AL1650" i="9"/>
  <c r="AM1650" i="9"/>
  <c r="AN1650" i="9"/>
  <c r="AO1650" i="9"/>
  <c r="AP1650" i="9"/>
  <c r="AQ1650" i="9"/>
  <c r="AR1650" i="9"/>
  <c r="AS1650" i="9"/>
  <c r="AT1650" i="9"/>
  <c r="AU1650" i="9"/>
  <c r="AV1650" i="9"/>
  <c r="AW1650" i="9"/>
  <c r="AX1650" i="9"/>
  <c r="AY1650" i="9"/>
  <c r="AZ1650" i="9"/>
  <c r="BA1650" i="9"/>
  <c r="BB1650" i="9"/>
  <c r="BC1650" i="9"/>
  <c r="BD1650" i="9"/>
  <c r="BE1650" i="9"/>
  <c r="BF1650" i="9"/>
  <c r="BG1650" i="9"/>
  <c r="BH1650" i="9"/>
  <c r="BI1650" i="9"/>
  <c r="BJ1650" i="9"/>
  <c r="BK1650" i="9"/>
  <c r="B1651" i="9"/>
  <c r="C1651" i="9"/>
  <c r="D1651" i="9"/>
  <c r="F1651" i="9" s="1"/>
  <c r="E1651" i="9"/>
  <c r="G1651" i="9"/>
  <c r="H1651" i="9"/>
  <c r="I1651" i="9"/>
  <c r="J1651" i="9"/>
  <c r="K1651" i="9"/>
  <c r="L1651" i="9"/>
  <c r="M1651" i="9"/>
  <c r="N1651" i="9"/>
  <c r="O1651" i="9"/>
  <c r="P1651" i="9"/>
  <c r="Q1651" i="9"/>
  <c r="R1651" i="9"/>
  <c r="S1651" i="9"/>
  <c r="T1651" i="9"/>
  <c r="U1651" i="9"/>
  <c r="V1651" i="9"/>
  <c r="W1651" i="9"/>
  <c r="X1651" i="9"/>
  <c r="Y1651" i="9"/>
  <c r="Z1651" i="9"/>
  <c r="AA1651" i="9"/>
  <c r="AB1651" i="9"/>
  <c r="AC1651" i="9"/>
  <c r="AD1651" i="9"/>
  <c r="AE1651" i="9"/>
  <c r="AF1651" i="9"/>
  <c r="AG1651" i="9"/>
  <c r="AH1651" i="9"/>
  <c r="AI1651" i="9"/>
  <c r="AJ1651" i="9"/>
  <c r="AK1651" i="9"/>
  <c r="AL1651" i="9"/>
  <c r="AM1651" i="9"/>
  <c r="AN1651" i="9"/>
  <c r="AO1651" i="9"/>
  <c r="AP1651" i="9"/>
  <c r="AQ1651" i="9"/>
  <c r="AR1651" i="9"/>
  <c r="AS1651" i="9"/>
  <c r="AT1651" i="9"/>
  <c r="AU1651" i="9"/>
  <c r="AV1651" i="9"/>
  <c r="AW1651" i="9"/>
  <c r="AX1651" i="9"/>
  <c r="AY1651" i="9"/>
  <c r="AZ1651" i="9"/>
  <c r="BA1651" i="9"/>
  <c r="BB1651" i="9"/>
  <c r="BC1651" i="9"/>
  <c r="BD1651" i="9"/>
  <c r="BE1651" i="9"/>
  <c r="BF1651" i="9"/>
  <c r="BG1651" i="9"/>
  <c r="BH1651" i="9"/>
  <c r="BI1651" i="9"/>
  <c r="BJ1651" i="9"/>
  <c r="BK1651" i="9"/>
  <c r="B1652" i="9"/>
  <c r="BL1652" i="9" s="1"/>
  <c r="C1652" i="9"/>
  <c r="D1652" i="9"/>
  <c r="F1652" i="9" s="1"/>
  <c r="E1652" i="9"/>
  <c r="G1652" i="9"/>
  <c r="H1652" i="9"/>
  <c r="I1652" i="9"/>
  <c r="J1652" i="9"/>
  <c r="K1652" i="9"/>
  <c r="L1652" i="9"/>
  <c r="M1652" i="9"/>
  <c r="N1652" i="9"/>
  <c r="O1652" i="9"/>
  <c r="P1652" i="9"/>
  <c r="Q1652" i="9"/>
  <c r="R1652" i="9"/>
  <c r="S1652" i="9"/>
  <c r="T1652" i="9"/>
  <c r="U1652" i="9"/>
  <c r="V1652" i="9"/>
  <c r="W1652" i="9"/>
  <c r="X1652" i="9"/>
  <c r="Y1652" i="9"/>
  <c r="Z1652" i="9"/>
  <c r="AA1652" i="9"/>
  <c r="AB1652" i="9"/>
  <c r="AC1652" i="9"/>
  <c r="AD1652" i="9"/>
  <c r="AE1652" i="9"/>
  <c r="AF1652" i="9"/>
  <c r="AG1652" i="9"/>
  <c r="AH1652" i="9"/>
  <c r="AI1652" i="9"/>
  <c r="AJ1652" i="9"/>
  <c r="AK1652" i="9"/>
  <c r="AL1652" i="9"/>
  <c r="AM1652" i="9"/>
  <c r="AN1652" i="9"/>
  <c r="AO1652" i="9"/>
  <c r="AP1652" i="9"/>
  <c r="AQ1652" i="9"/>
  <c r="AR1652" i="9"/>
  <c r="AS1652" i="9"/>
  <c r="AT1652" i="9"/>
  <c r="AU1652" i="9"/>
  <c r="AV1652" i="9"/>
  <c r="AW1652" i="9"/>
  <c r="AX1652" i="9"/>
  <c r="AY1652" i="9"/>
  <c r="AZ1652" i="9"/>
  <c r="BA1652" i="9"/>
  <c r="BB1652" i="9"/>
  <c r="BC1652" i="9"/>
  <c r="BD1652" i="9"/>
  <c r="BE1652" i="9"/>
  <c r="BF1652" i="9"/>
  <c r="BG1652" i="9"/>
  <c r="BH1652" i="9"/>
  <c r="BI1652" i="9"/>
  <c r="BJ1652" i="9"/>
  <c r="BK1652" i="9"/>
  <c r="B1653" i="9"/>
  <c r="BM1653" i="9" s="1"/>
  <c r="C1653" i="9"/>
  <c r="D1653" i="9"/>
  <c r="F1653" i="9" s="1"/>
  <c r="E1653" i="9"/>
  <c r="G1653" i="9"/>
  <c r="H1653" i="9"/>
  <c r="I1653" i="9"/>
  <c r="J1653" i="9"/>
  <c r="K1653" i="9"/>
  <c r="L1653" i="9"/>
  <c r="M1653" i="9"/>
  <c r="N1653" i="9"/>
  <c r="O1653" i="9"/>
  <c r="P1653" i="9"/>
  <c r="Q1653" i="9"/>
  <c r="R1653" i="9"/>
  <c r="S1653" i="9"/>
  <c r="T1653" i="9"/>
  <c r="U1653" i="9"/>
  <c r="V1653" i="9"/>
  <c r="W1653" i="9"/>
  <c r="X1653" i="9"/>
  <c r="Y1653" i="9"/>
  <c r="Z1653" i="9"/>
  <c r="AA1653" i="9"/>
  <c r="AB1653" i="9"/>
  <c r="AC1653" i="9"/>
  <c r="AD1653" i="9"/>
  <c r="AE1653" i="9"/>
  <c r="AF1653" i="9"/>
  <c r="AG1653" i="9"/>
  <c r="AH1653" i="9"/>
  <c r="AI1653" i="9"/>
  <c r="AJ1653" i="9"/>
  <c r="AK1653" i="9"/>
  <c r="AL1653" i="9"/>
  <c r="AM1653" i="9"/>
  <c r="AN1653" i="9"/>
  <c r="AO1653" i="9"/>
  <c r="AP1653" i="9"/>
  <c r="AQ1653" i="9"/>
  <c r="AR1653" i="9"/>
  <c r="AS1653" i="9"/>
  <c r="AT1653" i="9"/>
  <c r="AU1653" i="9"/>
  <c r="AV1653" i="9"/>
  <c r="AW1653" i="9"/>
  <c r="AX1653" i="9"/>
  <c r="AY1653" i="9"/>
  <c r="AZ1653" i="9"/>
  <c r="BA1653" i="9"/>
  <c r="BB1653" i="9"/>
  <c r="BC1653" i="9"/>
  <c r="BD1653" i="9"/>
  <c r="BE1653" i="9"/>
  <c r="BF1653" i="9"/>
  <c r="BG1653" i="9"/>
  <c r="BH1653" i="9"/>
  <c r="BI1653" i="9"/>
  <c r="BJ1653" i="9"/>
  <c r="BK1653" i="9"/>
  <c r="B1654" i="9"/>
  <c r="BO1654" i="9" s="1"/>
  <c r="C1654" i="9"/>
  <c r="D1654" i="9"/>
  <c r="F1654" i="9" s="1"/>
  <c r="E1654" i="9"/>
  <c r="G1654" i="9"/>
  <c r="H1654" i="9"/>
  <c r="I1654" i="9"/>
  <c r="J1654" i="9"/>
  <c r="K1654" i="9"/>
  <c r="L1654" i="9"/>
  <c r="M1654" i="9"/>
  <c r="N1654" i="9"/>
  <c r="O1654" i="9"/>
  <c r="P1654" i="9"/>
  <c r="Q1654" i="9"/>
  <c r="R1654" i="9"/>
  <c r="S1654" i="9"/>
  <c r="T1654" i="9"/>
  <c r="U1654" i="9"/>
  <c r="V1654" i="9"/>
  <c r="W1654" i="9"/>
  <c r="X1654" i="9"/>
  <c r="Y1654" i="9"/>
  <c r="Z1654" i="9"/>
  <c r="AA1654" i="9"/>
  <c r="AB1654" i="9"/>
  <c r="AC1654" i="9"/>
  <c r="AD1654" i="9"/>
  <c r="AE1654" i="9"/>
  <c r="AF1654" i="9"/>
  <c r="AG1654" i="9"/>
  <c r="AH1654" i="9"/>
  <c r="AI1654" i="9"/>
  <c r="AJ1654" i="9"/>
  <c r="AK1654" i="9"/>
  <c r="AL1654" i="9"/>
  <c r="AM1654" i="9"/>
  <c r="AN1654" i="9"/>
  <c r="AO1654" i="9"/>
  <c r="AP1654" i="9"/>
  <c r="AQ1654" i="9"/>
  <c r="AR1654" i="9"/>
  <c r="AS1654" i="9"/>
  <c r="AT1654" i="9"/>
  <c r="AU1654" i="9"/>
  <c r="AV1654" i="9"/>
  <c r="AW1654" i="9"/>
  <c r="AX1654" i="9"/>
  <c r="AY1654" i="9"/>
  <c r="AZ1654" i="9"/>
  <c r="BA1654" i="9"/>
  <c r="BB1654" i="9"/>
  <c r="BC1654" i="9"/>
  <c r="BD1654" i="9"/>
  <c r="BE1654" i="9"/>
  <c r="BF1654" i="9"/>
  <c r="BG1654" i="9"/>
  <c r="BH1654" i="9"/>
  <c r="BI1654" i="9"/>
  <c r="BJ1654" i="9"/>
  <c r="BK1654" i="9"/>
  <c r="B1655" i="9"/>
  <c r="BL1655" i="9" s="1"/>
  <c r="C1655" i="9"/>
  <c r="D1655" i="9"/>
  <c r="F1655" i="9" s="1"/>
  <c r="E1655" i="9"/>
  <c r="G1655" i="9"/>
  <c r="H1655" i="9"/>
  <c r="I1655" i="9"/>
  <c r="J1655" i="9"/>
  <c r="K1655" i="9"/>
  <c r="L1655" i="9"/>
  <c r="M1655" i="9"/>
  <c r="N1655" i="9"/>
  <c r="O1655" i="9"/>
  <c r="P1655" i="9"/>
  <c r="Q1655" i="9"/>
  <c r="R1655" i="9"/>
  <c r="S1655" i="9"/>
  <c r="T1655" i="9"/>
  <c r="U1655" i="9"/>
  <c r="V1655" i="9"/>
  <c r="W1655" i="9"/>
  <c r="X1655" i="9"/>
  <c r="Y1655" i="9"/>
  <c r="Z1655" i="9"/>
  <c r="AA1655" i="9"/>
  <c r="AB1655" i="9"/>
  <c r="AC1655" i="9"/>
  <c r="AD1655" i="9"/>
  <c r="AE1655" i="9"/>
  <c r="AF1655" i="9"/>
  <c r="AG1655" i="9"/>
  <c r="AH1655" i="9"/>
  <c r="AI1655" i="9"/>
  <c r="AJ1655" i="9"/>
  <c r="AK1655" i="9"/>
  <c r="AL1655" i="9"/>
  <c r="AM1655" i="9"/>
  <c r="AN1655" i="9"/>
  <c r="AO1655" i="9"/>
  <c r="AP1655" i="9"/>
  <c r="AQ1655" i="9"/>
  <c r="AR1655" i="9"/>
  <c r="AS1655" i="9"/>
  <c r="AT1655" i="9"/>
  <c r="AU1655" i="9"/>
  <c r="AV1655" i="9"/>
  <c r="AW1655" i="9"/>
  <c r="AX1655" i="9"/>
  <c r="AY1655" i="9"/>
  <c r="AZ1655" i="9"/>
  <c r="BA1655" i="9"/>
  <c r="BB1655" i="9"/>
  <c r="BC1655" i="9"/>
  <c r="BD1655" i="9"/>
  <c r="BE1655" i="9"/>
  <c r="BF1655" i="9"/>
  <c r="BG1655" i="9"/>
  <c r="BH1655" i="9"/>
  <c r="BI1655" i="9"/>
  <c r="BJ1655" i="9"/>
  <c r="BK1655" i="9"/>
  <c r="B1656" i="9"/>
  <c r="BM1656" i="9" s="1"/>
  <c r="C1656" i="9"/>
  <c r="D1656" i="9"/>
  <c r="F1656" i="9" s="1"/>
  <c r="E1656" i="9"/>
  <c r="G1656" i="9"/>
  <c r="H1656" i="9"/>
  <c r="I1656" i="9"/>
  <c r="J1656" i="9"/>
  <c r="K1656" i="9"/>
  <c r="L1656" i="9"/>
  <c r="M1656" i="9"/>
  <c r="N1656" i="9"/>
  <c r="O1656" i="9"/>
  <c r="P1656" i="9"/>
  <c r="Q1656" i="9"/>
  <c r="R1656" i="9"/>
  <c r="S1656" i="9"/>
  <c r="T1656" i="9"/>
  <c r="U1656" i="9"/>
  <c r="V1656" i="9"/>
  <c r="W1656" i="9"/>
  <c r="X1656" i="9"/>
  <c r="Y1656" i="9"/>
  <c r="Z1656" i="9"/>
  <c r="AA1656" i="9"/>
  <c r="AB1656" i="9"/>
  <c r="AC1656" i="9"/>
  <c r="AD1656" i="9"/>
  <c r="AE1656" i="9"/>
  <c r="AF1656" i="9"/>
  <c r="AG1656" i="9"/>
  <c r="AH1656" i="9"/>
  <c r="AI1656" i="9"/>
  <c r="AJ1656" i="9"/>
  <c r="AK1656" i="9"/>
  <c r="AL1656" i="9"/>
  <c r="AM1656" i="9"/>
  <c r="AN1656" i="9"/>
  <c r="AO1656" i="9"/>
  <c r="AP1656" i="9"/>
  <c r="AQ1656" i="9"/>
  <c r="AR1656" i="9"/>
  <c r="AS1656" i="9"/>
  <c r="AT1656" i="9"/>
  <c r="AU1656" i="9"/>
  <c r="AV1656" i="9"/>
  <c r="AW1656" i="9"/>
  <c r="AX1656" i="9"/>
  <c r="AY1656" i="9"/>
  <c r="AZ1656" i="9"/>
  <c r="BA1656" i="9"/>
  <c r="BB1656" i="9"/>
  <c r="BC1656" i="9"/>
  <c r="BD1656" i="9"/>
  <c r="BE1656" i="9"/>
  <c r="BF1656" i="9"/>
  <c r="BG1656" i="9"/>
  <c r="BH1656" i="9"/>
  <c r="BI1656" i="9"/>
  <c r="BJ1656" i="9"/>
  <c r="BK1656" i="9"/>
  <c r="B1657" i="9"/>
  <c r="BL1657" i="9" s="1"/>
  <c r="C1657" i="9"/>
  <c r="D1657" i="9"/>
  <c r="F1657" i="9" s="1"/>
  <c r="E1657" i="9"/>
  <c r="G1657" i="9"/>
  <c r="H1657" i="9"/>
  <c r="I1657" i="9"/>
  <c r="J1657" i="9"/>
  <c r="K1657" i="9"/>
  <c r="L1657" i="9"/>
  <c r="M1657" i="9"/>
  <c r="N1657" i="9"/>
  <c r="O1657" i="9"/>
  <c r="P1657" i="9"/>
  <c r="Q1657" i="9"/>
  <c r="R1657" i="9"/>
  <c r="S1657" i="9"/>
  <c r="T1657" i="9"/>
  <c r="U1657" i="9"/>
  <c r="V1657" i="9"/>
  <c r="W1657" i="9"/>
  <c r="X1657" i="9"/>
  <c r="Y1657" i="9"/>
  <c r="Z1657" i="9"/>
  <c r="AA1657" i="9"/>
  <c r="AB1657" i="9"/>
  <c r="AC1657" i="9"/>
  <c r="AD1657" i="9"/>
  <c r="AE1657" i="9"/>
  <c r="AF1657" i="9"/>
  <c r="AG1657" i="9"/>
  <c r="AH1657" i="9"/>
  <c r="AI1657" i="9"/>
  <c r="AJ1657" i="9"/>
  <c r="AK1657" i="9"/>
  <c r="AL1657" i="9"/>
  <c r="AM1657" i="9"/>
  <c r="AN1657" i="9"/>
  <c r="AO1657" i="9"/>
  <c r="AP1657" i="9"/>
  <c r="AQ1657" i="9"/>
  <c r="AR1657" i="9"/>
  <c r="AS1657" i="9"/>
  <c r="AT1657" i="9"/>
  <c r="AU1657" i="9"/>
  <c r="AV1657" i="9"/>
  <c r="AW1657" i="9"/>
  <c r="AX1657" i="9"/>
  <c r="AY1657" i="9"/>
  <c r="AZ1657" i="9"/>
  <c r="BA1657" i="9"/>
  <c r="BB1657" i="9"/>
  <c r="BC1657" i="9"/>
  <c r="BD1657" i="9"/>
  <c r="BE1657" i="9"/>
  <c r="BF1657" i="9"/>
  <c r="BG1657" i="9"/>
  <c r="BH1657" i="9"/>
  <c r="BI1657" i="9"/>
  <c r="BJ1657" i="9"/>
  <c r="BK1657" i="9"/>
  <c r="B1658" i="9"/>
  <c r="BM1658" i="9" s="1"/>
  <c r="C1658" i="9"/>
  <c r="D1658" i="9"/>
  <c r="F1658" i="9" s="1"/>
  <c r="E1658" i="9"/>
  <c r="G1658" i="9"/>
  <c r="H1658" i="9"/>
  <c r="I1658" i="9"/>
  <c r="J1658" i="9"/>
  <c r="K1658" i="9"/>
  <c r="L1658" i="9"/>
  <c r="M1658" i="9"/>
  <c r="N1658" i="9"/>
  <c r="O1658" i="9"/>
  <c r="P1658" i="9"/>
  <c r="Q1658" i="9"/>
  <c r="R1658" i="9"/>
  <c r="S1658" i="9"/>
  <c r="T1658" i="9"/>
  <c r="U1658" i="9"/>
  <c r="V1658" i="9"/>
  <c r="W1658" i="9"/>
  <c r="X1658" i="9"/>
  <c r="Y1658" i="9"/>
  <c r="Z1658" i="9"/>
  <c r="AA1658" i="9"/>
  <c r="AB1658" i="9"/>
  <c r="AC1658" i="9"/>
  <c r="AD1658" i="9"/>
  <c r="AE1658" i="9"/>
  <c r="AF1658" i="9"/>
  <c r="AG1658" i="9"/>
  <c r="AH1658" i="9"/>
  <c r="AI1658" i="9"/>
  <c r="AJ1658" i="9"/>
  <c r="AK1658" i="9"/>
  <c r="AL1658" i="9"/>
  <c r="AM1658" i="9"/>
  <c r="AN1658" i="9"/>
  <c r="AO1658" i="9"/>
  <c r="AP1658" i="9"/>
  <c r="AQ1658" i="9"/>
  <c r="AR1658" i="9"/>
  <c r="AS1658" i="9"/>
  <c r="AT1658" i="9"/>
  <c r="AU1658" i="9"/>
  <c r="AV1658" i="9"/>
  <c r="AW1658" i="9"/>
  <c r="AX1658" i="9"/>
  <c r="AY1658" i="9"/>
  <c r="AZ1658" i="9"/>
  <c r="BA1658" i="9"/>
  <c r="BB1658" i="9"/>
  <c r="BC1658" i="9"/>
  <c r="BD1658" i="9"/>
  <c r="BE1658" i="9"/>
  <c r="BF1658" i="9"/>
  <c r="BG1658" i="9"/>
  <c r="BH1658" i="9"/>
  <c r="BI1658" i="9"/>
  <c r="BJ1658" i="9"/>
  <c r="BK1658" i="9"/>
  <c r="B1659" i="9"/>
  <c r="BO1659" i="9" s="1"/>
  <c r="C1659" i="9"/>
  <c r="D1659" i="9"/>
  <c r="F1659" i="9" s="1"/>
  <c r="E1659" i="9"/>
  <c r="G1659" i="9"/>
  <c r="H1659" i="9"/>
  <c r="I1659" i="9"/>
  <c r="J1659" i="9"/>
  <c r="K1659" i="9"/>
  <c r="L1659" i="9"/>
  <c r="M1659" i="9"/>
  <c r="N1659" i="9"/>
  <c r="O1659" i="9"/>
  <c r="P1659" i="9"/>
  <c r="Q1659" i="9"/>
  <c r="R1659" i="9"/>
  <c r="S1659" i="9"/>
  <c r="T1659" i="9"/>
  <c r="U1659" i="9"/>
  <c r="V1659" i="9"/>
  <c r="W1659" i="9"/>
  <c r="X1659" i="9"/>
  <c r="Y1659" i="9"/>
  <c r="Z1659" i="9"/>
  <c r="AA1659" i="9"/>
  <c r="AB1659" i="9"/>
  <c r="AC1659" i="9"/>
  <c r="AD1659" i="9"/>
  <c r="AE1659" i="9"/>
  <c r="AF1659" i="9"/>
  <c r="AG1659" i="9"/>
  <c r="AH1659" i="9"/>
  <c r="AI1659" i="9"/>
  <c r="AJ1659" i="9"/>
  <c r="AK1659" i="9"/>
  <c r="AL1659" i="9"/>
  <c r="AM1659" i="9"/>
  <c r="AN1659" i="9"/>
  <c r="AO1659" i="9"/>
  <c r="AP1659" i="9"/>
  <c r="AQ1659" i="9"/>
  <c r="AR1659" i="9"/>
  <c r="AS1659" i="9"/>
  <c r="AT1659" i="9"/>
  <c r="AU1659" i="9"/>
  <c r="AV1659" i="9"/>
  <c r="AW1659" i="9"/>
  <c r="AX1659" i="9"/>
  <c r="AY1659" i="9"/>
  <c r="AZ1659" i="9"/>
  <c r="BA1659" i="9"/>
  <c r="BB1659" i="9"/>
  <c r="BC1659" i="9"/>
  <c r="BD1659" i="9"/>
  <c r="BE1659" i="9"/>
  <c r="BF1659" i="9"/>
  <c r="BG1659" i="9"/>
  <c r="BH1659" i="9"/>
  <c r="BI1659" i="9"/>
  <c r="BJ1659" i="9"/>
  <c r="BK1659" i="9"/>
  <c r="B1660" i="9"/>
  <c r="BP1660" i="9" s="1"/>
  <c r="C1660" i="9"/>
  <c r="D1660" i="9"/>
  <c r="F1660" i="9" s="1"/>
  <c r="E1660" i="9"/>
  <c r="G1660" i="9"/>
  <c r="H1660" i="9"/>
  <c r="I1660" i="9"/>
  <c r="J1660" i="9"/>
  <c r="K1660" i="9"/>
  <c r="L1660" i="9"/>
  <c r="M1660" i="9"/>
  <c r="N1660" i="9"/>
  <c r="O1660" i="9"/>
  <c r="P1660" i="9"/>
  <c r="Q1660" i="9"/>
  <c r="R1660" i="9"/>
  <c r="S1660" i="9"/>
  <c r="T1660" i="9"/>
  <c r="U1660" i="9"/>
  <c r="V1660" i="9"/>
  <c r="W1660" i="9"/>
  <c r="X1660" i="9"/>
  <c r="Y1660" i="9"/>
  <c r="Z1660" i="9"/>
  <c r="AA1660" i="9"/>
  <c r="AB1660" i="9"/>
  <c r="AC1660" i="9"/>
  <c r="AD1660" i="9"/>
  <c r="AE1660" i="9"/>
  <c r="AF1660" i="9"/>
  <c r="AG1660" i="9"/>
  <c r="AH1660" i="9"/>
  <c r="AI1660" i="9"/>
  <c r="AJ1660" i="9"/>
  <c r="AK1660" i="9"/>
  <c r="AL1660" i="9"/>
  <c r="AM1660" i="9"/>
  <c r="AN1660" i="9"/>
  <c r="AO1660" i="9"/>
  <c r="AP1660" i="9"/>
  <c r="AQ1660" i="9"/>
  <c r="AR1660" i="9"/>
  <c r="AS1660" i="9"/>
  <c r="AT1660" i="9"/>
  <c r="AU1660" i="9"/>
  <c r="AV1660" i="9"/>
  <c r="AW1660" i="9"/>
  <c r="AX1660" i="9"/>
  <c r="AY1660" i="9"/>
  <c r="AZ1660" i="9"/>
  <c r="BA1660" i="9"/>
  <c r="BB1660" i="9"/>
  <c r="BC1660" i="9"/>
  <c r="BD1660" i="9"/>
  <c r="BE1660" i="9"/>
  <c r="BF1660" i="9"/>
  <c r="BG1660" i="9"/>
  <c r="BH1660" i="9"/>
  <c r="BI1660" i="9"/>
  <c r="BJ1660" i="9"/>
  <c r="BK1660" i="9"/>
  <c r="B1661" i="9"/>
  <c r="C1661" i="9"/>
  <c r="D1661" i="9"/>
  <c r="F1661" i="9" s="1"/>
  <c r="E1661" i="9"/>
  <c r="G1661" i="9"/>
  <c r="H1661" i="9"/>
  <c r="I1661" i="9"/>
  <c r="J1661" i="9"/>
  <c r="K1661" i="9"/>
  <c r="L1661" i="9"/>
  <c r="M1661" i="9"/>
  <c r="N1661" i="9"/>
  <c r="O1661" i="9"/>
  <c r="P1661" i="9"/>
  <c r="Q1661" i="9"/>
  <c r="R1661" i="9"/>
  <c r="S1661" i="9"/>
  <c r="T1661" i="9"/>
  <c r="U1661" i="9"/>
  <c r="V1661" i="9"/>
  <c r="W1661" i="9"/>
  <c r="X1661" i="9"/>
  <c r="Y1661" i="9"/>
  <c r="Z1661" i="9"/>
  <c r="AA1661" i="9"/>
  <c r="AB1661" i="9"/>
  <c r="AC1661" i="9"/>
  <c r="AD1661" i="9"/>
  <c r="AE1661" i="9"/>
  <c r="AF1661" i="9"/>
  <c r="AG1661" i="9"/>
  <c r="AH1661" i="9"/>
  <c r="AI1661" i="9"/>
  <c r="AJ1661" i="9"/>
  <c r="AK1661" i="9"/>
  <c r="AL1661" i="9"/>
  <c r="AM1661" i="9"/>
  <c r="AN1661" i="9"/>
  <c r="AO1661" i="9"/>
  <c r="AP1661" i="9"/>
  <c r="AQ1661" i="9"/>
  <c r="AR1661" i="9"/>
  <c r="AS1661" i="9"/>
  <c r="AT1661" i="9"/>
  <c r="AU1661" i="9"/>
  <c r="AV1661" i="9"/>
  <c r="AW1661" i="9"/>
  <c r="AX1661" i="9"/>
  <c r="AY1661" i="9"/>
  <c r="AZ1661" i="9"/>
  <c r="BA1661" i="9"/>
  <c r="BB1661" i="9"/>
  <c r="BC1661" i="9"/>
  <c r="BD1661" i="9"/>
  <c r="BE1661" i="9"/>
  <c r="BF1661" i="9"/>
  <c r="BG1661" i="9"/>
  <c r="BH1661" i="9"/>
  <c r="BI1661" i="9"/>
  <c r="BJ1661" i="9"/>
  <c r="BK1661" i="9"/>
  <c r="B1662" i="9"/>
  <c r="BL1662" i="9" s="1"/>
  <c r="C1662" i="9"/>
  <c r="D1662" i="9"/>
  <c r="F1662" i="9" s="1"/>
  <c r="E1662" i="9"/>
  <c r="G1662" i="9"/>
  <c r="H1662" i="9"/>
  <c r="I1662" i="9"/>
  <c r="J1662" i="9"/>
  <c r="K1662" i="9"/>
  <c r="L1662" i="9"/>
  <c r="M1662" i="9"/>
  <c r="N1662" i="9"/>
  <c r="O1662" i="9"/>
  <c r="P1662" i="9"/>
  <c r="Q1662" i="9"/>
  <c r="R1662" i="9"/>
  <c r="S1662" i="9"/>
  <c r="T1662" i="9"/>
  <c r="U1662" i="9"/>
  <c r="V1662" i="9"/>
  <c r="W1662" i="9"/>
  <c r="X1662" i="9"/>
  <c r="Y1662" i="9"/>
  <c r="Z1662" i="9"/>
  <c r="AA1662" i="9"/>
  <c r="AB1662" i="9"/>
  <c r="AC1662" i="9"/>
  <c r="AD1662" i="9"/>
  <c r="AE1662" i="9"/>
  <c r="AF1662" i="9"/>
  <c r="AG1662" i="9"/>
  <c r="AH1662" i="9"/>
  <c r="AI1662" i="9"/>
  <c r="AJ1662" i="9"/>
  <c r="AK1662" i="9"/>
  <c r="AL1662" i="9"/>
  <c r="AM1662" i="9"/>
  <c r="AN1662" i="9"/>
  <c r="AO1662" i="9"/>
  <c r="AP1662" i="9"/>
  <c r="AQ1662" i="9"/>
  <c r="AR1662" i="9"/>
  <c r="AS1662" i="9"/>
  <c r="AT1662" i="9"/>
  <c r="AU1662" i="9"/>
  <c r="AV1662" i="9"/>
  <c r="AW1662" i="9"/>
  <c r="AX1662" i="9"/>
  <c r="AY1662" i="9"/>
  <c r="AZ1662" i="9"/>
  <c r="BA1662" i="9"/>
  <c r="BB1662" i="9"/>
  <c r="BC1662" i="9"/>
  <c r="BD1662" i="9"/>
  <c r="BE1662" i="9"/>
  <c r="BF1662" i="9"/>
  <c r="BG1662" i="9"/>
  <c r="BH1662" i="9"/>
  <c r="BI1662" i="9"/>
  <c r="BJ1662" i="9"/>
  <c r="BK1662" i="9"/>
  <c r="B1663" i="9"/>
  <c r="BM1663" i="9" s="1"/>
  <c r="C1663" i="9"/>
  <c r="D1663" i="9"/>
  <c r="F1663" i="9" s="1"/>
  <c r="E1663" i="9"/>
  <c r="G1663" i="9"/>
  <c r="H1663" i="9"/>
  <c r="I1663" i="9"/>
  <c r="J1663" i="9"/>
  <c r="K1663" i="9"/>
  <c r="L1663" i="9"/>
  <c r="M1663" i="9"/>
  <c r="N1663" i="9"/>
  <c r="O1663" i="9"/>
  <c r="P1663" i="9"/>
  <c r="Q1663" i="9"/>
  <c r="R1663" i="9"/>
  <c r="S1663" i="9"/>
  <c r="T1663" i="9"/>
  <c r="U1663" i="9"/>
  <c r="V1663" i="9"/>
  <c r="W1663" i="9"/>
  <c r="X1663" i="9"/>
  <c r="Y1663" i="9"/>
  <c r="Z1663" i="9"/>
  <c r="AA1663" i="9"/>
  <c r="AB1663" i="9"/>
  <c r="AC1663" i="9"/>
  <c r="AD1663" i="9"/>
  <c r="AE1663" i="9"/>
  <c r="AF1663" i="9"/>
  <c r="AG1663" i="9"/>
  <c r="AH1663" i="9"/>
  <c r="AI1663" i="9"/>
  <c r="AJ1663" i="9"/>
  <c r="AK1663" i="9"/>
  <c r="AL1663" i="9"/>
  <c r="AM1663" i="9"/>
  <c r="AN1663" i="9"/>
  <c r="AO1663" i="9"/>
  <c r="AP1663" i="9"/>
  <c r="AQ1663" i="9"/>
  <c r="AR1663" i="9"/>
  <c r="AS1663" i="9"/>
  <c r="AT1663" i="9"/>
  <c r="AU1663" i="9"/>
  <c r="AV1663" i="9"/>
  <c r="AW1663" i="9"/>
  <c r="AX1663" i="9"/>
  <c r="AY1663" i="9"/>
  <c r="AZ1663" i="9"/>
  <c r="BA1663" i="9"/>
  <c r="BB1663" i="9"/>
  <c r="BC1663" i="9"/>
  <c r="BD1663" i="9"/>
  <c r="BE1663" i="9"/>
  <c r="BF1663" i="9"/>
  <c r="BG1663" i="9"/>
  <c r="BH1663" i="9"/>
  <c r="BI1663" i="9"/>
  <c r="BJ1663" i="9"/>
  <c r="BK1663" i="9"/>
  <c r="B1664" i="9"/>
  <c r="C1664" i="9"/>
  <c r="D1664" i="9"/>
  <c r="F1664" i="9" s="1"/>
  <c r="E1664" i="9"/>
  <c r="G1664" i="9"/>
  <c r="H1664" i="9"/>
  <c r="I1664" i="9"/>
  <c r="J1664" i="9"/>
  <c r="K1664" i="9"/>
  <c r="L1664" i="9"/>
  <c r="M1664" i="9"/>
  <c r="N1664" i="9"/>
  <c r="O1664" i="9"/>
  <c r="P1664" i="9"/>
  <c r="Q1664" i="9"/>
  <c r="R1664" i="9"/>
  <c r="S1664" i="9"/>
  <c r="T1664" i="9"/>
  <c r="U1664" i="9"/>
  <c r="V1664" i="9"/>
  <c r="W1664" i="9"/>
  <c r="X1664" i="9"/>
  <c r="Y1664" i="9"/>
  <c r="Z1664" i="9"/>
  <c r="AA1664" i="9"/>
  <c r="AB1664" i="9"/>
  <c r="AC1664" i="9"/>
  <c r="AD1664" i="9"/>
  <c r="AE1664" i="9"/>
  <c r="AF1664" i="9"/>
  <c r="AG1664" i="9"/>
  <c r="AH1664" i="9"/>
  <c r="AI1664" i="9"/>
  <c r="AJ1664" i="9"/>
  <c r="AK1664" i="9"/>
  <c r="AL1664" i="9"/>
  <c r="AM1664" i="9"/>
  <c r="AN1664" i="9"/>
  <c r="AO1664" i="9"/>
  <c r="AP1664" i="9"/>
  <c r="AQ1664" i="9"/>
  <c r="AR1664" i="9"/>
  <c r="AS1664" i="9"/>
  <c r="AT1664" i="9"/>
  <c r="AU1664" i="9"/>
  <c r="AV1664" i="9"/>
  <c r="AW1664" i="9"/>
  <c r="AX1664" i="9"/>
  <c r="AY1664" i="9"/>
  <c r="AZ1664" i="9"/>
  <c r="BA1664" i="9"/>
  <c r="BB1664" i="9"/>
  <c r="BC1664" i="9"/>
  <c r="BD1664" i="9"/>
  <c r="BE1664" i="9"/>
  <c r="BF1664" i="9"/>
  <c r="BG1664" i="9"/>
  <c r="BH1664" i="9"/>
  <c r="BI1664" i="9"/>
  <c r="BJ1664" i="9"/>
  <c r="BK1664" i="9"/>
  <c r="B1665" i="9"/>
  <c r="BL1665" i="9" s="1"/>
  <c r="C1665" i="9"/>
  <c r="D1665" i="9"/>
  <c r="F1665" i="9" s="1"/>
  <c r="E1665" i="9"/>
  <c r="G1665" i="9"/>
  <c r="H1665" i="9"/>
  <c r="I1665" i="9"/>
  <c r="J1665" i="9"/>
  <c r="K1665" i="9"/>
  <c r="L1665" i="9"/>
  <c r="M1665" i="9"/>
  <c r="N1665" i="9"/>
  <c r="O1665" i="9"/>
  <c r="P1665" i="9"/>
  <c r="Q1665" i="9"/>
  <c r="R1665" i="9"/>
  <c r="S1665" i="9"/>
  <c r="T1665" i="9"/>
  <c r="U1665" i="9"/>
  <c r="V1665" i="9"/>
  <c r="W1665" i="9"/>
  <c r="X1665" i="9"/>
  <c r="Y1665" i="9"/>
  <c r="Z1665" i="9"/>
  <c r="AA1665" i="9"/>
  <c r="AB1665" i="9"/>
  <c r="AC1665" i="9"/>
  <c r="AD1665" i="9"/>
  <c r="AE1665" i="9"/>
  <c r="AF1665" i="9"/>
  <c r="AG1665" i="9"/>
  <c r="AH1665" i="9"/>
  <c r="AI1665" i="9"/>
  <c r="AJ1665" i="9"/>
  <c r="AK1665" i="9"/>
  <c r="AL1665" i="9"/>
  <c r="AM1665" i="9"/>
  <c r="AN1665" i="9"/>
  <c r="AO1665" i="9"/>
  <c r="AP1665" i="9"/>
  <c r="AQ1665" i="9"/>
  <c r="AR1665" i="9"/>
  <c r="AS1665" i="9"/>
  <c r="AT1665" i="9"/>
  <c r="AU1665" i="9"/>
  <c r="AV1665" i="9"/>
  <c r="AW1665" i="9"/>
  <c r="AX1665" i="9"/>
  <c r="AY1665" i="9"/>
  <c r="AZ1665" i="9"/>
  <c r="BA1665" i="9"/>
  <c r="BB1665" i="9"/>
  <c r="BC1665" i="9"/>
  <c r="BD1665" i="9"/>
  <c r="BE1665" i="9"/>
  <c r="BF1665" i="9"/>
  <c r="BG1665" i="9"/>
  <c r="BH1665" i="9"/>
  <c r="BI1665" i="9"/>
  <c r="BJ1665" i="9"/>
  <c r="BK1665" i="9"/>
  <c r="B1666" i="9"/>
  <c r="C1666" i="9"/>
  <c r="D1666" i="9"/>
  <c r="F1666" i="9" s="1"/>
  <c r="E1666" i="9"/>
  <c r="G1666" i="9"/>
  <c r="H1666" i="9"/>
  <c r="I1666" i="9"/>
  <c r="J1666" i="9"/>
  <c r="K1666" i="9"/>
  <c r="L1666" i="9"/>
  <c r="M1666" i="9"/>
  <c r="N1666" i="9"/>
  <c r="O1666" i="9"/>
  <c r="P1666" i="9"/>
  <c r="Q1666" i="9"/>
  <c r="R1666" i="9"/>
  <c r="S1666" i="9"/>
  <c r="T1666" i="9"/>
  <c r="U1666" i="9"/>
  <c r="V1666" i="9"/>
  <c r="W1666" i="9"/>
  <c r="X1666" i="9"/>
  <c r="Y1666" i="9"/>
  <c r="Z1666" i="9"/>
  <c r="AA1666" i="9"/>
  <c r="AB1666" i="9"/>
  <c r="AC1666" i="9"/>
  <c r="AD1666" i="9"/>
  <c r="AE1666" i="9"/>
  <c r="AF1666" i="9"/>
  <c r="AG1666" i="9"/>
  <c r="AH1666" i="9"/>
  <c r="AI1666" i="9"/>
  <c r="AJ1666" i="9"/>
  <c r="AK1666" i="9"/>
  <c r="AL1666" i="9"/>
  <c r="AM1666" i="9"/>
  <c r="AN1666" i="9"/>
  <c r="AO1666" i="9"/>
  <c r="AP1666" i="9"/>
  <c r="AQ1666" i="9"/>
  <c r="AR1666" i="9"/>
  <c r="AS1666" i="9"/>
  <c r="AT1666" i="9"/>
  <c r="AU1666" i="9"/>
  <c r="AV1666" i="9"/>
  <c r="AW1666" i="9"/>
  <c r="AX1666" i="9"/>
  <c r="AY1666" i="9"/>
  <c r="AZ1666" i="9"/>
  <c r="BA1666" i="9"/>
  <c r="BB1666" i="9"/>
  <c r="BC1666" i="9"/>
  <c r="BD1666" i="9"/>
  <c r="BE1666" i="9"/>
  <c r="BF1666" i="9"/>
  <c r="BG1666" i="9"/>
  <c r="BH1666" i="9"/>
  <c r="BI1666" i="9"/>
  <c r="BJ1666" i="9"/>
  <c r="BK1666" i="9"/>
  <c r="B1667" i="9"/>
  <c r="BL1667" i="9" s="1"/>
  <c r="C1667" i="9"/>
  <c r="D1667" i="9"/>
  <c r="F1667" i="9" s="1"/>
  <c r="E1667" i="9"/>
  <c r="G1667" i="9"/>
  <c r="H1667" i="9"/>
  <c r="I1667" i="9"/>
  <c r="J1667" i="9"/>
  <c r="K1667" i="9"/>
  <c r="L1667" i="9"/>
  <c r="M1667" i="9"/>
  <c r="N1667" i="9"/>
  <c r="O1667" i="9"/>
  <c r="P1667" i="9"/>
  <c r="Q1667" i="9"/>
  <c r="R1667" i="9"/>
  <c r="S1667" i="9"/>
  <c r="T1667" i="9"/>
  <c r="U1667" i="9"/>
  <c r="V1667" i="9"/>
  <c r="W1667" i="9"/>
  <c r="X1667" i="9"/>
  <c r="Y1667" i="9"/>
  <c r="Z1667" i="9"/>
  <c r="AA1667" i="9"/>
  <c r="AB1667" i="9"/>
  <c r="AC1667" i="9"/>
  <c r="AD1667" i="9"/>
  <c r="AE1667" i="9"/>
  <c r="AF1667" i="9"/>
  <c r="AG1667" i="9"/>
  <c r="AH1667" i="9"/>
  <c r="AI1667" i="9"/>
  <c r="AJ1667" i="9"/>
  <c r="AK1667" i="9"/>
  <c r="AL1667" i="9"/>
  <c r="AM1667" i="9"/>
  <c r="AN1667" i="9"/>
  <c r="AO1667" i="9"/>
  <c r="AP1667" i="9"/>
  <c r="AQ1667" i="9"/>
  <c r="AR1667" i="9"/>
  <c r="AS1667" i="9"/>
  <c r="AT1667" i="9"/>
  <c r="AU1667" i="9"/>
  <c r="AV1667" i="9"/>
  <c r="AW1667" i="9"/>
  <c r="AX1667" i="9"/>
  <c r="AY1667" i="9"/>
  <c r="AZ1667" i="9"/>
  <c r="BA1667" i="9"/>
  <c r="BB1667" i="9"/>
  <c r="BC1667" i="9"/>
  <c r="BD1667" i="9"/>
  <c r="BE1667" i="9"/>
  <c r="BF1667" i="9"/>
  <c r="BG1667" i="9"/>
  <c r="BH1667" i="9"/>
  <c r="BI1667" i="9"/>
  <c r="BJ1667" i="9"/>
  <c r="BK1667" i="9"/>
  <c r="B1668" i="9"/>
  <c r="BM1668" i="9" s="1"/>
  <c r="C1668" i="9"/>
  <c r="D1668" i="9"/>
  <c r="F1668" i="9" s="1"/>
  <c r="E1668" i="9"/>
  <c r="G1668" i="9"/>
  <c r="H1668" i="9"/>
  <c r="I1668" i="9"/>
  <c r="J1668" i="9"/>
  <c r="K1668" i="9"/>
  <c r="L1668" i="9"/>
  <c r="M1668" i="9"/>
  <c r="N1668" i="9"/>
  <c r="O1668" i="9"/>
  <c r="P1668" i="9"/>
  <c r="Q1668" i="9"/>
  <c r="R1668" i="9"/>
  <c r="S1668" i="9"/>
  <c r="T1668" i="9"/>
  <c r="U1668" i="9"/>
  <c r="V1668" i="9"/>
  <c r="W1668" i="9"/>
  <c r="X1668" i="9"/>
  <c r="Y1668" i="9"/>
  <c r="Z1668" i="9"/>
  <c r="AA1668" i="9"/>
  <c r="AB1668" i="9"/>
  <c r="AC1668" i="9"/>
  <c r="AD1668" i="9"/>
  <c r="AE1668" i="9"/>
  <c r="AF1668" i="9"/>
  <c r="AG1668" i="9"/>
  <c r="AH1668" i="9"/>
  <c r="AI1668" i="9"/>
  <c r="AJ1668" i="9"/>
  <c r="AK1668" i="9"/>
  <c r="AL1668" i="9"/>
  <c r="AM1668" i="9"/>
  <c r="AN1668" i="9"/>
  <c r="AO1668" i="9"/>
  <c r="AP1668" i="9"/>
  <c r="AQ1668" i="9"/>
  <c r="AR1668" i="9"/>
  <c r="AS1668" i="9"/>
  <c r="AT1668" i="9"/>
  <c r="AU1668" i="9"/>
  <c r="AV1668" i="9"/>
  <c r="AW1668" i="9"/>
  <c r="AX1668" i="9"/>
  <c r="AY1668" i="9"/>
  <c r="AZ1668" i="9"/>
  <c r="BA1668" i="9"/>
  <c r="BB1668" i="9"/>
  <c r="BC1668" i="9"/>
  <c r="BD1668" i="9"/>
  <c r="BE1668" i="9"/>
  <c r="BF1668" i="9"/>
  <c r="BG1668" i="9"/>
  <c r="BH1668" i="9"/>
  <c r="BI1668" i="9"/>
  <c r="BJ1668" i="9"/>
  <c r="BK1668" i="9"/>
  <c r="B1669" i="9"/>
  <c r="BO1669" i="9" s="1"/>
  <c r="C1669" i="9"/>
  <c r="D1669" i="9"/>
  <c r="F1669" i="9" s="1"/>
  <c r="E1669" i="9"/>
  <c r="G1669" i="9"/>
  <c r="H1669" i="9"/>
  <c r="I1669" i="9"/>
  <c r="J1669" i="9"/>
  <c r="K1669" i="9"/>
  <c r="L1669" i="9"/>
  <c r="M1669" i="9"/>
  <c r="N1669" i="9"/>
  <c r="O1669" i="9"/>
  <c r="P1669" i="9"/>
  <c r="Q1669" i="9"/>
  <c r="R1669" i="9"/>
  <c r="S1669" i="9"/>
  <c r="T1669" i="9"/>
  <c r="U1669" i="9"/>
  <c r="V1669" i="9"/>
  <c r="W1669" i="9"/>
  <c r="X1669" i="9"/>
  <c r="Y1669" i="9"/>
  <c r="Z1669" i="9"/>
  <c r="AA1669" i="9"/>
  <c r="AB1669" i="9"/>
  <c r="AC1669" i="9"/>
  <c r="AD1669" i="9"/>
  <c r="AE1669" i="9"/>
  <c r="AF1669" i="9"/>
  <c r="AG1669" i="9"/>
  <c r="AH1669" i="9"/>
  <c r="AI1669" i="9"/>
  <c r="AJ1669" i="9"/>
  <c r="AK1669" i="9"/>
  <c r="AL1669" i="9"/>
  <c r="AM1669" i="9"/>
  <c r="AN1669" i="9"/>
  <c r="AO1669" i="9"/>
  <c r="AP1669" i="9"/>
  <c r="AQ1669" i="9"/>
  <c r="AR1669" i="9"/>
  <c r="AS1669" i="9"/>
  <c r="AT1669" i="9"/>
  <c r="AU1669" i="9"/>
  <c r="AV1669" i="9"/>
  <c r="AW1669" i="9"/>
  <c r="AX1669" i="9"/>
  <c r="AY1669" i="9"/>
  <c r="AZ1669" i="9"/>
  <c r="BA1669" i="9"/>
  <c r="BB1669" i="9"/>
  <c r="BC1669" i="9"/>
  <c r="BD1669" i="9"/>
  <c r="BE1669" i="9"/>
  <c r="BF1669" i="9"/>
  <c r="BG1669" i="9"/>
  <c r="BH1669" i="9"/>
  <c r="BI1669" i="9"/>
  <c r="BJ1669" i="9"/>
  <c r="BK1669" i="9"/>
  <c r="M20" i="15" l="1"/>
  <c r="M19" i="15"/>
  <c r="Q6" i="15"/>
  <c r="Q5" i="15"/>
  <c r="Q7" i="15"/>
  <c r="BO331" i="9"/>
  <c r="BM1368" i="9"/>
  <c r="BM36" i="9"/>
  <c r="BM930" i="9"/>
  <c r="BO491" i="9"/>
  <c r="BL988" i="9"/>
  <c r="BM623" i="9"/>
  <c r="BM786" i="9"/>
  <c r="BN647" i="9"/>
  <c r="BL628" i="9"/>
  <c r="BN1034" i="9"/>
  <c r="BP623" i="9"/>
  <c r="BN963" i="9"/>
  <c r="BO1631" i="9"/>
  <c r="BL1196" i="9"/>
  <c r="BP352" i="9"/>
  <c r="BM1631" i="9"/>
  <c r="BN1443" i="9"/>
  <c r="BL753" i="9"/>
  <c r="BM724" i="9"/>
  <c r="BM1188" i="9"/>
  <c r="BO1160" i="9"/>
  <c r="BL782" i="9"/>
  <c r="BL729" i="9"/>
  <c r="BN718" i="9"/>
  <c r="BL317" i="9"/>
  <c r="BO281" i="9"/>
  <c r="BM352" i="9"/>
  <c r="BP729" i="9"/>
  <c r="BO582" i="9"/>
  <c r="BL535" i="9"/>
  <c r="BO286" i="9"/>
  <c r="BO729" i="9"/>
  <c r="BO562" i="9"/>
  <c r="BP313" i="9"/>
  <c r="BL1170" i="9"/>
  <c r="BN1073" i="9"/>
  <c r="BM729" i="9"/>
  <c r="BO599" i="9"/>
  <c r="BN562" i="9"/>
  <c r="BL313" i="9"/>
  <c r="BO276" i="9"/>
  <c r="BN267" i="9"/>
  <c r="BL218" i="9"/>
  <c r="BM757" i="9"/>
  <c r="BL757" i="9"/>
  <c r="BN571" i="9"/>
  <c r="BL166" i="9"/>
  <c r="BP1591" i="9"/>
  <c r="BL1368" i="9"/>
  <c r="BL697" i="9"/>
  <c r="BM307" i="9"/>
  <c r="BL1608" i="9"/>
  <c r="BP1170" i="9"/>
  <c r="BL1095" i="9"/>
  <c r="BN714" i="9"/>
  <c r="BM484" i="9"/>
  <c r="BP1085" i="9"/>
  <c r="BM76" i="9"/>
  <c r="BO1412" i="9"/>
  <c r="BO1085" i="9"/>
  <c r="BN971" i="9"/>
  <c r="BO753" i="9"/>
  <c r="BN674" i="9"/>
  <c r="BM628" i="9"/>
  <c r="BL161" i="9"/>
  <c r="BL113" i="9"/>
  <c r="BO1383" i="9"/>
  <c r="BP1009" i="9"/>
  <c r="BL1000" i="9"/>
  <c r="BN677" i="9"/>
  <c r="BN521" i="9"/>
  <c r="BP1415" i="9"/>
  <c r="BM1073" i="9"/>
  <c r="BM739" i="9"/>
  <c r="BL718" i="9"/>
  <c r="BN683" i="9"/>
  <c r="BN649" i="9"/>
  <c r="BN576" i="9"/>
  <c r="BM562" i="9"/>
  <c r="BO528" i="9"/>
  <c r="BL485" i="9"/>
  <c r="BN338" i="9"/>
  <c r="BL226" i="9"/>
  <c r="BL199" i="9"/>
  <c r="BM61" i="9"/>
  <c r="BN1594" i="9"/>
  <c r="BL1432" i="9"/>
  <c r="BL1415" i="9"/>
  <c r="BN1407" i="9"/>
  <c r="BM1381" i="9"/>
  <c r="BP1335" i="9"/>
  <c r="BM1228" i="9"/>
  <c r="BP1191" i="9"/>
  <c r="BL1157" i="9"/>
  <c r="BN1080" i="9"/>
  <c r="BP754" i="9"/>
  <c r="BM683" i="9"/>
  <c r="BM649" i="9"/>
  <c r="BM567" i="9"/>
  <c r="BL562" i="9"/>
  <c r="BO1616" i="9"/>
  <c r="BL1609" i="9"/>
  <c r="BN1431" i="9"/>
  <c r="BL979" i="9"/>
  <c r="BM971" i="9"/>
  <c r="BO868" i="9"/>
  <c r="BP767" i="9"/>
  <c r="BP753" i="9"/>
  <c r="BP641" i="9"/>
  <c r="BP507" i="9"/>
  <c r="BO499" i="9"/>
  <c r="BL466" i="9"/>
  <c r="BM437" i="9"/>
  <c r="BO242" i="9"/>
  <c r="BM1616" i="9"/>
  <c r="BL1136" i="9"/>
  <c r="BN1129" i="9"/>
  <c r="BP736" i="9"/>
  <c r="BP654" i="9"/>
  <c r="BL327" i="9"/>
  <c r="BL285" i="9"/>
  <c r="BL260" i="9"/>
  <c r="BL196" i="9"/>
  <c r="BP1570" i="9"/>
  <c r="BP1463" i="9"/>
  <c r="BP1383" i="9"/>
  <c r="BO1348" i="9"/>
  <c r="BM1281" i="9"/>
  <c r="BN1142" i="9"/>
  <c r="BM1134" i="9"/>
  <c r="BN1108" i="9"/>
  <c r="BL703" i="9"/>
  <c r="BL613" i="9"/>
  <c r="BN586" i="9"/>
  <c r="BM471" i="9"/>
  <c r="BP358" i="9"/>
  <c r="BM211" i="9"/>
  <c r="BN174" i="9"/>
  <c r="BP72" i="9"/>
  <c r="BL1488" i="9"/>
  <c r="BM1448" i="9"/>
  <c r="BL1425" i="9"/>
  <c r="BM1323" i="9"/>
  <c r="BN1260" i="9"/>
  <c r="BL1260" i="9"/>
  <c r="BP155" i="9"/>
  <c r="BL155" i="9"/>
  <c r="BO116" i="9"/>
  <c r="BN116" i="9"/>
  <c r="BM116" i="9"/>
  <c r="BM1001" i="9"/>
  <c r="BO1001" i="9"/>
  <c r="BN681" i="9"/>
  <c r="BL681" i="9"/>
  <c r="BL235" i="9"/>
  <c r="BN235" i="9"/>
  <c r="BL180" i="9"/>
  <c r="BN180" i="9"/>
  <c r="BM1570" i="9"/>
  <c r="BP1561" i="9"/>
  <c r="BO1463" i="9"/>
  <c r="BN1447" i="9"/>
  <c r="BM1358" i="9"/>
  <c r="BO1322" i="9"/>
  <c r="BP1211" i="9"/>
  <c r="BL1211" i="9"/>
  <c r="BM1150" i="9"/>
  <c r="BL1150" i="9"/>
  <c r="BM525" i="9"/>
  <c r="BP525" i="9"/>
  <c r="BL525" i="9"/>
  <c r="BN243" i="9"/>
  <c r="BM243" i="9"/>
  <c r="BO134" i="9"/>
  <c r="BN134" i="9"/>
  <c r="BL134" i="9"/>
  <c r="BM1383" i="9"/>
  <c r="BL1383" i="9"/>
  <c r="BO639" i="9"/>
  <c r="BM639" i="9"/>
  <c r="BL206" i="9"/>
  <c r="BP206" i="9"/>
  <c r="BP41" i="9"/>
  <c r="BN41" i="9"/>
  <c r="BM1575" i="9"/>
  <c r="BM1453" i="9"/>
  <c r="BN1388" i="9"/>
  <c r="BP1321" i="9"/>
  <c r="BM1321" i="9"/>
  <c r="BP1292" i="9"/>
  <c r="BO1199" i="9"/>
  <c r="BO712" i="9"/>
  <c r="BN712" i="9"/>
  <c r="BM1644" i="9"/>
  <c r="BN463" i="9"/>
  <c r="BO463" i="9"/>
  <c r="BL1644" i="9"/>
  <c r="BL1558" i="9"/>
  <c r="BN1550" i="9"/>
  <c r="BL1465" i="9"/>
  <c r="BN1387" i="9"/>
  <c r="BM1387" i="9"/>
  <c r="BL1387" i="9"/>
  <c r="BN1282" i="9"/>
  <c r="BL1282" i="9"/>
  <c r="BM1263" i="9"/>
  <c r="BL1234" i="9"/>
  <c r="BO1234" i="9"/>
  <c r="BO1226" i="9"/>
  <c r="BM1226" i="9"/>
  <c r="BL1198" i="9"/>
  <c r="BP1198" i="9"/>
  <c r="BL769" i="9"/>
  <c r="BO769" i="9"/>
  <c r="BO760" i="9"/>
  <c r="BP644" i="9"/>
  <c r="BO644" i="9"/>
  <c r="BL452" i="9"/>
  <c r="BM452" i="9"/>
  <c r="BL212" i="9"/>
  <c r="BP212" i="9"/>
  <c r="BN1380" i="9"/>
  <c r="BL1380" i="9"/>
  <c r="BL1120" i="9"/>
  <c r="BP1120" i="9"/>
  <c r="BO731" i="9"/>
  <c r="BN731" i="9"/>
  <c r="BP667" i="9"/>
  <c r="BM667" i="9"/>
  <c r="BL667" i="9"/>
  <c r="BL470" i="9"/>
  <c r="BM470" i="9"/>
  <c r="BM100" i="9"/>
  <c r="BL100" i="9"/>
  <c r="BP1658" i="9"/>
  <c r="BN1596" i="9"/>
  <c r="BN1549" i="9"/>
  <c r="BN1488" i="9"/>
  <c r="BO1464" i="9"/>
  <c r="BL1443" i="9"/>
  <c r="BO1307" i="9"/>
  <c r="BN1290" i="9"/>
  <c r="BL1290" i="9"/>
  <c r="BL1069" i="9"/>
  <c r="BN1069" i="9"/>
  <c r="BP738" i="9"/>
  <c r="BO738" i="9"/>
  <c r="BN738" i="9"/>
  <c r="BL619" i="9"/>
  <c r="BP619" i="9"/>
  <c r="BO619" i="9"/>
  <c r="BM536" i="9"/>
  <c r="BM228" i="9"/>
  <c r="BN228" i="9"/>
  <c r="BN90" i="9"/>
  <c r="BO90" i="9"/>
  <c r="BM1610" i="9"/>
  <c r="BM1596" i="9"/>
  <c r="BM1556" i="9"/>
  <c r="BL1549" i="9"/>
  <c r="BL1514" i="9"/>
  <c r="BM1488" i="9"/>
  <c r="BP1470" i="9"/>
  <c r="BN1464" i="9"/>
  <c r="BN1433" i="9"/>
  <c r="BM1403" i="9"/>
  <c r="BP1403" i="9"/>
  <c r="BN1403" i="9"/>
  <c r="BP1213" i="9"/>
  <c r="BN1050" i="9"/>
  <c r="BM1050" i="9"/>
  <c r="BN155" i="9"/>
  <c r="BP1129" i="9"/>
  <c r="BN930" i="9"/>
  <c r="BM753" i="9"/>
  <c r="BP1134" i="9"/>
  <c r="BP1073" i="9"/>
  <c r="BM718" i="9"/>
  <c r="BM703" i="9"/>
  <c r="BO313" i="9"/>
  <c r="BP211" i="9"/>
  <c r="BO196" i="9"/>
  <c r="BN984" i="9"/>
  <c r="BM754" i="9"/>
  <c r="BN643" i="9"/>
  <c r="BO365" i="9"/>
  <c r="BN1139" i="9"/>
  <c r="BN1118" i="9"/>
  <c r="BN1111" i="9"/>
  <c r="BL1073" i="9"/>
  <c r="BP1038" i="9"/>
  <c r="BL984" i="9"/>
  <c r="BP833" i="9"/>
  <c r="BL754" i="9"/>
  <c r="BL750" i="9"/>
  <c r="BL735" i="9"/>
  <c r="BP663" i="9"/>
  <c r="BM643" i="9"/>
  <c r="BO576" i="9"/>
  <c r="BL548" i="9"/>
  <c r="BP466" i="9"/>
  <c r="BM186" i="9"/>
  <c r="BM20" i="9"/>
  <c r="BO11" i="9"/>
  <c r="BL1125" i="9"/>
  <c r="BL1118" i="9"/>
  <c r="BL1038" i="9"/>
  <c r="BN1030" i="9"/>
  <c r="BL1005" i="9"/>
  <c r="BP636" i="9"/>
  <c r="BL597" i="9"/>
  <c r="BM582" i="9"/>
  <c r="BM526" i="9"/>
  <c r="BM521" i="9"/>
  <c r="BM364" i="9"/>
  <c r="BO302" i="9"/>
  <c r="BL281" i="9"/>
  <c r="BL193" i="9"/>
  <c r="BP102" i="9"/>
  <c r="BM86" i="9"/>
  <c r="BN1084" i="9"/>
  <c r="BL1258" i="9"/>
  <c r="BM1258" i="9"/>
  <c r="BN1145" i="9"/>
  <c r="BL1145" i="9"/>
  <c r="BM1145" i="9"/>
  <c r="BP1145" i="9"/>
  <c r="BO878" i="9"/>
  <c r="BP878" i="9"/>
  <c r="BM1604" i="9"/>
  <c r="BN1604" i="9"/>
  <c r="BN1434" i="9"/>
  <c r="BP1434" i="9"/>
  <c r="BO1434" i="9"/>
  <c r="BN1265" i="9"/>
  <c r="BL1265" i="9"/>
  <c r="BN1212" i="9"/>
  <c r="BM1212" i="9"/>
  <c r="BM1011" i="9"/>
  <c r="BP1011" i="9"/>
  <c r="BM967" i="9"/>
  <c r="BL967" i="9"/>
  <c r="BO967" i="9"/>
  <c r="BL747" i="9"/>
  <c r="BN747" i="9"/>
  <c r="BO747" i="9"/>
  <c r="BN905" i="9"/>
  <c r="BM905" i="9"/>
  <c r="BL905" i="9"/>
  <c r="BP905" i="9"/>
  <c r="BM895" i="9"/>
  <c r="BL895" i="9"/>
  <c r="BO1442" i="9"/>
  <c r="BN1442" i="9"/>
  <c r="BL1442" i="9"/>
  <c r="BP1333" i="9"/>
  <c r="BL1333" i="9"/>
  <c r="BN1255" i="9"/>
  <c r="BL1255" i="9"/>
  <c r="BP1366" i="9"/>
  <c r="BM1366" i="9"/>
  <c r="BO792" i="9"/>
  <c r="BM792" i="9"/>
  <c r="BL792" i="9"/>
  <c r="BL1624" i="9"/>
  <c r="BM1624" i="9"/>
  <c r="BP1487" i="9"/>
  <c r="BN1487" i="9"/>
  <c r="BO1487" i="9"/>
  <c r="BN1096" i="9"/>
  <c r="BL1096" i="9"/>
  <c r="BN1040" i="9"/>
  <c r="BO1040" i="9"/>
  <c r="BP1600" i="9"/>
  <c r="BO1600" i="9"/>
  <c r="BL1586" i="9"/>
  <c r="BN1586" i="9"/>
  <c r="BP1586" i="9"/>
  <c r="BP1391" i="9"/>
  <c r="BM1391" i="9"/>
  <c r="BL1288" i="9"/>
  <c r="BM1288" i="9"/>
  <c r="BO1233" i="9"/>
  <c r="BM1233" i="9"/>
  <c r="BM1545" i="9"/>
  <c r="BN1545" i="9"/>
  <c r="BO1519" i="9"/>
  <c r="BL1519" i="9"/>
  <c r="BO1133" i="9"/>
  <c r="BP1133" i="9"/>
  <c r="BL954" i="9"/>
  <c r="BM954" i="9"/>
  <c r="BM342" i="9"/>
  <c r="BL342" i="9"/>
  <c r="BL1500" i="9"/>
  <c r="BN1500" i="9"/>
  <c r="BP1337" i="9"/>
  <c r="BN1337" i="9"/>
  <c r="BO1337" i="9"/>
  <c r="BN1224" i="9"/>
  <c r="BO1224" i="9"/>
  <c r="BM1079" i="9"/>
  <c r="BL1079" i="9"/>
  <c r="BP1079" i="9"/>
  <c r="BM1023" i="9"/>
  <c r="BN1023" i="9"/>
  <c r="BL1606" i="9"/>
  <c r="BO1606" i="9"/>
  <c r="BM1398" i="9"/>
  <c r="BL1398" i="9"/>
  <c r="BP1311" i="9"/>
  <c r="BM1311" i="9"/>
  <c r="BM961" i="9"/>
  <c r="BL961" i="9"/>
  <c r="BO1146" i="9"/>
  <c r="BM1124" i="9"/>
  <c r="BL1106" i="9"/>
  <c r="BL1067" i="9"/>
  <c r="BL1025" i="9"/>
  <c r="BO1019" i="9"/>
  <c r="BM949" i="9"/>
  <c r="BL935" i="9"/>
  <c r="BO908" i="9"/>
  <c r="BM908" i="9"/>
  <c r="BN686" i="9"/>
  <c r="BP686" i="9"/>
  <c r="BO664" i="9"/>
  <c r="BN664" i="9"/>
  <c r="BM263" i="9"/>
  <c r="BL263" i="9"/>
  <c r="BO263" i="9"/>
  <c r="BP263" i="9"/>
  <c r="BO184" i="9"/>
  <c r="BN184" i="9"/>
  <c r="BL914" i="9"/>
  <c r="BM914" i="9"/>
  <c r="BM872" i="9"/>
  <c r="BL872" i="9"/>
  <c r="BM765" i="9"/>
  <c r="BO765" i="9"/>
  <c r="BP702" i="9"/>
  <c r="BL702" i="9"/>
  <c r="BN577" i="9"/>
  <c r="BM577" i="9"/>
  <c r="BO541" i="9"/>
  <c r="BL541" i="9"/>
  <c r="BL213" i="9"/>
  <c r="BO213" i="9"/>
  <c r="BP213" i="9"/>
  <c r="BL1616" i="9"/>
  <c r="BL1610" i="9"/>
  <c r="BL1539" i="9"/>
  <c r="BN1524" i="9"/>
  <c r="BL1463" i="9"/>
  <c r="BO1433" i="9"/>
  <c r="BL1323" i="9"/>
  <c r="BP1295" i="9"/>
  <c r="BO1175" i="9"/>
  <c r="BM1170" i="9"/>
  <c r="BP1164" i="9"/>
  <c r="BL1134" i="9"/>
  <c r="BO1129" i="9"/>
  <c r="BM1105" i="9"/>
  <c r="BM1085" i="9"/>
  <c r="BM1058" i="9"/>
  <c r="BP1052" i="9"/>
  <c r="BN1001" i="9"/>
  <c r="BP955" i="9"/>
  <c r="BN928" i="9"/>
  <c r="BO898" i="9"/>
  <c r="BP898" i="9"/>
  <c r="BM853" i="9"/>
  <c r="BN822" i="9"/>
  <c r="BM822" i="9"/>
  <c r="BM813" i="9"/>
  <c r="BO813" i="9"/>
  <c r="BP622" i="9"/>
  <c r="BL622" i="9"/>
  <c r="BO622" i="9"/>
  <c r="BP490" i="9"/>
  <c r="BL490" i="9"/>
  <c r="BL376" i="9"/>
  <c r="BM376" i="9"/>
  <c r="BP337" i="9"/>
  <c r="BN337" i="9"/>
  <c r="BO337" i="9"/>
  <c r="BP1443" i="9"/>
  <c r="BP1150" i="9"/>
  <c r="BL1085" i="9"/>
  <c r="BP1069" i="9"/>
  <c r="BL1058" i="9"/>
  <c r="BP1034" i="9"/>
  <c r="BP1017" i="9"/>
  <c r="BO1005" i="9"/>
  <c r="BL1001" i="9"/>
  <c r="BL947" i="9"/>
  <c r="BN861" i="9"/>
  <c r="BL778" i="9"/>
  <c r="BP778" i="9"/>
  <c r="BP669" i="9"/>
  <c r="BL669" i="9"/>
  <c r="BM669" i="9"/>
  <c r="BO669" i="9"/>
  <c r="BL441" i="9"/>
  <c r="BO441" i="9"/>
  <c r="BP441" i="9"/>
  <c r="BN1609" i="9"/>
  <c r="BN1465" i="9"/>
  <c r="BP1453" i="9"/>
  <c r="BO1448" i="9"/>
  <c r="BO1443" i="9"/>
  <c r="BN1381" i="9"/>
  <c r="BN1358" i="9"/>
  <c r="BP1322" i="9"/>
  <c r="BO1157" i="9"/>
  <c r="BO1150" i="9"/>
  <c r="BO1069" i="9"/>
  <c r="BO1034" i="9"/>
  <c r="BM1005" i="9"/>
  <c r="BO928" i="9"/>
  <c r="BP928" i="9"/>
  <c r="BO763" i="9"/>
  <c r="BN763" i="9"/>
  <c r="BL691" i="9"/>
  <c r="BP691" i="9"/>
  <c r="BL547" i="9"/>
  <c r="BM547" i="9"/>
  <c r="BN547" i="9"/>
  <c r="BM1654" i="9"/>
  <c r="BL1646" i="9"/>
  <c r="BP1576" i="9"/>
  <c r="BL1544" i="9"/>
  <c r="BM1514" i="9"/>
  <c r="BN1478" i="9"/>
  <c r="BL1453" i="9"/>
  <c r="BL1448" i="9"/>
  <c r="BP1425" i="9"/>
  <c r="BP1397" i="9"/>
  <c r="BL1358" i="9"/>
  <c r="BM1322" i="9"/>
  <c r="BM1307" i="9"/>
  <c r="BP1228" i="9"/>
  <c r="BO1209" i="9"/>
  <c r="BO1172" i="9"/>
  <c r="BO1120" i="9"/>
  <c r="BP1095" i="9"/>
  <c r="BM1084" i="9"/>
  <c r="BP1078" i="9"/>
  <c r="BM1034" i="9"/>
  <c r="BO1015" i="9"/>
  <c r="BN979" i="9"/>
  <c r="BO910" i="9"/>
  <c r="BL910" i="9"/>
  <c r="BO733" i="9"/>
  <c r="BM733" i="9"/>
  <c r="BL719" i="9"/>
  <c r="BP719" i="9"/>
  <c r="BN689" i="9"/>
  <c r="BL689" i="9"/>
  <c r="BP689" i="9"/>
  <c r="BP596" i="9"/>
  <c r="BM596" i="9"/>
  <c r="BN596" i="9"/>
  <c r="BM520" i="9"/>
  <c r="BP520" i="9"/>
  <c r="BM283" i="9"/>
  <c r="BL283" i="9"/>
  <c r="BP203" i="9"/>
  <c r="BL203" i="9"/>
  <c r="BO203" i="9"/>
  <c r="BN1078" i="9"/>
  <c r="BO1484" i="9"/>
  <c r="BO1452" i="9"/>
  <c r="BP1297" i="9"/>
  <c r="BP1221" i="9"/>
  <c r="BM1199" i="9"/>
  <c r="BP1186" i="9"/>
  <c r="BP1171" i="9"/>
  <c r="BN1166" i="9"/>
  <c r="BN1160" i="9"/>
  <c r="BM1078" i="9"/>
  <c r="BN1042" i="9"/>
  <c r="BP943" i="9"/>
  <c r="BN875" i="9"/>
  <c r="BP875" i="9"/>
  <c r="BP1668" i="9"/>
  <c r="BL1631" i="9"/>
  <c r="BP1616" i="9"/>
  <c r="BN1561" i="9"/>
  <c r="BO1555" i="9"/>
  <c r="BM1526" i="9"/>
  <c r="BM1452" i="9"/>
  <c r="BL1430" i="9"/>
  <c r="BL1297" i="9"/>
  <c r="BL1241" i="9"/>
  <c r="BL1199" i="9"/>
  <c r="BL1186" i="9"/>
  <c r="BO1171" i="9"/>
  <c r="BM1166" i="9"/>
  <c r="BM1160" i="9"/>
  <c r="BP1106" i="9"/>
  <c r="BN1067" i="9"/>
  <c r="BM1049" i="9"/>
  <c r="BL1042" i="9"/>
  <c r="BM1025" i="9"/>
  <c r="BM1014" i="9"/>
  <c r="BP1008" i="9"/>
  <c r="BM943" i="9"/>
  <c r="BL908" i="9"/>
  <c r="BM883" i="9"/>
  <c r="BL883" i="9"/>
  <c r="BN833" i="9"/>
  <c r="BL833" i="9"/>
  <c r="BL797" i="9"/>
  <c r="BP797" i="9"/>
  <c r="BM782" i="9"/>
  <c r="BN782" i="9"/>
  <c r="BO782" i="9"/>
  <c r="BM760" i="9"/>
  <c r="BL760" i="9"/>
  <c r="BO617" i="9"/>
  <c r="BM617" i="9"/>
  <c r="BN617" i="9"/>
  <c r="BO572" i="9"/>
  <c r="BL572" i="9"/>
  <c r="BL476" i="9"/>
  <c r="BO476" i="9"/>
  <c r="BP469" i="9"/>
  <c r="BL436" i="9"/>
  <c r="BP436" i="9"/>
  <c r="BP323" i="9"/>
  <c r="BP177" i="9"/>
  <c r="BL171" i="9"/>
  <c r="BO66" i="9"/>
  <c r="BM66" i="9"/>
  <c r="BL66" i="9"/>
  <c r="BP60" i="9"/>
  <c r="BO60" i="9"/>
  <c r="BM684" i="9"/>
  <c r="BN667" i="9"/>
  <c r="BM663" i="9"/>
  <c r="BL649" i="9"/>
  <c r="BO587" i="9"/>
  <c r="BL582" i="9"/>
  <c r="BM523" i="9"/>
  <c r="BP518" i="9"/>
  <c r="BN511" i="9"/>
  <c r="BN481" i="9"/>
  <c r="BL434" i="9"/>
  <c r="BP374" i="9"/>
  <c r="BN328" i="9"/>
  <c r="BM322" i="9"/>
  <c r="BL303" i="9"/>
  <c r="BP298" i="9"/>
  <c r="BM286" i="9"/>
  <c r="BP245" i="9"/>
  <c r="BM212" i="9"/>
  <c r="BL183" i="9"/>
  <c r="BM144" i="9"/>
  <c r="BO125" i="9"/>
  <c r="BM111" i="9"/>
  <c r="BP739" i="9"/>
  <c r="BO735" i="9"/>
  <c r="BL684" i="9"/>
  <c r="BL523" i="9"/>
  <c r="BL439" i="9"/>
  <c r="BP347" i="9"/>
  <c r="BL340" i="9"/>
  <c r="BL322" i="9"/>
  <c r="BO225" i="9"/>
  <c r="BL188" i="9"/>
  <c r="BL151" i="9"/>
  <c r="BP98" i="9"/>
  <c r="BM71" i="9"/>
  <c r="BM746" i="9"/>
  <c r="BL739" i="9"/>
  <c r="BP701" i="9"/>
  <c r="BO683" i="9"/>
  <c r="BL636" i="9"/>
  <c r="BN623" i="9"/>
  <c r="BN619" i="9"/>
  <c r="BM597" i="9"/>
  <c r="BN592" i="9"/>
  <c r="BM586" i="9"/>
  <c r="BN548" i="9"/>
  <c r="BN543" i="9"/>
  <c r="BL526" i="9"/>
  <c r="BM466" i="9"/>
  <c r="BN460" i="9"/>
  <c r="BN452" i="9"/>
  <c r="BL432" i="9"/>
  <c r="BM397" i="9"/>
  <c r="BO352" i="9"/>
  <c r="BM346" i="9"/>
  <c r="BN302" i="9"/>
  <c r="BP297" i="9"/>
  <c r="BP285" i="9"/>
  <c r="BP243" i="9"/>
  <c r="BO211" i="9"/>
  <c r="BM199" i="9"/>
  <c r="BP193" i="9"/>
  <c r="BL174" i="9"/>
  <c r="BP161" i="9"/>
  <c r="BO155" i="9"/>
  <c r="BO131" i="9"/>
  <c r="BN102" i="9"/>
  <c r="BP76" i="9"/>
  <c r="BO76" i="9"/>
  <c r="BN76" i="9"/>
  <c r="BN75" i="9"/>
  <c r="BO16" i="9"/>
  <c r="BL16" i="9"/>
  <c r="BN477" i="9"/>
  <c r="BL459" i="9"/>
  <c r="BL437" i="9"/>
  <c r="BN396" i="9"/>
  <c r="BN301" i="9"/>
  <c r="BM235" i="9"/>
  <c r="BL211" i="9"/>
  <c r="BL186" i="9"/>
  <c r="BN166" i="9"/>
  <c r="BM155" i="9"/>
  <c r="BP135" i="9"/>
  <c r="BL75" i="9"/>
  <c r="BM39" i="9"/>
  <c r="BL39" i="9"/>
  <c r="BP15" i="9"/>
  <c r="BL7" i="9"/>
  <c r="BN7" i="9"/>
  <c r="BO703" i="9"/>
  <c r="BN226" i="9"/>
  <c r="BO100" i="9"/>
  <c r="BN86" i="9"/>
  <c r="BP78" i="9"/>
  <c r="BN60" i="9"/>
  <c r="BN37" i="9"/>
  <c r="BO20" i="9"/>
  <c r="BO1664" i="9"/>
  <c r="BM1664" i="9"/>
  <c r="BL1593" i="9"/>
  <c r="BM1553" i="9"/>
  <c r="BL1553" i="9"/>
  <c r="BP1313" i="9"/>
  <c r="BM1313" i="9"/>
  <c r="BO1313" i="9"/>
  <c r="BO1243" i="9"/>
  <c r="BP1243" i="9"/>
  <c r="BL1408" i="9"/>
  <c r="BO1408" i="9"/>
  <c r="BP1408" i="9"/>
  <c r="BL1620" i="9"/>
  <c r="BP1620" i="9"/>
  <c r="BP1530" i="9"/>
  <c r="BO1530" i="9"/>
  <c r="BN1422" i="9"/>
  <c r="BO1480" i="9"/>
  <c r="BM1480" i="9"/>
  <c r="BL1471" i="9"/>
  <c r="BM1471" i="9"/>
  <c r="BN1471" i="9"/>
  <c r="BO1471" i="9"/>
  <c r="BP1471" i="9"/>
  <c r="BN1427" i="9"/>
  <c r="BM1427" i="9"/>
  <c r="BP1427" i="9"/>
  <c r="BN1400" i="9"/>
  <c r="BP1400" i="9"/>
  <c r="BP1250" i="9"/>
  <c r="BM1250" i="9"/>
  <c r="BO1250" i="9"/>
  <c r="BL1250" i="9"/>
  <c r="BN1506" i="9"/>
  <c r="BL1506" i="9"/>
  <c r="BM1506" i="9"/>
  <c r="BP1382" i="9"/>
  <c r="BM1382" i="9"/>
  <c r="BN1382" i="9"/>
  <c r="BO1382" i="9"/>
  <c r="BN1332" i="9"/>
  <c r="BP1332" i="9"/>
  <c r="BO1645" i="9"/>
  <c r="BN1645" i="9"/>
  <c r="BM1625" i="9"/>
  <c r="BL1625" i="9"/>
  <c r="BN1625" i="9"/>
  <c r="BP1601" i="9"/>
  <c r="BL1601" i="9"/>
  <c r="BO1485" i="9"/>
  <c r="BL1485" i="9"/>
  <c r="BM1485" i="9"/>
  <c r="BM1437" i="9"/>
  <c r="BL1437" i="9"/>
  <c r="BO1437" i="9"/>
  <c r="BP1437" i="9"/>
  <c r="BN1413" i="9"/>
  <c r="BL1413" i="9"/>
  <c r="BM1413" i="9"/>
  <c r="BL1232" i="9"/>
  <c r="BO1232" i="9"/>
  <c r="BO1590" i="9"/>
  <c r="BL1590" i="9"/>
  <c r="BM1590" i="9"/>
  <c r="BN1590" i="9"/>
  <c r="BP1590" i="9"/>
  <c r="BP1301" i="9"/>
  <c r="BM1301" i="9"/>
  <c r="BO1569" i="9"/>
  <c r="BL1569" i="9"/>
  <c r="BO1458" i="9"/>
  <c r="BL1458" i="9"/>
  <c r="BM1458" i="9"/>
  <c r="BP1308" i="9"/>
  <c r="BL1308" i="9"/>
  <c r="BO1308" i="9"/>
  <c r="BP1650" i="9"/>
  <c r="BN1650" i="9"/>
  <c r="BL1496" i="9"/>
  <c r="BN1496" i="9"/>
  <c r="BO1496" i="9"/>
  <c r="BN1280" i="9"/>
  <c r="BL1280" i="9"/>
  <c r="BL1656" i="9"/>
  <c r="BM1634" i="9"/>
  <c r="BO1574" i="9"/>
  <c r="BL1574" i="9"/>
  <c r="BM1574" i="9"/>
  <c r="BN1574" i="9"/>
  <c r="BL1525" i="9"/>
  <c r="BN1525" i="9"/>
  <c r="BO1468" i="9"/>
  <c r="BL1468" i="9"/>
  <c r="BM1468" i="9"/>
  <c r="BN1468" i="9"/>
  <c r="BM1417" i="9"/>
  <c r="BO1417" i="9"/>
  <c r="BP1417" i="9"/>
  <c r="BL1313" i="9"/>
  <c r="BM1203" i="9"/>
  <c r="BL1194" i="9"/>
  <c r="BP1183" i="9"/>
  <c r="BL1177" i="9"/>
  <c r="BN1149" i="9"/>
  <c r="BP1122" i="9"/>
  <c r="BL1094" i="9"/>
  <c r="BL1044" i="9"/>
  <c r="BO978" i="9"/>
  <c r="BL978" i="9"/>
  <c r="BO958" i="9"/>
  <c r="BM958" i="9"/>
  <c r="BO945" i="9"/>
  <c r="BN945" i="9"/>
  <c r="BL939" i="9"/>
  <c r="BN939" i="9"/>
  <c r="BP939" i="9"/>
  <c r="BL934" i="9"/>
  <c r="BO934" i="9"/>
  <c r="BL925" i="9"/>
  <c r="BO925" i="9"/>
  <c r="BL885" i="9"/>
  <c r="BM885" i="9"/>
  <c r="BN885" i="9"/>
  <c r="BN865" i="9"/>
  <c r="BM865" i="9"/>
  <c r="BO865" i="9"/>
  <c r="BN713" i="9"/>
  <c r="BL713" i="9"/>
  <c r="BP713" i="9"/>
  <c r="BL694" i="9"/>
  <c r="BP694" i="9"/>
  <c r="BL653" i="9"/>
  <c r="BM653" i="9"/>
  <c r="BN653" i="9"/>
  <c r="BO653" i="9"/>
  <c r="BP653" i="9"/>
  <c r="BM486" i="9"/>
  <c r="BP486" i="9"/>
  <c r="BN472" i="9"/>
  <c r="BL472" i="9"/>
  <c r="BM472" i="9"/>
  <c r="BN444" i="9"/>
  <c r="BP444" i="9"/>
  <c r="BN1644" i="9"/>
  <c r="BL1638" i="9"/>
  <c r="BL1633" i="9"/>
  <c r="BN1629" i="9"/>
  <c r="BM1600" i="9"/>
  <c r="BL1596" i="9"/>
  <c r="BN1589" i="9"/>
  <c r="BN1576" i="9"/>
  <c r="BL1556" i="9"/>
  <c r="BM1470" i="9"/>
  <c r="BM1456" i="9"/>
  <c r="BP1439" i="9"/>
  <c r="BN1421" i="9"/>
  <c r="BM1412" i="9"/>
  <c r="BM1407" i="9"/>
  <c r="BL1403" i="9"/>
  <c r="BN1393" i="9"/>
  <c r="BN1348" i="9"/>
  <c r="BP1317" i="9"/>
  <c r="BP1242" i="9"/>
  <c r="BO1213" i="9"/>
  <c r="BP1166" i="9"/>
  <c r="BN1164" i="9"/>
  <c r="BP1093" i="9"/>
  <c r="BN1047" i="9"/>
  <c r="BN1043" i="9"/>
  <c r="BN1015" i="9"/>
  <c r="BM985" i="9"/>
  <c r="BN985" i="9"/>
  <c r="BL971" i="9"/>
  <c r="BL828" i="9"/>
  <c r="BM828" i="9"/>
  <c r="BN828" i="9"/>
  <c r="BO828" i="9"/>
  <c r="BP828" i="9"/>
  <c r="BL803" i="9"/>
  <c r="BM803" i="9"/>
  <c r="BP803" i="9"/>
  <c r="BN532" i="9"/>
  <c r="BP532" i="9"/>
  <c r="BN1654" i="9"/>
  <c r="BL1648" i="9"/>
  <c r="BO1571" i="9"/>
  <c r="BM1539" i="9"/>
  <c r="BL1528" i="9"/>
  <c r="BO1478" i="9"/>
  <c r="BO1439" i="9"/>
  <c r="BM1421" i="9"/>
  <c r="BL1412" i="9"/>
  <c r="BL1407" i="9"/>
  <c r="BL1393" i="9"/>
  <c r="BL1373" i="9"/>
  <c r="BM1317" i="9"/>
  <c r="BO1282" i="9"/>
  <c r="BP1277" i="9"/>
  <c r="BO1242" i="9"/>
  <c r="BM1213" i="9"/>
  <c r="BP1201" i="9"/>
  <c r="BM1192" i="9"/>
  <c r="BO1166" i="9"/>
  <c r="BL1164" i="9"/>
  <c r="BO1147" i="9"/>
  <c r="BO1125" i="9"/>
  <c r="BN1105" i="9"/>
  <c r="BN1093" i="9"/>
  <c r="BP1083" i="9"/>
  <c r="BO1074" i="9"/>
  <c r="BL1047" i="9"/>
  <c r="BN1005" i="9"/>
  <c r="BP984" i="9"/>
  <c r="BO938" i="9"/>
  <c r="BL938" i="9"/>
  <c r="BP848" i="9"/>
  <c r="BM848" i="9"/>
  <c r="BP840" i="9"/>
  <c r="BO840" i="9"/>
  <c r="BN743" i="9"/>
  <c r="BN1024" i="9"/>
  <c r="BL1024" i="9"/>
  <c r="BN610" i="9"/>
  <c r="BO610" i="9"/>
  <c r="BL1478" i="9"/>
  <c r="BM1447" i="9"/>
  <c r="BN1406" i="9"/>
  <c r="BO1402" i="9"/>
  <c r="BN1397" i="9"/>
  <c r="BN1352" i="9"/>
  <c r="BP1340" i="9"/>
  <c r="BM1246" i="9"/>
  <c r="BM1224" i="9"/>
  <c r="BP1015" i="9"/>
  <c r="BM1015" i="9"/>
  <c r="BL949" i="9"/>
  <c r="BP949" i="9"/>
  <c r="BO883" i="9"/>
  <c r="BN883" i="9"/>
  <c r="BP883" i="9"/>
  <c r="BN1636" i="9"/>
  <c r="BL1531" i="9"/>
  <c r="BL1503" i="9"/>
  <c r="BL1447" i="9"/>
  <c r="BM1406" i="9"/>
  <c r="BN1402" i="9"/>
  <c r="BM1397" i="9"/>
  <c r="BN1391" i="9"/>
  <c r="BM1352" i="9"/>
  <c r="BL1340" i="9"/>
  <c r="BM1326" i="9"/>
  <c r="BO1297" i="9"/>
  <c r="BL1292" i="9"/>
  <c r="BL1287" i="9"/>
  <c r="BN1281" i="9"/>
  <c r="BL1246" i="9"/>
  <c r="BO1228" i="9"/>
  <c r="BL1224" i="9"/>
  <c r="BN1217" i="9"/>
  <c r="BN1195" i="9"/>
  <c r="BL1191" i="9"/>
  <c r="BP1136" i="9"/>
  <c r="BN1124" i="9"/>
  <c r="BN1120" i="9"/>
  <c r="BM1108" i="9"/>
  <c r="BO1099" i="9"/>
  <c r="BP1081" i="9"/>
  <c r="BL1078" i="9"/>
  <c r="BM1069" i="9"/>
  <c r="BN1027" i="9"/>
  <c r="BO1014" i="9"/>
  <c r="BN1009" i="9"/>
  <c r="BM988" i="9"/>
  <c r="BL959" i="9"/>
  <c r="BO959" i="9"/>
  <c r="BP845" i="9"/>
  <c r="BL773" i="9"/>
  <c r="BO773" i="9"/>
  <c r="BP773" i="9"/>
  <c r="BM717" i="9"/>
  <c r="BO717" i="9"/>
  <c r="BP1094" i="9"/>
  <c r="BN1064" i="9"/>
  <c r="BP978" i="9"/>
  <c r="BP958" i="9"/>
  <c r="BL852" i="9"/>
  <c r="BM852" i="9"/>
  <c r="BO823" i="9"/>
  <c r="BL823" i="9"/>
  <c r="BM823" i="9"/>
  <c r="BN823" i="9"/>
  <c r="BP1610" i="9"/>
  <c r="BO1453" i="9"/>
  <c r="BO1194" i="9"/>
  <c r="BP1168" i="9"/>
  <c r="BO1165" i="9"/>
  <c r="BO1145" i="9"/>
  <c r="BP1127" i="9"/>
  <c r="BN1103" i="9"/>
  <c r="BP1098" i="9"/>
  <c r="BO1094" i="9"/>
  <c r="BM1064" i="9"/>
  <c r="BP1058" i="9"/>
  <c r="BO1044" i="9"/>
  <c r="BO1038" i="9"/>
  <c r="BM1038" i="9"/>
  <c r="BN978" i="9"/>
  <c r="BN958" i="9"/>
  <c r="BO953" i="9"/>
  <c r="BL953" i="9"/>
  <c r="BO939" i="9"/>
  <c r="BP925" i="9"/>
  <c r="BL894" i="9"/>
  <c r="BM894" i="9"/>
  <c r="BO894" i="9"/>
  <c r="BP894" i="9"/>
  <c r="BN594" i="9"/>
  <c r="BP594" i="9"/>
  <c r="BP440" i="9"/>
  <c r="BM440" i="9"/>
  <c r="BN1610" i="9"/>
  <c r="BP1596" i="9"/>
  <c r="BO1488" i="9"/>
  <c r="BN1368" i="9"/>
  <c r="BM1194" i="9"/>
  <c r="BN1177" i="9"/>
  <c r="BP1160" i="9"/>
  <c r="BL1127" i="9"/>
  <c r="BM1098" i="9"/>
  <c r="BM1094" i="9"/>
  <c r="BN1089" i="9"/>
  <c r="BN1058" i="9"/>
  <c r="BN1044" i="9"/>
  <c r="BP1003" i="9"/>
  <c r="BM978" i="9"/>
  <c r="BP971" i="9"/>
  <c r="BP967" i="9"/>
  <c r="BO963" i="9"/>
  <c r="BM963" i="9"/>
  <c r="BL958" i="9"/>
  <c r="BM939" i="9"/>
  <c r="BO935" i="9"/>
  <c r="BN935" i="9"/>
  <c r="BN925" i="9"/>
  <c r="BL919" i="9"/>
  <c r="BN919" i="9"/>
  <c r="BP885" i="9"/>
  <c r="BM879" i="9"/>
  <c r="BP865" i="9"/>
  <c r="BN708" i="9"/>
  <c r="BM708" i="9"/>
  <c r="BP708" i="9"/>
  <c r="BL527" i="9"/>
  <c r="BM527" i="9"/>
  <c r="BO429" i="9"/>
  <c r="BN405" i="9"/>
  <c r="BO272" i="9"/>
  <c r="BM272" i="9"/>
  <c r="BN272" i="9"/>
  <c r="BO234" i="9"/>
  <c r="BM234" i="9"/>
  <c r="BN130" i="9"/>
  <c r="BM130" i="9"/>
  <c r="BL366" i="9"/>
  <c r="BO366" i="9"/>
  <c r="BM332" i="9"/>
  <c r="BP332" i="9"/>
  <c r="BP316" i="9"/>
  <c r="BN316" i="9"/>
  <c r="BO316" i="9"/>
  <c r="BM192" i="9"/>
  <c r="BN192" i="9"/>
  <c r="BN46" i="9"/>
  <c r="BM46" i="9"/>
  <c r="BP787" i="9"/>
  <c r="BO767" i="9"/>
  <c r="BO750" i="9"/>
  <c r="BM738" i="9"/>
  <c r="BM664" i="9"/>
  <c r="BN659" i="9"/>
  <c r="BM654" i="9"/>
  <c r="BP651" i="9"/>
  <c r="BL643" i="9"/>
  <c r="BP592" i="9"/>
  <c r="BN588" i="9"/>
  <c r="BL586" i="9"/>
  <c r="BN572" i="9"/>
  <c r="BN568" i="9"/>
  <c r="BN563" i="9"/>
  <c r="BN518" i="9"/>
  <c r="BM499" i="9"/>
  <c r="BO485" i="9"/>
  <c r="BM481" i="9"/>
  <c r="BP449" i="9"/>
  <c r="BN404" i="9"/>
  <c r="BM404" i="9"/>
  <c r="BP261" i="9"/>
  <c r="BO261" i="9"/>
  <c r="BP813" i="9"/>
  <c r="BL787" i="9"/>
  <c r="BL767" i="9"/>
  <c r="BN750" i="9"/>
  <c r="BL738" i="9"/>
  <c r="BO718" i="9"/>
  <c r="BN706" i="9"/>
  <c r="BM702" i="9"/>
  <c r="BL687" i="9"/>
  <c r="BP683" i="9"/>
  <c r="BL664" i="9"/>
  <c r="BM659" i="9"/>
  <c r="BL654" i="9"/>
  <c r="BL651" i="9"/>
  <c r="BP613" i="9"/>
  <c r="BP599" i="9"/>
  <c r="BO592" i="9"/>
  <c r="BL588" i="9"/>
  <c r="BM572" i="9"/>
  <c r="BL568" i="9"/>
  <c r="BL563" i="9"/>
  <c r="BN558" i="9"/>
  <c r="BP535" i="9"/>
  <c r="BM518" i="9"/>
  <c r="BN485" i="9"/>
  <c r="BL481" i="9"/>
  <c r="BN470" i="9"/>
  <c r="BO453" i="9"/>
  <c r="BL449" i="9"/>
  <c r="BP442" i="9"/>
  <c r="BM396" i="9"/>
  <c r="BL337" i="9"/>
  <c r="BP326" i="9"/>
  <c r="BM326" i="9"/>
  <c r="BL69" i="9"/>
  <c r="BL292" i="9"/>
  <c r="BO292" i="9"/>
  <c r="BM253" i="9"/>
  <c r="BO253" i="9"/>
  <c r="BL190" i="9"/>
  <c r="BP190" i="9"/>
  <c r="BN145" i="9"/>
  <c r="BM145" i="9"/>
  <c r="BP107" i="9"/>
  <c r="BO107" i="9"/>
  <c r="BM592" i="9"/>
  <c r="BP331" i="9"/>
  <c r="BL331" i="9"/>
  <c r="BM331" i="9"/>
  <c r="BL282" i="9"/>
  <c r="BN282" i="9"/>
  <c r="BP51" i="9"/>
  <c r="BL51" i="9"/>
  <c r="BM51" i="9"/>
  <c r="BN51" i="9"/>
  <c r="BO51" i="9"/>
  <c r="BM6" i="9"/>
  <c r="BN6" i="9"/>
  <c r="BL302" i="9"/>
  <c r="BM302" i="9"/>
  <c r="BL195" i="9"/>
  <c r="BP195" i="9"/>
  <c r="BP175" i="9"/>
  <c r="BL175" i="9"/>
  <c r="BM875" i="9"/>
  <c r="BP722" i="9"/>
  <c r="BP703" i="9"/>
  <c r="BL641" i="9"/>
  <c r="BL617" i="9"/>
  <c r="BL587" i="9"/>
  <c r="BN441" i="9"/>
  <c r="BN430" i="9"/>
  <c r="BO358" i="9"/>
  <c r="BN352" i="9"/>
  <c r="BN323" i="9"/>
  <c r="BP317" i="9"/>
  <c r="BP291" i="9"/>
  <c r="BM291" i="9"/>
  <c r="BP286" i="9"/>
  <c r="BN286" i="9"/>
  <c r="BM262" i="9"/>
  <c r="BO262" i="9"/>
  <c r="BL243" i="9"/>
  <c r="BP26" i="9"/>
  <c r="BN26" i="9"/>
  <c r="BO26" i="9"/>
  <c r="BP910" i="9"/>
  <c r="BP643" i="9"/>
  <c r="BO462" i="9"/>
  <c r="BP456" i="9"/>
  <c r="BP451" i="9"/>
  <c r="BM422" i="9"/>
  <c r="BN297" i="9"/>
  <c r="BL297" i="9"/>
  <c r="BN261" i="9"/>
  <c r="BL257" i="9"/>
  <c r="BP257" i="9"/>
  <c r="BM222" i="9"/>
  <c r="BL215" i="9"/>
  <c r="BP215" i="9"/>
  <c r="BN910" i="9"/>
  <c r="BP747" i="9"/>
  <c r="BN735" i="9"/>
  <c r="BP684" i="9"/>
  <c r="BN669" i="9"/>
  <c r="BO623" i="9"/>
  <c r="BN597" i="9"/>
  <c r="BO586" i="9"/>
  <c r="BN582" i="9"/>
  <c r="BP577" i="9"/>
  <c r="BP523" i="9"/>
  <c r="BO451" i="9"/>
  <c r="BP429" i="9"/>
  <c r="BL422" i="9"/>
  <c r="BP366" i="9"/>
  <c r="BO332" i="9"/>
  <c r="BN305" i="9"/>
  <c r="BP305" i="9"/>
  <c r="BP300" i="9"/>
  <c r="BL272" i="9"/>
  <c r="BM261" i="9"/>
  <c r="BM226" i="9"/>
  <c r="BM206" i="9"/>
  <c r="BM174" i="9"/>
  <c r="BN120" i="9"/>
  <c r="BL116" i="9"/>
  <c r="BP100" i="9"/>
  <c r="BN95" i="9"/>
  <c r="BM90" i="9"/>
  <c r="BL86" i="9"/>
  <c r="BM60" i="9"/>
  <c r="BP50" i="9"/>
  <c r="BL44" i="9"/>
  <c r="BL11" i="9"/>
  <c r="BL133" i="9"/>
  <c r="BL95" i="9"/>
  <c r="BL90" i="9"/>
  <c r="BN50" i="9"/>
  <c r="BP116" i="9"/>
  <c r="BP196" i="9"/>
  <c r="BN186" i="9"/>
  <c r="BO86" i="9"/>
  <c r="BL1070" i="9"/>
  <c r="BO1070" i="9"/>
  <c r="BO1661" i="9"/>
  <c r="BN1661" i="9"/>
  <c r="BL1661" i="9"/>
  <c r="BM1661" i="9"/>
  <c r="BN1551" i="9"/>
  <c r="BO1551" i="9"/>
  <c r="BP1551" i="9"/>
  <c r="BL1551" i="9"/>
  <c r="BM1551" i="9"/>
  <c r="BN1473" i="9"/>
  <c r="BM1473" i="9"/>
  <c r="BO1599" i="9"/>
  <c r="BL1599" i="9"/>
  <c r="BM1599" i="9"/>
  <c r="BN1599" i="9"/>
  <c r="BL1372" i="9"/>
  <c r="BM1372" i="9"/>
  <c r="BN1372" i="9"/>
  <c r="BO1372" i="9"/>
  <c r="BP1372" i="9"/>
  <c r="BM1580" i="9"/>
  <c r="BN1580" i="9"/>
  <c r="BO1580" i="9"/>
  <c r="BP1580" i="9"/>
  <c r="BL1580" i="9"/>
  <c r="BO1491" i="9"/>
  <c r="BM1491" i="9"/>
  <c r="BN1491" i="9"/>
  <c r="BL1491" i="9"/>
  <c r="BO1651" i="9"/>
  <c r="BL1651" i="9"/>
  <c r="BM1651" i="9"/>
  <c r="BN1651" i="9"/>
  <c r="BL1626" i="9"/>
  <c r="BP1626" i="9"/>
  <c r="BL1621" i="9"/>
  <c r="BO1621" i="9"/>
  <c r="BP1621" i="9"/>
  <c r="BN1641" i="9"/>
  <c r="BO1641" i="9"/>
  <c r="BP1641" i="9"/>
  <c r="BL1641" i="9"/>
  <c r="BM1641" i="9"/>
  <c r="BM1598" i="9"/>
  <c r="BL1598" i="9"/>
  <c r="BM1566" i="9"/>
  <c r="BN1566" i="9"/>
  <c r="BO948" i="9"/>
  <c r="BL948" i="9"/>
  <c r="BL758" i="9"/>
  <c r="BN758" i="9"/>
  <c r="BO758" i="9"/>
  <c r="BP758" i="9"/>
  <c r="BM758" i="9"/>
  <c r="BL742" i="9"/>
  <c r="BN742" i="9"/>
  <c r="BO742" i="9"/>
  <c r="BM715" i="9"/>
  <c r="BL715" i="9"/>
  <c r="BN715" i="9"/>
  <c r="BO715" i="9"/>
  <c r="BP715" i="9"/>
  <c r="BM1533" i="9"/>
  <c r="BL1533" i="9"/>
  <c r="BL1510" i="9"/>
  <c r="BO1510" i="9"/>
  <c r="BP1510" i="9"/>
  <c r="BN1510" i="9"/>
  <c r="BL1462" i="9"/>
  <c r="BN1462" i="9"/>
  <c r="BP1462" i="9"/>
  <c r="BO1462" i="9"/>
  <c r="BM1087" i="9"/>
  <c r="BL1087" i="9"/>
  <c r="BN1087" i="9"/>
  <c r="BP1087" i="9"/>
  <c r="BP1492" i="9"/>
  <c r="BL1492" i="9"/>
  <c r="BM1492" i="9"/>
  <c r="BN1492" i="9"/>
  <c r="BO1492" i="9"/>
  <c r="BP1353" i="9"/>
  <c r="BL1353" i="9"/>
  <c r="BM1353" i="9"/>
  <c r="BN1353" i="9"/>
  <c r="BP1328" i="9"/>
  <c r="BL1328" i="9"/>
  <c r="BN1219" i="9"/>
  <c r="BM1219" i="9"/>
  <c r="BO1219" i="9"/>
  <c r="BM1152" i="9"/>
  <c r="BL1152" i="9"/>
  <c r="BN1152" i="9"/>
  <c r="BO1143" i="9"/>
  <c r="BL1143" i="9"/>
  <c r="BN1143" i="9"/>
  <c r="BL1548" i="9"/>
  <c r="BL1497" i="9"/>
  <c r="BN1497" i="9"/>
  <c r="BO1497" i="9"/>
  <c r="BP1497" i="9"/>
  <c r="BM1497" i="9"/>
  <c r="BP1346" i="9"/>
  <c r="BN1346" i="9"/>
  <c r="BL1666" i="9"/>
  <c r="BM1666" i="9"/>
  <c r="BN1666" i="9"/>
  <c r="BO1666" i="9"/>
  <c r="BP1666" i="9"/>
  <c r="BM1583" i="9"/>
  <c r="BL1583" i="9"/>
  <c r="BP1401" i="9"/>
  <c r="BN1401" i="9"/>
  <c r="BM1401" i="9"/>
  <c r="BL1501" i="9"/>
  <c r="BN1501" i="9"/>
  <c r="BO1501" i="9"/>
  <c r="BM1501" i="9"/>
  <c r="BP1501" i="9"/>
  <c r="BO1650" i="9"/>
  <c r="BP1606" i="9"/>
  <c r="BN1600" i="9"/>
  <c r="BO1586" i="9"/>
  <c r="BO1576" i="9"/>
  <c r="BO1561" i="9"/>
  <c r="BL1555" i="9"/>
  <c r="BP1555" i="9"/>
  <c r="BO1529" i="9"/>
  <c r="BM1529" i="9"/>
  <c r="BN1529" i="9"/>
  <c r="BL1520" i="9"/>
  <c r="BM1520" i="9"/>
  <c r="BO1520" i="9"/>
  <c r="BP1520" i="9"/>
  <c r="BL1505" i="9"/>
  <c r="BM1505" i="9"/>
  <c r="BN1505" i="9"/>
  <c r="BM1472" i="9"/>
  <c r="BL1472" i="9"/>
  <c r="BP1371" i="9"/>
  <c r="BM1371" i="9"/>
  <c r="BL1347" i="9"/>
  <c r="BN1347" i="9"/>
  <c r="BO1347" i="9"/>
  <c r="BP1347" i="9"/>
  <c r="BP1316" i="9"/>
  <c r="BM1316" i="9"/>
  <c r="BO1153" i="9"/>
  <c r="BP1153" i="9"/>
  <c r="BN1110" i="9"/>
  <c r="BL1110" i="9"/>
  <c r="BM1110" i="9"/>
  <c r="BO1110" i="9"/>
  <c r="BP1110" i="9"/>
  <c r="BN1101" i="9"/>
  <c r="BL1101" i="9"/>
  <c r="BP1101" i="9"/>
  <c r="BM1032" i="9"/>
  <c r="BN1032" i="9"/>
  <c r="BP1032" i="9"/>
  <c r="BN920" i="9"/>
  <c r="BL920" i="9"/>
  <c r="BM920" i="9"/>
  <c r="BO920" i="9"/>
  <c r="BM553" i="9"/>
  <c r="BN553" i="9"/>
  <c r="BO553" i="9"/>
  <c r="BL553" i="9"/>
  <c r="BP553" i="9"/>
  <c r="BP241" i="9"/>
  <c r="BL241" i="9"/>
  <c r="BM241" i="9"/>
  <c r="BN241" i="9"/>
  <c r="BO241" i="9"/>
  <c r="BN182" i="9"/>
  <c r="BP182" i="9"/>
  <c r="BP40" i="9"/>
  <c r="BM40" i="9"/>
  <c r="BO40" i="9"/>
  <c r="BN1664" i="9"/>
  <c r="BO1660" i="9"/>
  <c r="BP1656" i="9"/>
  <c r="BM1650" i="9"/>
  <c r="BP1625" i="9"/>
  <c r="BM1609" i="9"/>
  <c r="BN1606" i="9"/>
  <c r="BL1600" i="9"/>
  <c r="BM1589" i="9"/>
  <c r="BM1586" i="9"/>
  <c r="BP1581" i="9"/>
  <c r="BN1579" i="9"/>
  <c r="BM1576" i="9"/>
  <c r="BL1570" i="9"/>
  <c r="BN1570" i="9"/>
  <c r="BL1561" i="9"/>
  <c r="BP1536" i="9"/>
  <c r="BO1504" i="9"/>
  <c r="BM1504" i="9"/>
  <c r="BN1504" i="9"/>
  <c r="BL1482" i="9"/>
  <c r="BN1482" i="9"/>
  <c r="BP1482" i="9"/>
  <c r="BL1435" i="9"/>
  <c r="BP1435" i="9"/>
  <c r="BL1426" i="9"/>
  <c r="BN1426" i="9"/>
  <c r="BN1390" i="9"/>
  <c r="BL1390" i="9"/>
  <c r="BM1116" i="9"/>
  <c r="BN1116" i="9"/>
  <c r="BP1116" i="9"/>
  <c r="BN1660" i="9"/>
  <c r="BO1656" i="9"/>
  <c r="BP1645" i="9"/>
  <c r="BP1631" i="9"/>
  <c r="BO1625" i="9"/>
  <c r="BL1623" i="9"/>
  <c r="BN1619" i="9"/>
  <c r="BM1606" i="9"/>
  <c r="BN1564" i="9"/>
  <c r="BO1536" i="9"/>
  <c r="BO1524" i="9"/>
  <c r="BL1524" i="9"/>
  <c r="BO1495" i="9"/>
  <c r="BL1495" i="9"/>
  <c r="BL1481" i="9"/>
  <c r="BM1481" i="9"/>
  <c r="BL1455" i="9"/>
  <c r="BP1455" i="9"/>
  <c r="BP1303" i="9"/>
  <c r="BL1303" i="9"/>
  <c r="BM1303" i="9"/>
  <c r="BN1275" i="9"/>
  <c r="BL1275" i="9"/>
  <c r="BM1275" i="9"/>
  <c r="BP1266" i="9"/>
  <c r="BM1266" i="9"/>
  <c r="BN1266" i="9"/>
  <c r="BL1240" i="9"/>
  <c r="BN1240" i="9"/>
  <c r="BL1174" i="9"/>
  <c r="BN1174" i="9"/>
  <c r="BO1174" i="9"/>
  <c r="BM1115" i="9"/>
  <c r="BL1115" i="9"/>
  <c r="BP1115" i="9"/>
  <c r="BM1062" i="9"/>
  <c r="BL1062" i="9"/>
  <c r="BL857" i="9"/>
  <c r="BM857" i="9"/>
  <c r="BM1660" i="9"/>
  <c r="BN1656" i="9"/>
  <c r="BN1639" i="9"/>
  <c r="BL1628" i="9"/>
  <c r="BM1619" i="9"/>
  <c r="BM1564" i="9"/>
  <c r="BP1541" i="9"/>
  <c r="BN1541" i="9"/>
  <c r="BO1541" i="9"/>
  <c r="BO1511" i="9"/>
  <c r="BO1499" i="9"/>
  <c r="BL1499" i="9"/>
  <c r="BN1499" i="9"/>
  <c r="BL1460" i="9"/>
  <c r="BP1460" i="9"/>
  <c r="BO1357" i="9"/>
  <c r="BL1357" i="9"/>
  <c r="BM1357" i="9"/>
  <c r="BN1357" i="9"/>
  <c r="BP1357" i="9"/>
  <c r="BN1350" i="9"/>
  <c r="BL1350" i="9"/>
  <c r="BO1173" i="9"/>
  <c r="BL1173" i="9"/>
  <c r="BN1132" i="9"/>
  <c r="BP1132" i="9"/>
  <c r="BM1082" i="9"/>
  <c r="BL1082" i="9"/>
  <c r="BO1013" i="9"/>
  <c r="BL1013" i="9"/>
  <c r="BM1013" i="9"/>
  <c r="BL965" i="9"/>
  <c r="BM965" i="9"/>
  <c r="BO965" i="9"/>
  <c r="BP965" i="9"/>
  <c r="BN965" i="9"/>
  <c r="BN952" i="9"/>
  <c r="BL952" i="9"/>
  <c r="BM1645" i="9"/>
  <c r="BN1634" i="9"/>
  <c r="BL1619" i="9"/>
  <c r="BL1588" i="9"/>
  <c r="BL1578" i="9"/>
  <c r="BN1575" i="9"/>
  <c r="BL1564" i="9"/>
  <c r="BM1549" i="9"/>
  <c r="BM1523" i="9"/>
  <c r="BL1523" i="9"/>
  <c r="BM1493" i="9"/>
  <c r="BL1493" i="9"/>
  <c r="BN1459" i="9"/>
  <c r="BO1459" i="9"/>
  <c r="BP1459" i="9"/>
  <c r="BN1419" i="9"/>
  <c r="BN1375" i="9"/>
  <c r="BL1375" i="9"/>
  <c r="BL1363" i="9"/>
  <c r="BN1363" i="9"/>
  <c r="BP1363" i="9"/>
  <c r="BL1273" i="9"/>
  <c r="BM1273" i="9"/>
  <c r="BL1536" i="9"/>
  <c r="BM1536" i="9"/>
  <c r="BP1516" i="9"/>
  <c r="BN1516" i="9"/>
  <c r="BO1516" i="9"/>
  <c r="BM1498" i="9"/>
  <c r="BL1498" i="9"/>
  <c r="BM1428" i="9"/>
  <c r="BL1428" i="9"/>
  <c r="BN1410" i="9"/>
  <c r="BL1410" i="9"/>
  <c r="BP1410" i="9"/>
  <c r="BP1356" i="9"/>
  <c r="BN1356" i="9"/>
  <c r="BN1215" i="9"/>
  <c r="BO1215" i="9"/>
  <c r="BO1113" i="9"/>
  <c r="BL1113" i="9"/>
  <c r="BP1113" i="9"/>
  <c r="BP1065" i="9"/>
  <c r="BL1065" i="9"/>
  <c r="BN1065" i="9"/>
  <c r="BO1065" i="9"/>
  <c r="BN1029" i="9"/>
  <c r="BM1029" i="9"/>
  <c r="BO983" i="9"/>
  <c r="BP983" i="9"/>
  <c r="BO973" i="9"/>
  <c r="BM973" i="9"/>
  <c r="BN973" i="9"/>
  <c r="BL973" i="9"/>
  <c r="BP973" i="9"/>
  <c r="BL1526" i="9"/>
  <c r="BN1526" i="9"/>
  <c r="BO1526" i="9"/>
  <c r="BP1511" i="9"/>
  <c r="BL1511" i="9"/>
  <c r="BM1511" i="9"/>
  <c r="BL1445" i="9"/>
  <c r="BP1445" i="9"/>
  <c r="BN1330" i="9"/>
  <c r="BP1330" i="9"/>
  <c r="BP1271" i="9"/>
  <c r="BM1271" i="9"/>
  <c r="BN1271" i="9"/>
  <c r="BL1237" i="9"/>
  <c r="BP1237" i="9"/>
  <c r="BN1189" i="9"/>
  <c r="BL1189" i="9"/>
  <c r="BO1189" i="9"/>
  <c r="BN494" i="9"/>
  <c r="BM494" i="9"/>
  <c r="BM1555" i="9"/>
  <c r="BL1545" i="9"/>
  <c r="BO1545" i="9"/>
  <c r="BP1545" i="9"/>
  <c r="BL1535" i="9"/>
  <c r="BO1535" i="9"/>
  <c r="BP1535" i="9"/>
  <c r="BL1530" i="9"/>
  <c r="BM1530" i="9"/>
  <c r="BN1530" i="9"/>
  <c r="BO1505" i="9"/>
  <c r="BM1484" i="9"/>
  <c r="BN1484" i="9"/>
  <c r="BL1423" i="9"/>
  <c r="BN1423" i="9"/>
  <c r="BO1423" i="9"/>
  <c r="BP1423" i="9"/>
  <c r="BL1342" i="9"/>
  <c r="BP1342" i="9"/>
  <c r="BN1312" i="9"/>
  <c r="BM1312" i="9"/>
  <c r="BO1312" i="9"/>
  <c r="BN1300" i="9"/>
  <c r="BL1300" i="9"/>
  <c r="BM1300" i="9"/>
  <c r="BO1231" i="9"/>
  <c r="BL1231" i="9"/>
  <c r="BM1231" i="9"/>
  <c r="BN1231" i="9"/>
  <c r="BM1550" i="9"/>
  <c r="BM1525" i="9"/>
  <c r="BM1500" i="9"/>
  <c r="BN1489" i="9"/>
  <c r="BM1487" i="9"/>
  <c r="BN1463" i="9"/>
  <c r="BN1437" i="9"/>
  <c r="BM1431" i="9"/>
  <c r="BO1427" i="9"/>
  <c r="BM1422" i="9"/>
  <c r="BN1408" i="9"/>
  <c r="BL1400" i="9"/>
  <c r="BP1388" i="9"/>
  <c r="BM1362" i="9"/>
  <c r="BM1348" i="9"/>
  <c r="BP1345" i="9"/>
  <c r="BM1337" i="9"/>
  <c r="BO1332" i="9"/>
  <c r="BO1327" i="9"/>
  <c r="BO1318" i="9"/>
  <c r="BP1302" i="9"/>
  <c r="BO1272" i="9"/>
  <c r="BP1253" i="9"/>
  <c r="BO1239" i="9"/>
  <c r="BM1234" i="9"/>
  <c r="BN1232" i="9"/>
  <c r="BP1218" i="9"/>
  <c r="BO1198" i="9"/>
  <c r="BO1183" i="9"/>
  <c r="BN1175" i="9"/>
  <c r="BM1139" i="9"/>
  <c r="BN1133" i="9"/>
  <c r="BP1114" i="9"/>
  <c r="BM1089" i="9"/>
  <c r="BL1054" i="9"/>
  <c r="BM1054" i="9"/>
  <c r="BM1030" i="9"/>
  <c r="BP995" i="9"/>
  <c r="BL995" i="9"/>
  <c r="BN995" i="9"/>
  <c r="BO990" i="9"/>
  <c r="BM990" i="9"/>
  <c r="BN990" i="9"/>
  <c r="BN981" i="9"/>
  <c r="BL981" i="9"/>
  <c r="BO981" i="9"/>
  <c r="BN969" i="9"/>
  <c r="BL969" i="9"/>
  <c r="BO933" i="9"/>
  <c r="BL933" i="9"/>
  <c r="BM933" i="9"/>
  <c r="BP933" i="9"/>
  <c r="BO903" i="9"/>
  <c r="BL903" i="9"/>
  <c r="BN903" i="9"/>
  <c r="BN799" i="9"/>
  <c r="BL799" i="9"/>
  <c r="BM799" i="9"/>
  <c r="BO799" i="9"/>
  <c r="BO761" i="9"/>
  <c r="BM761" i="9"/>
  <c r="BN761" i="9"/>
  <c r="BO679" i="9"/>
  <c r="BL679" i="9"/>
  <c r="BM679" i="9"/>
  <c r="BL673" i="9"/>
  <c r="BN673" i="9"/>
  <c r="BO673" i="9"/>
  <c r="BP673" i="9"/>
  <c r="BL522" i="9"/>
  <c r="BM522" i="9"/>
  <c r="BN522" i="9"/>
  <c r="BN389" i="9"/>
  <c r="BM389" i="9"/>
  <c r="BP389" i="9"/>
  <c r="BN1539" i="9"/>
  <c r="BN1514" i="9"/>
  <c r="BL1508" i="9"/>
  <c r="BL1489" i="9"/>
  <c r="BL1469" i="9"/>
  <c r="BL1422" i="9"/>
  <c r="BN1411" i="9"/>
  <c r="BM1408" i="9"/>
  <c r="BP1402" i="9"/>
  <c r="BM1396" i="9"/>
  <c r="BO1388" i="9"/>
  <c r="BP1377" i="9"/>
  <c r="BP1365" i="9"/>
  <c r="BL1362" i="9"/>
  <c r="BN1351" i="9"/>
  <c r="BL1345" i="9"/>
  <c r="BL1337" i="9"/>
  <c r="BM1332" i="9"/>
  <c r="BN1327" i="9"/>
  <c r="BM1318" i="9"/>
  <c r="BO1302" i="9"/>
  <c r="BL1298" i="9"/>
  <c r="BM1290" i="9"/>
  <c r="BM1272" i="9"/>
  <c r="BO1257" i="9"/>
  <c r="BL1239" i="9"/>
  <c r="BM1232" i="9"/>
  <c r="BO1218" i="9"/>
  <c r="BM1198" i="9"/>
  <c r="BM1183" i="9"/>
  <c r="BO1178" i="9"/>
  <c r="BM1175" i="9"/>
  <c r="BL1148" i="9"/>
  <c r="BL1142" i="9"/>
  <c r="BL1139" i="9"/>
  <c r="BL1133" i="9"/>
  <c r="BN1114" i="9"/>
  <c r="BL1108" i="9"/>
  <c r="BL1102" i="9"/>
  <c r="BL1093" i="9"/>
  <c r="BL1089" i="9"/>
  <c r="BL1057" i="9"/>
  <c r="BM1053" i="9"/>
  <c r="BO771" i="9"/>
  <c r="BL771" i="9"/>
  <c r="BN771" i="9"/>
  <c r="BP771" i="9"/>
  <c r="BL637" i="9"/>
  <c r="BM637" i="9"/>
  <c r="BN637" i="9"/>
  <c r="BO637" i="9"/>
  <c r="BP637" i="9"/>
  <c r="BL633" i="9"/>
  <c r="BM633" i="9"/>
  <c r="BO633" i="9"/>
  <c r="BP633" i="9"/>
  <c r="BP606" i="9"/>
  <c r="BL606" i="9"/>
  <c r="BL426" i="9"/>
  <c r="BP426" i="9"/>
  <c r="BP379" i="9"/>
  <c r="BM379" i="9"/>
  <c r="BM1411" i="9"/>
  <c r="BO1377" i="9"/>
  <c r="BL1365" i="9"/>
  <c r="BM1351" i="9"/>
  <c r="BL1332" i="9"/>
  <c r="BM1327" i="9"/>
  <c r="BL1318" i="9"/>
  <c r="BM1306" i="9"/>
  <c r="BM1302" i="9"/>
  <c r="BL1272" i="9"/>
  <c r="BM1257" i="9"/>
  <c r="BL1225" i="9"/>
  <c r="BM1218" i="9"/>
  <c r="BN1200" i="9"/>
  <c r="BL1175" i="9"/>
  <c r="BL1050" i="9"/>
  <c r="BP1050" i="9"/>
  <c r="BM1033" i="9"/>
  <c r="BP1019" i="9"/>
  <c r="BM1019" i="9"/>
  <c r="BN1019" i="9"/>
  <c r="BM863" i="9"/>
  <c r="BN863" i="9"/>
  <c r="BO863" i="9"/>
  <c r="BN774" i="9"/>
  <c r="BO774" i="9"/>
  <c r="BM710" i="9"/>
  <c r="BO710" i="9"/>
  <c r="BN626" i="9"/>
  <c r="BL626" i="9"/>
  <c r="BP626" i="9"/>
  <c r="BN1060" i="9"/>
  <c r="BM1060" i="9"/>
  <c r="BO1030" i="9"/>
  <c r="BP1030" i="9"/>
  <c r="BO999" i="9"/>
  <c r="BL999" i="9"/>
  <c r="BP999" i="9"/>
  <c r="BM900" i="9"/>
  <c r="BL900" i="9"/>
  <c r="BN900" i="9"/>
  <c r="BO900" i="9"/>
  <c r="BP900" i="9"/>
  <c r="BL880" i="9"/>
  <c r="BM880" i="9"/>
  <c r="BN880" i="9"/>
  <c r="BO880" i="9"/>
  <c r="BP880" i="9"/>
  <c r="BL849" i="9"/>
  <c r="BM849" i="9"/>
  <c r="BO849" i="9"/>
  <c r="BN812" i="9"/>
  <c r="BM812" i="9"/>
  <c r="BO812" i="9"/>
  <c r="BP632" i="9"/>
  <c r="BL632" i="9"/>
  <c r="BM632" i="9"/>
  <c r="BN632" i="9"/>
  <c r="BO632" i="9"/>
  <c r="BM580" i="9"/>
  <c r="BP580" i="9"/>
  <c r="BL580" i="9"/>
  <c r="BP474" i="9"/>
  <c r="BL474" i="9"/>
  <c r="BO416" i="9"/>
  <c r="BL416" i="9"/>
  <c r="BM416" i="9"/>
  <c r="BN416" i="9"/>
  <c r="BM1209" i="9"/>
  <c r="BP1203" i="9"/>
  <c r="BM1168" i="9"/>
  <c r="BN1150" i="9"/>
  <c r="BO1134" i="9"/>
  <c r="BM1129" i="9"/>
  <c r="BM1120" i="9"/>
  <c r="BL1098" i="9"/>
  <c r="BL1080" i="9"/>
  <c r="BP1063" i="9"/>
  <c r="BP1040" i="9"/>
  <c r="BL1040" i="9"/>
  <c r="BM1040" i="9"/>
  <c r="BO1023" i="9"/>
  <c r="BP1023" i="9"/>
  <c r="BL1023" i="9"/>
  <c r="BN1011" i="9"/>
  <c r="BO1011" i="9"/>
  <c r="BL1011" i="9"/>
  <c r="BL975" i="9"/>
  <c r="BO975" i="9"/>
  <c r="BM583" i="9"/>
  <c r="BP583" i="9"/>
  <c r="BL583" i="9"/>
  <c r="BN583" i="9"/>
  <c r="BO583" i="9"/>
  <c r="BM1531" i="9"/>
  <c r="BP1448" i="9"/>
  <c r="BP1412" i="9"/>
  <c r="BO1403" i="9"/>
  <c r="BO1317" i="9"/>
  <c r="BM1308" i="9"/>
  <c r="BM1297" i="9"/>
  <c r="BO1292" i="9"/>
  <c r="BM1283" i="9"/>
  <c r="BM1280" i="9"/>
  <c r="BM1260" i="9"/>
  <c r="BM1241" i="9"/>
  <c r="BL1209" i="9"/>
  <c r="BO1203" i="9"/>
  <c r="BP1196" i="9"/>
  <c r="BL1181" i="9"/>
  <c r="BL1168" i="9"/>
  <c r="BP1146" i="9"/>
  <c r="BP1125" i="9"/>
  <c r="BP1103" i="9"/>
  <c r="BP1042" i="9"/>
  <c r="BM992" i="9"/>
  <c r="BN992" i="9"/>
  <c r="BP843" i="9"/>
  <c r="BL843" i="9"/>
  <c r="BN843" i="9"/>
  <c r="BO843" i="9"/>
  <c r="BO789" i="9"/>
  <c r="BL789" i="9"/>
  <c r="BM789" i="9"/>
  <c r="BO721" i="9"/>
  <c r="BL721" i="9"/>
  <c r="BP657" i="9"/>
  <c r="BN657" i="9"/>
  <c r="BL603" i="9"/>
  <c r="BM603" i="9"/>
  <c r="BN603" i="9"/>
  <c r="BP1496" i="9"/>
  <c r="BN1470" i="9"/>
  <c r="BN1458" i="9"/>
  <c r="BN1452" i="9"/>
  <c r="BM1442" i="9"/>
  <c r="BO1397" i="9"/>
  <c r="BM1393" i="9"/>
  <c r="BN1366" i="9"/>
  <c r="BO1358" i="9"/>
  <c r="BO1352" i="9"/>
  <c r="BP1226" i="9"/>
  <c r="BP1188" i="9"/>
  <c r="BO1170" i="9"/>
  <c r="BN1165" i="9"/>
  <c r="BP1139" i="9"/>
  <c r="BO1136" i="9"/>
  <c r="BN1125" i="9"/>
  <c r="BM1103" i="9"/>
  <c r="BP1089" i="9"/>
  <c r="BO1054" i="9"/>
  <c r="BM1048" i="9"/>
  <c r="BN1048" i="9"/>
  <c r="BO1024" i="9"/>
  <c r="BN942" i="9"/>
  <c r="BL942" i="9"/>
  <c r="BP871" i="9"/>
  <c r="BO871" i="9"/>
  <c r="BL859" i="9"/>
  <c r="BM859" i="9"/>
  <c r="BN859" i="9"/>
  <c r="BO859" i="9"/>
  <c r="BM802" i="9"/>
  <c r="BL802" i="9"/>
  <c r="BM727" i="9"/>
  <c r="BL727" i="9"/>
  <c r="BN727" i="9"/>
  <c r="BN661" i="9"/>
  <c r="BL661" i="9"/>
  <c r="BP661" i="9"/>
  <c r="BO1323" i="9"/>
  <c r="BP1307" i="9"/>
  <c r="BN1291" i="9"/>
  <c r="BM1287" i="9"/>
  <c r="BP1282" i="9"/>
  <c r="BP1232" i="9"/>
  <c r="BN1226" i="9"/>
  <c r="BO1188" i="9"/>
  <c r="BL1165" i="9"/>
  <c r="BO1149" i="9"/>
  <c r="BN1136" i="9"/>
  <c r="BP1108" i="9"/>
  <c r="BL1103" i="9"/>
  <c r="BP1067" i="9"/>
  <c r="BN1054" i="9"/>
  <c r="BO1050" i="9"/>
  <c r="BP1047" i="9"/>
  <c r="BM1044" i="9"/>
  <c r="BN1028" i="9"/>
  <c r="BP1028" i="9"/>
  <c r="BM1024" i="9"/>
  <c r="BN1000" i="9"/>
  <c r="BO995" i="9"/>
  <c r="BP990" i="9"/>
  <c r="BM981" i="9"/>
  <c r="BM969" i="9"/>
  <c r="BO913" i="9"/>
  <c r="BL913" i="9"/>
  <c r="BL808" i="9"/>
  <c r="BM808" i="9"/>
  <c r="BN808" i="9"/>
  <c r="BO808" i="9"/>
  <c r="BP808" i="9"/>
  <c r="BL794" i="9"/>
  <c r="BP794" i="9"/>
  <c r="BL699" i="9"/>
  <c r="BO699" i="9"/>
  <c r="BL693" i="9"/>
  <c r="BO693" i="9"/>
  <c r="BP693" i="9"/>
  <c r="BL688" i="9"/>
  <c r="BM688" i="9"/>
  <c r="BM673" i="9"/>
  <c r="BO492" i="9"/>
  <c r="BL492" i="9"/>
  <c r="BM492" i="9"/>
  <c r="BN492" i="9"/>
  <c r="BM945" i="9"/>
  <c r="BP930" i="9"/>
  <c r="BP923" i="9"/>
  <c r="BP919" i="9"/>
  <c r="BP914" i="9"/>
  <c r="BP908" i="9"/>
  <c r="BO905" i="9"/>
  <c r="BN878" i="9"/>
  <c r="BN868" i="9"/>
  <c r="BO848" i="9"/>
  <c r="BO833" i="9"/>
  <c r="BO817" i="9"/>
  <c r="BP804" i="9"/>
  <c r="BO797" i="9"/>
  <c r="BM784" i="9"/>
  <c r="BP775" i="9"/>
  <c r="BM773" i="9"/>
  <c r="BM763" i="9"/>
  <c r="BO757" i="9"/>
  <c r="BO754" i="9"/>
  <c r="BM748" i="9"/>
  <c r="BL746" i="9"/>
  <c r="BM743" i="9"/>
  <c r="BO739" i="9"/>
  <c r="BM731" i="9"/>
  <c r="BM714" i="9"/>
  <c r="BL712" i="9"/>
  <c r="BO708" i="9"/>
  <c r="BM698" i="9"/>
  <c r="BM694" i="9"/>
  <c r="BN687" i="9"/>
  <c r="BO684" i="9"/>
  <c r="BM674" i="9"/>
  <c r="BP664" i="9"/>
  <c r="BL663" i="9"/>
  <c r="BL659" i="9"/>
  <c r="BO654" i="9"/>
  <c r="BN644" i="9"/>
  <c r="BP629" i="9"/>
  <c r="BN622" i="9"/>
  <c r="BM619" i="9"/>
  <c r="BM610" i="9"/>
  <c r="BP600" i="9"/>
  <c r="BP597" i="9"/>
  <c r="BM570" i="9"/>
  <c r="BL570" i="9"/>
  <c r="BN552" i="9"/>
  <c r="BM543" i="9"/>
  <c r="BO531" i="9"/>
  <c r="BL531" i="9"/>
  <c r="BO527" i="9"/>
  <c r="BN527" i="9"/>
  <c r="BP505" i="9"/>
  <c r="BN499" i="9"/>
  <c r="BP499" i="9"/>
  <c r="BP477" i="9"/>
  <c r="BL477" i="9"/>
  <c r="BM477" i="9"/>
  <c r="BL401" i="9"/>
  <c r="BO401" i="9"/>
  <c r="BM320" i="9"/>
  <c r="BP320" i="9"/>
  <c r="BM258" i="9"/>
  <c r="BL258" i="9"/>
  <c r="BO258" i="9"/>
  <c r="BP258" i="9"/>
  <c r="BP985" i="9"/>
  <c r="BP979" i="9"/>
  <c r="BP963" i="9"/>
  <c r="BL945" i="9"/>
  <c r="BO930" i="9"/>
  <c r="BM923" i="9"/>
  <c r="BO919" i="9"/>
  <c r="BO914" i="9"/>
  <c r="BN908" i="9"/>
  <c r="BO884" i="9"/>
  <c r="BM878" i="9"/>
  <c r="BP872" i="9"/>
  <c r="BN848" i="9"/>
  <c r="BM817" i="9"/>
  <c r="BO800" i="9"/>
  <c r="BN797" i="9"/>
  <c r="BO775" i="9"/>
  <c r="BP769" i="9"/>
  <c r="BL763" i="9"/>
  <c r="BN757" i="9"/>
  <c r="BL752" i="9"/>
  <c r="BL748" i="9"/>
  <c r="BL743" i="9"/>
  <c r="BL731" i="9"/>
  <c r="BL714" i="9"/>
  <c r="BL698" i="9"/>
  <c r="BM687" i="9"/>
  <c r="BL674" i="9"/>
  <c r="BP671" i="9"/>
  <c r="BM644" i="9"/>
  <c r="BM622" i="9"/>
  <c r="BL610" i="9"/>
  <c r="BM604" i="9"/>
  <c r="BL600" i="9"/>
  <c r="BL557" i="9"/>
  <c r="BM557" i="9"/>
  <c r="BM552" i="9"/>
  <c r="BP530" i="9"/>
  <c r="BP517" i="9"/>
  <c r="BM517" i="9"/>
  <c r="BN517" i="9"/>
  <c r="BP435" i="9"/>
  <c r="BN435" i="9"/>
  <c r="BP400" i="9"/>
  <c r="BM400" i="9"/>
  <c r="BN400" i="9"/>
  <c r="BP385" i="9"/>
  <c r="BN385" i="9"/>
  <c r="BL377" i="9"/>
  <c r="BM377" i="9"/>
  <c r="BL371" i="9"/>
  <c r="BP371" i="9"/>
  <c r="BP266" i="9"/>
  <c r="BN266" i="9"/>
  <c r="BL266" i="9"/>
  <c r="BL201" i="9"/>
  <c r="BP201" i="9"/>
  <c r="BM191" i="9"/>
  <c r="BL191" i="9"/>
  <c r="BO191" i="9"/>
  <c r="BO129" i="9"/>
  <c r="BM129" i="9"/>
  <c r="BL129" i="9"/>
  <c r="BN129" i="9"/>
  <c r="BP96" i="9"/>
  <c r="BL96" i="9"/>
  <c r="BM96" i="9"/>
  <c r="BN96" i="9"/>
  <c r="BO96" i="9"/>
  <c r="BM884" i="9"/>
  <c r="BL878" i="9"/>
  <c r="BN775" i="9"/>
  <c r="BL671" i="9"/>
  <c r="BL644" i="9"/>
  <c r="BN561" i="9"/>
  <c r="BO556" i="9"/>
  <c r="BO533" i="9"/>
  <c r="BL530" i="9"/>
  <c r="BM490" i="9"/>
  <c r="BP31" i="9"/>
  <c r="BL31" i="9"/>
  <c r="BM31" i="9"/>
  <c r="BO31" i="9"/>
  <c r="BN31" i="9"/>
  <c r="BP515" i="9"/>
  <c r="BL391" i="9"/>
  <c r="BN391" i="9"/>
  <c r="BP391" i="9"/>
  <c r="BM238" i="9"/>
  <c r="BP238" i="9"/>
  <c r="BL238" i="9"/>
  <c r="BN238" i="9"/>
  <c r="BO220" i="9"/>
  <c r="BP220" i="9"/>
  <c r="BL185" i="9"/>
  <c r="BP185" i="9"/>
  <c r="BP552" i="9"/>
  <c r="BO552" i="9"/>
  <c r="BN537" i="9"/>
  <c r="BM537" i="9"/>
  <c r="BP537" i="9"/>
  <c r="BN465" i="9"/>
  <c r="BL465" i="9"/>
  <c r="BM465" i="9"/>
  <c r="BM232" i="9"/>
  <c r="BP232" i="9"/>
  <c r="BL232" i="9"/>
  <c r="BN232" i="9"/>
  <c r="BN67" i="9"/>
  <c r="BP67" i="9"/>
  <c r="BO67" i="9"/>
  <c r="BP786" i="9"/>
  <c r="BN551" i="9"/>
  <c r="BO551" i="9"/>
  <c r="BL508" i="9"/>
  <c r="BM508" i="9"/>
  <c r="BO194" i="9"/>
  <c r="BM194" i="9"/>
  <c r="BN194" i="9"/>
  <c r="BO104" i="9"/>
  <c r="BP104" i="9"/>
  <c r="BM104" i="9"/>
  <c r="BL1017" i="9"/>
  <c r="BL1009" i="9"/>
  <c r="BP945" i="9"/>
  <c r="BP763" i="9"/>
  <c r="BP743" i="9"/>
  <c r="BP714" i="9"/>
  <c r="BL706" i="9"/>
  <c r="BP674" i="9"/>
  <c r="BO663" i="9"/>
  <c r="BL639" i="9"/>
  <c r="BP631" i="9"/>
  <c r="BL558" i="9"/>
  <c r="BO536" i="9"/>
  <c r="BN536" i="9"/>
  <c r="BL518" i="9"/>
  <c r="BO513" i="9"/>
  <c r="BL513" i="9"/>
  <c r="BM513" i="9"/>
  <c r="BL457" i="9"/>
  <c r="BN457" i="9"/>
  <c r="BO457" i="9"/>
  <c r="BP425" i="9"/>
  <c r="BM425" i="9"/>
  <c r="BN425" i="9"/>
  <c r="BN141" i="9"/>
  <c r="BO141" i="9"/>
  <c r="BL141" i="9"/>
  <c r="BM141" i="9"/>
  <c r="BP141" i="9"/>
  <c r="BN746" i="9"/>
  <c r="BP731" i="9"/>
  <c r="BP712" i="9"/>
  <c r="BP610" i="9"/>
  <c r="BL532" i="9"/>
  <c r="BM532" i="9"/>
  <c r="BL387" i="9"/>
  <c r="BM387" i="9"/>
  <c r="BM288" i="9"/>
  <c r="BL288" i="9"/>
  <c r="BO288" i="9"/>
  <c r="BM216" i="9"/>
  <c r="BL216" i="9"/>
  <c r="BO216" i="9"/>
  <c r="BO154" i="9"/>
  <c r="BL154" i="9"/>
  <c r="BO114" i="9"/>
  <c r="BL114" i="9"/>
  <c r="BN114" i="9"/>
  <c r="BP65" i="9"/>
  <c r="BM65" i="9"/>
  <c r="BO577" i="9"/>
  <c r="BP563" i="9"/>
  <c r="BO466" i="9"/>
  <c r="BM456" i="9"/>
  <c r="BP434" i="9"/>
  <c r="BP396" i="9"/>
  <c r="BM374" i="9"/>
  <c r="BN332" i="9"/>
  <c r="BO326" i="9"/>
  <c r="BM316" i="9"/>
  <c r="BL291" i="9"/>
  <c r="BP282" i="9"/>
  <c r="BP267" i="9"/>
  <c r="BO257" i="9"/>
  <c r="BP228" i="9"/>
  <c r="BP218" i="9"/>
  <c r="BO215" i="9"/>
  <c r="BO206" i="9"/>
  <c r="BO190" i="9"/>
  <c r="BM184" i="9"/>
  <c r="BP180" i="9"/>
  <c r="BP170" i="9"/>
  <c r="BO161" i="9"/>
  <c r="BN135" i="9"/>
  <c r="BP121" i="9"/>
  <c r="BO121" i="9"/>
  <c r="BM105" i="9"/>
  <c r="BO105" i="9"/>
  <c r="BP105" i="9"/>
  <c r="BN567" i="9"/>
  <c r="BO563" i="9"/>
  <c r="BP472" i="9"/>
  <c r="BP459" i="9"/>
  <c r="BL456" i="9"/>
  <c r="BN440" i="9"/>
  <c r="BM434" i="9"/>
  <c r="BP404" i="9"/>
  <c r="BO396" i="9"/>
  <c r="BL374" i="9"/>
  <c r="BP342" i="9"/>
  <c r="BP338" i="9"/>
  <c r="BN326" i="9"/>
  <c r="BL316" i="9"/>
  <c r="BN307" i="9"/>
  <c r="BO301" i="9"/>
  <c r="BP292" i="9"/>
  <c r="BO282" i="9"/>
  <c r="BO267" i="9"/>
  <c r="BP260" i="9"/>
  <c r="BN257" i="9"/>
  <c r="BP242" i="9"/>
  <c r="BN234" i="9"/>
  <c r="BO228" i="9"/>
  <c r="BP225" i="9"/>
  <c r="BN222" i="9"/>
  <c r="BN215" i="9"/>
  <c r="BN206" i="9"/>
  <c r="BN199" i="9"/>
  <c r="BN190" i="9"/>
  <c r="BL184" i="9"/>
  <c r="BO180" i="9"/>
  <c r="BN170" i="9"/>
  <c r="BM161" i="9"/>
  <c r="BO149" i="9"/>
  <c r="BM149" i="9"/>
  <c r="BO144" i="9"/>
  <c r="BN144" i="9"/>
  <c r="BL140" i="9"/>
  <c r="BP140" i="9"/>
  <c r="BM108" i="9"/>
  <c r="BL108" i="9"/>
  <c r="BO108" i="9"/>
  <c r="BP108" i="9"/>
  <c r="BL25" i="9"/>
  <c r="BN25" i="9"/>
  <c r="BP25" i="9"/>
  <c r="BO486" i="9"/>
  <c r="BN462" i="9"/>
  <c r="BM442" i="9"/>
  <c r="BO436" i="9"/>
  <c r="BO424" i="9"/>
  <c r="BP399" i="9"/>
  <c r="BN390" i="9"/>
  <c r="BP386" i="9"/>
  <c r="BP376" i="9"/>
  <c r="BN365" i="9"/>
  <c r="BL346" i="9"/>
  <c r="BP335" i="9"/>
  <c r="BO317" i="9"/>
  <c r="BL307" i="9"/>
  <c r="BM301" i="9"/>
  <c r="BO298" i="9"/>
  <c r="BP295" i="9"/>
  <c r="BN292" i="9"/>
  <c r="BO287" i="9"/>
  <c r="BM282" i="9"/>
  <c r="BO278" i="9"/>
  <c r="BP270" i="9"/>
  <c r="BM267" i="9"/>
  <c r="BP265" i="9"/>
  <c r="BL245" i="9"/>
  <c r="BN242" i="9"/>
  <c r="BL234" i="9"/>
  <c r="BP231" i="9"/>
  <c r="BM209" i="9"/>
  <c r="BO195" i="9"/>
  <c r="BM180" i="9"/>
  <c r="BO135" i="9"/>
  <c r="BL135" i="9"/>
  <c r="BN125" i="9"/>
  <c r="BL103" i="9"/>
  <c r="BN103" i="9"/>
  <c r="BO507" i="9"/>
  <c r="BN491" i="9"/>
  <c r="BN486" i="9"/>
  <c r="BP479" i="9"/>
  <c r="BN476" i="9"/>
  <c r="BP468" i="9"/>
  <c r="BM462" i="9"/>
  <c r="BP446" i="9"/>
  <c r="BL442" i="9"/>
  <c r="BP439" i="9"/>
  <c r="BN436" i="9"/>
  <c r="BM424" i="9"/>
  <c r="BM399" i="9"/>
  <c r="BO386" i="9"/>
  <c r="BP381" i="9"/>
  <c r="BO376" i="9"/>
  <c r="BM365" i="9"/>
  <c r="BP350" i="9"/>
  <c r="BL335" i="9"/>
  <c r="BN317" i="9"/>
  <c r="BL301" i="9"/>
  <c r="BL298" i="9"/>
  <c r="BL295" i="9"/>
  <c r="BM292" i="9"/>
  <c r="BP290" i="9"/>
  <c r="BL287" i="9"/>
  <c r="BL278" i="9"/>
  <c r="BL270" i="9"/>
  <c r="BL265" i="9"/>
  <c r="BM242" i="9"/>
  <c r="BM239" i="9"/>
  <c r="BM231" i="9"/>
  <c r="BL209" i="9"/>
  <c r="BN195" i="9"/>
  <c r="BN189" i="9"/>
  <c r="BP171" i="9"/>
  <c r="BN160" i="9"/>
  <c r="BL120" i="9"/>
  <c r="BM120" i="9"/>
  <c r="BO120" i="9"/>
  <c r="BN82" i="9"/>
  <c r="BO82" i="9"/>
  <c r="BN42" i="9"/>
  <c r="BO42" i="9"/>
  <c r="BP42" i="9"/>
  <c r="BO10" i="9"/>
  <c r="BL10" i="9"/>
  <c r="BN10" i="9"/>
  <c r="BN471" i="9"/>
  <c r="BO468" i="9"/>
  <c r="BN450" i="9"/>
  <c r="BL446" i="9"/>
  <c r="BM439" i="9"/>
  <c r="BM436" i="9"/>
  <c r="BM432" i="9"/>
  <c r="BL424" i="9"/>
  <c r="BM402" i="9"/>
  <c r="BL399" i="9"/>
  <c r="BN386" i="9"/>
  <c r="BN376" i="9"/>
  <c r="BM372" i="9"/>
  <c r="BM367" i="9"/>
  <c r="BP361" i="9"/>
  <c r="BL350" i="9"/>
  <c r="BP328" i="9"/>
  <c r="BL325" i="9"/>
  <c r="BL290" i="9"/>
  <c r="BN247" i="9"/>
  <c r="BL239" i="9"/>
  <c r="BP236" i="9"/>
  <c r="BL231" i="9"/>
  <c r="BN224" i="9"/>
  <c r="BL214" i="9"/>
  <c r="BO171" i="9"/>
  <c r="BL160" i="9"/>
  <c r="BN151" i="9"/>
  <c r="BO146" i="9"/>
  <c r="BP125" i="9"/>
  <c r="BL125" i="9"/>
  <c r="BO361" i="9"/>
  <c r="BN356" i="9"/>
  <c r="BP283" i="9"/>
  <c r="BO256" i="9"/>
  <c r="BM247" i="9"/>
  <c r="BM224" i="9"/>
  <c r="BN171" i="9"/>
  <c r="BO124" i="9"/>
  <c r="BL124" i="9"/>
  <c r="BO119" i="9"/>
  <c r="BM119" i="9"/>
  <c r="BN119" i="9"/>
  <c r="BP115" i="9"/>
  <c r="BM115" i="9"/>
  <c r="BL80" i="9"/>
  <c r="BM80" i="9"/>
  <c r="BN80" i="9"/>
  <c r="BO80" i="9"/>
  <c r="BP80" i="9"/>
  <c r="BM8" i="9"/>
  <c r="BP8" i="9"/>
  <c r="BN361" i="9"/>
  <c r="BM356" i="9"/>
  <c r="BP340" i="9"/>
  <c r="BO283" i="9"/>
  <c r="BL256" i="9"/>
  <c r="BO251" i="9"/>
  <c r="BL247" i="9"/>
  <c r="BL224" i="9"/>
  <c r="BP188" i="9"/>
  <c r="BM114" i="9"/>
  <c r="BN105" i="9"/>
  <c r="BO65" i="9"/>
  <c r="BN100" i="9"/>
  <c r="BP66" i="9"/>
  <c r="BM64" i="9"/>
  <c r="BM41" i="9"/>
  <c r="BN30" i="9"/>
  <c r="BM26" i="9"/>
  <c r="BO15" i="9"/>
  <c r="BN11" i="9"/>
  <c r="BO92" i="9"/>
  <c r="BM74" i="9"/>
  <c r="BL41" i="9"/>
  <c r="BL30" i="9"/>
  <c r="BL26" i="9"/>
  <c r="BP18" i="9"/>
  <c r="BN15" i="9"/>
  <c r="BM11" i="9"/>
  <c r="BN85" i="9"/>
  <c r="BN56" i="9"/>
  <c r="BL15" i="9"/>
  <c r="BP6" i="9"/>
  <c r="BP88" i="9"/>
  <c r="BL85" i="9"/>
  <c r="BL56" i="9"/>
  <c r="BP20" i="9"/>
  <c r="BO17" i="9"/>
  <c r="BO6" i="9"/>
  <c r="BN20" i="9"/>
  <c r="BN16" i="9"/>
  <c r="BM1646" i="9"/>
  <c r="BL1635" i="9"/>
  <c r="BM1635" i="9"/>
  <c r="BO1605" i="9"/>
  <c r="BP1605" i="9"/>
  <c r="BL1554" i="9"/>
  <c r="BP1376" i="9"/>
  <c r="BM1376" i="9"/>
  <c r="BN1376" i="9"/>
  <c r="BN1360" i="9"/>
  <c r="BL1360" i="9"/>
  <c r="BP1360" i="9"/>
  <c r="BO1630" i="9"/>
  <c r="BP1630" i="9"/>
  <c r="BN1611" i="9"/>
  <c r="BO1611" i="9"/>
  <c r="BP1611" i="9"/>
  <c r="BO1595" i="9"/>
  <c r="BP1595" i="9"/>
  <c r="BL1560" i="9"/>
  <c r="BM1560" i="9"/>
  <c r="BN1420" i="9"/>
  <c r="BL1420" i="9"/>
  <c r="BP1420" i="9"/>
  <c r="BL1367" i="9"/>
  <c r="BM1367" i="9"/>
  <c r="BN1367" i="9"/>
  <c r="BO1367" i="9"/>
  <c r="BP1367" i="9"/>
  <c r="BP1343" i="9"/>
  <c r="BL1343" i="9"/>
  <c r="BM1343" i="9"/>
  <c r="BN1343" i="9"/>
  <c r="BO1343" i="9"/>
  <c r="BP1338" i="9"/>
  <c r="BL1338" i="9"/>
  <c r="BM1338" i="9"/>
  <c r="BN1338" i="9"/>
  <c r="BO1338" i="9"/>
  <c r="BM1601" i="9"/>
  <c r="BN1601" i="9"/>
  <c r="BO1601" i="9"/>
  <c r="BO1585" i="9"/>
  <c r="BP1585" i="9"/>
  <c r="BL1565" i="9"/>
  <c r="BM1565" i="9"/>
  <c r="BN1565" i="9"/>
  <c r="BO1565" i="9"/>
  <c r="BL1438" i="9"/>
  <c r="BM1438" i="9"/>
  <c r="BN1438" i="9"/>
  <c r="BO1438" i="9"/>
  <c r="BP1438" i="9"/>
  <c r="BP1416" i="9"/>
  <c r="BM1416" i="9"/>
  <c r="BN1416" i="9"/>
  <c r="BN1409" i="9"/>
  <c r="BP1409" i="9"/>
  <c r="BL1668" i="9"/>
  <c r="BL1664" i="9"/>
  <c r="BP1661" i="9"/>
  <c r="BL1660" i="9"/>
  <c r="BL1658" i="9"/>
  <c r="BL1654" i="9"/>
  <c r="BP1651" i="9"/>
  <c r="BL1650" i="9"/>
  <c r="BM1636" i="9"/>
  <c r="BL1634" i="9"/>
  <c r="BM1626" i="9"/>
  <c r="BN1626" i="9"/>
  <c r="BO1626" i="9"/>
  <c r="BN1621" i="9"/>
  <c r="BO1614" i="9"/>
  <c r="BL1614" i="9"/>
  <c r="BM1614" i="9"/>
  <c r="BM1591" i="9"/>
  <c r="BN1591" i="9"/>
  <c r="BO1591" i="9"/>
  <c r="BL1589" i="9"/>
  <c r="BN1584" i="9"/>
  <c r="BM1579" i="9"/>
  <c r="BL1571" i="9"/>
  <c r="BM1571" i="9"/>
  <c r="BN1571" i="9"/>
  <c r="BM1568" i="9"/>
  <c r="BL1568" i="9"/>
  <c r="BN1454" i="9"/>
  <c r="BP1296" i="9"/>
  <c r="BM1296" i="9"/>
  <c r="BN1296" i="9"/>
  <c r="BP1665" i="9"/>
  <c r="BP1655" i="9"/>
  <c r="BM1621" i="9"/>
  <c r="BL1613" i="9"/>
  <c r="BO1604" i="9"/>
  <c r="BL1604" i="9"/>
  <c r="BM1581" i="9"/>
  <c r="BN1581" i="9"/>
  <c r="BO1581" i="9"/>
  <c r="BL1579" i="9"/>
  <c r="BO1559" i="9"/>
  <c r="BL1559" i="9"/>
  <c r="BM1559" i="9"/>
  <c r="BL1540" i="9"/>
  <c r="BM1540" i="9"/>
  <c r="BN1540" i="9"/>
  <c r="BO1540" i="9"/>
  <c r="BP1540" i="9"/>
  <c r="BO1534" i="9"/>
  <c r="BL1534" i="9"/>
  <c r="BM1534" i="9"/>
  <c r="BN1534" i="9"/>
  <c r="BL1515" i="9"/>
  <c r="BM1515" i="9"/>
  <c r="BN1515" i="9"/>
  <c r="BO1515" i="9"/>
  <c r="BP1515" i="9"/>
  <c r="BO1509" i="9"/>
  <c r="BL1509" i="9"/>
  <c r="BM1509" i="9"/>
  <c r="BN1509" i="9"/>
  <c r="BO1461" i="9"/>
  <c r="BL1461" i="9"/>
  <c r="BM1461" i="9"/>
  <c r="BN1461" i="9"/>
  <c r="BO1665" i="9"/>
  <c r="BO1655" i="9"/>
  <c r="BP1640" i="9"/>
  <c r="BO1636" i="9"/>
  <c r="BP1636" i="9"/>
  <c r="BO1629" i="9"/>
  <c r="BL1629" i="9"/>
  <c r="BO1624" i="9"/>
  <c r="BN1624" i="9"/>
  <c r="BP1615" i="9"/>
  <c r="BL1603" i="9"/>
  <c r="BO1594" i="9"/>
  <c r="BL1594" i="9"/>
  <c r="BL1573" i="9"/>
  <c r="BN1385" i="9"/>
  <c r="BL1385" i="9"/>
  <c r="BP1385" i="9"/>
  <c r="BL1378" i="9"/>
  <c r="BM1378" i="9"/>
  <c r="BN1378" i="9"/>
  <c r="BO1378" i="9"/>
  <c r="BP1378" i="9"/>
  <c r="BN1669" i="9"/>
  <c r="BN1665" i="9"/>
  <c r="BN1659" i="9"/>
  <c r="BN1655" i="9"/>
  <c r="BN1649" i="9"/>
  <c r="BO1640" i="9"/>
  <c r="BO1639" i="9"/>
  <c r="BL1639" i="9"/>
  <c r="BP1635" i="9"/>
  <c r="BO1615" i="9"/>
  <c r="BN1605" i="9"/>
  <c r="BO1584" i="9"/>
  <c r="BL1584" i="9"/>
  <c r="BL1457" i="9"/>
  <c r="BM1457" i="9"/>
  <c r="BN1457" i="9"/>
  <c r="BO1457" i="9"/>
  <c r="BP1457" i="9"/>
  <c r="BL1418" i="9"/>
  <c r="BM1418" i="9"/>
  <c r="BN1418" i="9"/>
  <c r="BO1418" i="9"/>
  <c r="BP1418" i="9"/>
  <c r="BN1405" i="9"/>
  <c r="BL1405" i="9"/>
  <c r="BP1405" i="9"/>
  <c r="BL1392" i="9"/>
  <c r="BM1392" i="9"/>
  <c r="BN1392" i="9"/>
  <c r="BO1392" i="9"/>
  <c r="BP1392" i="9"/>
  <c r="BN1355" i="9"/>
  <c r="BL1355" i="9"/>
  <c r="BP1355" i="9"/>
  <c r="BP1341" i="9"/>
  <c r="BM1341" i="9"/>
  <c r="BN1341" i="9"/>
  <c r="BM1669" i="9"/>
  <c r="BM1665" i="9"/>
  <c r="BP1663" i="9"/>
  <c r="BM1659" i="9"/>
  <c r="BM1655" i="9"/>
  <c r="BP1653" i="9"/>
  <c r="BM1649" i="9"/>
  <c r="BP1646" i="9"/>
  <c r="BM1643" i="9"/>
  <c r="BL1643" i="9"/>
  <c r="BN1640" i="9"/>
  <c r="BO1635" i="9"/>
  <c r="BN1630" i="9"/>
  <c r="BM1618" i="9"/>
  <c r="BL1618" i="9"/>
  <c r="BN1615" i="9"/>
  <c r="BM1605" i="9"/>
  <c r="BN1595" i="9"/>
  <c r="BP1560" i="9"/>
  <c r="BL1546" i="9"/>
  <c r="BM1546" i="9"/>
  <c r="BN1546" i="9"/>
  <c r="BO1546" i="9"/>
  <c r="BP1546" i="9"/>
  <c r="BL1521" i="9"/>
  <c r="BM1521" i="9"/>
  <c r="BN1521" i="9"/>
  <c r="BO1521" i="9"/>
  <c r="BP1521" i="9"/>
  <c r="BM1474" i="9"/>
  <c r="BO1474" i="9"/>
  <c r="BP1474" i="9"/>
  <c r="BL1440" i="9"/>
  <c r="BP1440" i="9"/>
  <c r="BN1424" i="9"/>
  <c r="BP1424" i="9"/>
  <c r="BL1669" i="9"/>
  <c r="BL1663" i="9"/>
  <c r="BL1659" i="9"/>
  <c r="BL1653" i="9"/>
  <c r="BL1649" i="9"/>
  <c r="BO1646" i="9"/>
  <c r="BM1640" i="9"/>
  <c r="BN1635" i="9"/>
  <c r="BM1630" i="9"/>
  <c r="BM1615" i="9"/>
  <c r="BL1605" i="9"/>
  <c r="BM1595" i="9"/>
  <c r="BN1585" i="9"/>
  <c r="BM1563" i="9"/>
  <c r="BL1563" i="9"/>
  <c r="BO1560" i="9"/>
  <c r="BN1554" i="9"/>
  <c r="BP1336" i="9"/>
  <c r="BM1336" i="9"/>
  <c r="BN1336" i="9"/>
  <c r="BL1293" i="9"/>
  <c r="BM1293" i="9"/>
  <c r="BN1285" i="9"/>
  <c r="BL1285" i="9"/>
  <c r="BM1285" i="9"/>
  <c r="BL1630" i="9"/>
  <c r="BM1620" i="9"/>
  <c r="BN1620" i="9"/>
  <c r="BO1620" i="9"/>
  <c r="BM1611" i="9"/>
  <c r="BL1595" i="9"/>
  <c r="BM1585" i="9"/>
  <c r="BP1566" i="9"/>
  <c r="BL1566" i="9"/>
  <c r="BN1560" i="9"/>
  <c r="BM1554" i="9"/>
  <c r="BM1538" i="9"/>
  <c r="BL1538" i="9"/>
  <c r="BM1513" i="9"/>
  <c r="BL1513" i="9"/>
  <c r="BP1331" i="9"/>
  <c r="BM1331" i="9"/>
  <c r="BN1331" i="9"/>
  <c r="BL1252" i="9"/>
  <c r="BO1252" i="9"/>
  <c r="BL1238" i="9"/>
  <c r="BM1238" i="9"/>
  <c r="BO1238" i="9"/>
  <c r="BP1238" i="9"/>
  <c r="BL1208" i="9"/>
  <c r="BP1208" i="9"/>
  <c r="BM1208" i="9"/>
  <c r="BO1163" i="9"/>
  <c r="BN1163" i="9"/>
  <c r="BL1227" i="9"/>
  <c r="BO1227" i="9"/>
  <c r="BP1227" i="9"/>
  <c r="BN1214" i="9"/>
  <c r="BL1214" i="9"/>
  <c r="BM1214" i="9"/>
  <c r="BO1214" i="9"/>
  <c r="BN1184" i="9"/>
  <c r="BM1184" i="9"/>
  <c r="BO1184" i="9"/>
  <c r="BM1141" i="9"/>
  <c r="BO1141" i="9"/>
  <c r="BM1433" i="9"/>
  <c r="BP1248" i="9"/>
  <c r="BO1237" i="9"/>
  <c r="BL1229" i="9"/>
  <c r="BM1229" i="9"/>
  <c r="BO1229" i="9"/>
  <c r="BM1167" i="9"/>
  <c r="BO1167" i="9"/>
  <c r="BP1167" i="9"/>
  <c r="BM1159" i="9"/>
  <c r="BN1159" i="9"/>
  <c r="BO1159" i="9"/>
  <c r="BP1159" i="9"/>
  <c r="BM1072" i="9"/>
  <c r="BL1072" i="9"/>
  <c r="BN1072" i="9"/>
  <c r="BP1072" i="9"/>
  <c r="BL1541" i="9"/>
  <c r="BM1535" i="9"/>
  <c r="BL1516" i="9"/>
  <c r="BM1510" i="9"/>
  <c r="BM1496" i="9"/>
  <c r="BL1494" i="9"/>
  <c r="BL1487" i="9"/>
  <c r="BM1482" i="9"/>
  <c r="BL1476" i="9"/>
  <c r="BL1473" i="9"/>
  <c r="BL1470" i="9"/>
  <c r="BL1466" i="9"/>
  <c r="BM1462" i="9"/>
  <c r="BL1452" i="9"/>
  <c r="BL1433" i="9"/>
  <c r="BO1429" i="9"/>
  <c r="BN1417" i="9"/>
  <c r="BM1402" i="9"/>
  <c r="BP1395" i="9"/>
  <c r="BM1388" i="9"/>
  <c r="BN1386" i="9"/>
  <c r="BL1382" i="9"/>
  <c r="BN1377" i="9"/>
  <c r="BP1370" i="9"/>
  <c r="BM1363" i="9"/>
  <c r="BN1361" i="9"/>
  <c r="BO1353" i="9"/>
  <c r="BL1352" i="9"/>
  <c r="BM1347" i="9"/>
  <c r="BN1342" i="9"/>
  <c r="BL1335" i="9"/>
  <c r="BL1330" i="9"/>
  <c r="BP1327" i="9"/>
  <c r="BP1325" i="9"/>
  <c r="BP1320" i="9"/>
  <c r="BP1315" i="9"/>
  <c r="BP1310" i="9"/>
  <c r="BP1305" i="9"/>
  <c r="BM1295" i="9"/>
  <c r="BM1292" i="9"/>
  <c r="BN1286" i="9"/>
  <c r="BO1277" i="9"/>
  <c r="BM1268" i="9"/>
  <c r="BP1262" i="9"/>
  <c r="BN1256" i="9"/>
  <c r="BO1253" i="9"/>
  <c r="BO1248" i="9"/>
  <c r="BM1237" i="9"/>
  <c r="BN1179" i="9"/>
  <c r="BL1179" i="9"/>
  <c r="BM1179" i="9"/>
  <c r="BO1179" i="9"/>
  <c r="BM1144" i="9"/>
  <c r="BN1144" i="9"/>
  <c r="BO1144" i="9"/>
  <c r="BP1144" i="9"/>
  <c r="BN1107" i="9"/>
  <c r="BP1107" i="9"/>
  <c r="BL1104" i="9"/>
  <c r="BM1104" i="9"/>
  <c r="BN1104" i="9"/>
  <c r="BO1104" i="9"/>
  <c r="BP1104" i="9"/>
  <c r="BM1075" i="9"/>
  <c r="BN1075" i="9"/>
  <c r="BO1075" i="9"/>
  <c r="BP1075" i="9"/>
  <c r="BL1543" i="9"/>
  <c r="BL1518" i="9"/>
  <c r="BN1429" i="9"/>
  <c r="BP1414" i="9"/>
  <c r="BP1399" i="9"/>
  <c r="BL1395" i="9"/>
  <c r="BM1386" i="9"/>
  <c r="BM1377" i="9"/>
  <c r="BL1370" i="9"/>
  <c r="BM1361" i="9"/>
  <c r="BM1342" i="9"/>
  <c r="BL1325" i="9"/>
  <c r="BL1320" i="9"/>
  <c r="BL1315" i="9"/>
  <c r="BL1310" i="9"/>
  <c r="BL1305" i="9"/>
  <c r="BL1295" i="9"/>
  <c r="BM1286" i="9"/>
  <c r="BM1277" i="9"/>
  <c r="BO1262" i="9"/>
  <c r="BM1256" i="9"/>
  <c r="BM1248" i="9"/>
  <c r="BL1243" i="9"/>
  <c r="BM1243" i="9"/>
  <c r="BM1045" i="9"/>
  <c r="BN1045" i="9"/>
  <c r="BO1045" i="9"/>
  <c r="BP1045" i="9"/>
  <c r="BL1045" i="9"/>
  <c r="BP1477" i="9"/>
  <c r="BP1467" i="9"/>
  <c r="BL1277" i="9"/>
  <c r="BM1265" i="9"/>
  <c r="BM1262" i="9"/>
  <c r="BL1245" i="9"/>
  <c r="BN1245" i="9"/>
  <c r="BN1204" i="9"/>
  <c r="BL1204" i="9"/>
  <c r="BM1204" i="9"/>
  <c r="BO1204" i="9"/>
  <c r="BP1187" i="9"/>
  <c r="BN1187" i="9"/>
  <c r="BM1131" i="9"/>
  <c r="BO1131" i="9"/>
  <c r="BP1131" i="9"/>
  <c r="BM1097" i="9"/>
  <c r="BL1097" i="9"/>
  <c r="BN1097" i="9"/>
  <c r="BP1097" i="9"/>
  <c r="BP1091" i="9"/>
  <c r="BO1068" i="9"/>
  <c r="BM1068" i="9"/>
  <c r="BN1068" i="9"/>
  <c r="BP1068" i="9"/>
  <c r="BP1493" i="9"/>
  <c r="BO1477" i="9"/>
  <c r="BP1472" i="9"/>
  <c r="BO1467" i="9"/>
  <c r="BP1432" i="9"/>
  <c r="BP1428" i="9"/>
  <c r="BP1398" i="9"/>
  <c r="BP1373" i="9"/>
  <c r="BP1267" i="9"/>
  <c r="BP1252" i="9"/>
  <c r="BO1244" i="9"/>
  <c r="BO1236" i="9"/>
  <c r="BL1236" i="9"/>
  <c r="BM1236" i="9"/>
  <c r="BN1236" i="9"/>
  <c r="BL1223" i="9"/>
  <c r="BO1223" i="9"/>
  <c r="BP1223" i="9"/>
  <c r="BM1169" i="9"/>
  <c r="BN1169" i="9"/>
  <c r="BO1169" i="9"/>
  <c r="BP1169" i="9"/>
  <c r="BN1119" i="9"/>
  <c r="BO1119" i="9"/>
  <c r="BP1119" i="9"/>
  <c r="BL1119" i="9"/>
  <c r="BM1109" i="9"/>
  <c r="BN1109" i="9"/>
  <c r="BO1109" i="9"/>
  <c r="BP1109" i="9"/>
  <c r="BL1059" i="9"/>
  <c r="BM1059" i="9"/>
  <c r="BN1059" i="9"/>
  <c r="BO1059" i="9"/>
  <c r="BP1059" i="9"/>
  <c r="BP1556" i="9"/>
  <c r="BP1531" i="9"/>
  <c r="BP1506" i="9"/>
  <c r="BP1495" i="9"/>
  <c r="BO1493" i="9"/>
  <c r="BP1481" i="9"/>
  <c r="BN1477" i="9"/>
  <c r="BO1472" i="9"/>
  <c r="BN1467" i="9"/>
  <c r="BO1432" i="9"/>
  <c r="BO1428" i="9"/>
  <c r="BP1413" i="9"/>
  <c r="BO1398" i="9"/>
  <c r="BP1387" i="9"/>
  <c r="BO1373" i="9"/>
  <c r="BP1362" i="9"/>
  <c r="BL1348" i="9"/>
  <c r="BM1346" i="9"/>
  <c r="BO1333" i="9"/>
  <c r="BO1328" i="9"/>
  <c r="BL1322" i="9"/>
  <c r="BL1317" i="9"/>
  <c r="BL1312" i="9"/>
  <c r="BL1307" i="9"/>
  <c r="BL1302" i="9"/>
  <c r="BM1291" i="9"/>
  <c r="BM1282" i="9"/>
  <c r="BN1276" i="9"/>
  <c r="BO1267" i="9"/>
  <c r="BN1261" i="9"/>
  <c r="BM1255" i="9"/>
  <c r="BN1252" i="9"/>
  <c r="BM1249" i="9"/>
  <c r="BP1247" i="9"/>
  <c r="BM1244" i="9"/>
  <c r="BM1242" i="9"/>
  <c r="BN1235" i="9"/>
  <c r="BN1225" i="9"/>
  <c r="BN1222" i="9"/>
  <c r="BL1219" i="9"/>
  <c r="BP1182" i="9"/>
  <c r="BM1182" i="9"/>
  <c r="BN1182" i="9"/>
  <c r="BM1100" i="9"/>
  <c r="BN1100" i="9"/>
  <c r="BO1100" i="9"/>
  <c r="BP1100" i="9"/>
  <c r="BO1088" i="9"/>
  <c r="BM1088" i="9"/>
  <c r="BN1088" i="9"/>
  <c r="BP1088" i="9"/>
  <c r="BP1575" i="9"/>
  <c r="BN1569" i="9"/>
  <c r="BO1556" i="9"/>
  <c r="BP1550" i="9"/>
  <c r="BN1544" i="9"/>
  <c r="BO1531" i="9"/>
  <c r="BP1525" i="9"/>
  <c r="BN1519" i="9"/>
  <c r="BO1506" i="9"/>
  <c r="BP1500" i="9"/>
  <c r="BN1495" i="9"/>
  <c r="BN1493" i="9"/>
  <c r="BP1489" i="9"/>
  <c r="BP1485" i="9"/>
  <c r="BO1481" i="9"/>
  <c r="BM1477" i="9"/>
  <c r="BN1472" i="9"/>
  <c r="BP1468" i="9"/>
  <c r="BM1467" i="9"/>
  <c r="BP1458" i="9"/>
  <c r="BP1447" i="9"/>
  <c r="BP1442" i="9"/>
  <c r="BN1432" i="9"/>
  <c r="BN1428" i="9"/>
  <c r="BP1422" i="9"/>
  <c r="BO1413" i="9"/>
  <c r="BP1407" i="9"/>
  <c r="BN1398" i="9"/>
  <c r="BP1393" i="9"/>
  <c r="BO1387" i="9"/>
  <c r="BN1373" i="9"/>
  <c r="BP1368" i="9"/>
  <c r="BO1362" i="9"/>
  <c r="BN1333" i="9"/>
  <c r="BN1328" i="9"/>
  <c r="BP1287" i="9"/>
  <c r="BM1276" i="9"/>
  <c r="BM1270" i="9"/>
  <c r="BM1267" i="9"/>
  <c r="BM1261" i="9"/>
  <c r="BM1252" i="9"/>
  <c r="BO1247" i="9"/>
  <c r="BL1233" i="9"/>
  <c r="BP1233" i="9"/>
  <c r="BL1193" i="9"/>
  <c r="BM1193" i="9"/>
  <c r="BO1193" i="9"/>
  <c r="BP1193" i="9"/>
  <c r="BL1156" i="9"/>
  <c r="BN1156" i="9"/>
  <c r="BO1156" i="9"/>
  <c r="BP1156" i="9"/>
  <c r="BL1055" i="9"/>
  <c r="BM1055" i="9"/>
  <c r="BN1055" i="9"/>
  <c r="BO1055" i="9"/>
  <c r="BP1055" i="9"/>
  <c r="BO1575" i="9"/>
  <c r="BM1569" i="9"/>
  <c r="BO1550" i="9"/>
  <c r="BM1544" i="9"/>
  <c r="BO1525" i="9"/>
  <c r="BM1519" i="9"/>
  <c r="BO1500" i="9"/>
  <c r="BM1495" i="9"/>
  <c r="BO1489" i="9"/>
  <c r="BN1485" i="9"/>
  <c r="BN1481" i="9"/>
  <c r="BP1478" i="9"/>
  <c r="BN1396" i="9"/>
  <c r="BP1380" i="9"/>
  <c r="BN1371" i="9"/>
  <c r="BP1350" i="9"/>
  <c r="BM1333" i="9"/>
  <c r="BM1328" i="9"/>
  <c r="BN1326" i="9"/>
  <c r="BN1323" i="9"/>
  <c r="BN1321" i="9"/>
  <c r="BN1318" i="9"/>
  <c r="BN1316" i="9"/>
  <c r="BN1313" i="9"/>
  <c r="BN1311" i="9"/>
  <c r="BN1308" i="9"/>
  <c r="BN1306" i="9"/>
  <c r="BN1303" i="9"/>
  <c r="BN1301" i="9"/>
  <c r="BM1298" i="9"/>
  <c r="BO1287" i="9"/>
  <c r="BM1278" i="9"/>
  <c r="BP1272" i="9"/>
  <c r="BL1270" i="9"/>
  <c r="BL1267" i="9"/>
  <c r="BP1257" i="9"/>
  <c r="BM1247" i="9"/>
  <c r="BN1230" i="9"/>
  <c r="BN1227" i="9"/>
  <c r="BO1208" i="9"/>
  <c r="BM1163" i="9"/>
  <c r="BM1135" i="9"/>
  <c r="BN1135" i="9"/>
  <c r="BO1135" i="9"/>
  <c r="BP1135" i="9"/>
  <c r="BM1077" i="9"/>
  <c r="BN1077" i="9"/>
  <c r="BP1077" i="9"/>
  <c r="BL1039" i="9"/>
  <c r="BO997" i="9"/>
  <c r="BL974" i="9"/>
  <c r="BP974" i="9"/>
  <c r="BL899" i="9"/>
  <c r="BO899" i="9"/>
  <c r="BP899" i="9"/>
  <c r="BM899" i="9"/>
  <c r="BN862" i="9"/>
  <c r="BM862" i="9"/>
  <c r="BO862" i="9"/>
  <c r="BP862" i="9"/>
  <c r="BL862" i="9"/>
  <c r="BP838" i="9"/>
  <c r="BL838" i="9"/>
  <c r="BM838" i="9"/>
  <c r="BN838" i="9"/>
  <c r="BO838" i="9"/>
  <c r="BM834" i="9"/>
  <c r="BP834" i="9"/>
  <c r="BN1192" i="9"/>
  <c r="BM1189" i="9"/>
  <c r="BP1181" i="9"/>
  <c r="BP1178" i="9"/>
  <c r="BM1165" i="9"/>
  <c r="BM1133" i="9"/>
  <c r="BL1124" i="9"/>
  <c r="BO1116" i="9"/>
  <c r="BN1113" i="9"/>
  <c r="BL1105" i="9"/>
  <c r="BN1098" i="9"/>
  <c r="BP1096" i="9"/>
  <c r="BM1093" i="9"/>
  <c r="BL1084" i="9"/>
  <c r="BN1082" i="9"/>
  <c r="BM1080" i="9"/>
  <c r="BL1064" i="9"/>
  <c r="BN1062" i="9"/>
  <c r="BL1060" i="9"/>
  <c r="BL1053" i="9"/>
  <c r="BL1049" i="9"/>
  <c r="BL1033" i="9"/>
  <c r="BL1029" i="9"/>
  <c r="BL1027" i="9"/>
  <c r="BL997" i="9"/>
  <c r="BM986" i="9"/>
  <c r="BN986" i="9"/>
  <c r="BO986" i="9"/>
  <c r="BP986" i="9"/>
  <c r="BL986" i="9"/>
  <c r="BL924" i="9"/>
  <c r="BN924" i="9"/>
  <c r="BO924" i="9"/>
  <c r="BP924" i="9"/>
  <c r="BM924" i="9"/>
  <c r="BM1037" i="9"/>
  <c r="BP1037" i="9"/>
  <c r="BN980" i="9"/>
  <c r="BO980" i="9"/>
  <c r="BP980" i="9"/>
  <c r="BM980" i="9"/>
  <c r="BM1178" i="9"/>
  <c r="BN1172" i="9"/>
  <c r="BP1155" i="9"/>
  <c r="BM1153" i="9"/>
  <c r="BN1147" i="9"/>
  <c r="BP1140" i="9"/>
  <c r="BP1130" i="9"/>
  <c r="BO1114" i="9"/>
  <c r="BP1099" i="9"/>
  <c r="BP1090" i="9"/>
  <c r="BP1074" i="9"/>
  <c r="BP1070" i="9"/>
  <c r="BO1043" i="9"/>
  <c r="BL1043" i="9"/>
  <c r="BO1000" i="9"/>
  <c r="BP1000" i="9"/>
  <c r="BM960" i="9"/>
  <c r="BN960" i="9"/>
  <c r="BO960" i="9"/>
  <c r="BP960" i="9"/>
  <c r="BL960" i="9"/>
  <c r="BO1155" i="9"/>
  <c r="BO1140" i="9"/>
  <c r="BO1130" i="9"/>
  <c r="BO1090" i="9"/>
  <c r="BO993" i="9"/>
  <c r="BM993" i="9"/>
  <c r="BP993" i="9"/>
  <c r="BN970" i="9"/>
  <c r="BO970" i="9"/>
  <c r="BP970" i="9"/>
  <c r="BM970" i="9"/>
  <c r="BO893" i="9"/>
  <c r="BL893" i="9"/>
  <c r="BM893" i="9"/>
  <c r="BN893" i="9"/>
  <c r="BP893" i="9"/>
  <c r="BO888" i="9"/>
  <c r="BL888" i="9"/>
  <c r="BM888" i="9"/>
  <c r="BN888" i="9"/>
  <c r="BP888" i="9"/>
  <c r="BL864" i="9"/>
  <c r="BO864" i="9"/>
  <c r="BM864" i="9"/>
  <c r="BN864" i="9"/>
  <c r="BO1161" i="9"/>
  <c r="BN1155" i="9"/>
  <c r="BN1140" i="9"/>
  <c r="BN1130" i="9"/>
  <c r="BP1126" i="9"/>
  <c r="BM1114" i="9"/>
  <c r="BN1099" i="9"/>
  <c r="BP1092" i="9"/>
  <c r="BN1090" i="9"/>
  <c r="BN1083" i="9"/>
  <c r="BN1074" i="9"/>
  <c r="BN1070" i="9"/>
  <c r="BN1063" i="9"/>
  <c r="BP1035" i="9"/>
  <c r="BM1022" i="9"/>
  <c r="BL1022" i="9"/>
  <c r="BP1022" i="9"/>
  <c r="BN1014" i="9"/>
  <c r="BP1014" i="9"/>
  <c r="BM982" i="9"/>
  <c r="BO982" i="9"/>
  <c r="BP982" i="9"/>
  <c r="BL982" i="9"/>
  <c r="BO976" i="9"/>
  <c r="BL976" i="9"/>
  <c r="BN976" i="9"/>
  <c r="BP976" i="9"/>
  <c r="BM956" i="9"/>
  <c r="BL956" i="9"/>
  <c r="BL944" i="9"/>
  <c r="BN944" i="9"/>
  <c r="BO944" i="9"/>
  <c r="BP944" i="9"/>
  <c r="BM944" i="9"/>
  <c r="BN1202" i="9"/>
  <c r="BM1161" i="9"/>
  <c r="BM1155" i="9"/>
  <c r="BM1140" i="9"/>
  <c r="BM1130" i="9"/>
  <c r="BN1126" i="9"/>
  <c r="BO1115" i="9"/>
  <c r="BM1099" i="9"/>
  <c r="BO1095" i="9"/>
  <c r="BN1092" i="9"/>
  <c r="BM1090" i="9"/>
  <c r="BM1083" i="9"/>
  <c r="BO1079" i="9"/>
  <c r="BM1074" i="9"/>
  <c r="BM1070" i="9"/>
  <c r="BM1063" i="9"/>
  <c r="BO1035" i="9"/>
  <c r="BL1032" i="9"/>
  <c r="BP1025" i="9"/>
  <c r="BN1018" i="9"/>
  <c r="BP1007" i="9"/>
  <c r="BN867" i="9"/>
  <c r="BL867" i="9"/>
  <c r="BM867" i="9"/>
  <c r="BO867" i="9"/>
  <c r="BL1161" i="9"/>
  <c r="BP1128" i="9"/>
  <c r="BL1126" i="9"/>
  <c r="BP1124" i="9"/>
  <c r="BN1117" i="9"/>
  <c r="BN1115" i="9"/>
  <c r="BP1105" i="9"/>
  <c r="BP1102" i="9"/>
  <c r="BN1095" i="9"/>
  <c r="BL1092" i="9"/>
  <c r="BP1084" i="9"/>
  <c r="BL1083" i="9"/>
  <c r="BN1079" i="9"/>
  <c r="BP1064" i="9"/>
  <c r="BL1063" i="9"/>
  <c r="BP1060" i="9"/>
  <c r="BP1057" i="9"/>
  <c r="BM1052" i="9"/>
  <c r="BL1052" i="9"/>
  <c r="BP1049" i="9"/>
  <c r="BP1039" i="9"/>
  <c r="BN1035" i="9"/>
  <c r="BP1029" i="9"/>
  <c r="BO1025" i="9"/>
  <c r="BO1020" i="9"/>
  <c r="BO1007" i="9"/>
  <c r="BL904" i="9"/>
  <c r="BM904" i="9"/>
  <c r="BO904" i="9"/>
  <c r="BP904" i="9"/>
  <c r="BN1137" i="9"/>
  <c r="BM1128" i="9"/>
  <c r="BL1117" i="9"/>
  <c r="BN1102" i="9"/>
  <c r="BP1080" i="9"/>
  <c r="BO1060" i="9"/>
  <c r="BN1057" i="9"/>
  <c r="BP1053" i="9"/>
  <c r="BO1049" i="9"/>
  <c r="BO1048" i="9"/>
  <c r="BP1048" i="9"/>
  <c r="BO1039" i="9"/>
  <c r="BL1035" i="9"/>
  <c r="BP1033" i="9"/>
  <c r="BO1029" i="9"/>
  <c r="BO1028" i="9"/>
  <c r="BM1028" i="9"/>
  <c r="BL1010" i="9"/>
  <c r="BM1010" i="9"/>
  <c r="BN1010" i="9"/>
  <c r="BO1010" i="9"/>
  <c r="BP1010" i="9"/>
  <c r="BL1007" i="9"/>
  <c r="BL962" i="9"/>
  <c r="BN962" i="9"/>
  <c r="BO962" i="9"/>
  <c r="BM950" i="9"/>
  <c r="BN950" i="9"/>
  <c r="BO950" i="9"/>
  <c r="BP950" i="9"/>
  <c r="BL950" i="9"/>
  <c r="BL929" i="9"/>
  <c r="BM929" i="9"/>
  <c r="BN929" i="9"/>
  <c r="BO929" i="9"/>
  <c r="BP929" i="9"/>
  <c r="BO918" i="9"/>
  <c r="BL918" i="9"/>
  <c r="BM918" i="9"/>
  <c r="BN918" i="9"/>
  <c r="BP918" i="9"/>
  <c r="BO832" i="9"/>
  <c r="BM832" i="9"/>
  <c r="BN1053" i="9"/>
  <c r="BP1043" i="9"/>
  <c r="BN1039" i="9"/>
  <c r="BN1037" i="9"/>
  <c r="BN1033" i="9"/>
  <c r="BP1027" i="9"/>
  <c r="BM1020" i="9"/>
  <c r="BN1020" i="9"/>
  <c r="BP1020" i="9"/>
  <c r="BO1018" i="9"/>
  <c r="BM1018" i="9"/>
  <c r="BP1018" i="9"/>
  <c r="BM1004" i="9"/>
  <c r="BN1004" i="9"/>
  <c r="BO1004" i="9"/>
  <c r="BP1004" i="9"/>
  <c r="BO968" i="9"/>
  <c r="BM968" i="9"/>
  <c r="BN968" i="9"/>
  <c r="BP968" i="9"/>
  <c r="BL968" i="9"/>
  <c r="BM890" i="9"/>
  <c r="BN890" i="9"/>
  <c r="BO890" i="9"/>
  <c r="BP890" i="9"/>
  <c r="BL890" i="9"/>
  <c r="BO954" i="9"/>
  <c r="BM948" i="9"/>
  <c r="BN827" i="9"/>
  <c r="BO827" i="9"/>
  <c r="BL809" i="9"/>
  <c r="BO809" i="9"/>
  <c r="BN807" i="9"/>
  <c r="BO807" i="9"/>
  <c r="BM793" i="9"/>
  <c r="BM785" i="9"/>
  <c r="BO785" i="9"/>
  <c r="BL785" i="9"/>
  <c r="BN666" i="9"/>
  <c r="BP666" i="9"/>
  <c r="BL666" i="9"/>
  <c r="BO796" i="9"/>
  <c r="BM796" i="9"/>
  <c r="BN796" i="9"/>
  <c r="BL796" i="9"/>
  <c r="BL788" i="9"/>
  <c r="BM788" i="9"/>
  <c r="BO788" i="9"/>
  <c r="BP788" i="9"/>
  <c r="BL723" i="9"/>
  <c r="BM723" i="9"/>
  <c r="BN723" i="9"/>
  <c r="BO723" i="9"/>
  <c r="BP723" i="9"/>
  <c r="BL704" i="9"/>
  <c r="BM704" i="9"/>
  <c r="BN704" i="9"/>
  <c r="BO704" i="9"/>
  <c r="BP704" i="9"/>
  <c r="BP672" i="9"/>
  <c r="BL672" i="9"/>
  <c r="BM672" i="9"/>
  <c r="BN672" i="9"/>
  <c r="BM798" i="9"/>
  <c r="BN798" i="9"/>
  <c r="BP798" i="9"/>
  <c r="BL798" i="9"/>
  <c r="BL678" i="9"/>
  <c r="BM678" i="9"/>
  <c r="BN678" i="9"/>
  <c r="BO678" i="9"/>
  <c r="BP678" i="9"/>
  <c r="BP642" i="9"/>
  <c r="BL642" i="9"/>
  <c r="BM642" i="9"/>
  <c r="BN642" i="9"/>
  <c r="BN1017" i="9"/>
  <c r="BO1006" i="9"/>
  <c r="BN1003" i="9"/>
  <c r="BO996" i="9"/>
  <c r="BL992" i="9"/>
  <c r="BO985" i="9"/>
  <c r="BO979" i="9"/>
  <c r="BN975" i="9"/>
  <c r="BN959" i="9"/>
  <c r="BO955" i="9"/>
  <c r="BP953" i="9"/>
  <c r="BN949" i="9"/>
  <c r="BN943" i="9"/>
  <c r="BP934" i="9"/>
  <c r="BM928" i="9"/>
  <c r="BN923" i="9"/>
  <c r="BP920" i="9"/>
  <c r="BP909" i="9"/>
  <c r="BM903" i="9"/>
  <c r="BN898" i="9"/>
  <c r="BP895" i="9"/>
  <c r="BM871" i="9"/>
  <c r="BM868" i="9"/>
  <c r="BO858" i="9"/>
  <c r="BP844" i="9"/>
  <c r="BL837" i="9"/>
  <c r="BM837" i="9"/>
  <c r="BL824" i="9"/>
  <c r="BO824" i="9"/>
  <c r="BL783" i="9"/>
  <c r="BM783" i="9"/>
  <c r="BN783" i="9"/>
  <c r="BO783" i="9"/>
  <c r="BP783" i="9"/>
  <c r="BL772" i="9"/>
  <c r="BN772" i="9"/>
  <c r="BO772" i="9"/>
  <c r="BP772" i="9"/>
  <c r="BN728" i="9"/>
  <c r="BO728" i="9"/>
  <c r="BP728" i="9"/>
  <c r="BM728" i="9"/>
  <c r="BP682" i="9"/>
  <c r="BL682" i="9"/>
  <c r="BM682" i="9"/>
  <c r="BN682" i="9"/>
  <c r="BM668" i="9"/>
  <c r="BN668" i="9"/>
  <c r="BO668" i="9"/>
  <c r="BP668" i="9"/>
  <c r="BL668" i="9"/>
  <c r="BP652" i="9"/>
  <c r="BL652" i="9"/>
  <c r="BM652" i="9"/>
  <c r="BN652" i="9"/>
  <c r="BL648" i="9"/>
  <c r="BM648" i="9"/>
  <c r="BN648" i="9"/>
  <c r="BO648" i="9"/>
  <c r="BP648" i="9"/>
  <c r="BM1006" i="9"/>
  <c r="BM1003" i="9"/>
  <c r="BN996" i="9"/>
  <c r="BP989" i="9"/>
  <c r="BM975" i="9"/>
  <c r="BP964" i="9"/>
  <c r="BM959" i="9"/>
  <c r="BO957" i="9"/>
  <c r="BN955" i="9"/>
  <c r="BP940" i="9"/>
  <c r="BP915" i="9"/>
  <c r="BO909" i="9"/>
  <c r="BM898" i="9"/>
  <c r="BO895" i="9"/>
  <c r="BP889" i="9"/>
  <c r="BM889" i="9"/>
  <c r="BL874" i="9"/>
  <c r="BN874" i="9"/>
  <c r="BN858" i="9"/>
  <c r="BO844" i="9"/>
  <c r="BL839" i="9"/>
  <c r="BM839" i="9"/>
  <c r="BN804" i="9"/>
  <c r="BO804" i="9"/>
  <c r="BM804" i="9"/>
  <c r="BN711" i="9"/>
  <c r="BL711" i="9"/>
  <c r="BP662" i="9"/>
  <c r="BL662" i="9"/>
  <c r="BM662" i="9"/>
  <c r="BN662" i="9"/>
  <c r="BL658" i="9"/>
  <c r="BM658" i="9"/>
  <c r="BN658" i="9"/>
  <c r="BO658" i="9"/>
  <c r="BP658" i="9"/>
  <c r="BL1006" i="9"/>
  <c r="BM999" i="9"/>
  <c r="BM996" i="9"/>
  <c r="BO989" i="9"/>
  <c r="BO964" i="9"/>
  <c r="BN957" i="9"/>
  <c r="BM955" i="9"/>
  <c r="BM953" i="9"/>
  <c r="BL943" i="9"/>
  <c r="BO940" i="9"/>
  <c r="BN934" i="9"/>
  <c r="BL923" i="9"/>
  <c r="BO915" i="9"/>
  <c r="BN909" i="9"/>
  <c r="BL898" i="9"/>
  <c r="BN895" i="9"/>
  <c r="BN873" i="9"/>
  <c r="BM870" i="9"/>
  <c r="BP863" i="9"/>
  <c r="BL863" i="9"/>
  <c r="BO860" i="9"/>
  <c r="BM858" i="9"/>
  <c r="BP855" i="9"/>
  <c r="BP853" i="9"/>
  <c r="BN853" i="9"/>
  <c r="BO853" i="9"/>
  <c r="BO819" i="9"/>
  <c r="BL814" i="9"/>
  <c r="BO814" i="9"/>
  <c r="BL779" i="9"/>
  <c r="BM779" i="9"/>
  <c r="BN779" i="9"/>
  <c r="BO779" i="9"/>
  <c r="BP779" i="9"/>
  <c r="BM768" i="9"/>
  <c r="BN768" i="9"/>
  <c r="BO768" i="9"/>
  <c r="BP768" i="9"/>
  <c r="BL768" i="9"/>
  <c r="BN989" i="9"/>
  <c r="BN972" i="9"/>
  <c r="BN964" i="9"/>
  <c r="BN940" i="9"/>
  <c r="BP938" i="9"/>
  <c r="BN915" i="9"/>
  <c r="BP913" i="9"/>
  <c r="BM909" i="9"/>
  <c r="BO879" i="9"/>
  <c r="BL876" i="9"/>
  <c r="BL870" i="9"/>
  <c r="BL858" i="9"/>
  <c r="BL842" i="9"/>
  <c r="BM842" i="9"/>
  <c r="BP793" i="9"/>
  <c r="BL764" i="9"/>
  <c r="BM764" i="9"/>
  <c r="BN764" i="9"/>
  <c r="BO764" i="9"/>
  <c r="BP764" i="9"/>
  <c r="BL744" i="9"/>
  <c r="BP744" i="9"/>
  <c r="BO744" i="9"/>
  <c r="BN676" i="9"/>
  <c r="BL676" i="9"/>
  <c r="BP676" i="9"/>
  <c r="BM989" i="9"/>
  <c r="BL972" i="9"/>
  <c r="BL964" i="9"/>
  <c r="BP948" i="9"/>
  <c r="BM940" i="9"/>
  <c r="BN938" i="9"/>
  <c r="BP935" i="9"/>
  <c r="BM915" i="9"/>
  <c r="BL844" i="9"/>
  <c r="BM844" i="9"/>
  <c r="BM807" i="9"/>
  <c r="BO793" i="9"/>
  <c r="BO756" i="9"/>
  <c r="BL756" i="9"/>
  <c r="BM756" i="9"/>
  <c r="BP756" i="9"/>
  <c r="BL732" i="9"/>
  <c r="BM732" i="9"/>
  <c r="BN732" i="9"/>
  <c r="BO732" i="9"/>
  <c r="BP732" i="9"/>
  <c r="BN646" i="9"/>
  <c r="BL646" i="9"/>
  <c r="BP646" i="9"/>
  <c r="BP954" i="9"/>
  <c r="BN948" i="9"/>
  <c r="BM938" i="9"/>
  <c r="BM913" i="9"/>
  <c r="BL818" i="9"/>
  <c r="BM818" i="9"/>
  <c r="BO818" i="9"/>
  <c r="BP818" i="9"/>
  <c r="BP796" i="9"/>
  <c r="BN793" i="9"/>
  <c r="BM740" i="9"/>
  <c r="BP740" i="9"/>
  <c r="BM725" i="9"/>
  <c r="BN725" i="9"/>
  <c r="BO725" i="9"/>
  <c r="BP725" i="9"/>
  <c r="BL725" i="9"/>
  <c r="BL709" i="9"/>
  <c r="BM709" i="9"/>
  <c r="BN709" i="9"/>
  <c r="BO709" i="9"/>
  <c r="BP709" i="9"/>
  <c r="BP692" i="9"/>
  <c r="BM692" i="9"/>
  <c r="BN692" i="9"/>
  <c r="BL692" i="9"/>
  <c r="BN656" i="9"/>
  <c r="BL656" i="9"/>
  <c r="BP656" i="9"/>
  <c r="BN792" i="9"/>
  <c r="BN789" i="9"/>
  <c r="BM781" i="9"/>
  <c r="BP761" i="9"/>
  <c r="BP750" i="9"/>
  <c r="BN748" i="9"/>
  <c r="BP742" i="9"/>
  <c r="BN733" i="9"/>
  <c r="BM721" i="9"/>
  <c r="BL717" i="9"/>
  <c r="BM713" i="9"/>
  <c r="BN702" i="9"/>
  <c r="BN698" i="9"/>
  <c r="BM689" i="9"/>
  <c r="BN679" i="9"/>
  <c r="BN639" i="9"/>
  <c r="BN628" i="9"/>
  <c r="BM624" i="9"/>
  <c r="BP624" i="9"/>
  <c r="BM606" i="9"/>
  <c r="BO603" i="9"/>
  <c r="BL593" i="9"/>
  <c r="BP581" i="9"/>
  <c r="BL581" i="9"/>
  <c r="BM581" i="9"/>
  <c r="BP566" i="9"/>
  <c r="BL566" i="9"/>
  <c r="BM566" i="9"/>
  <c r="BM555" i="9"/>
  <c r="BL555" i="9"/>
  <c r="BP555" i="9"/>
  <c r="BN478" i="9"/>
  <c r="BP478" i="9"/>
  <c r="BN419" i="9"/>
  <c r="BM419" i="9"/>
  <c r="BO419" i="9"/>
  <c r="BP419" i="9"/>
  <c r="BL419" i="9"/>
  <c r="BP611" i="9"/>
  <c r="BM611" i="9"/>
  <c r="BN611" i="9"/>
  <c r="BM575" i="9"/>
  <c r="BL575" i="9"/>
  <c r="BM565" i="9"/>
  <c r="BL565" i="9"/>
  <c r="BP565" i="9"/>
  <c r="BM461" i="9"/>
  <c r="BN461" i="9"/>
  <c r="BO461" i="9"/>
  <c r="BP461" i="9"/>
  <c r="BL461" i="9"/>
  <c r="BN427" i="9"/>
  <c r="BL427" i="9"/>
  <c r="BM427" i="9"/>
  <c r="BL614" i="9"/>
  <c r="BM614" i="9"/>
  <c r="BP601" i="9"/>
  <c r="BO601" i="9"/>
  <c r="BL467" i="9"/>
  <c r="BM467" i="9"/>
  <c r="BN467" i="9"/>
  <c r="BO467" i="9"/>
  <c r="BP467" i="9"/>
  <c r="BP445" i="9"/>
  <c r="BM445" i="9"/>
  <c r="BN445" i="9"/>
  <c r="BO778" i="9"/>
  <c r="BM742" i="9"/>
  <c r="BO722" i="9"/>
  <c r="BN699" i="9"/>
  <c r="BN693" i="9"/>
  <c r="BM677" i="9"/>
  <c r="BM657" i="9"/>
  <c r="BM647" i="9"/>
  <c r="BO629" i="9"/>
  <c r="BP615" i="9"/>
  <c r="BP591" i="9"/>
  <c r="BL591" i="9"/>
  <c r="BP584" i="9"/>
  <c r="BM540" i="9"/>
  <c r="BL540" i="9"/>
  <c r="BP540" i="9"/>
  <c r="BN778" i="9"/>
  <c r="BN722" i="9"/>
  <c r="BM699" i="9"/>
  <c r="BM693" i="9"/>
  <c r="BL677" i="9"/>
  <c r="BL657" i="9"/>
  <c r="BL647" i="9"/>
  <c r="BN629" i="9"/>
  <c r="BO615" i="9"/>
  <c r="BP607" i="9"/>
  <c r="BP571" i="9"/>
  <c r="BL571" i="9"/>
  <c r="BO571" i="9"/>
  <c r="BL503" i="9"/>
  <c r="BO503" i="9"/>
  <c r="BP503" i="9"/>
  <c r="BN503" i="9"/>
  <c r="BL498" i="9"/>
  <c r="BN498" i="9"/>
  <c r="BM498" i="9"/>
  <c r="BN411" i="9"/>
  <c r="BO411" i="9"/>
  <c r="BP411" i="9"/>
  <c r="BM411" i="9"/>
  <c r="BN813" i="9"/>
  <c r="BO803" i="9"/>
  <c r="BM778" i="9"/>
  <c r="BL775" i="9"/>
  <c r="BN767" i="9"/>
  <c r="BM749" i="9"/>
  <c r="BM722" i="9"/>
  <c r="BN697" i="9"/>
  <c r="BO694" i="9"/>
  <c r="BO688" i="9"/>
  <c r="BP638" i="9"/>
  <c r="BP634" i="9"/>
  <c r="BL629" i="9"/>
  <c r="BP627" i="9"/>
  <c r="BL618" i="9"/>
  <c r="BO618" i="9"/>
  <c r="BM615" i="9"/>
  <c r="BO607" i="9"/>
  <c r="BO602" i="9"/>
  <c r="BM587" i="9"/>
  <c r="BN587" i="9"/>
  <c r="BP578" i="9"/>
  <c r="BM573" i="9"/>
  <c r="BL573" i="9"/>
  <c r="BN573" i="9"/>
  <c r="BO573" i="9"/>
  <c r="BP551" i="9"/>
  <c r="BL551" i="9"/>
  <c r="BM551" i="9"/>
  <c r="BO546" i="9"/>
  <c r="BP542" i="9"/>
  <c r="BO538" i="9"/>
  <c r="BL528" i="9"/>
  <c r="BM528" i="9"/>
  <c r="BN528" i="9"/>
  <c r="BN803" i="9"/>
  <c r="BP800" i="9"/>
  <c r="BP717" i="9"/>
  <c r="BM697" i="9"/>
  <c r="BN694" i="9"/>
  <c r="BN688" i="9"/>
  <c r="BO638" i="9"/>
  <c r="BO634" i="9"/>
  <c r="BO627" i="9"/>
  <c r="BL615" i="9"/>
  <c r="BP604" i="9"/>
  <c r="BN602" i="9"/>
  <c r="BP589" i="9"/>
  <c r="BP561" i="9"/>
  <c r="BL561" i="9"/>
  <c r="BM561" i="9"/>
  <c r="BM550" i="9"/>
  <c r="BL550" i="9"/>
  <c r="BP550" i="9"/>
  <c r="BL533" i="9"/>
  <c r="BM533" i="9"/>
  <c r="BP533" i="9"/>
  <c r="BL512" i="9"/>
  <c r="BM512" i="9"/>
  <c r="BN512" i="9"/>
  <c r="BO512" i="9"/>
  <c r="BP512" i="9"/>
  <c r="BM501" i="9"/>
  <c r="BL501" i="9"/>
  <c r="BP501" i="9"/>
  <c r="BL421" i="9"/>
  <c r="BP421" i="9"/>
  <c r="BN638" i="9"/>
  <c r="BN634" i="9"/>
  <c r="BN627" i="9"/>
  <c r="BN621" i="9"/>
  <c r="BP621" i="9"/>
  <c r="BL607" i="9"/>
  <c r="BM607" i="9"/>
  <c r="BM602" i="9"/>
  <c r="BM578" i="9"/>
  <c r="BN578" i="9"/>
  <c r="BO578" i="9"/>
  <c r="BM560" i="9"/>
  <c r="BL560" i="9"/>
  <c r="BP560" i="9"/>
  <c r="BO516" i="9"/>
  <c r="BL516" i="9"/>
  <c r="BM516" i="9"/>
  <c r="BN516" i="9"/>
  <c r="BL447" i="9"/>
  <c r="BM447" i="9"/>
  <c r="BN447" i="9"/>
  <c r="BO447" i="9"/>
  <c r="BP447" i="9"/>
  <c r="BP823" i="9"/>
  <c r="BN800" i="9"/>
  <c r="BO794" i="9"/>
  <c r="BP792" i="9"/>
  <c r="BP789" i="9"/>
  <c r="BN777" i="9"/>
  <c r="BM774" i="9"/>
  <c r="BP748" i="9"/>
  <c r="BN736" i="9"/>
  <c r="BP733" i="9"/>
  <c r="BP721" i="9"/>
  <c r="BN717" i="9"/>
  <c r="BO713" i="9"/>
  <c r="BP698" i="9"/>
  <c r="BO689" i="9"/>
  <c r="BL686" i="9"/>
  <c r="BP679" i="9"/>
  <c r="BP659" i="9"/>
  <c r="BP649" i="9"/>
  <c r="BP639" i="9"/>
  <c r="BM638" i="9"/>
  <c r="BM634" i="9"/>
  <c r="BL631" i="9"/>
  <c r="BP628" i="9"/>
  <c r="BM627" i="9"/>
  <c r="BO624" i="9"/>
  <c r="BP614" i="9"/>
  <c r="BO611" i="9"/>
  <c r="BO606" i="9"/>
  <c r="BL602" i="9"/>
  <c r="BO591" i="9"/>
  <c r="BN581" i="9"/>
  <c r="BN566" i="9"/>
  <c r="BP546" i="9"/>
  <c r="BL546" i="9"/>
  <c r="BM546" i="9"/>
  <c r="BL542" i="9"/>
  <c r="BM542" i="9"/>
  <c r="BN542" i="9"/>
  <c r="BL538" i="9"/>
  <c r="BM538" i="9"/>
  <c r="BP538" i="9"/>
  <c r="BP495" i="9"/>
  <c r="BL495" i="9"/>
  <c r="BM495" i="9"/>
  <c r="BN495" i="9"/>
  <c r="BO495" i="9"/>
  <c r="BL800" i="9"/>
  <c r="BP781" i="9"/>
  <c r="BL777" i="9"/>
  <c r="BP746" i="9"/>
  <c r="BN721" i="9"/>
  <c r="BP700" i="9"/>
  <c r="BL624" i="9"/>
  <c r="BO614" i="9"/>
  <c r="BL611" i="9"/>
  <c r="BP609" i="9"/>
  <c r="BN606" i="9"/>
  <c r="BP603" i="9"/>
  <c r="BN591" i="9"/>
  <c r="BP576" i="9"/>
  <c r="BL576" i="9"/>
  <c r="BP556" i="9"/>
  <c r="BL556" i="9"/>
  <c r="BM556" i="9"/>
  <c r="BM545" i="9"/>
  <c r="BL545" i="9"/>
  <c r="BP545" i="9"/>
  <c r="BM510" i="9"/>
  <c r="BL510" i="9"/>
  <c r="BP510" i="9"/>
  <c r="BO506" i="9"/>
  <c r="BL506" i="9"/>
  <c r="BM506" i="9"/>
  <c r="BN506" i="9"/>
  <c r="BP483" i="9"/>
  <c r="BO483" i="9"/>
  <c r="BO478" i="9"/>
  <c r="BN454" i="9"/>
  <c r="BL454" i="9"/>
  <c r="BP454" i="9"/>
  <c r="BN414" i="9"/>
  <c r="BM414" i="9"/>
  <c r="BP414" i="9"/>
  <c r="BL414" i="9"/>
  <c r="BP476" i="9"/>
  <c r="BP457" i="9"/>
  <c r="BL406" i="9"/>
  <c r="BM395" i="9"/>
  <c r="BM380" i="9"/>
  <c r="BM362" i="9"/>
  <c r="BN362" i="9"/>
  <c r="BN348" i="9"/>
  <c r="BP341" i="9"/>
  <c r="BM341" i="9"/>
  <c r="BP336" i="9"/>
  <c r="BM336" i="9"/>
  <c r="BN336" i="9"/>
  <c r="BP325" i="9"/>
  <c r="BL252" i="9"/>
  <c r="BM252" i="9"/>
  <c r="BN252" i="9"/>
  <c r="BO252" i="9"/>
  <c r="BP252" i="9"/>
  <c r="BN384" i="9"/>
  <c r="BM384" i="9"/>
  <c r="BP384" i="9"/>
  <c r="BM353" i="9"/>
  <c r="BN353" i="9"/>
  <c r="BP306" i="9"/>
  <c r="BL306" i="9"/>
  <c r="BN306" i="9"/>
  <c r="BO306" i="9"/>
  <c r="BL277" i="9"/>
  <c r="BM277" i="9"/>
  <c r="BN277" i="9"/>
  <c r="BO277" i="9"/>
  <c r="BP277" i="9"/>
  <c r="BP370" i="9"/>
  <c r="BM370" i="9"/>
  <c r="BM327" i="9"/>
  <c r="BN327" i="9"/>
  <c r="BP327" i="9"/>
  <c r="BM318" i="9"/>
  <c r="BO318" i="9"/>
  <c r="BP318" i="9"/>
  <c r="BL521" i="9"/>
  <c r="BL517" i="9"/>
  <c r="BL515" i="9"/>
  <c r="BM511" i="9"/>
  <c r="BN507" i="9"/>
  <c r="BL505" i="9"/>
  <c r="BN502" i="9"/>
  <c r="BL494" i="9"/>
  <c r="BO482" i="9"/>
  <c r="BM476" i="9"/>
  <c r="BP473" i="9"/>
  <c r="BL462" i="9"/>
  <c r="BM457" i="9"/>
  <c r="BN451" i="9"/>
  <c r="BO446" i="9"/>
  <c r="BL444" i="9"/>
  <c r="BM429" i="9"/>
  <c r="BO426" i="9"/>
  <c r="BN420" i="9"/>
  <c r="BN410" i="9"/>
  <c r="BM407" i="9"/>
  <c r="BM405" i="9"/>
  <c r="BP394" i="9"/>
  <c r="BO391" i="9"/>
  <c r="BL389" i="9"/>
  <c r="BM386" i="9"/>
  <c r="BM382" i="9"/>
  <c r="BP369" i="9"/>
  <c r="BP351" i="9"/>
  <c r="BN351" i="9"/>
  <c r="BO351" i="9"/>
  <c r="BO347" i="9"/>
  <c r="BM308" i="9"/>
  <c r="BL308" i="9"/>
  <c r="BO308" i="9"/>
  <c r="BM268" i="9"/>
  <c r="BL268" i="9"/>
  <c r="BO268" i="9"/>
  <c r="BP268" i="9"/>
  <c r="BP567" i="9"/>
  <c r="BP557" i="9"/>
  <c r="BP547" i="9"/>
  <c r="BP543" i="9"/>
  <c r="BP522" i="9"/>
  <c r="BL511" i="9"/>
  <c r="BP508" i="9"/>
  <c r="BM507" i="9"/>
  <c r="BM502" i="9"/>
  <c r="BN482" i="9"/>
  <c r="BO473" i="9"/>
  <c r="BP471" i="9"/>
  <c r="BN455" i="9"/>
  <c r="BP452" i="9"/>
  <c r="BM451" i="9"/>
  <c r="BN446" i="9"/>
  <c r="BP431" i="9"/>
  <c r="BL429" i="9"/>
  <c r="BM420" i="9"/>
  <c r="BM417" i="9"/>
  <c r="BN415" i="9"/>
  <c r="BM412" i="9"/>
  <c r="BM410" i="9"/>
  <c r="BM394" i="9"/>
  <c r="BM369" i="9"/>
  <c r="BN364" i="9"/>
  <c r="BP364" i="9"/>
  <c r="BP357" i="9"/>
  <c r="BP355" i="9"/>
  <c r="BN347" i="9"/>
  <c r="BM330" i="9"/>
  <c r="BL330" i="9"/>
  <c r="BM293" i="9"/>
  <c r="BL293" i="9"/>
  <c r="BO293" i="9"/>
  <c r="BP293" i="9"/>
  <c r="BO567" i="9"/>
  <c r="BO557" i="9"/>
  <c r="BO547" i="9"/>
  <c r="BO543" i="9"/>
  <c r="BN526" i="9"/>
  <c r="BO522" i="9"/>
  <c r="BO508" i="9"/>
  <c r="BL502" i="9"/>
  <c r="BP491" i="9"/>
  <c r="BM482" i="9"/>
  <c r="BO471" i="9"/>
  <c r="BO452" i="9"/>
  <c r="BO431" i="9"/>
  <c r="BL417" i="9"/>
  <c r="BM415" i="9"/>
  <c r="BP401" i="9"/>
  <c r="BL394" i="9"/>
  <c r="BM391" i="9"/>
  <c r="BN379" i="9"/>
  <c r="BL379" i="9"/>
  <c r="BN375" i="9"/>
  <c r="BL369" i="9"/>
  <c r="BM357" i="9"/>
  <c r="BL355" i="9"/>
  <c r="BM347" i="9"/>
  <c r="BN342" i="9"/>
  <c r="BO342" i="9"/>
  <c r="BL312" i="9"/>
  <c r="BM312" i="9"/>
  <c r="BO312" i="9"/>
  <c r="BP312" i="9"/>
  <c r="BN250" i="9"/>
  <c r="BL250" i="9"/>
  <c r="BP250" i="9"/>
  <c r="BP246" i="9"/>
  <c r="BL246" i="9"/>
  <c r="BM246" i="9"/>
  <c r="BN246" i="9"/>
  <c r="BO246" i="9"/>
  <c r="BP406" i="9"/>
  <c r="BM375" i="9"/>
  <c r="BM345" i="9"/>
  <c r="BL345" i="9"/>
  <c r="BP345" i="9"/>
  <c r="BO341" i="9"/>
  <c r="BP321" i="9"/>
  <c r="BL321" i="9"/>
  <c r="BM321" i="9"/>
  <c r="BO321" i="9"/>
  <c r="BP296" i="9"/>
  <c r="BL296" i="9"/>
  <c r="BM296" i="9"/>
  <c r="BN296" i="9"/>
  <c r="BO296" i="9"/>
  <c r="BN275" i="9"/>
  <c r="BL275" i="9"/>
  <c r="BP275" i="9"/>
  <c r="BP271" i="9"/>
  <c r="BL271" i="9"/>
  <c r="BM271" i="9"/>
  <c r="BN271" i="9"/>
  <c r="BO271" i="9"/>
  <c r="BP409" i="9"/>
  <c r="BO406" i="9"/>
  <c r="BO360" i="9"/>
  <c r="BL360" i="9"/>
  <c r="BN357" i="9"/>
  <c r="BO357" i="9"/>
  <c r="BM333" i="9"/>
  <c r="BP333" i="9"/>
  <c r="BP311" i="9"/>
  <c r="BL311" i="9"/>
  <c r="BM311" i="9"/>
  <c r="BO311" i="9"/>
  <c r="BP572" i="9"/>
  <c r="BP568" i="9"/>
  <c r="BP558" i="9"/>
  <c r="BP548" i="9"/>
  <c r="BN541" i="9"/>
  <c r="BO537" i="9"/>
  <c r="BP527" i="9"/>
  <c r="BO523" i="9"/>
  <c r="BL520" i="9"/>
  <c r="BP513" i="9"/>
  <c r="BP492" i="9"/>
  <c r="BM491" i="9"/>
  <c r="BP488" i="9"/>
  <c r="BP481" i="9"/>
  <c r="BM479" i="9"/>
  <c r="BO472" i="9"/>
  <c r="BO456" i="9"/>
  <c r="BO442" i="9"/>
  <c r="BM430" i="9"/>
  <c r="BP416" i="9"/>
  <c r="BM409" i="9"/>
  <c r="BN406" i="9"/>
  <c r="BL404" i="9"/>
  <c r="BM401" i="9"/>
  <c r="BM390" i="9"/>
  <c r="BL381" i="9"/>
  <c r="BN381" i="9"/>
  <c r="BO381" i="9"/>
  <c r="BM371" i="9"/>
  <c r="BO362" i="9"/>
  <c r="BO359" i="9"/>
  <c r="BP356" i="9"/>
  <c r="BO346" i="9"/>
  <c r="BP343" i="9"/>
  <c r="BL341" i="9"/>
  <c r="BL336" i="9"/>
  <c r="BO322" i="9"/>
  <c r="BL320" i="9"/>
  <c r="BN310" i="9"/>
  <c r="BL310" i="9"/>
  <c r="BP310" i="9"/>
  <c r="BO596" i="9"/>
  <c r="BO568" i="9"/>
  <c r="BO558" i="9"/>
  <c r="BO548" i="9"/>
  <c r="BM541" i="9"/>
  <c r="BN531" i="9"/>
  <c r="BO488" i="9"/>
  <c r="BP424" i="9"/>
  <c r="BL409" i="9"/>
  <c r="BN395" i="9"/>
  <c r="BM392" i="9"/>
  <c r="BL384" i="9"/>
  <c r="BN380" i="9"/>
  <c r="BL362" i="9"/>
  <c r="BO356" i="9"/>
  <c r="BP353" i="9"/>
  <c r="BM351" i="9"/>
  <c r="BP348" i="9"/>
  <c r="BN346" i="9"/>
  <c r="BN343" i="9"/>
  <c r="BN322" i="9"/>
  <c r="BM306" i="9"/>
  <c r="BN181" i="9"/>
  <c r="BO181" i="9"/>
  <c r="BP181" i="9"/>
  <c r="BL181" i="9"/>
  <c r="BL176" i="9"/>
  <c r="BL126" i="9"/>
  <c r="BM126" i="9"/>
  <c r="BN126" i="9"/>
  <c r="BO126" i="9"/>
  <c r="BP126" i="9"/>
  <c r="BM81" i="9"/>
  <c r="BN81" i="9"/>
  <c r="BO81" i="9"/>
  <c r="BP81" i="9"/>
  <c r="BO179" i="9"/>
  <c r="BM179" i="9"/>
  <c r="BO164" i="9"/>
  <c r="BL164" i="9"/>
  <c r="BN164" i="9"/>
  <c r="BO52" i="9"/>
  <c r="BP52" i="9"/>
  <c r="BN52" i="9"/>
  <c r="BN276" i="9"/>
  <c r="BN251" i="9"/>
  <c r="BO236" i="9"/>
  <c r="BN220" i="9"/>
  <c r="BN205" i="9"/>
  <c r="BM205" i="9"/>
  <c r="BO200" i="9"/>
  <c r="BP200" i="9"/>
  <c r="BN136" i="9"/>
  <c r="BO136" i="9"/>
  <c r="BP136" i="9"/>
  <c r="BL136" i="9"/>
  <c r="BN77" i="9"/>
  <c r="BO77" i="9"/>
  <c r="BP77" i="9"/>
  <c r="BL70" i="9"/>
  <c r="BM70" i="9"/>
  <c r="BN70" i="9"/>
  <c r="BO70" i="9"/>
  <c r="BP70" i="9"/>
  <c r="BM276" i="9"/>
  <c r="BP273" i="9"/>
  <c r="BM251" i="9"/>
  <c r="BP248" i="9"/>
  <c r="BN236" i="9"/>
  <c r="BM220" i="9"/>
  <c r="BO201" i="9"/>
  <c r="BO189" i="9"/>
  <c r="BM189" i="9"/>
  <c r="BP165" i="9"/>
  <c r="BL156" i="9"/>
  <c r="BM156" i="9"/>
  <c r="BN156" i="9"/>
  <c r="BP156" i="9"/>
  <c r="BM118" i="9"/>
  <c r="BL118" i="9"/>
  <c r="BM91" i="9"/>
  <c r="BN91" i="9"/>
  <c r="BO91" i="9"/>
  <c r="BP91" i="9"/>
  <c r="BP280" i="9"/>
  <c r="BL276" i="9"/>
  <c r="BO273" i="9"/>
  <c r="BP255" i="9"/>
  <c r="BL251" i="9"/>
  <c r="BO248" i="9"/>
  <c r="BM236" i="9"/>
  <c r="BM227" i="9"/>
  <c r="BP221" i="9"/>
  <c r="BL220" i="9"/>
  <c r="BN201" i="9"/>
  <c r="BP191" i="9"/>
  <c r="BN191" i="9"/>
  <c r="BM175" i="9"/>
  <c r="BN175" i="9"/>
  <c r="BO175" i="9"/>
  <c r="BM170" i="9"/>
  <c r="BO170" i="9"/>
  <c r="BO165" i="9"/>
  <c r="BL280" i="9"/>
  <c r="BL273" i="9"/>
  <c r="BL255" i="9"/>
  <c r="BL248" i="9"/>
  <c r="BL230" i="9"/>
  <c r="BL227" i="9"/>
  <c r="BL223" i="9"/>
  <c r="BO221" i="9"/>
  <c r="BM201" i="9"/>
  <c r="BN87" i="9"/>
  <c r="BO87" i="9"/>
  <c r="BP87" i="9"/>
  <c r="BP287" i="9"/>
  <c r="BP262" i="9"/>
  <c r="BN221" i="9"/>
  <c r="BP216" i="9"/>
  <c r="BM185" i="9"/>
  <c r="BN185" i="9"/>
  <c r="BO185" i="9"/>
  <c r="BO169" i="9"/>
  <c r="BL169" i="9"/>
  <c r="BM169" i="9"/>
  <c r="BN169" i="9"/>
  <c r="BL128" i="9"/>
  <c r="BP110" i="9"/>
  <c r="BL110" i="9"/>
  <c r="BM110" i="9"/>
  <c r="BN110" i="9"/>
  <c r="BO110" i="9"/>
  <c r="BM101" i="9"/>
  <c r="BN101" i="9"/>
  <c r="BO101" i="9"/>
  <c r="BP101" i="9"/>
  <c r="BL83" i="9"/>
  <c r="BP83" i="9"/>
  <c r="BL55" i="9"/>
  <c r="BM55" i="9"/>
  <c r="BN55" i="9"/>
  <c r="BO55" i="9"/>
  <c r="BP55" i="9"/>
  <c r="BM221" i="9"/>
  <c r="BP207" i="9"/>
  <c r="BP176" i="9"/>
  <c r="BL165" i="9"/>
  <c r="BM165" i="9"/>
  <c r="BL150" i="9"/>
  <c r="BM150" i="9"/>
  <c r="BN150" i="9"/>
  <c r="BO150" i="9"/>
  <c r="BP150" i="9"/>
  <c r="BO139" i="9"/>
  <c r="BL139" i="9"/>
  <c r="BM139" i="9"/>
  <c r="BN139" i="9"/>
  <c r="BP307" i="9"/>
  <c r="BP303" i="9"/>
  <c r="BL300" i="9"/>
  <c r="BO297" i="9"/>
  <c r="BN287" i="9"/>
  <c r="BN281" i="9"/>
  <c r="BP272" i="9"/>
  <c r="BN262" i="9"/>
  <c r="BN256" i="9"/>
  <c r="BP247" i="9"/>
  <c r="BO243" i="9"/>
  <c r="BP239" i="9"/>
  <c r="BP235" i="9"/>
  <c r="BO231" i="9"/>
  <c r="BP226" i="9"/>
  <c r="BP222" i="9"/>
  <c r="BN216" i="9"/>
  <c r="BO212" i="9"/>
  <c r="BO207" i="9"/>
  <c r="BN200" i="9"/>
  <c r="BO198" i="9"/>
  <c r="BL198" i="9"/>
  <c r="BN179" i="9"/>
  <c r="BN176" i="9"/>
  <c r="BM164" i="9"/>
  <c r="BO159" i="9"/>
  <c r="BL159" i="9"/>
  <c r="BN159" i="9"/>
  <c r="BM106" i="9"/>
  <c r="BN106" i="9"/>
  <c r="BO106" i="9"/>
  <c r="BP106" i="9"/>
  <c r="BN97" i="9"/>
  <c r="BO97" i="9"/>
  <c r="BP97" i="9"/>
  <c r="BO303" i="9"/>
  <c r="BO291" i="9"/>
  <c r="BM281" i="9"/>
  <c r="BP278" i="9"/>
  <c r="BO266" i="9"/>
  <c r="BM256" i="9"/>
  <c r="BP253" i="9"/>
  <c r="BN239" i="9"/>
  <c r="BO235" i="9"/>
  <c r="BP224" i="9"/>
  <c r="BO222" i="9"/>
  <c r="BN212" i="9"/>
  <c r="BM207" i="9"/>
  <c r="BM200" i="9"/>
  <c r="BM197" i="9"/>
  <c r="BP186" i="9"/>
  <c r="BM181" i="9"/>
  <c r="BL179" i="9"/>
  <c r="BM176" i="9"/>
  <c r="BL93" i="9"/>
  <c r="BP93" i="9"/>
  <c r="BL81" i="9"/>
  <c r="BP23" i="9"/>
  <c r="BL21" i="9"/>
  <c r="BM166" i="9"/>
  <c r="BM160" i="9"/>
  <c r="BM151" i="9"/>
  <c r="BN149" i="9"/>
  <c r="BP146" i="9"/>
  <c r="BL145" i="9"/>
  <c r="BO140" i="9"/>
  <c r="BM134" i="9"/>
  <c r="BP131" i="9"/>
  <c r="BL130" i="9"/>
  <c r="BN121" i="9"/>
  <c r="BN115" i="9"/>
  <c r="BL111" i="9"/>
  <c r="BL109" i="9"/>
  <c r="BN107" i="9"/>
  <c r="BN104" i="9"/>
  <c r="BO102" i="9"/>
  <c r="BM95" i="9"/>
  <c r="BP92" i="9"/>
  <c r="BM85" i="9"/>
  <c r="BP82" i="9"/>
  <c r="BM75" i="9"/>
  <c r="BL71" i="9"/>
  <c r="BN65" i="9"/>
  <c r="BL61" i="9"/>
  <c r="BM56" i="9"/>
  <c r="BO50" i="9"/>
  <c r="BL46" i="9"/>
  <c r="BN40" i="9"/>
  <c r="BL36" i="9"/>
  <c r="BM30" i="9"/>
  <c r="BO25" i="9"/>
  <c r="BM16" i="9"/>
  <c r="BM10" i="9"/>
  <c r="BL149" i="9"/>
  <c r="BN146" i="9"/>
  <c r="BM140" i="9"/>
  <c r="BN131" i="9"/>
  <c r="BL121" i="9"/>
  <c r="BL115" i="9"/>
  <c r="BL107" i="9"/>
  <c r="BL104" i="9"/>
  <c r="BL102" i="9"/>
  <c r="BO72" i="9"/>
  <c r="BL65" i="9"/>
  <c r="BM50" i="9"/>
  <c r="BP47" i="9"/>
  <c r="BL40" i="9"/>
  <c r="BP33" i="9"/>
  <c r="BM25" i="9"/>
  <c r="BM146" i="9"/>
  <c r="BM131" i="9"/>
  <c r="BL123" i="9"/>
  <c r="BN62" i="9"/>
  <c r="BO47" i="9"/>
  <c r="BP45" i="9"/>
  <c r="BP35" i="9"/>
  <c r="BP13" i="9"/>
  <c r="BO45" i="9"/>
  <c r="BO35" i="9"/>
  <c r="BN45" i="9"/>
  <c r="BN35" i="9"/>
  <c r="BP32" i="9"/>
  <c r="BP21" i="9"/>
  <c r="BP145" i="9"/>
  <c r="BP130" i="9"/>
  <c r="BP111" i="9"/>
  <c r="BP71" i="9"/>
  <c r="BP61" i="9"/>
  <c r="BM49" i="9"/>
  <c r="BP46" i="9"/>
  <c r="BM45" i="9"/>
  <c r="BP36" i="9"/>
  <c r="BM35" i="9"/>
  <c r="BO32" i="9"/>
  <c r="BO21" i="9"/>
  <c r="BP12" i="9"/>
  <c r="BN196" i="9"/>
  <c r="BP166" i="9"/>
  <c r="BP160" i="9"/>
  <c r="BN154" i="9"/>
  <c r="BP151" i="9"/>
  <c r="BO145" i="9"/>
  <c r="BO130" i="9"/>
  <c r="BN124" i="9"/>
  <c r="BO111" i="9"/>
  <c r="BP95" i="9"/>
  <c r="BP85" i="9"/>
  <c r="BP75" i="9"/>
  <c r="BO71" i="9"/>
  <c r="BO61" i="9"/>
  <c r="BP56" i="9"/>
  <c r="BO46" i="9"/>
  <c r="BO36" i="9"/>
  <c r="BP30" i="9"/>
  <c r="BP28" i="9"/>
  <c r="BN21" i="9"/>
  <c r="BP16" i="9"/>
  <c r="BO12" i="9"/>
  <c r="BP10" i="9"/>
  <c r="BP7" i="9"/>
  <c r="BL194" i="9"/>
  <c r="BM154" i="9"/>
  <c r="BM124" i="9"/>
  <c r="BO7" i="9"/>
  <c r="BL1444" i="9"/>
  <c r="BM1444" i="9"/>
  <c r="BP1436" i="9"/>
  <c r="BO1436" i="9"/>
  <c r="BL1389" i="9"/>
  <c r="BM1389" i="9"/>
  <c r="BN1389" i="9"/>
  <c r="BO1389" i="9"/>
  <c r="BP1389" i="9"/>
  <c r="BL1364" i="9"/>
  <c r="BM1364" i="9"/>
  <c r="BN1364" i="9"/>
  <c r="BO1364" i="9"/>
  <c r="BP1364" i="9"/>
  <c r="BL1264" i="9"/>
  <c r="BM1264" i="9"/>
  <c r="BN1264" i="9"/>
  <c r="BO1264" i="9"/>
  <c r="BP1264" i="9"/>
  <c r="BL1449" i="9"/>
  <c r="BM1449" i="9"/>
  <c r="BP1441" i="9"/>
  <c r="BO1441" i="9"/>
  <c r="BL1404" i="9"/>
  <c r="BM1404" i="9"/>
  <c r="BO1404" i="9"/>
  <c r="BL1464" i="9"/>
  <c r="BL1454" i="9"/>
  <c r="BM1454" i="9"/>
  <c r="BP1446" i="9"/>
  <c r="BO1446" i="9"/>
  <c r="BL1384" i="9"/>
  <c r="BM1384" i="9"/>
  <c r="BN1384" i="9"/>
  <c r="BO1384" i="9"/>
  <c r="BP1384" i="9"/>
  <c r="BL1359" i="9"/>
  <c r="BM1359" i="9"/>
  <c r="BN1359" i="9"/>
  <c r="BO1359" i="9"/>
  <c r="BP1359" i="9"/>
  <c r="BL1284" i="9"/>
  <c r="BM1284" i="9"/>
  <c r="BN1284" i="9"/>
  <c r="BO1284" i="9"/>
  <c r="BP1284" i="9"/>
  <c r="BL1459" i="9"/>
  <c r="BM1459" i="9"/>
  <c r="BP1451" i="9"/>
  <c r="BO1451" i="9"/>
  <c r="BN1430" i="9"/>
  <c r="BO1430" i="9"/>
  <c r="BM1430" i="9"/>
  <c r="BL1414" i="9"/>
  <c r="BM1414" i="9"/>
  <c r="BO1414" i="9"/>
  <c r="BL1354" i="9"/>
  <c r="BM1354" i="9"/>
  <c r="BN1354" i="9"/>
  <c r="BO1354" i="9"/>
  <c r="BP1354" i="9"/>
  <c r="BL1269" i="9"/>
  <c r="BM1269" i="9"/>
  <c r="BN1269" i="9"/>
  <c r="BO1269" i="9"/>
  <c r="BP1269" i="9"/>
  <c r="BP1667" i="9"/>
  <c r="BP1662" i="9"/>
  <c r="BP1657" i="9"/>
  <c r="BP1652" i="9"/>
  <c r="BP1647" i="9"/>
  <c r="BP1642" i="9"/>
  <c r="BP1637" i="9"/>
  <c r="BP1632" i="9"/>
  <c r="BP1627" i="9"/>
  <c r="BP1622" i="9"/>
  <c r="BP1617" i="9"/>
  <c r="BP1612" i="9"/>
  <c r="BP1607" i="9"/>
  <c r="BP1602" i="9"/>
  <c r="BP1597" i="9"/>
  <c r="BP1592" i="9"/>
  <c r="BP1587" i="9"/>
  <c r="BP1582" i="9"/>
  <c r="BP1577" i="9"/>
  <c r="BP1572" i="9"/>
  <c r="BP1567" i="9"/>
  <c r="BP1562" i="9"/>
  <c r="BP1557" i="9"/>
  <c r="BP1552" i="9"/>
  <c r="BP1547" i="9"/>
  <c r="BP1542" i="9"/>
  <c r="BP1537" i="9"/>
  <c r="BP1532" i="9"/>
  <c r="BP1527" i="9"/>
  <c r="BP1522" i="9"/>
  <c r="BP1517" i="9"/>
  <c r="BP1512" i="9"/>
  <c r="BP1507" i="9"/>
  <c r="BP1502" i="9"/>
  <c r="BP1486" i="9"/>
  <c r="BP1475" i="9"/>
  <c r="BL1474" i="9"/>
  <c r="BP1456" i="9"/>
  <c r="BO1456" i="9"/>
  <c r="BP1450" i="9"/>
  <c r="BN1435" i="9"/>
  <c r="BO1435" i="9"/>
  <c r="BM1435" i="9"/>
  <c r="BL1379" i="9"/>
  <c r="BM1379" i="9"/>
  <c r="BN1379" i="9"/>
  <c r="BO1379" i="9"/>
  <c r="BP1379" i="9"/>
  <c r="BL1349" i="9"/>
  <c r="BM1349" i="9"/>
  <c r="BN1349" i="9"/>
  <c r="BO1349" i="9"/>
  <c r="BP1349" i="9"/>
  <c r="BO1667" i="9"/>
  <c r="BO1662" i="9"/>
  <c r="BO1657" i="9"/>
  <c r="BO1652" i="9"/>
  <c r="BO1647" i="9"/>
  <c r="BO1642" i="9"/>
  <c r="BO1637" i="9"/>
  <c r="BO1632" i="9"/>
  <c r="BO1627" i="9"/>
  <c r="BO1622" i="9"/>
  <c r="BO1617" i="9"/>
  <c r="BO1612" i="9"/>
  <c r="BO1607" i="9"/>
  <c r="BO1602" i="9"/>
  <c r="BO1597" i="9"/>
  <c r="BO1592" i="9"/>
  <c r="BO1587" i="9"/>
  <c r="BO1582" i="9"/>
  <c r="BO1577" i="9"/>
  <c r="BO1572" i="9"/>
  <c r="BO1567" i="9"/>
  <c r="BO1562" i="9"/>
  <c r="BO1557" i="9"/>
  <c r="BO1552" i="9"/>
  <c r="BO1547" i="9"/>
  <c r="BO1542" i="9"/>
  <c r="BO1537" i="9"/>
  <c r="BO1532" i="9"/>
  <c r="BO1527" i="9"/>
  <c r="BO1522" i="9"/>
  <c r="BO1517" i="9"/>
  <c r="BO1512" i="9"/>
  <c r="BO1507" i="9"/>
  <c r="BO1502" i="9"/>
  <c r="BO1486" i="9"/>
  <c r="BP1483" i="9"/>
  <c r="BP1479" i="9"/>
  <c r="BN1475" i="9"/>
  <c r="BN1440" i="9"/>
  <c r="BO1440" i="9"/>
  <c r="BM1440" i="9"/>
  <c r="BN1436" i="9"/>
  <c r="BL1424" i="9"/>
  <c r="BM1424" i="9"/>
  <c r="BO1424" i="9"/>
  <c r="BL1399" i="9"/>
  <c r="BM1399" i="9"/>
  <c r="BO1399" i="9"/>
  <c r="BL1344" i="9"/>
  <c r="BM1344" i="9"/>
  <c r="BN1344" i="9"/>
  <c r="BO1344" i="9"/>
  <c r="BP1344" i="9"/>
  <c r="BL1289" i="9"/>
  <c r="BM1289" i="9"/>
  <c r="BN1289" i="9"/>
  <c r="BO1289" i="9"/>
  <c r="BP1289" i="9"/>
  <c r="BL1251" i="9"/>
  <c r="BM1251" i="9"/>
  <c r="BN1251" i="9"/>
  <c r="BO1251" i="9"/>
  <c r="BP1251" i="9"/>
  <c r="BN1667" i="9"/>
  <c r="BN1662" i="9"/>
  <c r="BN1657" i="9"/>
  <c r="BN1652" i="9"/>
  <c r="BP1648" i="9"/>
  <c r="BN1647" i="9"/>
  <c r="BP1643" i="9"/>
  <c r="BN1642" i="9"/>
  <c r="BP1638" i="9"/>
  <c r="BN1637" i="9"/>
  <c r="BP1633" i="9"/>
  <c r="BN1632" i="9"/>
  <c r="BP1628" i="9"/>
  <c r="BN1627" i="9"/>
  <c r="BP1623" i="9"/>
  <c r="BN1622" i="9"/>
  <c r="BP1618" i="9"/>
  <c r="BN1617" i="9"/>
  <c r="BP1613" i="9"/>
  <c r="BN1612" i="9"/>
  <c r="BP1608" i="9"/>
  <c r="BN1607" i="9"/>
  <c r="BP1603" i="9"/>
  <c r="BN1602" i="9"/>
  <c r="BP1598" i="9"/>
  <c r="BN1597" i="9"/>
  <c r="BP1593" i="9"/>
  <c r="BN1592" i="9"/>
  <c r="BP1588" i="9"/>
  <c r="BN1587" i="9"/>
  <c r="BP1583" i="9"/>
  <c r="BN1582" i="9"/>
  <c r="BP1578" i="9"/>
  <c r="BN1577" i="9"/>
  <c r="BP1573" i="9"/>
  <c r="BN1572" i="9"/>
  <c r="BP1568" i="9"/>
  <c r="BN1567" i="9"/>
  <c r="BP1563" i="9"/>
  <c r="BN1562" i="9"/>
  <c r="BP1558" i="9"/>
  <c r="BN1557" i="9"/>
  <c r="BP1553" i="9"/>
  <c r="BN1552" i="9"/>
  <c r="BP1548" i="9"/>
  <c r="BN1547" i="9"/>
  <c r="BP1543" i="9"/>
  <c r="BN1542" i="9"/>
  <c r="BP1538" i="9"/>
  <c r="BN1537" i="9"/>
  <c r="BP1533" i="9"/>
  <c r="BN1532" i="9"/>
  <c r="BP1528" i="9"/>
  <c r="BN1527" i="9"/>
  <c r="BP1523" i="9"/>
  <c r="BN1522" i="9"/>
  <c r="BP1518" i="9"/>
  <c r="BN1517" i="9"/>
  <c r="BP1513" i="9"/>
  <c r="BN1512" i="9"/>
  <c r="BP1508" i="9"/>
  <c r="BN1507" i="9"/>
  <c r="BP1503" i="9"/>
  <c r="BN1502" i="9"/>
  <c r="BP1498" i="9"/>
  <c r="BP1490" i="9"/>
  <c r="BN1486" i="9"/>
  <c r="BO1483" i="9"/>
  <c r="BO1479" i="9"/>
  <c r="BP1476" i="9"/>
  <c r="BM1475" i="9"/>
  <c r="BN1445" i="9"/>
  <c r="BO1445" i="9"/>
  <c r="BM1445" i="9"/>
  <c r="BN1441" i="9"/>
  <c r="BM1436" i="9"/>
  <c r="BL1374" i="9"/>
  <c r="BM1374" i="9"/>
  <c r="BN1374" i="9"/>
  <c r="BO1374" i="9"/>
  <c r="BP1374" i="9"/>
  <c r="BL1339" i="9"/>
  <c r="BM1339" i="9"/>
  <c r="BN1339" i="9"/>
  <c r="BO1339" i="9"/>
  <c r="BP1339" i="9"/>
  <c r="BL1274" i="9"/>
  <c r="BM1274" i="9"/>
  <c r="BN1274" i="9"/>
  <c r="BO1274" i="9"/>
  <c r="BP1274" i="9"/>
  <c r="BL1259" i="9"/>
  <c r="BM1259" i="9"/>
  <c r="BN1259" i="9"/>
  <c r="BO1259" i="9"/>
  <c r="BP1259" i="9"/>
  <c r="BO1668" i="9"/>
  <c r="BM1667" i="9"/>
  <c r="BO1663" i="9"/>
  <c r="BM1662" i="9"/>
  <c r="BO1658" i="9"/>
  <c r="BM1657" i="9"/>
  <c r="BO1653" i="9"/>
  <c r="BM1652" i="9"/>
  <c r="BO1648" i="9"/>
  <c r="BM1647" i="9"/>
  <c r="BO1643" i="9"/>
  <c r="BM1642" i="9"/>
  <c r="BO1638" i="9"/>
  <c r="BM1637" i="9"/>
  <c r="BO1633" i="9"/>
  <c r="BM1632" i="9"/>
  <c r="BO1628" i="9"/>
  <c r="BM1627" i="9"/>
  <c r="BO1623" i="9"/>
  <c r="BM1622" i="9"/>
  <c r="BO1618" i="9"/>
  <c r="BM1617" i="9"/>
  <c r="BO1613" i="9"/>
  <c r="BM1612" i="9"/>
  <c r="BO1608" i="9"/>
  <c r="BM1607" i="9"/>
  <c r="BO1603" i="9"/>
  <c r="BM1602" i="9"/>
  <c r="BO1598" i="9"/>
  <c r="BM1597" i="9"/>
  <c r="BO1593" i="9"/>
  <c r="BM1592" i="9"/>
  <c r="BO1588" i="9"/>
  <c r="BM1587" i="9"/>
  <c r="BO1583" i="9"/>
  <c r="BM1582" i="9"/>
  <c r="BO1578" i="9"/>
  <c r="BM1577" i="9"/>
  <c r="BO1573" i="9"/>
  <c r="BM1572" i="9"/>
  <c r="BO1568" i="9"/>
  <c r="BM1567" i="9"/>
  <c r="BO1563" i="9"/>
  <c r="BM1562" i="9"/>
  <c r="BO1558" i="9"/>
  <c r="BM1557" i="9"/>
  <c r="BO1553" i="9"/>
  <c r="BM1552" i="9"/>
  <c r="BO1548" i="9"/>
  <c r="BM1547" i="9"/>
  <c r="BO1543" i="9"/>
  <c r="BM1542" i="9"/>
  <c r="BO1538" i="9"/>
  <c r="BM1537" i="9"/>
  <c r="BO1533" i="9"/>
  <c r="BM1532" i="9"/>
  <c r="BO1528" i="9"/>
  <c r="BM1527" i="9"/>
  <c r="BO1523" i="9"/>
  <c r="BM1522" i="9"/>
  <c r="BO1518" i="9"/>
  <c r="BM1517" i="9"/>
  <c r="BO1513" i="9"/>
  <c r="BM1512" i="9"/>
  <c r="BO1508" i="9"/>
  <c r="BM1507" i="9"/>
  <c r="BO1503" i="9"/>
  <c r="BM1502" i="9"/>
  <c r="BO1498" i="9"/>
  <c r="BP1494" i="9"/>
  <c r="BN1490" i="9"/>
  <c r="BM1486" i="9"/>
  <c r="BN1483" i="9"/>
  <c r="BN1479" i="9"/>
  <c r="BO1476" i="9"/>
  <c r="BL1475" i="9"/>
  <c r="BP1473" i="9"/>
  <c r="BP1469" i="9"/>
  <c r="BP1466" i="9"/>
  <c r="BN1450" i="9"/>
  <c r="BO1450" i="9"/>
  <c r="BM1450" i="9"/>
  <c r="BN1446" i="9"/>
  <c r="BP1444" i="9"/>
  <c r="BM1441" i="9"/>
  <c r="BL1436" i="9"/>
  <c r="BL1429" i="9"/>
  <c r="BM1429" i="9"/>
  <c r="BL1409" i="9"/>
  <c r="BM1409" i="9"/>
  <c r="BO1409" i="9"/>
  <c r="BL1334" i="9"/>
  <c r="BM1334" i="9"/>
  <c r="BN1334" i="9"/>
  <c r="BO1334" i="9"/>
  <c r="BP1334" i="9"/>
  <c r="BL1329" i="9"/>
  <c r="BM1329" i="9"/>
  <c r="BN1329" i="9"/>
  <c r="BO1329" i="9"/>
  <c r="BP1329" i="9"/>
  <c r="BP1669" i="9"/>
  <c r="BN1668" i="9"/>
  <c r="BP1664" i="9"/>
  <c r="BN1663" i="9"/>
  <c r="BP1659" i="9"/>
  <c r="BN1658" i="9"/>
  <c r="BP1654" i="9"/>
  <c r="BN1653" i="9"/>
  <c r="BP1649" i="9"/>
  <c r="BN1648" i="9"/>
  <c r="BP1644" i="9"/>
  <c r="BN1643" i="9"/>
  <c r="BP1639" i="9"/>
  <c r="BN1638" i="9"/>
  <c r="BP1634" i="9"/>
  <c r="BN1633" i="9"/>
  <c r="BP1629" i="9"/>
  <c r="BN1628" i="9"/>
  <c r="BP1624" i="9"/>
  <c r="BN1623" i="9"/>
  <c r="BP1619" i="9"/>
  <c r="BN1618" i="9"/>
  <c r="BP1614" i="9"/>
  <c r="BN1613" i="9"/>
  <c r="BP1609" i="9"/>
  <c r="BN1608" i="9"/>
  <c r="BP1604" i="9"/>
  <c r="BN1603" i="9"/>
  <c r="BP1599" i="9"/>
  <c r="BN1598" i="9"/>
  <c r="BP1594" i="9"/>
  <c r="BN1593" i="9"/>
  <c r="BP1589" i="9"/>
  <c r="BN1588" i="9"/>
  <c r="BP1584" i="9"/>
  <c r="BN1583" i="9"/>
  <c r="BP1579" i="9"/>
  <c r="BN1578" i="9"/>
  <c r="BP1574" i="9"/>
  <c r="BN1573" i="9"/>
  <c r="BP1569" i="9"/>
  <c r="BN1568" i="9"/>
  <c r="BP1564" i="9"/>
  <c r="BN1563" i="9"/>
  <c r="BP1559" i="9"/>
  <c r="BN1558" i="9"/>
  <c r="BP1554" i="9"/>
  <c r="BN1553" i="9"/>
  <c r="BP1549" i="9"/>
  <c r="BN1548" i="9"/>
  <c r="BP1544" i="9"/>
  <c r="BN1543" i="9"/>
  <c r="BP1539" i="9"/>
  <c r="BN1538" i="9"/>
  <c r="BP1534" i="9"/>
  <c r="BN1533" i="9"/>
  <c r="BP1529" i="9"/>
  <c r="BN1528" i="9"/>
  <c r="BP1524" i="9"/>
  <c r="BN1523" i="9"/>
  <c r="BP1519" i="9"/>
  <c r="BN1518" i="9"/>
  <c r="BP1514" i="9"/>
  <c r="BN1513" i="9"/>
  <c r="BP1509" i="9"/>
  <c r="BN1508" i="9"/>
  <c r="BP1504" i="9"/>
  <c r="BN1503" i="9"/>
  <c r="BP1499" i="9"/>
  <c r="BN1498" i="9"/>
  <c r="BO1494" i="9"/>
  <c r="BP1491" i="9"/>
  <c r="BM1490" i="9"/>
  <c r="BM1483" i="9"/>
  <c r="BP1480" i="9"/>
  <c r="BL1479" i="9"/>
  <c r="BN1476" i="9"/>
  <c r="BO1473" i="9"/>
  <c r="BO1469" i="9"/>
  <c r="BN1466" i="9"/>
  <c r="BO1465" i="9"/>
  <c r="BM1465" i="9"/>
  <c r="BN1455" i="9"/>
  <c r="BO1455" i="9"/>
  <c r="BM1455" i="9"/>
  <c r="BN1451" i="9"/>
  <c r="BP1449" i="9"/>
  <c r="BM1446" i="9"/>
  <c r="BO1444" i="9"/>
  <c r="BL1441" i="9"/>
  <c r="BL1434" i="9"/>
  <c r="BM1434" i="9"/>
  <c r="BP1426" i="9"/>
  <c r="BO1426" i="9"/>
  <c r="BL1394" i="9"/>
  <c r="BM1394" i="9"/>
  <c r="BO1394" i="9"/>
  <c r="BP1394" i="9"/>
  <c r="BL1369" i="9"/>
  <c r="BM1369" i="9"/>
  <c r="BN1369" i="9"/>
  <c r="BO1369" i="9"/>
  <c r="BP1369" i="9"/>
  <c r="BL1324" i="9"/>
  <c r="BM1324" i="9"/>
  <c r="BN1324" i="9"/>
  <c r="BO1324" i="9"/>
  <c r="BP1324" i="9"/>
  <c r="BL1319" i="9"/>
  <c r="BM1319" i="9"/>
  <c r="BN1319" i="9"/>
  <c r="BO1319" i="9"/>
  <c r="BP1319" i="9"/>
  <c r="BL1314" i="9"/>
  <c r="BM1314" i="9"/>
  <c r="BN1314" i="9"/>
  <c r="BO1314" i="9"/>
  <c r="BP1314" i="9"/>
  <c r="BL1309" i="9"/>
  <c r="BM1309" i="9"/>
  <c r="BN1309" i="9"/>
  <c r="BO1309" i="9"/>
  <c r="BP1309" i="9"/>
  <c r="BL1304" i="9"/>
  <c r="BM1304" i="9"/>
  <c r="BN1304" i="9"/>
  <c r="BO1304" i="9"/>
  <c r="BP1304" i="9"/>
  <c r="BL1294" i="9"/>
  <c r="BM1294" i="9"/>
  <c r="BN1294" i="9"/>
  <c r="BO1294" i="9"/>
  <c r="BP1294" i="9"/>
  <c r="BN1494" i="9"/>
  <c r="BL1490" i="9"/>
  <c r="BP1484" i="9"/>
  <c r="BN1480" i="9"/>
  <c r="BN1469" i="9"/>
  <c r="BM1466" i="9"/>
  <c r="BP1464" i="9"/>
  <c r="BP1461" i="9"/>
  <c r="BN1460" i="9"/>
  <c r="BO1460" i="9"/>
  <c r="BM1460" i="9"/>
  <c r="BN1456" i="9"/>
  <c r="BP1454" i="9"/>
  <c r="BM1451" i="9"/>
  <c r="BO1449" i="9"/>
  <c r="BL1446" i="9"/>
  <c r="BN1444" i="9"/>
  <c r="BL1439" i="9"/>
  <c r="BM1439" i="9"/>
  <c r="BP1431" i="9"/>
  <c r="BO1431" i="9"/>
  <c r="BL1419" i="9"/>
  <c r="BM1419" i="9"/>
  <c r="BO1419" i="9"/>
  <c r="BP1404" i="9"/>
  <c r="BL1299" i="9"/>
  <c r="BM1299" i="9"/>
  <c r="BN1299" i="9"/>
  <c r="BO1299" i="9"/>
  <c r="BP1299" i="9"/>
  <c r="BL1279" i="9"/>
  <c r="BM1279" i="9"/>
  <c r="BN1279" i="9"/>
  <c r="BO1279" i="9"/>
  <c r="BP1279" i="9"/>
  <c r="BM1425" i="9"/>
  <c r="BO1421" i="9"/>
  <c r="BM1420" i="9"/>
  <c r="BO1416" i="9"/>
  <c r="BM1415" i="9"/>
  <c r="BO1411" i="9"/>
  <c r="BM1410" i="9"/>
  <c r="BO1406" i="9"/>
  <c r="BM1405" i="9"/>
  <c r="BO1401" i="9"/>
  <c r="BM1400" i="9"/>
  <c r="BO1396" i="9"/>
  <c r="BM1395" i="9"/>
  <c r="BO1391" i="9"/>
  <c r="BM1390" i="9"/>
  <c r="BO1386" i="9"/>
  <c r="BM1385" i="9"/>
  <c r="BO1381" i="9"/>
  <c r="BM1380" i="9"/>
  <c r="BO1376" i="9"/>
  <c r="BM1375" i="9"/>
  <c r="BO1371" i="9"/>
  <c r="BM1370" i="9"/>
  <c r="BO1366" i="9"/>
  <c r="BM1365" i="9"/>
  <c r="BO1361" i="9"/>
  <c r="BM1360" i="9"/>
  <c r="BO1356" i="9"/>
  <c r="BM1355" i="9"/>
  <c r="BO1351" i="9"/>
  <c r="BM1350" i="9"/>
  <c r="BO1346" i="9"/>
  <c r="BM1345" i="9"/>
  <c r="BO1341" i="9"/>
  <c r="BM1340" i="9"/>
  <c r="BO1336" i="9"/>
  <c r="BM1335" i="9"/>
  <c r="BO1331" i="9"/>
  <c r="BM1330" i="9"/>
  <c r="BO1326" i="9"/>
  <c r="BM1325" i="9"/>
  <c r="BO1321" i="9"/>
  <c r="BM1320" i="9"/>
  <c r="BO1316" i="9"/>
  <c r="BM1315" i="9"/>
  <c r="BO1311" i="9"/>
  <c r="BM1310" i="9"/>
  <c r="BO1306" i="9"/>
  <c r="BM1305" i="9"/>
  <c r="BO1301" i="9"/>
  <c r="BO1296" i="9"/>
  <c r="BO1291" i="9"/>
  <c r="BO1286" i="9"/>
  <c r="BO1281" i="9"/>
  <c r="BO1276" i="9"/>
  <c r="BO1271" i="9"/>
  <c r="BO1266" i="9"/>
  <c r="BO1261" i="9"/>
  <c r="BO1256" i="9"/>
  <c r="BN1254" i="9"/>
  <c r="BP1254" i="9"/>
  <c r="BL1220" i="9"/>
  <c r="BM1220" i="9"/>
  <c r="BP1220" i="9"/>
  <c r="BN1216" i="9"/>
  <c r="BO1216" i="9"/>
  <c r="BM1216" i="9"/>
  <c r="BL1190" i="9"/>
  <c r="BM1190" i="9"/>
  <c r="BN1190" i="9"/>
  <c r="BO1190" i="9"/>
  <c r="BP1190" i="9"/>
  <c r="BL1176" i="9"/>
  <c r="BM1176" i="9"/>
  <c r="BN1176" i="9"/>
  <c r="BO1176" i="9"/>
  <c r="BP1176" i="9"/>
  <c r="BL1151" i="9"/>
  <c r="BM1151" i="9"/>
  <c r="BN1151" i="9"/>
  <c r="BO1151" i="9"/>
  <c r="BP1151" i="9"/>
  <c r="BM1121" i="9"/>
  <c r="BN1121" i="9"/>
  <c r="BO1121" i="9"/>
  <c r="BP1121" i="9"/>
  <c r="BL1121" i="9"/>
  <c r="BP1207" i="9"/>
  <c r="BL1207" i="9"/>
  <c r="BO1207" i="9"/>
  <c r="BL1200" i="9"/>
  <c r="BM1200" i="9"/>
  <c r="BP1200" i="9"/>
  <c r="BL1421" i="9"/>
  <c r="BL1416" i="9"/>
  <c r="BL1411" i="9"/>
  <c r="BL1406" i="9"/>
  <c r="BL1401" i="9"/>
  <c r="BL1396" i="9"/>
  <c r="BL1391" i="9"/>
  <c r="BL1386" i="9"/>
  <c r="BL1381" i="9"/>
  <c r="BL1376" i="9"/>
  <c r="BL1371" i="9"/>
  <c r="BL1366" i="9"/>
  <c r="BL1361" i="9"/>
  <c r="BL1356" i="9"/>
  <c r="BL1351" i="9"/>
  <c r="BL1346" i="9"/>
  <c r="BL1341" i="9"/>
  <c r="BL1336" i="9"/>
  <c r="BL1331" i="9"/>
  <c r="BL1326" i="9"/>
  <c r="BL1321" i="9"/>
  <c r="BL1316" i="9"/>
  <c r="BL1311" i="9"/>
  <c r="BL1306" i="9"/>
  <c r="BL1301" i="9"/>
  <c r="BP1298" i="9"/>
  <c r="BL1296" i="9"/>
  <c r="BP1293" i="9"/>
  <c r="BL1291" i="9"/>
  <c r="BP1288" i="9"/>
  <c r="BL1286" i="9"/>
  <c r="BP1283" i="9"/>
  <c r="BL1281" i="9"/>
  <c r="BP1278" i="9"/>
  <c r="BL1276" i="9"/>
  <c r="BP1273" i="9"/>
  <c r="BL1271" i="9"/>
  <c r="BP1268" i="9"/>
  <c r="BL1266" i="9"/>
  <c r="BP1263" i="9"/>
  <c r="BN1262" i="9"/>
  <c r="BL1261" i="9"/>
  <c r="BP1258" i="9"/>
  <c r="BN1257" i="9"/>
  <c r="BL1256" i="9"/>
  <c r="BN1250" i="9"/>
  <c r="BN1247" i="9"/>
  <c r="BN1242" i="9"/>
  <c r="BN1237" i="9"/>
  <c r="BP1222" i="9"/>
  <c r="BL1222" i="9"/>
  <c r="BO1222" i="9"/>
  <c r="BL1215" i="9"/>
  <c r="BM1215" i="9"/>
  <c r="BP1215" i="9"/>
  <c r="BN1211" i="9"/>
  <c r="BO1211" i="9"/>
  <c r="BM1211" i="9"/>
  <c r="BP1206" i="9"/>
  <c r="BN1197" i="9"/>
  <c r="BL1195" i="9"/>
  <c r="BM1195" i="9"/>
  <c r="BP1195" i="9"/>
  <c r="BL1154" i="9"/>
  <c r="BM1154" i="9"/>
  <c r="BN1154" i="9"/>
  <c r="BO1154" i="9"/>
  <c r="BP1154" i="9"/>
  <c r="BO1298" i="9"/>
  <c r="BO1293" i="9"/>
  <c r="BO1288" i="9"/>
  <c r="BO1283" i="9"/>
  <c r="BO1278" i="9"/>
  <c r="BO1273" i="9"/>
  <c r="BO1268" i="9"/>
  <c r="BO1263" i="9"/>
  <c r="BO1258" i="9"/>
  <c r="BN1249" i="9"/>
  <c r="BP1249" i="9"/>
  <c r="BN1244" i="9"/>
  <c r="BP1244" i="9"/>
  <c r="BN1239" i="9"/>
  <c r="BP1239" i="9"/>
  <c r="BN1234" i="9"/>
  <c r="BP1234" i="9"/>
  <c r="BN1229" i="9"/>
  <c r="BP1229" i="9"/>
  <c r="BO1210" i="9"/>
  <c r="BN1293" i="9"/>
  <c r="BN1288" i="9"/>
  <c r="BN1283" i="9"/>
  <c r="BN1278" i="9"/>
  <c r="BN1273" i="9"/>
  <c r="BN1268" i="9"/>
  <c r="BN1263" i="9"/>
  <c r="BN1258" i="9"/>
  <c r="BO1254" i="9"/>
  <c r="BO1245" i="9"/>
  <c r="BO1240" i="9"/>
  <c r="BO1235" i="9"/>
  <c r="BO1230" i="9"/>
  <c r="BP1202" i="9"/>
  <c r="BL1202" i="9"/>
  <c r="BO1202" i="9"/>
  <c r="BO1158" i="9"/>
  <c r="BL1158" i="9"/>
  <c r="BM1158" i="9"/>
  <c r="BN1158" i="9"/>
  <c r="BP1158" i="9"/>
  <c r="BL1253" i="9"/>
  <c r="BN1253" i="9"/>
  <c r="BP1217" i="9"/>
  <c r="BL1217" i="9"/>
  <c r="BO1217" i="9"/>
  <c r="BL1210" i="9"/>
  <c r="BM1210" i="9"/>
  <c r="BP1210" i="9"/>
  <c r="BN1206" i="9"/>
  <c r="BO1206" i="9"/>
  <c r="BM1206" i="9"/>
  <c r="BP1197" i="9"/>
  <c r="BL1197" i="9"/>
  <c r="BO1197" i="9"/>
  <c r="BM1162" i="9"/>
  <c r="BN1162" i="9"/>
  <c r="BO1162" i="9"/>
  <c r="BP1162" i="9"/>
  <c r="BL1162" i="9"/>
  <c r="BP1290" i="9"/>
  <c r="BP1285" i="9"/>
  <c r="BP1280" i="9"/>
  <c r="BP1275" i="9"/>
  <c r="BP1270" i="9"/>
  <c r="BP1265" i="9"/>
  <c r="BP1260" i="9"/>
  <c r="BP1255" i="9"/>
  <c r="BL1254" i="9"/>
  <c r="BM1225" i="9"/>
  <c r="BP1225" i="9"/>
  <c r="BN1221" i="9"/>
  <c r="BO1221" i="9"/>
  <c r="BM1221" i="9"/>
  <c r="BP1216" i="9"/>
  <c r="BO1205" i="9"/>
  <c r="BL1180" i="9"/>
  <c r="BM1180" i="9"/>
  <c r="BN1180" i="9"/>
  <c r="BO1180" i="9"/>
  <c r="BP1180" i="9"/>
  <c r="BO1123" i="9"/>
  <c r="BL1123" i="9"/>
  <c r="BM1123" i="9"/>
  <c r="BN1123" i="9"/>
  <c r="BP1123" i="9"/>
  <c r="BM1112" i="9"/>
  <c r="BO1112" i="9"/>
  <c r="BN1112" i="9"/>
  <c r="BP1112" i="9"/>
  <c r="BL1112" i="9"/>
  <c r="BO1425" i="9"/>
  <c r="BO1420" i="9"/>
  <c r="BO1415" i="9"/>
  <c r="BO1410" i="9"/>
  <c r="BO1405" i="9"/>
  <c r="BO1400" i="9"/>
  <c r="BO1395" i="9"/>
  <c r="BO1390" i="9"/>
  <c r="BO1385" i="9"/>
  <c r="BO1380" i="9"/>
  <c r="BO1375" i="9"/>
  <c r="BO1370" i="9"/>
  <c r="BO1365" i="9"/>
  <c r="BO1360" i="9"/>
  <c r="BO1355" i="9"/>
  <c r="BO1350" i="9"/>
  <c r="BO1345" i="9"/>
  <c r="BO1340" i="9"/>
  <c r="BO1335" i="9"/>
  <c r="BO1330" i="9"/>
  <c r="BO1325" i="9"/>
  <c r="BO1320" i="9"/>
  <c r="BO1315" i="9"/>
  <c r="BO1310" i="9"/>
  <c r="BO1305" i="9"/>
  <c r="BO1300" i="9"/>
  <c r="BO1295" i="9"/>
  <c r="BO1290" i="9"/>
  <c r="BO1285" i="9"/>
  <c r="BO1280" i="9"/>
  <c r="BO1275" i="9"/>
  <c r="BO1270" i="9"/>
  <c r="BO1265" i="9"/>
  <c r="BO1260" i="9"/>
  <c r="BO1255" i="9"/>
  <c r="BP1246" i="9"/>
  <c r="BP1241" i="9"/>
  <c r="BP1236" i="9"/>
  <c r="BP1231" i="9"/>
  <c r="BO1220" i="9"/>
  <c r="BL1216" i="9"/>
  <c r="BN1207" i="9"/>
  <c r="BO1249" i="9"/>
  <c r="BN1246" i="9"/>
  <c r="BM1245" i="9"/>
  <c r="BP1245" i="9"/>
  <c r="BN1241" i="9"/>
  <c r="BM1240" i="9"/>
  <c r="BP1240" i="9"/>
  <c r="BM1235" i="9"/>
  <c r="BP1235" i="9"/>
  <c r="BM1230" i="9"/>
  <c r="BP1230" i="9"/>
  <c r="BN1220" i="9"/>
  <c r="BP1212" i="9"/>
  <c r="BL1212" i="9"/>
  <c r="BO1212" i="9"/>
  <c r="BM1207" i="9"/>
  <c r="BL1205" i="9"/>
  <c r="BM1205" i="9"/>
  <c r="BP1205" i="9"/>
  <c r="BN1201" i="9"/>
  <c r="BO1201" i="9"/>
  <c r="BM1201" i="9"/>
  <c r="BL1185" i="9"/>
  <c r="BM1185" i="9"/>
  <c r="BN1185" i="9"/>
  <c r="BO1185" i="9"/>
  <c r="BP1185" i="9"/>
  <c r="BO1138" i="9"/>
  <c r="BL1138" i="9"/>
  <c r="BM1138" i="9"/>
  <c r="BN1138" i="9"/>
  <c r="BP1138" i="9"/>
  <c r="BM1196" i="9"/>
  <c r="BO1192" i="9"/>
  <c r="BM1191" i="9"/>
  <c r="BO1187" i="9"/>
  <c r="BM1186" i="9"/>
  <c r="BO1182" i="9"/>
  <c r="BM1181" i="9"/>
  <c r="BO1177" i="9"/>
  <c r="BP1174" i="9"/>
  <c r="BM1173" i="9"/>
  <c r="BP1163" i="9"/>
  <c r="BO1152" i="9"/>
  <c r="BP1149" i="9"/>
  <c r="BM1148" i="9"/>
  <c r="BM1132" i="9"/>
  <c r="BO1132" i="9"/>
  <c r="BM1118" i="9"/>
  <c r="BL1046" i="9"/>
  <c r="BM1046" i="9"/>
  <c r="BN1046" i="9"/>
  <c r="BO1046" i="9"/>
  <c r="BP1046" i="9"/>
  <c r="BO966" i="9"/>
  <c r="BM966" i="9"/>
  <c r="BN966" i="9"/>
  <c r="BP966" i="9"/>
  <c r="BL966" i="9"/>
  <c r="BL1071" i="9"/>
  <c r="BM1071" i="9"/>
  <c r="BN1071" i="9"/>
  <c r="BO1071" i="9"/>
  <c r="BL1031" i="9"/>
  <c r="BM1031" i="9"/>
  <c r="BN1031" i="9"/>
  <c r="BO1031" i="9"/>
  <c r="BP1031" i="9"/>
  <c r="BL1016" i="9"/>
  <c r="BM1016" i="9"/>
  <c r="BN1016" i="9"/>
  <c r="BO1016" i="9"/>
  <c r="BP1016" i="9"/>
  <c r="BM1002" i="9"/>
  <c r="BN1002" i="9"/>
  <c r="BO1002" i="9"/>
  <c r="BP1002" i="9"/>
  <c r="BL1002" i="9"/>
  <c r="BO998" i="9"/>
  <c r="BL998" i="9"/>
  <c r="BM998" i="9"/>
  <c r="BN998" i="9"/>
  <c r="BP998" i="9"/>
  <c r="BN1248" i="9"/>
  <c r="BN1243" i="9"/>
  <c r="BN1238" i="9"/>
  <c r="BN1233" i="9"/>
  <c r="BN1228" i="9"/>
  <c r="BP1224" i="9"/>
  <c r="BN1223" i="9"/>
  <c r="BP1219" i="9"/>
  <c r="BN1218" i="9"/>
  <c r="BP1214" i="9"/>
  <c r="BN1213" i="9"/>
  <c r="BP1209" i="9"/>
  <c r="BN1208" i="9"/>
  <c r="BP1204" i="9"/>
  <c r="BN1203" i="9"/>
  <c r="BP1199" i="9"/>
  <c r="BN1198" i="9"/>
  <c r="BP1194" i="9"/>
  <c r="BN1193" i="9"/>
  <c r="BL1192" i="9"/>
  <c r="BP1189" i="9"/>
  <c r="BN1188" i="9"/>
  <c r="BL1187" i="9"/>
  <c r="BP1184" i="9"/>
  <c r="BN1183" i="9"/>
  <c r="BL1182" i="9"/>
  <c r="BP1179" i="9"/>
  <c r="BN1178" i="9"/>
  <c r="BM1174" i="9"/>
  <c r="BN1171" i="9"/>
  <c r="BN1167" i="9"/>
  <c r="BO1164" i="9"/>
  <c r="BL1163" i="9"/>
  <c r="BP1161" i="9"/>
  <c r="BP1157" i="9"/>
  <c r="BN1153" i="9"/>
  <c r="BM1149" i="9"/>
  <c r="BN1146" i="9"/>
  <c r="BP1143" i="9"/>
  <c r="BP1137" i="9"/>
  <c r="BN1131" i="9"/>
  <c r="BN1128" i="9"/>
  <c r="BM1127" i="9"/>
  <c r="BO1127" i="9"/>
  <c r="BN1122" i="9"/>
  <c r="BL1116" i="9"/>
  <c r="BM1113" i="9"/>
  <c r="BP1111" i="9"/>
  <c r="BM1107" i="9"/>
  <c r="BO1107" i="9"/>
  <c r="BP1086" i="9"/>
  <c r="BL1076" i="9"/>
  <c r="BM1076" i="9"/>
  <c r="BN1076" i="9"/>
  <c r="BO1076" i="9"/>
  <c r="BL1051" i="9"/>
  <c r="BM1051" i="9"/>
  <c r="BN1051" i="9"/>
  <c r="BO1051" i="9"/>
  <c r="BM1171" i="9"/>
  <c r="BL1167" i="9"/>
  <c r="BM1146" i="9"/>
  <c r="BM1142" i="9"/>
  <c r="BO1142" i="9"/>
  <c r="BL1036" i="9"/>
  <c r="BM1036" i="9"/>
  <c r="BN1036" i="9"/>
  <c r="BO1036" i="9"/>
  <c r="BP1036" i="9"/>
  <c r="BP1172" i="9"/>
  <c r="BN1168" i="9"/>
  <c r="BN1157" i="9"/>
  <c r="BL1153" i="9"/>
  <c r="BP1147" i="9"/>
  <c r="BM1143" i="9"/>
  <c r="BP1141" i="9"/>
  <c r="BL1128" i="9"/>
  <c r="BO1126" i="9"/>
  <c r="BL1081" i="9"/>
  <c r="BM1081" i="9"/>
  <c r="BO1081" i="9"/>
  <c r="BL1056" i="9"/>
  <c r="BM1056" i="9"/>
  <c r="BN1056" i="9"/>
  <c r="BO1056" i="9"/>
  <c r="BL1021" i="9"/>
  <c r="BM1021" i="9"/>
  <c r="BN1021" i="9"/>
  <c r="BO1021" i="9"/>
  <c r="BP1021" i="9"/>
  <c r="BM1122" i="9"/>
  <c r="BO1122" i="9"/>
  <c r="BL1086" i="9"/>
  <c r="BM1086" i="9"/>
  <c r="BO1086" i="9"/>
  <c r="BM1137" i="9"/>
  <c r="BO1137" i="9"/>
  <c r="BM1111" i="9"/>
  <c r="BO1111" i="9"/>
  <c r="BL1091" i="9"/>
  <c r="BM1091" i="9"/>
  <c r="BO1091" i="9"/>
  <c r="BL1061" i="9"/>
  <c r="BM1061" i="9"/>
  <c r="BN1061" i="9"/>
  <c r="BO1061" i="9"/>
  <c r="BL1041" i="9"/>
  <c r="BM1041" i="9"/>
  <c r="BN1041" i="9"/>
  <c r="BO1041" i="9"/>
  <c r="BP1041" i="9"/>
  <c r="BO1196" i="9"/>
  <c r="BO1191" i="9"/>
  <c r="BO1186" i="9"/>
  <c r="BO1181" i="9"/>
  <c r="BP1173" i="9"/>
  <c r="BL1172" i="9"/>
  <c r="BP1148" i="9"/>
  <c r="BL1147" i="9"/>
  <c r="BL1141" i="9"/>
  <c r="BL1132" i="9"/>
  <c r="BP1118" i="9"/>
  <c r="BM1106" i="9"/>
  <c r="BO1106" i="9"/>
  <c r="BM1101" i="9"/>
  <c r="BO1101" i="9"/>
  <c r="BM1096" i="9"/>
  <c r="BO1096" i="9"/>
  <c r="BL1026" i="9"/>
  <c r="BM1026" i="9"/>
  <c r="BN1026" i="9"/>
  <c r="BO1026" i="9"/>
  <c r="BP1026" i="9"/>
  <c r="BP1177" i="9"/>
  <c r="BN1173" i="9"/>
  <c r="BP1152" i="9"/>
  <c r="BN1148" i="9"/>
  <c r="BM1117" i="9"/>
  <c r="BO1117" i="9"/>
  <c r="BP1071" i="9"/>
  <c r="BL1066" i="9"/>
  <c r="BM1066" i="9"/>
  <c r="BN1066" i="9"/>
  <c r="BO1066" i="9"/>
  <c r="BL994" i="9"/>
  <c r="BM994" i="9"/>
  <c r="BN994" i="9"/>
  <c r="BO994" i="9"/>
  <c r="BP994" i="9"/>
  <c r="BL991" i="9"/>
  <c r="BM991" i="9"/>
  <c r="BN991" i="9"/>
  <c r="BO991" i="9"/>
  <c r="BP991" i="9"/>
  <c r="BM951" i="9"/>
  <c r="BN951" i="9"/>
  <c r="BO951" i="9"/>
  <c r="BP951" i="9"/>
  <c r="BL911" i="9"/>
  <c r="BM911" i="9"/>
  <c r="BN911" i="9"/>
  <c r="BO911" i="9"/>
  <c r="BP911" i="9"/>
  <c r="BL892" i="9"/>
  <c r="BM892" i="9"/>
  <c r="BN892" i="9"/>
  <c r="BO892" i="9"/>
  <c r="BP892" i="9"/>
  <c r="BL926" i="9"/>
  <c r="BM926" i="9"/>
  <c r="BN926" i="9"/>
  <c r="BO926" i="9"/>
  <c r="BP926" i="9"/>
  <c r="BL907" i="9"/>
  <c r="BM907" i="9"/>
  <c r="BN907" i="9"/>
  <c r="BO907" i="9"/>
  <c r="BP907" i="9"/>
  <c r="BM941" i="9"/>
  <c r="BN941" i="9"/>
  <c r="BO941" i="9"/>
  <c r="BP941" i="9"/>
  <c r="BL922" i="9"/>
  <c r="BM922" i="9"/>
  <c r="BN922" i="9"/>
  <c r="BO922" i="9"/>
  <c r="BP922" i="9"/>
  <c r="BL891" i="9"/>
  <c r="BM891" i="9"/>
  <c r="BN891" i="9"/>
  <c r="BO891" i="9"/>
  <c r="BP891" i="9"/>
  <c r="BL887" i="9"/>
  <c r="BM887" i="9"/>
  <c r="BN887" i="9"/>
  <c r="BO887" i="9"/>
  <c r="BP887" i="9"/>
  <c r="BL854" i="9"/>
  <c r="BM854" i="9"/>
  <c r="BN854" i="9"/>
  <c r="BO854" i="9"/>
  <c r="BP854" i="9"/>
  <c r="BN1007" i="9"/>
  <c r="BL1003" i="9"/>
  <c r="BP997" i="9"/>
  <c r="BL996" i="9"/>
  <c r="BN993" i="9"/>
  <c r="BN982" i="9"/>
  <c r="BM976" i="9"/>
  <c r="BN967" i="9"/>
  <c r="BN961" i="9"/>
  <c r="BO961" i="9"/>
  <c r="BN956" i="9"/>
  <c r="BO956" i="9"/>
  <c r="BP956" i="9"/>
  <c r="BN954" i="9"/>
  <c r="BM947" i="9"/>
  <c r="BO947" i="9"/>
  <c r="BP947" i="9"/>
  <c r="BL937" i="9"/>
  <c r="BM937" i="9"/>
  <c r="BN937" i="9"/>
  <c r="BO937" i="9"/>
  <c r="BP937" i="9"/>
  <c r="BL906" i="9"/>
  <c r="BM906" i="9"/>
  <c r="BN906" i="9"/>
  <c r="BO906" i="9"/>
  <c r="BP906" i="9"/>
  <c r="BL921" i="9"/>
  <c r="BM921" i="9"/>
  <c r="BN921" i="9"/>
  <c r="BO921" i="9"/>
  <c r="BP921" i="9"/>
  <c r="BL902" i="9"/>
  <c r="BM902" i="9"/>
  <c r="BN902" i="9"/>
  <c r="BO902" i="9"/>
  <c r="BP902" i="9"/>
  <c r="BL886" i="9"/>
  <c r="BM886" i="9"/>
  <c r="BN886" i="9"/>
  <c r="BO886" i="9"/>
  <c r="BP886" i="9"/>
  <c r="BL882" i="9"/>
  <c r="BM882" i="9"/>
  <c r="BN882" i="9"/>
  <c r="BO882" i="9"/>
  <c r="BP882" i="9"/>
  <c r="BL869" i="9"/>
  <c r="BM869" i="9"/>
  <c r="BN869" i="9"/>
  <c r="BO869" i="9"/>
  <c r="BP869" i="9"/>
  <c r="BN847" i="9"/>
  <c r="BP847" i="9"/>
  <c r="BL847" i="9"/>
  <c r="BM847" i="9"/>
  <c r="BO847" i="9"/>
  <c r="BP1012" i="9"/>
  <c r="BN1008" i="9"/>
  <c r="BN997" i="9"/>
  <c r="BL993" i="9"/>
  <c r="BP987" i="9"/>
  <c r="BN983" i="9"/>
  <c r="BP977" i="9"/>
  <c r="BO974" i="9"/>
  <c r="BL936" i="9"/>
  <c r="BM936" i="9"/>
  <c r="BN936" i="9"/>
  <c r="BO936" i="9"/>
  <c r="BP936" i="9"/>
  <c r="BL917" i="9"/>
  <c r="BM917" i="9"/>
  <c r="BN917" i="9"/>
  <c r="BO917" i="9"/>
  <c r="BP917" i="9"/>
  <c r="BO1012" i="9"/>
  <c r="BM1008" i="9"/>
  <c r="BO987" i="9"/>
  <c r="BM983" i="9"/>
  <c r="BO977" i="9"/>
  <c r="BN974" i="9"/>
  <c r="BM946" i="9"/>
  <c r="BN946" i="9"/>
  <c r="BO946" i="9"/>
  <c r="BP946" i="9"/>
  <c r="BL932" i="9"/>
  <c r="BM932" i="9"/>
  <c r="BN932" i="9"/>
  <c r="BO932" i="9"/>
  <c r="BP932" i="9"/>
  <c r="BL901" i="9"/>
  <c r="BM901" i="9"/>
  <c r="BN901" i="9"/>
  <c r="BO901" i="9"/>
  <c r="BP901" i="9"/>
  <c r="BL881" i="9"/>
  <c r="BM881" i="9"/>
  <c r="BN881" i="9"/>
  <c r="BO881" i="9"/>
  <c r="BP881" i="9"/>
  <c r="BL877" i="9"/>
  <c r="BM877" i="9"/>
  <c r="BN877" i="9"/>
  <c r="BO877" i="9"/>
  <c r="BP877" i="9"/>
  <c r="BL856" i="9"/>
  <c r="BN856" i="9"/>
  <c r="BO856" i="9"/>
  <c r="BP856" i="9"/>
  <c r="BM856" i="9"/>
  <c r="BO1102" i="9"/>
  <c r="BO1097" i="9"/>
  <c r="BO1092" i="9"/>
  <c r="BO1087" i="9"/>
  <c r="BO1082" i="9"/>
  <c r="BO1077" i="9"/>
  <c r="BO1072" i="9"/>
  <c r="BO1067" i="9"/>
  <c r="BO1062" i="9"/>
  <c r="BO1057" i="9"/>
  <c r="BO1052" i="9"/>
  <c r="BO1047" i="9"/>
  <c r="BO1042" i="9"/>
  <c r="BO1037" i="9"/>
  <c r="BO1032" i="9"/>
  <c r="BO1027" i="9"/>
  <c r="BO1022" i="9"/>
  <c r="BO1017" i="9"/>
  <c r="BN1012" i="9"/>
  <c r="BO1009" i="9"/>
  <c r="BL1008" i="9"/>
  <c r="BP1006" i="9"/>
  <c r="BN987" i="9"/>
  <c r="BO984" i="9"/>
  <c r="BL983" i="9"/>
  <c r="BP981" i="9"/>
  <c r="BN977" i="9"/>
  <c r="BM974" i="9"/>
  <c r="BP969" i="9"/>
  <c r="BM952" i="9"/>
  <c r="BO952" i="9"/>
  <c r="BP952" i="9"/>
  <c r="BL916" i="9"/>
  <c r="BM916" i="9"/>
  <c r="BN916" i="9"/>
  <c r="BO916" i="9"/>
  <c r="BP916" i="9"/>
  <c r="BL897" i="9"/>
  <c r="BM897" i="9"/>
  <c r="BN897" i="9"/>
  <c r="BO897" i="9"/>
  <c r="BP897" i="9"/>
  <c r="BL829" i="9"/>
  <c r="BN829" i="9"/>
  <c r="BP829" i="9"/>
  <c r="BM829" i="9"/>
  <c r="BO829" i="9"/>
  <c r="BP1013" i="9"/>
  <c r="BL1012" i="9"/>
  <c r="BP988" i="9"/>
  <c r="BL987" i="9"/>
  <c r="BL977" i="9"/>
  <c r="BP972" i="9"/>
  <c r="BO969" i="9"/>
  <c r="BM962" i="9"/>
  <c r="BP962" i="9"/>
  <c r="BL951" i="9"/>
  <c r="BL931" i="9"/>
  <c r="BM931" i="9"/>
  <c r="BN931" i="9"/>
  <c r="BO931" i="9"/>
  <c r="BP931" i="9"/>
  <c r="BL912" i="9"/>
  <c r="BM912" i="9"/>
  <c r="BN912" i="9"/>
  <c r="BO912" i="9"/>
  <c r="BP912" i="9"/>
  <c r="BL866" i="9"/>
  <c r="BP866" i="9"/>
  <c r="BM866" i="9"/>
  <c r="BN866" i="9"/>
  <c r="BO866" i="9"/>
  <c r="BN1013" i="9"/>
  <c r="BP992" i="9"/>
  <c r="BN988" i="9"/>
  <c r="BO972" i="9"/>
  <c r="BP961" i="9"/>
  <c r="BM957" i="9"/>
  <c r="BP957" i="9"/>
  <c r="BM942" i="9"/>
  <c r="BO942" i="9"/>
  <c r="BP942" i="9"/>
  <c r="BL927" i="9"/>
  <c r="BM927" i="9"/>
  <c r="BN927" i="9"/>
  <c r="BO927" i="9"/>
  <c r="BP927" i="9"/>
  <c r="BL896" i="9"/>
  <c r="BM896" i="9"/>
  <c r="BN896" i="9"/>
  <c r="BO896" i="9"/>
  <c r="BP896" i="9"/>
  <c r="BM780" i="9"/>
  <c r="BL780" i="9"/>
  <c r="BN780" i="9"/>
  <c r="BO780" i="9"/>
  <c r="BP780" i="9"/>
  <c r="BN904" i="9"/>
  <c r="BN899" i="9"/>
  <c r="BN894" i="9"/>
  <c r="BN889" i="9"/>
  <c r="BN884" i="9"/>
  <c r="BN879" i="9"/>
  <c r="BO875" i="9"/>
  <c r="BN871" i="9"/>
  <c r="BO857" i="9"/>
  <c r="BL850" i="9"/>
  <c r="BM850" i="9"/>
  <c r="BN850" i="9"/>
  <c r="BL841" i="9"/>
  <c r="BN841" i="9"/>
  <c r="BO841" i="9"/>
  <c r="BP841" i="9"/>
  <c r="BL835" i="9"/>
  <c r="BM835" i="9"/>
  <c r="BN835" i="9"/>
  <c r="BP835" i="9"/>
  <c r="BL806" i="9"/>
  <c r="BM806" i="9"/>
  <c r="BN806" i="9"/>
  <c r="BO806" i="9"/>
  <c r="BP806" i="9"/>
  <c r="BO801" i="9"/>
  <c r="BL801" i="9"/>
  <c r="BM801" i="9"/>
  <c r="BN801" i="9"/>
  <c r="BP801" i="9"/>
  <c r="BL811" i="9"/>
  <c r="BM811" i="9"/>
  <c r="BN811" i="9"/>
  <c r="BO811" i="9"/>
  <c r="BP811" i="9"/>
  <c r="BL805" i="9"/>
  <c r="BM805" i="9"/>
  <c r="BN805" i="9"/>
  <c r="BO805" i="9"/>
  <c r="BP805" i="9"/>
  <c r="BM795" i="9"/>
  <c r="BN795" i="9"/>
  <c r="BO795" i="9"/>
  <c r="BP795" i="9"/>
  <c r="BO791" i="9"/>
  <c r="BL791" i="9"/>
  <c r="BM791" i="9"/>
  <c r="BN791" i="9"/>
  <c r="BP791" i="9"/>
  <c r="BL889" i="9"/>
  <c r="BL884" i="9"/>
  <c r="BL879" i="9"/>
  <c r="BO876" i="9"/>
  <c r="BL875" i="9"/>
  <c r="BO872" i="9"/>
  <c r="BL871" i="9"/>
  <c r="BL861" i="9"/>
  <c r="BO861" i="9"/>
  <c r="BP861" i="9"/>
  <c r="BN852" i="9"/>
  <c r="BP852" i="9"/>
  <c r="BO834" i="9"/>
  <c r="BL831" i="9"/>
  <c r="BN831" i="9"/>
  <c r="BO831" i="9"/>
  <c r="BP831" i="9"/>
  <c r="BL816" i="9"/>
  <c r="BM816" i="9"/>
  <c r="BN816" i="9"/>
  <c r="BO816" i="9"/>
  <c r="BP816" i="9"/>
  <c r="BL810" i="9"/>
  <c r="BM810" i="9"/>
  <c r="BN810" i="9"/>
  <c r="BO810" i="9"/>
  <c r="BP810" i="9"/>
  <c r="BN876" i="9"/>
  <c r="BP873" i="9"/>
  <c r="BN872" i="9"/>
  <c r="BL868" i="9"/>
  <c r="BL865" i="9"/>
  <c r="BL855" i="9"/>
  <c r="BM855" i="9"/>
  <c r="BN855" i="9"/>
  <c r="BN849" i="9"/>
  <c r="BL846" i="9"/>
  <c r="BN846" i="9"/>
  <c r="BO846" i="9"/>
  <c r="BP846" i="9"/>
  <c r="BN837" i="9"/>
  <c r="BP837" i="9"/>
  <c r="BL821" i="9"/>
  <c r="BM821" i="9"/>
  <c r="BN821" i="9"/>
  <c r="BO821" i="9"/>
  <c r="BP821" i="9"/>
  <c r="BL815" i="9"/>
  <c r="BM815" i="9"/>
  <c r="BN815" i="9"/>
  <c r="BO815" i="9"/>
  <c r="BP815" i="9"/>
  <c r="BM876" i="9"/>
  <c r="BO873" i="9"/>
  <c r="BL840" i="9"/>
  <c r="BM840" i="9"/>
  <c r="BN840" i="9"/>
  <c r="BL826" i="9"/>
  <c r="BM826" i="9"/>
  <c r="BN826" i="9"/>
  <c r="BO826" i="9"/>
  <c r="BP826" i="9"/>
  <c r="BL820" i="9"/>
  <c r="BM820" i="9"/>
  <c r="BN820" i="9"/>
  <c r="BO820" i="9"/>
  <c r="BP820" i="9"/>
  <c r="BM745" i="9"/>
  <c r="BN745" i="9"/>
  <c r="BO745" i="9"/>
  <c r="BP745" i="9"/>
  <c r="BN857" i="9"/>
  <c r="BP857" i="9"/>
  <c r="BL834" i="9"/>
  <c r="BN834" i="9"/>
  <c r="BL830" i="9"/>
  <c r="BM830" i="9"/>
  <c r="BN830" i="9"/>
  <c r="BP830" i="9"/>
  <c r="BL825" i="9"/>
  <c r="BM825" i="9"/>
  <c r="BN825" i="9"/>
  <c r="BO825" i="9"/>
  <c r="BP825" i="9"/>
  <c r="BO751" i="9"/>
  <c r="BL751" i="9"/>
  <c r="BM751" i="9"/>
  <c r="BN751" i="9"/>
  <c r="BP751" i="9"/>
  <c r="BO741" i="9"/>
  <c r="BL741" i="9"/>
  <c r="BM741" i="9"/>
  <c r="BN741" i="9"/>
  <c r="BP741" i="9"/>
  <c r="BM730" i="9"/>
  <c r="BL730" i="9"/>
  <c r="BN730" i="9"/>
  <c r="BO730" i="9"/>
  <c r="BP730" i="9"/>
  <c r="BP874" i="9"/>
  <c r="BM873" i="9"/>
  <c r="BP870" i="9"/>
  <c r="BL860" i="9"/>
  <c r="BM860" i="9"/>
  <c r="BN860" i="9"/>
  <c r="BL851" i="9"/>
  <c r="BN851" i="9"/>
  <c r="BO851" i="9"/>
  <c r="BP851" i="9"/>
  <c r="BN842" i="9"/>
  <c r="BP842" i="9"/>
  <c r="BO839" i="9"/>
  <c r="BO776" i="9"/>
  <c r="BL776" i="9"/>
  <c r="BM776" i="9"/>
  <c r="BN776" i="9"/>
  <c r="BP776" i="9"/>
  <c r="BM770" i="9"/>
  <c r="BN770" i="9"/>
  <c r="BO770" i="9"/>
  <c r="BP770" i="9"/>
  <c r="BO874" i="9"/>
  <c r="BO870" i="9"/>
  <c r="BP867" i="9"/>
  <c r="BP864" i="9"/>
  <c r="BP859" i="9"/>
  <c r="BO852" i="9"/>
  <c r="BP850" i="9"/>
  <c r="BL845" i="9"/>
  <c r="BM845" i="9"/>
  <c r="BN845" i="9"/>
  <c r="BM841" i="9"/>
  <c r="BN839" i="9"/>
  <c r="BL836" i="9"/>
  <c r="BN836" i="9"/>
  <c r="BO836" i="9"/>
  <c r="BP836" i="9"/>
  <c r="BO766" i="9"/>
  <c r="BL766" i="9"/>
  <c r="BM766" i="9"/>
  <c r="BN766" i="9"/>
  <c r="BP766" i="9"/>
  <c r="BN832" i="9"/>
  <c r="BP832" i="9"/>
  <c r="BL832" i="9"/>
  <c r="BM755" i="9"/>
  <c r="BL755" i="9"/>
  <c r="BN755" i="9"/>
  <c r="BO755" i="9"/>
  <c r="BP755" i="9"/>
  <c r="BL720" i="9"/>
  <c r="BL608" i="9"/>
  <c r="BM608" i="9"/>
  <c r="BN608" i="9"/>
  <c r="BO608" i="9"/>
  <c r="BP608" i="9"/>
  <c r="BL827" i="9"/>
  <c r="BP824" i="9"/>
  <c r="BL822" i="9"/>
  <c r="BP819" i="9"/>
  <c r="BL817" i="9"/>
  <c r="BP814" i="9"/>
  <c r="BL812" i="9"/>
  <c r="BP809" i="9"/>
  <c r="BL807" i="9"/>
  <c r="BN785" i="9"/>
  <c r="BL781" i="9"/>
  <c r="BL774" i="9"/>
  <c r="BL749" i="9"/>
  <c r="BL724" i="9"/>
  <c r="BN696" i="9"/>
  <c r="BO696" i="9"/>
  <c r="BM696" i="9"/>
  <c r="BL680" i="9"/>
  <c r="BM680" i="9"/>
  <c r="BO680" i="9"/>
  <c r="BP680" i="9"/>
  <c r="BL635" i="9"/>
  <c r="BM635" i="9"/>
  <c r="BN635" i="9"/>
  <c r="BO635" i="9"/>
  <c r="BP635" i="9"/>
  <c r="BL612" i="9"/>
  <c r="BM612" i="9"/>
  <c r="BN612" i="9"/>
  <c r="BO612" i="9"/>
  <c r="BP612" i="9"/>
  <c r="BN824" i="9"/>
  <c r="BN819" i="9"/>
  <c r="BN814" i="9"/>
  <c r="BN809" i="9"/>
  <c r="BP790" i="9"/>
  <c r="BN786" i="9"/>
  <c r="BO711" i="9"/>
  <c r="BM711" i="9"/>
  <c r="BL695" i="9"/>
  <c r="BM695" i="9"/>
  <c r="BO695" i="9"/>
  <c r="BP695" i="9"/>
  <c r="BL670" i="9"/>
  <c r="BM670" i="9"/>
  <c r="BO670" i="9"/>
  <c r="BP670" i="9"/>
  <c r="BM824" i="9"/>
  <c r="BM819" i="9"/>
  <c r="BM814" i="9"/>
  <c r="BM809" i="9"/>
  <c r="BO790" i="9"/>
  <c r="BP762" i="9"/>
  <c r="BO740" i="9"/>
  <c r="BP737" i="9"/>
  <c r="BM736" i="9"/>
  <c r="BP726" i="9"/>
  <c r="BO719" i="9"/>
  <c r="BM712" i="9"/>
  <c r="BP710" i="9"/>
  <c r="BP707" i="9"/>
  <c r="BN701" i="9"/>
  <c r="BO701" i="9"/>
  <c r="BM701" i="9"/>
  <c r="BL660" i="9"/>
  <c r="BM660" i="9"/>
  <c r="BN660" i="9"/>
  <c r="BO660" i="9"/>
  <c r="BP660" i="9"/>
  <c r="BL650" i="9"/>
  <c r="BM650" i="9"/>
  <c r="BN650" i="9"/>
  <c r="BO650" i="9"/>
  <c r="BP650" i="9"/>
  <c r="BL640" i="9"/>
  <c r="BM640" i="9"/>
  <c r="BN640" i="9"/>
  <c r="BO640" i="9"/>
  <c r="BP640" i="9"/>
  <c r="BL625" i="9"/>
  <c r="BM625" i="9"/>
  <c r="BN625" i="9"/>
  <c r="BO625" i="9"/>
  <c r="BP625" i="9"/>
  <c r="BM797" i="9"/>
  <c r="BN794" i="9"/>
  <c r="BN790" i="9"/>
  <c r="BO787" i="9"/>
  <c r="BL786" i="9"/>
  <c r="BP784" i="9"/>
  <c r="BM772" i="9"/>
  <c r="BN769" i="9"/>
  <c r="BN765" i="9"/>
  <c r="BO762" i="9"/>
  <c r="BL761" i="9"/>
  <c r="BP759" i="9"/>
  <c r="BM747" i="9"/>
  <c r="BN744" i="9"/>
  <c r="BN740" i="9"/>
  <c r="BO737" i="9"/>
  <c r="BL736" i="9"/>
  <c r="BP734" i="9"/>
  <c r="BN726" i="9"/>
  <c r="BN719" i="9"/>
  <c r="BN707" i="9"/>
  <c r="BO706" i="9"/>
  <c r="BM706" i="9"/>
  <c r="BL685" i="9"/>
  <c r="BM685" i="9"/>
  <c r="BO685" i="9"/>
  <c r="BP685" i="9"/>
  <c r="BP616" i="9"/>
  <c r="BL616" i="9"/>
  <c r="BM616" i="9"/>
  <c r="BN616" i="9"/>
  <c r="BO616" i="9"/>
  <c r="BP802" i="9"/>
  <c r="BM794" i="9"/>
  <c r="BL790" i="9"/>
  <c r="BN787" i="9"/>
  <c r="BO784" i="9"/>
  <c r="BP777" i="9"/>
  <c r="BM769" i="9"/>
  <c r="BL765" i="9"/>
  <c r="BN762" i="9"/>
  <c r="BO759" i="9"/>
  <c r="BP752" i="9"/>
  <c r="BM744" i="9"/>
  <c r="BL740" i="9"/>
  <c r="BN737" i="9"/>
  <c r="BO734" i="9"/>
  <c r="BP727" i="9"/>
  <c r="BM726" i="9"/>
  <c r="BM719" i="9"/>
  <c r="BP716" i="9"/>
  <c r="BN710" i="9"/>
  <c r="BM707" i="9"/>
  <c r="BP705" i="9"/>
  <c r="BP827" i="9"/>
  <c r="BP822" i="9"/>
  <c r="BP817" i="9"/>
  <c r="BP812" i="9"/>
  <c r="BP807" i="9"/>
  <c r="BO802" i="9"/>
  <c r="BP799" i="9"/>
  <c r="BN784" i="9"/>
  <c r="BO777" i="9"/>
  <c r="BP774" i="9"/>
  <c r="BM762" i="9"/>
  <c r="BN759" i="9"/>
  <c r="BO752" i="9"/>
  <c r="BP749" i="9"/>
  <c r="BM737" i="9"/>
  <c r="BN734" i="9"/>
  <c r="BO727" i="9"/>
  <c r="BL726" i="9"/>
  <c r="BP724" i="9"/>
  <c r="BP720" i="9"/>
  <c r="BN716" i="9"/>
  <c r="BL710" i="9"/>
  <c r="BL707" i="9"/>
  <c r="BO705" i="9"/>
  <c r="BL700" i="9"/>
  <c r="BM700" i="9"/>
  <c r="BO700" i="9"/>
  <c r="BN691" i="9"/>
  <c r="BO691" i="9"/>
  <c r="BM691" i="9"/>
  <c r="BL675" i="9"/>
  <c r="BM675" i="9"/>
  <c r="BO675" i="9"/>
  <c r="BP675" i="9"/>
  <c r="BM759" i="9"/>
  <c r="BN752" i="9"/>
  <c r="BO749" i="9"/>
  <c r="BM734" i="9"/>
  <c r="BO724" i="9"/>
  <c r="BO720" i="9"/>
  <c r="BM716" i="9"/>
  <c r="BP696" i="9"/>
  <c r="BL630" i="9"/>
  <c r="BM630" i="9"/>
  <c r="BN630" i="9"/>
  <c r="BO630" i="9"/>
  <c r="BP630" i="9"/>
  <c r="BP785" i="9"/>
  <c r="BN781" i="9"/>
  <c r="BP760" i="9"/>
  <c r="BN756" i="9"/>
  <c r="BP735" i="9"/>
  <c r="BN720" i="9"/>
  <c r="BL716" i="9"/>
  <c r="BP711" i="9"/>
  <c r="BL705" i="9"/>
  <c r="BM705" i="9"/>
  <c r="BL696" i="9"/>
  <c r="BL690" i="9"/>
  <c r="BM690" i="9"/>
  <c r="BO690" i="9"/>
  <c r="BP690" i="9"/>
  <c r="BL665" i="9"/>
  <c r="BM665" i="9"/>
  <c r="BO665" i="9"/>
  <c r="BP665" i="9"/>
  <c r="BL655" i="9"/>
  <c r="BM655" i="9"/>
  <c r="BN655" i="9"/>
  <c r="BO655" i="9"/>
  <c r="BP655" i="9"/>
  <c r="BL645" i="9"/>
  <c r="BM645" i="9"/>
  <c r="BN645" i="9"/>
  <c r="BO645" i="9"/>
  <c r="BP645" i="9"/>
  <c r="BL620" i="9"/>
  <c r="BM620" i="9"/>
  <c r="BN620" i="9"/>
  <c r="BO620" i="9"/>
  <c r="BP620" i="9"/>
  <c r="BO702" i="9"/>
  <c r="BO697" i="9"/>
  <c r="BO692" i="9"/>
  <c r="BO687" i="9"/>
  <c r="BM686" i="9"/>
  <c r="BO682" i="9"/>
  <c r="BM681" i="9"/>
  <c r="BO677" i="9"/>
  <c r="BM676" i="9"/>
  <c r="BO672" i="9"/>
  <c r="BM671" i="9"/>
  <c r="BO667" i="9"/>
  <c r="BM666" i="9"/>
  <c r="BO662" i="9"/>
  <c r="BM661" i="9"/>
  <c r="BO657" i="9"/>
  <c r="BM656" i="9"/>
  <c r="BO652" i="9"/>
  <c r="BM651" i="9"/>
  <c r="BO647" i="9"/>
  <c r="BM646" i="9"/>
  <c r="BO642" i="9"/>
  <c r="BM641" i="9"/>
  <c r="BM636" i="9"/>
  <c r="BM631" i="9"/>
  <c r="BM626" i="9"/>
  <c r="BM621" i="9"/>
  <c r="BP618" i="9"/>
  <c r="BM613" i="9"/>
  <c r="BM609" i="9"/>
  <c r="BL605" i="9"/>
  <c r="BL601" i="9"/>
  <c r="BL598" i="9"/>
  <c r="BN593" i="9"/>
  <c r="BL534" i="9"/>
  <c r="BM534" i="9"/>
  <c r="BN534" i="9"/>
  <c r="BO534" i="9"/>
  <c r="BP534" i="9"/>
  <c r="BM585" i="9"/>
  <c r="BN585" i="9"/>
  <c r="BO585" i="9"/>
  <c r="BL579" i="9"/>
  <c r="BM579" i="9"/>
  <c r="BO579" i="9"/>
  <c r="BL524" i="9"/>
  <c r="BM524" i="9"/>
  <c r="BN524" i="9"/>
  <c r="BO524" i="9"/>
  <c r="BP524" i="9"/>
  <c r="BM618" i="9"/>
  <c r="BN595" i="9"/>
  <c r="BO595" i="9"/>
  <c r="BN590" i="9"/>
  <c r="BO590" i="9"/>
  <c r="BL569" i="9"/>
  <c r="BM569" i="9"/>
  <c r="BO569" i="9"/>
  <c r="BP569" i="9"/>
  <c r="BL559" i="9"/>
  <c r="BM559" i="9"/>
  <c r="BN559" i="9"/>
  <c r="BO559" i="9"/>
  <c r="BP559" i="9"/>
  <c r="BL549" i="9"/>
  <c r="BM549" i="9"/>
  <c r="BN549" i="9"/>
  <c r="BO549" i="9"/>
  <c r="BP549" i="9"/>
  <c r="BL514" i="9"/>
  <c r="BM514" i="9"/>
  <c r="BN514" i="9"/>
  <c r="BO514" i="9"/>
  <c r="BP514" i="9"/>
  <c r="BL493" i="9"/>
  <c r="BM493" i="9"/>
  <c r="BN493" i="9"/>
  <c r="BO493" i="9"/>
  <c r="BP493" i="9"/>
  <c r="BL584" i="9"/>
  <c r="BM584" i="9"/>
  <c r="BO584" i="9"/>
  <c r="BN624" i="9"/>
  <c r="BO604" i="9"/>
  <c r="BO600" i="9"/>
  <c r="BL599" i="9"/>
  <c r="BM599" i="9"/>
  <c r="BL539" i="9"/>
  <c r="BM539" i="9"/>
  <c r="BN539" i="9"/>
  <c r="BO539" i="9"/>
  <c r="BP539" i="9"/>
  <c r="BN604" i="9"/>
  <c r="BM600" i="9"/>
  <c r="BP598" i="9"/>
  <c r="BL529" i="9"/>
  <c r="BM529" i="9"/>
  <c r="BN529" i="9"/>
  <c r="BO529" i="9"/>
  <c r="BP529" i="9"/>
  <c r="BP605" i="9"/>
  <c r="BO598" i="9"/>
  <c r="BL594" i="9"/>
  <c r="BM594" i="9"/>
  <c r="BO594" i="9"/>
  <c r="BL589" i="9"/>
  <c r="BM589" i="9"/>
  <c r="BO589" i="9"/>
  <c r="BL574" i="9"/>
  <c r="BM574" i="9"/>
  <c r="BO574" i="9"/>
  <c r="BP574" i="9"/>
  <c r="BL519" i="9"/>
  <c r="BM519" i="9"/>
  <c r="BN519" i="9"/>
  <c r="BO519" i="9"/>
  <c r="BP519" i="9"/>
  <c r="BO686" i="9"/>
  <c r="BO681" i="9"/>
  <c r="BO676" i="9"/>
  <c r="BO671" i="9"/>
  <c r="BO666" i="9"/>
  <c r="BO661" i="9"/>
  <c r="BO656" i="9"/>
  <c r="BO651" i="9"/>
  <c r="BO646" i="9"/>
  <c r="BO641" i="9"/>
  <c r="BO636" i="9"/>
  <c r="BO631" i="9"/>
  <c r="BO626" i="9"/>
  <c r="BO621" i="9"/>
  <c r="BP617" i="9"/>
  <c r="BO613" i="9"/>
  <c r="BO609" i="9"/>
  <c r="BO605" i="9"/>
  <c r="BN601" i="9"/>
  <c r="BN598" i="9"/>
  <c r="BP595" i="9"/>
  <c r="BP593" i="9"/>
  <c r="BP590" i="9"/>
  <c r="BP588" i="9"/>
  <c r="BP585" i="9"/>
  <c r="BL564" i="9"/>
  <c r="BM564" i="9"/>
  <c r="BN564" i="9"/>
  <c r="BO564" i="9"/>
  <c r="BP564" i="9"/>
  <c r="BL554" i="9"/>
  <c r="BM554" i="9"/>
  <c r="BN554" i="9"/>
  <c r="BO554" i="9"/>
  <c r="BP554" i="9"/>
  <c r="BM487" i="9"/>
  <c r="BN487" i="9"/>
  <c r="BO487" i="9"/>
  <c r="BP487" i="9"/>
  <c r="BL487" i="9"/>
  <c r="BN609" i="9"/>
  <c r="BM605" i="9"/>
  <c r="BM601" i="9"/>
  <c r="BM595" i="9"/>
  <c r="BO593" i="9"/>
  <c r="BM590" i="9"/>
  <c r="BO588" i="9"/>
  <c r="BL585" i="9"/>
  <c r="BP579" i="9"/>
  <c r="BL544" i="9"/>
  <c r="BM544" i="9"/>
  <c r="BN544" i="9"/>
  <c r="BO544" i="9"/>
  <c r="BP544" i="9"/>
  <c r="BL509" i="9"/>
  <c r="BM509" i="9"/>
  <c r="BN509" i="9"/>
  <c r="BO509" i="9"/>
  <c r="BP509" i="9"/>
  <c r="BL497" i="9"/>
  <c r="BM497" i="9"/>
  <c r="BN497" i="9"/>
  <c r="BO497" i="9"/>
  <c r="BP497" i="9"/>
  <c r="BN489" i="9"/>
  <c r="BO489" i="9"/>
  <c r="BP475" i="9"/>
  <c r="BO475" i="9"/>
  <c r="BL448" i="9"/>
  <c r="BM448" i="9"/>
  <c r="BO448" i="9"/>
  <c r="BP448" i="9"/>
  <c r="BL383" i="9"/>
  <c r="BM383" i="9"/>
  <c r="BN383" i="9"/>
  <c r="BO383" i="9"/>
  <c r="BP383" i="9"/>
  <c r="BL458" i="9"/>
  <c r="BM458" i="9"/>
  <c r="BP458" i="9"/>
  <c r="BL423" i="9"/>
  <c r="BM423" i="9"/>
  <c r="BN423" i="9"/>
  <c r="BO423" i="9"/>
  <c r="BP423" i="9"/>
  <c r="BN464" i="9"/>
  <c r="BO464" i="9"/>
  <c r="BM464" i="9"/>
  <c r="BL443" i="9"/>
  <c r="BM443" i="9"/>
  <c r="BN443" i="9"/>
  <c r="BO443" i="9"/>
  <c r="BP443" i="9"/>
  <c r="BL388" i="9"/>
  <c r="BM388" i="9"/>
  <c r="BN388" i="9"/>
  <c r="BO388" i="9"/>
  <c r="BP388" i="9"/>
  <c r="BP496" i="9"/>
  <c r="BM485" i="9"/>
  <c r="BN484" i="9"/>
  <c r="BO484" i="9"/>
  <c r="BL482" i="9"/>
  <c r="BN469" i="9"/>
  <c r="BO469" i="9"/>
  <c r="BM469" i="9"/>
  <c r="BP463" i="9"/>
  <c r="BL428" i="9"/>
  <c r="BM428" i="9"/>
  <c r="BN428" i="9"/>
  <c r="BO428" i="9"/>
  <c r="BP428" i="9"/>
  <c r="BL368" i="9"/>
  <c r="BM368" i="9"/>
  <c r="BN368" i="9"/>
  <c r="BO368" i="9"/>
  <c r="BP368" i="9"/>
  <c r="BP504" i="9"/>
  <c r="BO500" i="9"/>
  <c r="BO496" i="9"/>
  <c r="BO480" i="9"/>
  <c r="BN474" i="9"/>
  <c r="BO474" i="9"/>
  <c r="BM474" i="9"/>
  <c r="BP460" i="9"/>
  <c r="BL460" i="9"/>
  <c r="BO460" i="9"/>
  <c r="BP450" i="9"/>
  <c r="BL450" i="9"/>
  <c r="BO450" i="9"/>
  <c r="BL393" i="9"/>
  <c r="BM393" i="9"/>
  <c r="BN393" i="9"/>
  <c r="BO393" i="9"/>
  <c r="BP393" i="9"/>
  <c r="BO504" i="9"/>
  <c r="BN500" i="9"/>
  <c r="BN496" i="9"/>
  <c r="BP489" i="9"/>
  <c r="BL488" i="9"/>
  <c r="BM488" i="9"/>
  <c r="BN480" i="9"/>
  <c r="BN479" i="9"/>
  <c r="BO479" i="9"/>
  <c r="BN475" i="9"/>
  <c r="BL438" i="9"/>
  <c r="BM438" i="9"/>
  <c r="BN438" i="9"/>
  <c r="BO438" i="9"/>
  <c r="BP438" i="9"/>
  <c r="BL433" i="9"/>
  <c r="BM433" i="9"/>
  <c r="BN433" i="9"/>
  <c r="BO433" i="9"/>
  <c r="BP433" i="9"/>
  <c r="BM504" i="9"/>
  <c r="BM500" i="9"/>
  <c r="BM496" i="9"/>
  <c r="BM480" i="9"/>
  <c r="BL463" i="9"/>
  <c r="BM463" i="9"/>
  <c r="BL453" i="9"/>
  <c r="BM453" i="9"/>
  <c r="BP453" i="9"/>
  <c r="BL398" i="9"/>
  <c r="BM398" i="9"/>
  <c r="BN398" i="9"/>
  <c r="BO398" i="9"/>
  <c r="BP398" i="9"/>
  <c r="BL373" i="9"/>
  <c r="BM373" i="9"/>
  <c r="BN373" i="9"/>
  <c r="BO373" i="9"/>
  <c r="BP373" i="9"/>
  <c r="BO580" i="9"/>
  <c r="BO575" i="9"/>
  <c r="BO570" i="9"/>
  <c r="BO565" i="9"/>
  <c r="BO560" i="9"/>
  <c r="BO555" i="9"/>
  <c r="BO550" i="9"/>
  <c r="BO545" i="9"/>
  <c r="BO540" i="9"/>
  <c r="BO535" i="9"/>
  <c r="BO530" i="9"/>
  <c r="BO525" i="9"/>
  <c r="BO520" i="9"/>
  <c r="BO515" i="9"/>
  <c r="BO510" i="9"/>
  <c r="BO505" i="9"/>
  <c r="BL504" i="9"/>
  <c r="BO501" i="9"/>
  <c r="BL500" i="9"/>
  <c r="BL489" i="9"/>
  <c r="BL480" i="9"/>
  <c r="BL475" i="9"/>
  <c r="BL468" i="9"/>
  <c r="BM468" i="9"/>
  <c r="BL403" i="9"/>
  <c r="BM403" i="9"/>
  <c r="BN403" i="9"/>
  <c r="BO403" i="9"/>
  <c r="BP403" i="9"/>
  <c r="BN580" i="9"/>
  <c r="BN575" i="9"/>
  <c r="BN570" i="9"/>
  <c r="BN565" i="9"/>
  <c r="BN560" i="9"/>
  <c r="BN555" i="9"/>
  <c r="BN550" i="9"/>
  <c r="BN545" i="9"/>
  <c r="BP541" i="9"/>
  <c r="BN540" i="9"/>
  <c r="BP536" i="9"/>
  <c r="BN535" i="9"/>
  <c r="BP531" i="9"/>
  <c r="BN530" i="9"/>
  <c r="BP526" i="9"/>
  <c r="BN525" i="9"/>
  <c r="BP521" i="9"/>
  <c r="BN520" i="9"/>
  <c r="BP516" i="9"/>
  <c r="BN515" i="9"/>
  <c r="BP511" i="9"/>
  <c r="BN510" i="9"/>
  <c r="BP506" i="9"/>
  <c r="BN505" i="9"/>
  <c r="BP502" i="9"/>
  <c r="BN501" i="9"/>
  <c r="BP498" i="9"/>
  <c r="BP494" i="9"/>
  <c r="BO490" i="9"/>
  <c r="BP484" i="9"/>
  <c r="BL483" i="9"/>
  <c r="BM483" i="9"/>
  <c r="BL473" i="9"/>
  <c r="BM473" i="9"/>
  <c r="BP465" i="9"/>
  <c r="BO465" i="9"/>
  <c r="BL408" i="9"/>
  <c r="BM408" i="9"/>
  <c r="BN408" i="9"/>
  <c r="BO408" i="9"/>
  <c r="BP408" i="9"/>
  <c r="BL378" i="9"/>
  <c r="BM378" i="9"/>
  <c r="BN378" i="9"/>
  <c r="BO378" i="9"/>
  <c r="BP378" i="9"/>
  <c r="BO498" i="9"/>
  <c r="BO494" i="9"/>
  <c r="BN490" i="9"/>
  <c r="BL478" i="9"/>
  <c r="BM478" i="9"/>
  <c r="BP470" i="9"/>
  <c r="BO470" i="9"/>
  <c r="BP464" i="9"/>
  <c r="BO458" i="9"/>
  <c r="BP455" i="9"/>
  <c r="BL455" i="9"/>
  <c r="BO455" i="9"/>
  <c r="BN448" i="9"/>
  <c r="BL418" i="9"/>
  <c r="BM418" i="9"/>
  <c r="BN418" i="9"/>
  <c r="BO418" i="9"/>
  <c r="BP418" i="9"/>
  <c r="BL413" i="9"/>
  <c r="BM413" i="9"/>
  <c r="BN413" i="9"/>
  <c r="BO413" i="9"/>
  <c r="BP413" i="9"/>
  <c r="BM459" i="9"/>
  <c r="BM454" i="9"/>
  <c r="BM449" i="9"/>
  <c r="BO445" i="9"/>
  <c r="BM444" i="9"/>
  <c r="BO440" i="9"/>
  <c r="BO435" i="9"/>
  <c r="BO430" i="9"/>
  <c r="BO425" i="9"/>
  <c r="BO420" i="9"/>
  <c r="BO415" i="9"/>
  <c r="BO410" i="9"/>
  <c r="BO405" i="9"/>
  <c r="BO400" i="9"/>
  <c r="BO395" i="9"/>
  <c r="BO390" i="9"/>
  <c r="BO385" i="9"/>
  <c r="BO380" i="9"/>
  <c r="BO375" i="9"/>
  <c r="BO370" i="9"/>
  <c r="BL354" i="9"/>
  <c r="BM354" i="9"/>
  <c r="BO354" i="9"/>
  <c r="BL349" i="9"/>
  <c r="BM349" i="9"/>
  <c r="BO349" i="9"/>
  <c r="BL344" i="9"/>
  <c r="BM344" i="9"/>
  <c r="BO344" i="9"/>
  <c r="BL339" i="9"/>
  <c r="BM339" i="9"/>
  <c r="BO339" i="9"/>
  <c r="BL334" i="9"/>
  <c r="BM334" i="9"/>
  <c r="BO334" i="9"/>
  <c r="BL329" i="9"/>
  <c r="BM329" i="9"/>
  <c r="BO329" i="9"/>
  <c r="BL324" i="9"/>
  <c r="BM324" i="9"/>
  <c r="BO324" i="9"/>
  <c r="BN315" i="9"/>
  <c r="BO315" i="9"/>
  <c r="BM315" i="9"/>
  <c r="BL284" i="9"/>
  <c r="BM284" i="9"/>
  <c r="BN284" i="9"/>
  <c r="BO284" i="9"/>
  <c r="BP284" i="9"/>
  <c r="BL259" i="9"/>
  <c r="BM259" i="9"/>
  <c r="BN259" i="9"/>
  <c r="BO259" i="9"/>
  <c r="BP259" i="9"/>
  <c r="BL217" i="9"/>
  <c r="BN217" i="9"/>
  <c r="BO217" i="9"/>
  <c r="BP217" i="9"/>
  <c r="BM217" i="9"/>
  <c r="BL445" i="9"/>
  <c r="BL440" i="9"/>
  <c r="BP437" i="9"/>
  <c r="BL435" i="9"/>
  <c r="BP432" i="9"/>
  <c r="BN431" i="9"/>
  <c r="BL430" i="9"/>
  <c r="BP427" i="9"/>
  <c r="BN426" i="9"/>
  <c r="BL425" i="9"/>
  <c r="BP422" i="9"/>
  <c r="BN421" i="9"/>
  <c r="BL420" i="9"/>
  <c r="BP417" i="9"/>
  <c r="BL415" i="9"/>
  <c r="BP412" i="9"/>
  <c r="BL410" i="9"/>
  <c r="BP407" i="9"/>
  <c r="BL405" i="9"/>
  <c r="BP402" i="9"/>
  <c r="BL400" i="9"/>
  <c r="BP397" i="9"/>
  <c r="BL395" i="9"/>
  <c r="BP392" i="9"/>
  <c r="BL390" i="9"/>
  <c r="BP387" i="9"/>
  <c r="BL385" i="9"/>
  <c r="BP382" i="9"/>
  <c r="BL380" i="9"/>
  <c r="BP377" i="9"/>
  <c r="BL375" i="9"/>
  <c r="BP372" i="9"/>
  <c r="BN371" i="9"/>
  <c r="BL370" i="9"/>
  <c r="BP367" i="9"/>
  <c r="BN366" i="9"/>
  <c r="BL365" i="9"/>
  <c r="BM361" i="9"/>
  <c r="BN358" i="9"/>
  <c r="BO353" i="9"/>
  <c r="BO348" i="9"/>
  <c r="BO343" i="9"/>
  <c r="BO338" i="9"/>
  <c r="BO333" i="9"/>
  <c r="BO328" i="9"/>
  <c r="BO323" i="9"/>
  <c r="BL314" i="9"/>
  <c r="BM314" i="9"/>
  <c r="BO314" i="9"/>
  <c r="BP314" i="9"/>
  <c r="BL304" i="9"/>
  <c r="BM304" i="9"/>
  <c r="BO304" i="9"/>
  <c r="BP304" i="9"/>
  <c r="BL294" i="9"/>
  <c r="BM294" i="9"/>
  <c r="BO294" i="9"/>
  <c r="BP294" i="9"/>
  <c r="BL269" i="9"/>
  <c r="BM269" i="9"/>
  <c r="BN269" i="9"/>
  <c r="BO269" i="9"/>
  <c r="BP269" i="9"/>
  <c r="BL244" i="9"/>
  <c r="BM244" i="9"/>
  <c r="BN244" i="9"/>
  <c r="BO244" i="9"/>
  <c r="BP244" i="9"/>
  <c r="BO437" i="9"/>
  <c r="BO432" i="9"/>
  <c r="BM431" i="9"/>
  <c r="BO427" i="9"/>
  <c r="BM426" i="9"/>
  <c r="BO422" i="9"/>
  <c r="BM421" i="9"/>
  <c r="BO417" i="9"/>
  <c r="BO412" i="9"/>
  <c r="BO407" i="9"/>
  <c r="BO402" i="9"/>
  <c r="BO397" i="9"/>
  <c r="BO392" i="9"/>
  <c r="BO387" i="9"/>
  <c r="BO382" i="9"/>
  <c r="BO377" i="9"/>
  <c r="BO372" i="9"/>
  <c r="BO367" i="9"/>
  <c r="BL358" i="9"/>
  <c r="BL240" i="9"/>
  <c r="BM240" i="9"/>
  <c r="BN240" i="9"/>
  <c r="BO240" i="9"/>
  <c r="BP240" i="9"/>
  <c r="BN412" i="9"/>
  <c r="BN407" i="9"/>
  <c r="BN402" i="9"/>
  <c r="BN397" i="9"/>
  <c r="BN392" i="9"/>
  <c r="BN387" i="9"/>
  <c r="BN382" i="9"/>
  <c r="BN377" i="9"/>
  <c r="BN372" i="9"/>
  <c r="BN367" i="9"/>
  <c r="BP363" i="9"/>
  <c r="BP359" i="9"/>
  <c r="BL353" i="9"/>
  <c r="BL348" i="9"/>
  <c r="BL343" i="9"/>
  <c r="BL338" i="9"/>
  <c r="BL333" i="9"/>
  <c r="BL328" i="9"/>
  <c r="BL323" i="9"/>
  <c r="BL279" i="9"/>
  <c r="BM279" i="9"/>
  <c r="BN279" i="9"/>
  <c r="BO279" i="9"/>
  <c r="BP279" i="9"/>
  <c r="BL254" i="9"/>
  <c r="BM254" i="9"/>
  <c r="BN254" i="9"/>
  <c r="BO254" i="9"/>
  <c r="BP254" i="9"/>
  <c r="BO363" i="9"/>
  <c r="BN320" i="9"/>
  <c r="BO320" i="9"/>
  <c r="BO229" i="9"/>
  <c r="BL229" i="9"/>
  <c r="BM229" i="9"/>
  <c r="BN229" i="9"/>
  <c r="BP229" i="9"/>
  <c r="BO219" i="9"/>
  <c r="BP219" i="9"/>
  <c r="BL219" i="9"/>
  <c r="BM219" i="9"/>
  <c r="BN219" i="9"/>
  <c r="BN363" i="9"/>
  <c r="BN359" i="9"/>
  <c r="BN355" i="9"/>
  <c r="BO355" i="9"/>
  <c r="BN350" i="9"/>
  <c r="BO350" i="9"/>
  <c r="BN345" i="9"/>
  <c r="BO345" i="9"/>
  <c r="BN340" i="9"/>
  <c r="BO340" i="9"/>
  <c r="BN335" i="9"/>
  <c r="BO335" i="9"/>
  <c r="BN330" i="9"/>
  <c r="BO330" i="9"/>
  <c r="BN325" i="9"/>
  <c r="BO325" i="9"/>
  <c r="BL289" i="9"/>
  <c r="BM289" i="9"/>
  <c r="BN289" i="9"/>
  <c r="BO289" i="9"/>
  <c r="BP289" i="9"/>
  <c r="BL264" i="9"/>
  <c r="BM264" i="9"/>
  <c r="BN264" i="9"/>
  <c r="BO264" i="9"/>
  <c r="BP264" i="9"/>
  <c r="BM237" i="9"/>
  <c r="BN237" i="9"/>
  <c r="BO237" i="9"/>
  <c r="BP237" i="9"/>
  <c r="BL237" i="9"/>
  <c r="BM233" i="9"/>
  <c r="BL233" i="9"/>
  <c r="BN233" i="9"/>
  <c r="BO233" i="9"/>
  <c r="BP233" i="9"/>
  <c r="BO459" i="9"/>
  <c r="BO454" i="9"/>
  <c r="BO449" i="9"/>
  <c r="BO444" i="9"/>
  <c r="BO439" i="9"/>
  <c r="BO434" i="9"/>
  <c r="BO414" i="9"/>
  <c r="BO409" i="9"/>
  <c r="BO404" i="9"/>
  <c r="BO399" i="9"/>
  <c r="BO394" i="9"/>
  <c r="BO389" i="9"/>
  <c r="BO384" i="9"/>
  <c r="BO379" i="9"/>
  <c r="BO374" i="9"/>
  <c r="BO369" i="9"/>
  <c r="BO364" i="9"/>
  <c r="BM363" i="9"/>
  <c r="BP360" i="9"/>
  <c r="BL359" i="9"/>
  <c r="BP354" i="9"/>
  <c r="BP349" i="9"/>
  <c r="BP344" i="9"/>
  <c r="BP339" i="9"/>
  <c r="BP334" i="9"/>
  <c r="BP329" i="9"/>
  <c r="BP324" i="9"/>
  <c r="BL319" i="9"/>
  <c r="BM319" i="9"/>
  <c r="BO319" i="9"/>
  <c r="BP319" i="9"/>
  <c r="BP315" i="9"/>
  <c r="BL309" i="9"/>
  <c r="BM309" i="9"/>
  <c r="BO309" i="9"/>
  <c r="BP309" i="9"/>
  <c r="BL299" i="9"/>
  <c r="BM299" i="9"/>
  <c r="BO299" i="9"/>
  <c r="BP299" i="9"/>
  <c r="BN360" i="9"/>
  <c r="BN354" i="9"/>
  <c r="BN349" i="9"/>
  <c r="BN344" i="9"/>
  <c r="BN339" i="9"/>
  <c r="BN334" i="9"/>
  <c r="BN329" i="9"/>
  <c r="BN324" i="9"/>
  <c r="BL315" i="9"/>
  <c r="BL274" i="9"/>
  <c r="BM274" i="9"/>
  <c r="BN274" i="9"/>
  <c r="BO274" i="9"/>
  <c r="BP274" i="9"/>
  <c r="BL249" i="9"/>
  <c r="BM249" i="9"/>
  <c r="BN249" i="9"/>
  <c r="BO249" i="9"/>
  <c r="BP249" i="9"/>
  <c r="BM310" i="9"/>
  <c r="BM305" i="9"/>
  <c r="BM300" i="9"/>
  <c r="BM295" i="9"/>
  <c r="BM290" i="9"/>
  <c r="BM285" i="9"/>
  <c r="BM280" i="9"/>
  <c r="BM275" i="9"/>
  <c r="BM270" i="9"/>
  <c r="BM265" i="9"/>
  <c r="BM260" i="9"/>
  <c r="BM255" i="9"/>
  <c r="BM250" i="9"/>
  <c r="BM245" i="9"/>
  <c r="BM230" i="9"/>
  <c r="BN227" i="9"/>
  <c r="BN223" i="9"/>
  <c r="BO204" i="9"/>
  <c r="BP204" i="9"/>
  <c r="BL147" i="9"/>
  <c r="BM147" i="9"/>
  <c r="BN147" i="9"/>
  <c r="BO147" i="9"/>
  <c r="BP147" i="9"/>
  <c r="BL132" i="9"/>
  <c r="BM132" i="9"/>
  <c r="BN132" i="9"/>
  <c r="BO132" i="9"/>
  <c r="BP132" i="9"/>
  <c r="BL172" i="9"/>
  <c r="BM172" i="9"/>
  <c r="BN172" i="9"/>
  <c r="BO172" i="9"/>
  <c r="BL162" i="9"/>
  <c r="BM162" i="9"/>
  <c r="BN162" i="9"/>
  <c r="BO162" i="9"/>
  <c r="BM208" i="9"/>
  <c r="BN208" i="9"/>
  <c r="BL187" i="9"/>
  <c r="BM187" i="9"/>
  <c r="BO187" i="9"/>
  <c r="BM178" i="9"/>
  <c r="BN178" i="9"/>
  <c r="BO178" i="9"/>
  <c r="BL117" i="9"/>
  <c r="BM117" i="9"/>
  <c r="BN117" i="9"/>
  <c r="BO117" i="9"/>
  <c r="BP117" i="9"/>
  <c r="BL197" i="9"/>
  <c r="BO197" i="9"/>
  <c r="BL192" i="9"/>
  <c r="BO192" i="9"/>
  <c r="BM168" i="9"/>
  <c r="BN168" i="9"/>
  <c r="BO168" i="9"/>
  <c r="BP168" i="9"/>
  <c r="BL142" i="9"/>
  <c r="BM142" i="9"/>
  <c r="BN142" i="9"/>
  <c r="BO142" i="9"/>
  <c r="BP142" i="9"/>
  <c r="BO214" i="9"/>
  <c r="BP214" i="9"/>
  <c r="BP210" i="9"/>
  <c r="BM195" i="9"/>
  <c r="BM190" i="9"/>
  <c r="BL157" i="9"/>
  <c r="BM157" i="9"/>
  <c r="BN157" i="9"/>
  <c r="BO157" i="9"/>
  <c r="BP157" i="9"/>
  <c r="BL127" i="9"/>
  <c r="BM127" i="9"/>
  <c r="BN127" i="9"/>
  <c r="BO127" i="9"/>
  <c r="BP127" i="9"/>
  <c r="BN318" i="9"/>
  <c r="BN313" i="9"/>
  <c r="BN308" i="9"/>
  <c r="BN303" i="9"/>
  <c r="BN298" i="9"/>
  <c r="BN293" i="9"/>
  <c r="BN288" i="9"/>
  <c r="BN283" i="9"/>
  <c r="BN278" i="9"/>
  <c r="BN273" i="9"/>
  <c r="BN268" i="9"/>
  <c r="BN263" i="9"/>
  <c r="BN258" i="9"/>
  <c r="BN253" i="9"/>
  <c r="BN248" i="9"/>
  <c r="BL228" i="9"/>
  <c r="BN225" i="9"/>
  <c r="BO210" i="9"/>
  <c r="BN207" i="9"/>
  <c r="BN204" i="9"/>
  <c r="BM203" i="9"/>
  <c r="BN203" i="9"/>
  <c r="BM183" i="9"/>
  <c r="BN183" i="9"/>
  <c r="BO183" i="9"/>
  <c r="BM225" i="9"/>
  <c r="BM218" i="9"/>
  <c r="BN218" i="9"/>
  <c r="BN210" i="9"/>
  <c r="BM204" i="9"/>
  <c r="BP202" i="9"/>
  <c r="BL177" i="9"/>
  <c r="BM177" i="9"/>
  <c r="BO177" i="9"/>
  <c r="BL167" i="9"/>
  <c r="BM167" i="9"/>
  <c r="BN167" i="9"/>
  <c r="BO167" i="9"/>
  <c r="BL137" i="9"/>
  <c r="BM137" i="9"/>
  <c r="BN137" i="9"/>
  <c r="BO137" i="9"/>
  <c r="BP137" i="9"/>
  <c r="BP230" i="9"/>
  <c r="BM210" i="9"/>
  <c r="BO209" i="9"/>
  <c r="BP209" i="9"/>
  <c r="BP205" i="9"/>
  <c r="BL204" i="9"/>
  <c r="BO202" i="9"/>
  <c r="BL152" i="9"/>
  <c r="BM152" i="9"/>
  <c r="BN152" i="9"/>
  <c r="BO152" i="9"/>
  <c r="BP152" i="9"/>
  <c r="BO310" i="9"/>
  <c r="BO305" i="9"/>
  <c r="BO300" i="9"/>
  <c r="BO295" i="9"/>
  <c r="BO290" i="9"/>
  <c r="BO285" i="9"/>
  <c r="BO280" i="9"/>
  <c r="BO275" i="9"/>
  <c r="BO270" i="9"/>
  <c r="BO265" i="9"/>
  <c r="BO260" i="9"/>
  <c r="BO255" i="9"/>
  <c r="BO250" i="9"/>
  <c r="BO245" i="9"/>
  <c r="BO230" i="9"/>
  <c r="BP227" i="9"/>
  <c r="BP223" i="9"/>
  <c r="BP208" i="9"/>
  <c r="BO205" i="9"/>
  <c r="BN202" i="9"/>
  <c r="BM198" i="9"/>
  <c r="BN198" i="9"/>
  <c r="BM193" i="9"/>
  <c r="BN193" i="9"/>
  <c r="BM188" i="9"/>
  <c r="BN188" i="9"/>
  <c r="BM173" i="9"/>
  <c r="BN173" i="9"/>
  <c r="BO173" i="9"/>
  <c r="BP173" i="9"/>
  <c r="BM163" i="9"/>
  <c r="BN163" i="9"/>
  <c r="BO163" i="9"/>
  <c r="BP163" i="9"/>
  <c r="BL122" i="9"/>
  <c r="BM122" i="9"/>
  <c r="BN122" i="9"/>
  <c r="BO122" i="9"/>
  <c r="BP122" i="9"/>
  <c r="BP234" i="9"/>
  <c r="BO223" i="9"/>
  <c r="BN214" i="9"/>
  <c r="BM213" i="9"/>
  <c r="BN213" i="9"/>
  <c r="BO208" i="9"/>
  <c r="BM202" i="9"/>
  <c r="BP197" i="9"/>
  <c r="BP192" i="9"/>
  <c r="BP187" i="9"/>
  <c r="BL182" i="9"/>
  <c r="BM182" i="9"/>
  <c r="BO182" i="9"/>
  <c r="BP178" i="9"/>
  <c r="BP172" i="9"/>
  <c r="BP162" i="9"/>
  <c r="BL158" i="9"/>
  <c r="BL153" i="9"/>
  <c r="BL148" i="9"/>
  <c r="BL143" i="9"/>
  <c r="BL138" i="9"/>
  <c r="BO99" i="9"/>
  <c r="BP99" i="9"/>
  <c r="BO94" i="9"/>
  <c r="BP94" i="9"/>
  <c r="BO89" i="9"/>
  <c r="BP89" i="9"/>
  <c r="BO84" i="9"/>
  <c r="BP84" i="9"/>
  <c r="BO79" i="9"/>
  <c r="BP79" i="9"/>
  <c r="BM68" i="9"/>
  <c r="BN68" i="9"/>
  <c r="BO68" i="9"/>
  <c r="BL68" i="9"/>
  <c r="BM43" i="9"/>
  <c r="BN43" i="9"/>
  <c r="BO43" i="9"/>
  <c r="BL43" i="9"/>
  <c r="BL57" i="9"/>
  <c r="BM57" i="9"/>
  <c r="BO54" i="9"/>
  <c r="BP54" i="9"/>
  <c r="BN54" i="9"/>
  <c r="BO34" i="9"/>
  <c r="BP34" i="9"/>
  <c r="BN34" i="9"/>
  <c r="BO19" i="9"/>
  <c r="BP19" i="9"/>
  <c r="BL19" i="9"/>
  <c r="BM19" i="9"/>
  <c r="BN19" i="9"/>
  <c r="BM73" i="9"/>
  <c r="BN73" i="9"/>
  <c r="BO73" i="9"/>
  <c r="BL73" i="9"/>
  <c r="BM48" i="9"/>
  <c r="BN48" i="9"/>
  <c r="BO48" i="9"/>
  <c r="BL48" i="9"/>
  <c r="BL27" i="9"/>
  <c r="BM27" i="9"/>
  <c r="BN27" i="9"/>
  <c r="BP27" i="9"/>
  <c r="BM103" i="9"/>
  <c r="BO103" i="9"/>
  <c r="BL62" i="9"/>
  <c r="BM62" i="9"/>
  <c r="BO59" i="9"/>
  <c r="BP59" i="9"/>
  <c r="BN59" i="9"/>
  <c r="BL37" i="9"/>
  <c r="BM37" i="9"/>
  <c r="BP112" i="9"/>
  <c r="BM98" i="9"/>
  <c r="BN98" i="9"/>
  <c r="BO98" i="9"/>
  <c r="BM93" i="9"/>
  <c r="BN93" i="9"/>
  <c r="BO93" i="9"/>
  <c r="BM88" i="9"/>
  <c r="BN88" i="9"/>
  <c r="BO88" i="9"/>
  <c r="BM83" i="9"/>
  <c r="BN83" i="9"/>
  <c r="BO83" i="9"/>
  <c r="BM78" i="9"/>
  <c r="BN78" i="9"/>
  <c r="BO78" i="9"/>
  <c r="BM53" i="9"/>
  <c r="BN53" i="9"/>
  <c r="BO53" i="9"/>
  <c r="BL53" i="9"/>
  <c r="BO112" i="9"/>
  <c r="BN99" i="9"/>
  <c r="BN94" i="9"/>
  <c r="BN89" i="9"/>
  <c r="BN84" i="9"/>
  <c r="BN79" i="9"/>
  <c r="BL67" i="9"/>
  <c r="BM67" i="9"/>
  <c r="BO64" i="9"/>
  <c r="BP64" i="9"/>
  <c r="BN64" i="9"/>
  <c r="BL42" i="9"/>
  <c r="BM42" i="9"/>
  <c r="BO39" i="9"/>
  <c r="BP39" i="9"/>
  <c r="BN39" i="9"/>
  <c r="BL22" i="9"/>
  <c r="BM22" i="9"/>
  <c r="BN22" i="9"/>
  <c r="BP22" i="9"/>
  <c r="BP158" i="9"/>
  <c r="BP153" i="9"/>
  <c r="BP148" i="9"/>
  <c r="BP143" i="9"/>
  <c r="BP138" i="9"/>
  <c r="BP133" i="9"/>
  <c r="BP128" i="9"/>
  <c r="BP123" i="9"/>
  <c r="BP118" i="9"/>
  <c r="BP113" i="9"/>
  <c r="BN112" i="9"/>
  <c r="BM99" i="9"/>
  <c r="BM94" i="9"/>
  <c r="BM89" i="9"/>
  <c r="BM84" i="9"/>
  <c r="BM79" i="9"/>
  <c r="BM58" i="9"/>
  <c r="BN58" i="9"/>
  <c r="BO58" i="9"/>
  <c r="BL58" i="9"/>
  <c r="BO29" i="9"/>
  <c r="BP29" i="9"/>
  <c r="BL29" i="9"/>
  <c r="BN29" i="9"/>
  <c r="BO158" i="9"/>
  <c r="BO153" i="9"/>
  <c r="BO148" i="9"/>
  <c r="BO143" i="9"/>
  <c r="BO138" i="9"/>
  <c r="BO133" i="9"/>
  <c r="BO128" i="9"/>
  <c r="BO123" i="9"/>
  <c r="BO118" i="9"/>
  <c r="BO113" i="9"/>
  <c r="BM112" i="9"/>
  <c r="BP109" i="9"/>
  <c r="BL99" i="9"/>
  <c r="BL94" i="9"/>
  <c r="BL89" i="9"/>
  <c r="BL84" i="9"/>
  <c r="BL79" i="9"/>
  <c r="BL72" i="9"/>
  <c r="BM72" i="9"/>
  <c r="BO69" i="9"/>
  <c r="BP69" i="9"/>
  <c r="BN69" i="9"/>
  <c r="BP57" i="9"/>
  <c r="BM54" i="9"/>
  <c r="BL47" i="9"/>
  <c r="BM47" i="9"/>
  <c r="BO44" i="9"/>
  <c r="BP44" i="9"/>
  <c r="BN44" i="9"/>
  <c r="BP199" i="9"/>
  <c r="BP194" i="9"/>
  <c r="BP189" i="9"/>
  <c r="BP184" i="9"/>
  <c r="BP179" i="9"/>
  <c r="BP174" i="9"/>
  <c r="BP169" i="9"/>
  <c r="BP164" i="9"/>
  <c r="BP159" i="9"/>
  <c r="BN158" i="9"/>
  <c r="BP154" i="9"/>
  <c r="BN153" i="9"/>
  <c r="BP149" i="9"/>
  <c r="BN148" i="9"/>
  <c r="BP144" i="9"/>
  <c r="BN143" i="9"/>
  <c r="BP139" i="9"/>
  <c r="BN138" i="9"/>
  <c r="BP134" i="9"/>
  <c r="BN133" i="9"/>
  <c r="BP129" i="9"/>
  <c r="BN128" i="9"/>
  <c r="BP124" i="9"/>
  <c r="BN123" i="9"/>
  <c r="BP119" i="9"/>
  <c r="BN118" i="9"/>
  <c r="BP114" i="9"/>
  <c r="BN113" i="9"/>
  <c r="BN109" i="9"/>
  <c r="BP68" i="9"/>
  <c r="BM63" i="9"/>
  <c r="BN63" i="9"/>
  <c r="BO63" i="9"/>
  <c r="BL63" i="9"/>
  <c r="BO57" i="9"/>
  <c r="BL54" i="9"/>
  <c r="BP43" i="9"/>
  <c r="BM38" i="9"/>
  <c r="BN38" i="9"/>
  <c r="BO38" i="9"/>
  <c r="BL38" i="9"/>
  <c r="BM34" i="9"/>
  <c r="BM109" i="9"/>
  <c r="BP103" i="9"/>
  <c r="BL97" i="9"/>
  <c r="BM97" i="9"/>
  <c r="BL92" i="9"/>
  <c r="BM92" i="9"/>
  <c r="BL87" i="9"/>
  <c r="BM87" i="9"/>
  <c r="BL82" i="9"/>
  <c r="BM82" i="9"/>
  <c r="BL77" i="9"/>
  <c r="BM77" i="9"/>
  <c r="BO74" i="9"/>
  <c r="BP74" i="9"/>
  <c r="BN74" i="9"/>
  <c r="BP62" i="9"/>
  <c r="BM59" i="9"/>
  <c r="BN57" i="9"/>
  <c r="BL52" i="9"/>
  <c r="BM52" i="9"/>
  <c r="BO49" i="9"/>
  <c r="BP49" i="9"/>
  <c r="BN49" i="9"/>
  <c r="BP37" i="9"/>
  <c r="BL34" i="9"/>
  <c r="BL32" i="9"/>
  <c r="BM32" i="9"/>
  <c r="BO24" i="9"/>
  <c r="BP24" i="9"/>
  <c r="BL24" i="9"/>
  <c r="BN24" i="9"/>
  <c r="BL33" i="9"/>
  <c r="BL28" i="9"/>
  <c r="BL23" i="9"/>
  <c r="BL18" i="9"/>
  <c r="BN14" i="9"/>
  <c r="BL13" i="9"/>
  <c r="BN9" i="9"/>
  <c r="BL8" i="9"/>
  <c r="BM14" i="9"/>
  <c r="BM9" i="9"/>
  <c r="BL14" i="9"/>
  <c r="BL9" i="9"/>
  <c r="BP17" i="9"/>
  <c r="BN17" i="9"/>
  <c r="BN12" i="9"/>
  <c r="BO33" i="9"/>
  <c r="BO28" i="9"/>
  <c r="BO23" i="9"/>
  <c r="BO18" i="9"/>
  <c r="BM17" i="9"/>
  <c r="BO13" i="9"/>
  <c r="BM12" i="9"/>
  <c r="BO8" i="9"/>
  <c r="BM7" i="9"/>
  <c r="BN33" i="9"/>
  <c r="BN28" i="9"/>
  <c r="BN23" i="9"/>
  <c r="BN18" i="9"/>
  <c r="BP14" i="9"/>
  <c r="BN13" i="9"/>
  <c r="BP9" i="9"/>
  <c r="BN8" i="9"/>
  <c r="AG5" i="9" l="1"/>
  <c r="AW5" i="9"/>
  <c r="C5" i="9"/>
  <c r="D5" i="9"/>
  <c r="E5" i="9"/>
  <c r="G5" i="9"/>
  <c r="H5" i="9"/>
  <c r="I5" i="9"/>
  <c r="J5" i="9"/>
  <c r="K5" i="9"/>
  <c r="L5" i="9"/>
  <c r="M5" i="9"/>
  <c r="N5" i="9"/>
  <c r="O5" i="9"/>
  <c r="P5" i="9"/>
  <c r="Q5" i="9"/>
  <c r="R5" i="9"/>
  <c r="S5" i="9"/>
  <c r="T5" i="9"/>
  <c r="U5" i="9"/>
  <c r="V5" i="9"/>
  <c r="W5" i="9"/>
  <c r="X5" i="9"/>
  <c r="Y5" i="9"/>
  <c r="Z5" i="9"/>
  <c r="AA5" i="9"/>
  <c r="AB5" i="9"/>
  <c r="AC5" i="9"/>
  <c r="AD5" i="9"/>
  <c r="AE5" i="9"/>
  <c r="AF5" i="9"/>
  <c r="AH5" i="9"/>
  <c r="AI5" i="9"/>
  <c r="AJ5" i="9"/>
  <c r="AK5" i="9"/>
  <c r="AL5" i="9"/>
  <c r="AM5" i="9"/>
  <c r="AN5" i="9"/>
  <c r="AO5" i="9"/>
  <c r="AP5" i="9"/>
  <c r="AQ5" i="9"/>
  <c r="AR5" i="9"/>
  <c r="AS5" i="9"/>
  <c r="AT5" i="9"/>
  <c r="AU5" i="9"/>
  <c r="AV5" i="9"/>
  <c r="AX5" i="9"/>
  <c r="AY5" i="9"/>
  <c r="AZ5" i="9"/>
  <c r="BA5" i="9"/>
  <c r="BB5" i="9"/>
  <c r="BC5" i="9"/>
  <c r="BD5" i="9"/>
  <c r="BE5" i="9"/>
  <c r="BF5" i="9"/>
  <c r="BG5" i="9"/>
  <c r="BH5" i="9"/>
  <c r="BI5" i="9"/>
  <c r="BJ5" i="9"/>
  <c r="BK5" i="9"/>
  <c r="B5" i="9"/>
  <c r="BL5" i="9" s="1"/>
  <c r="G1669" i="1"/>
  <c r="F5" i="9" l="1"/>
  <c r="BP5" i="9"/>
  <c r="BO5" i="9"/>
  <c r="BN5" i="9"/>
  <c r="BM5" i="9"/>
  <c r="G1661" i="1" l="1"/>
  <c r="G1662" i="1"/>
  <c r="G1663" i="1"/>
  <c r="G1664" i="1"/>
  <c r="G1665" i="1"/>
  <c r="G1666" i="1"/>
  <c r="G1667" i="1"/>
  <c r="G1668" i="1"/>
  <c r="G16" i="1" l="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6" i="1"/>
  <c r="G7" i="1"/>
  <c r="G8" i="1"/>
  <c r="G9" i="1"/>
  <c r="G10" i="1"/>
  <c r="G11" i="1"/>
  <c r="G12" i="1"/>
  <c r="G13" i="1"/>
  <c r="G14" i="1"/>
  <c r="G15" i="1"/>
  <c r="G5" i="1"/>
</calcChain>
</file>

<file path=xl/sharedStrings.xml><?xml version="1.0" encoding="utf-8"?>
<sst xmlns="http://schemas.openxmlformats.org/spreadsheetml/2006/main" count="16020" uniqueCount="520">
  <si>
    <t>Date</t>
  </si>
  <si>
    <t xml:space="preserve">Lot Number  </t>
  </si>
  <si>
    <t>Hammer Price</t>
  </si>
  <si>
    <t>Case Material</t>
  </si>
  <si>
    <t>Bracelet Material</t>
  </si>
  <si>
    <t>Notes</t>
  </si>
  <si>
    <t>Premium Price</t>
  </si>
  <si>
    <t>Rolex</t>
  </si>
  <si>
    <t>Stainless Steel</t>
  </si>
  <si>
    <t>Round</t>
  </si>
  <si>
    <t>Leather</t>
  </si>
  <si>
    <t>Perpetual Calendar</t>
  </si>
  <si>
    <t>Moonphase</t>
  </si>
  <si>
    <t>Black</t>
  </si>
  <si>
    <t>Rotating Bezel</t>
  </si>
  <si>
    <t>Dive</t>
  </si>
  <si>
    <t>Omega</t>
  </si>
  <si>
    <t>Rectangle</t>
  </si>
  <si>
    <t>Blue</t>
  </si>
  <si>
    <t>Flyback Chrono</t>
  </si>
  <si>
    <t>Split-Seconds Chrono</t>
  </si>
  <si>
    <t>Alarm</t>
  </si>
  <si>
    <t>Gemset Dial</t>
  </si>
  <si>
    <t>Time Only</t>
  </si>
  <si>
    <t>Gold</t>
  </si>
  <si>
    <t>White/Silver</t>
  </si>
  <si>
    <t>Chrono</t>
  </si>
  <si>
    <t>Longines</t>
  </si>
  <si>
    <t>Oval</t>
  </si>
  <si>
    <t>Enamel</t>
  </si>
  <si>
    <t>Dial Shape</t>
  </si>
  <si>
    <t>AA</t>
  </si>
  <si>
    <t>AAA</t>
  </si>
  <si>
    <t>Grey</t>
  </si>
  <si>
    <t>IWC</t>
  </si>
  <si>
    <t>Military</t>
  </si>
  <si>
    <t>AAAA</t>
  </si>
  <si>
    <t>Tropical</t>
  </si>
  <si>
    <t>Prototype</t>
  </si>
  <si>
    <t>A</t>
  </si>
  <si>
    <t>JLC</t>
  </si>
  <si>
    <t>Power Reserve Indicator</t>
  </si>
  <si>
    <t>Yes</t>
  </si>
  <si>
    <t>Manual</t>
  </si>
  <si>
    <t>YG 18K</t>
  </si>
  <si>
    <t>Universal Geneve</t>
  </si>
  <si>
    <t>Gumbiner</t>
  </si>
  <si>
    <t>Gubelin</t>
  </si>
  <si>
    <t>Day and date</t>
  </si>
  <si>
    <t>Triple Date</t>
  </si>
  <si>
    <t>Breitling</t>
  </si>
  <si>
    <t>Grade</t>
  </si>
  <si>
    <t>!Brand</t>
  </si>
  <si>
    <t>Breguet</t>
  </si>
  <si>
    <t>Heuer</t>
  </si>
  <si>
    <t>Square</t>
  </si>
  <si>
    <t>Red</t>
  </si>
  <si>
    <t>Vacheron</t>
  </si>
  <si>
    <t>Chronometer</t>
  </si>
  <si>
    <t>Pulsation</t>
  </si>
  <si>
    <t>Blancpain</t>
  </si>
  <si>
    <t>n.a</t>
  </si>
  <si>
    <t>Cartier</t>
  </si>
  <si>
    <t>AP</t>
  </si>
  <si>
    <t>WG 18K</t>
  </si>
  <si>
    <t>PG 18K</t>
  </si>
  <si>
    <t>Cherry Wood</t>
  </si>
  <si>
    <t>Onyx</t>
  </si>
  <si>
    <t>Brown</t>
  </si>
  <si>
    <t>Porcelain Floating Dial</t>
  </si>
  <si>
    <t>Patek</t>
  </si>
  <si>
    <t>n.a.</t>
  </si>
  <si>
    <t>Breguet numerals</t>
  </si>
  <si>
    <t>Gold plate</t>
  </si>
  <si>
    <t>Single button chrono</t>
  </si>
  <si>
    <t>Movado</t>
  </si>
  <si>
    <t>Zenith</t>
  </si>
  <si>
    <t>Double seconds</t>
  </si>
  <si>
    <t>American Heritage "3000$"</t>
  </si>
  <si>
    <t>American Heritage "3000$" Dial</t>
  </si>
  <si>
    <t>Pink</t>
  </si>
  <si>
    <t>Freccero</t>
  </si>
  <si>
    <t>Cuervo Y Sobrinos</t>
  </si>
  <si>
    <t>With cufflinks</t>
  </si>
  <si>
    <t>Tudor</t>
  </si>
  <si>
    <t>Extra white dial and hands</t>
  </si>
  <si>
    <t>Ulysse Nardin</t>
  </si>
  <si>
    <t>Hermes</t>
  </si>
  <si>
    <t>NOS</t>
  </si>
  <si>
    <t>Octagonal</t>
  </si>
  <si>
    <t>Hausmann</t>
  </si>
  <si>
    <t>Panerai</t>
  </si>
  <si>
    <t>06.11.22</t>
  </si>
  <si>
    <t>Meister</t>
  </si>
  <si>
    <t xml:space="preserve"> </t>
  </si>
  <si>
    <t>Girard Perregaux</t>
  </si>
  <si>
    <t>Turler</t>
  </si>
  <si>
    <t>Gold Plate</t>
  </si>
  <si>
    <t>Platinum</t>
  </si>
  <si>
    <t>Salmon</t>
  </si>
  <si>
    <t>COMEX</t>
  </si>
  <si>
    <t>Limited edition of 2000</t>
  </si>
  <si>
    <t>08.05.22</t>
  </si>
  <si>
    <t>Gallet</t>
  </si>
  <si>
    <t>Cloisonne</t>
  </si>
  <si>
    <t>Custom dial</t>
  </si>
  <si>
    <t>Lip</t>
  </si>
  <si>
    <t>White/Grey/Blue</t>
  </si>
  <si>
    <t>Two-tone</t>
  </si>
  <si>
    <t>24 hour indicator of the Mark III</t>
  </si>
  <si>
    <t xml:space="preserve"> Yes</t>
  </si>
  <si>
    <t xml:space="preserve">Is this a grand complication? </t>
  </si>
  <si>
    <t>06.11.21</t>
  </si>
  <si>
    <t>Described at "Two-tone" dial</t>
  </si>
  <si>
    <t xml:space="preserve">Chronometer. One gem in logo. </t>
  </si>
  <si>
    <t>Can't tell if rubber or leather bracelet</t>
  </si>
  <si>
    <t>Panda dial with tropical subdials (called brown in description)</t>
  </si>
  <si>
    <t>Ruby dial. Not diamond</t>
  </si>
  <si>
    <t>Honeycomb Cream Dial</t>
  </si>
  <si>
    <t>Pre daytona</t>
  </si>
  <si>
    <t>Central minute counter</t>
  </si>
  <si>
    <t>n.a. (probably AAAA)</t>
  </si>
  <si>
    <t>made for the 1956 Olympic Games in Melbourne</t>
  </si>
  <si>
    <t>made for the Fuerza Area Del Peru</t>
  </si>
  <si>
    <t>Tonneau</t>
  </si>
  <si>
    <t>Cushion</t>
  </si>
  <si>
    <t>Special lugs</t>
  </si>
  <si>
    <t>“The Jubilé” was a series of 1000 watches with Ref. 4600, were made in 1949 in various colors of gold, to be sold during the “Anno Sancto” of 1950. These watches were probably destined for the Italian market.</t>
  </si>
  <si>
    <t>According to the Vacheron Constantin archives, a total of 36 examples of Reference 6087 were produced from 1954 to 1959. Of these, 26 examples were in yellow gold, eight in pink gold, and two in platinum, made on special order.</t>
  </si>
  <si>
    <t>Speedy Ultraman</t>
  </si>
  <si>
    <t>07.11.21</t>
  </si>
  <si>
    <t>Tide indication</t>
  </si>
  <si>
    <t>Abercrombie &amp; Fitch</t>
  </si>
  <si>
    <t>date adjustment through the crown.</t>
  </si>
  <si>
    <t>Cartier/Vacheron</t>
  </si>
  <si>
    <t>White/Silver (Tropical)</t>
  </si>
  <si>
    <t>The bezel is also extremely rare as the engraving “Units per Hour” is located at 3 o clock and the bezel is calibrated to 200 unlike the later versions.</t>
  </si>
  <si>
    <t>military chronograph wristwatch made for the Italian army (E.I. Esercito Italiano)</t>
  </si>
  <si>
    <t>made for the British military forces.</t>
  </si>
  <si>
    <t>Brown (Copper)</t>
  </si>
  <si>
    <t>Black/White</t>
  </si>
  <si>
    <t>Saudi</t>
  </si>
  <si>
    <t>Saudi Arabian shooting federation.</t>
  </si>
  <si>
    <t>Unitime</t>
  </si>
  <si>
    <t>Italian navy</t>
  </si>
  <si>
    <t>Tiffany &amp; Co.</t>
  </si>
  <si>
    <t>Rare Submariner with explorer dial</t>
  </si>
  <si>
    <t>Beyer</t>
  </si>
  <si>
    <t>What makes a grand complicatoin?</t>
  </si>
  <si>
    <t>Stainless steel and pink gold case</t>
  </si>
  <si>
    <t>Stainless steel and pink gold (9k) case</t>
  </si>
  <si>
    <t>Beige Dial</t>
  </si>
  <si>
    <t>Date only</t>
  </si>
  <si>
    <t>Aero compax (22414)</t>
  </si>
  <si>
    <t>Unusual</t>
  </si>
  <si>
    <t>Looks like steel but says gold capped</t>
  </si>
  <si>
    <t>Oversize cosmic</t>
  </si>
  <si>
    <t>GMT (24h or 12/frixed or adjustable)</t>
  </si>
  <si>
    <t xml:space="preserve">Omega Flightmaster </t>
  </si>
  <si>
    <t>24h subdial</t>
  </si>
  <si>
    <t>24h main</t>
  </si>
  <si>
    <t>Orange</t>
  </si>
  <si>
    <t>Case Diameter</t>
  </si>
  <si>
    <t>Diameter looked up</t>
  </si>
  <si>
    <t>Reversilbe</t>
  </si>
  <si>
    <t>Regatta timer</t>
  </si>
  <si>
    <t>Movement number 1</t>
  </si>
  <si>
    <t>AOPA</t>
  </si>
  <si>
    <t>Serpico Y Laino</t>
  </si>
  <si>
    <t>Hafiz al Assad</t>
  </si>
  <si>
    <t>Lapis</t>
  </si>
  <si>
    <t>Rare rolex bracelet</t>
  </si>
  <si>
    <t>Rolex monometer</t>
  </si>
  <si>
    <t>Arabic date wheel, Accessories: Box with U.A.E. logo, counter box, instructions booklets, brochure, original perforated warranty (stamped Mohd Rasool Khoory &amp; Sons, Abu Dhabi), tag and booklet holder with serial stamped.</t>
  </si>
  <si>
    <t>Paul newman</t>
  </si>
  <si>
    <t>Albino Daytona. White dial with white subregisters (no panda)</t>
  </si>
  <si>
    <t xml:space="preserve">MOVADO, REF. 206-704-501, SUPER SUB SEA </t>
  </si>
  <si>
    <t>ZENITH, REF. 01.150.415 (it says manual, but el primero is automaitc?)</t>
  </si>
  <si>
    <t xml:space="preserve">HEUER, REF. 2446, AUTAVIA, BIG EYES, FIRST GENERATION </t>
  </si>
  <si>
    <t>White/Silver (Tropical subdials)</t>
  </si>
  <si>
    <t>Waterproof</t>
  </si>
  <si>
    <t>Self-windng</t>
  </si>
  <si>
    <t>Anti-magnetic</t>
  </si>
  <si>
    <t>Worldtime</t>
  </si>
  <si>
    <t>Iraq Arab Eagle</t>
  </si>
  <si>
    <t>Bracelet White gold mesh with diamond set (clasp broken in need of repair)</t>
  </si>
  <si>
    <t>Coca Cola</t>
  </si>
  <si>
    <t>Case back engraved: « Francis D. Doherty 25 years Service Coca-Cola Co »</t>
  </si>
  <si>
    <t>Black/Grey Fade</t>
  </si>
  <si>
    <t>Spanish days</t>
  </si>
  <si>
    <t>B Uhr</t>
  </si>
  <si>
    <t>08.11.20</t>
  </si>
  <si>
    <t>Dial Color/ Material</t>
  </si>
  <si>
    <t>White/Gold/Funky</t>
  </si>
  <si>
    <t>Poker Chip dial</t>
  </si>
  <si>
    <t>Solunar</t>
  </si>
  <si>
    <t>10K gold filled</t>
  </si>
  <si>
    <t>Grey Fade</t>
  </si>
  <si>
    <t>Brown Fade</t>
  </si>
  <si>
    <t>Abu Dhabi Police</t>
  </si>
  <si>
    <t>Comes with brass letter holder</t>
  </si>
  <si>
    <t>Only bezel is YG?</t>
  </si>
  <si>
    <t>Spare black service dial</t>
  </si>
  <si>
    <t>Spare bezel</t>
  </si>
  <si>
    <t>USE THIS AS BASE?</t>
  </si>
  <si>
    <t>Skeleton (White/Silver)</t>
  </si>
  <si>
    <t>Honeycomb star dial</t>
  </si>
  <si>
    <t xml:space="preserve">Military type but not stamped. </t>
  </si>
  <si>
    <t>Longines/Wittnauer</t>
  </si>
  <si>
    <t>British Military</t>
  </si>
  <si>
    <t>A. Cairelli</t>
  </si>
  <si>
    <t>Anonymous</t>
  </si>
  <si>
    <t>Later top time dial (probably switched out)</t>
  </si>
  <si>
    <t>Brow</t>
  </si>
  <si>
    <t>Bullhead</t>
  </si>
  <si>
    <t>White/Blue</t>
  </si>
  <si>
    <t>Comes with rolex presssure tester (-3500CHF)</t>
  </si>
  <si>
    <t>Paul newman Panda</t>
  </si>
  <si>
    <t>Iraqi Eagle</t>
  </si>
  <si>
    <t>Sold on July 13th 1959 to the US Army (European Exchange System)</t>
  </si>
  <si>
    <t>Extra bezel, hands, 2 extra crowns</t>
  </si>
  <si>
    <t>Civilian Version</t>
  </si>
  <si>
    <t>40th ever produced</t>
  </si>
  <si>
    <t>Dial looks badly redone</t>
  </si>
  <si>
    <t>Salmon/Pink</t>
  </si>
  <si>
    <t>Tiger eye</t>
  </si>
  <si>
    <t>Peuvian Air Force (FUERZA AEREA DEL PERU)</t>
  </si>
  <si>
    <t>Gemset Bracelet</t>
  </si>
  <si>
    <t xml:space="preserve">ROLEX, REF. 6262, DAYTONA, «SO CALLED» PAUL NEWMAN PANDA WITH BROWN SUBDIALS AND BROWN OUTER TRACK </t>
  </si>
  <si>
    <t xml:space="preserve">ROLEX, REF. 6239, GOLD DAYTONA, CREAM «PAUL NEWMAN» DIAL, FULL SET </t>
  </si>
  <si>
    <t>Gold (Cream)</t>
  </si>
  <si>
    <t>28.06.20</t>
  </si>
  <si>
    <t>Monopusher</t>
  </si>
  <si>
    <t>King Faisal logo</t>
  </si>
  <si>
    <t>King Saud Bin Abdul Aziz</t>
  </si>
  <si>
    <t>rare attractive black dial with Breguet numerals which are extremely rarely found.</t>
  </si>
  <si>
    <t>PAF</t>
  </si>
  <si>
    <t>Skipper</t>
  </si>
  <si>
    <t>Some sort of blued/pvd two tone</t>
  </si>
  <si>
    <t>Diamonds (Gold)</t>
  </si>
  <si>
    <t>after-market diamonds on bracelet</t>
  </si>
  <si>
    <t>Duo plan: Lady's watch?</t>
  </si>
  <si>
    <t>Tank Dual Time</t>
  </si>
  <si>
    <t>Gold (Pink)</t>
  </si>
  <si>
    <t>Superocean (minutecreeper with functional indicator)minute-counter and on/off indicator</t>
  </si>
  <si>
    <t>AAA?</t>
  </si>
  <si>
    <t>Jump Hour</t>
  </si>
  <si>
    <t>Paul newman Panda with extra bracelet</t>
  </si>
  <si>
    <t>21.03.20</t>
  </si>
  <si>
    <t>Says tropical, but I don’t think so</t>
  </si>
  <si>
    <t>Bezel is white gold</t>
  </si>
  <si>
    <t>Brock &amp; Co</t>
  </si>
  <si>
    <t>Service bezel (decimal)</t>
  </si>
  <si>
    <t>Telemeter bezel</t>
  </si>
  <si>
    <t>Wood</t>
  </si>
  <si>
    <t>Green</t>
  </si>
  <si>
    <t>Red Omani Sword</t>
  </si>
  <si>
    <t>Omega Holy Grail</t>
  </si>
  <si>
    <t>Paul newman reverse Panda</t>
  </si>
  <si>
    <t>10.11.19</t>
  </si>
  <si>
    <t>Gold/Silver</t>
  </si>
  <si>
    <t>Black/Blue/Red</t>
  </si>
  <si>
    <t>AL HUSSEIN BIN TALAL, FORMER KING OF JORDAN caseback</t>
  </si>
  <si>
    <t>GREEN KHANJAR</t>
  </si>
  <si>
    <t>UAE</t>
  </si>
  <si>
    <t>Reverse Panda paul newman: Known to collectors as the Oyster Sotto (meaning under Oyster) for the unusual dial configuration of having the word Oyster placed underneath the word Cosmograph. Featuring its original Mark 1.5 pushers known as millerighe, its case in excellent condition as well as an untouched original dial featuring steep sub-counters, now known as musketeer due to the sleeves worn by them at the time. Never offered at auction before, this is an extremely rare opportunity to acquire one of the rarest Paul Newman configurations ever made, one of the first examples of a screw-down Paul Newman Daytonas produced. As of today, there have been less than 10 examples known in this configuration and is, without the doubt, the grail for any Rolex collector. This is the first Oyster “Musketeer” to appear in auction.</t>
  </si>
  <si>
    <t>Panda Paul Newman</t>
  </si>
  <si>
    <t>100th aniverasy (made in 100 pieces)</t>
  </si>
  <si>
    <t>Skeleton (Clear)</t>
  </si>
  <si>
    <t>JLC mystery as carier</t>
  </si>
  <si>
    <t>Second reference time recorder (fixed)</t>
  </si>
  <si>
    <t>Military?</t>
  </si>
  <si>
    <t>Left handed</t>
  </si>
  <si>
    <t>Grey (tropical subdials)</t>
  </si>
  <si>
    <t>Worldtime bezel</t>
  </si>
  <si>
    <t>World time bezel</t>
  </si>
  <si>
    <t>Bund</t>
  </si>
  <si>
    <t>Enamel mezel</t>
  </si>
  <si>
    <t>Asymmetrical</t>
  </si>
  <si>
    <t>Enamel bezel</t>
  </si>
  <si>
    <t>Space compax</t>
  </si>
  <si>
    <t>Marina Militare (AMI)</t>
  </si>
  <si>
    <t>Kelz-Bloch</t>
  </si>
  <si>
    <t>KING FAISEL II OF IRAK ENGRAVING</t>
  </si>
  <si>
    <t>Tropical sibdials and pulsation scale on dial</t>
  </si>
  <si>
    <t>Skeleton (Gold)</t>
  </si>
  <si>
    <t>Mark IX</t>
  </si>
  <si>
    <t>Compass</t>
  </si>
  <si>
    <t>Portuguese</t>
  </si>
  <si>
    <r>
      <t>Secular</t>
    </r>
    <r>
      <rPr>
        <sz val="12"/>
        <color theme="1"/>
        <rFont val="Calibri"/>
        <family val="2"/>
        <scheme val="minor"/>
      </rPr>
      <t xml:space="preserve"> perpetual calendar</t>
    </r>
  </si>
  <si>
    <t>Mono pusher</t>
  </si>
  <si>
    <t>LIP</t>
  </si>
  <si>
    <t>Philippe Beguin</t>
  </si>
  <si>
    <t>mystery cross engraved on the case back</t>
  </si>
  <si>
    <t xml:space="preserve">dial design retailed by Gubelin. </t>
  </si>
  <si>
    <t>Decade Produced</t>
  </si>
  <si>
    <t>Parking Memovox</t>
  </si>
  <si>
    <t>Orvis</t>
  </si>
  <si>
    <t>given by the Swiss Confederation during WWII for services rendered.</t>
  </si>
  <si>
    <t>Panda dial</t>
  </si>
  <si>
    <t>Single button</t>
  </si>
  <si>
    <t>Extra black bezxel</t>
  </si>
  <si>
    <t>Paul newman panda</t>
  </si>
  <si>
    <t>PORCELAIN FLOATING RETAILED BY TIFFANY</t>
  </si>
  <si>
    <t>Is this a grand?</t>
  </si>
  <si>
    <t>Only one example known!</t>
  </si>
  <si>
    <t>11.11.18</t>
  </si>
  <si>
    <t>Sold to the Czech agent Guth, governmental services of Czechoslovakia in 1938</t>
  </si>
  <si>
    <t>Gold/Beige</t>
  </si>
  <si>
    <t>Coin edge</t>
  </si>
  <si>
    <t>Blue (tropical: Purple aged)</t>
  </si>
  <si>
    <t>Slow Chronograph</t>
  </si>
  <si>
    <t>Gold/Pink</t>
  </si>
  <si>
    <t>Restored dial</t>
  </si>
  <si>
    <t>Arabic indexes and calendar</t>
  </si>
  <si>
    <t>Barbie Pink</t>
  </si>
  <si>
    <t>Oman: Swords of Khanjar</t>
  </si>
  <si>
    <t>His Majesty Sultan Qaboos bin Said, the Sultan of Oman regularly ordered watches from Rolex such as this example,</t>
  </si>
  <si>
    <t>Black/Silver (unique)</t>
  </si>
  <si>
    <t>Two Movements</t>
  </si>
  <si>
    <t>Khanjar Swords</t>
  </si>
  <si>
    <t>Reverse Panda Paul Newman</t>
  </si>
  <si>
    <t>Czech Army</t>
  </si>
  <si>
    <t xml:space="preserve">With leap year </t>
  </si>
  <si>
    <t xml:space="preserve">Leap year indicator </t>
  </si>
  <si>
    <t>Explorer troplical dial</t>
  </si>
  <si>
    <t>Explorer dial</t>
  </si>
  <si>
    <t>13.05.18</t>
  </si>
  <si>
    <t>HEUER, AUTAVIA, REF. 3646, 1ST EXECUTION DIAL</t>
  </si>
  <si>
    <t>Gold/White</t>
  </si>
  <si>
    <t>Memovox Parking</t>
  </si>
  <si>
    <t>Civilan version</t>
  </si>
  <si>
    <t>Brown/Grey</t>
  </si>
  <si>
    <t>Possibly piece unique</t>
  </si>
  <si>
    <t>Brown stardusr dial</t>
  </si>
  <si>
    <t>Panda paul newman</t>
  </si>
  <si>
    <t xml:space="preserve">Panda dial </t>
  </si>
  <si>
    <t>Near mint condition</t>
  </si>
  <si>
    <t>White/Silver (tropical)</t>
  </si>
  <si>
    <t>Black/Grey</t>
  </si>
  <si>
    <t>FAP</t>
  </si>
  <si>
    <t>Dead second</t>
  </si>
  <si>
    <t>Eight day (extended powwer)</t>
  </si>
  <si>
    <t>Chrono-stop</t>
  </si>
  <si>
    <t>Dials is aged. Looks tropical but not sold as</t>
  </si>
  <si>
    <t>Red (Burgundy)</t>
  </si>
  <si>
    <t>Gemset Case/Bezel</t>
  </si>
  <si>
    <t>Double Seconds (center seconds and sub center seconds)</t>
  </si>
  <si>
    <t>Delivered to UK military, but no markings</t>
  </si>
  <si>
    <t>Paul newman reverse panda</t>
  </si>
  <si>
    <t>Full set and extra steel bracelet</t>
  </si>
  <si>
    <t>Year Indicator</t>
  </si>
  <si>
    <t>Integrated bracelet</t>
  </si>
  <si>
    <t>Single gem on logo</t>
  </si>
  <si>
    <t xml:space="preserve">Barely octagonal </t>
  </si>
  <si>
    <t>Arte Suizo</t>
  </si>
  <si>
    <t>Eaton</t>
  </si>
  <si>
    <t>Doesn’t at all look tropical! But description says tropical</t>
  </si>
  <si>
    <t>Gold (Beige)</t>
  </si>
  <si>
    <t>Blue (Tropical Brown)</t>
  </si>
  <si>
    <t>Aged "tropical dial, but not sold as such. Bad aging</t>
  </si>
  <si>
    <t>Black (Tropical)</t>
  </si>
  <si>
    <t>It says it's a diver, but has not depth rating ot rotating bezel. DEPTH rating is 300m</t>
  </si>
  <si>
    <t>Blue/White</t>
  </si>
  <si>
    <t>Single gem in logo</t>
  </si>
  <si>
    <t>Patina on dial (tropical)</t>
  </si>
  <si>
    <t>MADE FOR GUILLERMI, but nothing on dial (it’s the distributor)</t>
  </si>
  <si>
    <t>Gold/Black</t>
  </si>
  <si>
    <t>Bl;ue subdials</t>
  </si>
  <si>
    <t>Gold/Pink Salmon</t>
  </si>
  <si>
    <t>Soccertimer dial</t>
  </si>
  <si>
    <t>Doesn't look tropical to me but sold as one</t>
  </si>
  <si>
    <t>Hermes etched  on caseback</t>
  </si>
  <si>
    <t>Trucchi</t>
  </si>
  <si>
    <t>JOYERIA RIVIERA</t>
  </si>
  <si>
    <t>DJEZVEDJIAN, CONSTANTINOPLE</t>
  </si>
  <si>
    <t>Only stamped Eaton</t>
  </si>
  <si>
    <t>Brands</t>
  </si>
  <si>
    <t>Mixes of 18K</t>
  </si>
  <si>
    <t>Bracelet Material and Integration</t>
  </si>
  <si>
    <t>Gem Setting</t>
  </si>
  <si>
    <t>Signature or Logo/Symbol</t>
  </si>
  <si>
    <t>Special</t>
  </si>
  <si>
    <t>Grading</t>
  </si>
  <si>
    <t>Complications</t>
  </si>
  <si>
    <t>Reversible</t>
  </si>
  <si>
    <t>GMT</t>
  </si>
  <si>
    <t>Index Dummies</t>
  </si>
  <si>
    <t>Data#</t>
  </si>
  <si>
    <t>YG &lt;18K</t>
  </si>
  <si>
    <t>PG &lt;18K</t>
  </si>
  <si>
    <t>Mixes &lt;18K</t>
  </si>
  <si>
    <t xml:space="preserve">Cushion </t>
  </si>
  <si>
    <t>Tropical Dial?</t>
  </si>
  <si>
    <t>Company/Logo/Special Stamp</t>
  </si>
  <si>
    <t>Interesting Fact “Eaton watches weren’t in fact made for the famous English school. But custom made by Rolex exclusively for T. Eaton Co. Ltd. Which was once Canada’s largest department store retailer”</t>
  </si>
  <si>
    <t>Uruguay’s Freccero?</t>
  </si>
  <si>
    <t xml:space="preserve">Case back engraved.Venezuela’s Serpico y Laino or </t>
  </si>
  <si>
    <t>Provenance</t>
  </si>
  <si>
    <t>Reason</t>
  </si>
  <si>
    <t>Replacement Caseback</t>
  </si>
  <si>
    <t>Originally said 70-80. They are borderline. Others online seem to lean towards 70s</t>
  </si>
  <si>
    <t>Used to all be n.a.</t>
  </si>
  <si>
    <t>Probably introduced around 1979 so really borderline</t>
  </si>
  <si>
    <t>Will be late 60s or early 70s. Found one at Christies  (Lot 29 @11 November 2014 • Geneva):A WHITE GOLD BRACELET WATCHREF 3520/10 MVT 1178343 CASE 2744691 MADE IN 1974. Found a 2649285 dated 60s</t>
  </si>
  <si>
    <t>- Rolex 4099: 1938-47 (100 examples), 2-register (Valjoux 23), non-Oyster, flared/spider-leg lugs. ChrGen Nov. 2013.</t>
  </si>
  <si>
    <t>VERY hard to date!</t>
  </si>
  <si>
    <t>https://www.sothebys.com/en/auctions/ecatalogue/2018/important-watches-ge1801/lot.79.html?locale=en</t>
  </si>
  <si>
    <t>Cannot date</t>
  </si>
  <si>
    <t>No Brand name</t>
  </si>
  <si>
    <t>Far fetched guess when it comes to case diameter</t>
  </si>
  <si>
    <t>Wrong dial</t>
  </si>
  <si>
    <t>Bezel missing</t>
  </si>
  <si>
    <t>Non-original paul newman dial</t>
  </si>
  <si>
    <t>Custom Dial</t>
  </si>
  <si>
    <t>Not a zenith, but a wostock</t>
  </si>
  <si>
    <t>Retail Signature</t>
  </si>
  <si>
    <t>Other</t>
  </si>
  <si>
    <t>Minutecreeper</t>
  </si>
  <si>
    <t>Hammer_Price</t>
  </si>
  <si>
    <t>Premium_Price</t>
  </si>
  <si>
    <t>Log_Hammer_Price</t>
  </si>
  <si>
    <t>Girard_Perregaux</t>
  </si>
  <si>
    <t>Ulysse_Nardin</t>
  </si>
  <si>
    <t>CM_SS</t>
  </si>
  <si>
    <t>CM_TT</t>
  </si>
  <si>
    <t>CM_Platinum</t>
  </si>
  <si>
    <t>BM_SS</t>
  </si>
  <si>
    <t>BM_TT</t>
  </si>
  <si>
    <t>Tropical_Dial</t>
  </si>
  <si>
    <t>Power_Reserve_Indicator</t>
  </si>
  <si>
    <t>Anti_Magnetic</t>
  </si>
  <si>
    <t>Flyback_Chrono</t>
  </si>
  <si>
    <t>Split_Chrono</t>
  </si>
  <si>
    <t>Perpetual_Calendar</t>
  </si>
  <si>
    <t>Jump_Hour</t>
  </si>
  <si>
    <t>Time_Only</t>
  </si>
  <si>
    <t>World_Timer</t>
  </si>
  <si>
    <t>Audemars_Piguet</t>
  </si>
  <si>
    <t>Patek_Philippe</t>
  </si>
  <si>
    <t>Univeral_Geneve</t>
  </si>
  <si>
    <t>Vacheron_Constantin</t>
  </si>
  <si>
    <t>Lot_Number</t>
  </si>
  <si>
    <t>PVD</t>
  </si>
  <si>
    <t>Only watch for the 1900s</t>
  </si>
  <si>
    <t>Only watch with an Other(Ti) bracelet</t>
  </si>
  <si>
    <t>Observation with leverage one</t>
  </si>
  <si>
    <t>Only watch for the 1910s</t>
  </si>
  <si>
    <t>Y2022</t>
  </si>
  <si>
    <t>Y2021</t>
  </si>
  <si>
    <t>Y2018</t>
  </si>
  <si>
    <t>Y2019</t>
  </si>
  <si>
    <t>Y2020</t>
  </si>
  <si>
    <t xml:space="preserve">Provenance: At the beginning of the 1980's, Comex was encountering financial difficulties. After trying hard to find funds, Henri Delauze knocked on the door of a French public works company whose financial director offered them a solution that allowed Mr Delauze to obtain sufficient funds but also to keep the operational control of the company. This director became a member of the board and participated in many strategic meetings. He became a close friend of Mr Delauze and acquired 1% of the capital for himself. One day after a meeting Henri Delauze called him to his office and gifted him with the 16800. </t>
  </si>
  <si>
    <t xml:space="preserve">Provenance: Owver is Eduardo Hernández Cházaro </t>
  </si>
  <si>
    <t>Provenance: Property of Christian Bonnici, member of the original Jacques Cousteau team.</t>
  </si>
  <si>
    <t xml:space="preserve">Provenance: Property of the family of the original Spanish pilot Consigned directly by the family, Fernando Rein Loring (1902-1978) was a very talented civilian and military pilot and became in 1932, the first pilot to have accomplished a flight of more than 16'000 kilometers between Madrid and Manilla. </t>
  </si>
  <si>
    <t>Provenance: This watch was gifted to Francois Modoux by Patek Philippe for his 25 years at the firm (1920-1945). Mr. Modoux was one of the most famous “regleur de precision”; one of the two regleurs who were responsible for the regulation of most of the watches made by Patek Philippe for the legendary and exacting watch enthusiast Henry Graves Jr. They were amongst the highest paid workers in the watch industry because success in Observatory trials conferred reputation and prestige on the brand and therefore, greater commercial success.</t>
  </si>
  <si>
    <t>Provenance: Property of General Eduardo Galindo Grandchant/Carlos Coello “Tuma”</t>
  </si>
  <si>
    <t xml:space="preserve">Provenance: Property of the Polar Explorer Douglas Roland Otway Prior, known as Doug, served with the advance party of the 1956 Royal Society Antarctic Expedition International Geophysical Year, and assisted, in no small part, towards the successful outcome of the Commonwealth Trans-Antarctic Expedition of 1955 to 1958 - the first crossing of Antarctica. </t>
  </si>
  <si>
    <t>Provenance: THE LIFESAVER'S ROLEX 6542 GMT. Gifted by parents to a man who saved a child from drowning at the Bain des Paquis.</t>
  </si>
  <si>
    <t>Chronostop: Rated AAAA for some reason</t>
  </si>
  <si>
    <t>Yacht Club I: Rated AAAA for some reason</t>
  </si>
  <si>
    <t>Tide Indication</t>
  </si>
  <si>
    <t>Second time reference</t>
  </si>
  <si>
    <t>High Comlication: Minute Repeater or Tourbillon</t>
  </si>
  <si>
    <t>Tourbillon movement made in 1947 and cased in 1987</t>
  </si>
  <si>
    <t>Double Seconds</t>
  </si>
  <si>
    <t>High_Complication</t>
  </si>
  <si>
    <t>CM_PVD_GP_Other</t>
  </si>
  <si>
    <t>BM_Leather_NATO_Rubber_None</t>
  </si>
  <si>
    <t>BM_PVD_GP</t>
  </si>
  <si>
    <t>BM_Gold</t>
  </si>
  <si>
    <t>Retailer_Logo_Symbol</t>
  </si>
  <si>
    <t>CM_Gold</t>
  </si>
  <si>
    <t>Moon_Phase_Tide</t>
  </si>
  <si>
    <t>Gem_Setting</t>
  </si>
  <si>
    <t>Date_All_Types</t>
  </si>
  <si>
    <t>Brand</t>
  </si>
  <si>
    <t>TRUE</t>
  </si>
  <si>
    <t>No Rating</t>
  </si>
  <si>
    <t>Year</t>
  </si>
  <si>
    <t>Observations</t>
  </si>
  <si>
    <t>Characteristic</t>
  </si>
  <si>
    <t>Coefficient</t>
  </si>
  <si>
    <t>Std. Error</t>
  </si>
  <si>
    <t>t-value</t>
  </si>
  <si>
    <t>Significance</t>
  </si>
  <si>
    <t>COEF</t>
  </si>
  <si>
    <t>INDEX</t>
  </si>
  <si>
    <t>Return</t>
  </si>
  <si>
    <t>Corrected Index</t>
  </si>
  <si>
    <t>***</t>
  </si>
  <si>
    <t>**</t>
  </si>
  <si>
    <t>*</t>
  </si>
  <si>
    <t>Gallet#</t>
  </si>
  <si>
    <t>n/a</t>
  </si>
  <si>
    <t>.</t>
  </si>
  <si>
    <t>Watch Index</t>
  </si>
  <si>
    <t>Total Return</t>
  </si>
  <si>
    <t>Arithmetic Mean</t>
  </si>
  <si>
    <t>&lt;2.20E-16</t>
  </si>
  <si>
    <t>Standard Deviation of Annual Returns</t>
  </si>
  <si>
    <t>BM_Strap_None#</t>
  </si>
  <si>
    <t>Miscellaneous</t>
  </si>
  <si>
    <t>A#</t>
  </si>
  <si>
    <t>Complication</t>
  </si>
  <si>
    <t>Time_Only#</t>
  </si>
  <si>
    <t>Index Year</t>
  </si>
  <si>
    <t>Y2018#</t>
  </si>
  <si>
    <t>Intercept</t>
  </si>
  <si>
    <t>R Squated</t>
  </si>
  <si>
    <t>Adjusted R Squared</t>
  </si>
  <si>
    <t>Residual Standard Error</t>
  </si>
  <si>
    <t>on 1608 degrees of freedom</t>
  </si>
  <si>
    <t>F Statstic</t>
  </si>
  <si>
    <t>on 56 and 1608 DF</t>
  </si>
  <si>
    <t>p-value</t>
  </si>
  <si>
    <t>&lt; 2.2e-16</t>
  </si>
  <si>
    <t xml:space="preserve">CM_SS#	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</si>
</sst>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d\.m\.yy;@"/>
    <numFmt numFmtId="165" formatCode="yyyy\-mm\-dd;@"/>
    <numFmt numFmtId="166" formatCode="[$-409]mmmm\ d\,\ yyyy;@"/>
    <numFmt numFmtId="167" formatCode="#,##0.00000"/>
    <numFmt numFmtId="168" formatCode="0.0%"/>
    <numFmt numFmtId="169" formatCode="0.000"/>
    <numFmt numFmtId="170" formatCode="0.00000"/>
  </numFmts>
  <fonts count="11"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000000"/>
      <name val="Calibri"/>
      <family val="2"/>
      <scheme val="minor"/>
    </font>
    <font>
      <sz val="12"/>
      <name val="Calibri"/>
      <family val="2"/>
      <scheme val="minor"/>
    </font>
    <font>
      <b/>
      <sz val="14"/>
      <color theme="0"/>
      <name val="Calibri"/>
      <family val="2"/>
      <scheme val="minor"/>
    </font>
    <font>
      <u/>
      <sz val="12"/>
      <color theme="10"/>
      <name val="Calibri"/>
      <family val="2"/>
      <scheme val="minor"/>
    </font>
    <font>
      <i/>
      <sz val="12"/>
      <color theme="1"/>
      <name val="Calibri"/>
      <family val="2"/>
      <scheme val="minor"/>
    </font>
  </fonts>
  <fills count="8">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rgb="FF7030A0"/>
        <bgColor indexed="64"/>
      </patternFill>
    </fill>
    <fill>
      <patternFill patternType="solid">
        <fgColor theme="5"/>
        <bgColor indexed="64"/>
      </patternFill>
    </fill>
    <fill>
      <patternFill patternType="solid">
        <fgColor theme="0"/>
        <bgColor indexed="64"/>
      </patternFill>
    </fill>
    <fill>
      <patternFill patternType="solid">
        <fgColor rgb="FF4472C4"/>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cellStyleXfs>
  <cellXfs count="88">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Alignment="1">
      <alignment horizontal="center" vertical="center"/>
    </xf>
    <xf numFmtId="3" fontId="0" fillId="0" borderId="0" xfId="0" applyNumberFormat="1" applyAlignment="1">
      <alignment vertical="center"/>
    </xf>
    <xf numFmtId="3" fontId="0" fillId="0" borderId="0" xfId="1" applyNumberFormat="1" applyFont="1" applyFill="1" applyBorder="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3" fillId="0" borderId="0" xfId="0" applyFont="1" applyAlignment="1">
      <alignment horizontal="center" vertical="center"/>
    </xf>
    <xf numFmtId="165" fontId="0" fillId="0" borderId="0" xfId="0" applyNumberFormat="1" applyAlignment="1">
      <alignment vertical="center"/>
    </xf>
    <xf numFmtId="3" fontId="0" fillId="0" borderId="0" xfId="1" applyNumberFormat="1" applyFont="1" applyFill="1" applyAlignment="1">
      <alignment vertical="center"/>
    </xf>
    <xf numFmtId="0" fontId="6" fillId="0" borderId="0" xfId="0" applyFont="1" applyAlignment="1">
      <alignment horizontal="center" vertical="center"/>
    </xf>
    <xf numFmtId="0" fontId="7" fillId="3" borderId="0" xfId="0" applyFont="1" applyFill="1" applyAlignment="1">
      <alignment vertical="center"/>
    </xf>
    <xf numFmtId="0" fontId="2" fillId="2" borderId="0" xfId="0" applyFont="1" applyFill="1" applyAlignment="1">
      <alignment horizontal="center" vertical="top" wrapText="1"/>
    </xf>
    <xf numFmtId="0" fontId="2" fillId="2" borderId="0" xfId="0" applyFont="1" applyFill="1" applyAlignment="1">
      <alignment vertical="top" wrapText="1"/>
    </xf>
    <xf numFmtId="0" fontId="2" fillId="2" borderId="0" xfId="0" applyFont="1" applyFill="1" applyAlignment="1">
      <alignment horizontal="right" vertical="top" wrapText="1"/>
    </xf>
    <xf numFmtId="0" fontId="2" fillId="2" borderId="0" xfId="0" applyFont="1" applyFill="1" applyAlignment="1">
      <alignment horizontal="left" vertical="top" wrapText="1"/>
    </xf>
    <xf numFmtId="0" fontId="4" fillId="2" borderId="0" xfId="0" applyFont="1" applyFill="1" applyAlignment="1">
      <alignment horizontal="center" vertical="top" wrapText="1"/>
    </xf>
    <xf numFmtId="0" fontId="8" fillId="4" borderId="0" xfId="0" applyFont="1" applyFill="1" applyAlignment="1">
      <alignment vertical="center"/>
    </xf>
    <xf numFmtId="0" fontId="0" fillId="3" borderId="0" xfId="0" applyFill="1" applyAlignment="1">
      <alignment vertical="center"/>
    </xf>
    <xf numFmtId="0" fontId="0" fillId="3" borderId="0" xfId="0" applyFill="1" applyAlignment="1">
      <alignment horizontal="center" vertical="center"/>
    </xf>
    <xf numFmtId="0" fontId="0" fillId="3" borderId="0" xfId="0" applyFill="1"/>
    <xf numFmtId="0" fontId="0" fillId="3" borderId="0" xfId="0" applyFill="1" applyAlignment="1">
      <alignment horizontal="right" vertical="center"/>
    </xf>
    <xf numFmtId="0" fontId="4" fillId="0" borderId="0" xfId="0" applyFont="1" applyAlignment="1">
      <alignment horizontal="center" vertical="top" wrapText="1"/>
    </xf>
    <xf numFmtId="0" fontId="3" fillId="0" borderId="0" xfId="0" applyFont="1"/>
    <xf numFmtId="0" fontId="3" fillId="0" borderId="0" xfId="0" applyFont="1" applyAlignment="1">
      <alignment horizontal="left" vertical="top" wrapText="1"/>
    </xf>
    <xf numFmtId="3" fontId="0" fillId="0" borderId="0" xfId="0" applyNumberFormat="1"/>
    <xf numFmtId="0" fontId="0" fillId="5" borderId="0" xfId="0" applyFill="1" applyAlignment="1">
      <alignment vertical="center"/>
    </xf>
    <xf numFmtId="0" fontId="0" fillId="5" borderId="0" xfId="0" applyFill="1" applyAlignment="1">
      <alignment horizontal="center" vertical="center"/>
    </xf>
    <xf numFmtId="0" fontId="9" fillId="0" borderId="0" xfId="2"/>
    <xf numFmtId="0" fontId="2" fillId="2" borderId="0" xfId="0" applyFont="1" applyFill="1" applyAlignment="1">
      <alignment horizontal="center" vertical="top"/>
    </xf>
    <xf numFmtId="2" fontId="0" fillId="0" borderId="0" xfId="0" applyNumberFormat="1" applyAlignment="1">
      <alignment horizontal="center" vertical="center"/>
    </xf>
    <xf numFmtId="166" fontId="0" fillId="0" borderId="0" xfId="0" applyNumberFormat="1" applyAlignment="1">
      <alignment vertical="center"/>
    </xf>
    <xf numFmtId="166" fontId="0" fillId="0" borderId="0" xfId="0" applyNumberFormat="1"/>
    <xf numFmtId="167" fontId="0" fillId="0" borderId="0" xfId="0" applyNumberFormat="1"/>
    <xf numFmtId="167" fontId="0" fillId="0" borderId="0" xfId="0" applyNumberFormat="1" applyAlignment="1">
      <alignment vertical="center"/>
    </xf>
    <xf numFmtId="0" fontId="0" fillId="0" borderId="0" xfId="0" applyAlignment="1">
      <alignment horizontal="center"/>
    </xf>
    <xf numFmtId="166" fontId="6" fillId="0" borderId="0" xfId="0" applyNumberFormat="1" applyFont="1" applyAlignment="1">
      <alignment vertical="center"/>
    </xf>
    <xf numFmtId="0" fontId="6" fillId="0" borderId="0" xfId="0" applyFont="1" applyAlignment="1">
      <alignment vertical="center"/>
    </xf>
    <xf numFmtId="3" fontId="6" fillId="0" borderId="0" xfId="0" applyNumberFormat="1" applyFont="1" applyAlignment="1">
      <alignment vertical="center"/>
    </xf>
    <xf numFmtId="0" fontId="6" fillId="0" borderId="0" xfId="0" applyFont="1" applyAlignment="1">
      <alignment horizontal="right" vertical="center"/>
    </xf>
    <xf numFmtId="0" fontId="6" fillId="0" borderId="0" xfId="0" applyFont="1" applyAlignment="1">
      <alignment horizontal="center"/>
    </xf>
    <xf numFmtId="0" fontId="3" fillId="0" borderId="0" xfId="0" applyFont="1" applyAlignment="1">
      <alignment horizontal="center" vertical="top" wrapText="1"/>
    </xf>
    <xf numFmtId="0" fontId="4" fillId="4" borderId="0" xfId="0" applyFont="1" applyFill="1" applyAlignment="1">
      <alignment horizontal="center" vertical="top" wrapText="1"/>
    </xf>
    <xf numFmtId="0" fontId="0" fillId="6" borderId="0" xfId="0" applyFill="1"/>
    <xf numFmtId="0" fontId="3" fillId="6" borderId="2" xfId="0" applyFont="1" applyFill="1" applyBorder="1" applyAlignment="1">
      <alignment horizontal="left"/>
    </xf>
    <xf numFmtId="0" fontId="0" fillId="6" borderId="0" xfId="0" applyFill="1" applyAlignment="1">
      <alignment horizontal="left"/>
    </xf>
    <xf numFmtId="0" fontId="3" fillId="6" borderId="0" xfId="0" applyFont="1" applyFill="1"/>
    <xf numFmtId="0" fontId="3" fillId="6" borderId="2" xfId="0" applyFont="1" applyFill="1" applyBorder="1"/>
    <xf numFmtId="0" fontId="0" fillId="6" borderId="2" xfId="0" applyFill="1" applyBorder="1"/>
    <xf numFmtId="0" fontId="0" fillId="6" borderId="2" xfId="0" applyFill="1" applyBorder="1" applyAlignment="1">
      <alignment horizontal="left"/>
    </xf>
    <xf numFmtId="2" fontId="0" fillId="0" borderId="0" xfId="0" applyNumberFormat="1" applyAlignment="1">
      <alignment vertical="center"/>
    </xf>
    <xf numFmtId="0" fontId="0" fillId="6" borderId="2" xfId="0" applyFill="1" applyBorder="1" applyAlignment="1">
      <alignment horizontal="right"/>
    </xf>
    <xf numFmtId="0" fontId="3" fillId="6" borderId="2" xfId="0" applyFont="1" applyFill="1" applyBorder="1" applyAlignment="1">
      <alignment horizontal="right"/>
    </xf>
    <xf numFmtId="0" fontId="10" fillId="6" borderId="0" xfId="0" applyFont="1" applyFill="1"/>
    <xf numFmtId="0" fontId="3" fillId="6" borderId="0" xfId="0" applyFont="1" applyFill="1" applyAlignment="1">
      <alignment horizontal="right"/>
    </xf>
    <xf numFmtId="0" fontId="0" fillId="6" borderId="0" xfId="0" applyFill="1" applyAlignment="1">
      <alignment horizontal="right"/>
    </xf>
    <xf numFmtId="169" fontId="0" fillId="6" borderId="0" xfId="0" applyNumberFormat="1" applyFill="1" applyAlignment="1">
      <alignment horizontal="right"/>
    </xf>
    <xf numFmtId="2" fontId="0" fillId="6" borderId="0" xfId="0" applyNumberFormat="1" applyFill="1" applyAlignment="1">
      <alignment horizontal="right"/>
    </xf>
    <xf numFmtId="169" fontId="0" fillId="6" borderId="0" xfId="0" applyNumberFormat="1" applyFill="1"/>
    <xf numFmtId="11" fontId="0" fillId="6" borderId="0" xfId="0" applyNumberFormat="1" applyFill="1" applyAlignment="1">
      <alignment horizontal="right"/>
    </xf>
    <xf numFmtId="168" fontId="0" fillId="6" borderId="0" xfId="3" applyNumberFormat="1" applyFont="1" applyFill="1" applyAlignment="1">
      <alignment horizontal="right"/>
    </xf>
    <xf numFmtId="10" fontId="0" fillId="6" borderId="0" xfId="3" applyNumberFormat="1" applyFont="1" applyFill="1" applyAlignment="1">
      <alignment horizontal="right"/>
    </xf>
    <xf numFmtId="10" fontId="0" fillId="6" borderId="0" xfId="3" applyNumberFormat="1" applyFont="1" applyFill="1"/>
    <xf numFmtId="10" fontId="0" fillId="6" borderId="2" xfId="3" applyNumberFormat="1" applyFont="1" applyFill="1" applyBorder="1" applyAlignment="1">
      <alignment horizontal="right"/>
    </xf>
    <xf numFmtId="0" fontId="0" fillId="6" borderId="0" xfId="3" applyNumberFormat="1" applyFont="1" applyFill="1"/>
    <xf numFmtId="169" fontId="0" fillId="6" borderId="2" xfId="0" applyNumberFormat="1" applyFill="1" applyBorder="1"/>
    <xf numFmtId="170" fontId="0" fillId="6" borderId="0" xfId="0" applyNumberFormat="1" applyFill="1"/>
    <xf numFmtId="0" fontId="3" fillId="0" borderId="0" xfId="0" applyFont="1" applyAlignment="1">
      <alignment vertical="center"/>
    </xf>
    <xf numFmtId="3" fontId="0" fillId="0" borderId="1" xfId="0" applyNumberFormat="1" applyBorder="1" applyAlignment="1">
      <alignment vertical="center"/>
    </xf>
    <xf numFmtId="2" fontId="6" fillId="0" borderId="0" xfId="0" applyNumberFormat="1" applyFont="1" applyAlignment="1">
      <alignment horizontal="center" vertical="center"/>
    </xf>
    <xf numFmtId="0" fontId="6" fillId="0" borderId="0" xfId="0" applyFont="1" applyAlignment="1">
      <alignment horizontal="left" vertical="center"/>
    </xf>
    <xf numFmtId="3" fontId="0" fillId="0" borderId="0" xfId="0" applyNumberFormat="1" applyAlignment="1">
      <alignment horizontal="left" vertical="center"/>
    </xf>
    <xf numFmtId="164" fontId="0" fillId="0" borderId="0" xfId="0" applyNumberFormat="1" applyAlignment="1">
      <alignment vertical="center"/>
    </xf>
    <xf numFmtId="0" fontId="2" fillId="7" borderId="0" xfId="0" applyFont="1" applyFill="1" applyAlignment="1">
      <alignment horizontal="left" vertical="top" wrapText="1"/>
    </xf>
    <xf numFmtId="0" fontId="2" fillId="7" borderId="0" xfId="0" applyFont="1" applyFill="1" applyAlignment="1">
      <alignment horizontal="center" vertical="top" wrapText="1"/>
    </xf>
    <xf numFmtId="0" fontId="0" fillId="0" borderId="0" xfId="0" applyFill="1"/>
    <xf numFmtId="0" fontId="0" fillId="0" borderId="0" xfId="0" applyFill="1" applyAlignment="1">
      <alignment vertical="center"/>
    </xf>
    <xf numFmtId="0" fontId="0" fillId="0" borderId="0" xfId="0" applyFill="1" applyAlignment="1">
      <alignment horizontal="right" vertical="center"/>
    </xf>
    <xf numFmtId="0" fontId="0" fillId="0" borderId="0" xfId="0" applyFill="1" applyAlignment="1">
      <alignment horizontal="center" vertical="center"/>
    </xf>
    <xf numFmtId="0" fontId="0" fillId="0" borderId="0" xfId="0" applyFill="1" applyAlignment="1">
      <alignment horizontal="left" vertical="center"/>
    </xf>
    <xf numFmtId="0" fontId="3" fillId="0" borderId="0" xfId="0" applyFont="1" applyFill="1" applyAlignment="1">
      <alignment horizontal="center" vertical="center"/>
    </xf>
    <xf numFmtId="0" fontId="0" fillId="0" borderId="0" xfId="0" applyFill="1" applyAlignment="1">
      <alignment wrapText="1"/>
    </xf>
    <xf numFmtId="0" fontId="0" fillId="0" borderId="0" xfId="0" applyFill="1" applyAlignment="1">
      <alignment vertical="center" wrapText="1"/>
    </xf>
    <xf numFmtId="0" fontId="0" fillId="0" borderId="0" xfId="0" applyFill="1" applyAlignment="1">
      <alignment horizontal="right" wrapText="1"/>
    </xf>
    <xf numFmtId="0" fontId="0" fillId="0" borderId="0" xfId="0" applyFill="1" applyAlignment="1">
      <alignment horizontal="center" wrapText="1"/>
    </xf>
    <xf numFmtId="0" fontId="0" fillId="0" borderId="0" xfId="0" applyFill="1" applyAlignment="1">
      <alignment horizontal="left" wrapText="1"/>
    </xf>
    <xf numFmtId="0" fontId="3" fillId="0" borderId="0" xfId="0" applyFont="1" applyFill="1" applyAlignment="1">
      <alignment horizontal="center"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Watch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'STANDARD (w.) RESULTS AND INDEX'!$L$13</c:f>
              <c:strCache>
                <c:ptCount val="1"/>
                <c:pt idx="0">
                  <c:v>Watch Index</c:v>
                </c:pt>
              </c:strCache>
            </c:strRef>
          </c:tx>
          <c:spPr>
            <a:ln w="28575" cap="rnd">
              <a:solidFill>
                <a:schemeClr val="accent2"/>
              </a:solidFill>
              <a:round/>
            </a:ln>
            <a:effectLst/>
          </c:spPr>
          <c:marker>
            <c:symbol val="none"/>
          </c:marker>
          <c:dLbls>
            <c:dLbl>
              <c:idx val="0"/>
              <c:layout>
                <c:manualLayout>
                  <c:x val="-1.5620019910693547E-2"/>
                  <c:y val="-2.9787234042553193E-2"/>
                </c:manualLayout>
              </c:layout>
              <c:tx>
                <c:rich>
                  <a:bodyPr/>
                  <a:lstStyle/>
                  <a:p>
                    <a:fld id="{49B65C50-FBDD-0E4F-8C2E-88BB0353DA7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0F5-9242-AF79-986FA10806DE}"/>
                </c:ext>
              </c:extLst>
            </c:dLbl>
            <c:dLbl>
              <c:idx val="1"/>
              <c:layout>
                <c:manualLayout>
                  <c:x val="-4.0165765484640549E-2"/>
                  <c:y val="4.6808510638297794E-2"/>
                </c:manualLayout>
              </c:layout>
              <c:tx>
                <c:rich>
                  <a:bodyPr/>
                  <a:lstStyle/>
                  <a:p>
                    <a:fld id="{D765F67E-29C2-334D-A08C-9C0F9ABFBE7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0F5-9242-AF79-986FA10806DE}"/>
                </c:ext>
              </c:extLst>
            </c:dLbl>
            <c:dLbl>
              <c:idx val="2"/>
              <c:layout>
                <c:manualLayout>
                  <c:x val="-4.2397196900453994E-2"/>
                  <c:y val="-4.2553191489361701E-2"/>
                </c:manualLayout>
              </c:layout>
              <c:tx>
                <c:rich>
                  <a:bodyPr/>
                  <a:lstStyle/>
                  <a:p>
                    <a:fld id="{9042AE66-9DC2-8542-8B22-D709F55206D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0F5-9242-AF79-986FA10806DE}"/>
                </c:ext>
              </c:extLst>
            </c:dLbl>
            <c:dLbl>
              <c:idx val="3"/>
              <c:layout>
                <c:manualLayout>
                  <c:x val="-4.4628628316267356E-2"/>
                  <c:y val="7.2340425531914887E-2"/>
                </c:manualLayout>
              </c:layout>
              <c:tx>
                <c:rich>
                  <a:bodyPr/>
                  <a:lstStyle/>
                  <a:p>
                    <a:fld id="{B2F74374-A059-3E40-9267-C0F48CC7C90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0F5-9242-AF79-986FA10806DE}"/>
                </c:ext>
              </c:extLst>
            </c:dLbl>
            <c:dLbl>
              <c:idx val="4"/>
              <c:layout>
                <c:manualLayout>
                  <c:x val="-4.4628628316267439E-2"/>
                  <c:y val="7.2340425531914887E-2"/>
                </c:manualLayout>
              </c:layout>
              <c:tx>
                <c:rich>
                  <a:bodyPr/>
                  <a:lstStyle/>
                  <a:p>
                    <a:fld id="{2E166FCD-84C1-6F49-BD15-58FF6CF4065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90F5-9242-AF79-986FA10806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'STANDARD (w.) RESULTS AND INDEX'!$K$14:$K$18</c:f>
              <c:numCache>
                <c:formatCode>General</c:formatCode>
                <c:ptCount val="5"/>
                <c:pt idx="0">
                  <c:v>2018</c:v>
                </c:pt>
                <c:pt idx="1">
                  <c:v>2019</c:v>
                </c:pt>
                <c:pt idx="2">
                  <c:v>2020</c:v>
                </c:pt>
                <c:pt idx="3">
                  <c:v>2021</c:v>
                </c:pt>
                <c:pt idx="4">
                  <c:v>2022</c:v>
                </c:pt>
              </c:numCache>
            </c:numRef>
          </c:cat>
          <c:val>
            <c:numRef>
              <c:f>'STANDARD (w.) RESULTS AND INDEX'!$L$14:$L$18</c:f>
              <c:numCache>
                <c:formatCode>General</c:formatCode>
                <c:ptCount val="5"/>
                <c:pt idx="0">
                  <c:v>100</c:v>
                </c:pt>
                <c:pt idx="1">
                  <c:v>91.255740298842653</c:v>
                </c:pt>
                <c:pt idx="2">
                  <c:v>121.39678998062838</c:v>
                </c:pt>
                <c:pt idx="3">
                  <c:v>112.2813207236012</c:v>
                </c:pt>
                <c:pt idx="4">
                  <c:v>107.22385786609313</c:v>
                </c:pt>
              </c:numCache>
            </c:numRef>
          </c:val>
          <c:smooth val="0"/>
          <c:extLst>
            <c:ext xmlns:c15="http://schemas.microsoft.com/office/drawing/2012/chart" uri="{02D57815-91ED-43cb-92C2-25804820EDAC}">
              <c15:datalabelsRange>
                <c15:f>'STANDARD (w.) RESULTS AND INDEX'!$M$14:$M$18</c15:f>
                <c15:dlblRangeCache>
                  <c:ptCount val="5"/>
                  <c:pt idx="1">
                    <c:v>-8.74%</c:v>
                  </c:pt>
                  <c:pt idx="2">
                    <c:v>33.03%</c:v>
                  </c:pt>
                  <c:pt idx="3">
                    <c:v>-7.51%</c:v>
                  </c:pt>
                  <c:pt idx="4">
                    <c:v>-4.50%</c:v>
                  </c:pt>
                </c15:dlblRangeCache>
              </c15:datalabelsRange>
            </c:ext>
            <c:ext xmlns:c16="http://schemas.microsoft.com/office/drawing/2014/chart" uri="{C3380CC4-5D6E-409C-BE32-E72D297353CC}">
              <c16:uniqueId val="{00000005-90F5-9242-AF79-986FA10806DE}"/>
            </c:ext>
          </c:extLst>
        </c:ser>
        <c:dLbls>
          <c:showLegendKey val="0"/>
          <c:showVal val="0"/>
          <c:showCatName val="0"/>
          <c:showSerName val="0"/>
          <c:showPercent val="0"/>
          <c:showBubbleSize val="0"/>
        </c:dLbls>
        <c:smooth val="0"/>
        <c:axId val="1150280320"/>
        <c:axId val="1150282048"/>
      </c:lineChart>
      <c:catAx>
        <c:axId val="115028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82048"/>
        <c:crosses val="autoZero"/>
        <c:auto val="1"/>
        <c:lblAlgn val="ctr"/>
        <c:lblOffset val="100"/>
        <c:noMultiLvlLbl val="0"/>
      </c:catAx>
      <c:valAx>
        <c:axId val="1150282048"/>
        <c:scaling>
          <c:orientation val="minMax"/>
          <c:min val="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8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685800</xdr:colOff>
      <xdr:row>24</xdr:row>
      <xdr:rowOff>10886</xdr:rowOff>
    </xdr:from>
    <xdr:to>
      <xdr:col>16</xdr:col>
      <xdr:colOff>0</xdr:colOff>
      <xdr:row>39</xdr:row>
      <xdr:rowOff>1815</xdr:rowOff>
    </xdr:to>
    <xdr:graphicFrame macro="">
      <xdr:nvGraphicFramePr>
        <xdr:cNvPr id="2" name="Chart 1">
          <a:extLst>
            <a:ext uri="{FF2B5EF4-FFF2-40B4-BE49-F238E27FC236}">
              <a16:creationId xmlns:a16="http://schemas.microsoft.com/office/drawing/2014/main" id="{4444B64E-B5C6-2F4F-8B93-AF2FBFAA4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sothebys.com/en/auctions/ecatalogue/2018/important-watches-ge1801/lot.79.html?locale=en" TargetMode="External"/><Relationship Id="rId1" Type="http://schemas.openxmlformats.org/officeDocument/2006/relationships/hyperlink" Target="https://www.christies.com/lot/lot-5731345?ldp_breadcrumb=back&amp;intObjectID=5731345&amp;from=salessummary&amp;li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72F83-807B-5E43-A523-183A662C0CAF}">
  <dimension ref="A1:BM2255"/>
  <sheetViews>
    <sheetView workbookViewId="0">
      <pane ySplit="4" topLeftCell="A15" activePane="bottomLeft" state="frozen"/>
      <selection pane="bottomLeft" activeCell="J2" sqref="J2"/>
    </sheetView>
  </sheetViews>
  <sheetFormatPr baseColWidth="10" defaultRowHeight="25" customHeight="1" x14ac:dyDescent="0.2"/>
  <cols>
    <col min="1" max="1" width="14.33203125" style="1" customWidth="1"/>
    <col min="2" max="2" width="6.1640625" style="1" customWidth="1"/>
    <col min="3" max="3" width="22" style="73" customWidth="1"/>
    <col min="4" max="4" width="8.5" style="1" customWidth="1"/>
    <col min="5" max="5" width="9.83203125" style="4" customWidth="1"/>
    <col min="6" max="7" width="10" style="4" customWidth="1"/>
    <col min="8" max="8" width="10.5" style="2" customWidth="1"/>
    <col min="9" max="9" width="9.1640625" style="2" customWidth="1"/>
    <col min="10" max="10" width="31.33203125" style="6" customWidth="1"/>
    <col min="11" max="11" width="18.5" style="6" customWidth="1"/>
    <col min="12" max="12" width="25.5" style="6" customWidth="1"/>
    <col min="13" max="13" width="8.83203125" style="3" customWidth="1"/>
    <col min="14" max="14" width="13" style="6" customWidth="1"/>
    <col min="15" max="15" width="10.5" style="6" customWidth="1"/>
    <col min="16" max="18" width="8.1640625" style="3" customWidth="1"/>
    <col min="19" max="19" width="7" style="3" customWidth="1"/>
    <col min="20" max="21" width="7.1640625" style="3" customWidth="1"/>
    <col min="22" max="23" width="5.5" style="3" customWidth="1"/>
    <col min="24" max="24" width="7.33203125" style="3" customWidth="1"/>
    <col min="25" max="25" width="6.33203125" style="3" customWidth="1"/>
    <col min="26" max="26" width="8.83203125" style="3" customWidth="1"/>
    <col min="27" max="27" width="7" style="3" customWidth="1"/>
    <col min="28" max="28" width="8.6640625" style="3" customWidth="1"/>
    <col min="29" max="29" width="6" style="3" customWidth="1"/>
    <col min="30" max="30" width="12.5" style="3" customWidth="1"/>
    <col min="31" max="31" width="11" style="3" customWidth="1"/>
    <col min="32" max="32" width="10.6640625" style="3" customWidth="1"/>
    <col min="33" max="34" width="8.1640625" style="3" customWidth="1"/>
    <col min="35" max="35" width="7.1640625" style="3" customWidth="1"/>
    <col min="36" max="36" width="7.83203125" style="3" customWidth="1"/>
    <col min="37" max="38" width="9.1640625" style="3" customWidth="1"/>
    <col min="39" max="42" width="8.83203125" style="3" customWidth="1"/>
    <col min="43" max="43" width="8.33203125" style="3" customWidth="1"/>
    <col min="44" max="44" width="9.5" style="3" customWidth="1"/>
    <col min="45" max="45" width="7.5" style="3" customWidth="1"/>
    <col min="46" max="46" width="9.6640625" style="3" customWidth="1"/>
    <col min="47" max="47" width="7.5" style="3" customWidth="1"/>
    <col min="48" max="49" width="8.5" style="3" customWidth="1"/>
    <col min="50" max="52" width="9" style="3" customWidth="1"/>
    <col min="53" max="53" width="7.5" style="3" customWidth="1"/>
    <col min="54" max="54" width="9.83203125" style="3" customWidth="1"/>
    <col min="55" max="56" width="5.83203125" style="1" customWidth="1"/>
    <col min="57" max="57" width="7.83203125" style="3" customWidth="1"/>
    <col min="58" max="58" width="6.5" style="1" customWidth="1"/>
    <col min="59" max="16384" width="10.83203125" style="1"/>
  </cols>
  <sheetData>
    <row r="1" spans="1:58" s="76" customFormat="1" ht="27" customHeight="1" x14ac:dyDescent="0.2">
      <c r="D1" s="77"/>
      <c r="E1" s="77"/>
      <c r="F1" s="77"/>
      <c r="G1" s="77"/>
      <c r="H1" s="78"/>
      <c r="I1" s="79"/>
      <c r="J1" s="80"/>
      <c r="K1" s="80"/>
      <c r="L1" s="80"/>
      <c r="M1" s="79"/>
      <c r="N1" s="80"/>
      <c r="O1" s="80"/>
      <c r="P1" s="79"/>
      <c r="Q1" s="79"/>
      <c r="R1" s="79"/>
      <c r="S1" s="79"/>
      <c r="T1" s="79"/>
      <c r="U1" s="79"/>
      <c r="V1" s="79"/>
      <c r="W1" s="79"/>
      <c r="X1" s="79"/>
      <c r="Y1" s="79"/>
      <c r="Z1" s="79"/>
      <c r="AA1" s="79"/>
      <c r="AB1" s="79"/>
      <c r="AC1" s="79"/>
      <c r="AD1" s="79"/>
      <c r="AE1" s="79"/>
      <c r="AF1" s="79"/>
      <c r="AG1" s="79"/>
      <c r="AH1" s="81"/>
      <c r="AI1" s="79"/>
      <c r="AJ1" s="79"/>
      <c r="AK1" s="79"/>
      <c r="AL1" s="79"/>
      <c r="AM1" s="79"/>
      <c r="AN1" s="79"/>
      <c r="AO1" s="79"/>
      <c r="AP1" s="79"/>
      <c r="AQ1" s="79"/>
      <c r="AR1" s="79"/>
      <c r="AS1" s="79"/>
      <c r="AT1" s="79"/>
      <c r="AU1" s="79"/>
      <c r="AV1" s="79"/>
      <c r="AW1" s="79"/>
      <c r="AX1" s="81"/>
      <c r="AY1" s="79"/>
      <c r="AZ1" s="79"/>
      <c r="BA1" s="79"/>
      <c r="BB1" s="79"/>
    </row>
    <row r="2" spans="1:58" s="76" customFormat="1" ht="40" customHeight="1" x14ac:dyDescent="0.2">
      <c r="C2" s="82"/>
      <c r="D2" s="83"/>
      <c r="E2" s="83"/>
      <c r="F2" s="82"/>
      <c r="G2" s="82"/>
      <c r="H2" s="84"/>
      <c r="I2" s="85"/>
      <c r="J2" s="86"/>
      <c r="K2" s="86"/>
      <c r="L2" s="86"/>
      <c r="M2" s="85"/>
      <c r="N2" s="86"/>
      <c r="O2" s="86"/>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7"/>
      <c r="AU2" s="85"/>
      <c r="AV2" s="85"/>
      <c r="AW2" s="85"/>
      <c r="AX2" s="85"/>
      <c r="AY2" s="85"/>
      <c r="AZ2" s="85"/>
      <c r="BA2" s="85"/>
      <c r="BB2" s="85"/>
      <c r="BC2" s="82"/>
      <c r="BD2" s="82"/>
      <c r="BE2" s="82"/>
      <c r="BF2" s="82"/>
    </row>
    <row r="3" spans="1:58" customFormat="1" ht="16" x14ac:dyDescent="0.2">
      <c r="D3" s="1"/>
      <c r="E3" s="1"/>
      <c r="F3" s="1"/>
      <c r="G3" s="1"/>
      <c r="H3" s="2"/>
      <c r="I3" s="3"/>
      <c r="J3" s="6"/>
      <c r="K3" s="7"/>
      <c r="L3" s="6"/>
      <c r="M3" s="3"/>
      <c r="N3" s="6"/>
      <c r="O3" s="6"/>
      <c r="P3" s="8"/>
      <c r="Q3" s="8"/>
      <c r="R3" s="8"/>
      <c r="S3" s="8"/>
      <c r="T3" s="8"/>
      <c r="U3" s="8"/>
      <c r="V3" s="3"/>
      <c r="W3" s="3"/>
      <c r="X3" s="3"/>
      <c r="Y3" s="3"/>
      <c r="Z3" s="3"/>
      <c r="AA3" s="3"/>
      <c r="AB3" s="3"/>
      <c r="AC3" s="3"/>
      <c r="AD3" s="3"/>
      <c r="AE3" s="3"/>
      <c r="AF3" s="3"/>
      <c r="AG3" s="3"/>
      <c r="AH3" s="3"/>
      <c r="AI3" s="8"/>
      <c r="AJ3" s="3"/>
      <c r="AK3" s="3"/>
      <c r="AL3" s="3"/>
      <c r="AM3" s="3"/>
      <c r="AN3" s="3"/>
      <c r="AO3" s="3"/>
      <c r="AP3" s="3"/>
      <c r="AQ3" s="3"/>
      <c r="AR3" s="3"/>
      <c r="AS3" s="3"/>
      <c r="AT3" s="3"/>
      <c r="AU3" s="3"/>
      <c r="AV3" s="3"/>
      <c r="AW3" s="3"/>
      <c r="AX3" s="3"/>
      <c r="AY3" s="3"/>
      <c r="AZ3" s="3"/>
      <c r="BA3" s="3"/>
      <c r="BB3" s="3"/>
    </row>
    <row r="4" spans="1:58" customFormat="1" ht="66" customHeight="1" x14ac:dyDescent="0.2">
      <c r="B4" s="25" t="s">
        <v>388</v>
      </c>
      <c r="C4" s="13" t="s">
        <v>0</v>
      </c>
      <c r="D4" s="14" t="s">
        <v>1</v>
      </c>
      <c r="E4" s="14" t="s">
        <v>2</v>
      </c>
      <c r="F4" s="14" t="s">
        <v>6</v>
      </c>
      <c r="G4" s="17" t="s">
        <v>421</v>
      </c>
      <c r="H4" s="15" t="s">
        <v>52</v>
      </c>
      <c r="I4" s="13" t="s">
        <v>295</v>
      </c>
      <c r="J4" s="16" t="s">
        <v>3</v>
      </c>
      <c r="K4" s="16" t="s">
        <v>30</v>
      </c>
      <c r="L4" s="16" t="s">
        <v>192</v>
      </c>
      <c r="M4" s="13" t="s">
        <v>162</v>
      </c>
      <c r="N4" s="16" t="s">
        <v>4</v>
      </c>
      <c r="O4" s="74" t="s">
        <v>352</v>
      </c>
      <c r="P4" s="75" t="s">
        <v>23</v>
      </c>
      <c r="Q4" s="75" t="s">
        <v>467</v>
      </c>
      <c r="R4" s="75" t="s">
        <v>43</v>
      </c>
      <c r="S4" s="75" t="s">
        <v>181</v>
      </c>
      <c r="T4" s="75" t="s">
        <v>160</v>
      </c>
      <c r="U4" s="75" t="s">
        <v>159</v>
      </c>
      <c r="V4" s="75" t="s">
        <v>152</v>
      </c>
      <c r="W4" s="75" t="s">
        <v>48</v>
      </c>
      <c r="X4" s="75" t="s">
        <v>49</v>
      </c>
      <c r="Y4" s="75" t="s">
        <v>12</v>
      </c>
      <c r="Z4" s="75" t="s">
        <v>131</v>
      </c>
      <c r="AA4" s="75" t="s">
        <v>15</v>
      </c>
      <c r="AB4" s="75" t="s">
        <v>182</v>
      </c>
      <c r="AC4" s="75" t="s">
        <v>157</v>
      </c>
      <c r="AD4" s="75" t="s">
        <v>270</v>
      </c>
      <c r="AE4" s="75" t="s">
        <v>319</v>
      </c>
      <c r="AF4" s="75" t="s">
        <v>183</v>
      </c>
      <c r="AG4" s="75" t="s">
        <v>41</v>
      </c>
      <c r="AH4" s="75" t="s">
        <v>14</v>
      </c>
      <c r="AI4" s="75" t="s">
        <v>26</v>
      </c>
      <c r="AJ4" s="75" t="s">
        <v>19</v>
      </c>
      <c r="AK4" s="75" t="s">
        <v>20</v>
      </c>
      <c r="AL4" s="75" t="s">
        <v>418</v>
      </c>
      <c r="AM4" s="75" t="s">
        <v>11</v>
      </c>
      <c r="AN4" s="75" t="s">
        <v>324</v>
      </c>
      <c r="AO4" s="75" t="s">
        <v>351</v>
      </c>
      <c r="AP4" s="75" t="s">
        <v>246</v>
      </c>
      <c r="AQ4" s="75" t="s">
        <v>465</v>
      </c>
      <c r="AR4" s="75" t="s">
        <v>164</v>
      </c>
      <c r="AS4" s="75" t="s">
        <v>21</v>
      </c>
      <c r="AT4" s="75" t="s">
        <v>154</v>
      </c>
      <c r="AU4" s="75" t="s">
        <v>22</v>
      </c>
      <c r="AV4" s="75" t="s">
        <v>346</v>
      </c>
      <c r="AW4" s="13" t="s">
        <v>227</v>
      </c>
      <c r="AX4" s="13" t="s">
        <v>416</v>
      </c>
      <c r="AY4" s="13" t="s">
        <v>394</v>
      </c>
      <c r="AZ4" s="13" t="s">
        <v>393</v>
      </c>
      <c r="BA4" s="13" t="s">
        <v>35</v>
      </c>
      <c r="BB4" s="13" t="s">
        <v>38</v>
      </c>
      <c r="BC4" s="13" t="s">
        <v>88</v>
      </c>
      <c r="BD4" s="13" t="s">
        <v>398</v>
      </c>
      <c r="BE4" s="13" t="s">
        <v>51</v>
      </c>
      <c r="BF4" s="17" t="s">
        <v>5</v>
      </c>
    </row>
    <row r="5" spans="1:58" ht="25" customHeight="1" x14ac:dyDescent="0.2">
      <c r="A5" s="18">
        <v>2022</v>
      </c>
      <c r="B5" s="1">
        <v>1</v>
      </c>
      <c r="C5" s="32">
        <v>44870</v>
      </c>
      <c r="D5" s="1">
        <v>1</v>
      </c>
      <c r="E5" s="4">
        <v>15000</v>
      </c>
      <c r="F5" s="4">
        <v>18750</v>
      </c>
      <c r="G5" s="35">
        <f t="shared" ref="G5:G68" si="0">LN(E5)</f>
        <v>9.6158054800843473</v>
      </c>
      <c r="H5" s="2" t="s">
        <v>47</v>
      </c>
      <c r="I5" s="3">
        <v>60</v>
      </c>
      <c r="J5" s="6" t="s">
        <v>44</v>
      </c>
      <c r="K5" s="6" t="s">
        <v>9</v>
      </c>
      <c r="L5" s="6" t="s">
        <v>13</v>
      </c>
      <c r="M5" s="31">
        <v>37</v>
      </c>
      <c r="N5" s="6" t="s">
        <v>10</v>
      </c>
      <c r="S5" s="3" t="s">
        <v>42</v>
      </c>
      <c r="X5" s="11" t="s">
        <v>42</v>
      </c>
      <c r="Y5" s="3" t="s">
        <v>42</v>
      </c>
      <c r="BC5" s="3"/>
      <c r="BD5" s="3"/>
      <c r="BE5" s="3" t="s">
        <v>36</v>
      </c>
    </row>
    <row r="6" spans="1:58" ht="25" customHeight="1" x14ac:dyDescent="0.2">
      <c r="B6" s="1">
        <v>2</v>
      </c>
      <c r="C6" s="32">
        <v>44870</v>
      </c>
      <c r="D6" s="1">
        <v>2</v>
      </c>
      <c r="E6" s="4">
        <v>2000</v>
      </c>
      <c r="F6" s="4">
        <v>2500</v>
      </c>
      <c r="G6" s="35">
        <f t="shared" si="0"/>
        <v>7.6009024595420822</v>
      </c>
      <c r="H6" s="2" t="s">
        <v>40</v>
      </c>
      <c r="I6" s="3">
        <v>60</v>
      </c>
      <c r="J6" s="6" t="s">
        <v>389</v>
      </c>
      <c r="K6" s="6" t="s">
        <v>9</v>
      </c>
      <c r="L6" s="6" t="s">
        <v>13</v>
      </c>
      <c r="M6" s="31">
        <v>35</v>
      </c>
      <c r="N6" s="6" t="s">
        <v>10</v>
      </c>
      <c r="R6" s="3" t="s">
        <v>42</v>
      </c>
      <c r="AG6" s="3" t="s">
        <v>42</v>
      </c>
      <c r="BC6" s="3"/>
      <c r="BD6" s="3"/>
      <c r="BE6" s="3" t="s">
        <v>32</v>
      </c>
    </row>
    <row r="7" spans="1:58" ht="25" customHeight="1" x14ac:dyDescent="0.2">
      <c r="B7" s="1">
        <v>3</v>
      </c>
      <c r="C7" s="32">
        <v>44870</v>
      </c>
      <c r="D7" s="1">
        <v>4</v>
      </c>
      <c r="E7" s="4">
        <v>5500</v>
      </c>
      <c r="F7" s="10">
        <v>6875</v>
      </c>
      <c r="G7" s="35">
        <f t="shared" si="0"/>
        <v>8.6125033712205621</v>
      </c>
      <c r="H7" s="2" t="s">
        <v>16</v>
      </c>
      <c r="I7" s="3">
        <v>50</v>
      </c>
      <c r="J7" s="6" t="s">
        <v>8</v>
      </c>
      <c r="K7" s="6" t="s">
        <v>9</v>
      </c>
      <c r="L7" s="6" t="s">
        <v>25</v>
      </c>
      <c r="M7" s="31">
        <v>37</v>
      </c>
      <c r="N7" s="6" t="s">
        <v>10</v>
      </c>
      <c r="R7" s="3" t="s">
        <v>42</v>
      </c>
      <c r="X7" s="11" t="s">
        <v>42</v>
      </c>
      <c r="Y7" s="3" t="s">
        <v>42</v>
      </c>
      <c r="BC7" s="3"/>
      <c r="BD7" s="3"/>
      <c r="BE7" s="3" t="s">
        <v>36</v>
      </c>
    </row>
    <row r="8" spans="1:58" ht="25" customHeight="1" x14ac:dyDescent="0.2">
      <c r="B8" s="1">
        <v>4</v>
      </c>
      <c r="C8" s="32">
        <v>44870</v>
      </c>
      <c r="D8" s="1">
        <v>5</v>
      </c>
      <c r="E8" s="4">
        <v>3300</v>
      </c>
      <c r="F8" s="10">
        <v>4125</v>
      </c>
      <c r="G8" s="35">
        <f t="shared" si="0"/>
        <v>8.1016777474545716</v>
      </c>
      <c r="H8" s="2" t="s">
        <v>16</v>
      </c>
      <c r="I8" s="3">
        <v>60</v>
      </c>
      <c r="J8" s="6" t="s">
        <v>44</v>
      </c>
      <c r="K8" s="6" t="s">
        <v>9</v>
      </c>
      <c r="L8" s="6" t="s">
        <v>25</v>
      </c>
      <c r="M8" s="31">
        <v>34.5</v>
      </c>
      <c r="N8" s="6" t="s">
        <v>10</v>
      </c>
      <c r="R8" s="3" t="s">
        <v>42</v>
      </c>
      <c r="X8" s="11" t="s">
        <v>42</v>
      </c>
      <c r="Y8" s="3" t="s">
        <v>42</v>
      </c>
      <c r="BC8" s="3"/>
      <c r="BD8" s="3"/>
      <c r="BE8" s="3" t="s">
        <v>32</v>
      </c>
    </row>
    <row r="9" spans="1:58" ht="25" customHeight="1" x14ac:dyDescent="0.2">
      <c r="B9" s="1">
        <v>5</v>
      </c>
      <c r="C9" s="32">
        <v>44870</v>
      </c>
      <c r="D9" s="1">
        <v>7</v>
      </c>
      <c r="E9" s="4">
        <v>3600</v>
      </c>
      <c r="F9" s="10">
        <v>4500</v>
      </c>
      <c r="G9" s="35">
        <f t="shared" si="0"/>
        <v>8.1886891244442008</v>
      </c>
      <c r="H9" s="2" t="s">
        <v>45</v>
      </c>
      <c r="I9" s="3">
        <v>60</v>
      </c>
      <c r="J9" s="6" t="s">
        <v>8</v>
      </c>
      <c r="K9" s="6" t="s">
        <v>9</v>
      </c>
      <c r="L9" s="6" t="s">
        <v>25</v>
      </c>
      <c r="M9" s="31">
        <v>38</v>
      </c>
      <c r="N9" s="6" t="s">
        <v>10</v>
      </c>
      <c r="R9" s="3" t="s">
        <v>42</v>
      </c>
      <c r="AD9" s="3" t="s">
        <v>42</v>
      </c>
      <c r="AI9" s="3" t="s">
        <v>42</v>
      </c>
      <c r="AT9" s="3" t="s">
        <v>464</v>
      </c>
      <c r="AX9" s="3" t="s">
        <v>46</v>
      </c>
      <c r="BC9" s="3"/>
      <c r="BD9" s="3"/>
      <c r="BE9" s="3" t="s">
        <v>31</v>
      </c>
    </row>
    <row r="10" spans="1:58" ht="25" customHeight="1" x14ac:dyDescent="0.2">
      <c r="B10" s="1">
        <v>6</v>
      </c>
      <c r="C10" s="32">
        <v>44870</v>
      </c>
      <c r="D10" s="1">
        <v>9</v>
      </c>
      <c r="E10" s="4">
        <v>3000</v>
      </c>
      <c r="F10" s="5">
        <v>3750</v>
      </c>
      <c r="G10" s="35">
        <f t="shared" si="0"/>
        <v>8.0063675676502459</v>
      </c>
      <c r="H10" s="2" t="s">
        <v>40</v>
      </c>
      <c r="I10" s="3">
        <v>60</v>
      </c>
      <c r="J10" s="6" t="s">
        <v>44</v>
      </c>
      <c r="K10" s="6" t="s">
        <v>9</v>
      </c>
      <c r="L10" s="6" t="s">
        <v>25</v>
      </c>
      <c r="M10" s="31">
        <v>37</v>
      </c>
      <c r="N10" s="6" t="s">
        <v>10</v>
      </c>
      <c r="S10" s="3" t="s">
        <v>42</v>
      </c>
      <c r="V10" s="11" t="s">
        <v>42</v>
      </c>
      <c r="W10" s="11"/>
      <c r="X10" s="11"/>
      <c r="AS10" s="11" t="s">
        <v>42</v>
      </c>
      <c r="BC10" s="3"/>
      <c r="BD10" s="3"/>
      <c r="BE10" s="3" t="s">
        <v>31</v>
      </c>
    </row>
    <row r="11" spans="1:58" ht="25" customHeight="1" x14ac:dyDescent="0.2">
      <c r="B11" s="1">
        <v>7</v>
      </c>
      <c r="C11" s="32">
        <v>44870</v>
      </c>
      <c r="D11" s="1">
        <v>11</v>
      </c>
      <c r="E11" s="4">
        <v>5000</v>
      </c>
      <c r="F11" s="5">
        <v>6250</v>
      </c>
      <c r="G11" s="35">
        <f t="shared" si="0"/>
        <v>8.5171931914162382</v>
      </c>
      <c r="H11" s="2" t="s">
        <v>34</v>
      </c>
      <c r="I11" s="3">
        <v>70</v>
      </c>
      <c r="J11" s="6" t="s">
        <v>8</v>
      </c>
      <c r="K11" s="6" t="s">
        <v>9</v>
      </c>
      <c r="L11" s="6" t="s">
        <v>13</v>
      </c>
      <c r="M11" s="31">
        <v>37</v>
      </c>
      <c r="N11" s="6" t="s">
        <v>8</v>
      </c>
      <c r="S11" s="11" t="s">
        <v>42</v>
      </c>
      <c r="T11" s="11"/>
      <c r="U11" s="11"/>
      <c r="V11" s="11" t="s">
        <v>42</v>
      </c>
      <c r="W11" s="11"/>
      <c r="X11" s="11"/>
      <c r="AB11" s="11" t="s">
        <v>42</v>
      </c>
      <c r="BC11" s="3"/>
      <c r="BD11" s="3"/>
      <c r="BE11" s="3" t="s">
        <v>32</v>
      </c>
    </row>
    <row r="12" spans="1:58" ht="25" customHeight="1" x14ac:dyDescent="0.2">
      <c r="B12" s="1">
        <v>8</v>
      </c>
      <c r="C12" s="32">
        <v>44870</v>
      </c>
      <c r="D12" s="1">
        <v>12</v>
      </c>
      <c r="E12" s="4">
        <v>8000</v>
      </c>
      <c r="F12" s="5">
        <v>10000</v>
      </c>
      <c r="G12" s="35">
        <f t="shared" si="0"/>
        <v>8.987196820661973</v>
      </c>
      <c r="H12" s="2" t="s">
        <v>45</v>
      </c>
      <c r="I12" s="3">
        <v>60</v>
      </c>
      <c r="J12" s="6" t="s">
        <v>8</v>
      </c>
      <c r="K12" s="6" t="s">
        <v>9</v>
      </c>
      <c r="L12" s="6" t="s">
        <v>25</v>
      </c>
      <c r="M12" s="31">
        <v>35</v>
      </c>
      <c r="N12" s="6" t="s">
        <v>10</v>
      </c>
      <c r="R12" s="11" t="s">
        <v>42</v>
      </c>
      <c r="X12" s="11" t="s">
        <v>42</v>
      </c>
      <c r="Y12" s="11" t="s">
        <v>42</v>
      </c>
      <c r="Z12" s="11"/>
      <c r="AI12" s="11" t="s">
        <v>42</v>
      </c>
      <c r="BC12" s="3"/>
      <c r="BD12" s="3"/>
      <c r="BE12" s="3" t="s">
        <v>32</v>
      </c>
    </row>
    <row r="13" spans="1:58" ht="25" customHeight="1" x14ac:dyDescent="0.2">
      <c r="B13" s="1">
        <v>9</v>
      </c>
      <c r="C13" s="32">
        <v>44870</v>
      </c>
      <c r="D13" s="1">
        <v>14</v>
      </c>
      <c r="E13" s="4">
        <v>2000</v>
      </c>
      <c r="F13" s="5">
        <v>2500</v>
      </c>
      <c r="G13" s="35">
        <f t="shared" si="0"/>
        <v>7.6009024595420822</v>
      </c>
      <c r="H13" s="2" t="s">
        <v>76</v>
      </c>
      <c r="I13" s="3">
        <v>50</v>
      </c>
      <c r="J13" s="6" t="s">
        <v>8</v>
      </c>
      <c r="K13" s="6" t="s">
        <v>9</v>
      </c>
      <c r="L13" s="6" t="s">
        <v>13</v>
      </c>
      <c r="M13" s="31">
        <v>37</v>
      </c>
      <c r="N13" s="6" t="s">
        <v>10</v>
      </c>
      <c r="R13" s="11"/>
      <c r="S13" s="11" t="s">
        <v>42</v>
      </c>
      <c r="V13" s="11" t="s">
        <v>42</v>
      </c>
      <c r="X13" s="11"/>
      <c r="Y13" s="11"/>
      <c r="Z13" s="11"/>
      <c r="AA13" s="11" t="s">
        <v>42</v>
      </c>
      <c r="BC13" s="3"/>
      <c r="BD13" s="3"/>
      <c r="BE13" s="3" t="s">
        <v>31</v>
      </c>
      <c r="BF13" s="1" t="s">
        <v>344</v>
      </c>
    </row>
    <row r="14" spans="1:58" ht="25" customHeight="1" x14ac:dyDescent="0.2">
      <c r="B14" s="1">
        <v>10</v>
      </c>
      <c r="C14" s="32">
        <v>44870</v>
      </c>
      <c r="D14" s="1">
        <v>17</v>
      </c>
      <c r="E14" s="4">
        <v>5500</v>
      </c>
      <c r="F14" s="5">
        <v>6875</v>
      </c>
      <c r="G14" s="35">
        <f t="shared" si="0"/>
        <v>8.6125033712205621</v>
      </c>
      <c r="H14" s="2" t="s">
        <v>50</v>
      </c>
      <c r="I14" s="3">
        <v>60</v>
      </c>
      <c r="J14" s="6" t="s">
        <v>8</v>
      </c>
      <c r="K14" s="6" t="s">
        <v>9</v>
      </c>
      <c r="L14" s="6" t="s">
        <v>13</v>
      </c>
      <c r="M14" s="31">
        <v>40</v>
      </c>
      <c r="N14" s="6" t="s">
        <v>10</v>
      </c>
      <c r="R14" s="11" t="s">
        <v>42</v>
      </c>
      <c r="T14" s="11" t="s">
        <v>42</v>
      </c>
      <c r="U14" s="11"/>
      <c r="AH14" s="11" t="s">
        <v>42</v>
      </c>
      <c r="AI14" s="11" t="s">
        <v>42</v>
      </c>
      <c r="AJ14" s="11"/>
      <c r="BC14" s="3"/>
      <c r="BD14" s="3"/>
      <c r="BE14" s="3" t="s">
        <v>31</v>
      </c>
    </row>
    <row r="15" spans="1:58" ht="25" customHeight="1" x14ac:dyDescent="0.2">
      <c r="B15" s="1">
        <v>11</v>
      </c>
      <c r="C15" s="32">
        <v>44870</v>
      </c>
      <c r="D15" s="1">
        <v>18</v>
      </c>
      <c r="E15" s="4">
        <v>3400</v>
      </c>
      <c r="F15" s="5">
        <v>4250</v>
      </c>
      <c r="G15" s="35">
        <f t="shared" si="0"/>
        <v>8.1315307106042525</v>
      </c>
      <c r="H15" s="2" t="s">
        <v>50</v>
      </c>
      <c r="I15" s="3">
        <v>60</v>
      </c>
      <c r="J15" s="6" t="s">
        <v>8</v>
      </c>
      <c r="K15" s="6" t="s">
        <v>9</v>
      </c>
      <c r="L15" s="6" t="s">
        <v>13</v>
      </c>
      <c r="M15" s="31">
        <v>35</v>
      </c>
      <c r="N15" s="6" t="s">
        <v>10</v>
      </c>
      <c r="S15" s="11" t="s">
        <v>42</v>
      </c>
      <c r="V15" s="11" t="s">
        <v>42</v>
      </c>
      <c r="AC15" s="11"/>
      <c r="AF15" s="11" t="s">
        <v>42</v>
      </c>
      <c r="AH15" s="11" t="s">
        <v>42</v>
      </c>
      <c r="BC15" s="3"/>
      <c r="BD15" s="3"/>
      <c r="BE15" s="3" t="s">
        <v>32</v>
      </c>
    </row>
    <row r="16" spans="1:58" ht="25" customHeight="1" x14ac:dyDescent="0.2">
      <c r="B16" s="1">
        <v>12</v>
      </c>
      <c r="C16" s="32">
        <v>44870</v>
      </c>
      <c r="D16" s="1">
        <v>20</v>
      </c>
      <c r="E16" s="4">
        <v>4500</v>
      </c>
      <c r="F16" s="5">
        <v>5625</v>
      </c>
      <c r="G16" s="35">
        <f t="shared" si="0"/>
        <v>8.4118326757584114</v>
      </c>
      <c r="H16" s="2" t="s">
        <v>16</v>
      </c>
      <c r="I16" s="3">
        <v>40</v>
      </c>
      <c r="J16" s="6" t="s">
        <v>8</v>
      </c>
      <c r="K16" s="6" t="s">
        <v>9</v>
      </c>
      <c r="L16" s="6" t="s">
        <v>25</v>
      </c>
      <c r="M16" s="31">
        <v>35</v>
      </c>
      <c r="N16" s="6" t="s">
        <v>10</v>
      </c>
      <c r="R16" s="3" t="s">
        <v>42</v>
      </c>
      <c r="X16" s="11" t="s">
        <v>42</v>
      </c>
      <c r="Y16" s="11" t="s">
        <v>42</v>
      </c>
      <c r="Z16" s="11"/>
      <c r="BC16" s="3"/>
      <c r="BD16" s="3"/>
      <c r="BE16" s="3" t="s">
        <v>32</v>
      </c>
    </row>
    <row r="17" spans="2:65" ht="25" customHeight="1" x14ac:dyDescent="0.2">
      <c r="B17" s="1">
        <v>13</v>
      </c>
      <c r="C17" s="32">
        <v>44870</v>
      </c>
      <c r="D17" s="1">
        <v>21</v>
      </c>
      <c r="E17" s="4">
        <v>12000</v>
      </c>
      <c r="F17" s="5">
        <v>15000</v>
      </c>
      <c r="G17" s="35">
        <f t="shared" si="0"/>
        <v>9.3926619287701367</v>
      </c>
      <c r="H17" s="2" t="s">
        <v>16</v>
      </c>
      <c r="I17" s="3">
        <v>40</v>
      </c>
      <c r="J17" s="6" t="s">
        <v>8</v>
      </c>
      <c r="K17" s="6" t="s">
        <v>9</v>
      </c>
      <c r="L17" s="6" t="s">
        <v>25</v>
      </c>
      <c r="M17" s="31">
        <v>38</v>
      </c>
      <c r="N17" s="6" t="s">
        <v>10</v>
      </c>
      <c r="R17" s="11" t="s">
        <v>42</v>
      </c>
      <c r="AI17" s="11" t="s">
        <v>42</v>
      </c>
      <c r="BC17" s="3"/>
      <c r="BD17" s="3"/>
      <c r="BE17" s="11" t="s">
        <v>32</v>
      </c>
    </row>
    <row r="18" spans="2:65" ht="25" customHeight="1" x14ac:dyDescent="0.2">
      <c r="B18" s="1">
        <v>14</v>
      </c>
      <c r="C18" s="32">
        <v>44870</v>
      </c>
      <c r="D18" s="1">
        <v>22</v>
      </c>
      <c r="E18" s="4">
        <v>16500</v>
      </c>
      <c r="F18" s="5">
        <v>20625</v>
      </c>
      <c r="G18" s="35">
        <f t="shared" si="0"/>
        <v>9.7111156598886712</v>
      </c>
      <c r="H18" s="2" t="s">
        <v>16</v>
      </c>
      <c r="I18" s="3">
        <v>30</v>
      </c>
      <c r="J18" s="6" t="s">
        <v>8</v>
      </c>
      <c r="K18" s="6" t="s">
        <v>9</v>
      </c>
      <c r="L18" s="6" t="s">
        <v>13</v>
      </c>
      <c r="M18" s="31">
        <v>38</v>
      </c>
      <c r="N18" s="6" t="s">
        <v>10</v>
      </c>
      <c r="R18" s="11" t="s">
        <v>42</v>
      </c>
      <c r="AI18" s="11" t="s">
        <v>42</v>
      </c>
      <c r="BC18" s="3"/>
      <c r="BD18" s="3"/>
      <c r="BE18" s="3" t="s">
        <v>32</v>
      </c>
    </row>
    <row r="19" spans="2:65" ht="25" customHeight="1" x14ac:dyDescent="0.2">
      <c r="B19" s="1">
        <v>15</v>
      </c>
      <c r="C19" s="32">
        <v>44870</v>
      </c>
      <c r="D19" s="1">
        <v>23</v>
      </c>
      <c r="E19" s="4">
        <v>3200</v>
      </c>
      <c r="F19" s="5">
        <v>4000</v>
      </c>
      <c r="G19" s="35">
        <f t="shared" si="0"/>
        <v>8.0709060887878188</v>
      </c>
      <c r="H19" s="2" t="s">
        <v>16</v>
      </c>
      <c r="I19" s="3">
        <v>50</v>
      </c>
      <c r="J19" s="6" t="s">
        <v>44</v>
      </c>
      <c r="K19" s="6" t="s">
        <v>9</v>
      </c>
      <c r="L19" s="6" t="s">
        <v>25</v>
      </c>
      <c r="M19" s="31">
        <v>34</v>
      </c>
      <c r="N19" s="6" t="s">
        <v>10</v>
      </c>
      <c r="R19" s="11" t="s">
        <v>42</v>
      </c>
      <c r="AI19" s="11" t="s">
        <v>42</v>
      </c>
      <c r="BC19" s="3"/>
      <c r="BD19" s="3"/>
      <c r="BE19" s="11" t="s">
        <v>31</v>
      </c>
    </row>
    <row r="20" spans="2:65" ht="25" customHeight="1" x14ac:dyDescent="0.2">
      <c r="B20" s="1">
        <v>16</v>
      </c>
      <c r="C20" s="32">
        <v>44870</v>
      </c>
      <c r="D20" s="1">
        <v>24</v>
      </c>
      <c r="E20" s="4">
        <v>52000</v>
      </c>
      <c r="F20" s="5">
        <v>65000</v>
      </c>
      <c r="G20" s="35">
        <f t="shared" si="0"/>
        <v>10.858998997563564</v>
      </c>
      <c r="H20" s="2" t="s">
        <v>53</v>
      </c>
      <c r="I20" s="3">
        <v>50</v>
      </c>
      <c r="J20" s="6" t="s">
        <v>8</v>
      </c>
      <c r="K20" s="6" t="s">
        <v>9</v>
      </c>
      <c r="L20" s="6" t="s">
        <v>37</v>
      </c>
      <c r="M20" s="31">
        <v>38</v>
      </c>
      <c r="N20" s="6" t="s">
        <v>10</v>
      </c>
      <c r="R20" s="11" t="s">
        <v>42</v>
      </c>
      <c r="AH20" s="11" t="s">
        <v>42</v>
      </c>
      <c r="AJ20" s="3" t="s">
        <v>42</v>
      </c>
      <c r="AZ20" s="11" t="s">
        <v>42</v>
      </c>
      <c r="BA20" s="11"/>
      <c r="BE20" s="3" t="s">
        <v>36</v>
      </c>
    </row>
    <row r="21" spans="2:65" ht="25" customHeight="1" x14ac:dyDescent="0.2">
      <c r="B21" s="1">
        <v>17</v>
      </c>
      <c r="C21" s="32">
        <v>44870</v>
      </c>
      <c r="D21" s="1">
        <v>25</v>
      </c>
      <c r="E21" s="4">
        <v>11000</v>
      </c>
      <c r="F21" s="5">
        <v>13750</v>
      </c>
      <c r="G21" s="35">
        <f t="shared" si="0"/>
        <v>9.3056505517805075</v>
      </c>
      <c r="H21" s="2" t="s">
        <v>53</v>
      </c>
      <c r="I21" s="3">
        <v>70</v>
      </c>
      <c r="J21" s="6" t="s">
        <v>8</v>
      </c>
      <c r="K21" s="6" t="s">
        <v>9</v>
      </c>
      <c r="L21" s="6" t="s">
        <v>13</v>
      </c>
      <c r="M21" s="31">
        <v>40</v>
      </c>
      <c r="N21" s="6" t="s">
        <v>10</v>
      </c>
      <c r="R21" s="11" t="s">
        <v>42</v>
      </c>
      <c r="AH21" s="11" t="s">
        <v>42</v>
      </c>
      <c r="AJ21" s="3" t="s">
        <v>42</v>
      </c>
      <c r="BE21" s="3" t="s">
        <v>32</v>
      </c>
    </row>
    <row r="22" spans="2:65" ht="25" customHeight="1" x14ac:dyDescent="0.2">
      <c r="B22" s="1">
        <v>18</v>
      </c>
      <c r="C22" s="32">
        <v>44870</v>
      </c>
      <c r="D22" s="1">
        <v>26</v>
      </c>
      <c r="E22" s="4">
        <v>8000</v>
      </c>
      <c r="F22" s="5">
        <v>10000</v>
      </c>
      <c r="G22" s="35">
        <f t="shared" si="0"/>
        <v>8.987196820661973</v>
      </c>
      <c r="H22" s="2" t="s">
        <v>16</v>
      </c>
      <c r="I22" s="3">
        <v>70</v>
      </c>
      <c r="J22" s="6" t="s">
        <v>8</v>
      </c>
      <c r="K22" s="6" t="s">
        <v>9</v>
      </c>
      <c r="L22" s="6" t="s">
        <v>37</v>
      </c>
      <c r="M22" s="31">
        <v>42</v>
      </c>
      <c r="N22" s="6" t="s">
        <v>8</v>
      </c>
      <c r="R22" s="11" t="s">
        <v>42</v>
      </c>
      <c r="AI22" s="11" t="s">
        <v>42</v>
      </c>
      <c r="AZ22" s="11" t="s">
        <v>42</v>
      </c>
      <c r="BC22" s="3"/>
      <c r="BD22" s="3"/>
      <c r="BE22" s="3" t="s">
        <v>32</v>
      </c>
    </row>
    <row r="23" spans="2:65" ht="25" customHeight="1" x14ac:dyDescent="0.2">
      <c r="B23" s="1">
        <v>19</v>
      </c>
      <c r="C23" s="32">
        <v>44870</v>
      </c>
      <c r="D23" s="1">
        <v>27</v>
      </c>
      <c r="E23" s="4">
        <v>4500</v>
      </c>
      <c r="F23" s="4">
        <v>5625</v>
      </c>
      <c r="G23" s="35">
        <f t="shared" si="0"/>
        <v>8.4118326757584114</v>
      </c>
      <c r="H23" s="2" t="s">
        <v>16</v>
      </c>
      <c r="I23" s="3">
        <v>60</v>
      </c>
      <c r="J23" s="6" t="s">
        <v>8</v>
      </c>
      <c r="K23" s="6" t="s">
        <v>9</v>
      </c>
      <c r="L23" s="6" t="s">
        <v>13</v>
      </c>
      <c r="M23" s="31">
        <v>42</v>
      </c>
      <c r="N23" s="6" t="s">
        <v>10</v>
      </c>
      <c r="R23" s="11" t="s">
        <v>42</v>
      </c>
      <c r="AI23" s="11" t="s">
        <v>42</v>
      </c>
      <c r="BE23" s="3" t="s">
        <v>31</v>
      </c>
    </row>
    <row r="24" spans="2:65" ht="25" customHeight="1" x14ac:dyDescent="0.2">
      <c r="B24" s="1">
        <v>20</v>
      </c>
      <c r="C24" s="32">
        <v>44870</v>
      </c>
      <c r="D24" s="1">
        <v>29</v>
      </c>
      <c r="E24" s="4">
        <v>5500</v>
      </c>
      <c r="F24" s="4">
        <v>6875</v>
      </c>
      <c r="G24" s="35">
        <f t="shared" si="0"/>
        <v>8.6125033712205621</v>
      </c>
      <c r="H24" s="2" t="s">
        <v>40</v>
      </c>
      <c r="I24" s="3">
        <v>70</v>
      </c>
      <c r="J24" s="6" t="s">
        <v>8</v>
      </c>
      <c r="K24" s="6" t="s">
        <v>9</v>
      </c>
      <c r="L24" s="6" t="s">
        <v>13</v>
      </c>
      <c r="M24" s="31">
        <v>37</v>
      </c>
      <c r="N24" s="6" t="s">
        <v>10</v>
      </c>
      <c r="S24" s="11" t="s">
        <v>42</v>
      </c>
      <c r="V24" s="11" t="s">
        <v>42</v>
      </c>
      <c r="AA24" s="11" t="s">
        <v>42</v>
      </c>
      <c r="AH24" s="11" t="s">
        <v>42</v>
      </c>
      <c r="BE24" s="3" t="s">
        <v>32</v>
      </c>
    </row>
    <row r="25" spans="2:65" ht="25" customHeight="1" x14ac:dyDescent="0.2">
      <c r="B25" s="1">
        <v>21</v>
      </c>
      <c r="C25" s="32">
        <v>44870</v>
      </c>
      <c r="D25" s="1">
        <v>30</v>
      </c>
      <c r="E25" s="10">
        <v>9500</v>
      </c>
      <c r="F25" s="4">
        <v>11875</v>
      </c>
      <c r="G25" s="35">
        <f t="shared" si="0"/>
        <v>9.1590470775886317</v>
      </c>
      <c r="H25" s="2" t="s">
        <v>54</v>
      </c>
      <c r="I25" s="3">
        <v>60</v>
      </c>
      <c r="J25" s="6" t="s">
        <v>8</v>
      </c>
      <c r="K25" s="6" t="s">
        <v>9</v>
      </c>
      <c r="L25" s="6" t="s">
        <v>13</v>
      </c>
      <c r="M25" s="31">
        <v>38</v>
      </c>
      <c r="N25" s="6" t="s">
        <v>10</v>
      </c>
      <c r="R25" s="11" t="s">
        <v>42</v>
      </c>
      <c r="AH25" s="11" t="s">
        <v>42</v>
      </c>
      <c r="AI25" s="11" t="s">
        <v>42</v>
      </c>
      <c r="AX25"/>
      <c r="AY25"/>
      <c r="AZ25"/>
      <c r="BA25"/>
      <c r="BB25"/>
      <c r="BE25" s="3" t="s">
        <v>32</v>
      </c>
    </row>
    <row r="26" spans="2:65" ht="25" customHeight="1" x14ac:dyDescent="0.2">
      <c r="B26" s="1">
        <v>22</v>
      </c>
      <c r="C26" s="32">
        <v>44870</v>
      </c>
      <c r="D26" s="1">
        <v>31</v>
      </c>
      <c r="E26" s="10">
        <v>6500</v>
      </c>
      <c r="F26" s="4">
        <v>8125</v>
      </c>
      <c r="G26" s="35">
        <f t="shared" si="0"/>
        <v>8.7795574558837277</v>
      </c>
      <c r="H26" s="2" t="s">
        <v>54</v>
      </c>
      <c r="I26" s="3">
        <v>70</v>
      </c>
      <c r="J26" s="6" t="s">
        <v>8</v>
      </c>
      <c r="K26" s="6" t="s">
        <v>55</v>
      </c>
      <c r="L26" s="6" t="s">
        <v>18</v>
      </c>
      <c r="M26" s="31">
        <v>40</v>
      </c>
      <c r="N26" s="6" t="s">
        <v>8</v>
      </c>
      <c r="S26" s="11" t="s">
        <v>42</v>
      </c>
      <c r="V26" s="11" t="s">
        <v>42</v>
      </c>
      <c r="AI26" s="11" t="s">
        <v>42</v>
      </c>
      <c r="BE26" s="3" t="s">
        <v>31</v>
      </c>
    </row>
    <row r="27" spans="2:65" ht="25" customHeight="1" x14ac:dyDescent="0.2">
      <c r="B27" s="1">
        <v>23</v>
      </c>
      <c r="C27" s="32">
        <v>44870</v>
      </c>
      <c r="D27" s="1">
        <v>32</v>
      </c>
      <c r="E27" s="10">
        <v>5000</v>
      </c>
      <c r="F27" s="4">
        <v>6250</v>
      </c>
      <c r="G27" s="35">
        <f t="shared" si="0"/>
        <v>8.5171931914162382</v>
      </c>
      <c r="H27" s="2" t="s">
        <v>54</v>
      </c>
      <c r="I27" s="3">
        <v>70</v>
      </c>
      <c r="J27" s="6" t="s">
        <v>8</v>
      </c>
      <c r="K27" s="6" t="s">
        <v>125</v>
      </c>
      <c r="L27" s="6" t="s">
        <v>345</v>
      </c>
      <c r="M27" s="31">
        <v>42</v>
      </c>
      <c r="N27" s="6" t="s">
        <v>8</v>
      </c>
      <c r="S27" s="11" t="s">
        <v>42</v>
      </c>
      <c r="V27" s="11" t="s">
        <v>42</v>
      </c>
      <c r="AI27" s="11" t="s">
        <v>42</v>
      </c>
      <c r="BE27" s="3" t="s">
        <v>31</v>
      </c>
    </row>
    <row r="28" spans="2:65" ht="25" customHeight="1" x14ac:dyDescent="0.2">
      <c r="B28" s="1">
        <v>24</v>
      </c>
      <c r="C28" s="32">
        <v>44870</v>
      </c>
      <c r="D28" s="1">
        <v>33</v>
      </c>
      <c r="E28" s="10">
        <v>26000</v>
      </c>
      <c r="F28" s="4">
        <v>32500</v>
      </c>
      <c r="G28" s="35">
        <f t="shared" si="0"/>
        <v>10.165851817003619</v>
      </c>
      <c r="H28" s="2" t="s">
        <v>34</v>
      </c>
      <c r="I28" s="3">
        <v>40</v>
      </c>
      <c r="J28" s="6" t="s">
        <v>8</v>
      </c>
      <c r="K28" s="6" t="s">
        <v>9</v>
      </c>
      <c r="L28" s="6" t="s">
        <v>25</v>
      </c>
      <c r="M28" s="31">
        <v>42</v>
      </c>
      <c r="N28" s="6" t="s">
        <v>10</v>
      </c>
      <c r="P28" s="11" t="s">
        <v>42</v>
      </c>
      <c r="Q28" s="11"/>
      <c r="R28" s="11" t="s">
        <v>42</v>
      </c>
      <c r="BE28" s="3" t="s">
        <v>36</v>
      </c>
      <c r="BF28" s="1" t="s">
        <v>113</v>
      </c>
      <c r="BM28" s="51"/>
    </row>
    <row r="29" spans="2:65" ht="25" customHeight="1" x14ac:dyDescent="0.2">
      <c r="B29" s="1">
        <v>25</v>
      </c>
      <c r="C29" s="32">
        <v>44870</v>
      </c>
      <c r="D29" s="1">
        <v>35</v>
      </c>
      <c r="E29" s="10">
        <v>10500</v>
      </c>
      <c r="F29" s="4">
        <v>13125</v>
      </c>
      <c r="G29" s="35">
        <f t="shared" si="0"/>
        <v>9.259130536145614</v>
      </c>
      <c r="H29" s="2" t="s">
        <v>57</v>
      </c>
      <c r="I29" s="3">
        <v>40</v>
      </c>
      <c r="J29" s="6" t="s">
        <v>44</v>
      </c>
      <c r="K29" s="6" t="s">
        <v>9</v>
      </c>
      <c r="L29" s="6" t="s">
        <v>25</v>
      </c>
      <c r="M29" s="31">
        <v>35</v>
      </c>
      <c r="N29" s="6" t="s">
        <v>10</v>
      </c>
      <c r="R29" s="11" t="s">
        <v>42</v>
      </c>
      <c r="X29" s="11" t="s">
        <v>42</v>
      </c>
      <c r="BE29" s="3" t="s">
        <v>32</v>
      </c>
    </row>
    <row r="30" spans="2:65" ht="25" customHeight="1" x14ac:dyDescent="0.2">
      <c r="B30" s="1">
        <v>26</v>
      </c>
      <c r="C30" s="32">
        <v>44870</v>
      </c>
      <c r="D30" s="1">
        <v>36</v>
      </c>
      <c r="E30" s="10">
        <v>2400</v>
      </c>
      <c r="F30" s="4">
        <v>3000</v>
      </c>
      <c r="G30" s="35">
        <f t="shared" si="0"/>
        <v>7.7832240163360371</v>
      </c>
      <c r="H30" s="2" t="s">
        <v>57</v>
      </c>
      <c r="I30" s="3">
        <v>60</v>
      </c>
      <c r="J30" s="6" t="s">
        <v>8</v>
      </c>
      <c r="K30" s="6" t="s">
        <v>9</v>
      </c>
      <c r="L30" s="6" t="s">
        <v>25</v>
      </c>
      <c r="M30" s="31">
        <v>35</v>
      </c>
      <c r="N30" s="6" t="s">
        <v>10</v>
      </c>
      <c r="S30" s="11" t="s">
        <v>42</v>
      </c>
      <c r="V30" s="11" t="s">
        <v>42</v>
      </c>
      <c r="BE30" s="3" t="s">
        <v>31</v>
      </c>
    </row>
    <row r="31" spans="2:65" ht="25" customHeight="1" x14ac:dyDescent="0.2">
      <c r="B31" s="1">
        <v>27</v>
      </c>
      <c r="C31" s="32">
        <v>44870</v>
      </c>
      <c r="D31" s="1">
        <v>38</v>
      </c>
      <c r="E31" s="10">
        <v>9000</v>
      </c>
      <c r="F31" s="4">
        <v>11250</v>
      </c>
      <c r="G31" s="35">
        <f t="shared" si="0"/>
        <v>9.1049798563183568</v>
      </c>
      <c r="H31" s="2" t="s">
        <v>57</v>
      </c>
      <c r="I31" s="3">
        <v>70</v>
      </c>
      <c r="J31" s="6" t="s">
        <v>44</v>
      </c>
      <c r="K31" s="6" t="s">
        <v>9</v>
      </c>
      <c r="L31" s="6" t="s">
        <v>24</v>
      </c>
      <c r="M31" s="31">
        <v>35</v>
      </c>
      <c r="N31" s="6" t="s">
        <v>10</v>
      </c>
      <c r="S31" s="11" t="s">
        <v>42</v>
      </c>
      <c r="V31" s="11" t="s">
        <v>42</v>
      </c>
      <c r="AU31" s="11"/>
      <c r="BE31" s="3" t="s">
        <v>32</v>
      </c>
      <c r="BF31" s="1" t="s">
        <v>114</v>
      </c>
    </row>
    <row r="32" spans="2:65" ht="25" customHeight="1" x14ac:dyDescent="0.2">
      <c r="B32" s="1">
        <v>28</v>
      </c>
      <c r="C32" s="32">
        <v>44870</v>
      </c>
      <c r="D32" s="1">
        <v>39</v>
      </c>
      <c r="E32" s="10">
        <v>5500</v>
      </c>
      <c r="F32" s="4">
        <v>6875</v>
      </c>
      <c r="G32" s="35">
        <f t="shared" si="0"/>
        <v>8.6125033712205621</v>
      </c>
      <c r="H32" s="2" t="s">
        <v>16</v>
      </c>
      <c r="I32" s="3">
        <v>60</v>
      </c>
      <c r="J32" s="6" t="s">
        <v>8</v>
      </c>
      <c r="K32" s="6" t="s">
        <v>9</v>
      </c>
      <c r="L32" s="6" t="s">
        <v>13</v>
      </c>
      <c r="M32" s="31">
        <v>38</v>
      </c>
      <c r="N32" s="6" t="s">
        <v>10</v>
      </c>
      <c r="P32" s="11" t="s">
        <v>42</v>
      </c>
      <c r="Q32" s="11"/>
      <c r="R32" s="11" t="s">
        <v>42</v>
      </c>
      <c r="BA32" s="11" t="s">
        <v>42</v>
      </c>
      <c r="BE32" s="3" t="s">
        <v>32</v>
      </c>
    </row>
    <row r="33" spans="2:58" ht="25" customHeight="1" x14ac:dyDescent="0.2">
      <c r="B33" s="1">
        <v>29</v>
      </c>
      <c r="C33" s="32">
        <v>44870</v>
      </c>
      <c r="D33" s="1">
        <v>40</v>
      </c>
      <c r="E33" s="10">
        <v>4500</v>
      </c>
      <c r="F33" s="4">
        <v>5625</v>
      </c>
      <c r="G33" s="35">
        <f t="shared" si="0"/>
        <v>8.4118326757584114</v>
      </c>
      <c r="H33" s="2" t="s">
        <v>16</v>
      </c>
      <c r="I33" s="3">
        <v>70</v>
      </c>
      <c r="J33" s="6" t="s">
        <v>8</v>
      </c>
      <c r="K33" s="6" t="s">
        <v>9</v>
      </c>
      <c r="L33" s="6" t="s">
        <v>18</v>
      </c>
      <c r="M33" s="31">
        <v>43</v>
      </c>
      <c r="N33" s="6" t="s">
        <v>8</v>
      </c>
      <c r="S33" s="11" t="s">
        <v>42</v>
      </c>
      <c r="V33" s="11" t="s">
        <v>42</v>
      </c>
      <c r="AA33" s="11" t="s">
        <v>42</v>
      </c>
      <c r="AH33" s="11" t="s">
        <v>42</v>
      </c>
      <c r="BE33" s="3" t="s">
        <v>32</v>
      </c>
    </row>
    <row r="34" spans="2:58" ht="25" customHeight="1" x14ac:dyDescent="0.2">
      <c r="B34" s="1">
        <v>30</v>
      </c>
      <c r="C34" s="32">
        <v>44870</v>
      </c>
      <c r="D34" s="1">
        <v>41</v>
      </c>
      <c r="E34" s="10">
        <v>3500</v>
      </c>
      <c r="F34" s="4">
        <v>4375</v>
      </c>
      <c r="G34" s="35">
        <f t="shared" si="0"/>
        <v>8.1605182474775049</v>
      </c>
      <c r="H34" s="2" t="s">
        <v>16</v>
      </c>
      <c r="I34" s="3">
        <v>60</v>
      </c>
      <c r="J34" s="6" t="s">
        <v>8</v>
      </c>
      <c r="K34" s="6" t="s">
        <v>9</v>
      </c>
      <c r="L34" s="6" t="s">
        <v>13</v>
      </c>
      <c r="M34" s="31">
        <v>38</v>
      </c>
      <c r="N34" s="6" t="s">
        <v>10</v>
      </c>
      <c r="R34" s="11" t="s">
        <v>42</v>
      </c>
      <c r="AI34" s="11" t="s">
        <v>42</v>
      </c>
      <c r="BE34" s="3" t="s">
        <v>32</v>
      </c>
      <c r="BF34" s="1" t="s">
        <v>59</v>
      </c>
    </row>
    <row r="35" spans="2:58" ht="25" customHeight="1" x14ac:dyDescent="0.2">
      <c r="B35" s="1">
        <v>31</v>
      </c>
      <c r="C35" s="32">
        <v>44870</v>
      </c>
      <c r="D35" s="1">
        <v>42</v>
      </c>
      <c r="E35" s="10">
        <v>7500</v>
      </c>
      <c r="F35" s="4">
        <v>9375</v>
      </c>
      <c r="G35" s="35">
        <f t="shared" si="0"/>
        <v>8.9226582995244019</v>
      </c>
      <c r="H35" s="2" t="s">
        <v>60</v>
      </c>
      <c r="I35" s="3">
        <v>70</v>
      </c>
      <c r="J35" s="6" t="s">
        <v>8</v>
      </c>
      <c r="K35" s="6" t="s">
        <v>9</v>
      </c>
      <c r="L35" s="6" t="s">
        <v>13</v>
      </c>
      <c r="M35" s="31">
        <v>33</v>
      </c>
      <c r="N35" s="6" t="s">
        <v>10</v>
      </c>
      <c r="P35" s="11" t="s">
        <v>42</v>
      </c>
      <c r="Q35" s="11"/>
      <c r="S35" s="11" t="s">
        <v>42</v>
      </c>
      <c r="AA35" s="11" t="s">
        <v>42</v>
      </c>
      <c r="AH35" s="11" t="s">
        <v>42</v>
      </c>
      <c r="BE35" s="3" t="s">
        <v>31</v>
      </c>
      <c r="BF35" s="1" t="s">
        <v>115</v>
      </c>
    </row>
    <row r="36" spans="2:58" ht="25" customHeight="1" x14ac:dyDescent="0.2">
      <c r="B36" s="1">
        <v>32</v>
      </c>
      <c r="C36" s="32">
        <v>44870</v>
      </c>
      <c r="D36" s="1">
        <v>44</v>
      </c>
      <c r="E36" s="10">
        <v>3400</v>
      </c>
      <c r="F36" s="4">
        <v>4250</v>
      </c>
      <c r="G36" s="35">
        <f t="shared" si="0"/>
        <v>8.1315307106042525</v>
      </c>
      <c r="H36" s="2" t="s">
        <v>54</v>
      </c>
      <c r="I36" s="3">
        <v>70</v>
      </c>
      <c r="J36" s="6" t="s">
        <v>8</v>
      </c>
      <c r="K36" s="6" t="s">
        <v>9</v>
      </c>
      <c r="L36" s="6" t="s">
        <v>13</v>
      </c>
      <c r="M36" s="31">
        <v>42</v>
      </c>
      <c r="N36" s="6" t="s">
        <v>10</v>
      </c>
      <c r="S36" s="11" t="s">
        <v>42</v>
      </c>
      <c r="V36" s="11" t="s">
        <v>42</v>
      </c>
      <c r="AH36" s="11" t="s">
        <v>42</v>
      </c>
      <c r="AI36" s="11" t="s">
        <v>42</v>
      </c>
      <c r="BE36" s="3" t="s">
        <v>32</v>
      </c>
    </row>
    <row r="37" spans="2:58" ht="25" customHeight="1" x14ac:dyDescent="0.2">
      <c r="B37" s="1">
        <v>33</v>
      </c>
      <c r="C37" s="32">
        <v>44870</v>
      </c>
      <c r="D37" s="1">
        <v>45</v>
      </c>
      <c r="E37" s="10">
        <v>2300</v>
      </c>
      <c r="F37" s="4">
        <v>2875</v>
      </c>
      <c r="G37" s="35">
        <f t="shared" si="0"/>
        <v>7.7406644019172415</v>
      </c>
      <c r="H37" s="2" t="s">
        <v>54</v>
      </c>
      <c r="I37" s="3">
        <v>70</v>
      </c>
      <c r="J37" s="6" t="s">
        <v>8</v>
      </c>
      <c r="K37" s="6" t="s">
        <v>9</v>
      </c>
      <c r="L37" s="6" t="s">
        <v>25</v>
      </c>
      <c r="M37" s="31">
        <v>38</v>
      </c>
      <c r="N37" s="6" t="s">
        <v>10</v>
      </c>
      <c r="S37" s="11" t="s">
        <v>42</v>
      </c>
      <c r="V37" s="11" t="s">
        <v>42</v>
      </c>
      <c r="AI37" s="11" t="s">
        <v>42</v>
      </c>
      <c r="BC37" s="3"/>
      <c r="BD37" s="3"/>
      <c r="BE37" s="3" t="s">
        <v>31</v>
      </c>
    </row>
    <row r="38" spans="2:58" ht="25" customHeight="1" x14ac:dyDescent="0.2">
      <c r="B38" s="1">
        <v>34</v>
      </c>
      <c r="C38" s="32">
        <v>44870</v>
      </c>
      <c r="D38" s="1">
        <v>46</v>
      </c>
      <c r="E38" s="10">
        <v>2600</v>
      </c>
      <c r="F38" s="4">
        <v>3250</v>
      </c>
      <c r="G38" s="35">
        <f t="shared" si="0"/>
        <v>7.8632667240095735</v>
      </c>
      <c r="H38" s="2" t="s">
        <v>54</v>
      </c>
      <c r="I38" s="3">
        <v>70</v>
      </c>
      <c r="J38" s="6" t="s">
        <v>8</v>
      </c>
      <c r="K38" s="6" t="s">
        <v>9</v>
      </c>
      <c r="L38" s="6" t="s">
        <v>13</v>
      </c>
      <c r="M38" s="31">
        <v>43</v>
      </c>
      <c r="N38" s="6" t="s">
        <v>10</v>
      </c>
      <c r="R38" s="11" t="s">
        <v>42</v>
      </c>
      <c r="AH38" s="11" t="s">
        <v>42</v>
      </c>
      <c r="AI38" s="11" t="s">
        <v>42</v>
      </c>
      <c r="BA38" s="11" t="s">
        <v>42</v>
      </c>
      <c r="BC38" s="3"/>
      <c r="BD38" s="3"/>
      <c r="BE38" s="3" t="s">
        <v>31</v>
      </c>
    </row>
    <row r="39" spans="2:58" ht="25" customHeight="1" x14ac:dyDescent="0.2">
      <c r="B39" s="1">
        <v>35</v>
      </c>
      <c r="C39" s="32">
        <v>44870</v>
      </c>
      <c r="D39" s="1">
        <v>47</v>
      </c>
      <c r="E39" s="10">
        <v>6500</v>
      </c>
      <c r="F39" s="4">
        <v>8125</v>
      </c>
      <c r="G39" s="35">
        <f t="shared" si="0"/>
        <v>8.7795574558837277</v>
      </c>
      <c r="H39" s="2" t="s">
        <v>54</v>
      </c>
      <c r="I39" s="3">
        <v>70</v>
      </c>
      <c r="J39" s="6" t="s">
        <v>8</v>
      </c>
      <c r="K39" s="6" t="s">
        <v>55</v>
      </c>
      <c r="L39" s="6" t="s">
        <v>18</v>
      </c>
      <c r="M39" s="31">
        <v>40</v>
      </c>
      <c r="N39" s="6" t="s">
        <v>8</v>
      </c>
      <c r="S39" s="11" t="s">
        <v>42</v>
      </c>
      <c r="V39" s="11" t="s">
        <v>42</v>
      </c>
      <c r="AI39" s="11" t="s">
        <v>42</v>
      </c>
      <c r="BC39" s="3"/>
      <c r="BD39" s="3"/>
      <c r="BE39" s="3" t="s">
        <v>32</v>
      </c>
    </row>
    <row r="40" spans="2:58" ht="25" customHeight="1" x14ac:dyDescent="0.2">
      <c r="B40" s="1">
        <v>36</v>
      </c>
      <c r="C40" s="32">
        <v>44870</v>
      </c>
      <c r="D40" s="1">
        <v>48</v>
      </c>
      <c r="E40" s="10">
        <v>19000</v>
      </c>
      <c r="F40" s="4">
        <v>23750</v>
      </c>
      <c r="G40" s="35">
        <f t="shared" si="0"/>
        <v>9.8521942581485771</v>
      </c>
      <c r="H40" s="2" t="s">
        <v>34</v>
      </c>
      <c r="I40" s="3">
        <v>80</v>
      </c>
      <c r="J40" s="6" t="s">
        <v>8</v>
      </c>
      <c r="K40" s="6" t="s">
        <v>9</v>
      </c>
      <c r="L40" s="6" t="s">
        <v>13</v>
      </c>
      <c r="M40" s="31">
        <v>40</v>
      </c>
      <c r="N40" s="6" t="s">
        <v>8</v>
      </c>
      <c r="O40" s="11" t="s">
        <v>42</v>
      </c>
      <c r="S40" s="11" t="s">
        <v>42</v>
      </c>
      <c r="V40" s="11" t="s">
        <v>42</v>
      </c>
      <c r="AB40" s="11" t="s">
        <v>42</v>
      </c>
      <c r="BC40" s="3"/>
      <c r="BD40" s="3"/>
      <c r="BE40" s="3" t="s">
        <v>32</v>
      </c>
    </row>
    <row r="41" spans="2:58" ht="25" customHeight="1" x14ac:dyDescent="0.2">
      <c r="B41" s="1">
        <v>37</v>
      </c>
      <c r="C41" s="32">
        <v>44870</v>
      </c>
      <c r="D41" s="1">
        <v>49</v>
      </c>
      <c r="E41" s="10">
        <v>5000</v>
      </c>
      <c r="F41" s="4">
        <v>6250</v>
      </c>
      <c r="G41" s="35">
        <f t="shared" si="0"/>
        <v>8.5171931914162382</v>
      </c>
      <c r="H41" s="2" t="s">
        <v>34</v>
      </c>
      <c r="I41" s="3">
        <v>80</v>
      </c>
      <c r="J41" s="6" t="s">
        <v>8</v>
      </c>
      <c r="K41" s="6" t="s">
        <v>9</v>
      </c>
      <c r="L41" s="6" t="s">
        <v>13</v>
      </c>
      <c r="M41" s="31">
        <v>34</v>
      </c>
      <c r="N41" s="6" t="s">
        <v>8</v>
      </c>
      <c r="O41" s="11" t="s">
        <v>42</v>
      </c>
      <c r="S41" s="11" t="s">
        <v>42</v>
      </c>
      <c r="V41" s="11" t="s">
        <v>42</v>
      </c>
      <c r="AB41" s="11" t="s">
        <v>42</v>
      </c>
      <c r="BC41" s="3"/>
      <c r="BD41" s="3"/>
      <c r="BE41" s="3" t="s">
        <v>31</v>
      </c>
      <c r="BF41" s="1" t="s">
        <v>58</v>
      </c>
    </row>
    <row r="42" spans="2:58" ht="25" customHeight="1" x14ac:dyDescent="0.2">
      <c r="B42" s="1">
        <v>38</v>
      </c>
      <c r="C42" s="32">
        <v>44870</v>
      </c>
      <c r="D42" s="1">
        <v>81</v>
      </c>
      <c r="E42" s="10">
        <v>11000</v>
      </c>
      <c r="F42" s="4">
        <v>13750</v>
      </c>
      <c r="G42" s="35">
        <f t="shared" si="0"/>
        <v>9.3056505517805075</v>
      </c>
      <c r="H42" s="2" t="s">
        <v>62</v>
      </c>
      <c r="I42" s="3">
        <v>80</v>
      </c>
      <c r="J42" s="6" t="s">
        <v>44</v>
      </c>
      <c r="K42" s="6" t="s">
        <v>55</v>
      </c>
      <c r="L42" s="6" t="s">
        <v>25</v>
      </c>
      <c r="M42" s="31">
        <v>25</v>
      </c>
      <c r="N42" s="6" t="s">
        <v>10</v>
      </c>
      <c r="P42" s="11" t="s">
        <v>42</v>
      </c>
      <c r="Q42" s="11"/>
      <c r="R42" s="11" t="s">
        <v>42</v>
      </c>
      <c r="BC42" s="3"/>
      <c r="BD42" s="3"/>
      <c r="BE42" s="3" t="s">
        <v>36</v>
      </c>
    </row>
    <row r="43" spans="2:58" ht="25" customHeight="1" x14ac:dyDescent="0.2">
      <c r="B43" s="1">
        <v>39</v>
      </c>
      <c r="C43" s="32">
        <v>44870</v>
      </c>
      <c r="D43" s="1">
        <v>90</v>
      </c>
      <c r="E43" s="10">
        <v>2400</v>
      </c>
      <c r="F43" s="4">
        <v>3000</v>
      </c>
      <c r="G43" s="35">
        <f t="shared" si="0"/>
        <v>7.7832240163360371</v>
      </c>
      <c r="H43" s="2" t="s">
        <v>63</v>
      </c>
      <c r="I43" s="3">
        <v>70</v>
      </c>
      <c r="J43" s="6" t="s">
        <v>64</v>
      </c>
      <c r="K43" s="6" t="s">
        <v>125</v>
      </c>
      <c r="L43" s="6" t="s">
        <v>25</v>
      </c>
      <c r="M43" s="31">
        <v>34</v>
      </c>
      <c r="N43" s="6" t="s">
        <v>10</v>
      </c>
      <c r="P43" s="11" t="s">
        <v>42</v>
      </c>
      <c r="Q43" s="11"/>
      <c r="R43" s="11" t="s">
        <v>42</v>
      </c>
      <c r="BE43" s="3" t="s">
        <v>31</v>
      </c>
    </row>
    <row r="44" spans="2:58" ht="25" customHeight="1" x14ac:dyDescent="0.2">
      <c r="B44" s="1">
        <v>40</v>
      </c>
      <c r="C44" s="32">
        <v>44870</v>
      </c>
      <c r="D44" s="1">
        <v>91</v>
      </c>
      <c r="E44" s="10">
        <v>8500</v>
      </c>
      <c r="F44" s="4">
        <v>10625</v>
      </c>
      <c r="G44" s="35">
        <f t="shared" si="0"/>
        <v>9.0478214424784085</v>
      </c>
      <c r="H44" s="2" t="s">
        <v>57</v>
      </c>
      <c r="I44" s="3">
        <v>60</v>
      </c>
      <c r="J44" s="6" t="s">
        <v>64</v>
      </c>
      <c r="K44" s="6" t="s">
        <v>55</v>
      </c>
      <c r="L44" s="6" t="s">
        <v>25</v>
      </c>
      <c r="M44" s="31">
        <v>27</v>
      </c>
      <c r="N44" s="6" t="s">
        <v>64</v>
      </c>
      <c r="P44" s="11" t="s">
        <v>42</v>
      </c>
      <c r="Q44" s="11"/>
      <c r="R44" s="11" t="s">
        <v>42</v>
      </c>
      <c r="AV44" s="11" t="s">
        <v>42</v>
      </c>
      <c r="AW44" s="11"/>
      <c r="BC44" s="3"/>
      <c r="BD44" s="3"/>
      <c r="BE44" s="3" t="s">
        <v>32</v>
      </c>
    </row>
    <row r="45" spans="2:58" ht="25" customHeight="1" x14ac:dyDescent="0.2">
      <c r="B45" s="1">
        <v>41</v>
      </c>
      <c r="C45" s="32">
        <v>44870</v>
      </c>
      <c r="D45" s="1">
        <v>92</v>
      </c>
      <c r="E45" s="10">
        <v>1800</v>
      </c>
      <c r="F45" s="4">
        <v>2250</v>
      </c>
      <c r="G45" s="35">
        <f t="shared" si="0"/>
        <v>7.4955419438842563</v>
      </c>
      <c r="H45" s="2" t="s">
        <v>57</v>
      </c>
      <c r="I45" s="3">
        <v>60</v>
      </c>
      <c r="J45" s="6" t="s">
        <v>44</v>
      </c>
      <c r="K45" s="6" t="s">
        <v>55</v>
      </c>
      <c r="L45" s="6" t="s">
        <v>24</v>
      </c>
      <c r="M45" s="31">
        <v>26</v>
      </c>
      <c r="N45" s="6" t="s">
        <v>44</v>
      </c>
      <c r="O45" s="11" t="s">
        <v>42</v>
      </c>
      <c r="P45" s="11" t="s">
        <v>42</v>
      </c>
      <c r="Q45" s="11"/>
      <c r="R45" s="11" t="s">
        <v>42</v>
      </c>
      <c r="BC45" s="3"/>
      <c r="BD45" s="3"/>
      <c r="BE45" s="3" t="s">
        <v>31</v>
      </c>
    </row>
    <row r="46" spans="2:58" ht="25" customHeight="1" x14ac:dyDescent="0.2">
      <c r="B46" s="1">
        <v>42</v>
      </c>
      <c r="C46" s="32">
        <v>44870</v>
      </c>
      <c r="D46" s="1">
        <v>97</v>
      </c>
      <c r="E46" s="10">
        <v>2000</v>
      </c>
      <c r="F46" s="4">
        <v>2500</v>
      </c>
      <c r="G46" s="35">
        <f t="shared" si="0"/>
        <v>7.6009024595420822</v>
      </c>
      <c r="H46" s="2" t="s">
        <v>63</v>
      </c>
      <c r="I46" s="3">
        <v>80</v>
      </c>
      <c r="J46" s="6" t="s">
        <v>64</v>
      </c>
      <c r="K46" s="6" t="s">
        <v>28</v>
      </c>
      <c r="L46" s="6" t="s">
        <v>13</v>
      </c>
      <c r="M46" s="31">
        <v>28</v>
      </c>
      <c r="N46" s="6" t="s">
        <v>64</v>
      </c>
      <c r="O46" s="11" t="s">
        <v>42</v>
      </c>
      <c r="P46" s="11" t="s">
        <v>42</v>
      </c>
      <c r="Q46" s="11"/>
      <c r="R46" s="11" t="s">
        <v>42</v>
      </c>
      <c r="BC46" s="3"/>
      <c r="BD46" s="3"/>
      <c r="BE46" s="3" t="s">
        <v>31</v>
      </c>
    </row>
    <row r="47" spans="2:58" ht="25" customHeight="1" x14ac:dyDescent="0.2">
      <c r="B47" s="1">
        <v>43</v>
      </c>
      <c r="C47" s="32">
        <v>44870</v>
      </c>
      <c r="D47" s="1">
        <v>99</v>
      </c>
      <c r="E47" s="10">
        <v>6500</v>
      </c>
      <c r="F47" s="4">
        <v>8125</v>
      </c>
      <c r="G47" s="35">
        <f t="shared" si="0"/>
        <v>8.7795574558837277</v>
      </c>
      <c r="H47" s="2" t="s">
        <v>7</v>
      </c>
      <c r="I47" s="3">
        <v>50</v>
      </c>
      <c r="J47" s="6" t="s">
        <v>65</v>
      </c>
      <c r="K47" s="6" t="s">
        <v>9</v>
      </c>
      <c r="L47" s="6" t="s">
        <v>24</v>
      </c>
      <c r="M47" s="31">
        <v>35</v>
      </c>
      <c r="N47" s="6" t="s">
        <v>10</v>
      </c>
      <c r="P47" s="11" t="s">
        <v>42</v>
      </c>
      <c r="Q47" s="11"/>
      <c r="R47" s="11" t="s">
        <v>42</v>
      </c>
      <c r="BC47" s="3"/>
      <c r="BD47" s="3"/>
      <c r="BE47" s="3" t="s">
        <v>32</v>
      </c>
    </row>
    <row r="48" spans="2:58" ht="25" customHeight="1" x14ac:dyDescent="0.2">
      <c r="B48" s="1">
        <v>44</v>
      </c>
      <c r="C48" s="32">
        <v>44870</v>
      </c>
      <c r="D48" s="1">
        <v>100</v>
      </c>
      <c r="E48" s="10">
        <v>13000</v>
      </c>
      <c r="F48" s="4">
        <v>16250</v>
      </c>
      <c r="G48" s="35">
        <f t="shared" si="0"/>
        <v>9.4727046364436731</v>
      </c>
      <c r="H48" s="2" t="s">
        <v>7</v>
      </c>
      <c r="I48" s="3">
        <v>50</v>
      </c>
      <c r="J48" s="6" t="s">
        <v>8</v>
      </c>
      <c r="K48" s="6" t="s">
        <v>9</v>
      </c>
      <c r="L48" s="6" t="s">
        <v>135</v>
      </c>
      <c r="M48" s="31">
        <v>36</v>
      </c>
      <c r="N48" s="6" t="s">
        <v>10</v>
      </c>
      <c r="S48" s="11" t="s">
        <v>42</v>
      </c>
      <c r="V48" s="11" t="s">
        <v>42</v>
      </c>
      <c r="AZ48" s="11" t="s">
        <v>42</v>
      </c>
      <c r="BC48" s="3"/>
      <c r="BD48" s="3"/>
      <c r="BE48" s="3" t="s">
        <v>32</v>
      </c>
    </row>
    <row r="49" spans="2:58" ht="25" customHeight="1" x14ac:dyDescent="0.2">
      <c r="B49" s="1">
        <v>45</v>
      </c>
      <c r="C49" s="32">
        <v>44870</v>
      </c>
      <c r="D49" s="1">
        <v>101</v>
      </c>
      <c r="E49" s="10">
        <v>8500</v>
      </c>
      <c r="F49" s="4">
        <v>10625</v>
      </c>
      <c r="G49" s="35">
        <f t="shared" si="0"/>
        <v>9.0478214424784085</v>
      </c>
      <c r="H49" s="2" t="s">
        <v>7</v>
      </c>
      <c r="I49" s="3">
        <v>50</v>
      </c>
      <c r="J49" s="6" t="s">
        <v>8</v>
      </c>
      <c r="K49" s="6" t="s">
        <v>9</v>
      </c>
      <c r="L49" s="6" t="s">
        <v>13</v>
      </c>
      <c r="M49" s="31">
        <v>38</v>
      </c>
      <c r="N49" s="6" t="s">
        <v>8</v>
      </c>
      <c r="P49" s="11" t="s">
        <v>42</v>
      </c>
      <c r="Q49" s="11"/>
      <c r="S49" s="11" t="s">
        <v>42</v>
      </c>
      <c r="AA49" s="11" t="s">
        <v>42</v>
      </c>
      <c r="AH49" s="11" t="s">
        <v>42</v>
      </c>
      <c r="BE49" s="3" t="s">
        <v>31</v>
      </c>
    </row>
    <row r="50" spans="2:58" ht="25" customHeight="1" x14ac:dyDescent="0.2">
      <c r="B50" s="1">
        <v>46</v>
      </c>
      <c r="C50" s="32">
        <v>44870</v>
      </c>
      <c r="D50" s="1">
        <v>111</v>
      </c>
      <c r="E50" s="4">
        <v>18000</v>
      </c>
      <c r="F50" s="4">
        <v>22500</v>
      </c>
      <c r="G50" s="35">
        <f t="shared" si="0"/>
        <v>9.7981270368783022</v>
      </c>
      <c r="H50" s="2" t="s">
        <v>7</v>
      </c>
      <c r="I50" s="3">
        <v>80</v>
      </c>
      <c r="J50" s="6" t="s">
        <v>44</v>
      </c>
      <c r="K50" s="6" t="s">
        <v>9</v>
      </c>
      <c r="L50" s="6" t="s">
        <v>66</v>
      </c>
      <c r="M50" s="31">
        <v>36</v>
      </c>
      <c r="N50" s="6" t="s">
        <v>44</v>
      </c>
      <c r="S50" s="11" t="s">
        <v>42</v>
      </c>
      <c r="W50" s="11" t="s">
        <v>42</v>
      </c>
      <c r="AU50" s="11" t="s">
        <v>42</v>
      </c>
      <c r="AV50" s="11"/>
      <c r="AW50" s="11"/>
      <c r="BE50" s="3" t="s">
        <v>32</v>
      </c>
      <c r="BF50" s="1" t="s">
        <v>58</v>
      </c>
    </row>
    <row r="51" spans="2:58" ht="25" customHeight="1" x14ac:dyDescent="0.2">
      <c r="B51" s="1">
        <v>47</v>
      </c>
      <c r="C51" s="32">
        <v>44870</v>
      </c>
      <c r="D51" s="1">
        <v>117</v>
      </c>
      <c r="E51" s="4">
        <v>34000</v>
      </c>
      <c r="F51" s="4">
        <v>42500</v>
      </c>
      <c r="G51" s="35">
        <f t="shared" si="0"/>
        <v>10.434115803598299</v>
      </c>
      <c r="H51" s="2" t="s">
        <v>7</v>
      </c>
      <c r="I51" s="3">
        <v>80</v>
      </c>
      <c r="J51" s="6" t="s">
        <v>44</v>
      </c>
      <c r="K51" s="6" t="s">
        <v>9</v>
      </c>
      <c r="L51" s="6" t="s">
        <v>67</v>
      </c>
      <c r="M51" s="31">
        <v>36</v>
      </c>
      <c r="N51" s="6" t="s">
        <v>44</v>
      </c>
      <c r="S51" s="11" t="s">
        <v>42</v>
      </c>
      <c r="W51" s="11" t="s">
        <v>42</v>
      </c>
      <c r="BE51" s="3" t="s">
        <v>32</v>
      </c>
    </row>
    <row r="52" spans="2:58" ht="25" customHeight="1" x14ac:dyDescent="0.2">
      <c r="B52" s="1">
        <v>48</v>
      </c>
      <c r="C52" s="32">
        <v>44870</v>
      </c>
      <c r="D52" s="1">
        <v>139</v>
      </c>
      <c r="E52" s="4">
        <v>60000</v>
      </c>
      <c r="F52" s="4">
        <v>75000</v>
      </c>
      <c r="G52" s="35">
        <f t="shared" si="0"/>
        <v>11.002099841204238</v>
      </c>
      <c r="H52" s="2" t="s">
        <v>63</v>
      </c>
      <c r="I52" s="3">
        <v>70</v>
      </c>
      <c r="J52" s="6" t="s">
        <v>8</v>
      </c>
      <c r="K52" s="6" t="s">
        <v>9</v>
      </c>
      <c r="L52" s="6" t="s">
        <v>13</v>
      </c>
      <c r="M52" s="31">
        <v>39</v>
      </c>
      <c r="N52" s="6" t="s">
        <v>8</v>
      </c>
      <c r="O52" s="11" t="s">
        <v>42</v>
      </c>
      <c r="P52" s="11"/>
      <c r="Q52" s="11"/>
      <c r="S52" s="11" t="s">
        <v>42</v>
      </c>
      <c r="V52" s="11" t="s">
        <v>42</v>
      </c>
      <c r="BE52" s="3" t="s">
        <v>32</v>
      </c>
    </row>
    <row r="53" spans="2:58" ht="25" customHeight="1" x14ac:dyDescent="0.2">
      <c r="B53" s="1">
        <v>49</v>
      </c>
      <c r="C53" s="32">
        <v>44870</v>
      </c>
      <c r="D53" s="1">
        <v>150</v>
      </c>
      <c r="E53" s="4">
        <v>8000</v>
      </c>
      <c r="F53" s="4">
        <v>10000</v>
      </c>
      <c r="G53" s="35">
        <f t="shared" si="0"/>
        <v>8.987196820661973</v>
      </c>
      <c r="H53" s="2" t="s">
        <v>7</v>
      </c>
      <c r="I53" s="3">
        <v>70</v>
      </c>
      <c r="J53" s="6" t="s">
        <v>108</v>
      </c>
      <c r="K53" s="6" t="s">
        <v>9</v>
      </c>
      <c r="L53" s="6" t="s">
        <v>13</v>
      </c>
      <c r="M53" s="31">
        <v>39</v>
      </c>
      <c r="N53" s="6" t="s">
        <v>108</v>
      </c>
      <c r="S53" s="11" t="s">
        <v>42</v>
      </c>
      <c r="V53" s="11" t="s">
        <v>42</v>
      </c>
      <c r="AC53" s="11" t="s">
        <v>42</v>
      </c>
      <c r="AH53" s="11" t="s">
        <v>42</v>
      </c>
      <c r="BE53" s="3" t="s">
        <v>31</v>
      </c>
    </row>
    <row r="54" spans="2:58" ht="25" customHeight="1" x14ac:dyDescent="0.2">
      <c r="B54" s="1">
        <v>50</v>
      </c>
      <c r="C54" s="32">
        <v>44870</v>
      </c>
      <c r="D54" s="1">
        <v>152</v>
      </c>
      <c r="E54" s="4">
        <v>10000</v>
      </c>
      <c r="F54" s="4">
        <v>12500</v>
      </c>
      <c r="G54" s="35">
        <f t="shared" si="0"/>
        <v>9.2103403719761836</v>
      </c>
      <c r="H54" s="2" t="s">
        <v>7</v>
      </c>
      <c r="I54" s="3">
        <v>70</v>
      </c>
      <c r="J54" s="6" t="s">
        <v>8</v>
      </c>
      <c r="K54" s="6" t="s">
        <v>9</v>
      </c>
      <c r="L54" s="6" t="s">
        <v>13</v>
      </c>
      <c r="M54" s="31">
        <v>38</v>
      </c>
      <c r="N54" s="6" t="s">
        <v>8</v>
      </c>
      <c r="S54" s="11" t="s">
        <v>42</v>
      </c>
      <c r="V54" s="11" t="s">
        <v>42</v>
      </c>
      <c r="AC54" s="11" t="s">
        <v>42</v>
      </c>
      <c r="AH54" s="11" t="s">
        <v>42</v>
      </c>
      <c r="BE54" s="3" t="s">
        <v>31</v>
      </c>
    </row>
    <row r="55" spans="2:58" ht="25" customHeight="1" x14ac:dyDescent="0.2">
      <c r="B55" s="1">
        <v>51</v>
      </c>
      <c r="C55" s="32">
        <v>44870</v>
      </c>
      <c r="D55" s="1">
        <v>157</v>
      </c>
      <c r="E55" s="4">
        <v>95000</v>
      </c>
      <c r="F55" s="4">
        <v>118750</v>
      </c>
      <c r="G55" s="35">
        <f t="shared" si="0"/>
        <v>11.461632170582678</v>
      </c>
      <c r="H55" s="2" t="s">
        <v>7</v>
      </c>
      <c r="I55" s="3">
        <v>80</v>
      </c>
      <c r="J55" s="6" t="s">
        <v>8</v>
      </c>
      <c r="K55" s="6" t="s">
        <v>9</v>
      </c>
      <c r="L55" s="6" t="s">
        <v>25</v>
      </c>
      <c r="M55" s="31">
        <v>40</v>
      </c>
      <c r="N55" s="6" t="s">
        <v>8</v>
      </c>
      <c r="S55" s="11" t="s">
        <v>42</v>
      </c>
      <c r="AI55" s="11" t="s">
        <v>42</v>
      </c>
      <c r="BE55" s="3" t="s">
        <v>36</v>
      </c>
      <c r="BF55" s="1" t="s">
        <v>69</v>
      </c>
    </row>
    <row r="56" spans="2:58" ht="25" customHeight="1" x14ac:dyDescent="0.2">
      <c r="B56" s="1">
        <v>52</v>
      </c>
      <c r="C56" s="32">
        <v>44870</v>
      </c>
      <c r="D56" s="1">
        <v>159</v>
      </c>
      <c r="E56" s="4">
        <v>90000</v>
      </c>
      <c r="F56" s="4">
        <v>112500</v>
      </c>
      <c r="G56" s="35">
        <f t="shared" si="0"/>
        <v>11.407564949312402</v>
      </c>
      <c r="H56" s="2" t="s">
        <v>7</v>
      </c>
      <c r="I56" s="3">
        <v>70</v>
      </c>
      <c r="J56" s="6" t="s">
        <v>8</v>
      </c>
      <c r="K56" s="6" t="s">
        <v>9</v>
      </c>
      <c r="L56" s="6" t="s">
        <v>179</v>
      </c>
      <c r="M56" s="31">
        <v>37</v>
      </c>
      <c r="N56" s="6" t="s">
        <v>8</v>
      </c>
      <c r="R56" s="11" t="s">
        <v>42</v>
      </c>
      <c r="AI56" s="11" t="s">
        <v>42</v>
      </c>
      <c r="AZ56" s="11" t="s">
        <v>42</v>
      </c>
      <c r="BE56" s="3" t="s">
        <v>32</v>
      </c>
      <c r="BF56" s="1" t="s">
        <v>116</v>
      </c>
    </row>
    <row r="57" spans="2:58" ht="25" customHeight="1" x14ac:dyDescent="0.2">
      <c r="B57" s="1">
        <v>53</v>
      </c>
      <c r="C57" s="32">
        <v>44870</v>
      </c>
      <c r="D57" s="1">
        <v>171</v>
      </c>
      <c r="E57" s="4">
        <v>11000</v>
      </c>
      <c r="F57" s="4">
        <v>13750</v>
      </c>
      <c r="G57" s="35">
        <f t="shared" si="0"/>
        <v>9.3056505517805075</v>
      </c>
      <c r="H57" s="2" t="s">
        <v>63</v>
      </c>
      <c r="I57" s="3">
        <v>80</v>
      </c>
      <c r="J57" s="6" t="s">
        <v>44</v>
      </c>
      <c r="K57" s="6" t="s">
        <v>9</v>
      </c>
      <c r="L57" s="6" t="s">
        <v>25</v>
      </c>
      <c r="M57" s="31">
        <v>36</v>
      </c>
      <c r="N57" s="6" t="s">
        <v>10</v>
      </c>
      <c r="S57" s="11" t="s">
        <v>42</v>
      </c>
      <c r="AM57" s="11" t="s">
        <v>42</v>
      </c>
      <c r="AN57" s="11"/>
      <c r="AO57" s="11"/>
      <c r="AP57" s="11"/>
      <c r="BE57" s="3" t="s">
        <v>32</v>
      </c>
    </row>
    <row r="58" spans="2:58" ht="25" customHeight="1" x14ac:dyDescent="0.2">
      <c r="B58" s="1">
        <v>54</v>
      </c>
      <c r="C58" s="32">
        <v>44870</v>
      </c>
      <c r="D58" s="1">
        <v>196</v>
      </c>
      <c r="E58" s="4">
        <v>42000</v>
      </c>
      <c r="F58" s="4">
        <v>52500</v>
      </c>
      <c r="G58" s="35">
        <f t="shared" si="0"/>
        <v>10.645424897265505</v>
      </c>
      <c r="H58" s="2" t="s">
        <v>70</v>
      </c>
      <c r="I58" s="3">
        <v>80</v>
      </c>
      <c r="J58" s="6" t="s">
        <v>64</v>
      </c>
      <c r="K58" s="6" t="s">
        <v>9</v>
      </c>
      <c r="L58" s="6" t="s">
        <v>25</v>
      </c>
      <c r="M58" s="31">
        <v>36</v>
      </c>
      <c r="N58" s="6" t="s">
        <v>10</v>
      </c>
      <c r="S58" s="11" t="s">
        <v>42</v>
      </c>
      <c r="U58" s="11" t="s">
        <v>42</v>
      </c>
      <c r="Y58" s="11"/>
      <c r="Z58" s="11"/>
      <c r="AM58" s="11" t="s">
        <v>42</v>
      </c>
      <c r="AN58" s="11" t="s">
        <v>42</v>
      </c>
      <c r="AO58" s="11"/>
      <c r="AP58" s="11"/>
      <c r="BE58" s="3" t="s">
        <v>31</v>
      </c>
    </row>
    <row r="59" spans="2:58" ht="25" customHeight="1" x14ac:dyDescent="0.2">
      <c r="B59" s="1">
        <v>55</v>
      </c>
      <c r="C59" s="32">
        <v>44870</v>
      </c>
      <c r="D59" s="1">
        <v>199</v>
      </c>
      <c r="E59" s="4">
        <v>90000</v>
      </c>
      <c r="F59" s="4">
        <v>112500</v>
      </c>
      <c r="G59" s="35">
        <f t="shared" si="0"/>
        <v>11.407564949312402</v>
      </c>
      <c r="H59" s="2" t="s">
        <v>70</v>
      </c>
      <c r="I59" s="3">
        <v>70</v>
      </c>
      <c r="J59" s="6" t="s">
        <v>8</v>
      </c>
      <c r="K59" s="6" t="s">
        <v>28</v>
      </c>
      <c r="L59" s="6" t="s">
        <v>18</v>
      </c>
      <c r="M59" s="31">
        <v>40</v>
      </c>
      <c r="N59" s="6" t="s">
        <v>8</v>
      </c>
      <c r="O59" s="11" t="s">
        <v>42</v>
      </c>
      <c r="S59" s="11" t="s">
        <v>42</v>
      </c>
      <c r="V59" s="11" t="s">
        <v>42</v>
      </c>
      <c r="BE59" s="3" t="s">
        <v>36</v>
      </c>
    </row>
    <row r="60" spans="2:58" ht="25" customHeight="1" x14ac:dyDescent="0.2">
      <c r="B60" s="1">
        <v>56</v>
      </c>
      <c r="C60" s="32">
        <v>44870</v>
      </c>
      <c r="D60" s="1">
        <v>200</v>
      </c>
      <c r="E60" s="4">
        <v>100000</v>
      </c>
      <c r="F60" s="4">
        <v>475000</v>
      </c>
      <c r="G60" s="35">
        <f t="shared" si="0"/>
        <v>11.512925464970229</v>
      </c>
      <c r="H60" s="2" t="s">
        <v>70</v>
      </c>
      <c r="I60" s="3">
        <v>50</v>
      </c>
      <c r="J60" s="6" t="s">
        <v>8</v>
      </c>
      <c r="K60" s="6" t="s">
        <v>9</v>
      </c>
      <c r="L60" s="6" t="s">
        <v>25</v>
      </c>
      <c r="M60" s="31">
        <v>35</v>
      </c>
      <c r="N60" s="6" t="s">
        <v>10</v>
      </c>
      <c r="R60" s="11" t="s">
        <v>42</v>
      </c>
      <c r="AI60" s="11" t="s">
        <v>42</v>
      </c>
      <c r="BE60" s="3" t="s">
        <v>36</v>
      </c>
      <c r="BF60" s="1" t="s">
        <v>72</v>
      </c>
    </row>
    <row r="61" spans="2:58" ht="25" customHeight="1" x14ac:dyDescent="0.2">
      <c r="B61" s="1">
        <v>57</v>
      </c>
      <c r="C61" s="32">
        <v>44871</v>
      </c>
      <c r="D61" s="1">
        <v>201</v>
      </c>
      <c r="E61" s="4">
        <v>1800</v>
      </c>
      <c r="F61" s="4">
        <v>2250</v>
      </c>
      <c r="G61" s="35">
        <f t="shared" si="0"/>
        <v>7.4955419438842563</v>
      </c>
      <c r="H61" s="2" t="s">
        <v>54</v>
      </c>
      <c r="I61" s="3">
        <v>30</v>
      </c>
      <c r="J61" s="6" t="s">
        <v>44</v>
      </c>
      <c r="K61" s="6" t="s">
        <v>9</v>
      </c>
      <c r="L61" s="6" t="s">
        <v>29</v>
      </c>
      <c r="M61" s="31">
        <v>33</v>
      </c>
      <c r="N61" s="6" t="s">
        <v>73</v>
      </c>
      <c r="R61" s="11" t="s">
        <v>42</v>
      </c>
      <c r="AI61" s="11" t="s">
        <v>42</v>
      </c>
      <c r="BE61" s="3" t="s">
        <v>32</v>
      </c>
      <c r="BF61" s="1" t="s">
        <v>74</v>
      </c>
    </row>
    <row r="62" spans="2:58" ht="25" customHeight="1" x14ac:dyDescent="0.2">
      <c r="B62" s="1">
        <v>58</v>
      </c>
      <c r="C62" s="32">
        <v>44871</v>
      </c>
      <c r="D62" s="1">
        <v>202</v>
      </c>
      <c r="E62" s="4">
        <v>900</v>
      </c>
      <c r="F62" s="4">
        <v>1125</v>
      </c>
      <c r="G62" s="35">
        <f t="shared" si="0"/>
        <v>6.8023947633243109</v>
      </c>
      <c r="H62" s="2" t="s">
        <v>75</v>
      </c>
      <c r="I62" s="3">
        <v>40</v>
      </c>
      <c r="J62" s="6" t="s">
        <v>8</v>
      </c>
      <c r="K62" s="6" t="s">
        <v>9</v>
      </c>
      <c r="L62" s="6" t="s">
        <v>13</v>
      </c>
      <c r="M62" s="31">
        <v>37</v>
      </c>
      <c r="N62" s="6" t="s">
        <v>10</v>
      </c>
      <c r="P62" s="11" t="s">
        <v>42</v>
      </c>
      <c r="Q62" s="11"/>
      <c r="R62" s="11" t="s">
        <v>42</v>
      </c>
      <c r="AH62" s="11" t="s">
        <v>42</v>
      </c>
      <c r="BE62" s="3" t="s">
        <v>39</v>
      </c>
    </row>
    <row r="63" spans="2:58" ht="25" customHeight="1" x14ac:dyDescent="0.2">
      <c r="B63" s="1">
        <v>59</v>
      </c>
      <c r="C63" s="32">
        <v>44871</v>
      </c>
      <c r="D63" s="1">
        <v>204</v>
      </c>
      <c r="E63" s="4">
        <v>3200</v>
      </c>
      <c r="F63" s="4">
        <v>4000</v>
      </c>
      <c r="G63" s="35">
        <f t="shared" si="0"/>
        <v>8.0709060887878188</v>
      </c>
      <c r="H63" s="2" t="s">
        <v>54</v>
      </c>
      <c r="I63" s="3">
        <v>70</v>
      </c>
      <c r="J63" s="6" t="s">
        <v>8</v>
      </c>
      <c r="K63" s="6" t="s">
        <v>9</v>
      </c>
      <c r="L63" s="6" t="s">
        <v>13</v>
      </c>
      <c r="M63" s="31">
        <v>42</v>
      </c>
      <c r="N63" s="6" t="s">
        <v>8</v>
      </c>
      <c r="R63" s="11"/>
      <c r="S63" s="11" t="s">
        <v>42</v>
      </c>
      <c r="V63" s="11" t="s">
        <v>42</v>
      </c>
      <c r="AH63" s="11" t="s">
        <v>42</v>
      </c>
      <c r="AI63" s="11" t="s">
        <v>42</v>
      </c>
      <c r="BE63" s="3" t="s">
        <v>39</v>
      </c>
    </row>
    <row r="64" spans="2:58" ht="25" customHeight="1" x14ac:dyDescent="0.2">
      <c r="B64" s="1">
        <v>60</v>
      </c>
      <c r="C64" s="32">
        <v>44871</v>
      </c>
      <c r="D64" s="1">
        <v>205</v>
      </c>
      <c r="E64" s="4">
        <v>5000</v>
      </c>
      <c r="F64" s="4">
        <v>6250</v>
      </c>
      <c r="G64" s="35">
        <f t="shared" si="0"/>
        <v>8.5171931914162382</v>
      </c>
      <c r="H64" s="2" t="s">
        <v>76</v>
      </c>
      <c r="I64" s="3">
        <v>70</v>
      </c>
      <c r="J64" s="6" t="s">
        <v>8</v>
      </c>
      <c r="K64" s="6" t="s">
        <v>9</v>
      </c>
      <c r="L64" s="6" t="s">
        <v>197</v>
      </c>
      <c r="M64" s="31">
        <v>37</v>
      </c>
      <c r="N64" s="6" t="s">
        <v>10</v>
      </c>
      <c r="S64" s="11" t="s">
        <v>42</v>
      </c>
      <c r="V64" s="11" t="s">
        <v>42</v>
      </c>
      <c r="AI64" s="11" t="s">
        <v>42</v>
      </c>
      <c r="BE64" s="3" t="s">
        <v>31</v>
      </c>
    </row>
    <row r="65" spans="2:58" ht="25" customHeight="1" x14ac:dyDescent="0.2">
      <c r="B65" s="1">
        <v>61</v>
      </c>
      <c r="C65" s="32">
        <v>44871</v>
      </c>
      <c r="D65" s="1">
        <v>207</v>
      </c>
      <c r="E65" s="4">
        <v>1700</v>
      </c>
      <c r="F65" s="4">
        <v>2125</v>
      </c>
      <c r="G65" s="35">
        <f t="shared" si="0"/>
        <v>7.4383835300443071</v>
      </c>
      <c r="H65" s="2" t="s">
        <v>16</v>
      </c>
      <c r="I65" s="3">
        <v>50</v>
      </c>
      <c r="J65" s="6" t="s">
        <v>8</v>
      </c>
      <c r="K65" s="6" t="s">
        <v>9</v>
      </c>
      <c r="L65" s="6" t="s">
        <v>25</v>
      </c>
      <c r="M65" s="31">
        <v>37</v>
      </c>
      <c r="N65" s="6" t="s">
        <v>10</v>
      </c>
      <c r="P65" s="11" t="s">
        <v>42</v>
      </c>
      <c r="Q65" s="11" t="s">
        <v>42</v>
      </c>
      <c r="R65" s="11" t="s">
        <v>42</v>
      </c>
      <c r="AT65" s="3" t="s">
        <v>347</v>
      </c>
      <c r="BE65" s="3" t="s">
        <v>32</v>
      </c>
      <c r="BF65" s="1" t="s">
        <v>77</v>
      </c>
    </row>
    <row r="66" spans="2:58" ht="25" customHeight="1" x14ac:dyDescent="0.2">
      <c r="B66" s="1">
        <v>62</v>
      </c>
      <c r="C66" s="32">
        <v>44871</v>
      </c>
      <c r="D66" s="1">
        <v>209</v>
      </c>
      <c r="E66" s="4">
        <v>3000</v>
      </c>
      <c r="F66" s="4">
        <v>3750</v>
      </c>
      <c r="G66" s="35">
        <f t="shared" si="0"/>
        <v>8.0063675676502459</v>
      </c>
      <c r="H66" s="2" t="s">
        <v>75</v>
      </c>
      <c r="I66" s="3">
        <v>50</v>
      </c>
      <c r="J66" s="6" t="s">
        <v>65</v>
      </c>
      <c r="K66" s="6" t="s">
        <v>9</v>
      </c>
      <c r="L66" s="6" t="s">
        <v>25</v>
      </c>
      <c r="M66" s="31">
        <v>36</v>
      </c>
      <c r="N66" s="6" t="s">
        <v>10</v>
      </c>
      <c r="R66" s="11" t="s">
        <v>42</v>
      </c>
      <c r="X66" s="11" t="s">
        <v>42</v>
      </c>
      <c r="AU66" s="11"/>
      <c r="BE66" s="3" t="s">
        <v>31</v>
      </c>
      <c r="BF66" s="1" t="s">
        <v>117</v>
      </c>
    </row>
    <row r="67" spans="2:58" ht="25" customHeight="1" x14ac:dyDescent="0.2">
      <c r="B67" s="1">
        <v>63</v>
      </c>
      <c r="C67" s="32">
        <v>44871</v>
      </c>
      <c r="D67" s="1">
        <v>289</v>
      </c>
      <c r="E67" s="4">
        <v>13500</v>
      </c>
      <c r="F67" s="4">
        <v>16875</v>
      </c>
      <c r="G67" s="35">
        <f t="shared" si="0"/>
        <v>9.5104449644265205</v>
      </c>
      <c r="H67" s="2" t="s">
        <v>7</v>
      </c>
      <c r="I67" s="3">
        <v>70</v>
      </c>
      <c r="J67" s="6" t="s">
        <v>8</v>
      </c>
      <c r="K67" s="6" t="s">
        <v>9</v>
      </c>
      <c r="L67" s="6" t="s">
        <v>13</v>
      </c>
      <c r="M67" s="31">
        <v>36</v>
      </c>
      <c r="N67" s="6" t="s">
        <v>8</v>
      </c>
      <c r="P67" s="11" t="s">
        <v>42</v>
      </c>
      <c r="Q67" s="11"/>
      <c r="S67" s="11" t="s">
        <v>42</v>
      </c>
      <c r="BE67" s="3" t="s">
        <v>32</v>
      </c>
    </row>
    <row r="68" spans="2:58" ht="25" customHeight="1" x14ac:dyDescent="0.2">
      <c r="B68" s="1">
        <v>64</v>
      </c>
      <c r="C68" s="32">
        <v>44871</v>
      </c>
      <c r="D68" s="1">
        <v>293</v>
      </c>
      <c r="E68" s="4">
        <v>14000</v>
      </c>
      <c r="F68" s="4">
        <v>17500</v>
      </c>
      <c r="G68" s="35">
        <f t="shared" si="0"/>
        <v>9.5468126085973957</v>
      </c>
      <c r="H68" s="2" t="s">
        <v>7</v>
      </c>
      <c r="I68" s="3">
        <v>60</v>
      </c>
      <c r="J68" s="6" t="s">
        <v>8</v>
      </c>
      <c r="K68" s="6" t="s">
        <v>9</v>
      </c>
      <c r="L68" s="6" t="s">
        <v>13</v>
      </c>
      <c r="M68" s="31">
        <v>39</v>
      </c>
      <c r="N68" s="6" t="s">
        <v>8</v>
      </c>
      <c r="S68" s="11" t="s">
        <v>42</v>
      </c>
      <c r="V68" s="11" t="s">
        <v>42</v>
      </c>
      <c r="AC68" s="11" t="s">
        <v>42</v>
      </c>
      <c r="AH68" s="11" t="s">
        <v>42</v>
      </c>
      <c r="BE68" s="3" t="s">
        <v>32</v>
      </c>
    </row>
    <row r="69" spans="2:58" ht="25" customHeight="1" x14ac:dyDescent="0.2">
      <c r="B69" s="1">
        <v>65</v>
      </c>
      <c r="C69" s="32">
        <v>44871</v>
      </c>
      <c r="D69" s="1">
        <v>295</v>
      </c>
      <c r="E69" s="4">
        <v>20000</v>
      </c>
      <c r="F69" s="4">
        <v>25000</v>
      </c>
      <c r="G69" s="35">
        <f t="shared" ref="G69:G132" si="1">LN(E69)</f>
        <v>9.9034875525361272</v>
      </c>
      <c r="H69" s="2" t="s">
        <v>7</v>
      </c>
      <c r="I69" s="3">
        <v>70</v>
      </c>
      <c r="J69" s="6" t="s">
        <v>44</v>
      </c>
      <c r="K69" s="6" t="s">
        <v>9</v>
      </c>
      <c r="L69" s="6" t="s">
        <v>68</v>
      </c>
      <c r="M69" s="31">
        <v>39</v>
      </c>
      <c r="N69" s="6" t="s">
        <v>10</v>
      </c>
      <c r="S69" s="11" t="s">
        <v>42</v>
      </c>
      <c r="V69" s="11" t="s">
        <v>42</v>
      </c>
      <c r="AC69" s="11" t="s">
        <v>42</v>
      </c>
      <c r="AH69" s="11" t="s">
        <v>42</v>
      </c>
      <c r="BE69" s="3" t="s">
        <v>31</v>
      </c>
    </row>
    <row r="70" spans="2:58" ht="25" customHeight="1" x14ac:dyDescent="0.2">
      <c r="B70" s="1">
        <v>66</v>
      </c>
      <c r="C70" s="32">
        <v>44871</v>
      </c>
      <c r="D70" s="1">
        <v>296</v>
      </c>
      <c r="E70" s="4">
        <v>19000</v>
      </c>
      <c r="F70" s="4">
        <v>23750</v>
      </c>
      <c r="G70" s="35">
        <f t="shared" si="1"/>
        <v>9.8521942581485771</v>
      </c>
      <c r="H70" s="2" t="s">
        <v>7</v>
      </c>
      <c r="I70" s="3">
        <v>70</v>
      </c>
      <c r="J70" s="6" t="s">
        <v>8</v>
      </c>
      <c r="K70" s="6" t="s">
        <v>9</v>
      </c>
      <c r="L70" s="6" t="s">
        <v>13</v>
      </c>
      <c r="M70" s="31">
        <v>40</v>
      </c>
      <c r="N70" s="6" t="s">
        <v>8</v>
      </c>
      <c r="S70" s="11" t="s">
        <v>42</v>
      </c>
      <c r="V70" s="11" t="s">
        <v>42</v>
      </c>
      <c r="AC70" s="11" t="s">
        <v>42</v>
      </c>
      <c r="BE70" s="3" t="s">
        <v>31</v>
      </c>
    </row>
    <row r="71" spans="2:58" ht="25" customHeight="1" x14ac:dyDescent="0.2">
      <c r="B71" s="1">
        <v>67</v>
      </c>
      <c r="C71" s="32">
        <v>44871</v>
      </c>
      <c r="D71" s="1">
        <v>298</v>
      </c>
      <c r="E71" s="4">
        <v>22000</v>
      </c>
      <c r="F71" s="4">
        <v>27500</v>
      </c>
      <c r="G71" s="35">
        <f t="shared" si="1"/>
        <v>9.9987977323404529</v>
      </c>
      <c r="H71" s="2" t="s">
        <v>7</v>
      </c>
      <c r="I71" s="3">
        <v>80</v>
      </c>
      <c r="J71" s="6" t="s">
        <v>8</v>
      </c>
      <c r="K71" s="6" t="s">
        <v>9</v>
      </c>
      <c r="L71" s="6" t="s">
        <v>13</v>
      </c>
      <c r="M71" s="31">
        <v>39</v>
      </c>
      <c r="N71" s="6" t="s">
        <v>8</v>
      </c>
      <c r="S71" s="11" t="s">
        <v>42</v>
      </c>
      <c r="V71" s="11" t="s">
        <v>42</v>
      </c>
      <c r="AC71" s="11" t="s">
        <v>42</v>
      </c>
      <c r="BE71" s="3" t="s">
        <v>32</v>
      </c>
    </row>
    <row r="72" spans="2:58" ht="25" customHeight="1" x14ac:dyDescent="0.2">
      <c r="B72" s="1">
        <v>68</v>
      </c>
      <c r="C72" s="32">
        <v>44871</v>
      </c>
      <c r="D72" s="1">
        <v>301</v>
      </c>
      <c r="E72" s="4">
        <v>9500</v>
      </c>
      <c r="F72" s="4">
        <v>11875</v>
      </c>
      <c r="G72" s="35">
        <f t="shared" si="1"/>
        <v>9.1590470775886317</v>
      </c>
      <c r="H72" s="2" t="s">
        <v>7</v>
      </c>
      <c r="I72" s="3">
        <v>60</v>
      </c>
      <c r="J72" s="6" t="s">
        <v>8</v>
      </c>
      <c r="K72" s="6" t="s">
        <v>9</v>
      </c>
      <c r="L72" s="6" t="s">
        <v>25</v>
      </c>
      <c r="M72" s="31">
        <v>34</v>
      </c>
      <c r="N72" s="6" t="s">
        <v>8</v>
      </c>
      <c r="P72" s="11" t="s">
        <v>42</v>
      </c>
      <c r="Q72" s="11"/>
      <c r="S72" s="11" t="s">
        <v>42</v>
      </c>
      <c r="BE72" s="3" t="s">
        <v>32</v>
      </c>
      <c r="BF72" s="1" t="s">
        <v>118</v>
      </c>
    </row>
    <row r="73" spans="2:58" ht="25" customHeight="1" x14ac:dyDescent="0.2">
      <c r="B73" s="1">
        <v>69</v>
      </c>
      <c r="C73" s="32">
        <v>44871</v>
      </c>
      <c r="D73" s="1">
        <v>302</v>
      </c>
      <c r="E73" s="4">
        <v>3500</v>
      </c>
      <c r="F73" s="4">
        <v>4375</v>
      </c>
      <c r="G73" s="35">
        <f t="shared" si="1"/>
        <v>8.1605182474775049</v>
      </c>
      <c r="H73" s="2" t="s">
        <v>7</v>
      </c>
      <c r="I73" s="3">
        <v>60</v>
      </c>
      <c r="J73" s="6" t="s">
        <v>8</v>
      </c>
      <c r="K73" s="6" t="s">
        <v>9</v>
      </c>
      <c r="L73" s="6" t="s">
        <v>25</v>
      </c>
      <c r="M73" s="31">
        <v>34</v>
      </c>
      <c r="N73" s="6" t="s">
        <v>8</v>
      </c>
      <c r="P73" s="11" t="s">
        <v>42</v>
      </c>
      <c r="Q73" s="11"/>
      <c r="S73" s="11" t="s">
        <v>42</v>
      </c>
      <c r="AX73"/>
      <c r="AY73" t="s">
        <v>78</v>
      </c>
      <c r="AZ73"/>
      <c r="BE73" s="3" t="s">
        <v>32</v>
      </c>
      <c r="BF73" t="s">
        <v>79</v>
      </c>
    </row>
    <row r="74" spans="2:58" ht="25" customHeight="1" x14ac:dyDescent="0.2">
      <c r="B74" s="1">
        <v>70</v>
      </c>
      <c r="C74" s="32">
        <v>44871</v>
      </c>
      <c r="D74" s="1">
        <v>303</v>
      </c>
      <c r="E74" s="4">
        <v>28000</v>
      </c>
      <c r="F74" s="4">
        <v>35000</v>
      </c>
      <c r="G74" s="35">
        <f t="shared" si="1"/>
        <v>10.239959789157341</v>
      </c>
      <c r="H74" s="2" t="s">
        <v>7</v>
      </c>
      <c r="I74" s="3">
        <v>60</v>
      </c>
      <c r="J74" s="6" t="s">
        <v>8</v>
      </c>
      <c r="K74" s="6" t="s">
        <v>9</v>
      </c>
      <c r="L74" s="6" t="s">
        <v>25</v>
      </c>
      <c r="M74" s="31">
        <v>37</v>
      </c>
      <c r="N74" s="6" t="s">
        <v>8</v>
      </c>
      <c r="R74" s="11" t="s">
        <v>42</v>
      </c>
      <c r="AI74" s="11" t="s">
        <v>42</v>
      </c>
      <c r="BE74" s="3" t="s">
        <v>32</v>
      </c>
      <c r="BF74" s="1" t="s">
        <v>119</v>
      </c>
    </row>
    <row r="75" spans="2:58" ht="25" customHeight="1" x14ac:dyDescent="0.2">
      <c r="B75" s="1">
        <v>71</v>
      </c>
      <c r="C75" s="32">
        <v>44871</v>
      </c>
      <c r="D75" s="1">
        <v>315</v>
      </c>
      <c r="E75" s="4">
        <v>15000</v>
      </c>
      <c r="F75" s="4">
        <v>18750</v>
      </c>
      <c r="G75" s="35">
        <f t="shared" si="1"/>
        <v>9.6158054800843473</v>
      </c>
      <c r="H75" s="2" t="s">
        <v>7</v>
      </c>
      <c r="I75" s="3">
        <v>70</v>
      </c>
      <c r="J75" s="6" t="s">
        <v>8</v>
      </c>
      <c r="K75" s="6" t="s">
        <v>9</v>
      </c>
      <c r="L75" s="6" t="s">
        <v>13</v>
      </c>
      <c r="M75" s="31">
        <v>39</v>
      </c>
      <c r="N75" s="6" t="s">
        <v>8</v>
      </c>
      <c r="S75" s="11" t="s">
        <v>42</v>
      </c>
      <c r="V75" s="11" t="s">
        <v>42</v>
      </c>
      <c r="AA75" s="11" t="s">
        <v>42</v>
      </c>
      <c r="AH75" s="11" t="s">
        <v>42</v>
      </c>
      <c r="BE75" s="3" t="s">
        <v>32</v>
      </c>
    </row>
    <row r="76" spans="2:58" ht="25" customHeight="1" x14ac:dyDescent="0.2">
      <c r="B76" s="1">
        <v>72</v>
      </c>
      <c r="C76" s="32">
        <v>44871</v>
      </c>
      <c r="D76" s="1">
        <v>316</v>
      </c>
      <c r="E76" s="4">
        <v>22000</v>
      </c>
      <c r="F76" s="4">
        <v>27500</v>
      </c>
      <c r="G76" s="35">
        <f t="shared" si="1"/>
        <v>9.9987977323404529</v>
      </c>
      <c r="H76" s="2" t="s">
        <v>7</v>
      </c>
      <c r="I76" s="3">
        <v>70</v>
      </c>
      <c r="J76" s="6" t="s">
        <v>8</v>
      </c>
      <c r="K76" s="6" t="s">
        <v>9</v>
      </c>
      <c r="L76" s="6" t="s">
        <v>13</v>
      </c>
      <c r="M76" s="31">
        <v>39</v>
      </c>
      <c r="N76" s="6" t="s">
        <v>8</v>
      </c>
      <c r="S76" s="11" t="s">
        <v>42</v>
      </c>
      <c r="V76" s="11" t="s">
        <v>42</v>
      </c>
      <c r="AA76" s="11" t="s">
        <v>42</v>
      </c>
      <c r="AH76" s="11" t="s">
        <v>42</v>
      </c>
      <c r="BE76" s="3" t="s">
        <v>36</v>
      </c>
    </row>
    <row r="77" spans="2:58" ht="25" customHeight="1" x14ac:dyDescent="0.2">
      <c r="B77" s="1">
        <v>73</v>
      </c>
      <c r="C77" s="32">
        <v>44871</v>
      </c>
      <c r="D77" s="1">
        <v>317</v>
      </c>
      <c r="E77" s="4">
        <v>7500</v>
      </c>
      <c r="F77" s="4">
        <v>9375</v>
      </c>
      <c r="G77" s="35">
        <f t="shared" si="1"/>
        <v>8.9226582995244019</v>
      </c>
      <c r="H77" s="2" t="s">
        <v>70</v>
      </c>
      <c r="I77" s="3">
        <v>20</v>
      </c>
      <c r="J77" s="6" t="s">
        <v>44</v>
      </c>
      <c r="K77" s="6" t="s">
        <v>9</v>
      </c>
      <c r="L77" s="6" t="s">
        <v>29</v>
      </c>
      <c r="M77" s="31">
        <v>30</v>
      </c>
      <c r="N77" s="6" t="s">
        <v>10</v>
      </c>
      <c r="P77" s="11" t="s">
        <v>42</v>
      </c>
      <c r="Q77" s="11"/>
      <c r="R77" s="11" t="s">
        <v>42</v>
      </c>
      <c r="BE77" s="3" t="s">
        <v>31</v>
      </c>
    </row>
    <row r="78" spans="2:58" ht="25" customHeight="1" x14ac:dyDescent="0.2">
      <c r="B78" s="1">
        <v>74</v>
      </c>
      <c r="C78" s="32">
        <v>44871</v>
      </c>
      <c r="D78" s="1">
        <v>318</v>
      </c>
      <c r="E78" s="4">
        <v>6000</v>
      </c>
      <c r="F78" s="4">
        <v>7500</v>
      </c>
      <c r="G78" s="35">
        <f t="shared" si="1"/>
        <v>8.6995147482101913</v>
      </c>
      <c r="H78" s="2" t="s">
        <v>70</v>
      </c>
      <c r="I78" s="3">
        <v>40</v>
      </c>
      <c r="J78" s="6" t="s">
        <v>65</v>
      </c>
      <c r="K78" s="6" t="s">
        <v>9</v>
      </c>
      <c r="L78" s="6" t="s">
        <v>312</v>
      </c>
      <c r="M78" s="31">
        <v>30</v>
      </c>
      <c r="N78" s="6" t="s">
        <v>10</v>
      </c>
      <c r="P78" s="11" t="s">
        <v>42</v>
      </c>
      <c r="Q78" s="11"/>
      <c r="R78" s="11" t="s">
        <v>42</v>
      </c>
      <c r="AX78" s="3" t="s">
        <v>81</v>
      </c>
      <c r="BE78" s="3" t="s">
        <v>32</v>
      </c>
      <c r="BF78" t="s">
        <v>396</v>
      </c>
    </row>
    <row r="79" spans="2:58" ht="25" customHeight="1" x14ac:dyDescent="0.2">
      <c r="B79" s="1">
        <v>75</v>
      </c>
      <c r="C79" s="32">
        <v>44871</v>
      </c>
      <c r="D79" s="1">
        <v>319</v>
      </c>
      <c r="E79" s="4">
        <v>26000</v>
      </c>
      <c r="F79" s="4">
        <v>32500</v>
      </c>
      <c r="G79" s="35">
        <f t="shared" si="1"/>
        <v>10.165851817003619</v>
      </c>
      <c r="H79" s="2" t="s">
        <v>70</v>
      </c>
      <c r="I79" s="3">
        <v>50</v>
      </c>
      <c r="J79" s="6" t="s">
        <v>44</v>
      </c>
      <c r="K79" s="6" t="s">
        <v>9</v>
      </c>
      <c r="L79" s="6" t="s">
        <v>29</v>
      </c>
      <c r="M79" s="31">
        <v>35</v>
      </c>
      <c r="N79" s="6" t="s">
        <v>10</v>
      </c>
      <c r="P79" s="11" t="s">
        <v>42</v>
      </c>
      <c r="Q79" s="11"/>
      <c r="S79" s="11" t="s">
        <v>42</v>
      </c>
      <c r="AX79" s="3" t="s">
        <v>82</v>
      </c>
      <c r="BE79" s="3" t="s">
        <v>36</v>
      </c>
    </row>
    <row r="80" spans="2:58" ht="25" customHeight="1" x14ac:dyDescent="0.2">
      <c r="B80" s="1">
        <v>76</v>
      </c>
      <c r="C80" s="32">
        <v>44871</v>
      </c>
      <c r="D80" s="1">
        <v>323</v>
      </c>
      <c r="E80" s="4">
        <v>4000</v>
      </c>
      <c r="F80" s="4">
        <v>5000</v>
      </c>
      <c r="G80" s="35">
        <f t="shared" si="1"/>
        <v>8.2940496401020276</v>
      </c>
      <c r="H80" s="2" t="s">
        <v>70</v>
      </c>
      <c r="I80" s="3">
        <v>40</v>
      </c>
      <c r="J80" s="6" t="s">
        <v>44</v>
      </c>
      <c r="K80" s="6" t="s">
        <v>17</v>
      </c>
      <c r="L80" s="6" t="s">
        <v>13</v>
      </c>
      <c r="M80" s="31">
        <v>20.2</v>
      </c>
      <c r="N80" s="6" t="s">
        <v>10</v>
      </c>
      <c r="P80" s="11" t="s">
        <v>42</v>
      </c>
      <c r="Q80" s="11"/>
      <c r="R80" s="11" t="s">
        <v>42</v>
      </c>
      <c r="BE80" s="3" t="s">
        <v>31</v>
      </c>
    </row>
    <row r="81" spans="2:58" ht="25" customHeight="1" x14ac:dyDescent="0.2">
      <c r="B81" s="1">
        <v>77</v>
      </c>
      <c r="C81" s="32">
        <v>44871</v>
      </c>
      <c r="D81" s="1">
        <v>325</v>
      </c>
      <c r="E81" s="4">
        <v>100000</v>
      </c>
      <c r="F81" s="4">
        <v>156250</v>
      </c>
      <c r="G81" s="35">
        <f t="shared" si="1"/>
        <v>11.512925464970229</v>
      </c>
      <c r="H81" s="2" t="s">
        <v>70</v>
      </c>
      <c r="I81" s="3">
        <v>80</v>
      </c>
      <c r="J81" s="6" t="s">
        <v>44</v>
      </c>
      <c r="K81" s="6" t="s">
        <v>28</v>
      </c>
      <c r="L81" s="6" t="s">
        <v>18</v>
      </c>
      <c r="M81" s="31">
        <v>40</v>
      </c>
      <c r="N81" s="6" t="s">
        <v>44</v>
      </c>
      <c r="O81" s="11" t="s">
        <v>42</v>
      </c>
      <c r="R81" s="11"/>
      <c r="S81" s="11" t="s">
        <v>42</v>
      </c>
      <c r="V81" s="11" t="s">
        <v>42</v>
      </c>
      <c r="BE81" s="3" t="s">
        <v>36</v>
      </c>
      <c r="BF81" s="1" t="s">
        <v>83</v>
      </c>
    </row>
    <row r="82" spans="2:58" ht="25" customHeight="1" x14ac:dyDescent="0.2">
      <c r="B82" s="1">
        <v>78</v>
      </c>
      <c r="C82" s="32">
        <v>44871</v>
      </c>
      <c r="D82" s="1">
        <v>329</v>
      </c>
      <c r="E82" s="4">
        <v>4500</v>
      </c>
      <c r="F82" s="4">
        <v>5625</v>
      </c>
      <c r="G82" s="35">
        <f t="shared" si="1"/>
        <v>8.4118326757584114</v>
      </c>
      <c r="H82" s="2" t="s">
        <v>70</v>
      </c>
      <c r="I82" s="3">
        <v>60</v>
      </c>
      <c r="J82" s="6" t="s">
        <v>44</v>
      </c>
      <c r="K82" s="6" t="s">
        <v>9</v>
      </c>
      <c r="L82" s="6" t="s">
        <v>25</v>
      </c>
      <c r="M82" s="31">
        <v>33</v>
      </c>
      <c r="N82" s="6" t="s">
        <v>44</v>
      </c>
      <c r="P82" s="11" t="s">
        <v>42</v>
      </c>
      <c r="Q82" s="11"/>
      <c r="R82" s="11" t="s">
        <v>42</v>
      </c>
      <c r="BE82" s="3" t="s">
        <v>31</v>
      </c>
    </row>
    <row r="83" spans="2:58" ht="25" customHeight="1" x14ac:dyDescent="0.2">
      <c r="B83" s="1">
        <v>79</v>
      </c>
      <c r="C83" s="32">
        <v>44871</v>
      </c>
      <c r="D83" s="1">
        <v>330</v>
      </c>
      <c r="E83" s="4">
        <v>6000</v>
      </c>
      <c r="F83" s="4">
        <v>7500</v>
      </c>
      <c r="G83" s="35">
        <f t="shared" si="1"/>
        <v>8.6995147482101913</v>
      </c>
      <c r="H83" s="2" t="s">
        <v>57</v>
      </c>
      <c r="I83" s="3">
        <v>50</v>
      </c>
      <c r="J83" s="6" t="s">
        <v>44</v>
      </c>
      <c r="K83" s="6" t="s">
        <v>9</v>
      </c>
      <c r="L83" s="6" t="s">
        <v>25</v>
      </c>
      <c r="M83" s="31">
        <v>35</v>
      </c>
      <c r="N83" s="6" t="s">
        <v>44</v>
      </c>
      <c r="O83" s="11" t="s">
        <v>42</v>
      </c>
      <c r="P83" s="11" t="s">
        <v>42</v>
      </c>
      <c r="Q83" s="11"/>
      <c r="R83" s="11" t="s">
        <v>42</v>
      </c>
      <c r="BE83" s="3" t="s">
        <v>31</v>
      </c>
      <c r="BF83" s="1" t="s">
        <v>58</v>
      </c>
    </row>
    <row r="84" spans="2:58" ht="25" customHeight="1" x14ac:dyDescent="0.2">
      <c r="B84" s="1">
        <v>80</v>
      </c>
      <c r="C84" s="32">
        <v>44871</v>
      </c>
      <c r="D84" s="1">
        <v>331</v>
      </c>
      <c r="E84" s="4">
        <v>4400</v>
      </c>
      <c r="F84" s="4">
        <v>5500</v>
      </c>
      <c r="G84" s="35">
        <f t="shared" si="1"/>
        <v>8.3893598199063533</v>
      </c>
      <c r="H84" s="2" t="s">
        <v>70</v>
      </c>
      <c r="I84" s="3">
        <v>70</v>
      </c>
      <c r="J84" s="6" t="s">
        <v>64</v>
      </c>
      <c r="K84" s="6" t="s">
        <v>28</v>
      </c>
      <c r="L84" s="6" t="s">
        <v>18</v>
      </c>
      <c r="M84" s="31">
        <v>27</v>
      </c>
      <c r="N84" s="6" t="s">
        <v>64</v>
      </c>
      <c r="O84" s="11" t="s">
        <v>42</v>
      </c>
      <c r="P84" s="11" t="s">
        <v>42</v>
      </c>
      <c r="Q84" s="11"/>
      <c r="R84" s="11" t="s">
        <v>42</v>
      </c>
      <c r="BE84" s="3" t="s">
        <v>31</v>
      </c>
    </row>
    <row r="85" spans="2:58" ht="25" customHeight="1" x14ac:dyDescent="0.2">
      <c r="B85" s="1">
        <v>81</v>
      </c>
      <c r="C85" s="32">
        <v>44871</v>
      </c>
      <c r="D85" s="1">
        <v>332</v>
      </c>
      <c r="E85" s="4">
        <v>8000</v>
      </c>
      <c r="F85" s="4">
        <v>10000</v>
      </c>
      <c r="G85" s="35">
        <f t="shared" si="1"/>
        <v>8.987196820661973</v>
      </c>
      <c r="H85" s="2" t="s">
        <v>70</v>
      </c>
      <c r="I85" s="3">
        <v>70</v>
      </c>
      <c r="J85" s="6" t="s">
        <v>44</v>
      </c>
      <c r="K85" s="6" t="s">
        <v>28</v>
      </c>
      <c r="L85" s="6" t="s">
        <v>24</v>
      </c>
      <c r="M85" s="31">
        <v>26</v>
      </c>
      <c r="N85" s="6" t="s">
        <v>44</v>
      </c>
      <c r="O85" s="11" t="s">
        <v>42</v>
      </c>
      <c r="P85" s="11" t="s">
        <v>42</v>
      </c>
      <c r="Q85" s="11"/>
      <c r="R85" s="11" t="s">
        <v>42</v>
      </c>
      <c r="AX85" s="3" t="s">
        <v>47</v>
      </c>
      <c r="BE85" s="3" t="s">
        <v>31</v>
      </c>
    </row>
    <row r="86" spans="2:58" ht="25" customHeight="1" x14ac:dyDescent="0.2">
      <c r="B86" s="1">
        <v>82</v>
      </c>
      <c r="C86" s="32">
        <v>44871</v>
      </c>
      <c r="D86" s="1">
        <v>335</v>
      </c>
      <c r="E86" s="4">
        <v>13000</v>
      </c>
      <c r="F86" s="4">
        <v>16250</v>
      </c>
      <c r="G86" s="35">
        <f t="shared" si="1"/>
        <v>9.4727046364436731</v>
      </c>
      <c r="H86" s="2" t="s">
        <v>7</v>
      </c>
      <c r="I86" s="3">
        <v>50</v>
      </c>
      <c r="J86" s="6" t="s">
        <v>8</v>
      </c>
      <c r="K86" s="6" t="s">
        <v>9</v>
      </c>
      <c r="L86" s="6" t="s">
        <v>13</v>
      </c>
      <c r="M86" s="31">
        <v>37</v>
      </c>
      <c r="N86" s="6" t="s">
        <v>8</v>
      </c>
      <c r="P86" s="11" t="s">
        <v>42</v>
      </c>
      <c r="Q86" s="11"/>
      <c r="R86" s="11"/>
      <c r="S86" s="11" t="s">
        <v>42</v>
      </c>
      <c r="AA86" s="11" t="s">
        <v>42</v>
      </c>
      <c r="AH86" s="11" t="s">
        <v>42</v>
      </c>
      <c r="BE86" s="3" t="s">
        <v>31</v>
      </c>
    </row>
    <row r="87" spans="2:58" ht="25" customHeight="1" x14ac:dyDescent="0.2">
      <c r="B87" s="1">
        <v>83</v>
      </c>
      <c r="C87" s="32">
        <v>44871</v>
      </c>
      <c r="D87" s="1">
        <v>336</v>
      </c>
      <c r="E87" s="4">
        <v>17000</v>
      </c>
      <c r="F87" s="4">
        <v>21250</v>
      </c>
      <c r="G87" s="35">
        <f t="shared" si="1"/>
        <v>9.7409686230383539</v>
      </c>
      <c r="H87" s="2" t="s">
        <v>7</v>
      </c>
      <c r="I87" s="3">
        <v>50</v>
      </c>
      <c r="J87" s="6" t="s">
        <v>8</v>
      </c>
      <c r="K87" s="6" t="s">
        <v>9</v>
      </c>
      <c r="L87" s="6" t="s">
        <v>13</v>
      </c>
      <c r="M87" s="31">
        <v>38</v>
      </c>
      <c r="N87" s="6" t="s">
        <v>8</v>
      </c>
      <c r="P87" s="11" t="s">
        <v>42</v>
      </c>
      <c r="Q87" s="11"/>
      <c r="S87" s="11" t="s">
        <v>42</v>
      </c>
      <c r="AA87" s="11" t="s">
        <v>42</v>
      </c>
      <c r="AH87" s="11" t="s">
        <v>42</v>
      </c>
      <c r="BE87" s="3" t="s">
        <v>31</v>
      </c>
    </row>
    <row r="88" spans="2:58" ht="25" customHeight="1" x14ac:dyDescent="0.2">
      <c r="B88" s="1">
        <v>84</v>
      </c>
      <c r="C88" s="32">
        <v>44871</v>
      </c>
      <c r="D88" s="1">
        <v>337</v>
      </c>
      <c r="E88" s="4">
        <v>8500</v>
      </c>
      <c r="F88" s="4">
        <v>10625</v>
      </c>
      <c r="G88" s="35">
        <f t="shared" si="1"/>
        <v>9.0478214424784085</v>
      </c>
      <c r="H88" s="2" t="s">
        <v>7</v>
      </c>
      <c r="I88" s="3">
        <v>60</v>
      </c>
      <c r="J88" s="6" t="s">
        <v>8</v>
      </c>
      <c r="K88" s="6" t="s">
        <v>9</v>
      </c>
      <c r="L88" s="6" t="s">
        <v>13</v>
      </c>
      <c r="M88" s="31">
        <v>39</v>
      </c>
      <c r="N88" s="6" t="s">
        <v>8</v>
      </c>
      <c r="S88" s="11" t="s">
        <v>42</v>
      </c>
      <c r="V88" s="11" t="s">
        <v>42</v>
      </c>
      <c r="AA88" s="11"/>
      <c r="AC88" s="11" t="s">
        <v>42</v>
      </c>
      <c r="AH88" s="11" t="s">
        <v>42</v>
      </c>
      <c r="BE88" s="3" t="s">
        <v>31</v>
      </c>
    </row>
    <row r="89" spans="2:58" ht="25" customHeight="1" x14ac:dyDescent="0.2">
      <c r="B89" s="1">
        <v>85</v>
      </c>
      <c r="C89" s="32">
        <v>44871</v>
      </c>
      <c r="D89" s="1">
        <v>338</v>
      </c>
      <c r="E89" s="4">
        <v>12000</v>
      </c>
      <c r="F89" s="4">
        <v>15000</v>
      </c>
      <c r="G89" s="35">
        <f t="shared" si="1"/>
        <v>9.3926619287701367</v>
      </c>
      <c r="H89" s="2" t="s">
        <v>7</v>
      </c>
      <c r="I89" s="3">
        <v>70</v>
      </c>
      <c r="J89" s="6" t="s">
        <v>8</v>
      </c>
      <c r="K89" s="6" t="s">
        <v>9</v>
      </c>
      <c r="L89" s="6" t="s">
        <v>13</v>
      </c>
      <c r="M89" s="31">
        <v>39</v>
      </c>
      <c r="N89" s="6" t="s">
        <v>8</v>
      </c>
      <c r="R89" s="11"/>
      <c r="S89" s="11" t="s">
        <v>42</v>
      </c>
      <c r="V89" s="11" t="s">
        <v>42</v>
      </c>
      <c r="AA89" s="11" t="s">
        <v>42</v>
      </c>
      <c r="AH89" s="11" t="s">
        <v>42</v>
      </c>
      <c r="BE89" s="3" t="s">
        <v>32</v>
      </c>
    </row>
    <row r="90" spans="2:58" ht="25" customHeight="1" x14ac:dyDescent="0.2">
      <c r="B90" s="1">
        <v>86</v>
      </c>
      <c r="C90" s="32">
        <v>44871</v>
      </c>
      <c r="D90" s="1">
        <v>339</v>
      </c>
      <c r="E90" s="4">
        <v>4500</v>
      </c>
      <c r="F90" s="4">
        <v>5625</v>
      </c>
      <c r="G90" s="35">
        <f t="shared" si="1"/>
        <v>8.4118326757584114</v>
      </c>
      <c r="H90" s="2" t="s">
        <v>84</v>
      </c>
      <c r="I90" s="3">
        <v>80</v>
      </c>
      <c r="J90" s="6" t="s">
        <v>8</v>
      </c>
      <c r="K90" s="6" t="s">
        <v>9</v>
      </c>
      <c r="L90" s="6" t="s">
        <v>13</v>
      </c>
      <c r="M90" s="31">
        <v>39</v>
      </c>
      <c r="N90" s="6" t="s">
        <v>8</v>
      </c>
      <c r="S90" s="11" t="s">
        <v>42</v>
      </c>
      <c r="V90" s="11" t="s">
        <v>42</v>
      </c>
      <c r="AA90" s="11" t="s">
        <v>42</v>
      </c>
      <c r="AH90" s="11" t="s">
        <v>42</v>
      </c>
      <c r="BE90" s="3" t="s">
        <v>31</v>
      </c>
    </row>
    <row r="91" spans="2:58" ht="25" customHeight="1" x14ac:dyDescent="0.2">
      <c r="B91" s="1">
        <v>87</v>
      </c>
      <c r="C91" s="32">
        <v>44871</v>
      </c>
      <c r="D91" s="1">
        <v>344</v>
      </c>
      <c r="E91" s="4">
        <v>28000</v>
      </c>
      <c r="F91" s="4">
        <v>35000</v>
      </c>
      <c r="G91" s="35">
        <f t="shared" si="1"/>
        <v>10.239959789157341</v>
      </c>
      <c r="H91" s="2" t="s">
        <v>7</v>
      </c>
      <c r="I91" s="3">
        <v>70</v>
      </c>
      <c r="J91" s="6" t="s">
        <v>44</v>
      </c>
      <c r="K91" s="6" t="s">
        <v>9</v>
      </c>
      <c r="L91" s="6" t="s">
        <v>67</v>
      </c>
      <c r="M91" s="31">
        <v>36</v>
      </c>
      <c r="N91" s="6" t="s">
        <v>44</v>
      </c>
      <c r="S91" s="11" t="s">
        <v>42</v>
      </c>
      <c r="V91" s="11"/>
      <c r="W91" s="11" t="s">
        <v>42</v>
      </c>
      <c r="BE91" s="3" t="s">
        <v>32</v>
      </c>
    </row>
    <row r="92" spans="2:58" ht="25" customHeight="1" x14ac:dyDescent="0.2">
      <c r="B92" s="1">
        <v>88</v>
      </c>
      <c r="C92" s="32">
        <v>44871</v>
      </c>
      <c r="D92" s="1">
        <v>345</v>
      </c>
      <c r="E92" s="4">
        <v>3400</v>
      </c>
      <c r="F92" s="4">
        <v>4250</v>
      </c>
      <c r="G92" s="35">
        <f t="shared" si="1"/>
        <v>8.1315307106042525</v>
      </c>
      <c r="H92" s="2" t="s">
        <v>7</v>
      </c>
      <c r="I92" s="3">
        <v>80</v>
      </c>
      <c r="J92" s="6" t="s">
        <v>8</v>
      </c>
      <c r="K92" s="6" t="s">
        <v>9</v>
      </c>
      <c r="L92" s="6" t="s">
        <v>13</v>
      </c>
      <c r="M92" s="31">
        <v>36</v>
      </c>
      <c r="N92" s="6" t="s">
        <v>10</v>
      </c>
      <c r="S92" s="11" t="s">
        <v>42</v>
      </c>
      <c r="V92" s="11" t="s">
        <v>42</v>
      </c>
      <c r="BE92" s="3" t="s">
        <v>32</v>
      </c>
    </row>
    <row r="93" spans="2:58" ht="25" customHeight="1" x14ac:dyDescent="0.2">
      <c r="B93" s="1">
        <v>89</v>
      </c>
      <c r="C93" s="32">
        <v>44871</v>
      </c>
      <c r="D93" s="1">
        <v>346</v>
      </c>
      <c r="E93" s="4">
        <v>20000</v>
      </c>
      <c r="F93" s="4">
        <v>25000</v>
      </c>
      <c r="G93" s="35">
        <f t="shared" si="1"/>
        <v>9.9034875525361272</v>
      </c>
      <c r="H93" s="2" t="s">
        <v>7</v>
      </c>
      <c r="I93" s="3">
        <v>60</v>
      </c>
      <c r="J93" s="6" t="s">
        <v>44</v>
      </c>
      <c r="K93" s="6" t="s">
        <v>9</v>
      </c>
      <c r="L93" s="6" t="s">
        <v>68</v>
      </c>
      <c r="M93" s="31">
        <v>36</v>
      </c>
      <c r="N93" s="6" t="s">
        <v>44</v>
      </c>
      <c r="S93" s="11" t="s">
        <v>42</v>
      </c>
      <c r="W93" s="11" t="s">
        <v>42</v>
      </c>
      <c r="BE93" s="3" t="s">
        <v>32</v>
      </c>
      <c r="BF93" s="1" t="s">
        <v>85</v>
      </c>
    </row>
    <row r="94" spans="2:58" ht="25" customHeight="1" x14ac:dyDescent="0.2">
      <c r="B94" s="1">
        <v>90</v>
      </c>
      <c r="C94" s="32">
        <v>44871</v>
      </c>
      <c r="D94" s="1">
        <v>351</v>
      </c>
      <c r="E94" s="4">
        <v>3600</v>
      </c>
      <c r="F94" s="4">
        <v>4500</v>
      </c>
      <c r="G94" s="35">
        <f t="shared" si="1"/>
        <v>8.1886891244442008</v>
      </c>
      <c r="H94" s="2" t="s">
        <v>27</v>
      </c>
      <c r="I94" s="3">
        <v>20</v>
      </c>
      <c r="J94" s="6" t="s">
        <v>44</v>
      </c>
      <c r="K94" s="6" t="s">
        <v>9</v>
      </c>
      <c r="L94" s="6" t="s">
        <v>29</v>
      </c>
      <c r="M94" s="31">
        <v>35</v>
      </c>
      <c r="N94" s="6" t="s">
        <v>10</v>
      </c>
      <c r="R94" s="11" t="s">
        <v>42</v>
      </c>
      <c r="AI94" s="11" t="s">
        <v>42</v>
      </c>
      <c r="BE94" s="3" t="s">
        <v>32</v>
      </c>
      <c r="BF94" s="1" t="s">
        <v>74</v>
      </c>
    </row>
    <row r="95" spans="2:58" ht="25" customHeight="1" x14ac:dyDescent="0.2">
      <c r="B95" s="1">
        <v>91</v>
      </c>
      <c r="C95" s="32">
        <v>44871</v>
      </c>
      <c r="D95" s="1">
        <v>354</v>
      </c>
      <c r="E95" s="4">
        <v>4500</v>
      </c>
      <c r="F95" s="4">
        <v>5625</v>
      </c>
      <c r="G95" s="35">
        <f t="shared" si="1"/>
        <v>8.4118326757584114</v>
      </c>
      <c r="H95" s="2" t="s">
        <v>86</v>
      </c>
      <c r="I95" s="3">
        <v>50</v>
      </c>
      <c r="J95" s="6" t="s">
        <v>8</v>
      </c>
      <c r="K95" s="6" t="s">
        <v>9</v>
      </c>
      <c r="L95" s="6" t="s">
        <v>25</v>
      </c>
      <c r="M95" s="31">
        <v>38</v>
      </c>
      <c r="N95" s="6" t="s">
        <v>10</v>
      </c>
      <c r="R95" s="11" t="s">
        <v>42</v>
      </c>
      <c r="AI95" s="11" t="s">
        <v>42</v>
      </c>
      <c r="BE95" s="3" t="s">
        <v>32</v>
      </c>
    </row>
    <row r="96" spans="2:58" ht="25" customHeight="1" x14ac:dyDescent="0.2">
      <c r="B96" s="1">
        <v>92</v>
      </c>
      <c r="C96" s="32">
        <v>44871</v>
      </c>
      <c r="D96" s="1">
        <v>355</v>
      </c>
      <c r="E96" s="4">
        <v>5000</v>
      </c>
      <c r="F96" s="4">
        <v>6250</v>
      </c>
      <c r="G96" s="35">
        <f t="shared" si="1"/>
        <v>8.5171931914162382</v>
      </c>
      <c r="H96" s="2" t="s">
        <v>45</v>
      </c>
      <c r="I96" s="3">
        <v>60</v>
      </c>
      <c r="J96" s="6" t="s">
        <v>8</v>
      </c>
      <c r="K96" s="6" t="s">
        <v>9</v>
      </c>
      <c r="L96" s="6" t="s">
        <v>13</v>
      </c>
      <c r="M96" s="31">
        <v>37</v>
      </c>
      <c r="N96" s="6" t="s">
        <v>10</v>
      </c>
      <c r="R96" s="11" t="s">
        <v>42</v>
      </c>
      <c r="X96" s="11" t="s">
        <v>42</v>
      </c>
      <c r="Y96" s="11" t="s">
        <v>42</v>
      </c>
      <c r="Z96" s="11"/>
      <c r="AI96" s="11" t="s">
        <v>42</v>
      </c>
      <c r="BA96" s="11" t="s">
        <v>42</v>
      </c>
      <c r="BE96" s="3" t="s">
        <v>32</v>
      </c>
      <c r="BF96" s="1" t="s">
        <v>348</v>
      </c>
    </row>
    <row r="97" spans="2:58" ht="25" customHeight="1" x14ac:dyDescent="0.2">
      <c r="B97" s="1">
        <v>93</v>
      </c>
      <c r="C97" s="32">
        <v>44871</v>
      </c>
      <c r="D97" s="1">
        <v>356</v>
      </c>
      <c r="E97" s="4">
        <v>3500</v>
      </c>
      <c r="F97" s="4">
        <v>4375</v>
      </c>
      <c r="G97" s="35">
        <f t="shared" si="1"/>
        <v>8.1605182474775049</v>
      </c>
      <c r="H97" s="2" t="s">
        <v>40</v>
      </c>
      <c r="I97" s="3">
        <v>60</v>
      </c>
      <c r="J97" s="6" t="s">
        <v>65</v>
      </c>
      <c r="K97" s="6" t="s">
        <v>9</v>
      </c>
      <c r="L97" s="6" t="s">
        <v>25</v>
      </c>
      <c r="M97" s="31">
        <v>36</v>
      </c>
      <c r="N97" s="6" t="s">
        <v>10</v>
      </c>
      <c r="R97" s="11" t="s">
        <v>42</v>
      </c>
      <c r="AI97" s="11" t="s">
        <v>42</v>
      </c>
      <c r="BE97" s="3" t="s">
        <v>32</v>
      </c>
    </row>
    <row r="98" spans="2:58" ht="25" customHeight="1" x14ac:dyDescent="0.2">
      <c r="B98" s="1">
        <v>94</v>
      </c>
      <c r="C98" s="32">
        <v>44871</v>
      </c>
      <c r="D98" s="1">
        <v>357</v>
      </c>
      <c r="E98" s="4">
        <v>3000</v>
      </c>
      <c r="F98" s="4">
        <v>3750</v>
      </c>
      <c r="G98" s="35">
        <f t="shared" si="1"/>
        <v>8.0063675676502459</v>
      </c>
      <c r="H98" s="2" t="s">
        <v>86</v>
      </c>
      <c r="I98" s="3">
        <v>60</v>
      </c>
      <c r="J98" s="6" t="s">
        <v>44</v>
      </c>
      <c r="K98" s="6" t="s">
        <v>9</v>
      </c>
      <c r="L98" s="6" t="s">
        <v>25</v>
      </c>
      <c r="M98" s="31">
        <v>37</v>
      </c>
      <c r="N98" s="6" t="s">
        <v>10</v>
      </c>
      <c r="R98" s="11" t="s">
        <v>42</v>
      </c>
      <c r="AI98" s="11" t="s">
        <v>42</v>
      </c>
      <c r="BE98" s="3" t="s">
        <v>32</v>
      </c>
    </row>
    <row r="99" spans="2:58" ht="25" customHeight="1" x14ac:dyDescent="0.2">
      <c r="B99" s="1">
        <v>95</v>
      </c>
      <c r="C99" s="32">
        <v>44871</v>
      </c>
      <c r="D99" s="1">
        <v>358</v>
      </c>
      <c r="E99" s="4">
        <v>3800</v>
      </c>
      <c r="F99" s="4">
        <v>4750</v>
      </c>
      <c r="G99" s="35">
        <f t="shared" si="1"/>
        <v>8.2427563457144775</v>
      </c>
      <c r="H99" s="2" t="s">
        <v>40</v>
      </c>
      <c r="I99" s="3">
        <v>40</v>
      </c>
      <c r="J99" s="6" t="s">
        <v>44</v>
      </c>
      <c r="K99" s="6" t="s">
        <v>9</v>
      </c>
      <c r="L99" s="6" t="s">
        <v>25</v>
      </c>
      <c r="M99" s="31">
        <v>36</v>
      </c>
      <c r="N99" s="6" t="s">
        <v>10</v>
      </c>
      <c r="R99" s="11" t="s">
        <v>42</v>
      </c>
      <c r="X99" s="11" t="s">
        <v>42</v>
      </c>
      <c r="AX99" s="3" t="s">
        <v>87</v>
      </c>
      <c r="BE99" s="3" t="s">
        <v>32</v>
      </c>
      <c r="BF99" s="1" t="s">
        <v>372</v>
      </c>
    </row>
    <row r="100" spans="2:58" ht="25" customHeight="1" x14ac:dyDescent="0.2">
      <c r="B100" s="1">
        <v>96</v>
      </c>
      <c r="C100" s="32">
        <v>44871</v>
      </c>
      <c r="D100" s="1">
        <v>359</v>
      </c>
      <c r="E100" s="4">
        <v>7500</v>
      </c>
      <c r="F100" s="4">
        <v>9375</v>
      </c>
      <c r="G100" s="35">
        <f t="shared" si="1"/>
        <v>8.9226582995244019</v>
      </c>
      <c r="H100" s="2" t="s">
        <v>16</v>
      </c>
      <c r="I100" s="3">
        <v>50</v>
      </c>
      <c r="J100" s="6" t="s">
        <v>65</v>
      </c>
      <c r="K100" s="6" t="s">
        <v>9</v>
      </c>
      <c r="L100" s="6" t="s">
        <v>25</v>
      </c>
      <c r="M100" s="31">
        <v>35</v>
      </c>
      <c r="N100" s="6" t="s">
        <v>10</v>
      </c>
      <c r="R100" s="11" t="s">
        <v>42</v>
      </c>
      <c r="AI100" s="11" t="s">
        <v>42</v>
      </c>
      <c r="BE100" s="3" t="s">
        <v>32</v>
      </c>
    </row>
    <row r="101" spans="2:58" ht="25" customHeight="1" x14ac:dyDescent="0.2">
      <c r="B101" s="1">
        <v>97</v>
      </c>
      <c r="C101" s="32">
        <v>44871</v>
      </c>
      <c r="D101" s="1">
        <v>360</v>
      </c>
      <c r="E101" s="4">
        <v>3600</v>
      </c>
      <c r="F101" s="4">
        <v>4500</v>
      </c>
      <c r="G101" s="35">
        <f t="shared" si="1"/>
        <v>8.1886891244442008</v>
      </c>
      <c r="H101" s="2" t="s">
        <v>27</v>
      </c>
      <c r="I101" s="3">
        <v>50</v>
      </c>
      <c r="J101" s="6" t="s">
        <v>8</v>
      </c>
      <c r="K101" s="6" t="s">
        <v>9</v>
      </c>
      <c r="L101" s="6" t="s">
        <v>25</v>
      </c>
      <c r="M101" s="31">
        <v>37</v>
      </c>
      <c r="N101" s="6" t="s">
        <v>8</v>
      </c>
      <c r="R101" s="11" t="s">
        <v>42</v>
      </c>
      <c r="AI101" s="11" t="s">
        <v>42</v>
      </c>
      <c r="BE101" s="3" t="s">
        <v>31</v>
      </c>
    </row>
    <row r="102" spans="2:58" ht="25" customHeight="1" x14ac:dyDescent="0.2">
      <c r="B102" s="1">
        <v>98</v>
      </c>
      <c r="C102" s="32">
        <v>44871</v>
      </c>
      <c r="D102" s="1">
        <v>361</v>
      </c>
      <c r="E102" s="4">
        <v>5000</v>
      </c>
      <c r="F102" s="4">
        <v>6250</v>
      </c>
      <c r="G102" s="35">
        <f t="shared" si="1"/>
        <v>8.5171931914162382</v>
      </c>
      <c r="H102" s="2" t="s">
        <v>34</v>
      </c>
      <c r="I102" s="3">
        <v>50</v>
      </c>
      <c r="J102" s="6" t="s">
        <v>8</v>
      </c>
      <c r="K102" s="6" t="s">
        <v>9</v>
      </c>
      <c r="L102" s="6" t="s">
        <v>25</v>
      </c>
      <c r="M102" s="31">
        <v>35</v>
      </c>
      <c r="N102" s="6" t="s">
        <v>10</v>
      </c>
      <c r="P102" s="11" t="s">
        <v>42</v>
      </c>
      <c r="Q102" s="11"/>
      <c r="R102" s="11" t="s">
        <v>42</v>
      </c>
      <c r="BC102" s="1" t="s">
        <v>42</v>
      </c>
      <c r="BE102" s="3" t="s">
        <v>32</v>
      </c>
    </row>
    <row r="103" spans="2:58" ht="25" customHeight="1" x14ac:dyDescent="0.2">
      <c r="B103" s="1">
        <v>99</v>
      </c>
      <c r="C103" s="32">
        <v>44871</v>
      </c>
      <c r="D103" s="1">
        <v>363</v>
      </c>
      <c r="E103" s="4">
        <v>4000</v>
      </c>
      <c r="F103" s="4">
        <v>5000</v>
      </c>
      <c r="G103" s="35">
        <f t="shared" si="1"/>
        <v>8.2940496401020276</v>
      </c>
      <c r="H103" s="2" t="s">
        <v>16</v>
      </c>
      <c r="I103" s="3">
        <v>60</v>
      </c>
      <c r="J103" s="6" t="s">
        <v>8</v>
      </c>
      <c r="K103" s="6" t="s">
        <v>9</v>
      </c>
      <c r="L103" s="6" t="s">
        <v>13</v>
      </c>
      <c r="M103" s="31">
        <v>38</v>
      </c>
      <c r="N103" s="6" t="s">
        <v>10</v>
      </c>
      <c r="P103" s="11" t="s">
        <v>42</v>
      </c>
      <c r="Q103" s="11"/>
      <c r="R103" s="11" t="s">
        <v>42</v>
      </c>
      <c r="AB103" s="11" t="s">
        <v>42</v>
      </c>
      <c r="BE103" s="3" t="s">
        <v>39</v>
      </c>
    </row>
    <row r="104" spans="2:58" ht="25" customHeight="1" x14ac:dyDescent="0.2">
      <c r="B104" s="1">
        <v>100</v>
      </c>
      <c r="C104" s="32">
        <v>44871</v>
      </c>
      <c r="D104" s="1">
        <v>373</v>
      </c>
      <c r="E104" s="4">
        <v>3200</v>
      </c>
      <c r="F104" s="4">
        <v>4000</v>
      </c>
      <c r="G104" s="35">
        <f t="shared" si="1"/>
        <v>8.0709060887878188</v>
      </c>
      <c r="H104" s="2" t="s">
        <v>40</v>
      </c>
      <c r="I104" s="3">
        <v>80</v>
      </c>
      <c r="J104" s="6" t="s">
        <v>44</v>
      </c>
      <c r="K104" s="6" t="s">
        <v>17</v>
      </c>
      <c r="L104" s="6" t="s">
        <v>25</v>
      </c>
      <c r="M104" s="31">
        <v>24</v>
      </c>
      <c r="N104" s="6" t="s">
        <v>10</v>
      </c>
      <c r="R104" s="11" t="s">
        <v>42</v>
      </c>
      <c r="X104" s="11" t="s">
        <v>42</v>
      </c>
      <c r="Y104" s="11" t="s">
        <v>42</v>
      </c>
      <c r="Z104" s="11"/>
      <c r="BE104" s="3" t="s">
        <v>31</v>
      </c>
    </row>
    <row r="105" spans="2:58" ht="25" customHeight="1" x14ac:dyDescent="0.2">
      <c r="B105" s="1">
        <v>101</v>
      </c>
      <c r="C105" s="32">
        <v>44871</v>
      </c>
      <c r="D105" s="1">
        <v>395</v>
      </c>
      <c r="E105" s="4">
        <v>5000</v>
      </c>
      <c r="F105" s="4">
        <v>6250</v>
      </c>
      <c r="G105" s="35">
        <f t="shared" si="1"/>
        <v>8.5171931914162382</v>
      </c>
      <c r="H105" s="2" t="s">
        <v>62</v>
      </c>
      <c r="I105" s="3">
        <v>70</v>
      </c>
      <c r="J105" s="6" t="s">
        <v>44</v>
      </c>
      <c r="K105" s="6" t="s">
        <v>89</v>
      </c>
      <c r="L105" s="6" t="s">
        <v>25</v>
      </c>
      <c r="M105" s="31">
        <v>31</v>
      </c>
      <c r="N105" s="6" t="s">
        <v>10</v>
      </c>
      <c r="P105" s="11" t="s">
        <v>42</v>
      </c>
      <c r="Q105" s="11"/>
      <c r="S105" s="11" t="s">
        <v>42</v>
      </c>
      <c r="BE105" s="3" t="s">
        <v>31</v>
      </c>
    </row>
    <row r="106" spans="2:58" ht="25" customHeight="1" x14ac:dyDescent="0.2">
      <c r="B106" s="1">
        <v>102</v>
      </c>
      <c r="C106" s="32">
        <v>44871</v>
      </c>
      <c r="D106" s="1">
        <v>403</v>
      </c>
      <c r="E106" s="4">
        <v>3800</v>
      </c>
      <c r="F106" s="4">
        <v>4750</v>
      </c>
      <c r="G106" s="35">
        <f t="shared" si="1"/>
        <v>8.2427563457144775</v>
      </c>
      <c r="H106" s="2" t="s">
        <v>70</v>
      </c>
      <c r="I106" s="3">
        <v>30</v>
      </c>
      <c r="J106" s="6" t="s">
        <v>44</v>
      </c>
      <c r="K106" s="6" t="s">
        <v>17</v>
      </c>
      <c r="L106" s="6" t="s">
        <v>25</v>
      </c>
      <c r="M106" s="31">
        <v>20</v>
      </c>
      <c r="N106" s="6" t="s">
        <v>10</v>
      </c>
      <c r="P106" s="11" t="s">
        <v>42</v>
      </c>
      <c r="Q106" s="11"/>
      <c r="R106" s="11" t="s">
        <v>42</v>
      </c>
      <c r="BE106" s="3" t="s">
        <v>31</v>
      </c>
    </row>
    <row r="107" spans="2:58" ht="25" customHeight="1" x14ac:dyDescent="0.2">
      <c r="B107" s="1">
        <v>103</v>
      </c>
      <c r="C107" s="32">
        <v>44871</v>
      </c>
      <c r="D107" s="1">
        <v>404</v>
      </c>
      <c r="E107" s="4">
        <v>6500</v>
      </c>
      <c r="F107" s="4">
        <v>8125</v>
      </c>
      <c r="G107" s="35">
        <f t="shared" si="1"/>
        <v>8.7795574558837277</v>
      </c>
      <c r="H107" s="2" t="s">
        <v>70</v>
      </c>
      <c r="I107" s="3">
        <v>50</v>
      </c>
      <c r="J107" s="6" t="s">
        <v>44</v>
      </c>
      <c r="K107" s="6" t="s">
        <v>9</v>
      </c>
      <c r="L107" s="6" t="s">
        <v>25</v>
      </c>
      <c r="M107" s="31">
        <v>36</v>
      </c>
      <c r="N107" s="6" t="s">
        <v>10</v>
      </c>
      <c r="P107" s="11" t="s">
        <v>42</v>
      </c>
      <c r="Q107" s="11"/>
      <c r="S107" s="11" t="s">
        <v>42</v>
      </c>
      <c r="BE107" s="3" t="s">
        <v>31</v>
      </c>
    </row>
    <row r="108" spans="2:58" ht="25" customHeight="1" x14ac:dyDescent="0.2">
      <c r="B108" s="1">
        <v>104</v>
      </c>
      <c r="C108" s="32">
        <v>44871</v>
      </c>
      <c r="D108" s="1">
        <v>405</v>
      </c>
      <c r="E108" s="4">
        <v>8500</v>
      </c>
      <c r="F108" s="4">
        <v>10625</v>
      </c>
      <c r="G108" s="35">
        <f t="shared" si="1"/>
        <v>9.0478214424784085</v>
      </c>
      <c r="H108" s="2" t="s">
        <v>70</v>
      </c>
      <c r="I108" s="3">
        <v>40</v>
      </c>
      <c r="J108" s="6" t="s">
        <v>44</v>
      </c>
      <c r="K108" s="6" t="s">
        <v>9</v>
      </c>
      <c r="L108" s="6" t="s">
        <v>25</v>
      </c>
      <c r="M108" s="31">
        <v>31</v>
      </c>
      <c r="N108" s="6" t="s">
        <v>10</v>
      </c>
      <c r="P108" s="11" t="s">
        <v>42</v>
      </c>
      <c r="Q108" s="11"/>
      <c r="R108" s="11" t="s">
        <v>42</v>
      </c>
      <c r="BE108" s="3" t="s">
        <v>31</v>
      </c>
    </row>
    <row r="109" spans="2:58" ht="25" customHeight="1" x14ac:dyDescent="0.2">
      <c r="B109" s="1">
        <v>105</v>
      </c>
      <c r="C109" s="32">
        <v>44871</v>
      </c>
      <c r="D109" s="1">
        <v>406</v>
      </c>
      <c r="E109" s="4">
        <v>8500</v>
      </c>
      <c r="F109" s="4">
        <v>10625</v>
      </c>
      <c r="G109" s="35">
        <f t="shared" si="1"/>
        <v>9.0478214424784085</v>
      </c>
      <c r="H109" s="2" t="s">
        <v>70</v>
      </c>
      <c r="I109" s="3">
        <v>50</v>
      </c>
      <c r="J109" s="6" t="s">
        <v>65</v>
      </c>
      <c r="K109" s="6" t="s">
        <v>9</v>
      </c>
      <c r="L109" s="6" t="s">
        <v>25</v>
      </c>
      <c r="M109" s="31">
        <v>36</v>
      </c>
      <c r="N109" s="6" t="s">
        <v>10</v>
      </c>
      <c r="P109" s="11" t="s">
        <v>42</v>
      </c>
      <c r="Q109" s="11"/>
      <c r="R109" s="11" t="s">
        <v>42</v>
      </c>
      <c r="AX109" s="3" t="s">
        <v>90</v>
      </c>
      <c r="BE109" s="3" t="s">
        <v>31</v>
      </c>
    </row>
    <row r="110" spans="2:58" ht="25" customHeight="1" x14ac:dyDescent="0.2">
      <c r="B110" s="1">
        <v>106</v>
      </c>
      <c r="C110" s="32">
        <v>44871</v>
      </c>
      <c r="D110" s="1">
        <v>407</v>
      </c>
      <c r="E110" s="4">
        <v>8500</v>
      </c>
      <c r="F110" s="4">
        <v>10625</v>
      </c>
      <c r="G110" s="35">
        <f t="shared" si="1"/>
        <v>9.0478214424784085</v>
      </c>
      <c r="H110" s="2" t="s">
        <v>70</v>
      </c>
      <c r="I110" s="3">
        <v>60</v>
      </c>
      <c r="J110" s="6" t="s">
        <v>65</v>
      </c>
      <c r="K110" s="6" t="s">
        <v>9</v>
      </c>
      <c r="L110" s="6" t="s">
        <v>25</v>
      </c>
      <c r="M110" s="31">
        <v>34</v>
      </c>
      <c r="N110" s="6" t="s">
        <v>65</v>
      </c>
      <c r="O110" s="3" t="s">
        <v>42</v>
      </c>
      <c r="P110" s="3" t="s">
        <v>42</v>
      </c>
      <c r="R110" s="11" t="s">
        <v>42</v>
      </c>
      <c r="BE110" s="3" t="s">
        <v>31</v>
      </c>
    </row>
    <row r="111" spans="2:58" ht="25" customHeight="1" x14ac:dyDescent="0.2">
      <c r="B111" s="1">
        <v>107</v>
      </c>
      <c r="C111" s="32">
        <v>44871</v>
      </c>
      <c r="D111" s="1">
        <v>408</v>
      </c>
      <c r="E111" s="4">
        <v>6000</v>
      </c>
      <c r="F111" s="4">
        <v>7500</v>
      </c>
      <c r="G111" s="35">
        <f t="shared" si="1"/>
        <v>8.6995147482101913</v>
      </c>
      <c r="H111" s="2" t="s">
        <v>57</v>
      </c>
      <c r="I111" s="3">
        <v>50</v>
      </c>
      <c r="J111" s="6" t="s">
        <v>44</v>
      </c>
      <c r="K111" s="6" t="s">
        <v>9</v>
      </c>
      <c r="L111" s="6" t="s">
        <v>25</v>
      </c>
      <c r="M111" s="31">
        <v>35</v>
      </c>
      <c r="N111" s="6" t="s">
        <v>10</v>
      </c>
      <c r="P111" s="11" t="s">
        <v>42</v>
      </c>
      <c r="Q111" s="11"/>
      <c r="S111" s="11" t="s">
        <v>42</v>
      </c>
      <c r="BE111" s="3" t="s">
        <v>32</v>
      </c>
    </row>
    <row r="112" spans="2:58" ht="25" customHeight="1" x14ac:dyDescent="0.2">
      <c r="B112" s="1">
        <v>108</v>
      </c>
      <c r="C112" s="32">
        <v>44871</v>
      </c>
      <c r="D112" s="1">
        <v>409</v>
      </c>
      <c r="E112" s="4">
        <v>2000</v>
      </c>
      <c r="F112" s="4">
        <v>2500</v>
      </c>
      <c r="G112" s="35">
        <f t="shared" si="1"/>
        <v>7.6009024595420822</v>
      </c>
      <c r="H112" s="2" t="s">
        <v>57</v>
      </c>
      <c r="I112" s="3">
        <v>50</v>
      </c>
      <c r="J112" s="6" t="s">
        <v>65</v>
      </c>
      <c r="K112" s="6" t="s">
        <v>9</v>
      </c>
      <c r="L112" s="6" t="s">
        <v>25</v>
      </c>
      <c r="M112" s="31">
        <v>34</v>
      </c>
      <c r="N112" s="6" t="s">
        <v>10</v>
      </c>
      <c r="P112" s="11" t="s">
        <v>42</v>
      </c>
      <c r="Q112" s="11"/>
      <c r="R112" s="11" t="s">
        <v>42</v>
      </c>
      <c r="BE112" s="3" t="s">
        <v>31</v>
      </c>
    </row>
    <row r="113" spans="1:58" ht="25" customHeight="1" x14ac:dyDescent="0.2">
      <c r="B113" s="1">
        <v>109</v>
      </c>
      <c r="C113" s="32">
        <v>44871</v>
      </c>
      <c r="D113" s="1">
        <v>410</v>
      </c>
      <c r="E113" s="4">
        <v>6500</v>
      </c>
      <c r="F113" s="4">
        <v>8125</v>
      </c>
      <c r="G113" s="35">
        <f t="shared" si="1"/>
        <v>8.7795574558837277</v>
      </c>
      <c r="H113" s="2" t="s">
        <v>63</v>
      </c>
      <c r="I113" s="3">
        <v>40</v>
      </c>
      <c r="J113" s="6" t="s">
        <v>65</v>
      </c>
      <c r="K113" s="6" t="s">
        <v>9</v>
      </c>
      <c r="L113" s="6" t="s">
        <v>312</v>
      </c>
      <c r="M113" s="31">
        <v>33</v>
      </c>
      <c r="N113" s="6" t="s">
        <v>10</v>
      </c>
      <c r="P113" s="11" t="s">
        <v>42</v>
      </c>
      <c r="Q113" s="11"/>
      <c r="R113" s="11" t="s">
        <v>42</v>
      </c>
      <c r="BE113" s="3" t="s">
        <v>36</v>
      </c>
    </row>
    <row r="114" spans="1:58" ht="25" customHeight="1" x14ac:dyDescent="0.2">
      <c r="B114" s="1">
        <v>110</v>
      </c>
      <c r="C114" s="32">
        <v>44871</v>
      </c>
      <c r="D114" s="1">
        <v>428</v>
      </c>
      <c r="E114" s="4">
        <v>4000</v>
      </c>
      <c r="F114" s="4">
        <v>5000</v>
      </c>
      <c r="G114" s="35">
        <f t="shared" si="1"/>
        <v>8.2940496401020276</v>
      </c>
      <c r="H114" s="2" t="s">
        <v>7</v>
      </c>
      <c r="I114" s="3">
        <v>70</v>
      </c>
      <c r="J114" s="6" t="s">
        <v>8</v>
      </c>
      <c r="K114" s="6" t="s">
        <v>9</v>
      </c>
      <c r="L114" s="6" t="s">
        <v>25</v>
      </c>
      <c r="M114" s="31">
        <v>36</v>
      </c>
      <c r="N114" s="6" t="s">
        <v>8</v>
      </c>
      <c r="S114" s="11" t="s">
        <v>42</v>
      </c>
      <c r="V114" s="11" t="s">
        <v>42</v>
      </c>
      <c r="BE114" s="3" t="s">
        <v>31</v>
      </c>
      <c r="BF114" s="1" t="s">
        <v>58</v>
      </c>
    </row>
    <row r="115" spans="1:58" ht="25" customHeight="1" x14ac:dyDescent="0.2">
      <c r="B115" s="1">
        <v>111</v>
      </c>
      <c r="C115" s="32">
        <v>44871</v>
      </c>
      <c r="D115" s="1">
        <v>435</v>
      </c>
      <c r="E115" s="4">
        <v>9000</v>
      </c>
      <c r="F115" s="4">
        <v>11250</v>
      </c>
      <c r="G115" s="35">
        <f t="shared" si="1"/>
        <v>9.1049798563183568</v>
      </c>
      <c r="H115" s="2" t="s">
        <v>7</v>
      </c>
      <c r="I115" s="3">
        <v>60</v>
      </c>
      <c r="J115" s="6" t="s">
        <v>8</v>
      </c>
      <c r="K115" s="6" t="s">
        <v>9</v>
      </c>
      <c r="L115" s="6" t="s">
        <v>37</v>
      </c>
      <c r="M115" s="31">
        <v>38</v>
      </c>
      <c r="N115" s="6" t="s">
        <v>8</v>
      </c>
      <c r="P115" s="11" t="s">
        <v>42</v>
      </c>
      <c r="Q115" s="11"/>
      <c r="S115" s="11" t="s">
        <v>42</v>
      </c>
      <c r="AA115" s="11" t="s">
        <v>42</v>
      </c>
      <c r="AH115" s="11" t="s">
        <v>42</v>
      </c>
      <c r="AZ115" s="11" t="s">
        <v>42</v>
      </c>
      <c r="BE115" s="3" t="s">
        <v>31</v>
      </c>
    </row>
    <row r="116" spans="1:58" ht="25" customHeight="1" x14ac:dyDescent="0.2">
      <c r="B116" s="1">
        <v>112</v>
      </c>
      <c r="C116" s="32">
        <v>44871</v>
      </c>
      <c r="D116" s="1">
        <v>436</v>
      </c>
      <c r="E116" s="4">
        <v>9500</v>
      </c>
      <c r="F116" s="4">
        <v>11875</v>
      </c>
      <c r="G116" s="35">
        <f t="shared" si="1"/>
        <v>9.1590470775886317</v>
      </c>
      <c r="H116" s="2" t="s">
        <v>7</v>
      </c>
      <c r="I116" s="3">
        <v>80</v>
      </c>
      <c r="J116" s="6" t="s">
        <v>8</v>
      </c>
      <c r="K116" s="6" t="s">
        <v>9</v>
      </c>
      <c r="L116" s="6" t="s">
        <v>13</v>
      </c>
      <c r="M116" s="31">
        <v>39</v>
      </c>
      <c r="N116" s="6" t="s">
        <v>8</v>
      </c>
      <c r="S116" s="11" t="s">
        <v>42</v>
      </c>
      <c r="V116" s="11" t="s">
        <v>42</v>
      </c>
      <c r="AA116" s="11" t="s">
        <v>42</v>
      </c>
      <c r="AH116" s="11" t="s">
        <v>42</v>
      </c>
      <c r="BE116" s="3" t="s">
        <v>32</v>
      </c>
    </row>
    <row r="117" spans="1:58" ht="25" customHeight="1" x14ac:dyDescent="0.2">
      <c r="B117" s="1">
        <v>113</v>
      </c>
      <c r="C117" s="32">
        <v>44871</v>
      </c>
      <c r="D117" s="1">
        <v>437</v>
      </c>
      <c r="E117" s="4">
        <v>7500</v>
      </c>
      <c r="F117" s="4">
        <v>9375</v>
      </c>
      <c r="G117" s="35">
        <f t="shared" si="1"/>
        <v>8.9226582995244019</v>
      </c>
      <c r="H117" s="2" t="s">
        <v>7</v>
      </c>
      <c r="I117" s="3">
        <v>60</v>
      </c>
      <c r="J117" s="6" t="s">
        <v>8</v>
      </c>
      <c r="K117" s="6" t="s">
        <v>9</v>
      </c>
      <c r="L117" s="6" t="s">
        <v>13</v>
      </c>
      <c r="M117" s="31">
        <v>38</v>
      </c>
      <c r="N117" s="6" t="s">
        <v>10</v>
      </c>
      <c r="P117" s="11" t="s">
        <v>42</v>
      </c>
      <c r="Q117" s="11"/>
      <c r="S117" s="11" t="s">
        <v>42</v>
      </c>
      <c r="AA117" s="11" t="s">
        <v>42</v>
      </c>
      <c r="AH117" s="11" t="s">
        <v>42</v>
      </c>
      <c r="BE117" s="3" t="s">
        <v>31</v>
      </c>
    </row>
    <row r="118" spans="1:58" ht="25" customHeight="1" x14ac:dyDescent="0.2">
      <c r="B118" s="1">
        <v>114</v>
      </c>
      <c r="C118" s="32">
        <v>44871</v>
      </c>
      <c r="D118" s="1">
        <v>439</v>
      </c>
      <c r="E118" s="4">
        <v>28000</v>
      </c>
      <c r="F118" s="4">
        <v>35000</v>
      </c>
      <c r="G118" s="35">
        <f t="shared" si="1"/>
        <v>10.239959789157341</v>
      </c>
      <c r="H118" s="2" t="s">
        <v>7</v>
      </c>
      <c r="I118" s="3">
        <v>60</v>
      </c>
      <c r="J118" s="6" t="s">
        <v>8</v>
      </c>
      <c r="K118" s="6" t="s">
        <v>9</v>
      </c>
      <c r="L118" s="6" t="s">
        <v>37</v>
      </c>
      <c r="M118" s="31">
        <v>39</v>
      </c>
      <c r="N118" s="6" t="s">
        <v>8</v>
      </c>
      <c r="P118" s="11" t="s">
        <v>42</v>
      </c>
      <c r="Q118" s="11"/>
      <c r="S118" s="11" t="s">
        <v>42</v>
      </c>
      <c r="AA118" s="11" t="s">
        <v>42</v>
      </c>
      <c r="AH118" s="11" t="s">
        <v>42</v>
      </c>
      <c r="AZ118" s="11" t="s">
        <v>42</v>
      </c>
      <c r="BE118" s="3" t="s">
        <v>32</v>
      </c>
    </row>
    <row r="119" spans="1:58" ht="25" customHeight="1" x14ac:dyDescent="0.2">
      <c r="B119" s="1">
        <v>115</v>
      </c>
      <c r="C119" s="32">
        <v>44871</v>
      </c>
      <c r="D119" s="1">
        <v>445</v>
      </c>
      <c r="E119" s="4">
        <v>70000</v>
      </c>
      <c r="F119" s="4">
        <v>87500</v>
      </c>
      <c r="G119" s="35">
        <f t="shared" si="1"/>
        <v>11.156250521031495</v>
      </c>
      <c r="H119" s="2" t="s">
        <v>63</v>
      </c>
      <c r="I119" s="3">
        <v>80</v>
      </c>
      <c r="J119" s="6" t="s">
        <v>44</v>
      </c>
      <c r="K119" s="6" t="s">
        <v>9</v>
      </c>
      <c r="L119" s="6" t="s">
        <v>24</v>
      </c>
      <c r="M119" s="31">
        <v>39</v>
      </c>
      <c r="N119" s="6" t="s">
        <v>44</v>
      </c>
      <c r="O119" s="11" t="s">
        <v>42</v>
      </c>
      <c r="R119" s="11"/>
      <c r="S119" s="11" t="s">
        <v>42</v>
      </c>
      <c r="U119" s="11" t="s">
        <v>42</v>
      </c>
      <c r="Y119" s="11"/>
      <c r="Z119" s="11"/>
      <c r="AM119" s="11" t="s">
        <v>42</v>
      </c>
      <c r="AN119" s="11"/>
      <c r="AO119" s="11"/>
      <c r="AP119" s="11"/>
      <c r="BE119" s="3" t="s">
        <v>36</v>
      </c>
    </row>
    <row r="120" spans="1:58" ht="25" customHeight="1" x14ac:dyDescent="0.2">
      <c r="B120" s="1">
        <v>116</v>
      </c>
      <c r="C120" s="32">
        <v>44871</v>
      </c>
      <c r="D120" s="1">
        <v>449</v>
      </c>
      <c r="E120" s="4">
        <v>100000</v>
      </c>
      <c r="F120" s="4">
        <v>137500</v>
      </c>
      <c r="G120" s="35">
        <f t="shared" si="1"/>
        <v>11.512925464970229</v>
      </c>
      <c r="H120" s="2" t="s">
        <v>63</v>
      </c>
      <c r="I120" s="3">
        <v>70</v>
      </c>
      <c r="J120" s="6" t="s">
        <v>44</v>
      </c>
      <c r="K120" s="6" t="s">
        <v>9</v>
      </c>
      <c r="L120" s="6" t="s">
        <v>33</v>
      </c>
      <c r="M120" s="31">
        <v>39</v>
      </c>
      <c r="N120" s="6" t="s">
        <v>44</v>
      </c>
      <c r="O120" s="11" t="s">
        <v>42</v>
      </c>
      <c r="S120" s="11" t="s">
        <v>42</v>
      </c>
      <c r="V120" s="11" t="s">
        <v>42</v>
      </c>
      <c r="BE120" s="3" t="s">
        <v>36</v>
      </c>
    </row>
    <row r="121" spans="1:58" ht="25" customHeight="1" x14ac:dyDescent="0.2">
      <c r="B121" s="1">
        <v>117</v>
      </c>
      <c r="C121" s="32">
        <v>44871</v>
      </c>
      <c r="D121" s="1">
        <v>456</v>
      </c>
      <c r="E121" s="4">
        <v>2000</v>
      </c>
      <c r="F121" s="4">
        <v>2500</v>
      </c>
      <c r="G121" s="35">
        <f t="shared" si="1"/>
        <v>7.6009024595420822</v>
      </c>
      <c r="H121" s="2" t="s">
        <v>7</v>
      </c>
      <c r="I121" s="3">
        <v>30</v>
      </c>
      <c r="J121" s="6" t="s">
        <v>44</v>
      </c>
      <c r="K121" s="6" t="s">
        <v>9</v>
      </c>
      <c r="L121" s="6" t="s">
        <v>24</v>
      </c>
      <c r="M121" s="31">
        <v>33</v>
      </c>
      <c r="N121" s="6" t="s">
        <v>10</v>
      </c>
      <c r="P121" s="11" t="s">
        <v>42</v>
      </c>
      <c r="Q121" s="11"/>
      <c r="R121" s="11" t="s">
        <v>42</v>
      </c>
      <c r="BE121" s="3" t="s">
        <v>32</v>
      </c>
    </row>
    <row r="122" spans="1:58" ht="25" customHeight="1" x14ac:dyDescent="0.2">
      <c r="B122" s="1">
        <v>118</v>
      </c>
      <c r="C122" s="32">
        <v>44871</v>
      </c>
      <c r="D122" s="1">
        <v>459</v>
      </c>
      <c r="E122" s="4">
        <v>9000</v>
      </c>
      <c r="F122" s="4">
        <v>11250</v>
      </c>
      <c r="G122" s="35">
        <f t="shared" si="1"/>
        <v>9.1049798563183568</v>
      </c>
      <c r="H122" s="2" t="s">
        <v>7</v>
      </c>
      <c r="I122" s="3">
        <v>70</v>
      </c>
      <c r="J122" s="6" t="s">
        <v>8</v>
      </c>
      <c r="K122" s="6" t="s">
        <v>9</v>
      </c>
      <c r="L122" s="6" t="s">
        <v>13</v>
      </c>
      <c r="M122" s="31">
        <v>40</v>
      </c>
      <c r="N122" s="6" t="s">
        <v>10</v>
      </c>
      <c r="S122" s="11" t="s">
        <v>42</v>
      </c>
      <c r="V122" s="11" t="s">
        <v>42</v>
      </c>
      <c r="AC122" s="11" t="s">
        <v>42</v>
      </c>
      <c r="AH122" s="11" t="s">
        <v>42</v>
      </c>
      <c r="BE122" s="3" t="s">
        <v>31</v>
      </c>
    </row>
    <row r="123" spans="1:58" ht="25" customHeight="1" x14ac:dyDescent="0.2">
      <c r="B123" s="1">
        <v>119</v>
      </c>
      <c r="C123" s="32">
        <v>44871</v>
      </c>
      <c r="D123" s="1">
        <v>461</v>
      </c>
      <c r="E123" s="4">
        <v>3600</v>
      </c>
      <c r="F123" s="4">
        <v>4500</v>
      </c>
      <c r="G123" s="35">
        <f t="shared" si="1"/>
        <v>8.1886891244442008</v>
      </c>
      <c r="H123" s="2" t="s">
        <v>7</v>
      </c>
      <c r="I123" s="3">
        <v>70</v>
      </c>
      <c r="J123" s="6" t="s">
        <v>8</v>
      </c>
      <c r="K123" s="6" t="s">
        <v>9</v>
      </c>
      <c r="L123" s="6" t="s">
        <v>33</v>
      </c>
      <c r="M123" s="31">
        <v>35</v>
      </c>
      <c r="N123" s="6" t="s">
        <v>8</v>
      </c>
      <c r="S123" s="11" t="s">
        <v>42</v>
      </c>
      <c r="V123" s="11" t="s">
        <v>42</v>
      </c>
      <c r="BE123" s="3" t="s">
        <v>31</v>
      </c>
    </row>
    <row r="124" spans="1:58" ht="25" customHeight="1" x14ac:dyDescent="0.2">
      <c r="B124" s="1">
        <v>120</v>
      </c>
      <c r="C124" s="32">
        <v>44871</v>
      </c>
      <c r="D124" s="1">
        <v>465</v>
      </c>
      <c r="E124" s="4">
        <v>9000</v>
      </c>
      <c r="F124" s="4">
        <v>11250</v>
      </c>
      <c r="G124" s="35">
        <f t="shared" si="1"/>
        <v>9.1049798563183568</v>
      </c>
      <c r="H124" s="2" t="s">
        <v>7</v>
      </c>
      <c r="I124" s="3">
        <v>60</v>
      </c>
      <c r="J124" s="6" t="s">
        <v>8</v>
      </c>
      <c r="K124" s="6" t="s">
        <v>9</v>
      </c>
      <c r="L124" s="6" t="s">
        <v>13</v>
      </c>
      <c r="M124" s="31">
        <v>40</v>
      </c>
      <c r="N124" s="6" t="s">
        <v>8</v>
      </c>
      <c r="P124" s="11" t="s">
        <v>42</v>
      </c>
      <c r="Q124" s="11"/>
      <c r="S124" s="11" t="s">
        <v>42</v>
      </c>
      <c r="AA124" s="11" t="s">
        <v>42</v>
      </c>
      <c r="AC124" s="11"/>
      <c r="AH124" s="11" t="s">
        <v>42</v>
      </c>
      <c r="BE124" s="3" t="s">
        <v>31</v>
      </c>
    </row>
    <row r="125" spans="1:58" ht="25" customHeight="1" x14ac:dyDescent="0.2">
      <c r="B125" s="1">
        <v>121</v>
      </c>
      <c r="C125" s="32">
        <v>44871</v>
      </c>
      <c r="D125" s="1">
        <v>469</v>
      </c>
      <c r="E125" s="4">
        <v>100000</v>
      </c>
      <c r="F125" s="4">
        <v>143750</v>
      </c>
      <c r="G125" s="35">
        <f t="shared" si="1"/>
        <v>11.512925464970229</v>
      </c>
      <c r="H125" s="2" t="s">
        <v>7</v>
      </c>
      <c r="I125" s="3">
        <v>80</v>
      </c>
      <c r="J125" s="6" t="s">
        <v>44</v>
      </c>
      <c r="K125" s="6" t="s">
        <v>9</v>
      </c>
      <c r="L125" s="6" t="s">
        <v>24</v>
      </c>
      <c r="M125" s="31">
        <v>37</v>
      </c>
      <c r="N125" s="6" t="s">
        <v>44</v>
      </c>
      <c r="R125" s="11" t="s">
        <v>42</v>
      </c>
      <c r="AI125" s="11" t="s">
        <v>42</v>
      </c>
      <c r="BE125" s="3" t="s">
        <v>36</v>
      </c>
    </row>
    <row r="126" spans="1:58" ht="25" customHeight="1" x14ac:dyDescent="0.2">
      <c r="B126" s="1">
        <v>122</v>
      </c>
      <c r="C126" s="32">
        <v>44871</v>
      </c>
      <c r="D126" s="1">
        <v>470</v>
      </c>
      <c r="E126" s="4">
        <v>100000</v>
      </c>
      <c r="F126" s="4">
        <v>487500</v>
      </c>
      <c r="G126" s="35">
        <f t="shared" si="1"/>
        <v>11.512925464970229</v>
      </c>
      <c r="H126" s="2" t="s">
        <v>7</v>
      </c>
      <c r="I126" s="3">
        <v>60</v>
      </c>
      <c r="J126" s="6" t="s">
        <v>8</v>
      </c>
      <c r="K126" s="6" t="s">
        <v>9</v>
      </c>
      <c r="L126" s="6" t="s">
        <v>13</v>
      </c>
      <c r="M126" s="31">
        <v>36</v>
      </c>
      <c r="N126" s="6" t="s">
        <v>8</v>
      </c>
      <c r="R126" s="11" t="s">
        <v>42</v>
      </c>
      <c r="AI126" s="11" t="s">
        <v>42</v>
      </c>
      <c r="BE126" s="3" t="s">
        <v>36</v>
      </c>
      <c r="BF126" s="1" t="s">
        <v>349</v>
      </c>
    </row>
    <row r="127" spans="1:58" ht="25" customHeight="1" x14ac:dyDescent="0.2">
      <c r="B127" s="1">
        <v>123</v>
      </c>
      <c r="C127" s="32">
        <v>44871</v>
      </c>
      <c r="D127" s="1">
        <v>478</v>
      </c>
      <c r="E127" s="4">
        <v>55000</v>
      </c>
      <c r="F127" s="4">
        <v>68750</v>
      </c>
      <c r="G127" s="35">
        <f t="shared" si="1"/>
        <v>10.915088464214607</v>
      </c>
      <c r="H127" s="2" t="s">
        <v>91</v>
      </c>
      <c r="I127" s="3">
        <v>40</v>
      </c>
      <c r="J127" s="6" t="s">
        <v>8</v>
      </c>
      <c r="K127" s="6" t="s">
        <v>9</v>
      </c>
      <c r="L127" s="6" t="s">
        <v>13</v>
      </c>
      <c r="M127" s="31">
        <v>47</v>
      </c>
      <c r="N127" s="6" t="s">
        <v>10</v>
      </c>
      <c r="P127" s="11" t="s">
        <v>42</v>
      </c>
      <c r="Q127" s="11"/>
      <c r="R127" s="11" t="s">
        <v>42</v>
      </c>
      <c r="AA127" s="3" t="s">
        <v>42</v>
      </c>
      <c r="BA127" s="3" t="s">
        <v>42</v>
      </c>
      <c r="BE127" s="3" t="s">
        <v>36</v>
      </c>
    </row>
    <row r="128" spans="1:58" ht="25" customHeight="1" x14ac:dyDescent="0.2">
      <c r="A128" s="12"/>
      <c r="B128" s="1">
        <v>124</v>
      </c>
      <c r="C128" s="32">
        <v>44688</v>
      </c>
      <c r="D128" s="1">
        <v>2</v>
      </c>
      <c r="E128" s="4">
        <v>8500</v>
      </c>
      <c r="F128" s="4">
        <v>10625</v>
      </c>
      <c r="G128" s="35">
        <f t="shared" si="1"/>
        <v>9.0478214424784085</v>
      </c>
      <c r="H128" s="2" t="s">
        <v>16</v>
      </c>
      <c r="I128" s="3">
        <v>30</v>
      </c>
      <c r="J128" s="6" t="s">
        <v>8</v>
      </c>
      <c r="K128" s="6" t="s">
        <v>9</v>
      </c>
      <c r="L128" s="6" t="s">
        <v>29</v>
      </c>
      <c r="M128" s="31">
        <v>37</v>
      </c>
      <c r="N128" s="6" t="s">
        <v>10</v>
      </c>
      <c r="R128" s="11" t="s">
        <v>42</v>
      </c>
      <c r="AI128" s="11" t="s">
        <v>42</v>
      </c>
      <c r="BE128" s="3" t="s">
        <v>32</v>
      </c>
    </row>
    <row r="129" spans="2:58" ht="25" customHeight="1" x14ac:dyDescent="0.2">
      <c r="B129" s="1">
        <v>125</v>
      </c>
      <c r="C129" s="32">
        <v>44688</v>
      </c>
      <c r="D129" s="1">
        <v>3</v>
      </c>
      <c r="E129" s="4">
        <v>5500</v>
      </c>
      <c r="F129" s="4">
        <v>6875</v>
      </c>
      <c r="G129" s="35">
        <f t="shared" si="1"/>
        <v>8.6125033712205621</v>
      </c>
      <c r="H129" s="2" t="s">
        <v>16</v>
      </c>
      <c r="I129" s="3">
        <v>30</v>
      </c>
      <c r="J129" s="6" t="s">
        <v>8</v>
      </c>
      <c r="K129" s="6" t="s">
        <v>9</v>
      </c>
      <c r="L129" s="6" t="s">
        <v>29</v>
      </c>
      <c r="M129" s="31">
        <v>37</v>
      </c>
      <c r="N129" s="6" t="s">
        <v>10</v>
      </c>
      <c r="R129" s="11" t="s">
        <v>42</v>
      </c>
      <c r="AI129" s="11" t="s">
        <v>42</v>
      </c>
      <c r="BE129" s="3" t="s">
        <v>32</v>
      </c>
    </row>
    <row r="130" spans="2:58" ht="25" customHeight="1" x14ac:dyDescent="0.2">
      <c r="B130" s="1">
        <v>126</v>
      </c>
      <c r="C130" s="32">
        <v>44688</v>
      </c>
      <c r="D130" s="1">
        <v>5</v>
      </c>
      <c r="E130" s="4">
        <v>4000</v>
      </c>
      <c r="F130" s="4">
        <v>5000</v>
      </c>
      <c r="G130" s="35">
        <f t="shared" si="1"/>
        <v>8.2940496401020276</v>
      </c>
      <c r="H130" s="2" t="s">
        <v>16</v>
      </c>
      <c r="I130" s="3">
        <v>50</v>
      </c>
      <c r="J130" s="6" t="s">
        <v>64</v>
      </c>
      <c r="K130" s="6" t="s">
        <v>9</v>
      </c>
      <c r="L130" s="6" t="s">
        <v>25</v>
      </c>
      <c r="M130" s="31">
        <v>35</v>
      </c>
      <c r="N130" s="6" t="s">
        <v>10</v>
      </c>
      <c r="P130" s="11" t="s">
        <v>42</v>
      </c>
      <c r="Q130" s="11"/>
      <c r="S130" s="11" t="s">
        <v>42</v>
      </c>
      <c r="BE130" s="3" t="s">
        <v>32</v>
      </c>
      <c r="BF130" s="1" t="s">
        <v>58</v>
      </c>
    </row>
    <row r="131" spans="2:58" ht="25" customHeight="1" x14ac:dyDescent="0.2">
      <c r="B131" s="1">
        <v>127</v>
      </c>
      <c r="C131" s="32">
        <v>44688</v>
      </c>
      <c r="D131" s="1">
        <v>6</v>
      </c>
      <c r="E131" s="4">
        <v>1200</v>
      </c>
      <c r="F131" s="4">
        <v>1500</v>
      </c>
      <c r="G131" s="35">
        <f t="shared" si="1"/>
        <v>7.0900768357760917</v>
      </c>
      <c r="H131" s="2" t="s">
        <v>16</v>
      </c>
      <c r="I131" s="3">
        <v>60</v>
      </c>
      <c r="J131" s="6" t="s">
        <v>44</v>
      </c>
      <c r="K131" s="6" t="s">
        <v>9</v>
      </c>
      <c r="L131" s="6" t="s">
        <v>24</v>
      </c>
      <c r="M131" s="31">
        <v>36</v>
      </c>
      <c r="N131" s="6" t="s">
        <v>10</v>
      </c>
      <c r="S131" s="11" t="s">
        <v>42</v>
      </c>
      <c r="V131" s="11" t="s">
        <v>42</v>
      </c>
      <c r="BE131" s="3" t="s">
        <v>31</v>
      </c>
      <c r="BF131" s="1" t="s">
        <v>58</v>
      </c>
    </row>
    <row r="132" spans="2:58" ht="25" customHeight="1" x14ac:dyDescent="0.2">
      <c r="B132" s="1">
        <v>128</v>
      </c>
      <c r="C132" s="32">
        <v>44688</v>
      </c>
      <c r="D132" s="1">
        <v>7</v>
      </c>
      <c r="E132" s="4">
        <v>2000</v>
      </c>
      <c r="F132" s="4">
        <v>2500</v>
      </c>
      <c r="G132" s="35">
        <f t="shared" si="1"/>
        <v>7.6009024595420822</v>
      </c>
      <c r="H132" s="2" t="s">
        <v>16</v>
      </c>
      <c r="I132" s="3">
        <v>50</v>
      </c>
      <c r="J132" s="6" t="s">
        <v>44</v>
      </c>
      <c r="K132" s="6" t="s">
        <v>9</v>
      </c>
      <c r="L132" s="6" t="s">
        <v>25</v>
      </c>
      <c r="M132" s="31">
        <v>34</v>
      </c>
      <c r="N132" s="6" t="s">
        <v>10</v>
      </c>
      <c r="S132" s="11" t="s">
        <v>42</v>
      </c>
      <c r="V132" s="11" t="s">
        <v>42</v>
      </c>
      <c r="BE132" s="3" t="s">
        <v>31</v>
      </c>
      <c r="BF132" s="1" t="s">
        <v>58</v>
      </c>
    </row>
    <row r="133" spans="2:58" ht="25" customHeight="1" x14ac:dyDescent="0.2">
      <c r="B133" s="1">
        <v>129</v>
      </c>
      <c r="C133" s="32">
        <v>44688</v>
      </c>
      <c r="D133" s="1">
        <v>8</v>
      </c>
      <c r="E133" s="4">
        <v>3500</v>
      </c>
      <c r="F133" s="4">
        <v>4375</v>
      </c>
      <c r="G133" s="35">
        <f t="shared" ref="G133:G196" si="2">LN(E133)</f>
        <v>8.1605182474775049</v>
      </c>
      <c r="H133" s="2" t="s">
        <v>16</v>
      </c>
      <c r="I133" s="3">
        <v>50</v>
      </c>
      <c r="J133" s="6" t="s">
        <v>44</v>
      </c>
      <c r="K133" s="6" t="s">
        <v>55</v>
      </c>
      <c r="L133" s="6" t="s">
        <v>13</v>
      </c>
      <c r="M133" s="31">
        <v>33</v>
      </c>
      <c r="N133" s="6" t="s">
        <v>10</v>
      </c>
      <c r="P133" s="11" t="s">
        <v>42</v>
      </c>
      <c r="Q133" s="11"/>
      <c r="S133" s="11" t="s">
        <v>42</v>
      </c>
      <c r="BE133" s="3" t="s">
        <v>32</v>
      </c>
    </row>
    <row r="134" spans="2:58" ht="25" customHeight="1" x14ac:dyDescent="0.2">
      <c r="B134" s="1">
        <v>130</v>
      </c>
      <c r="C134" s="32">
        <v>44688</v>
      </c>
      <c r="D134" s="1">
        <v>10</v>
      </c>
      <c r="E134" s="4">
        <v>1900</v>
      </c>
      <c r="F134" s="4">
        <v>2375</v>
      </c>
      <c r="G134" s="35">
        <f t="shared" si="2"/>
        <v>7.5496091651545321</v>
      </c>
      <c r="H134" s="2" t="s">
        <v>16</v>
      </c>
      <c r="I134" s="3">
        <v>50</v>
      </c>
      <c r="J134" s="6" t="s">
        <v>8</v>
      </c>
      <c r="K134" s="6" t="s">
        <v>9</v>
      </c>
      <c r="L134" s="6" t="s">
        <v>25</v>
      </c>
      <c r="M134" s="31">
        <v>35</v>
      </c>
      <c r="N134" s="6" t="s">
        <v>10</v>
      </c>
      <c r="P134" s="11" t="s">
        <v>42</v>
      </c>
      <c r="Q134" s="11"/>
      <c r="R134" s="11" t="s">
        <v>42</v>
      </c>
      <c r="BE134" s="3" t="s">
        <v>31</v>
      </c>
    </row>
    <row r="135" spans="2:58" ht="25" customHeight="1" x14ac:dyDescent="0.2">
      <c r="B135" s="1">
        <v>131</v>
      </c>
      <c r="C135" s="32">
        <v>44688</v>
      </c>
      <c r="D135" s="1">
        <v>11</v>
      </c>
      <c r="E135" s="4">
        <v>5000</v>
      </c>
      <c r="F135" s="4">
        <v>6250</v>
      </c>
      <c r="G135" s="35">
        <f t="shared" si="2"/>
        <v>8.5171931914162382</v>
      </c>
      <c r="H135" s="2" t="s">
        <v>16</v>
      </c>
      <c r="I135" s="3">
        <v>60</v>
      </c>
      <c r="J135" s="6" t="s">
        <v>44</v>
      </c>
      <c r="K135" s="6" t="s">
        <v>9</v>
      </c>
      <c r="L135" s="6" t="s">
        <v>24</v>
      </c>
      <c r="M135" s="31">
        <v>38</v>
      </c>
      <c r="N135" s="6" t="s">
        <v>10</v>
      </c>
      <c r="R135" s="11" t="s">
        <v>42</v>
      </c>
      <c r="AI135" s="11" t="s">
        <v>42</v>
      </c>
      <c r="BE135" s="11" t="s">
        <v>32</v>
      </c>
    </row>
    <row r="136" spans="2:58" ht="25" customHeight="1" x14ac:dyDescent="0.2">
      <c r="B136" s="1">
        <v>132</v>
      </c>
      <c r="C136" s="32">
        <v>44688</v>
      </c>
      <c r="D136" s="1">
        <v>12</v>
      </c>
      <c r="E136" s="4">
        <v>4300</v>
      </c>
      <c r="F136" s="4">
        <v>5375</v>
      </c>
      <c r="G136" s="35">
        <f t="shared" si="2"/>
        <v>8.3663703016816537</v>
      </c>
      <c r="H136" s="2" t="s">
        <v>16</v>
      </c>
      <c r="I136" s="3">
        <v>80</v>
      </c>
      <c r="J136" s="6" t="s">
        <v>8</v>
      </c>
      <c r="K136" s="6" t="s">
        <v>9</v>
      </c>
      <c r="L136" s="6" t="s">
        <v>13</v>
      </c>
      <c r="M136" s="31">
        <v>42</v>
      </c>
      <c r="N136" s="6" t="s">
        <v>8</v>
      </c>
      <c r="R136" s="11" t="s">
        <v>42</v>
      </c>
      <c r="AI136" s="11" t="s">
        <v>42</v>
      </c>
      <c r="BE136" s="3" t="s">
        <v>31</v>
      </c>
    </row>
    <row r="137" spans="2:58" ht="25" customHeight="1" x14ac:dyDescent="0.2">
      <c r="B137" s="1">
        <v>133</v>
      </c>
      <c r="C137" s="32">
        <v>44688</v>
      </c>
      <c r="D137" s="1">
        <v>25</v>
      </c>
      <c r="E137" s="4">
        <v>5500</v>
      </c>
      <c r="F137" s="4">
        <v>6875</v>
      </c>
      <c r="G137" s="35">
        <f t="shared" si="2"/>
        <v>8.6125033712205621</v>
      </c>
      <c r="H137" s="2" t="s">
        <v>16</v>
      </c>
      <c r="I137" s="3">
        <v>70</v>
      </c>
      <c r="J137" s="6" t="s">
        <v>8</v>
      </c>
      <c r="K137" s="6" t="s">
        <v>9</v>
      </c>
      <c r="L137" s="6" t="s">
        <v>18</v>
      </c>
      <c r="M137" s="31">
        <v>55</v>
      </c>
      <c r="N137" s="6" t="s">
        <v>10</v>
      </c>
      <c r="S137" s="11" t="s">
        <v>42</v>
      </c>
      <c r="V137" s="11" t="s">
        <v>42</v>
      </c>
      <c r="AA137" s="11" t="s">
        <v>42</v>
      </c>
      <c r="AH137" s="11" t="s">
        <v>42</v>
      </c>
      <c r="BE137" s="3" t="s">
        <v>31</v>
      </c>
    </row>
    <row r="138" spans="2:58" ht="25" customHeight="1" x14ac:dyDescent="0.2">
      <c r="B138" s="1">
        <v>134</v>
      </c>
      <c r="C138" s="32">
        <v>44688</v>
      </c>
      <c r="D138" s="1">
        <v>26</v>
      </c>
      <c r="E138" s="4">
        <v>6500</v>
      </c>
      <c r="F138" s="4">
        <v>8125</v>
      </c>
      <c r="G138" s="35">
        <f t="shared" si="2"/>
        <v>8.7795574558837277</v>
      </c>
      <c r="H138" s="2" t="s">
        <v>16</v>
      </c>
      <c r="I138" s="3">
        <v>60</v>
      </c>
      <c r="J138" s="6" t="s">
        <v>8</v>
      </c>
      <c r="K138" s="6" t="s">
        <v>9</v>
      </c>
      <c r="L138" s="6" t="s">
        <v>13</v>
      </c>
      <c r="M138" s="31">
        <v>42</v>
      </c>
      <c r="N138" s="6" t="s">
        <v>10</v>
      </c>
      <c r="R138" s="11" t="s">
        <v>42</v>
      </c>
      <c r="AI138" s="11" t="s">
        <v>42</v>
      </c>
      <c r="BE138" s="3" t="s">
        <v>32</v>
      </c>
    </row>
    <row r="139" spans="2:58" ht="25" customHeight="1" x14ac:dyDescent="0.2">
      <c r="B139" s="1">
        <v>135</v>
      </c>
      <c r="C139" s="32">
        <v>44688</v>
      </c>
      <c r="D139" s="1">
        <v>27</v>
      </c>
      <c r="E139" s="4">
        <v>10000</v>
      </c>
      <c r="F139" s="4">
        <v>12500</v>
      </c>
      <c r="G139" s="35">
        <f t="shared" si="2"/>
        <v>9.2103403719761836</v>
      </c>
      <c r="H139" s="2" t="s">
        <v>16</v>
      </c>
      <c r="I139" s="3">
        <v>60</v>
      </c>
      <c r="J139" s="6" t="s">
        <v>8</v>
      </c>
      <c r="K139" s="6" t="s">
        <v>9</v>
      </c>
      <c r="L139" s="6" t="s">
        <v>13</v>
      </c>
      <c r="M139" s="31">
        <v>39</v>
      </c>
      <c r="N139" s="6" t="s">
        <v>10</v>
      </c>
      <c r="R139" s="11" t="s">
        <v>42</v>
      </c>
      <c r="AI139" s="11" t="s">
        <v>42</v>
      </c>
      <c r="AX139" s="3" t="s">
        <v>93</v>
      </c>
      <c r="BE139" s="3" t="s">
        <v>32</v>
      </c>
    </row>
    <row r="140" spans="2:58" ht="25" customHeight="1" x14ac:dyDescent="0.2">
      <c r="B140" s="1">
        <v>136</v>
      </c>
      <c r="C140" s="32">
        <v>44688</v>
      </c>
      <c r="D140" s="1">
        <v>28</v>
      </c>
      <c r="E140" s="4">
        <v>20000</v>
      </c>
      <c r="F140" s="4">
        <v>25000</v>
      </c>
      <c r="G140" s="35">
        <f t="shared" si="2"/>
        <v>9.9034875525361272</v>
      </c>
      <c r="H140" s="2" t="s">
        <v>54</v>
      </c>
      <c r="I140" s="3">
        <v>70</v>
      </c>
      <c r="J140" s="6" t="s">
        <v>8</v>
      </c>
      <c r="K140" s="6" t="s">
        <v>55</v>
      </c>
      <c r="L140" s="6" t="s">
        <v>18</v>
      </c>
      <c r="M140" s="31">
        <v>40</v>
      </c>
      <c r="N140" s="6" t="s">
        <v>10</v>
      </c>
      <c r="S140" s="11" t="s">
        <v>42</v>
      </c>
      <c r="V140" s="11" t="s">
        <v>42</v>
      </c>
      <c r="AI140" s="11" t="s">
        <v>42</v>
      </c>
      <c r="BC140" s="1" t="s">
        <v>94</v>
      </c>
      <c r="BE140" s="3" t="s">
        <v>36</v>
      </c>
      <c r="BF140" s="1" t="s">
        <v>350</v>
      </c>
    </row>
    <row r="141" spans="2:58" ht="25" customHeight="1" x14ac:dyDescent="0.2">
      <c r="B141" s="1">
        <v>137</v>
      </c>
      <c r="C141" s="32">
        <v>44688</v>
      </c>
      <c r="D141" s="1">
        <v>29</v>
      </c>
      <c r="E141" s="4">
        <v>4100</v>
      </c>
      <c r="F141" s="4">
        <v>5125</v>
      </c>
      <c r="G141" s="35">
        <f t="shared" si="2"/>
        <v>8.3187422526923989</v>
      </c>
      <c r="H141" s="2" t="s">
        <v>54</v>
      </c>
      <c r="I141" s="3">
        <v>70</v>
      </c>
      <c r="J141" s="6" t="s">
        <v>8</v>
      </c>
      <c r="K141" s="6" t="s">
        <v>55</v>
      </c>
      <c r="L141" s="6" t="s">
        <v>33</v>
      </c>
      <c r="M141" s="31">
        <v>40</v>
      </c>
      <c r="N141" s="6" t="s">
        <v>10</v>
      </c>
      <c r="S141" s="11" t="s">
        <v>42</v>
      </c>
      <c r="V141" s="11" t="s">
        <v>42</v>
      </c>
      <c r="AI141" s="11" t="s">
        <v>42</v>
      </c>
      <c r="BE141" s="3" t="s">
        <v>31</v>
      </c>
    </row>
    <row r="142" spans="2:58" ht="25" customHeight="1" x14ac:dyDescent="0.2">
      <c r="B142" s="1">
        <v>138</v>
      </c>
      <c r="C142" s="32">
        <v>44688</v>
      </c>
      <c r="D142" s="1">
        <v>34</v>
      </c>
      <c r="E142" s="4">
        <v>4800</v>
      </c>
      <c r="F142" s="4">
        <v>6000</v>
      </c>
      <c r="G142" s="35">
        <f t="shared" si="2"/>
        <v>8.4763711968959825</v>
      </c>
      <c r="H142" s="2" t="s">
        <v>95</v>
      </c>
      <c r="I142" s="3">
        <v>60</v>
      </c>
      <c r="J142" s="6" t="s">
        <v>8</v>
      </c>
      <c r="K142" s="6" t="s">
        <v>9</v>
      </c>
      <c r="L142" s="6" t="s">
        <v>13</v>
      </c>
      <c r="M142" s="31">
        <v>37</v>
      </c>
      <c r="N142" s="6" t="s">
        <v>10</v>
      </c>
      <c r="R142" s="11" t="s">
        <v>42</v>
      </c>
      <c r="AI142" s="11" t="s">
        <v>42</v>
      </c>
      <c r="BE142" s="3" t="s">
        <v>31</v>
      </c>
    </row>
    <row r="143" spans="2:58" ht="25" customHeight="1" x14ac:dyDescent="0.2">
      <c r="B143" s="1">
        <v>139</v>
      </c>
      <c r="C143" s="32">
        <v>44688</v>
      </c>
      <c r="D143" s="1">
        <v>35</v>
      </c>
      <c r="E143" s="4">
        <v>7800</v>
      </c>
      <c r="F143" s="4">
        <v>9750</v>
      </c>
      <c r="G143" s="35">
        <f t="shared" si="2"/>
        <v>8.9618790126776826</v>
      </c>
      <c r="H143" s="2" t="s">
        <v>86</v>
      </c>
      <c r="I143" s="3">
        <v>60</v>
      </c>
      <c r="J143" s="6" t="s">
        <v>8</v>
      </c>
      <c r="K143" s="6" t="s">
        <v>9</v>
      </c>
      <c r="L143" s="6" t="s">
        <v>25</v>
      </c>
      <c r="M143" s="31">
        <v>36</v>
      </c>
      <c r="N143" s="6" t="s">
        <v>10</v>
      </c>
      <c r="R143" s="11" t="s">
        <v>42</v>
      </c>
      <c r="X143" s="11" t="s">
        <v>42</v>
      </c>
      <c r="AI143" s="11" t="s">
        <v>42</v>
      </c>
      <c r="BE143" s="3" t="s">
        <v>32</v>
      </c>
    </row>
    <row r="144" spans="2:58" ht="25" customHeight="1" x14ac:dyDescent="0.2">
      <c r="B144" s="1">
        <v>140</v>
      </c>
      <c r="C144" s="32">
        <v>44688</v>
      </c>
      <c r="D144" s="1">
        <v>36</v>
      </c>
      <c r="E144" s="4">
        <v>4600</v>
      </c>
      <c r="F144" s="4">
        <v>5750</v>
      </c>
      <c r="G144" s="35">
        <f t="shared" si="2"/>
        <v>8.4338115824771869</v>
      </c>
      <c r="H144" s="2" t="s">
        <v>45</v>
      </c>
      <c r="I144" s="3">
        <v>50</v>
      </c>
      <c r="J144" s="6" t="s">
        <v>44</v>
      </c>
      <c r="K144" s="6" t="s">
        <v>9</v>
      </c>
      <c r="L144" s="6" t="s">
        <v>25</v>
      </c>
      <c r="M144" s="31">
        <v>34</v>
      </c>
      <c r="N144" s="6" t="s">
        <v>10</v>
      </c>
      <c r="R144" s="11" t="s">
        <v>42</v>
      </c>
      <c r="X144" s="11" t="s">
        <v>42</v>
      </c>
      <c r="Y144" s="11" t="s">
        <v>42</v>
      </c>
      <c r="Z144" s="11"/>
      <c r="AI144" s="11" t="s">
        <v>42</v>
      </c>
      <c r="AX144" s="3" t="s">
        <v>96</v>
      </c>
      <c r="BE144" s="3" t="s">
        <v>31</v>
      </c>
    </row>
    <row r="145" spans="2:57" ht="25" customHeight="1" x14ac:dyDescent="0.2">
      <c r="B145" s="1">
        <v>141</v>
      </c>
      <c r="C145" s="32">
        <v>44688</v>
      </c>
      <c r="D145" s="1">
        <v>37</v>
      </c>
      <c r="E145" s="4">
        <v>2200</v>
      </c>
      <c r="F145" s="4">
        <v>2750</v>
      </c>
      <c r="G145" s="35">
        <f t="shared" si="2"/>
        <v>7.696212639346407</v>
      </c>
      <c r="H145" s="2" t="s">
        <v>16</v>
      </c>
      <c r="I145" s="3">
        <v>40</v>
      </c>
      <c r="J145" s="6" t="s">
        <v>44</v>
      </c>
      <c r="K145" s="6" t="s">
        <v>9</v>
      </c>
      <c r="L145" s="6" t="s">
        <v>25</v>
      </c>
      <c r="M145" s="31">
        <v>35</v>
      </c>
      <c r="N145" s="6" t="s">
        <v>10</v>
      </c>
      <c r="R145" s="11" t="s">
        <v>42</v>
      </c>
      <c r="X145" s="11" t="s">
        <v>42</v>
      </c>
      <c r="Y145" s="11" t="s">
        <v>42</v>
      </c>
      <c r="Z145" s="11"/>
      <c r="BE145" s="3" t="s">
        <v>31</v>
      </c>
    </row>
    <row r="146" spans="2:57" ht="25" customHeight="1" x14ac:dyDescent="0.2">
      <c r="B146" s="1">
        <v>142</v>
      </c>
      <c r="C146" s="32">
        <v>44688</v>
      </c>
      <c r="D146" s="1">
        <v>39</v>
      </c>
      <c r="E146" s="4">
        <v>1400</v>
      </c>
      <c r="F146" s="4">
        <v>1750</v>
      </c>
      <c r="G146" s="35">
        <f t="shared" si="2"/>
        <v>7.2442275156033498</v>
      </c>
      <c r="H146" s="2" t="s">
        <v>40</v>
      </c>
      <c r="I146" s="3">
        <v>60</v>
      </c>
      <c r="J146" s="6" t="s">
        <v>8</v>
      </c>
      <c r="K146" s="6" t="s">
        <v>9</v>
      </c>
      <c r="L146" s="6" t="s">
        <v>25</v>
      </c>
      <c r="M146" s="31">
        <v>35</v>
      </c>
      <c r="N146" s="6" t="s">
        <v>10</v>
      </c>
      <c r="R146" s="11" t="s">
        <v>42</v>
      </c>
      <c r="AS146" s="11" t="s">
        <v>42</v>
      </c>
      <c r="BE146" s="3" t="s">
        <v>31</v>
      </c>
    </row>
    <row r="147" spans="2:57" ht="25" customHeight="1" x14ac:dyDescent="0.2">
      <c r="B147" s="1">
        <v>143</v>
      </c>
      <c r="C147" s="32">
        <v>44688</v>
      </c>
      <c r="D147" s="1">
        <v>40</v>
      </c>
      <c r="E147" s="4">
        <v>2000</v>
      </c>
      <c r="F147" s="4">
        <v>2500</v>
      </c>
      <c r="G147" s="35">
        <f t="shared" si="2"/>
        <v>7.6009024595420822</v>
      </c>
      <c r="H147" s="2" t="s">
        <v>40</v>
      </c>
      <c r="I147" s="3">
        <v>70</v>
      </c>
      <c r="J147" s="6" t="s">
        <v>8</v>
      </c>
      <c r="K147" s="6" t="s">
        <v>9</v>
      </c>
      <c r="L147" s="6" t="s">
        <v>25</v>
      </c>
      <c r="M147" s="31">
        <v>35</v>
      </c>
      <c r="N147" s="6" t="s">
        <v>10</v>
      </c>
      <c r="S147" s="11" t="s">
        <v>42</v>
      </c>
      <c r="V147" s="11" t="s">
        <v>42</v>
      </c>
      <c r="AS147" s="11" t="s">
        <v>42</v>
      </c>
      <c r="BE147" s="3" t="s">
        <v>31</v>
      </c>
    </row>
    <row r="148" spans="2:57" ht="25" customHeight="1" x14ac:dyDescent="0.2">
      <c r="B148" s="1">
        <v>144</v>
      </c>
      <c r="C148" s="32">
        <v>44688</v>
      </c>
      <c r="D148" s="1">
        <v>41</v>
      </c>
      <c r="E148" s="4">
        <v>4000</v>
      </c>
      <c r="F148" s="4">
        <v>5000</v>
      </c>
      <c r="G148" s="35">
        <f t="shared" si="2"/>
        <v>8.2940496401020276</v>
      </c>
      <c r="H148" s="2" t="s">
        <v>40</v>
      </c>
      <c r="I148" s="3">
        <v>70</v>
      </c>
      <c r="J148" s="6" t="s">
        <v>8</v>
      </c>
      <c r="K148" s="6" t="s">
        <v>9</v>
      </c>
      <c r="L148" s="6" t="s">
        <v>33</v>
      </c>
      <c r="M148" s="31">
        <v>43</v>
      </c>
      <c r="N148" s="6" t="s">
        <v>8</v>
      </c>
      <c r="S148" s="11" t="s">
        <v>42</v>
      </c>
      <c r="V148" s="11" t="s">
        <v>42</v>
      </c>
      <c r="AA148" s="11" t="s">
        <v>42</v>
      </c>
      <c r="AH148" s="11" t="s">
        <v>42</v>
      </c>
      <c r="AS148" s="11" t="s">
        <v>42</v>
      </c>
      <c r="BE148" s="3" t="s">
        <v>31</v>
      </c>
    </row>
    <row r="149" spans="2:57" ht="25" customHeight="1" x14ac:dyDescent="0.2">
      <c r="B149" s="1">
        <v>145</v>
      </c>
      <c r="C149" s="32">
        <v>44688</v>
      </c>
      <c r="D149" s="1">
        <v>42</v>
      </c>
      <c r="E149" s="4">
        <v>3200</v>
      </c>
      <c r="F149" s="4">
        <v>4000</v>
      </c>
      <c r="G149" s="35">
        <f t="shared" si="2"/>
        <v>8.0709060887878188</v>
      </c>
      <c r="H149" s="2" t="s">
        <v>50</v>
      </c>
      <c r="I149" s="3">
        <v>60</v>
      </c>
      <c r="J149" s="6" t="s">
        <v>97</v>
      </c>
      <c r="K149" s="6" t="s">
        <v>9</v>
      </c>
      <c r="L149" s="6" t="s">
        <v>13</v>
      </c>
      <c r="M149" s="31">
        <v>41</v>
      </c>
      <c r="N149" s="6" t="s">
        <v>10</v>
      </c>
      <c r="R149" s="11" t="s">
        <v>42</v>
      </c>
      <c r="T149" s="11" t="s">
        <v>42</v>
      </c>
      <c r="U149" s="11"/>
      <c r="AH149" s="11" t="s">
        <v>42</v>
      </c>
      <c r="AI149" s="11" t="s">
        <v>42</v>
      </c>
      <c r="BE149" s="3" t="s">
        <v>31</v>
      </c>
    </row>
    <row r="150" spans="2:57" ht="25" customHeight="1" x14ac:dyDescent="0.2">
      <c r="B150" s="1">
        <v>146</v>
      </c>
      <c r="C150" s="32">
        <v>44688</v>
      </c>
      <c r="D150" s="1">
        <v>43</v>
      </c>
      <c r="E150" s="4">
        <v>3600</v>
      </c>
      <c r="F150" s="4">
        <v>4500</v>
      </c>
      <c r="G150" s="35">
        <f t="shared" si="2"/>
        <v>8.1886891244442008</v>
      </c>
      <c r="H150" s="2" t="s">
        <v>50</v>
      </c>
      <c r="I150" s="3">
        <v>60</v>
      </c>
      <c r="J150" s="6" t="s">
        <v>8</v>
      </c>
      <c r="K150" s="6" t="s">
        <v>9</v>
      </c>
      <c r="L150" s="6" t="s">
        <v>13</v>
      </c>
      <c r="M150" s="31">
        <v>40</v>
      </c>
      <c r="N150" s="6" t="s">
        <v>10</v>
      </c>
      <c r="R150" s="11" t="s">
        <v>42</v>
      </c>
      <c r="AH150" s="11" t="s">
        <v>42</v>
      </c>
      <c r="AI150" s="11" t="s">
        <v>42</v>
      </c>
      <c r="AY150" s="3" t="s">
        <v>167</v>
      </c>
      <c r="BE150" s="3" t="s">
        <v>31</v>
      </c>
    </row>
    <row r="151" spans="2:57" ht="25" customHeight="1" x14ac:dyDescent="0.2">
      <c r="B151" s="1">
        <v>147</v>
      </c>
      <c r="C151" s="32">
        <v>44688</v>
      </c>
      <c r="D151" s="1">
        <v>48</v>
      </c>
      <c r="E151" s="4">
        <v>12000</v>
      </c>
      <c r="F151" s="4">
        <v>15000</v>
      </c>
      <c r="G151" s="35">
        <f t="shared" si="2"/>
        <v>9.3926619287701367</v>
      </c>
      <c r="H151" s="2" t="s">
        <v>16</v>
      </c>
      <c r="I151" s="3">
        <v>40</v>
      </c>
      <c r="J151" s="6" t="s">
        <v>8</v>
      </c>
      <c r="K151" s="6" t="s">
        <v>9</v>
      </c>
      <c r="L151" s="6" t="s">
        <v>25</v>
      </c>
      <c r="M151" s="31">
        <v>38</v>
      </c>
      <c r="N151" s="6" t="s">
        <v>10</v>
      </c>
      <c r="R151" s="11" t="s">
        <v>42</v>
      </c>
      <c r="AI151" s="11" t="s">
        <v>42</v>
      </c>
      <c r="BE151" s="3" t="s">
        <v>32</v>
      </c>
    </row>
    <row r="152" spans="2:57" ht="25" customHeight="1" x14ac:dyDescent="0.2">
      <c r="B152" s="1">
        <v>148</v>
      </c>
      <c r="C152" s="32">
        <v>44688</v>
      </c>
      <c r="D152" s="1">
        <v>49</v>
      </c>
      <c r="E152" s="4">
        <v>9000</v>
      </c>
      <c r="F152" s="4">
        <v>11250</v>
      </c>
      <c r="G152" s="35">
        <f t="shared" si="2"/>
        <v>9.1049798563183568</v>
      </c>
      <c r="H152" s="2" t="s">
        <v>34</v>
      </c>
      <c r="I152" s="3">
        <v>60</v>
      </c>
      <c r="J152" s="6" t="s">
        <v>8</v>
      </c>
      <c r="K152" s="6" t="s">
        <v>9</v>
      </c>
      <c r="L152" s="6" t="s">
        <v>13</v>
      </c>
      <c r="M152" s="31">
        <v>37</v>
      </c>
      <c r="N152" s="6" t="s">
        <v>10</v>
      </c>
      <c r="S152" s="11" t="s">
        <v>42</v>
      </c>
      <c r="V152" s="11" t="s">
        <v>42</v>
      </c>
      <c r="AA152" s="11" t="s">
        <v>42</v>
      </c>
      <c r="AH152" s="11" t="s">
        <v>42</v>
      </c>
      <c r="BE152" s="3" t="s">
        <v>32</v>
      </c>
    </row>
    <row r="153" spans="2:57" ht="25" customHeight="1" x14ac:dyDescent="0.2">
      <c r="B153" s="1">
        <v>149</v>
      </c>
      <c r="C153" s="32">
        <v>44688</v>
      </c>
      <c r="D153" s="1">
        <v>50</v>
      </c>
      <c r="E153" s="4">
        <v>5600</v>
      </c>
      <c r="F153" s="4">
        <v>7000</v>
      </c>
      <c r="G153" s="35">
        <f t="shared" si="2"/>
        <v>8.6305218767232414</v>
      </c>
      <c r="H153" s="2" t="s">
        <v>45</v>
      </c>
      <c r="I153" s="3">
        <v>60</v>
      </c>
      <c r="J153" s="6" t="s">
        <v>8</v>
      </c>
      <c r="K153" s="6" t="s">
        <v>9</v>
      </c>
      <c r="L153" s="6" t="s">
        <v>13</v>
      </c>
      <c r="M153" s="31">
        <v>42</v>
      </c>
      <c r="N153" s="6" t="s">
        <v>10</v>
      </c>
      <c r="P153" s="11" t="s">
        <v>42</v>
      </c>
      <c r="Q153" s="11"/>
      <c r="S153" s="11" t="s">
        <v>42</v>
      </c>
      <c r="AA153" s="11" t="s">
        <v>42</v>
      </c>
      <c r="AH153" s="11" t="s">
        <v>42</v>
      </c>
      <c r="BE153" s="3" t="s">
        <v>32</v>
      </c>
    </row>
    <row r="154" spans="2:57" ht="25" customHeight="1" x14ac:dyDescent="0.2">
      <c r="B154" s="1">
        <v>150</v>
      </c>
      <c r="C154" s="32">
        <v>44688</v>
      </c>
      <c r="D154" s="1">
        <v>51</v>
      </c>
      <c r="E154" s="4">
        <v>7000</v>
      </c>
      <c r="F154" s="4">
        <v>8750</v>
      </c>
      <c r="G154" s="35">
        <f t="shared" si="2"/>
        <v>8.8536654280374503</v>
      </c>
      <c r="H154" s="2" t="s">
        <v>50</v>
      </c>
      <c r="I154" s="3">
        <v>70</v>
      </c>
      <c r="J154" s="6" t="s">
        <v>8</v>
      </c>
      <c r="K154" s="6" t="s">
        <v>9</v>
      </c>
      <c r="L154" s="6" t="s">
        <v>13</v>
      </c>
      <c r="M154" s="31">
        <v>40</v>
      </c>
      <c r="N154" s="6" t="s">
        <v>8</v>
      </c>
      <c r="R154" s="11" t="s">
        <v>42</v>
      </c>
      <c r="AH154" s="11" t="s">
        <v>42</v>
      </c>
      <c r="AI154" s="11" t="s">
        <v>42</v>
      </c>
      <c r="BA154" s="11" t="s">
        <v>42</v>
      </c>
      <c r="BE154" s="3" t="s">
        <v>31</v>
      </c>
    </row>
    <row r="155" spans="2:57" ht="25" customHeight="1" x14ac:dyDescent="0.2">
      <c r="B155" s="1">
        <v>151</v>
      </c>
      <c r="C155" s="32">
        <v>44688</v>
      </c>
      <c r="D155" s="1">
        <v>52</v>
      </c>
      <c r="E155" s="4">
        <v>4700</v>
      </c>
      <c r="F155" s="4">
        <v>5875</v>
      </c>
      <c r="G155" s="35">
        <f t="shared" si="2"/>
        <v>8.4553177876981493</v>
      </c>
      <c r="H155" s="2" t="s">
        <v>50</v>
      </c>
      <c r="I155" s="3">
        <v>60</v>
      </c>
      <c r="J155" s="6" t="s">
        <v>8</v>
      </c>
      <c r="K155" s="6" t="s">
        <v>9</v>
      </c>
      <c r="L155" s="6" t="s">
        <v>13</v>
      </c>
      <c r="M155" s="31">
        <v>40</v>
      </c>
      <c r="N155" s="6" t="s">
        <v>10</v>
      </c>
      <c r="R155" s="11" t="s">
        <v>42</v>
      </c>
      <c r="AH155" s="11" t="s">
        <v>42</v>
      </c>
      <c r="AI155" s="11" t="s">
        <v>42</v>
      </c>
      <c r="BE155" s="3" t="s">
        <v>31</v>
      </c>
    </row>
    <row r="156" spans="2:57" ht="25" customHeight="1" x14ac:dyDescent="0.2">
      <c r="B156" s="1">
        <v>152</v>
      </c>
      <c r="C156" s="32">
        <v>44688</v>
      </c>
      <c r="D156" s="1">
        <v>83</v>
      </c>
      <c r="E156" s="4">
        <v>6000</v>
      </c>
      <c r="F156" s="4">
        <v>7500</v>
      </c>
      <c r="G156" s="35">
        <f t="shared" si="2"/>
        <v>8.6995147482101913</v>
      </c>
      <c r="H156" s="2" t="s">
        <v>34</v>
      </c>
      <c r="I156" s="3">
        <v>80</v>
      </c>
      <c r="J156" s="6" t="s">
        <v>98</v>
      </c>
      <c r="K156" s="6" t="s">
        <v>17</v>
      </c>
      <c r="L156" s="6" t="s">
        <v>25</v>
      </c>
      <c r="M156" s="31">
        <v>27</v>
      </c>
      <c r="N156" s="6" t="s">
        <v>10</v>
      </c>
      <c r="S156" s="11" t="s">
        <v>42</v>
      </c>
      <c r="Y156" s="11"/>
      <c r="Z156" s="11"/>
      <c r="AM156" s="11" t="s">
        <v>42</v>
      </c>
      <c r="AN156" s="11"/>
      <c r="AO156" s="11" t="s">
        <v>42</v>
      </c>
      <c r="AP156" s="11"/>
      <c r="BE156" s="3" t="s">
        <v>32</v>
      </c>
    </row>
    <row r="157" spans="2:57" ht="25" customHeight="1" x14ac:dyDescent="0.2">
      <c r="B157" s="1">
        <v>153</v>
      </c>
      <c r="C157" s="32">
        <v>44688</v>
      </c>
      <c r="D157" s="1">
        <v>104</v>
      </c>
      <c r="E157" s="4">
        <v>4800</v>
      </c>
      <c r="F157" s="4">
        <v>6000</v>
      </c>
      <c r="G157" s="35">
        <f t="shared" si="2"/>
        <v>8.4763711968959825</v>
      </c>
      <c r="H157" s="2" t="s">
        <v>7</v>
      </c>
      <c r="I157" s="3">
        <v>50</v>
      </c>
      <c r="J157" s="6" t="s">
        <v>8</v>
      </c>
      <c r="K157" s="6" t="s">
        <v>9</v>
      </c>
      <c r="L157" s="6" t="s">
        <v>224</v>
      </c>
      <c r="M157" s="31">
        <v>37</v>
      </c>
      <c r="N157" s="6" t="s">
        <v>10</v>
      </c>
      <c r="P157" s="11" t="s">
        <v>42</v>
      </c>
      <c r="Q157" s="11"/>
      <c r="R157" s="11" t="s">
        <v>42</v>
      </c>
      <c r="BE157" s="3" t="s">
        <v>36</v>
      </c>
    </row>
    <row r="158" spans="2:57" ht="25" customHeight="1" x14ac:dyDescent="0.2">
      <c r="B158" s="1">
        <v>154</v>
      </c>
      <c r="C158" s="32">
        <v>44688</v>
      </c>
      <c r="D158" s="1">
        <v>105</v>
      </c>
      <c r="E158" s="4">
        <v>2800</v>
      </c>
      <c r="F158" s="4">
        <v>3500</v>
      </c>
      <c r="G158" s="35">
        <f t="shared" si="2"/>
        <v>7.9373746961632952</v>
      </c>
      <c r="H158" s="2" t="s">
        <v>7</v>
      </c>
      <c r="I158" s="3">
        <v>40</v>
      </c>
      <c r="J158" s="6" t="s">
        <v>97</v>
      </c>
      <c r="K158" s="6" t="s">
        <v>9</v>
      </c>
      <c r="L158" s="6" t="s">
        <v>25</v>
      </c>
      <c r="M158" s="31">
        <v>32</v>
      </c>
      <c r="N158" s="6" t="s">
        <v>10</v>
      </c>
      <c r="P158" s="11" t="s">
        <v>42</v>
      </c>
      <c r="Q158" s="11"/>
      <c r="S158" s="11" t="s">
        <v>42</v>
      </c>
      <c r="BE158" s="3" t="s">
        <v>31</v>
      </c>
    </row>
    <row r="159" spans="2:57" ht="25" customHeight="1" x14ac:dyDescent="0.2">
      <c r="B159" s="1">
        <v>155</v>
      </c>
      <c r="C159" s="32">
        <v>44688</v>
      </c>
      <c r="D159" s="1">
        <v>106</v>
      </c>
      <c r="E159" s="4">
        <v>54000</v>
      </c>
      <c r="F159" s="4">
        <v>67500</v>
      </c>
      <c r="G159" s="35">
        <f t="shared" si="2"/>
        <v>10.896739325546411</v>
      </c>
      <c r="H159" s="2" t="s">
        <v>7</v>
      </c>
      <c r="I159" s="3">
        <v>40</v>
      </c>
      <c r="J159" s="6" t="s">
        <v>8</v>
      </c>
      <c r="K159" s="6" t="s">
        <v>9</v>
      </c>
      <c r="L159" s="6" t="s">
        <v>135</v>
      </c>
      <c r="M159" s="31">
        <v>29.5</v>
      </c>
      <c r="N159" s="6" t="s">
        <v>10</v>
      </c>
      <c r="R159" s="11" t="s">
        <v>42</v>
      </c>
      <c r="AJ159" s="11" t="s">
        <v>42</v>
      </c>
      <c r="AZ159" s="11" t="s">
        <v>42</v>
      </c>
      <c r="BE159" s="3" t="s">
        <v>39</v>
      </c>
    </row>
    <row r="160" spans="2:57" ht="25" customHeight="1" x14ac:dyDescent="0.2">
      <c r="B160" s="1">
        <v>156</v>
      </c>
      <c r="C160" s="32">
        <v>44688</v>
      </c>
      <c r="D160" s="1">
        <v>107</v>
      </c>
      <c r="E160" s="4">
        <v>9000</v>
      </c>
      <c r="F160" s="4">
        <v>11250</v>
      </c>
      <c r="G160" s="35">
        <f t="shared" si="2"/>
        <v>9.1049798563183568</v>
      </c>
      <c r="H160" s="2" t="s">
        <v>7</v>
      </c>
      <c r="I160" s="3">
        <v>60</v>
      </c>
      <c r="J160" s="6" t="s">
        <v>44</v>
      </c>
      <c r="K160" s="6" t="s">
        <v>9</v>
      </c>
      <c r="L160" s="6" t="s">
        <v>13</v>
      </c>
      <c r="M160" s="31">
        <v>36</v>
      </c>
      <c r="N160" s="6" t="s">
        <v>10</v>
      </c>
      <c r="S160" s="11" t="s">
        <v>42</v>
      </c>
      <c r="W160" s="11" t="s">
        <v>42</v>
      </c>
      <c r="BE160" s="3" t="s">
        <v>32</v>
      </c>
    </row>
    <row r="161" spans="2:58" ht="25" customHeight="1" x14ac:dyDescent="0.2">
      <c r="B161" s="1">
        <v>157</v>
      </c>
      <c r="C161" s="32">
        <v>44688</v>
      </c>
      <c r="D161" s="1">
        <v>108</v>
      </c>
      <c r="E161" s="4">
        <v>7500</v>
      </c>
      <c r="F161" s="4">
        <v>9375</v>
      </c>
      <c r="G161" s="35">
        <f t="shared" si="2"/>
        <v>8.9226582995244019</v>
      </c>
      <c r="H161" s="2" t="s">
        <v>7</v>
      </c>
      <c r="I161" s="3">
        <v>70</v>
      </c>
      <c r="J161" s="6" t="s">
        <v>44</v>
      </c>
      <c r="K161" s="6" t="s">
        <v>9</v>
      </c>
      <c r="L161" s="6" t="s">
        <v>33</v>
      </c>
      <c r="M161" s="31">
        <v>36</v>
      </c>
      <c r="N161" s="6" t="s">
        <v>10</v>
      </c>
      <c r="S161" s="11" t="s">
        <v>42</v>
      </c>
      <c r="W161" s="11" t="s">
        <v>42</v>
      </c>
      <c r="BE161" s="3" t="s">
        <v>31</v>
      </c>
    </row>
    <row r="162" spans="2:58" ht="25" customHeight="1" x14ac:dyDescent="0.2">
      <c r="B162" s="1">
        <v>158</v>
      </c>
      <c r="C162" s="32">
        <v>44688</v>
      </c>
      <c r="D162" s="1">
        <v>109</v>
      </c>
      <c r="E162" s="4">
        <v>28000</v>
      </c>
      <c r="F162" s="4">
        <v>35000</v>
      </c>
      <c r="G162" s="35">
        <f t="shared" si="2"/>
        <v>10.239959789157341</v>
      </c>
      <c r="H162" s="2" t="s">
        <v>7</v>
      </c>
      <c r="I162" s="3">
        <v>60</v>
      </c>
      <c r="J162" s="6" t="s">
        <v>44</v>
      </c>
      <c r="K162" s="6" t="s">
        <v>9</v>
      </c>
      <c r="L162" s="6" t="s">
        <v>345</v>
      </c>
      <c r="M162" s="31">
        <v>36</v>
      </c>
      <c r="N162" s="6" t="s">
        <v>44</v>
      </c>
      <c r="S162" s="11" t="s">
        <v>42</v>
      </c>
      <c r="W162" s="11" t="s">
        <v>42</v>
      </c>
      <c r="BE162" s="3" t="s">
        <v>32</v>
      </c>
    </row>
    <row r="163" spans="2:58" ht="25" customHeight="1" x14ac:dyDescent="0.2">
      <c r="B163" s="1">
        <v>159</v>
      </c>
      <c r="C163" s="32">
        <v>44688</v>
      </c>
      <c r="D163" s="1">
        <v>113</v>
      </c>
      <c r="E163" s="4">
        <v>34000</v>
      </c>
      <c r="F163" s="4">
        <v>42500</v>
      </c>
      <c r="G163" s="35">
        <f t="shared" si="2"/>
        <v>10.434115803598299</v>
      </c>
      <c r="H163" s="2" t="s">
        <v>7</v>
      </c>
      <c r="I163" s="3">
        <v>70</v>
      </c>
      <c r="J163" s="6" t="s">
        <v>8</v>
      </c>
      <c r="K163" s="6" t="s">
        <v>9</v>
      </c>
      <c r="L163" s="6" t="s">
        <v>13</v>
      </c>
      <c r="M163" s="31">
        <v>41</v>
      </c>
      <c r="N163" s="6" t="s">
        <v>8</v>
      </c>
      <c r="S163" s="11" t="s">
        <v>42</v>
      </c>
      <c r="V163" s="11" t="s">
        <v>42</v>
      </c>
      <c r="AA163" s="11" t="s">
        <v>42</v>
      </c>
      <c r="AH163" s="11" t="s">
        <v>42</v>
      </c>
      <c r="BE163" s="3" t="s">
        <v>32</v>
      </c>
    </row>
    <row r="164" spans="2:58" ht="25" customHeight="1" x14ac:dyDescent="0.2">
      <c r="B164" s="1">
        <v>160</v>
      </c>
      <c r="C164" s="32">
        <v>44688</v>
      </c>
      <c r="D164" s="1">
        <v>141</v>
      </c>
      <c r="E164" s="4">
        <v>28000</v>
      </c>
      <c r="F164" s="4">
        <v>35000</v>
      </c>
      <c r="G164" s="35">
        <f t="shared" si="2"/>
        <v>10.239959789157341</v>
      </c>
      <c r="H164" s="2" t="s">
        <v>7</v>
      </c>
      <c r="I164" s="3">
        <v>40</v>
      </c>
      <c r="J164" s="6" t="s">
        <v>44</v>
      </c>
      <c r="K164" s="6" t="s">
        <v>9</v>
      </c>
      <c r="L164" s="6" t="s">
        <v>37</v>
      </c>
      <c r="M164" s="31">
        <v>36</v>
      </c>
      <c r="N164" s="6" t="s">
        <v>10</v>
      </c>
      <c r="R164" s="11" t="s">
        <v>42</v>
      </c>
      <c r="AI164" s="11" t="s">
        <v>42</v>
      </c>
      <c r="AZ164" s="11" t="s">
        <v>42</v>
      </c>
      <c r="BE164" s="3" t="s">
        <v>36</v>
      </c>
    </row>
    <row r="165" spans="2:58" ht="25" customHeight="1" x14ac:dyDescent="0.2">
      <c r="B165" s="1">
        <v>161</v>
      </c>
      <c r="C165" s="32">
        <v>44688</v>
      </c>
      <c r="D165" s="1">
        <v>146</v>
      </c>
      <c r="E165" s="4">
        <v>70000</v>
      </c>
      <c r="F165" s="4">
        <v>87500</v>
      </c>
      <c r="G165" s="35">
        <f t="shared" si="2"/>
        <v>11.156250521031495</v>
      </c>
      <c r="H165" s="2" t="s">
        <v>7</v>
      </c>
      <c r="I165" s="3">
        <v>60</v>
      </c>
      <c r="J165" s="6" t="s">
        <v>44</v>
      </c>
      <c r="K165" s="6" t="s">
        <v>9</v>
      </c>
      <c r="L165" s="6" t="s">
        <v>68</v>
      </c>
      <c r="M165" s="31">
        <v>38</v>
      </c>
      <c r="N165" s="6" t="s">
        <v>44</v>
      </c>
      <c r="S165" s="11" t="s">
        <v>42</v>
      </c>
      <c r="V165" s="11" t="s">
        <v>42</v>
      </c>
      <c r="AC165" s="11" t="s">
        <v>42</v>
      </c>
      <c r="AH165" s="11" t="s">
        <v>42</v>
      </c>
      <c r="BE165" s="3" t="s">
        <v>32</v>
      </c>
    </row>
    <row r="166" spans="2:58" ht="25" customHeight="1" x14ac:dyDescent="0.2">
      <c r="B166" s="1">
        <v>162</v>
      </c>
      <c r="C166" s="32">
        <v>44688</v>
      </c>
      <c r="D166" s="1">
        <v>147</v>
      </c>
      <c r="E166" s="4">
        <v>70000</v>
      </c>
      <c r="F166" s="4">
        <v>87500</v>
      </c>
      <c r="G166" s="35">
        <f t="shared" si="2"/>
        <v>11.156250521031495</v>
      </c>
      <c r="H166" s="2" t="s">
        <v>7</v>
      </c>
      <c r="I166" s="3">
        <v>50</v>
      </c>
      <c r="J166" s="6" t="s">
        <v>8</v>
      </c>
      <c r="K166" s="6" t="s">
        <v>9</v>
      </c>
      <c r="L166" s="6" t="s">
        <v>13</v>
      </c>
      <c r="M166" s="31">
        <v>38</v>
      </c>
      <c r="N166" s="6" t="s">
        <v>8</v>
      </c>
      <c r="S166" s="11" t="s">
        <v>42</v>
      </c>
      <c r="V166" s="11" t="s">
        <v>42</v>
      </c>
      <c r="AC166" s="11" t="s">
        <v>42</v>
      </c>
      <c r="AH166" s="11" t="s">
        <v>42</v>
      </c>
      <c r="AI166" s="11"/>
      <c r="BE166" s="3" t="s">
        <v>36</v>
      </c>
    </row>
    <row r="167" spans="2:58" ht="25" customHeight="1" x14ac:dyDescent="0.2">
      <c r="B167" s="1">
        <v>163</v>
      </c>
      <c r="C167" s="32">
        <v>44688</v>
      </c>
      <c r="D167" s="1">
        <v>149</v>
      </c>
      <c r="E167" s="4">
        <v>22000</v>
      </c>
      <c r="F167" s="4">
        <v>27500</v>
      </c>
      <c r="G167" s="35">
        <f t="shared" si="2"/>
        <v>9.9987977323404529</v>
      </c>
      <c r="H167" s="2" t="s">
        <v>7</v>
      </c>
      <c r="I167" s="3">
        <v>60</v>
      </c>
      <c r="J167" s="6" t="s">
        <v>8</v>
      </c>
      <c r="K167" s="6" t="s">
        <v>9</v>
      </c>
      <c r="L167" s="6" t="s">
        <v>37</v>
      </c>
      <c r="M167" s="31">
        <v>39</v>
      </c>
      <c r="N167" s="6" t="s">
        <v>8</v>
      </c>
      <c r="S167" s="11" t="s">
        <v>42</v>
      </c>
      <c r="V167" s="11" t="s">
        <v>42</v>
      </c>
      <c r="AC167" s="11" t="s">
        <v>42</v>
      </c>
      <c r="AH167" s="11" t="s">
        <v>42</v>
      </c>
      <c r="AZ167" s="11" t="s">
        <v>42</v>
      </c>
      <c r="BE167" s="3" t="s">
        <v>31</v>
      </c>
    </row>
    <row r="168" spans="2:58" ht="25" customHeight="1" x14ac:dyDescent="0.2">
      <c r="B168" s="1">
        <v>164</v>
      </c>
      <c r="C168" s="32">
        <v>44688</v>
      </c>
      <c r="D168" s="1">
        <v>151</v>
      </c>
      <c r="E168" s="4">
        <v>16000</v>
      </c>
      <c r="F168" s="4">
        <v>20000</v>
      </c>
      <c r="G168" s="35">
        <f t="shared" si="2"/>
        <v>9.6803440012219184</v>
      </c>
      <c r="H168" s="2" t="s">
        <v>7</v>
      </c>
      <c r="I168" s="3">
        <v>80</v>
      </c>
      <c r="J168" s="6" t="s">
        <v>8</v>
      </c>
      <c r="K168" s="6" t="s">
        <v>9</v>
      </c>
      <c r="L168" s="6" t="s">
        <v>13</v>
      </c>
      <c r="M168" s="31">
        <v>39</v>
      </c>
      <c r="N168" s="6" t="s">
        <v>8</v>
      </c>
      <c r="S168" s="11" t="s">
        <v>42</v>
      </c>
      <c r="V168" s="11" t="s">
        <v>42</v>
      </c>
      <c r="AC168" s="11" t="s">
        <v>42</v>
      </c>
      <c r="AH168" s="11" t="s">
        <v>42</v>
      </c>
      <c r="BE168" s="3" t="s">
        <v>32</v>
      </c>
    </row>
    <row r="169" spans="2:58" ht="25" customHeight="1" x14ac:dyDescent="0.2">
      <c r="B169" s="1">
        <v>165</v>
      </c>
      <c r="C169" s="32">
        <v>44688</v>
      </c>
      <c r="D169" s="1">
        <v>153</v>
      </c>
      <c r="E169" s="4">
        <v>7000</v>
      </c>
      <c r="F169" s="4">
        <v>8750</v>
      </c>
      <c r="G169" s="35">
        <f t="shared" si="2"/>
        <v>8.8536654280374503</v>
      </c>
      <c r="H169" s="2" t="s">
        <v>7</v>
      </c>
      <c r="I169" s="3">
        <v>50</v>
      </c>
      <c r="J169" s="6" t="s">
        <v>65</v>
      </c>
      <c r="K169" s="6" t="s">
        <v>9</v>
      </c>
      <c r="L169" s="6" t="s">
        <v>13</v>
      </c>
      <c r="M169" s="31">
        <v>36</v>
      </c>
      <c r="N169" s="6" t="s">
        <v>10</v>
      </c>
      <c r="S169" s="11" t="s">
        <v>42</v>
      </c>
      <c r="V169" s="11" t="s">
        <v>42</v>
      </c>
      <c r="BE169" s="3" t="s">
        <v>31</v>
      </c>
    </row>
    <row r="170" spans="2:58" ht="25" customHeight="1" x14ac:dyDescent="0.2">
      <c r="B170" s="1">
        <v>166</v>
      </c>
      <c r="C170" s="32">
        <v>44688</v>
      </c>
      <c r="D170" s="1">
        <v>158</v>
      </c>
      <c r="E170" s="4">
        <v>18000</v>
      </c>
      <c r="F170" s="4">
        <v>22500</v>
      </c>
      <c r="G170" s="35">
        <f t="shared" si="2"/>
        <v>9.7981270368783022</v>
      </c>
      <c r="H170" s="2" t="s">
        <v>7</v>
      </c>
      <c r="I170" s="3">
        <v>60</v>
      </c>
      <c r="J170" s="6" t="s">
        <v>44</v>
      </c>
      <c r="K170" s="6" t="s">
        <v>9</v>
      </c>
      <c r="L170" s="6" t="s">
        <v>13</v>
      </c>
      <c r="M170" s="31">
        <v>36</v>
      </c>
      <c r="N170" s="6" t="s">
        <v>44</v>
      </c>
      <c r="S170" s="11" t="s">
        <v>42</v>
      </c>
      <c r="W170" s="11" t="s">
        <v>42</v>
      </c>
      <c r="BE170" s="3" t="s">
        <v>31</v>
      </c>
    </row>
    <row r="171" spans="2:58" ht="25" customHeight="1" x14ac:dyDescent="0.2">
      <c r="B171" s="1">
        <v>167</v>
      </c>
      <c r="C171" s="32">
        <v>44688</v>
      </c>
      <c r="D171" s="1">
        <v>159</v>
      </c>
      <c r="E171" s="4">
        <v>12000</v>
      </c>
      <c r="F171" s="4">
        <v>15000</v>
      </c>
      <c r="G171" s="35">
        <f t="shared" si="2"/>
        <v>9.3926619287701367</v>
      </c>
      <c r="H171" s="2" t="s">
        <v>7</v>
      </c>
      <c r="I171" s="3">
        <v>80</v>
      </c>
      <c r="J171" s="6" t="s">
        <v>44</v>
      </c>
      <c r="K171" s="6" t="s">
        <v>9</v>
      </c>
      <c r="L171" s="6" t="s">
        <v>24</v>
      </c>
      <c r="M171" s="31">
        <v>36</v>
      </c>
      <c r="N171" s="6" t="s">
        <v>44</v>
      </c>
      <c r="S171" s="11" t="s">
        <v>42</v>
      </c>
      <c r="W171" s="11" t="s">
        <v>42</v>
      </c>
      <c r="BE171" s="3" t="s">
        <v>31</v>
      </c>
    </row>
    <row r="172" spans="2:58" ht="25" customHeight="1" x14ac:dyDescent="0.2">
      <c r="B172" s="1">
        <v>168</v>
      </c>
      <c r="C172" s="32">
        <v>44688</v>
      </c>
      <c r="D172" s="1">
        <v>174</v>
      </c>
      <c r="E172" s="4">
        <v>29000</v>
      </c>
      <c r="F172" s="4">
        <v>36250</v>
      </c>
      <c r="G172" s="35">
        <f t="shared" si="2"/>
        <v>10.275051108968611</v>
      </c>
      <c r="H172" s="2" t="s">
        <v>70</v>
      </c>
      <c r="I172" s="3">
        <v>40</v>
      </c>
      <c r="J172" s="6" t="s">
        <v>44</v>
      </c>
      <c r="K172" s="6" t="s">
        <v>9</v>
      </c>
      <c r="L172" s="6" t="s">
        <v>25</v>
      </c>
      <c r="M172" s="31">
        <v>33</v>
      </c>
      <c r="N172" s="6" t="s">
        <v>10</v>
      </c>
      <c r="R172" s="11" t="s">
        <v>42</v>
      </c>
      <c r="AI172" s="11" t="s">
        <v>42</v>
      </c>
      <c r="BE172" s="3" t="s">
        <v>32</v>
      </c>
    </row>
    <row r="173" spans="2:58" ht="25" customHeight="1" x14ac:dyDescent="0.2">
      <c r="B173" s="1">
        <v>169</v>
      </c>
      <c r="C173" s="32">
        <v>44688</v>
      </c>
      <c r="D173" s="1">
        <v>176</v>
      </c>
      <c r="E173" s="4">
        <v>12000</v>
      </c>
      <c r="F173" s="4">
        <v>15000</v>
      </c>
      <c r="G173" s="35">
        <f t="shared" si="2"/>
        <v>9.3926619287701367</v>
      </c>
      <c r="H173" s="2" t="s">
        <v>70</v>
      </c>
      <c r="I173" s="3">
        <v>50</v>
      </c>
      <c r="J173" s="6" t="s">
        <v>44</v>
      </c>
      <c r="K173" s="6" t="s">
        <v>17</v>
      </c>
      <c r="L173" s="6" t="s">
        <v>25</v>
      </c>
      <c r="M173" s="31">
        <v>24</v>
      </c>
      <c r="N173" s="6" t="s">
        <v>10</v>
      </c>
      <c r="P173" s="11" t="s">
        <v>42</v>
      </c>
      <c r="Q173" s="11"/>
      <c r="R173" s="11" t="s">
        <v>42</v>
      </c>
      <c r="BE173" s="3" t="s">
        <v>31</v>
      </c>
    </row>
    <row r="174" spans="2:58" ht="25" customHeight="1" x14ac:dyDescent="0.2">
      <c r="B174" s="1">
        <v>170</v>
      </c>
      <c r="C174" s="32">
        <v>44688</v>
      </c>
      <c r="D174" s="1">
        <v>178</v>
      </c>
      <c r="E174" s="4">
        <v>24000</v>
      </c>
      <c r="F174" s="4">
        <v>30000</v>
      </c>
      <c r="G174" s="35">
        <f t="shared" si="2"/>
        <v>10.085809109330082</v>
      </c>
      <c r="H174" s="2" t="s">
        <v>70</v>
      </c>
      <c r="I174" s="3">
        <v>40</v>
      </c>
      <c r="J174" s="6" t="s">
        <v>44</v>
      </c>
      <c r="K174" s="6" t="s">
        <v>9</v>
      </c>
      <c r="L174" s="6" t="s">
        <v>25</v>
      </c>
      <c r="M174" s="31">
        <v>31</v>
      </c>
      <c r="N174" s="6" t="s">
        <v>10</v>
      </c>
      <c r="P174" s="11" t="s">
        <v>42</v>
      </c>
      <c r="Q174" s="11"/>
      <c r="R174" s="11" t="s">
        <v>42</v>
      </c>
      <c r="BE174" s="3" t="s">
        <v>32</v>
      </c>
    </row>
    <row r="175" spans="2:58" ht="25" customHeight="1" x14ac:dyDescent="0.2">
      <c r="B175" s="1">
        <v>171</v>
      </c>
      <c r="C175" s="32">
        <v>44688</v>
      </c>
      <c r="D175" s="1">
        <v>183</v>
      </c>
      <c r="E175" s="4">
        <v>50000</v>
      </c>
      <c r="F175" s="4">
        <v>62500</v>
      </c>
      <c r="G175" s="35">
        <f t="shared" si="2"/>
        <v>10.819778284410283</v>
      </c>
      <c r="H175" s="2" t="s">
        <v>70</v>
      </c>
      <c r="I175" s="3">
        <v>80</v>
      </c>
      <c r="J175" s="6" t="s">
        <v>44</v>
      </c>
      <c r="K175" s="6" t="s">
        <v>9</v>
      </c>
      <c r="L175" s="6" t="s">
        <v>25</v>
      </c>
      <c r="M175" s="31">
        <v>36</v>
      </c>
      <c r="N175" s="6" t="s">
        <v>10</v>
      </c>
      <c r="S175" s="11" t="s">
        <v>42</v>
      </c>
      <c r="U175" s="11" t="s">
        <v>42</v>
      </c>
      <c r="Y175" s="11"/>
      <c r="Z175" s="11"/>
      <c r="AM175" s="11" t="s">
        <v>42</v>
      </c>
      <c r="AN175" s="11" t="s">
        <v>42</v>
      </c>
      <c r="AO175" s="11"/>
      <c r="AP175" s="11"/>
      <c r="BE175" s="3" t="s">
        <v>36</v>
      </c>
    </row>
    <row r="176" spans="2:58" ht="25" customHeight="1" x14ac:dyDescent="0.2">
      <c r="B176" s="1">
        <v>172</v>
      </c>
      <c r="C176" s="32">
        <v>44688</v>
      </c>
      <c r="D176" s="1">
        <v>186</v>
      </c>
      <c r="E176" s="4">
        <v>14000</v>
      </c>
      <c r="F176" s="4">
        <v>17500</v>
      </c>
      <c r="G176" s="35">
        <f t="shared" si="2"/>
        <v>9.5468126085973957</v>
      </c>
      <c r="H176" s="2" t="s">
        <v>70</v>
      </c>
      <c r="I176" s="3">
        <v>80</v>
      </c>
      <c r="J176" s="6" t="s">
        <v>44</v>
      </c>
      <c r="K176" s="6" t="s">
        <v>9</v>
      </c>
      <c r="L176" s="6" t="s">
        <v>25</v>
      </c>
      <c r="M176" s="31">
        <v>34</v>
      </c>
      <c r="N176" s="6" t="s">
        <v>10</v>
      </c>
      <c r="P176" s="11" t="s">
        <v>42</v>
      </c>
      <c r="Q176" s="11"/>
      <c r="R176" s="11" t="s">
        <v>42</v>
      </c>
      <c r="BE176" s="3" t="s">
        <v>32</v>
      </c>
      <c r="BF176" s="1" t="s">
        <v>101</v>
      </c>
    </row>
    <row r="177" spans="2:58" ht="25" customHeight="1" x14ac:dyDescent="0.2">
      <c r="B177" s="1">
        <v>173</v>
      </c>
      <c r="C177" s="32">
        <v>44688</v>
      </c>
      <c r="D177" s="1">
        <v>195</v>
      </c>
      <c r="E177" s="4">
        <v>100000</v>
      </c>
      <c r="F177" s="4">
        <v>175000</v>
      </c>
      <c r="G177" s="35">
        <f t="shared" si="2"/>
        <v>11.512925464970229</v>
      </c>
      <c r="H177" s="2" t="s">
        <v>70</v>
      </c>
      <c r="I177" s="3">
        <v>80</v>
      </c>
      <c r="J177" s="6" t="s">
        <v>44</v>
      </c>
      <c r="K177" s="6" t="s">
        <v>28</v>
      </c>
      <c r="L177" s="6" t="s">
        <v>18</v>
      </c>
      <c r="M177" s="31">
        <v>40</v>
      </c>
      <c r="N177" s="6" t="s">
        <v>44</v>
      </c>
      <c r="O177" s="11" t="s">
        <v>42</v>
      </c>
      <c r="S177" s="11" t="s">
        <v>42</v>
      </c>
      <c r="V177" s="11" t="s">
        <v>42</v>
      </c>
      <c r="BE177" s="3" t="s">
        <v>36</v>
      </c>
    </row>
    <row r="178" spans="2:58" ht="25" customHeight="1" x14ac:dyDescent="0.2">
      <c r="B178" s="1">
        <v>174</v>
      </c>
      <c r="C178" s="32">
        <v>44689</v>
      </c>
      <c r="D178" s="1">
        <v>212</v>
      </c>
      <c r="E178" s="4">
        <v>4000</v>
      </c>
      <c r="F178" s="4">
        <v>5000</v>
      </c>
      <c r="G178" s="35">
        <f t="shared" si="2"/>
        <v>8.2940496401020276</v>
      </c>
      <c r="H178" s="2" t="s">
        <v>57</v>
      </c>
      <c r="I178" s="3">
        <v>70</v>
      </c>
      <c r="J178" s="6" t="s">
        <v>44</v>
      </c>
      <c r="K178" s="6" t="s">
        <v>9</v>
      </c>
      <c r="L178" s="6" t="s">
        <v>24</v>
      </c>
      <c r="M178" s="31">
        <v>36</v>
      </c>
      <c r="N178" s="6" t="s">
        <v>10</v>
      </c>
      <c r="S178" s="11" t="s">
        <v>42</v>
      </c>
      <c r="V178" s="11" t="s">
        <v>42</v>
      </c>
      <c r="BE178" s="3" t="s">
        <v>31</v>
      </c>
      <c r="BF178" s="1" t="s">
        <v>353</v>
      </c>
    </row>
    <row r="179" spans="2:58" ht="25" customHeight="1" x14ac:dyDescent="0.2">
      <c r="B179" s="1">
        <v>175</v>
      </c>
      <c r="C179" s="32">
        <v>44689</v>
      </c>
      <c r="D179" s="1">
        <v>213</v>
      </c>
      <c r="E179" s="4">
        <v>5000</v>
      </c>
      <c r="F179" s="4">
        <v>6250</v>
      </c>
      <c r="G179" s="35">
        <f t="shared" si="2"/>
        <v>8.5171931914162382</v>
      </c>
      <c r="H179" s="2" t="s">
        <v>57</v>
      </c>
      <c r="I179" s="3">
        <v>60</v>
      </c>
      <c r="J179" s="6" t="s">
        <v>44</v>
      </c>
      <c r="K179" s="6" t="s">
        <v>9</v>
      </c>
      <c r="L179" s="6" t="s">
        <v>25</v>
      </c>
      <c r="M179" s="31">
        <v>36</v>
      </c>
      <c r="N179" s="6" t="s">
        <v>10</v>
      </c>
      <c r="S179" s="11" t="s">
        <v>42</v>
      </c>
      <c r="V179" s="11" t="s">
        <v>42</v>
      </c>
      <c r="BE179" s="3" t="s">
        <v>31</v>
      </c>
    </row>
    <row r="180" spans="2:58" ht="25" customHeight="1" x14ac:dyDescent="0.2">
      <c r="B180" s="1">
        <v>176</v>
      </c>
      <c r="C180" s="32">
        <v>44689</v>
      </c>
      <c r="D180" s="1">
        <v>214</v>
      </c>
      <c r="E180" s="4">
        <v>2600</v>
      </c>
      <c r="F180" s="4">
        <v>3250</v>
      </c>
      <c r="G180" s="35">
        <f t="shared" si="2"/>
        <v>7.8632667240095735</v>
      </c>
      <c r="H180" s="2" t="s">
        <v>57</v>
      </c>
      <c r="I180" s="3">
        <v>40</v>
      </c>
      <c r="J180" s="6" t="s">
        <v>65</v>
      </c>
      <c r="K180" s="6" t="s">
        <v>9</v>
      </c>
      <c r="L180" s="6" t="s">
        <v>25</v>
      </c>
      <c r="M180" s="31">
        <v>33</v>
      </c>
      <c r="N180" s="6" t="s">
        <v>10</v>
      </c>
      <c r="P180" s="11" t="s">
        <v>42</v>
      </c>
      <c r="Q180" s="11"/>
      <c r="R180" s="11" t="s">
        <v>42</v>
      </c>
      <c r="BE180" s="3" t="s">
        <v>31</v>
      </c>
    </row>
    <row r="181" spans="2:58" ht="25" customHeight="1" x14ac:dyDescent="0.2">
      <c r="B181" s="1">
        <v>177</v>
      </c>
      <c r="C181" s="32">
        <v>44689</v>
      </c>
      <c r="D181" s="1">
        <v>215</v>
      </c>
      <c r="E181" s="4">
        <v>3500</v>
      </c>
      <c r="F181" s="4">
        <v>4375</v>
      </c>
      <c r="G181" s="35">
        <f t="shared" si="2"/>
        <v>8.1605182474775049</v>
      </c>
      <c r="H181" s="2" t="s">
        <v>57</v>
      </c>
      <c r="I181" s="3">
        <v>50</v>
      </c>
      <c r="J181" s="6" t="s">
        <v>65</v>
      </c>
      <c r="K181" s="6" t="s">
        <v>9</v>
      </c>
      <c r="L181" s="6" t="s">
        <v>25</v>
      </c>
      <c r="M181" s="31">
        <v>31.5</v>
      </c>
      <c r="N181" s="6" t="s">
        <v>10</v>
      </c>
      <c r="P181" s="11" t="s">
        <v>42</v>
      </c>
      <c r="Q181" s="11"/>
      <c r="R181" s="11" t="s">
        <v>42</v>
      </c>
      <c r="BE181" s="3" t="s">
        <v>31</v>
      </c>
    </row>
    <row r="182" spans="2:58" ht="25" customHeight="1" x14ac:dyDescent="0.2">
      <c r="B182" s="1">
        <v>178</v>
      </c>
      <c r="C182" s="32">
        <v>44689</v>
      </c>
      <c r="D182" s="1">
        <v>216</v>
      </c>
      <c r="E182" s="4">
        <v>2200</v>
      </c>
      <c r="F182" s="4">
        <v>2750</v>
      </c>
      <c r="G182" s="35">
        <f t="shared" si="2"/>
        <v>7.696212639346407</v>
      </c>
      <c r="H182" s="2" t="s">
        <v>57</v>
      </c>
      <c r="I182" s="3">
        <v>50</v>
      </c>
      <c r="J182" s="6" t="s">
        <v>44</v>
      </c>
      <c r="K182" s="6" t="s">
        <v>9</v>
      </c>
      <c r="L182" s="6" t="s">
        <v>24</v>
      </c>
      <c r="M182" s="31">
        <v>31</v>
      </c>
      <c r="N182" s="6" t="s">
        <v>10</v>
      </c>
      <c r="P182" s="11" t="s">
        <v>42</v>
      </c>
      <c r="Q182" s="11"/>
      <c r="R182" s="11" t="s">
        <v>42</v>
      </c>
      <c r="BE182" s="3" t="s">
        <v>31</v>
      </c>
    </row>
    <row r="183" spans="2:58" ht="25" customHeight="1" x14ac:dyDescent="0.2">
      <c r="B183" s="1">
        <v>179</v>
      </c>
      <c r="C183" s="32">
        <v>44689</v>
      </c>
      <c r="D183" s="1">
        <v>217</v>
      </c>
      <c r="E183" s="4">
        <v>7000</v>
      </c>
      <c r="F183" s="4">
        <v>8750</v>
      </c>
      <c r="G183" s="35">
        <f t="shared" si="2"/>
        <v>8.8536654280374503</v>
      </c>
      <c r="H183" s="2" t="s">
        <v>57</v>
      </c>
      <c r="I183" s="3">
        <v>50</v>
      </c>
      <c r="J183" s="6" t="s">
        <v>44</v>
      </c>
      <c r="K183" s="6" t="s">
        <v>9</v>
      </c>
      <c r="L183" s="6" t="s">
        <v>25</v>
      </c>
      <c r="M183" s="31">
        <v>35</v>
      </c>
      <c r="N183" s="6" t="s">
        <v>10</v>
      </c>
      <c r="P183" s="11" t="s">
        <v>42</v>
      </c>
      <c r="Q183" s="11"/>
      <c r="S183" s="11" t="s">
        <v>42</v>
      </c>
      <c r="BE183" s="3" t="s">
        <v>32</v>
      </c>
    </row>
    <row r="184" spans="2:58" ht="25" customHeight="1" x14ac:dyDescent="0.2">
      <c r="B184" s="1">
        <v>180</v>
      </c>
      <c r="C184" s="32">
        <v>44689</v>
      </c>
      <c r="D184" s="1">
        <v>218</v>
      </c>
      <c r="E184" s="4">
        <v>6500</v>
      </c>
      <c r="F184" s="4">
        <v>8125</v>
      </c>
      <c r="G184" s="35">
        <f t="shared" si="2"/>
        <v>8.7795574558837277</v>
      </c>
      <c r="H184" s="2" t="s">
        <v>57</v>
      </c>
      <c r="I184" s="3">
        <v>80</v>
      </c>
      <c r="J184" s="6" t="s">
        <v>64</v>
      </c>
      <c r="K184" s="6" t="s">
        <v>125</v>
      </c>
      <c r="L184" s="6" t="s">
        <v>67</v>
      </c>
      <c r="M184" s="31">
        <v>34</v>
      </c>
      <c r="N184" s="6" t="s">
        <v>64</v>
      </c>
      <c r="O184" s="11" t="s">
        <v>42</v>
      </c>
      <c r="P184" s="11" t="s">
        <v>42</v>
      </c>
      <c r="Q184" s="11"/>
      <c r="R184" s="11" t="s">
        <v>42</v>
      </c>
      <c r="BE184" s="3" t="s">
        <v>32</v>
      </c>
    </row>
    <row r="185" spans="2:58" ht="25" customHeight="1" x14ac:dyDescent="0.2">
      <c r="B185" s="1">
        <v>181</v>
      </c>
      <c r="C185" s="32">
        <v>44689</v>
      </c>
      <c r="D185" s="1">
        <v>220</v>
      </c>
      <c r="E185" s="4">
        <v>5000</v>
      </c>
      <c r="F185" s="4">
        <v>6250</v>
      </c>
      <c r="G185" s="35">
        <f t="shared" si="2"/>
        <v>8.5171931914162382</v>
      </c>
      <c r="H185" s="2" t="s">
        <v>34</v>
      </c>
      <c r="I185" s="3">
        <v>70</v>
      </c>
      <c r="J185" s="6" t="s">
        <v>44</v>
      </c>
      <c r="K185" s="6" t="s">
        <v>9</v>
      </c>
      <c r="L185" s="6" t="s">
        <v>24</v>
      </c>
      <c r="M185" s="31">
        <v>36</v>
      </c>
      <c r="N185" s="6" t="s">
        <v>44</v>
      </c>
      <c r="O185" s="11" t="s">
        <v>42</v>
      </c>
      <c r="S185" s="11" t="s">
        <v>42</v>
      </c>
      <c r="T185" s="11"/>
      <c r="U185" s="11"/>
      <c r="V185" s="11" t="s">
        <v>42</v>
      </c>
      <c r="BE185" s="3" t="s">
        <v>31</v>
      </c>
    </row>
    <row r="186" spans="2:58" ht="25" customHeight="1" x14ac:dyDescent="0.2">
      <c r="B186" s="1">
        <v>182</v>
      </c>
      <c r="C186" s="32">
        <v>44689</v>
      </c>
      <c r="D186" s="1">
        <v>221</v>
      </c>
      <c r="E186" s="4">
        <v>3000</v>
      </c>
      <c r="F186" s="4">
        <v>3750</v>
      </c>
      <c r="G186" s="35">
        <f t="shared" si="2"/>
        <v>8.0063675676502459</v>
      </c>
      <c r="H186" s="2" t="s">
        <v>63</v>
      </c>
      <c r="I186" s="3">
        <v>70</v>
      </c>
      <c r="J186" s="6" t="s">
        <v>44</v>
      </c>
      <c r="K186" s="6" t="s">
        <v>9</v>
      </c>
      <c r="L186" s="6" t="s">
        <v>24</v>
      </c>
      <c r="M186" s="31">
        <v>31</v>
      </c>
      <c r="N186" s="6" t="s">
        <v>44</v>
      </c>
      <c r="O186" s="11" t="s">
        <v>42</v>
      </c>
      <c r="S186" s="11" t="s">
        <v>42</v>
      </c>
      <c r="V186" s="11" t="s">
        <v>42</v>
      </c>
      <c r="BE186" s="3" t="s">
        <v>31</v>
      </c>
      <c r="BF186" s="1" t="s">
        <v>354</v>
      </c>
    </row>
    <row r="187" spans="2:58" ht="25" customHeight="1" x14ac:dyDescent="0.2">
      <c r="B187" s="1">
        <v>183</v>
      </c>
      <c r="C187" s="32">
        <v>44689</v>
      </c>
      <c r="D187" s="1">
        <v>223</v>
      </c>
      <c r="E187" s="4">
        <v>3000</v>
      </c>
      <c r="F187" s="4">
        <v>3750</v>
      </c>
      <c r="G187" s="35">
        <f t="shared" si="2"/>
        <v>8.0063675676502459</v>
      </c>
      <c r="H187" s="2" t="s">
        <v>16</v>
      </c>
      <c r="I187" s="3">
        <v>70</v>
      </c>
      <c r="J187" s="6" t="s">
        <v>44</v>
      </c>
      <c r="K187" s="6" t="s">
        <v>125</v>
      </c>
      <c r="L187" s="6" t="s">
        <v>24</v>
      </c>
      <c r="M187" s="31">
        <v>32</v>
      </c>
      <c r="N187" s="6" t="s">
        <v>44</v>
      </c>
      <c r="O187" s="11" t="s">
        <v>42</v>
      </c>
      <c r="S187" s="11" t="s">
        <v>42</v>
      </c>
      <c r="V187" s="11" t="s">
        <v>42</v>
      </c>
      <c r="BE187" s="3" t="s">
        <v>31</v>
      </c>
      <c r="BF187" s="1" t="s">
        <v>58</v>
      </c>
    </row>
    <row r="188" spans="2:58" ht="25" customHeight="1" x14ac:dyDescent="0.2">
      <c r="B188" s="1">
        <v>184</v>
      </c>
      <c r="C188" s="32">
        <v>44689</v>
      </c>
      <c r="D188" s="1">
        <v>224</v>
      </c>
      <c r="E188" s="4">
        <v>14000</v>
      </c>
      <c r="F188" s="4">
        <v>17500</v>
      </c>
      <c r="G188" s="35">
        <f t="shared" si="2"/>
        <v>9.5468126085973957</v>
      </c>
      <c r="H188" s="2" t="s">
        <v>34</v>
      </c>
      <c r="I188" s="3">
        <v>40</v>
      </c>
      <c r="J188" s="6" t="s">
        <v>8</v>
      </c>
      <c r="K188" s="6" t="s">
        <v>9</v>
      </c>
      <c r="L188" s="6" t="s">
        <v>25</v>
      </c>
      <c r="M188" s="31">
        <v>42</v>
      </c>
      <c r="N188" s="6" t="s">
        <v>10</v>
      </c>
      <c r="P188" s="11" t="s">
        <v>42</v>
      </c>
      <c r="Q188" s="11"/>
      <c r="R188" s="11" t="s">
        <v>42</v>
      </c>
      <c r="BE188" s="3" t="s">
        <v>36</v>
      </c>
    </row>
    <row r="189" spans="2:58" ht="25" customHeight="1" x14ac:dyDescent="0.2">
      <c r="B189" s="1">
        <v>185</v>
      </c>
      <c r="C189" s="32">
        <v>44689</v>
      </c>
      <c r="D189" s="1">
        <v>225</v>
      </c>
      <c r="E189" s="4">
        <v>3200</v>
      </c>
      <c r="F189" s="4">
        <v>4000</v>
      </c>
      <c r="G189" s="35">
        <f t="shared" si="2"/>
        <v>8.0709060887878188</v>
      </c>
      <c r="H189" s="2" t="s">
        <v>103</v>
      </c>
      <c r="I189" s="3">
        <v>60</v>
      </c>
      <c r="J189" s="6" t="s">
        <v>389</v>
      </c>
      <c r="K189" s="6" t="s">
        <v>9</v>
      </c>
      <c r="L189" s="6" t="s">
        <v>25</v>
      </c>
      <c r="M189" s="31">
        <v>35</v>
      </c>
      <c r="N189" s="6" t="s">
        <v>10</v>
      </c>
      <c r="R189" s="11" t="s">
        <v>42</v>
      </c>
      <c r="X189" s="11" t="s">
        <v>42</v>
      </c>
      <c r="AI189" s="11" t="s">
        <v>42</v>
      </c>
      <c r="BE189" s="3" t="s">
        <v>31</v>
      </c>
    </row>
    <row r="190" spans="2:58" ht="25" customHeight="1" x14ac:dyDescent="0.2">
      <c r="B190" s="1">
        <v>186</v>
      </c>
      <c r="C190" s="32">
        <v>44689</v>
      </c>
      <c r="D190" s="1">
        <v>226</v>
      </c>
      <c r="E190" s="4">
        <v>3200</v>
      </c>
      <c r="F190" s="4">
        <v>4000</v>
      </c>
      <c r="G190" s="35">
        <f t="shared" si="2"/>
        <v>8.0709060887878188</v>
      </c>
      <c r="H190" s="2" t="s">
        <v>27</v>
      </c>
      <c r="I190" s="3">
        <v>60</v>
      </c>
      <c r="J190" s="6" t="s">
        <v>44</v>
      </c>
      <c r="K190" s="6" t="s">
        <v>9</v>
      </c>
      <c r="L190" s="6" t="s">
        <v>104</v>
      </c>
      <c r="M190" s="31">
        <v>34</v>
      </c>
      <c r="N190" s="6" t="s">
        <v>10</v>
      </c>
      <c r="P190" s="11" t="s">
        <v>42</v>
      </c>
      <c r="Q190" s="11"/>
      <c r="R190" s="11" t="s">
        <v>42</v>
      </c>
      <c r="BE190" s="3" t="s">
        <v>39</v>
      </c>
      <c r="BF190" s="1" t="s">
        <v>105</v>
      </c>
    </row>
    <row r="191" spans="2:58" ht="25" customHeight="1" x14ac:dyDescent="0.2">
      <c r="B191" s="1">
        <v>187</v>
      </c>
      <c r="C191" s="32">
        <v>44689</v>
      </c>
      <c r="D191" s="1">
        <v>230</v>
      </c>
      <c r="E191" s="4">
        <v>38000</v>
      </c>
      <c r="F191" s="4">
        <v>47500</v>
      </c>
      <c r="G191" s="35">
        <f t="shared" si="2"/>
        <v>10.545341438708522</v>
      </c>
      <c r="H191" s="2" t="s">
        <v>47</v>
      </c>
      <c r="I191" s="3">
        <v>30</v>
      </c>
      <c r="J191" s="6" t="s">
        <v>8</v>
      </c>
      <c r="K191" s="6" t="s">
        <v>9</v>
      </c>
      <c r="L191" s="6" t="s">
        <v>13</v>
      </c>
      <c r="M191" s="31">
        <v>43</v>
      </c>
      <c r="N191" s="6" t="s">
        <v>10</v>
      </c>
      <c r="R191" s="11" t="s">
        <v>42</v>
      </c>
      <c r="AK191" s="11" t="s">
        <v>42</v>
      </c>
      <c r="AL191" s="11"/>
      <c r="BE191" s="3" t="s">
        <v>36</v>
      </c>
    </row>
    <row r="192" spans="2:58" ht="25" customHeight="1" x14ac:dyDescent="0.2">
      <c r="B192" s="1">
        <v>188</v>
      </c>
      <c r="C192" s="32">
        <v>44689</v>
      </c>
      <c r="D192" s="1">
        <v>231</v>
      </c>
      <c r="E192" s="4">
        <v>13000</v>
      </c>
      <c r="F192" s="4">
        <v>16250</v>
      </c>
      <c r="G192" s="35">
        <f t="shared" si="2"/>
        <v>9.4727046364436731</v>
      </c>
      <c r="H192" s="2" t="s">
        <v>53</v>
      </c>
      <c r="I192" s="3">
        <v>70</v>
      </c>
      <c r="J192" s="6" t="s">
        <v>8</v>
      </c>
      <c r="K192" s="6" t="s">
        <v>9</v>
      </c>
      <c r="L192" s="6" t="s">
        <v>13</v>
      </c>
      <c r="M192" s="31">
        <v>40</v>
      </c>
      <c r="N192" s="6" t="s">
        <v>10</v>
      </c>
      <c r="R192" s="11" t="s">
        <v>42</v>
      </c>
      <c r="AH192" s="11" t="s">
        <v>42</v>
      </c>
      <c r="AI192" s="11"/>
      <c r="AJ192" s="3" t="s">
        <v>42</v>
      </c>
      <c r="BE192" s="3" t="s">
        <v>32</v>
      </c>
    </row>
    <row r="193" spans="2:58" ht="25" customHeight="1" x14ac:dyDescent="0.2">
      <c r="B193" s="1">
        <v>189</v>
      </c>
      <c r="C193" s="32">
        <v>44689</v>
      </c>
      <c r="D193" s="1">
        <v>232</v>
      </c>
      <c r="E193" s="4">
        <v>32000</v>
      </c>
      <c r="F193" s="4">
        <v>40000</v>
      </c>
      <c r="G193" s="35">
        <f t="shared" si="2"/>
        <v>10.373491181781864</v>
      </c>
      <c r="H193" s="2" t="s">
        <v>60</v>
      </c>
      <c r="I193" s="3">
        <v>60</v>
      </c>
      <c r="J193" s="6" t="s">
        <v>8</v>
      </c>
      <c r="K193" s="6" t="s">
        <v>9</v>
      </c>
      <c r="L193" s="6" t="s">
        <v>13</v>
      </c>
      <c r="M193" s="31">
        <v>41</v>
      </c>
      <c r="N193" s="6" t="s">
        <v>10</v>
      </c>
      <c r="S193" s="11" t="s">
        <v>42</v>
      </c>
      <c r="V193" s="11" t="s">
        <v>42</v>
      </c>
      <c r="Y193" s="11"/>
      <c r="Z193" s="11"/>
      <c r="AA193" s="11" t="s">
        <v>42</v>
      </c>
      <c r="AH193" s="11" t="s">
        <v>42</v>
      </c>
      <c r="BE193" s="3" t="s">
        <v>32</v>
      </c>
    </row>
    <row r="194" spans="2:58" ht="25" customHeight="1" x14ac:dyDescent="0.2">
      <c r="B194" s="1">
        <v>190</v>
      </c>
      <c r="C194" s="32">
        <v>44689</v>
      </c>
      <c r="D194" s="1">
        <v>233</v>
      </c>
      <c r="E194" s="4">
        <v>6500</v>
      </c>
      <c r="F194" s="4">
        <v>8125</v>
      </c>
      <c r="G194" s="35">
        <f t="shared" si="2"/>
        <v>8.7795574558837277</v>
      </c>
      <c r="H194" s="2" t="s">
        <v>50</v>
      </c>
      <c r="I194" s="3">
        <v>60</v>
      </c>
      <c r="J194" s="6" t="s">
        <v>8</v>
      </c>
      <c r="K194" s="6" t="s">
        <v>9</v>
      </c>
      <c r="L194" s="6" t="s">
        <v>13</v>
      </c>
      <c r="M194" s="31">
        <v>40</v>
      </c>
      <c r="N194" s="6" t="s">
        <v>10</v>
      </c>
      <c r="R194" s="11" t="s">
        <v>42</v>
      </c>
      <c r="T194" s="11" t="s">
        <v>42</v>
      </c>
      <c r="U194" s="11"/>
      <c r="AH194" s="11" t="s">
        <v>42</v>
      </c>
      <c r="AI194" s="11" t="s">
        <v>42</v>
      </c>
      <c r="BE194" s="3" t="s">
        <v>32</v>
      </c>
    </row>
    <row r="195" spans="2:58" ht="25" customHeight="1" x14ac:dyDescent="0.2">
      <c r="B195" s="1">
        <v>191</v>
      </c>
      <c r="C195" s="32">
        <v>44689</v>
      </c>
      <c r="D195" s="1">
        <v>234</v>
      </c>
      <c r="E195" s="4">
        <v>5500</v>
      </c>
      <c r="F195" s="4">
        <v>6875</v>
      </c>
      <c r="G195" s="35">
        <f t="shared" si="2"/>
        <v>8.6125033712205621</v>
      </c>
      <c r="H195" s="2" t="s">
        <v>50</v>
      </c>
      <c r="I195" s="3">
        <v>60</v>
      </c>
      <c r="J195" s="6" t="s">
        <v>8</v>
      </c>
      <c r="K195" s="6" t="s">
        <v>9</v>
      </c>
      <c r="L195" s="6" t="s">
        <v>13</v>
      </c>
      <c r="M195" s="31">
        <v>35</v>
      </c>
      <c r="N195" s="6" t="s">
        <v>10</v>
      </c>
      <c r="S195" s="11" t="s">
        <v>42</v>
      </c>
      <c r="V195" s="11" t="s">
        <v>42</v>
      </c>
      <c r="AC195" s="11"/>
      <c r="AF195" s="11" t="s">
        <v>42</v>
      </c>
      <c r="AH195" s="11" t="s">
        <v>42</v>
      </c>
      <c r="AY195" s="3" t="s">
        <v>106</v>
      </c>
      <c r="BE195" s="3" t="s">
        <v>31</v>
      </c>
      <c r="BF195" s="1" t="s">
        <v>143</v>
      </c>
    </row>
    <row r="196" spans="2:58" ht="25" customHeight="1" x14ac:dyDescent="0.2">
      <c r="B196" s="1">
        <v>192</v>
      </c>
      <c r="C196" s="32">
        <v>44689</v>
      </c>
      <c r="D196" s="1">
        <v>236</v>
      </c>
      <c r="E196" s="4">
        <v>11000</v>
      </c>
      <c r="F196" s="4">
        <v>13750</v>
      </c>
      <c r="G196" s="35">
        <f t="shared" si="2"/>
        <v>9.3056505517805075</v>
      </c>
      <c r="H196" s="2" t="s">
        <v>60</v>
      </c>
      <c r="I196" s="3">
        <v>70</v>
      </c>
      <c r="J196" s="6" t="s">
        <v>8</v>
      </c>
      <c r="K196" s="6" t="s">
        <v>9</v>
      </c>
      <c r="L196" s="6" t="s">
        <v>33</v>
      </c>
      <c r="M196" s="31">
        <v>37</v>
      </c>
      <c r="N196" s="6" t="s">
        <v>10</v>
      </c>
      <c r="S196" s="11" t="s">
        <v>42</v>
      </c>
      <c r="V196" s="11" t="s">
        <v>42</v>
      </c>
      <c r="AA196" s="11" t="s">
        <v>42</v>
      </c>
      <c r="AH196" s="11" t="s">
        <v>42</v>
      </c>
      <c r="BE196" s="3" t="s">
        <v>32</v>
      </c>
    </row>
    <row r="197" spans="2:58" ht="25" customHeight="1" x14ac:dyDescent="0.2">
      <c r="B197" s="1">
        <v>193</v>
      </c>
      <c r="C197" s="32">
        <v>44689</v>
      </c>
      <c r="D197" s="1">
        <v>237</v>
      </c>
      <c r="E197" s="4">
        <v>6000</v>
      </c>
      <c r="F197" s="4">
        <v>7500</v>
      </c>
      <c r="G197" s="35">
        <f t="shared" ref="G197:G260" si="3">LN(E197)</f>
        <v>8.6995147482101913</v>
      </c>
      <c r="H197" s="2" t="s">
        <v>54</v>
      </c>
      <c r="I197" s="3">
        <v>60</v>
      </c>
      <c r="J197" s="6" t="s">
        <v>8</v>
      </c>
      <c r="K197" s="6" t="s">
        <v>9</v>
      </c>
      <c r="L197" s="6" t="s">
        <v>13</v>
      </c>
      <c r="M197" s="31">
        <v>36</v>
      </c>
      <c r="N197" s="6" t="s">
        <v>8</v>
      </c>
      <c r="R197" s="11" t="s">
        <v>42</v>
      </c>
      <c r="X197" s="11" t="s">
        <v>42</v>
      </c>
      <c r="AI197" s="11" t="s">
        <v>42</v>
      </c>
      <c r="BE197" s="3" t="s">
        <v>32</v>
      </c>
    </row>
    <row r="198" spans="2:58" ht="25" customHeight="1" x14ac:dyDescent="0.2">
      <c r="B198" s="1">
        <v>194</v>
      </c>
      <c r="C198" s="32">
        <v>44689</v>
      </c>
      <c r="D198" s="1">
        <v>239</v>
      </c>
      <c r="E198" s="4">
        <v>2600</v>
      </c>
      <c r="F198" s="4">
        <v>3250</v>
      </c>
      <c r="G198" s="35">
        <f t="shared" si="3"/>
        <v>7.8632667240095735</v>
      </c>
      <c r="H198" s="2" t="s">
        <v>54</v>
      </c>
      <c r="I198" s="3">
        <v>70</v>
      </c>
      <c r="J198" s="6" t="s">
        <v>8</v>
      </c>
      <c r="K198" s="6" t="s">
        <v>9</v>
      </c>
      <c r="L198" s="6" t="s">
        <v>13</v>
      </c>
      <c r="M198" s="31">
        <v>39</v>
      </c>
      <c r="N198" s="6" t="s">
        <v>10</v>
      </c>
      <c r="S198" s="11" t="s">
        <v>42</v>
      </c>
      <c r="V198" s="11" t="s">
        <v>42</v>
      </c>
      <c r="AI198" s="11" t="s">
        <v>42</v>
      </c>
      <c r="BE198" s="3" t="s">
        <v>31</v>
      </c>
    </row>
    <row r="199" spans="2:58" ht="25" customHeight="1" x14ac:dyDescent="0.2">
      <c r="B199" s="1">
        <v>195</v>
      </c>
      <c r="C199" s="32">
        <v>44689</v>
      </c>
      <c r="D199" s="1">
        <v>240</v>
      </c>
      <c r="E199" s="4">
        <v>4400</v>
      </c>
      <c r="F199" s="4">
        <v>5500</v>
      </c>
      <c r="G199" s="35">
        <f t="shared" si="3"/>
        <v>8.3893598199063533</v>
      </c>
      <c r="H199" s="2" t="s">
        <v>40</v>
      </c>
      <c r="I199" s="3">
        <v>60</v>
      </c>
      <c r="J199" s="6" t="s">
        <v>44</v>
      </c>
      <c r="K199" s="6" t="s">
        <v>9</v>
      </c>
      <c r="L199" s="6" t="s">
        <v>25</v>
      </c>
      <c r="M199" s="31">
        <v>35</v>
      </c>
      <c r="N199" s="6" t="s">
        <v>10</v>
      </c>
      <c r="R199" s="11" t="s">
        <v>42</v>
      </c>
      <c r="AI199" s="11" t="s">
        <v>42</v>
      </c>
      <c r="BE199" s="3" t="s">
        <v>31</v>
      </c>
    </row>
    <row r="200" spans="2:58" ht="25" customHeight="1" x14ac:dyDescent="0.2">
      <c r="B200" s="1">
        <v>196</v>
      </c>
      <c r="C200" s="32">
        <v>44689</v>
      </c>
      <c r="D200" s="1">
        <v>242</v>
      </c>
      <c r="E200" s="4">
        <v>2800</v>
      </c>
      <c r="F200" s="4">
        <v>3500</v>
      </c>
      <c r="G200" s="35">
        <f t="shared" si="3"/>
        <v>7.9373746961632952</v>
      </c>
      <c r="H200" s="2" t="s">
        <v>54</v>
      </c>
      <c r="I200" s="3">
        <v>60</v>
      </c>
      <c r="J200" s="6" t="s">
        <v>8</v>
      </c>
      <c r="K200" s="6" t="s">
        <v>9</v>
      </c>
      <c r="L200" s="6" t="s">
        <v>25</v>
      </c>
      <c r="M200" s="31">
        <v>36</v>
      </c>
      <c r="N200" s="6" t="s">
        <v>10</v>
      </c>
      <c r="R200" s="11" t="s">
        <v>42</v>
      </c>
      <c r="AI200" s="11" t="s">
        <v>42</v>
      </c>
      <c r="BE200" s="3" t="s">
        <v>31</v>
      </c>
    </row>
    <row r="201" spans="2:58" ht="25" customHeight="1" x14ac:dyDescent="0.2">
      <c r="B201" s="1">
        <v>197</v>
      </c>
      <c r="C201" s="32">
        <v>44689</v>
      </c>
      <c r="D201" s="1">
        <v>248</v>
      </c>
      <c r="E201" s="4">
        <v>3000</v>
      </c>
      <c r="F201" s="4">
        <v>3750</v>
      </c>
      <c r="G201" s="35">
        <f t="shared" si="3"/>
        <v>8.0063675676502459</v>
      </c>
      <c r="H201" s="2" t="s">
        <v>50</v>
      </c>
      <c r="I201" s="3">
        <v>50</v>
      </c>
      <c r="J201" s="6" t="s">
        <v>65</v>
      </c>
      <c r="K201" s="6" t="s">
        <v>9</v>
      </c>
      <c r="L201" s="6" t="s">
        <v>25</v>
      </c>
      <c r="M201" s="31">
        <v>35</v>
      </c>
      <c r="N201" s="6" t="s">
        <v>10</v>
      </c>
      <c r="R201" s="11" t="s">
        <v>42</v>
      </c>
      <c r="AI201" s="11" t="s">
        <v>42</v>
      </c>
      <c r="BE201" s="3" t="s">
        <v>32</v>
      </c>
    </row>
    <row r="202" spans="2:58" ht="25" customHeight="1" x14ac:dyDescent="0.2">
      <c r="B202" s="1">
        <v>198</v>
      </c>
      <c r="C202" s="32">
        <v>44689</v>
      </c>
      <c r="D202" s="1">
        <v>280</v>
      </c>
      <c r="E202" s="4">
        <v>3200</v>
      </c>
      <c r="F202" s="4">
        <v>4000</v>
      </c>
      <c r="G202" s="35">
        <f t="shared" si="3"/>
        <v>8.0709060887878188</v>
      </c>
      <c r="H202" s="2" t="s">
        <v>63</v>
      </c>
      <c r="I202" s="3">
        <v>80</v>
      </c>
      <c r="J202" s="6" t="s">
        <v>8</v>
      </c>
      <c r="K202" s="6" t="s">
        <v>89</v>
      </c>
      <c r="L202" s="6" t="s">
        <v>13</v>
      </c>
      <c r="M202" s="31">
        <v>34</v>
      </c>
      <c r="N202" s="6" t="s">
        <v>10</v>
      </c>
      <c r="P202" s="11" t="s">
        <v>42</v>
      </c>
      <c r="Q202" s="11"/>
      <c r="S202" s="11" t="s">
        <v>42</v>
      </c>
      <c r="BE202" s="3" t="s">
        <v>31</v>
      </c>
    </row>
    <row r="203" spans="2:58" ht="25" customHeight="1" x14ac:dyDescent="0.2">
      <c r="B203" s="1">
        <v>199</v>
      </c>
      <c r="C203" s="32">
        <v>44689</v>
      </c>
      <c r="D203" s="1">
        <v>329</v>
      </c>
      <c r="E203" s="4">
        <v>6500</v>
      </c>
      <c r="F203" s="4">
        <v>8125</v>
      </c>
      <c r="G203" s="35">
        <f t="shared" si="3"/>
        <v>8.7795574558837277</v>
      </c>
      <c r="H203" s="2" t="s">
        <v>70</v>
      </c>
      <c r="I203" s="3">
        <v>80</v>
      </c>
      <c r="J203" s="6" t="s">
        <v>44</v>
      </c>
      <c r="K203" s="6" t="s">
        <v>17</v>
      </c>
      <c r="L203" s="6" t="s">
        <v>18</v>
      </c>
      <c r="M203" s="31">
        <v>28</v>
      </c>
      <c r="N203" s="6" t="s">
        <v>10</v>
      </c>
      <c r="P203" s="11" t="s">
        <v>42</v>
      </c>
      <c r="Q203" s="11"/>
      <c r="R203" s="11" t="s">
        <v>42</v>
      </c>
      <c r="BE203" s="3" t="s">
        <v>32</v>
      </c>
    </row>
    <row r="204" spans="2:58" ht="25" customHeight="1" x14ac:dyDescent="0.2">
      <c r="B204" s="1">
        <v>200</v>
      </c>
      <c r="C204" s="32">
        <v>44689</v>
      </c>
      <c r="D204" s="1">
        <v>335</v>
      </c>
      <c r="E204" s="4">
        <v>7000</v>
      </c>
      <c r="F204" s="4">
        <v>8750</v>
      </c>
      <c r="G204" s="35">
        <f t="shared" si="3"/>
        <v>8.8536654280374503</v>
      </c>
      <c r="H204" s="2" t="s">
        <v>70</v>
      </c>
      <c r="I204" s="3">
        <v>70</v>
      </c>
      <c r="J204" s="6" t="s">
        <v>44</v>
      </c>
      <c r="K204" s="6" t="s">
        <v>28</v>
      </c>
      <c r="L204" s="6" t="s">
        <v>18</v>
      </c>
      <c r="M204" s="31">
        <v>27</v>
      </c>
      <c r="N204" s="6" t="s">
        <v>10</v>
      </c>
      <c r="P204" s="11" t="s">
        <v>42</v>
      </c>
      <c r="Q204" s="11"/>
      <c r="R204" s="11" t="s">
        <v>42</v>
      </c>
      <c r="BE204" s="3" t="s">
        <v>32</v>
      </c>
    </row>
    <row r="205" spans="2:58" ht="25" customHeight="1" x14ac:dyDescent="0.2">
      <c r="B205" s="1">
        <v>201</v>
      </c>
      <c r="C205" s="32">
        <v>44689</v>
      </c>
      <c r="D205" s="1">
        <v>337</v>
      </c>
      <c r="E205" s="4">
        <v>5000</v>
      </c>
      <c r="F205" s="4">
        <v>6250</v>
      </c>
      <c r="G205" s="35">
        <f t="shared" si="3"/>
        <v>8.5171931914162382</v>
      </c>
      <c r="H205" s="2" t="s">
        <v>70</v>
      </c>
      <c r="I205" s="3">
        <v>70</v>
      </c>
      <c r="J205" s="6" t="s">
        <v>44</v>
      </c>
      <c r="K205" s="6" t="s">
        <v>28</v>
      </c>
      <c r="L205" s="6" t="s">
        <v>18</v>
      </c>
      <c r="M205" s="31">
        <v>31</v>
      </c>
      <c r="N205" s="6" t="s">
        <v>44</v>
      </c>
      <c r="O205" s="11" t="s">
        <v>42</v>
      </c>
      <c r="P205" s="11" t="s">
        <v>42</v>
      </c>
      <c r="Q205" s="11"/>
      <c r="R205" s="11" t="s">
        <v>42</v>
      </c>
      <c r="BE205" s="3" t="s">
        <v>31</v>
      </c>
      <c r="BF205" s="1" t="s">
        <v>403</v>
      </c>
    </row>
    <row r="206" spans="2:58" ht="25" customHeight="1" x14ac:dyDescent="0.2">
      <c r="B206" s="1">
        <v>202</v>
      </c>
      <c r="C206" s="32">
        <v>44689</v>
      </c>
      <c r="D206" s="1">
        <v>339</v>
      </c>
      <c r="E206" s="4">
        <v>5500</v>
      </c>
      <c r="F206" s="4">
        <v>6875</v>
      </c>
      <c r="G206" s="35">
        <f t="shared" si="3"/>
        <v>8.6125033712205621</v>
      </c>
      <c r="H206" s="2" t="s">
        <v>70</v>
      </c>
      <c r="I206" s="3">
        <v>50</v>
      </c>
      <c r="J206" s="6" t="s">
        <v>44</v>
      </c>
      <c r="K206" s="6" t="s">
        <v>9</v>
      </c>
      <c r="L206" s="6" t="s">
        <v>25</v>
      </c>
      <c r="M206" s="31">
        <v>35</v>
      </c>
      <c r="N206" s="6" t="s">
        <v>10</v>
      </c>
      <c r="P206" s="11" t="s">
        <v>42</v>
      </c>
      <c r="Q206" s="11"/>
      <c r="R206" s="11" t="s">
        <v>42</v>
      </c>
      <c r="BE206" s="3" t="s">
        <v>31</v>
      </c>
    </row>
    <row r="207" spans="2:58" ht="25" customHeight="1" x14ac:dyDescent="0.2">
      <c r="B207" s="1">
        <v>203</v>
      </c>
      <c r="C207" s="32">
        <v>44689</v>
      </c>
      <c r="D207" s="1">
        <v>340</v>
      </c>
      <c r="E207" s="4">
        <v>9500</v>
      </c>
      <c r="F207" s="4">
        <v>11875</v>
      </c>
      <c r="G207" s="35">
        <f t="shared" si="3"/>
        <v>9.1590470775886317</v>
      </c>
      <c r="H207" s="2" t="s">
        <v>70</v>
      </c>
      <c r="I207" s="3">
        <v>50</v>
      </c>
      <c r="J207" s="6" t="s">
        <v>44</v>
      </c>
      <c r="K207" s="6" t="s">
        <v>9</v>
      </c>
      <c r="L207" s="6" t="s">
        <v>25</v>
      </c>
      <c r="M207" s="31">
        <v>36</v>
      </c>
      <c r="N207" s="6" t="s">
        <v>10</v>
      </c>
      <c r="P207" s="11" t="s">
        <v>42</v>
      </c>
      <c r="Q207" s="11"/>
      <c r="S207" s="11" t="s">
        <v>42</v>
      </c>
      <c r="BE207" s="3" t="s">
        <v>31</v>
      </c>
    </row>
    <row r="208" spans="2:58" ht="25" customHeight="1" x14ac:dyDescent="0.2">
      <c r="B208" s="1">
        <v>204</v>
      </c>
      <c r="C208" s="32">
        <v>44689</v>
      </c>
      <c r="D208" s="1">
        <v>341</v>
      </c>
      <c r="E208" s="4">
        <v>3600</v>
      </c>
      <c r="F208" s="4">
        <v>4500</v>
      </c>
      <c r="G208" s="35">
        <f t="shared" si="3"/>
        <v>8.1886891244442008</v>
      </c>
      <c r="H208" s="2" t="s">
        <v>70</v>
      </c>
      <c r="I208" s="3">
        <v>40</v>
      </c>
      <c r="J208" s="6" t="s">
        <v>44</v>
      </c>
      <c r="K208" s="6" t="s">
        <v>55</v>
      </c>
      <c r="L208" s="6" t="s">
        <v>25</v>
      </c>
      <c r="M208" s="31">
        <v>25</v>
      </c>
      <c r="N208" s="6" t="s">
        <v>10</v>
      </c>
      <c r="P208" s="11" t="s">
        <v>42</v>
      </c>
      <c r="Q208" s="11"/>
      <c r="R208" s="11" t="s">
        <v>42</v>
      </c>
      <c r="BE208" s="3" t="s">
        <v>31</v>
      </c>
    </row>
    <row r="209" spans="2:57" ht="25" customHeight="1" x14ac:dyDescent="0.2">
      <c r="B209" s="1">
        <v>205</v>
      </c>
      <c r="C209" s="32">
        <v>44689</v>
      </c>
      <c r="D209" s="1">
        <v>342</v>
      </c>
      <c r="E209" s="4">
        <v>4600</v>
      </c>
      <c r="F209" s="4">
        <v>5750</v>
      </c>
      <c r="G209" s="35">
        <f t="shared" si="3"/>
        <v>8.4338115824771869</v>
      </c>
      <c r="H209" s="2" t="s">
        <v>70</v>
      </c>
      <c r="I209" s="3">
        <v>50</v>
      </c>
      <c r="J209" s="6" t="s">
        <v>44</v>
      </c>
      <c r="K209" s="6" t="s">
        <v>55</v>
      </c>
      <c r="L209" s="6" t="s">
        <v>25</v>
      </c>
      <c r="M209" s="31">
        <v>31</v>
      </c>
      <c r="N209" s="6" t="s">
        <v>10</v>
      </c>
      <c r="P209" s="11" t="s">
        <v>42</v>
      </c>
      <c r="Q209" s="11"/>
      <c r="R209" s="11" t="s">
        <v>42</v>
      </c>
      <c r="BE209" s="3" t="s">
        <v>31</v>
      </c>
    </row>
    <row r="210" spans="2:57" ht="25" customHeight="1" x14ac:dyDescent="0.2">
      <c r="B210" s="1">
        <v>206</v>
      </c>
      <c r="C210" s="32">
        <v>44689</v>
      </c>
      <c r="D210" s="1">
        <v>345</v>
      </c>
      <c r="E210" s="4">
        <v>30000</v>
      </c>
      <c r="F210" s="4">
        <v>37500</v>
      </c>
      <c r="G210" s="35">
        <f t="shared" si="3"/>
        <v>10.308952660644293</v>
      </c>
      <c r="H210" s="2" t="s">
        <v>70</v>
      </c>
      <c r="I210" s="3">
        <v>40</v>
      </c>
      <c r="J210" s="6" t="s">
        <v>44</v>
      </c>
      <c r="K210" s="6" t="s">
        <v>9</v>
      </c>
      <c r="L210" s="6" t="s">
        <v>25</v>
      </c>
      <c r="M210" s="31">
        <v>33</v>
      </c>
      <c r="N210" s="6" t="s">
        <v>10</v>
      </c>
      <c r="R210" s="11" t="s">
        <v>42</v>
      </c>
      <c r="AI210" s="11" t="s">
        <v>42</v>
      </c>
      <c r="BE210" s="3" t="s">
        <v>32</v>
      </c>
    </row>
    <row r="211" spans="2:57" ht="25" customHeight="1" x14ac:dyDescent="0.2">
      <c r="B211" s="1">
        <v>207</v>
      </c>
      <c r="C211" s="32">
        <v>44689</v>
      </c>
      <c r="D211" s="1">
        <v>346</v>
      </c>
      <c r="E211" s="4">
        <v>13000</v>
      </c>
      <c r="F211" s="4">
        <v>16250</v>
      </c>
      <c r="G211" s="35">
        <f t="shared" si="3"/>
        <v>9.4727046364436731</v>
      </c>
      <c r="H211" s="2" t="s">
        <v>70</v>
      </c>
      <c r="I211" s="3">
        <v>30</v>
      </c>
      <c r="J211" s="6" t="s">
        <v>8</v>
      </c>
      <c r="K211" s="6" t="s">
        <v>9</v>
      </c>
      <c r="L211" s="6" t="s">
        <v>25</v>
      </c>
      <c r="M211" s="31">
        <v>31</v>
      </c>
      <c r="N211" s="6" t="s">
        <v>10</v>
      </c>
      <c r="P211" s="11" t="s">
        <v>42</v>
      </c>
      <c r="Q211" s="11"/>
      <c r="R211" s="11" t="s">
        <v>42</v>
      </c>
      <c r="BE211" s="3" t="s">
        <v>32</v>
      </c>
    </row>
    <row r="212" spans="2:57" ht="25" customHeight="1" x14ac:dyDescent="0.2">
      <c r="B212" s="1">
        <v>208</v>
      </c>
      <c r="C212" s="32">
        <v>44689</v>
      </c>
      <c r="D212" s="1">
        <v>347</v>
      </c>
      <c r="E212" s="4">
        <v>12000</v>
      </c>
      <c r="F212" s="4">
        <v>15000</v>
      </c>
      <c r="G212" s="35">
        <f t="shared" si="3"/>
        <v>9.3926619287701367</v>
      </c>
      <c r="H212" s="2" t="s">
        <v>70</v>
      </c>
      <c r="I212" s="3">
        <v>60</v>
      </c>
      <c r="J212" s="6" t="s">
        <v>44</v>
      </c>
      <c r="K212" s="6" t="s">
        <v>9</v>
      </c>
      <c r="L212" s="6" t="s">
        <v>25</v>
      </c>
      <c r="M212" s="31">
        <v>35</v>
      </c>
      <c r="N212" s="6" t="s">
        <v>44</v>
      </c>
      <c r="R212" s="11"/>
      <c r="S212" s="11" t="s">
        <v>42</v>
      </c>
      <c r="V212" s="11" t="s">
        <v>42</v>
      </c>
      <c r="AX212" s="3" t="s">
        <v>47</v>
      </c>
      <c r="BE212" s="3" t="s">
        <v>31</v>
      </c>
    </row>
    <row r="213" spans="2:57" ht="25" customHeight="1" x14ac:dyDescent="0.2">
      <c r="B213" s="1">
        <v>209</v>
      </c>
      <c r="C213" s="32">
        <v>44689</v>
      </c>
      <c r="D213" s="1">
        <v>353</v>
      </c>
      <c r="E213" s="4">
        <v>12000</v>
      </c>
      <c r="F213" s="4">
        <v>15000</v>
      </c>
      <c r="G213" s="35">
        <f t="shared" si="3"/>
        <v>9.3926619287701367</v>
      </c>
      <c r="H213" s="2" t="s">
        <v>76</v>
      </c>
      <c r="I213" s="3">
        <v>70</v>
      </c>
      <c r="J213" s="6" t="s">
        <v>8</v>
      </c>
      <c r="K213" s="6" t="s">
        <v>9</v>
      </c>
      <c r="L213" s="6" t="s">
        <v>107</v>
      </c>
      <c r="M213" s="31">
        <v>38</v>
      </c>
      <c r="N213" s="6" t="s">
        <v>8</v>
      </c>
      <c r="S213" s="11" t="s">
        <v>42</v>
      </c>
      <c r="V213" s="11" t="s">
        <v>42</v>
      </c>
      <c r="AI213" s="11" t="s">
        <v>42</v>
      </c>
      <c r="BE213" s="3" t="s">
        <v>32</v>
      </c>
    </row>
    <row r="214" spans="2:57" ht="25" customHeight="1" x14ac:dyDescent="0.2">
      <c r="B214" s="1">
        <v>210</v>
      </c>
      <c r="C214" s="32">
        <v>44689</v>
      </c>
      <c r="D214" s="1">
        <v>354</v>
      </c>
      <c r="E214" s="4">
        <v>12000</v>
      </c>
      <c r="F214" s="4">
        <v>15000</v>
      </c>
      <c r="G214" s="35">
        <f t="shared" si="3"/>
        <v>9.3926619287701367</v>
      </c>
      <c r="H214" s="2" t="s">
        <v>84</v>
      </c>
      <c r="I214" s="3">
        <v>70</v>
      </c>
      <c r="J214" s="6" t="s">
        <v>8</v>
      </c>
      <c r="K214" s="6" t="s">
        <v>9</v>
      </c>
      <c r="L214" s="6" t="s">
        <v>33</v>
      </c>
      <c r="M214" s="31">
        <v>38</v>
      </c>
      <c r="N214" s="6" t="s">
        <v>8</v>
      </c>
      <c r="S214" s="11" t="s">
        <v>42</v>
      </c>
      <c r="V214" s="11" t="s">
        <v>42</v>
      </c>
      <c r="AI214" s="11" t="s">
        <v>42</v>
      </c>
      <c r="BE214" s="3" t="s">
        <v>31</v>
      </c>
    </row>
    <row r="215" spans="2:57" ht="25" customHeight="1" x14ac:dyDescent="0.2">
      <c r="B215" s="1">
        <v>211</v>
      </c>
      <c r="C215" s="32">
        <v>44689</v>
      </c>
      <c r="D215" s="1">
        <v>357</v>
      </c>
      <c r="E215" s="4">
        <v>2600</v>
      </c>
      <c r="F215" s="4">
        <v>3250</v>
      </c>
      <c r="G215" s="35">
        <f t="shared" si="3"/>
        <v>7.8632667240095735</v>
      </c>
      <c r="H215" s="2" t="s">
        <v>7</v>
      </c>
      <c r="I215" s="3">
        <v>60</v>
      </c>
      <c r="J215" s="6" t="s">
        <v>8</v>
      </c>
      <c r="K215" s="6" t="s">
        <v>9</v>
      </c>
      <c r="L215" s="6" t="s">
        <v>13</v>
      </c>
      <c r="M215" s="31">
        <v>34</v>
      </c>
      <c r="N215" s="6" t="s">
        <v>8</v>
      </c>
      <c r="P215" s="11" t="s">
        <v>42</v>
      </c>
      <c r="Q215" s="11"/>
      <c r="S215" s="11" t="s">
        <v>42</v>
      </c>
      <c r="BE215" s="3" t="s">
        <v>31</v>
      </c>
    </row>
    <row r="216" spans="2:57" ht="25" customHeight="1" x14ac:dyDescent="0.2">
      <c r="B216" s="1">
        <v>212</v>
      </c>
      <c r="C216" s="32">
        <v>44689</v>
      </c>
      <c r="D216" s="1">
        <v>362</v>
      </c>
      <c r="E216" s="4">
        <v>9000</v>
      </c>
      <c r="F216" s="4">
        <v>11250</v>
      </c>
      <c r="G216" s="35">
        <f t="shared" si="3"/>
        <v>9.1049798563183568</v>
      </c>
      <c r="H216" s="2" t="s">
        <v>7</v>
      </c>
      <c r="I216" s="3">
        <v>70</v>
      </c>
      <c r="J216" s="6" t="s">
        <v>8</v>
      </c>
      <c r="K216" s="6" t="s">
        <v>9</v>
      </c>
      <c r="L216" s="6" t="s">
        <v>13</v>
      </c>
      <c r="M216" s="31">
        <v>39</v>
      </c>
      <c r="N216" s="6" t="s">
        <v>8</v>
      </c>
      <c r="P216" s="11" t="s">
        <v>42</v>
      </c>
      <c r="Q216" s="11"/>
      <c r="S216" s="11" t="s">
        <v>42</v>
      </c>
      <c r="AA216" s="11" t="s">
        <v>42</v>
      </c>
      <c r="AH216" s="11" t="s">
        <v>42</v>
      </c>
      <c r="BE216" s="3" t="s">
        <v>31</v>
      </c>
    </row>
    <row r="217" spans="2:57" ht="25" customHeight="1" x14ac:dyDescent="0.2">
      <c r="B217" s="1">
        <v>213</v>
      </c>
      <c r="C217" s="32">
        <v>44689</v>
      </c>
      <c r="D217" s="1">
        <v>363</v>
      </c>
      <c r="E217" s="4">
        <v>8500</v>
      </c>
      <c r="F217" s="4">
        <v>10625</v>
      </c>
      <c r="G217" s="35">
        <f t="shared" si="3"/>
        <v>9.0478214424784085</v>
      </c>
      <c r="H217" s="2" t="s">
        <v>7</v>
      </c>
      <c r="I217" s="3">
        <v>80</v>
      </c>
      <c r="J217" s="6" t="s">
        <v>8</v>
      </c>
      <c r="K217" s="6" t="s">
        <v>9</v>
      </c>
      <c r="L217" s="6" t="s">
        <v>13</v>
      </c>
      <c r="M217" s="31">
        <v>40</v>
      </c>
      <c r="N217" s="6" t="s">
        <v>8</v>
      </c>
      <c r="S217" s="11" t="s">
        <v>42</v>
      </c>
      <c r="V217" s="11" t="s">
        <v>42</v>
      </c>
      <c r="AA217" s="11" t="s">
        <v>42</v>
      </c>
      <c r="AH217" s="11" t="s">
        <v>42</v>
      </c>
      <c r="BE217" s="3" t="s">
        <v>32</v>
      </c>
    </row>
    <row r="218" spans="2:57" ht="25" customHeight="1" x14ac:dyDescent="0.2">
      <c r="B218" s="1">
        <v>214</v>
      </c>
      <c r="C218" s="32">
        <v>44689</v>
      </c>
      <c r="D218" s="1">
        <v>366</v>
      </c>
      <c r="E218" s="4">
        <v>11000</v>
      </c>
      <c r="F218" s="4">
        <v>13750</v>
      </c>
      <c r="G218" s="35">
        <f t="shared" si="3"/>
        <v>9.3056505517805075</v>
      </c>
      <c r="H218" s="2" t="s">
        <v>7</v>
      </c>
      <c r="I218" s="3">
        <v>60</v>
      </c>
      <c r="J218" s="6" t="s">
        <v>8</v>
      </c>
      <c r="K218" s="6" t="s">
        <v>9</v>
      </c>
      <c r="L218" s="6" t="s">
        <v>13</v>
      </c>
      <c r="M218" s="31">
        <v>36</v>
      </c>
      <c r="N218" s="6" t="s">
        <v>8</v>
      </c>
      <c r="P218" s="11" t="s">
        <v>42</v>
      </c>
      <c r="Q218" s="11"/>
      <c r="S218" s="11" t="s">
        <v>42</v>
      </c>
      <c r="BE218" s="3" t="s">
        <v>32</v>
      </c>
    </row>
    <row r="219" spans="2:57" ht="25" customHeight="1" x14ac:dyDescent="0.2">
      <c r="B219" s="1">
        <v>215</v>
      </c>
      <c r="C219" s="32">
        <v>44689</v>
      </c>
      <c r="D219" s="1">
        <v>368</v>
      </c>
      <c r="E219" s="4">
        <v>17000</v>
      </c>
      <c r="F219" s="4">
        <v>21250</v>
      </c>
      <c r="G219" s="35">
        <f t="shared" si="3"/>
        <v>9.7409686230383539</v>
      </c>
      <c r="H219" s="2" t="s">
        <v>7</v>
      </c>
      <c r="I219" s="3">
        <v>60</v>
      </c>
      <c r="J219" s="6" t="s">
        <v>8</v>
      </c>
      <c r="K219" s="6" t="s">
        <v>9</v>
      </c>
      <c r="L219" s="6" t="s">
        <v>13</v>
      </c>
      <c r="M219" s="31">
        <v>39</v>
      </c>
      <c r="N219" s="6" t="s">
        <v>8</v>
      </c>
      <c r="S219" s="11" t="s">
        <v>42</v>
      </c>
      <c r="V219" s="11" t="s">
        <v>42</v>
      </c>
      <c r="AC219" s="11" t="s">
        <v>42</v>
      </c>
      <c r="AH219" s="11" t="s">
        <v>42</v>
      </c>
      <c r="BE219" s="3" t="s">
        <v>32</v>
      </c>
    </row>
    <row r="220" spans="2:57" ht="25" customHeight="1" x14ac:dyDescent="0.2">
      <c r="B220" s="1">
        <v>216</v>
      </c>
      <c r="C220" s="32">
        <v>44689</v>
      </c>
      <c r="D220" s="1">
        <v>369</v>
      </c>
      <c r="E220" s="4">
        <v>12500</v>
      </c>
      <c r="F220" s="4">
        <v>15625</v>
      </c>
      <c r="G220" s="35">
        <f t="shared" si="3"/>
        <v>9.4334839232903924</v>
      </c>
      <c r="H220" s="2" t="s">
        <v>7</v>
      </c>
      <c r="I220" s="3">
        <v>80</v>
      </c>
      <c r="J220" s="6" t="s">
        <v>8</v>
      </c>
      <c r="K220" s="6" t="s">
        <v>9</v>
      </c>
      <c r="L220" s="6" t="s">
        <v>13</v>
      </c>
      <c r="M220" s="31">
        <v>39</v>
      </c>
      <c r="N220" s="6" t="s">
        <v>8</v>
      </c>
      <c r="S220" s="11" t="s">
        <v>42</v>
      </c>
      <c r="V220" s="11" t="s">
        <v>42</v>
      </c>
      <c r="AC220" s="11" t="s">
        <v>42</v>
      </c>
      <c r="AH220" s="11" t="s">
        <v>42</v>
      </c>
      <c r="BE220" s="3" t="s">
        <v>31</v>
      </c>
    </row>
    <row r="221" spans="2:57" ht="25" customHeight="1" x14ac:dyDescent="0.2">
      <c r="B221" s="1">
        <v>217</v>
      </c>
      <c r="C221" s="32">
        <v>44689</v>
      </c>
      <c r="D221" s="1">
        <v>370</v>
      </c>
      <c r="E221" s="4">
        <v>20000</v>
      </c>
      <c r="F221" s="4">
        <v>25000</v>
      </c>
      <c r="G221" s="35">
        <f t="shared" si="3"/>
        <v>9.9034875525361272</v>
      </c>
      <c r="H221" s="2" t="s">
        <v>7</v>
      </c>
      <c r="I221" s="3">
        <v>60</v>
      </c>
      <c r="J221" s="6" t="s">
        <v>8</v>
      </c>
      <c r="K221" s="6" t="s">
        <v>9</v>
      </c>
      <c r="L221" s="6" t="s">
        <v>13</v>
      </c>
      <c r="M221" s="31">
        <v>39</v>
      </c>
      <c r="N221" s="6" t="s">
        <v>8</v>
      </c>
      <c r="S221" s="11" t="s">
        <v>42</v>
      </c>
      <c r="V221" s="11" t="s">
        <v>42</v>
      </c>
      <c r="AC221" s="11" t="s">
        <v>42</v>
      </c>
      <c r="AH221" s="11" t="s">
        <v>42</v>
      </c>
      <c r="BE221" s="3" t="s">
        <v>32</v>
      </c>
    </row>
    <row r="222" spans="2:57" ht="25" customHeight="1" x14ac:dyDescent="0.2">
      <c r="B222" s="1">
        <v>218</v>
      </c>
      <c r="C222" s="32">
        <v>44689</v>
      </c>
      <c r="D222" s="1">
        <v>375</v>
      </c>
      <c r="E222" s="4">
        <v>18000</v>
      </c>
      <c r="F222" s="4">
        <v>22500</v>
      </c>
      <c r="G222" s="35">
        <f t="shared" si="3"/>
        <v>9.7981270368783022</v>
      </c>
      <c r="H222" s="2" t="s">
        <v>7</v>
      </c>
      <c r="I222" s="3">
        <v>80</v>
      </c>
      <c r="J222" s="6" t="s">
        <v>8</v>
      </c>
      <c r="K222" s="6" t="s">
        <v>9</v>
      </c>
      <c r="L222" s="6" t="s">
        <v>25</v>
      </c>
      <c r="M222" s="31">
        <v>39</v>
      </c>
      <c r="N222" s="6" t="s">
        <v>8</v>
      </c>
      <c r="S222" s="11" t="s">
        <v>42</v>
      </c>
      <c r="V222" s="11" t="s">
        <v>42</v>
      </c>
      <c r="AC222" s="11" t="s">
        <v>42</v>
      </c>
      <c r="BE222" s="3" t="s">
        <v>32</v>
      </c>
    </row>
    <row r="223" spans="2:57" ht="25" customHeight="1" x14ac:dyDescent="0.2">
      <c r="B223" s="1">
        <v>219</v>
      </c>
      <c r="C223" s="32">
        <v>44689</v>
      </c>
      <c r="D223" s="1">
        <v>377</v>
      </c>
      <c r="E223" s="4">
        <v>8500</v>
      </c>
      <c r="F223" s="4">
        <v>10625</v>
      </c>
      <c r="G223" s="35">
        <f t="shared" si="3"/>
        <v>9.0478214424784085</v>
      </c>
      <c r="H223" s="2" t="s">
        <v>7</v>
      </c>
      <c r="I223" s="3">
        <v>60</v>
      </c>
      <c r="J223" s="6" t="s">
        <v>8</v>
      </c>
      <c r="K223" s="6" t="s">
        <v>9</v>
      </c>
      <c r="L223" s="6" t="s">
        <v>13</v>
      </c>
      <c r="M223" s="31">
        <v>39</v>
      </c>
      <c r="N223" s="6" t="s">
        <v>8</v>
      </c>
      <c r="P223" s="11" t="s">
        <v>42</v>
      </c>
      <c r="Q223" s="11"/>
      <c r="S223" s="11" t="s">
        <v>42</v>
      </c>
      <c r="AA223" s="11" t="s">
        <v>42</v>
      </c>
      <c r="AH223" s="11" t="s">
        <v>42</v>
      </c>
      <c r="BE223" s="3" t="s">
        <v>31</v>
      </c>
    </row>
    <row r="224" spans="2:57" ht="25" customHeight="1" x14ac:dyDescent="0.2">
      <c r="B224" s="1">
        <v>220</v>
      </c>
      <c r="C224" s="32">
        <v>44689</v>
      </c>
      <c r="D224" s="1">
        <v>378</v>
      </c>
      <c r="E224" s="4">
        <v>11000</v>
      </c>
      <c r="F224" s="4">
        <v>13750</v>
      </c>
      <c r="G224" s="35">
        <f t="shared" si="3"/>
        <v>9.3056505517805075</v>
      </c>
      <c r="H224" s="2" t="s">
        <v>7</v>
      </c>
      <c r="I224" s="3">
        <v>80</v>
      </c>
      <c r="J224" s="6" t="s">
        <v>108</v>
      </c>
      <c r="K224" s="6" t="s">
        <v>9</v>
      </c>
      <c r="L224" s="6" t="s">
        <v>13</v>
      </c>
      <c r="M224" s="31">
        <v>39</v>
      </c>
      <c r="N224" s="6" t="s">
        <v>108</v>
      </c>
      <c r="S224" s="11" t="s">
        <v>42</v>
      </c>
      <c r="V224" s="11" t="s">
        <v>42</v>
      </c>
      <c r="AC224" s="11" t="s">
        <v>42</v>
      </c>
      <c r="AH224" s="11" t="s">
        <v>42</v>
      </c>
      <c r="BE224" s="3" t="s">
        <v>31</v>
      </c>
    </row>
    <row r="225" spans="2:58" ht="25" customHeight="1" x14ac:dyDescent="0.2">
      <c r="B225" s="1">
        <v>221</v>
      </c>
      <c r="C225" s="32">
        <v>44689</v>
      </c>
      <c r="D225" s="1">
        <v>381</v>
      </c>
      <c r="E225" s="4">
        <v>20000</v>
      </c>
      <c r="F225" s="4">
        <v>25000</v>
      </c>
      <c r="G225" s="35">
        <f t="shared" si="3"/>
        <v>9.9034875525361272</v>
      </c>
      <c r="H225" s="2" t="s">
        <v>7</v>
      </c>
      <c r="I225" s="3">
        <v>70</v>
      </c>
      <c r="J225" s="6" t="s">
        <v>8</v>
      </c>
      <c r="K225" s="6" t="s">
        <v>9</v>
      </c>
      <c r="L225" s="6" t="s">
        <v>13</v>
      </c>
      <c r="M225" s="31">
        <v>39</v>
      </c>
      <c r="N225" s="6" t="s">
        <v>8</v>
      </c>
      <c r="S225" s="11" t="s">
        <v>42</v>
      </c>
      <c r="V225" s="11" t="s">
        <v>42</v>
      </c>
      <c r="AA225" s="11" t="s">
        <v>42</v>
      </c>
      <c r="AH225" s="11" t="s">
        <v>42</v>
      </c>
      <c r="BE225" s="3" t="s">
        <v>32</v>
      </c>
    </row>
    <row r="226" spans="2:58" ht="25" customHeight="1" x14ac:dyDescent="0.2">
      <c r="B226" s="1">
        <v>222</v>
      </c>
      <c r="C226" s="32">
        <v>44689</v>
      </c>
      <c r="D226" s="1">
        <v>382</v>
      </c>
      <c r="E226" s="4">
        <v>9000</v>
      </c>
      <c r="F226" s="4">
        <v>11250</v>
      </c>
      <c r="G226" s="35">
        <f t="shared" si="3"/>
        <v>9.1049798563183568</v>
      </c>
      <c r="H226" s="2" t="s">
        <v>7</v>
      </c>
      <c r="I226" s="3">
        <v>80</v>
      </c>
      <c r="J226" s="6" t="s">
        <v>8</v>
      </c>
      <c r="K226" s="6" t="s">
        <v>9</v>
      </c>
      <c r="L226" s="6" t="s">
        <v>13</v>
      </c>
      <c r="M226" s="31">
        <v>40</v>
      </c>
      <c r="N226" s="6" t="s">
        <v>8</v>
      </c>
      <c r="S226" s="11" t="s">
        <v>42</v>
      </c>
      <c r="V226" s="11" t="s">
        <v>42</v>
      </c>
      <c r="AA226" s="11" t="s">
        <v>42</v>
      </c>
      <c r="AH226" s="11" t="s">
        <v>42</v>
      </c>
      <c r="BE226" s="3" t="s">
        <v>32</v>
      </c>
    </row>
    <row r="227" spans="2:58" ht="25" customHeight="1" x14ac:dyDescent="0.2">
      <c r="B227" s="1">
        <v>223</v>
      </c>
      <c r="C227" s="32">
        <v>44689</v>
      </c>
      <c r="D227" s="1">
        <v>384</v>
      </c>
      <c r="E227" s="4">
        <v>5500</v>
      </c>
      <c r="F227" s="4">
        <v>6875</v>
      </c>
      <c r="G227" s="35">
        <f t="shared" si="3"/>
        <v>8.6125033712205621</v>
      </c>
      <c r="H227" s="2" t="s">
        <v>7</v>
      </c>
      <c r="I227" s="3">
        <v>80</v>
      </c>
      <c r="J227" s="6" t="s">
        <v>44</v>
      </c>
      <c r="K227" s="6" t="s">
        <v>9</v>
      </c>
      <c r="L227" s="6" t="s">
        <v>24</v>
      </c>
      <c r="M227" s="31">
        <v>34</v>
      </c>
      <c r="N227" s="6" t="s">
        <v>10</v>
      </c>
      <c r="S227" s="11" t="s">
        <v>42</v>
      </c>
      <c r="V227" s="11" t="s">
        <v>42</v>
      </c>
      <c r="BE227" s="3" t="s">
        <v>31</v>
      </c>
    </row>
    <row r="228" spans="2:58" ht="25" customHeight="1" x14ac:dyDescent="0.2">
      <c r="B228" s="1">
        <v>224</v>
      </c>
      <c r="C228" s="32">
        <v>44689</v>
      </c>
      <c r="D228" s="1">
        <v>385</v>
      </c>
      <c r="E228" s="4">
        <v>11000</v>
      </c>
      <c r="F228" s="4">
        <v>13750</v>
      </c>
      <c r="G228" s="35">
        <f t="shared" si="3"/>
        <v>9.3056505517805075</v>
      </c>
      <c r="H228" s="2" t="s">
        <v>7</v>
      </c>
      <c r="I228" s="3">
        <v>70</v>
      </c>
      <c r="J228" s="6" t="s">
        <v>44</v>
      </c>
      <c r="K228" s="6" t="s">
        <v>9</v>
      </c>
      <c r="L228" s="6" t="s">
        <v>24</v>
      </c>
      <c r="M228" s="31">
        <v>36</v>
      </c>
      <c r="N228" s="6" t="s">
        <v>44</v>
      </c>
      <c r="S228" s="11" t="s">
        <v>42</v>
      </c>
      <c r="W228" s="11" t="s">
        <v>42</v>
      </c>
      <c r="BE228" s="3" t="s">
        <v>32</v>
      </c>
    </row>
    <row r="229" spans="2:58" ht="25" customHeight="1" x14ac:dyDescent="0.2">
      <c r="B229" s="1">
        <v>225</v>
      </c>
      <c r="C229" s="32">
        <v>44689</v>
      </c>
      <c r="D229" s="1">
        <v>401</v>
      </c>
      <c r="E229" s="4">
        <v>18000</v>
      </c>
      <c r="F229" s="4">
        <v>22500</v>
      </c>
      <c r="G229" s="35">
        <f t="shared" si="3"/>
        <v>9.7981270368783022</v>
      </c>
      <c r="H229" s="2" t="s">
        <v>16</v>
      </c>
      <c r="I229" s="3">
        <v>60</v>
      </c>
      <c r="J229" s="6" t="s">
        <v>8</v>
      </c>
      <c r="K229" s="6" t="s">
        <v>9</v>
      </c>
      <c r="L229" s="6" t="s">
        <v>13</v>
      </c>
      <c r="M229" s="31">
        <v>38</v>
      </c>
      <c r="N229" s="6" t="s">
        <v>8</v>
      </c>
      <c r="R229" s="11" t="s">
        <v>42</v>
      </c>
      <c r="AI229" s="11" t="s">
        <v>42</v>
      </c>
      <c r="BE229" s="3" t="s">
        <v>32</v>
      </c>
    </row>
    <row r="230" spans="2:58" ht="25" customHeight="1" x14ac:dyDescent="0.2">
      <c r="B230" s="1">
        <v>226</v>
      </c>
      <c r="C230" s="32">
        <v>44689</v>
      </c>
      <c r="D230" s="1">
        <v>402</v>
      </c>
      <c r="E230" s="4">
        <v>3600</v>
      </c>
      <c r="F230" s="4">
        <v>4500</v>
      </c>
      <c r="G230" s="35">
        <f t="shared" si="3"/>
        <v>8.1886891244442008</v>
      </c>
      <c r="H230" s="2" t="s">
        <v>50</v>
      </c>
      <c r="I230" s="3">
        <v>70</v>
      </c>
      <c r="J230" s="6" t="s">
        <v>8</v>
      </c>
      <c r="K230" s="6" t="s">
        <v>9</v>
      </c>
      <c r="L230" s="6" t="s">
        <v>13</v>
      </c>
      <c r="M230" s="31">
        <v>40</v>
      </c>
      <c r="N230" s="6" t="s">
        <v>10</v>
      </c>
      <c r="R230" s="11" t="s">
        <v>42</v>
      </c>
      <c r="V230" s="11" t="s">
        <v>42</v>
      </c>
      <c r="AH230" s="11" t="s">
        <v>42</v>
      </c>
      <c r="AI230" s="11" t="s">
        <v>42</v>
      </c>
      <c r="BE230" s="3" t="s">
        <v>31</v>
      </c>
    </row>
    <row r="231" spans="2:58" ht="25" customHeight="1" x14ac:dyDescent="0.2">
      <c r="B231" s="1">
        <v>227</v>
      </c>
      <c r="C231" s="32">
        <v>44689</v>
      </c>
      <c r="D231" s="1">
        <v>404</v>
      </c>
      <c r="E231" s="4">
        <v>2200</v>
      </c>
      <c r="F231" s="4">
        <v>2750</v>
      </c>
      <c r="G231" s="35">
        <f t="shared" si="3"/>
        <v>7.696212639346407</v>
      </c>
      <c r="H231" s="2" t="s">
        <v>16</v>
      </c>
      <c r="I231" s="3">
        <v>70</v>
      </c>
      <c r="J231" s="6" t="s">
        <v>8</v>
      </c>
      <c r="K231" s="6" t="s">
        <v>9</v>
      </c>
      <c r="L231" s="6" t="s">
        <v>13</v>
      </c>
      <c r="M231" s="31">
        <v>41</v>
      </c>
      <c r="N231" s="6" t="s">
        <v>8</v>
      </c>
      <c r="S231" s="11" t="s">
        <v>42</v>
      </c>
      <c r="U231" s="11" t="s">
        <v>42</v>
      </c>
      <c r="V231" s="11" t="s">
        <v>42</v>
      </c>
      <c r="AI231" s="11" t="s">
        <v>42</v>
      </c>
      <c r="BE231" s="3" t="s">
        <v>31</v>
      </c>
      <c r="BF231" s="1" t="s">
        <v>109</v>
      </c>
    </row>
    <row r="232" spans="2:58" ht="25" customHeight="1" x14ac:dyDescent="0.2">
      <c r="B232" s="1">
        <v>228</v>
      </c>
      <c r="C232" s="32">
        <v>44689</v>
      </c>
      <c r="D232" s="1">
        <v>405</v>
      </c>
      <c r="E232" s="4">
        <v>9000</v>
      </c>
      <c r="F232" s="4">
        <v>11250</v>
      </c>
      <c r="G232" s="35">
        <f t="shared" si="3"/>
        <v>9.1049798563183568</v>
      </c>
      <c r="H232" s="2" t="s">
        <v>34</v>
      </c>
      <c r="I232" s="3">
        <v>80</v>
      </c>
      <c r="J232" s="6" t="s">
        <v>44</v>
      </c>
      <c r="K232" s="6" t="s">
        <v>9</v>
      </c>
      <c r="L232" s="6" t="s">
        <v>25</v>
      </c>
      <c r="M232" s="31">
        <v>36</v>
      </c>
      <c r="N232" s="6" t="s">
        <v>10</v>
      </c>
      <c r="R232" s="11" t="s">
        <v>42</v>
      </c>
      <c r="X232" s="11" t="s">
        <v>42</v>
      </c>
      <c r="Y232" s="11" t="s">
        <v>42</v>
      </c>
      <c r="Z232" s="11"/>
      <c r="AI232" s="11" t="s">
        <v>42</v>
      </c>
      <c r="BE232" s="3" t="s">
        <v>32</v>
      </c>
    </row>
    <row r="233" spans="2:58" ht="25" customHeight="1" x14ac:dyDescent="0.2">
      <c r="B233" s="1">
        <v>229</v>
      </c>
      <c r="C233" s="32">
        <v>44689</v>
      </c>
      <c r="D233" s="1">
        <v>469</v>
      </c>
      <c r="E233" s="4">
        <v>13000</v>
      </c>
      <c r="F233" s="4">
        <v>16250</v>
      </c>
      <c r="G233" s="35">
        <f t="shared" si="3"/>
        <v>9.4727046364436731</v>
      </c>
      <c r="H233" s="2" t="s">
        <v>70</v>
      </c>
      <c r="I233" s="3">
        <v>60</v>
      </c>
      <c r="J233" s="6" t="s">
        <v>44</v>
      </c>
      <c r="K233" s="6" t="s">
        <v>9</v>
      </c>
      <c r="L233" s="6" t="s">
        <v>25</v>
      </c>
      <c r="M233" s="31">
        <v>35</v>
      </c>
      <c r="N233" s="6" t="s">
        <v>10</v>
      </c>
      <c r="R233" s="11"/>
      <c r="S233" s="11" t="s">
        <v>42</v>
      </c>
      <c r="V233" s="11" t="s">
        <v>42</v>
      </c>
      <c r="BE233" s="3" t="s">
        <v>32</v>
      </c>
    </row>
    <row r="234" spans="2:58" ht="25" customHeight="1" x14ac:dyDescent="0.2">
      <c r="B234" s="1">
        <v>230</v>
      </c>
      <c r="C234" s="32">
        <v>44689</v>
      </c>
      <c r="D234" s="1">
        <v>470</v>
      </c>
      <c r="E234" s="4">
        <v>4500</v>
      </c>
      <c r="F234" s="4">
        <v>5625</v>
      </c>
      <c r="G234" s="35">
        <f t="shared" si="3"/>
        <v>8.4118326757584114</v>
      </c>
      <c r="H234" s="2" t="s">
        <v>70</v>
      </c>
      <c r="I234" s="3">
        <v>50</v>
      </c>
      <c r="J234" s="6" t="s">
        <v>44</v>
      </c>
      <c r="K234" s="6" t="s">
        <v>9</v>
      </c>
      <c r="L234" s="6" t="s">
        <v>25</v>
      </c>
      <c r="M234" s="31">
        <v>31</v>
      </c>
      <c r="N234" s="6" t="s">
        <v>10</v>
      </c>
      <c r="P234" s="11" t="s">
        <v>42</v>
      </c>
      <c r="Q234" s="11"/>
      <c r="R234" s="11" t="s">
        <v>42</v>
      </c>
      <c r="BE234" s="3" t="s">
        <v>32</v>
      </c>
    </row>
    <row r="235" spans="2:58" ht="25" customHeight="1" x14ac:dyDescent="0.2">
      <c r="B235" s="1">
        <v>231</v>
      </c>
      <c r="C235" s="32">
        <v>44689</v>
      </c>
      <c r="D235" s="1">
        <v>471</v>
      </c>
      <c r="E235" s="4">
        <v>13000</v>
      </c>
      <c r="F235" s="4">
        <v>16250</v>
      </c>
      <c r="G235" s="35">
        <f t="shared" si="3"/>
        <v>9.4727046364436731</v>
      </c>
      <c r="H235" s="2" t="s">
        <v>70</v>
      </c>
      <c r="I235" s="3">
        <v>40</v>
      </c>
      <c r="J235" s="6" t="s">
        <v>44</v>
      </c>
      <c r="K235" s="6" t="s">
        <v>9</v>
      </c>
      <c r="L235" s="6" t="s">
        <v>25</v>
      </c>
      <c r="M235" s="31">
        <v>35</v>
      </c>
      <c r="N235" s="6" t="s">
        <v>44</v>
      </c>
      <c r="P235" s="11" t="s">
        <v>42</v>
      </c>
      <c r="Q235" s="11"/>
      <c r="R235" s="11" t="s">
        <v>42</v>
      </c>
      <c r="BE235" s="3" t="s">
        <v>32</v>
      </c>
    </row>
    <row r="236" spans="2:58" ht="25" customHeight="1" x14ac:dyDescent="0.2">
      <c r="B236" s="1">
        <v>232</v>
      </c>
      <c r="C236" s="32">
        <v>44689</v>
      </c>
      <c r="D236" s="1">
        <v>481</v>
      </c>
      <c r="E236" s="4">
        <v>100000</v>
      </c>
      <c r="F236" s="4">
        <v>225000</v>
      </c>
      <c r="G236" s="35">
        <f t="shared" si="3"/>
        <v>11.512925464970229</v>
      </c>
      <c r="H236" s="2" t="s">
        <v>70</v>
      </c>
      <c r="I236" s="3">
        <v>80</v>
      </c>
      <c r="J236" s="6" t="s">
        <v>44</v>
      </c>
      <c r="K236" s="6" t="s">
        <v>9</v>
      </c>
      <c r="L236" s="6" t="s">
        <v>25</v>
      </c>
      <c r="M236" s="31">
        <v>36</v>
      </c>
      <c r="N236" s="6" t="s">
        <v>10</v>
      </c>
      <c r="R236" s="11" t="s">
        <v>42</v>
      </c>
      <c r="U236" s="11" t="s">
        <v>42</v>
      </c>
      <c r="Y236" s="11"/>
      <c r="Z236" s="11"/>
      <c r="AI236" s="11" t="s">
        <v>42</v>
      </c>
      <c r="AM236" s="3" t="s">
        <v>110</v>
      </c>
      <c r="AN236" s="11" t="s">
        <v>42</v>
      </c>
      <c r="BE236" s="3" t="s">
        <v>36</v>
      </c>
      <c r="BF236" s="1" t="s">
        <v>111</v>
      </c>
    </row>
    <row r="237" spans="2:58" ht="25" customHeight="1" x14ac:dyDescent="0.2">
      <c r="B237" s="1">
        <v>233</v>
      </c>
      <c r="C237" s="32">
        <v>44689</v>
      </c>
      <c r="D237" s="1">
        <v>482</v>
      </c>
      <c r="E237" s="4">
        <v>100000</v>
      </c>
      <c r="F237" s="4">
        <v>200000</v>
      </c>
      <c r="G237" s="35">
        <f t="shared" si="3"/>
        <v>11.512925464970229</v>
      </c>
      <c r="H237" s="2" t="s">
        <v>70</v>
      </c>
      <c r="I237" s="3">
        <v>80</v>
      </c>
      <c r="J237" s="6" t="s">
        <v>8</v>
      </c>
      <c r="K237" s="6" t="s">
        <v>28</v>
      </c>
      <c r="L237" s="6" t="s">
        <v>18</v>
      </c>
      <c r="M237" s="31">
        <v>40</v>
      </c>
      <c r="N237" s="6" t="s">
        <v>8</v>
      </c>
      <c r="O237" s="11" t="s">
        <v>42</v>
      </c>
      <c r="S237" s="11" t="s">
        <v>42</v>
      </c>
      <c r="V237" s="11" t="s">
        <v>42</v>
      </c>
      <c r="BE237" s="3" t="s">
        <v>36</v>
      </c>
    </row>
    <row r="238" spans="2:58" ht="25" customHeight="1" x14ac:dyDescent="0.2">
      <c r="B238" s="1">
        <v>234</v>
      </c>
      <c r="C238" s="32">
        <v>44689</v>
      </c>
      <c r="D238" s="1">
        <v>483</v>
      </c>
      <c r="E238" s="4">
        <v>90000</v>
      </c>
      <c r="F238" s="4">
        <v>112500</v>
      </c>
      <c r="G238" s="35">
        <f t="shared" si="3"/>
        <v>11.407564949312402</v>
      </c>
      <c r="H238" s="2" t="s">
        <v>70</v>
      </c>
      <c r="I238" s="3">
        <v>80</v>
      </c>
      <c r="J238" s="6" t="s">
        <v>108</v>
      </c>
      <c r="K238" s="6" t="s">
        <v>28</v>
      </c>
      <c r="L238" s="6" t="s">
        <v>18</v>
      </c>
      <c r="M238" s="31">
        <v>40</v>
      </c>
      <c r="N238" s="6" t="s">
        <v>108</v>
      </c>
      <c r="O238" s="11" t="s">
        <v>42</v>
      </c>
      <c r="S238" s="11" t="s">
        <v>42</v>
      </c>
      <c r="V238" s="11" t="s">
        <v>42</v>
      </c>
      <c r="BE238" s="3" t="s">
        <v>36</v>
      </c>
    </row>
    <row r="239" spans="2:58" ht="25" customHeight="1" x14ac:dyDescent="0.2">
      <c r="B239" s="1">
        <v>235</v>
      </c>
      <c r="C239" s="32">
        <v>44689</v>
      </c>
      <c r="D239" s="1">
        <v>487</v>
      </c>
      <c r="E239" s="4">
        <v>85000</v>
      </c>
      <c r="F239" s="4">
        <v>106250</v>
      </c>
      <c r="G239" s="35">
        <f t="shared" si="3"/>
        <v>11.350406535472453</v>
      </c>
      <c r="H239" s="2" t="s">
        <v>57</v>
      </c>
      <c r="I239" s="3">
        <v>70</v>
      </c>
      <c r="J239" s="6" t="s">
        <v>8</v>
      </c>
      <c r="K239" s="6" t="s">
        <v>9</v>
      </c>
      <c r="L239" s="6" t="s">
        <v>13</v>
      </c>
      <c r="M239" s="31">
        <v>38</v>
      </c>
      <c r="N239" s="6" t="s">
        <v>8</v>
      </c>
      <c r="O239" s="11" t="s">
        <v>42</v>
      </c>
      <c r="S239" s="11" t="s">
        <v>42</v>
      </c>
      <c r="V239" s="11" t="s">
        <v>42</v>
      </c>
      <c r="BE239" s="3" t="s">
        <v>32</v>
      </c>
    </row>
    <row r="240" spans="2:58" ht="25" customHeight="1" x14ac:dyDescent="0.2">
      <c r="B240" s="1">
        <v>236</v>
      </c>
      <c r="C240" s="32">
        <v>44689</v>
      </c>
      <c r="D240" s="1">
        <v>489</v>
      </c>
      <c r="E240" s="4">
        <v>38000</v>
      </c>
      <c r="F240" s="4">
        <v>47500</v>
      </c>
      <c r="G240" s="35">
        <f t="shared" si="3"/>
        <v>10.545341438708522</v>
      </c>
      <c r="H240" s="2" t="s">
        <v>63</v>
      </c>
      <c r="I240" s="3">
        <v>70</v>
      </c>
      <c r="J240" s="6" t="s">
        <v>8</v>
      </c>
      <c r="K240" s="6" t="s">
        <v>9</v>
      </c>
      <c r="L240" s="6" t="s">
        <v>33</v>
      </c>
      <c r="M240" s="31">
        <v>39</v>
      </c>
      <c r="N240" s="6" t="s">
        <v>8</v>
      </c>
      <c r="O240" s="11" t="s">
        <v>42</v>
      </c>
      <c r="S240" s="11" t="s">
        <v>42</v>
      </c>
      <c r="V240" s="11" t="s">
        <v>42</v>
      </c>
      <c r="BE240" s="3" t="s">
        <v>32</v>
      </c>
    </row>
    <row r="241" spans="1:58" ht="25" customHeight="1" x14ac:dyDescent="0.2">
      <c r="B241" s="1">
        <v>237</v>
      </c>
      <c r="C241" s="32">
        <v>44689</v>
      </c>
      <c r="D241" s="1">
        <v>492</v>
      </c>
      <c r="E241" s="4">
        <v>80000</v>
      </c>
      <c r="F241" s="4">
        <v>100000</v>
      </c>
      <c r="G241" s="35">
        <f t="shared" si="3"/>
        <v>11.289781913656018</v>
      </c>
      <c r="H241" s="2" t="s">
        <v>63</v>
      </c>
      <c r="I241" s="3">
        <v>80</v>
      </c>
      <c r="J241" s="6" t="s">
        <v>44</v>
      </c>
      <c r="K241" s="6" t="s">
        <v>9</v>
      </c>
      <c r="L241" s="6" t="s">
        <v>25</v>
      </c>
      <c r="M241" s="31">
        <v>39</v>
      </c>
      <c r="N241" s="6" t="s">
        <v>44</v>
      </c>
      <c r="O241" s="11" t="s">
        <v>42</v>
      </c>
      <c r="S241" s="3" t="s">
        <v>42</v>
      </c>
      <c r="Y241" s="11"/>
      <c r="Z241" s="11"/>
      <c r="AM241" s="11" t="s">
        <v>42</v>
      </c>
      <c r="AN241" s="11"/>
      <c r="AO241" s="11"/>
      <c r="AP241" s="11"/>
      <c r="BE241" s="3" t="s">
        <v>36</v>
      </c>
    </row>
    <row r="242" spans="1:58" ht="25" customHeight="1" x14ac:dyDescent="0.2">
      <c r="B242" s="1">
        <v>238</v>
      </c>
      <c r="C242" s="32">
        <v>44689</v>
      </c>
      <c r="D242" s="1">
        <v>501</v>
      </c>
      <c r="E242" s="4">
        <v>17000</v>
      </c>
      <c r="F242" s="4">
        <v>21250</v>
      </c>
      <c r="G242" s="35">
        <f t="shared" si="3"/>
        <v>9.7409686230383539</v>
      </c>
      <c r="H242" s="2" t="s">
        <v>84</v>
      </c>
      <c r="I242" s="3">
        <v>60</v>
      </c>
      <c r="J242" s="6" t="s">
        <v>8</v>
      </c>
      <c r="K242" s="6" t="s">
        <v>9</v>
      </c>
      <c r="L242" s="6" t="s">
        <v>13</v>
      </c>
      <c r="M242" s="31">
        <v>38</v>
      </c>
      <c r="N242" s="6" t="s">
        <v>8</v>
      </c>
      <c r="P242" s="11" t="s">
        <v>42</v>
      </c>
      <c r="Q242" s="11"/>
      <c r="S242" s="11" t="s">
        <v>42</v>
      </c>
      <c r="AA242" s="11" t="s">
        <v>42</v>
      </c>
      <c r="AH242" s="11" t="s">
        <v>42</v>
      </c>
      <c r="BE242" s="3" t="s">
        <v>32</v>
      </c>
    </row>
    <row r="243" spans="1:58" ht="25" customHeight="1" x14ac:dyDescent="0.2">
      <c r="B243" s="1">
        <v>239</v>
      </c>
      <c r="C243" s="32">
        <v>44689</v>
      </c>
      <c r="D243" s="1">
        <v>503</v>
      </c>
      <c r="E243" s="4">
        <v>20000</v>
      </c>
      <c r="F243" s="4">
        <v>25000</v>
      </c>
      <c r="G243" s="35">
        <f t="shared" si="3"/>
        <v>9.9034875525361272</v>
      </c>
      <c r="H243" s="2" t="s">
        <v>7</v>
      </c>
      <c r="I243" s="3">
        <v>70</v>
      </c>
      <c r="J243" s="6" t="s">
        <v>8</v>
      </c>
      <c r="K243" s="6" t="s">
        <v>9</v>
      </c>
      <c r="L243" s="6" t="s">
        <v>13</v>
      </c>
      <c r="M243" s="31">
        <v>39</v>
      </c>
      <c r="N243" s="6" t="s">
        <v>8</v>
      </c>
      <c r="S243" s="11" t="s">
        <v>42</v>
      </c>
      <c r="V243" s="11" t="s">
        <v>42</v>
      </c>
      <c r="AA243" s="11" t="s">
        <v>42</v>
      </c>
      <c r="AH243" s="11" t="s">
        <v>42</v>
      </c>
      <c r="BE243" s="3" t="s">
        <v>32</v>
      </c>
    </row>
    <row r="244" spans="1:58" ht="25" customHeight="1" x14ac:dyDescent="0.2">
      <c r="B244" s="1">
        <v>240</v>
      </c>
      <c r="C244" s="32">
        <v>44689</v>
      </c>
      <c r="D244" s="1">
        <v>504</v>
      </c>
      <c r="E244" s="4">
        <v>19000</v>
      </c>
      <c r="F244" s="4">
        <v>23750</v>
      </c>
      <c r="G244" s="35">
        <f t="shared" si="3"/>
        <v>9.8521942581485771</v>
      </c>
      <c r="H244" s="2" t="s">
        <v>7</v>
      </c>
      <c r="I244" s="3">
        <v>70</v>
      </c>
      <c r="J244" s="6" t="s">
        <v>8</v>
      </c>
      <c r="K244" s="6" t="s">
        <v>9</v>
      </c>
      <c r="L244" s="6" t="s">
        <v>13</v>
      </c>
      <c r="M244" s="31">
        <v>39</v>
      </c>
      <c r="N244" s="6" t="s">
        <v>8</v>
      </c>
      <c r="S244" s="11" t="s">
        <v>42</v>
      </c>
      <c r="V244" s="11" t="s">
        <v>42</v>
      </c>
      <c r="AA244" s="11" t="s">
        <v>42</v>
      </c>
      <c r="AH244" s="11" t="s">
        <v>42</v>
      </c>
      <c r="BE244" s="3" t="s">
        <v>32</v>
      </c>
    </row>
    <row r="245" spans="1:58" ht="25" customHeight="1" x14ac:dyDescent="0.2">
      <c r="B245" s="1">
        <v>241</v>
      </c>
      <c r="C245" s="32">
        <v>44689</v>
      </c>
      <c r="D245" s="1">
        <v>507</v>
      </c>
      <c r="E245" s="4">
        <v>22000</v>
      </c>
      <c r="F245" s="4">
        <v>27500</v>
      </c>
      <c r="G245" s="35">
        <f t="shared" si="3"/>
        <v>9.9987977323404529</v>
      </c>
      <c r="H245" s="2" t="s">
        <v>7</v>
      </c>
      <c r="I245" s="3">
        <v>70</v>
      </c>
      <c r="J245" s="6" t="s">
        <v>8</v>
      </c>
      <c r="K245" s="6" t="s">
        <v>9</v>
      </c>
      <c r="L245" s="6" t="s">
        <v>13</v>
      </c>
      <c r="M245" s="31">
        <v>38</v>
      </c>
      <c r="N245" s="6" t="s">
        <v>8</v>
      </c>
      <c r="S245" s="11" t="s">
        <v>42</v>
      </c>
      <c r="V245" s="11" t="s">
        <v>42</v>
      </c>
      <c r="AC245" s="11" t="s">
        <v>42</v>
      </c>
      <c r="BE245" s="3" t="s">
        <v>32</v>
      </c>
    </row>
    <row r="246" spans="1:58" ht="25" customHeight="1" x14ac:dyDescent="0.2">
      <c r="B246" s="1">
        <v>242</v>
      </c>
      <c r="C246" s="32">
        <v>44689</v>
      </c>
      <c r="D246" s="1">
        <v>511</v>
      </c>
      <c r="E246" s="4">
        <v>100000</v>
      </c>
      <c r="F246" s="4">
        <v>212500</v>
      </c>
      <c r="G246" s="35">
        <f t="shared" si="3"/>
        <v>11.512925464970229</v>
      </c>
      <c r="H246" s="2" t="s">
        <v>7</v>
      </c>
      <c r="I246" s="3">
        <v>70</v>
      </c>
      <c r="J246" s="6" t="s">
        <v>44</v>
      </c>
      <c r="K246" s="6" t="s">
        <v>9</v>
      </c>
      <c r="L246" s="6" t="s">
        <v>24</v>
      </c>
      <c r="M246" s="31">
        <v>36</v>
      </c>
      <c r="N246" s="6" t="s">
        <v>44</v>
      </c>
      <c r="R246" s="11" t="s">
        <v>42</v>
      </c>
      <c r="AI246" s="11" t="s">
        <v>42</v>
      </c>
      <c r="BE246" s="3" t="s">
        <v>36</v>
      </c>
    </row>
    <row r="247" spans="1:58" ht="25" customHeight="1" x14ac:dyDescent="0.2">
      <c r="B247" s="1">
        <v>243</v>
      </c>
      <c r="C247" s="32">
        <v>44689</v>
      </c>
      <c r="D247" s="1">
        <v>512</v>
      </c>
      <c r="E247" s="4">
        <v>50000</v>
      </c>
      <c r="F247" s="4">
        <v>62500</v>
      </c>
      <c r="G247" s="35">
        <f t="shared" si="3"/>
        <v>10.819778284410283</v>
      </c>
      <c r="H247" s="2" t="s">
        <v>7</v>
      </c>
      <c r="I247" s="3">
        <v>70</v>
      </c>
      <c r="J247" s="6" t="s">
        <v>8</v>
      </c>
      <c r="K247" s="6" t="s">
        <v>9</v>
      </c>
      <c r="L247" s="6" t="s">
        <v>25</v>
      </c>
      <c r="M247" s="31">
        <v>36</v>
      </c>
      <c r="N247" s="6" t="s">
        <v>8</v>
      </c>
      <c r="R247" s="11" t="s">
        <v>42</v>
      </c>
      <c r="AI247" s="11" t="s">
        <v>42</v>
      </c>
      <c r="BE247" s="3" t="s">
        <v>32</v>
      </c>
    </row>
    <row r="248" spans="1:58" ht="25" customHeight="1" x14ac:dyDescent="0.2">
      <c r="B248" s="1">
        <v>244</v>
      </c>
      <c r="C248" s="32">
        <v>44689</v>
      </c>
      <c r="D248" s="1">
        <v>524</v>
      </c>
      <c r="E248" s="4">
        <v>14000</v>
      </c>
      <c r="F248" s="4">
        <v>17500</v>
      </c>
      <c r="G248" s="35">
        <f t="shared" si="3"/>
        <v>9.5468126085973957</v>
      </c>
      <c r="H248" s="2" t="s">
        <v>16</v>
      </c>
      <c r="I248" s="3">
        <v>60</v>
      </c>
      <c r="J248" s="6" t="s">
        <v>8</v>
      </c>
      <c r="K248" s="6" t="s">
        <v>9</v>
      </c>
      <c r="L248" s="6" t="s">
        <v>13</v>
      </c>
      <c r="M248" s="31">
        <v>42</v>
      </c>
      <c r="N248" s="6" t="s">
        <v>10</v>
      </c>
      <c r="R248" s="11" t="s">
        <v>42</v>
      </c>
      <c r="AI248" s="11" t="s">
        <v>42</v>
      </c>
      <c r="BE248" s="3" t="s">
        <v>32</v>
      </c>
    </row>
    <row r="249" spans="1:58" ht="25" customHeight="1" x14ac:dyDescent="0.2">
      <c r="A249" s="18">
        <v>2021</v>
      </c>
      <c r="B249" s="1">
        <v>245</v>
      </c>
      <c r="C249" s="32">
        <v>44506</v>
      </c>
      <c r="D249" s="1">
        <v>2</v>
      </c>
      <c r="E249" s="4">
        <v>2500</v>
      </c>
      <c r="F249" s="4">
        <v>3125</v>
      </c>
      <c r="G249" s="35">
        <f t="shared" si="3"/>
        <v>7.8240460108562919</v>
      </c>
      <c r="H249" s="2" t="s">
        <v>27</v>
      </c>
      <c r="I249" s="3">
        <v>30</v>
      </c>
      <c r="J249" s="6" t="s">
        <v>44</v>
      </c>
      <c r="K249" s="6" t="s">
        <v>9</v>
      </c>
      <c r="L249" s="6" t="s">
        <v>29</v>
      </c>
      <c r="M249" s="31">
        <v>35</v>
      </c>
      <c r="N249" s="6" t="s">
        <v>10</v>
      </c>
      <c r="R249" s="11" t="s">
        <v>42</v>
      </c>
      <c r="AI249" s="11" t="s">
        <v>42</v>
      </c>
      <c r="BE249" s="3" t="s">
        <v>31</v>
      </c>
      <c r="BF249" s="1" t="s">
        <v>74</v>
      </c>
    </row>
    <row r="250" spans="1:58" ht="25" customHeight="1" x14ac:dyDescent="0.2">
      <c r="B250" s="1">
        <v>246</v>
      </c>
      <c r="C250" s="32">
        <v>44506</v>
      </c>
      <c r="D250" s="1">
        <v>3</v>
      </c>
      <c r="E250" s="4">
        <v>3200</v>
      </c>
      <c r="F250" s="4">
        <v>4000</v>
      </c>
      <c r="G250" s="35">
        <f t="shared" si="3"/>
        <v>8.0709060887878188</v>
      </c>
      <c r="H250" s="2" t="s">
        <v>76</v>
      </c>
      <c r="I250" s="3">
        <v>30</v>
      </c>
      <c r="J250" s="6" t="s">
        <v>8</v>
      </c>
      <c r="K250" s="6" t="s">
        <v>9</v>
      </c>
      <c r="L250" s="6" t="s">
        <v>29</v>
      </c>
      <c r="M250" s="31">
        <v>38</v>
      </c>
      <c r="N250" s="6" t="s">
        <v>10</v>
      </c>
      <c r="R250" s="11" t="s">
        <v>42</v>
      </c>
      <c r="AI250" s="11" t="s">
        <v>42</v>
      </c>
      <c r="BE250" s="3" t="s">
        <v>31</v>
      </c>
      <c r="BF250" s="1" t="s">
        <v>74</v>
      </c>
    </row>
    <row r="251" spans="1:58" ht="25" customHeight="1" x14ac:dyDescent="0.2">
      <c r="B251" s="1">
        <v>247</v>
      </c>
      <c r="C251" s="32">
        <v>44506</v>
      </c>
      <c r="D251" s="1">
        <v>5</v>
      </c>
      <c r="E251" s="4">
        <v>3000</v>
      </c>
      <c r="F251" s="4">
        <v>3750</v>
      </c>
      <c r="G251" s="35">
        <f t="shared" si="3"/>
        <v>8.0063675676502459</v>
      </c>
      <c r="H251" s="2" t="s">
        <v>76</v>
      </c>
      <c r="I251" s="3">
        <v>60</v>
      </c>
      <c r="J251" s="6" t="s">
        <v>44</v>
      </c>
      <c r="K251" s="6" t="s">
        <v>9</v>
      </c>
      <c r="L251" s="6" t="s">
        <v>24</v>
      </c>
      <c r="M251" s="31">
        <v>37</v>
      </c>
      <c r="N251" s="6" t="s">
        <v>10</v>
      </c>
      <c r="R251" s="11" t="s">
        <v>42</v>
      </c>
      <c r="AI251" s="11" t="s">
        <v>42</v>
      </c>
      <c r="BE251" s="3" t="s">
        <v>32</v>
      </c>
    </row>
    <row r="252" spans="1:58" ht="25" customHeight="1" x14ac:dyDescent="0.2">
      <c r="B252" s="1">
        <v>248</v>
      </c>
      <c r="C252" s="32">
        <v>44506</v>
      </c>
      <c r="D252" s="1">
        <v>7</v>
      </c>
      <c r="E252" s="4">
        <v>3200</v>
      </c>
      <c r="F252" s="4">
        <v>4000</v>
      </c>
      <c r="G252" s="35">
        <f t="shared" si="3"/>
        <v>8.0709060887878188</v>
      </c>
      <c r="H252" s="2" t="s">
        <v>27</v>
      </c>
      <c r="I252" s="3">
        <v>50</v>
      </c>
      <c r="J252" s="6" t="s">
        <v>8</v>
      </c>
      <c r="K252" s="6" t="s">
        <v>9</v>
      </c>
      <c r="L252" s="6" t="s">
        <v>25</v>
      </c>
      <c r="M252" s="31">
        <v>38</v>
      </c>
      <c r="N252" s="6" t="s">
        <v>10</v>
      </c>
      <c r="R252" s="11" t="s">
        <v>42</v>
      </c>
      <c r="AJ252" s="11" t="s">
        <v>42</v>
      </c>
      <c r="BE252" s="3" t="s">
        <v>31</v>
      </c>
      <c r="BF252" s="1" t="s">
        <v>120</v>
      </c>
    </row>
    <row r="253" spans="1:58" ht="25" customHeight="1" x14ac:dyDescent="0.2">
      <c r="B253" s="1">
        <v>249</v>
      </c>
      <c r="C253" s="32">
        <v>44506</v>
      </c>
      <c r="D253" s="1">
        <v>9</v>
      </c>
      <c r="E253" s="4">
        <v>3600</v>
      </c>
      <c r="F253" s="4">
        <v>4500</v>
      </c>
      <c r="G253" s="35">
        <f t="shared" si="3"/>
        <v>8.1886891244442008</v>
      </c>
      <c r="H253" s="2" t="s">
        <v>27</v>
      </c>
      <c r="I253" s="3">
        <v>60</v>
      </c>
      <c r="J253" s="6" t="s">
        <v>65</v>
      </c>
      <c r="K253" s="6" t="s">
        <v>9</v>
      </c>
      <c r="L253" s="6" t="s">
        <v>25</v>
      </c>
      <c r="M253" s="31">
        <v>36</v>
      </c>
      <c r="N253" s="6" t="s">
        <v>10</v>
      </c>
      <c r="R253" s="11" t="s">
        <v>42</v>
      </c>
      <c r="AI253" s="11" t="s">
        <v>42</v>
      </c>
      <c r="BE253" s="3" t="s">
        <v>31</v>
      </c>
    </row>
    <row r="254" spans="1:58" ht="25" customHeight="1" x14ac:dyDescent="0.2">
      <c r="B254" s="1">
        <v>250</v>
      </c>
      <c r="C254" s="32">
        <v>44506</v>
      </c>
      <c r="D254" s="1">
        <v>10</v>
      </c>
      <c r="E254" s="4">
        <v>4200</v>
      </c>
      <c r="F254" s="4">
        <v>5250</v>
      </c>
      <c r="G254" s="35">
        <f t="shared" si="3"/>
        <v>8.3428398042714598</v>
      </c>
      <c r="H254" s="2" t="s">
        <v>27</v>
      </c>
      <c r="I254" s="3">
        <v>60</v>
      </c>
      <c r="J254" s="6" t="s">
        <v>8</v>
      </c>
      <c r="K254" s="6" t="s">
        <v>9</v>
      </c>
      <c r="L254" s="6" t="s">
        <v>25</v>
      </c>
      <c r="M254" s="31">
        <v>38</v>
      </c>
      <c r="N254" s="6" t="s">
        <v>10</v>
      </c>
      <c r="R254" s="11" t="s">
        <v>42</v>
      </c>
      <c r="AJ254" s="11" t="s">
        <v>42</v>
      </c>
      <c r="BE254" s="3" t="s">
        <v>31</v>
      </c>
    </row>
    <row r="255" spans="1:58" ht="25" customHeight="1" x14ac:dyDescent="0.2">
      <c r="B255" s="1">
        <v>251</v>
      </c>
      <c r="C255" s="32">
        <v>44506</v>
      </c>
      <c r="D255" s="1">
        <v>11</v>
      </c>
      <c r="E255" s="4">
        <v>1300</v>
      </c>
      <c r="F255" s="4">
        <v>1625</v>
      </c>
      <c r="G255" s="35">
        <f t="shared" si="3"/>
        <v>7.1701195434496281</v>
      </c>
      <c r="H255" s="2" t="s">
        <v>75</v>
      </c>
      <c r="I255" s="3">
        <v>60</v>
      </c>
      <c r="J255" s="6" t="s">
        <v>8</v>
      </c>
      <c r="K255" s="6" t="s">
        <v>9</v>
      </c>
      <c r="L255" s="6" t="s">
        <v>25</v>
      </c>
      <c r="M255" s="31">
        <v>37</v>
      </c>
      <c r="N255" s="6" t="s">
        <v>10</v>
      </c>
      <c r="R255" s="11" t="s">
        <v>42</v>
      </c>
      <c r="AI255" s="11" t="s">
        <v>42</v>
      </c>
      <c r="BE255" s="3" t="s">
        <v>31</v>
      </c>
    </row>
    <row r="256" spans="1:58" ht="25" customHeight="1" x14ac:dyDescent="0.2">
      <c r="B256" s="1">
        <v>252</v>
      </c>
      <c r="C256" s="32">
        <v>44506</v>
      </c>
      <c r="D256" s="1">
        <v>12</v>
      </c>
      <c r="E256" s="4">
        <v>1600</v>
      </c>
      <c r="F256" s="4">
        <v>2000</v>
      </c>
      <c r="G256" s="35">
        <f t="shared" si="3"/>
        <v>7.3777589082278725</v>
      </c>
      <c r="H256" s="2" t="s">
        <v>75</v>
      </c>
      <c r="I256" s="3">
        <v>50</v>
      </c>
      <c r="J256" s="6" t="s">
        <v>8</v>
      </c>
      <c r="K256" s="6" t="s">
        <v>9</v>
      </c>
      <c r="L256" s="6" t="s">
        <v>37</v>
      </c>
      <c r="M256" s="31">
        <v>35</v>
      </c>
      <c r="N256" s="6" t="s">
        <v>10</v>
      </c>
      <c r="R256" s="11" t="s">
        <v>42</v>
      </c>
      <c r="AI256" s="11" t="s">
        <v>42</v>
      </c>
      <c r="AZ256" s="11" t="s">
        <v>42</v>
      </c>
      <c r="BE256" s="3" t="s">
        <v>31</v>
      </c>
    </row>
    <row r="257" spans="2:57" ht="25" customHeight="1" x14ac:dyDescent="0.2">
      <c r="B257" s="1">
        <v>253</v>
      </c>
      <c r="C257" s="32">
        <v>44506</v>
      </c>
      <c r="D257" s="1">
        <v>13</v>
      </c>
      <c r="E257" s="4">
        <v>2800</v>
      </c>
      <c r="F257" s="4">
        <v>3500</v>
      </c>
      <c r="G257" s="35">
        <f t="shared" si="3"/>
        <v>7.9373746961632952</v>
      </c>
      <c r="H257" s="2" t="s">
        <v>75</v>
      </c>
      <c r="I257" s="3">
        <v>60</v>
      </c>
      <c r="J257" s="6" t="s">
        <v>44</v>
      </c>
      <c r="K257" s="6" t="s">
        <v>9</v>
      </c>
      <c r="L257" s="6" t="s">
        <v>25</v>
      </c>
      <c r="M257" s="31">
        <v>35</v>
      </c>
      <c r="N257" s="6" t="s">
        <v>10</v>
      </c>
      <c r="R257" s="11" t="s">
        <v>42</v>
      </c>
      <c r="AI257" s="11" t="s">
        <v>42</v>
      </c>
      <c r="BE257" s="3" t="s">
        <v>31</v>
      </c>
    </row>
    <row r="258" spans="2:57" ht="25" customHeight="1" x14ac:dyDescent="0.2">
      <c r="B258" s="1">
        <v>254</v>
      </c>
      <c r="C258" s="32">
        <v>44506</v>
      </c>
      <c r="D258" s="1">
        <v>14</v>
      </c>
      <c r="E258" s="4">
        <v>1700</v>
      </c>
      <c r="F258" s="4">
        <v>2125</v>
      </c>
      <c r="G258" s="35">
        <f t="shared" si="3"/>
        <v>7.4383835300443071</v>
      </c>
      <c r="H258" s="2" t="s">
        <v>75</v>
      </c>
      <c r="I258" s="3">
        <v>60</v>
      </c>
      <c r="J258" s="6" t="s">
        <v>65</v>
      </c>
      <c r="K258" s="6" t="s">
        <v>9</v>
      </c>
      <c r="L258" s="6" t="s">
        <v>25</v>
      </c>
      <c r="M258" s="31">
        <v>34</v>
      </c>
      <c r="N258" s="6" t="s">
        <v>10</v>
      </c>
      <c r="R258" s="11" t="s">
        <v>42</v>
      </c>
      <c r="X258" s="11" t="s">
        <v>42</v>
      </c>
      <c r="BE258" s="3" t="s">
        <v>31</v>
      </c>
    </row>
    <row r="259" spans="2:57" ht="25" customHeight="1" x14ac:dyDescent="0.2">
      <c r="B259" s="1">
        <v>255</v>
      </c>
      <c r="C259" s="32">
        <v>44506</v>
      </c>
      <c r="D259" s="1">
        <v>15</v>
      </c>
      <c r="E259" s="4">
        <v>1300</v>
      </c>
      <c r="F259" s="4">
        <v>1625</v>
      </c>
      <c r="G259" s="35">
        <f t="shared" si="3"/>
        <v>7.1701195434496281</v>
      </c>
      <c r="H259" s="2" t="s">
        <v>75</v>
      </c>
      <c r="I259" s="3">
        <v>60</v>
      </c>
      <c r="J259" s="6" t="s">
        <v>44</v>
      </c>
      <c r="K259" s="6" t="s">
        <v>9</v>
      </c>
      <c r="L259" s="6" t="s">
        <v>24</v>
      </c>
      <c r="M259" s="31">
        <v>34.5</v>
      </c>
      <c r="N259" s="6" t="s">
        <v>10</v>
      </c>
      <c r="P259" s="11" t="s">
        <v>42</v>
      </c>
      <c r="Q259" s="11"/>
      <c r="S259" s="11" t="s">
        <v>42</v>
      </c>
      <c r="BE259" s="3" t="s">
        <v>31</v>
      </c>
    </row>
    <row r="260" spans="2:57" ht="25" customHeight="1" x14ac:dyDescent="0.2">
      <c r="B260" s="1">
        <v>256</v>
      </c>
      <c r="C260" s="32">
        <v>44506</v>
      </c>
      <c r="D260" s="1">
        <v>16</v>
      </c>
      <c r="E260" s="4">
        <v>4800</v>
      </c>
      <c r="F260" s="4">
        <v>6000</v>
      </c>
      <c r="G260" s="35">
        <f t="shared" si="3"/>
        <v>8.4763711968959825</v>
      </c>
      <c r="H260" s="2" t="s">
        <v>16</v>
      </c>
      <c r="I260" s="3">
        <v>20</v>
      </c>
      <c r="J260" s="6" t="s">
        <v>378</v>
      </c>
      <c r="K260" s="6" t="s">
        <v>17</v>
      </c>
      <c r="L260" s="6" t="s">
        <v>25</v>
      </c>
      <c r="M260" s="31">
        <v>25</v>
      </c>
      <c r="N260" s="6" t="s">
        <v>10</v>
      </c>
      <c r="P260" s="11" t="s">
        <v>42</v>
      </c>
      <c r="Q260" s="11"/>
      <c r="R260" s="11" t="s">
        <v>42</v>
      </c>
      <c r="BE260" s="3" t="s">
        <v>31</v>
      </c>
    </row>
    <row r="261" spans="2:57" ht="25" customHeight="1" x14ac:dyDescent="0.2">
      <c r="B261" s="1">
        <v>257</v>
      </c>
      <c r="C261" s="32">
        <v>44506</v>
      </c>
      <c r="D261" s="1">
        <v>17</v>
      </c>
      <c r="E261" s="4">
        <v>10500</v>
      </c>
      <c r="F261" s="4">
        <v>13125</v>
      </c>
      <c r="G261" s="35">
        <f t="shared" ref="G261:G324" si="4">LN(E261)</f>
        <v>9.259130536145614</v>
      </c>
      <c r="H261" s="2" t="s">
        <v>16</v>
      </c>
      <c r="I261" s="3">
        <v>40</v>
      </c>
      <c r="J261" s="6" t="s">
        <v>65</v>
      </c>
      <c r="K261" s="6" t="s">
        <v>9</v>
      </c>
      <c r="L261" s="6" t="s">
        <v>37</v>
      </c>
      <c r="M261" s="31">
        <v>47</v>
      </c>
      <c r="N261" s="6" t="s">
        <v>10</v>
      </c>
      <c r="R261" s="11" t="s">
        <v>42</v>
      </c>
      <c r="X261" s="11" t="s">
        <v>42</v>
      </c>
      <c r="Y261" s="11" t="s">
        <v>42</v>
      </c>
      <c r="Z261" s="11"/>
      <c r="AZ261" s="11" t="s">
        <v>42</v>
      </c>
      <c r="BE261" s="3" t="s">
        <v>32</v>
      </c>
    </row>
    <row r="262" spans="2:57" ht="25" customHeight="1" x14ac:dyDescent="0.2">
      <c r="B262" s="1">
        <v>258</v>
      </c>
      <c r="C262" s="32">
        <v>44506</v>
      </c>
      <c r="D262" s="1">
        <v>18</v>
      </c>
      <c r="E262" s="4">
        <v>7000</v>
      </c>
      <c r="F262" s="4">
        <v>8750</v>
      </c>
      <c r="G262" s="35">
        <f t="shared" si="4"/>
        <v>8.8536654280374503</v>
      </c>
      <c r="H262" s="2" t="s">
        <v>16</v>
      </c>
      <c r="I262" s="3">
        <v>40</v>
      </c>
      <c r="J262" s="6" t="s">
        <v>65</v>
      </c>
      <c r="K262" s="6" t="s">
        <v>9</v>
      </c>
      <c r="L262" s="6" t="s">
        <v>312</v>
      </c>
      <c r="M262" s="31">
        <v>37.5</v>
      </c>
      <c r="N262" s="6" t="s">
        <v>10</v>
      </c>
      <c r="P262" s="11" t="s">
        <v>42</v>
      </c>
      <c r="Q262" s="11"/>
      <c r="S262" s="11" t="s">
        <v>42</v>
      </c>
      <c r="BE262" s="3" t="s">
        <v>31</v>
      </c>
    </row>
    <row r="263" spans="2:57" ht="25" customHeight="1" x14ac:dyDescent="0.2">
      <c r="B263" s="1">
        <v>259</v>
      </c>
      <c r="C263" s="32">
        <v>44506</v>
      </c>
      <c r="D263" s="1">
        <v>19</v>
      </c>
      <c r="E263" s="4">
        <v>3400</v>
      </c>
      <c r="F263" s="4">
        <v>4250</v>
      </c>
      <c r="G263" s="35">
        <f t="shared" si="4"/>
        <v>8.1315307106042525</v>
      </c>
      <c r="H263" s="2" t="s">
        <v>16</v>
      </c>
      <c r="I263" s="3">
        <v>50</v>
      </c>
      <c r="J263" s="6" t="s">
        <v>65</v>
      </c>
      <c r="K263" s="6" t="s">
        <v>9</v>
      </c>
      <c r="L263" s="6" t="s">
        <v>25</v>
      </c>
      <c r="M263" s="31">
        <v>37.5</v>
      </c>
      <c r="N263" s="6" t="s">
        <v>10</v>
      </c>
      <c r="P263" s="11" t="s">
        <v>42</v>
      </c>
      <c r="Q263" s="11"/>
      <c r="R263" s="11" t="s">
        <v>42</v>
      </c>
      <c r="BE263" s="3" t="s">
        <v>39</v>
      </c>
    </row>
    <row r="264" spans="2:57" ht="25" customHeight="1" x14ac:dyDescent="0.2">
      <c r="B264" s="1">
        <v>260</v>
      </c>
      <c r="C264" s="32">
        <v>44506</v>
      </c>
      <c r="D264" s="1">
        <v>20</v>
      </c>
      <c r="E264" s="4">
        <v>3500</v>
      </c>
      <c r="F264" s="4">
        <v>4375</v>
      </c>
      <c r="G264" s="35">
        <f t="shared" si="4"/>
        <v>8.1605182474775049</v>
      </c>
      <c r="H264" s="2" t="s">
        <v>16</v>
      </c>
      <c r="I264" s="3">
        <v>50</v>
      </c>
      <c r="J264" s="6" t="s">
        <v>65</v>
      </c>
      <c r="K264" s="6" t="s">
        <v>9</v>
      </c>
      <c r="L264" s="6" t="s">
        <v>24</v>
      </c>
      <c r="M264" s="31">
        <v>35</v>
      </c>
      <c r="N264" s="6" t="s">
        <v>10</v>
      </c>
      <c r="P264" s="11" t="s">
        <v>42</v>
      </c>
      <c r="Q264" s="11"/>
      <c r="S264" s="11" t="s">
        <v>42</v>
      </c>
      <c r="BE264" s="3" t="s">
        <v>32</v>
      </c>
    </row>
    <row r="265" spans="2:57" ht="25" customHeight="1" x14ac:dyDescent="0.2">
      <c r="B265" s="1">
        <v>261</v>
      </c>
      <c r="C265" s="32">
        <v>44506</v>
      </c>
      <c r="D265" s="1">
        <v>21</v>
      </c>
      <c r="E265" s="4">
        <v>900</v>
      </c>
      <c r="F265" s="4">
        <v>1125</v>
      </c>
      <c r="G265" s="35">
        <f t="shared" si="4"/>
        <v>6.8023947633243109</v>
      </c>
      <c r="H265" s="2" t="s">
        <v>16</v>
      </c>
      <c r="I265" s="3">
        <v>50</v>
      </c>
      <c r="J265" s="6" t="s">
        <v>8</v>
      </c>
      <c r="K265" s="6" t="s">
        <v>9</v>
      </c>
      <c r="L265" s="6" t="s">
        <v>25</v>
      </c>
      <c r="M265" s="31">
        <v>34</v>
      </c>
      <c r="N265" s="6" t="s">
        <v>10</v>
      </c>
      <c r="P265" s="11" t="s">
        <v>42</v>
      </c>
      <c r="Q265" s="11"/>
      <c r="S265" s="11" t="s">
        <v>42</v>
      </c>
      <c r="BE265" s="3" t="s">
        <v>31</v>
      </c>
    </row>
    <row r="266" spans="2:57" ht="25" customHeight="1" x14ac:dyDescent="0.2">
      <c r="B266" s="1">
        <v>262</v>
      </c>
      <c r="C266" s="32">
        <v>44506</v>
      </c>
      <c r="D266" s="1">
        <v>22</v>
      </c>
      <c r="E266" s="4">
        <v>2600</v>
      </c>
      <c r="F266" s="4">
        <v>3250</v>
      </c>
      <c r="G266" s="35">
        <f t="shared" si="4"/>
        <v>7.8632667240095735</v>
      </c>
      <c r="H266" s="2" t="s">
        <v>16</v>
      </c>
      <c r="I266" s="3">
        <v>60</v>
      </c>
      <c r="J266" s="6" t="s">
        <v>65</v>
      </c>
      <c r="K266" s="6" t="s">
        <v>9</v>
      </c>
      <c r="L266" s="6" t="s">
        <v>25</v>
      </c>
      <c r="M266" s="31">
        <v>35</v>
      </c>
      <c r="N266" s="6" t="s">
        <v>10</v>
      </c>
      <c r="S266" s="11" t="s">
        <v>42</v>
      </c>
      <c r="V266" s="11" t="s">
        <v>42</v>
      </c>
      <c r="BE266" s="3" t="s">
        <v>31</v>
      </c>
    </row>
    <row r="267" spans="2:57" ht="25" customHeight="1" x14ac:dyDescent="0.2">
      <c r="B267" s="1">
        <v>263</v>
      </c>
      <c r="C267" s="32">
        <v>44506</v>
      </c>
      <c r="D267" s="1">
        <v>23</v>
      </c>
      <c r="E267" s="4">
        <v>900</v>
      </c>
      <c r="F267" s="4">
        <v>1125</v>
      </c>
      <c r="G267" s="35">
        <f t="shared" si="4"/>
        <v>6.8023947633243109</v>
      </c>
      <c r="H267" s="2" t="s">
        <v>16</v>
      </c>
      <c r="I267" s="3">
        <v>60</v>
      </c>
      <c r="J267" s="6" t="s">
        <v>8</v>
      </c>
      <c r="K267" s="6" t="s">
        <v>9</v>
      </c>
      <c r="L267" s="6" t="s">
        <v>25</v>
      </c>
      <c r="M267" s="31">
        <v>36</v>
      </c>
      <c r="N267" s="6" t="s">
        <v>10</v>
      </c>
      <c r="S267" s="11" t="s">
        <v>42</v>
      </c>
      <c r="V267" s="11" t="s">
        <v>42</v>
      </c>
      <c r="BE267" s="3" t="s">
        <v>31</v>
      </c>
    </row>
    <row r="268" spans="2:57" ht="25" customHeight="1" x14ac:dyDescent="0.2">
      <c r="B268" s="1">
        <v>264</v>
      </c>
      <c r="C268" s="32">
        <v>44506</v>
      </c>
      <c r="D268" s="1">
        <v>24</v>
      </c>
      <c r="E268" s="4">
        <v>800</v>
      </c>
      <c r="F268" s="4">
        <v>1000</v>
      </c>
      <c r="G268" s="35">
        <f t="shared" si="4"/>
        <v>6.6846117276679271</v>
      </c>
      <c r="H268" s="2" t="s">
        <v>16</v>
      </c>
      <c r="I268" s="3">
        <v>60</v>
      </c>
      <c r="J268" s="6" t="s">
        <v>8</v>
      </c>
      <c r="K268" s="6" t="s">
        <v>9</v>
      </c>
      <c r="L268" s="6" t="s">
        <v>25</v>
      </c>
      <c r="M268" s="31">
        <v>34</v>
      </c>
      <c r="N268" s="6" t="s">
        <v>10</v>
      </c>
      <c r="S268" s="11" t="s">
        <v>42</v>
      </c>
      <c r="V268" s="11" t="s">
        <v>42</v>
      </c>
      <c r="BE268" s="3" t="s">
        <v>39</v>
      </c>
    </row>
    <row r="269" spans="2:57" ht="25" customHeight="1" x14ac:dyDescent="0.2">
      <c r="B269" s="1">
        <v>265</v>
      </c>
      <c r="C269" s="32">
        <v>44506</v>
      </c>
      <c r="D269" s="1">
        <v>25</v>
      </c>
      <c r="E269" s="4">
        <v>2800</v>
      </c>
      <c r="F269" s="4">
        <v>3500</v>
      </c>
      <c r="G269" s="35">
        <f t="shared" si="4"/>
        <v>7.9373746961632952</v>
      </c>
      <c r="H269" s="2" t="s">
        <v>16</v>
      </c>
      <c r="I269" s="3">
        <v>50</v>
      </c>
      <c r="J269" s="6" t="s">
        <v>65</v>
      </c>
      <c r="K269" s="6" t="s">
        <v>9</v>
      </c>
      <c r="L269" s="6" t="s">
        <v>13</v>
      </c>
      <c r="M269" s="31">
        <v>36</v>
      </c>
      <c r="N269" s="6" t="s">
        <v>10</v>
      </c>
      <c r="P269" s="11" t="s">
        <v>42</v>
      </c>
      <c r="Q269" s="11"/>
      <c r="R269" s="11" t="s">
        <v>42</v>
      </c>
      <c r="BE269" s="3" t="s">
        <v>32</v>
      </c>
    </row>
    <row r="270" spans="2:57" ht="25" customHeight="1" x14ac:dyDescent="0.2">
      <c r="B270" s="1">
        <v>266</v>
      </c>
      <c r="C270" s="32">
        <v>44506</v>
      </c>
      <c r="D270" s="1">
        <v>26</v>
      </c>
      <c r="E270" s="4">
        <v>4000</v>
      </c>
      <c r="F270" s="4">
        <v>5000</v>
      </c>
      <c r="G270" s="35">
        <f t="shared" si="4"/>
        <v>8.2940496401020276</v>
      </c>
      <c r="H270" s="2" t="s">
        <v>16</v>
      </c>
      <c r="I270" s="3">
        <v>50</v>
      </c>
      <c r="J270" s="6" t="s">
        <v>65</v>
      </c>
      <c r="K270" s="6" t="s">
        <v>9</v>
      </c>
      <c r="L270" s="6" t="s">
        <v>24</v>
      </c>
      <c r="M270" s="31">
        <v>35</v>
      </c>
      <c r="N270" s="6" t="s">
        <v>10</v>
      </c>
      <c r="P270" s="11" t="s">
        <v>42</v>
      </c>
      <c r="Q270" s="11"/>
      <c r="S270" s="11" t="s">
        <v>42</v>
      </c>
      <c r="BE270" s="3" t="s">
        <v>31</v>
      </c>
    </row>
    <row r="271" spans="2:57" ht="25" customHeight="1" x14ac:dyDescent="0.2">
      <c r="B271" s="1">
        <v>267</v>
      </c>
      <c r="C271" s="32">
        <v>44506</v>
      </c>
      <c r="D271" s="1">
        <v>27</v>
      </c>
      <c r="E271" s="4">
        <v>2800</v>
      </c>
      <c r="F271" s="4">
        <v>3500</v>
      </c>
      <c r="G271" s="35">
        <f t="shared" si="4"/>
        <v>7.9373746961632952</v>
      </c>
      <c r="H271" s="2" t="s">
        <v>16</v>
      </c>
      <c r="I271" s="3">
        <v>60</v>
      </c>
      <c r="J271" s="6" t="s">
        <v>44</v>
      </c>
      <c r="K271" s="6" t="s">
        <v>9</v>
      </c>
      <c r="L271" s="6" t="s">
        <v>24</v>
      </c>
      <c r="M271" s="31">
        <v>34</v>
      </c>
      <c r="N271" s="6" t="s">
        <v>10</v>
      </c>
      <c r="S271" s="11" t="s">
        <v>42</v>
      </c>
      <c r="V271" s="11" t="s">
        <v>42</v>
      </c>
      <c r="BE271" s="3" t="s">
        <v>31</v>
      </c>
    </row>
    <row r="272" spans="2:57" ht="25" customHeight="1" x14ac:dyDescent="0.2">
      <c r="B272" s="1">
        <v>268</v>
      </c>
      <c r="C272" s="32">
        <v>44506</v>
      </c>
      <c r="D272" s="1">
        <v>28</v>
      </c>
      <c r="E272" s="4">
        <v>3400</v>
      </c>
      <c r="F272" s="4">
        <v>4250</v>
      </c>
      <c r="G272" s="35">
        <f t="shared" si="4"/>
        <v>8.1315307106042525</v>
      </c>
      <c r="H272" s="2" t="s">
        <v>16</v>
      </c>
      <c r="I272" s="3">
        <v>50</v>
      </c>
      <c r="J272" s="6" t="s">
        <v>44</v>
      </c>
      <c r="K272" s="6" t="s">
        <v>9</v>
      </c>
      <c r="L272" s="6" t="s">
        <v>25</v>
      </c>
      <c r="M272" s="31">
        <v>35</v>
      </c>
      <c r="N272" s="6" t="s">
        <v>10</v>
      </c>
      <c r="P272" s="11" t="s">
        <v>42</v>
      </c>
      <c r="Q272" s="11"/>
      <c r="S272" s="11" t="s">
        <v>42</v>
      </c>
      <c r="BE272" s="3" t="s">
        <v>31</v>
      </c>
    </row>
    <row r="273" spans="2:58" ht="25" customHeight="1" x14ac:dyDescent="0.2">
      <c r="B273" s="1">
        <v>269</v>
      </c>
      <c r="C273" s="32">
        <v>44506</v>
      </c>
      <c r="D273" s="1">
        <v>29</v>
      </c>
      <c r="E273" s="4">
        <v>3800</v>
      </c>
      <c r="F273" s="4">
        <v>4750</v>
      </c>
      <c r="G273" s="35">
        <f t="shared" si="4"/>
        <v>8.2427563457144775</v>
      </c>
      <c r="H273" s="2" t="s">
        <v>16</v>
      </c>
      <c r="I273" s="3">
        <v>50</v>
      </c>
      <c r="J273" s="6" t="s">
        <v>65</v>
      </c>
      <c r="K273" s="6" t="s">
        <v>9</v>
      </c>
      <c r="L273" s="6" t="s">
        <v>25</v>
      </c>
      <c r="M273" s="31">
        <v>34</v>
      </c>
      <c r="N273" s="6" t="s">
        <v>10</v>
      </c>
      <c r="P273" s="11" t="s">
        <v>42</v>
      </c>
      <c r="Q273" s="11"/>
      <c r="S273" s="11" t="s">
        <v>42</v>
      </c>
      <c r="BE273" s="3" t="s">
        <v>31</v>
      </c>
      <c r="BF273" s="1" t="s">
        <v>122</v>
      </c>
    </row>
    <row r="274" spans="2:58" ht="25" customHeight="1" x14ac:dyDescent="0.2">
      <c r="B274" s="1">
        <v>270</v>
      </c>
      <c r="C274" s="32">
        <v>44506</v>
      </c>
      <c r="D274" s="1">
        <v>30</v>
      </c>
      <c r="E274" s="4">
        <v>1200</v>
      </c>
      <c r="F274" s="4">
        <v>1500</v>
      </c>
      <c r="G274" s="35">
        <f t="shared" si="4"/>
        <v>7.0900768357760917</v>
      </c>
      <c r="H274" s="2" t="s">
        <v>16</v>
      </c>
      <c r="I274" s="3">
        <v>50</v>
      </c>
      <c r="J274" s="6" t="s">
        <v>65</v>
      </c>
      <c r="K274" s="6" t="s">
        <v>9</v>
      </c>
      <c r="L274" s="6" t="s">
        <v>25</v>
      </c>
      <c r="M274" s="31">
        <v>35</v>
      </c>
      <c r="N274" s="6" t="s">
        <v>10</v>
      </c>
      <c r="S274" s="11" t="s">
        <v>42</v>
      </c>
      <c r="V274" s="11" t="s">
        <v>42</v>
      </c>
      <c r="BE274" s="3" t="s">
        <v>31</v>
      </c>
    </row>
    <row r="275" spans="2:58" ht="25" customHeight="1" x14ac:dyDescent="0.2">
      <c r="B275" s="1">
        <v>271</v>
      </c>
      <c r="C275" s="32">
        <v>44506</v>
      </c>
      <c r="D275" s="1">
        <v>31</v>
      </c>
      <c r="E275" s="4">
        <v>35000</v>
      </c>
      <c r="F275" s="4">
        <v>43750</v>
      </c>
      <c r="G275" s="35">
        <f t="shared" si="4"/>
        <v>10.46310334047155</v>
      </c>
      <c r="H275" s="2" t="s">
        <v>16</v>
      </c>
      <c r="I275" s="3">
        <v>70</v>
      </c>
      <c r="J275" s="6" t="s">
        <v>417</v>
      </c>
      <c r="K275" s="6" t="s">
        <v>9</v>
      </c>
      <c r="L275" s="6" t="s">
        <v>18</v>
      </c>
      <c r="M275" s="31">
        <v>55</v>
      </c>
      <c r="N275" s="6" t="s">
        <v>8</v>
      </c>
      <c r="S275" s="11" t="s">
        <v>42</v>
      </c>
      <c r="V275" s="11" t="s">
        <v>42</v>
      </c>
      <c r="AA275" s="11" t="s">
        <v>42</v>
      </c>
      <c r="AH275" s="11" t="s">
        <v>42</v>
      </c>
      <c r="BB275" s="3" t="s">
        <v>42</v>
      </c>
      <c r="BE275" s="3" t="s">
        <v>36</v>
      </c>
    </row>
    <row r="276" spans="2:58" ht="25" customHeight="1" x14ac:dyDescent="0.2">
      <c r="B276" s="1">
        <v>272</v>
      </c>
      <c r="C276" s="32">
        <v>44506</v>
      </c>
      <c r="D276" s="1">
        <v>32</v>
      </c>
      <c r="E276" s="4">
        <v>4400</v>
      </c>
      <c r="F276" s="4">
        <v>5500</v>
      </c>
      <c r="G276" s="35">
        <f t="shared" si="4"/>
        <v>8.3893598199063533</v>
      </c>
      <c r="H276" s="2" t="s">
        <v>16</v>
      </c>
      <c r="I276" s="3">
        <v>70</v>
      </c>
      <c r="J276" s="6" t="s">
        <v>8</v>
      </c>
      <c r="K276" s="6" t="s">
        <v>9</v>
      </c>
      <c r="L276" s="6" t="s">
        <v>18</v>
      </c>
      <c r="M276" s="31">
        <v>55</v>
      </c>
      <c r="N276" s="6" t="s">
        <v>8</v>
      </c>
      <c r="S276" s="11" t="s">
        <v>42</v>
      </c>
      <c r="V276" s="11" t="s">
        <v>42</v>
      </c>
      <c r="AA276" s="11" t="s">
        <v>42</v>
      </c>
      <c r="AH276" s="11" t="s">
        <v>42</v>
      </c>
      <c r="BE276" s="3" t="s">
        <v>31</v>
      </c>
    </row>
    <row r="277" spans="2:58" ht="25" customHeight="1" x14ac:dyDescent="0.2">
      <c r="B277" s="1">
        <v>273</v>
      </c>
      <c r="C277" s="32">
        <v>44506</v>
      </c>
      <c r="D277" s="1">
        <v>33</v>
      </c>
      <c r="E277" s="4">
        <v>24000</v>
      </c>
      <c r="F277" s="4">
        <v>30000</v>
      </c>
      <c r="G277" s="35">
        <f t="shared" si="4"/>
        <v>10.085809109330082</v>
      </c>
      <c r="H277" s="2" t="s">
        <v>16</v>
      </c>
      <c r="I277" s="3">
        <v>60</v>
      </c>
      <c r="J277" s="6" t="s">
        <v>8</v>
      </c>
      <c r="K277" s="6" t="s">
        <v>9</v>
      </c>
      <c r="L277" s="6" t="s">
        <v>13</v>
      </c>
      <c r="M277" s="31">
        <v>38</v>
      </c>
      <c r="N277" s="6" t="s">
        <v>8</v>
      </c>
      <c r="R277" s="11" t="s">
        <v>42</v>
      </c>
      <c r="AI277" s="11" t="s">
        <v>42</v>
      </c>
      <c r="BA277" s="11" t="s">
        <v>42</v>
      </c>
      <c r="BE277" s="3" t="s">
        <v>32</v>
      </c>
      <c r="BF277" t="s">
        <v>123</v>
      </c>
    </row>
    <row r="278" spans="2:58" ht="25" customHeight="1" x14ac:dyDescent="0.2">
      <c r="B278" s="1">
        <v>274</v>
      </c>
      <c r="C278" s="32">
        <v>44506</v>
      </c>
      <c r="D278" s="1">
        <v>34</v>
      </c>
      <c r="E278" s="4">
        <v>5700</v>
      </c>
      <c r="F278" s="4">
        <v>7125</v>
      </c>
      <c r="G278" s="35">
        <f t="shared" si="4"/>
        <v>8.6482214538226412</v>
      </c>
      <c r="H278" s="2" t="s">
        <v>16</v>
      </c>
      <c r="I278" s="3">
        <v>60</v>
      </c>
      <c r="J278" s="6" t="s">
        <v>8</v>
      </c>
      <c r="K278" s="6" t="s">
        <v>9</v>
      </c>
      <c r="L278" s="6" t="s">
        <v>13</v>
      </c>
      <c r="M278" s="31">
        <v>39</v>
      </c>
      <c r="N278" s="6" t="s">
        <v>10</v>
      </c>
      <c r="R278" s="11" t="s">
        <v>42</v>
      </c>
      <c r="AI278" s="11" t="s">
        <v>42</v>
      </c>
      <c r="BE278" s="3" t="s">
        <v>31</v>
      </c>
    </row>
    <row r="279" spans="2:58" ht="25" customHeight="1" x14ac:dyDescent="0.2">
      <c r="B279" s="1">
        <v>275</v>
      </c>
      <c r="C279" s="32">
        <v>44506</v>
      </c>
      <c r="D279" s="1">
        <v>35</v>
      </c>
      <c r="E279" s="4">
        <v>7600</v>
      </c>
      <c r="F279" s="4">
        <v>9500</v>
      </c>
      <c r="G279" s="35">
        <f t="shared" si="4"/>
        <v>8.9359035262744229</v>
      </c>
      <c r="H279" s="2" t="s">
        <v>16</v>
      </c>
      <c r="I279" s="3">
        <v>60</v>
      </c>
      <c r="J279" s="6" t="s">
        <v>44</v>
      </c>
      <c r="K279" s="6" t="s">
        <v>9</v>
      </c>
      <c r="L279" s="6" t="s">
        <v>24</v>
      </c>
      <c r="M279" s="31">
        <v>38</v>
      </c>
      <c r="N279" s="6" t="s">
        <v>44</v>
      </c>
      <c r="R279" s="11" t="s">
        <v>42</v>
      </c>
      <c r="AI279" s="11" t="s">
        <v>42</v>
      </c>
      <c r="AX279" s="3" t="s">
        <v>93</v>
      </c>
      <c r="BE279" s="3" t="s">
        <v>32</v>
      </c>
    </row>
    <row r="280" spans="2:58" ht="25" customHeight="1" x14ac:dyDescent="0.2">
      <c r="B280" s="1">
        <v>276</v>
      </c>
      <c r="C280" s="32">
        <v>44506</v>
      </c>
      <c r="D280" s="1">
        <v>36</v>
      </c>
      <c r="E280" s="4">
        <v>3000</v>
      </c>
      <c r="F280" s="4">
        <v>3750</v>
      </c>
      <c r="G280" s="35">
        <f t="shared" si="4"/>
        <v>8.0063675676502459</v>
      </c>
      <c r="H280" s="2" t="s">
        <v>16</v>
      </c>
      <c r="I280" s="3">
        <v>70</v>
      </c>
      <c r="J280" s="6" t="s">
        <v>8</v>
      </c>
      <c r="K280" s="6" t="s">
        <v>9</v>
      </c>
      <c r="L280" s="6" t="s">
        <v>18</v>
      </c>
      <c r="M280" s="31">
        <v>38</v>
      </c>
      <c r="N280" s="6" t="s">
        <v>8</v>
      </c>
      <c r="R280" s="11" t="s">
        <v>42</v>
      </c>
      <c r="AI280" s="11" t="s">
        <v>42</v>
      </c>
      <c r="BE280" s="3" t="s">
        <v>39</v>
      </c>
    </row>
    <row r="281" spans="2:58" ht="25" customHeight="1" x14ac:dyDescent="0.2">
      <c r="B281" s="1">
        <v>277</v>
      </c>
      <c r="C281" s="32">
        <v>44506</v>
      </c>
      <c r="D281" s="1">
        <v>37</v>
      </c>
      <c r="E281" s="4">
        <v>1200</v>
      </c>
      <c r="F281" s="4">
        <v>1500</v>
      </c>
      <c r="G281" s="35">
        <f t="shared" si="4"/>
        <v>7.0900768357760917</v>
      </c>
      <c r="H281" s="2" t="s">
        <v>16</v>
      </c>
      <c r="I281" s="3">
        <v>70</v>
      </c>
      <c r="J281" s="6" t="s">
        <v>8</v>
      </c>
      <c r="K281" s="6" t="s">
        <v>9</v>
      </c>
      <c r="L281" s="6" t="s">
        <v>13</v>
      </c>
      <c r="M281" s="31">
        <v>42</v>
      </c>
      <c r="N281" s="6" t="s">
        <v>8</v>
      </c>
      <c r="R281" s="11" t="s">
        <v>42</v>
      </c>
      <c r="AI281" s="11" t="s">
        <v>42</v>
      </c>
      <c r="BE281" s="3" t="s">
        <v>31</v>
      </c>
    </row>
    <row r="282" spans="2:58" ht="25" customHeight="1" x14ac:dyDescent="0.2">
      <c r="B282" s="1">
        <v>278</v>
      </c>
      <c r="C282" s="32">
        <v>44506</v>
      </c>
      <c r="D282" s="1">
        <v>56</v>
      </c>
      <c r="E282" s="4">
        <v>100000</v>
      </c>
      <c r="F282" s="4">
        <v>250000</v>
      </c>
      <c r="G282" s="35">
        <f t="shared" si="4"/>
        <v>11.512925464970229</v>
      </c>
      <c r="H282" s="2" t="s">
        <v>62</v>
      </c>
      <c r="I282" s="3">
        <v>40</v>
      </c>
      <c r="J282" s="6" t="s">
        <v>44</v>
      </c>
      <c r="K282" s="6" t="s">
        <v>17</v>
      </c>
      <c r="L282" s="6" t="s">
        <v>25</v>
      </c>
      <c r="M282" s="31">
        <v>22</v>
      </c>
      <c r="N282" s="6" t="s">
        <v>44</v>
      </c>
      <c r="R282" s="11" t="s">
        <v>42</v>
      </c>
      <c r="AQ282" s="3" t="s">
        <v>42</v>
      </c>
      <c r="AT282" s="3" t="s">
        <v>342</v>
      </c>
      <c r="BE282" s="3" t="s">
        <v>36</v>
      </c>
    </row>
    <row r="283" spans="2:58" ht="25" customHeight="1" x14ac:dyDescent="0.2">
      <c r="B283" s="1">
        <v>279</v>
      </c>
      <c r="C283" s="32">
        <v>44506</v>
      </c>
      <c r="D283" s="1">
        <v>60</v>
      </c>
      <c r="E283" s="4">
        <v>7000</v>
      </c>
      <c r="F283" s="4">
        <v>8750</v>
      </c>
      <c r="G283" s="35">
        <f t="shared" si="4"/>
        <v>8.8536654280374503</v>
      </c>
      <c r="H283" s="2" t="s">
        <v>16</v>
      </c>
      <c r="I283" s="3">
        <v>70</v>
      </c>
      <c r="J283" s="6" t="s">
        <v>44</v>
      </c>
      <c r="K283" s="6" t="s">
        <v>9</v>
      </c>
      <c r="L283" s="6" t="s">
        <v>13</v>
      </c>
      <c r="M283" s="31">
        <v>40</v>
      </c>
      <c r="N283" s="6" t="s">
        <v>44</v>
      </c>
      <c r="S283" s="11" t="s">
        <v>42</v>
      </c>
      <c r="V283" s="11" t="s">
        <v>42</v>
      </c>
      <c r="BE283" s="3" t="s">
        <v>32</v>
      </c>
    </row>
    <row r="284" spans="2:58" ht="25" customHeight="1" x14ac:dyDescent="0.2">
      <c r="B284" s="1">
        <v>280</v>
      </c>
      <c r="C284" s="32">
        <v>44506</v>
      </c>
      <c r="D284" s="1">
        <v>61</v>
      </c>
      <c r="E284" s="4">
        <v>8000</v>
      </c>
      <c r="F284" s="4">
        <v>10000</v>
      </c>
      <c r="G284" s="35">
        <f t="shared" si="4"/>
        <v>8.987196820661973</v>
      </c>
      <c r="H284" s="2" t="s">
        <v>70</v>
      </c>
      <c r="I284" s="3">
        <v>80</v>
      </c>
      <c r="J284" s="6" t="s">
        <v>64</v>
      </c>
      <c r="K284" s="6" t="s">
        <v>9</v>
      </c>
      <c r="L284" s="6" t="s">
        <v>25</v>
      </c>
      <c r="M284" s="31">
        <v>32</v>
      </c>
      <c r="N284" s="6" t="s">
        <v>64</v>
      </c>
      <c r="O284" s="11" t="s">
        <v>42</v>
      </c>
      <c r="P284" s="11" t="s">
        <v>42</v>
      </c>
      <c r="Q284" s="11"/>
      <c r="R284" s="11" t="s">
        <v>42</v>
      </c>
      <c r="BE284" s="3" t="s">
        <v>31</v>
      </c>
    </row>
    <row r="285" spans="2:58" ht="25" customHeight="1" x14ac:dyDescent="0.2">
      <c r="B285" s="1">
        <v>281</v>
      </c>
      <c r="C285" s="32">
        <v>44506</v>
      </c>
      <c r="D285" s="1">
        <v>79</v>
      </c>
      <c r="E285" s="4">
        <v>30000</v>
      </c>
      <c r="F285" s="4">
        <v>37500</v>
      </c>
      <c r="G285" s="35">
        <f t="shared" si="4"/>
        <v>10.308952660644293</v>
      </c>
      <c r="H285" s="2" t="s">
        <v>57</v>
      </c>
      <c r="I285" s="3">
        <v>60</v>
      </c>
      <c r="J285" s="6" t="s">
        <v>44</v>
      </c>
      <c r="K285" s="6" t="s">
        <v>9</v>
      </c>
      <c r="L285" s="6" t="s">
        <v>25</v>
      </c>
      <c r="M285" s="31">
        <v>35</v>
      </c>
      <c r="N285" s="6" t="s">
        <v>10</v>
      </c>
      <c r="R285" s="11" t="s">
        <v>42</v>
      </c>
      <c r="V285" s="11" t="s">
        <v>42</v>
      </c>
      <c r="AS285" s="11" t="s">
        <v>42</v>
      </c>
      <c r="BE285" s="3" t="s">
        <v>32</v>
      </c>
    </row>
    <row r="286" spans="2:58" ht="25" customHeight="1" x14ac:dyDescent="0.2">
      <c r="B286" s="1">
        <v>282</v>
      </c>
      <c r="C286" s="32">
        <v>44506</v>
      </c>
      <c r="D286" s="1">
        <v>80</v>
      </c>
      <c r="E286" s="4">
        <v>8000</v>
      </c>
      <c r="F286" s="4">
        <v>10000</v>
      </c>
      <c r="G286" s="35">
        <f t="shared" si="4"/>
        <v>8.987196820661973</v>
      </c>
      <c r="H286" s="2" t="s">
        <v>57</v>
      </c>
      <c r="I286" s="3">
        <v>60</v>
      </c>
      <c r="J286" s="6" t="s">
        <v>64</v>
      </c>
      <c r="K286" s="6" t="s">
        <v>9</v>
      </c>
      <c r="L286" s="6" t="s">
        <v>25</v>
      </c>
      <c r="M286" s="31">
        <v>36</v>
      </c>
      <c r="N286" s="6" t="s">
        <v>10</v>
      </c>
      <c r="P286" s="11" t="s">
        <v>42</v>
      </c>
      <c r="Q286" s="11"/>
      <c r="S286" s="11" t="s">
        <v>42</v>
      </c>
      <c r="BE286" s="3" t="s">
        <v>31</v>
      </c>
    </row>
    <row r="287" spans="2:58" ht="25" customHeight="1" x14ac:dyDescent="0.2">
      <c r="B287" s="1">
        <v>283</v>
      </c>
      <c r="C287" s="32">
        <v>44506</v>
      </c>
      <c r="D287" s="1">
        <v>81</v>
      </c>
      <c r="E287" s="4">
        <v>3600</v>
      </c>
      <c r="F287" s="4">
        <v>4500</v>
      </c>
      <c r="G287" s="35">
        <f t="shared" si="4"/>
        <v>8.1886891244442008</v>
      </c>
      <c r="H287" s="2" t="s">
        <v>57</v>
      </c>
      <c r="I287" s="3">
        <v>50</v>
      </c>
      <c r="J287" s="6" t="s">
        <v>44</v>
      </c>
      <c r="K287" s="6" t="s">
        <v>9</v>
      </c>
      <c r="L287" s="6" t="s">
        <v>25</v>
      </c>
      <c r="M287" s="31">
        <v>35</v>
      </c>
      <c r="N287" s="6" t="s">
        <v>10</v>
      </c>
      <c r="P287" s="11" t="s">
        <v>42</v>
      </c>
      <c r="Q287" s="11"/>
      <c r="R287" s="11"/>
      <c r="S287" s="11" t="s">
        <v>42</v>
      </c>
      <c r="BE287" s="3" t="s">
        <v>32</v>
      </c>
    </row>
    <row r="288" spans="2:58" ht="25" customHeight="1" x14ac:dyDescent="0.2">
      <c r="B288" s="1">
        <v>284</v>
      </c>
      <c r="C288" s="32">
        <v>44506</v>
      </c>
      <c r="D288" s="1">
        <v>82</v>
      </c>
      <c r="E288" s="4">
        <v>6500</v>
      </c>
      <c r="F288" s="4">
        <v>8125</v>
      </c>
      <c r="G288" s="35">
        <f t="shared" si="4"/>
        <v>8.7795574558837277</v>
      </c>
      <c r="H288" s="2" t="s">
        <v>57</v>
      </c>
      <c r="I288" s="3">
        <v>50</v>
      </c>
      <c r="J288" s="6" t="s">
        <v>64</v>
      </c>
      <c r="K288" s="6" t="s">
        <v>9</v>
      </c>
      <c r="L288" s="6" t="s">
        <v>25</v>
      </c>
      <c r="M288" s="31">
        <v>33</v>
      </c>
      <c r="N288" s="6" t="s">
        <v>10</v>
      </c>
      <c r="P288" s="11" t="s">
        <v>42</v>
      </c>
      <c r="Q288" s="11"/>
      <c r="R288" s="11" t="s">
        <v>42</v>
      </c>
      <c r="BE288" s="3" t="s">
        <v>31</v>
      </c>
    </row>
    <row r="289" spans="2:58" ht="25" customHeight="1" x14ac:dyDescent="0.2">
      <c r="B289" s="1">
        <v>285</v>
      </c>
      <c r="C289" s="32">
        <v>44506</v>
      </c>
      <c r="D289" s="1">
        <v>84</v>
      </c>
      <c r="E289" s="4">
        <v>100000</v>
      </c>
      <c r="F289" s="4">
        <v>525000</v>
      </c>
      <c r="G289" s="35">
        <f t="shared" si="4"/>
        <v>11.512925464970229</v>
      </c>
      <c r="H289" s="2" t="s">
        <v>63</v>
      </c>
      <c r="I289" s="3">
        <v>20</v>
      </c>
      <c r="J289" s="6" t="s">
        <v>98</v>
      </c>
      <c r="K289" s="6" t="s">
        <v>125</v>
      </c>
      <c r="L289" s="6" t="s">
        <v>25</v>
      </c>
      <c r="M289" s="31">
        <v>29</v>
      </c>
      <c r="N289" s="6" t="s">
        <v>10</v>
      </c>
      <c r="R289" s="11" t="s">
        <v>42</v>
      </c>
      <c r="AQ289" s="11" t="s">
        <v>42</v>
      </c>
      <c r="AR289" s="11"/>
      <c r="BE289" s="3" t="s">
        <v>36</v>
      </c>
    </row>
    <row r="290" spans="2:58" ht="25" customHeight="1" x14ac:dyDescent="0.2">
      <c r="B290" s="1">
        <v>286</v>
      </c>
      <c r="C290" s="32">
        <v>44506</v>
      </c>
      <c r="D290" s="1">
        <v>85</v>
      </c>
      <c r="E290" s="4">
        <v>6000</v>
      </c>
      <c r="F290" s="4">
        <v>7500</v>
      </c>
      <c r="G290" s="35">
        <f t="shared" si="4"/>
        <v>8.6995147482101913</v>
      </c>
      <c r="H290" s="2" t="s">
        <v>57</v>
      </c>
      <c r="I290" s="3">
        <v>50</v>
      </c>
      <c r="J290" s="6" t="s">
        <v>44</v>
      </c>
      <c r="K290" s="6" t="s">
        <v>9</v>
      </c>
      <c r="L290" s="6" t="s">
        <v>25</v>
      </c>
      <c r="M290" s="31">
        <v>37</v>
      </c>
      <c r="N290" s="6" t="s">
        <v>10</v>
      </c>
      <c r="P290" s="11" t="s">
        <v>42</v>
      </c>
      <c r="Q290" s="11"/>
      <c r="R290" s="11" t="s">
        <v>42</v>
      </c>
      <c r="BE290" s="3" t="s">
        <v>32</v>
      </c>
      <c r="BF290" s="1" t="s">
        <v>126</v>
      </c>
    </row>
    <row r="291" spans="2:58" ht="25" customHeight="1" x14ac:dyDescent="0.2">
      <c r="B291" s="1">
        <v>287</v>
      </c>
      <c r="C291" s="32">
        <v>44506</v>
      </c>
      <c r="D291" s="1">
        <v>86</v>
      </c>
      <c r="E291" s="4">
        <v>4200</v>
      </c>
      <c r="F291" s="4">
        <v>5250</v>
      </c>
      <c r="G291" s="35">
        <f t="shared" si="4"/>
        <v>8.3428398042714598</v>
      </c>
      <c r="H291" s="2" t="s">
        <v>57</v>
      </c>
      <c r="I291" s="3">
        <v>50</v>
      </c>
      <c r="J291" s="6" t="s">
        <v>44</v>
      </c>
      <c r="K291" s="6" t="s">
        <v>9</v>
      </c>
      <c r="L291" s="6" t="s">
        <v>25</v>
      </c>
      <c r="M291" s="31">
        <v>35</v>
      </c>
      <c r="N291" s="6" t="s">
        <v>10</v>
      </c>
      <c r="P291" s="11" t="s">
        <v>42</v>
      </c>
      <c r="Q291" s="11"/>
      <c r="R291" s="11" t="s">
        <v>42</v>
      </c>
      <c r="BE291" s="3" t="s">
        <v>31</v>
      </c>
    </row>
    <row r="292" spans="2:58" ht="25" customHeight="1" x14ac:dyDescent="0.2">
      <c r="B292" s="1">
        <v>288</v>
      </c>
      <c r="C292" s="32">
        <v>44506</v>
      </c>
      <c r="D292" s="1">
        <v>87</v>
      </c>
      <c r="E292" s="4">
        <v>3600</v>
      </c>
      <c r="F292" s="4">
        <v>4500</v>
      </c>
      <c r="G292" s="35">
        <f t="shared" si="4"/>
        <v>8.1886891244442008</v>
      </c>
      <c r="H292" s="2" t="s">
        <v>57</v>
      </c>
      <c r="I292" s="3">
        <v>50</v>
      </c>
      <c r="J292" s="6" t="s">
        <v>65</v>
      </c>
      <c r="K292" s="6" t="s">
        <v>9</v>
      </c>
      <c r="L292" s="6" t="s">
        <v>25</v>
      </c>
      <c r="M292" s="31">
        <v>36</v>
      </c>
      <c r="N292" s="6" t="s">
        <v>10</v>
      </c>
      <c r="P292" s="11" t="s">
        <v>42</v>
      </c>
      <c r="Q292" s="11"/>
      <c r="R292" s="11" t="s">
        <v>42</v>
      </c>
      <c r="BE292" s="3" t="s">
        <v>31</v>
      </c>
    </row>
    <row r="293" spans="2:58" ht="25" customHeight="1" x14ac:dyDescent="0.2">
      <c r="B293" s="1">
        <v>289</v>
      </c>
      <c r="C293" s="32">
        <v>44506</v>
      </c>
      <c r="D293" s="1">
        <v>88</v>
      </c>
      <c r="E293" s="4">
        <v>3000</v>
      </c>
      <c r="F293" s="4">
        <v>3750</v>
      </c>
      <c r="G293" s="35">
        <f t="shared" si="4"/>
        <v>8.0063675676502459</v>
      </c>
      <c r="H293" s="2" t="s">
        <v>57</v>
      </c>
      <c r="I293" s="3">
        <v>50</v>
      </c>
      <c r="J293" s="6" t="s">
        <v>44</v>
      </c>
      <c r="K293" s="6" t="s">
        <v>9</v>
      </c>
      <c r="L293" s="6" t="s">
        <v>25</v>
      </c>
      <c r="M293" s="31">
        <v>36</v>
      </c>
      <c r="N293" s="6" t="s">
        <v>10</v>
      </c>
      <c r="P293" s="11" t="s">
        <v>42</v>
      </c>
      <c r="Q293" s="11"/>
      <c r="R293" s="11" t="s">
        <v>42</v>
      </c>
      <c r="BE293" s="3" t="s">
        <v>31</v>
      </c>
    </row>
    <row r="294" spans="2:58" ht="25" customHeight="1" x14ac:dyDescent="0.2">
      <c r="B294" s="1">
        <v>290</v>
      </c>
      <c r="C294" s="32">
        <v>44506</v>
      </c>
      <c r="D294" s="1">
        <v>90</v>
      </c>
      <c r="E294" s="4">
        <v>3900</v>
      </c>
      <c r="F294" s="4">
        <v>4875</v>
      </c>
      <c r="G294" s="35">
        <f t="shared" si="4"/>
        <v>8.2687318321177372</v>
      </c>
      <c r="H294" s="2" t="s">
        <v>57</v>
      </c>
      <c r="I294" s="3">
        <v>50</v>
      </c>
      <c r="J294" s="6" t="s">
        <v>65</v>
      </c>
      <c r="K294" s="6" t="s">
        <v>17</v>
      </c>
      <c r="L294" s="6" t="s">
        <v>24</v>
      </c>
      <c r="M294" s="31">
        <v>23</v>
      </c>
      <c r="N294" s="6" t="s">
        <v>10</v>
      </c>
      <c r="P294" s="11" t="s">
        <v>42</v>
      </c>
      <c r="Q294" s="11"/>
      <c r="R294" s="11" t="s">
        <v>42</v>
      </c>
      <c r="BE294" s="3" t="s">
        <v>31</v>
      </c>
    </row>
    <row r="295" spans="2:58" ht="25" customHeight="1" x14ac:dyDescent="0.2">
      <c r="B295" s="1">
        <v>291</v>
      </c>
      <c r="C295" s="32">
        <v>44506</v>
      </c>
      <c r="D295" s="1">
        <v>91</v>
      </c>
      <c r="E295" s="4">
        <v>100000</v>
      </c>
      <c r="F295" s="4">
        <v>206250</v>
      </c>
      <c r="G295" s="35">
        <f t="shared" si="4"/>
        <v>11.512925464970229</v>
      </c>
      <c r="H295" s="2" t="s">
        <v>57</v>
      </c>
      <c r="I295" s="3">
        <v>50</v>
      </c>
      <c r="J295" s="6" t="s">
        <v>65</v>
      </c>
      <c r="K295" s="6" t="s">
        <v>9</v>
      </c>
      <c r="L295" s="6" t="s">
        <v>25</v>
      </c>
      <c r="M295" s="31">
        <v>35</v>
      </c>
      <c r="N295" s="6" t="s">
        <v>10</v>
      </c>
      <c r="R295" s="11" t="s">
        <v>42</v>
      </c>
      <c r="AI295" s="11" t="s">
        <v>42</v>
      </c>
      <c r="BE295" s="3" t="s">
        <v>36</v>
      </c>
      <c r="BF295" s="1" t="s">
        <v>128</v>
      </c>
    </row>
    <row r="296" spans="2:58" ht="25" customHeight="1" x14ac:dyDescent="0.2">
      <c r="B296" s="1">
        <v>292</v>
      </c>
      <c r="C296" s="32">
        <v>44506</v>
      </c>
      <c r="D296" s="1">
        <v>92</v>
      </c>
      <c r="E296" s="4">
        <v>25000</v>
      </c>
      <c r="F296" s="4">
        <v>31250</v>
      </c>
      <c r="G296" s="35">
        <f t="shared" si="4"/>
        <v>10.126631103850338</v>
      </c>
      <c r="H296" s="2" t="s">
        <v>57</v>
      </c>
      <c r="I296" s="3">
        <v>30</v>
      </c>
      <c r="J296" s="6" t="s">
        <v>44</v>
      </c>
      <c r="K296" s="6" t="s">
        <v>9</v>
      </c>
      <c r="L296" s="6" t="s">
        <v>25</v>
      </c>
      <c r="M296" s="31">
        <v>32</v>
      </c>
      <c r="N296" s="6" t="s">
        <v>10</v>
      </c>
      <c r="R296" s="11" t="s">
        <v>42</v>
      </c>
      <c r="AI296" s="11" t="s">
        <v>42</v>
      </c>
      <c r="BE296" s="3" t="s">
        <v>32</v>
      </c>
    </row>
    <row r="297" spans="2:58" ht="25" customHeight="1" x14ac:dyDescent="0.2">
      <c r="B297" s="1">
        <v>293</v>
      </c>
      <c r="C297" s="32">
        <v>44506</v>
      </c>
      <c r="D297" s="1">
        <v>93</v>
      </c>
      <c r="E297" s="4">
        <v>25000</v>
      </c>
      <c r="F297" s="4">
        <v>31250</v>
      </c>
      <c r="G297" s="35">
        <f t="shared" si="4"/>
        <v>10.126631103850338</v>
      </c>
      <c r="H297" s="2" t="s">
        <v>57</v>
      </c>
      <c r="I297" s="3">
        <v>40</v>
      </c>
      <c r="J297" s="6" t="s">
        <v>65</v>
      </c>
      <c r="K297" s="6" t="s">
        <v>9</v>
      </c>
      <c r="L297" s="6" t="s">
        <v>25</v>
      </c>
      <c r="M297" s="31">
        <v>35</v>
      </c>
      <c r="N297" s="6" t="s">
        <v>10</v>
      </c>
      <c r="R297" s="11" t="s">
        <v>42</v>
      </c>
      <c r="AI297" s="11" t="s">
        <v>42</v>
      </c>
      <c r="BE297" s="3" t="s">
        <v>32</v>
      </c>
    </row>
    <row r="298" spans="2:58" ht="25" customHeight="1" x14ac:dyDescent="0.2">
      <c r="B298" s="1">
        <v>294</v>
      </c>
      <c r="C298" s="32">
        <v>44506</v>
      </c>
      <c r="D298" s="1">
        <v>94</v>
      </c>
      <c r="E298" s="4">
        <v>34000</v>
      </c>
      <c r="F298" s="4">
        <v>42500</v>
      </c>
      <c r="G298" s="35">
        <f t="shared" si="4"/>
        <v>10.434115803598299</v>
      </c>
      <c r="H298" s="2" t="s">
        <v>57</v>
      </c>
      <c r="I298" s="3">
        <v>40</v>
      </c>
      <c r="J298" s="6" t="s">
        <v>8</v>
      </c>
      <c r="K298" s="6" t="s">
        <v>9</v>
      </c>
      <c r="L298" s="6" t="s">
        <v>25</v>
      </c>
      <c r="M298" s="31">
        <v>34</v>
      </c>
      <c r="N298" s="6" t="s">
        <v>10</v>
      </c>
      <c r="R298" s="11" t="s">
        <v>42</v>
      </c>
      <c r="AI298" s="11" t="s">
        <v>42</v>
      </c>
      <c r="BE298" s="3" t="s">
        <v>32</v>
      </c>
    </row>
    <row r="299" spans="2:58" ht="25" customHeight="1" x14ac:dyDescent="0.2">
      <c r="B299" s="1">
        <v>295</v>
      </c>
      <c r="C299" s="32">
        <v>44506</v>
      </c>
      <c r="D299" s="1">
        <v>95</v>
      </c>
      <c r="E299" s="4">
        <v>34000</v>
      </c>
      <c r="F299" s="4">
        <v>42500</v>
      </c>
      <c r="G299" s="35">
        <f t="shared" si="4"/>
        <v>10.434115803598299</v>
      </c>
      <c r="H299" s="2" t="s">
        <v>57</v>
      </c>
      <c r="I299" s="3">
        <v>40</v>
      </c>
      <c r="J299" s="6" t="s">
        <v>8</v>
      </c>
      <c r="K299" s="6" t="s">
        <v>9</v>
      </c>
      <c r="L299" s="6" t="s">
        <v>25</v>
      </c>
      <c r="M299" s="31">
        <v>34</v>
      </c>
      <c r="N299" s="6" t="s">
        <v>10</v>
      </c>
      <c r="R299" s="11" t="s">
        <v>42</v>
      </c>
      <c r="AI299" s="11" t="s">
        <v>42</v>
      </c>
      <c r="BE299" s="3" t="s">
        <v>32</v>
      </c>
    </row>
    <row r="300" spans="2:58" ht="25" customHeight="1" x14ac:dyDescent="0.2">
      <c r="B300" s="1">
        <v>296</v>
      </c>
      <c r="C300" s="32">
        <v>44506</v>
      </c>
      <c r="D300" s="1">
        <v>104</v>
      </c>
      <c r="E300" s="4">
        <v>24000</v>
      </c>
      <c r="F300" s="4">
        <v>30000</v>
      </c>
      <c r="G300" s="35">
        <f t="shared" si="4"/>
        <v>10.085809109330082</v>
      </c>
      <c r="H300" s="2" t="s">
        <v>70</v>
      </c>
      <c r="I300" s="3">
        <v>30</v>
      </c>
      <c r="J300" s="6" t="s">
        <v>65</v>
      </c>
      <c r="K300" s="6" t="s">
        <v>17</v>
      </c>
      <c r="L300" s="6" t="s">
        <v>25</v>
      </c>
      <c r="M300" s="31">
        <v>21</v>
      </c>
      <c r="N300" s="6" t="s">
        <v>10</v>
      </c>
      <c r="P300" s="11" t="s">
        <v>42</v>
      </c>
      <c r="Q300" s="11"/>
      <c r="R300" s="11" t="s">
        <v>42</v>
      </c>
      <c r="BE300" s="3" t="s">
        <v>31</v>
      </c>
    </row>
    <row r="301" spans="2:58" ht="25" customHeight="1" x14ac:dyDescent="0.2">
      <c r="B301" s="1">
        <v>297</v>
      </c>
      <c r="C301" s="32">
        <v>44506</v>
      </c>
      <c r="D301" s="1">
        <v>105</v>
      </c>
      <c r="E301" s="4">
        <v>19000</v>
      </c>
      <c r="F301" s="4">
        <v>23750</v>
      </c>
      <c r="G301" s="35">
        <f t="shared" si="4"/>
        <v>9.8521942581485771</v>
      </c>
      <c r="H301" s="2" t="s">
        <v>70</v>
      </c>
      <c r="I301" s="3">
        <v>50</v>
      </c>
      <c r="J301" s="6" t="s">
        <v>65</v>
      </c>
      <c r="K301" s="6" t="s">
        <v>17</v>
      </c>
      <c r="L301" s="6" t="s">
        <v>25</v>
      </c>
      <c r="M301" s="31">
        <v>26</v>
      </c>
      <c r="N301" s="6" t="s">
        <v>10</v>
      </c>
      <c r="P301" s="11" t="s">
        <v>42</v>
      </c>
      <c r="Q301" s="11"/>
      <c r="R301" s="11" t="s">
        <v>42</v>
      </c>
      <c r="BE301" s="3" t="s">
        <v>32</v>
      </c>
    </row>
    <row r="302" spans="2:58" ht="25" customHeight="1" x14ac:dyDescent="0.2">
      <c r="B302" s="1">
        <v>298</v>
      </c>
      <c r="C302" s="32">
        <v>44506</v>
      </c>
      <c r="D302" s="1">
        <v>106</v>
      </c>
      <c r="E302" s="4">
        <v>8500</v>
      </c>
      <c r="F302" s="4">
        <v>10625</v>
      </c>
      <c r="G302" s="35">
        <f t="shared" si="4"/>
        <v>9.0478214424784085</v>
      </c>
      <c r="H302" s="2" t="s">
        <v>70</v>
      </c>
      <c r="I302" s="3">
        <v>40</v>
      </c>
      <c r="J302" s="6" t="s">
        <v>44</v>
      </c>
      <c r="K302" s="6" t="s">
        <v>9</v>
      </c>
      <c r="L302" s="6" t="s">
        <v>24</v>
      </c>
      <c r="M302" s="31">
        <v>34</v>
      </c>
      <c r="N302" s="6" t="s">
        <v>10</v>
      </c>
      <c r="P302" s="11" t="s">
        <v>42</v>
      </c>
      <c r="Q302" s="11"/>
      <c r="R302" s="11" t="s">
        <v>42</v>
      </c>
      <c r="BE302" s="3" t="s">
        <v>31</v>
      </c>
    </row>
    <row r="303" spans="2:58" ht="25" customHeight="1" x14ac:dyDescent="0.2">
      <c r="B303" s="1">
        <v>299</v>
      </c>
      <c r="C303" s="32">
        <v>44506</v>
      </c>
      <c r="D303" s="1">
        <v>107</v>
      </c>
      <c r="E303" s="4">
        <v>22000</v>
      </c>
      <c r="F303" s="4">
        <v>27500</v>
      </c>
      <c r="G303" s="35">
        <f t="shared" si="4"/>
        <v>9.9987977323404529</v>
      </c>
      <c r="H303" s="2" t="s">
        <v>70</v>
      </c>
      <c r="I303" s="3">
        <v>50</v>
      </c>
      <c r="J303" s="6" t="s">
        <v>65</v>
      </c>
      <c r="K303" s="6" t="s">
        <v>9</v>
      </c>
      <c r="L303" s="6" t="s">
        <v>25</v>
      </c>
      <c r="M303" s="31">
        <v>34</v>
      </c>
      <c r="N303" s="6" t="s">
        <v>10</v>
      </c>
      <c r="P303" s="11" t="s">
        <v>42</v>
      </c>
      <c r="Q303" s="11"/>
      <c r="R303" s="11" t="s">
        <v>42</v>
      </c>
      <c r="BE303" s="3" t="s">
        <v>32</v>
      </c>
    </row>
    <row r="304" spans="2:58" ht="25" customHeight="1" x14ac:dyDescent="0.2">
      <c r="B304" s="1">
        <v>300</v>
      </c>
      <c r="C304" s="32">
        <v>44506</v>
      </c>
      <c r="D304" s="1">
        <v>109</v>
      </c>
      <c r="E304" s="4">
        <v>40000</v>
      </c>
      <c r="F304" s="4">
        <v>50000</v>
      </c>
      <c r="G304" s="35">
        <f t="shared" si="4"/>
        <v>10.596634733096073</v>
      </c>
      <c r="H304" s="2" t="s">
        <v>70</v>
      </c>
      <c r="I304" s="3">
        <v>50</v>
      </c>
      <c r="J304" s="6" t="s">
        <v>44</v>
      </c>
      <c r="K304" s="6" t="s">
        <v>9</v>
      </c>
      <c r="L304" s="6" t="s">
        <v>29</v>
      </c>
      <c r="M304" s="31">
        <v>36</v>
      </c>
      <c r="N304" s="6" t="s">
        <v>44</v>
      </c>
      <c r="P304" s="11" t="s">
        <v>42</v>
      </c>
      <c r="Q304" s="11"/>
      <c r="S304" s="11" t="s">
        <v>42</v>
      </c>
      <c r="BE304" s="3" t="s">
        <v>36</v>
      </c>
    </row>
    <row r="305" spans="2:57" ht="25" customHeight="1" x14ac:dyDescent="0.2">
      <c r="B305" s="1">
        <v>301</v>
      </c>
      <c r="C305" s="32">
        <v>44506</v>
      </c>
      <c r="D305" s="1">
        <v>110</v>
      </c>
      <c r="E305" s="4">
        <v>95000</v>
      </c>
      <c r="F305" s="4">
        <v>118750</v>
      </c>
      <c r="G305" s="35">
        <f t="shared" si="4"/>
        <v>11.461632170582678</v>
      </c>
      <c r="H305" s="2" t="s">
        <v>70</v>
      </c>
      <c r="I305" s="3">
        <v>40</v>
      </c>
      <c r="J305" s="6" t="s">
        <v>44</v>
      </c>
      <c r="K305" s="6" t="s">
        <v>9</v>
      </c>
      <c r="L305" s="6" t="s">
        <v>25</v>
      </c>
      <c r="M305" s="31">
        <v>35</v>
      </c>
      <c r="N305" s="6" t="s">
        <v>10</v>
      </c>
      <c r="R305" s="11" t="s">
        <v>42</v>
      </c>
      <c r="AI305" s="11" t="s">
        <v>42</v>
      </c>
      <c r="BE305" s="3" t="s">
        <v>36</v>
      </c>
    </row>
    <row r="306" spans="2:57" ht="25" customHeight="1" x14ac:dyDescent="0.2">
      <c r="B306" s="1">
        <v>302</v>
      </c>
      <c r="C306" s="32">
        <v>44506</v>
      </c>
      <c r="D306" s="1">
        <v>111</v>
      </c>
      <c r="E306" s="4">
        <v>100000</v>
      </c>
      <c r="F306" s="4">
        <v>212500</v>
      </c>
      <c r="G306" s="35">
        <f t="shared" si="4"/>
        <v>11.512925464970229</v>
      </c>
      <c r="H306" s="2" t="s">
        <v>70</v>
      </c>
      <c r="I306" s="3">
        <v>60</v>
      </c>
      <c r="J306" s="6" t="s">
        <v>44</v>
      </c>
      <c r="K306" s="6" t="s">
        <v>9</v>
      </c>
      <c r="L306" s="6" t="s">
        <v>25</v>
      </c>
      <c r="M306" s="31">
        <v>37</v>
      </c>
      <c r="N306" s="6" t="s">
        <v>10</v>
      </c>
      <c r="S306" s="11" t="s">
        <v>42</v>
      </c>
      <c r="Y306" s="11"/>
      <c r="Z306" s="11"/>
      <c r="AM306" s="3" t="s">
        <v>42</v>
      </c>
      <c r="AX306" s="3" t="s">
        <v>355</v>
      </c>
      <c r="BE306" s="3" t="s">
        <v>36</v>
      </c>
    </row>
    <row r="307" spans="2:57" ht="25" customHeight="1" x14ac:dyDescent="0.2">
      <c r="B307" s="1">
        <v>303</v>
      </c>
      <c r="C307" s="32">
        <v>44506</v>
      </c>
      <c r="D307" s="1">
        <v>114</v>
      </c>
      <c r="E307" s="4">
        <v>100000</v>
      </c>
      <c r="F307" s="4">
        <v>156250</v>
      </c>
      <c r="G307" s="35">
        <f t="shared" si="4"/>
        <v>11.512925464970229</v>
      </c>
      <c r="H307" s="2" t="s">
        <v>70</v>
      </c>
      <c r="I307" s="3">
        <v>70</v>
      </c>
      <c r="J307" s="6" t="s">
        <v>8</v>
      </c>
      <c r="K307" s="6" t="s">
        <v>28</v>
      </c>
      <c r="L307" s="6" t="s">
        <v>18</v>
      </c>
      <c r="M307" s="31">
        <v>42</v>
      </c>
      <c r="N307" s="6" t="s">
        <v>8</v>
      </c>
      <c r="O307" s="11" t="s">
        <v>42</v>
      </c>
      <c r="S307" s="11" t="s">
        <v>42</v>
      </c>
      <c r="V307" s="11" t="s">
        <v>42</v>
      </c>
      <c r="BE307" s="3" t="s">
        <v>36</v>
      </c>
    </row>
    <row r="308" spans="2:57" ht="25" customHeight="1" x14ac:dyDescent="0.2">
      <c r="B308" s="1">
        <v>304</v>
      </c>
      <c r="C308" s="32">
        <v>44506</v>
      </c>
      <c r="D308" s="1">
        <v>141</v>
      </c>
      <c r="E308" s="4">
        <v>100000</v>
      </c>
      <c r="F308" s="4">
        <v>287500</v>
      </c>
      <c r="G308" s="35">
        <f t="shared" si="4"/>
        <v>11.512925464970229</v>
      </c>
      <c r="H308" s="2" t="s">
        <v>57</v>
      </c>
      <c r="I308" s="3">
        <v>50</v>
      </c>
      <c r="J308" s="6" t="s">
        <v>44</v>
      </c>
      <c r="K308" s="6" t="s">
        <v>9</v>
      </c>
      <c r="L308" s="6" t="s">
        <v>25</v>
      </c>
      <c r="M308" s="31">
        <v>36</v>
      </c>
      <c r="N308" s="6" t="s">
        <v>10</v>
      </c>
      <c r="R308" s="11" t="s">
        <v>42</v>
      </c>
      <c r="AQ308" s="11" t="s">
        <v>42</v>
      </c>
      <c r="AR308" s="11"/>
      <c r="BE308" s="3" t="s">
        <v>36</v>
      </c>
    </row>
    <row r="309" spans="2:57" ht="25" customHeight="1" x14ac:dyDescent="0.2">
      <c r="B309" s="1">
        <v>305</v>
      </c>
      <c r="C309" s="32">
        <v>44506</v>
      </c>
      <c r="D309" s="1">
        <v>143</v>
      </c>
      <c r="E309" s="4">
        <v>34000</v>
      </c>
      <c r="F309" s="4">
        <v>42500</v>
      </c>
      <c r="G309" s="35">
        <f t="shared" si="4"/>
        <v>10.434115803598299</v>
      </c>
      <c r="H309" s="2" t="s">
        <v>70</v>
      </c>
      <c r="I309" s="3">
        <v>40</v>
      </c>
      <c r="J309" s="6" t="s">
        <v>44</v>
      </c>
      <c r="K309" s="6" t="s">
        <v>9</v>
      </c>
      <c r="L309" s="6" t="s">
        <v>25</v>
      </c>
      <c r="M309" s="31">
        <v>33</v>
      </c>
      <c r="N309" s="6" t="s">
        <v>44</v>
      </c>
      <c r="R309" s="11" t="s">
        <v>42</v>
      </c>
      <c r="AI309" s="11" t="s">
        <v>42</v>
      </c>
      <c r="AX309" s="3" t="s">
        <v>47</v>
      </c>
      <c r="BE309" s="3" t="s">
        <v>32</v>
      </c>
    </row>
    <row r="310" spans="2:57" ht="25" customHeight="1" x14ac:dyDescent="0.2">
      <c r="B310" s="1">
        <v>306</v>
      </c>
      <c r="C310" s="32">
        <v>44506</v>
      </c>
      <c r="D310" s="1">
        <v>145</v>
      </c>
      <c r="E310" s="4">
        <v>38000</v>
      </c>
      <c r="F310" s="4">
        <v>47500</v>
      </c>
      <c r="G310" s="35">
        <f t="shared" si="4"/>
        <v>10.545341438708522</v>
      </c>
      <c r="H310" s="2" t="s">
        <v>53</v>
      </c>
      <c r="I310" s="3">
        <v>50</v>
      </c>
      <c r="J310" s="6" t="s">
        <v>8</v>
      </c>
      <c r="K310" s="6" t="s">
        <v>9</v>
      </c>
      <c r="L310" s="6" t="s">
        <v>37</v>
      </c>
      <c r="M310" s="31">
        <v>38</v>
      </c>
      <c r="N310" s="6" t="s">
        <v>10</v>
      </c>
      <c r="R310" s="11" t="s">
        <v>42</v>
      </c>
      <c r="AH310" s="11" t="s">
        <v>42</v>
      </c>
      <c r="AJ310" s="11" t="s">
        <v>42</v>
      </c>
      <c r="AZ310" s="11" t="s">
        <v>42</v>
      </c>
      <c r="BA310" s="11" t="s">
        <v>42</v>
      </c>
      <c r="BE310" s="3" t="s">
        <v>36</v>
      </c>
    </row>
    <row r="311" spans="2:57" ht="25" customHeight="1" x14ac:dyDescent="0.2">
      <c r="B311" s="1">
        <v>307</v>
      </c>
      <c r="C311" s="32">
        <v>44506</v>
      </c>
      <c r="D311" s="1">
        <v>147</v>
      </c>
      <c r="E311" s="4">
        <v>100000</v>
      </c>
      <c r="F311" s="4">
        <v>625000</v>
      </c>
      <c r="G311" s="35">
        <f t="shared" si="4"/>
        <v>11.512925464970229</v>
      </c>
      <c r="H311" s="2" t="s">
        <v>70</v>
      </c>
      <c r="I311" s="3">
        <v>80</v>
      </c>
      <c r="J311" s="6" t="s">
        <v>44</v>
      </c>
      <c r="K311" s="6" t="s">
        <v>9</v>
      </c>
      <c r="L311" s="6" t="s">
        <v>25</v>
      </c>
      <c r="M311" s="31">
        <v>38</v>
      </c>
      <c r="N311" s="6" t="s">
        <v>10</v>
      </c>
      <c r="R311" s="11" t="s">
        <v>42</v>
      </c>
      <c r="Y311" s="11"/>
      <c r="Z311" s="11"/>
      <c r="AI311" s="11" t="s">
        <v>42</v>
      </c>
      <c r="AM311" s="11" t="s">
        <v>42</v>
      </c>
      <c r="AN311" s="11"/>
      <c r="AO311" s="11"/>
      <c r="AP311" s="11"/>
      <c r="AX311" s="3" t="s">
        <v>47</v>
      </c>
      <c r="BE311" s="3" t="s">
        <v>36</v>
      </c>
    </row>
    <row r="312" spans="2:57" ht="25" customHeight="1" x14ac:dyDescent="0.2">
      <c r="B312" s="1">
        <v>308</v>
      </c>
      <c r="C312" s="32">
        <v>44506</v>
      </c>
      <c r="D312" s="1">
        <v>148</v>
      </c>
      <c r="E312" s="4">
        <v>1300</v>
      </c>
      <c r="F312" s="4">
        <v>1625</v>
      </c>
      <c r="G312" s="35">
        <f t="shared" si="4"/>
        <v>7.1701195434496281</v>
      </c>
      <c r="H312" s="2" t="s">
        <v>50</v>
      </c>
      <c r="I312" s="3">
        <v>50</v>
      </c>
      <c r="J312" s="6" t="s">
        <v>8</v>
      </c>
      <c r="K312" s="6" t="s">
        <v>9</v>
      </c>
      <c r="L312" s="6" t="s">
        <v>13</v>
      </c>
      <c r="M312" s="31">
        <v>33</v>
      </c>
      <c r="N312" s="6" t="s">
        <v>10</v>
      </c>
      <c r="R312" s="11" t="s">
        <v>42</v>
      </c>
      <c r="AI312" s="11" t="s">
        <v>42</v>
      </c>
      <c r="BE312" s="3" t="s">
        <v>31</v>
      </c>
    </row>
    <row r="313" spans="2:57" ht="25" customHeight="1" x14ac:dyDescent="0.2">
      <c r="B313" s="1">
        <v>309</v>
      </c>
      <c r="C313" s="32">
        <v>44506</v>
      </c>
      <c r="D313" s="1">
        <v>149</v>
      </c>
      <c r="E313" s="4">
        <v>4200</v>
      </c>
      <c r="F313" s="4">
        <v>5250</v>
      </c>
      <c r="G313" s="35">
        <f t="shared" si="4"/>
        <v>8.3428398042714598</v>
      </c>
      <c r="H313" s="2" t="s">
        <v>50</v>
      </c>
      <c r="I313" s="3">
        <v>40</v>
      </c>
      <c r="J313" s="6" t="s">
        <v>8</v>
      </c>
      <c r="K313" s="6" t="s">
        <v>9</v>
      </c>
      <c r="L313" s="6" t="s">
        <v>25</v>
      </c>
      <c r="M313" s="31">
        <v>35</v>
      </c>
      <c r="N313" s="6" t="s">
        <v>10</v>
      </c>
      <c r="R313" s="11" t="s">
        <v>42</v>
      </c>
      <c r="AH313" s="11" t="s">
        <v>42</v>
      </c>
      <c r="AI313" s="11" t="s">
        <v>42</v>
      </c>
      <c r="BE313" s="3" t="s">
        <v>31</v>
      </c>
    </row>
    <row r="314" spans="2:57" ht="25" customHeight="1" x14ac:dyDescent="0.2">
      <c r="B314" s="1">
        <v>310</v>
      </c>
      <c r="C314" s="32">
        <v>44506</v>
      </c>
      <c r="D314" s="1">
        <v>150</v>
      </c>
      <c r="E314" s="4">
        <v>3500</v>
      </c>
      <c r="F314" s="4">
        <v>4375</v>
      </c>
      <c r="G314" s="35">
        <f t="shared" si="4"/>
        <v>8.1605182474775049</v>
      </c>
      <c r="H314" s="2" t="s">
        <v>50</v>
      </c>
      <c r="I314" s="3">
        <v>50</v>
      </c>
      <c r="J314" s="6" t="s">
        <v>65</v>
      </c>
      <c r="K314" s="6" t="s">
        <v>9</v>
      </c>
      <c r="L314" s="6" t="s">
        <v>24</v>
      </c>
      <c r="M314" s="31">
        <v>37</v>
      </c>
      <c r="N314" s="6" t="s">
        <v>10</v>
      </c>
      <c r="R314" s="11" t="s">
        <v>42</v>
      </c>
      <c r="AI314" s="11" t="s">
        <v>42</v>
      </c>
      <c r="BE314" s="3" t="s">
        <v>32</v>
      </c>
    </row>
    <row r="315" spans="2:57" ht="25" customHeight="1" x14ac:dyDescent="0.2">
      <c r="B315" s="1">
        <v>311</v>
      </c>
      <c r="C315" s="32">
        <v>44506</v>
      </c>
      <c r="D315" s="1">
        <v>151</v>
      </c>
      <c r="E315" s="4">
        <v>2400</v>
      </c>
      <c r="F315" s="4">
        <v>3000</v>
      </c>
      <c r="G315" s="35">
        <f t="shared" si="4"/>
        <v>7.7832240163360371</v>
      </c>
      <c r="H315" s="2" t="s">
        <v>50</v>
      </c>
      <c r="I315" s="3">
        <v>60</v>
      </c>
      <c r="J315" s="6" t="s">
        <v>97</v>
      </c>
      <c r="K315" s="6" t="s">
        <v>9</v>
      </c>
      <c r="L315" s="6" t="s">
        <v>13</v>
      </c>
      <c r="M315" s="31">
        <v>41</v>
      </c>
      <c r="N315" s="6" t="s">
        <v>10</v>
      </c>
      <c r="R315" s="11" t="s">
        <v>42</v>
      </c>
      <c r="AH315" s="11" t="s">
        <v>42</v>
      </c>
      <c r="AI315" s="11" t="s">
        <v>42</v>
      </c>
      <c r="BE315" s="3" t="s">
        <v>31</v>
      </c>
    </row>
    <row r="316" spans="2:57" ht="25" customHeight="1" x14ac:dyDescent="0.2">
      <c r="B316" s="1">
        <v>312</v>
      </c>
      <c r="C316" s="32">
        <v>44506</v>
      </c>
      <c r="D316" s="1">
        <v>152</v>
      </c>
      <c r="E316" s="4">
        <v>4500</v>
      </c>
      <c r="F316" s="4">
        <v>5625</v>
      </c>
      <c r="G316" s="35">
        <f t="shared" si="4"/>
        <v>8.4118326757584114</v>
      </c>
      <c r="H316" s="2" t="s">
        <v>50</v>
      </c>
      <c r="I316" s="3">
        <v>60</v>
      </c>
      <c r="J316" s="6" t="s">
        <v>44</v>
      </c>
      <c r="K316" s="6" t="s">
        <v>9</v>
      </c>
      <c r="L316" s="6" t="s">
        <v>24</v>
      </c>
      <c r="M316" s="31">
        <v>38</v>
      </c>
      <c r="N316" s="6" t="s">
        <v>10</v>
      </c>
      <c r="S316" s="11" t="s">
        <v>42</v>
      </c>
      <c r="V316" s="11" t="s">
        <v>42</v>
      </c>
      <c r="AI316" s="11" t="s">
        <v>42</v>
      </c>
      <c r="BE316" s="3" t="s">
        <v>32</v>
      </c>
    </row>
    <row r="317" spans="2:57" ht="25" customHeight="1" x14ac:dyDescent="0.2">
      <c r="B317" s="1">
        <v>313</v>
      </c>
      <c r="C317" s="32">
        <v>44506</v>
      </c>
      <c r="D317" s="1">
        <v>158</v>
      </c>
      <c r="E317" s="4">
        <v>5500</v>
      </c>
      <c r="F317" s="4">
        <v>6875</v>
      </c>
      <c r="G317" s="35">
        <f t="shared" si="4"/>
        <v>8.6125033712205621</v>
      </c>
      <c r="H317" s="2" t="s">
        <v>54</v>
      </c>
      <c r="I317" s="3">
        <v>60</v>
      </c>
      <c r="J317" s="6" t="s">
        <v>8</v>
      </c>
      <c r="K317" s="6" t="s">
        <v>9</v>
      </c>
      <c r="L317" s="6" t="s">
        <v>13</v>
      </c>
      <c r="M317" s="31">
        <v>37</v>
      </c>
      <c r="N317" s="6" t="s">
        <v>10</v>
      </c>
      <c r="R317" s="11" t="s">
        <v>42</v>
      </c>
      <c r="AI317" s="11" t="s">
        <v>42</v>
      </c>
      <c r="BE317" s="3" t="s">
        <v>32</v>
      </c>
    </row>
    <row r="318" spans="2:57" ht="25" customHeight="1" x14ac:dyDescent="0.2">
      <c r="B318" s="1">
        <v>314</v>
      </c>
      <c r="C318" s="32">
        <v>44506</v>
      </c>
      <c r="D318" s="1">
        <v>159</v>
      </c>
      <c r="E318" s="4">
        <v>7000</v>
      </c>
      <c r="F318" s="4">
        <v>8750</v>
      </c>
      <c r="G318" s="35">
        <f t="shared" si="4"/>
        <v>8.8536654280374503</v>
      </c>
      <c r="H318" s="2" t="s">
        <v>45</v>
      </c>
      <c r="I318" s="3">
        <v>60</v>
      </c>
      <c r="J318" s="6" t="s">
        <v>44</v>
      </c>
      <c r="K318" s="6" t="s">
        <v>9</v>
      </c>
      <c r="L318" s="6" t="s">
        <v>25</v>
      </c>
      <c r="M318" s="31">
        <v>37</v>
      </c>
      <c r="N318" s="6" t="s">
        <v>10</v>
      </c>
      <c r="R318" s="11" t="s">
        <v>42</v>
      </c>
      <c r="X318" s="11" t="s">
        <v>42</v>
      </c>
      <c r="Y318" s="11" t="s">
        <v>42</v>
      </c>
      <c r="Z318" s="11"/>
      <c r="AI318" s="11" t="s">
        <v>42</v>
      </c>
      <c r="BE318" s="3" t="s">
        <v>31</v>
      </c>
    </row>
    <row r="319" spans="2:57" ht="25" customHeight="1" x14ac:dyDescent="0.2">
      <c r="B319" s="1">
        <v>315</v>
      </c>
      <c r="C319" s="32">
        <v>44506</v>
      </c>
      <c r="D319" s="1">
        <v>160</v>
      </c>
      <c r="E319" s="4">
        <v>7500</v>
      </c>
      <c r="F319" s="4">
        <v>9375</v>
      </c>
      <c r="G319" s="35">
        <f t="shared" si="4"/>
        <v>8.9226582995244019</v>
      </c>
      <c r="H319" s="2" t="s">
        <v>45</v>
      </c>
      <c r="I319" s="3">
        <v>50</v>
      </c>
      <c r="J319" s="6" t="s">
        <v>8</v>
      </c>
      <c r="K319" s="6" t="s">
        <v>9</v>
      </c>
      <c r="L319" s="6" t="s">
        <v>25</v>
      </c>
      <c r="M319" s="31">
        <v>37</v>
      </c>
      <c r="N319" s="6" t="s">
        <v>10</v>
      </c>
      <c r="R319" s="11" t="s">
        <v>42</v>
      </c>
      <c r="X319" s="11" t="s">
        <v>42</v>
      </c>
      <c r="Y319" s="11" t="s">
        <v>42</v>
      </c>
      <c r="Z319" s="11"/>
      <c r="AI319" s="11" t="s">
        <v>42</v>
      </c>
      <c r="BE319" s="3" t="s">
        <v>32</v>
      </c>
    </row>
    <row r="320" spans="2:57" ht="25" customHeight="1" x14ac:dyDescent="0.2">
      <c r="B320" s="1">
        <v>316</v>
      </c>
      <c r="C320" s="32">
        <v>44506</v>
      </c>
      <c r="D320" s="1">
        <v>161</v>
      </c>
      <c r="E320" s="4">
        <v>7000</v>
      </c>
      <c r="F320" s="4">
        <v>8750</v>
      </c>
      <c r="G320" s="35">
        <f t="shared" si="4"/>
        <v>8.8536654280374503</v>
      </c>
      <c r="H320" s="2" t="s">
        <v>45</v>
      </c>
      <c r="I320" s="3">
        <v>50</v>
      </c>
      <c r="J320" s="6" t="s">
        <v>8</v>
      </c>
      <c r="K320" s="6" t="s">
        <v>9</v>
      </c>
      <c r="L320" s="6" t="s">
        <v>25</v>
      </c>
      <c r="M320" s="31">
        <v>35</v>
      </c>
      <c r="N320" s="6" t="s">
        <v>10</v>
      </c>
      <c r="R320" s="11" t="s">
        <v>42</v>
      </c>
      <c r="X320" s="11" t="s">
        <v>42</v>
      </c>
      <c r="Y320" s="11" t="s">
        <v>42</v>
      </c>
      <c r="Z320" s="11"/>
      <c r="AA320" s="11"/>
      <c r="AI320" s="11" t="s">
        <v>42</v>
      </c>
      <c r="BE320" s="3" t="s">
        <v>32</v>
      </c>
    </row>
    <row r="321" spans="2:58" ht="25" customHeight="1" x14ac:dyDescent="0.2">
      <c r="B321" s="1">
        <v>317</v>
      </c>
      <c r="C321" s="32">
        <v>44506</v>
      </c>
      <c r="D321" s="1">
        <v>162</v>
      </c>
      <c r="E321" s="4">
        <v>1800</v>
      </c>
      <c r="F321" s="4">
        <v>2250</v>
      </c>
      <c r="G321" s="35">
        <f t="shared" si="4"/>
        <v>7.4955419438842563</v>
      </c>
      <c r="H321" s="2" t="s">
        <v>45</v>
      </c>
      <c r="I321" s="3">
        <v>50</v>
      </c>
      <c r="J321" s="6" t="s">
        <v>44</v>
      </c>
      <c r="K321" s="6" t="s">
        <v>9</v>
      </c>
      <c r="L321" s="6" t="s">
        <v>24</v>
      </c>
      <c r="M321" s="31">
        <v>36</v>
      </c>
      <c r="N321" s="6" t="s">
        <v>10</v>
      </c>
      <c r="P321" s="11" t="s">
        <v>42</v>
      </c>
      <c r="Q321" s="11"/>
      <c r="R321" s="11"/>
      <c r="S321" s="11" t="s">
        <v>42</v>
      </c>
      <c r="BE321" s="3" t="s">
        <v>31</v>
      </c>
    </row>
    <row r="322" spans="2:58" ht="25" customHeight="1" x14ac:dyDescent="0.2">
      <c r="B322" s="1">
        <v>318</v>
      </c>
      <c r="C322" s="32">
        <v>44506</v>
      </c>
      <c r="D322" s="1">
        <v>163</v>
      </c>
      <c r="E322" s="4">
        <v>7800</v>
      </c>
      <c r="F322" s="4">
        <v>9750</v>
      </c>
      <c r="G322" s="35">
        <f t="shared" si="4"/>
        <v>8.9618790126776826</v>
      </c>
      <c r="H322" s="2" t="s">
        <v>54</v>
      </c>
      <c r="I322" s="3">
        <v>70</v>
      </c>
      <c r="J322" s="6" t="s">
        <v>8</v>
      </c>
      <c r="K322" s="6" t="s">
        <v>9</v>
      </c>
      <c r="L322" s="6" t="s">
        <v>25</v>
      </c>
      <c r="M322" s="31">
        <v>42</v>
      </c>
      <c r="N322" s="6" t="s">
        <v>8</v>
      </c>
      <c r="S322" s="11" t="s">
        <v>42</v>
      </c>
      <c r="V322" s="11" t="s">
        <v>42</v>
      </c>
      <c r="AH322" s="11" t="s">
        <v>42</v>
      </c>
      <c r="AI322" s="11" t="s">
        <v>42</v>
      </c>
      <c r="BE322" s="3" t="s">
        <v>32</v>
      </c>
    </row>
    <row r="323" spans="2:58" ht="25" customHeight="1" x14ac:dyDescent="0.2">
      <c r="B323" s="1">
        <v>319</v>
      </c>
      <c r="C323" s="32">
        <v>44506</v>
      </c>
      <c r="D323" s="1">
        <v>164</v>
      </c>
      <c r="E323" s="4">
        <v>4000</v>
      </c>
      <c r="F323" s="4">
        <v>5000</v>
      </c>
      <c r="G323" s="35">
        <f t="shared" si="4"/>
        <v>8.2940496401020276</v>
      </c>
      <c r="H323" s="2" t="s">
        <v>54</v>
      </c>
      <c r="I323" s="3">
        <v>70</v>
      </c>
      <c r="J323" s="6" t="s">
        <v>8</v>
      </c>
      <c r="K323" s="6" t="s">
        <v>9</v>
      </c>
      <c r="L323" s="6" t="s">
        <v>13</v>
      </c>
      <c r="M323" s="31">
        <v>42</v>
      </c>
      <c r="N323" s="6" t="s">
        <v>8</v>
      </c>
      <c r="S323" s="11" t="s">
        <v>42</v>
      </c>
      <c r="V323" s="11" t="s">
        <v>42</v>
      </c>
      <c r="AH323" s="11" t="s">
        <v>42</v>
      </c>
      <c r="AI323" s="11" t="s">
        <v>42</v>
      </c>
      <c r="BE323" s="3" t="s">
        <v>31</v>
      </c>
    </row>
    <row r="324" spans="2:58" ht="25" customHeight="1" x14ac:dyDescent="0.2">
      <c r="B324" s="1">
        <v>320</v>
      </c>
      <c r="C324" s="32">
        <v>44506</v>
      </c>
      <c r="D324" s="1">
        <v>165</v>
      </c>
      <c r="E324" s="4">
        <v>5200</v>
      </c>
      <c r="F324" s="4">
        <v>6500</v>
      </c>
      <c r="G324" s="35">
        <f t="shared" si="4"/>
        <v>8.5564139045695189</v>
      </c>
      <c r="H324" s="2" t="s">
        <v>76</v>
      </c>
      <c r="I324" s="3">
        <v>70</v>
      </c>
      <c r="J324" s="6" t="s">
        <v>8</v>
      </c>
      <c r="K324" s="6" t="s">
        <v>9</v>
      </c>
      <c r="L324" s="6" t="s">
        <v>18</v>
      </c>
      <c r="M324" s="31">
        <v>38</v>
      </c>
      <c r="N324" s="6" t="s">
        <v>8</v>
      </c>
      <c r="S324" s="11" t="s">
        <v>42</v>
      </c>
      <c r="V324" s="11" t="s">
        <v>42</v>
      </c>
      <c r="AI324" s="11" t="s">
        <v>42</v>
      </c>
      <c r="BE324" s="3" t="s">
        <v>31</v>
      </c>
    </row>
    <row r="325" spans="2:58" ht="25" customHeight="1" x14ac:dyDescent="0.2">
      <c r="B325" s="1">
        <v>321</v>
      </c>
      <c r="C325" s="32">
        <v>44506</v>
      </c>
      <c r="D325" s="1">
        <v>166</v>
      </c>
      <c r="E325" s="4">
        <v>8500</v>
      </c>
      <c r="F325" s="4">
        <v>10625</v>
      </c>
      <c r="G325" s="35">
        <f t="shared" ref="G325:G388" si="5">LN(E325)</f>
        <v>9.0478214424784085</v>
      </c>
      <c r="H325" s="2" t="s">
        <v>76</v>
      </c>
      <c r="I325" s="3">
        <v>70</v>
      </c>
      <c r="J325" s="6" t="s">
        <v>8</v>
      </c>
      <c r="K325" s="6" t="s">
        <v>9</v>
      </c>
      <c r="L325" s="6" t="s">
        <v>25</v>
      </c>
      <c r="M325" s="31">
        <v>37</v>
      </c>
      <c r="N325" s="6" t="s">
        <v>8</v>
      </c>
      <c r="S325" s="11" t="s">
        <v>42</v>
      </c>
      <c r="V325" s="11" t="s">
        <v>42</v>
      </c>
      <c r="AI325" s="11" t="s">
        <v>42</v>
      </c>
      <c r="BE325" s="3" t="s">
        <v>32</v>
      </c>
    </row>
    <row r="326" spans="2:58" ht="25" customHeight="1" x14ac:dyDescent="0.2">
      <c r="B326" s="1">
        <v>322</v>
      </c>
      <c r="C326" s="32">
        <v>44506</v>
      </c>
      <c r="D326" s="1">
        <v>167</v>
      </c>
      <c r="E326" s="4">
        <v>2600</v>
      </c>
      <c r="F326" s="4">
        <v>3250</v>
      </c>
      <c r="G326" s="35">
        <f t="shared" si="5"/>
        <v>7.8632667240095735</v>
      </c>
      <c r="H326" s="2" t="s">
        <v>54</v>
      </c>
      <c r="I326" s="3">
        <v>70</v>
      </c>
      <c r="J326" s="6" t="s">
        <v>8</v>
      </c>
      <c r="K326" s="6" t="s">
        <v>9</v>
      </c>
      <c r="L326" s="6" t="s">
        <v>13</v>
      </c>
      <c r="M326" s="31">
        <v>45</v>
      </c>
      <c r="N326" s="6" t="s">
        <v>8</v>
      </c>
      <c r="S326" s="11" t="s">
        <v>42</v>
      </c>
      <c r="V326" s="11" t="s">
        <v>42</v>
      </c>
      <c r="AH326" s="11" t="s">
        <v>42</v>
      </c>
      <c r="AI326" s="11" t="s">
        <v>42</v>
      </c>
      <c r="BE326" s="3" t="s">
        <v>31</v>
      </c>
    </row>
    <row r="327" spans="2:58" ht="25" customHeight="1" x14ac:dyDescent="0.2">
      <c r="B327" s="1">
        <v>323</v>
      </c>
      <c r="C327" s="32">
        <v>44506</v>
      </c>
      <c r="D327" s="1">
        <v>168</v>
      </c>
      <c r="E327" s="4">
        <v>7000</v>
      </c>
      <c r="F327" s="4">
        <v>8750</v>
      </c>
      <c r="G327" s="35">
        <f t="shared" si="5"/>
        <v>8.8536654280374503</v>
      </c>
      <c r="H327" s="2" t="s">
        <v>16</v>
      </c>
      <c r="I327" s="3">
        <v>30</v>
      </c>
      <c r="J327" s="6" t="s">
        <v>8</v>
      </c>
      <c r="K327" s="6" t="s">
        <v>9</v>
      </c>
      <c r="L327" s="6" t="s">
        <v>29</v>
      </c>
      <c r="M327" s="31">
        <v>33</v>
      </c>
      <c r="N327" s="6" t="s">
        <v>10</v>
      </c>
      <c r="R327" s="11" t="s">
        <v>42</v>
      </c>
      <c r="AI327" s="11" t="s">
        <v>42</v>
      </c>
      <c r="BE327" s="3" t="s">
        <v>32</v>
      </c>
    </row>
    <row r="328" spans="2:58" ht="25" customHeight="1" x14ac:dyDescent="0.2">
      <c r="B328" s="1">
        <v>324</v>
      </c>
      <c r="C328" s="32">
        <v>44506</v>
      </c>
      <c r="D328" s="1">
        <v>171</v>
      </c>
      <c r="E328" s="4">
        <v>8000</v>
      </c>
      <c r="F328" s="4">
        <v>10000</v>
      </c>
      <c r="G328" s="35">
        <f t="shared" si="5"/>
        <v>8.987196820661973</v>
      </c>
      <c r="H328" s="2" t="s">
        <v>16</v>
      </c>
      <c r="I328" s="3">
        <v>60</v>
      </c>
      <c r="J328" s="6" t="s">
        <v>44</v>
      </c>
      <c r="K328" s="6" t="s">
        <v>9</v>
      </c>
      <c r="L328" s="6" t="s">
        <v>24</v>
      </c>
      <c r="M328" s="31">
        <v>35</v>
      </c>
      <c r="N328" s="6" t="s">
        <v>44</v>
      </c>
      <c r="O328" s="11"/>
      <c r="P328" s="11" t="s">
        <v>42</v>
      </c>
      <c r="Q328" s="11"/>
      <c r="S328" s="11" t="s">
        <v>42</v>
      </c>
      <c r="BE328" s="3" t="s">
        <v>32</v>
      </c>
    </row>
    <row r="329" spans="2:58" ht="25" customHeight="1" x14ac:dyDescent="0.2">
      <c r="B329" s="1">
        <v>325</v>
      </c>
      <c r="C329" s="32">
        <v>44506</v>
      </c>
      <c r="D329" s="1">
        <v>173</v>
      </c>
      <c r="E329" s="4">
        <v>32000</v>
      </c>
      <c r="F329" s="4">
        <v>40000</v>
      </c>
      <c r="G329" s="35">
        <f t="shared" si="5"/>
        <v>10.373491181781864</v>
      </c>
      <c r="H329" s="2" t="s">
        <v>16</v>
      </c>
      <c r="I329" s="3">
        <v>60</v>
      </c>
      <c r="J329" s="6" t="s">
        <v>8</v>
      </c>
      <c r="K329" s="6" t="s">
        <v>9</v>
      </c>
      <c r="L329" s="6" t="s">
        <v>13</v>
      </c>
      <c r="M329" s="31">
        <v>39.700000000000003</v>
      </c>
      <c r="N329" s="6" t="s">
        <v>10</v>
      </c>
      <c r="R329" s="11" t="s">
        <v>42</v>
      </c>
      <c r="AI329" s="11" t="s">
        <v>42</v>
      </c>
      <c r="BE329" s="3" t="s">
        <v>32</v>
      </c>
      <c r="BF329" s="1" t="s">
        <v>129</v>
      </c>
    </row>
    <row r="330" spans="2:58" ht="25" customHeight="1" x14ac:dyDescent="0.2">
      <c r="B330" s="1">
        <v>326</v>
      </c>
      <c r="C330" s="32">
        <v>44506</v>
      </c>
      <c r="D330" s="1">
        <v>174</v>
      </c>
      <c r="E330" s="4">
        <v>4600</v>
      </c>
      <c r="F330" s="4">
        <v>5750</v>
      </c>
      <c r="G330" s="35">
        <f t="shared" si="5"/>
        <v>8.4338115824771869</v>
      </c>
      <c r="H330" s="2" t="s">
        <v>16</v>
      </c>
      <c r="I330" s="3">
        <v>50</v>
      </c>
      <c r="J330" s="6" t="s">
        <v>8</v>
      </c>
      <c r="K330" s="6" t="s">
        <v>9</v>
      </c>
      <c r="L330" s="6" t="s">
        <v>13</v>
      </c>
      <c r="M330" s="31">
        <v>38</v>
      </c>
      <c r="N330" s="6" t="s">
        <v>10</v>
      </c>
      <c r="P330" s="11" t="s">
        <v>42</v>
      </c>
      <c r="Q330" s="11"/>
      <c r="R330" s="11" t="s">
        <v>42</v>
      </c>
      <c r="AB330" s="11" t="s">
        <v>42</v>
      </c>
      <c r="BE330" s="3" t="s">
        <v>31</v>
      </c>
    </row>
    <row r="331" spans="2:58" ht="25" customHeight="1" x14ac:dyDescent="0.2">
      <c r="B331" s="1">
        <v>327</v>
      </c>
      <c r="C331" s="32">
        <v>44507</v>
      </c>
      <c r="D331" s="1">
        <v>202</v>
      </c>
      <c r="E331" s="4">
        <v>3700</v>
      </c>
      <c r="F331" s="4">
        <v>4625</v>
      </c>
      <c r="G331" s="35">
        <f t="shared" si="5"/>
        <v>8.2160880986323157</v>
      </c>
      <c r="H331" s="2" t="s">
        <v>70</v>
      </c>
      <c r="I331" s="3">
        <v>20</v>
      </c>
      <c r="J331" s="6" t="s">
        <v>389</v>
      </c>
      <c r="K331" s="6" t="s">
        <v>9</v>
      </c>
      <c r="L331" s="6" t="s">
        <v>29</v>
      </c>
      <c r="M331" s="31">
        <v>31</v>
      </c>
      <c r="N331" s="6" t="s">
        <v>10</v>
      </c>
      <c r="P331" s="11" t="s">
        <v>42</v>
      </c>
      <c r="Q331" s="11"/>
      <c r="R331" s="11" t="s">
        <v>42</v>
      </c>
      <c r="BE331" s="3" t="s">
        <v>31</v>
      </c>
    </row>
    <row r="332" spans="2:58" ht="25" customHeight="1" x14ac:dyDescent="0.2">
      <c r="B332" s="1">
        <v>328</v>
      </c>
      <c r="C332" s="32">
        <v>44507</v>
      </c>
      <c r="D332" s="1">
        <v>203</v>
      </c>
      <c r="E332" s="4">
        <v>1300</v>
      </c>
      <c r="F332" s="4">
        <v>1625</v>
      </c>
      <c r="G332" s="35">
        <f t="shared" si="5"/>
        <v>7.1701195434496281</v>
      </c>
      <c r="H332" s="2" t="s">
        <v>27</v>
      </c>
      <c r="I332" s="3">
        <v>20</v>
      </c>
      <c r="J332" s="6" t="s">
        <v>417</v>
      </c>
      <c r="K332" s="6" t="s">
        <v>9</v>
      </c>
      <c r="L332" s="6" t="s">
        <v>29</v>
      </c>
      <c r="M332" s="31">
        <v>41</v>
      </c>
      <c r="N332" s="6" t="s">
        <v>10</v>
      </c>
      <c r="P332" s="11" t="s">
        <v>42</v>
      </c>
      <c r="Q332" s="11"/>
      <c r="R332" s="11" t="s">
        <v>42</v>
      </c>
      <c r="AX332" s="3" t="s">
        <v>375</v>
      </c>
      <c r="BE332" s="3" t="s">
        <v>32</v>
      </c>
    </row>
    <row r="333" spans="2:58" ht="25" customHeight="1" x14ac:dyDescent="0.2">
      <c r="B333" s="1">
        <v>329</v>
      </c>
      <c r="C333" s="32">
        <v>44507</v>
      </c>
      <c r="D333" s="1">
        <v>204</v>
      </c>
      <c r="E333" s="4">
        <v>3300</v>
      </c>
      <c r="F333" s="4">
        <v>4125</v>
      </c>
      <c r="G333" s="35">
        <f t="shared" si="5"/>
        <v>8.1016777474545716</v>
      </c>
      <c r="H333" s="2" t="s">
        <v>7</v>
      </c>
      <c r="I333" s="3">
        <v>30</v>
      </c>
      <c r="J333" s="6" t="s">
        <v>389</v>
      </c>
      <c r="K333" s="6" t="s">
        <v>17</v>
      </c>
      <c r="L333" s="6" t="s">
        <v>25</v>
      </c>
      <c r="M333" s="31">
        <v>22</v>
      </c>
      <c r="N333" s="6" t="s">
        <v>10</v>
      </c>
      <c r="P333" s="11" t="s">
        <v>42</v>
      </c>
      <c r="Q333" s="11"/>
      <c r="R333" s="11" t="s">
        <v>42</v>
      </c>
      <c r="AX333" s="3" t="s">
        <v>356</v>
      </c>
      <c r="BE333" s="3" t="s">
        <v>31</v>
      </c>
      <c r="BF333" s="1" t="s">
        <v>395</v>
      </c>
    </row>
    <row r="334" spans="2:58" ht="25" customHeight="1" x14ac:dyDescent="0.2">
      <c r="B334" s="1">
        <v>330</v>
      </c>
      <c r="C334" s="32">
        <v>44507</v>
      </c>
      <c r="D334" s="1">
        <v>206</v>
      </c>
      <c r="E334" s="4">
        <v>4200</v>
      </c>
      <c r="F334" s="4">
        <v>5250</v>
      </c>
      <c r="G334" s="35">
        <f t="shared" si="5"/>
        <v>8.3428398042714598</v>
      </c>
      <c r="H334" s="2" t="s">
        <v>7</v>
      </c>
      <c r="I334" s="3">
        <v>40</v>
      </c>
      <c r="J334" s="6" t="s">
        <v>389</v>
      </c>
      <c r="K334" s="6" t="s">
        <v>9</v>
      </c>
      <c r="L334" s="6" t="s">
        <v>25</v>
      </c>
      <c r="M334" s="31">
        <v>32</v>
      </c>
      <c r="N334" s="6" t="s">
        <v>10</v>
      </c>
      <c r="P334" s="11" t="s">
        <v>42</v>
      </c>
      <c r="Q334" s="11"/>
      <c r="S334" s="11" t="s">
        <v>42</v>
      </c>
      <c r="BE334" s="3" t="s">
        <v>31</v>
      </c>
    </row>
    <row r="335" spans="2:58" ht="25" customHeight="1" x14ac:dyDescent="0.2">
      <c r="B335" s="1">
        <v>331</v>
      </c>
      <c r="C335" s="32">
        <v>44507</v>
      </c>
      <c r="D335" s="1">
        <v>207</v>
      </c>
      <c r="E335" s="4">
        <v>3200</v>
      </c>
      <c r="F335" s="4">
        <v>4000</v>
      </c>
      <c r="G335" s="35">
        <f t="shared" si="5"/>
        <v>8.0709060887878188</v>
      </c>
      <c r="H335" s="2" t="s">
        <v>7</v>
      </c>
      <c r="I335" s="3">
        <v>50</v>
      </c>
      <c r="J335" s="6" t="s">
        <v>8</v>
      </c>
      <c r="K335" s="6" t="s">
        <v>9</v>
      </c>
      <c r="L335" s="6" t="s">
        <v>25</v>
      </c>
      <c r="M335" s="31">
        <v>36</v>
      </c>
      <c r="N335" s="6" t="s">
        <v>10</v>
      </c>
      <c r="R335" s="11" t="s">
        <v>42</v>
      </c>
      <c r="Z335" s="11" t="s">
        <v>42</v>
      </c>
      <c r="AT335" s="3" t="s">
        <v>463</v>
      </c>
      <c r="AX335" s="3" t="s">
        <v>132</v>
      </c>
      <c r="BE335" s="3" t="s">
        <v>31</v>
      </c>
      <c r="BF335" s="1" t="s">
        <v>195</v>
      </c>
    </row>
    <row r="336" spans="2:58" ht="25" customHeight="1" x14ac:dyDescent="0.2">
      <c r="B336" s="1">
        <v>332</v>
      </c>
      <c r="C336" s="32">
        <v>44507</v>
      </c>
      <c r="D336" s="1">
        <v>209</v>
      </c>
      <c r="E336" s="4">
        <v>4000</v>
      </c>
      <c r="F336" s="4">
        <v>5000</v>
      </c>
      <c r="G336" s="35">
        <f t="shared" si="5"/>
        <v>8.2940496401020276</v>
      </c>
      <c r="H336" s="2" t="s">
        <v>40</v>
      </c>
      <c r="I336" s="3">
        <v>50</v>
      </c>
      <c r="J336" s="6" t="s">
        <v>65</v>
      </c>
      <c r="K336" s="6" t="s">
        <v>9</v>
      </c>
      <c r="L336" s="6" t="s">
        <v>25</v>
      </c>
      <c r="M336" s="31">
        <v>33</v>
      </c>
      <c r="N336" s="6" t="s">
        <v>10</v>
      </c>
      <c r="R336" s="11" t="s">
        <v>42</v>
      </c>
      <c r="V336" s="11" t="s">
        <v>42</v>
      </c>
      <c r="BE336" s="3" t="s">
        <v>32</v>
      </c>
      <c r="BF336" s="1" t="s">
        <v>133</v>
      </c>
    </row>
    <row r="337" spans="2:58" ht="25" customHeight="1" x14ac:dyDescent="0.2">
      <c r="B337" s="1">
        <v>333</v>
      </c>
      <c r="C337" s="32">
        <v>44507</v>
      </c>
      <c r="D337" s="1">
        <v>210</v>
      </c>
      <c r="E337" s="4">
        <v>26000</v>
      </c>
      <c r="F337" s="4">
        <v>32500</v>
      </c>
      <c r="G337" s="35">
        <f t="shared" si="5"/>
        <v>10.165851817003619</v>
      </c>
      <c r="H337" s="2" t="s">
        <v>45</v>
      </c>
      <c r="I337" s="3">
        <v>40</v>
      </c>
      <c r="J337" s="6" t="s">
        <v>8</v>
      </c>
      <c r="K337" s="6" t="s">
        <v>9</v>
      </c>
      <c r="L337" s="6" t="s">
        <v>25</v>
      </c>
      <c r="M337" s="31">
        <v>46</v>
      </c>
      <c r="N337" s="6" t="s">
        <v>10</v>
      </c>
      <c r="R337" s="11" t="s">
        <v>42</v>
      </c>
      <c r="AI337" s="11" t="s">
        <v>42</v>
      </c>
      <c r="BE337" s="3" t="s">
        <v>32</v>
      </c>
    </row>
    <row r="338" spans="2:58" ht="25" customHeight="1" x14ac:dyDescent="0.2">
      <c r="B338" s="1">
        <v>334</v>
      </c>
      <c r="C338" s="32">
        <v>44507</v>
      </c>
      <c r="D338" s="1">
        <v>211</v>
      </c>
      <c r="E338" s="4">
        <v>2400</v>
      </c>
      <c r="F338" s="4">
        <v>3000</v>
      </c>
      <c r="G338" s="35">
        <f t="shared" si="5"/>
        <v>7.7832240163360371</v>
      </c>
      <c r="H338" s="2" t="s">
        <v>50</v>
      </c>
      <c r="I338" s="3">
        <v>70</v>
      </c>
      <c r="J338" s="4" t="s">
        <v>443</v>
      </c>
      <c r="K338" s="6" t="s">
        <v>9</v>
      </c>
      <c r="L338" s="6" t="s">
        <v>13</v>
      </c>
      <c r="M338" s="31">
        <v>48</v>
      </c>
      <c r="N338" s="6" t="s">
        <v>10</v>
      </c>
      <c r="S338" s="11" t="s">
        <v>42</v>
      </c>
      <c r="V338" s="11" t="s">
        <v>42</v>
      </c>
      <c r="AH338" s="11" t="s">
        <v>42</v>
      </c>
      <c r="AI338" s="11" t="s">
        <v>42</v>
      </c>
      <c r="BE338" s="3" t="s">
        <v>31</v>
      </c>
    </row>
    <row r="339" spans="2:58" ht="25" customHeight="1" x14ac:dyDescent="0.2">
      <c r="B339" s="1">
        <v>335</v>
      </c>
      <c r="C339" s="32">
        <v>44507</v>
      </c>
      <c r="D339" s="1">
        <v>214</v>
      </c>
      <c r="E339" s="4">
        <v>1500</v>
      </c>
      <c r="F339" s="4">
        <v>1875</v>
      </c>
      <c r="G339" s="35">
        <f t="shared" si="5"/>
        <v>7.3132203870903014</v>
      </c>
      <c r="H339" s="2" t="s">
        <v>27</v>
      </c>
      <c r="I339" s="3">
        <v>70</v>
      </c>
      <c r="J339" s="6" t="s">
        <v>8</v>
      </c>
      <c r="K339" s="6" t="s">
        <v>9</v>
      </c>
      <c r="L339" s="6" t="s">
        <v>68</v>
      </c>
      <c r="M339" s="31">
        <v>43</v>
      </c>
      <c r="N339" s="6" t="s">
        <v>10</v>
      </c>
      <c r="R339" s="11" t="s">
        <v>42</v>
      </c>
      <c r="AH339" s="11" t="s">
        <v>42</v>
      </c>
      <c r="AI339" s="11" t="s">
        <v>42</v>
      </c>
      <c r="BE339" s="3" t="s">
        <v>31</v>
      </c>
    </row>
    <row r="340" spans="2:58" ht="25" customHeight="1" x14ac:dyDescent="0.2">
      <c r="B340" s="1">
        <v>336</v>
      </c>
      <c r="C340" s="32">
        <v>44507</v>
      </c>
      <c r="D340" s="1">
        <v>218</v>
      </c>
      <c r="E340" s="4">
        <v>2200</v>
      </c>
      <c r="F340" s="4">
        <v>2750</v>
      </c>
      <c r="G340" s="35">
        <f t="shared" si="5"/>
        <v>7.696212639346407</v>
      </c>
      <c r="H340" s="2" t="s">
        <v>16</v>
      </c>
      <c r="I340" s="3">
        <v>70</v>
      </c>
      <c r="J340" s="6" t="s">
        <v>8</v>
      </c>
      <c r="K340" s="6" t="s">
        <v>9</v>
      </c>
      <c r="L340" s="6" t="s">
        <v>18</v>
      </c>
      <c r="M340" s="31">
        <v>38</v>
      </c>
      <c r="N340" s="6" t="s">
        <v>8</v>
      </c>
      <c r="S340" s="11" t="s">
        <v>42</v>
      </c>
      <c r="U340" s="11" t="s">
        <v>42</v>
      </c>
      <c r="V340" s="11" t="s">
        <v>42</v>
      </c>
      <c r="AC340" s="11"/>
      <c r="AI340" s="11" t="s">
        <v>42</v>
      </c>
      <c r="BE340" s="3" t="s">
        <v>31</v>
      </c>
    </row>
    <row r="341" spans="2:58" ht="25" customHeight="1" x14ac:dyDescent="0.2">
      <c r="B341" s="1">
        <v>337</v>
      </c>
      <c r="C341" s="32">
        <v>44507</v>
      </c>
      <c r="D341" s="1">
        <v>220</v>
      </c>
      <c r="E341" s="4">
        <v>2200</v>
      </c>
      <c r="F341" s="4">
        <v>2750</v>
      </c>
      <c r="G341" s="35">
        <f t="shared" si="5"/>
        <v>7.696212639346407</v>
      </c>
      <c r="H341" s="2" t="s">
        <v>63</v>
      </c>
      <c r="I341" s="3">
        <v>60</v>
      </c>
      <c r="J341" s="6" t="s">
        <v>98</v>
      </c>
      <c r="K341" s="6" t="s">
        <v>9</v>
      </c>
      <c r="L341" s="6" t="s">
        <v>25</v>
      </c>
      <c r="M341" s="31">
        <v>32</v>
      </c>
      <c r="N341" s="6" t="s">
        <v>10</v>
      </c>
      <c r="P341" s="11" t="s">
        <v>42</v>
      </c>
      <c r="Q341" s="11"/>
      <c r="R341" s="11" t="s">
        <v>42</v>
      </c>
      <c r="BE341" s="3" t="s">
        <v>32</v>
      </c>
    </row>
    <row r="342" spans="2:58" ht="25" customHeight="1" x14ac:dyDescent="0.2">
      <c r="B342" s="1">
        <v>338</v>
      </c>
      <c r="C342" s="32">
        <v>44507</v>
      </c>
      <c r="D342" s="1">
        <v>221</v>
      </c>
      <c r="E342" s="4">
        <v>4700</v>
      </c>
      <c r="F342" s="4">
        <v>5875</v>
      </c>
      <c r="G342" s="35">
        <f t="shared" si="5"/>
        <v>8.4553177876981493</v>
      </c>
      <c r="H342" s="2" t="s">
        <v>57</v>
      </c>
      <c r="I342" s="3">
        <v>70</v>
      </c>
      <c r="J342" s="6" t="s">
        <v>64</v>
      </c>
      <c r="K342" s="6" t="s">
        <v>9</v>
      </c>
      <c r="L342" s="6" t="s">
        <v>25</v>
      </c>
      <c r="M342" s="31">
        <v>34</v>
      </c>
      <c r="N342" s="6" t="s">
        <v>10</v>
      </c>
      <c r="P342" s="11" t="s">
        <v>42</v>
      </c>
      <c r="Q342" s="11"/>
      <c r="S342" s="11" t="s">
        <v>42</v>
      </c>
      <c r="BE342" s="3" t="s">
        <v>32</v>
      </c>
    </row>
    <row r="343" spans="2:58" ht="25" customHeight="1" x14ac:dyDescent="0.2">
      <c r="B343" s="1">
        <v>339</v>
      </c>
      <c r="C343" s="32">
        <v>44507</v>
      </c>
      <c r="D343" s="1">
        <v>236</v>
      </c>
      <c r="E343" s="4">
        <v>3600</v>
      </c>
      <c r="F343" s="4">
        <v>4500</v>
      </c>
      <c r="G343" s="35">
        <f t="shared" si="5"/>
        <v>8.1886891244442008</v>
      </c>
      <c r="H343" s="2" t="s">
        <v>63</v>
      </c>
      <c r="I343" s="3">
        <v>60</v>
      </c>
      <c r="J343" s="6" t="s">
        <v>44</v>
      </c>
      <c r="K343" s="6" t="s">
        <v>9</v>
      </c>
      <c r="L343" s="6" t="s">
        <v>25</v>
      </c>
      <c r="M343" s="31">
        <v>32</v>
      </c>
      <c r="N343" s="6" t="s">
        <v>10</v>
      </c>
      <c r="P343" s="11" t="s">
        <v>42</v>
      </c>
      <c r="Q343" s="11"/>
      <c r="R343" s="11" t="s">
        <v>42</v>
      </c>
      <c r="AX343" s="3" t="s">
        <v>47</v>
      </c>
      <c r="BE343" s="3" t="s">
        <v>31</v>
      </c>
    </row>
    <row r="344" spans="2:58" ht="25" customHeight="1" x14ac:dyDescent="0.2">
      <c r="B344" s="1">
        <v>340</v>
      </c>
      <c r="C344" s="32">
        <v>44507</v>
      </c>
      <c r="D344" s="1">
        <v>237</v>
      </c>
      <c r="E344" s="4">
        <v>1500</v>
      </c>
      <c r="F344" s="4">
        <v>1875</v>
      </c>
      <c r="G344" s="35">
        <f t="shared" si="5"/>
        <v>7.3132203870903014</v>
      </c>
      <c r="H344" s="2" t="s">
        <v>63</v>
      </c>
      <c r="I344" s="3">
        <v>60</v>
      </c>
      <c r="J344" s="6" t="s">
        <v>44</v>
      </c>
      <c r="K344" s="6" t="s">
        <v>9</v>
      </c>
      <c r="L344" s="6" t="s">
        <v>24</v>
      </c>
      <c r="M344" s="31">
        <v>32</v>
      </c>
      <c r="N344" s="6" t="s">
        <v>10</v>
      </c>
      <c r="P344" s="11" t="s">
        <v>42</v>
      </c>
      <c r="Q344" s="11"/>
      <c r="R344" s="11"/>
      <c r="S344" s="11" t="s">
        <v>42</v>
      </c>
      <c r="BE344" s="3" t="s">
        <v>31</v>
      </c>
    </row>
    <row r="345" spans="2:58" ht="25" customHeight="1" x14ac:dyDescent="0.2">
      <c r="B345" s="1">
        <v>341</v>
      </c>
      <c r="C345" s="32">
        <v>44507</v>
      </c>
      <c r="D345" s="1">
        <v>239</v>
      </c>
      <c r="E345" s="4">
        <v>3400</v>
      </c>
      <c r="F345" s="4">
        <v>4250</v>
      </c>
      <c r="G345" s="35">
        <f t="shared" si="5"/>
        <v>8.1315307106042525</v>
      </c>
      <c r="H345" s="2" t="s">
        <v>62</v>
      </c>
      <c r="I345" s="3">
        <v>30</v>
      </c>
      <c r="J345" s="6" t="s">
        <v>44</v>
      </c>
      <c r="K345" s="6" t="s">
        <v>124</v>
      </c>
      <c r="L345" s="6" t="s">
        <v>25</v>
      </c>
      <c r="M345" s="31">
        <v>23</v>
      </c>
      <c r="N345" s="6" t="s">
        <v>10</v>
      </c>
      <c r="P345" s="11" t="s">
        <v>42</v>
      </c>
      <c r="Q345" s="11"/>
      <c r="R345" s="11" t="s">
        <v>42</v>
      </c>
      <c r="BE345" s="3" t="s">
        <v>31</v>
      </c>
    </row>
    <row r="346" spans="2:58" ht="25" customHeight="1" x14ac:dyDescent="0.2">
      <c r="B346" s="1">
        <v>342</v>
      </c>
      <c r="C346" s="32">
        <v>44507</v>
      </c>
      <c r="D346" s="1">
        <v>240</v>
      </c>
      <c r="E346" s="4">
        <v>2800</v>
      </c>
      <c r="F346" s="4">
        <v>3500</v>
      </c>
      <c r="G346" s="35">
        <f t="shared" si="5"/>
        <v>7.9373746961632952</v>
      </c>
      <c r="H346" s="2" t="s">
        <v>62</v>
      </c>
      <c r="I346" s="3">
        <v>80</v>
      </c>
      <c r="J346" s="6" t="s">
        <v>44</v>
      </c>
      <c r="K346" s="6" t="s">
        <v>17</v>
      </c>
      <c r="L346" s="6" t="s">
        <v>25</v>
      </c>
      <c r="M346" s="31">
        <v>24</v>
      </c>
      <c r="N346" s="6" t="s">
        <v>10</v>
      </c>
      <c r="P346" s="11" t="s">
        <v>42</v>
      </c>
      <c r="Q346" s="11"/>
      <c r="R346" s="11" t="s">
        <v>42</v>
      </c>
      <c r="BE346" s="3" t="s">
        <v>31</v>
      </c>
    </row>
    <row r="347" spans="2:58" ht="25" customHeight="1" x14ac:dyDescent="0.2">
      <c r="B347" s="1">
        <v>343</v>
      </c>
      <c r="C347" s="32">
        <v>44507</v>
      </c>
      <c r="D347" s="1">
        <v>241</v>
      </c>
      <c r="E347" s="4">
        <v>2800</v>
      </c>
      <c r="F347" s="4">
        <v>3500</v>
      </c>
      <c r="G347" s="35">
        <f t="shared" si="5"/>
        <v>7.9373746961632952</v>
      </c>
      <c r="H347" s="2" t="s">
        <v>62</v>
      </c>
      <c r="I347" s="3">
        <v>80</v>
      </c>
      <c r="J347" s="6" t="s">
        <v>44</v>
      </c>
      <c r="K347" s="6" t="s">
        <v>17</v>
      </c>
      <c r="L347" s="6" t="s">
        <v>25</v>
      </c>
      <c r="M347" s="31">
        <v>24</v>
      </c>
      <c r="N347" s="6" t="s">
        <v>10</v>
      </c>
      <c r="P347" s="11" t="s">
        <v>42</v>
      </c>
      <c r="Q347" s="11"/>
      <c r="R347" s="11" t="s">
        <v>42</v>
      </c>
      <c r="BE347" s="3" t="s">
        <v>31</v>
      </c>
    </row>
    <row r="348" spans="2:58" ht="25" customHeight="1" x14ac:dyDescent="0.2">
      <c r="B348" s="1">
        <v>344</v>
      </c>
      <c r="C348" s="32">
        <v>44507</v>
      </c>
      <c r="D348" s="1">
        <v>242</v>
      </c>
      <c r="E348" s="4">
        <v>8500</v>
      </c>
      <c r="F348" s="4">
        <v>10625</v>
      </c>
      <c r="G348" s="35">
        <f t="shared" si="5"/>
        <v>9.0478214424784085</v>
      </c>
      <c r="H348" s="2" t="s">
        <v>62</v>
      </c>
      <c r="I348" s="3">
        <v>70</v>
      </c>
      <c r="J348" s="6" t="s">
        <v>44</v>
      </c>
      <c r="K348" s="6" t="s">
        <v>17</v>
      </c>
      <c r="L348" s="6" t="s">
        <v>24</v>
      </c>
      <c r="M348" s="31">
        <v>24</v>
      </c>
      <c r="N348" s="6" t="s">
        <v>10</v>
      </c>
      <c r="P348" s="11" t="s">
        <v>42</v>
      </c>
      <c r="Q348" s="11"/>
      <c r="R348" s="11" t="s">
        <v>42</v>
      </c>
      <c r="BE348" s="3" t="s">
        <v>31</v>
      </c>
      <c r="BF348" s="1" t="s">
        <v>134</v>
      </c>
    </row>
    <row r="349" spans="2:58" ht="25" customHeight="1" x14ac:dyDescent="0.2">
      <c r="B349" s="1">
        <v>345</v>
      </c>
      <c r="C349" s="32">
        <v>44507</v>
      </c>
      <c r="D349" s="1">
        <v>243</v>
      </c>
      <c r="E349" s="4">
        <v>5500</v>
      </c>
      <c r="F349" s="4">
        <v>6875</v>
      </c>
      <c r="G349" s="35">
        <f t="shared" si="5"/>
        <v>8.6125033712205621</v>
      </c>
      <c r="H349" s="2" t="s">
        <v>62</v>
      </c>
      <c r="I349" s="3">
        <v>50</v>
      </c>
      <c r="J349" s="6" t="s">
        <v>44</v>
      </c>
      <c r="K349" s="6" t="s">
        <v>9</v>
      </c>
      <c r="L349" s="6" t="s">
        <v>24</v>
      </c>
      <c r="M349" s="31">
        <v>32</v>
      </c>
      <c r="N349" s="6" t="s">
        <v>10</v>
      </c>
      <c r="P349" s="11" t="s">
        <v>42</v>
      </c>
      <c r="Q349" s="11"/>
      <c r="R349" s="11" t="s">
        <v>42</v>
      </c>
      <c r="BE349" s="3" t="s">
        <v>31</v>
      </c>
    </row>
    <row r="350" spans="2:58" ht="25" customHeight="1" x14ac:dyDescent="0.2">
      <c r="B350" s="1">
        <v>346</v>
      </c>
      <c r="C350" s="32">
        <v>44507</v>
      </c>
      <c r="D350" s="1">
        <v>244</v>
      </c>
      <c r="E350" s="4">
        <v>5500</v>
      </c>
      <c r="F350" s="4">
        <v>6875</v>
      </c>
      <c r="G350" s="35">
        <f t="shared" si="5"/>
        <v>8.6125033712205621</v>
      </c>
      <c r="H350" s="2" t="s">
        <v>62</v>
      </c>
      <c r="I350" s="3">
        <v>70</v>
      </c>
      <c r="J350" s="6" t="s">
        <v>44</v>
      </c>
      <c r="K350" s="6" t="s">
        <v>17</v>
      </c>
      <c r="L350" s="6" t="s">
        <v>25</v>
      </c>
      <c r="M350" s="31">
        <v>28</v>
      </c>
      <c r="N350" s="6" t="s">
        <v>10</v>
      </c>
      <c r="P350" s="11" t="s">
        <v>42</v>
      </c>
      <c r="Q350" s="11"/>
      <c r="R350" s="11" t="s">
        <v>42</v>
      </c>
      <c r="BE350" s="3" t="s">
        <v>31</v>
      </c>
    </row>
    <row r="351" spans="2:58" ht="25" customHeight="1" x14ac:dyDescent="0.2">
      <c r="B351" s="1">
        <v>347</v>
      </c>
      <c r="C351" s="32">
        <v>44507</v>
      </c>
      <c r="D351" s="1">
        <v>245</v>
      </c>
      <c r="E351" s="4">
        <v>22000</v>
      </c>
      <c r="F351" s="4">
        <v>27500</v>
      </c>
      <c r="G351" s="35">
        <f t="shared" si="5"/>
        <v>9.9987977323404529</v>
      </c>
      <c r="H351" s="2" t="s">
        <v>27</v>
      </c>
      <c r="I351" s="3">
        <v>30</v>
      </c>
      <c r="J351" s="6" t="s">
        <v>389</v>
      </c>
      <c r="K351" s="6" t="s">
        <v>9</v>
      </c>
      <c r="L351" s="6" t="s">
        <v>13</v>
      </c>
      <c r="M351" s="31">
        <v>38</v>
      </c>
      <c r="N351" s="6" t="s">
        <v>10</v>
      </c>
      <c r="P351" s="11" t="s">
        <v>42</v>
      </c>
      <c r="Q351" s="11"/>
      <c r="R351" s="11" t="s">
        <v>42</v>
      </c>
      <c r="BE351" s="3" t="s">
        <v>32</v>
      </c>
    </row>
    <row r="352" spans="2:58" ht="25" customHeight="1" x14ac:dyDescent="0.2">
      <c r="B352" s="1">
        <v>348</v>
      </c>
      <c r="C352" s="32">
        <v>44507</v>
      </c>
      <c r="D352" s="1">
        <v>246</v>
      </c>
      <c r="E352" s="4">
        <v>3800</v>
      </c>
      <c r="F352" s="4">
        <v>4750</v>
      </c>
      <c r="G352" s="35">
        <f t="shared" si="5"/>
        <v>8.2427563457144775</v>
      </c>
      <c r="H352" s="2" t="s">
        <v>16</v>
      </c>
      <c r="I352" s="3">
        <v>50</v>
      </c>
      <c r="J352" s="6" t="s">
        <v>389</v>
      </c>
      <c r="K352" s="6" t="s">
        <v>55</v>
      </c>
      <c r="L352" s="6" t="s">
        <v>25</v>
      </c>
      <c r="M352" s="31">
        <v>32</v>
      </c>
      <c r="N352" s="6" t="s">
        <v>10</v>
      </c>
      <c r="R352" s="11" t="s">
        <v>42</v>
      </c>
      <c r="X352" s="11" t="s">
        <v>42</v>
      </c>
      <c r="Y352" s="11" t="s">
        <v>42</v>
      </c>
      <c r="BE352" s="3" t="s">
        <v>31</v>
      </c>
    </row>
    <row r="353" spans="2:58" ht="25" customHeight="1" x14ac:dyDescent="0.2">
      <c r="B353" s="1">
        <v>349</v>
      </c>
      <c r="C353" s="32">
        <v>44507</v>
      </c>
      <c r="D353" s="1">
        <v>247</v>
      </c>
      <c r="E353" s="4">
        <v>2800</v>
      </c>
      <c r="F353" s="4">
        <v>3500</v>
      </c>
      <c r="G353" s="35">
        <f t="shared" si="5"/>
        <v>7.9373746961632952</v>
      </c>
      <c r="H353" s="2" t="s">
        <v>57</v>
      </c>
      <c r="I353" s="3">
        <v>60</v>
      </c>
      <c r="J353" s="6" t="s">
        <v>44</v>
      </c>
      <c r="K353" s="6" t="s">
        <v>9</v>
      </c>
      <c r="L353" s="6" t="s">
        <v>24</v>
      </c>
      <c r="M353" s="31">
        <v>35</v>
      </c>
      <c r="N353" s="6" t="s">
        <v>10</v>
      </c>
      <c r="R353" s="11"/>
      <c r="S353" s="11" t="s">
        <v>42</v>
      </c>
      <c r="V353" s="11" t="s">
        <v>42</v>
      </c>
      <c r="BE353" s="3" t="s">
        <v>31</v>
      </c>
    </row>
    <row r="354" spans="2:58" ht="25" customHeight="1" x14ac:dyDescent="0.2">
      <c r="B354" s="1">
        <v>350</v>
      </c>
      <c r="C354" s="32">
        <v>44507</v>
      </c>
      <c r="D354" s="1">
        <v>252</v>
      </c>
      <c r="E354" s="4">
        <v>9500</v>
      </c>
      <c r="F354" s="4">
        <v>11875</v>
      </c>
      <c r="G354" s="35">
        <f t="shared" si="5"/>
        <v>9.1590470775886317</v>
      </c>
      <c r="H354" s="2" t="s">
        <v>50</v>
      </c>
      <c r="I354" s="3">
        <v>60</v>
      </c>
      <c r="J354" s="6" t="s">
        <v>8</v>
      </c>
      <c r="K354" s="6" t="s">
        <v>9</v>
      </c>
      <c r="L354" s="6" t="s">
        <v>13</v>
      </c>
      <c r="M354" s="31">
        <v>41</v>
      </c>
      <c r="N354" s="6" t="s">
        <v>8</v>
      </c>
      <c r="R354" s="11" t="s">
        <v>42</v>
      </c>
      <c r="T354" s="11" t="s">
        <v>42</v>
      </c>
      <c r="U354" s="11"/>
      <c r="AH354" s="11" t="s">
        <v>42</v>
      </c>
      <c r="AI354" s="11" t="s">
        <v>42</v>
      </c>
      <c r="BE354" s="3" t="s">
        <v>32</v>
      </c>
    </row>
    <row r="355" spans="2:58" ht="25" customHeight="1" x14ac:dyDescent="0.2">
      <c r="B355" s="1">
        <v>351</v>
      </c>
      <c r="C355" s="32">
        <v>44507</v>
      </c>
      <c r="D355" s="1">
        <v>253</v>
      </c>
      <c r="E355" s="4">
        <v>3000</v>
      </c>
      <c r="F355" s="4">
        <v>3750</v>
      </c>
      <c r="G355" s="35">
        <f t="shared" si="5"/>
        <v>8.0063675676502459</v>
      </c>
      <c r="H355" s="2" t="s">
        <v>50</v>
      </c>
      <c r="I355" s="3">
        <v>80</v>
      </c>
      <c r="J355" s="6" t="s">
        <v>8</v>
      </c>
      <c r="K355" s="6" t="s">
        <v>9</v>
      </c>
      <c r="L355" s="6" t="s">
        <v>13</v>
      </c>
      <c r="M355" s="31">
        <v>40</v>
      </c>
      <c r="N355" s="6" t="s">
        <v>10</v>
      </c>
      <c r="R355" s="11" t="s">
        <v>42</v>
      </c>
      <c r="T355" s="11" t="s">
        <v>42</v>
      </c>
      <c r="U355" s="11"/>
      <c r="AH355" s="11" t="s">
        <v>42</v>
      </c>
      <c r="AI355" s="11" t="s">
        <v>42</v>
      </c>
      <c r="BE355" s="3" t="s">
        <v>31</v>
      </c>
    </row>
    <row r="356" spans="2:58" ht="25" customHeight="1" x14ac:dyDescent="0.2">
      <c r="B356" s="1">
        <v>352</v>
      </c>
      <c r="C356" s="32">
        <v>44507</v>
      </c>
      <c r="D356" s="1">
        <v>254</v>
      </c>
      <c r="E356" s="4">
        <v>2400</v>
      </c>
      <c r="F356" s="4">
        <v>3000</v>
      </c>
      <c r="G356" s="35">
        <f t="shared" si="5"/>
        <v>7.7832240163360371</v>
      </c>
      <c r="H356" s="2" t="s">
        <v>50</v>
      </c>
      <c r="I356" s="3">
        <v>70</v>
      </c>
      <c r="J356" s="6" t="s">
        <v>8</v>
      </c>
      <c r="K356" s="6" t="s">
        <v>9</v>
      </c>
      <c r="L356" s="6" t="s">
        <v>25</v>
      </c>
      <c r="M356" s="31">
        <v>48</v>
      </c>
      <c r="N356" s="6" t="s">
        <v>8</v>
      </c>
      <c r="S356" s="11" t="s">
        <v>42</v>
      </c>
      <c r="V356" s="11" t="s">
        <v>42</v>
      </c>
      <c r="AH356" s="11" t="s">
        <v>42</v>
      </c>
      <c r="AI356" s="11" t="s">
        <v>42</v>
      </c>
      <c r="BE356" s="3" t="s">
        <v>31</v>
      </c>
    </row>
    <row r="357" spans="2:58" ht="25" customHeight="1" x14ac:dyDescent="0.2">
      <c r="B357" s="1">
        <v>353</v>
      </c>
      <c r="C357" s="32">
        <v>44507</v>
      </c>
      <c r="D357" s="1">
        <v>256</v>
      </c>
      <c r="E357" s="4">
        <v>15000</v>
      </c>
      <c r="F357" s="4">
        <v>18750</v>
      </c>
      <c r="G357" s="35">
        <f t="shared" si="5"/>
        <v>9.6158054800843473</v>
      </c>
      <c r="H357" s="2" t="s">
        <v>40</v>
      </c>
      <c r="I357" s="3">
        <v>60</v>
      </c>
      <c r="J357" s="6" t="s">
        <v>8</v>
      </c>
      <c r="K357" s="6" t="s">
        <v>9</v>
      </c>
      <c r="L357" s="6" t="s">
        <v>13</v>
      </c>
      <c r="M357" s="31">
        <v>42</v>
      </c>
      <c r="N357" s="6" t="s">
        <v>8</v>
      </c>
      <c r="R357" s="11" t="s">
        <v>42</v>
      </c>
      <c r="V357" s="11" t="s">
        <v>42</v>
      </c>
      <c r="AA357" s="11" t="s">
        <v>42</v>
      </c>
      <c r="AH357" s="11" t="s">
        <v>42</v>
      </c>
      <c r="BE357" s="3" t="s">
        <v>32</v>
      </c>
    </row>
    <row r="358" spans="2:58" ht="25" customHeight="1" x14ac:dyDescent="0.2">
      <c r="B358" s="1">
        <v>354</v>
      </c>
      <c r="C358" s="32">
        <v>44507</v>
      </c>
      <c r="D358" s="1">
        <v>257</v>
      </c>
      <c r="E358" s="4">
        <v>75000</v>
      </c>
      <c r="F358" s="4">
        <v>93750</v>
      </c>
      <c r="G358" s="35">
        <f t="shared" si="5"/>
        <v>11.225243392518447</v>
      </c>
      <c r="H358" s="2" t="s">
        <v>34</v>
      </c>
      <c r="I358" s="3">
        <v>40</v>
      </c>
      <c r="J358" s="6" t="s">
        <v>8</v>
      </c>
      <c r="K358" s="6" t="s">
        <v>9</v>
      </c>
      <c r="L358" s="6" t="s">
        <v>13</v>
      </c>
      <c r="M358" s="31">
        <v>42</v>
      </c>
      <c r="N358" s="6" t="s">
        <v>10</v>
      </c>
      <c r="P358" s="11" t="s">
        <v>42</v>
      </c>
      <c r="Q358" s="11"/>
      <c r="R358" s="11" t="s">
        <v>42</v>
      </c>
      <c r="BE358" s="3" t="s">
        <v>36</v>
      </c>
    </row>
    <row r="359" spans="2:58" ht="25" customHeight="1" x14ac:dyDescent="0.2">
      <c r="B359" s="1">
        <v>355</v>
      </c>
      <c r="C359" s="32">
        <v>44507</v>
      </c>
      <c r="D359" s="1">
        <v>259</v>
      </c>
      <c r="E359" s="4">
        <v>15000</v>
      </c>
      <c r="F359" s="4">
        <v>18750</v>
      </c>
      <c r="G359" s="35">
        <f t="shared" si="5"/>
        <v>9.6158054800843473</v>
      </c>
      <c r="H359" s="2" t="s">
        <v>16</v>
      </c>
      <c r="I359" s="3">
        <v>60</v>
      </c>
      <c r="J359" s="6" t="s">
        <v>8</v>
      </c>
      <c r="K359" s="6" t="s">
        <v>9</v>
      </c>
      <c r="L359" s="6" t="s">
        <v>13</v>
      </c>
      <c r="M359" s="31">
        <v>39</v>
      </c>
      <c r="N359" s="6" t="s">
        <v>8</v>
      </c>
      <c r="R359" s="11" t="s">
        <v>42</v>
      </c>
      <c r="AI359" s="11" t="s">
        <v>42</v>
      </c>
      <c r="BE359" s="3" t="s">
        <v>32</v>
      </c>
    </row>
    <row r="360" spans="2:58" ht="25" customHeight="1" x14ac:dyDescent="0.2">
      <c r="B360" s="1">
        <v>356</v>
      </c>
      <c r="C360" s="32">
        <v>44507</v>
      </c>
      <c r="D360" s="1">
        <v>260</v>
      </c>
      <c r="E360" s="4">
        <v>17000</v>
      </c>
      <c r="F360" s="4">
        <v>21250</v>
      </c>
      <c r="G360" s="35">
        <f t="shared" si="5"/>
        <v>9.7409686230383539</v>
      </c>
      <c r="H360" s="2" t="s">
        <v>16</v>
      </c>
      <c r="I360" s="3">
        <v>50</v>
      </c>
      <c r="J360" s="6" t="s">
        <v>8</v>
      </c>
      <c r="K360" s="6" t="s">
        <v>9</v>
      </c>
      <c r="L360" s="6" t="s">
        <v>13</v>
      </c>
      <c r="M360" s="31">
        <v>38</v>
      </c>
      <c r="N360" s="6" t="s">
        <v>8</v>
      </c>
      <c r="R360" s="11" t="s">
        <v>42</v>
      </c>
      <c r="AI360" s="11" t="s">
        <v>42</v>
      </c>
      <c r="BE360" s="3" t="s">
        <v>32</v>
      </c>
    </row>
    <row r="361" spans="2:58" ht="25" customHeight="1" x14ac:dyDescent="0.2">
      <c r="B361" s="1">
        <v>357</v>
      </c>
      <c r="C361" s="32">
        <v>44507</v>
      </c>
      <c r="D361" s="1">
        <v>263</v>
      </c>
      <c r="E361" s="4">
        <v>15000</v>
      </c>
      <c r="F361" s="4">
        <v>18750</v>
      </c>
      <c r="G361" s="35">
        <f t="shared" si="5"/>
        <v>9.6158054800843473</v>
      </c>
      <c r="H361" s="2" t="s">
        <v>16</v>
      </c>
      <c r="I361" s="3">
        <v>60</v>
      </c>
      <c r="J361" s="6" t="s">
        <v>8</v>
      </c>
      <c r="K361" s="6" t="s">
        <v>9</v>
      </c>
      <c r="L361" s="6" t="s">
        <v>13</v>
      </c>
      <c r="M361" s="31">
        <v>40</v>
      </c>
      <c r="N361" s="6" t="s">
        <v>8</v>
      </c>
      <c r="R361" s="11" t="s">
        <v>42</v>
      </c>
      <c r="AI361" s="11" t="s">
        <v>42</v>
      </c>
      <c r="AZ361" s="11"/>
      <c r="BE361" s="3" t="s">
        <v>36</v>
      </c>
      <c r="BF361" s="68" t="s">
        <v>357</v>
      </c>
    </row>
    <row r="362" spans="2:58" ht="25" customHeight="1" x14ac:dyDescent="0.2">
      <c r="B362" s="1">
        <v>358</v>
      </c>
      <c r="C362" s="32">
        <v>44507</v>
      </c>
      <c r="D362" s="1">
        <v>264</v>
      </c>
      <c r="E362" s="4">
        <v>46000</v>
      </c>
      <c r="F362" s="4">
        <v>57500</v>
      </c>
      <c r="G362" s="35">
        <f t="shared" si="5"/>
        <v>10.736396675471232</v>
      </c>
      <c r="H362" s="2" t="s">
        <v>16</v>
      </c>
      <c r="I362" s="3">
        <v>50</v>
      </c>
      <c r="J362" s="6" t="s">
        <v>8</v>
      </c>
      <c r="K362" s="6" t="s">
        <v>9</v>
      </c>
      <c r="L362" s="6" t="s">
        <v>13</v>
      </c>
      <c r="M362" s="31">
        <v>38</v>
      </c>
      <c r="N362" s="6" t="s">
        <v>8</v>
      </c>
      <c r="R362" s="11" t="s">
        <v>42</v>
      </c>
      <c r="AI362" s="11" t="s">
        <v>42</v>
      </c>
      <c r="BE362" s="3" t="s">
        <v>36</v>
      </c>
    </row>
    <row r="363" spans="2:58" ht="25" customHeight="1" x14ac:dyDescent="0.2">
      <c r="B363" s="1">
        <v>359</v>
      </c>
      <c r="C363" s="32">
        <v>44507</v>
      </c>
      <c r="D363" s="1">
        <v>290</v>
      </c>
      <c r="E363" s="4">
        <v>18000</v>
      </c>
      <c r="F363" s="4">
        <v>22500</v>
      </c>
      <c r="G363" s="35">
        <f t="shared" si="5"/>
        <v>9.7981270368783022</v>
      </c>
      <c r="H363" s="2" t="s">
        <v>7</v>
      </c>
      <c r="I363" s="3">
        <v>50</v>
      </c>
      <c r="J363" s="6" t="s">
        <v>8</v>
      </c>
      <c r="K363" s="6" t="s">
        <v>9</v>
      </c>
      <c r="L363" s="6" t="s">
        <v>25</v>
      </c>
      <c r="M363" s="31">
        <v>37</v>
      </c>
      <c r="N363" s="6" t="s">
        <v>10</v>
      </c>
      <c r="P363" s="11" t="s">
        <v>42</v>
      </c>
      <c r="Q363" s="11" t="s">
        <v>42</v>
      </c>
      <c r="R363" s="11" t="s">
        <v>42</v>
      </c>
      <c r="AT363" s="3" t="s">
        <v>347</v>
      </c>
      <c r="BE363" s="3" t="s">
        <v>36</v>
      </c>
      <c r="BF363" s="1" t="s">
        <v>77</v>
      </c>
    </row>
    <row r="364" spans="2:58" ht="25" customHeight="1" x14ac:dyDescent="0.2">
      <c r="B364" s="1">
        <v>360</v>
      </c>
      <c r="C364" s="32">
        <v>44507</v>
      </c>
      <c r="D364" s="1">
        <v>291</v>
      </c>
      <c r="E364" s="4">
        <v>15000</v>
      </c>
      <c r="F364" s="4">
        <v>18750</v>
      </c>
      <c r="G364" s="35">
        <f t="shared" si="5"/>
        <v>9.6158054800843473</v>
      </c>
      <c r="H364" s="2" t="s">
        <v>7</v>
      </c>
      <c r="I364" s="3">
        <v>50</v>
      </c>
      <c r="J364" s="6" t="s">
        <v>8</v>
      </c>
      <c r="K364" s="6" t="s">
        <v>9</v>
      </c>
      <c r="L364" s="6" t="s">
        <v>25</v>
      </c>
      <c r="M364" s="31">
        <v>38</v>
      </c>
      <c r="N364" s="6" t="s">
        <v>8</v>
      </c>
      <c r="P364" s="11" t="s">
        <v>42</v>
      </c>
      <c r="Q364" s="11"/>
      <c r="R364" s="11" t="s">
        <v>42</v>
      </c>
      <c r="BE364" s="3" t="s">
        <v>32</v>
      </c>
    </row>
    <row r="365" spans="2:58" ht="25" customHeight="1" x14ac:dyDescent="0.2">
      <c r="B365" s="1">
        <v>361</v>
      </c>
      <c r="C365" s="32">
        <v>44507</v>
      </c>
      <c r="D365" s="1">
        <v>292</v>
      </c>
      <c r="E365" s="4">
        <v>38000</v>
      </c>
      <c r="F365" s="4">
        <v>47500</v>
      </c>
      <c r="G365" s="35">
        <f t="shared" si="5"/>
        <v>10.545341438708522</v>
      </c>
      <c r="H365" s="2" t="s">
        <v>7</v>
      </c>
      <c r="I365" s="3">
        <v>30</v>
      </c>
      <c r="J365" s="6" t="s">
        <v>44</v>
      </c>
      <c r="K365" s="6" t="s">
        <v>9</v>
      </c>
      <c r="L365" s="6" t="s">
        <v>13</v>
      </c>
      <c r="M365" s="31">
        <v>40</v>
      </c>
      <c r="N365" s="6" t="s">
        <v>10</v>
      </c>
      <c r="R365" s="11" t="s">
        <v>42</v>
      </c>
      <c r="AI365" s="11" t="s">
        <v>42</v>
      </c>
      <c r="BE365" s="3" t="s">
        <v>32</v>
      </c>
    </row>
    <row r="366" spans="2:58" ht="25" customHeight="1" x14ac:dyDescent="0.2">
      <c r="B366" s="1">
        <v>362</v>
      </c>
      <c r="C366" s="32">
        <v>44507</v>
      </c>
      <c r="D366" s="1">
        <v>293</v>
      </c>
      <c r="E366" s="4">
        <v>6000</v>
      </c>
      <c r="F366" s="4">
        <v>7500</v>
      </c>
      <c r="G366" s="35">
        <f t="shared" si="5"/>
        <v>8.6995147482101913</v>
      </c>
      <c r="H366" s="2" t="s">
        <v>7</v>
      </c>
      <c r="I366" s="3">
        <v>30</v>
      </c>
      <c r="J366" s="6" t="s">
        <v>391</v>
      </c>
      <c r="K366" s="6" t="s">
        <v>17</v>
      </c>
      <c r="L366" s="6" t="s">
        <v>25</v>
      </c>
      <c r="M366" s="31">
        <v>24</v>
      </c>
      <c r="N366" s="6" t="s">
        <v>10</v>
      </c>
      <c r="P366" s="11" t="s">
        <v>42</v>
      </c>
      <c r="Q366" s="11"/>
      <c r="R366" s="11" t="s">
        <v>42</v>
      </c>
      <c r="BE366" s="3" t="s">
        <v>31</v>
      </c>
    </row>
    <row r="367" spans="2:58" ht="25" customHeight="1" x14ac:dyDescent="0.2">
      <c r="B367" s="1">
        <v>363</v>
      </c>
      <c r="C367" s="32">
        <v>44507</v>
      </c>
      <c r="D367" s="1">
        <v>294</v>
      </c>
      <c r="E367" s="4">
        <v>3300</v>
      </c>
      <c r="F367" s="4">
        <v>4125</v>
      </c>
      <c r="G367" s="35">
        <f t="shared" si="5"/>
        <v>8.1016777474545716</v>
      </c>
      <c r="H367" s="2" t="s">
        <v>7</v>
      </c>
      <c r="I367" s="3">
        <v>40</v>
      </c>
      <c r="J367" s="6" t="s">
        <v>108</v>
      </c>
      <c r="K367" s="6" t="s">
        <v>9</v>
      </c>
      <c r="L367" s="6" t="s">
        <v>24</v>
      </c>
      <c r="M367" s="31">
        <v>33</v>
      </c>
      <c r="N367" s="6" t="s">
        <v>10</v>
      </c>
      <c r="P367" s="11" t="s">
        <v>42</v>
      </c>
      <c r="Q367" s="11"/>
      <c r="S367" s="11" t="s">
        <v>42</v>
      </c>
      <c r="BE367" s="3" t="s">
        <v>32</v>
      </c>
    </row>
    <row r="368" spans="2:58" ht="25" customHeight="1" x14ac:dyDescent="0.2">
      <c r="B368" s="1">
        <v>364</v>
      </c>
      <c r="C368" s="32">
        <v>44507</v>
      </c>
      <c r="D368" s="1">
        <v>295</v>
      </c>
      <c r="E368" s="4">
        <v>4100</v>
      </c>
      <c r="F368" s="4">
        <v>5125</v>
      </c>
      <c r="G368" s="35">
        <f t="shared" si="5"/>
        <v>8.3187422526923989</v>
      </c>
      <c r="H368" s="2" t="s">
        <v>7</v>
      </c>
      <c r="I368" s="3">
        <v>40</v>
      </c>
      <c r="J368" s="6" t="s">
        <v>8</v>
      </c>
      <c r="K368" s="6" t="s">
        <v>9</v>
      </c>
      <c r="L368" s="6" t="s">
        <v>13</v>
      </c>
      <c r="M368" s="31">
        <v>31</v>
      </c>
      <c r="N368" s="6" t="s">
        <v>10</v>
      </c>
      <c r="P368" s="11" t="s">
        <v>42</v>
      </c>
      <c r="Q368" s="11"/>
      <c r="S368" s="11" t="s">
        <v>42</v>
      </c>
      <c r="BE368" s="3" t="s">
        <v>32</v>
      </c>
      <c r="BF368" s="1" t="s">
        <v>58</v>
      </c>
    </row>
    <row r="369" spans="2:58" ht="25" customHeight="1" x14ac:dyDescent="0.2">
      <c r="B369" s="1">
        <v>365</v>
      </c>
      <c r="C369" s="32">
        <v>44507</v>
      </c>
      <c r="D369" s="1">
        <v>296</v>
      </c>
      <c r="E369" s="4">
        <v>3000</v>
      </c>
      <c r="F369" s="4">
        <v>3750</v>
      </c>
      <c r="G369" s="35">
        <f t="shared" si="5"/>
        <v>8.0063675676502459</v>
      </c>
      <c r="H369" s="2" t="s">
        <v>7</v>
      </c>
      <c r="I369" s="3">
        <v>40</v>
      </c>
      <c r="J369" s="6" t="s">
        <v>8</v>
      </c>
      <c r="K369" s="6" t="s">
        <v>9</v>
      </c>
      <c r="L369" s="6" t="s">
        <v>25</v>
      </c>
      <c r="M369" s="31">
        <v>32</v>
      </c>
      <c r="N369" s="6" t="s">
        <v>10</v>
      </c>
      <c r="P369" s="11" t="s">
        <v>42</v>
      </c>
      <c r="Q369" s="11"/>
      <c r="S369" s="11" t="s">
        <v>42</v>
      </c>
      <c r="BE369" s="3" t="s">
        <v>31</v>
      </c>
    </row>
    <row r="370" spans="2:58" ht="25" customHeight="1" x14ac:dyDescent="0.2">
      <c r="B370" s="1">
        <v>366</v>
      </c>
      <c r="C370" s="32">
        <v>44507</v>
      </c>
      <c r="D370" s="1">
        <v>297</v>
      </c>
      <c r="E370" s="4">
        <v>2800</v>
      </c>
      <c r="F370" s="4">
        <v>3500</v>
      </c>
      <c r="G370" s="35">
        <f t="shared" si="5"/>
        <v>7.9373746961632952</v>
      </c>
      <c r="H370" s="2" t="s">
        <v>7</v>
      </c>
      <c r="I370" s="3">
        <v>50</v>
      </c>
      <c r="J370" s="6" t="s">
        <v>8</v>
      </c>
      <c r="K370" s="6" t="s">
        <v>9</v>
      </c>
      <c r="L370" s="6" t="s">
        <v>25</v>
      </c>
      <c r="M370" s="31">
        <v>33</v>
      </c>
      <c r="N370" s="6" t="s">
        <v>10</v>
      </c>
      <c r="P370" s="11" t="s">
        <v>42</v>
      </c>
      <c r="Q370" s="11"/>
      <c r="S370" s="11" t="s">
        <v>42</v>
      </c>
      <c r="BE370" s="3" t="s">
        <v>31</v>
      </c>
      <c r="BF370" s="1" t="s">
        <v>58</v>
      </c>
    </row>
    <row r="371" spans="2:58" ht="25" customHeight="1" x14ac:dyDescent="0.2">
      <c r="B371" s="1">
        <v>367</v>
      </c>
      <c r="C371" s="32">
        <v>44507</v>
      </c>
      <c r="D371" s="1">
        <v>299</v>
      </c>
      <c r="E371" s="4">
        <v>1600</v>
      </c>
      <c r="F371" s="4">
        <v>2000</v>
      </c>
      <c r="G371" s="35">
        <f t="shared" si="5"/>
        <v>7.3777589082278725</v>
      </c>
      <c r="H371" s="2" t="s">
        <v>7</v>
      </c>
      <c r="I371" s="3">
        <v>50</v>
      </c>
      <c r="J371" s="6" t="s">
        <v>8</v>
      </c>
      <c r="K371" s="6" t="s">
        <v>9</v>
      </c>
      <c r="L371" s="6" t="s">
        <v>25</v>
      </c>
      <c r="M371" s="31">
        <v>34</v>
      </c>
      <c r="N371" s="6" t="s">
        <v>10</v>
      </c>
      <c r="P371" s="11" t="s">
        <v>42</v>
      </c>
      <c r="Q371" s="11"/>
      <c r="S371" s="11" t="s">
        <v>42</v>
      </c>
      <c r="BE371" s="3" t="s">
        <v>31</v>
      </c>
    </row>
    <row r="372" spans="2:58" ht="25" customHeight="1" x14ac:dyDescent="0.2">
      <c r="B372" s="1">
        <v>368</v>
      </c>
      <c r="C372" s="32">
        <v>44507</v>
      </c>
      <c r="D372" s="1">
        <v>300</v>
      </c>
      <c r="E372" s="4">
        <v>3000</v>
      </c>
      <c r="F372" s="4">
        <v>3750</v>
      </c>
      <c r="G372" s="35">
        <f t="shared" si="5"/>
        <v>8.0063675676502459</v>
      </c>
      <c r="H372" s="2" t="s">
        <v>7</v>
      </c>
      <c r="I372" s="3">
        <v>60</v>
      </c>
      <c r="J372" s="6" t="s">
        <v>108</v>
      </c>
      <c r="K372" s="6" t="s">
        <v>9</v>
      </c>
      <c r="L372" s="6" t="s">
        <v>135</v>
      </c>
      <c r="M372" s="31">
        <v>36</v>
      </c>
      <c r="N372" s="6" t="s">
        <v>10</v>
      </c>
      <c r="P372" s="11"/>
      <c r="Q372" s="11"/>
      <c r="S372" s="11" t="s">
        <v>42</v>
      </c>
      <c r="V372" s="11" t="s">
        <v>42</v>
      </c>
      <c r="AH372" s="11" t="s">
        <v>42</v>
      </c>
      <c r="AZ372" s="11" t="s">
        <v>42</v>
      </c>
      <c r="BE372" s="3" t="s">
        <v>31</v>
      </c>
    </row>
    <row r="373" spans="2:58" ht="25" customHeight="1" x14ac:dyDescent="0.2">
      <c r="B373" s="1">
        <v>369</v>
      </c>
      <c r="C373" s="32">
        <v>44507</v>
      </c>
      <c r="D373" s="1">
        <v>303</v>
      </c>
      <c r="E373" s="4">
        <v>10000</v>
      </c>
      <c r="F373" s="4">
        <v>12500</v>
      </c>
      <c r="G373" s="35">
        <f t="shared" si="5"/>
        <v>9.2103403719761836</v>
      </c>
      <c r="H373" s="2" t="s">
        <v>7</v>
      </c>
      <c r="I373" s="3">
        <v>60</v>
      </c>
      <c r="J373" s="6" t="s">
        <v>44</v>
      </c>
      <c r="K373" s="6" t="s">
        <v>9</v>
      </c>
      <c r="L373" s="6" t="s">
        <v>24</v>
      </c>
      <c r="M373" s="31">
        <v>35</v>
      </c>
      <c r="N373" s="6" t="s">
        <v>44</v>
      </c>
      <c r="S373" s="11" t="s">
        <v>42</v>
      </c>
      <c r="V373" s="11" t="s">
        <v>42</v>
      </c>
      <c r="BE373" s="3" t="s">
        <v>31</v>
      </c>
    </row>
    <row r="374" spans="2:58" ht="25" customHeight="1" x14ac:dyDescent="0.2">
      <c r="B374" s="1">
        <v>370</v>
      </c>
      <c r="C374" s="32">
        <v>44507</v>
      </c>
      <c r="D374" s="1">
        <v>304</v>
      </c>
      <c r="E374" s="4">
        <v>3200</v>
      </c>
      <c r="F374" s="4">
        <v>4000</v>
      </c>
      <c r="G374" s="35">
        <f t="shared" si="5"/>
        <v>8.0709060887878188</v>
      </c>
      <c r="H374" s="2" t="s">
        <v>7</v>
      </c>
      <c r="I374" s="3">
        <v>70</v>
      </c>
      <c r="J374" s="6" t="s">
        <v>8</v>
      </c>
      <c r="K374" s="6" t="s">
        <v>9</v>
      </c>
      <c r="L374" s="6" t="s">
        <v>25</v>
      </c>
      <c r="M374" s="31">
        <v>35</v>
      </c>
      <c r="N374" s="6" t="s">
        <v>8</v>
      </c>
      <c r="S374" s="11" t="s">
        <v>42</v>
      </c>
      <c r="V374" s="11" t="s">
        <v>42</v>
      </c>
      <c r="BE374" s="3" t="s">
        <v>31</v>
      </c>
    </row>
    <row r="375" spans="2:58" ht="25" customHeight="1" x14ac:dyDescent="0.2">
      <c r="B375" s="1">
        <v>371</v>
      </c>
      <c r="C375" s="32">
        <v>44507</v>
      </c>
      <c r="D375" s="1">
        <v>305</v>
      </c>
      <c r="E375" s="4">
        <v>16000</v>
      </c>
      <c r="F375" s="4">
        <v>20000</v>
      </c>
      <c r="G375" s="35">
        <f t="shared" si="5"/>
        <v>9.6803440012219184</v>
      </c>
      <c r="H375" s="2" t="s">
        <v>7</v>
      </c>
      <c r="I375" s="3">
        <v>60</v>
      </c>
      <c r="J375" s="6" t="s">
        <v>8</v>
      </c>
      <c r="K375" s="6" t="s">
        <v>9</v>
      </c>
      <c r="L375" s="6" t="s">
        <v>37</v>
      </c>
      <c r="M375" s="31">
        <v>35</v>
      </c>
      <c r="N375" s="6" t="s">
        <v>8</v>
      </c>
      <c r="S375" s="11" t="s">
        <v>42</v>
      </c>
      <c r="V375" s="11" t="s">
        <v>42</v>
      </c>
      <c r="AZ375" s="11" t="s">
        <v>42</v>
      </c>
      <c r="BE375" s="3" t="s">
        <v>32</v>
      </c>
    </row>
    <row r="376" spans="2:58" ht="25" customHeight="1" x14ac:dyDescent="0.2">
      <c r="B376" s="1">
        <v>372</v>
      </c>
      <c r="C376" s="32">
        <v>44507</v>
      </c>
      <c r="D376" s="1">
        <v>306</v>
      </c>
      <c r="E376" s="4">
        <v>5400</v>
      </c>
      <c r="F376" s="4">
        <v>6750</v>
      </c>
      <c r="G376" s="35">
        <f t="shared" si="5"/>
        <v>8.5941542325523663</v>
      </c>
      <c r="H376" s="2" t="s">
        <v>7</v>
      </c>
      <c r="I376" s="3">
        <v>50</v>
      </c>
      <c r="J376" s="6" t="s">
        <v>65</v>
      </c>
      <c r="K376" s="6" t="s">
        <v>9</v>
      </c>
      <c r="L376" s="6" t="s">
        <v>25</v>
      </c>
      <c r="M376" s="31">
        <v>34</v>
      </c>
      <c r="N376" s="6" t="s">
        <v>10</v>
      </c>
      <c r="P376" s="11" t="s">
        <v>42</v>
      </c>
      <c r="Q376" s="11"/>
      <c r="S376" s="11" t="s">
        <v>42</v>
      </c>
      <c r="BE376" s="3" t="s">
        <v>32</v>
      </c>
    </row>
    <row r="377" spans="2:58" ht="25" customHeight="1" x14ac:dyDescent="0.2">
      <c r="B377" s="1">
        <v>373</v>
      </c>
      <c r="C377" s="32">
        <v>44507</v>
      </c>
      <c r="D377" s="1">
        <v>308</v>
      </c>
      <c r="E377" s="4">
        <v>6500</v>
      </c>
      <c r="F377" s="4">
        <v>8125</v>
      </c>
      <c r="G377" s="35">
        <f t="shared" si="5"/>
        <v>8.7795574558837277</v>
      </c>
      <c r="H377" s="2" t="s">
        <v>7</v>
      </c>
      <c r="I377" s="3">
        <v>70</v>
      </c>
      <c r="J377" s="6" t="s">
        <v>44</v>
      </c>
      <c r="K377" s="6" t="s">
        <v>9</v>
      </c>
      <c r="L377" s="6" t="s">
        <v>25</v>
      </c>
      <c r="M377" s="31">
        <v>36</v>
      </c>
      <c r="N377" s="6" t="s">
        <v>10</v>
      </c>
      <c r="S377" s="11" t="s">
        <v>42</v>
      </c>
      <c r="W377" s="11" t="s">
        <v>42</v>
      </c>
      <c r="BE377" s="3" t="s">
        <v>31</v>
      </c>
    </row>
    <row r="378" spans="2:58" ht="25" customHeight="1" x14ac:dyDescent="0.2">
      <c r="B378" s="1">
        <v>374</v>
      </c>
      <c r="C378" s="32">
        <v>44507</v>
      </c>
      <c r="D378" s="1">
        <v>314</v>
      </c>
      <c r="E378" s="4">
        <v>80000</v>
      </c>
      <c r="F378" s="4">
        <v>100000</v>
      </c>
      <c r="G378" s="35">
        <f t="shared" si="5"/>
        <v>11.289781913656018</v>
      </c>
      <c r="H378" s="2" t="s">
        <v>7</v>
      </c>
      <c r="I378" s="3">
        <v>80</v>
      </c>
      <c r="J378" s="6" t="s">
        <v>44</v>
      </c>
      <c r="K378" s="6" t="s">
        <v>9</v>
      </c>
      <c r="L378" s="6" t="s">
        <v>25</v>
      </c>
      <c r="M378" s="31">
        <v>38</v>
      </c>
      <c r="N378" s="6" t="s">
        <v>44</v>
      </c>
      <c r="S378" s="11" t="s">
        <v>42</v>
      </c>
      <c r="AI378" s="11" t="s">
        <v>42</v>
      </c>
      <c r="AU378" s="11" t="s">
        <v>42</v>
      </c>
      <c r="BE378" s="3" t="s">
        <v>36</v>
      </c>
      <c r="BF378" s="1" t="s">
        <v>136</v>
      </c>
    </row>
    <row r="379" spans="2:58" ht="25" customHeight="1" x14ac:dyDescent="0.2">
      <c r="B379" s="1">
        <v>375</v>
      </c>
      <c r="C379" s="32">
        <v>44507</v>
      </c>
      <c r="D379" s="1">
        <v>317</v>
      </c>
      <c r="E379" s="4">
        <v>100000</v>
      </c>
      <c r="F379" s="4">
        <v>175000</v>
      </c>
      <c r="G379" s="35">
        <f t="shared" si="5"/>
        <v>11.512925464970229</v>
      </c>
      <c r="H379" s="2" t="s">
        <v>7</v>
      </c>
      <c r="I379" s="3">
        <v>80</v>
      </c>
      <c r="J379" s="6" t="s">
        <v>44</v>
      </c>
      <c r="K379" s="6" t="s">
        <v>9</v>
      </c>
      <c r="L379" s="6" t="s">
        <v>13</v>
      </c>
      <c r="M379" s="31">
        <v>36</v>
      </c>
      <c r="N379" s="6" t="s">
        <v>10</v>
      </c>
      <c r="R379" s="11" t="s">
        <v>42</v>
      </c>
      <c r="AI379" s="11" t="s">
        <v>42</v>
      </c>
      <c r="BE379" s="3" t="s">
        <v>36</v>
      </c>
    </row>
    <row r="380" spans="2:58" ht="25" customHeight="1" x14ac:dyDescent="0.2">
      <c r="B380" s="1">
        <v>376</v>
      </c>
      <c r="C380" s="32">
        <v>44507</v>
      </c>
      <c r="D380" s="1">
        <v>355</v>
      </c>
      <c r="E380" s="4">
        <v>100000</v>
      </c>
      <c r="F380" s="4">
        <v>137500</v>
      </c>
      <c r="G380" s="35">
        <f t="shared" si="5"/>
        <v>11.512925464970229</v>
      </c>
      <c r="H380" s="2" t="s">
        <v>7</v>
      </c>
      <c r="I380" s="3">
        <v>60</v>
      </c>
      <c r="J380" s="6" t="s">
        <v>8</v>
      </c>
      <c r="K380" s="6" t="s">
        <v>9</v>
      </c>
      <c r="L380" s="6" t="s">
        <v>37</v>
      </c>
      <c r="M380" s="31">
        <v>39</v>
      </c>
      <c r="N380" s="6" t="s">
        <v>8</v>
      </c>
      <c r="S380" s="11" t="s">
        <v>42</v>
      </c>
      <c r="V380" s="11" t="s">
        <v>42</v>
      </c>
      <c r="AA380" s="11" t="s">
        <v>42</v>
      </c>
      <c r="AH380" s="11" t="s">
        <v>42</v>
      </c>
      <c r="AZ380" s="11" t="s">
        <v>42</v>
      </c>
      <c r="BE380" s="3" t="s">
        <v>36</v>
      </c>
    </row>
    <row r="381" spans="2:58" ht="25" customHeight="1" x14ac:dyDescent="0.2">
      <c r="B381" s="1">
        <v>377</v>
      </c>
      <c r="C381" s="32">
        <v>44507</v>
      </c>
      <c r="D381" s="1">
        <v>356</v>
      </c>
      <c r="E381" s="4">
        <v>7000</v>
      </c>
      <c r="F381" s="4">
        <v>8750</v>
      </c>
      <c r="G381" s="35">
        <f t="shared" si="5"/>
        <v>8.8536654280374503</v>
      </c>
      <c r="H381" s="2" t="s">
        <v>27</v>
      </c>
      <c r="I381" s="3">
        <v>60</v>
      </c>
      <c r="J381" s="6" t="s">
        <v>65</v>
      </c>
      <c r="K381" s="6" t="s">
        <v>9</v>
      </c>
      <c r="L381" s="6" t="s">
        <v>25</v>
      </c>
      <c r="M381" s="31">
        <v>38</v>
      </c>
      <c r="N381" s="6" t="s">
        <v>10</v>
      </c>
      <c r="R381" s="11" t="s">
        <v>42</v>
      </c>
      <c r="AI381" s="11" t="s">
        <v>42</v>
      </c>
      <c r="BE381" s="3" t="s">
        <v>32</v>
      </c>
    </row>
    <row r="382" spans="2:58" ht="25" customHeight="1" x14ac:dyDescent="0.2">
      <c r="B382" s="1">
        <v>378</v>
      </c>
      <c r="C382" s="32">
        <v>44507</v>
      </c>
      <c r="D382" s="1">
        <v>357</v>
      </c>
      <c r="E382" s="4">
        <v>5500</v>
      </c>
      <c r="F382" s="4">
        <v>6875</v>
      </c>
      <c r="G382" s="35">
        <f t="shared" si="5"/>
        <v>8.6125033712205621</v>
      </c>
      <c r="H382" s="2" t="s">
        <v>16</v>
      </c>
      <c r="I382" s="3">
        <v>40</v>
      </c>
      <c r="J382" s="6" t="s">
        <v>8</v>
      </c>
      <c r="K382" s="6" t="s">
        <v>9</v>
      </c>
      <c r="L382" s="6" t="s">
        <v>25</v>
      </c>
      <c r="M382" s="31">
        <v>38</v>
      </c>
      <c r="N382" s="6" t="s">
        <v>10</v>
      </c>
      <c r="R382" s="11" t="s">
        <v>42</v>
      </c>
      <c r="AI382" s="11" t="s">
        <v>42</v>
      </c>
      <c r="BE382" s="3" t="s">
        <v>32</v>
      </c>
    </row>
    <row r="383" spans="2:58" ht="25" customHeight="1" x14ac:dyDescent="0.2">
      <c r="B383" s="1">
        <v>379</v>
      </c>
      <c r="C383" s="32">
        <v>44507</v>
      </c>
      <c r="D383" s="1">
        <v>358</v>
      </c>
      <c r="E383" s="4">
        <v>3600</v>
      </c>
      <c r="F383" s="4">
        <v>4500</v>
      </c>
      <c r="G383" s="35">
        <f t="shared" si="5"/>
        <v>8.1886891244442008</v>
      </c>
      <c r="H383" s="2" t="s">
        <v>76</v>
      </c>
      <c r="I383" s="3">
        <v>50</v>
      </c>
      <c r="J383" s="6" t="s">
        <v>65</v>
      </c>
      <c r="K383" s="6" t="s">
        <v>9</v>
      </c>
      <c r="L383" s="6" t="s">
        <v>25</v>
      </c>
      <c r="M383" s="31">
        <v>37</v>
      </c>
      <c r="N383" s="6" t="s">
        <v>10</v>
      </c>
      <c r="R383" s="11" t="s">
        <v>42</v>
      </c>
      <c r="AI383" s="11" t="s">
        <v>42</v>
      </c>
      <c r="BE383" s="3" t="s">
        <v>31</v>
      </c>
    </row>
    <row r="384" spans="2:58" ht="25" customHeight="1" x14ac:dyDescent="0.2">
      <c r="B384" s="1">
        <v>380</v>
      </c>
      <c r="C384" s="32">
        <v>44507</v>
      </c>
      <c r="D384" s="1">
        <v>359</v>
      </c>
      <c r="E384" s="4">
        <v>1200</v>
      </c>
      <c r="F384" s="4">
        <v>1500</v>
      </c>
      <c r="G384" s="35">
        <f t="shared" si="5"/>
        <v>7.0900768357760917</v>
      </c>
      <c r="H384" s="2" t="s">
        <v>45</v>
      </c>
      <c r="I384" s="3">
        <v>50</v>
      </c>
      <c r="J384" s="6" t="s">
        <v>97</v>
      </c>
      <c r="K384" s="6" t="s">
        <v>9</v>
      </c>
      <c r="L384" s="6" t="s">
        <v>25</v>
      </c>
      <c r="M384" s="31">
        <v>35</v>
      </c>
      <c r="N384" s="6" t="s">
        <v>10</v>
      </c>
      <c r="R384" s="11" t="s">
        <v>42</v>
      </c>
      <c r="AI384" s="11" t="s">
        <v>42</v>
      </c>
      <c r="BE384" s="3" t="s">
        <v>31</v>
      </c>
    </row>
    <row r="385" spans="2:58" ht="25" customHeight="1" x14ac:dyDescent="0.2">
      <c r="B385" s="1">
        <v>381</v>
      </c>
      <c r="C385" s="32">
        <v>44507</v>
      </c>
      <c r="D385" s="1">
        <v>360</v>
      </c>
      <c r="E385" s="4">
        <v>2400</v>
      </c>
      <c r="F385" s="4">
        <v>3000</v>
      </c>
      <c r="G385" s="35">
        <f t="shared" si="5"/>
        <v>7.7832240163360371</v>
      </c>
      <c r="H385" s="2" t="s">
        <v>54</v>
      </c>
      <c r="I385" s="3">
        <v>40</v>
      </c>
      <c r="J385" s="6" t="s">
        <v>389</v>
      </c>
      <c r="K385" s="6" t="s">
        <v>9</v>
      </c>
      <c r="L385" s="6" t="s">
        <v>24</v>
      </c>
      <c r="M385" s="31">
        <v>34</v>
      </c>
      <c r="N385" s="6" t="s">
        <v>10</v>
      </c>
      <c r="R385" s="11" t="s">
        <v>42</v>
      </c>
      <c r="AI385" s="11" t="s">
        <v>42</v>
      </c>
      <c r="BE385" s="3" t="s">
        <v>31</v>
      </c>
    </row>
    <row r="386" spans="2:58" ht="25" customHeight="1" x14ac:dyDescent="0.2">
      <c r="B386" s="1">
        <v>382</v>
      </c>
      <c r="C386" s="32">
        <v>44507</v>
      </c>
      <c r="D386" s="1">
        <v>361</v>
      </c>
      <c r="E386" s="4">
        <v>18500</v>
      </c>
      <c r="F386" s="4">
        <v>23125</v>
      </c>
      <c r="G386" s="35">
        <f t="shared" si="5"/>
        <v>9.8255260110664153</v>
      </c>
      <c r="H386" s="2" t="s">
        <v>53</v>
      </c>
      <c r="I386" s="3">
        <v>70</v>
      </c>
      <c r="J386" s="6" t="s">
        <v>8</v>
      </c>
      <c r="K386" s="6" t="s">
        <v>9</v>
      </c>
      <c r="L386" s="6" t="s">
        <v>13</v>
      </c>
      <c r="M386" s="31">
        <v>40</v>
      </c>
      <c r="N386" s="6" t="s">
        <v>10</v>
      </c>
      <c r="R386" s="11" t="s">
        <v>42</v>
      </c>
      <c r="AH386" s="11" t="s">
        <v>42</v>
      </c>
      <c r="AJ386" s="11" t="s">
        <v>42</v>
      </c>
      <c r="BE386" s="3" t="s">
        <v>32</v>
      </c>
    </row>
    <row r="387" spans="2:58" ht="25" customHeight="1" x14ac:dyDescent="0.2">
      <c r="B387" s="1">
        <v>383</v>
      </c>
      <c r="C387" s="32">
        <v>44507</v>
      </c>
      <c r="D387" s="1">
        <v>362</v>
      </c>
      <c r="E387" s="4">
        <v>5700</v>
      </c>
      <c r="F387" s="4">
        <v>7125</v>
      </c>
      <c r="G387" s="35">
        <f t="shared" si="5"/>
        <v>8.6482214538226412</v>
      </c>
      <c r="H387" s="2" t="s">
        <v>50</v>
      </c>
      <c r="I387" s="3">
        <v>70</v>
      </c>
      <c r="J387" s="6" t="s">
        <v>8</v>
      </c>
      <c r="K387" s="6" t="s">
        <v>9</v>
      </c>
      <c r="L387" s="6" t="s">
        <v>13</v>
      </c>
      <c r="M387" s="31">
        <v>39.5</v>
      </c>
      <c r="N387" s="6" t="s">
        <v>10</v>
      </c>
      <c r="R387" s="11" t="s">
        <v>42</v>
      </c>
      <c r="AH387" s="11" t="s">
        <v>42</v>
      </c>
      <c r="AI387" s="11" t="s">
        <v>42</v>
      </c>
      <c r="BA387" s="11" t="s">
        <v>42</v>
      </c>
      <c r="BE387" s="3" t="s">
        <v>32</v>
      </c>
      <c r="BF387" s="1" t="s">
        <v>137</v>
      </c>
    </row>
    <row r="388" spans="2:58" ht="25" customHeight="1" x14ac:dyDescent="0.2">
      <c r="B388" s="1">
        <v>384</v>
      </c>
      <c r="C388" s="32">
        <v>44507</v>
      </c>
      <c r="D388" s="1">
        <v>363</v>
      </c>
      <c r="E388" s="4">
        <v>2800</v>
      </c>
      <c r="F388" s="4">
        <v>3500</v>
      </c>
      <c r="G388" s="35">
        <f t="shared" si="5"/>
        <v>7.9373746961632952</v>
      </c>
      <c r="H388" s="2" t="s">
        <v>27</v>
      </c>
      <c r="I388" s="3">
        <v>40</v>
      </c>
      <c r="J388" s="6" t="s">
        <v>8</v>
      </c>
      <c r="K388" s="6" t="s">
        <v>9</v>
      </c>
      <c r="L388" s="6" t="s">
        <v>13</v>
      </c>
      <c r="M388" s="31">
        <v>37</v>
      </c>
      <c r="N388" s="6" t="s">
        <v>10</v>
      </c>
      <c r="P388" s="11" t="s">
        <v>42</v>
      </c>
      <c r="Q388" s="11"/>
      <c r="R388" s="11" t="s">
        <v>42</v>
      </c>
      <c r="BA388" s="11" t="s">
        <v>42</v>
      </c>
      <c r="BE388" s="3" t="s">
        <v>31</v>
      </c>
      <c r="BF388" t="s">
        <v>138</v>
      </c>
    </row>
    <row r="389" spans="2:58" ht="25" customHeight="1" x14ac:dyDescent="0.2">
      <c r="B389" s="1">
        <v>385</v>
      </c>
      <c r="C389" s="32">
        <v>44507</v>
      </c>
      <c r="D389" s="1">
        <v>364</v>
      </c>
      <c r="E389" s="4">
        <v>3800</v>
      </c>
      <c r="F389" s="4">
        <v>4750</v>
      </c>
      <c r="G389" s="35">
        <f t="shared" ref="G389:G452" si="6">LN(E389)</f>
        <v>8.2427563457144775</v>
      </c>
      <c r="H389" s="2" t="s">
        <v>16</v>
      </c>
      <c r="I389" s="3">
        <v>50</v>
      </c>
      <c r="J389" s="6" t="s">
        <v>8</v>
      </c>
      <c r="K389" s="6" t="s">
        <v>9</v>
      </c>
      <c r="L389" s="6" t="s">
        <v>13</v>
      </c>
      <c r="M389" s="31">
        <v>37</v>
      </c>
      <c r="N389" s="6" t="s">
        <v>10</v>
      </c>
      <c r="P389" s="11" t="s">
        <v>42</v>
      </c>
      <c r="Q389" s="11"/>
      <c r="R389" s="11" t="s">
        <v>42</v>
      </c>
      <c r="BA389" s="11" t="s">
        <v>42</v>
      </c>
      <c r="BE389" s="3" t="s">
        <v>31</v>
      </c>
      <c r="BF389" s="1" t="s">
        <v>138</v>
      </c>
    </row>
    <row r="390" spans="2:58" ht="25" customHeight="1" x14ac:dyDescent="0.2">
      <c r="B390" s="1">
        <v>386</v>
      </c>
      <c r="C390" s="32">
        <v>44507</v>
      </c>
      <c r="D390" s="1">
        <v>365</v>
      </c>
      <c r="E390" s="4">
        <v>7500</v>
      </c>
      <c r="F390" s="4">
        <v>9375</v>
      </c>
      <c r="G390" s="35">
        <f t="shared" si="6"/>
        <v>8.9226582995244019</v>
      </c>
      <c r="H390" s="2" t="s">
        <v>34</v>
      </c>
      <c r="I390" s="3">
        <v>60</v>
      </c>
      <c r="J390" s="6" t="s">
        <v>8</v>
      </c>
      <c r="K390" s="6" t="s">
        <v>9</v>
      </c>
      <c r="L390" s="6" t="s">
        <v>25</v>
      </c>
      <c r="M390" s="31">
        <v>38</v>
      </c>
      <c r="N390" s="6" t="s">
        <v>10</v>
      </c>
      <c r="S390" s="11" t="s">
        <v>42</v>
      </c>
      <c r="V390" s="11" t="s">
        <v>42</v>
      </c>
      <c r="AA390" s="11" t="s">
        <v>42</v>
      </c>
      <c r="AH390" s="11" t="s">
        <v>42</v>
      </c>
      <c r="BE390" s="3" t="s">
        <v>32</v>
      </c>
    </row>
    <row r="391" spans="2:58" ht="25" customHeight="1" x14ac:dyDescent="0.2">
      <c r="B391" s="1">
        <v>387</v>
      </c>
      <c r="C391" s="32">
        <v>44507</v>
      </c>
      <c r="D391" s="1">
        <v>366</v>
      </c>
      <c r="E391" s="4">
        <v>3000</v>
      </c>
      <c r="F391" s="4">
        <v>3750</v>
      </c>
      <c r="G391" s="35">
        <f t="shared" si="6"/>
        <v>8.0063675676502459</v>
      </c>
      <c r="H391" s="2" t="s">
        <v>40</v>
      </c>
      <c r="I391" s="3">
        <v>70</v>
      </c>
      <c r="J391" s="6" t="s">
        <v>8</v>
      </c>
      <c r="K391" s="6" t="s">
        <v>9</v>
      </c>
      <c r="L391" s="6" t="s">
        <v>25</v>
      </c>
      <c r="M391" s="31">
        <v>39</v>
      </c>
      <c r="N391" s="6" t="s">
        <v>8</v>
      </c>
      <c r="S391" s="11" t="s">
        <v>42</v>
      </c>
      <c r="V391" s="11" t="s">
        <v>42</v>
      </c>
      <c r="AS391" s="11" t="s">
        <v>42</v>
      </c>
      <c r="BE391" s="3" t="s">
        <v>32</v>
      </c>
    </row>
    <row r="392" spans="2:58" ht="25" customHeight="1" x14ac:dyDescent="0.2">
      <c r="B392" s="1">
        <v>388</v>
      </c>
      <c r="C392" s="32">
        <v>44507</v>
      </c>
      <c r="D392" s="1">
        <v>367</v>
      </c>
      <c r="E392" s="4">
        <v>4500</v>
      </c>
      <c r="F392" s="4">
        <v>5625</v>
      </c>
      <c r="G392" s="35">
        <f t="shared" si="6"/>
        <v>8.4118326757584114</v>
      </c>
      <c r="H392" s="2" t="s">
        <v>40</v>
      </c>
      <c r="I392" s="3">
        <v>50</v>
      </c>
      <c r="J392" s="6" t="s">
        <v>8</v>
      </c>
      <c r="K392" s="6" t="s">
        <v>9</v>
      </c>
      <c r="L392" s="6" t="s">
        <v>139</v>
      </c>
      <c r="M392" s="31">
        <v>36</v>
      </c>
      <c r="N392" s="6" t="s">
        <v>10</v>
      </c>
      <c r="R392" s="11" t="s">
        <v>42</v>
      </c>
      <c r="X392" s="11" t="s">
        <v>42</v>
      </c>
      <c r="BE392" s="3" t="s">
        <v>32</v>
      </c>
    </row>
    <row r="393" spans="2:58" ht="25" customHeight="1" x14ac:dyDescent="0.2">
      <c r="B393" s="1">
        <v>389</v>
      </c>
      <c r="C393" s="32">
        <v>44507</v>
      </c>
      <c r="D393" s="1">
        <v>368</v>
      </c>
      <c r="E393" s="4">
        <v>19000</v>
      </c>
      <c r="F393" s="4">
        <v>23750</v>
      </c>
      <c r="G393" s="35">
        <f t="shared" si="6"/>
        <v>9.8521942581485771</v>
      </c>
      <c r="H393" s="2" t="s">
        <v>40</v>
      </c>
      <c r="I393" s="3">
        <v>50</v>
      </c>
      <c r="J393" s="6" t="s">
        <v>8</v>
      </c>
      <c r="K393" s="6" t="s">
        <v>9</v>
      </c>
      <c r="L393" s="6" t="s">
        <v>25</v>
      </c>
      <c r="M393" s="31">
        <v>35</v>
      </c>
      <c r="N393" s="6" t="s">
        <v>10</v>
      </c>
      <c r="P393" s="11" t="s">
        <v>42</v>
      </c>
      <c r="Q393" s="11"/>
      <c r="R393" s="11" t="s">
        <v>42</v>
      </c>
      <c r="BE393" s="3" t="s">
        <v>32</v>
      </c>
      <c r="BF393" s="1" t="s">
        <v>58</v>
      </c>
    </row>
    <row r="394" spans="2:58" ht="25" customHeight="1" x14ac:dyDescent="0.2">
      <c r="B394" s="1">
        <v>390</v>
      </c>
      <c r="C394" s="32">
        <v>44507</v>
      </c>
      <c r="D394" s="1">
        <v>369</v>
      </c>
      <c r="E394" s="4">
        <v>4200</v>
      </c>
      <c r="F394" s="4">
        <v>5250</v>
      </c>
      <c r="G394" s="35">
        <f t="shared" si="6"/>
        <v>8.3428398042714598</v>
      </c>
      <c r="H394" s="2" t="s">
        <v>40</v>
      </c>
      <c r="I394" s="3">
        <v>60</v>
      </c>
      <c r="J394" s="6" t="s">
        <v>8</v>
      </c>
      <c r="K394" s="6" t="s">
        <v>9</v>
      </c>
      <c r="L394" s="6" t="s">
        <v>13</v>
      </c>
      <c r="M394" s="31">
        <v>36</v>
      </c>
      <c r="N394" s="6" t="s">
        <v>10</v>
      </c>
      <c r="S394" s="11" t="s">
        <v>42</v>
      </c>
      <c r="V394" s="11" t="s">
        <v>42</v>
      </c>
      <c r="AA394" s="11" t="s">
        <v>42</v>
      </c>
      <c r="AH394" s="11" t="s">
        <v>42</v>
      </c>
      <c r="BE394" s="3" t="s">
        <v>31</v>
      </c>
    </row>
    <row r="395" spans="2:58" ht="25" customHeight="1" x14ac:dyDescent="0.2">
      <c r="B395" s="1">
        <v>391</v>
      </c>
      <c r="C395" s="32">
        <v>44507</v>
      </c>
      <c r="D395" s="1">
        <v>370</v>
      </c>
      <c r="E395" s="4">
        <v>15000</v>
      </c>
      <c r="F395" s="4">
        <v>18750</v>
      </c>
      <c r="G395" s="35">
        <f t="shared" si="6"/>
        <v>9.6158054800843473</v>
      </c>
      <c r="H395" s="2" t="s">
        <v>50</v>
      </c>
      <c r="I395" s="3">
        <v>40</v>
      </c>
      <c r="J395" s="6" t="s">
        <v>8</v>
      </c>
      <c r="K395" s="6" t="s">
        <v>9</v>
      </c>
      <c r="L395" s="6" t="s">
        <v>25</v>
      </c>
      <c r="M395" s="31">
        <v>36</v>
      </c>
      <c r="N395" s="6" t="s">
        <v>10</v>
      </c>
      <c r="R395" s="11" t="s">
        <v>42</v>
      </c>
      <c r="AK395" s="11" t="s">
        <v>42</v>
      </c>
      <c r="AL395" s="11"/>
      <c r="BE395" s="3" t="s">
        <v>32</v>
      </c>
    </row>
    <row r="396" spans="2:58" ht="25" customHeight="1" x14ac:dyDescent="0.2">
      <c r="B396" s="1">
        <v>392</v>
      </c>
      <c r="C396" s="32">
        <v>44507</v>
      </c>
      <c r="D396" s="1">
        <v>371</v>
      </c>
      <c r="E396" s="4">
        <v>8000</v>
      </c>
      <c r="F396" s="4">
        <v>10000</v>
      </c>
      <c r="G396" s="35">
        <f t="shared" si="6"/>
        <v>8.987196820661973</v>
      </c>
      <c r="H396" s="2" t="s">
        <v>16</v>
      </c>
      <c r="I396" s="3">
        <v>40</v>
      </c>
      <c r="J396" s="6" t="s">
        <v>8</v>
      </c>
      <c r="K396" s="6" t="s">
        <v>9</v>
      </c>
      <c r="L396" s="6" t="s">
        <v>140</v>
      </c>
      <c r="M396" s="31">
        <v>38</v>
      </c>
      <c r="N396" s="6" t="s">
        <v>10</v>
      </c>
      <c r="R396" s="11" t="s">
        <v>42</v>
      </c>
      <c r="AI396" s="11" t="s">
        <v>42</v>
      </c>
      <c r="BE396" s="3" t="s">
        <v>32</v>
      </c>
    </row>
    <row r="397" spans="2:58" ht="25" customHeight="1" x14ac:dyDescent="0.2">
      <c r="B397" s="1">
        <v>393</v>
      </c>
      <c r="C397" s="32">
        <v>44507</v>
      </c>
      <c r="D397" s="1">
        <v>372</v>
      </c>
      <c r="E397" s="4">
        <v>8500</v>
      </c>
      <c r="F397" s="4">
        <v>10625</v>
      </c>
      <c r="G397" s="35">
        <f t="shared" si="6"/>
        <v>9.0478214424784085</v>
      </c>
      <c r="H397" s="2" t="s">
        <v>16</v>
      </c>
      <c r="I397" s="3">
        <v>60</v>
      </c>
      <c r="J397" s="6" t="s">
        <v>8</v>
      </c>
      <c r="K397" s="6" t="s">
        <v>9</v>
      </c>
      <c r="L397" s="6" t="s">
        <v>13</v>
      </c>
      <c r="M397" s="31">
        <v>42</v>
      </c>
      <c r="N397" s="6" t="s">
        <v>10</v>
      </c>
      <c r="R397" s="11" t="s">
        <v>42</v>
      </c>
      <c r="AI397" s="11" t="s">
        <v>42</v>
      </c>
      <c r="BE397" s="3" t="s">
        <v>32</v>
      </c>
    </row>
    <row r="398" spans="2:58" ht="25" customHeight="1" x14ac:dyDescent="0.2">
      <c r="B398" s="1">
        <v>394</v>
      </c>
      <c r="C398" s="32">
        <v>44507</v>
      </c>
      <c r="D398" s="1">
        <v>373</v>
      </c>
      <c r="E398" s="4">
        <v>3400</v>
      </c>
      <c r="F398" s="4">
        <v>4250</v>
      </c>
      <c r="G398" s="35">
        <f t="shared" si="6"/>
        <v>8.1315307106042525</v>
      </c>
      <c r="H398" s="2" t="s">
        <v>16</v>
      </c>
      <c r="I398" s="3">
        <v>70</v>
      </c>
      <c r="J398" s="6" t="s">
        <v>8</v>
      </c>
      <c r="K398" s="6" t="s">
        <v>9</v>
      </c>
      <c r="L398" s="6" t="s">
        <v>25</v>
      </c>
      <c r="M398" s="31">
        <v>35</v>
      </c>
      <c r="N398" s="6" t="s">
        <v>8</v>
      </c>
      <c r="S398" s="11" t="s">
        <v>42</v>
      </c>
      <c r="V398" s="11" t="s">
        <v>42</v>
      </c>
      <c r="AY398" s="3" t="s">
        <v>141</v>
      </c>
      <c r="BE398" s="3" t="s">
        <v>31</v>
      </c>
      <c r="BF398" t="s">
        <v>142</v>
      </c>
    </row>
    <row r="399" spans="2:58" ht="25" customHeight="1" x14ac:dyDescent="0.2">
      <c r="B399" s="1">
        <v>395</v>
      </c>
      <c r="C399" s="32">
        <v>44507</v>
      </c>
      <c r="D399" s="1">
        <v>374</v>
      </c>
      <c r="E399" s="4">
        <v>22000</v>
      </c>
      <c r="F399" s="4">
        <v>27500</v>
      </c>
      <c r="G399" s="35">
        <f t="shared" si="6"/>
        <v>9.9987977323404529</v>
      </c>
      <c r="H399" s="2" t="s">
        <v>16</v>
      </c>
      <c r="I399" s="3">
        <v>50</v>
      </c>
      <c r="J399" s="6" t="s">
        <v>8</v>
      </c>
      <c r="K399" s="6" t="s">
        <v>9</v>
      </c>
      <c r="L399" s="6" t="s">
        <v>25</v>
      </c>
      <c r="M399" s="31">
        <v>38</v>
      </c>
      <c r="N399" s="6" t="s">
        <v>10</v>
      </c>
      <c r="R399" s="11" t="s">
        <v>42</v>
      </c>
      <c r="AI399" s="11" t="s">
        <v>42</v>
      </c>
      <c r="BE399" s="3" t="s">
        <v>36</v>
      </c>
    </row>
    <row r="400" spans="2:58" ht="25" customHeight="1" x14ac:dyDescent="0.2">
      <c r="B400" s="1">
        <v>396</v>
      </c>
      <c r="C400" s="32">
        <v>44507</v>
      </c>
      <c r="D400" s="1">
        <v>375</v>
      </c>
      <c r="E400" s="4">
        <v>12000</v>
      </c>
      <c r="F400" s="4">
        <v>15000</v>
      </c>
      <c r="G400" s="35">
        <f t="shared" si="6"/>
        <v>9.3926619287701367</v>
      </c>
      <c r="H400" s="2" t="s">
        <v>16</v>
      </c>
      <c r="I400" s="3">
        <v>40</v>
      </c>
      <c r="J400" s="6" t="s">
        <v>8</v>
      </c>
      <c r="K400" s="6" t="s">
        <v>9</v>
      </c>
      <c r="L400" s="6" t="s">
        <v>13</v>
      </c>
      <c r="M400" s="31">
        <v>38</v>
      </c>
      <c r="N400" s="6" t="s">
        <v>10</v>
      </c>
      <c r="R400" s="11" t="s">
        <v>42</v>
      </c>
      <c r="AI400" s="11" t="s">
        <v>42</v>
      </c>
      <c r="BE400" s="3" t="s">
        <v>32</v>
      </c>
    </row>
    <row r="401" spans="2:58" ht="25" customHeight="1" x14ac:dyDescent="0.2">
      <c r="B401" s="1">
        <v>397</v>
      </c>
      <c r="C401" s="32">
        <v>44507</v>
      </c>
      <c r="D401" s="1">
        <v>379</v>
      </c>
      <c r="E401" s="4">
        <v>28000</v>
      </c>
      <c r="F401" s="4">
        <v>35000</v>
      </c>
      <c r="G401" s="35">
        <f t="shared" si="6"/>
        <v>10.239959789157341</v>
      </c>
      <c r="H401" s="2" t="s">
        <v>16</v>
      </c>
      <c r="I401" s="3">
        <v>70</v>
      </c>
      <c r="J401" s="6" t="s">
        <v>44</v>
      </c>
      <c r="K401" s="6" t="s">
        <v>9</v>
      </c>
      <c r="L401" s="6" t="s">
        <v>24</v>
      </c>
      <c r="M401" s="31">
        <v>42</v>
      </c>
      <c r="N401" s="6" t="s">
        <v>44</v>
      </c>
      <c r="R401" s="11" t="s">
        <v>42</v>
      </c>
      <c r="AI401" s="11" t="s">
        <v>42</v>
      </c>
      <c r="BE401" s="3" t="s">
        <v>36</v>
      </c>
    </row>
    <row r="402" spans="2:58" ht="25" customHeight="1" x14ac:dyDescent="0.2">
      <c r="B402" s="1">
        <v>398</v>
      </c>
      <c r="C402" s="32">
        <v>44507</v>
      </c>
      <c r="D402" s="1">
        <v>382</v>
      </c>
      <c r="E402" s="4">
        <v>5500</v>
      </c>
      <c r="F402" s="4">
        <v>6875</v>
      </c>
      <c r="G402" s="35">
        <f t="shared" si="6"/>
        <v>8.6125033712205621</v>
      </c>
      <c r="H402" s="2" t="s">
        <v>16</v>
      </c>
      <c r="I402" s="3">
        <v>60</v>
      </c>
      <c r="J402" s="6" t="s">
        <v>8</v>
      </c>
      <c r="K402" s="6" t="s">
        <v>9</v>
      </c>
      <c r="L402" s="6" t="s">
        <v>13</v>
      </c>
      <c r="M402" s="31">
        <v>42</v>
      </c>
      <c r="N402" s="6" t="s">
        <v>10</v>
      </c>
      <c r="R402" s="11" t="s">
        <v>42</v>
      </c>
      <c r="AI402" s="11" t="s">
        <v>42</v>
      </c>
      <c r="BE402" s="3" t="s">
        <v>31</v>
      </c>
    </row>
    <row r="403" spans="2:58" ht="25" customHeight="1" x14ac:dyDescent="0.2">
      <c r="B403" s="1">
        <v>399</v>
      </c>
      <c r="C403" s="32">
        <v>44507</v>
      </c>
      <c r="D403" s="1">
        <v>383</v>
      </c>
      <c r="E403" s="4">
        <v>15000</v>
      </c>
      <c r="F403" s="4">
        <v>18750</v>
      </c>
      <c r="G403" s="35">
        <f t="shared" si="6"/>
        <v>9.6158054800843473</v>
      </c>
      <c r="H403" s="2" t="s">
        <v>16</v>
      </c>
      <c r="I403" s="3">
        <v>70</v>
      </c>
      <c r="J403" s="6" t="s">
        <v>8</v>
      </c>
      <c r="K403" s="6" t="s">
        <v>9</v>
      </c>
      <c r="L403" s="6" t="s">
        <v>18</v>
      </c>
      <c r="M403" s="31">
        <v>44</v>
      </c>
      <c r="N403" s="6" t="s">
        <v>8</v>
      </c>
      <c r="S403" s="11" t="s">
        <v>42</v>
      </c>
      <c r="V403" s="11" t="s">
        <v>42</v>
      </c>
      <c r="AA403" s="11" t="s">
        <v>42</v>
      </c>
      <c r="AH403" s="11" t="s">
        <v>42</v>
      </c>
      <c r="BB403" s="11" t="s">
        <v>42</v>
      </c>
      <c r="BE403" s="3" t="s">
        <v>36</v>
      </c>
    </row>
    <row r="404" spans="2:58" ht="25" customHeight="1" x14ac:dyDescent="0.2">
      <c r="B404" s="1">
        <v>400</v>
      </c>
      <c r="C404" s="32">
        <v>44507</v>
      </c>
      <c r="D404" s="1">
        <v>384</v>
      </c>
      <c r="E404" s="4">
        <v>21000</v>
      </c>
      <c r="F404" s="4">
        <v>26250</v>
      </c>
      <c r="G404" s="35">
        <f t="shared" si="6"/>
        <v>9.9522777167055594</v>
      </c>
      <c r="H404" s="2" t="s">
        <v>50</v>
      </c>
      <c r="I404" s="3">
        <v>60</v>
      </c>
      <c r="J404" s="6" t="s">
        <v>8</v>
      </c>
      <c r="K404" s="6" t="s">
        <v>9</v>
      </c>
      <c r="L404" s="6" t="s">
        <v>13</v>
      </c>
      <c r="M404" s="31">
        <v>37</v>
      </c>
      <c r="N404" s="6" t="s">
        <v>10</v>
      </c>
      <c r="S404" s="11" t="s">
        <v>42</v>
      </c>
      <c r="V404" s="11" t="s">
        <v>42</v>
      </c>
      <c r="AC404" s="11"/>
      <c r="AF404" s="11" t="s">
        <v>42</v>
      </c>
      <c r="AH404" s="11" t="s">
        <v>42</v>
      </c>
      <c r="BC404" s="11" t="s">
        <v>42</v>
      </c>
      <c r="BD404" s="11"/>
      <c r="BE404" s="3" t="s">
        <v>32</v>
      </c>
      <c r="BF404" s="1" t="s">
        <v>143</v>
      </c>
    </row>
    <row r="405" spans="2:58" ht="25" customHeight="1" x14ac:dyDescent="0.2">
      <c r="B405" s="1">
        <v>401</v>
      </c>
      <c r="C405" s="32">
        <v>44507</v>
      </c>
      <c r="D405" s="1">
        <v>385</v>
      </c>
      <c r="E405" s="4">
        <v>4100</v>
      </c>
      <c r="F405" s="4">
        <v>5125</v>
      </c>
      <c r="G405" s="35">
        <f t="shared" si="6"/>
        <v>8.3187422526923989</v>
      </c>
      <c r="H405" s="2" t="s">
        <v>34</v>
      </c>
      <c r="I405" s="3">
        <v>70</v>
      </c>
      <c r="J405" s="6" t="s">
        <v>8</v>
      </c>
      <c r="K405" s="6" t="s">
        <v>9</v>
      </c>
      <c r="L405" s="6" t="s">
        <v>13</v>
      </c>
      <c r="M405" s="31">
        <v>40</v>
      </c>
      <c r="N405" s="6" t="s">
        <v>10</v>
      </c>
      <c r="S405" s="11" t="s">
        <v>42</v>
      </c>
      <c r="V405" s="11" t="s">
        <v>42</v>
      </c>
      <c r="AA405" s="11" t="s">
        <v>42</v>
      </c>
      <c r="AH405" s="11" t="s">
        <v>42</v>
      </c>
      <c r="BC405" s="11"/>
      <c r="BD405" s="11"/>
      <c r="BE405" s="3" t="s">
        <v>32</v>
      </c>
    </row>
    <row r="406" spans="2:58" ht="25" customHeight="1" x14ac:dyDescent="0.2">
      <c r="B406" s="1">
        <v>402</v>
      </c>
      <c r="C406" s="32">
        <v>44507</v>
      </c>
      <c r="D406" s="1">
        <v>394</v>
      </c>
      <c r="E406" s="4">
        <v>60000</v>
      </c>
      <c r="F406" s="4">
        <v>75000</v>
      </c>
      <c r="G406" s="35">
        <f t="shared" si="6"/>
        <v>11.002099841204238</v>
      </c>
      <c r="H406" s="2" t="s">
        <v>91</v>
      </c>
      <c r="I406" s="3">
        <v>50</v>
      </c>
      <c r="J406" s="6" t="s">
        <v>8</v>
      </c>
      <c r="K406" s="6" t="s">
        <v>9</v>
      </c>
      <c r="L406" s="6" t="s">
        <v>13</v>
      </c>
      <c r="M406" s="31">
        <v>47</v>
      </c>
      <c r="N406" s="6" t="s">
        <v>10</v>
      </c>
      <c r="P406" s="11" t="s">
        <v>42</v>
      </c>
      <c r="Q406" s="11"/>
      <c r="R406" s="11" t="s">
        <v>42</v>
      </c>
      <c r="AA406" s="11" t="s">
        <v>42</v>
      </c>
      <c r="BA406" s="11" t="s">
        <v>42</v>
      </c>
      <c r="BE406" s="3" t="s">
        <v>32</v>
      </c>
      <c r="BF406" s="1" t="s">
        <v>144</v>
      </c>
    </row>
    <row r="407" spans="2:58" ht="25" customHeight="1" x14ac:dyDescent="0.2">
      <c r="B407" s="1">
        <v>403</v>
      </c>
      <c r="C407" s="32">
        <v>44507</v>
      </c>
      <c r="D407" s="1">
        <v>411</v>
      </c>
      <c r="E407" s="4">
        <v>32000</v>
      </c>
      <c r="F407" s="4">
        <v>40000</v>
      </c>
      <c r="G407" s="35">
        <f t="shared" si="6"/>
        <v>10.373491181781864</v>
      </c>
      <c r="H407" s="2" t="s">
        <v>7</v>
      </c>
      <c r="I407" s="3">
        <v>80</v>
      </c>
      <c r="J407" s="6" t="s">
        <v>8</v>
      </c>
      <c r="K407" s="6" t="s">
        <v>9</v>
      </c>
      <c r="L407" s="6" t="s">
        <v>13</v>
      </c>
      <c r="M407" s="31">
        <v>40</v>
      </c>
      <c r="N407" s="6" t="s">
        <v>8</v>
      </c>
      <c r="S407" s="11" t="s">
        <v>42</v>
      </c>
      <c r="V407" s="11" t="s">
        <v>42</v>
      </c>
      <c r="AC407" s="11" t="s">
        <v>42</v>
      </c>
      <c r="AH407" s="11" t="s">
        <v>42</v>
      </c>
      <c r="AX407" s="3" t="s">
        <v>145</v>
      </c>
      <c r="BE407" s="3" t="s">
        <v>32</v>
      </c>
    </row>
    <row r="408" spans="2:58" ht="25" customHeight="1" x14ac:dyDescent="0.2">
      <c r="B408" s="1">
        <v>404</v>
      </c>
      <c r="C408" s="32">
        <v>44507</v>
      </c>
      <c r="D408" s="1">
        <v>413</v>
      </c>
      <c r="E408" s="4">
        <v>14000</v>
      </c>
      <c r="F408" s="4">
        <v>17500</v>
      </c>
      <c r="G408" s="35">
        <f t="shared" si="6"/>
        <v>9.5468126085973957</v>
      </c>
      <c r="H408" s="2" t="s">
        <v>7</v>
      </c>
      <c r="I408" s="3">
        <v>60</v>
      </c>
      <c r="J408" s="6" t="s">
        <v>8</v>
      </c>
      <c r="K408" s="6" t="s">
        <v>9</v>
      </c>
      <c r="L408" s="6" t="s">
        <v>13</v>
      </c>
      <c r="M408" s="31">
        <v>39</v>
      </c>
      <c r="N408" s="6" t="s">
        <v>8</v>
      </c>
      <c r="S408" s="11" t="s">
        <v>42</v>
      </c>
      <c r="V408" s="11" t="s">
        <v>42</v>
      </c>
      <c r="AC408" s="11" t="s">
        <v>42</v>
      </c>
      <c r="AH408" s="11" t="s">
        <v>42</v>
      </c>
      <c r="BE408" s="3" t="s">
        <v>32</v>
      </c>
    </row>
    <row r="409" spans="2:58" ht="25" customHeight="1" x14ac:dyDescent="0.2">
      <c r="B409" s="1">
        <v>405</v>
      </c>
      <c r="C409" s="32">
        <v>44507</v>
      </c>
      <c r="D409" s="1">
        <v>416</v>
      </c>
      <c r="E409" s="4">
        <v>40000</v>
      </c>
      <c r="F409" s="4">
        <v>50000</v>
      </c>
      <c r="G409" s="35">
        <f t="shared" si="6"/>
        <v>10.596634733096073</v>
      </c>
      <c r="H409" s="2" t="s">
        <v>7</v>
      </c>
      <c r="I409" s="3">
        <v>50</v>
      </c>
      <c r="J409" s="6" t="s">
        <v>8</v>
      </c>
      <c r="K409" s="6" t="s">
        <v>9</v>
      </c>
      <c r="L409" s="6" t="s">
        <v>135</v>
      </c>
      <c r="M409" s="31">
        <v>36</v>
      </c>
      <c r="N409" s="6" t="s">
        <v>8</v>
      </c>
      <c r="R409" s="11" t="s">
        <v>42</v>
      </c>
      <c r="AI409" s="11" t="s">
        <v>42</v>
      </c>
      <c r="AZ409" s="11" t="s">
        <v>42</v>
      </c>
      <c r="BE409" s="3" t="s">
        <v>32</v>
      </c>
    </row>
    <row r="410" spans="2:58" ht="25" customHeight="1" x14ac:dyDescent="0.2">
      <c r="B410" s="1">
        <v>406</v>
      </c>
      <c r="C410" s="32">
        <v>44507</v>
      </c>
      <c r="D410" s="1">
        <v>417</v>
      </c>
      <c r="E410" s="4">
        <v>38000</v>
      </c>
      <c r="F410" s="4">
        <v>47500</v>
      </c>
      <c r="G410" s="35">
        <f t="shared" si="6"/>
        <v>10.545341438708522</v>
      </c>
      <c r="H410" s="2" t="s">
        <v>7</v>
      </c>
      <c r="I410" s="3">
        <v>60</v>
      </c>
      <c r="J410" s="6" t="s">
        <v>8</v>
      </c>
      <c r="K410" s="6" t="s">
        <v>9</v>
      </c>
      <c r="L410" s="6" t="s">
        <v>25</v>
      </c>
      <c r="M410" s="31">
        <v>36</v>
      </c>
      <c r="N410" s="6" t="s">
        <v>8</v>
      </c>
      <c r="R410" s="11" t="s">
        <v>42</v>
      </c>
      <c r="AI410" s="11" t="s">
        <v>42</v>
      </c>
      <c r="BE410" s="3" t="s">
        <v>32</v>
      </c>
    </row>
    <row r="411" spans="2:58" ht="25" customHeight="1" x14ac:dyDescent="0.2">
      <c r="B411" s="1">
        <v>407</v>
      </c>
      <c r="C411" s="32">
        <v>44507</v>
      </c>
      <c r="D411" s="1">
        <v>420</v>
      </c>
      <c r="E411" s="4">
        <v>18000</v>
      </c>
      <c r="F411" s="4">
        <v>22500</v>
      </c>
      <c r="G411" s="35">
        <f t="shared" si="6"/>
        <v>9.7981270368783022</v>
      </c>
      <c r="H411" s="2" t="s">
        <v>7</v>
      </c>
      <c r="I411" s="3">
        <v>80</v>
      </c>
      <c r="J411" s="6" t="s">
        <v>8</v>
      </c>
      <c r="K411" s="6" t="s">
        <v>9</v>
      </c>
      <c r="L411" s="6" t="s">
        <v>13</v>
      </c>
      <c r="M411" s="31">
        <v>40</v>
      </c>
      <c r="N411" s="6" t="s">
        <v>8</v>
      </c>
      <c r="S411" s="11" t="s">
        <v>42</v>
      </c>
      <c r="V411" s="11" t="s">
        <v>42</v>
      </c>
      <c r="AA411" s="11" t="s">
        <v>42</v>
      </c>
      <c r="AH411" s="11" t="s">
        <v>42</v>
      </c>
      <c r="BE411" s="3" t="s">
        <v>32</v>
      </c>
    </row>
    <row r="412" spans="2:58" ht="25" customHeight="1" x14ac:dyDescent="0.2">
      <c r="B412" s="1">
        <v>408</v>
      </c>
      <c r="C412" s="32">
        <v>44507</v>
      </c>
      <c r="D412" s="1">
        <v>450</v>
      </c>
      <c r="E412" s="4">
        <v>61000</v>
      </c>
      <c r="F412" s="4">
        <v>76250</v>
      </c>
      <c r="G412" s="35">
        <f t="shared" si="6"/>
        <v>11.018629143155449</v>
      </c>
      <c r="H412" s="2" t="s">
        <v>63</v>
      </c>
      <c r="I412" s="3">
        <v>80</v>
      </c>
      <c r="J412" s="6" t="s">
        <v>44</v>
      </c>
      <c r="K412" s="6" t="s">
        <v>9</v>
      </c>
      <c r="L412" s="6" t="s">
        <v>33</v>
      </c>
      <c r="M412" s="31">
        <v>39</v>
      </c>
      <c r="N412" s="6" t="s">
        <v>44</v>
      </c>
      <c r="O412" s="11" t="s">
        <v>42</v>
      </c>
      <c r="S412" s="11" t="s">
        <v>42</v>
      </c>
      <c r="V412" s="11" t="s">
        <v>42</v>
      </c>
      <c r="BE412" s="3" t="s">
        <v>36</v>
      </c>
    </row>
    <row r="413" spans="2:58" ht="25" customHeight="1" x14ac:dyDescent="0.2">
      <c r="B413" s="1">
        <v>409</v>
      </c>
      <c r="C413" s="32">
        <v>44507</v>
      </c>
      <c r="D413" s="1">
        <v>452</v>
      </c>
      <c r="E413" s="4">
        <v>71000</v>
      </c>
      <c r="F413" s="4">
        <v>88750</v>
      </c>
      <c r="G413" s="35">
        <f t="shared" si="6"/>
        <v>11.170435156023453</v>
      </c>
      <c r="H413" s="2" t="s">
        <v>63</v>
      </c>
      <c r="I413" s="3">
        <v>70</v>
      </c>
      <c r="J413" s="6" t="s">
        <v>8</v>
      </c>
      <c r="K413" s="6" t="s">
        <v>9</v>
      </c>
      <c r="L413" s="6" t="s">
        <v>13</v>
      </c>
      <c r="M413" s="31">
        <v>40</v>
      </c>
      <c r="N413" s="6" t="s">
        <v>8</v>
      </c>
      <c r="O413" s="11" t="s">
        <v>42</v>
      </c>
      <c r="S413" s="11" t="s">
        <v>42</v>
      </c>
      <c r="V413" s="11" t="s">
        <v>42</v>
      </c>
      <c r="BE413" s="3" t="s">
        <v>36</v>
      </c>
    </row>
    <row r="414" spans="2:58" ht="25" customHeight="1" x14ac:dyDescent="0.2">
      <c r="B414" s="1">
        <v>410</v>
      </c>
      <c r="C414" s="32">
        <v>44507</v>
      </c>
      <c r="D414" s="1">
        <v>460</v>
      </c>
      <c r="E414" s="4">
        <v>6000</v>
      </c>
      <c r="F414" s="4">
        <v>7500</v>
      </c>
      <c r="G414" s="35">
        <f t="shared" si="6"/>
        <v>8.6995147482101913</v>
      </c>
      <c r="H414" s="2" t="s">
        <v>70</v>
      </c>
      <c r="I414" s="3">
        <v>50</v>
      </c>
      <c r="J414" s="6" t="s">
        <v>44</v>
      </c>
      <c r="K414" s="6" t="s">
        <v>9</v>
      </c>
      <c r="L414" s="6" t="s">
        <v>25</v>
      </c>
      <c r="M414" s="31">
        <v>33</v>
      </c>
      <c r="N414" s="6" t="s">
        <v>10</v>
      </c>
      <c r="P414" s="11" t="s">
        <v>42</v>
      </c>
      <c r="Q414" s="11"/>
      <c r="R414" s="11" t="s">
        <v>42</v>
      </c>
      <c r="BE414" s="3" t="s">
        <v>31</v>
      </c>
    </row>
    <row r="415" spans="2:58" ht="25" customHeight="1" x14ac:dyDescent="0.2">
      <c r="B415" s="1">
        <v>411</v>
      </c>
      <c r="C415" s="32">
        <v>44507</v>
      </c>
      <c r="D415" s="1">
        <v>463</v>
      </c>
      <c r="E415" s="4">
        <v>8500</v>
      </c>
      <c r="F415" s="4">
        <v>10625</v>
      </c>
      <c r="G415" s="35">
        <f t="shared" si="6"/>
        <v>9.0478214424784085</v>
      </c>
      <c r="H415" s="2" t="s">
        <v>70</v>
      </c>
      <c r="I415" s="3">
        <v>50</v>
      </c>
      <c r="J415" s="6" t="s">
        <v>98</v>
      </c>
      <c r="K415" s="6" t="s">
        <v>17</v>
      </c>
      <c r="L415" s="6" t="s">
        <v>25</v>
      </c>
      <c r="M415" s="31">
        <v>22</v>
      </c>
      <c r="N415" s="6" t="s">
        <v>8</v>
      </c>
      <c r="P415" s="11" t="s">
        <v>42</v>
      </c>
      <c r="Q415" s="11"/>
      <c r="R415" s="11" t="s">
        <v>42</v>
      </c>
      <c r="AU415" s="11" t="s">
        <v>42</v>
      </c>
      <c r="BE415" s="3" t="s">
        <v>32</v>
      </c>
    </row>
    <row r="416" spans="2:58" ht="25" customHeight="1" x14ac:dyDescent="0.2">
      <c r="B416" s="1">
        <v>412</v>
      </c>
      <c r="C416" s="32">
        <v>44507</v>
      </c>
      <c r="D416" s="1">
        <v>464</v>
      </c>
      <c r="E416" s="4">
        <v>5100</v>
      </c>
      <c r="F416" s="4">
        <v>6375</v>
      </c>
      <c r="G416" s="35">
        <f t="shared" si="6"/>
        <v>8.536995818712418</v>
      </c>
      <c r="H416" s="2" t="s">
        <v>70</v>
      </c>
      <c r="I416" s="3">
        <v>40</v>
      </c>
      <c r="J416" s="6" t="s">
        <v>65</v>
      </c>
      <c r="K416" s="6" t="s">
        <v>17</v>
      </c>
      <c r="L416" s="6" t="s">
        <v>24</v>
      </c>
      <c r="M416" s="31">
        <v>24</v>
      </c>
      <c r="N416" s="6" t="s">
        <v>10</v>
      </c>
      <c r="P416" s="11" t="s">
        <v>42</v>
      </c>
      <c r="Q416" s="11"/>
      <c r="R416" s="11" t="s">
        <v>42</v>
      </c>
      <c r="BE416" s="3" t="s">
        <v>32</v>
      </c>
    </row>
    <row r="417" spans="2:58" ht="25" customHeight="1" x14ac:dyDescent="0.2">
      <c r="B417" s="1">
        <v>413</v>
      </c>
      <c r="C417" s="32">
        <v>44507</v>
      </c>
      <c r="D417" s="1">
        <v>465</v>
      </c>
      <c r="E417" s="4">
        <v>9500</v>
      </c>
      <c r="F417" s="4">
        <v>11875</v>
      </c>
      <c r="G417" s="35">
        <f t="shared" si="6"/>
        <v>9.1590470775886317</v>
      </c>
      <c r="H417" s="2" t="s">
        <v>70</v>
      </c>
      <c r="I417" s="3">
        <v>70</v>
      </c>
      <c r="J417" s="6" t="s">
        <v>8</v>
      </c>
      <c r="K417" s="6" t="s">
        <v>9</v>
      </c>
      <c r="L417" s="6" t="s">
        <v>25</v>
      </c>
      <c r="M417" s="31">
        <v>35</v>
      </c>
      <c r="N417" s="6" t="s">
        <v>10</v>
      </c>
      <c r="P417" s="11" t="s">
        <v>42</v>
      </c>
      <c r="Q417" s="11"/>
      <c r="S417" s="11" t="s">
        <v>42</v>
      </c>
      <c r="BE417" s="3" t="s">
        <v>32</v>
      </c>
    </row>
    <row r="418" spans="2:58" ht="25" customHeight="1" x14ac:dyDescent="0.2">
      <c r="B418" s="1">
        <v>414</v>
      </c>
      <c r="C418" s="32">
        <v>44507</v>
      </c>
      <c r="D418" s="1">
        <v>467</v>
      </c>
      <c r="E418" s="4">
        <v>4800</v>
      </c>
      <c r="F418" s="4">
        <v>6000</v>
      </c>
      <c r="G418" s="35">
        <f t="shared" si="6"/>
        <v>8.4763711968959825</v>
      </c>
      <c r="H418" s="2" t="s">
        <v>70</v>
      </c>
      <c r="I418" s="3">
        <v>60</v>
      </c>
      <c r="J418" s="6" t="s">
        <v>64</v>
      </c>
      <c r="K418" s="6" t="s">
        <v>9</v>
      </c>
      <c r="L418" s="6" t="s">
        <v>25</v>
      </c>
      <c r="M418" s="31">
        <v>32</v>
      </c>
      <c r="N418" s="6" t="s">
        <v>64</v>
      </c>
      <c r="O418" s="11" t="s">
        <v>42</v>
      </c>
      <c r="P418" s="11" t="s">
        <v>42</v>
      </c>
      <c r="Q418" s="11"/>
      <c r="R418" s="11" t="s">
        <v>42</v>
      </c>
      <c r="BE418" s="3" t="s">
        <v>31</v>
      </c>
    </row>
    <row r="419" spans="2:58" ht="25" customHeight="1" x14ac:dyDescent="0.2">
      <c r="B419" s="1">
        <v>415</v>
      </c>
      <c r="C419" s="32">
        <v>44507</v>
      </c>
      <c r="D419" s="1">
        <v>474</v>
      </c>
      <c r="E419" s="4">
        <v>100000</v>
      </c>
      <c r="F419" s="4">
        <v>162500</v>
      </c>
      <c r="G419" s="35">
        <f t="shared" si="6"/>
        <v>11.512925464970229</v>
      </c>
      <c r="H419" s="2" t="s">
        <v>70</v>
      </c>
      <c r="I419" s="3">
        <v>70</v>
      </c>
      <c r="J419" s="6" t="s">
        <v>8</v>
      </c>
      <c r="K419" s="6" t="s">
        <v>28</v>
      </c>
      <c r="L419" s="6" t="s">
        <v>18</v>
      </c>
      <c r="M419" s="31">
        <v>42</v>
      </c>
      <c r="N419" s="6" t="s">
        <v>8</v>
      </c>
      <c r="O419" s="11" t="s">
        <v>42</v>
      </c>
      <c r="S419" s="11" t="s">
        <v>42</v>
      </c>
      <c r="V419" s="11" t="s">
        <v>42</v>
      </c>
      <c r="AX419" s="3" t="s">
        <v>47</v>
      </c>
      <c r="BE419" s="3" t="s">
        <v>36</v>
      </c>
    </row>
    <row r="420" spans="2:58" ht="25" customHeight="1" x14ac:dyDescent="0.2">
      <c r="B420" s="1">
        <v>416</v>
      </c>
      <c r="C420" s="32">
        <v>44507</v>
      </c>
      <c r="D420" s="1">
        <v>485</v>
      </c>
      <c r="E420" s="4">
        <v>5000</v>
      </c>
      <c r="F420" s="4">
        <v>6250</v>
      </c>
      <c r="G420" s="35">
        <f t="shared" si="6"/>
        <v>8.5171931914162382</v>
      </c>
      <c r="H420" s="2" t="s">
        <v>63</v>
      </c>
      <c r="I420" s="3">
        <v>50</v>
      </c>
      <c r="J420" s="6" t="s">
        <v>378</v>
      </c>
      <c r="K420" s="6" t="s">
        <v>9</v>
      </c>
      <c r="L420" s="6" t="s">
        <v>25</v>
      </c>
      <c r="M420" s="31">
        <v>29</v>
      </c>
      <c r="N420" s="6" t="s">
        <v>10</v>
      </c>
      <c r="P420" s="11" t="s">
        <v>42</v>
      </c>
      <c r="Q420" s="11"/>
      <c r="R420" s="11" t="s">
        <v>42</v>
      </c>
      <c r="AV420" s="11" t="s">
        <v>42</v>
      </c>
      <c r="AW420" s="11"/>
      <c r="BE420" s="3" t="s">
        <v>32</v>
      </c>
    </row>
    <row r="421" spans="2:58" ht="25" customHeight="1" x14ac:dyDescent="0.2">
      <c r="B421" s="1">
        <v>417</v>
      </c>
      <c r="C421" s="32">
        <v>44507</v>
      </c>
      <c r="D421" s="1">
        <v>486</v>
      </c>
      <c r="E421" s="4">
        <v>2900</v>
      </c>
      <c r="F421" s="4">
        <v>3625</v>
      </c>
      <c r="G421" s="35">
        <f t="shared" si="6"/>
        <v>7.9724660159745655</v>
      </c>
      <c r="H421" s="2" t="s">
        <v>47</v>
      </c>
      <c r="I421" s="3">
        <v>60</v>
      </c>
      <c r="J421" s="6" t="s">
        <v>44</v>
      </c>
      <c r="K421" s="6" t="s">
        <v>9</v>
      </c>
      <c r="L421" s="6" t="s">
        <v>13</v>
      </c>
      <c r="M421" s="31">
        <v>34</v>
      </c>
      <c r="N421" s="6" t="s">
        <v>44</v>
      </c>
      <c r="O421" s="11" t="s">
        <v>42</v>
      </c>
      <c r="R421" s="11" t="s">
        <v>42</v>
      </c>
      <c r="X421" s="11" t="s">
        <v>42</v>
      </c>
      <c r="BE421" s="3" t="s">
        <v>32</v>
      </c>
    </row>
    <row r="422" spans="2:58" ht="25" customHeight="1" x14ac:dyDescent="0.2">
      <c r="B422" s="1">
        <v>418</v>
      </c>
      <c r="C422" s="32">
        <v>44507</v>
      </c>
      <c r="D422" s="1">
        <v>487</v>
      </c>
      <c r="E422" s="4">
        <v>2600</v>
      </c>
      <c r="F422" s="4">
        <v>3250</v>
      </c>
      <c r="G422" s="35">
        <f t="shared" si="6"/>
        <v>7.8632667240095735</v>
      </c>
      <c r="H422" s="2" t="s">
        <v>57</v>
      </c>
      <c r="I422" s="3">
        <v>50</v>
      </c>
      <c r="J422" s="6" t="s">
        <v>44</v>
      </c>
      <c r="K422" s="6" t="s">
        <v>9</v>
      </c>
      <c r="L422" s="6" t="s">
        <v>25</v>
      </c>
      <c r="M422" s="31">
        <v>33</v>
      </c>
      <c r="N422" s="6" t="s">
        <v>10</v>
      </c>
      <c r="P422" s="11" t="s">
        <v>42</v>
      </c>
      <c r="Q422" s="11"/>
      <c r="R422" s="11" t="s">
        <v>42</v>
      </c>
      <c r="BE422" s="3" t="s">
        <v>31</v>
      </c>
    </row>
    <row r="423" spans="2:58" ht="25" customHeight="1" x14ac:dyDescent="0.2">
      <c r="B423" s="1">
        <v>419</v>
      </c>
      <c r="C423" s="32">
        <v>44507</v>
      </c>
      <c r="D423" s="1">
        <v>499</v>
      </c>
      <c r="E423" s="4">
        <v>8500</v>
      </c>
      <c r="F423" s="4">
        <v>10625</v>
      </c>
      <c r="G423" s="35">
        <f t="shared" si="6"/>
        <v>9.0478214424784085</v>
      </c>
      <c r="H423" s="2" t="s">
        <v>57</v>
      </c>
      <c r="I423" s="3">
        <v>80</v>
      </c>
      <c r="J423" s="6" t="s">
        <v>44</v>
      </c>
      <c r="K423" s="6" t="s">
        <v>9</v>
      </c>
      <c r="L423" s="6" t="s">
        <v>24</v>
      </c>
      <c r="M423" s="31">
        <v>35</v>
      </c>
      <c r="N423" s="6" t="s">
        <v>10</v>
      </c>
      <c r="O423" s="11"/>
      <c r="P423" s="11"/>
      <c r="Q423" s="11"/>
      <c r="R423" s="11"/>
      <c r="S423" s="11" t="s">
        <v>42</v>
      </c>
      <c r="V423" s="11" t="s">
        <v>42</v>
      </c>
      <c r="BE423" s="3" t="s">
        <v>31</v>
      </c>
    </row>
    <row r="424" spans="2:58" ht="25" customHeight="1" x14ac:dyDescent="0.2">
      <c r="B424" s="1">
        <v>420</v>
      </c>
      <c r="C424" s="32">
        <v>44507</v>
      </c>
      <c r="D424" s="1">
        <v>500</v>
      </c>
      <c r="E424" s="4">
        <v>12000</v>
      </c>
      <c r="F424" s="4">
        <v>15000</v>
      </c>
      <c r="G424" s="35">
        <f t="shared" si="6"/>
        <v>9.3926619287701367</v>
      </c>
      <c r="H424" s="2" t="s">
        <v>57</v>
      </c>
      <c r="I424" s="3">
        <v>60</v>
      </c>
      <c r="J424" s="6" t="s">
        <v>64</v>
      </c>
      <c r="K424" s="6" t="s">
        <v>9</v>
      </c>
      <c r="L424" s="6" t="s">
        <v>25</v>
      </c>
      <c r="M424" s="31">
        <v>35</v>
      </c>
      <c r="N424" s="6" t="s">
        <v>10</v>
      </c>
      <c r="S424" s="11" t="s">
        <v>42</v>
      </c>
      <c r="V424" s="11" t="s">
        <v>42</v>
      </c>
      <c r="BE424" s="3" t="s">
        <v>32</v>
      </c>
      <c r="BF424" s="1" t="s">
        <v>58</v>
      </c>
    </row>
    <row r="425" spans="2:58" ht="25" customHeight="1" x14ac:dyDescent="0.2">
      <c r="B425" s="1">
        <v>421</v>
      </c>
      <c r="C425" s="32">
        <v>44507</v>
      </c>
      <c r="D425" s="1">
        <v>514</v>
      </c>
      <c r="E425" s="4">
        <v>9600</v>
      </c>
      <c r="F425" s="4">
        <v>12000</v>
      </c>
      <c r="G425" s="35">
        <f t="shared" si="6"/>
        <v>9.1695183774559279</v>
      </c>
      <c r="H425" s="2" t="s">
        <v>7</v>
      </c>
      <c r="I425" s="3">
        <v>50</v>
      </c>
      <c r="J425" s="6" t="s">
        <v>8</v>
      </c>
      <c r="K425" s="6" t="s">
        <v>9</v>
      </c>
      <c r="L425" s="6" t="s">
        <v>99</v>
      </c>
      <c r="M425" s="31">
        <v>36</v>
      </c>
      <c r="N425" s="6" t="s">
        <v>10</v>
      </c>
      <c r="R425" s="11" t="s">
        <v>42</v>
      </c>
      <c r="AI425" s="11" t="s">
        <v>42</v>
      </c>
      <c r="BE425" s="3" t="s">
        <v>31</v>
      </c>
    </row>
    <row r="426" spans="2:58" ht="25" customHeight="1" x14ac:dyDescent="0.2">
      <c r="B426" s="1">
        <v>422</v>
      </c>
      <c r="C426" s="32">
        <v>44507</v>
      </c>
      <c r="D426" s="1">
        <v>515</v>
      </c>
      <c r="E426" s="4">
        <v>7000</v>
      </c>
      <c r="F426" s="4">
        <v>8750</v>
      </c>
      <c r="G426" s="35">
        <f t="shared" si="6"/>
        <v>8.8536654280374503</v>
      </c>
      <c r="H426" s="2" t="s">
        <v>7</v>
      </c>
      <c r="I426" s="3">
        <v>70</v>
      </c>
      <c r="J426" s="6" t="s">
        <v>8</v>
      </c>
      <c r="K426" s="6" t="s">
        <v>9</v>
      </c>
      <c r="L426" s="6" t="s">
        <v>13</v>
      </c>
      <c r="M426" s="31">
        <v>34</v>
      </c>
      <c r="N426" s="6" t="s">
        <v>10</v>
      </c>
      <c r="P426" s="11" t="s">
        <v>42</v>
      </c>
      <c r="Q426" s="11"/>
      <c r="S426" s="11" t="s">
        <v>42</v>
      </c>
      <c r="BE426" s="3" t="s">
        <v>31</v>
      </c>
    </row>
    <row r="427" spans="2:58" ht="25" customHeight="1" x14ac:dyDescent="0.2">
      <c r="B427" s="1">
        <v>423</v>
      </c>
      <c r="C427" s="32">
        <v>44507</v>
      </c>
      <c r="D427" s="1">
        <v>516</v>
      </c>
      <c r="E427" s="4">
        <v>13000</v>
      </c>
      <c r="F427" s="4">
        <v>16250</v>
      </c>
      <c r="G427" s="35">
        <f t="shared" si="6"/>
        <v>9.4727046364436731</v>
      </c>
      <c r="H427" s="2" t="s">
        <v>7</v>
      </c>
      <c r="I427" s="3">
        <v>50</v>
      </c>
      <c r="J427" s="6" t="s">
        <v>8</v>
      </c>
      <c r="K427" s="6" t="s">
        <v>9</v>
      </c>
      <c r="L427" s="6" t="s">
        <v>13</v>
      </c>
      <c r="M427" s="31">
        <v>36</v>
      </c>
      <c r="N427" s="6" t="s">
        <v>10</v>
      </c>
      <c r="P427" s="11" t="s">
        <v>42</v>
      </c>
      <c r="Q427" s="11"/>
      <c r="S427" s="11" t="s">
        <v>42</v>
      </c>
      <c r="BE427" s="3" t="s">
        <v>32</v>
      </c>
    </row>
    <row r="428" spans="2:58" ht="25" customHeight="1" x14ac:dyDescent="0.2">
      <c r="B428" s="1">
        <v>424</v>
      </c>
      <c r="C428" s="32">
        <v>44507</v>
      </c>
      <c r="D428" s="1">
        <v>517</v>
      </c>
      <c r="E428" s="4">
        <v>13000</v>
      </c>
      <c r="F428" s="4">
        <v>16250</v>
      </c>
      <c r="G428" s="35">
        <f t="shared" si="6"/>
        <v>9.4727046364436731</v>
      </c>
      <c r="H428" s="2" t="s">
        <v>7</v>
      </c>
      <c r="I428" s="3">
        <v>60</v>
      </c>
      <c r="J428" s="6" t="s">
        <v>389</v>
      </c>
      <c r="K428" s="6" t="s">
        <v>9</v>
      </c>
      <c r="L428" s="6" t="s">
        <v>13</v>
      </c>
      <c r="M428" s="31">
        <v>33</v>
      </c>
      <c r="N428" s="6" t="s">
        <v>10</v>
      </c>
      <c r="P428" s="11" t="s">
        <v>42</v>
      </c>
      <c r="Q428" s="11"/>
      <c r="S428" s="11" t="s">
        <v>42</v>
      </c>
      <c r="AU428" s="11" t="s">
        <v>42</v>
      </c>
      <c r="BE428" s="3" t="s">
        <v>32</v>
      </c>
    </row>
    <row r="429" spans="2:58" ht="25" customHeight="1" x14ac:dyDescent="0.2">
      <c r="B429" s="1">
        <v>425</v>
      </c>
      <c r="C429" s="32">
        <v>44507</v>
      </c>
      <c r="D429" s="1">
        <v>518</v>
      </c>
      <c r="E429" s="4">
        <v>37000</v>
      </c>
      <c r="F429" s="4">
        <v>46250</v>
      </c>
      <c r="G429" s="35">
        <f t="shared" si="6"/>
        <v>10.518673191626361</v>
      </c>
      <c r="H429" s="2" t="s">
        <v>7</v>
      </c>
      <c r="I429" s="3">
        <v>60</v>
      </c>
      <c r="J429" s="6" t="s">
        <v>64</v>
      </c>
      <c r="K429" s="6" t="s">
        <v>9</v>
      </c>
      <c r="L429" s="6" t="s">
        <v>37</v>
      </c>
      <c r="M429" s="31">
        <v>36</v>
      </c>
      <c r="N429" s="6" t="s">
        <v>64</v>
      </c>
      <c r="S429" s="11" t="s">
        <v>42</v>
      </c>
      <c r="V429" s="11" t="s">
        <v>42</v>
      </c>
      <c r="AU429" s="11" t="s">
        <v>42</v>
      </c>
      <c r="AZ429" s="11" t="s">
        <v>42</v>
      </c>
      <c r="BE429" s="3" t="s">
        <v>36</v>
      </c>
    </row>
    <row r="430" spans="2:58" ht="25" customHeight="1" x14ac:dyDescent="0.2">
      <c r="B430" s="1">
        <v>426</v>
      </c>
      <c r="C430" s="32">
        <v>44507</v>
      </c>
      <c r="D430" s="1">
        <v>519</v>
      </c>
      <c r="E430" s="4">
        <v>16000</v>
      </c>
      <c r="F430" s="4">
        <v>20000</v>
      </c>
      <c r="G430" s="35">
        <f t="shared" si="6"/>
        <v>9.6803440012219184</v>
      </c>
      <c r="H430" s="2" t="s">
        <v>7</v>
      </c>
      <c r="I430" s="3">
        <v>50</v>
      </c>
      <c r="J430" s="6" t="s">
        <v>8</v>
      </c>
      <c r="K430" s="6" t="s">
        <v>9</v>
      </c>
      <c r="L430" s="6" t="s">
        <v>13</v>
      </c>
      <c r="M430" s="31">
        <v>37</v>
      </c>
      <c r="N430" s="6" t="s">
        <v>10</v>
      </c>
      <c r="P430" s="11" t="s">
        <v>42</v>
      </c>
      <c r="Q430" s="11"/>
      <c r="S430" s="11" t="s">
        <v>42</v>
      </c>
      <c r="AA430" s="11" t="s">
        <v>42</v>
      </c>
      <c r="AH430" s="11" t="s">
        <v>42</v>
      </c>
      <c r="BE430" s="3" t="s">
        <v>32</v>
      </c>
    </row>
    <row r="431" spans="2:58" ht="25" customHeight="1" x14ac:dyDescent="0.2">
      <c r="B431" s="1">
        <v>427</v>
      </c>
      <c r="C431" s="32">
        <v>44507</v>
      </c>
      <c r="D431" s="1">
        <v>520</v>
      </c>
      <c r="E431" s="4">
        <v>15000</v>
      </c>
      <c r="F431" s="4">
        <v>18750</v>
      </c>
      <c r="G431" s="35">
        <f t="shared" si="6"/>
        <v>9.6158054800843473</v>
      </c>
      <c r="H431" s="2" t="s">
        <v>7</v>
      </c>
      <c r="I431" s="3">
        <v>60</v>
      </c>
      <c r="J431" s="6" t="s">
        <v>8</v>
      </c>
      <c r="K431" s="6" t="s">
        <v>9</v>
      </c>
      <c r="L431" s="6" t="s">
        <v>13</v>
      </c>
      <c r="M431" s="31">
        <v>38</v>
      </c>
      <c r="N431" s="6" t="s">
        <v>10</v>
      </c>
      <c r="P431" s="11" t="s">
        <v>42</v>
      </c>
      <c r="Q431" s="11"/>
      <c r="S431" s="11" t="s">
        <v>42</v>
      </c>
      <c r="AA431" s="11" t="s">
        <v>42</v>
      </c>
      <c r="AH431" s="11" t="s">
        <v>42</v>
      </c>
      <c r="BE431" s="3" t="s">
        <v>32</v>
      </c>
    </row>
    <row r="432" spans="2:58" ht="25" customHeight="1" x14ac:dyDescent="0.2">
      <c r="B432" s="1">
        <v>428</v>
      </c>
      <c r="C432" s="32">
        <v>44507</v>
      </c>
      <c r="D432" s="1">
        <v>522</v>
      </c>
      <c r="E432" s="4">
        <v>90000</v>
      </c>
      <c r="F432" s="4">
        <v>112500</v>
      </c>
      <c r="G432" s="35">
        <f t="shared" si="6"/>
        <v>11.407564949312402</v>
      </c>
      <c r="H432" s="2" t="s">
        <v>7</v>
      </c>
      <c r="I432" s="3">
        <v>60</v>
      </c>
      <c r="J432" s="6" t="s">
        <v>8</v>
      </c>
      <c r="K432" s="6" t="s">
        <v>9</v>
      </c>
      <c r="L432" s="6" t="s">
        <v>13</v>
      </c>
      <c r="M432" s="31">
        <v>40</v>
      </c>
      <c r="N432" s="6" t="s">
        <v>8</v>
      </c>
      <c r="P432" s="11" t="s">
        <v>42</v>
      </c>
      <c r="Q432" s="11"/>
      <c r="S432" s="11" t="s">
        <v>42</v>
      </c>
      <c r="AA432" s="11" t="s">
        <v>42</v>
      </c>
      <c r="AH432" s="11" t="s">
        <v>42</v>
      </c>
      <c r="BE432" s="3" t="s">
        <v>36</v>
      </c>
      <c r="BF432" s="1" t="s">
        <v>146</v>
      </c>
    </row>
    <row r="433" spans="1:58" ht="25" customHeight="1" x14ac:dyDescent="0.2">
      <c r="B433" s="1">
        <v>429</v>
      </c>
      <c r="C433" s="32">
        <v>44507</v>
      </c>
      <c r="D433" s="1">
        <v>523</v>
      </c>
      <c r="E433" s="4">
        <v>15000</v>
      </c>
      <c r="F433" s="4">
        <v>18750</v>
      </c>
      <c r="G433" s="35">
        <f t="shared" si="6"/>
        <v>9.6158054800843473</v>
      </c>
      <c r="H433" s="2" t="s">
        <v>7</v>
      </c>
      <c r="I433" s="3">
        <v>70</v>
      </c>
      <c r="J433" s="6" t="s">
        <v>8</v>
      </c>
      <c r="K433" s="6" t="s">
        <v>9</v>
      </c>
      <c r="L433" s="6" t="s">
        <v>68</v>
      </c>
      <c r="M433" s="31">
        <v>39</v>
      </c>
      <c r="N433" s="6" t="s">
        <v>8</v>
      </c>
      <c r="S433" s="11" t="s">
        <v>42</v>
      </c>
      <c r="V433" s="11" t="s">
        <v>42</v>
      </c>
      <c r="AC433" s="11" t="s">
        <v>42</v>
      </c>
      <c r="AH433" s="11" t="s">
        <v>42</v>
      </c>
      <c r="BE433" s="3" t="s">
        <v>32</v>
      </c>
    </row>
    <row r="434" spans="1:58" ht="25" customHeight="1" x14ac:dyDescent="0.2">
      <c r="B434" s="1">
        <v>430</v>
      </c>
      <c r="C434" s="32">
        <v>44507</v>
      </c>
      <c r="D434" s="1">
        <v>524</v>
      </c>
      <c r="E434" s="4">
        <v>11000</v>
      </c>
      <c r="F434" s="4">
        <v>13750</v>
      </c>
      <c r="G434" s="35">
        <f t="shared" si="6"/>
        <v>9.3056505517805075</v>
      </c>
      <c r="H434" s="2" t="s">
        <v>7</v>
      </c>
      <c r="I434" s="3">
        <v>70</v>
      </c>
      <c r="J434" s="6" t="s">
        <v>8</v>
      </c>
      <c r="K434" s="6" t="s">
        <v>9</v>
      </c>
      <c r="L434" s="6" t="s">
        <v>13</v>
      </c>
      <c r="M434" s="31">
        <v>39</v>
      </c>
      <c r="N434" s="6" t="s">
        <v>8</v>
      </c>
      <c r="S434" s="11" t="s">
        <v>42</v>
      </c>
      <c r="V434" s="11" t="s">
        <v>42</v>
      </c>
      <c r="AC434" s="11" t="s">
        <v>42</v>
      </c>
      <c r="AH434" s="11" t="s">
        <v>42</v>
      </c>
      <c r="BE434" s="3" t="s">
        <v>32</v>
      </c>
    </row>
    <row r="435" spans="1:58" ht="25" customHeight="1" x14ac:dyDescent="0.2">
      <c r="B435" s="1">
        <v>431</v>
      </c>
      <c r="C435" s="32">
        <v>44507</v>
      </c>
      <c r="D435" s="1">
        <v>525</v>
      </c>
      <c r="E435" s="4">
        <v>29000</v>
      </c>
      <c r="F435" s="4">
        <v>36250</v>
      </c>
      <c r="G435" s="35">
        <f t="shared" si="6"/>
        <v>10.275051108968611</v>
      </c>
      <c r="H435" s="2" t="s">
        <v>7</v>
      </c>
      <c r="I435" s="3">
        <v>60</v>
      </c>
      <c r="J435" s="6" t="s">
        <v>8</v>
      </c>
      <c r="K435" s="6" t="s">
        <v>9</v>
      </c>
      <c r="L435" s="6" t="s">
        <v>13</v>
      </c>
      <c r="M435" s="31">
        <v>40</v>
      </c>
      <c r="N435" s="6" t="s">
        <v>8</v>
      </c>
      <c r="S435" s="11" t="s">
        <v>42</v>
      </c>
      <c r="V435" s="11" t="s">
        <v>42</v>
      </c>
      <c r="AC435" s="11" t="s">
        <v>42</v>
      </c>
      <c r="AH435" s="11" t="s">
        <v>42</v>
      </c>
      <c r="BE435" s="3" t="s">
        <v>32</v>
      </c>
    </row>
    <row r="436" spans="1:58" ht="25" customHeight="1" x14ac:dyDescent="0.2">
      <c r="B436" s="1">
        <v>432</v>
      </c>
      <c r="C436" s="32">
        <v>44507</v>
      </c>
      <c r="D436" s="1">
        <v>535</v>
      </c>
      <c r="E436" s="4">
        <v>60000</v>
      </c>
      <c r="F436" s="4">
        <v>75000</v>
      </c>
      <c r="G436" s="35">
        <f t="shared" si="6"/>
        <v>11.002099841204238</v>
      </c>
      <c r="H436" s="2" t="s">
        <v>70</v>
      </c>
      <c r="I436" s="3">
        <v>80</v>
      </c>
      <c r="J436" s="6" t="s">
        <v>44</v>
      </c>
      <c r="K436" s="6" t="s">
        <v>9</v>
      </c>
      <c r="L436" s="6" t="s">
        <v>25</v>
      </c>
      <c r="M436" s="31">
        <v>36</v>
      </c>
      <c r="N436" s="6" t="s">
        <v>10</v>
      </c>
      <c r="S436" s="11" t="s">
        <v>42</v>
      </c>
      <c r="U436" s="11" t="s">
        <v>42</v>
      </c>
      <c r="Y436" s="11"/>
      <c r="AM436" s="11" t="s">
        <v>42</v>
      </c>
      <c r="AN436" s="11" t="s">
        <v>42</v>
      </c>
      <c r="AO436" s="11"/>
      <c r="AP436" s="11"/>
      <c r="AX436" s="3" t="s">
        <v>147</v>
      </c>
      <c r="BE436" s="3" t="s">
        <v>32</v>
      </c>
    </row>
    <row r="437" spans="1:58" ht="25" customHeight="1" x14ac:dyDescent="0.2">
      <c r="B437" s="1">
        <v>433</v>
      </c>
      <c r="C437" s="32">
        <v>44507</v>
      </c>
      <c r="D437" s="1">
        <v>543</v>
      </c>
      <c r="E437" s="4">
        <v>100000</v>
      </c>
      <c r="F437" s="4">
        <v>150000</v>
      </c>
      <c r="G437" s="35">
        <f t="shared" si="6"/>
        <v>11.512925464970229</v>
      </c>
      <c r="H437" s="2" t="s">
        <v>70</v>
      </c>
      <c r="I437" s="3">
        <v>80</v>
      </c>
      <c r="J437" s="6" t="s">
        <v>44</v>
      </c>
      <c r="K437" s="6" t="s">
        <v>9</v>
      </c>
      <c r="L437" s="6" t="s">
        <v>25</v>
      </c>
      <c r="M437" s="31">
        <v>36</v>
      </c>
      <c r="N437" s="6" t="s">
        <v>10</v>
      </c>
      <c r="R437" s="11" t="s">
        <v>42</v>
      </c>
      <c r="U437" s="11" t="s">
        <v>42</v>
      </c>
      <c r="Y437" s="11"/>
      <c r="AI437" s="11" t="s">
        <v>42</v>
      </c>
      <c r="AM437" s="11" t="s">
        <v>42</v>
      </c>
      <c r="AN437" s="11" t="s">
        <v>42</v>
      </c>
      <c r="AO437" s="11"/>
      <c r="AP437" s="11"/>
      <c r="AT437" s="11"/>
      <c r="BE437" s="3" t="s">
        <v>36</v>
      </c>
      <c r="BF437" s="1" t="s">
        <v>148</v>
      </c>
    </row>
    <row r="438" spans="1:58" ht="25" customHeight="1" x14ac:dyDescent="0.2">
      <c r="B438" s="1">
        <v>434</v>
      </c>
      <c r="C438" s="32">
        <v>44507</v>
      </c>
      <c r="D438" s="1">
        <v>544</v>
      </c>
      <c r="E438" s="4">
        <v>37000</v>
      </c>
      <c r="F438" s="4">
        <v>46250</v>
      </c>
      <c r="G438" s="35">
        <f t="shared" si="6"/>
        <v>10.518673191626361</v>
      </c>
      <c r="H438" s="2" t="s">
        <v>70</v>
      </c>
      <c r="I438" s="3">
        <v>40</v>
      </c>
      <c r="J438" s="6" t="s">
        <v>65</v>
      </c>
      <c r="K438" s="6" t="s">
        <v>9</v>
      </c>
      <c r="L438" s="6" t="s">
        <v>25</v>
      </c>
      <c r="M438" s="31">
        <v>33</v>
      </c>
      <c r="N438" s="6" t="s">
        <v>10</v>
      </c>
      <c r="R438" s="11" t="s">
        <v>42</v>
      </c>
      <c r="AI438" s="11" t="s">
        <v>42</v>
      </c>
      <c r="BE438" s="3" t="s">
        <v>36</v>
      </c>
    </row>
    <row r="439" spans="1:58" ht="25" customHeight="1" x14ac:dyDescent="0.2">
      <c r="B439" s="1">
        <v>435</v>
      </c>
      <c r="C439" s="32">
        <v>44507</v>
      </c>
      <c r="D439" s="1">
        <v>546</v>
      </c>
      <c r="E439" s="4">
        <v>24000</v>
      </c>
      <c r="F439" s="4">
        <v>30000</v>
      </c>
      <c r="G439" s="35">
        <f t="shared" si="6"/>
        <v>10.085809109330082</v>
      </c>
      <c r="H439" s="2" t="s">
        <v>70</v>
      </c>
      <c r="I439" s="3">
        <v>40</v>
      </c>
      <c r="J439" s="6" t="s">
        <v>8</v>
      </c>
      <c r="K439" s="6" t="s">
        <v>9</v>
      </c>
      <c r="L439" s="6" t="s">
        <v>25</v>
      </c>
      <c r="M439" s="31">
        <v>35</v>
      </c>
      <c r="N439" s="6" t="s">
        <v>10</v>
      </c>
      <c r="P439" s="11" t="s">
        <v>42</v>
      </c>
      <c r="Q439" s="11"/>
      <c r="R439" s="11" t="s">
        <v>42</v>
      </c>
      <c r="BE439" s="3" t="s">
        <v>32</v>
      </c>
    </row>
    <row r="440" spans="1:58" ht="25" customHeight="1" x14ac:dyDescent="0.2">
      <c r="B440" s="1">
        <v>436</v>
      </c>
      <c r="C440" s="32">
        <v>44507</v>
      </c>
      <c r="D440" s="1">
        <v>552</v>
      </c>
      <c r="E440" s="4">
        <v>95000</v>
      </c>
      <c r="F440" s="4">
        <v>118750</v>
      </c>
      <c r="G440" s="35">
        <f t="shared" si="6"/>
        <v>11.461632170582678</v>
      </c>
      <c r="H440" s="2" t="s">
        <v>70</v>
      </c>
      <c r="I440" s="3">
        <v>80</v>
      </c>
      <c r="J440" s="6" t="s">
        <v>8</v>
      </c>
      <c r="K440" s="6" t="s">
        <v>28</v>
      </c>
      <c r="L440" s="6" t="s">
        <v>18</v>
      </c>
      <c r="M440" s="31">
        <v>42</v>
      </c>
      <c r="N440" s="6" t="s">
        <v>8</v>
      </c>
      <c r="O440" s="11" t="s">
        <v>42</v>
      </c>
      <c r="S440" s="11" t="s">
        <v>42</v>
      </c>
      <c r="V440" s="11" t="s">
        <v>42</v>
      </c>
      <c r="BE440" s="3" t="s">
        <v>36</v>
      </c>
    </row>
    <row r="441" spans="1:58" ht="25" customHeight="1" x14ac:dyDescent="0.2">
      <c r="B441" s="1">
        <v>437</v>
      </c>
      <c r="C441" s="32">
        <v>44507</v>
      </c>
      <c r="D441" s="1">
        <v>553</v>
      </c>
      <c r="E441" s="4">
        <v>95000</v>
      </c>
      <c r="F441" s="4">
        <v>118750</v>
      </c>
      <c r="G441" s="35">
        <f t="shared" si="6"/>
        <v>11.461632170582678</v>
      </c>
      <c r="H441" s="2" t="s">
        <v>63</v>
      </c>
      <c r="I441" s="3">
        <v>70</v>
      </c>
      <c r="J441" s="6" t="s">
        <v>8</v>
      </c>
      <c r="K441" s="6" t="s">
        <v>9</v>
      </c>
      <c r="L441" s="6" t="s">
        <v>13</v>
      </c>
      <c r="M441" s="31">
        <v>40</v>
      </c>
      <c r="N441" s="6" t="s">
        <v>8</v>
      </c>
      <c r="O441" s="11" t="s">
        <v>42</v>
      </c>
      <c r="S441" s="11" t="s">
        <v>42</v>
      </c>
      <c r="V441" s="11" t="s">
        <v>42</v>
      </c>
      <c r="BE441" s="3" t="s">
        <v>36</v>
      </c>
    </row>
    <row r="442" spans="1:58" ht="25" customHeight="1" x14ac:dyDescent="0.2">
      <c r="B442" s="1">
        <v>438</v>
      </c>
      <c r="C442" s="32">
        <v>44507</v>
      </c>
      <c r="D442" s="1">
        <v>557</v>
      </c>
      <c r="E442" s="4">
        <v>40000</v>
      </c>
      <c r="F442" s="4">
        <v>50000</v>
      </c>
      <c r="G442" s="35">
        <f t="shared" si="6"/>
        <v>10.596634733096073</v>
      </c>
      <c r="H442" s="2" t="s">
        <v>7</v>
      </c>
      <c r="I442" s="3">
        <v>40</v>
      </c>
      <c r="J442" s="6" t="s">
        <v>108</v>
      </c>
      <c r="K442" s="6" t="s">
        <v>9</v>
      </c>
      <c r="L442" s="6" t="s">
        <v>25</v>
      </c>
      <c r="M442" s="31">
        <v>35</v>
      </c>
      <c r="N442" s="6" t="s">
        <v>10</v>
      </c>
      <c r="R442" s="11" t="s">
        <v>42</v>
      </c>
      <c r="X442" s="11" t="s">
        <v>42</v>
      </c>
      <c r="AI442" s="11" t="s">
        <v>42</v>
      </c>
      <c r="BE442" s="3" t="s">
        <v>36</v>
      </c>
      <c r="BF442" s="1" t="s">
        <v>149</v>
      </c>
    </row>
    <row r="443" spans="1:58" ht="25" customHeight="1" x14ac:dyDescent="0.2">
      <c r="B443" s="1">
        <v>439</v>
      </c>
      <c r="C443" s="32">
        <v>44507</v>
      </c>
      <c r="D443" s="1">
        <v>558</v>
      </c>
      <c r="E443" s="4">
        <v>25000</v>
      </c>
      <c r="F443" s="4">
        <v>31250</v>
      </c>
      <c r="G443" s="35">
        <f t="shared" si="6"/>
        <v>10.126631103850338</v>
      </c>
      <c r="H443" s="2" t="s">
        <v>7</v>
      </c>
      <c r="I443" s="3">
        <v>50</v>
      </c>
      <c r="J443" s="6" t="s">
        <v>8</v>
      </c>
      <c r="K443" s="6" t="s">
        <v>9</v>
      </c>
      <c r="L443" s="6" t="s">
        <v>25</v>
      </c>
      <c r="M443" s="31">
        <v>35</v>
      </c>
      <c r="N443" s="6" t="s">
        <v>10</v>
      </c>
      <c r="R443" s="11" t="s">
        <v>42</v>
      </c>
      <c r="AI443" s="11" t="s">
        <v>42</v>
      </c>
      <c r="BE443" s="3" t="s">
        <v>32</v>
      </c>
    </row>
    <row r="444" spans="1:58" ht="25" customHeight="1" x14ac:dyDescent="0.2">
      <c r="B444" s="1">
        <v>440</v>
      </c>
      <c r="C444" s="32">
        <v>44507</v>
      </c>
      <c r="D444" s="1">
        <v>559</v>
      </c>
      <c r="E444" s="4">
        <v>15000</v>
      </c>
      <c r="F444" s="4">
        <v>18750</v>
      </c>
      <c r="G444" s="35">
        <f t="shared" si="6"/>
        <v>9.6158054800843473</v>
      </c>
      <c r="H444" s="2" t="s">
        <v>7</v>
      </c>
      <c r="I444" s="3">
        <v>50</v>
      </c>
      <c r="J444" s="6" t="s">
        <v>108</v>
      </c>
      <c r="K444" s="6" t="s">
        <v>9</v>
      </c>
      <c r="L444" s="6" t="s">
        <v>25</v>
      </c>
      <c r="M444" s="31">
        <v>37</v>
      </c>
      <c r="N444" s="6" t="s">
        <v>10</v>
      </c>
      <c r="R444" s="11" t="s">
        <v>42</v>
      </c>
      <c r="AI444" s="11" t="s">
        <v>42</v>
      </c>
      <c r="BE444" s="3" t="s">
        <v>32</v>
      </c>
      <c r="BF444" s="1" t="s">
        <v>150</v>
      </c>
    </row>
    <row r="445" spans="1:58" ht="25" customHeight="1" x14ac:dyDescent="0.2">
      <c r="B445" s="1">
        <v>441</v>
      </c>
      <c r="C445" s="32">
        <v>44507</v>
      </c>
      <c r="D445" s="1">
        <v>563</v>
      </c>
      <c r="E445" s="4">
        <v>100000</v>
      </c>
      <c r="F445" s="4">
        <v>575000</v>
      </c>
      <c r="G445" s="35">
        <f t="shared" si="6"/>
        <v>11.512925464970229</v>
      </c>
      <c r="H445" s="2" t="s">
        <v>70</v>
      </c>
      <c r="I445" s="3">
        <v>40</v>
      </c>
      <c r="J445" s="6" t="s">
        <v>44</v>
      </c>
      <c r="K445" s="6" t="s">
        <v>9</v>
      </c>
      <c r="L445" s="6" t="s">
        <v>25</v>
      </c>
      <c r="M445" s="31">
        <v>35</v>
      </c>
      <c r="N445" s="6" t="s">
        <v>44</v>
      </c>
      <c r="R445" s="11" t="s">
        <v>42</v>
      </c>
      <c r="Y445" s="11"/>
      <c r="AI445" s="11" t="s">
        <v>42</v>
      </c>
      <c r="AM445" s="11" t="s">
        <v>42</v>
      </c>
      <c r="AN445" s="11"/>
      <c r="AO445" s="11"/>
      <c r="AP445" s="11"/>
      <c r="BE445" s="3" t="s">
        <v>36</v>
      </c>
    </row>
    <row r="446" spans="1:58" ht="25" customHeight="1" x14ac:dyDescent="0.2">
      <c r="A446" s="12"/>
      <c r="B446" s="1">
        <v>442</v>
      </c>
      <c r="C446" s="32">
        <v>44325</v>
      </c>
      <c r="D446" s="1">
        <v>12</v>
      </c>
      <c r="E446" s="4">
        <v>1100</v>
      </c>
      <c r="F446" s="4">
        <v>1375</v>
      </c>
      <c r="G446" s="35">
        <f t="shared" si="6"/>
        <v>7.0030654587864616</v>
      </c>
      <c r="H446" s="2" t="s">
        <v>45</v>
      </c>
      <c r="I446" s="3">
        <v>50</v>
      </c>
      <c r="J446" s="6" t="s">
        <v>97</v>
      </c>
      <c r="K446" s="6" t="s">
        <v>9</v>
      </c>
      <c r="L446" s="6" t="s">
        <v>25</v>
      </c>
      <c r="M446" s="31">
        <v>32</v>
      </c>
      <c r="N446" s="6" t="s">
        <v>10</v>
      </c>
      <c r="R446" s="11" t="s">
        <v>42</v>
      </c>
      <c r="AI446" s="11" t="s">
        <v>42</v>
      </c>
      <c r="BE446" s="3" t="s">
        <v>31</v>
      </c>
    </row>
    <row r="447" spans="1:58" ht="25" customHeight="1" x14ac:dyDescent="0.2">
      <c r="B447" s="1">
        <v>443</v>
      </c>
      <c r="C447" s="32">
        <v>44325</v>
      </c>
      <c r="D447" s="1">
        <v>13</v>
      </c>
      <c r="E447" s="4">
        <v>1400</v>
      </c>
      <c r="F447" s="4">
        <v>1750</v>
      </c>
      <c r="G447" s="35">
        <f t="shared" si="6"/>
        <v>7.2442275156033498</v>
      </c>
      <c r="H447" s="2" t="s">
        <v>40</v>
      </c>
      <c r="I447" s="3">
        <v>60</v>
      </c>
      <c r="J447" s="6" t="s">
        <v>8</v>
      </c>
      <c r="K447" s="6" t="s">
        <v>9</v>
      </c>
      <c r="L447" s="6" t="s">
        <v>25</v>
      </c>
      <c r="M447" s="31">
        <v>33</v>
      </c>
      <c r="N447" s="6" t="s">
        <v>10</v>
      </c>
      <c r="R447" s="11" t="s">
        <v>42</v>
      </c>
      <c r="T447" s="11" t="s">
        <v>42</v>
      </c>
      <c r="U447" s="11"/>
      <c r="BE447" s="3" t="s">
        <v>31</v>
      </c>
    </row>
    <row r="448" spans="1:58" ht="25" customHeight="1" x14ac:dyDescent="0.2">
      <c r="B448" s="1">
        <v>444</v>
      </c>
      <c r="C448" s="32">
        <v>44325</v>
      </c>
      <c r="D448" s="1">
        <v>14</v>
      </c>
      <c r="E448" s="4">
        <v>900</v>
      </c>
      <c r="F448" s="4">
        <v>1125</v>
      </c>
      <c r="G448" s="35">
        <f t="shared" si="6"/>
        <v>6.8023947633243109</v>
      </c>
      <c r="H448" s="2" t="s">
        <v>40</v>
      </c>
      <c r="I448" s="3">
        <v>60</v>
      </c>
      <c r="J448" s="6" t="s">
        <v>389</v>
      </c>
      <c r="K448" s="6" t="s">
        <v>9</v>
      </c>
      <c r="L448" s="6" t="s">
        <v>25</v>
      </c>
      <c r="M448" s="31">
        <v>35</v>
      </c>
      <c r="N448" s="6" t="s">
        <v>10</v>
      </c>
      <c r="S448" s="11" t="s">
        <v>42</v>
      </c>
      <c r="AG448" s="11" t="s">
        <v>42</v>
      </c>
      <c r="BE448" s="3" t="s">
        <v>39</v>
      </c>
    </row>
    <row r="449" spans="2:58" ht="25" customHeight="1" x14ac:dyDescent="0.2">
      <c r="B449" s="1">
        <v>445</v>
      </c>
      <c r="C449" s="32">
        <v>44325</v>
      </c>
      <c r="D449" s="1">
        <v>15</v>
      </c>
      <c r="E449" s="4">
        <v>1100</v>
      </c>
      <c r="F449" s="4">
        <v>1375</v>
      </c>
      <c r="G449" s="35">
        <f t="shared" si="6"/>
        <v>7.0030654587864616</v>
      </c>
      <c r="H449" s="2" t="s">
        <v>40</v>
      </c>
      <c r="I449" s="3">
        <v>60</v>
      </c>
      <c r="J449" s="6" t="s">
        <v>8</v>
      </c>
      <c r="K449" s="6" t="s">
        <v>9</v>
      </c>
      <c r="L449" s="6" t="s">
        <v>358</v>
      </c>
      <c r="M449" s="31">
        <v>34</v>
      </c>
      <c r="N449" s="6" t="s">
        <v>10</v>
      </c>
      <c r="P449" s="11" t="s">
        <v>42</v>
      </c>
      <c r="Q449" s="11"/>
      <c r="S449" s="11" t="s">
        <v>42</v>
      </c>
      <c r="BE449" s="3" t="s">
        <v>31</v>
      </c>
      <c r="BF449" s="1" t="s">
        <v>151</v>
      </c>
    </row>
    <row r="450" spans="2:58" ht="25" customHeight="1" x14ac:dyDescent="0.2">
      <c r="B450" s="1">
        <v>446</v>
      </c>
      <c r="C450" s="32">
        <v>44325</v>
      </c>
      <c r="D450" s="1">
        <v>16</v>
      </c>
      <c r="E450" s="4">
        <v>6000</v>
      </c>
      <c r="F450" s="4">
        <v>7500</v>
      </c>
      <c r="G450" s="35">
        <f t="shared" si="6"/>
        <v>8.6995147482101913</v>
      </c>
      <c r="H450" s="2" t="s">
        <v>40</v>
      </c>
      <c r="I450" s="3">
        <v>70</v>
      </c>
      <c r="J450" s="6" t="s">
        <v>8</v>
      </c>
      <c r="K450" s="6" t="s">
        <v>9</v>
      </c>
      <c r="L450" s="6" t="s">
        <v>18</v>
      </c>
      <c r="M450" s="31">
        <v>43</v>
      </c>
      <c r="N450" s="6" t="s">
        <v>8</v>
      </c>
      <c r="S450" s="11" t="s">
        <v>42</v>
      </c>
      <c r="V450" s="11" t="s">
        <v>42</v>
      </c>
      <c r="AS450" s="11" t="s">
        <v>42</v>
      </c>
      <c r="BE450" s="3" t="s">
        <v>31</v>
      </c>
    </row>
    <row r="451" spans="2:58" ht="25" customHeight="1" x14ac:dyDescent="0.2">
      <c r="B451" s="1">
        <v>447</v>
      </c>
      <c r="C451" s="32">
        <v>44325</v>
      </c>
      <c r="D451" s="1">
        <v>17</v>
      </c>
      <c r="E451" s="4">
        <v>4300</v>
      </c>
      <c r="F451" s="4">
        <v>5375</v>
      </c>
      <c r="G451" s="35">
        <f t="shared" si="6"/>
        <v>8.3663703016816537</v>
      </c>
      <c r="H451" s="2" t="s">
        <v>40</v>
      </c>
      <c r="I451" s="3">
        <v>70</v>
      </c>
      <c r="J451" s="6" t="s">
        <v>8</v>
      </c>
      <c r="K451" s="6" t="s">
        <v>9</v>
      </c>
      <c r="L451" s="6" t="s">
        <v>18</v>
      </c>
      <c r="M451" s="31">
        <v>37</v>
      </c>
      <c r="N451" s="6" t="s">
        <v>10</v>
      </c>
      <c r="S451" s="11" t="s">
        <v>42</v>
      </c>
      <c r="V451" s="11" t="s">
        <v>42</v>
      </c>
      <c r="AS451" s="11" t="s">
        <v>42</v>
      </c>
      <c r="BE451" s="3" t="s">
        <v>31</v>
      </c>
    </row>
    <row r="452" spans="2:58" ht="25" customHeight="1" x14ac:dyDescent="0.2">
      <c r="B452" s="1">
        <v>448</v>
      </c>
      <c r="C452" s="32">
        <v>44325</v>
      </c>
      <c r="D452" s="1">
        <v>19</v>
      </c>
      <c r="E452" s="4">
        <v>8500</v>
      </c>
      <c r="F452" s="4">
        <v>10625</v>
      </c>
      <c r="G452" s="35">
        <f t="shared" si="6"/>
        <v>9.0478214424784085</v>
      </c>
      <c r="H452" s="2" t="s">
        <v>45</v>
      </c>
      <c r="I452" s="3">
        <v>60</v>
      </c>
      <c r="J452" s="6" t="s">
        <v>8</v>
      </c>
      <c r="K452" s="6" t="s">
        <v>9</v>
      </c>
      <c r="L452" s="6" t="s">
        <v>25</v>
      </c>
      <c r="M452" s="31">
        <v>37.5</v>
      </c>
      <c r="N452" s="6" t="s">
        <v>8</v>
      </c>
      <c r="R452" s="11" t="s">
        <v>42</v>
      </c>
      <c r="AD452" s="11" t="s">
        <v>42</v>
      </c>
      <c r="AE452" s="11"/>
      <c r="AI452" s="11" t="s">
        <v>42</v>
      </c>
      <c r="AT452" s="3" t="s">
        <v>464</v>
      </c>
      <c r="BE452" s="3" t="s">
        <v>32</v>
      </c>
      <c r="BF452" s="1" t="s">
        <v>153</v>
      </c>
    </row>
    <row r="453" spans="2:58" ht="25" customHeight="1" x14ac:dyDescent="0.2">
      <c r="B453" s="1">
        <v>449</v>
      </c>
      <c r="C453" s="32">
        <v>44325</v>
      </c>
      <c r="D453" s="1">
        <v>20</v>
      </c>
      <c r="E453" s="4">
        <v>1900</v>
      </c>
      <c r="F453" s="4">
        <v>2375</v>
      </c>
      <c r="G453" s="35">
        <f t="shared" ref="G453:G516" si="7">LN(E453)</f>
        <v>7.5496091651545321</v>
      </c>
      <c r="H453" s="2" t="s">
        <v>45</v>
      </c>
      <c r="I453" s="3">
        <v>40</v>
      </c>
      <c r="J453" s="6" t="s">
        <v>44</v>
      </c>
      <c r="K453" s="6" t="s">
        <v>9</v>
      </c>
      <c r="L453" s="6" t="s">
        <v>25</v>
      </c>
      <c r="M453" s="31">
        <v>34</v>
      </c>
      <c r="N453" s="6" t="s">
        <v>10</v>
      </c>
      <c r="R453" s="11" t="s">
        <v>42</v>
      </c>
      <c r="AI453" s="11" t="s">
        <v>42</v>
      </c>
      <c r="BE453" s="3" t="s">
        <v>31</v>
      </c>
    </row>
    <row r="454" spans="2:58" ht="25" customHeight="1" x14ac:dyDescent="0.2">
      <c r="B454" s="1">
        <v>450</v>
      </c>
      <c r="C454" s="32">
        <v>44325</v>
      </c>
      <c r="D454" s="1">
        <v>22</v>
      </c>
      <c r="E454" s="4">
        <v>4000</v>
      </c>
      <c r="F454" s="4">
        <v>5000</v>
      </c>
      <c r="G454" s="35">
        <f t="shared" si="7"/>
        <v>8.2940496401020276</v>
      </c>
      <c r="H454" s="2" t="s">
        <v>50</v>
      </c>
      <c r="I454" s="3">
        <v>60</v>
      </c>
      <c r="J454" s="6" t="s">
        <v>8</v>
      </c>
      <c r="K454" s="6" t="s">
        <v>9</v>
      </c>
      <c r="L454" s="6" t="s">
        <v>13</v>
      </c>
      <c r="M454" s="31">
        <v>42</v>
      </c>
      <c r="N454" s="6" t="s">
        <v>10</v>
      </c>
      <c r="R454" s="11" t="s">
        <v>42</v>
      </c>
      <c r="AH454" s="11" t="s">
        <v>42</v>
      </c>
      <c r="AI454" s="11" t="s">
        <v>42</v>
      </c>
      <c r="AJ454" s="11"/>
      <c r="BE454" s="3" t="s">
        <v>31</v>
      </c>
    </row>
    <row r="455" spans="2:58" ht="25" customHeight="1" x14ac:dyDescent="0.2">
      <c r="B455" s="1">
        <v>451</v>
      </c>
      <c r="C455" s="32">
        <v>44325</v>
      </c>
      <c r="D455" s="1">
        <v>27</v>
      </c>
      <c r="E455" s="4">
        <v>8500</v>
      </c>
      <c r="F455" s="4">
        <v>10625</v>
      </c>
      <c r="G455" s="35">
        <f t="shared" si="7"/>
        <v>9.0478214424784085</v>
      </c>
      <c r="H455" s="2" t="s">
        <v>60</v>
      </c>
      <c r="I455" s="3">
        <v>50</v>
      </c>
      <c r="J455" s="6" t="s">
        <v>8</v>
      </c>
      <c r="K455" s="6" t="s">
        <v>9</v>
      </c>
      <c r="L455" s="6" t="s">
        <v>13</v>
      </c>
      <c r="M455" s="31">
        <v>34</v>
      </c>
      <c r="N455" s="6" t="s">
        <v>10</v>
      </c>
      <c r="P455" s="11" t="s">
        <v>42</v>
      </c>
      <c r="Q455" s="11"/>
      <c r="S455" s="11" t="s">
        <v>42</v>
      </c>
      <c r="AA455" s="11" t="s">
        <v>42</v>
      </c>
      <c r="AH455" s="11" t="s">
        <v>42</v>
      </c>
      <c r="BE455" s="3" t="s">
        <v>31</v>
      </c>
    </row>
    <row r="456" spans="2:58" ht="25" customHeight="1" x14ac:dyDescent="0.2">
      <c r="B456" s="1">
        <v>452</v>
      </c>
      <c r="C456" s="32">
        <v>44325</v>
      </c>
      <c r="D456" s="1">
        <v>37</v>
      </c>
      <c r="E456" s="4">
        <v>2000</v>
      </c>
      <c r="F456" s="4">
        <v>2500</v>
      </c>
      <c r="G456" s="35">
        <f t="shared" si="7"/>
        <v>7.6009024595420822</v>
      </c>
      <c r="H456" s="2" t="s">
        <v>16</v>
      </c>
      <c r="I456" s="3">
        <v>60</v>
      </c>
      <c r="J456" s="6" t="s">
        <v>8</v>
      </c>
      <c r="K456" s="6" t="s">
        <v>9</v>
      </c>
      <c r="L456" s="6" t="s">
        <v>25</v>
      </c>
      <c r="M456" s="31">
        <v>36</v>
      </c>
      <c r="N456" s="6" t="s">
        <v>10</v>
      </c>
      <c r="S456" s="11" t="s">
        <v>42</v>
      </c>
      <c r="V456" s="11" t="s">
        <v>42</v>
      </c>
      <c r="BE456" s="3" t="s">
        <v>31</v>
      </c>
    </row>
    <row r="457" spans="2:58" ht="25" customHeight="1" x14ac:dyDescent="0.2">
      <c r="B457" s="1">
        <v>453</v>
      </c>
      <c r="C457" s="32">
        <v>44325</v>
      </c>
      <c r="D457" s="1">
        <v>38</v>
      </c>
      <c r="E457" s="4">
        <v>2900</v>
      </c>
      <c r="F457" s="4">
        <v>3625</v>
      </c>
      <c r="G457" s="35">
        <f t="shared" si="7"/>
        <v>7.9724660159745655</v>
      </c>
      <c r="H457" s="2" t="s">
        <v>16</v>
      </c>
      <c r="I457" s="3">
        <v>40</v>
      </c>
      <c r="J457" s="6" t="s">
        <v>44</v>
      </c>
      <c r="K457" s="6" t="s">
        <v>9</v>
      </c>
      <c r="L457" s="6" t="s">
        <v>25</v>
      </c>
      <c r="M457" s="31">
        <v>34</v>
      </c>
      <c r="N457" s="6" t="s">
        <v>10</v>
      </c>
      <c r="R457" s="11" t="s">
        <v>42</v>
      </c>
      <c r="X457" s="11" t="s">
        <v>42</v>
      </c>
      <c r="Y457" s="11" t="s">
        <v>42</v>
      </c>
      <c r="BE457" s="3" t="s">
        <v>32</v>
      </c>
    </row>
    <row r="458" spans="2:58" ht="25" customHeight="1" x14ac:dyDescent="0.2">
      <c r="B458" s="1">
        <v>454</v>
      </c>
      <c r="C458" s="32">
        <v>44325</v>
      </c>
      <c r="D458" s="1">
        <v>39</v>
      </c>
      <c r="E458" s="4">
        <v>2000</v>
      </c>
      <c r="F458" s="4">
        <v>2500</v>
      </c>
      <c r="G458" s="35">
        <f t="shared" si="7"/>
        <v>7.6009024595420822</v>
      </c>
      <c r="H458" s="2" t="s">
        <v>16</v>
      </c>
      <c r="I458" s="3">
        <v>60</v>
      </c>
      <c r="J458" s="6" t="s">
        <v>8</v>
      </c>
      <c r="K458" s="6" t="s">
        <v>9</v>
      </c>
      <c r="L458" s="6" t="s">
        <v>25</v>
      </c>
      <c r="M458" s="31">
        <v>35</v>
      </c>
      <c r="N458" s="6" t="s">
        <v>10</v>
      </c>
      <c r="R458" s="11" t="s">
        <v>42</v>
      </c>
      <c r="AI458" s="11" t="s">
        <v>42</v>
      </c>
      <c r="BE458" s="3" t="s">
        <v>31</v>
      </c>
    </row>
    <row r="459" spans="2:58" ht="25" customHeight="1" x14ac:dyDescent="0.2">
      <c r="B459" s="1">
        <v>455</v>
      </c>
      <c r="C459" s="32">
        <v>44325</v>
      </c>
      <c r="D459" s="1">
        <v>40</v>
      </c>
      <c r="E459" s="4">
        <v>3700</v>
      </c>
      <c r="F459" s="4">
        <v>4625</v>
      </c>
      <c r="G459" s="35">
        <f t="shared" si="7"/>
        <v>8.2160880986323157</v>
      </c>
      <c r="H459" s="2" t="s">
        <v>16</v>
      </c>
      <c r="I459" s="3">
        <v>40</v>
      </c>
      <c r="J459" s="6" t="s">
        <v>44</v>
      </c>
      <c r="K459" s="6" t="s">
        <v>9</v>
      </c>
      <c r="L459" s="6" t="s">
        <v>24</v>
      </c>
      <c r="M459" s="31">
        <v>38</v>
      </c>
      <c r="N459" s="6" t="s">
        <v>10</v>
      </c>
      <c r="R459" s="11" t="s">
        <v>42</v>
      </c>
      <c r="AI459" s="11" t="s">
        <v>42</v>
      </c>
      <c r="BE459" s="3" t="s">
        <v>32</v>
      </c>
    </row>
    <row r="460" spans="2:58" ht="25" customHeight="1" x14ac:dyDescent="0.2">
      <c r="B460" s="1">
        <v>456</v>
      </c>
      <c r="C460" s="32">
        <v>44325</v>
      </c>
      <c r="D460" s="1">
        <v>41</v>
      </c>
      <c r="E460" s="4">
        <v>1200</v>
      </c>
      <c r="F460" s="4">
        <v>1500</v>
      </c>
      <c r="G460" s="35">
        <f t="shared" si="7"/>
        <v>7.0900768357760917</v>
      </c>
      <c r="H460" s="2" t="s">
        <v>16</v>
      </c>
      <c r="I460" s="3">
        <v>50</v>
      </c>
      <c r="J460" s="6" t="s">
        <v>97</v>
      </c>
      <c r="K460" s="6" t="s">
        <v>9</v>
      </c>
      <c r="L460" s="6" t="s">
        <v>25</v>
      </c>
      <c r="M460" s="31">
        <v>36</v>
      </c>
      <c r="N460" s="6" t="s">
        <v>108</v>
      </c>
      <c r="P460" s="11" t="s">
        <v>42</v>
      </c>
      <c r="Q460" s="11"/>
      <c r="S460" s="11" t="s">
        <v>42</v>
      </c>
      <c r="BE460" s="3" t="s">
        <v>31</v>
      </c>
    </row>
    <row r="461" spans="2:58" ht="25" customHeight="1" x14ac:dyDescent="0.2">
      <c r="B461" s="1">
        <v>457</v>
      </c>
      <c r="C461" s="32">
        <v>44325</v>
      </c>
      <c r="D461" s="1">
        <v>42</v>
      </c>
      <c r="E461" s="4">
        <v>4700</v>
      </c>
      <c r="F461" s="4">
        <v>5875</v>
      </c>
      <c r="G461" s="35">
        <f t="shared" si="7"/>
        <v>8.4553177876981493</v>
      </c>
      <c r="H461" s="2" t="s">
        <v>16</v>
      </c>
      <c r="I461" s="3">
        <v>40</v>
      </c>
      <c r="J461" s="6" t="s">
        <v>97</v>
      </c>
      <c r="K461" s="6" t="s">
        <v>9</v>
      </c>
      <c r="L461" s="6" t="s">
        <v>13</v>
      </c>
      <c r="M461" s="31">
        <v>34</v>
      </c>
      <c r="N461" s="6" t="s">
        <v>10</v>
      </c>
      <c r="R461" s="11" t="s">
        <v>42</v>
      </c>
      <c r="X461" s="11" t="s">
        <v>42</v>
      </c>
      <c r="Y461" s="11" t="s">
        <v>42</v>
      </c>
      <c r="BE461" s="3" t="s">
        <v>32</v>
      </c>
      <c r="BF461" s="1" t="s">
        <v>155</v>
      </c>
    </row>
    <row r="462" spans="2:58" ht="25" customHeight="1" x14ac:dyDescent="0.2">
      <c r="B462" s="1">
        <v>458</v>
      </c>
      <c r="C462" s="32">
        <v>44325</v>
      </c>
      <c r="D462" s="1">
        <v>43</v>
      </c>
      <c r="E462" s="4">
        <v>12000</v>
      </c>
      <c r="F462" s="4">
        <v>15000</v>
      </c>
      <c r="G462" s="35">
        <f t="shared" si="7"/>
        <v>9.3926619287701367</v>
      </c>
      <c r="H462" s="2" t="s">
        <v>16</v>
      </c>
      <c r="I462" s="3">
        <v>50</v>
      </c>
      <c r="J462" s="6" t="s">
        <v>8</v>
      </c>
      <c r="K462" s="6" t="s">
        <v>9</v>
      </c>
      <c r="L462" s="6" t="s">
        <v>25</v>
      </c>
      <c r="M462" s="31">
        <v>37</v>
      </c>
      <c r="N462" s="6" t="s">
        <v>10</v>
      </c>
      <c r="P462" s="11"/>
      <c r="Q462" s="11"/>
      <c r="R462" s="11" t="s">
        <v>42</v>
      </c>
      <c r="X462" s="11" t="s">
        <v>42</v>
      </c>
      <c r="Y462" s="11" t="s">
        <v>42</v>
      </c>
      <c r="BE462" s="3" t="s">
        <v>36</v>
      </c>
      <c r="BF462" s="1" t="s">
        <v>156</v>
      </c>
    </row>
    <row r="463" spans="2:58" ht="25" customHeight="1" x14ac:dyDescent="0.2">
      <c r="B463" s="1">
        <v>459</v>
      </c>
      <c r="C463" s="32">
        <v>44325</v>
      </c>
      <c r="D463" s="1">
        <v>45</v>
      </c>
      <c r="E463" s="4">
        <v>1800</v>
      </c>
      <c r="F463" s="4">
        <v>2250</v>
      </c>
      <c r="G463" s="35">
        <f t="shared" si="7"/>
        <v>7.4955419438842563</v>
      </c>
      <c r="H463" s="2" t="s">
        <v>16</v>
      </c>
      <c r="I463" s="3">
        <v>50</v>
      </c>
      <c r="J463" s="6" t="s">
        <v>44</v>
      </c>
      <c r="K463" s="6" t="s">
        <v>9</v>
      </c>
      <c r="L463" s="6" t="s">
        <v>25</v>
      </c>
      <c r="M463" s="31">
        <v>35</v>
      </c>
      <c r="N463" s="6" t="s">
        <v>10</v>
      </c>
      <c r="P463" s="11" t="s">
        <v>42</v>
      </c>
      <c r="Q463" s="11"/>
      <c r="S463" s="11" t="s">
        <v>42</v>
      </c>
      <c r="BE463" s="3" t="s">
        <v>31</v>
      </c>
    </row>
    <row r="464" spans="2:58" ht="25" customHeight="1" x14ac:dyDescent="0.2">
      <c r="B464" s="1">
        <v>460</v>
      </c>
      <c r="C464" s="32">
        <v>44325</v>
      </c>
      <c r="D464" s="1">
        <v>46</v>
      </c>
      <c r="E464" s="4">
        <v>1900</v>
      </c>
      <c r="F464" s="4">
        <v>2375</v>
      </c>
      <c r="G464" s="35">
        <f t="shared" si="7"/>
        <v>7.5496091651545321</v>
      </c>
      <c r="H464" s="2" t="s">
        <v>16</v>
      </c>
      <c r="I464" s="3">
        <v>50</v>
      </c>
      <c r="J464" s="6" t="s">
        <v>44</v>
      </c>
      <c r="K464" s="6" t="s">
        <v>9</v>
      </c>
      <c r="L464" s="6" t="s">
        <v>25</v>
      </c>
      <c r="M464" s="31">
        <v>34</v>
      </c>
      <c r="N464" s="6" t="s">
        <v>10</v>
      </c>
      <c r="P464" s="11"/>
      <c r="Q464" s="11"/>
      <c r="S464" s="11" t="s">
        <v>42</v>
      </c>
      <c r="V464" s="11" t="s">
        <v>42</v>
      </c>
      <c r="BE464" s="3" t="s">
        <v>31</v>
      </c>
    </row>
    <row r="465" spans="2:58" ht="25" customHeight="1" x14ac:dyDescent="0.2">
      <c r="B465" s="1">
        <v>461</v>
      </c>
      <c r="C465" s="32">
        <v>44325</v>
      </c>
      <c r="D465" s="1">
        <v>47</v>
      </c>
      <c r="E465" s="4">
        <v>7500</v>
      </c>
      <c r="F465" s="4">
        <v>9375</v>
      </c>
      <c r="G465" s="35">
        <f t="shared" si="7"/>
        <v>8.9226582995244019</v>
      </c>
      <c r="H465" s="2" t="s">
        <v>16</v>
      </c>
      <c r="I465" s="3">
        <v>60</v>
      </c>
      <c r="J465" s="6" t="s">
        <v>64</v>
      </c>
      <c r="K465" s="6" t="s">
        <v>9</v>
      </c>
      <c r="L465" s="6" t="s">
        <v>135</v>
      </c>
      <c r="M465" s="31">
        <v>34.5</v>
      </c>
      <c r="N465" s="6" t="s">
        <v>10</v>
      </c>
      <c r="P465" s="11"/>
      <c r="Q465" s="11"/>
      <c r="S465" s="11" t="s">
        <v>42</v>
      </c>
      <c r="V465" s="11" t="s">
        <v>42</v>
      </c>
      <c r="AZ465" s="11" t="s">
        <v>42</v>
      </c>
      <c r="BE465" s="3" t="s">
        <v>32</v>
      </c>
    </row>
    <row r="466" spans="2:58" ht="25" customHeight="1" x14ac:dyDescent="0.2">
      <c r="B466" s="1">
        <v>462</v>
      </c>
      <c r="C466" s="32">
        <v>44325</v>
      </c>
      <c r="D466" s="1">
        <v>49</v>
      </c>
      <c r="E466" s="4">
        <v>13000</v>
      </c>
      <c r="F466" s="4">
        <v>16250</v>
      </c>
      <c r="G466" s="35">
        <f t="shared" si="7"/>
        <v>9.4727046364436731</v>
      </c>
      <c r="H466" s="2" t="s">
        <v>16</v>
      </c>
      <c r="I466" s="3">
        <v>70</v>
      </c>
      <c r="J466" s="6" t="s">
        <v>8</v>
      </c>
      <c r="K466" s="6" t="s">
        <v>9</v>
      </c>
      <c r="L466" s="6" t="s">
        <v>18</v>
      </c>
      <c r="M466" s="31">
        <v>44</v>
      </c>
      <c r="N466" s="6" t="s">
        <v>8</v>
      </c>
      <c r="S466" s="11" t="s">
        <v>42</v>
      </c>
      <c r="V466" s="11" t="s">
        <v>42</v>
      </c>
      <c r="AA466" s="11" t="s">
        <v>42</v>
      </c>
      <c r="AH466" s="11" t="s">
        <v>42</v>
      </c>
      <c r="BB466" s="11" t="s">
        <v>42</v>
      </c>
      <c r="BE466" s="3" t="s">
        <v>36</v>
      </c>
    </row>
    <row r="467" spans="2:58" ht="25" customHeight="1" x14ac:dyDescent="0.2">
      <c r="B467" s="1">
        <v>463</v>
      </c>
      <c r="C467" s="32">
        <v>44325</v>
      </c>
      <c r="D467" s="1">
        <v>50</v>
      </c>
      <c r="E467" s="4">
        <v>6500</v>
      </c>
      <c r="F467" s="4">
        <v>8125</v>
      </c>
      <c r="G467" s="35">
        <f t="shared" si="7"/>
        <v>8.7795574558837277</v>
      </c>
      <c r="H467" s="2" t="s">
        <v>16</v>
      </c>
      <c r="I467" s="3">
        <v>60</v>
      </c>
      <c r="J467" s="6" t="s">
        <v>8</v>
      </c>
      <c r="K467" s="6" t="s">
        <v>9</v>
      </c>
      <c r="L467" s="6" t="s">
        <v>13</v>
      </c>
      <c r="M467" s="31">
        <v>42</v>
      </c>
      <c r="N467" s="6" t="s">
        <v>10</v>
      </c>
      <c r="S467" s="11" t="s">
        <v>42</v>
      </c>
      <c r="V467" s="11" t="s">
        <v>42</v>
      </c>
      <c r="AA467" s="11" t="s">
        <v>42</v>
      </c>
      <c r="AH467" s="11" t="s">
        <v>42</v>
      </c>
      <c r="BE467" s="3" t="s">
        <v>31</v>
      </c>
    </row>
    <row r="468" spans="2:58" ht="25" customHeight="1" x14ac:dyDescent="0.2">
      <c r="B468" s="1">
        <v>464</v>
      </c>
      <c r="C468" s="32">
        <v>44325</v>
      </c>
      <c r="D468" s="1">
        <v>51</v>
      </c>
      <c r="E468" s="4">
        <v>5500</v>
      </c>
      <c r="F468" s="4">
        <v>6875</v>
      </c>
      <c r="G468" s="35">
        <f t="shared" si="7"/>
        <v>8.6125033712205621</v>
      </c>
      <c r="H468" s="2" t="s">
        <v>16</v>
      </c>
      <c r="I468" s="3">
        <v>70</v>
      </c>
      <c r="J468" s="6" t="s">
        <v>8</v>
      </c>
      <c r="K468" s="6" t="s">
        <v>9</v>
      </c>
      <c r="L468" s="6" t="s">
        <v>33</v>
      </c>
      <c r="M468" s="31">
        <v>43</v>
      </c>
      <c r="N468" s="6" t="s">
        <v>8</v>
      </c>
      <c r="R468" s="11" t="s">
        <v>42</v>
      </c>
      <c r="T468" s="11"/>
      <c r="U468" s="11" t="s">
        <v>42</v>
      </c>
      <c r="AC468" s="11" t="s">
        <v>42</v>
      </c>
      <c r="AH468" s="11" t="s">
        <v>42</v>
      </c>
      <c r="AI468" s="11" t="s">
        <v>42</v>
      </c>
      <c r="BE468" s="3" t="s">
        <v>31</v>
      </c>
      <c r="BF468" s="1" t="s">
        <v>158</v>
      </c>
    </row>
    <row r="469" spans="2:58" ht="25" customHeight="1" x14ac:dyDescent="0.2">
      <c r="B469" s="1">
        <v>465</v>
      </c>
      <c r="C469" s="32">
        <v>44325</v>
      </c>
      <c r="D469" s="1">
        <v>52</v>
      </c>
      <c r="E469" s="4">
        <v>2300</v>
      </c>
      <c r="F469" s="4">
        <v>2875</v>
      </c>
      <c r="G469" s="35">
        <f t="shared" si="7"/>
        <v>7.7406644019172415</v>
      </c>
      <c r="H469" s="2" t="s">
        <v>16</v>
      </c>
      <c r="I469" s="3">
        <v>70</v>
      </c>
      <c r="J469" s="6" t="s">
        <v>8</v>
      </c>
      <c r="K469" s="6" t="s">
        <v>9</v>
      </c>
      <c r="L469" s="6" t="s">
        <v>18</v>
      </c>
      <c r="M469" s="31">
        <v>38</v>
      </c>
      <c r="N469" s="6" t="s">
        <v>8</v>
      </c>
      <c r="R469" s="11"/>
      <c r="S469" s="11" t="s">
        <v>42</v>
      </c>
      <c r="T469" s="11"/>
      <c r="U469" s="11" t="s">
        <v>42</v>
      </c>
      <c r="V469" s="11" t="s">
        <v>42</v>
      </c>
      <c r="AI469" s="11" t="s">
        <v>42</v>
      </c>
      <c r="BE469" s="3" t="s">
        <v>31</v>
      </c>
    </row>
    <row r="470" spans="2:58" ht="25" customHeight="1" x14ac:dyDescent="0.2">
      <c r="B470" s="1">
        <v>466</v>
      </c>
      <c r="C470" s="32">
        <v>44325</v>
      </c>
      <c r="D470" s="1">
        <v>54</v>
      </c>
      <c r="E470" s="4">
        <v>4700</v>
      </c>
      <c r="F470" s="4">
        <v>5875</v>
      </c>
      <c r="G470" s="35">
        <f t="shared" si="7"/>
        <v>8.4553177876981493</v>
      </c>
      <c r="H470" s="2" t="s">
        <v>76</v>
      </c>
      <c r="I470" s="3">
        <v>60</v>
      </c>
      <c r="J470" s="6" t="s">
        <v>65</v>
      </c>
      <c r="K470" s="6" t="s">
        <v>9</v>
      </c>
      <c r="L470" s="6" t="s">
        <v>25</v>
      </c>
      <c r="M470" s="31">
        <v>34.5</v>
      </c>
      <c r="N470" s="6" t="s">
        <v>10</v>
      </c>
      <c r="R470" s="11" t="s">
        <v>42</v>
      </c>
      <c r="AI470" s="11" t="s">
        <v>42</v>
      </c>
      <c r="BE470" s="3" t="s">
        <v>31</v>
      </c>
    </row>
    <row r="471" spans="2:58" ht="25" customHeight="1" x14ac:dyDescent="0.2">
      <c r="B471" s="1">
        <v>467</v>
      </c>
      <c r="C471" s="32">
        <v>44325</v>
      </c>
      <c r="D471" s="1">
        <v>55</v>
      </c>
      <c r="E471" s="4">
        <v>4700</v>
      </c>
      <c r="F471" s="4">
        <v>5875</v>
      </c>
      <c r="G471" s="35">
        <f t="shared" si="7"/>
        <v>8.4553177876981493</v>
      </c>
      <c r="H471" s="2" t="s">
        <v>76</v>
      </c>
      <c r="I471" s="3">
        <v>60</v>
      </c>
      <c r="J471" s="6" t="s">
        <v>44</v>
      </c>
      <c r="K471" s="6" t="s">
        <v>9</v>
      </c>
      <c r="L471" s="6" t="s">
        <v>24</v>
      </c>
      <c r="M471" s="31">
        <v>37</v>
      </c>
      <c r="N471" s="6" t="s">
        <v>10</v>
      </c>
      <c r="S471" s="11" t="s">
        <v>42</v>
      </c>
      <c r="V471" s="11" t="s">
        <v>42</v>
      </c>
      <c r="AI471" s="11" t="s">
        <v>42</v>
      </c>
      <c r="BE471" s="3" t="s">
        <v>31</v>
      </c>
    </row>
    <row r="472" spans="2:58" ht="25" customHeight="1" x14ac:dyDescent="0.2">
      <c r="B472" s="1">
        <v>468</v>
      </c>
      <c r="C472" s="32">
        <v>44325</v>
      </c>
      <c r="D472" s="1">
        <v>56</v>
      </c>
      <c r="E472" s="4">
        <v>12000</v>
      </c>
      <c r="F472" s="4">
        <v>15000</v>
      </c>
      <c r="G472" s="35">
        <f t="shared" si="7"/>
        <v>9.3926619287701367</v>
      </c>
      <c r="H472" s="2" t="s">
        <v>76</v>
      </c>
      <c r="I472" s="3">
        <v>70</v>
      </c>
      <c r="J472" s="6" t="s">
        <v>8</v>
      </c>
      <c r="K472" s="6" t="s">
        <v>9</v>
      </c>
      <c r="L472" s="6" t="s">
        <v>107</v>
      </c>
      <c r="M472" s="31">
        <v>38</v>
      </c>
      <c r="N472" s="6" t="s">
        <v>10</v>
      </c>
      <c r="S472" s="11" t="s">
        <v>42</v>
      </c>
      <c r="V472" s="11" t="s">
        <v>42</v>
      </c>
      <c r="AI472" s="11" t="s">
        <v>42</v>
      </c>
      <c r="BE472" s="3" t="s">
        <v>32</v>
      </c>
    </row>
    <row r="473" spans="2:58" ht="25" customHeight="1" x14ac:dyDescent="0.2">
      <c r="B473" s="1">
        <v>469</v>
      </c>
      <c r="C473" s="32">
        <v>44325</v>
      </c>
      <c r="D473" s="1">
        <v>57</v>
      </c>
      <c r="E473" s="4">
        <v>3600</v>
      </c>
      <c r="F473" s="4">
        <v>4500</v>
      </c>
      <c r="G473" s="35">
        <f t="shared" si="7"/>
        <v>8.1886891244442008</v>
      </c>
      <c r="H473" s="2" t="s">
        <v>76</v>
      </c>
      <c r="I473" s="3">
        <v>70</v>
      </c>
      <c r="J473" s="6" t="s">
        <v>8</v>
      </c>
      <c r="K473" s="6" t="s">
        <v>9</v>
      </c>
      <c r="L473" s="6" t="s">
        <v>56</v>
      </c>
      <c r="M473" s="31">
        <v>38</v>
      </c>
      <c r="N473" s="6" t="s">
        <v>8</v>
      </c>
      <c r="S473" s="11" t="s">
        <v>42</v>
      </c>
      <c r="V473" s="11" t="s">
        <v>42</v>
      </c>
      <c r="AI473" s="11" t="s">
        <v>42</v>
      </c>
      <c r="BE473" s="3" t="s">
        <v>31</v>
      </c>
    </row>
    <row r="474" spans="2:58" ht="25" customHeight="1" x14ac:dyDescent="0.2">
      <c r="B474" s="1">
        <v>470</v>
      </c>
      <c r="C474" s="32">
        <v>44325</v>
      </c>
      <c r="D474" s="1">
        <v>58</v>
      </c>
      <c r="E474" s="4">
        <v>4500</v>
      </c>
      <c r="F474" s="4">
        <v>5625</v>
      </c>
      <c r="G474" s="35">
        <f t="shared" si="7"/>
        <v>8.4118326757584114</v>
      </c>
      <c r="H474" s="2" t="s">
        <v>75</v>
      </c>
      <c r="I474" s="3">
        <v>70</v>
      </c>
      <c r="J474" s="6" t="s">
        <v>8</v>
      </c>
      <c r="K474" s="6" t="s">
        <v>9</v>
      </c>
      <c r="L474" s="6" t="s">
        <v>25</v>
      </c>
      <c r="M474" s="31">
        <v>38</v>
      </c>
      <c r="N474" s="6" t="s">
        <v>8</v>
      </c>
      <c r="S474" s="11" t="s">
        <v>42</v>
      </c>
      <c r="X474" s="11" t="s">
        <v>42</v>
      </c>
      <c r="Y474" s="11" t="s">
        <v>42</v>
      </c>
      <c r="AI474" s="11" t="s">
        <v>42</v>
      </c>
      <c r="BE474" s="3" t="s">
        <v>32</v>
      </c>
    </row>
    <row r="475" spans="2:58" ht="25" customHeight="1" x14ac:dyDescent="0.2">
      <c r="B475" s="1">
        <v>471</v>
      </c>
      <c r="C475" s="32">
        <v>44325</v>
      </c>
      <c r="D475" s="1">
        <v>59</v>
      </c>
      <c r="E475" s="4">
        <v>3200</v>
      </c>
      <c r="F475" s="4">
        <v>4000</v>
      </c>
      <c r="G475" s="35">
        <f t="shared" si="7"/>
        <v>8.0709060887878188</v>
      </c>
      <c r="H475" s="2" t="s">
        <v>76</v>
      </c>
      <c r="I475" s="3">
        <v>70</v>
      </c>
      <c r="J475" s="6" t="s">
        <v>8</v>
      </c>
      <c r="K475" s="6" t="s">
        <v>9</v>
      </c>
      <c r="L475" s="6" t="s">
        <v>25</v>
      </c>
      <c r="M475" s="31">
        <v>38</v>
      </c>
      <c r="N475" s="6" t="s">
        <v>8</v>
      </c>
      <c r="S475" s="11" t="s">
        <v>42</v>
      </c>
      <c r="V475" s="11" t="s">
        <v>42</v>
      </c>
      <c r="AI475" s="11" t="s">
        <v>42</v>
      </c>
      <c r="BE475" s="3" t="s">
        <v>31</v>
      </c>
    </row>
    <row r="476" spans="2:58" ht="25" customHeight="1" x14ac:dyDescent="0.2">
      <c r="B476" s="1">
        <v>472</v>
      </c>
      <c r="C476" s="32">
        <v>44325</v>
      </c>
      <c r="D476" s="1">
        <v>60</v>
      </c>
      <c r="E476" s="4">
        <v>3600</v>
      </c>
      <c r="F476" s="4">
        <v>4500</v>
      </c>
      <c r="G476" s="35">
        <f t="shared" si="7"/>
        <v>8.1886891244442008</v>
      </c>
      <c r="H476" s="2" t="s">
        <v>76</v>
      </c>
      <c r="I476" s="3">
        <v>70</v>
      </c>
      <c r="J476" s="6" t="s">
        <v>8</v>
      </c>
      <c r="K476" s="6" t="s">
        <v>9</v>
      </c>
      <c r="L476" s="6" t="s">
        <v>18</v>
      </c>
      <c r="M476" s="31">
        <v>38</v>
      </c>
      <c r="N476" s="6" t="s">
        <v>8</v>
      </c>
      <c r="S476" s="11" t="s">
        <v>42</v>
      </c>
      <c r="V476" s="11" t="s">
        <v>42</v>
      </c>
      <c r="AI476" s="11" t="s">
        <v>42</v>
      </c>
      <c r="BE476" s="3" t="s">
        <v>31</v>
      </c>
    </row>
    <row r="477" spans="2:58" ht="25" customHeight="1" x14ac:dyDescent="0.2">
      <c r="B477" s="1">
        <v>473</v>
      </c>
      <c r="C477" s="32">
        <v>44325</v>
      </c>
      <c r="D477" s="1">
        <v>61</v>
      </c>
      <c r="E477" s="4">
        <v>3000</v>
      </c>
      <c r="F477" s="4">
        <v>3750</v>
      </c>
      <c r="G477" s="35">
        <f t="shared" si="7"/>
        <v>8.0063675676502459</v>
      </c>
      <c r="H477" s="2" t="s">
        <v>76</v>
      </c>
      <c r="I477" s="3">
        <v>70</v>
      </c>
      <c r="J477" s="6" t="s">
        <v>8</v>
      </c>
      <c r="K477" s="6" t="s">
        <v>9</v>
      </c>
      <c r="L477" s="6" t="s">
        <v>13</v>
      </c>
      <c r="M477" s="31">
        <v>44</v>
      </c>
      <c r="N477" s="6" t="s">
        <v>8</v>
      </c>
      <c r="R477" s="11"/>
      <c r="S477" s="3" t="s">
        <v>42</v>
      </c>
      <c r="V477" s="11" t="s">
        <v>42</v>
      </c>
      <c r="AA477" s="11" t="s">
        <v>42</v>
      </c>
      <c r="AH477" s="11" t="s">
        <v>42</v>
      </c>
      <c r="AI477" s="11" t="s">
        <v>42</v>
      </c>
      <c r="BE477" s="3" t="s">
        <v>31</v>
      </c>
      <c r="BF477" s="1" t="s">
        <v>177</v>
      </c>
    </row>
    <row r="478" spans="2:58" ht="25" customHeight="1" x14ac:dyDescent="0.2">
      <c r="B478" s="1">
        <v>474</v>
      </c>
      <c r="C478" s="32">
        <v>44325</v>
      </c>
      <c r="D478" s="1">
        <v>62</v>
      </c>
      <c r="E478" s="4">
        <v>3400</v>
      </c>
      <c r="F478" s="4">
        <v>4250</v>
      </c>
      <c r="G478" s="35">
        <f t="shared" si="7"/>
        <v>8.1315307106042525</v>
      </c>
      <c r="H478" s="2" t="s">
        <v>54</v>
      </c>
      <c r="I478" s="3">
        <v>40</v>
      </c>
      <c r="J478" s="6" t="s">
        <v>8</v>
      </c>
      <c r="K478" s="6" t="s">
        <v>9</v>
      </c>
      <c r="L478" s="6" t="s">
        <v>13</v>
      </c>
      <c r="M478" s="31">
        <v>36</v>
      </c>
      <c r="N478" s="6" t="s">
        <v>10</v>
      </c>
      <c r="R478" s="11" t="s">
        <v>42</v>
      </c>
      <c r="AI478" s="11" t="s">
        <v>42</v>
      </c>
      <c r="BE478" s="3" t="s">
        <v>32</v>
      </c>
    </row>
    <row r="479" spans="2:58" ht="25" customHeight="1" x14ac:dyDescent="0.2">
      <c r="B479" s="1">
        <v>475</v>
      </c>
      <c r="C479" s="32">
        <v>44325</v>
      </c>
      <c r="D479" s="1">
        <v>63</v>
      </c>
      <c r="E479" s="4">
        <v>18000</v>
      </c>
      <c r="F479" s="4">
        <v>22500</v>
      </c>
      <c r="G479" s="35">
        <f t="shared" si="7"/>
        <v>9.7981270368783022</v>
      </c>
      <c r="H479" s="2" t="s">
        <v>54</v>
      </c>
      <c r="I479" s="3">
        <v>70</v>
      </c>
      <c r="J479" s="6" t="s">
        <v>8</v>
      </c>
      <c r="K479" s="6" t="s">
        <v>9</v>
      </c>
      <c r="L479" s="6" t="s">
        <v>161</v>
      </c>
      <c r="M479" s="31">
        <v>42</v>
      </c>
      <c r="N479" s="6" t="s">
        <v>8</v>
      </c>
      <c r="S479" s="11" t="s">
        <v>42</v>
      </c>
      <c r="V479" s="11" t="s">
        <v>42</v>
      </c>
      <c r="AH479" s="11" t="s">
        <v>42</v>
      </c>
      <c r="AI479" s="11" t="s">
        <v>42</v>
      </c>
      <c r="BB479" s="11" t="s">
        <v>42</v>
      </c>
      <c r="BE479" s="3" t="s">
        <v>32</v>
      </c>
    </row>
    <row r="480" spans="2:58" ht="25" customHeight="1" x14ac:dyDescent="0.2">
      <c r="B480" s="1">
        <v>476</v>
      </c>
      <c r="C480" s="32">
        <v>44325</v>
      </c>
      <c r="D480" s="1">
        <v>64</v>
      </c>
      <c r="E480" s="4">
        <v>2600</v>
      </c>
      <c r="F480" s="4">
        <v>3250</v>
      </c>
      <c r="G480" s="35">
        <f t="shared" si="7"/>
        <v>7.8632667240095735</v>
      </c>
      <c r="H480" s="2" t="s">
        <v>76</v>
      </c>
      <c r="I480" s="3">
        <v>70</v>
      </c>
      <c r="J480" s="6" t="s">
        <v>8</v>
      </c>
      <c r="K480" s="6" t="s">
        <v>9</v>
      </c>
      <c r="L480" s="6" t="s">
        <v>13</v>
      </c>
      <c r="M480" s="31">
        <v>42</v>
      </c>
      <c r="N480" s="6" t="s">
        <v>8</v>
      </c>
      <c r="S480" s="11" t="s">
        <v>42</v>
      </c>
      <c r="V480" s="11" t="s">
        <v>42</v>
      </c>
      <c r="AA480" s="11" t="s">
        <v>42</v>
      </c>
      <c r="AH480" s="11" t="s">
        <v>42</v>
      </c>
      <c r="BE480" s="3" t="s">
        <v>31</v>
      </c>
    </row>
    <row r="481" spans="2:58" ht="25" customHeight="1" x14ac:dyDescent="0.2">
      <c r="B481" s="1">
        <v>477</v>
      </c>
      <c r="C481" s="32">
        <v>44325</v>
      </c>
      <c r="D481" s="1">
        <v>65</v>
      </c>
      <c r="E481" s="4">
        <v>2600</v>
      </c>
      <c r="F481" s="4">
        <v>3250</v>
      </c>
      <c r="G481" s="35">
        <f t="shared" si="7"/>
        <v>7.8632667240095735</v>
      </c>
      <c r="H481" s="2" t="s">
        <v>76</v>
      </c>
      <c r="I481" s="3">
        <v>70</v>
      </c>
      <c r="J481" s="6" t="s">
        <v>8</v>
      </c>
      <c r="K481" s="6" t="s">
        <v>9</v>
      </c>
      <c r="L481" s="6" t="s">
        <v>13</v>
      </c>
      <c r="M481" s="31">
        <v>42</v>
      </c>
      <c r="N481" s="6" t="s">
        <v>8</v>
      </c>
      <c r="S481" s="11" t="s">
        <v>42</v>
      </c>
      <c r="V481" s="11" t="s">
        <v>42</v>
      </c>
      <c r="AA481" s="11" t="s">
        <v>42</v>
      </c>
      <c r="AH481" s="11" t="s">
        <v>42</v>
      </c>
      <c r="BE481" s="3" t="s">
        <v>31</v>
      </c>
    </row>
    <row r="482" spans="2:58" ht="25" customHeight="1" x14ac:dyDescent="0.2">
      <c r="B482" s="1">
        <v>478</v>
      </c>
      <c r="C482" s="32">
        <v>44325</v>
      </c>
      <c r="D482" s="1">
        <v>66</v>
      </c>
      <c r="E482" s="4">
        <v>2400</v>
      </c>
      <c r="F482" s="4">
        <v>3000</v>
      </c>
      <c r="G482" s="35">
        <f t="shared" si="7"/>
        <v>7.7832240163360371</v>
      </c>
      <c r="H482" s="2" t="s">
        <v>76</v>
      </c>
      <c r="I482" s="3">
        <v>70</v>
      </c>
      <c r="J482" s="6" t="s">
        <v>8</v>
      </c>
      <c r="K482" s="6" t="s">
        <v>9</v>
      </c>
      <c r="L482" s="6" t="s">
        <v>13</v>
      </c>
      <c r="M482" s="31">
        <v>42</v>
      </c>
      <c r="N482" s="6" t="s">
        <v>10</v>
      </c>
      <c r="S482" s="11" t="s">
        <v>42</v>
      </c>
      <c r="V482" s="11" t="s">
        <v>42</v>
      </c>
      <c r="AA482" s="11" t="s">
        <v>42</v>
      </c>
      <c r="AH482" s="11" t="s">
        <v>42</v>
      </c>
      <c r="BE482" s="3" t="s">
        <v>31</v>
      </c>
    </row>
    <row r="483" spans="2:58" ht="25" customHeight="1" x14ac:dyDescent="0.2">
      <c r="B483" s="1">
        <v>479</v>
      </c>
      <c r="C483" s="32">
        <v>44325</v>
      </c>
      <c r="D483" s="1">
        <v>72</v>
      </c>
      <c r="E483" s="4">
        <v>4200</v>
      </c>
      <c r="F483" s="4">
        <v>5250</v>
      </c>
      <c r="G483" s="35">
        <f t="shared" si="7"/>
        <v>8.3428398042714598</v>
      </c>
      <c r="H483" s="2" t="s">
        <v>34</v>
      </c>
      <c r="I483" s="3">
        <v>70</v>
      </c>
      <c r="J483" s="6" t="s">
        <v>8</v>
      </c>
      <c r="K483" s="6" t="s">
        <v>9</v>
      </c>
      <c r="L483" s="6" t="s">
        <v>18</v>
      </c>
      <c r="M483" s="31">
        <v>40</v>
      </c>
      <c r="N483" s="6" t="s">
        <v>10</v>
      </c>
      <c r="S483" s="11" t="s">
        <v>42</v>
      </c>
      <c r="V483" s="11" t="s">
        <v>42</v>
      </c>
      <c r="AA483" s="11" t="s">
        <v>42</v>
      </c>
      <c r="AH483" s="11" t="s">
        <v>42</v>
      </c>
      <c r="BE483" s="3" t="s">
        <v>31</v>
      </c>
      <c r="BF483" s="1" t="s">
        <v>163</v>
      </c>
    </row>
    <row r="484" spans="2:58" ht="25" customHeight="1" x14ac:dyDescent="0.2">
      <c r="B484" s="1">
        <v>480</v>
      </c>
      <c r="C484" s="32">
        <v>44325</v>
      </c>
      <c r="D484" s="1">
        <v>73</v>
      </c>
      <c r="E484" s="4">
        <v>6800</v>
      </c>
      <c r="F484" s="4">
        <v>8500</v>
      </c>
      <c r="G484" s="35">
        <f t="shared" si="7"/>
        <v>8.8246778911641979</v>
      </c>
      <c r="H484" s="2" t="s">
        <v>57</v>
      </c>
      <c r="I484" s="3">
        <v>50</v>
      </c>
      <c r="J484" s="6" t="s">
        <v>65</v>
      </c>
      <c r="K484" s="6" t="s">
        <v>9</v>
      </c>
      <c r="L484" s="6" t="s">
        <v>25</v>
      </c>
      <c r="M484" s="31">
        <v>38</v>
      </c>
      <c r="N484" s="6" t="s">
        <v>10</v>
      </c>
      <c r="P484" s="11" t="s">
        <v>42</v>
      </c>
      <c r="Q484" s="11"/>
      <c r="R484" s="11" t="s">
        <v>42</v>
      </c>
      <c r="BE484" s="3" t="s">
        <v>32</v>
      </c>
    </row>
    <row r="485" spans="2:58" ht="25" customHeight="1" x14ac:dyDescent="0.2">
      <c r="B485" s="1">
        <v>481</v>
      </c>
      <c r="C485" s="32">
        <v>44325</v>
      </c>
      <c r="D485" s="1">
        <v>75</v>
      </c>
      <c r="E485" s="4">
        <v>25000</v>
      </c>
      <c r="F485" s="4">
        <v>31250</v>
      </c>
      <c r="G485" s="35">
        <f t="shared" si="7"/>
        <v>10.126631103850338</v>
      </c>
      <c r="H485" s="2" t="s">
        <v>57</v>
      </c>
      <c r="I485" s="3">
        <v>50</v>
      </c>
      <c r="J485" s="6" t="s">
        <v>44</v>
      </c>
      <c r="K485" s="6" t="s">
        <v>55</v>
      </c>
      <c r="L485" s="6" t="s">
        <v>25</v>
      </c>
      <c r="M485" s="31">
        <v>35.5</v>
      </c>
      <c r="N485" s="6" t="s">
        <v>44</v>
      </c>
      <c r="P485" s="11" t="s">
        <v>42</v>
      </c>
      <c r="Q485" s="11"/>
      <c r="S485" s="11" t="s">
        <v>42</v>
      </c>
      <c r="BE485" s="3" t="s">
        <v>32</v>
      </c>
    </row>
    <row r="486" spans="2:58" ht="25" customHeight="1" x14ac:dyDescent="0.2">
      <c r="B486" s="1">
        <v>482</v>
      </c>
      <c r="C486" s="32">
        <v>44325</v>
      </c>
      <c r="D486" s="1">
        <v>76</v>
      </c>
      <c r="E486" s="4">
        <v>5100</v>
      </c>
      <c r="F486" s="4">
        <v>6375</v>
      </c>
      <c r="G486" s="35">
        <f t="shared" si="7"/>
        <v>8.536995818712418</v>
      </c>
      <c r="H486" s="2" t="s">
        <v>57</v>
      </c>
      <c r="I486" s="3">
        <v>50</v>
      </c>
      <c r="J486" s="6" t="s">
        <v>65</v>
      </c>
      <c r="K486" s="6" t="s">
        <v>9</v>
      </c>
      <c r="L486" s="6" t="s">
        <v>24</v>
      </c>
      <c r="M486" s="31">
        <v>34</v>
      </c>
      <c r="N486" s="6" t="s">
        <v>10</v>
      </c>
      <c r="P486" s="11" t="s">
        <v>42</v>
      </c>
      <c r="Q486" s="11"/>
      <c r="R486" s="11" t="s">
        <v>42</v>
      </c>
      <c r="BE486" s="3" t="s">
        <v>32</v>
      </c>
    </row>
    <row r="487" spans="2:58" ht="25" customHeight="1" x14ac:dyDescent="0.2">
      <c r="B487" s="1">
        <v>483</v>
      </c>
      <c r="C487" s="32">
        <v>44325</v>
      </c>
      <c r="D487" s="1">
        <v>77</v>
      </c>
      <c r="E487" s="4">
        <v>6000</v>
      </c>
      <c r="F487" s="4">
        <v>7500</v>
      </c>
      <c r="G487" s="35">
        <f t="shared" si="7"/>
        <v>8.6995147482101913</v>
      </c>
      <c r="H487" s="2" t="s">
        <v>57</v>
      </c>
      <c r="I487" s="3">
        <v>50</v>
      </c>
      <c r="J487" s="6" t="s">
        <v>44</v>
      </c>
      <c r="K487" s="6" t="s">
        <v>9</v>
      </c>
      <c r="L487" s="6" t="s">
        <v>25</v>
      </c>
      <c r="M487" s="31">
        <v>36</v>
      </c>
      <c r="N487" s="6" t="s">
        <v>10</v>
      </c>
      <c r="P487" s="11" t="s">
        <v>42</v>
      </c>
      <c r="Q487" s="11"/>
      <c r="R487" s="11" t="s">
        <v>42</v>
      </c>
      <c r="BE487" s="3" t="s">
        <v>32</v>
      </c>
    </row>
    <row r="488" spans="2:58" ht="25" customHeight="1" x14ac:dyDescent="0.2">
      <c r="B488" s="1">
        <v>484</v>
      </c>
      <c r="C488" s="32">
        <v>44325</v>
      </c>
      <c r="D488" s="1">
        <v>78</v>
      </c>
      <c r="E488" s="4">
        <v>15000</v>
      </c>
      <c r="F488" s="4">
        <v>18750</v>
      </c>
      <c r="G488" s="35">
        <f t="shared" si="7"/>
        <v>9.6158054800843473</v>
      </c>
      <c r="H488" s="2" t="s">
        <v>57</v>
      </c>
      <c r="I488" s="3">
        <v>50</v>
      </c>
      <c r="J488" s="6" t="s">
        <v>65</v>
      </c>
      <c r="K488" s="6" t="s">
        <v>55</v>
      </c>
      <c r="L488" s="6" t="s">
        <v>25</v>
      </c>
      <c r="M488" s="31">
        <v>36</v>
      </c>
      <c r="N488" s="6" t="s">
        <v>10</v>
      </c>
      <c r="P488" s="11" t="s">
        <v>42</v>
      </c>
      <c r="Q488" s="11"/>
      <c r="R488" s="11" t="s">
        <v>42</v>
      </c>
      <c r="BE488" s="3" t="s">
        <v>32</v>
      </c>
    </row>
    <row r="489" spans="2:58" ht="25" customHeight="1" x14ac:dyDescent="0.2">
      <c r="B489" s="1">
        <v>485</v>
      </c>
      <c r="C489" s="32">
        <v>44325</v>
      </c>
      <c r="D489" s="1">
        <v>80</v>
      </c>
      <c r="E489" s="4">
        <v>15000</v>
      </c>
      <c r="F489" s="4">
        <v>18750</v>
      </c>
      <c r="G489" s="35">
        <f t="shared" si="7"/>
        <v>9.6158054800843473</v>
      </c>
      <c r="H489" s="2" t="s">
        <v>62</v>
      </c>
      <c r="I489" s="3">
        <v>20</v>
      </c>
      <c r="J489" s="6" t="s">
        <v>378</v>
      </c>
      <c r="K489" s="6" t="s">
        <v>124</v>
      </c>
      <c r="L489" s="6" t="s">
        <v>25</v>
      </c>
      <c r="M489" s="31">
        <v>24</v>
      </c>
      <c r="N489" s="6" t="s">
        <v>10</v>
      </c>
      <c r="P489" s="11" t="s">
        <v>42</v>
      </c>
      <c r="Q489" s="11"/>
      <c r="R489" s="11" t="s">
        <v>42</v>
      </c>
      <c r="BE489" s="3" t="s">
        <v>31</v>
      </c>
    </row>
    <row r="490" spans="2:58" ht="25" customHeight="1" x14ac:dyDescent="0.2">
      <c r="B490" s="1">
        <v>486</v>
      </c>
      <c r="C490" s="32">
        <v>44325</v>
      </c>
      <c r="D490" s="1">
        <v>82</v>
      </c>
      <c r="E490" s="4">
        <v>11000</v>
      </c>
      <c r="F490" s="4">
        <v>13750</v>
      </c>
      <c r="G490" s="35">
        <f t="shared" si="7"/>
        <v>9.3056505517805075</v>
      </c>
      <c r="H490" s="2" t="s">
        <v>62</v>
      </c>
      <c r="I490" s="3">
        <v>40</v>
      </c>
      <c r="J490" s="6" t="s">
        <v>44</v>
      </c>
      <c r="K490" s="6" t="s">
        <v>55</v>
      </c>
      <c r="L490" s="6" t="s">
        <v>25</v>
      </c>
      <c r="M490" s="31">
        <v>25</v>
      </c>
      <c r="N490" s="6" t="s">
        <v>10</v>
      </c>
      <c r="P490" s="11" t="s">
        <v>42</v>
      </c>
      <c r="Q490" s="11"/>
      <c r="R490" s="11" t="s">
        <v>42</v>
      </c>
      <c r="BE490" s="3" t="s">
        <v>31</v>
      </c>
    </row>
    <row r="491" spans="2:58" ht="25" customHeight="1" x14ac:dyDescent="0.2">
      <c r="B491" s="1">
        <v>487</v>
      </c>
      <c r="C491" s="32">
        <v>44325</v>
      </c>
      <c r="D491" s="1">
        <v>83</v>
      </c>
      <c r="E491" s="4">
        <v>11000</v>
      </c>
      <c r="F491" s="4">
        <v>13750</v>
      </c>
      <c r="G491" s="35">
        <f t="shared" si="7"/>
        <v>9.3056505517805075</v>
      </c>
      <c r="H491" s="2" t="s">
        <v>62</v>
      </c>
      <c r="I491" s="3">
        <v>50</v>
      </c>
      <c r="J491" s="6" t="s">
        <v>44</v>
      </c>
      <c r="K491" s="6" t="s">
        <v>55</v>
      </c>
      <c r="L491" s="6" t="s">
        <v>25</v>
      </c>
      <c r="M491" s="31">
        <v>22</v>
      </c>
      <c r="N491" s="6" t="s">
        <v>44</v>
      </c>
      <c r="P491" s="11" t="s">
        <v>42</v>
      </c>
      <c r="Q491" s="11"/>
      <c r="R491" s="11" t="s">
        <v>42</v>
      </c>
      <c r="BE491" s="3" t="s">
        <v>31</v>
      </c>
    </row>
    <row r="492" spans="2:58" ht="25" customHeight="1" x14ac:dyDescent="0.2">
      <c r="B492" s="1">
        <v>488</v>
      </c>
      <c r="C492" s="32">
        <v>44325</v>
      </c>
      <c r="D492" s="1">
        <v>86</v>
      </c>
      <c r="E492" s="4">
        <v>19000</v>
      </c>
      <c r="F492" s="4">
        <v>23750</v>
      </c>
      <c r="G492" s="35">
        <f t="shared" si="7"/>
        <v>9.8521942581485771</v>
      </c>
      <c r="H492" s="2" t="s">
        <v>62</v>
      </c>
      <c r="I492" s="3">
        <v>70</v>
      </c>
      <c r="J492" s="6" t="s">
        <v>44</v>
      </c>
      <c r="K492" s="6" t="s">
        <v>17</v>
      </c>
      <c r="L492" s="6" t="s">
        <v>25</v>
      </c>
      <c r="M492" s="31">
        <v>24</v>
      </c>
      <c r="N492" s="6" t="s">
        <v>10</v>
      </c>
      <c r="P492" s="11"/>
      <c r="Q492" s="11"/>
      <c r="R492" s="11" t="s">
        <v>42</v>
      </c>
      <c r="AE492" s="3" t="s">
        <v>42</v>
      </c>
      <c r="AR492" s="11" t="s">
        <v>42</v>
      </c>
      <c r="AT492" s="3" t="s">
        <v>319</v>
      </c>
      <c r="BE492" s="3" t="s">
        <v>31</v>
      </c>
    </row>
    <row r="493" spans="2:58" ht="25" customHeight="1" x14ac:dyDescent="0.2">
      <c r="B493" s="1">
        <v>489</v>
      </c>
      <c r="C493" s="32">
        <v>44325</v>
      </c>
      <c r="D493" s="1">
        <v>87</v>
      </c>
      <c r="E493" s="4">
        <v>8000</v>
      </c>
      <c r="F493" s="4">
        <v>10000</v>
      </c>
      <c r="G493" s="35">
        <f t="shared" si="7"/>
        <v>8.987196820661973</v>
      </c>
      <c r="H493" s="2" t="s">
        <v>62</v>
      </c>
      <c r="I493" s="3">
        <v>70</v>
      </c>
      <c r="J493" s="6" t="s">
        <v>44</v>
      </c>
      <c r="K493" s="6" t="s">
        <v>17</v>
      </c>
      <c r="L493" s="6" t="s">
        <v>25</v>
      </c>
      <c r="M493" s="31">
        <v>24</v>
      </c>
      <c r="N493" s="6" t="s">
        <v>10</v>
      </c>
      <c r="P493" s="11" t="s">
        <v>42</v>
      </c>
      <c r="Q493" s="11"/>
      <c r="R493" s="11" t="s">
        <v>42</v>
      </c>
      <c r="AR493" s="11" t="s">
        <v>42</v>
      </c>
      <c r="BE493" s="3" t="s">
        <v>31</v>
      </c>
      <c r="BF493" s="1" t="s">
        <v>401</v>
      </c>
    </row>
    <row r="494" spans="2:58" ht="25" customHeight="1" x14ac:dyDescent="0.2">
      <c r="B494" s="1">
        <v>490</v>
      </c>
      <c r="C494" s="32">
        <v>44325</v>
      </c>
      <c r="D494" s="1">
        <v>119</v>
      </c>
      <c r="E494" s="4">
        <v>2600</v>
      </c>
      <c r="F494" s="4">
        <v>3250</v>
      </c>
      <c r="G494" s="35">
        <f t="shared" si="7"/>
        <v>7.8632667240095735</v>
      </c>
      <c r="H494" s="2" t="s">
        <v>54</v>
      </c>
      <c r="I494" s="3">
        <v>50</v>
      </c>
      <c r="J494" s="6" t="s">
        <v>8</v>
      </c>
      <c r="K494" s="6" t="s">
        <v>9</v>
      </c>
      <c r="L494" s="6" t="s">
        <v>25</v>
      </c>
      <c r="M494" s="31">
        <v>37</v>
      </c>
      <c r="N494" s="6" t="s">
        <v>8</v>
      </c>
      <c r="R494" s="11" t="s">
        <v>42</v>
      </c>
      <c r="AI494" s="11" t="s">
        <v>42</v>
      </c>
      <c r="BE494" s="3" t="s">
        <v>31</v>
      </c>
    </row>
    <row r="495" spans="2:58" ht="25" customHeight="1" x14ac:dyDescent="0.2">
      <c r="B495" s="1">
        <v>491</v>
      </c>
      <c r="C495" s="32">
        <v>44325</v>
      </c>
      <c r="D495" s="1">
        <v>120</v>
      </c>
      <c r="E495" s="4">
        <v>3800</v>
      </c>
      <c r="F495" s="4">
        <v>4750</v>
      </c>
      <c r="G495" s="35">
        <f t="shared" si="7"/>
        <v>8.2427563457144775</v>
      </c>
      <c r="H495" s="2" t="s">
        <v>16</v>
      </c>
      <c r="I495" s="3">
        <v>60</v>
      </c>
      <c r="J495" s="6" t="s">
        <v>8</v>
      </c>
      <c r="K495" s="6" t="s">
        <v>9</v>
      </c>
      <c r="L495" s="6" t="s">
        <v>13</v>
      </c>
      <c r="M495" s="31">
        <v>35</v>
      </c>
      <c r="N495" s="6" t="s">
        <v>10</v>
      </c>
      <c r="R495" s="11" t="s">
        <v>42</v>
      </c>
      <c r="AI495" s="11" t="s">
        <v>42</v>
      </c>
      <c r="BE495" s="3" t="s">
        <v>31</v>
      </c>
      <c r="BF495" s="1" t="s">
        <v>165</v>
      </c>
    </row>
    <row r="496" spans="2:58" ht="25" customHeight="1" x14ac:dyDescent="0.2">
      <c r="B496" s="1">
        <v>492</v>
      </c>
      <c r="C496" s="32">
        <v>44325</v>
      </c>
      <c r="D496" s="1">
        <v>121</v>
      </c>
      <c r="E496" s="4">
        <v>2600</v>
      </c>
      <c r="F496" s="4">
        <v>3250</v>
      </c>
      <c r="G496" s="35">
        <f t="shared" si="7"/>
        <v>7.8632667240095735</v>
      </c>
      <c r="H496" s="2" t="s">
        <v>16</v>
      </c>
      <c r="I496" s="3">
        <v>50</v>
      </c>
      <c r="J496" s="6" t="s">
        <v>44</v>
      </c>
      <c r="K496" s="6" t="s">
        <v>9</v>
      </c>
      <c r="L496" s="6" t="s">
        <v>25</v>
      </c>
      <c r="M496" s="31">
        <v>34</v>
      </c>
      <c r="N496" s="6" t="s">
        <v>10</v>
      </c>
      <c r="S496" s="11" t="s">
        <v>42</v>
      </c>
      <c r="V496" s="11" t="s">
        <v>42</v>
      </c>
      <c r="BE496" s="3" t="s">
        <v>31</v>
      </c>
    </row>
    <row r="497" spans="2:58" ht="25" customHeight="1" x14ac:dyDescent="0.2">
      <c r="B497" s="1">
        <v>493</v>
      </c>
      <c r="C497" s="32">
        <v>44325</v>
      </c>
      <c r="D497" s="1">
        <v>122</v>
      </c>
      <c r="E497" s="4">
        <v>2400</v>
      </c>
      <c r="F497" s="4">
        <v>3000</v>
      </c>
      <c r="G497" s="35">
        <f t="shared" si="7"/>
        <v>7.7832240163360371</v>
      </c>
      <c r="H497" s="2" t="s">
        <v>16</v>
      </c>
      <c r="I497" s="3">
        <v>50</v>
      </c>
      <c r="J497" s="6" t="s">
        <v>8</v>
      </c>
      <c r="K497" s="6" t="s">
        <v>9</v>
      </c>
      <c r="L497" s="6" t="s">
        <v>25</v>
      </c>
      <c r="M497" s="31">
        <v>34</v>
      </c>
      <c r="N497" s="6" t="s">
        <v>10</v>
      </c>
      <c r="P497" s="11" t="s">
        <v>42</v>
      </c>
      <c r="Q497" s="11"/>
      <c r="S497" s="11" t="s">
        <v>42</v>
      </c>
      <c r="BE497" s="3" t="s">
        <v>31</v>
      </c>
    </row>
    <row r="498" spans="2:58" ht="25" customHeight="1" x14ac:dyDescent="0.2">
      <c r="B498" s="1">
        <v>494</v>
      </c>
      <c r="C498" s="32">
        <v>44325</v>
      </c>
      <c r="D498" s="1">
        <v>128</v>
      </c>
      <c r="E498" s="4">
        <v>50000</v>
      </c>
      <c r="F498" s="4">
        <v>62500</v>
      </c>
      <c r="G498" s="35">
        <f t="shared" si="7"/>
        <v>10.819778284410283</v>
      </c>
      <c r="H498" s="2" t="s">
        <v>16</v>
      </c>
      <c r="I498" s="3">
        <v>60</v>
      </c>
      <c r="J498" s="6" t="s">
        <v>8</v>
      </c>
      <c r="K498" s="6" t="s">
        <v>9</v>
      </c>
      <c r="L498" s="6" t="s">
        <v>13</v>
      </c>
      <c r="M498" s="31">
        <v>42</v>
      </c>
      <c r="N498" s="6" t="s">
        <v>10</v>
      </c>
      <c r="R498" s="11" t="s">
        <v>42</v>
      </c>
      <c r="AI498" s="11" t="s">
        <v>42</v>
      </c>
      <c r="BE498" s="3" t="s">
        <v>36</v>
      </c>
      <c r="BF498" s="1" t="s">
        <v>166</v>
      </c>
    </row>
    <row r="499" spans="2:58" ht="25" customHeight="1" x14ac:dyDescent="0.2">
      <c r="B499" s="1">
        <v>495</v>
      </c>
      <c r="C499" s="32">
        <v>44325</v>
      </c>
      <c r="D499" s="1">
        <v>129</v>
      </c>
      <c r="E499" s="4">
        <v>2200</v>
      </c>
      <c r="F499" s="4">
        <v>2750</v>
      </c>
      <c r="G499" s="35">
        <f t="shared" si="7"/>
        <v>7.696212639346407</v>
      </c>
      <c r="H499" s="2" t="s">
        <v>50</v>
      </c>
      <c r="I499" s="3">
        <v>60</v>
      </c>
      <c r="J499" s="6" t="s">
        <v>8</v>
      </c>
      <c r="K499" s="6" t="s">
        <v>9</v>
      </c>
      <c r="L499" s="6" t="s">
        <v>13</v>
      </c>
      <c r="M499" s="31">
        <v>40</v>
      </c>
      <c r="N499" s="6" t="s">
        <v>10</v>
      </c>
      <c r="R499" s="11" t="s">
        <v>42</v>
      </c>
      <c r="T499" s="11" t="s">
        <v>42</v>
      </c>
      <c r="AH499" s="11" t="s">
        <v>42</v>
      </c>
      <c r="AI499" s="11" t="s">
        <v>42</v>
      </c>
      <c r="BE499" s="3" t="s">
        <v>31</v>
      </c>
    </row>
    <row r="500" spans="2:58" ht="25" customHeight="1" x14ac:dyDescent="0.2">
      <c r="B500" s="1">
        <v>496</v>
      </c>
      <c r="C500" s="32">
        <v>44325</v>
      </c>
      <c r="D500" s="1">
        <v>130</v>
      </c>
      <c r="E500" s="4">
        <v>5000</v>
      </c>
      <c r="F500" s="4">
        <v>6250</v>
      </c>
      <c r="G500" s="35">
        <f t="shared" si="7"/>
        <v>8.5171931914162382</v>
      </c>
      <c r="H500" s="2" t="s">
        <v>50</v>
      </c>
      <c r="I500" s="3">
        <v>50</v>
      </c>
      <c r="J500" s="6" t="s">
        <v>8</v>
      </c>
      <c r="K500" s="6" t="s">
        <v>9</v>
      </c>
      <c r="L500" s="6" t="s">
        <v>13</v>
      </c>
      <c r="M500" s="31">
        <v>40</v>
      </c>
      <c r="N500" s="6" t="s">
        <v>10</v>
      </c>
      <c r="R500" s="11" t="s">
        <v>42</v>
      </c>
      <c r="AH500" s="11" t="s">
        <v>42</v>
      </c>
      <c r="AI500" s="11" t="s">
        <v>42</v>
      </c>
      <c r="AY500" s="3" t="s">
        <v>167</v>
      </c>
      <c r="BE500" s="3" t="s">
        <v>32</v>
      </c>
    </row>
    <row r="501" spans="2:58" ht="25" customHeight="1" x14ac:dyDescent="0.2">
      <c r="B501" s="1">
        <v>497</v>
      </c>
      <c r="C501" s="32">
        <v>44325</v>
      </c>
      <c r="D501" s="1">
        <v>134</v>
      </c>
      <c r="E501" s="4">
        <v>3200</v>
      </c>
      <c r="F501" s="4">
        <v>4000</v>
      </c>
      <c r="G501" s="35">
        <f t="shared" si="7"/>
        <v>8.0709060887878188</v>
      </c>
      <c r="H501" s="2" t="s">
        <v>45</v>
      </c>
      <c r="I501" s="3">
        <v>30</v>
      </c>
      <c r="J501" s="6" t="s">
        <v>8</v>
      </c>
      <c r="K501" s="6" t="s">
        <v>9</v>
      </c>
      <c r="L501" s="6" t="s">
        <v>13</v>
      </c>
      <c r="M501" s="31">
        <v>33</v>
      </c>
      <c r="N501" s="6" t="s">
        <v>8</v>
      </c>
      <c r="R501" s="11" t="s">
        <v>42</v>
      </c>
      <c r="AI501" s="11" t="s">
        <v>42</v>
      </c>
      <c r="BE501" s="3" t="s">
        <v>32</v>
      </c>
    </row>
    <row r="502" spans="2:58" ht="25" customHeight="1" x14ac:dyDescent="0.2">
      <c r="B502" s="1">
        <v>498</v>
      </c>
      <c r="C502" s="32">
        <v>44325</v>
      </c>
      <c r="D502" s="1">
        <v>139</v>
      </c>
      <c r="E502" s="4">
        <v>900</v>
      </c>
      <c r="F502" s="4">
        <v>1125</v>
      </c>
      <c r="G502" s="35">
        <f t="shared" si="7"/>
        <v>6.8023947633243109</v>
      </c>
      <c r="H502" s="2" t="s">
        <v>50</v>
      </c>
      <c r="I502" s="3">
        <v>50</v>
      </c>
      <c r="J502" s="6" t="s">
        <v>8</v>
      </c>
      <c r="K502" s="6" t="s">
        <v>9</v>
      </c>
      <c r="L502" s="6" t="s">
        <v>25</v>
      </c>
      <c r="M502" s="31">
        <v>34</v>
      </c>
      <c r="N502" s="6" t="s">
        <v>10</v>
      </c>
      <c r="R502" s="11" t="s">
        <v>42</v>
      </c>
      <c r="AI502" s="11" t="s">
        <v>42</v>
      </c>
      <c r="BE502" s="3" t="s">
        <v>31</v>
      </c>
    </row>
    <row r="503" spans="2:58" ht="25" customHeight="1" x14ac:dyDescent="0.2">
      <c r="B503" s="1">
        <v>499</v>
      </c>
      <c r="C503" s="32">
        <v>44325</v>
      </c>
      <c r="D503" s="1">
        <v>141</v>
      </c>
      <c r="E503" s="4">
        <v>7800</v>
      </c>
      <c r="F503" s="4">
        <v>9750</v>
      </c>
      <c r="G503" s="35">
        <f t="shared" si="7"/>
        <v>8.9618790126776826</v>
      </c>
      <c r="H503" s="2" t="s">
        <v>27</v>
      </c>
      <c r="I503" s="3">
        <v>50</v>
      </c>
      <c r="J503" s="6" t="s">
        <v>8</v>
      </c>
      <c r="K503" s="6" t="s">
        <v>9</v>
      </c>
      <c r="L503" s="6" t="s">
        <v>25</v>
      </c>
      <c r="M503" s="31">
        <v>37</v>
      </c>
      <c r="N503" s="6" t="s">
        <v>10</v>
      </c>
      <c r="R503" s="11" t="s">
        <v>42</v>
      </c>
      <c r="AI503" s="11" t="s">
        <v>42</v>
      </c>
      <c r="BE503" s="3" t="s">
        <v>36</v>
      </c>
    </row>
    <row r="504" spans="2:58" ht="25" customHeight="1" x14ac:dyDescent="0.2">
      <c r="B504" s="1">
        <v>500</v>
      </c>
      <c r="C504" s="32">
        <v>44325</v>
      </c>
      <c r="D504" s="1">
        <v>142</v>
      </c>
      <c r="E504" s="4">
        <v>7500</v>
      </c>
      <c r="F504" s="4">
        <v>9375</v>
      </c>
      <c r="G504" s="35">
        <f t="shared" si="7"/>
        <v>8.9226582995244019</v>
      </c>
      <c r="H504" s="2" t="s">
        <v>7</v>
      </c>
      <c r="I504" s="3">
        <v>30</v>
      </c>
      <c r="J504" s="6" t="s">
        <v>391</v>
      </c>
      <c r="K504" s="6" t="s">
        <v>17</v>
      </c>
      <c r="L504" s="6" t="s">
        <v>25</v>
      </c>
      <c r="M504" s="31">
        <v>22</v>
      </c>
      <c r="N504" s="6" t="s">
        <v>10</v>
      </c>
      <c r="P504" s="11" t="s">
        <v>42</v>
      </c>
      <c r="Q504" s="11"/>
      <c r="R504" s="11" t="s">
        <v>42</v>
      </c>
      <c r="BE504" s="3" t="s">
        <v>31</v>
      </c>
    </row>
    <row r="505" spans="2:58" ht="25" customHeight="1" x14ac:dyDescent="0.2">
      <c r="B505" s="1">
        <v>501</v>
      </c>
      <c r="C505" s="32">
        <v>44325</v>
      </c>
      <c r="D505" s="1">
        <v>146</v>
      </c>
      <c r="E505" s="4">
        <v>5500</v>
      </c>
      <c r="F505" s="4">
        <v>6875</v>
      </c>
      <c r="G505" s="35">
        <f t="shared" si="7"/>
        <v>8.6125033712205621</v>
      </c>
      <c r="H505" s="2" t="s">
        <v>7</v>
      </c>
      <c r="I505" s="3">
        <v>50</v>
      </c>
      <c r="J505" s="6" t="s">
        <v>8</v>
      </c>
      <c r="K505" s="6" t="s">
        <v>9</v>
      </c>
      <c r="L505" s="6" t="s">
        <v>135</v>
      </c>
      <c r="M505" s="31">
        <v>36</v>
      </c>
      <c r="N505" s="6" t="s">
        <v>10</v>
      </c>
      <c r="P505" s="11" t="s">
        <v>42</v>
      </c>
      <c r="Q505" s="11"/>
      <c r="S505" s="11" t="s">
        <v>42</v>
      </c>
      <c r="AZ505" s="11" t="s">
        <v>42</v>
      </c>
      <c r="BE505" s="3" t="s">
        <v>32</v>
      </c>
    </row>
    <row r="506" spans="2:58" ht="25" customHeight="1" x14ac:dyDescent="0.2">
      <c r="B506" s="1">
        <v>502</v>
      </c>
      <c r="C506" s="32">
        <v>44325</v>
      </c>
      <c r="D506" s="1">
        <v>147</v>
      </c>
      <c r="E506" s="4">
        <v>3800</v>
      </c>
      <c r="F506" s="4">
        <v>4750</v>
      </c>
      <c r="G506" s="35">
        <f t="shared" si="7"/>
        <v>8.2427563457144775</v>
      </c>
      <c r="H506" s="2" t="s">
        <v>7</v>
      </c>
      <c r="I506" s="3">
        <v>50</v>
      </c>
      <c r="J506" s="6" t="s">
        <v>44</v>
      </c>
      <c r="K506" s="6" t="s">
        <v>9</v>
      </c>
      <c r="L506" s="6" t="s">
        <v>25</v>
      </c>
      <c r="M506" s="31">
        <v>36</v>
      </c>
      <c r="N506" s="6" t="s">
        <v>10</v>
      </c>
      <c r="S506" s="11" t="s">
        <v>42</v>
      </c>
      <c r="V506" s="11" t="s">
        <v>42</v>
      </c>
      <c r="BE506" s="3" t="s">
        <v>31</v>
      </c>
    </row>
    <row r="507" spans="2:58" ht="25" customHeight="1" x14ac:dyDescent="0.2">
      <c r="B507" s="1">
        <v>503</v>
      </c>
      <c r="C507" s="32">
        <v>44325</v>
      </c>
      <c r="D507" s="1">
        <v>148</v>
      </c>
      <c r="E507" s="4">
        <v>42000</v>
      </c>
      <c r="F507" s="4">
        <v>52500</v>
      </c>
      <c r="G507" s="35">
        <f t="shared" si="7"/>
        <v>10.645424897265505</v>
      </c>
      <c r="H507" s="2" t="s">
        <v>7</v>
      </c>
      <c r="I507" s="3">
        <v>50</v>
      </c>
      <c r="J507" s="6" t="s">
        <v>8</v>
      </c>
      <c r="K507" s="6" t="s">
        <v>9</v>
      </c>
      <c r="L507" s="6" t="s">
        <v>25</v>
      </c>
      <c r="M507" s="31">
        <v>38</v>
      </c>
      <c r="N507" s="6" t="s">
        <v>8</v>
      </c>
      <c r="P507" s="11" t="s">
        <v>42</v>
      </c>
      <c r="Q507" s="11"/>
      <c r="R507" s="11" t="s">
        <v>42</v>
      </c>
      <c r="AX507" s="3" t="s">
        <v>168</v>
      </c>
      <c r="BE507" s="3" t="s">
        <v>36</v>
      </c>
      <c r="BF507" s="1" t="s">
        <v>397</v>
      </c>
    </row>
    <row r="508" spans="2:58" ht="25" customHeight="1" x14ac:dyDescent="0.2">
      <c r="B508" s="1">
        <v>504</v>
      </c>
      <c r="C508" s="32">
        <v>44325</v>
      </c>
      <c r="D508" s="1">
        <v>150</v>
      </c>
      <c r="E508" s="4">
        <v>4800</v>
      </c>
      <c r="F508" s="4">
        <v>6000</v>
      </c>
      <c r="G508" s="35">
        <f t="shared" si="7"/>
        <v>8.4763711968959825</v>
      </c>
      <c r="H508" s="2" t="s">
        <v>7</v>
      </c>
      <c r="I508" s="3">
        <v>70</v>
      </c>
      <c r="J508" s="6" t="s">
        <v>8</v>
      </c>
      <c r="K508" s="6" t="s">
        <v>9</v>
      </c>
      <c r="L508" s="6" t="s">
        <v>25</v>
      </c>
      <c r="M508" s="31">
        <v>36</v>
      </c>
      <c r="N508" s="6" t="s">
        <v>10</v>
      </c>
      <c r="S508" s="11" t="s">
        <v>42</v>
      </c>
      <c r="V508" s="11" t="s">
        <v>42</v>
      </c>
      <c r="AY508" s="3" t="s">
        <v>169</v>
      </c>
      <c r="BE508" s="3" t="s">
        <v>32</v>
      </c>
    </row>
    <row r="509" spans="2:58" ht="25" customHeight="1" x14ac:dyDescent="0.2">
      <c r="B509" s="1">
        <v>505</v>
      </c>
      <c r="C509" s="32">
        <v>44325</v>
      </c>
      <c r="D509" s="1">
        <v>151</v>
      </c>
      <c r="E509" s="4">
        <v>50000</v>
      </c>
      <c r="F509" s="4">
        <v>62500</v>
      </c>
      <c r="G509" s="35">
        <f t="shared" si="7"/>
        <v>10.819778284410283</v>
      </c>
      <c r="H509" s="2" t="s">
        <v>7</v>
      </c>
      <c r="I509" s="3">
        <v>70</v>
      </c>
      <c r="J509" s="6" t="s">
        <v>64</v>
      </c>
      <c r="K509" s="6" t="s">
        <v>9</v>
      </c>
      <c r="L509" s="6" t="s">
        <v>170</v>
      </c>
      <c r="M509" s="31">
        <v>36</v>
      </c>
      <c r="N509" s="6" t="s">
        <v>64</v>
      </c>
      <c r="S509" s="11" t="s">
        <v>42</v>
      </c>
      <c r="V509" s="11" t="s">
        <v>42</v>
      </c>
      <c r="BE509" s="3" t="s">
        <v>36</v>
      </c>
    </row>
    <row r="510" spans="2:58" ht="25" customHeight="1" x14ac:dyDescent="0.2">
      <c r="B510" s="1">
        <v>506</v>
      </c>
      <c r="C510" s="32">
        <v>44325</v>
      </c>
      <c r="D510" s="1">
        <v>152</v>
      </c>
      <c r="E510" s="4">
        <v>14000</v>
      </c>
      <c r="F510" s="4">
        <v>17500</v>
      </c>
      <c r="G510" s="35">
        <f t="shared" si="7"/>
        <v>9.5468126085973957</v>
      </c>
      <c r="H510" s="2" t="s">
        <v>7</v>
      </c>
      <c r="I510" s="3">
        <v>60</v>
      </c>
      <c r="J510" s="6" t="s">
        <v>44</v>
      </c>
      <c r="K510" s="6" t="s">
        <v>9</v>
      </c>
      <c r="L510" s="6" t="s">
        <v>18</v>
      </c>
      <c r="M510" s="31">
        <v>36</v>
      </c>
      <c r="N510" s="6" t="s">
        <v>44</v>
      </c>
      <c r="S510" s="11" t="s">
        <v>42</v>
      </c>
      <c r="W510" s="11" t="s">
        <v>42</v>
      </c>
      <c r="AU510" s="11" t="s">
        <v>42</v>
      </c>
      <c r="BE510" s="3" t="s">
        <v>31</v>
      </c>
      <c r="BF510" s="1" t="s">
        <v>171</v>
      </c>
    </row>
    <row r="511" spans="2:58" ht="25" customHeight="1" x14ac:dyDescent="0.2">
      <c r="B511" s="1">
        <v>507</v>
      </c>
      <c r="C511" s="32">
        <v>44325</v>
      </c>
      <c r="D511" s="1">
        <v>153</v>
      </c>
      <c r="E511" s="4">
        <v>5000</v>
      </c>
      <c r="F511" s="4">
        <v>6250</v>
      </c>
      <c r="G511" s="35">
        <f t="shared" si="7"/>
        <v>8.5171931914162382</v>
      </c>
      <c r="H511" s="2" t="s">
        <v>7</v>
      </c>
      <c r="I511" s="3">
        <v>50</v>
      </c>
      <c r="J511" s="6" t="s">
        <v>44</v>
      </c>
      <c r="K511" s="6" t="s">
        <v>9</v>
      </c>
      <c r="L511" s="6" t="s">
        <v>18</v>
      </c>
      <c r="M511" s="31">
        <v>36</v>
      </c>
      <c r="N511" s="6" t="s">
        <v>10</v>
      </c>
      <c r="S511" s="11" t="s">
        <v>42</v>
      </c>
      <c r="W511" s="11" t="s">
        <v>42</v>
      </c>
      <c r="BE511" s="3" t="s">
        <v>31</v>
      </c>
    </row>
    <row r="512" spans="2:58" ht="25" customHeight="1" x14ac:dyDescent="0.2">
      <c r="B512" s="1">
        <v>508</v>
      </c>
      <c r="C512" s="32">
        <v>44325</v>
      </c>
      <c r="D512" s="1">
        <v>154</v>
      </c>
      <c r="E512" s="4">
        <v>16000</v>
      </c>
      <c r="F512" s="4">
        <v>20000</v>
      </c>
      <c r="G512" s="35">
        <f t="shared" si="7"/>
        <v>9.6803440012219184</v>
      </c>
      <c r="H512" s="2" t="s">
        <v>7</v>
      </c>
      <c r="I512" s="3">
        <v>60</v>
      </c>
      <c r="J512" s="6" t="s">
        <v>64</v>
      </c>
      <c r="K512" s="6" t="s">
        <v>9</v>
      </c>
      <c r="L512" s="6" t="s">
        <v>25</v>
      </c>
      <c r="M512" s="31">
        <v>36</v>
      </c>
      <c r="N512" s="6" t="s">
        <v>10</v>
      </c>
      <c r="S512" s="11" t="s">
        <v>42</v>
      </c>
      <c r="W512" s="11" t="s">
        <v>42</v>
      </c>
      <c r="AU512" s="11" t="s">
        <v>42</v>
      </c>
      <c r="AV512" s="11" t="s">
        <v>42</v>
      </c>
      <c r="AW512" s="11"/>
      <c r="BE512" s="3" t="s">
        <v>36</v>
      </c>
    </row>
    <row r="513" spans="2:58" ht="25" customHeight="1" x14ac:dyDescent="0.2">
      <c r="B513" s="1">
        <v>509</v>
      </c>
      <c r="C513" s="32">
        <v>44325</v>
      </c>
      <c r="D513" s="1">
        <v>155</v>
      </c>
      <c r="E513" s="4">
        <v>75000</v>
      </c>
      <c r="F513" s="4">
        <v>93750</v>
      </c>
      <c r="G513" s="35">
        <f t="shared" si="7"/>
        <v>11.225243392518447</v>
      </c>
      <c r="H513" s="2" t="s">
        <v>7</v>
      </c>
      <c r="I513" s="3">
        <v>70</v>
      </c>
      <c r="J513" s="6" t="s">
        <v>8</v>
      </c>
      <c r="K513" s="6" t="s">
        <v>9</v>
      </c>
      <c r="L513" s="6" t="s">
        <v>25</v>
      </c>
      <c r="M513" s="31">
        <v>36</v>
      </c>
      <c r="N513" s="6" t="s">
        <v>10</v>
      </c>
      <c r="R513" s="11" t="s">
        <v>42</v>
      </c>
      <c r="AI513" s="11" t="s">
        <v>42</v>
      </c>
      <c r="BE513" s="3" t="s">
        <v>32</v>
      </c>
    </row>
    <row r="514" spans="2:58" ht="25" customHeight="1" x14ac:dyDescent="0.2">
      <c r="B514" s="1">
        <v>510</v>
      </c>
      <c r="C514" s="32">
        <v>44325</v>
      </c>
      <c r="D514" s="1">
        <v>156</v>
      </c>
      <c r="E514" s="4">
        <v>32000</v>
      </c>
      <c r="F514" s="4">
        <v>40000</v>
      </c>
      <c r="G514" s="35">
        <f t="shared" si="7"/>
        <v>10.373491181781864</v>
      </c>
      <c r="H514" s="2" t="s">
        <v>7</v>
      </c>
      <c r="I514" s="3">
        <v>50</v>
      </c>
      <c r="J514" s="6" t="s">
        <v>8</v>
      </c>
      <c r="K514" s="6" t="s">
        <v>9</v>
      </c>
      <c r="L514" s="6" t="s">
        <v>135</v>
      </c>
      <c r="M514" s="31">
        <v>36</v>
      </c>
      <c r="N514" s="6" t="s">
        <v>8</v>
      </c>
      <c r="R514" s="11" t="s">
        <v>42</v>
      </c>
      <c r="AI514" s="11" t="s">
        <v>42</v>
      </c>
      <c r="AZ514" s="11" t="s">
        <v>42</v>
      </c>
      <c r="BE514" s="3" t="s">
        <v>32</v>
      </c>
    </row>
    <row r="515" spans="2:58" ht="25" customHeight="1" x14ac:dyDescent="0.2">
      <c r="B515" s="1">
        <v>511</v>
      </c>
      <c r="C515" s="32">
        <v>44325</v>
      </c>
      <c r="D515" s="1">
        <v>157</v>
      </c>
      <c r="E515" s="4">
        <v>70000</v>
      </c>
      <c r="F515" s="4">
        <v>87500</v>
      </c>
      <c r="G515" s="35">
        <f t="shared" si="7"/>
        <v>11.156250521031495</v>
      </c>
      <c r="H515" s="2" t="s">
        <v>7</v>
      </c>
      <c r="I515" s="3">
        <v>80</v>
      </c>
      <c r="J515" s="6" t="s">
        <v>8</v>
      </c>
      <c r="K515" s="6" t="s">
        <v>9</v>
      </c>
      <c r="L515" s="6" t="s">
        <v>25</v>
      </c>
      <c r="M515" s="31">
        <v>37</v>
      </c>
      <c r="N515" s="6" t="s">
        <v>8</v>
      </c>
      <c r="R515" s="11" t="s">
        <v>42</v>
      </c>
      <c r="AI515" s="11" t="s">
        <v>42</v>
      </c>
      <c r="BE515" s="3" t="s">
        <v>32</v>
      </c>
    </row>
    <row r="516" spans="2:58" ht="25" customHeight="1" x14ac:dyDescent="0.2">
      <c r="B516" s="1">
        <v>512</v>
      </c>
      <c r="C516" s="32">
        <v>44325</v>
      </c>
      <c r="D516" s="1">
        <v>166</v>
      </c>
      <c r="E516" s="4">
        <v>12100</v>
      </c>
      <c r="F516" s="4">
        <v>15125</v>
      </c>
      <c r="G516" s="35">
        <f t="shared" si="7"/>
        <v>9.4009607315848331</v>
      </c>
      <c r="H516" s="2" t="s">
        <v>7</v>
      </c>
      <c r="I516" s="3">
        <v>80</v>
      </c>
      <c r="J516" s="6" t="s">
        <v>8</v>
      </c>
      <c r="K516" s="6" t="s">
        <v>9</v>
      </c>
      <c r="L516" s="6" t="s">
        <v>13</v>
      </c>
      <c r="M516" s="31">
        <v>40</v>
      </c>
      <c r="N516" s="6" t="s">
        <v>8</v>
      </c>
      <c r="S516" s="11" t="s">
        <v>42</v>
      </c>
      <c r="V516" s="11" t="s">
        <v>42</v>
      </c>
      <c r="AC516" s="11" t="s">
        <v>42</v>
      </c>
      <c r="AH516" s="11" t="s">
        <v>42</v>
      </c>
      <c r="BE516" s="3" t="s">
        <v>32</v>
      </c>
    </row>
    <row r="517" spans="2:58" ht="25" customHeight="1" x14ac:dyDescent="0.2">
      <c r="B517" s="1">
        <v>513</v>
      </c>
      <c r="C517" s="32">
        <v>44325</v>
      </c>
      <c r="D517" s="1">
        <v>167</v>
      </c>
      <c r="E517" s="4">
        <v>7300</v>
      </c>
      <c r="F517" s="4">
        <v>9125</v>
      </c>
      <c r="G517" s="35">
        <f t="shared" ref="G517:G580" si="8">LN(E517)</f>
        <v>8.8956296271364828</v>
      </c>
      <c r="H517" s="2" t="s">
        <v>70</v>
      </c>
      <c r="I517" s="3">
        <v>30</v>
      </c>
      <c r="J517" s="6" t="s">
        <v>44</v>
      </c>
      <c r="K517" s="6" t="s">
        <v>17</v>
      </c>
      <c r="L517" s="6" t="s">
        <v>24</v>
      </c>
      <c r="M517" s="31">
        <v>26</v>
      </c>
      <c r="N517" s="6" t="s">
        <v>10</v>
      </c>
      <c r="P517" s="11" t="s">
        <v>42</v>
      </c>
      <c r="Q517" s="11"/>
      <c r="R517" s="11" t="s">
        <v>42</v>
      </c>
      <c r="BE517" s="3" t="s">
        <v>31</v>
      </c>
    </row>
    <row r="518" spans="2:58" ht="25" customHeight="1" x14ac:dyDescent="0.2">
      <c r="B518" s="1">
        <v>514</v>
      </c>
      <c r="C518" s="32">
        <v>44325</v>
      </c>
      <c r="D518" s="1">
        <v>172</v>
      </c>
      <c r="E518" s="4">
        <v>11000</v>
      </c>
      <c r="F518" s="4">
        <v>13750</v>
      </c>
      <c r="G518" s="35">
        <f t="shared" si="8"/>
        <v>9.3056505517805075</v>
      </c>
      <c r="H518" s="2" t="s">
        <v>70</v>
      </c>
      <c r="I518" s="3">
        <v>30</v>
      </c>
      <c r="J518" s="6" t="s">
        <v>44</v>
      </c>
      <c r="K518" s="6" t="s">
        <v>17</v>
      </c>
      <c r="L518" s="6" t="s">
        <v>25</v>
      </c>
      <c r="M518" s="31">
        <v>27.5</v>
      </c>
      <c r="N518" s="6" t="s">
        <v>10</v>
      </c>
      <c r="P518" s="11" t="s">
        <v>42</v>
      </c>
      <c r="Q518" s="11"/>
      <c r="R518" s="11" t="s">
        <v>42</v>
      </c>
      <c r="BE518" s="3" t="s">
        <v>32</v>
      </c>
    </row>
    <row r="519" spans="2:58" ht="25" customHeight="1" x14ac:dyDescent="0.2">
      <c r="B519" s="1">
        <v>515</v>
      </c>
      <c r="C519" s="32">
        <v>44325</v>
      </c>
      <c r="D519" s="1">
        <v>173</v>
      </c>
      <c r="E519" s="4">
        <v>13000</v>
      </c>
      <c r="F519" s="4">
        <v>16250</v>
      </c>
      <c r="G519" s="35">
        <f t="shared" si="8"/>
        <v>9.4727046364436731</v>
      </c>
      <c r="H519" s="2" t="s">
        <v>70</v>
      </c>
      <c r="I519" s="3">
        <v>40</v>
      </c>
      <c r="J519" s="6" t="s">
        <v>44</v>
      </c>
      <c r="K519" s="6" t="s">
        <v>9</v>
      </c>
      <c r="L519" s="6" t="s">
        <v>25</v>
      </c>
      <c r="M519" s="31">
        <v>34</v>
      </c>
      <c r="N519" s="6" t="s">
        <v>10</v>
      </c>
      <c r="P519" s="11" t="s">
        <v>42</v>
      </c>
      <c r="Q519" s="11"/>
      <c r="R519" s="11" t="s">
        <v>42</v>
      </c>
      <c r="BE519" s="3" t="s">
        <v>31</v>
      </c>
    </row>
    <row r="520" spans="2:58" ht="25" customHeight="1" x14ac:dyDescent="0.2">
      <c r="B520" s="1">
        <v>516</v>
      </c>
      <c r="C520" s="32">
        <v>44325</v>
      </c>
      <c r="D520" s="1">
        <v>175</v>
      </c>
      <c r="E520" s="4">
        <v>15000</v>
      </c>
      <c r="F520" s="4">
        <v>18750</v>
      </c>
      <c r="G520" s="35">
        <f t="shared" si="8"/>
        <v>9.6158054800843473</v>
      </c>
      <c r="H520" s="2" t="s">
        <v>70</v>
      </c>
      <c r="I520" s="3">
        <v>50</v>
      </c>
      <c r="J520" s="6" t="s">
        <v>65</v>
      </c>
      <c r="K520" s="6" t="s">
        <v>55</v>
      </c>
      <c r="L520" s="6" t="s">
        <v>25</v>
      </c>
      <c r="M520" s="31">
        <v>30</v>
      </c>
      <c r="N520" s="6" t="s">
        <v>65</v>
      </c>
      <c r="P520" s="11" t="s">
        <v>42</v>
      </c>
      <c r="Q520" s="11"/>
      <c r="R520" s="11" t="s">
        <v>42</v>
      </c>
      <c r="BE520" s="3" t="s">
        <v>31</v>
      </c>
    </row>
    <row r="521" spans="2:58" ht="25" customHeight="1" x14ac:dyDescent="0.2">
      <c r="B521" s="1">
        <v>517</v>
      </c>
      <c r="C521" s="32">
        <v>44325</v>
      </c>
      <c r="D521" s="1">
        <v>176</v>
      </c>
      <c r="E521" s="4">
        <v>25000</v>
      </c>
      <c r="F521" s="4">
        <v>31250</v>
      </c>
      <c r="G521" s="35">
        <f t="shared" si="8"/>
        <v>10.126631103850338</v>
      </c>
      <c r="H521" s="2" t="s">
        <v>70</v>
      </c>
      <c r="I521" s="3">
        <v>30</v>
      </c>
      <c r="J521" s="6" t="s">
        <v>378</v>
      </c>
      <c r="K521" s="6" t="s">
        <v>17</v>
      </c>
      <c r="L521" s="6" t="s">
        <v>25</v>
      </c>
      <c r="M521" s="31">
        <v>25</v>
      </c>
      <c r="N521" s="6" t="s">
        <v>378</v>
      </c>
      <c r="P521" s="11" t="s">
        <v>42</v>
      </c>
      <c r="Q521" s="11"/>
      <c r="R521" s="11" t="s">
        <v>42</v>
      </c>
      <c r="BE521" s="3" t="s">
        <v>36</v>
      </c>
    </row>
    <row r="522" spans="2:58" ht="25" customHeight="1" x14ac:dyDescent="0.2">
      <c r="B522" s="1">
        <v>518</v>
      </c>
      <c r="C522" s="32">
        <v>44325</v>
      </c>
      <c r="D522" s="1">
        <v>212</v>
      </c>
      <c r="E522" s="4">
        <v>70000</v>
      </c>
      <c r="F522" s="4">
        <v>87500</v>
      </c>
      <c r="G522" s="35">
        <f t="shared" si="8"/>
        <v>11.156250521031495</v>
      </c>
      <c r="H522" s="2" t="s">
        <v>63</v>
      </c>
      <c r="I522" s="3">
        <v>70</v>
      </c>
      <c r="J522" s="6" t="s">
        <v>8</v>
      </c>
      <c r="K522" s="6" t="s">
        <v>9</v>
      </c>
      <c r="L522" s="6" t="s">
        <v>13</v>
      </c>
      <c r="M522" s="31">
        <v>40</v>
      </c>
      <c r="N522" s="6" t="s">
        <v>8</v>
      </c>
      <c r="S522" s="11" t="s">
        <v>42</v>
      </c>
      <c r="V522" s="11" t="s">
        <v>42</v>
      </c>
      <c r="BE522" s="3" t="s">
        <v>36</v>
      </c>
    </row>
    <row r="523" spans="2:58" ht="25" customHeight="1" x14ac:dyDescent="0.2">
      <c r="B523" s="1">
        <v>519</v>
      </c>
      <c r="C523" s="32">
        <v>44325</v>
      </c>
      <c r="D523" s="1">
        <v>219</v>
      </c>
      <c r="E523" s="4">
        <v>18000</v>
      </c>
      <c r="F523" s="4">
        <v>22500</v>
      </c>
      <c r="G523" s="35">
        <f t="shared" si="8"/>
        <v>9.7981270368783022</v>
      </c>
      <c r="H523" s="2" t="s">
        <v>63</v>
      </c>
      <c r="I523" s="3">
        <v>80</v>
      </c>
      <c r="J523" s="6" t="s">
        <v>8</v>
      </c>
      <c r="K523" s="6" t="s">
        <v>9</v>
      </c>
      <c r="L523" s="6" t="s">
        <v>13</v>
      </c>
      <c r="M523" s="31">
        <v>36</v>
      </c>
      <c r="N523" s="6" t="s">
        <v>8</v>
      </c>
      <c r="S523" s="11" t="s">
        <v>42</v>
      </c>
      <c r="V523" s="11" t="s">
        <v>42</v>
      </c>
      <c r="BE523" s="3" t="s">
        <v>32</v>
      </c>
    </row>
    <row r="524" spans="2:58" ht="25" customHeight="1" x14ac:dyDescent="0.2">
      <c r="B524" s="1">
        <v>520</v>
      </c>
      <c r="C524" s="32">
        <v>44325</v>
      </c>
      <c r="D524" s="1">
        <v>221</v>
      </c>
      <c r="E524" s="4">
        <v>22000</v>
      </c>
      <c r="F524" s="4">
        <v>27500</v>
      </c>
      <c r="G524" s="35">
        <f t="shared" si="8"/>
        <v>9.9987977323404529</v>
      </c>
      <c r="H524" s="2" t="s">
        <v>7</v>
      </c>
      <c r="I524" s="3">
        <v>70</v>
      </c>
      <c r="J524" s="6" t="s">
        <v>8</v>
      </c>
      <c r="K524" s="6" t="s">
        <v>9</v>
      </c>
      <c r="L524" s="6" t="s">
        <v>13</v>
      </c>
      <c r="M524" s="31">
        <v>40</v>
      </c>
      <c r="N524" s="6" t="s">
        <v>8</v>
      </c>
      <c r="S524" s="11" t="s">
        <v>42</v>
      </c>
      <c r="V524" s="11" t="s">
        <v>42</v>
      </c>
      <c r="AA524" s="11" t="s">
        <v>42</v>
      </c>
      <c r="AH524" s="11" t="s">
        <v>42</v>
      </c>
      <c r="BE524" s="3" t="s">
        <v>32</v>
      </c>
    </row>
    <row r="525" spans="2:58" ht="25" customHeight="1" x14ac:dyDescent="0.2">
      <c r="B525" s="1">
        <v>521</v>
      </c>
      <c r="C525" s="32">
        <v>44325</v>
      </c>
      <c r="D525" s="1">
        <v>222</v>
      </c>
      <c r="E525" s="4">
        <v>16000</v>
      </c>
      <c r="F525" s="4">
        <v>20000</v>
      </c>
      <c r="G525" s="35">
        <f t="shared" si="8"/>
        <v>9.6803440012219184</v>
      </c>
      <c r="H525" s="2" t="s">
        <v>7</v>
      </c>
      <c r="I525" s="3">
        <v>50</v>
      </c>
      <c r="J525" s="6" t="s">
        <v>8</v>
      </c>
      <c r="K525" s="6" t="s">
        <v>9</v>
      </c>
      <c r="L525" s="6" t="s">
        <v>13</v>
      </c>
      <c r="M525" s="31">
        <v>37</v>
      </c>
      <c r="N525" s="6" t="s">
        <v>8</v>
      </c>
      <c r="P525" s="11" t="s">
        <v>42</v>
      </c>
      <c r="Q525" s="11"/>
      <c r="S525" s="11" t="s">
        <v>42</v>
      </c>
      <c r="AA525" s="11" t="s">
        <v>42</v>
      </c>
      <c r="AH525" s="11" t="s">
        <v>42</v>
      </c>
      <c r="BE525" s="3" t="s">
        <v>32</v>
      </c>
    </row>
    <row r="526" spans="2:58" ht="25" customHeight="1" x14ac:dyDescent="0.2">
      <c r="B526" s="1">
        <v>522</v>
      </c>
      <c r="C526" s="32">
        <v>44325</v>
      </c>
      <c r="D526" s="1">
        <v>223</v>
      </c>
      <c r="E526" s="4">
        <v>44000</v>
      </c>
      <c r="F526" s="4">
        <v>55000</v>
      </c>
      <c r="G526" s="35">
        <f t="shared" si="8"/>
        <v>10.691944912900398</v>
      </c>
      <c r="H526" s="2" t="s">
        <v>7</v>
      </c>
      <c r="I526" s="3">
        <v>50</v>
      </c>
      <c r="J526" s="6" t="s">
        <v>8</v>
      </c>
      <c r="K526" s="6" t="s">
        <v>9</v>
      </c>
      <c r="L526" s="6" t="s">
        <v>13</v>
      </c>
      <c r="M526" s="31">
        <v>36</v>
      </c>
      <c r="N526" s="6" t="s">
        <v>10</v>
      </c>
      <c r="P526" s="11" t="s">
        <v>42</v>
      </c>
      <c r="Q526" s="11"/>
      <c r="S526" s="11" t="s">
        <v>42</v>
      </c>
      <c r="AA526" s="11" t="s">
        <v>42</v>
      </c>
      <c r="AH526" s="11" t="s">
        <v>42</v>
      </c>
      <c r="BE526" s="3" t="s">
        <v>36</v>
      </c>
      <c r="BF526" s="1" t="s">
        <v>172</v>
      </c>
    </row>
    <row r="527" spans="2:58" ht="25" customHeight="1" x14ac:dyDescent="0.2">
      <c r="B527" s="1">
        <v>523</v>
      </c>
      <c r="C527" s="32">
        <v>44325</v>
      </c>
      <c r="D527" s="1">
        <v>224</v>
      </c>
      <c r="E527" s="4">
        <v>100000</v>
      </c>
      <c r="F527" s="4">
        <v>143750</v>
      </c>
      <c r="G527" s="35">
        <f t="shared" si="8"/>
        <v>11.512925464970229</v>
      </c>
      <c r="H527" s="2" t="s">
        <v>7</v>
      </c>
      <c r="I527" s="3">
        <v>70</v>
      </c>
      <c r="J527" s="6" t="s">
        <v>44</v>
      </c>
      <c r="K527" s="6" t="s">
        <v>9</v>
      </c>
      <c r="L527" s="6" t="s">
        <v>359</v>
      </c>
      <c r="M527" s="31">
        <v>40</v>
      </c>
      <c r="N527" s="6" t="s">
        <v>44</v>
      </c>
      <c r="S527" s="11" t="s">
        <v>42</v>
      </c>
      <c r="V527" s="11" t="s">
        <v>42</v>
      </c>
      <c r="AA527" s="11" t="s">
        <v>42</v>
      </c>
      <c r="AH527" s="11" t="s">
        <v>42</v>
      </c>
      <c r="AZ527" s="11" t="s">
        <v>42</v>
      </c>
      <c r="BE527" s="3" t="s">
        <v>36</v>
      </c>
      <c r="BF527" s="1" t="s">
        <v>173</v>
      </c>
    </row>
    <row r="528" spans="2:58" ht="25" customHeight="1" x14ac:dyDescent="0.2">
      <c r="B528" s="1">
        <v>524</v>
      </c>
      <c r="C528" s="32">
        <v>44325</v>
      </c>
      <c r="D528" s="1">
        <v>225</v>
      </c>
      <c r="E528" s="4">
        <v>10000</v>
      </c>
      <c r="F528" s="4">
        <v>12500</v>
      </c>
      <c r="G528" s="35">
        <f t="shared" si="8"/>
        <v>9.2103403719761836</v>
      </c>
      <c r="H528" s="2" t="s">
        <v>7</v>
      </c>
      <c r="I528" s="3">
        <v>80</v>
      </c>
      <c r="J528" s="6" t="s">
        <v>8</v>
      </c>
      <c r="K528" s="6" t="s">
        <v>9</v>
      </c>
      <c r="L528" s="6" t="s">
        <v>13</v>
      </c>
      <c r="M528" s="31">
        <v>40</v>
      </c>
      <c r="N528" s="6" t="s">
        <v>8</v>
      </c>
      <c r="S528" s="11" t="s">
        <v>42</v>
      </c>
      <c r="V528" s="11" t="s">
        <v>42</v>
      </c>
      <c r="AA528" s="11" t="s">
        <v>42</v>
      </c>
      <c r="AH528" s="11" t="s">
        <v>42</v>
      </c>
      <c r="BE528" s="3" t="s">
        <v>32</v>
      </c>
    </row>
    <row r="529" spans="2:58" ht="25" customHeight="1" x14ac:dyDescent="0.2">
      <c r="B529" s="1">
        <v>525</v>
      </c>
      <c r="C529" s="32">
        <v>44325</v>
      </c>
      <c r="D529" s="1">
        <v>230</v>
      </c>
      <c r="E529" s="4">
        <v>100000</v>
      </c>
      <c r="F529" s="4">
        <v>125000</v>
      </c>
      <c r="G529" s="35">
        <f t="shared" si="8"/>
        <v>11.512925464970229</v>
      </c>
      <c r="H529" s="2" t="s">
        <v>7</v>
      </c>
      <c r="I529" s="3">
        <v>80</v>
      </c>
      <c r="J529" s="6" t="s">
        <v>8</v>
      </c>
      <c r="K529" s="6" t="s">
        <v>9</v>
      </c>
      <c r="L529" s="6" t="s">
        <v>25</v>
      </c>
      <c r="M529" s="31">
        <v>40</v>
      </c>
      <c r="N529" s="6" t="s">
        <v>8</v>
      </c>
      <c r="S529" s="11" t="s">
        <v>42</v>
      </c>
      <c r="AI529" s="11" t="s">
        <v>42</v>
      </c>
      <c r="BE529" s="3" t="s">
        <v>32</v>
      </c>
      <c r="BF529" s="1" t="s">
        <v>69</v>
      </c>
    </row>
    <row r="530" spans="2:58" ht="25" customHeight="1" x14ac:dyDescent="0.2">
      <c r="B530" s="1">
        <v>526</v>
      </c>
      <c r="C530" s="32">
        <v>44325</v>
      </c>
      <c r="D530" s="1">
        <v>231</v>
      </c>
      <c r="E530" s="4">
        <v>100000</v>
      </c>
      <c r="F530" s="4">
        <v>150000</v>
      </c>
      <c r="G530" s="35">
        <f t="shared" si="8"/>
        <v>11.512925464970229</v>
      </c>
      <c r="H530" s="2" t="s">
        <v>7</v>
      </c>
      <c r="I530" s="3">
        <v>30</v>
      </c>
      <c r="J530" s="6" t="s">
        <v>44</v>
      </c>
      <c r="K530" s="6" t="s">
        <v>9</v>
      </c>
      <c r="L530" s="6" t="s">
        <v>13</v>
      </c>
      <c r="M530" s="31">
        <v>35</v>
      </c>
      <c r="N530" s="6" t="s">
        <v>44</v>
      </c>
      <c r="R530" s="11" t="s">
        <v>42</v>
      </c>
      <c r="AI530" s="11" t="s">
        <v>42</v>
      </c>
      <c r="BE530" s="3" t="s">
        <v>36</v>
      </c>
    </row>
    <row r="531" spans="2:58" ht="25" customHeight="1" x14ac:dyDescent="0.2">
      <c r="B531" s="1">
        <v>527</v>
      </c>
      <c r="C531" s="32">
        <v>44325</v>
      </c>
      <c r="D531" s="1">
        <v>233</v>
      </c>
      <c r="E531" s="4">
        <v>40000</v>
      </c>
      <c r="F531" s="4">
        <v>50000</v>
      </c>
      <c r="G531" s="35">
        <f t="shared" si="8"/>
        <v>10.596634733096073</v>
      </c>
      <c r="H531" s="2" t="s">
        <v>7</v>
      </c>
      <c r="I531" s="3">
        <v>40</v>
      </c>
      <c r="J531" s="6" t="s">
        <v>108</v>
      </c>
      <c r="K531" s="6" t="s">
        <v>9</v>
      </c>
      <c r="L531" s="6" t="s">
        <v>25</v>
      </c>
      <c r="M531" s="31">
        <v>37</v>
      </c>
      <c r="N531" s="6" t="s">
        <v>108</v>
      </c>
      <c r="R531" s="11" t="s">
        <v>42</v>
      </c>
      <c r="AI531" s="11" t="s">
        <v>42</v>
      </c>
      <c r="BE531" s="3" t="s">
        <v>32</v>
      </c>
    </row>
    <row r="532" spans="2:58" ht="25" customHeight="1" x14ac:dyDescent="0.2">
      <c r="B532" s="1">
        <v>528</v>
      </c>
      <c r="C532" s="32">
        <v>44325</v>
      </c>
      <c r="D532" s="1">
        <v>234</v>
      </c>
      <c r="E532" s="4">
        <v>100000</v>
      </c>
      <c r="F532" s="4">
        <v>212500</v>
      </c>
      <c r="G532" s="35">
        <f t="shared" si="8"/>
        <v>11.512925464970229</v>
      </c>
      <c r="H532" s="2" t="s">
        <v>7</v>
      </c>
      <c r="I532" s="3">
        <v>70</v>
      </c>
      <c r="J532" s="6" t="s">
        <v>8</v>
      </c>
      <c r="K532" s="6" t="s">
        <v>9</v>
      </c>
      <c r="L532" s="6" t="s">
        <v>13</v>
      </c>
      <c r="M532" s="31">
        <v>36</v>
      </c>
      <c r="N532" s="6" t="s">
        <v>8</v>
      </c>
      <c r="R532" s="11" t="s">
        <v>42</v>
      </c>
      <c r="AI532" s="11" t="s">
        <v>42</v>
      </c>
      <c r="BE532" s="3" t="s">
        <v>36</v>
      </c>
      <c r="BF532" s="1" t="s">
        <v>174</v>
      </c>
    </row>
    <row r="533" spans="2:58" ht="25" customHeight="1" x14ac:dyDescent="0.2">
      <c r="B533" s="1">
        <v>529</v>
      </c>
      <c r="C533" s="32">
        <v>44325</v>
      </c>
      <c r="D533" s="1">
        <v>235</v>
      </c>
      <c r="E533" s="4">
        <v>4600</v>
      </c>
      <c r="F533" s="4">
        <v>5750</v>
      </c>
      <c r="G533" s="35">
        <f t="shared" si="8"/>
        <v>8.4338115824771869</v>
      </c>
      <c r="H533" s="2" t="s">
        <v>16</v>
      </c>
      <c r="I533" s="3">
        <v>80</v>
      </c>
      <c r="J533" s="6" t="s">
        <v>8</v>
      </c>
      <c r="K533" s="6" t="s">
        <v>9</v>
      </c>
      <c r="L533" s="6" t="s">
        <v>13</v>
      </c>
      <c r="M533" s="31">
        <v>42</v>
      </c>
      <c r="N533" s="6" t="s">
        <v>8</v>
      </c>
      <c r="R533" s="11" t="s">
        <v>42</v>
      </c>
      <c r="AI533" s="11" t="s">
        <v>42</v>
      </c>
      <c r="BE533" s="3" t="s">
        <v>31</v>
      </c>
    </row>
    <row r="534" spans="2:58" ht="25" customHeight="1" x14ac:dyDescent="0.2">
      <c r="B534" s="1">
        <v>530</v>
      </c>
      <c r="C534" s="32">
        <v>44325</v>
      </c>
      <c r="D534" s="1">
        <v>236</v>
      </c>
      <c r="E534" s="4">
        <v>7000</v>
      </c>
      <c r="F534" s="4">
        <v>8750</v>
      </c>
      <c r="G534" s="35">
        <f t="shared" si="8"/>
        <v>8.8536654280374503</v>
      </c>
      <c r="H534" s="2" t="s">
        <v>16</v>
      </c>
      <c r="I534" s="3">
        <v>60</v>
      </c>
      <c r="J534" s="6" t="s">
        <v>8</v>
      </c>
      <c r="K534" s="6" t="s">
        <v>9</v>
      </c>
      <c r="L534" s="6" t="s">
        <v>13</v>
      </c>
      <c r="M534" s="31">
        <v>42</v>
      </c>
      <c r="N534" s="6" t="s">
        <v>10</v>
      </c>
      <c r="R534" s="11" t="s">
        <v>42</v>
      </c>
      <c r="AI534" s="11" t="s">
        <v>42</v>
      </c>
      <c r="BE534" s="3" t="s">
        <v>31</v>
      </c>
    </row>
    <row r="535" spans="2:58" ht="25" customHeight="1" x14ac:dyDescent="0.2">
      <c r="B535" s="1">
        <v>531</v>
      </c>
      <c r="C535" s="32">
        <v>44325</v>
      </c>
      <c r="D535" s="1">
        <v>241</v>
      </c>
      <c r="E535" s="4">
        <v>5500</v>
      </c>
      <c r="F535" s="4">
        <v>6875</v>
      </c>
      <c r="G535" s="35">
        <f t="shared" si="8"/>
        <v>8.6125033712205621</v>
      </c>
      <c r="H535" s="2" t="s">
        <v>16</v>
      </c>
      <c r="I535" s="3">
        <v>60</v>
      </c>
      <c r="J535" s="6" t="s">
        <v>8</v>
      </c>
      <c r="K535" s="6" t="s">
        <v>9</v>
      </c>
      <c r="L535" s="6" t="s">
        <v>13</v>
      </c>
      <c r="M535" s="31">
        <v>42</v>
      </c>
      <c r="N535" s="6" t="s">
        <v>8</v>
      </c>
      <c r="R535" s="11" t="s">
        <v>42</v>
      </c>
      <c r="AI535" s="11" t="s">
        <v>42</v>
      </c>
      <c r="AJ535" s="11"/>
      <c r="BE535" s="3" t="s">
        <v>31</v>
      </c>
    </row>
    <row r="536" spans="2:58" ht="25" customHeight="1" x14ac:dyDescent="0.2">
      <c r="B536" s="1">
        <v>532</v>
      </c>
      <c r="C536" s="32">
        <v>44325</v>
      </c>
      <c r="D536" s="1">
        <v>243</v>
      </c>
      <c r="E536" s="4">
        <v>34000</v>
      </c>
      <c r="F536" s="4">
        <v>42500</v>
      </c>
      <c r="G536" s="35">
        <f t="shared" si="8"/>
        <v>10.434115803598299</v>
      </c>
      <c r="H536" s="2" t="s">
        <v>16</v>
      </c>
      <c r="I536" s="3">
        <v>70</v>
      </c>
      <c r="J536" s="6" t="s">
        <v>44</v>
      </c>
      <c r="K536" s="6" t="s">
        <v>9</v>
      </c>
      <c r="L536" s="6" t="s">
        <v>24</v>
      </c>
      <c r="M536" s="31">
        <v>42</v>
      </c>
      <c r="N536" s="6" t="s">
        <v>10</v>
      </c>
      <c r="R536" s="11" t="s">
        <v>42</v>
      </c>
      <c r="AI536" s="11" t="s">
        <v>42</v>
      </c>
      <c r="BE536" s="3" t="s">
        <v>36</v>
      </c>
    </row>
    <row r="537" spans="2:58" ht="25" customHeight="1" x14ac:dyDescent="0.2">
      <c r="B537" s="1">
        <v>533</v>
      </c>
      <c r="C537" s="32">
        <v>44325</v>
      </c>
      <c r="D537" s="1">
        <v>287</v>
      </c>
      <c r="E537" s="4">
        <v>12000</v>
      </c>
      <c r="F537" s="4">
        <v>15000</v>
      </c>
      <c r="G537" s="35">
        <f t="shared" si="8"/>
        <v>9.3926619287701367</v>
      </c>
      <c r="H537" s="2" t="s">
        <v>7</v>
      </c>
      <c r="I537" s="3">
        <v>60</v>
      </c>
      <c r="J537" s="6" t="s">
        <v>8</v>
      </c>
      <c r="K537" s="6" t="s">
        <v>9</v>
      </c>
      <c r="L537" s="6" t="s">
        <v>13</v>
      </c>
      <c r="M537" s="31">
        <v>38</v>
      </c>
      <c r="N537" s="6" t="s">
        <v>8</v>
      </c>
      <c r="R537" s="11"/>
      <c r="S537" s="11" t="s">
        <v>42</v>
      </c>
      <c r="V537" s="11" t="s">
        <v>42</v>
      </c>
      <c r="AC537" s="11" t="s">
        <v>42</v>
      </c>
      <c r="AH537" s="11" t="s">
        <v>42</v>
      </c>
      <c r="BE537" s="3" t="s">
        <v>31</v>
      </c>
    </row>
    <row r="538" spans="2:58" ht="25" customHeight="1" x14ac:dyDescent="0.2">
      <c r="B538" s="1">
        <v>534</v>
      </c>
      <c r="C538" s="32">
        <v>44325</v>
      </c>
      <c r="D538" s="1">
        <v>288</v>
      </c>
      <c r="E538" s="4">
        <v>15000</v>
      </c>
      <c r="F538" s="4">
        <v>18750</v>
      </c>
      <c r="G538" s="35">
        <f t="shared" si="8"/>
        <v>9.6158054800843473</v>
      </c>
      <c r="H538" s="2" t="s">
        <v>7</v>
      </c>
      <c r="I538" s="3">
        <v>80</v>
      </c>
      <c r="J538" s="6" t="s">
        <v>8</v>
      </c>
      <c r="K538" s="6" t="s">
        <v>9</v>
      </c>
      <c r="L538" s="6" t="s">
        <v>13</v>
      </c>
      <c r="M538" s="31">
        <v>40</v>
      </c>
      <c r="N538" s="6" t="s">
        <v>8</v>
      </c>
      <c r="S538" s="11" t="s">
        <v>42</v>
      </c>
      <c r="V538" s="11" t="s">
        <v>42</v>
      </c>
      <c r="AC538" s="11" t="s">
        <v>42</v>
      </c>
      <c r="AH538" s="11" t="s">
        <v>42</v>
      </c>
      <c r="BE538" s="3" t="s">
        <v>31</v>
      </c>
    </row>
    <row r="539" spans="2:58" ht="25" customHeight="1" x14ac:dyDescent="0.2">
      <c r="B539" s="1">
        <v>535</v>
      </c>
      <c r="C539" s="32">
        <v>44325</v>
      </c>
      <c r="D539" s="1">
        <v>289</v>
      </c>
      <c r="E539" s="4">
        <v>52000</v>
      </c>
      <c r="F539" s="4">
        <v>65000</v>
      </c>
      <c r="G539" s="35">
        <f t="shared" si="8"/>
        <v>10.858998997563564</v>
      </c>
      <c r="H539" s="2" t="s">
        <v>7</v>
      </c>
      <c r="I539" s="3">
        <v>60</v>
      </c>
      <c r="J539" s="6" t="s">
        <v>8</v>
      </c>
      <c r="K539" s="6" t="s">
        <v>9</v>
      </c>
      <c r="L539" s="6" t="s">
        <v>13</v>
      </c>
      <c r="M539" s="31">
        <v>38</v>
      </c>
      <c r="N539" s="6" t="s">
        <v>10</v>
      </c>
      <c r="P539" s="11" t="s">
        <v>42</v>
      </c>
      <c r="Q539" s="11"/>
      <c r="S539" s="11" t="s">
        <v>42</v>
      </c>
      <c r="AA539" s="11" t="s">
        <v>42</v>
      </c>
      <c r="AH539" s="11" t="s">
        <v>42</v>
      </c>
      <c r="BE539" s="3" t="s">
        <v>36</v>
      </c>
    </row>
    <row r="540" spans="2:58" ht="25" customHeight="1" x14ac:dyDescent="0.2">
      <c r="B540" s="1">
        <v>536</v>
      </c>
      <c r="C540" s="32">
        <v>44325</v>
      </c>
      <c r="D540" s="1">
        <v>290</v>
      </c>
      <c r="E540" s="4">
        <v>14000</v>
      </c>
      <c r="F540" s="4">
        <v>17500</v>
      </c>
      <c r="G540" s="35">
        <f t="shared" si="8"/>
        <v>9.5468126085973957</v>
      </c>
      <c r="H540" s="2" t="s">
        <v>7</v>
      </c>
      <c r="I540" s="3">
        <v>70</v>
      </c>
      <c r="J540" s="6" t="s">
        <v>8</v>
      </c>
      <c r="K540" s="6" t="s">
        <v>9</v>
      </c>
      <c r="L540" s="6" t="s">
        <v>13</v>
      </c>
      <c r="M540" s="31">
        <v>40</v>
      </c>
      <c r="N540" s="6" t="s">
        <v>8</v>
      </c>
      <c r="S540" s="11" t="s">
        <v>42</v>
      </c>
      <c r="V540" s="11" t="s">
        <v>42</v>
      </c>
      <c r="AA540" s="11" t="s">
        <v>42</v>
      </c>
      <c r="AH540" s="11" t="s">
        <v>42</v>
      </c>
      <c r="BE540" s="3" t="s">
        <v>32</v>
      </c>
    </row>
    <row r="541" spans="2:58" ht="25" customHeight="1" x14ac:dyDescent="0.2">
      <c r="B541" s="1">
        <v>537</v>
      </c>
      <c r="C541" s="32">
        <v>44325</v>
      </c>
      <c r="D541" s="1">
        <v>292</v>
      </c>
      <c r="E541" s="4">
        <v>100000</v>
      </c>
      <c r="F541" s="4">
        <v>225000</v>
      </c>
      <c r="G541" s="35">
        <f t="shared" si="8"/>
        <v>11.512925464970229</v>
      </c>
      <c r="H541" s="2" t="s">
        <v>7</v>
      </c>
      <c r="I541" s="3">
        <v>30</v>
      </c>
      <c r="J541" s="6" t="s">
        <v>8</v>
      </c>
      <c r="K541" s="6" t="s">
        <v>9</v>
      </c>
      <c r="L541" s="6" t="s">
        <v>25</v>
      </c>
      <c r="M541" s="31">
        <v>32</v>
      </c>
      <c r="N541" s="6" t="s">
        <v>8</v>
      </c>
      <c r="R541" s="11" t="s">
        <v>42</v>
      </c>
      <c r="AH541" s="11" t="s">
        <v>42</v>
      </c>
      <c r="AJ541" s="11" t="s">
        <v>42</v>
      </c>
      <c r="BE541" s="3" t="s">
        <v>36</v>
      </c>
      <c r="BF541" s="1" t="s">
        <v>360</v>
      </c>
    </row>
    <row r="542" spans="2:58" ht="25" customHeight="1" x14ac:dyDescent="0.2">
      <c r="B542" s="1">
        <v>538</v>
      </c>
      <c r="C542" s="32">
        <v>44325</v>
      </c>
      <c r="D542" s="1">
        <v>293</v>
      </c>
      <c r="E542" s="4">
        <v>100000</v>
      </c>
      <c r="F542" s="4">
        <v>865000</v>
      </c>
      <c r="G542" s="35">
        <f t="shared" si="8"/>
        <v>11.512925464970229</v>
      </c>
      <c r="H542" s="2" t="s">
        <v>7</v>
      </c>
      <c r="I542" s="3">
        <v>60</v>
      </c>
      <c r="J542" s="6" t="s">
        <v>8</v>
      </c>
      <c r="K542" s="6" t="s">
        <v>9</v>
      </c>
      <c r="L542" s="6" t="s">
        <v>25</v>
      </c>
      <c r="M542" s="31">
        <v>36</v>
      </c>
      <c r="N542" s="6" t="s">
        <v>8</v>
      </c>
      <c r="R542" s="11" t="s">
        <v>42</v>
      </c>
      <c r="AI542" s="11" t="s">
        <v>42</v>
      </c>
      <c r="AJ542" s="11"/>
      <c r="BE542" s="3" t="s">
        <v>36</v>
      </c>
      <c r="BF542" s="1" t="s">
        <v>175</v>
      </c>
    </row>
    <row r="543" spans="2:58" ht="25" customHeight="1" x14ac:dyDescent="0.2">
      <c r="B543" s="1">
        <v>539</v>
      </c>
      <c r="C543" s="32">
        <v>44325</v>
      </c>
      <c r="D543" s="1">
        <v>300</v>
      </c>
      <c r="E543" s="4">
        <v>19000</v>
      </c>
      <c r="F543" s="4">
        <v>23750</v>
      </c>
      <c r="G543" s="35">
        <f t="shared" si="8"/>
        <v>9.8521942581485771</v>
      </c>
      <c r="H543" s="2" t="s">
        <v>62</v>
      </c>
      <c r="I543" s="3">
        <v>40</v>
      </c>
      <c r="J543" s="6" t="s">
        <v>389</v>
      </c>
      <c r="K543" s="6" t="s">
        <v>278</v>
      </c>
      <c r="L543" s="6" t="s">
        <v>25</v>
      </c>
      <c r="M543" s="31">
        <v>23</v>
      </c>
      <c r="N543" s="6" t="s">
        <v>10</v>
      </c>
      <c r="P543" s="11" t="s">
        <v>42</v>
      </c>
      <c r="Q543" s="11"/>
      <c r="R543" s="11" t="s">
        <v>42</v>
      </c>
      <c r="BE543" s="3" t="s">
        <v>31</v>
      </c>
    </row>
    <row r="544" spans="2:58" ht="25" customHeight="1" x14ac:dyDescent="0.2">
      <c r="B544" s="1">
        <v>540</v>
      </c>
      <c r="C544" s="32">
        <v>44325</v>
      </c>
      <c r="D544" s="1">
        <v>301</v>
      </c>
      <c r="E544" s="4">
        <v>6500</v>
      </c>
      <c r="F544" s="4">
        <v>8125</v>
      </c>
      <c r="G544" s="35">
        <f t="shared" si="8"/>
        <v>8.7795574558837277</v>
      </c>
      <c r="H544" s="2" t="s">
        <v>62</v>
      </c>
      <c r="I544" s="3">
        <v>40</v>
      </c>
      <c r="J544" s="6" t="s">
        <v>44</v>
      </c>
      <c r="K544" s="6" t="s">
        <v>17</v>
      </c>
      <c r="L544" s="6" t="s">
        <v>25</v>
      </c>
      <c r="M544" s="31">
        <v>25</v>
      </c>
      <c r="N544" s="6" t="s">
        <v>10</v>
      </c>
      <c r="P544" s="11" t="s">
        <v>42</v>
      </c>
      <c r="Q544" s="11"/>
      <c r="R544" s="11" t="s">
        <v>42</v>
      </c>
      <c r="BE544" s="3" t="s">
        <v>31</v>
      </c>
    </row>
    <row r="545" spans="2:58" ht="25" customHeight="1" x14ac:dyDescent="0.2">
      <c r="B545" s="1">
        <v>541</v>
      </c>
      <c r="C545" s="32">
        <v>44325</v>
      </c>
      <c r="D545" s="1">
        <v>305</v>
      </c>
      <c r="E545" s="4">
        <v>7500</v>
      </c>
      <c r="F545" s="4">
        <v>9375</v>
      </c>
      <c r="G545" s="35">
        <f t="shared" si="8"/>
        <v>8.9226582995244019</v>
      </c>
      <c r="H545" s="2" t="s">
        <v>75</v>
      </c>
      <c r="I545" s="3">
        <v>70</v>
      </c>
      <c r="J545" s="6" t="s">
        <v>8</v>
      </c>
      <c r="K545" s="6" t="s">
        <v>9</v>
      </c>
      <c r="L545" s="6" t="s">
        <v>13</v>
      </c>
      <c r="M545" s="31">
        <v>41</v>
      </c>
      <c r="N545" s="6" t="s">
        <v>10</v>
      </c>
      <c r="R545" s="11" t="s">
        <v>42</v>
      </c>
      <c r="S545" s="11"/>
      <c r="AA545" s="11" t="s">
        <v>42</v>
      </c>
      <c r="AH545" s="11" t="s">
        <v>42</v>
      </c>
      <c r="AI545" s="11" t="s">
        <v>42</v>
      </c>
      <c r="BE545" s="3" t="s">
        <v>31</v>
      </c>
      <c r="BF545" s="1" t="s">
        <v>176</v>
      </c>
    </row>
    <row r="546" spans="2:58" ht="25" customHeight="1" x14ac:dyDescent="0.2">
      <c r="B546" s="1">
        <v>542</v>
      </c>
      <c r="C546" s="32">
        <v>44325</v>
      </c>
      <c r="D546" s="1">
        <v>308</v>
      </c>
      <c r="E546" s="4">
        <v>2400</v>
      </c>
      <c r="F546" s="4">
        <v>3000</v>
      </c>
      <c r="G546" s="35">
        <f t="shared" si="8"/>
        <v>7.7832240163360371</v>
      </c>
      <c r="H546" s="2" t="s">
        <v>54</v>
      </c>
      <c r="I546" s="3">
        <v>70</v>
      </c>
      <c r="J546" s="6" t="s">
        <v>8</v>
      </c>
      <c r="K546" s="6" t="s">
        <v>9</v>
      </c>
      <c r="L546" s="6" t="s">
        <v>25</v>
      </c>
      <c r="M546" s="31">
        <v>39</v>
      </c>
      <c r="N546" s="6" t="s">
        <v>10</v>
      </c>
      <c r="S546" s="11" t="s">
        <v>42</v>
      </c>
      <c r="V546" s="11" t="s">
        <v>42</v>
      </c>
      <c r="AI546" s="11" t="s">
        <v>42</v>
      </c>
      <c r="BE546" s="3" t="s">
        <v>31</v>
      </c>
    </row>
    <row r="547" spans="2:58" ht="25" customHeight="1" x14ac:dyDescent="0.2">
      <c r="B547" s="1">
        <v>543</v>
      </c>
      <c r="C547" s="32">
        <v>44325</v>
      </c>
      <c r="D547" s="1">
        <v>309</v>
      </c>
      <c r="E547" s="4">
        <v>21000</v>
      </c>
      <c r="F547" s="4">
        <v>26250</v>
      </c>
      <c r="G547" s="35">
        <f t="shared" si="8"/>
        <v>9.9522777167055594</v>
      </c>
      <c r="H547" s="2" t="s">
        <v>16</v>
      </c>
      <c r="I547" s="3">
        <v>60</v>
      </c>
      <c r="J547" s="6" t="s">
        <v>8</v>
      </c>
      <c r="K547" s="6" t="s">
        <v>9</v>
      </c>
      <c r="L547" s="6" t="s">
        <v>37</v>
      </c>
      <c r="M547" s="31">
        <v>40</v>
      </c>
      <c r="N547" s="6" t="s">
        <v>10</v>
      </c>
      <c r="R547" s="11" t="s">
        <v>42</v>
      </c>
      <c r="AI547" s="11" t="s">
        <v>42</v>
      </c>
      <c r="AZ547" s="11" t="s">
        <v>42</v>
      </c>
      <c r="BE547" s="3" t="s">
        <v>36</v>
      </c>
    </row>
    <row r="548" spans="2:58" ht="25" customHeight="1" x14ac:dyDescent="0.2">
      <c r="B548" s="1">
        <v>544</v>
      </c>
      <c r="C548" s="32">
        <v>44325</v>
      </c>
      <c r="D548" s="1">
        <v>315</v>
      </c>
      <c r="E548" s="4">
        <v>19000</v>
      </c>
      <c r="F548" s="4">
        <v>23750</v>
      </c>
      <c r="G548" s="35">
        <f t="shared" si="8"/>
        <v>9.8521942581485771</v>
      </c>
      <c r="H548" s="2" t="s">
        <v>54</v>
      </c>
      <c r="I548" s="3">
        <v>60</v>
      </c>
      <c r="J548" s="6" t="s">
        <v>8</v>
      </c>
      <c r="K548" s="6" t="s">
        <v>9</v>
      </c>
      <c r="L548" s="6" t="s">
        <v>13</v>
      </c>
      <c r="M548" s="31">
        <v>38</v>
      </c>
      <c r="N548" s="6" t="s">
        <v>10</v>
      </c>
      <c r="R548" s="11" t="s">
        <v>42</v>
      </c>
      <c r="AH548" s="11" t="s">
        <v>42</v>
      </c>
      <c r="AI548" s="11" t="s">
        <v>42</v>
      </c>
      <c r="BE548" s="3" t="s">
        <v>32</v>
      </c>
      <c r="BF548" s="1" t="s">
        <v>178</v>
      </c>
    </row>
    <row r="549" spans="2:58" ht="25" customHeight="1" x14ac:dyDescent="0.2">
      <c r="B549" s="1">
        <v>545</v>
      </c>
      <c r="C549" s="32">
        <v>44325</v>
      </c>
      <c r="D549" s="1">
        <v>316</v>
      </c>
      <c r="E549" s="4">
        <v>20000</v>
      </c>
      <c r="F549" s="4">
        <v>25000</v>
      </c>
      <c r="G549" s="35">
        <f t="shared" si="8"/>
        <v>9.9034875525361272</v>
      </c>
      <c r="H549" s="2" t="s">
        <v>54</v>
      </c>
      <c r="I549" s="3">
        <v>60</v>
      </c>
      <c r="J549" s="6" t="s">
        <v>8</v>
      </c>
      <c r="K549" s="6" t="s">
        <v>9</v>
      </c>
      <c r="L549" s="6" t="s">
        <v>25</v>
      </c>
      <c r="M549" s="31">
        <v>40</v>
      </c>
      <c r="N549" s="6" t="s">
        <v>10</v>
      </c>
      <c r="R549" s="11" t="s">
        <v>42</v>
      </c>
      <c r="AH549" s="11" t="s">
        <v>42</v>
      </c>
      <c r="AI549" s="11" t="s">
        <v>42</v>
      </c>
      <c r="BB549" s="11" t="s">
        <v>42</v>
      </c>
      <c r="BE549" s="3" t="s">
        <v>32</v>
      </c>
    </row>
    <row r="550" spans="2:58" ht="25" customHeight="1" x14ac:dyDescent="0.2">
      <c r="B550" s="1">
        <v>546</v>
      </c>
      <c r="C550" s="32">
        <v>44325</v>
      </c>
      <c r="D550" s="1">
        <v>317</v>
      </c>
      <c r="E550" s="4">
        <v>1900</v>
      </c>
      <c r="F550" s="4">
        <v>2375</v>
      </c>
      <c r="G550" s="35">
        <f t="shared" si="8"/>
        <v>7.5496091651545321</v>
      </c>
      <c r="H550" s="2" t="s">
        <v>54</v>
      </c>
      <c r="I550" s="3">
        <v>70</v>
      </c>
      <c r="J550" s="6" t="s">
        <v>8</v>
      </c>
      <c r="K550" s="6" t="s">
        <v>9</v>
      </c>
      <c r="L550" s="6" t="s">
        <v>18</v>
      </c>
      <c r="M550" s="31">
        <v>38.5</v>
      </c>
      <c r="N550" s="6" t="s">
        <v>8</v>
      </c>
      <c r="S550" s="11" t="s">
        <v>42</v>
      </c>
      <c r="V550" s="11" t="s">
        <v>42</v>
      </c>
      <c r="AI550" s="11" t="s">
        <v>42</v>
      </c>
      <c r="BE550" s="3" t="s">
        <v>31</v>
      </c>
    </row>
    <row r="551" spans="2:58" ht="25" customHeight="1" x14ac:dyDescent="0.2">
      <c r="B551" s="1">
        <v>547</v>
      </c>
      <c r="C551" s="32">
        <v>44325</v>
      </c>
      <c r="D551" s="1">
        <v>318</v>
      </c>
      <c r="E551" s="4">
        <v>4800</v>
      </c>
      <c r="F551" s="4">
        <v>6000</v>
      </c>
      <c r="G551" s="35">
        <f t="shared" si="8"/>
        <v>8.4763711968959825</v>
      </c>
      <c r="H551" s="2" t="s">
        <v>54</v>
      </c>
      <c r="I551" s="3">
        <v>70</v>
      </c>
      <c r="J551" s="6" t="s">
        <v>8</v>
      </c>
      <c r="K551" s="6" t="s">
        <v>9</v>
      </c>
      <c r="L551" s="6" t="s">
        <v>179</v>
      </c>
      <c r="M551" s="31">
        <v>42</v>
      </c>
      <c r="N551" s="6" t="s">
        <v>10</v>
      </c>
      <c r="S551" s="11" t="s">
        <v>42</v>
      </c>
      <c r="V551" s="11" t="s">
        <v>42</v>
      </c>
      <c r="AI551" s="11" t="s">
        <v>42</v>
      </c>
      <c r="AZ551" s="11" t="s">
        <v>42</v>
      </c>
      <c r="BE551" s="3" t="s">
        <v>32</v>
      </c>
    </row>
    <row r="552" spans="2:58" ht="25" customHeight="1" x14ac:dyDescent="0.2">
      <c r="B552" s="1">
        <v>548</v>
      </c>
      <c r="C552" s="32">
        <v>44325</v>
      </c>
      <c r="D552" s="1">
        <v>339</v>
      </c>
      <c r="E552" s="4">
        <v>17000</v>
      </c>
      <c r="F552" s="4">
        <v>21250</v>
      </c>
      <c r="G552" s="35">
        <f t="shared" si="8"/>
        <v>9.7409686230383539</v>
      </c>
      <c r="H552" s="2" t="s">
        <v>62</v>
      </c>
      <c r="I552" s="3">
        <v>30</v>
      </c>
      <c r="J552" s="6" t="s">
        <v>44</v>
      </c>
      <c r="K552" s="6" t="s">
        <v>278</v>
      </c>
      <c r="L552" s="6" t="s">
        <v>25</v>
      </c>
      <c r="M552" s="31">
        <v>32</v>
      </c>
      <c r="N552" s="6" t="s">
        <v>10</v>
      </c>
      <c r="P552" s="11" t="s">
        <v>42</v>
      </c>
      <c r="Q552" s="11"/>
      <c r="R552" s="11" t="s">
        <v>42</v>
      </c>
      <c r="BE552" s="3" t="s">
        <v>32</v>
      </c>
    </row>
    <row r="553" spans="2:58" ht="25" customHeight="1" x14ac:dyDescent="0.2">
      <c r="B553" s="1">
        <v>549</v>
      </c>
      <c r="C553" s="32">
        <v>44325</v>
      </c>
      <c r="D553" s="1">
        <v>341</v>
      </c>
      <c r="E553" s="4">
        <v>17000</v>
      </c>
      <c r="F553" s="4">
        <v>21250</v>
      </c>
      <c r="G553" s="35">
        <f t="shared" si="8"/>
        <v>9.7409686230383539</v>
      </c>
      <c r="H553" s="2" t="s">
        <v>62</v>
      </c>
      <c r="I553" s="3">
        <v>40</v>
      </c>
      <c r="J553" s="6" t="s">
        <v>389</v>
      </c>
      <c r="K553" s="6" t="s">
        <v>55</v>
      </c>
      <c r="L553" s="6" t="s">
        <v>25</v>
      </c>
      <c r="M553" s="31">
        <v>20</v>
      </c>
      <c r="N553" s="6" t="s">
        <v>10</v>
      </c>
      <c r="P553" s="11" t="s">
        <v>42</v>
      </c>
      <c r="Q553" s="11"/>
      <c r="R553" s="11" t="s">
        <v>42</v>
      </c>
      <c r="BE553" s="3" t="s">
        <v>31</v>
      </c>
    </row>
    <row r="554" spans="2:58" ht="25" customHeight="1" x14ac:dyDescent="0.2">
      <c r="B554" s="1">
        <v>550</v>
      </c>
      <c r="C554" s="32">
        <v>44325</v>
      </c>
      <c r="D554" s="1">
        <v>353</v>
      </c>
      <c r="E554" s="4">
        <v>24000</v>
      </c>
      <c r="F554" s="4">
        <v>30000</v>
      </c>
      <c r="G554" s="35">
        <f t="shared" si="8"/>
        <v>10.085809109330082</v>
      </c>
      <c r="H554" s="2" t="s">
        <v>70</v>
      </c>
      <c r="I554" s="3">
        <v>40</v>
      </c>
      <c r="J554" s="6" t="s">
        <v>65</v>
      </c>
      <c r="K554" s="6" t="s">
        <v>9</v>
      </c>
      <c r="L554" s="6" t="s">
        <v>13</v>
      </c>
      <c r="M554" s="31">
        <v>30.5</v>
      </c>
      <c r="N554" s="6" t="s">
        <v>10</v>
      </c>
      <c r="P554" s="11" t="s">
        <v>42</v>
      </c>
      <c r="Q554" s="11"/>
      <c r="R554" s="11" t="s">
        <v>42</v>
      </c>
      <c r="BE554" s="3" t="s">
        <v>32</v>
      </c>
    </row>
    <row r="555" spans="2:58" ht="25" customHeight="1" x14ac:dyDescent="0.2">
      <c r="B555" s="1">
        <v>551</v>
      </c>
      <c r="C555" s="32">
        <v>44325</v>
      </c>
      <c r="D555" s="1">
        <v>364</v>
      </c>
      <c r="E555" s="4">
        <v>18000</v>
      </c>
      <c r="F555" s="4">
        <v>22500</v>
      </c>
      <c r="G555" s="35">
        <f t="shared" si="8"/>
        <v>9.7981270368783022</v>
      </c>
      <c r="H555" s="2" t="s">
        <v>70</v>
      </c>
      <c r="I555" s="3">
        <v>50</v>
      </c>
      <c r="J555" s="6" t="s">
        <v>98</v>
      </c>
      <c r="K555" s="6" t="s">
        <v>17</v>
      </c>
      <c r="L555" s="6" t="s">
        <v>25</v>
      </c>
      <c r="M555" s="31">
        <v>22</v>
      </c>
      <c r="N555" s="6" t="s">
        <v>10</v>
      </c>
      <c r="P555" s="11" t="s">
        <v>42</v>
      </c>
      <c r="Q555" s="11"/>
      <c r="R555" s="11" t="s">
        <v>42</v>
      </c>
      <c r="AU555" s="11" t="s">
        <v>42</v>
      </c>
      <c r="BE555" s="3" t="s">
        <v>32</v>
      </c>
    </row>
    <row r="556" spans="2:58" ht="25" customHeight="1" x14ac:dyDescent="0.2">
      <c r="B556" s="1">
        <v>552</v>
      </c>
      <c r="C556" s="32">
        <v>44325</v>
      </c>
      <c r="D556" s="1">
        <v>366</v>
      </c>
      <c r="E556" s="4">
        <v>11000</v>
      </c>
      <c r="F556" s="4">
        <v>13750</v>
      </c>
      <c r="G556" s="35">
        <f t="shared" si="8"/>
        <v>9.3056505517805075</v>
      </c>
      <c r="H556" s="2" t="s">
        <v>70</v>
      </c>
      <c r="I556" s="3">
        <v>50</v>
      </c>
      <c r="J556" s="6" t="s">
        <v>44</v>
      </c>
      <c r="K556" s="6" t="s">
        <v>17</v>
      </c>
      <c r="L556" s="6" t="s">
        <v>24</v>
      </c>
      <c r="M556" s="31">
        <v>23.2</v>
      </c>
      <c r="N556" s="6" t="s">
        <v>10</v>
      </c>
      <c r="P556" s="11" t="s">
        <v>42</v>
      </c>
      <c r="Q556" s="11"/>
      <c r="R556" s="11" t="s">
        <v>42</v>
      </c>
      <c r="BE556" s="3" t="s">
        <v>31</v>
      </c>
    </row>
    <row r="557" spans="2:58" ht="25" customHeight="1" x14ac:dyDescent="0.2">
      <c r="B557" s="1">
        <v>553</v>
      </c>
      <c r="C557" s="32">
        <v>44325</v>
      </c>
      <c r="D557" s="1">
        <v>368</v>
      </c>
      <c r="E557" s="4">
        <v>8000</v>
      </c>
      <c r="F557" s="4">
        <v>10000</v>
      </c>
      <c r="G557" s="35">
        <f t="shared" si="8"/>
        <v>8.987196820661973</v>
      </c>
      <c r="H557" s="2" t="s">
        <v>70</v>
      </c>
      <c r="I557" s="3">
        <v>40</v>
      </c>
      <c r="J557" s="6" t="s">
        <v>44</v>
      </c>
      <c r="K557" s="6" t="s">
        <v>17</v>
      </c>
      <c r="L557" s="6" t="s">
        <v>25</v>
      </c>
      <c r="M557" s="31">
        <v>25</v>
      </c>
      <c r="N557" s="6" t="s">
        <v>44</v>
      </c>
      <c r="P557" s="11" t="s">
        <v>42</v>
      </c>
      <c r="Q557" s="11"/>
      <c r="R557" s="11" t="s">
        <v>42</v>
      </c>
      <c r="AX557" s="3" t="s">
        <v>62</v>
      </c>
      <c r="BE557" s="3" t="s">
        <v>31</v>
      </c>
    </row>
    <row r="558" spans="2:58" ht="25" customHeight="1" x14ac:dyDescent="0.2">
      <c r="B558" s="1">
        <v>554</v>
      </c>
      <c r="C558" s="32">
        <v>44325</v>
      </c>
      <c r="D558" s="1">
        <v>370</v>
      </c>
      <c r="E558" s="4">
        <v>16000</v>
      </c>
      <c r="F558" s="4">
        <v>20000</v>
      </c>
      <c r="G558" s="35">
        <f t="shared" si="8"/>
        <v>9.6803440012219184</v>
      </c>
      <c r="H558" s="2" t="s">
        <v>70</v>
      </c>
      <c r="I558" s="3">
        <v>40</v>
      </c>
      <c r="J558" s="6" t="s">
        <v>44</v>
      </c>
      <c r="K558" s="6" t="s">
        <v>9</v>
      </c>
      <c r="L558" s="6" t="s">
        <v>25</v>
      </c>
      <c r="M558" s="31">
        <v>35</v>
      </c>
      <c r="N558" s="6" t="s">
        <v>10</v>
      </c>
      <c r="P558" s="11" t="s">
        <v>42</v>
      </c>
      <c r="Q558" s="11"/>
      <c r="R558" s="11" t="s">
        <v>42</v>
      </c>
      <c r="BE558" s="3" t="s">
        <v>36</v>
      </c>
      <c r="BF558" s="1" t="s">
        <v>180</v>
      </c>
    </row>
    <row r="559" spans="2:58" ht="25" customHeight="1" x14ac:dyDescent="0.2">
      <c r="B559" s="1">
        <v>555</v>
      </c>
      <c r="C559" s="32">
        <v>44325</v>
      </c>
      <c r="D559" s="1">
        <v>371</v>
      </c>
      <c r="E559" s="4">
        <v>24000</v>
      </c>
      <c r="F559" s="4">
        <v>30000</v>
      </c>
      <c r="G559" s="35">
        <f t="shared" si="8"/>
        <v>10.085809109330082</v>
      </c>
      <c r="H559" s="2" t="s">
        <v>70</v>
      </c>
      <c r="I559" s="3">
        <v>50</v>
      </c>
      <c r="J559" s="6" t="s">
        <v>8</v>
      </c>
      <c r="K559" s="6" t="s">
        <v>9</v>
      </c>
      <c r="L559" s="6" t="s">
        <v>25</v>
      </c>
      <c r="M559" s="31">
        <v>35</v>
      </c>
      <c r="N559" s="6" t="s">
        <v>10</v>
      </c>
      <c r="P559" s="11" t="s">
        <v>42</v>
      </c>
      <c r="Q559" s="11"/>
      <c r="R559" s="11" t="s">
        <v>42</v>
      </c>
      <c r="BE559" s="3" t="s">
        <v>32</v>
      </c>
    </row>
    <row r="560" spans="2:58" ht="25" customHeight="1" x14ac:dyDescent="0.2">
      <c r="B560" s="1">
        <v>556</v>
      </c>
      <c r="C560" s="32">
        <v>44325</v>
      </c>
      <c r="D560" s="1">
        <v>372</v>
      </c>
      <c r="E560" s="4">
        <v>26000</v>
      </c>
      <c r="F560" s="4">
        <v>32500</v>
      </c>
      <c r="G560" s="35">
        <f t="shared" si="8"/>
        <v>10.165851817003619</v>
      </c>
      <c r="H560" s="2" t="s">
        <v>70</v>
      </c>
      <c r="I560" s="3">
        <v>60</v>
      </c>
      <c r="J560" s="6" t="s">
        <v>8</v>
      </c>
      <c r="K560" s="6" t="s">
        <v>9</v>
      </c>
      <c r="L560" s="6" t="s">
        <v>25</v>
      </c>
      <c r="M560" s="31">
        <v>35</v>
      </c>
      <c r="N560" s="6" t="s">
        <v>10</v>
      </c>
      <c r="P560" s="11" t="s">
        <v>42</v>
      </c>
      <c r="Q560" s="11"/>
      <c r="R560" s="11"/>
      <c r="S560" s="11" t="s">
        <v>42</v>
      </c>
      <c r="AX560" s="3" t="s">
        <v>145</v>
      </c>
      <c r="BE560" s="3" t="s">
        <v>36</v>
      </c>
    </row>
    <row r="561" spans="2:58" ht="25" customHeight="1" x14ac:dyDescent="0.2">
      <c r="B561" s="1">
        <v>557</v>
      </c>
      <c r="C561" s="32">
        <v>44325</v>
      </c>
      <c r="D561" s="1">
        <v>373</v>
      </c>
      <c r="E561" s="4">
        <v>15000</v>
      </c>
      <c r="F561" s="4">
        <v>18750</v>
      </c>
      <c r="G561" s="35">
        <f t="shared" si="8"/>
        <v>9.6158054800843473</v>
      </c>
      <c r="H561" s="2" t="s">
        <v>70</v>
      </c>
      <c r="I561" s="3">
        <v>40</v>
      </c>
      <c r="J561" s="6" t="s">
        <v>8</v>
      </c>
      <c r="K561" s="6" t="s">
        <v>9</v>
      </c>
      <c r="L561" s="6" t="s">
        <v>25</v>
      </c>
      <c r="M561" s="31">
        <v>30.5</v>
      </c>
      <c r="N561" s="6" t="s">
        <v>10</v>
      </c>
      <c r="P561" s="11" t="s">
        <v>42</v>
      </c>
      <c r="Q561" s="11"/>
      <c r="R561" s="11" t="s">
        <v>42</v>
      </c>
      <c r="BE561" s="3" t="s">
        <v>32</v>
      </c>
    </row>
    <row r="562" spans="2:58" ht="25" customHeight="1" x14ac:dyDescent="0.2">
      <c r="B562" s="1">
        <v>558</v>
      </c>
      <c r="C562" s="32">
        <v>44325</v>
      </c>
      <c r="D562" s="1">
        <v>374</v>
      </c>
      <c r="E562" s="4">
        <v>6500</v>
      </c>
      <c r="F562" s="4">
        <v>8125</v>
      </c>
      <c r="G562" s="35">
        <f t="shared" si="8"/>
        <v>8.7795574558837277</v>
      </c>
      <c r="H562" s="2" t="s">
        <v>70</v>
      </c>
      <c r="I562" s="3">
        <v>40</v>
      </c>
      <c r="J562" s="6" t="s">
        <v>65</v>
      </c>
      <c r="K562" s="6" t="s">
        <v>9</v>
      </c>
      <c r="L562" s="6" t="s">
        <v>25</v>
      </c>
      <c r="M562" s="31">
        <v>31</v>
      </c>
      <c r="N562" s="6" t="s">
        <v>10</v>
      </c>
      <c r="P562" s="11" t="s">
        <v>42</v>
      </c>
      <c r="Q562" s="11"/>
      <c r="R562" s="11" t="s">
        <v>42</v>
      </c>
      <c r="BE562" s="3" t="s">
        <v>32</v>
      </c>
    </row>
    <row r="563" spans="2:58" ht="25" customHeight="1" x14ac:dyDescent="0.2">
      <c r="B563" s="1">
        <v>559</v>
      </c>
      <c r="C563" s="32">
        <v>44325</v>
      </c>
      <c r="D563" s="1">
        <v>375</v>
      </c>
      <c r="E563" s="4">
        <v>8000</v>
      </c>
      <c r="F563" s="4">
        <v>10000</v>
      </c>
      <c r="G563" s="35">
        <f t="shared" si="8"/>
        <v>8.987196820661973</v>
      </c>
      <c r="H563" s="2" t="s">
        <v>70</v>
      </c>
      <c r="I563" s="3">
        <v>60</v>
      </c>
      <c r="J563" s="6" t="s">
        <v>64</v>
      </c>
      <c r="K563" s="6" t="s">
        <v>9</v>
      </c>
      <c r="L563" s="6" t="s">
        <v>25</v>
      </c>
      <c r="M563" s="31">
        <v>35</v>
      </c>
      <c r="N563" s="6" t="s">
        <v>64</v>
      </c>
      <c r="R563" s="11"/>
      <c r="S563" s="11" t="s">
        <v>42</v>
      </c>
      <c r="V563" s="11" t="s">
        <v>42</v>
      </c>
      <c r="AY563" s="3" t="s">
        <v>184</v>
      </c>
      <c r="BE563" s="3" t="s">
        <v>32</v>
      </c>
      <c r="BF563" s="1" t="s">
        <v>185</v>
      </c>
    </row>
    <row r="564" spans="2:58" ht="25" customHeight="1" x14ac:dyDescent="0.2">
      <c r="B564" s="1">
        <v>560</v>
      </c>
      <c r="C564" s="32">
        <v>44325</v>
      </c>
      <c r="D564" s="1">
        <v>377</v>
      </c>
      <c r="E564" s="4">
        <v>7500</v>
      </c>
      <c r="F564" s="4">
        <v>9375</v>
      </c>
      <c r="G564" s="35">
        <f t="shared" si="8"/>
        <v>8.9226582995244019</v>
      </c>
      <c r="H564" s="2" t="s">
        <v>70</v>
      </c>
      <c r="I564" s="3">
        <v>60</v>
      </c>
      <c r="J564" s="6" t="s">
        <v>44</v>
      </c>
      <c r="K564" s="6" t="s">
        <v>9</v>
      </c>
      <c r="L564" s="6" t="s">
        <v>24</v>
      </c>
      <c r="M564" s="31">
        <v>36</v>
      </c>
      <c r="N564" s="6" t="s">
        <v>44</v>
      </c>
      <c r="O564" s="11" t="s">
        <v>42</v>
      </c>
      <c r="S564" s="11" t="s">
        <v>42</v>
      </c>
      <c r="V564" s="11" t="s">
        <v>42</v>
      </c>
      <c r="BE564" s="3" t="s">
        <v>31</v>
      </c>
    </row>
    <row r="565" spans="2:58" ht="25" customHeight="1" x14ac:dyDescent="0.2">
      <c r="B565" s="1">
        <v>561</v>
      </c>
      <c r="C565" s="32">
        <v>44325</v>
      </c>
      <c r="D565" s="1">
        <v>390</v>
      </c>
      <c r="E565" s="4">
        <v>12000</v>
      </c>
      <c r="F565" s="4">
        <v>15000</v>
      </c>
      <c r="G565" s="35">
        <f t="shared" si="8"/>
        <v>9.3926619287701367</v>
      </c>
      <c r="H565" s="2" t="s">
        <v>7</v>
      </c>
      <c r="I565" s="3">
        <v>40</v>
      </c>
      <c r="J565" s="6" t="s">
        <v>8</v>
      </c>
      <c r="K565" s="6" t="s">
        <v>9</v>
      </c>
      <c r="L565" s="6" t="s">
        <v>25</v>
      </c>
      <c r="M565" s="31">
        <v>36</v>
      </c>
      <c r="N565" s="6" t="s">
        <v>10</v>
      </c>
      <c r="R565" s="11" t="s">
        <v>42</v>
      </c>
      <c r="AI565" s="11" t="s">
        <v>42</v>
      </c>
      <c r="BE565" s="3" t="s">
        <v>36</v>
      </c>
    </row>
    <row r="566" spans="2:58" ht="25" customHeight="1" x14ac:dyDescent="0.2">
      <c r="B566" s="1">
        <v>562</v>
      </c>
      <c r="C566" s="32">
        <v>44325</v>
      </c>
      <c r="D566" s="1">
        <v>393</v>
      </c>
      <c r="E566" s="4">
        <v>6000</v>
      </c>
      <c r="F566" s="4">
        <v>7500</v>
      </c>
      <c r="G566" s="35">
        <f t="shared" si="8"/>
        <v>8.6995147482101913</v>
      </c>
      <c r="H566" s="2" t="s">
        <v>7</v>
      </c>
      <c r="I566" s="3">
        <v>60</v>
      </c>
      <c r="J566" s="6" t="s">
        <v>389</v>
      </c>
      <c r="K566" s="6" t="s">
        <v>9</v>
      </c>
      <c r="L566" s="6" t="s">
        <v>25</v>
      </c>
      <c r="M566" s="31">
        <v>34</v>
      </c>
      <c r="N566" s="6" t="s">
        <v>10</v>
      </c>
      <c r="P566" s="11" t="s">
        <v>42</v>
      </c>
      <c r="Q566" s="11"/>
      <c r="S566" s="11" t="s">
        <v>42</v>
      </c>
      <c r="AY566" s="3" t="s">
        <v>186</v>
      </c>
      <c r="BE566" s="3" t="s">
        <v>31</v>
      </c>
      <c r="BF566" s="1" t="s">
        <v>187</v>
      </c>
    </row>
    <row r="567" spans="2:58" ht="25" customHeight="1" x14ac:dyDescent="0.2">
      <c r="B567" s="1">
        <v>563</v>
      </c>
      <c r="C567" s="32">
        <v>44325</v>
      </c>
      <c r="D567" s="1">
        <v>394</v>
      </c>
      <c r="E567" s="4">
        <v>3800</v>
      </c>
      <c r="F567" s="4">
        <v>4750</v>
      </c>
      <c r="G567" s="35">
        <f t="shared" si="8"/>
        <v>8.2427563457144775</v>
      </c>
      <c r="H567" s="2" t="s">
        <v>7</v>
      </c>
      <c r="I567" s="3">
        <v>60</v>
      </c>
      <c r="J567" s="6" t="s">
        <v>8</v>
      </c>
      <c r="K567" s="6" t="s">
        <v>9</v>
      </c>
      <c r="L567" s="6" t="s">
        <v>25</v>
      </c>
      <c r="M567" s="31">
        <v>36</v>
      </c>
      <c r="N567" s="6" t="s">
        <v>10</v>
      </c>
      <c r="P567" s="11" t="s">
        <v>42</v>
      </c>
      <c r="Q567" s="11"/>
      <c r="S567" s="11" t="s">
        <v>42</v>
      </c>
      <c r="BE567" s="3" t="s">
        <v>31</v>
      </c>
    </row>
    <row r="568" spans="2:58" ht="25" customHeight="1" x14ac:dyDescent="0.2">
      <c r="B568" s="1">
        <v>564</v>
      </c>
      <c r="C568" s="32">
        <v>44325</v>
      </c>
      <c r="D568" s="1">
        <v>395</v>
      </c>
      <c r="E568" s="4">
        <v>3900</v>
      </c>
      <c r="F568" s="4">
        <v>4875</v>
      </c>
      <c r="G568" s="35">
        <f t="shared" si="8"/>
        <v>8.2687318321177372</v>
      </c>
      <c r="H568" s="2" t="s">
        <v>7</v>
      </c>
      <c r="I568" s="3">
        <v>50</v>
      </c>
      <c r="J568" s="6" t="s">
        <v>8</v>
      </c>
      <c r="K568" s="6" t="s">
        <v>9</v>
      </c>
      <c r="L568" s="6" t="s">
        <v>25</v>
      </c>
      <c r="M568" s="31">
        <v>34</v>
      </c>
      <c r="N568" s="6" t="s">
        <v>10</v>
      </c>
      <c r="P568" s="11" t="s">
        <v>42</v>
      </c>
      <c r="Q568" s="11"/>
      <c r="S568" s="11" t="s">
        <v>42</v>
      </c>
      <c r="BE568" s="3" t="s">
        <v>32</v>
      </c>
    </row>
    <row r="569" spans="2:58" ht="25" customHeight="1" x14ac:dyDescent="0.2">
      <c r="B569" s="1">
        <v>565</v>
      </c>
      <c r="C569" s="32">
        <v>44325</v>
      </c>
      <c r="D569" s="1">
        <v>396</v>
      </c>
      <c r="E569" s="4">
        <v>50000</v>
      </c>
      <c r="F569" s="4">
        <v>62500</v>
      </c>
      <c r="G569" s="35">
        <f t="shared" si="8"/>
        <v>10.819778284410283</v>
      </c>
      <c r="H569" s="2" t="s">
        <v>7</v>
      </c>
      <c r="I569" s="3">
        <v>50</v>
      </c>
      <c r="J569" s="6" t="s">
        <v>8</v>
      </c>
      <c r="K569" s="6" t="s">
        <v>9</v>
      </c>
      <c r="L569" s="6" t="s">
        <v>25</v>
      </c>
      <c r="M569" s="31">
        <v>36</v>
      </c>
      <c r="N569" s="6" t="s">
        <v>10</v>
      </c>
      <c r="P569" s="11" t="s">
        <v>42</v>
      </c>
      <c r="Q569" s="11"/>
      <c r="S569" s="11" t="s">
        <v>42</v>
      </c>
      <c r="BE569" s="3" t="s">
        <v>32</v>
      </c>
    </row>
    <row r="570" spans="2:58" ht="25" customHeight="1" x14ac:dyDescent="0.2">
      <c r="B570" s="1">
        <v>566</v>
      </c>
      <c r="C570" s="32">
        <v>44325</v>
      </c>
      <c r="D570" s="1">
        <v>398</v>
      </c>
      <c r="E570" s="4">
        <v>11000</v>
      </c>
      <c r="F570" s="4">
        <v>13750</v>
      </c>
      <c r="G570" s="35">
        <f t="shared" si="8"/>
        <v>9.3056505517805075</v>
      </c>
      <c r="H570" s="2" t="s">
        <v>7</v>
      </c>
      <c r="I570" s="3">
        <v>70</v>
      </c>
      <c r="J570" s="6" t="s">
        <v>8</v>
      </c>
      <c r="K570" s="6" t="s">
        <v>9</v>
      </c>
      <c r="L570" s="6" t="s">
        <v>13</v>
      </c>
      <c r="M570" s="31">
        <v>36</v>
      </c>
      <c r="N570" s="6" t="s">
        <v>8</v>
      </c>
      <c r="P570" s="11" t="s">
        <v>42</v>
      </c>
      <c r="Q570" s="11"/>
      <c r="S570" s="11" t="s">
        <v>42</v>
      </c>
      <c r="BE570" s="3" t="s">
        <v>32</v>
      </c>
    </row>
    <row r="571" spans="2:58" ht="25" customHeight="1" x14ac:dyDescent="0.2">
      <c r="B571" s="1">
        <v>567</v>
      </c>
      <c r="C571" s="32">
        <v>44325</v>
      </c>
      <c r="D571" s="1">
        <v>399</v>
      </c>
      <c r="E571" s="4">
        <v>32000</v>
      </c>
      <c r="F571" s="4">
        <v>40000</v>
      </c>
      <c r="G571" s="35">
        <f t="shared" si="8"/>
        <v>10.373491181781864</v>
      </c>
      <c r="H571" s="2" t="s">
        <v>7</v>
      </c>
      <c r="I571" s="3">
        <v>50</v>
      </c>
      <c r="J571" s="6" t="s">
        <v>8</v>
      </c>
      <c r="K571" s="6" t="s">
        <v>9</v>
      </c>
      <c r="L571" s="6" t="s">
        <v>13</v>
      </c>
      <c r="M571" s="31">
        <v>38</v>
      </c>
      <c r="N571" s="6" t="s">
        <v>8</v>
      </c>
      <c r="S571" s="11" t="s">
        <v>42</v>
      </c>
      <c r="V571" s="11" t="s">
        <v>42</v>
      </c>
      <c r="AC571" s="11" t="s">
        <v>42</v>
      </c>
      <c r="AH571" s="11" t="s">
        <v>42</v>
      </c>
      <c r="BE571" s="3" t="s">
        <v>32</v>
      </c>
    </row>
    <row r="572" spans="2:58" ht="25" customHeight="1" x14ac:dyDescent="0.2">
      <c r="B572" s="1">
        <v>568</v>
      </c>
      <c r="C572" s="32">
        <v>44325</v>
      </c>
      <c r="D572" s="1">
        <v>401</v>
      </c>
      <c r="E572" s="4">
        <v>15000</v>
      </c>
      <c r="F572" s="4">
        <v>18750</v>
      </c>
      <c r="G572" s="35">
        <f t="shared" si="8"/>
        <v>9.6158054800843473</v>
      </c>
      <c r="H572" s="2" t="s">
        <v>7</v>
      </c>
      <c r="I572" s="3">
        <v>60</v>
      </c>
      <c r="J572" s="6" t="s">
        <v>8</v>
      </c>
      <c r="K572" s="6" t="s">
        <v>9</v>
      </c>
      <c r="L572" s="6" t="s">
        <v>13</v>
      </c>
      <c r="M572" s="31">
        <v>38</v>
      </c>
      <c r="N572" s="6" t="s">
        <v>8</v>
      </c>
      <c r="S572" s="11" t="s">
        <v>42</v>
      </c>
      <c r="V572" s="11" t="s">
        <v>42</v>
      </c>
      <c r="AC572" s="11" t="s">
        <v>42</v>
      </c>
      <c r="AH572" s="11" t="s">
        <v>42</v>
      </c>
      <c r="BE572" s="3" t="s">
        <v>32</v>
      </c>
    </row>
    <row r="573" spans="2:58" ht="25" customHeight="1" x14ac:dyDescent="0.2">
      <c r="B573" s="1">
        <v>569</v>
      </c>
      <c r="C573" s="32">
        <v>44325</v>
      </c>
      <c r="D573" s="1">
        <v>402</v>
      </c>
      <c r="E573" s="4">
        <v>26000</v>
      </c>
      <c r="F573" s="4">
        <v>32500</v>
      </c>
      <c r="G573" s="35">
        <f t="shared" si="8"/>
        <v>10.165851817003619</v>
      </c>
      <c r="H573" s="2" t="s">
        <v>7</v>
      </c>
      <c r="I573" s="3">
        <v>60</v>
      </c>
      <c r="J573" s="6" t="s">
        <v>8</v>
      </c>
      <c r="K573" s="6" t="s">
        <v>9</v>
      </c>
      <c r="L573" s="6" t="s">
        <v>13</v>
      </c>
      <c r="M573" s="31">
        <v>40</v>
      </c>
      <c r="N573" s="6" t="s">
        <v>8</v>
      </c>
      <c r="P573" s="11" t="s">
        <v>42</v>
      </c>
      <c r="Q573" s="11"/>
      <c r="S573" s="11" t="s">
        <v>42</v>
      </c>
      <c r="AA573" s="11" t="s">
        <v>42</v>
      </c>
      <c r="AH573" s="11" t="s">
        <v>42</v>
      </c>
      <c r="BE573" s="3" t="s">
        <v>32</v>
      </c>
    </row>
    <row r="574" spans="2:58" ht="25" customHeight="1" x14ac:dyDescent="0.2">
      <c r="B574" s="1">
        <v>570</v>
      </c>
      <c r="C574" s="32">
        <v>44325</v>
      </c>
      <c r="D574" s="1">
        <v>403</v>
      </c>
      <c r="E574" s="4">
        <v>36000</v>
      </c>
      <c r="F574" s="4">
        <v>45000</v>
      </c>
      <c r="G574" s="35">
        <f t="shared" si="8"/>
        <v>10.491274217438248</v>
      </c>
      <c r="H574" s="2" t="s">
        <v>7</v>
      </c>
      <c r="I574" s="3">
        <v>50</v>
      </c>
      <c r="J574" s="6" t="s">
        <v>44</v>
      </c>
      <c r="K574" s="6" t="s">
        <v>9</v>
      </c>
      <c r="L574" s="6" t="s">
        <v>13</v>
      </c>
      <c r="M574" s="31">
        <v>36</v>
      </c>
      <c r="N574" s="6" t="s">
        <v>44</v>
      </c>
      <c r="S574" s="11" t="s">
        <v>42</v>
      </c>
      <c r="W574" s="11" t="s">
        <v>42</v>
      </c>
      <c r="BE574" s="3" t="s">
        <v>32</v>
      </c>
    </row>
    <row r="575" spans="2:58" ht="25" customHeight="1" x14ac:dyDescent="0.2">
      <c r="B575" s="1">
        <v>571</v>
      </c>
      <c r="C575" s="32">
        <v>44325</v>
      </c>
      <c r="D575" s="1">
        <v>416</v>
      </c>
      <c r="E575" s="4">
        <v>10000</v>
      </c>
      <c r="F575" s="4">
        <v>12500</v>
      </c>
      <c r="G575" s="35">
        <f t="shared" si="8"/>
        <v>9.2103403719761836</v>
      </c>
      <c r="H575" s="2" t="s">
        <v>70</v>
      </c>
      <c r="I575" s="3">
        <v>50</v>
      </c>
      <c r="J575" s="6" t="s">
        <v>44</v>
      </c>
      <c r="K575" s="6" t="s">
        <v>9</v>
      </c>
      <c r="L575" s="6" t="s">
        <v>25</v>
      </c>
      <c r="M575" s="31">
        <v>36.799999999999997</v>
      </c>
      <c r="N575" s="6" t="s">
        <v>10</v>
      </c>
      <c r="P575" s="11" t="s">
        <v>42</v>
      </c>
      <c r="Q575" s="11"/>
      <c r="R575" s="11" t="s">
        <v>42</v>
      </c>
      <c r="BE575" s="3" t="s">
        <v>32</v>
      </c>
    </row>
    <row r="576" spans="2:58" ht="25" customHeight="1" x14ac:dyDescent="0.2">
      <c r="B576" s="1">
        <v>572</v>
      </c>
      <c r="C576" s="32">
        <v>44325</v>
      </c>
      <c r="D576" s="1">
        <v>421</v>
      </c>
      <c r="E576" s="4">
        <v>38000</v>
      </c>
      <c r="F576" s="4">
        <v>47500</v>
      </c>
      <c r="G576" s="35">
        <f t="shared" si="8"/>
        <v>10.545341438708522</v>
      </c>
      <c r="H576" s="2" t="s">
        <v>63</v>
      </c>
      <c r="I576" s="3">
        <v>70</v>
      </c>
      <c r="J576" s="6" t="s">
        <v>8</v>
      </c>
      <c r="K576" s="6" t="s">
        <v>9</v>
      </c>
      <c r="L576" s="6" t="s">
        <v>13</v>
      </c>
      <c r="M576" s="31">
        <v>39</v>
      </c>
      <c r="N576" s="6" t="s">
        <v>8</v>
      </c>
      <c r="O576" s="11" t="s">
        <v>42</v>
      </c>
      <c r="S576" s="11" t="s">
        <v>42</v>
      </c>
      <c r="V576" s="11" t="s">
        <v>42</v>
      </c>
      <c r="BE576" s="3" t="s">
        <v>32</v>
      </c>
    </row>
    <row r="577" spans="2:58" ht="25" customHeight="1" x14ac:dyDescent="0.2">
      <c r="B577" s="1">
        <v>573</v>
      </c>
      <c r="C577" s="32">
        <v>44325</v>
      </c>
      <c r="D577" s="1">
        <v>458</v>
      </c>
      <c r="E577" s="4">
        <v>3600</v>
      </c>
      <c r="F577" s="4">
        <v>4500</v>
      </c>
      <c r="G577" s="35">
        <f t="shared" si="8"/>
        <v>8.1886891244442008</v>
      </c>
      <c r="H577" s="2" t="s">
        <v>45</v>
      </c>
      <c r="I577" s="3">
        <v>30</v>
      </c>
      <c r="J577" s="6" t="s">
        <v>44</v>
      </c>
      <c r="K577" s="6" t="s">
        <v>9</v>
      </c>
      <c r="L577" s="6" t="s">
        <v>25</v>
      </c>
      <c r="M577" s="31">
        <v>37</v>
      </c>
      <c r="N577" s="6" t="s">
        <v>10</v>
      </c>
      <c r="R577" s="11" t="s">
        <v>42</v>
      </c>
      <c r="AI577" s="11" t="s">
        <v>42</v>
      </c>
      <c r="BE577" s="3" t="s">
        <v>31</v>
      </c>
    </row>
    <row r="578" spans="2:58" ht="25" customHeight="1" x14ac:dyDescent="0.2">
      <c r="B578" s="1">
        <v>574</v>
      </c>
      <c r="C578" s="32">
        <v>44325</v>
      </c>
      <c r="D578" s="1">
        <v>459</v>
      </c>
      <c r="E578" s="4">
        <v>1500</v>
      </c>
      <c r="F578" s="4">
        <v>1875</v>
      </c>
      <c r="G578" s="35">
        <f t="shared" si="8"/>
        <v>7.3132203870903014</v>
      </c>
      <c r="H578" s="2" t="s">
        <v>45</v>
      </c>
      <c r="I578" s="3">
        <v>50</v>
      </c>
      <c r="J578" s="6" t="s">
        <v>44</v>
      </c>
      <c r="K578" s="6" t="s">
        <v>9</v>
      </c>
      <c r="L578" s="6" t="s">
        <v>25</v>
      </c>
      <c r="M578" s="31">
        <v>35</v>
      </c>
      <c r="N578" s="6" t="s">
        <v>10</v>
      </c>
      <c r="R578" s="11" t="s">
        <v>42</v>
      </c>
      <c r="AI578" s="11" t="s">
        <v>42</v>
      </c>
      <c r="BE578" s="3" t="s">
        <v>31</v>
      </c>
    </row>
    <row r="579" spans="2:58" ht="25" customHeight="1" x14ac:dyDescent="0.2">
      <c r="B579" s="1">
        <v>575</v>
      </c>
      <c r="C579" s="32">
        <v>44325</v>
      </c>
      <c r="D579" s="1">
        <v>460</v>
      </c>
      <c r="E579" s="4">
        <v>1500</v>
      </c>
      <c r="F579" s="4">
        <v>1875</v>
      </c>
      <c r="G579" s="35">
        <f t="shared" si="8"/>
        <v>7.3132203870903014</v>
      </c>
      <c r="H579" s="2" t="s">
        <v>45</v>
      </c>
      <c r="I579" s="3">
        <v>40</v>
      </c>
      <c r="J579" s="6" t="s">
        <v>8</v>
      </c>
      <c r="K579" s="6" t="s">
        <v>9</v>
      </c>
      <c r="L579" s="6" t="s">
        <v>25</v>
      </c>
      <c r="M579" s="31">
        <v>33</v>
      </c>
      <c r="N579" s="6" t="s">
        <v>10</v>
      </c>
      <c r="R579" s="11" t="s">
        <v>42</v>
      </c>
      <c r="AI579" s="11" t="s">
        <v>42</v>
      </c>
      <c r="BE579" s="3" t="s">
        <v>31</v>
      </c>
    </row>
    <row r="580" spans="2:58" ht="25" customHeight="1" x14ac:dyDescent="0.2">
      <c r="B580" s="1">
        <v>576</v>
      </c>
      <c r="C580" s="32">
        <v>44325</v>
      </c>
      <c r="D580" s="1">
        <v>465</v>
      </c>
      <c r="E580" s="4">
        <v>5000</v>
      </c>
      <c r="F580" s="4">
        <v>6250</v>
      </c>
      <c r="G580" s="35">
        <f t="shared" si="8"/>
        <v>8.5171931914162382</v>
      </c>
      <c r="H580" s="2" t="s">
        <v>76</v>
      </c>
      <c r="I580" s="3">
        <v>50</v>
      </c>
      <c r="J580" s="6" t="s">
        <v>65</v>
      </c>
      <c r="K580" s="6" t="s">
        <v>9</v>
      </c>
      <c r="L580" s="6" t="s">
        <v>24</v>
      </c>
      <c r="M580" s="31">
        <v>37</v>
      </c>
      <c r="N580" s="6" t="s">
        <v>10</v>
      </c>
      <c r="P580" s="11" t="s">
        <v>42</v>
      </c>
      <c r="Q580" s="11"/>
      <c r="R580" s="11" t="s">
        <v>42</v>
      </c>
      <c r="BE580" s="3" t="s">
        <v>31</v>
      </c>
      <c r="BF580" s="1" t="s">
        <v>58</v>
      </c>
    </row>
    <row r="581" spans="2:58" ht="25" customHeight="1" x14ac:dyDescent="0.2">
      <c r="B581" s="1">
        <v>577</v>
      </c>
      <c r="C581" s="32">
        <v>44325</v>
      </c>
      <c r="D581" s="1">
        <v>468</v>
      </c>
      <c r="E581" s="4">
        <v>2700</v>
      </c>
      <c r="F581" s="4">
        <v>3375</v>
      </c>
      <c r="G581" s="35">
        <f t="shared" ref="G581:G644" si="9">LN(E581)</f>
        <v>7.90100705199242</v>
      </c>
      <c r="H581" s="2" t="s">
        <v>75</v>
      </c>
      <c r="I581" s="3">
        <v>60</v>
      </c>
      <c r="J581" s="6" t="s">
        <v>97</v>
      </c>
      <c r="K581" s="6" t="s">
        <v>9</v>
      </c>
      <c r="L581" s="6" t="s">
        <v>25</v>
      </c>
      <c r="M581" s="31">
        <v>36</v>
      </c>
      <c r="N581" s="6" t="s">
        <v>10</v>
      </c>
      <c r="R581" s="11" t="s">
        <v>42</v>
      </c>
      <c r="AF581" s="11" t="s">
        <v>42</v>
      </c>
      <c r="BE581" s="3" t="s">
        <v>31</v>
      </c>
    </row>
    <row r="582" spans="2:58" ht="25" customHeight="1" x14ac:dyDescent="0.2">
      <c r="B582" s="1">
        <v>578</v>
      </c>
      <c r="C582" s="32">
        <v>44325</v>
      </c>
      <c r="D582" s="1">
        <v>469</v>
      </c>
      <c r="E582" s="4">
        <v>2400</v>
      </c>
      <c r="F582" s="4">
        <v>3000</v>
      </c>
      <c r="G582" s="35">
        <f t="shared" si="9"/>
        <v>7.7832240163360371</v>
      </c>
      <c r="H582" s="2" t="s">
        <v>95</v>
      </c>
      <c r="I582" s="3">
        <v>70</v>
      </c>
      <c r="J582" s="6" t="s">
        <v>8</v>
      </c>
      <c r="K582" s="6" t="s">
        <v>9</v>
      </c>
      <c r="L582" s="6" t="s">
        <v>25</v>
      </c>
      <c r="M582" s="31">
        <v>36</v>
      </c>
      <c r="N582" s="6" t="s">
        <v>10</v>
      </c>
      <c r="S582" s="11" t="s">
        <v>42</v>
      </c>
      <c r="W582" s="11" t="s">
        <v>42</v>
      </c>
      <c r="BC582" s="11" t="s">
        <v>42</v>
      </c>
      <c r="BD582" s="11"/>
      <c r="BE582" s="3" t="s">
        <v>31</v>
      </c>
    </row>
    <row r="583" spans="2:58" ht="25" customHeight="1" x14ac:dyDescent="0.2">
      <c r="B583" s="1">
        <v>579</v>
      </c>
      <c r="C583" s="32">
        <v>44325</v>
      </c>
      <c r="D583" s="1">
        <v>471</v>
      </c>
      <c r="E583" s="4">
        <v>2200</v>
      </c>
      <c r="F583" s="4">
        <v>2750</v>
      </c>
      <c r="G583" s="35">
        <f t="shared" si="9"/>
        <v>7.696212639346407</v>
      </c>
      <c r="H583" s="2" t="s">
        <v>54</v>
      </c>
      <c r="I583" s="3">
        <v>70</v>
      </c>
      <c r="J583" s="6" t="s">
        <v>8</v>
      </c>
      <c r="K583" s="6" t="s">
        <v>9</v>
      </c>
      <c r="L583" s="6" t="s">
        <v>188</v>
      </c>
      <c r="M583" s="31">
        <v>39</v>
      </c>
      <c r="N583" s="6" t="s">
        <v>10</v>
      </c>
      <c r="R583" s="11" t="s">
        <v>42</v>
      </c>
      <c r="V583" s="11" t="s">
        <v>42</v>
      </c>
      <c r="AI583" s="11" t="s">
        <v>42</v>
      </c>
      <c r="BE583" s="3" t="s">
        <v>39</v>
      </c>
    </row>
    <row r="584" spans="2:58" ht="25" customHeight="1" x14ac:dyDescent="0.2">
      <c r="B584" s="1">
        <v>580</v>
      </c>
      <c r="C584" s="32">
        <v>44325</v>
      </c>
      <c r="D584" s="1">
        <v>473</v>
      </c>
      <c r="E584" s="4">
        <v>6500</v>
      </c>
      <c r="F584" s="4">
        <v>8125</v>
      </c>
      <c r="G584" s="35">
        <f t="shared" si="9"/>
        <v>8.7795574558837277</v>
      </c>
      <c r="H584" s="2" t="s">
        <v>7</v>
      </c>
      <c r="I584" s="3">
        <v>40</v>
      </c>
      <c r="J584" s="6" t="s">
        <v>8</v>
      </c>
      <c r="K584" s="6" t="s">
        <v>9</v>
      </c>
      <c r="L584" s="6" t="s">
        <v>25</v>
      </c>
      <c r="M584" s="31">
        <v>33</v>
      </c>
      <c r="N584" s="6" t="s">
        <v>10</v>
      </c>
      <c r="R584" s="11" t="s">
        <v>42</v>
      </c>
      <c r="AI584" s="11" t="s">
        <v>42</v>
      </c>
      <c r="BE584" s="3" t="s">
        <v>31</v>
      </c>
    </row>
    <row r="585" spans="2:58" ht="25" customHeight="1" x14ac:dyDescent="0.2">
      <c r="B585" s="1">
        <v>581</v>
      </c>
      <c r="C585" s="32">
        <v>44325</v>
      </c>
      <c r="D585" s="1">
        <v>475</v>
      </c>
      <c r="E585" s="4">
        <v>2800</v>
      </c>
      <c r="F585" s="4">
        <v>3500</v>
      </c>
      <c r="G585" s="35">
        <f t="shared" si="9"/>
        <v>7.9373746961632952</v>
      </c>
      <c r="H585" s="2" t="s">
        <v>7</v>
      </c>
      <c r="I585" s="3">
        <v>50</v>
      </c>
      <c r="J585" s="6" t="s">
        <v>8</v>
      </c>
      <c r="K585" s="6" t="s">
        <v>9</v>
      </c>
      <c r="L585" s="6" t="s">
        <v>25</v>
      </c>
      <c r="M585" s="31">
        <v>34</v>
      </c>
      <c r="N585" s="6" t="s">
        <v>10</v>
      </c>
      <c r="P585" s="11" t="s">
        <v>42</v>
      </c>
      <c r="Q585" s="11"/>
      <c r="R585" s="11" t="s">
        <v>42</v>
      </c>
      <c r="BE585" s="3" t="s">
        <v>32</v>
      </c>
    </row>
    <row r="586" spans="2:58" ht="25" customHeight="1" x14ac:dyDescent="0.2">
      <c r="B586" s="1">
        <v>582</v>
      </c>
      <c r="C586" s="32">
        <v>44325</v>
      </c>
      <c r="D586" s="1">
        <v>480</v>
      </c>
      <c r="E586" s="4">
        <v>3000</v>
      </c>
      <c r="F586" s="4">
        <v>3750</v>
      </c>
      <c r="G586" s="35">
        <f t="shared" si="9"/>
        <v>8.0063675676502459</v>
      </c>
      <c r="H586" s="2" t="s">
        <v>7</v>
      </c>
      <c r="I586" s="3">
        <v>80</v>
      </c>
      <c r="J586" s="6" t="s">
        <v>108</v>
      </c>
      <c r="K586" s="6" t="s">
        <v>9</v>
      </c>
      <c r="L586" s="6" t="s">
        <v>18</v>
      </c>
      <c r="M586" s="31">
        <v>34</v>
      </c>
      <c r="N586" s="6" t="s">
        <v>108</v>
      </c>
      <c r="S586" s="11" t="s">
        <v>42</v>
      </c>
      <c r="V586" s="11" t="s">
        <v>42</v>
      </c>
      <c r="BE586" s="3" t="s">
        <v>31</v>
      </c>
    </row>
    <row r="587" spans="2:58" ht="25" customHeight="1" x14ac:dyDescent="0.2">
      <c r="B587" s="1">
        <v>583</v>
      </c>
      <c r="C587" s="32">
        <v>44325</v>
      </c>
      <c r="D587" s="1">
        <v>484</v>
      </c>
      <c r="E587" s="4">
        <v>20000</v>
      </c>
      <c r="F587" s="4">
        <v>25000</v>
      </c>
      <c r="G587" s="35">
        <f t="shared" si="9"/>
        <v>9.9034875525361272</v>
      </c>
      <c r="H587" s="2" t="s">
        <v>7</v>
      </c>
      <c r="I587" s="3">
        <v>70</v>
      </c>
      <c r="J587" s="6" t="s">
        <v>44</v>
      </c>
      <c r="K587" s="6" t="s">
        <v>9</v>
      </c>
      <c r="L587" s="6" t="s">
        <v>24</v>
      </c>
      <c r="M587" s="31">
        <v>36</v>
      </c>
      <c r="N587" s="6" t="s">
        <v>44</v>
      </c>
      <c r="S587" s="11" t="s">
        <v>42</v>
      </c>
      <c r="W587" s="11" t="s">
        <v>42</v>
      </c>
      <c r="BE587" s="3" t="s">
        <v>32</v>
      </c>
      <c r="BF587" s="1" t="s">
        <v>189</v>
      </c>
    </row>
    <row r="588" spans="2:58" ht="25" customHeight="1" x14ac:dyDescent="0.2">
      <c r="B588" s="1">
        <v>584</v>
      </c>
      <c r="C588" s="32">
        <v>44325</v>
      </c>
      <c r="D588" s="1">
        <v>485</v>
      </c>
      <c r="E588" s="4">
        <v>28000</v>
      </c>
      <c r="F588" s="4">
        <v>35000</v>
      </c>
      <c r="G588" s="35">
        <f t="shared" si="9"/>
        <v>10.239959789157341</v>
      </c>
      <c r="H588" s="2" t="s">
        <v>7</v>
      </c>
      <c r="I588" s="3">
        <v>70</v>
      </c>
      <c r="J588" s="6" t="s">
        <v>44</v>
      </c>
      <c r="K588" s="6" t="s">
        <v>9</v>
      </c>
      <c r="L588" s="6" t="s">
        <v>25</v>
      </c>
      <c r="M588" s="31">
        <v>36</v>
      </c>
      <c r="N588" s="6" t="s">
        <v>44</v>
      </c>
      <c r="S588" s="11" t="s">
        <v>42</v>
      </c>
      <c r="W588" s="11" t="s">
        <v>42</v>
      </c>
      <c r="AU588" s="11" t="s">
        <v>42</v>
      </c>
      <c r="AX588" s="3" t="s">
        <v>145</v>
      </c>
      <c r="BE588" s="3" t="s">
        <v>36</v>
      </c>
    </row>
    <row r="589" spans="2:58" ht="25" customHeight="1" x14ac:dyDescent="0.2">
      <c r="B589" s="1">
        <v>585</v>
      </c>
      <c r="C589" s="32">
        <v>44325</v>
      </c>
      <c r="D589" s="1">
        <v>486</v>
      </c>
      <c r="E589" s="4">
        <v>3500</v>
      </c>
      <c r="F589" s="4">
        <v>4375</v>
      </c>
      <c r="G589" s="35">
        <f t="shared" si="9"/>
        <v>8.1605182474775049</v>
      </c>
      <c r="H589" s="2" t="s">
        <v>7</v>
      </c>
      <c r="I589" s="3">
        <v>70</v>
      </c>
      <c r="J589" s="6" t="s">
        <v>8</v>
      </c>
      <c r="K589" s="6" t="s">
        <v>9</v>
      </c>
      <c r="L589" s="6" t="s">
        <v>25</v>
      </c>
      <c r="M589" s="31">
        <v>36</v>
      </c>
      <c r="N589" s="6" t="s">
        <v>8</v>
      </c>
      <c r="S589" s="11" t="s">
        <v>42</v>
      </c>
      <c r="V589" s="11" t="s">
        <v>42</v>
      </c>
      <c r="BE589" s="3" t="s">
        <v>31</v>
      </c>
    </row>
    <row r="590" spans="2:58" ht="25" customHeight="1" x14ac:dyDescent="0.2">
      <c r="B590" s="1">
        <v>586</v>
      </c>
      <c r="C590" s="32">
        <v>44325</v>
      </c>
      <c r="D590" s="1">
        <v>487</v>
      </c>
      <c r="E590" s="4">
        <v>3400</v>
      </c>
      <c r="F590" s="4">
        <v>4250</v>
      </c>
      <c r="G590" s="35">
        <f t="shared" si="9"/>
        <v>8.1315307106042525</v>
      </c>
      <c r="H590" s="2" t="s">
        <v>7</v>
      </c>
      <c r="I590" s="3">
        <v>70</v>
      </c>
      <c r="J590" s="6" t="s">
        <v>8</v>
      </c>
      <c r="K590" s="6" t="s">
        <v>9</v>
      </c>
      <c r="L590" s="6" t="s">
        <v>18</v>
      </c>
      <c r="M590" s="31">
        <v>36</v>
      </c>
      <c r="N590" s="6" t="s">
        <v>8</v>
      </c>
      <c r="S590" s="11" t="s">
        <v>42</v>
      </c>
      <c r="V590" s="11" t="s">
        <v>42</v>
      </c>
      <c r="BE590" s="3" t="s">
        <v>31</v>
      </c>
    </row>
    <row r="591" spans="2:58" ht="25" customHeight="1" x14ac:dyDescent="0.2">
      <c r="B591" s="1">
        <v>587</v>
      </c>
      <c r="C591" s="32">
        <v>44325</v>
      </c>
      <c r="D591" s="1">
        <v>490</v>
      </c>
      <c r="E591" s="4">
        <v>27000</v>
      </c>
      <c r="F591" s="4">
        <v>33750</v>
      </c>
      <c r="G591" s="35">
        <f t="shared" si="9"/>
        <v>10.203592144986466</v>
      </c>
      <c r="H591" s="2" t="s">
        <v>7</v>
      </c>
      <c r="I591" s="3">
        <v>60</v>
      </c>
      <c r="J591" s="6" t="s">
        <v>8</v>
      </c>
      <c r="K591" s="6" t="s">
        <v>9</v>
      </c>
      <c r="L591" s="6" t="s">
        <v>13</v>
      </c>
      <c r="M591" s="31">
        <v>39</v>
      </c>
      <c r="N591" s="6" t="s">
        <v>8</v>
      </c>
      <c r="P591" s="11" t="s">
        <v>42</v>
      </c>
      <c r="Q591" s="11"/>
      <c r="S591" s="11" t="s">
        <v>42</v>
      </c>
      <c r="AA591" s="11" t="s">
        <v>42</v>
      </c>
      <c r="AH591" s="11" t="s">
        <v>42</v>
      </c>
      <c r="AX591" s="3" t="s">
        <v>145</v>
      </c>
      <c r="BE591" s="3" t="s">
        <v>36</v>
      </c>
    </row>
    <row r="592" spans="2:58" ht="25" customHeight="1" x14ac:dyDescent="0.2">
      <c r="B592" s="1">
        <v>588</v>
      </c>
      <c r="C592" s="32">
        <v>44325</v>
      </c>
      <c r="D592" s="1">
        <v>491</v>
      </c>
      <c r="E592" s="4">
        <v>9400</v>
      </c>
      <c r="F592" s="4">
        <v>11750</v>
      </c>
      <c r="G592" s="35">
        <f t="shared" si="9"/>
        <v>9.1484649682580947</v>
      </c>
      <c r="H592" s="2" t="s">
        <v>7</v>
      </c>
      <c r="I592" s="3">
        <v>70</v>
      </c>
      <c r="J592" s="6" t="s">
        <v>8</v>
      </c>
      <c r="K592" s="6" t="s">
        <v>9</v>
      </c>
      <c r="L592" s="6" t="s">
        <v>13</v>
      </c>
      <c r="M592" s="31">
        <v>40</v>
      </c>
      <c r="N592" s="6" t="s">
        <v>8</v>
      </c>
      <c r="S592" s="11" t="s">
        <v>42</v>
      </c>
      <c r="V592" s="11" t="s">
        <v>42</v>
      </c>
      <c r="AA592" s="11" t="s">
        <v>42</v>
      </c>
      <c r="AH592" s="11" t="s">
        <v>42</v>
      </c>
      <c r="BE592" s="3" t="s">
        <v>32</v>
      </c>
    </row>
    <row r="593" spans="1:58" ht="25" customHeight="1" x14ac:dyDescent="0.2">
      <c r="B593" s="1">
        <v>589</v>
      </c>
      <c r="C593" s="32">
        <v>44325</v>
      </c>
      <c r="D593" s="1">
        <v>492</v>
      </c>
      <c r="E593" s="4">
        <v>8000</v>
      </c>
      <c r="F593" s="4">
        <v>10000</v>
      </c>
      <c r="G593" s="35">
        <f t="shared" si="9"/>
        <v>8.987196820661973</v>
      </c>
      <c r="H593" s="2" t="s">
        <v>7</v>
      </c>
      <c r="I593" s="3">
        <v>80</v>
      </c>
      <c r="J593" s="6" t="s">
        <v>8</v>
      </c>
      <c r="K593" s="6" t="s">
        <v>9</v>
      </c>
      <c r="L593" s="6" t="s">
        <v>13</v>
      </c>
      <c r="M593" s="31">
        <v>40</v>
      </c>
      <c r="N593" s="6" t="s">
        <v>8</v>
      </c>
      <c r="S593" s="11" t="s">
        <v>42</v>
      </c>
      <c r="V593" s="11" t="s">
        <v>42</v>
      </c>
      <c r="AA593" s="11" t="s">
        <v>42</v>
      </c>
      <c r="AH593" s="11" t="s">
        <v>42</v>
      </c>
      <c r="BE593" s="3" t="s">
        <v>31</v>
      </c>
    </row>
    <row r="594" spans="1:58" ht="25" customHeight="1" x14ac:dyDescent="0.2">
      <c r="B594" s="1">
        <v>590</v>
      </c>
      <c r="C594" s="32">
        <v>44325</v>
      </c>
      <c r="D594" s="1">
        <v>496</v>
      </c>
      <c r="E594" s="4">
        <v>32000</v>
      </c>
      <c r="F594" s="4">
        <v>40000</v>
      </c>
      <c r="G594" s="35">
        <f t="shared" si="9"/>
        <v>10.373491181781864</v>
      </c>
      <c r="H594" s="2" t="s">
        <v>7</v>
      </c>
      <c r="I594" s="3">
        <v>60</v>
      </c>
      <c r="J594" s="6" t="s">
        <v>8</v>
      </c>
      <c r="K594" s="6" t="s">
        <v>9</v>
      </c>
      <c r="L594" s="6" t="s">
        <v>37</v>
      </c>
      <c r="M594" s="31">
        <v>39</v>
      </c>
      <c r="N594" s="6" t="s">
        <v>8</v>
      </c>
      <c r="S594" s="11" t="s">
        <v>42</v>
      </c>
      <c r="V594" s="11" t="s">
        <v>42</v>
      </c>
      <c r="AA594" s="11" t="s">
        <v>42</v>
      </c>
      <c r="AH594" s="11" t="s">
        <v>42</v>
      </c>
      <c r="AZ594" s="11" t="s">
        <v>42</v>
      </c>
      <c r="BE594" s="3" t="s">
        <v>36</v>
      </c>
    </row>
    <row r="595" spans="1:58" ht="25" customHeight="1" x14ac:dyDescent="0.2">
      <c r="B595" s="1">
        <v>591</v>
      </c>
      <c r="C595" s="32">
        <v>44325</v>
      </c>
      <c r="D595" s="1">
        <v>505</v>
      </c>
      <c r="E595" s="4">
        <v>2800</v>
      </c>
      <c r="F595" s="4">
        <v>3500</v>
      </c>
      <c r="G595" s="35">
        <f t="shared" si="9"/>
        <v>7.9373746961632952</v>
      </c>
      <c r="H595" s="2" t="s">
        <v>40</v>
      </c>
      <c r="I595" s="3">
        <v>70</v>
      </c>
      <c r="J595" s="6" t="s">
        <v>8</v>
      </c>
      <c r="K595" s="6" t="s">
        <v>28</v>
      </c>
      <c r="L595" s="6" t="s">
        <v>33</v>
      </c>
      <c r="M595" s="31">
        <v>36</v>
      </c>
      <c r="N595" s="6" t="s">
        <v>10</v>
      </c>
      <c r="S595" s="11" t="s">
        <v>42</v>
      </c>
      <c r="W595" s="11" t="s">
        <v>42</v>
      </c>
      <c r="BB595" s="11" t="s">
        <v>42</v>
      </c>
      <c r="BE595" s="3" t="s">
        <v>31</v>
      </c>
    </row>
    <row r="596" spans="1:58" ht="25" customHeight="1" x14ac:dyDescent="0.2">
      <c r="B596" s="1">
        <v>592</v>
      </c>
      <c r="C596" s="32">
        <v>44325</v>
      </c>
      <c r="D596" s="1">
        <v>506</v>
      </c>
      <c r="E596" s="4">
        <v>2800</v>
      </c>
      <c r="F596" s="4">
        <v>3500</v>
      </c>
      <c r="G596" s="35">
        <f t="shared" si="9"/>
        <v>7.9373746961632952</v>
      </c>
      <c r="H596" s="2" t="s">
        <v>40</v>
      </c>
      <c r="I596" s="3">
        <v>70</v>
      </c>
      <c r="J596" s="6" t="s">
        <v>8</v>
      </c>
      <c r="K596" s="6" t="s">
        <v>28</v>
      </c>
      <c r="L596" s="6" t="s">
        <v>18</v>
      </c>
      <c r="M596" s="31">
        <v>36</v>
      </c>
      <c r="N596" s="6" t="s">
        <v>10</v>
      </c>
      <c r="S596" s="11" t="s">
        <v>42</v>
      </c>
      <c r="W596" s="11" t="s">
        <v>42</v>
      </c>
      <c r="BB596" s="11" t="s">
        <v>42</v>
      </c>
      <c r="BE596" s="3" t="s">
        <v>31</v>
      </c>
    </row>
    <row r="597" spans="1:58" ht="25" customHeight="1" x14ac:dyDescent="0.2">
      <c r="B597" s="1">
        <v>593</v>
      </c>
      <c r="C597" s="32">
        <v>44325</v>
      </c>
      <c r="D597" s="1">
        <v>508</v>
      </c>
      <c r="E597" s="4">
        <v>850</v>
      </c>
      <c r="F597" s="4">
        <v>1062</v>
      </c>
      <c r="G597" s="35">
        <f t="shared" si="9"/>
        <v>6.7452363494843626</v>
      </c>
      <c r="H597" s="2" t="s">
        <v>16</v>
      </c>
      <c r="I597" s="3">
        <v>70</v>
      </c>
      <c r="J597" s="6" t="s">
        <v>8</v>
      </c>
      <c r="K597" s="6" t="s">
        <v>9</v>
      </c>
      <c r="L597" s="6" t="s">
        <v>18</v>
      </c>
      <c r="M597" s="31">
        <v>35</v>
      </c>
      <c r="N597" s="6" t="s">
        <v>8</v>
      </c>
      <c r="O597" s="11" t="s">
        <v>42</v>
      </c>
      <c r="S597" s="11" t="s">
        <v>42</v>
      </c>
      <c r="V597" s="11" t="s">
        <v>42</v>
      </c>
      <c r="BE597" s="3" t="s">
        <v>39</v>
      </c>
    </row>
    <row r="598" spans="1:58" ht="25" customHeight="1" x14ac:dyDescent="0.2">
      <c r="B598" s="1">
        <v>594</v>
      </c>
      <c r="C598" s="32">
        <v>44325</v>
      </c>
      <c r="D598" s="1">
        <v>509</v>
      </c>
      <c r="E598" s="4">
        <v>2200</v>
      </c>
      <c r="F598" s="4">
        <v>2750</v>
      </c>
      <c r="G598" s="35">
        <f t="shared" si="9"/>
        <v>7.696212639346407</v>
      </c>
      <c r="H598" s="2" t="s">
        <v>16</v>
      </c>
      <c r="I598" s="3">
        <v>70</v>
      </c>
      <c r="J598" s="6" t="s">
        <v>8</v>
      </c>
      <c r="K598" s="6" t="s">
        <v>17</v>
      </c>
      <c r="L598" s="6" t="s">
        <v>18</v>
      </c>
      <c r="M598" s="31">
        <v>27</v>
      </c>
      <c r="N598" s="6" t="s">
        <v>10</v>
      </c>
      <c r="P598" s="11" t="s">
        <v>42</v>
      </c>
      <c r="Q598" s="11"/>
      <c r="R598" s="11"/>
      <c r="S598" s="11" t="s">
        <v>42</v>
      </c>
      <c r="BC598" s="11" t="s">
        <v>42</v>
      </c>
      <c r="BD598" s="11"/>
      <c r="BE598" s="3" t="s">
        <v>31</v>
      </c>
    </row>
    <row r="599" spans="1:58" ht="25" customHeight="1" x14ac:dyDescent="0.2">
      <c r="B599" s="1">
        <v>595</v>
      </c>
      <c r="C599" s="32">
        <v>44325</v>
      </c>
      <c r="D599" s="1">
        <v>518</v>
      </c>
      <c r="E599" s="4">
        <v>3700</v>
      </c>
      <c r="F599" s="4">
        <v>4625</v>
      </c>
      <c r="G599" s="35">
        <f t="shared" si="9"/>
        <v>8.2160880986323157</v>
      </c>
      <c r="H599" s="2" t="s">
        <v>57</v>
      </c>
      <c r="I599" s="3">
        <v>40</v>
      </c>
      <c r="J599" s="6" t="s">
        <v>44</v>
      </c>
      <c r="K599" s="6" t="s">
        <v>9</v>
      </c>
      <c r="L599" s="6" t="s">
        <v>25</v>
      </c>
      <c r="M599" s="31">
        <v>36</v>
      </c>
      <c r="N599" s="6" t="s">
        <v>10</v>
      </c>
      <c r="P599" s="11" t="s">
        <v>42</v>
      </c>
      <c r="Q599" s="11"/>
      <c r="R599" s="11" t="s">
        <v>42</v>
      </c>
      <c r="BE599" s="3" t="s">
        <v>31</v>
      </c>
    </row>
    <row r="600" spans="1:58" ht="25" customHeight="1" x14ac:dyDescent="0.2">
      <c r="B600" s="1">
        <v>596</v>
      </c>
      <c r="C600" s="32">
        <v>44325</v>
      </c>
      <c r="D600" s="1">
        <v>519</v>
      </c>
      <c r="E600" s="4">
        <v>3700</v>
      </c>
      <c r="F600" s="4">
        <v>4625</v>
      </c>
      <c r="G600" s="35">
        <f t="shared" si="9"/>
        <v>8.2160880986323157</v>
      </c>
      <c r="H600" s="2" t="s">
        <v>57</v>
      </c>
      <c r="I600" s="3">
        <v>60</v>
      </c>
      <c r="J600" s="6" t="s">
        <v>44</v>
      </c>
      <c r="K600" s="6" t="s">
        <v>9</v>
      </c>
      <c r="L600" s="6" t="s">
        <v>25</v>
      </c>
      <c r="M600" s="31">
        <v>36</v>
      </c>
      <c r="N600" s="6" t="s">
        <v>10</v>
      </c>
      <c r="P600" s="11" t="s">
        <v>42</v>
      </c>
      <c r="Q600" s="11"/>
      <c r="R600" s="11"/>
      <c r="S600" s="11" t="s">
        <v>42</v>
      </c>
      <c r="BE600" s="3" t="s">
        <v>31</v>
      </c>
    </row>
    <row r="601" spans="1:58" ht="25" customHeight="1" x14ac:dyDescent="0.2">
      <c r="B601" s="1">
        <v>597</v>
      </c>
      <c r="C601" s="32">
        <v>44325</v>
      </c>
      <c r="D601" s="1">
        <v>521</v>
      </c>
      <c r="E601" s="4">
        <v>7600</v>
      </c>
      <c r="F601" s="4">
        <v>9500</v>
      </c>
      <c r="G601" s="35">
        <f t="shared" si="9"/>
        <v>8.9359035262744229</v>
      </c>
      <c r="H601" s="2" t="s">
        <v>70</v>
      </c>
      <c r="I601" s="3">
        <v>50</v>
      </c>
      <c r="J601" s="6" t="s">
        <v>44</v>
      </c>
      <c r="K601" s="6" t="s">
        <v>9</v>
      </c>
      <c r="L601" s="6" t="s">
        <v>25</v>
      </c>
      <c r="M601" s="31">
        <v>35</v>
      </c>
      <c r="N601" s="6" t="s">
        <v>10</v>
      </c>
      <c r="P601" s="11" t="s">
        <v>42</v>
      </c>
      <c r="Q601" s="11"/>
      <c r="R601" s="11" t="s">
        <v>42</v>
      </c>
      <c r="BE601" s="3" t="s">
        <v>31</v>
      </c>
    </row>
    <row r="602" spans="1:58" ht="25" customHeight="1" x14ac:dyDescent="0.2">
      <c r="B602" s="1">
        <v>598</v>
      </c>
      <c r="C602" s="32">
        <v>44325</v>
      </c>
      <c r="D602" s="1">
        <v>522</v>
      </c>
      <c r="E602" s="4">
        <v>7500</v>
      </c>
      <c r="F602" s="4">
        <v>9375</v>
      </c>
      <c r="G602" s="35">
        <f t="shared" si="9"/>
        <v>8.9226582995244019</v>
      </c>
      <c r="H602" s="2" t="s">
        <v>70</v>
      </c>
      <c r="I602" s="3">
        <v>60</v>
      </c>
      <c r="J602" s="6" t="s">
        <v>44</v>
      </c>
      <c r="K602" s="6" t="s">
        <v>9</v>
      </c>
      <c r="L602" s="6" t="s">
        <v>25</v>
      </c>
      <c r="M602" s="31">
        <v>35</v>
      </c>
      <c r="N602" s="6" t="s">
        <v>10</v>
      </c>
      <c r="P602" s="11" t="s">
        <v>42</v>
      </c>
      <c r="Q602" s="11"/>
      <c r="S602" s="11" t="s">
        <v>42</v>
      </c>
      <c r="BE602" s="3" t="s">
        <v>31</v>
      </c>
    </row>
    <row r="603" spans="1:58" ht="25" customHeight="1" x14ac:dyDescent="0.2">
      <c r="B603" s="1">
        <v>599</v>
      </c>
      <c r="C603" s="32">
        <v>44325</v>
      </c>
      <c r="D603" s="1">
        <v>523</v>
      </c>
      <c r="E603" s="4">
        <v>7500</v>
      </c>
      <c r="F603" s="4">
        <v>9375</v>
      </c>
      <c r="G603" s="35">
        <f t="shared" si="9"/>
        <v>8.9226582995244019</v>
      </c>
      <c r="H603" s="2" t="s">
        <v>70</v>
      </c>
      <c r="I603" s="3">
        <v>40</v>
      </c>
      <c r="J603" s="6" t="s">
        <v>44</v>
      </c>
      <c r="K603" s="6" t="s">
        <v>9</v>
      </c>
      <c r="L603" s="6" t="s">
        <v>25</v>
      </c>
      <c r="M603" s="31">
        <v>34.799999999999997</v>
      </c>
      <c r="N603" s="6" t="s">
        <v>10</v>
      </c>
      <c r="P603" s="11" t="s">
        <v>42</v>
      </c>
      <c r="Q603" s="11"/>
      <c r="R603" s="11" t="s">
        <v>42</v>
      </c>
      <c r="BE603" s="3" t="s">
        <v>32</v>
      </c>
    </row>
    <row r="604" spans="1:58" ht="25" customHeight="1" x14ac:dyDescent="0.2">
      <c r="B604" s="1">
        <v>600</v>
      </c>
      <c r="C604" s="32">
        <v>44325</v>
      </c>
      <c r="D604" s="1">
        <v>625</v>
      </c>
      <c r="E604" s="4">
        <v>4400</v>
      </c>
      <c r="F604" s="4">
        <v>5500</v>
      </c>
      <c r="G604" s="35">
        <f t="shared" si="9"/>
        <v>8.3893598199063533</v>
      </c>
      <c r="H604" s="2" t="s">
        <v>57</v>
      </c>
      <c r="I604" s="3">
        <v>60</v>
      </c>
      <c r="J604" s="6" t="s">
        <v>44</v>
      </c>
      <c r="K604" s="6" t="s">
        <v>9</v>
      </c>
      <c r="L604" s="6" t="s">
        <v>25</v>
      </c>
      <c r="M604" s="31">
        <v>32</v>
      </c>
      <c r="N604" s="6" t="s">
        <v>44</v>
      </c>
      <c r="O604" s="11" t="s">
        <v>42</v>
      </c>
      <c r="P604" s="11" t="s">
        <v>42</v>
      </c>
      <c r="Q604" s="11"/>
      <c r="R604" s="11" t="s">
        <v>42</v>
      </c>
      <c r="BE604" s="3" t="s">
        <v>31</v>
      </c>
    </row>
    <row r="605" spans="1:58" ht="25" customHeight="1" x14ac:dyDescent="0.2">
      <c r="B605" s="1">
        <v>601</v>
      </c>
      <c r="C605" s="32">
        <v>44325</v>
      </c>
      <c r="D605" s="1">
        <v>528</v>
      </c>
      <c r="E605" s="4">
        <v>3800</v>
      </c>
      <c r="F605" s="4">
        <v>4750</v>
      </c>
      <c r="G605" s="35">
        <f t="shared" si="9"/>
        <v>8.2427563457144775</v>
      </c>
      <c r="H605" s="2" t="s">
        <v>63</v>
      </c>
      <c r="I605" s="3">
        <v>80</v>
      </c>
      <c r="J605" s="6" t="s">
        <v>44</v>
      </c>
      <c r="K605" s="6" t="s">
        <v>9</v>
      </c>
      <c r="L605" s="6" t="s">
        <v>25</v>
      </c>
      <c r="M605" s="31">
        <v>33</v>
      </c>
      <c r="N605" s="6" t="s">
        <v>44</v>
      </c>
      <c r="O605" s="11" t="s">
        <v>42</v>
      </c>
      <c r="P605" s="11" t="s">
        <v>42</v>
      </c>
      <c r="Q605" s="11"/>
      <c r="S605" s="11" t="s">
        <v>42</v>
      </c>
      <c r="BE605" s="3" t="s">
        <v>31</v>
      </c>
    </row>
    <row r="606" spans="1:58" ht="25" customHeight="1" x14ac:dyDescent="0.2">
      <c r="B606" s="1">
        <v>602</v>
      </c>
      <c r="C606" s="32">
        <v>44325</v>
      </c>
      <c r="D606" s="1">
        <v>531</v>
      </c>
      <c r="E606" s="4">
        <v>14000</v>
      </c>
      <c r="F606" s="4">
        <v>17500</v>
      </c>
      <c r="G606" s="35">
        <f t="shared" si="9"/>
        <v>9.5468126085973957</v>
      </c>
      <c r="H606" s="2" t="s">
        <v>34</v>
      </c>
      <c r="I606" s="3">
        <v>40</v>
      </c>
      <c r="J606" s="6" t="s">
        <v>8</v>
      </c>
      <c r="K606" s="6" t="s">
        <v>9</v>
      </c>
      <c r="L606" s="6" t="s">
        <v>13</v>
      </c>
      <c r="M606" s="31">
        <v>55</v>
      </c>
      <c r="N606" s="6" t="s">
        <v>10</v>
      </c>
      <c r="P606" s="11" t="s">
        <v>42</v>
      </c>
      <c r="Q606" s="11"/>
      <c r="R606" s="11" t="s">
        <v>42</v>
      </c>
      <c r="BA606" s="11" t="s">
        <v>42</v>
      </c>
      <c r="BE606" s="3" t="s">
        <v>36</v>
      </c>
      <c r="BF606" s="1" t="s">
        <v>190</v>
      </c>
    </row>
    <row r="607" spans="1:58" ht="25" customHeight="1" x14ac:dyDescent="0.2">
      <c r="B607" s="1">
        <v>603</v>
      </c>
      <c r="C607" s="32">
        <v>44325</v>
      </c>
      <c r="D607" s="1">
        <v>532</v>
      </c>
      <c r="E607" s="4">
        <v>47000</v>
      </c>
      <c r="F607" s="4">
        <v>58750</v>
      </c>
      <c r="G607" s="35">
        <f t="shared" si="9"/>
        <v>10.757902880692196</v>
      </c>
      <c r="H607" s="2" t="s">
        <v>91</v>
      </c>
      <c r="I607" s="3">
        <v>40</v>
      </c>
      <c r="J607" s="6" t="s">
        <v>8</v>
      </c>
      <c r="K607" s="6" t="s">
        <v>9</v>
      </c>
      <c r="L607" s="6" t="s">
        <v>13</v>
      </c>
      <c r="M607" s="31">
        <v>47</v>
      </c>
      <c r="N607" s="6" t="s">
        <v>10</v>
      </c>
      <c r="P607" s="11" t="s">
        <v>42</v>
      </c>
      <c r="Q607" s="11"/>
      <c r="R607" s="11" t="s">
        <v>42</v>
      </c>
      <c r="AA607" s="11" t="s">
        <v>42</v>
      </c>
      <c r="BE607" s="3" t="s">
        <v>36</v>
      </c>
    </row>
    <row r="608" spans="1:58" ht="25" customHeight="1" x14ac:dyDescent="0.2">
      <c r="A608" s="18">
        <v>2020</v>
      </c>
      <c r="B608" s="1">
        <v>604</v>
      </c>
      <c r="C608" s="32">
        <v>44143</v>
      </c>
      <c r="D608" s="1">
        <v>28</v>
      </c>
      <c r="E608" s="4">
        <v>2800</v>
      </c>
      <c r="F608" s="4">
        <v>3500</v>
      </c>
      <c r="G608" s="35">
        <f t="shared" si="9"/>
        <v>7.9373746961632952</v>
      </c>
      <c r="H608" s="2" t="s">
        <v>76</v>
      </c>
      <c r="I608" s="3">
        <v>30</v>
      </c>
      <c r="J608" s="6" t="s">
        <v>44</v>
      </c>
      <c r="K608" s="6" t="s">
        <v>9</v>
      </c>
      <c r="L608" s="6" t="s">
        <v>29</v>
      </c>
      <c r="M608" s="31">
        <v>32</v>
      </c>
      <c r="N608" s="6" t="s">
        <v>10</v>
      </c>
      <c r="R608" s="11" t="s">
        <v>42</v>
      </c>
      <c r="AI608" s="11" t="s">
        <v>42</v>
      </c>
      <c r="BE608" s="3" t="s">
        <v>31</v>
      </c>
      <c r="BF608" s="1" t="s">
        <v>74</v>
      </c>
    </row>
    <row r="609" spans="2:58" ht="25" customHeight="1" x14ac:dyDescent="0.2">
      <c r="B609" s="1">
        <v>605</v>
      </c>
      <c r="C609" s="32">
        <v>44143</v>
      </c>
      <c r="D609" s="1">
        <v>30</v>
      </c>
      <c r="E609" s="4">
        <v>3000</v>
      </c>
      <c r="F609" s="4">
        <v>3750</v>
      </c>
      <c r="G609" s="35">
        <f t="shared" si="9"/>
        <v>8.0063675676502459</v>
      </c>
      <c r="H609" s="2" t="s">
        <v>54</v>
      </c>
      <c r="I609" s="3">
        <v>60</v>
      </c>
      <c r="J609" s="6" t="s">
        <v>8</v>
      </c>
      <c r="K609" s="6" t="s">
        <v>9</v>
      </c>
      <c r="L609" s="6" t="s">
        <v>25</v>
      </c>
      <c r="M609" s="31">
        <v>36</v>
      </c>
      <c r="N609" s="6" t="s">
        <v>10</v>
      </c>
      <c r="R609" s="11" t="s">
        <v>42</v>
      </c>
      <c r="AI609" s="11" t="s">
        <v>42</v>
      </c>
      <c r="AX609" s="3" t="s">
        <v>132</v>
      </c>
      <c r="BE609" s="3" t="s">
        <v>31</v>
      </c>
    </row>
    <row r="610" spans="2:58" ht="25" customHeight="1" x14ac:dyDescent="0.2">
      <c r="B610" s="1">
        <v>606</v>
      </c>
      <c r="C610" s="32">
        <v>44143</v>
      </c>
      <c r="D610" s="1">
        <v>32</v>
      </c>
      <c r="E610" s="4">
        <v>1600</v>
      </c>
      <c r="F610" s="4">
        <v>2000</v>
      </c>
      <c r="G610" s="35">
        <f t="shared" si="9"/>
        <v>7.3777589082278725</v>
      </c>
      <c r="H610" s="2" t="s">
        <v>103</v>
      </c>
      <c r="I610" s="3">
        <v>60</v>
      </c>
      <c r="J610" s="6" t="s">
        <v>8</v>
      </c>
      <c r="K610" s="6" t="s">
        <v>9</v>
      </c>
      <c r="L610" s="6" t="s">
        <v>25</v>
      </c>
      <c r="M610" s="31">
        <v>35</v>
      </c>
      <c r="N610" s="6" t="s">
        <v>10</v>
      </c>
      <c r="R610" s="11" t="s">
        <v>42</v>
      </c>
      <c r="T610" s="11" t="s">
        <v>42</v>
      </c>
      <c r="AI610" s="11" t="s">
        <v>42</v>
      </c>
      <c r="BE610" s="3" t="s">
        <v>39</v>
      </c>
    </row>
    <row r="611" spans="2:58" ht="25" customHeight="1" x14ac:dyDescent="0.2">
      <c r="B611" s="1">
        <v>607</v>
      </c>
      <c r="C611" s="32">
        <v>44143</v>
      </c>
      <c r="D611" s="1">
        <v>33</v>
      </c>
      <c r="E611" s="4">
        <v>1000</v>
      </c>
      <c r="F611" s="4">
        <v>1250</v>
      </c>
      <c r="G611" s="35">
        <f t="shared" si="9"/>
        <v>6.9077552789821368</v>
      </c>
      <c r="H611" s="2" t="s">
        <v>76</v>
      </c>
      <c r="I611" s="3">
        <v>60</v>
      </c>
      <c r="J611" s="6" t="s">
        <v>8</v>
      </c>
      <c r="K611" s="6" t="s">
        <v>9</v>
      </c>
      <c r="L611" s="6" t="s">
        <v>25</v>
      </c>
      <c r="M611" s="31">
        <v>33</v>
      </c>
      <c r="N611" s="6" t="s">
        <v>10</v>
      </c>
      <c r="P611" s="11" t="s">
        <v>42</v>
      </c>
      <c r="Q611" s="11"/>
      <c r="R611" s="11" t="s">
        <v>42</v>
      </c>
      <c r="BE611" s="3" t="s">
        <v>31</v>
      </c>
      <c r="BF611" s="1" t="s">
        <v>58</v>
      </c>
    </row>
    <row r="612" spans="2:58" ht="25" customHeight="1" x14ac:dyDescent="0.2">
      <c r="B612" s="1">
        <v>608</v>
      </c>
      <c r="C612" s="32">
        <v>44143</v>
      </c>
      <c r="D612" s="1">
        <v>34</v>
      </c>
      <c r="E612" s="4">
        <v>750</v>
      </c>
      <c r="F612" s="4">
        <v>937</v>
      </c>
      <c r="G612" s="35">
        <f t="shared" si="9"/>
        <v>6.620073206530356</v>
      </c>
      <c r="H612" s="2" t="s">
        <v>27</v>
      </c>
      <c r="I612" s="3">
        <v>50</v>
      </c>
      <c r="J612" s="6" t="s">
        <v>391</v>
      </c>
      <c r="K612" s="6" t="s">
        <v>55</v>
      </c>
      <c r="L612" s="6" t="s">
        <v>13</v>
      </c>
      <c r="M612" s="31">
        <v>27</v>
      </c>
      <c r="N612" s="6" t="s">
        <v>108</v>
      </c>
      <c r="P612" s="11" t="s">
        <v>42</v>
      </c>
      <c r="Q612" s="11"/>
      <c r="R612" s="11" t="s">
        <v>42</v>
      </c>
      <c r="BE612" s="3" t="s">
        <v>31</v>
      </c>
    </row>
    <row r="613" spans="2:58" ht="25" customHeight="1" x14ac:dyDescent="0.2">
      <c r="B613" s="1">
        <v>609</v>
      </c>
      <c r="C613" s="32">
        <v>44143</v>
      </c>
      <c r="D613" s="1">
        <v>37</v>
      </c>
      <c r="E613" s="4">
        <v>4500</v>
      </c>
      <c r="F613" s="4">
        <v>5625</v>
      </c>
      <c r="G613" s="35">
        <f t="shared" si="9"/>
        <v>8.4118326757584114</v>
      </c>
      <c r="H613" s="2" t="s">
        <v>40</v>
      </c>
      <c r="I613" s="3">
        <v>50</v>
      </c>
      <c r="J613" s="6" t="s">
        <v>65</v>
      </c>
      <c r="K613" s="6" t="s">
        <v>9</v>
      </c>
      <c r="L613" s="6" t="s">
        <v>25</v>
      </c>
      <c r="M613" s="31">
        <v>33</v>
      </c>
      <c r="N613" s="6" t="s">
        <v>10</v>
      </c>
      <c r="R613" s="11" t="s">
        <v>42</v>
      </c>
      <c r="V613" s="11" t="s">
        <v>42</v>
      </c>
      <c r="BE613" s="3" t="s">
        <v>32</v>
      </c>
      <c r="BF613" s="1" t="s">
        <v>133</v>
      </c>
    </row>
    <row r="614" spans="2:58" ht="25" customHeight="1" x14ac:dyDescent="0.2">
      <c r="B614" s="1">
        <v>610</v>
      </c>
      <c r="C614" s="32">
        <v>44143</v>
      </c>
      <c r="D614" s="1">
        <v>42</v>
      </c>
      <c r="E614" s="4">
        <v>16000</v>
      </c>
      <c r="F614" s="4">
        <v>20000</v>
      </c>
      <c r="G614" s="35">
        <f t="shared" si="9"/>
        <v>9.6803440012219184</v>
      </c>
      <c r="H614" s="2" t="s">
        <v>54</v>
      </c>
      <c r="I614" s="3">
        <v>50</v>
      </c>
      <c r="J614" s="6" t="s">
        <v>65</v>
      </c>
      <c r="K614" s="6" t="s">
        <v>9</v>
      </c>
      <c r="L614" s="6" t="s">
        <v>25</v>
      </c>
      <c r="M614" s="31">
        <v>38</v>
      </c>
      <c r="N614" s="6" t="s">
        <v>10</v>
      </c>
      <c r="R614" s="11" t="s">
        <v>42</v>
      </c>
      <c r="X614" s="11" t="s">
        <v>42</v>
      </c>
      <c r="Y614" s="11" t="s">
        <v>42</v>
      </c>
      <c r="AI614" s="11" t="s">
        <v>42</v>
      </c>
      <c r="BE614" s="3" t="s">
        <v>32</v>
      </c>
    </row>
    <row r="615" spans="2:58" ht="25" customHeight="1" x14ac:dyDescent="0.2">
      <c r="B615" s="1">
        <v>611</v>
      </c>
      <c r="C615" s="32">
        <v>44143</v>
      </c>
      <c r="D615" s="1">
        <v>43</v>
      </c>
      <c r="E615" s="4">
        <v>4800</v>
      </c>
      <c r="F615" s="4">
        <v>6000</v>
      </c>
      <c r="G615" s="35">
        <f t="shared" si="9"/>
        <v>8.4763711968959825</v>
      </c>
      <c r="H615" s="2" t="s">
        <v>76</v>
      </c>
      <c r="I615" s="3">
        <v>70</v>
      </c>
      <c r="J615" s="6" t="s">
        <v>44</v>
      </c>
      <c r="K615" s="6" t="s">
        <v>9</v>
      </c>
      <c r="L615" s="6" t="s">
        <v>193</v>
      </c>
      <c r="M615" s="31">
        <v>40</v>
      </c>
      <c r="N615" s="6" t="s">
        <v>10</v>
      </c>
      <c r="S615" s="11" t="s">
        <v>42</v>
      </c>
      <c r="V615" s="11" t="s">
        <v>42</v>
      </c>
      <c r="AI615" s="11" t="s">
        <v>42</v>
      </c>
      <c r="BE615" s="3" t="s">
        <v>31</v>
      </c>
      <c r="BF615" s="1" t="s">
        <v>194</v>
      </c>
    </row>
    <row r="616" spans="2:58" ht="25" customHeight="1" x14ac:dyDescent="0.2">
      <c r="B616" s="1">
        <v>612</v>
      </c>
      <c r="C616" s="32">
        <v>44143</v>
      </c>
      <c r="D616" s="1">
        <v>44</v>
      </c>
      <c r="E616" s="4">
        <v>3200</v>
      </c>
      <c r="F616" s="4">
        <v>4000</v>
      </c>
      <c r="G616" s="35">
        <f t="shared" si="9"/>
        <v>8.0709060887878188</v>
      </c>
      <c r="H616" s="2" t="s">
        <v>45</v>
      </c>
      <c r="I616" s="3">
        <v>40</v>
      </c>
      <c r="J616" s="6" t="s">
        <v>44</v>
      </c>
      <c r="K616" s="6" t="s">
        <v>9</v>
      </c>
      <c r="L616" s="6" t="s">
        <v>24</v>
      </c>
      <c r="M616" s="31">
        <v>38</v>
      </c>
      <c r="N616" s="6" t="s">
        <v>10</v>
      </c>
      <c r="R616" s="11" t="s">
        <v>42</v>
      </c>
      <c r="AI616" s="11" t="s">
        <v>42</v>
      </c>
      <c r="BE616" s="3" t="s">
        <v>32</v>
      </c>
    </row>
    <row r="617" spans="2:58" ht="25" customHeight="1" x14ac:dyDescent="0.2">
      <c r="B617" s="1">
        <v>613</v>
      </c>
      <c r="C617" s="32">
        <v>44143</v>
      </c>
      <c r="D617" s="1">
        <v>45</v>
      </c>
      <c r="E617" s="4">
        <v>5100</v>
      </c>
      <c r="F617" s="4">
        <v>6375</v>
      </c>
      <c r="G617" s="35">
        <f t="shared" si="9"/>
        <v>8.536995818712418</v>
      </c>
      <c r="H617" s="2" t="s">
        <v>54</v>
      </c>
      <c r="I617" s="3">
        <v>60</v>
      </c>
      <c r="J617" s="6" t="s">
        <v>8</v>
      </c>
      <c r="K617" s="6" t="s">
        <v>9</v>
      </c>
      <c r="L617" s="6" t="s">
        <v>25</v>
      </c>
      <c r="M617" s="31">
        <v>36</v>
      </c>
      <c r="N617" s="6" t="s">
        <v>10</v>
      </c>
      <c r="R617" s="11" t="s">
        <v>42</v>
      </c>
      <c r="AI617" s="11" t="s">
        <v>42</v>
      </c>
      <c r="BE617" s="3" t="s">
        <v>31</v>
      </c>
    </row>
    <row r="618" spans="2:58" ht="25" customHeight="1" x14ac:dyDescent="0.2">
      <c r="B618" s="1">
        <v>614</v>
      </c>
      <c r="C618" s="32">
        <v>44143</v>
      </c>
      <c r="D618" s="1">
        <v>50</v>
      </c>
      <c r="E618" s="4">
        <v>4600</v>
      </c>
      <c r="F618" s="4">
        <v>5750</v>
      </c>
      <c r="G618" s="35">
        <f t="shared" si="9"/>
        <v>8.4338115824771869</v>
      </c>
      <c r="H618" s="2" t="s">
        <v>45</v>
      </c>
      <c r="I618" s="3">
        <v>60</v>
      </c>
      <c r="J618" s="6" t="s">
        <v>8</v>
      </c>
      <c r="K618" s="6" t="s">
        <v>9</v>
      </c>
      <c r="L618" s="6" t="s">
        <v>25</v>
      </c>
      <c r="M618" s="31">
        <v>35</v>
      </c>
      <c r="N618" s="6" t="s">
        <v>10</v>
      </c>
      <c r="R618" s="11" t="s">
        <v>42</v>
      </c>
      <c r="X618" s="11" t="s">
        <v>42</v>
      </c>
      <c r="Y618" s="11" t="s">
        <v>42</v>
      </c>
      <c r="AI618" s="11" t="s">
        <v>42</v>
      </c>
      <c r="BE618" s="3" t="s">
        <v>31</v>
      </c>
    </row>
    <row r="619" spans="2:58" ht="25" customHeight="1" x14ac:dyDescent="0.2">
      <c r="B619" s="1">
        <v>615</v>
      </c>
      <c r="C619" s="32">
        <v>44143</v>
      </c>
      <c r="D619" s="1">
        <v>51</v>
      </c>
      <c r="E619" s="4">
        <v>5500</v>
      </c>
      <c r="F619" s="4">
        <v>6875</v>
      </c>
      <c r="G619" s="35">
        <f t="shared" si="9"/>
        <v>8.6125033712205621</v>
      </c>
      <c r="H619" s="2" t="s">
        <v>54</v>
      </c>
      <c r="I619" s="3">
        <v>50</v>
      </c>
      <c r="J619" s="6" t="s">
        <v>417</v>
      </c>
      <c r="K619" s="6" t="s">
        <v>9</v>
      </c>
      <c r="L619" s="6" t="s">
        <v>25</v>
      </c>
      <c r="M619" s="31">
        <v>36</v>
      </c>
      <c r="N619" s="6" t="s">
        <v>10</v>
      </c>
      <c r="R619" s="11" t="s">
        <v>42</v>
      </c>
      <c r="Z619" s="11" t="s">
        <v>42</v>
      </c>
      <c r="AT619" s="3" t="s">
        <v>463</v>
      </c>
      <c r="BE619" s="3" t="s">
        <v>31</v>
      </c>
      <c r="BF619" s="1" t="s">
        <v>195</v>
      </c>
    </row>
    <row r="620" spans="2:58" ht="25" customHeight="1" x14ac:dyDescent="0.2">
      <c r="B620" s="1">
        <v>616</v>
      </c>
      <c r="C620" s="32">
        <v>44143</v>
      </c>
      <c r="D620" s="1">
        <v>52</v>
      </c>
      <c r="E620" s="4">
        <v>3400</v>
      </c>
      <c r="F620" s="4">
        <v>4250</v>
      </c>
      <c r="G620" s="35">
        <f t="shared" si="9"/>
        <v>8.1315307106042525</v>
      </c>
      <c r="H620" s="2" t="s">
        <v>50</v>
      </c>
      <c r="I620" s="3">
        <v>60</v>
      </c>
      <c r="J620" s="6" t="s">
        <v>65</v>
      </c>
      <c r="K620" s="6" t="s">
        <v>9</v>
      </c>
      <c r="L620" s="6" t="s">
        <v>25</v>
      </c>
      <c r="M620" s="31">
        <v>35</v>
      </c>
      <c r="N620" s="6" t="s">
        <v>10</v>
      </c>
      <c r="R620" s="11" t="s">
        <v>42</v>
      </c>
      <c r="V620" s="11" t="s">
        <v>42</v>
      </c>
      <c r="Y620" s="11" t="s">
        <v>42</v>
      </c>
      <c r="AI620" s="11" t="s">
        <v>42</v>
      </c>
      <c r="BE620" s="3" t="s">
        <v>32</v>
      </c>
    </row>
    <row r="621" spans="2:58" ht="25" customHeight="1" x14ac:dyDescent="0.2">
      <c r="B621" s="1">
        <v>617</v>
      </c>
      <c r="C621" s="32">
        <v>44143</v>
      </c>
      <c r="D621" s="1">
        <v>53</v>
      </c>
      <c r="E621" s="4">
        <v>8000</v>
      </c>
      <c r="F621" s="4">
        <v>10000</v>
      </c>
      <c r="G621" s="35">
        <f t="shared" si="9"/>
        <v>8.987196820661973</v>
      </c>
      <c r="H621" s="2" t="s">
        <v>40</v>
      </c>
      <c r="I621" s="3">
        <v>50</v>
      </c>
      <c r="J621" s="6" t="s">
        <v>97</v>
      </c>
      <c r="K621" s="6" t="s">
        <v>9</v>
      </c>
      <c r="L621" s="6" t="s">
        <v>25</v>
      </c>
      <c r="M621" s="31">
        <v>35</v>
      </c>
      <c r="N621" s="6" t="s">
        <v>10</v>
      </c>
      <c r="R621" s="11" t="s">
        <v>42</v>
      </c>
      <c r="AF621" s="11" t="s">
        <v>42</v>
      </c>
      <c r="BE621" s="3" t="s">
        <v>31</v>
      </c>
      <c r="BF621" s="1" t="s">
        <v>196</v>
      </c>
    </row>
    <row r="622" spans="2:58" ht="25" customHeight="1" x14ac:dyDescent="0.2">
      <c r="B622" s="1">
        <v>618</v>
      </c>
      <c r="C622" s="32">
        <v>44143</v>
      </c>
      <c r="D622" s="1">
        <v>54</v>
      </c>
      <c r="E622" s="4">
        <v>3250</v>
      </c>
      <c r="F622" s="4">
        <v>4062</v>
      </c>
      <c r="G622" s="35">
        <f t="shared" si="9"/>
        <v>8.0864102753237823</v>
      </c>
      <c r="H622" s="2" t="s">
        <v>40</v>
      </c>
      <c r="I622" s="3">
        <v>40</v>
      </c>
      <c r="J622" s="6" t="s">
        <v>97</v>
      </c>
      <c r="K622" s="6" t="s">
        <v>9</v>
      </c>
      <c r="L622" s="6" t="s">
        <v>25</v>
      </c>
      <c r="M622" s="31">
        <v>24</v>
      </c>
      <c r="N622" s="6" t="s">
        <v>10</v>
      </c>
      <c r="R622" s="11" t="s">
        <v>42</v>
      </c>
      <c r="X622" s="11" t="s">
        <v>42</v>
      </c>
      <c r="Y622" s="11" t="s">
        <v>42</v>
      </c>
      <c r="BE622" s="3" t="s">
        <v>31</v>
      </c>
      <c r="BF622" s="1" t="s">
        <v>196</v>
      </c>
    </row>
    <row r="623" spans="2:58" ht="25" customHeight="1" x14ac:dyDescent="0.2">
      <c r="B623" s="1">
        <v>619</v>
      </c>
      <c r="C623" s="32">
        <v>44143</v>
      </c>
      <c r="D623" s="1">
        <v>55</v>
      </c>
      <c r="E623" s="4">
        <v>2800</v>
      </c>
      <c r="F623" s="4">
        <v>3500</v>
      </c>
      <c r="G623" s="35">
        <f t="shared" si="9"/>
        <v>7.9373746961632952</v>
      </c>
      <c r="H623" s="2" t="s">
        <v>40</v>
      </c>
      <c r="I623" s="3">
        <v>40</v>
      </c>
      <c r="J623" s="6" t="s">
        <v>44</v>
      </c>
      <c r="K623" s="6" t="s">
        <v>9</v>
      </c>
      <c r="L623" s="6" t="s">
        <v>25</v>
      </c>
      <c r="M623" s="31">
        <v>35</v>
      </c>
      <c r="N623" s="6" t="s">
        <v>10</v>
      </c>
      <c r="R623" s="11" t="s">
        <v>42</v>
      </c>
      <c r="X623" s="11" t="s">
        <v>42</v>
      </c>
      <c r="Y623" s="11" t="s">
        <v>42</v>
      </c>
      <c r="BE623" s="3" t="s">
        <v>31</v>
      </c>
    </row>
    <row r="624" spans="2:58" ht="25" customHeight="1" x14ac:dyDescent="0.2">
      <c r="B624" s="1">
        <v>620</v>
      </c>
      <c r="C624" s="32">
        <v>44143</v>
      </c>
      <c r="D624" s="1">
        <v>56</v>
      </c>
      <c r="E624" s="4">
        <v>1700</v>
      </c>
      <c r="F624" s="4">
        <v>2125</v>
      </c>
      <c r="G624" s="35">
        <f t="shared" si="9"/>
        <v>7.4383835300443071</v>
      </c>
      <c r="H624" s="2" t="s">
        <v>40</v>
      </c>
      <c r="I624" s="3">
        <v>40</v>
      </c>
      <c r="J624" s="6" t="s">
        <v>44</v>
      </c>
      <c r="K624" s="6" t="s">
        <v>9</v>
      </c>
      <c r="L624" s="6" t="s">
        <v>13</v>
      </c>
      <c r="M624" s="31">
        <v>30</v>
      </c>
      <c r="N624" s="6" t="s">
        <v>10</v>
      </c>
      <c r="R624" s="11" t="s">
        <v>42</v>
      </c>
      <c r="W624" s="11" t="s">
        <v>42</v>
      </c>
      <c r="BE624" s="3" t="s">
        <v>31</v>
      </c>
    </row>
    <row r="625" spans="2:58" ht="25" customHeight="1" x14ac:dyDescent="0.2">
      <c r="B625" s="1">
        <v>621</v>
      </c>
      <c r="C625" s="32">
        <v>44143</v>
      </c>
      <c r="D625" s="1">
        <v>57</v>
      </c>
      <c r="E625" s="4">
        <v>900</v>
      </c>
      <c r="F625" s="4">
        <v>1125</v>
      </c>
      <c r="G625" s="35">
        <f t="shared" si="9"/>
        <v>6.8023947633243109</v>
      </c>
      <c r="H625" s="2" t="s">
        <v>75</v>
      </c>
      <c r="I625" s="3">
        <v>60</v>
      </c>
      <c r="J625" s="6" t="s">
        <v>8</v>
      </c>
      <c r="K625" s="6" t="s">
        <v>9</v>
      </c>
      <c r="L625" s="6" t="s">
        <v>25</v>
      </c>
      <c r="M625" s="31">
        <v>33</v>
      </c>
      <c r="N625" s="6" t="s">
        <v>10</v>
      </c>
      <c r="R625" s="11" t="s">
        <v>42</v>
      </c>
      <c r="X625" s="11" t="s">
        <v>42</v>
      </c>
      <c r="BE625" s="3" t="s">
        <v>31</v>
      </c>
    </row>
    <row r="626" spans="2:58" ht="25" customHeight="1" x14ac:dyDescent="0.2">
      <c r="B626" s="1">
        <v>622</v>
      </c>
      <c r="C626" s="32">
        <v>44143</v>
      </c>
      <c r="D626" s="1">
        <v>58</v>
      </c>
      <c r="E626" s="4">
        <v>950</v>
      </c>
      <c r="F626" s="4">
        <v>1187</v>
      </c>
      <c r="G626" s="35">
        <f t="shared" si="9"/>
        <v>6.8564619845945867</v>
      </c>
      <c r="H626" s="2" t="s">
        <v>27</v>
      </c>
      <c r="I626" s="3">
        <v>40</v>
      </c>
      <c r="J626" s="6" t="s">
        <v>8</v>
      </c>
      <c r="K626" s="6" t="s">
        <v>9</v>
      </c>
      <c r="L626" s="6" t="s">
        <v>13</v>
      </c>
      <c r="M626" s="31">
        <v>30</v>
      </c>
      <c r="N626" s="6" t="s">
        <v>8</v>
      </c>
      <c r="P626" s="11" t="s">
        <v>42</v>
      </c>
      <c r="Q626" s="11"/>
      <c r="R626" s="11" t="s">
        <v>42</v>
      </c>
      <c r="BE626" s="3" t="s">
        <v>31</v>
      </c>
    </row>
    <row r="627" spans="2:58" ht="25" customHeight="1" x14ac:dyDescent="0.2">
      <c r="B627" s="1">
        <v>623</v>
      </c>
      <c r="C627" s="32">
        <v>44143</v>
      </c>
      <c r="D627" s="1">
        <v>61</v>
      </c>
      <c r="E627" s="4">
        <v>2200</v>
      </c>
      <c r="F627" s="4">
        <v>2750</v>
      </c>
      <c r="G627" s="35">
        <f t="shared" si="9"/>
        <v>7.696212639346407</v>
      </c>
      <c r="H627" s="2" t="s">
        <v>75</v>
      </c>
      <c r="I627" s="3">
        <v>50</v>
      </c>
      <c r="J627" s="6" t="s">
        <v>8</v>
      </c>
      <c r="K627" s="6" t="s">
        <v>9</v>
      </c>
      <c r="L627" s="6" t="s">
        <v>25</v>
      </c>
      <c r="M627" s="31">
        <v>35</v>
      </c>
      <c r="N627" s="6" t="s">
        <v>10</v>
      </c>
      <c r="R627" s="11" t="s">
        <v>42</v>
      </c>
      <c r="AI627" s="11" t="s">
        <v>42</v>
      </c>
      <c r="BE627" s="3" t="s">
        <v>31</v>
      </c>
      <c r="BF627" s="1" t="s">
        <v>59</v>
      </c>
    </row>
    <row r="628" spans="2:58" ht="25" customHeight="1" x14ac:dyDescent="0.2">
      <c r="B628" s="1">
        <v>624</v>
      </c>
      <c r="C628" s="32">
        <v>44143</v>
      </c>
      <c r="D628" s="1">
        <v>62</v>
      </c>
      <c r="E628" s="4">
        <v>2000</v>
      </c>
      <c r="F628" s="4">
        <v>2500</v>
      </c>
      <c r="G628" s="35">
        <f t="shared" si="9"/>
        <v>7.6009024595420822</v>
      </c>
      <c r="H628" s="2" t="s">
        <v>75</v>
      </c>
      <c r="I628" s="3">
        <v>60</v>
      </c>
      <c r="J628" s="6" t="s">
        <v>44</v>
      </c>
      <c r="K628" s="6" t="s">
        <v>9</v>
      </c>
      <c r="L628" s="6" t="s">
        <v>25</v>
      </c>
      <c r="M628" s="31">
        <v>33</v>
      </c>
      <c r="N628" s="6" t="s">
        <v>10</v>
      </c>
      <c r="R628" s="11" t="s">
        <v>42</v>
      </c>
      <c r="AI628" s="11" t="s">
        <v>42</v>
      </c>
      <c r="BE628" s="3" t="s">
        <v>31</v>
      </c>
    </row>
    <row r="629" spans="2:58" ht="25" customHeight="1" x14ac:dyDescent="0.2">
      <c r="B629" s="1">
        <v>625</v>
      </c>
      <c r="C629" s="32">
        <v>44143</v>
      </c>
      <c r="D629" s="1">
        <v>67</v>
      </c>
      <c r="E629" s="4">
        <v>1900</v>
      </c>
      <c r="F629" s="4">
        <v>2375</v>
      </c>
      <c r="G629" s="35">
        <f t="shared" si="9"/>
        <v>7.5496091651545321</v>
      </c>
      <c r="H629" s="2" t="s">
        <v>103</v>
      </c>
      <c r="I629" s="3">
        <v>60</v>
      </c>
      <c r="J629" s="6" t="s">
        <v>8</v>
      </c>
      <c r="K629" s="6" t="s">
        <v>9</v>
      </c>
      <c r="L629" s="6" t="s">
        <v>25</v>
      </c>
      <c r="M629" s="31">
        <v>36</v>
      </c>
      <c r="N629" s="6" t="s">
        <v>10</v>
      </c>
      <c r="R629" s="11" t="s">
        <v>42</v>
      </c>
      <c r="AI629" s="11" t="s">
        <v>42</v>
      </c>
      <c r="BE629" s="3" t="s">
        <v>31</v>
      </c>
    </row>
    <row r="630" spans="2:58" ht="25" customHeight="1" x14ac:dyDescent="0.2">
      <c r="B630" s="1">
        <v>626</v>
      </c>
      <c r="C630" s="32">
        <v>44143</v>
      </c>
      <c r="D630" s="1">
        <v>68</v>
      </c>
      <c r="E630" s="4">
        <v>5500</v>
      </c>
      <c r="F630" s="4">
        <v>6875</v>
      </c>
      <c r="G630" s="35">
        <f t="shared" si="9"/>
        <v>8.6125033712205621</v>
      </c>
      <c r="H630" s="2" t="s">
        <v>54</v>
      </c>
      <c r="I630" s="3">
        <v>70</v>
      </c>
      <c r="J630" s="6" t="s">
        <v>8</v>
      </c>
      <c r="K630" s="6" t="s">
        <v>55</v>
      </c>
      <c r="L630" s="6" t="s">
        <v>18</v>
      </c>
      <c r="M630" s="31">
        <v>40</v>
      </c>
      <c r="N630" s="6" t="s">
        <v>10</v>
      </c>
      <c r="S630" s="11" t="s">
        <v>42</v>
      </c>
      <c r="V630" s="11" t="s">
        <v>42</v>
      </c>
      <c r="AH630" s="11"/>
      <c r="AI630" s="11" t="s">
        <v>42</v>
      </c>
      <c r="BE630" s="3" t="s">
        <v>31</v>
      </c>
    </row>
    <row r="631" spans="2:58" ht="25" customHeight="1" x14ac:dyDescent="0.2">
      <c r="B631" s="1">
        <v>627</v>
      </c>
      <c r="C631" s="32">
        <v>44143</v>
      </c>
      <c r="D631" s="1">
        <v>69</v>
      </c>
      <c r="E631" s="4">
        <v>4000</v>
      </c>
      <c r="F631" s="4">
        <v>5000</v>
      </c>
      <c r="G631" s="35">
        <f t="shared" si="9"/>
        <v>8.2940496401020276</v>
      </c>
      <c r="H631" s="2" t="s">
        <v>54</v>
      </c>
      <c r="I631" s="3">
        <v>70</v>
      </c>
      <c r="J631" s="6" t="s">
        <v>8</v>
      </c>
      <c r="K631" s="6" t="s">
        <v>9</v>
      </c>
      <c r="L631" s="6" t="s">
        <v>13</v>
      </c>
      <c r="M631" s="31">
        <v>42</v>
      </c>
      <c r="N631" s="6" t="s">
        <v>10</v>
      </c>
      <c r="S631" s="11" t="s">
        <v>42</v>
      </c>
      <c r="V631" s="11" t="s">
        <v>42</v>
      </c>
      <c r="AH631" s="11" t="s">
        <v>42</v>
      </c>
      <c r="AI631" s="11" t="s">
        <v>42</v>
      </c>
      <c r="BE631" s="3" t="s">
        <v>39</v>
      </c>
    </row>
    <row r="632" spans="2:58" ht="25" customHeight="1" x14ac:dyDescent="0.2">
      <c r="B632" s="1">
        <v>628</v>
      </c>
      <c r="C632" s="32">
        <v>44143</v>
      </c>
      <c r="D632" s="1">
        <v>70</v>
      </c>
      <c r="E632" s="4">
        <v>4600</v>
      </c>
      <c r="F632" s="4">
        <v>5750</v>
      </c>
      <c r="G632" s="35">
        <f t="shared" si="9"/>
        <v>8.4338115824771869</v>
      </c>
      <c r="H632" s="2" t="s">
        <v>54</v>
      </c>
      <c r="I632" s="3">
        <v>70</v>
      </c>
      <c r="J632" s="6" t="s">
        <v>8</v>
      </c>
      <c r="K632" s="6" t="s">
        <v>9</v>
      </c>
      <c r="L632" s="6" t="s">
        <v>13</v>
      </c>
      <c r="M632" s="31">
        <v>42</v>
      </c>
      <c r="N632" s="6" t="s">
        <v>10</v>
      </c>
      <c r="S632" s="11" t="s">
        <v>42</v>
      </c>
      <c r="V632" s="11" t="s">
        <v>42</v>
      </c>
      <c r="AH632" s="11" t="s">
        <v>42</v>
      </c>
      <c r="AI632" s="11" t="s">
        <v>42</v>
      </c>
      <c r="BE632" s="3" t="s">
        <v>31</v>
      </c>
    </row>
    <row r="633" spans="2:58" ht="25" customHeight="1" x14ac:dyDescent="0.2">
      <c r="B633" s="1">
        <v>629</v>
      </c>
      <c r="C633" s="32">
        <v>44143</v>
      </c>
      <c r="D633" s="1">
        <v>71</v>
      </c>
      <c r="E633" s="4">
        <v>2200</v>
      </c>
      <c r="F633" s="4">
        <v>2750</v>
      </c>
      <c r="G633" s="35">
        <f t="shared" si="9"/>
        <v>7.696212639346407</v>
      </c>
      <c r="H633" s="2" t="s">
        <v>76</v>
      </c>
      <c r="I633" s="3">
        <v>70</v>
      </c>
      <c r="J633" s="6" t="s">
        <v>8</v>
      </c>
      <c r="K633" s="6" t="s">
        <v>9</v>
      </c>
      <c r="L633" s="6" t="s">
        <v>361</v>
      </c>
      <c r="M633" s="31">
        <v>38</v>
      </c>
      <c r="N633" s="6" t="s">
        <v>8</v>
      </c>
      <c r="S633" s="11" t="s">
        <v>42</v>
      </c>
      <c r="V633" s="11" t="s">
        <v>42</v>
      </c>
      <c r="AB633" s="11" t="s">
        <v>42</v>
      </c>
      <c r="AZ633" s="11" t="s">
        <v>42</v>
      </c>
      <c r="BE633" s="3" t="s">
        <v>31</v>
      </c>
    </row>
    <row r="634" spans="2:58" ht="25" customHeight="1" x14ac:dyDescent="0.2">
      <c r="B634" s="1">
        <v>630</v>
      </c>
      <c r="C634" s="32">
        <v>44143</v>
      </c>
      <c r="D634" s="1">
        <v>72</v>
      </c>
      <c r="E634" s="4">
        <v>2200</v>
      </c>
      <c r="F634" s="4">
        <v>2750</v>
      </c>
      <c r="G634" s="35">
        <f t="shared" si="9"/>
        <v>7.696212639346407</v>
      </c>
      <c r="H634" s="2" t="s">
        <v>76</v>
      </c>
      <c r="I634" s="3">
        <v>70</v>
      </c>
      <c r="J634" s="6" t="s">
        <v>8</v>
      </c>
      <c r="K634" s="6" t="s">
        <v>9</v>
      </c>
      <c r="L634" s="6" t="s">
        <v>18</v>
      </c>
      <c r="M634" s="31">
        <v>37</v>
      </c>
      <c r="N634" s="6" t="s">
        <v>10</v>
      </c>
      <c r="S634" s="11" t="s">
        <v>42</v>
      </c>
      <c r="V634" s="11" t="s">
        <v>42</v>
      </c>
      <c r="AA634" s="11" t="s">
        <v>42</v>
      </c>
      <c r="BE634" s="3" t="s">
        <v>31</v>
      </c>
      <c r="BF634" s="1" t="s">
        <v>362</v>
      </c>
    </row>
    <row r="635" spans="2:58" ht="25" customHeight="1" x14ac:dyDescent="0.2">
      <c r="B635" s="1">
        <v>631</v>
      </c>
      <c r="C635" s="32">
        <v>44143</v>
      </c>
      <c r="D635" s="1">
        <v>74</v>
      </c>
      <c r="E635" s="4">
        <v>9500</v>
      </c>
      <c r="F635" s="4">
        <v>11875</v>
      </c>
      <c r="G635" s="35">
        <f t="shared" si="9"/>
        <v>9.1590470775886317</v>
      </c>
      <c r="H635" s="2" t="s">
        <v>76</v>
      </c>
      <c r="I635" s="3">
        <v>70</v>
      </c>
      <c r="J635" s="6" t="s">
        <v>8</v>
      </c>
      <c r="K635" s="6" t="s">
        <v>9</v>
      </c>
      <c r="L635" s="6" t="s">
        <v>197</v>
      </c>
      <c r="M635" s="31">
        <v>37</v>
      </c>
      <c r="N635" s="6" t="s">
        <v>8</v>
      </c>
      <c r="S635" s="11" t="s">
        <v>42</v>
      </c>
      <c r="V635" s="11" t="s">
        <v>42</v>
      </c>
      <c r="AI635" s="11" t="s">
        <v>42</v>
      </c>
      <c r="BE635" s="3" t="s">
        <v>32</v>
      </c>
    </row>
    <row r="636" spans="2:58" ht="25" customHeight="1" x14ac:dyDescent="0.2">
      <c r="B636" s="1">
        <v>632</v>
      </c>
      <c r="C636" s="32">
        <v>44143</v>
      </c>
      <c r="D636" s="1">
        <v>75</v>
      </c>
      <c r="E636" s="4">
        <v>3000</v>
      </c>
      <c r="F636" s="4">
        <v>3750</v>
      </c>
      <c r="G636" s="35">
        <f t="shared" si="9"/>
        <v>8.0063675676502459</v>
      </c>
      <c r="H636" s="2" t="s">
        <v>76</v>
      </c>
      <c r="I636" s="3">
        <v>70</v>
      </c>
      <c r="J636" s="6" t="s">
        <v>8</v>
      </c>
      <c r="K636" s="6" t="s">
        <v>9</v>
      </c>
      <c r="L636" s="6" t="s">
        <v>198</v>
      </c>
      <c r="M636" s="31">
        <v>37</v>
      </c>
      <c r="N636" s="6" t="s">
        <v>10</v>
      </c>
      <c r="S636" s="11" t="s">
        <v>42</v>
      </c>
      <c r="V636" s="11" t="s">
        <v>42</v>
      </c>
      <c r="AI636" s="11" t="s">
        <v>42</v>
      </c>
      <c r="BE636" s="3" t="s">
        <v>31</v>
      </c>
    </row>
    <row r="637" spans="2:58" ht="25" customHeight="1" x14ac:dyDescent="0.2">
      <c r="B637" s="1">
        <v>633</v>
      </c>
      <c r="C637" s="32">
        <v>44143</v>
      </c>
      <c r="D637" s="1">
        <v>77</v>
      </c>
      <c r="E637" s="4">
        <v>6100</v>
      </c>
      <c r="F637" s="4">
        <v>7625</v>
      </c>
      <c r="G637" s="35">
        <f t="shared" si="9"/>
        <v>8.7160440501614023</v>
      </c>
      <c r="H637" s="2" t="s">
        <v>34</v>
      </c>
      <c r="I637" s="3">
        <v>70</v>
      </c>
      <c r="J637" s="6" t="s">
        <v>8</v>
      </c>
      <c r="K637" s="6" t="s">
        <v>9</v>
      </c>
      <c r="L637" s="6" t="s">
        <v>13</v>
      </c>
      <c r="M637" s="31">
        <v>40</v>
      </c>
      <c r="N637" s="6" t="s">
        <v>8</v>
      </c>
      <c r="S637" s="11" t="s">
        <v>42</v>
      </c>
      <c r="V637" s="11" t="s">
        <v>42</v>
      </c>
      <c r="AA637" s="11" t="s">
        <v>42</v>
      </c>
      <c r="AH637" s="11" t="s">
        <v>42</v>
      </c>
      <c r="BE637" s="3" t="s">
        <v>32</v>
      </c>
    </row>
    <row r="638" spans="2:58" ht="25" customHeight="1" x14ac:dyDescent="0.2">
      <c r="B638" s="1">
        <v>634</v>
      </c>
      <c r="C638" s="32">
        <v>44143</v>
      </c>
      <c r="D638" s="1">
        <v>78</v>
      </c>
      <c r="E638" s="4">
        <v>17000</v>
      </c>
      <c r="F638" s="4">
        <v>21250</v>
      </c>
      <c r="G638" s="35">
        <f t="shared" si="9"/>
        <v>9.7409686230383539</v>
      </c>
      <c r="H638" s="2" t="s">
        <v>57</v>
      </c>
      <c r="I638" s="3">
        <v>70</v>
      </c>
      <c r="J638" s="6" t="s">
        <v>8</v>
      </c>
      <c r="K638" s="6" t="s">
        <v>28</v>
      </c>
      <c r="L638" s="6" t="s">
        <v>13</v>
      </c>
      <c r="M638" s="31">
        <v>36.6</v>
      </c>
      <c r="N638" s="6" t="s">
        <v>8</v>
      </c>
      <c r="O638" s="11" t="s">
        <v>42</v>
      </c>
      <c r="S638" s="11" t="s">
        <v>42</v>
      </c>
      <c r="V638" s="11" t="s">
        <v>42</v>
      </c>
      <c r="BE638" s="3" t="s">
        <v>32</v>
      </c>
      <c r="BF638" s="1" t="s">
        <v>58</v>
      </c>
    </row>
    <row r="639" spans="2:58" ht="25" customHeight="1" x14ac:dyDescent="0.2">
      <c r="B639" s="1">
        <v>635</v>
      </c>
      <c r="C639" s="32">
        <v>44143</v>
      </c>
      <c r="D639" s="1">
        <v>79</v>
      </c>
      <c r="E639" s="4">
        <v>2200</v>
      </c>
      <c r="F639" s="4">
        <v>2750</v>
      </c>
      <c r="G639" s="35">
        <f t="shared" si="9"/>
        <v>7.696212639346407</v>
      </c>
      <c r="H639" s="2" t="s">
        <v>76</v>
      </c>
      <c r="I639" s="3">
        <v>70</v>
      </c>
      <c r="J639" s="6" t="s">
        <v>8</v>
      </c>
      <c r="K639" s="6" t="s">
        <v>125</v>
      </c>
      <c r="L639" s="6" t="s">
        <v>18</v>
      </c>
      <c r="M639" s="31">
        <v>43</v>
      </c>
      <c r="N639" s="6" t="s">
        <v>8</v>
      </c>
      <c r="O639" s="11" t="s">
        <v>42</v>
      </c>
      <c r="S639" s="11" t="s">
        <v>42</v>
      </c>
      <c r="V639" s="11" t="s">
        <v>42</v>
      </c>
      <c r="AI639" s="11" t="s">
        <v>42</v>
      </c>
      <c r="BE639" s="3" t="s">
        <v>31</v>
      </c>
    </row>
    <row r="640" spans="2:58" ht="25" customHeight="1" x14ac:dyDescent="0.2">
      <c r="B640" s="1">
        <v>636</v>
      </c>
      <c r="C640" s="32">
        <v>44143</v>
      </c>
      <c r="D640" s="1">
        <v>81</v>
      </c>
      <c r="E640" s="4">
        <v>1200</v>
      </c>
      <c r="F640" s="4">
        <v>1500</v>
      </c>
      <c r="G640" s="35">
        <f t="shared" si="9"/>
        <v>7.0900768357760917</v>
      </c>
      <c r="H640" s="2" t="s">
        <v>54</v>
      </c>
      <c r="I640" s="3">
        <v>70</v>
      </c>
      <c r="J640" s="6" t="s">
        <v>8</v>
      </c>
      <c r="K640" s="6" t="s">
        <v>9</v>
      </c>
      <c r="L640" s="6" t="s">
        <v>13</v>
      </c>
      <c r="M640" s="31">
        <v>41</v>
      </c>
      <c r="N640" s="6" t="s">
        <v>10</v>
      </c>
      <c r="S640" s="11" t="s">
        <v>42</v>
      </c>
      <c r="W640" s="11" t="s">
        <v>42</v>
      </c>
      <c r="AI640" s="11" t="s">
        <v>42</v>
      </c>
      <c r="BE640" s="3" t="s">
        <v>39</v>
      </c>
    </row>
    <row r="641" spans="2:58" ht="25" customHeight="1" x14ac:dyDescent="0.2">
      <c r="B641" s="1">
        <v>637</v>
      </c>
      <c r="C641" s="32">
        <v>44143</v>
      </c>
      <c r="D641" s="1">
        <v>92</v>
      </c>
      <c r="E641" s="4">
        <v>1900</v>
      </c>
      <c r="F641" s="4">
        <v>2375</v>
      </c>
      <c r="G641" s="35">
        <f t="shared" si="9"/>
        <v>7.5496091651545321</v>
      </c>
      <c r="H641" s="2" t="s">
        <v>50</v>
      </c>
      <c r="I641" s="3">
        <v>80</v>
      </c>
      <c r="J641" s="6" t="s">
        <v>8</v>
      </c>
      <c r="K641" s="6" t="s">
        <v>9</v>
      </c>
      <c r="L641" s="6" t="s">
        <v>25</v>
      </c>
      <c r="M641" s="31">
        <v>34</v>
      </c>
      <c r="N641" s="6" t="s">
        <v>10</v>
      </c>
      <c r="R641" s="11" t="s">
        <v>42</v>
      </c>
      <c r="X641" s="11" t="s">
        <v>42</v>
      </c>
      <c r="Y641" s="11" t="s">
        <v>42</v>
      </c>
      <c r="BE641" s="3" t="s">
        <v>31</v>
      </c>
    </row>
    <row r="642" spans="2:58" ht="25" customHeight="1" x14ac:dyDescent="0.2">
      <c r="B642" s="1">
        <v>638</v>
      </c>
      <c r="C642" s="32">
        <v>44143</v>
      </c>
      <c r="D642" s="1">
        <v>107</v>
      </c>
      <c r="E642" s="4">
        <v>3800</v>
      </c>
      <c r="F642" s="4">
        <v>4750</v>
      </c>
      <c r="G642" s="35">
        <f t="shared" si="9"/>
        <v>8.2427563457144775</v>
      </c>
      <c r="H642" s="2" t="s">
        <v>62</v>
      </c>
      <c r="I642" s="3">
        <v>80</v>
      </c>
      <c r="J642" s="6" t="s">
        <v>44</v>
      </c>
      <c r="K642" s="6" t="s">
        <v>9</v>
      </c>
      <c r="L642" s="6" t="s">
        <v>25</v>
      </c>
      <c r="M642" s="31">
        <v>38</v>
      </c>
      <c r="N642" s="6" t="s">
        <v>10</v>
      </c>
      <c r="S642" s="11" t="s">
        <v>42</v>
      </c>
      <c r="V642" s="11" t="s">
        <v>42</v>
      </c>
      <c r="BE642" s="3" t="s">
        <v>31</v>
      </c>
    </row>
    <row r="643" spans="2:58" ht="25" customHeight="1" x14ac:dyDescent="0.2">
      <c r="B643" s="1">
        <v>639</v>
      </c>
      <c r="C643" s="32">
        <v>44143</v>
      </c>
      <c r="D643" s="1">
        <v>118</v>
      </c>
      <c r="E643" s="4">
        <v>100000</v>
      </c>
      <c r="F643" s="4">
        <v>143750</v>
      </c>
      <c r="G643" s="35">
        <f t="shared" si="9"/>
        <v>11.512925464970229</v>
      </c>
      <c r="H643" s="2" t="s">
        <v>63</v>
      </c>
      <c r="I643" s="3">
        <v>80</v>
      </c>
      <c r="J643" s="6" t="s">
        <v>8</v>
      </c>
      <c r="K643" s="6" t="s">
        <v>9</v>
      </c>
      <c r="L643" s="6" t="s">
        <v>33</v>
      </c>
      <c r="M643" s="31">
        <v>40</v>
      </c>
      <c r="N643" s="6" t="s">
        <v>8</v>
      </c>
      <c r="O643" s="11" t="s">
        <v>42</v>
      </c>
      <c r="S643" s="11" t="s">
        <v>42</v>
      </c>
      <c r="Y643" s="11"/>
      <c r="AM643" s="11" t="s">
        <v>42</v>
      </c>
      <c r="AN643" s="11"/>
      <c r="AO643" s="11"/>
      <c r="AP643" s="11"/>
      <c r="BE643" s="3" t="s">
        <v>32</v>
      </c>
    </row>
    <row r="644" spans="2:58" ht="25" customHeight="1" x14ac:dyDescent="0.2">
      <c r="B644" s="1">
        <v>640</v>
      </c>
      <c r="C644" s="32">
        <v>44143</v>
      </c>
      <c r="D644" s="1">
        <v>126</v>
      </c>
      <c r="E644" s="4">
        <v>4200</v>
      </c>
      <c r="F644" s="4">
        <v>5250</v>
      </c>
      <c r="G644" s="35">
        <f t="shared" si="9"/>
        <v>8.3428398042714598</v>
      </c>
      <c r="H644" s="2" t="s">
        <v>7</v>
      </c>
      <c r="I644" s="3">
        <v>80</v>
      </c>
      <c r="J644" s="6" t="s">
        <v>8</v>
      </c>
      <c r="K644" s="6" t="s">
        <v>9</v>
      </c>
      <c r="L644" s="6" t="s">
        <v>25</v>
      </c>
      <c r="M644" s="31">
        <v>34</v>
      </c>
      <c r="N644" s="6" t="s">
        <v>8</v>
      </c>
      <c r="P644" s="11" t="s">
        <v>42</v>
      </c>
      <c r="Q644" s="11"/>
      <c r="S644" s="11" t="s">
        <v>42</v>
      </c>
      <c r="AY644" s="3" t="s">
        <v>199</v>
      </c>
      <c r="BE644" s="3" t="s">
        <v>31</v>
      </c>
      <c r="BF644" s="1" t="s">
        <v>200</v>
      </c>
    </row>
    <row r="645" spans="2:58" ht="25" customHeight="1" x14ac:dyDescent="0.2">
      <c r="B645" s="1">
        <v>641</v>
      </c>
      <c r="C645" s="32">
        <v>44143</v>
      </c>
      <c r="D645" s="1">
        <v>129</v>
      </c>
      <c r="E645" s="4">
        <v>8000</v>
      </c>
      <c r="F645" s="4">
        <v>10000</v>
      </c>
      <c r="G645" s="35">
        <f t="shared" ref="G645:G708" si="10">LN(E645)</f>
        <v>8.987196820661973</v>
      </c>
      <c r="H645" s="2" t="s">
        <v>7</v>
      </c>
      <c r="I645" s="3">
        <v>80</v>
      </c>
      <c r="J645" s="6" t="s">
        <v>108</v>
      </c>
      <c r="K645" s="6" t="s">
        <v>9</v>
      </c>
      <c r="L645" s="6" t="s">
        <v>18</v>
      </c>
      <c r="M645" s="31">
        <v>40</v>
      </c>
      <c r="N645" s="6" t="s">
        <v>108</v>
      </c>
      <c r="S645" s="11" t="s">
        <v>42</v>
      </c>
      <c r="V645" s="11" t="s">
        <v>42</v>
      </c>
      <c r="AA645" s="11" t="s">
        <v>42</v>
      </c>
      <c r="AH645" s="11" t="s">
        <v>42</v>
      </c>
      <c r="BE645" s="3" t="s">
        <v>31</v>
      </c>
    </row>
    <row r="646" spans="2:58" ht="25" customHeight="1" x14ac:dyDescent="0.2">
      <c r="B646" s="1">
        <v>642</v>
      </c>
      <c r="C646" s="32">
        <v>44143</v>
      </c>
      <c r="D646" s="1">
        <v>131</v>
      </c>
      <c r="E646" s="4">
        <v>10000</v>
      </c>
      <c r="F646" s="4">
        <v>12500</v>
      </c>
      <c r="G646" s="35">
        <f t="shared" si="10"/>
        <v>9.2103403719761836</v>
      </c>
      <c r="H646" s="2" t="s">
        <v>7</v>
      </c>
      <c r="I646" s="3">
        <v>80</v>
      </c>
      <c r="J646" s="6" t="s">
        <v>64</v>
      </c>
      <c r="K646" s="6" t="s">
        <v>9</v>
      </c>
      <c r="L646" s="6" t="s">
        <v>33</v>
      </c>
      <c r="M646" s="31">
        <v>36</v>
      </c>
      <c r="N646" s="6" t="s">
        <v>378</v>
      </c>
      <c r="S646" s="11" t="s">
        <v>42</v>
      </c>
      <c r="W646" s="11" t="s">
        <v>42</v>
      </c>
      <c r="AU646" s="11" t="s">
        <v>42</v>
      </c>
      <c r="BE646" s="3" t="s">
        <v>32</v>
      </c>
      <c r="BF646" s="1" t="s">
        <v>201</v>
      </c>
    </row>
    <row r="647" spans="2:58" ht="25" customHeight="1" x14ac:dyDescent="0.2">
      <c r="B647" s="1">
        <v>643</v>
      </c>
      <c r="C647" s="32">
        <v>44143</v>
      </c>
      <c r="D647" s="1">
        <v>134</v>
      </c>
      <c r="E647" s="4">
        <v>4000</v>
      </c>
      <c r="F647" s="4">
        <v>5000</v>
      </c>
      <c r="G647" s="35">
        <f t="shared" si="10"/>
        <v>8.2940496401020276</v>
      </c>
      <c r="H647" s="2" t="s">
        <v>7</v>
      </c>
      <c r="I647" s="3">
        <v>70</v>
      </c>
      <c r="J647" s="6" t="s">
        <v>8</v>
      </c>
      <c r="K647" s="6" t="s">
        <v>9</v>
      </c>
      <c r="L647" s="6" t="s">
        <v>25</v>
      </c>
      <c r="M647" s="31">
        <v>36</v>
      </c>
      <c r="N647" s="6" t="s">
        <v>8</v>
      </c>
      <c r="S647" s="11" t="s">
        <v>42</v>
      </c>
      <c r="V647" s="11" t="s">
        <v>42</v>
      </c>
      <c r="BE647" s="3" t="s">
        <v>31</v>
      </c>
    </row>
    <row r="648" spans="2:58" ht="25" customHeight="1" x14ac:dyDescent="0.2">
      <c r="B648" s="1">
        <v>644</v>
      </c>
      <c r="C648" s="32">
        <v>44143</v>
      </c>
      <c r="D648" s="1">
        <v>135</v>
      </c>
      <c r="E648" s="4">
        <v>2800</v>
      </c>
      <c r="F648" s="4">
        <v>3500</v>
      </c>
      <c r="G648" s="35">
        <f t="shared" si="10"/>
        <v>7.9373746961632952</v>
      </c>
      <c r="H648" s="2" t="s">
        <v>7</v>
      </c>
      <c r="I648" s="3">
        <v>60</v>
      </c>
      <c r="J648" s="6" t="s">
        <v>8</v>
      </c>
      <c r="K648" s="6" t="s">
        <v>9</v>
      </c>
      <c r="L648" s="6" t="s">
        <v>25</v>
      </c>
      <c r="M648" s="31">
        <v>36</v>
      </c>
      <c r="N648" s="6" t="s">
        <v>8</v>
      </c>
      <c r="S648" s="11" t="s">
        <v>42</v>
      </c>
      <c r="V648" s="11" t="s">
        <v>42</v>
      </c>
      <c r="AH648" s="11" t="s">
        <v>42</v>
      </c>
      <c r="BE648" s="3" t="s">
        <v>39</v>
      </c>
    </row>
    <row r="649" spans="2:58" ht="25" customHeight="1" x14ac:dyDescent="0.2">
      <c r="B649" s="1">
        <v>645</v>
      </c>
      <c r="C649" s="32">
        <v>44143</v>
      </c>
      <c r="D649" s="1">
        <v>136</v>
      </c>
      <c r="E649" s="4">
        <v>2600</v>
      </c>
      <c r="F649" s="4">
        <v>3250</v>
      </c>
      <c r="G649" s="35">
        <f t="shared" si="10"/>
        <v>7.8632667240095735</v>
      </c>
      <c r="H649" s="2" t="s">
        <v>84</v>
      </c>
      <c r="I649" s="3">
        <v>70</v>
      </c>
      <c r="J649" s="6" t="s">
        <v>8</v>
      </c>
      <c r="K649" s="6" t="s">
        <v>9</v>
      </c>
      <c r="L649" s="6" t="s">
        <v>25</v>
      </c>
      <c r="M649" s="31">
        <v>38</v>
      </c>
      <c r="N649" s="6" t="s">
        <v>8</v>
      </c>
      <c r="S649" s="11" t="s">
        <v>42</v>
      </c>
      <c r="V649" s="11" t="s">
        <v>42</v>
      </c>
      <c r="BE649" s="3" t="s">
        <v>31</v>
      </c>
    </row>
    <row r="650" spans="2:58" ht="25" customHeight="1" x14ac:dyDescent="0.2">
      <c r="B650" s="1">
        <v>646</v>
      </c>
      <c r="C650" s="32">
        <v>44143</v>
      </c>
      <c r="D650" s="1">
        <v>137</v>
      </c>
      <c r="E650" s="4">
        <v>13500</v>
      </c>
      <c r="F650" s="4">
        <v>16875</v>
      </c>
      <c r="G650" s="35">
        <f t="shared" si="10"/>
        <v>9.5104449644265205</v>
      </c>
      <c r="H650" s="2" t="s">
        <v>7</v>
      </c>
      <c r="I650" s="3">
        <v>80</v>
      </c>
      <c r="J650" s="6" t="s">
        <v>108</v>
      </c>
      <c r="K650" s="6" t="s">
        <v>9</v>
      </c>
      <c r="L650" s="6" t="s">
        <v>13</v>
      </c>
      <c r="M650" s="31">
        <v>40</v>
      </c>
      <c r="N650" s="6" t="s">
        <v>108</v>
      </c>
      <c r="S650" s="11" t="s">
        <v>42</v>
      </c>
      <c r="V650" s="11" t="s">
        <v>42</v>
      </c>
      <c r="AC650" s="11" t="s">
        <v>42</v>
      </c>
      <c r="AH650" s="11" t="s">
        <v>42</v>
      </c>
      <c r="BC650" s="11" t="s">
        <v>42</v>
      </c>
      <c r="BD650" s="11"/>
      <c r="BE650" s="3" t="s">
        <v>36</v>
      </c>
    </row>
    <row r="651" spans="2:58" ht="25" customHeight="1" x14ac:dyDescent="0.2">
      <c r="B651" s="1">
        <v>647</v>
      </c>
      <c r="C651" s="32">
        <v>44143</v>
      </c>
      <c r="D651" s="1">
        <v>138</v>
      </c>
      <c r="E651" s="4">
        <v>32000</v>
      </c>
      <c r="F651" s="4">
        <v>40000</v>
      </c>
      <c r="G651" s="35">
        <f t="shared" si="10"/>
        <v>10.373491181781864</v>
      </c>
      <c r="H651" s="2" t="s">
        <v>7</v>
      </c>
      <c r="I651" s="3">
        <v>80</v>
      </c>
      <c r="J651" s="6" t="s">
        <v>8</v>
      </c>
      <c r="K651" s="6" t="s">
        <v>9</v>
      </c>
      <c r="L651" s="6" t="s">
        <v>13</v>
      </c>
      <c r="M651" s="31">
        <v>40</v>
      </c>
      <c r="N651" s="6" t="s">
        <v>8</v>
      </c>
      <c r="S651" s="11" t="s">
        <v>42</v>
      </c>
      <c r="V651" s="11" t="s">
        <v>42</v>
      </c>
      <c r="AA651" s="11" t="s">
        <v>42</v>
      </c>
      <c r="AH651" s="11" t="s">
        <v>42</v>
      </c>
      <c r="BC651" s="11" t="s">
        <v>42</v>
      </c>
      <c r="BD651" s="11"/>
      <c r="BE651" s="3" t="s">
        <v>36</v>
      </c>
    </row>
    <row r="652" spans="2:58" ht="25" customHeight="1" x14ac:dyDescent="0.2">
      <c r="B652" s="1">
        <v>648</v>
      </c>
      <c r="C652" s="32">
        <v>44143</v>
      </c>
      <c r="D652" s="1">
        <v>139</v>
      </c>
      <c r="E652" s="4">
        <v>100000</v>
      </c>
      <c r="F652" s="4">
        <v>137500</v>
      </c>
      <c r="G652" s="35">
        <f t="shared" si="10"/>
        <v>11.512925464970229</v>
      </c>
      <c r="H652" s="2" t="s">
        <v>7</v>
      </c>
      <c r="I652" s="3">
        <v>70</v>
      </c>
      <c r="J652" s="6" t="s">
        <v>8</v>
      </c>
      <c r="K652" s="6" t="s">
        <v>9</v>
      </c>
      <c r="L652" s="6" t="s">
        <v>13</v>
      </c>
      <c r="M652" s="31">
        <v>39</v>
      </c>
      <c r="N652" s="6" t="s">
        <v>10</v>
      </c>
      <c r="P652" s="11" t="s">
        <v>42</v>
      </c>
      <c r="Q652" s="11"/>
      <c r="S652" s="11" t="s">
        <v>42</v>
      </c>
      <c r="AA652" s="11" t="s">
        <v>42</v>
      </c>
      <c r="AH652" s="11" t="s">
        <v>42</v>
      </c>
      <c r="BA652" s="11" t="s">
        <v>42</v>
      </c>
      <c r="BE652" s="3" t="s">
        <v>36</v>
      </c>
    </row>
    <row r="653" spans="2:58" ht="25" customHeight="1" x14ac:dyDescent="0.2">
      <c r="B653" s="1">
        <v>649</v>
      </c>
      <c r="C653" s="32">
        <v>44143</v>
      </c>
      <c r="D653" s="1">
        <v>140</v>
      </c>
      <c r="E653" s="4">
        <v>19000</v>
      </c>
      <c r="F653" s="4">
        <v>23750</v>
      </c>
      <c r="G653" s="35">
        <f t="shared" si="10"/>
        <v>9.8521942581485771</v>
      </c>
      <c r="H653" s="2" t="s">
        <v>7</v>
      </c>
      <c r="I653" s="3">
        <v>70</v>
      </c>
      <c r="J653" s="6" t="s">
        <v>8</v>
      </c>
      <c r="K653" s="6" t="s">
        <v>9</v>
      </c>
      <c r="L653" s="6" t="s">
        <v>13</v>
      </c>
      <c r="M653" s="31">
        <v>39</v>
      </c>
      <c r="N653" s="6" t="s">
        <v>8</v>
      </c>
      <c r="S653" s="11" t="s">
        <v>42</v>
      </c>
      <c r="V653" s="11" t="s">
        <v>42</v>
      </c>
      <c r="AA653" s="11" t="s">
        <v>42</v>
      </c>
      <c r="AH653" s="11" t="s">
        <v>42</v>
      </c>
      <c r="BE653" s="3" t="s">
        <v>32</v>
      </c>
    </row>
    <row r="654" spans="2:58" ht="25" customHeight="1" x14ac:dyDescent="0.2">
      <c r="B654" s="1">
        <v>650</v>
      </c>
      <c r="C654" s="32">
        <v>44143</v>
      </c>
      <c r="D654" s="1">
        <v>142</v>
      </c>
      <c r="E654" s="4">
        <v>20000</v>
      </c>
      <c r="F654" s="4">
        <v>25000</v>
      </c>
      <c r="G654" s="35">
        <f t="shared" si="10"/>
        <v>9.9034875525361272</v>
      </c>
      <c r="H654" s="2" t="s">
        <v>7</v>
      </c>
      <c r="I654" s="3">
        <v>70</v>
      </c>
      <c r="J654" s="6" t="s">
        <v>8</v>
      </c>
      <c r="K654" s="6" t="s">
        <v>9</v>
      </c>
      <c r="L654" s="6" t="s">
        <v>25</v>
      </c>
      <c r="M654" s="31">
        <v>37</v>
      </c>
      <c r="N654" s="6" t="s">
        <v>8</v>
      </c>
      <c r="P654" s="11" t="s">
        <v>42</v>
      </c>
      <c r="Q654" s="11"/>
      <c r="S654" s="11" t="s">
        <v>42</v>
      </c>
      <c r="AB654" s="11" t="s">
        <v>42</v>
      </c>
      <c r="BE654" s="3" t="s">
        <v>32</v>
      </c>
      <c r="BF654" s="1" t="s">
        <v>202</v>
      </c>
    </row>
    <row r="655" spans="2:58" ht="25" customHeight="1" x14ac:dyDescent="0.2">
      <c r="B655" s="1">
        <v>651</v>
      </c>
      <c r="C655" s="32">
        <v>44143</v>
      </c>
      <c r="D655" s="1">
        <v>143</v>
      </c>
      <c r="E655" s="4">
        <v>9500</v>
      </c>
      <c r="F655" s="4">
        <v>11875</v>
      </c>
      <c r="G655" s="35">
        <f t="shared" si="10"/>
        <v>9.1590470775886317</v>
      </c>
      <c r="H655" s="2" t="s">
        <v>70</v>
      </c>
      <c r="I655" s="3">
        <v>30</v>
      </c>
      <c r="J655" s="6" t="s">
        <v>8</v>
      </c>
      <c r="K655" s="6" t="s">
        <v>9</v>
      </c>
      <c r="L655" s="6" t="s">
        <v>25</v>
      </c>
      <c r="M655" s="31">
        <v>31</v>
      </c>
      <c r="N655" s="6" t="s">
        <v>10</v>
      </c>
      <c r="P655" s="11" t="s">
        <v>42</v>
      </c>
      <c r="Q655" s="11"/>
      <c r="R655" s="11" t="s">
        <v>42</v>
      </c>
      <c r="BE655" s="3" t="s">
        <v>32</v>
      </c>
    </row>
    <row r="656" spans="2:58" ht="25" customHeight="1" x14ac:dyDescent="0.2">
      <c r="B656" s="1">
        <v>652</v>
      </c>
      <c r="C656" s="32">
        <v>44143</v>
      </c>
      <c r="D656" s="1">
        <v>146</v>
      </c>
      <c r="E656" s="4">
        <v>12000</v>
      </c>
      <c r="F656" s="4">
        <v>15000</v>
      </c>
      <c r="G656" s="35">
        <f t="shared" si="10"/>
        <v>9.3926619287701367</v>
      </c>
      <c r="H656" s="2" t="s">
        <v>70</v>
      </c>
      <c r="I656" s="3">
        <v>50</v>
      </c>
      <c r="J656" s="6" t="s">
        <v>44</v>
      </c>
      <c r="K656" s="6" t="s">
        <v>9</v>
      </c>
      <c r="L656" s="6" t="s">
        <v>25</v>
      </c>
      <c r="M656" s="31">
        <v>35</v>
      </c>
      <c r="N656" s="6" t="s">
        <v>10</v>
      </c>
      <c r="P656" s="11" t="s">
        <v>42</v>
      </c>
      <c r="Q656" s="11"/>
      <c r="R656" s="11" t="s">
        <v>42</v>
      </c>
      <c r="BE656" s="3" t="s">
        <v>32</v>
      </c>
    </row>
    <row r="657" spans="2:58" ht="25" customHeight="1" x14ac:dyDescent="0.2">
      <c r="B657" s="1">
        <v>653</v>
      </c>
      <c r="C657" s="32">
        <v>44143</v>
      </c>
      <c r="D657" s="1">
        <v>147</v>
      </c>
      <c r="E657" s="4">
        <v>4000</v>
      </c>
      <c r="F657" s="4">
        <v>5000</v>
      </c>
      <c r="G657" s="35">
        <f t="shared" si="10"/>
        <v>8.2940496401020276</v>
      </c>
      <c r="H657" s="2" t="s">
        <v>70</v>
      </c>
      <c r="I657" s="3">
        <v>60</v>
      </c>
      <c r="J657" s="6" t="s">
        <v>44</v>
      </c>
      <c r="K657" s="6" t="s">
        <v>9</v>
      </c>
      <c r="L657" s="6" t="s">
        <v>25</v>
      </c>
      <c r="M657" s="31">
        <v>33</v>
      </c>
      <c r="N657" s="6" t="s">
        <v>10</v>
      </c>
      <c r="P657" s="11" t="s">
        <v>42</v>
      </c>
      <c r="Q657" s="11"/>
      <c r="R657" s="11" t="s">
        <v>42</v>
      </c>
      <c r="AX657" s="3" t="s">
        <v>47</v>
      </c>
      <c r="BE657" s="3" t="s">
        <v>31</v>
      </c>
    </row>
    <row r="658" spans="2:58" ht="25" customHeight="1" x14ac:dyDescent="0.2">
      <c r="B658" s="1">
        <v>654</v>
      </c>
      <c r="C658" s="32">
        <v>44143</v>
      </c>
      <c r="D658" s="1">
        <v>148</v>
      </c>
      <c r="E658" s="4">
        <v>3800</v>
      </c>
      <c r="F658" s="4">
        <v>4750</v>
      </c>
      <c r="G658" s="35">
        <f t="shared" si="10"/>
        <v>8.2427563457144775</v>
      </c>
      <c r="H658" s="2" t="s">
        <v>70</v>
      </c>
      <c r="I658" s="3">
        <v>60</v>
      </c>
      <c r="J658" s="6" t="s">
        <v>44</v>
      </c>
      <c r="K658" s="6" t="s">
        <v>9</v>
      </c>
      <c r="L658" s="6" t="s">
        <v>24</v>
      </c>
      <c r="M658" s="31">
        <v>33</v>
      </c>
      <c r="N658" s="6" t="s">
        <v>44</v>
      </c>
      <c r="O658" s="11" t="s">
        <v>42</v>
      </c>
      <c r="P658" s="11" t="s">
        <v>42</v>
      </c>
      <c r="Q658" s="11"/>
      <c r="R658" s="11" t="s">
        <v>42</v>
      </c>
      <c r="BE658" s="3" t="s">
        <v>31</v>
      </c>
    </row>
    <row r="659" spans="2:58" ht="25" customHeight="1" x14ac:dyDescent="0.2">
      <c r="B659" s="1">
        <v>655</v>
      </c>
      <c r="C659" s="32">
        <v>44143</v>
      </c>
      <c r="D659" s="1">
        <v>149</v>
      </c>
      <c r="E659" s="4">
        <v>7300</v>
      </c>
      <c r="F659" s="4">
        <v>9125</v>
      </c>
      <c r="G659" s="35">
        <f t="shared" si="10"/>
        <v>8.8956296271364828</v>
      </c>
      <c r="H659" s="2" t="s">
        <v>70</v>
      </c>
      <c r="I659" s="3">
        <v>60</v>
      </c>
      <c r="J659" s="6" t="s">
        <v>44</v>
      </c>
      <c r="K659" s="6" t="s">
        <v>9</v>
      </c>
      <c r="L659" s="6" t="s">
        <v>24</v>
      </c>
      <c r="M659" s="31">
        <v>34</v>
      </c>
      <c r="N659" s="6" t="s">
        <v>10</v>
      </c>
      <c r="P659" s="11" t="s">
        <v>42</v>
      </c>
      <c r="Q659" s="11"/>
      <c r="R659" s="11" t="s">
        <v>42</v>
      </c>
      <c r="BE659" s="3" t="s">
        <v>32</v>
      </c>
    </row>
    <row r="660" spans="2:58" ht="25" customHeight="1" x14ac:dyDescent="0.2">
      <c r="B660" s="1">
        <v>656</v>
      </c>
      <c r="C660" s="32">
        <v>44143</v>
      </c>
      <c r="D660" s="1">
        <v>150</v>
      </c>
      <c r="E660" s="4">
        <v>35000</v>
      </c>
      <c r="F660" s="4">
        <v>43750</v>
      </c>
      <c r="G660" s="35">
        <f t="shared" si="10"/>
        <v>10.46310334047155</v>
      </c>
      <c r="H660" s="2" t="s">
        <v>70</v>
      </c>
      <c r="I660" s="3">
        <v>50</v>
      </c>
      <c r="J660" s="6" t="s">
        <v>44</v>
      </c>
      <c r="K660" s="6" t="s">
        <v>9</v>
      </c>
      <c r="L660" s="6" t="s">
        <v>25</v>
      </c>
      <c r="M660" s="31">
        <v>35</v>
      </c>
      <c r="N660" s="6" t="s">
        <v>10</v>
      </c>
      <c r="P660" s="11" t="s">
        <v>42</v>
      </c>
      <c r="Q660" s="11"/>
      <c r="R660" s="11" t="s">
        <v>42</v>
      </c>
      <c r="AB660" s="11" t="s">
        <v>42</v>
      </c>
      <c r="AX660" s="3" t="s">
        <v>373</v>
      </c>
      <c r="BE660" s="3" t="s">
        <v>36</v>
      </c>
    </row>
    <row r="661" spans="2:58" ht="25" customHeight="1" x14ac:dyDescent="0.2">
      <c r="B661" s="1">
        <v>657</v>
      </c>
      <c r="C661" s="32">
        <v>44143</v>
      </c>
      <c r="D661" s="1">
        <v>151</v>
      </c>
      <c r="E661" s="4">
        <v>2200</v>
      </c>
      <c r="F661" s="4">
        <v>2750</v>
      </c>
      <c r="G661" s="35">
        <f t="shared" si="10"/>
        <v>7.696212639346407</v>
      </c>
      <c r="H661" s="2" t="s">
        <v>16</v>
      </c>
      <c r="I661" s="3">
        <v>60</v>
      </c>
      <c r="J661" s="6" t="s">
        <v>8</v>
      </c>
      <c r="K661" s="6" t="s">
        <v>9</v>
      </c>
      <c r="L661" s="6" t="s">
        <v>13</v>
      </c>
      <c r="M661" s="31">
        <v>35</v>
      </c>
      <c r="N661" s="6" t="s">
        <v>10</v>
      </c>
      <c r="R661" s="11" t="s">
        <v>42</v>
      </c>
      <c r="AI661" s="11" t="s">
        <v>42</v>
      </c>
      <c r="BE661" s="3" t="s">
        <v>31</v>
      </c>
    </row>
    <row r="662" spans="2:58" ht="25" customHeight="1" x14ac:dyDescent="0.2">
      <c r="B662" s="1">
        <v>658</v>
      </c>
      <c r="C662" s="32">
        <v>44143</v>
      </c>
      <c r="D662" s="1">
        <v>152</v>
      </c>
      <c r="E662" s="4">
        <v>2600</v>
      </c>
      <c r="F662" s="4">
        <v>3250</v>
      </c>
      <c r="G662" s="35">
        <f t="shared" si="10"/>
        <v>7.8632667240095735</v>
      </c>
      <c r="H662" s="2" t="s">
        <v>16</v>
      </c>
      <c r="I662" s="3">
        <v>50</v>
      </c>
      <c r="J662" s="6" t="s">
        <v>44</v>
      </c>
      <c r="K662" s="6" t="s">
        <v>9</v>
      </c>
      <c r="L662" s="6" t="s">
        <v>25</v>
      </c>
      <c r="M662" s="31">
        <v>34</v>
      </c>
      <c r="N662" s="6" t="s">
        <v>44</v>
      </c>
      <c r="S662" s="11" t="s">
        <v>42</v>
      </c>
      <c r="V662" s="11" t="s">
        <v>42</v>
      </c>
      <c r="BE662" s="3" t="s">
        <v>31</v>
      </c>
    </row>
    <row r="663" spans="2:58" ht="25" customHeight="1" x14ac:dyDescent="0.2">
      <c r="B663" s="1">
        <v>659</v>
      </c>
      <c r="C663" s="32">
        <v>44143</v>
      </c>
      <c r="D663" s="1">
        <v>153</v>
      </c>
      <c r="E663" s="4">
        <v>3000</v>
      </c>
      <c r="F663" s="4">
        <v>3750</v>
      </c>
      <c r="G663" s="35">
        <f t="shared" si="10"/>
        <v>8.0063675676502459</v>
      </c>
      <c r="H663" s="2" t="s">
        <v>16</v>
      </c>
      <c r="I663" s="3">
        <v>60</v>
      </c>
      <c r="J663" s="6" t="s">
        <v>8</v>
      </c>
      <c r="K663" s="6" t="s">
        <v>9</v>
      </c>
      <c r="L663" s="6" t="s">
        <v>25</v>
      </c>
      <c r="M663" s="31">
        <v>35</v>
      </c>
      <c r="N663" s="6" t="s">
        <v>8</v>
      </c>
      <c r="R663" s="11" t="s">
        <v>42</v>
      </c>
      <c r="AI663" s="11" t="s">
        <v>42</v>
      </c>
      <c r="BE663" s="3" t="s">
        <v>31</v>
      </c>
    </row>
    <row r="664" spans="2:58" ht="25" customHeight="1" x14ac:dyDescent="0.2">
      <c r="B664" s="1">
        <v>660</v>
      </c>
      <c r="C664" s="32">
        <v>44143</v>
      </c>
      <c r="D664" s="1">
        <v>154</v>
      </c>
      <c r="E664" s="4">
        <v>4700</v>
      </c>
      <c r="F664" s="4">
        <v>5875</v>
      </c>
      <c r="G664" s="35">
        <f t="shared" si="10"/>
        <v>8.4553177876981493</v>
      </c>
      <c r="H664" s="2" t="s">
        <v>16</v>
      </c>
      <c r="I664" s="3">
        <v>60</v>
      </c>
      <c r="J664" s="6" t="s">
        <v>44</v>
      </c>
      <c r="K664" s="6" t="s">
        <v>9</v>
      </c>
      <c r="L664" s="6" t="s">
        <v>24</v>
      </c>
      <c r="M664" s="31">
        <v>35</v>
      </c>
      <c r="N664" s="6" t="s">
        <v>44</v>
      </c>
      <c r="S664" s="11" t="s">
        <v>42</v>
      </c>
      <c r="V664" s="11" t="s">
        <v>42</v>
      </c>
      <c r="BE664" s="3" t="s">
        <v>31</v>
      </c>
      <c r="BF664" s="1" t="s">
        <v>58</v>
      </c>
    </row>
    <row r="665" spans="2:58" ht="25" customHeight="1" x14ac:dyDescent="0.2">
      <c r="B665" s="1">
        <v>661</v>
      </c>
      <c r="C665" s="32">
        <v>44143</v>
      </c>
      <c r="D665" s="1">
        <v>155</v>
      </c>
      <c r="E665" s="4">
        <v>4000</v>
      </c>
      <c r="F665" s="4">
        <v>5000</v>
      </c>
      <c r="G665" s="35">
        <f t="shared" si="10"/>
        <v>8.2940496401020276</v>
      </c>
      <c r="H665" s="2" t="s">
        <v>16</v>
      </c>
      <c r="I665" s="3">
        <v>70</v>
      </c>
      <c r="J665" s="6" t="s">
        <v>8</v>
      </c>
      <c r="K665" s="6" t="s">
        <v>9</v>
      </c>
      <c r="L665" s="6" t="s">
        <v>33</v>
      </c>
      <c r="M665" s="31">
        <v>41</v>
      </c>
      <c r="N665" s="6" t="s">
        <v>10</v>
      </c>
      <c r="S665" s="11" t="s">
        <v>42</v>
      </c>
      <c r="V665" s="11" t="s">
        <v>42</v>
      </c>
      <c r="AA665" s="11" t="s">
        <v>42</v>
      </c>
      <c r="AH665" s="11" t="s">
        <v>42</v>
      </c>
      <c r="BE665" s="3" t="s">
        <v>31</v>
      </c>
    </row>
    <row r="666" spans="2:58" ht="25" customHeight="1" x14ac:dyDescent="0.2">
      <c r="B666" s="1">
        <v>662</v>
      </c>
      <c r="C666" s="32">
        <v>44143</v>
      </c>
      <c r="D666" s="1">
        <v>156</v>
      </c>
      <c r="E666" s="4">
        <v>3600</v>
      </c>
      <c r="F666" s="4">
        <v>4500</v>
      </c>
      <c r="G666" s="35">
        <f t="shared" si="10"/>
        <v>8.1886891244442008</v>
      </c>
      <c r="H666" s="2" t="s">
        <v>16</v>
      </c>
      <c r="I666" s="3">
        <v>70</v>
      </c>
      <c r="J666" s="6" t="s">
        <v>8</v>
      </c>
      <c r="K666" s="6" t="s">
        <v>9</v>
      </c>
      <c r="L666" s="6" t="s">
        <v>18</v>
      </c>
      <c r="M666" s="31">
        <v>38</v>
      </c>
      <c r="N666" s="6" t="s">
        <v>8</v>
      </c>
      <c r="S666" s="11" t="s">
        <v>42</v>
      </c>
      <c r="U666" s="11" t="s">
        <v>42</v>
      </c>
      <c r="V666" s="11" t="s">
        <v>42</v>
      </c>
      <c r="AI666" s="11" t="s">
        <v>42</v>
      </c>
      <c r="BE666" s="3" t="s">
        <v>39</v>
      </c>
    </row>
    <row r="667" spans="2:58" ht="25" customHeight="1" x14ac:dyDescent="0.2">
      <c r="B667" s="1">
        <v>663</v>
      </c>
      <c r="C667" s="32">
        <v>44143</v>
      </c>
      <c r="D667" s="1">
        <v>157</v>
      </c>
      <c r="E667" s="4">
        <v>2000</v>
      </c>
      <c r="F667" s="4">
        <v>2500</v>
      </c>
      <c r="G667" s="35">
        <f t="shared" si="10"/>
        <v>7.6009024595420822</v>
      </c>
      <c r="H667" s="2" t="s">
        <v>16</v>
      </c>
      <c r="I667" s="3">
        <v>70</v>
      </c>
      <c r="J667" s="6" t="s">
        <v>8</v>
      </c>
      <c r="K667" s="6" t="s">
        <v>9</v>
      </c>
      <c r="L667" s="6" t="s">
        <v>25</v>
      </c>
      <c r="M667" s="31">
        <v>38</v>
      </c>
      <c r="N667" s="6" t="s">
        <v>8</v>
      </c>
      <c r="S667" s="11" t="s">
        <v>42</v>
      </c>
      <c r="U667" s="11" t="s">
        <v>42</v>
      </c>
      <c r="V667" s="11" t="s">
        <v>42</v>
      </c>
      <c r="AI667" s="11" t="s">
        <v>42</v>
      </c>
      <c r="BE667" s="3" t="s">
        <v>39</v>
      </c>
    </row>
    <row r="668" spans="2:58" ht="25" customHeight="1" x14ac:dyDescent="0.2">
      <c r="B668" s="1">
        <v>664</v>
      </c>
      <c r="C668" s="32">
        <v>44143</v>
      </c>
      <c r="D668" s="1">
        <v>158</v>
      </c>
      <c r="E668" s="4">
        <v>2800</v>
      </c>
      <c r="F668" s="4">
        <v>3500</v>
      </c>
      <c r="G668" s="35">
        <f t="shared" si="10"/>
        <v>7.9373746961632952</v>
      </c>
      <c r="H668" s="2" t="s">
        <v>16</v>
      </c>
      <c r="I668" s="3">
        <v>70</v>
      </c>
      <c r="J668" s="6" t="s">
        <v>8</v>
      </c>
      <c r="K668" s="6" t="s">
        <v>9</v>
      </c>
      <c r="L668" s="6" t="s">
        <v>18</v>
      </c>
      <c r="M668" s="31">
        <v>38</v>
      </c>
      <c r="N668" s="6" t="s">
        <v>8</v>
      </c>
      <c r="S668" s="11" t="s">
        <v>42</v>
      </c>
      <c r="U668" s="11" t="s">
        <v>42</v>
      </c>
      <c r="V668" s="11" t="s">
        <v>42</v>
      </c>
      <c r="AI668" s="11" t="s">
        <v>42</v>
      </c>
      <c r="BE668" s="3" t="s">
        <v>39</v>
      </c>
    </row>
    <row r="669" spans="2:58" ht="25" customHeight="1" x14ac:dyDescent="0.2">
      <c r="B669" s="1">
        <v>665</v>
      </c>
      <c r="C669" s="32">
        <v>44143</v>
      </c>
      <c r="D669" s="1">
        <v>159</v>
      </c>
      <c r="E669" s="4">
        <v>3000</v>
      </c>
      <c r="F669" s="4">
        <v>3750</v>
      </c>
      <c r="G669" s="35">
        <f t="shared" si="10"/>
        <v>8.0063675676502459</v>
      </c>
      <c r="H669" s="2" t="s">
        <v>16</v>
      </c>
      <c r="I669" s="3">
        <v>70</v>
      </c>
      <c r="J669" s="6" t="s">
        <v>8</v>
      </c>
      <c r="K669" s="6" t="s">
        <v>9</v>
      </c>
      <c r="L669" s="6" t="s">
        <v>33</v>
      </c>
      <c r="M669" s="31">
        <v>43</v>
      </c>
      <c r="N669" s="6" t="s">
        <v>8</v>
      </c>
      <c r="R669" s="11" t="s">
        <v>42</v>
      </c>
      <c r="U669" s="11"/>
      <c r="AC669" s="11" t="s">
        <v>42</v>
      </c>
      <c r="AH669" s="11" t="s">
        <v>42</v>
      </c>
      <c r="AI669" s="11" t="s">
        <v>42</v>
      </c>
      <c r="BE669" s="3" t="s">
        <v>39</v>
      </c>
    </row>
    <row r="670" spans="2:58" ht="25" customHeight="1" x14ac:dyDescent="0.2">
      <c r="B670" s="1">
        <v>666</v>
      </c>
      <c r="C670" s="32">
        <v>44143</v>
      </c>
      <c r="D670" s="1">
        <v>160</v>
      </c>
      <c r="E670" s="4">
        <v>1000</v>
      </c>
      <c r="F670" s="4">
        <v>1250</v>
      </c>
      <c r="G670" s="35">
        <f t="shared" si="10"/>
        <v>6.9077552789821368</v>
      </c>
      <c r="H670" s="2" t="s">
        <v>16</v>
      </c>
      <c r="I670" s="3">
        <v>70</v>
      </c>
      <c r="J670" s="6" t="s">
        <v>8</v>
      </c>
      <c r="K670" s="6" t="s">
        <v>9</v>
      </c>
      <c r="L670" s="6" t="s">
        <v>33</v>
      </c>
      <c r="M670" s="31">
        <v>40</v>
      </c>
      <c r="N670" s="6" t="s">
        <v>8</v>
      </c>
      <c r="S670" s="11" t="s">
        <v>42</v>
      </c>
      <c r="V670" s="11" t="s">
        <v>42</v>
      </c>
      <c r="AS670" s="11" t="s">
        <v>42</v>
      </c>
      <c r="BE670" s="3" t="s">
        <v>39</v>
      </c>
    </row>
    <row r="671" spans="2:58" ht="25" customHeight="1" x14ac:dyDescent="0.2">
      <c r="B671" s="1">
        <v>667</v>
      </c>
      <c r="C671" s="32">
        <v>44143</v>
      </c>
      <c r="D671" s="1">
        <v>161</v>
      </c>
      <c r="E671" s="4">
        <v>6500</v>
      </c>
      <c r="F671" s="4">
        <v>8125</v>
      </c>
      <c r="G671" s="35">
        <f t="shared" si="10"/>
        <v>8.7795574558837277</v>
      </c>
      <c r="H671" s="2" t="s">
        <v>16</v>
      </c>
      <c r="I671" s="3">
        <v>30</v>
      </c>
      <c r="J671" s="6" t="s">
        <v>8</v>
      </c>
      <c r="K671" s="6" t="s">
        <v>9</v>
      </c>
      <c r="L671" s="6" t="s">
        <v>25</v>
      </c>
      <c r="M671" s="31">
        <v>38</v>
      </c>
      <c r="N671" s="6" t="s">
        <v>10</v>
      </c>
      <c r="R671" s="11" t="s">
        <v>42</v>
      </c>
      <c r="AI671" s="11" t="s">
        <v>42</v>
      </c>
      <c r="BE671" s="3" t="s">
        <v>32</v>
      </c>
    </row>
    <row r="672" spans="2:58" ht="25" customHeight="1" x14ac:dyDescent="0.2">
      <c r="B672" s="1">
        <v>668</v>
      </c>
      <c r="C672" s="32">
        <v>44143</v>
      </c>
      <c r="D672" s="1">
        <v>162</v>
      </c>
      <c r="E672" s="4">
        <v>4000</v>
      </c>
      <c r="F672" s="4">
        <v>5000</v>
      </c>
      <c r="G672" s="35">
        <f t="shared" si="10"/>
        <v>8.2940496401020276</v>
      </c>
      <c r="H672" s="2" t="s">
        <v>16</v>
      </c>
      <c r="I672" s="3">
        <v>40</v>
      </c>
      <c r="J672" s="6" t="s">
        <v>8</v>
      </c>
      <c r="K672" s="6" t="s">
        <v>9</v>
      </c>
      <c r="L672" s="6" t="s">
        <v>25</v>
      </c>
      <c r="M672" s="31">
        <v>34</v>
      </c>
      <c r="N672" s="6" t="s">
        <v>10</v>
      </c>
      <c r="R672" s="11" t="s">
        <v>42</v>
      </c>
      <c r="X672" s="11" t="s">
        <v>42</v>
      </c>
      <c r="Y672" s="11" t="s">
        <v>42</v>
      </c>
      <c r="BE672" s="3" t="s">
        <v>31</v>
      </c>
    </row>
    <row r="673" spans="2:58" ht="25" customHeight="1" x14ac:dyDescent="0.2">
      <c r="B673" s="1">
        <v>669</v>
      </c>
      <c r="C673" s="32">
        <v>44143</v>
      </c>
      <c r="D673" s="1">
        <v>163</v>
      </c>
      <c r="E673" s="4">
        <v>7500</v>
      </c>
      <c r="F673" s="4">
        <v>9375</v>
      </c>
      <c r="G673" s="35">
        <f t="shared" si="10"/>
        <v>8.9226582995244019</v>
      </c>
      <c r="H673" s="2" t="s">
        <v>16</v>
      </c>
      <c r="I673" s="3">
        <v>60</v>
      </c>
      <c r="J673" s="6" t="s">
        <v>8</v>
      </c>
      <c r="K673" s="6" t="s">
        <v>9</v>
      </c>
      <c r="L673" s="6" t="s">
        <v>13</v>
      </c>
      <c r="M673" s="31">
        <v>38</v>
      </c>
      <c r="N673" s="6" t="s">
        <v>8</v>
      </c>
      <c r="P673" s="11" t="s">
        <v>42</v>
      </c>
      <c r="Q673" s="11"/>
      <c r="S673" s="11" t="s">
        <v>42</v>
      </c>
      <c r="AA673" s="11" t="s">
        <v>42</v>
      </c>
      <c r="AH673" s="11" t="s">
        <v>42</v>
      </c>
      <c r="BE673" s="3" t="s">
        <v>31</v>
      </c>
    </row>
    <row r="674" spans="2:58" ht="25" customHeight="1" x14ac:dyDescent="0.2">
      <c r="B674" s="1">
        <v>670</v>
      </c>
      <c r="C674" s="32">
        <v>44143</v>
      </c>
      <c r="D674" s="1">
        <v>170</v>
      </c>
      <c r="E674" s="4">
        <v>9000</v>
      </c>
      <c r="F674" s="4">
        <v>11250</v>
      </c>
      <c r="G674" s="35">
        <f t="shared" si="10"/>
        <v>9.1049798563183568</v>
      </c>
      <c r="H674" s="2" t="s">
        <v>95</v>
      </c>
      <c r="I674" s="3">
        <v>60</v>
      </c>
      <c r="J674" s="6" t="s">
        <v>8</v>
      </c>
      <c r="K674" s="6" t="s">
        <v>9</v>
      </c>
      <c r="L674" s="6" t="s">
        <v>13</v>
      </c>
      <c r="M674" s="31">
        <v>38</v>
      </c>
      <c r="N674" s="6" t="s">
        <v>10</v>
      </c>
      <c r="R674" s="11" t="s">
        <v>42</v>
      </c>
      <c r="AJ674" s="11" t="s">
        <v>42</v>
      </c>
      <c r="BE674" s="3" t="s">
        <v>32</v>
      </c>
    </row>
    <row r="675" spans="2:58" ht="25" customHeight="1" x14ac:dyDescent="0.2">
      <c r="B675" s="1">
        <v>671</v>
      </c>
      <c r="C675" s="32">
        <v>44143</v>
      </c>
      <c r="D675" s="1">
        <v>174</v>
      </c>
      <c r="E675" s="4">
        <v>4400</v>
      </c>
      <c r="F675" s="4">
        <v>5500</v>
      </c>
      <c r="G675" s="35">
        <f t="shared" si="10"/>
        <v>8.3893598199063533</v>
      </c>
      <c r="H675" s="2" t="s">
        <v>40</v>
      </c>
      <c r="I675" s="3">
        <v>70</v>
      </c>
      <c r="J675" s="6" t="s">
        <v>8</v>
      </c>
      <c r="K675" s="6" t="s">
        <v>9</v>
      </c>
      <c r="L675" s="6" t="s">
        <v>33</v>
      </c>
      <c r="M675" s="31">
        <v>43</v>
      </c>
      <c r="N675" s="6" t="s">
        <v>10</v>
      </c>
      <c r="S675" s="11" t="s">
        <v>42</v>
      </c>
      <c r="V675" s="11" t="s">
        <v>42</v>
      </c>
      <c r="AA675" s="3" t="s">
        <v>42</v>
      </c>
      <c r="AH675" s="11" t="s">
        <v>42</v>
      </c>
      <c r="AS675" s="11" t="s">
        <v>42</v>
      </c>
      <c r="BE675" s="3" t="s">
        <v>31</v>
      </c>
      <c r="BF675" s="1" t="s">
        <v>203</v>
      </c>
    </row>
    <row r="676" spans="2:58" ht="25" customHeight="1" x14ac:dyDescent="0.2">
      <c r="B676" s="1">
        <v>672</v>
      </c>
      <c r="C676" s="32">
        <v>44143</v>
      </c>
      <c r="D676" s="1">
        <v>175</v>
      </c>
      <c r="E676" s="4">
        <v>11000</v>
      </c>
      <c r="F676" s="4">
        <v>13750</v>
      </c>
      <c r="G676" s="35">
        <f t="shared" si="10"/>
        <v>9.3056505517805075</v>
      </c>
      <c r="H676" s="2" t="s">
        <v>50</v>
      </c>
      <c r="I676" s="3">
        <v>60</v>
      </c>
      <c r="J676" s="6" t="s">
        <v>8</v>
      </c>
      <c r="K676" s="6" t="s">
        <v>9</v>
      </c>
      <c r="L676" s="6" t="s">
        <v>25</v>
      </c>
      <c r="M676" s="31">
        <v>37</v>
      </c>
      <c r="N676" s="6" t="s">
        <v>10</v>
      </c>
      <c r="R676" s="11" t="s">
        <v>42</v>
      </c>
      <c r="V676" s="11" t="s">
        <v>42</v>
      </c>
      <c r="AF676" s="11" t="s">
        <v>42</v>
      </c>
      <c r="BE676" s="3" t="s">
        <v>31</v>
      </c>
    </row>
    <row r="677" spans="2:58" ht="25" customHeight="1" x14ac:dyDescent="0.2">
      <c r="B677" s="1">
        <v>673</v>
      </c>
      <c r="C677" s="32">
        <v>44143</v>
      </c>
      <c r="D677" s="1">
        <v>179</v>
      </c>
      <c r="E677" s="4">
        <v>3800</v>
      </c>
      <c r="F677" s="4">
        <v>4750</v>
      </c>
      <c r="G677" s="35">
        <f t="shared" si="10"/>
        <v>8.2427563457144775</v>
      </c>
      <c r="H677" s="2" t="s">
        <v>45</v>
      </c>
      <c r="I677" s="3">
        <v>50</v>
      </c>
      <c r="J677" s="6" t="s">
        <v>8</v>
      </c>
      <c r="K677" s="6" t="s">
        <v>9</v>
      </c>
      <c r="L677" s="6" t="s">
        <v>25</v>
      </c>
      <c r="M677" s="31">
        <v>38</v>
      </c>
      <c r="N677" s="6" t="s">
        <v>10</v>
      </c>
      <c r="P677" s="11" t="s">
        <v>42</v>
      </c>
      <c r="Q677" s="11"/>
      <c r="R677" s="11" t="s">
        <v>42</v>
      </c>
      <c r="BE677" s="3" t="s">
        <v>31</v>
      </c>
    </row>
    <row r="678" spans="2:58" ht="25" customHeight="1" x14ac:dyDescent="0.2">
      <c r="B678" s="1">
        <v>674</v>
      </c>
      <c r="C678" s="32">
        <v>44143</v>
      </c>
      <c r="D678" s="1">
        <v>180</v>
      </c>
      <c r="E678" s="4">
        <v>1400</v>
      </c>
      <c r="F678" s="4">
        <v>1750</v>
      </c>
      <c r="G678" s="35">
        <f t="shared" si="10"/>
        <v>7.2442275156033498</v>
      </c>
      <c r="H678" s="2" t="s">
        <v>45</v>
      </c>
      <c r="I678" s="3">
        <v>60</v>
      </c>
      <c r="J678" s="6" t="s">
        <v>8</v>
      </c>
      <c r="K678" s="6" t="s">
        <v>9</v>
      </c>
      <c r="L678" s="6" t="s">
        <v>25</v>
      </c>
      <c r="M678" s="31">
        <v>34</v>
      </c>
      <c r="N678" s="6" t="s">
        <v>8</v>
      </c>
      <c r="S678" s="11" t="s">
        <v>42</v>
      </c>
      <c r="V678" s="11" t="s">
        <v>42</v>
      </c>
      <c r="BE678" s="3" t="s">
        <v>39</v>
      </c>
    </row>
    <row r="679" spans="2:58" ht="25" customHeight="1" x14ac:dyDescent="0.2">
      <c r="B679" s="1">
        <v>675</v>
      </c>
      <c r="C679" s="32">
        <v>44143</v>
      </c>
      <c r="D679" s="1">
        <v>181</v>
      </c>
      <c r="E679" s="4">
        <v>1400</v>
      </c>
      <c r="F679" s="4">
        <v>1750</v>
      </c>
      <c r="G679" s="35">
        <f t="shared" si="10"/>
        <v>7.2442275156033498</v>
      </c>
      <c r="H679" s="2" t="s">
        <v>34</v>
      </c>
      <c r="I679" s="3">
        <v>60</v>
      </c>
      <c r="J679" s="6" t="s">
        <v>8</v>
      </c>
      <c r="K679" s="6" t="s">
        <v>9</v>
      </c>
      <c r="L679" s="6" t="s">
        <v>25</v>
      </c>
      <c r="M679" s="31">
        <v>35</v>
      </c>
      <c r="N679" s="6" t="s">
        <v>8</v>
      </c>
      <c r="P679" s="11" t="s">
        <v>42</v>
      </c>
      <c r="Q679" s="11"/>
      <c r="R679" s="11" t="s">
        <v>42</v>
      </c>
      <c r="BE679" s="3" t="s">
        <v>31</v>
      </c>
      <c r="BF679" s="68" t="s">
        <v>204</v>
      </c>
    </row>
    <row r="680" spans="2:58" ht="25" customHeight="1" x14ac:dyDescent="0.2">
      <c r="B680" s="1">
        <v>676</v>
      </c>
      <c r="C680" s="32">
        <v>44143</v>
      </c>
      <c r="D680" s="1">
        <v>183</v>
      </c>
      <c r="E680" s="4">
        <v>2600</v>
      </c>
      <c r="F680" s="4">
        <v>3250</v>
      </c>
      <c r="G680" s="35">
        <f t="shared" si="10"/>
        <v>7.8632667240095735</v>
      </c>
      <c r="H680" s="2" t="s">
        <v>54</v>
      </c>
      <c r="I680" s="3">
        <v>70</v>
      </c>
      <c r="J680" s="6" t="s">
        <v>8</v>
      </c>
      <c r="K680" s="6" t="s">
        <v>9</v>
      </c>
      <c r="L680" s="6" t="s">
        <v>18</v>
      </c>
      <c r="M680" s="31">
        <v>39</v>
      </c>
      <c r="N680" s="6" t="s">
        <v>10</v>
      </c>
      <c r="R680" s="11"/>
      <c r="S680" s="11" t="s">
        <v>42</v>
      </c>
      <c r="V680" s="11" t="s">
        <v>42</v>
      </c>
      <c r="AI680" s="11" t="s">
        <v>42</v>
      </c>
      <c r="BE680" s="3" t="s">
        <v>31</v>
      </c>
    </row>
    <row r="681" spans="2:58" ht="25" customHeight="1" x14ac:dyDescent="0.2">
      <c r="B681" s="1">
        <v>677</v>
      </c>
      <c r="C681" s="32">
        <v>44143</v>
      </c>
      <c r="D681" s="1">
        <v>185</v>
      </c>
      <c r="E681" s="4">
        <v>8000</v>
      </c>
      <c r="F681" s="4">
        <v>10000</v>
      </c>
      <c r="G681" s="35">
        <f t="shared" si="10"/>
        <v>8.987196820661973</v>
      </c>
      <c r="H681" s="2" t="s">
        <v>63</v>
      </c>
      <c r="I681" s="3">
        <v>60</v>
      </c>
      <c r="J681" s="6" t="s">
        <v>64</v>
      </c>
      <c r="K681" s="6" t="s">
        <v>9</v>
      </c>
      <c r="L681" s="6" t="s">
        <v>205</v>
      </c>
      <c r="M681" s="31">
        <v>32</v>
      </c>
      <c r="N681" s="6" t="s">
        <v>10</v>
      </c>
      <c r="P681" s="11" t="s">
        <v>42</v>
      </c>
      <c r="Q681" s="11"/>
      <c r="R681" s="11" t="s">
        <v>42</v>
      </c>
      <c r="BE681" s="3" t="s">
        <v>31</v>
      </c>
    </row>
    <row r="682" spans="2:58" ht="25" customHeight="1" x14ac:dyDescent="0.2">
      <c r="B682" s="1">
        <v>678</v>
      </c>
      <c r="C682" s="32">
        <v>44143</v>
      </c>
      <c r="D682" s="1">
        <v>186</v>
      </c>
      <c r="E682" s="4">
        <v>5500</v>
      </c>
      <c r="F682" s="4">
        <v>6875</v>
      </c>
      <c r="G682" s="35">
        <f t="shared" si="10"/>
        <v>8.6125033712205621</v>
      </c>
      <c r="H682" s="2" t="s">
        <v>62</v>
      </c>
      <c r="I682" s="3">
        <v>60</v>
      </c>
      <c r="J682" s="6" t="s">
        <v>44</v>
      </c>
      <c r="K682" s="6" t="s">
        <v>17</v>
      </c>
      <c r="L682" s="6" t="s">
        <v>25</v>
      </c>
      <c r="M682" s="31">
        <v>24</v>
      </c>
      <c r="N682" s="6" t="s">
        <v>10</v>
      </c>
      <c r="P682" s="11" t="s">
        <v>42</v>
      </c>
      <c r="Q682" s="11"/>
      <c r="R682" s="11" t="s">
        <v>42</v>
      </c>
      <c r="AR682" s="11" t="s">
        <v>42</v>
      </c>
      <c r="BE682" s="3" t="s">
        <v>31</v>
      </c>
    </row>
    <row r="683" spans="2:58" ht="25" customHeight="1" x14ac:dyDescent="0.2">
      <c r="B683" s="1">
        <v>679</v>
      </c>
      <c r="C683" s="32">
        <v>44143</v>
      </c>
      <c r="D683" s="1">
        <v>187</v>
      </c>
      <c r="E683" s="4">
        <v>3600</v>
      </c>
      <c r="F683" s="4">
        <v>4500</v>
      </c>
      <c r="G683" s="35">
        <f t="shared" si="10"/>
        <v>8.1886891244442008</v>
      </c>
      <c r="H683" s="2" t="s">
        <v>62</v>
      </c>
      <c r="I683" s="3">
        <v>70</v>
      </c>
      <c r="J683" s="6" t="s">
        <v>44</v>
      </c>
      <c r="K683" s="6" t="s">
        <v>17</v>
      </c>
      <c r="L683" s="6" t="s">
        <v>25</v>
      </c>
      <c r="M683" s="31">
        <v>38</v>
      </c>
      <c r="N683" s="6" t="s">
        <v>10</v>
      </c>
      <c r="P683" s="11" t="s">
        <v>42</v>
      </c>
      <c r="Q683" s="11"/>
      <c r="R683" s="11" t="s">
        <v>42</v>
      </c>
      <c r="BE683" s="3" t="s">
        <v>32</v>
      </c>
    </row>
    <row r="684" spans="2:58" ht="25" customHeight="1" x14ac:dyDescent="0.2">
      <c r="B684" s="1">
        <v>680</v>
      </c>
      <c r="C684" s="32">
        <v>44143</v>
      </c>
      <c r="D684" s="1">
        <v>188</v>
      </c>
      <c r="E684" s="4">
        <v>14000</v>
      </c>
      <c r="F684" s="4">
        <v>17500</v>
      </c>
      <c r="G684" s="35">
        <f t="shared" si="10"/>
        <v>9.5468126085973957</v>
      </c>
      <c r="H684" s="2" t="s">
        <v>57</v>
      </c>
      <c r="I684" s="3">
        <v>40</v>
      </c>
      <c r="J684" s="6" t="s">
        <v>65</v>
      </c>
      <c r="K684" s="6" t="s">
        <v>9</v>
      </c>
      <c r="L684" s="6" t="s">
        <v>25</v>
      </c>
      <c r="M684" s="31">
        <v>35</v>
      </c>
      <c r="N684" s="6" t="s">
        <v>10</v>
      </c>
      <c r="R684" s="11" t="s">
        <v>42</v>
      </c>
      <c r="X684" s="11" t="s">
        <v>42</v>
      </c>
      <c r="Y684" s="11" t="s">
        <v>42</v>
      </c>
      <c r="BE684" s="3" t="s">
        <v>32</v>
      </c>
    </row>
    <row r="685" spans="2:58" ht="25" customHeight="1" x14ac:dyDescent="0.2">
      <c r="B685" s="1">
        <v>681</v>
      </c>
      <c r="C685" s="32">
        <v>44143</v>
      </c>
      <c r="D685" s="1">
        <v>189</v>
      </c>
      <c r="E685" s="4">
        <v>3600</v>
      </c>
      <c r="F685" s="4">
        <v>4500</v>
      </c>
      <c r="G685" s="35">
        <f t="shared" si="10"/>
        <v>8.1886891244442008</v>
      </c>
      <c r="H685" s="2" t="s">
        <v>57</v>
      </c>
      <c r="I685" s="3">
        <v>40</v>
      </c>
      <c r="J685" s="6" t="s">
        <v>44</v>
      </c>
      <c r="K685" s="6" t="s">
        <v>9</v>
      </c>
      <c r="L685" s="6" t="s">
        <v>25</v>
      </c>
      <c r="M685" s="31">
        <v>36</v>
      </c>
      <c r="N685" s="6" t="s">
        <v>10</v>
      </c>
      <c r="P685" s="11" t="s">
        <v>42</v>
      </c>
      <c r="Q685" s="11"/>
      <c r="R685" s="11" t="s">
        <v>42</v>
      </c>
      <c r="BE685" s="3" t="s">
        <v>31</v>
      </c>
    </row>
    <row r="686" spans="2:58" ht="25" customHeight="1" x14ac:dyDescent="0.2">
      <c r="B686" s="1">
        <v>682</v>
      </c>
      <c r="C686" s="32">
        <v>44143</v>
      </c>
      <c r="D686" s="1">
        <v>190</v>
      </c>
      <c r="E686" s="4">
        <v>35000</v>
      </c>
      <c r="F686" s="4">
        <v>43750</v>
      </c>
      <c r="G686" s="35">
        <f t="shared" si="10"/>
        <v>10.46310334047155</v>
      </c>
      <c r="H686" s="2" t="s">
        <v>57</v>
      </c>
      <c r="I686" s="3">
        <v>40</v>
      </c>
      <c r="J686" s="6" t="s">
        <v>65</v>
      </c>
      <c r="K686" s="6" t="s">
        <v>9</v>
      </c>
      <c r="L686" s="6" t="s">
        <v>25</v>
      </c>
      <c r="M686" s="31">
        <v>34</v>
      </c>
      <c r="N686" s="6" t="s">
        <v>10</v>
      </c>
      <c r="R686" s="11" t="s">
        <v>42</v>
      </c>
      <c r="AI686" s="11" t="s">
        <v>42</v>
      </c>
      <c r="BE686" s="3" t="s">
        <v>36</v>
      </c>
      <c r="BF686" s="1" t="s">
        <v>59</v>
      </c>
    </row>
    <row r="687" spans="2:58" ht="25" customHeight="1" x14ac:dyDescent="0.2">
      <c r="B687" s="1">
        <v>683</v>
      </c>
      <c r="C687" s="32">
        <v>44143</v>
      </c>
      <c r="D687" s="1">
        <v>191</v>
      </c>
      <c r="E687" s="4">
        <v>6000</v>
      </c>
      <c r="F687" s="4">
        <v>7500</v>
      </c>
      <c r="G687" s="35">
        <f t="shared" si="10"/>
        <v>8.6995147482101913</v>
      </c>
      <c r="H687" s="2" t="s">
        <v>57</v>
      </c>
      <c r="I687" s="3">
        <v>50</v>
      </c>
      <c r="J687" s="6" t="s">
        <v>44</v>
      </c>
      <c r="K687" s="6" t="s">
        <v>9</v>
      </c>
      <c r="L687" s="6" t="s">
        <v>13</v>
      </c>
      <c r="M687" s="31">
        <v>34</v>
      </c>
      <c r="N687" s="6" t="s">
        <v>10</v>
      </c>
      <c r="P687" s="11" t="s">
        <v>42</v>
      </c>
      <c r="Q687" s="11"/>
      <c r="R687" s="11" t="s">
        <v>42</v>
      </c>
      <c r="BE687" s="3" t="s">
        <v>32</v>
      </c>
    </row>
    <row r="688" spans="2:58" ht="25" customHeight="1" x14ac:dyDescent="0.2">
      <c r="B688" s="1">
        <v>684</v>
      </c>
      <c r="C688" s="32">
        <v>44143</v>
      </c>
      <c r="D688" s="1">
        <v>192</v>
      </c>
      <c r="E688" s="4">
        <v>16000</v>
      </c>
      <c r="F688" s="4">
        <v>20000</v>
      </c>
      <c r="G688" s="35">
        <f t="shared" si="10"/>
        <v>9.6803440012219184</v>
      </c>
      <c r="H688" s="2" t="s">
        <v>63</v>
      </c>
      <c r="I688" s="3">
        <v>50</v>
      </c>
      <c r="J688" s="6" t="s">
        <v>44</v>
      </c>
      <c r="K688" s="6" t="s">
        <v>9</v>
      </c>
      <c r="L688" s="6" t="s">
        <v>25</v>
      </c>
      <c r="M688" s="31">
        <v>37</v>
      </c>
      <c r="N688" s="6" t="s">
        <v>10</v>
      </c>
      <c r="P688" s="11" t="s">
        <v>42</v>
      </c>
      <c r="Q688" s="11"/>
      <c r="R688" s="11" t="s">
        <v>42</v>
      </c>
      <c r="BE688" s="3" t="s">
        <v>32</v>
      </c>
    </row>
    <row r="689" spans="2:58" ht="25" customHeight="1" x14ac:dyDescent="0.2">
      <c r="B689" s="1">
        <v>685</v>
      </c>
      <c r="C689" s="32">
        <v>44143</v>
      </c>
      <c r="D689" s="1">
        <v>193</v>
      </c>
      <c r="E689" s="4">
        <v>2400</v>
      </c>
      <c r="F689" s="4">
        <v>3000</v>
      </c>
      <c r="G689" s="35">
        <f t="shared" si="10"/>
        <v>7.7832240163360371</v>
      </c>
      <c r="H689" s="2" t="s">
        <v>63</v>
      </c>
      <c r="I689" s="3">
        <v>50</v>
      </c>
      <c r="J689" s="6" t="s">
        <v>44</v>
      </c>
      <c r="K689" s="6" t="s">
        <v>9</v>
      </c>
      <c r="L689" s="6" t="s">
        <v>25</v>
      </c>
      <c r="M689" s="31">
        <v>34</v>
      </c>
      <c r="N689" s="6" t="s">
        <v>10</v>
      </c>
      <c r="P689" s="11" t="s">
        <v>42</v>
      </c>
      <c r="Q689" s="11"/>
      <c r="R689" s="11" t="s">
        <v>42</v>
      </c>
      <c r="BE689" s="3" t="s">
        <v>31</v>
      </c>
    </row>
    <row r="690" spans="2:58" ht="25" customHeight="1" x14ac:dyDescent="0.2">
      <c r="B690" s="1">
        <v>686</v>
      </c>
      <c r="C690" s="32">
        <v>44143</v>
      </c>
      <c r="D690" s="1">
        <v>194</v>
      </c>
      <c r="E690" s="4">
        <v>1800</v>
      </c>
      <c r="F690" s="4">
        <v>2250</v>
      </c>
      <c r="G690" s="35">
        <f t="shared" si="10"/>
        <v>7.4955419438842563</v>
      </c>
      <c r="H690" s="2" t="s">
        <v>57</v>
      </c>
      <c r="I690" s="3">
        <v>50</v>
      </c>
      <c r="J690" s="6" t="s">
        <v>64</v>
      </c>
      <c r="K690" s="6" t="s">
        <v>9</v>
      </c>
      <c r="L690" s="6" t="s">
        <v>25</v>
      </c>
      <c r="M690" s="31">
        <v>31.8</v>
      </c>
      <c r="N690" s="6" t="s">
        <v>10</v>
      </c>
      <c r="P690" s="11" t="s">
        <v>42</v>
      </c>
      <c r="Q690" s="11"/>
      <c r="R690" s="11" t="s">
        <v>42</v>
      </c>
      <c r="BE690" s="3" t="s">
        <v>32</v>
      </c>
    </row>
    <row r="691" spans="2:58" ht="25" customHeight="1" x14ac:dyDescent="0.2">
      <c r="B691" s="1">
        <v>687</v>
      </c>
      <c r="C691" s="32">
        <v>44143</v>
      </c>
      <c r="D691" s="1">
        <v>195</v>
      </c>
      <c r="E691" s="4">
        <v>55000</v>
      </c>
      <c r="F691" s="4">
        <v>68750</v>
      </c>
      <c r="G691" s="35">
        <f t="shared" si="10"/>
        <v>10.915088464214607</v>
      </c>
      <c r="H691" s="2" t="s">
        <v>7</v>
      </c>
      <c r="I691" s="3">
        <v>50</v>
      </c>
      <c r="J691" s="6" t="s">
        <v>8</v>
      </c>
      <c r="K691" s="6" t="s">
        <v>9</v>
      </c>
      <c r="L691" s="6" t="s">
        <v>25</v>
      </c>
      <c r="M691" s="31">
        <v>36</v>
      </c>
      <c r="N691" s="6" t="s">
        <v>10</v>
      </c>
      <c r="P691" s="11" t="s">
        <v>42</v>
      </c>
      <c r="Q691" s="11"/>
      <c r="S691" s="11" t="s">
        <v>42</v>
      </c>
      <c r="BE691" s="3" t="s">
        <v>32</v>
      </c>
      <c r="BF691" s="1" t="s">
        <v>206</v>
      </c>
    </row>
    <row r="692" spans="2:58" ht="25" customHeight="1" x14ac:dyDescent="0.2">
      <c r="B692" s="1">
        <v>688</v>
      </c>
      <c r="C692" s="32">
        <v>44143</v>
      </c>
      <c r="D692" s="1">
        <v>196</v>
      </c>
      <c r="E692" s="4">
        <v>18000</v>
      </c>
      <c r="F692" s="4">
        <v>22500</v>
      </c>
      <c r="G692" s="35">
        <f t="shared" si="10"/>
        <v>9.7981270368783022</v>
      </c>
      <c r="H692" s="2" t="s">
        <v>7</v>
      </c>
      <c r="I692" s="3">
        <v>50</v>
      </c>
      <c r="J692" s="6" t="s">
        <v>8</v>
      </c>
      <c r="K692" s="6" t="s">
        <v>9</v>
      </c>
      <c r="L692" s="6" t="s">
        <v>13</v>
      </c>
      <c r="M692" s="31">
        <v>36</v>
      </c>
      <c r="N692" s="6" t="s">
        <v>8</v>
      </c>
      <c r="P692" s="11" t="s">
        <v>42</v>
      </c>
      <c r="Q692" s="11"/>
      <c r="S692" s="11" t="s">
        <v>42</v>
      </c>
      <c r="BE692" s="3" t="s">
        <v>32</v>
      </c>
    </row>
    <row r="693" spans="2:58" ht="25" customHeight="1" x14ac:dyDescent="0.2">
      <c r="B693" s="1">
        <v>689</v>
      </c>
      <c r="C693" s="32">
        <v>44143</v>
      </c>
      <c r="D693" s="1">
        <v>197</v>
      </c>
      <c r="E693" s="4">
        <v>28000</v>
      </c>
      <c r="F693" s="4">
        <v>35000</v>
      </c>
      <c r="G693" s="35">
        <f t="shared" si="10"/>
        <v>10.239959789157341</v>
      </c>
      <c r="H693" s="2" t="s">
        <v>7</v>
      </c>
      <c r="I693" s="3">
        <v>60</v>
      </c>
      <c r="J693" s="6" t="s">
        <v>8</v>
      </c>
      <c r="K693" s="6" t="s">
        <v>9</v>
      </c>
      <c r="L693" s="6" t="s">
        <v>25</v>
      </c>
      <c r="M693" s="31">
        <v>37</v>
      </c>
      <c r="N693" s="6" t="s">
        <v>8</v>
      </c>
      <c r="R693" s="11" t="s">
        <v>42</v>
      </c>
      <c r="AI693" s="11" t="s">
        <v>42</v>
      </c>
      <c r="BE693" s="3" t="s">
        <v>32</v>
      </c>
    </row>
    <row r="694" spans="2:58" ht="25" customHeight="1" x14ac:dyDescent="0.2">
      <c r="B694" s="1">
        <v>690</v>
      </c>
      <c r="C694" s="32">
        <v>44143</v>
      </c>
      <c r="D694" s="1">
        <v>198</v>
      </c>
      <c r="E694" s="4">
        <v>65000</v>
      </c>
      <c r="F694" s="4">
        <v>81250</v>
      </c>
      <c r="G694" s="35">
        <f t="shared" si="10"/>
        <v>11.082142548877775</v>
      </c>
      <c r="H694" s="2" t="s">
        <v>70</v>
      </c>
      <c r="I694" s="3">
        <v>70</v>
      </c>
      <c r="J694" s="6" t="s">
        <v>8</v>
      </c>
      <c r="K694" s="6" t="s">
        <v>28</v>
      </c>
      <c r="L694" s="6" t="s">
        <v>18</v>
      </c>
      <c r="M694" s="31">
        <v>42</v>
      </c>
      <c r="N694" s="6" t="s">
        <v>8</v>
      </c>
      <c r="O694" s="11" t="s">
        <v>42</v>
      </c>
      <c r="S694" s="11" t="s">
        <v>42</v>
      </c>
      <c r="V694" s="11" t="s">
        <v>42</v>
      </c>
      <c r="BE694" s="3" t="s">
        <v>36</v>
      </c>
    </row>
    <row r="695" spans="2:58" ht="25" customHeight="1" x14ac:dyDescent="0.2">
      <c r="B695" s="1">
        <v>691</v>
      </c>
      <c r="C695" s="32">
        <v>44143</v>
      </c>
      <c r="D695" s="1">
        <v>203</v>
      </c>
      <c r="E695" s="4">
        <v>11000</v>
      </c>
      <c r="F695" s="4">
        <v>13750</v>
      </c>
      <c r="G695" s="35">
        <f t="shared" si="10"/>
        <v>9.3056505517805075</v>
      </c>
      <c r="H695" s="2" t="s">
        <v>70</v>
      </c>
      <c r="I695" s="3">
        <v>20</v>
      </c>
      <c r="J695" s="6" t="s">
        <v>98</v>
      </c>
      <c r="K695" s="6" t="s">
        <v>17</v>
      </c>
      <c r="L695" s="6" t="s">
        <v>25</v>
      </c>
      <c r="M695" s="31">
        <v>23</v>
      </c>
      <c r="N695" s="6" t="s">
        <v>10</v>
      </c>
      <c r="P695" s="11" t="s">
        <v>42</v>
      </c>
      <c r="Q695" s="11"/>
      <c r="R695" s="11" t="s">
        <v>42</v>
      </c>
      <c r="BE695" s="3" t="s">
        <v>31</v>
      </c>
    </row>
    <row r="696" spans="2:58" ht="25" customHeight="1" x14ac:dyDescent="0.2">
      <c r="B696" s="1">
        <v>692</v>
      </c>
      <c r="C696" s="32">
        <v>44143</v>
      </c>
      <c r="D696" s="1">
        <v>206</v>
      </c>
      <c r="E696" s="4">
        <v>8000</v>
      </c>
      <c r="F696" s="4">
        <v>10000</v>
      </c>
      <c r="G696" s="35">
        <f t="shared" si="10"/>
        <v>8.987196820661973</v>
      </c>
      <c r="H696" s="2" t="s">
        <v>62</v>
      </c>
      <c r="I696" s="3">
        <v>30</v>
      </c>
      <c r="J696" s="6" t="s">
        <v>44</v>
      </c>
      <c r="K696" s="6" t="s">
        <v>55</v>
      </c>
      <c r="L696" s="6" t="s">
        <v>25</v>
      </c>
      <c r="M696" s="31">
        <v>23</v>
      </c>
      <c r="N696" s="6" t="s">
        <v>44</v>
      </c>
      <c r="O696" s="11" t="s">
        <v>42</v>
      </c>
      <c r="P696" s="11" t="s">
        <v>42</v>
      </c>
      <c r="Q696" s="11"/>
      <c r="R696" s="11" t="s">
        <v>42</v>
      </c>
      <c r="BE696" s="3" t="s">
        <v>36</v>
      </c>
    </row>
    <row r="697" spans="2:58" ht="25" customHeight="1" x14ac:dyDescent="0.2">
      <c r="B697" s="1">
        <v>693</v>
      </c>
      <c r="C697" s="32">
        <v>44143</v>
      </c>
      <c r="D697" s="1">
        <v>208</v>
      </c>
      <c r="E697" s="4">
        <v>4400</v>
      </c>
      <c r="F697" s="4">
        <v>5500</v>
      </c>
      <c r="G697" s="35">
        <f t="shared" si="10"/>
        <v>8.3893598199063533</v>
      </c>
      <c r="H697" s="2" t="s">
        <v>62</v>
      </c>
      <c r="I697" s="3">
        <v>80</v>
      </c>
      <c r="J697" s="6" t="s">
        <v>44</v>
      </c>
      <c r="K697" s="6" t="s">
        <v>55</v>
      </c>
      <c r="L697" s="6" t="s">
        <v>25</v>
      </c>
      <c r="M697" s="31">
        <v>25</v>
      </c>
      <c r="N697" s="6" t="s">
        <v>10</v>
      </c>
      <c r="P697" s="11" t="s">
        <v>42</v>
      </c>
      <c r="Q697" s="11"/>
      <c r="R697" s="11" t="s">
        <v>42</v>
      </c>
      <c r="BE697" s="3" t="s">
        <v>31</v>
      </c>
    </row>
    <row r="698" spans="2:58" ht="25" customHeight="1" x14ac:dyDescent="0.2">
      <c r="B698" s="1">
        <v>694</v>
      </c>
      <c r="C698" s="32">
        <v>44143</v>
      </c>
      <c r="D698" s="1">
        <v>209</v>
      </c>
      <c r="E698" s="4">
        <v>4200</v>
      </c>
      <c r="F698" s="4">
        <v>5250</v>
      </c>
      <c r="G698" s="35">
        <f t="shared" si="10"/>
        <v>8.3428398042714598</v>
      </c>
      <c r="H698" s="2" t="s">
        <v>62</v>
      </c>
      <c r="I698" s="3">
        <v>80</v>
      </c>
      <c r="J698" s="6" t="s">
        <v>44</v>
      </c>
      <c r="K698" s="6" t="s">
        <v>55</v>
      </c>
      <c r="L698" s="6" t="s">
        <v>25</v>
      </c>
      <c r="M698" s="31">
        <v>22</v>
      </c>
      <c r="N698" s="6" t="s">
        <v>10</v>
      </c>
      <c r="P698" s="11" t="s">
        <v>42</v>
      </c>
      <c r="Q698" s="11"/>
      <c r="R698" s="11" t="s">
        <v>42</v>
      </c>
      <c r="BE698" s="3" t="s">
        <v>31</v>
      </c>
    </row>
    <row r="699" spans="2:58" ht="25" customHeight="1" x14ac:dyDescent="0.2">
      <c r="B699" s="1">
        <v>695</v>
      </c>
      <c r="C699" s="32">
        <v>44143</v>
      </c>
      <c r="D699" s="1">
        <v>221</v>
      </c>
      <c r="E699" s="4">
        <v>5500</v>
      </c>
      <c r="F699" s="4">
        <v>6875</v>
      </c>
      <c r="G699" s="35">
        <f t="shared" si="10"/>
        <v>8.6125033712205621</v>
      </c>
      <c r="H699" s="2" t="s">
        <v>34</v>
      </c>
      <c r="I699" s="3">
        <v>30</v>
      </c>
      <c r="J699" s="6" t="s">
        <v>8</v>
      </c>
      <c r="K699" s="6" t="s">
        <v>9</v>
      </c>
      <c r="L699" s="6" t="s">
        <v>13</v>
      </c>
      <c r="M699" s="31">
        <v>37</v>
      </c>
      <c r="N699" s="6" t="s">
        <v>10</v>
      </c>
      <c r="P699" s="11" t="s">
        <v>42</v>
      </c>
      <c r="Q699" s="11"/>
      <c r="R699" s="11" t="s">
        <v>42</v>
      </c>
      <c r="AH699" s="11" t="s">
        <v>42</v>
      </c>
      <c r="BE699" s="3" t="s">
        <v>32</v>
      </c>
      <c r="BF699" s="1" t="s">
        <v>207</v>
      </c>
    </row>
    <row r="700" spans="2:58" ht="25" customHeight="1" x14ac:dyDescent="0.2">
      <c r="B700" s="1">
        <v>696</v>
      </c>
      <c r="C700" s="32">
        <v>44143</v>
      </c>
      <c r="D700" s="1">
        <v>222</v>
      </c>
      <c r="E700" s="4">
        <v>8700</v>
      </c>
      <c r="F700" s="4">
        <v>10875</v>
      </c>
      <c r="G700" s="35">
        <f t="shared" si="10"/>
        <v>9.0710783046426755</v>
      </c>
      <c r="H700" s="2" t="s">
        <v>27</v>
      </c>
      <c r="I700" s="3">
        <v>40</v>
      </c>
      <c r="J700" s="6" t="s">
        <v>8</v>
      </c>
      <c r="K700" s="6" t="s">
        <v>9</v>
      </c>
      <c r="L700" s="6" t="s">
        <v>29</v>
      </c>
      <c r="M700" s="31">
        <v>47</v>
      </c>
      <c r="N700" s="6" t="s">
        <v>10</v>
      </c>
      <c r="P700" s="11" t="s">
        <v>42</v>
      </c>
      <c r="Q700" s="11"/>
      <c r="R700" s="11" t="s">
        <v>42</v>
      </c>
      <c r="AH700" s="11" t="s">
        <v>42</v>
      </c>
      <c r="BE700" s="3" t="s">
        <v>31</v>
      </c>
      <c r="BF700" s="1" t="s">
        <v>208</v>
      </c>
    </row>
    <row r="701" spans="2:58" ht="25" customHeight="1" x14ac:dyDescent="0.2">
      <c r="B701" s="1">
        <v>697</v>
      </c>
      <c r="C701" s="32">
        <v>44143</v>
      </c>
      <c r="D701" s="1">
        <v>223</v>
      </c>
      <c r="E701" s="4">
        <v>2800</v>
      </c>
      <c r="F701" s="4">
        <v>3500</v>
      </c>
      <c r="G701" s="35">
        <f t="shared" si="10"/>
        <v>7.9373746961632952</v>
      </c>
      <c r="H701" s="2" t="s">
        <v>27</v>
      </c>
      <c r="I701" s="3">
        <v>40</v>
      </c>
      <c r="J701" s="6" t="s">
        <v>8</v>
      </c>
      <c r="K701" s="6" t="s">
        <v>9</v>
      </c>
      <c r="L701" s="6" t="s">
        <v>13</v>
      </c>
      <c r="M701" s="31">
        <v>37.5</v>
      </c>
      <c r="N701" s="6" t="s">
        <v>10</v>
      </c>
      <c r="P701" s="11" t="s">
        <v>42</v>
      </c>
      <c r="Q701" s="11"/>
      <c r="R701" s="11" t="s">
        <v>42</v>
      </c>
      <c r="BA701" s="11" t="s">
        <v>42</v>
      </c>
      <c r="BE701" s="3" t="s">
        <v>31</v>
      </c>
      <c r="BF701" s="1" t="s">
        <v>209</v>
      </c>
    </row>
    <row r="702" spans="2:58" ht="25" customHeight="1" x14ac:dyDescent="0.2">
      <c r="B702" s="1">
        <v>698</v>
      </c>
      <c r="C702" s="32">
        <v>44143</v>
      </c>
      <c r="D702" s="1">
        <v>224</v>
      </c>
      <c r="E702" s="4">
        <v>1400</v>
      </c>
      <c r="F702" s="4">
        <v>1750</v>
      </c>
      <c r="G702" s="35">
        <f t="shared" si="10"/>
        <v>7.2442275156033498</v>
      </c>
      <c r="H702" s="2" t="s">
        <v>45</v>
      </c>
      <c r="I702" s="3">
        <v>60</v>
      </c>
      <c r="J702" s="6" t="s">
        <v>8</v>
      </c>
      <c r="K702" s="6" t="s">
        <v>9</v>
      </c>
      <c r="L702" s="6" t="s">
        <v>25</v>
      </c>
      <c r="M702" s="31">
        <v>35</v>
      </c>
      <c r="N702" s="6" t="s">
        <v>8</v>
      </c>
      <c r="P702" s="11"/>
      <c r="Q702" s="11"/>
      <c r="R702" s="11" t="s">
        <v>42</v>
      </c>
      <c r="V702" s="11" t="s">
        <v>42</v>
      </c>
      <c r="BE702" s="3" t="s">
        <v>31</v>
      </c>
    </row>
    <row r="703" spans="2:58" ht="25" customHeight="1" x14ac:dyDescent="0.2">
      <c r="B703" s="1">
        <v>699</v>
      </c>
      <c r="C703" s="32">
        <v>44143</v>
      </c>
      <c r="D703" s="1">
        <v>226</v>
      </c>
      <c r="E703" s="4">
        <v>1900</v>
      </c>
      <c r="F703" s="4">
        <v>2375</v>
      </c>
      <c r="G703" s="35">
        <f t="shared" si="10"/>
        <v>7.5496091651545321</v>
      </c>
      <c r="H703" s="2" t="s">
        <v>16</v>
      </c>
      <c r="I703" s="3">
        <v>50</v>
      </c>
      <c r="J703" s="6" t="s">
        <v>8</v>
      </c>
      <c r="K703" s="6" t="s">
        <v>9</v>
      </c>
      <c r="L703" s="6" t="s">
        <v>13</v>
      </c>
      <c r="M703" s="31">
        <v>35</v>
      </c>
      <c r="N703" s="6" t="s">
        <v>10</v>
      </c>
      <c r="P703" s="11" t="s">
        <v>42</v>
      </c>
      <c r="Q703" s="11"/>
      <c r="R703" s="11"/>
      <c r="S703" s="11" t="s">
        <v>42</v>
      </c>
      <c r="BE703" s="3" t="s">
        <v>31</v>
      </c>
    </row>
    <row r="704" spans="2:58" ht="25" customHeight="1" x14ac:dyDescent="0.2">
      <c r="B704" s="1">
        <v>700</v>
      </c>
      <c r="C704" s="32">
        <v>44143</v>
      </c>
      <c r="D704" s="1">
        <v>227</v>
      </c>
      <c r="E704" s="4">
        <v>2400</v>
      </c>
      <c r="F704" s="4">
        <v>3000</v>
      </c>
      <c r="G704" s="35">
        <f t="shared" si="10"/>
        <v>7.7832240163360371</v>
      </c>
      <c r="H704" s="2" t="s">
        <v>16</v>
      </c>
      <c r="I704" s="3">
        <v>60</v>
      </c>
      <c r="J704" s="6" t="s">
        <v>8</v>
      </c>
      <c r="K704" s="6" t="s">
        <v>9</v>
      </c>
      <c r="L704" s="6" t="s">
        <v>13</v>
      </c>
      <c r="M704" s="31">
        <v>34</v>
      </c>
      <c r="N704" s="6" t="s">
        <v>8</v>
      </c>
      <c r="P704" s="11"/>
      <c r="Q704" s="11"/>
      <c r="S704" s="11" t="s">
        <v>42</v>
      </c>
      <c r="V704" s="11" t="s">
        <v>42</v>
      </c>
      <c r="BE704" s="3" t="s">
        <v>31</v>
      </c>
    </row>
    <row r="705" spans="2:58" ht="25" customHeight="1" x14ac:dyDescent="0.2">
      <c r="B705" s="1">
        <v>701</v>
      </c>
      <c r="C705" s="32">
        <v>44143</v>
      </c>
      <c r="D705" s="1">
        <v>228</v>
      </c>
      <c r="E705" s="4">
        <v>2800</v>
      </c>
      <c r="F705" s="4">
        <v>3500</v>
      </c>
      <c r="G705" s="35">
        <f t="shared" si="10"/>
        <v>7.9373746961632952</v>
      </c>
      <c r="H705" s="2" t="s">
        <v>16</v>
      </c>
      <c r="I705" s="3">
        <v>40</v>
      </c>
      <c r="J705" s="6" t="s">
        <v>8</v>
      </c>
      <c r="K705" s="6" t="s">
        <v>9</v>
      </c>
      <c r="L705" s="6" t="s">
        <v>25</v>
      </c>
      <c r="M705" s="31">
        <v>37.5</v>
      </c>
      <c r="N705" s="6" t="s">
        <v>10</v>
      </c>
      <c r="P705" s="11" t="s">
        <v>42</v>
      </c>
      <c r="Q705" s="11"/>
      <c r="R705" s="11" t="s">
        <v>42</v>
      </c>
      <c r="BE705" s="3" t="s">
        <v>31</v>
      </c>
    </row>
    <row r="706" spans="2:58" ht="25" customHeight="1" x14ac:dyDescent="0.2">
      <c r="B706" s="1">
        <v>702</v>
      </c>
      <c r="C706" s="32">
        <v>44143</v>
      </c>
      <c r="D706" s="1">
        <v>229</v>
      </c>
      <c r="E706" s="4">
        <v>2400</v>
      </c>
      <c r="F706" s="4">
        <v>3000</v>
      </c>
      <c r="G706" s="35">
        <f t="shared" si="10"/>
        <v>7.7832240163360371</v>
      </c>
      <c r="H706" s="2" t="s">
        <v>16</v>
      </c>
      <c r="I706" s="3">
        <v>50</v>
      </c>
      <c r="J706" s="6" t="s">
        <v>44</v>
      </c>
      <c r="K706" s="6" t="s">
        <v>9</v>
      </c>
      <c r="L706" s="6" t="s">
        <v>25</v>
      </c>
      <c r="M706" s="31">
        <v>35</v>
      </c>
      <c r="N706" s="6" t="s">
        <v>10</v>
      </c>
      <c r="P706" s="11" t="s">
        <v>42</v>
      </c>
      <c r="Q706" s="11"/>
      <c r="S706" s="11" t="s">
        <v>42</v>
      </c>
      <c r="BE706" s="3" t="s">
        <v>31</v>
      </c>
    </row>
    <row r="707" spans="2:58" ht="25" customHeight="1" x14ac:dyDescent="0.2">
      <c r="B707" s="1">
        <v>703</v>
      </c>
      <c r="C707" s="32">
        <v>44143</v>
      </c>
      <c r="D707" s="1">
        <v>230</v>
      </c>
      <c r="E707" s="4">
        <v>3200</v>
      </c>
      <c r="F707" s="4">
        <v>4000</v>
      </c>
      <c r="G707" s="35">
        <f t="shared" si="10"/>
        <v>8.0709060887878188</v>
      </c>
      <c r="H707" s="2" t="s">
        <v>16</v>
      </c>
      <c r="I707" s="3">
        <v>70</v>
      </c>
      <c r="J707" s="6" t="s">
        <v>44</v>
      </c>
      <c r="K707" s="6" t="s">
        <v>9</v>
      </c>
      <c r="L707" s="6" t="s">
        <v>24</v>
      </c>
      <c r="M707" s="31">
        <v>34.5</v>
      </c>
      <c r="N707" s="6" t="s">
        <v>44</v>
      </c>
      <c r="S707" s="11" t="s">
        <v>42</v>
      </c>
      <c r="W707" s="11" t="s">
        <v>42</v>
      </c>
      <c r="BE707" s="3" t="s">
        <v>31</v>
      </c>
    </row>
    <row r="708" spans="2:58" ht="25" customHeight="1" x14ac:dyDescent="0.2">
      <c r="B708" s="1">
        <v>704</v>
      </c>
      <c r="C708" s="32">
        <v>44143</v>
      </c>
      <c r="D708" s="1">
        <v>231</v>
      </c>
      <c r="E708" s="4">
        <v>10000</v>
      </c>
      <c r="F708" s="4">
        <v>12500</v>
      </c>
      <c r="G708" s="35">
        <f t="shared" si="10"/>
        <v>9.2103403719761836</v>
      </c>
      <c r="H708" s="2" t="s">
        <v>76</v>
      </c>
      <c r="I708" s="3">
        <v>60</v>
      </c>
      <c r="J708" s="6" t="s">
        <v>8</v>
      </c>
      <c r="K708" s="6" t="s">
        <v>9</v>
      </c>
      <c r="L708" s="6" t="s">
        <v>13</v>
      </c>
      <c r="M708" s="31">
        <v>43</v>
      </c>
      <c r="N708" s="6" t="s">
        <v>10</v>
      </c>
      <c r="R708" s="11" t="s">
        <v>42</v>
      </c>
      <c r="AH708" s="11" t="s">
        <v>42</v>
      </c>
      <c r="AI708" s="11" t="s">
        <v>42</v>
      </c>
      <c r="AX708" s="3" t="s">
        <v>210</v>
      </c>
      <c r="BE708" s="3" t="s">
        <v>31</v>
      </c>
      <c r="BF708" s="1" t="s">
        <v>207</v>
      </c>
    </row>
    <row r="709" spans="2:58" ht="25" customHeight="1" x14ac:dyDescent="0.2">
      <c r="B709" s="1">
        <v>705</v>
      </c>
      <c r="C709" s="32">
        <v>44143</v>
      </c>
      <c r="D709" s="1">
        <v>232</v>
      </c>
      <c r="E709" s="4">
        <v>4700</v>
      </c>
      <c r="F709" s="4">
        <v>5875</v>
      </c>
      <c r="G709" s="35">
        <f t="shared" ref="G709:G772" si="11">LN(E709)</f>
        <v>8.4553177876981493</v>
      </c>
      <c r="H709" s="2" t="s">
        <v>54</v>
      </c>
      <c r="I709" s="3">
        <v>60</v>
      </c>
      <c r="J709" s="6" t="s">
        <v>8</v>
      </c>
      <c r="K709" s="6" t="s">
        <v>9</v>
      </c>
      <c r="L709" s="6" t="s">
        <v>13</v>
      </c>
      <c r="M709" s="31">
        <v>43</v>
      </c>
      <c r="N709" s="6" t="s">
        <v>10</v>
      </c>
      <c r="R709" s="11" t="s">
        <v>42</v>
      </c>
      <c r="AH709" s="11" t="s">
        <v>42</v>
      </c>
      <c r="AI709" s="11" t="s">
        <v>42</v>
      </c>
      <c r="BA709" s="11" t="s">
        <v>42</v>
      </c>
      <c r="BE709" s="3" t="s">
        <v>31</v>
      </c>
    </row>
    <row r="710" spans="2:58" ht="25" customHeight="1" x14ac:dyDescent="0.2">
      <c r="B710" s="1">
        <v>706</v>
      </c>
      <c r="C710" s="32">
        <v>44143</v>
      </c>
      <c r="D710" s="1">
        <v>234</v>
      </c>
      <c r="E710" s="4">
        <v>10000</v>
      </c>
      <c r="F710" s="4">
        <v>12500</v>
      </c>
      <c r="G710" s="35">
        <f t="shared" si="11"/>
        <v>9.2103403719761836</v>
      </c>
      <c r="H710" s="2" t="s">
        <v>50</v>
      </c>
      <c r="I710" s="3">
        <v>60</v>
      </c>
      <c r="J710" s="6" t="s">
        <v>8</v>
      </c>
      <c r="K710" s="6" t="s">
        <v>9</v>
      </c>
      <c r="L710" s="6" t="s">
        <v>13</v>
      </c>
      <c r="M710" s="31">
        <v>41</v>
      </c>
      <c r="N710" s="6" t="s">
        <v>10</v>
      </c>
      <c r="R710" s="11" t="s">
        <v>42</v>
      </c>
      <c r="AH710" s="11" t="s">
        <v>42</v>
      </c>
      <c r="AI710" s="11" t="s">
        <v>42</v>
      </c>
      <c r="BE710" s="3" t="s">
        <v>32</v>
      </c>
    </row>
    <row r="711" spans="2:58" ht="25" customHeight="1" x14ac:dyDescent="0.2">
      <c r="B711" s="1">
        <v>707</v>
      </c>
      <c r="C711" s="32">
        <v>44143</v>
      </c>
      <c r="D711" s="1">
        <v>235</v>
      </c>
      <c r="E711" s="4">
        <v>6500</v>
      </c>
      <c r="F711" s="4">
        <v>8125</v>
      </c>
      <c r="G711" s="35">
        <f t="shared" si="11"/>
        <v>8.7795574558837277</v>
      </c>
      <c r="H711" s="2" t="s">
        <v>50</v>
      </c>
      <c r="I711" s="3">
        <v>60</v>
      </c>
      <c r="J711" s="6" t="s">
        <v>44</v>
      </c>
      <c r="K711" s="6" t="s">
        <v>9</v>
      </c>
      <c r="L711" s="6" t="s">
        <v>13</v>
      </c>
      <c r="M711" s="31">
        <v>40</v>
      </c>
      <c r="N711" s="6" t="s">
        <v>10</v>
      </c>
      <c r="R711" s="11" t="s">
        <v>42</v>
      </c>
      <c r="AH711" s="11" t="s">
        <v>42</v>
      </c>
      <c r="AI711" s="11" t="s">
        <v>42</v>
      </c>
      <c r="AY711" s="3" t="s">
        <v>167</v>
      </c>
      <c r="BE711" s="3" t="s">
        <v>32</v>
      </c>
    </row>
    <row r="712" spans="2:58" ht="25" customHeight="1" x14ac:dyDescent="0.2">
      <c r="B712" s="1">
        <v>708</v>
      </c>
      <c r="C712" s="32">
        <v>44143</v>
      </c>
      <c r="D712" s="1">
        <v>236</v>
      </c>
      <c r="E712" s="4">
        <v>7500</v>
      </c>
      <c r="F712" s="4">
        <v>9375</v>
      </c>
      <c r="G712" s="35">
        <f t="shared" si="11"/>
        <v>8.9226582995244019</v>
      </c>
      <c r="H712" s="2" t="s">
        <v>50</v>
      </c>
      <c r="I712" s="3">
        <v>40</v>
      </c>
      <c r="J712" s="6" t="s">
        <v>8</v>
      </c>
      <c r="K712" s="6" t="s">
        <v>9</v>
      </c>
      <c r="L712" s="6" t="s">
        <v>25</v>
      </c>
      <c r="M712" s="31">
        <v>36</v>
      </c>
      <c r="N712" s="6" t="s">
        <v>10</v>
      </c>
      <c r="R712" s="11" t="s">
        <v>42</v>
      </c>
      <c r="AK712" s="11" t="s">
        <v>42</v>
      </c>
      <c r="AL712" s="11"/>
      <c r="BE712" s="3" t="s">
        <v>32</v>
      </c>
      <c r="BF712" s="1" t="s">
        <v>212</v>
      </c>
    </row>
    <row r="713" spans="2:58" ht="25" customHeight="1" x14ac:dyDescent="0.2">
      <c r="B713" s="1">
        <v>709</v>
      </c>
      <c r="C713" s="32">
        <v>44143</v>
      </c>
      <c r="D713" s="1">
        <v>237</v>
      </c>
      <c r="E713" s="4">
        <v>6000</v>
      </c>
      <c r="F713" s="4">
        <v>7500</v>
      </c>
      <c r="G713" s="35">
        <f t="shared" si="11"/>
        <v>8.6995147482101913</v>
      </c>
      <c r="H713" s="2" t="s">
        <v>16</v>
      </c>
      <c r="I713" s="3">
        <v>60</v>
      </c>
      <c r="J713" s="6" t="s">
        <v>8</v>
      </c>
      <c r="K713" s="6" t="s">
        <v>9</v>
      </c>
      <c r="L713" s="6" t="s">
        <v>13</v>
      </c>
      <c r="M713" s="31">
        <v>42</v>
      </c>
      <c r="N713" s="6" t="s">
        <v>10</v>
      </c>
      <c r="R713" s="11" t="s">
        <v>42</v>
      </c>
      <c r="AI713" s="11" t="s">
        <v>42</v>
      </c>
      <c r="BE713" s="3" t="s">
        <v>32</v>
      </c>
    </row>
    <row r="714" spans="2:58" ht="25" customHeight="1" x14ac:dyDescent="0.2">
      <c r="B714" s="1">
        <v>710</v>
      </c>
      <c r="C714" s="32">
        <v>44143</v>
      </c>
      <c r="D714" s="1">
        <v>238</v>
      </c>
      <c r="E714" s="4">
        <v>4000</v>
      </c>
      <c r="F714" s="4">
        <v>5000</v>
      </c>
      <c r="G714" s="35">
        <f t="shared" si="11"/>
        <v>8.2940496401020276</v>
      </c>
      <c r="H714" s="2" t="s">
        <v>16</v>
      </c>
      <c r="I714" s="3">
        <v>60</v>
      </c>
      <c r="J714" s="6" t="s">
        <v>8</v>
      </c>
      <c r="K714" s="6" t="s">
        <v>9</v>
      </c>
      <c r="L714" s="6" t="s">
        <v>13</v>
      </c>
      <c r="M714" s="31">
        <v>42</v>
      </c>
      <c r="N714" s="6" t="s">
        <v>10</v>
      </c>
      <c r="R714" s="11" t="s">
        <v>42</v>
      </c>
      <c r="AI714" s="11" t="s">
        <v>42</v>
      </c>
      <c r="AJ714" s="11"/>
      <c r="BE714" s="3" t="s">
        <v>31</v>
      </c>
    </row>
    <row r="715" spans="2:58" ht="25" customHeight="1" x14ac:dyDescent="0.2">
      <c r="B715" s="1">
        <v>711</v>
      </c>
      <c r="C715" s="32">
        <v>44143</v>
      </c>
      <c r="D715" s="1">
        <v>240</v>
      </c>
      <c r="E715" s="4">
        <v>5000</v>
      </c>
      <c r="F715" s="4">
        <v>6250</v>
      </c>
      <c r="G715" s="35">
        <f t="shared" si="11"/>
        <v>8.5171931914162382</v>
      </c>
      <c r="H715" s="2" t="s">
        <v>54</v>
      </c>
      <c r="I715" s="3">
        <v>70</v>
      </c>
      <c r="J715" s="6" t="s">
        <v>8</v>
      </c>
      <c r="K715" s="6" t="s">
        <v>9</v>
      </c>
      <c r="L715" s="6" t="s">
        <v>13</v>
      </c>
      <c r="M715" s="31">
        <v>40</v>
      </c>
      <c r="N715" s="6" t="s">
        <v>10</v>
      </c>
      <c r="R715" s="11" t="s">
        <v>42</v>
      </c>
      <c r="AH715" s="11" t="s">
        <v>42</v>
      </c>
      <c r="AI715" s="11" t="s">
        <v>42</v>
      </c>
      <c r="BE715" s="3" t="s">
        <v>31</v>
      </c>
    </row>
    <row r="716" spans="2:58" ht="25" customHeight="1" x14ac:dyDescent="0.2">
      <c r="B716" s="1">
        <v>712</v>
      </c>
      <c r="C716" s="32">
        <v>44143</v>
      </c>
      <c r="D716" s="1">
        <v>243</v>
      </c>
      <c r="E716" s="4">
        <v>1800</v>
      </c>
      <c r="F716" s="4">
        <v>2250</v>
      </c>
      <c r="G716" s="35">
        <f t="shared" si="11"/>
        <v>7.4955419438842563</v>
      </c>
      <c r="H716" s="2" t="s">
        <v>54</v>
      </c>
      <c r="I716" s="3">
        <v>70</v>
      </c>
      <c r="J716" s="6" t="s">
        <v>8</v>
      </c>
      <c r="K716" s="6" t="s">
        <v>9</v>
      </c>
      <c r="L716" s="6" t="s">
        <v>18</v>
      </c>
      <c r="M716" s="31">
        <v>39</v>
      </c>
      <c r="N716" s="6" t="s">
        <v>10</v>
      </c>
      <c r="S716" s="11" t="s">
        <v>42</v>
      </c>
      <c r="V716" s="11" t="s">
        <v>42</v>
      </c>
      <c r="AI716" s="11" t="s">
        <v>42</v>
      </c>
      <c r="BE716" s="3" t="s">
        <v>31</v>
      </c>
    </row>
    <row r="717" spans="2:58" ht="25" customHeight="1" x14ac:dyDescent="0.2">
      <c r="B717" s="1">
        <v>713</v>
      </c>
      <c r="C717" s="32">
        <v>44143</v>
      </c>
      <c r="D717" s="1">
        <v>244</v>
      </c>
      <c r="E717" s="4">
        <v>4200</v>
      </c>
      <c r="F717" s="4">
        <v>5250</v>
      </c>
      <c r="G717" s="35">
        <f t="shared" si="11"/>
        <v>8.3428398042714598</v>
      </c>
      <c r="H717" s="2" t="s">
        <v>54</v>
      </c>
      <c r="I717" s="3">
        <v>70</v>
      </c>
      <c r="J717" s="6" t="s">
        <v>8</v>
      </c>
      <c r="K717" s="6" t="s">
        <v>9</v>
      </c>
      <c r="L717" s="6" t="s">
        <v>25</v>
      </c>
      <c r="M717" s="31">
        <v>37.5</v>
      </c>
      <c r="N717" s="6" t="s">
        <v>8</v>
      </c>
      <c r="R717" s="11" t="s">
        <v>42</v>
      </c>
      <c r="AI717" s="11" t="s">
        <v>42</v>
      </c>
      <c r="BE717" s="3" t="s">
        <v>31</v>
      </c>
    </row>
    <row r="718" spans="2:58" ht="25" customHeight="1" x14ac:dyDescent="0.2">
      <c r="B718" s="1">
        <v>714</v>
      </c>
      <c r="C718" s="32">
        <v>44143</v>
      </c>
      <c r="D718" s="1">
        <v>245</v>
      </c>
      <c r="E718" s="4">
        <v>3400</v>
      </c>
      <c r="F718" s="4">
        <v>4250</v>
      </c>
      <c r="G718" s="35">
        <f t="shared" si="11"/>
        <v>8.1315307106042525</v>
      </c>
      <c r="H718" s="2" t="s">
        <v>50</v>
      </c>
      <c r="I718" s="3">
        <v>70</v>
      </c>
      <c r="J718" s="6" t="s">
        <v>8</v>
      </c>
      <c r="K718" s="6" t="s">
        <v>9</v>
      </c>
      <c r="L718" s="6" t="s">
        <v>13</v>
      </c>
      <c r="M718" s="31">
        <v>40</v>
      </c>
      <c r="N718" s="6" t="s">
        <v>10</v>
      </c>
      <c r="S718" s="11" t="s">
        <v>42</v>
      </c>
      <c r="V718" s="11" t="s">
        <v>42</v>
      </c>
      <c r="AH718" s="11" t="s">
        <v>42</v>
      </c>
      <c r="AI718" s="11" t="s">
        <v>42</v>
      </c>
      <c r="BE718" s="3" t="s">
        <v>31</v>
      </c>
    </row>
    <row r="719" spans="2:58" ht="25" customHeight="1" x14ac:dyDescent="0.2">
      <c r="B719" s="1">
        <v>715</v>
      </c>
      <c r="C719" s="32">
        <v>44143</v>
      </c>
      <c r="D719" s="1">
        <v>246</v>
      </c>
      <c r="E719" s="4">
        <v>4600</v>
      </c>
      <c r="F719" s="4">
        <v>5750</v>
      </c>
      <c r="G719" s="35">
        <f t="shared" si="11"/>
        <v>8.4338115824771869</v>
      </c>
      <c r="H719" s="2" t="s">
        <v>50</v>
      </c>
      <c r="I719" s="3">
        <v>70</v>
      </c>
      <c r="J719" s="6" t="s">
        <v>8</v>
      </c>
      <c r="K719" s="6" t="s">
        <v>9</v>
      </c>
      <c r="L719" s="6" t="s">
        <v>13</v>
      </c>
      <c r="M719" s="31">
        <v>40</v>
      </c>
      <c r="N719" s="6" t="s">
        <v>10</v>
      </c>
      <c r="S719" s="11" t="s">
        <v>42</v>
      </c>
      <c r="V719" s="11" t="s">
        <v>42</v>
      </c>
      <c r="AH719" s="11" t="s">
        <v>42</v>
      </c>
      <c r="AI719" s="11" t="s">
        <v>42</v>
      </c>
      <c r="BE719" s="3" t="s">
        <v>31</v>
      </c>
    </row>
    <row r="720" spans="2:58" ht="25" customHeight="1" x14ac:dyDescent="0.2">
      <c r="B720" s="1">
        <v>716</v>
      </c>
      <c r="C720" s="32">
        <v>44143</v>
      </c>
      <c r="D720" s="1">
        <v>247</v>
      </c>
      <c r="E720" s="4">
        <v>2800</v>
      </c>
      <c r="F720" s="4">
        <v>3500</v>
      </c>
      <c r="G720" s="35">
        <f t="shared" si="11"/>
        <v>7.9373746961632952</v>
      </c>
      <c r="H720" s="2" t="s">
        <v>50</v>
      </c>
      <c r="I720" s="3">
        <v>70</v>
      </c>
      <c r="J720" s="6" t="s">
        <v>8</v>
      </c>
      <c r="K720" s="6" t="s">
        <v>9</v>
      </c>
      <c r="L720" s="6" t="s">
        <v>213</v>
      </c>
      <c r="M720" s="31">
        <v>41.5</v>
      </c>
      <c r="N720" s="6" t="s">
        <v>8</v>
      </c>
      <c r="S720" s="11" t="s">
        <v>42</v>
      </c>
      <c r="V720" s="11" t="s">
        <v>42</v>
      </c>
      <c r="AH720" s="11" t="s">
        <v>42</v>
      </c>
      <c r="AI720" s="11" t="s">
        <v>42</v>
      </c>
      <c r="BE720" s="3" t="s">
        <v>31</v>
      </c>
      <c r="BF720" s="1" t="s">
        <v>214</v>
      </c>
    </row>
    <row r="721" spans="2:58" ht="25" customHeight="1" x14ac:dyDescent="0.2">
      <c r="B721" s="1">
        <v>717</v>
      </c>
      <c r="C721" s="32">
        <v>44143</v>
      </c>
      <c r="D721" s="1">
        <v>248</v>
      </c>
      <c r="E721" s="4">
        <v>1800</v>
      </c>
      <c r="F721" s="4">
        <v>2250</v>
      </c>
      <c r="G721" s="35">
        <f t="shared" si="11"/>
        <v>7.4955419438842563</v>
      </c>
      <c r="H721" s="2" t="s">
        <v>50</v>
      </c>
      <c r="I721" s="3">
        <v>70</v>
      </c>
      <c r="J721" s="6" t="s">
        <v>8</v>
      </c>
      <c r="K721" s="6" t="s">
        <v>9</v>
      </c>
      <c r="L721" s="6" t="s">
        <v>363</v>
      </c>
      <c r="M721" s="31">
        <v>42</v>
      </c>
      <c r="N721" s="6" t="s">
        <v>8</v>
      </c>
      <c r="S721" s="11" t="s">
        <v>42</v>
      </c>
      <c r="V721" s="11" t="s">
        <v>42</v>
      </c>
      <c r="AI721" s="11" t="s">
        <v>42</v>
      </c>
      <c r="BE721" s="3" t="s">
        <v>31</v>
      </c>
    </row>
    <row r="722" spans="2:58" ht="25" customHeight="1" x14ac:dyDescent="0.2">
      <c r="B722" s="1">
        <v>718</v>
      </c>
      <c r="C722" s="32">
        <v>44143</v>
      </c>
      <c r="D722" s="1">
        <v>249</v>
      </c>
      <c r="E722" s="4">
        <v>2200</v>
      </c>
      <c r="F722" s="4">
        <v>2750</v>
      </c>
      <c r="G722" s="35">
        <f t="shared" si="11"/>
        <v>7.696212639346407</v>
      </c>
      <c r="H722" s="2" t="s">
        <v>50</v>
      </c>
      <c r="I722" s="3">
        <v>70</v>
      </c>
      <c r="J722" s="6" t="s">
        <v>8</v>
      </c>
      <c r="K722" s="6" t="s">
        <v>9</v>
      </c>
      <c r="L722" s="6" t="s">
        <v>13</v>
      </c>
      <c r="M722" s="31">
        <v>38</v>
      </c>
      <c r="N722" s="6" t="s">
        <v>8</v>
      </c>
      <c r="S722" s="11" t="s">
        <v>42</v>
      </c>
      <c r="V722" s="11" t="s">
        <v>42</v>
      </c>
      <c r="AH722" s="11" t="s">
        <v>42</v>
      </c>
      <c r="AI722" s="11" t="s">
        <v>42</v>
      </c>
      <c r="BE722" s="3" t="s">
        <v>39</v>
      </c>
    </row>
    <row r="723" spans="2:58" ht="25" customHeight="1" x14ac:dyDescent="0.2">
      <c r="B723" s="1">
        <v>719</v>
      </c>
      <c r="C723" s="32">
        <v>44143</v>
      </c>
      <c r="D723" s="1">
        <v>250</v>
      </c>
      <c r="E723" s="4">
        <v>3000</v>
      </c>
      <c r="F723" s="4">
        <v>3750</v>
      </c>
      <c r="G723" s="35">
        <f t="shared" si="11"/>
        <v>8.0063675676502459</v>
      </c>
      <c r="H723" s="2" t="s">
        <v>76</v>
      </c>
      <c r="I723" s="3">
        <v>70</v>
      </c>
      <c r="J723" s="6" t="s">
        <v>8</v>
      </c>
      <c r="K723" s="6" t="s">
        <v>9</v>
      </c>
      <c r="L723" s="6" t="s">
        <v>215</v>
      </c>
      <c r="M723" s="31">
        <v>38</v>
      </c>
      <c r="N723" s="6" t="s">
        <v>8</v>
      </c>
      <c r="S723" s="11" t="s">
        <v>42</v>
      </c>
      <c r="V723" s="11" t="s">
        <v>42</v>
      </c>
      <c r="AI723" s="11" t="s">
        <v>42</v>
      </c>
      <c r="BE723" s="3" t="s">
        <v>31</v>
      </c>
    </row>
    <row r="724" spans="2:58" ht="25" customHeight="1" x14ac:dyDescent="0.2">
      <c r="B724" s="1">
        <v>720</v>
      </c>
      <c r="C724" s="32">
        <v>44143</v>
      </c>
      <c r="D724" s="1">
        <v>251</v>
      </c>
      <c r="E724" s="4">
        <v>4000</v>
      </c>
      <c r="F724" s="4">
        <v>5000</v>
      </c>
      <c r="G724" s="35">
        <f t="shared" si="11"/>
        <v>8.2940496401020276</v>
      </c>
      <c r="H724" s="2" t="s">
        <v>76</v>
      </c>
      <c r="I724" s="3">
        <v>70</v>
      </c>
      <c r="J724" s="6" t="s">
        <v>8</v>
      </c>
      <c r="K724" s="6" t="s">
        <v>9</v>
      </c>
      <c r="L724" s="6" t="s">
        <v>25</v>
      </c>
      <c r="M724" s="31">
        <v>38</v>
      </c>
      <c r="N724" s="6" t="s">
        <v>8</v>
      </c>
      <c r="S724" s="11" t="s">
        <v>42</v>
      </c>
      <c r="U724" s="11"/>
      <c r="V724" s="11" t="s">
        <v>42</v>
      </c>
      <c r="AI724" s="11" t="s">
        <v>42</v>
      </c>
      <c r="BE724" s="3" t="s">
        <v>31</v>
      </c>
    </row>
    <row r="725" spans="2:58" ht="25" customHeight="1" x14ac:dyDescent="0.2">
      <c r="B725" s="1">
        <v>721</v>
      </c>
      <c r="C725" s="32">
        <v>44143</v>
      </c>
      <c r="D725" s="1">
        <v>252</v>
      </c>
      <c r="E725" s="4">
        <v>6500</v>
      </c>
      <c r="F725" s="4">
        <v>8125</v>
      </c>
      <c r="G725" s="35">
        <f t="shared" si="11"/>
        <v>8.7795574558837277</v>
      </c>
      <c r="H725" s="2" t="s">
        <v>76</v>
      </c>
      <c r="I725" s="3">
        <v>70</v>
      </c>
      <c r="J725" s="6" t="s">
        <v>8</v>
      </c>
      <c r="K725" s="6" t="s">
        <v>9</v>
      </c>
      <c r="L725" s="6" t="s">
        <v>198</v>
      </c>
      <c r="M725" s="31">
        <v>37</v>
      </c>
      <c r="N725" s="6" t="s">
        <v>8</v>
      </c>
      <c r="S725" s="11" t="s">
        <v>42</v>
      </c>
      <c r="V725" s="11" t="s">
        <v>42</v>
      </c>
      <c r="AI725" s="11" t="s">
        <v>42</v>
      </c>
      <c r="BE725" s="3" t="s">
        <v>31</v>
      </c>
    </row>
    <row r="726" spans="2:58" ht="25" customHeight="1" x14ac:dyDescent="0.2">
      <c r="B726" s="1">
        <v>722</v>
      </c>
      <c r="C726" s="32">
        <v>44143</v>
      </c>
      <c r="D726" s="1">
        <v>253</v>
      </c>
      <c r="E726" s="4">
        <v>4800</v>
      </c>
      <c r="F726" s="4">
        <v>6000</v>
      </c>
      <c r="G726" s="35">
        <f t="shared" si="11"/>
        <v>8.4763711968959825</v>
      </c>
      <c r="H726" s="2" t="s">
        <v>76</v>
      </c>
      <c r="I726" s="3">
        <v>70</v>
      </c>
      <c r="J726" s="6" t="s">
        <v>8</v>
      </c>
      <c r="K726" s="6" t="s">
        <v>9</v>
      </c>
      <c r="L726" s="6" t="s">
        <v>25</v>
      </c>
      <c r="M726" s="31">
        <v>37</v>
      </c>
      <c r="N726" s="6" t="s">
        <v>10</v>
      </c>
      <c r="S726" s="11" t="s">
        <v>42</v>
      </c>
      <c r="V726" s="11" t="s">
        <v>42</v>
      </c>
      <c r="AI726" s="11" t="s">
        <v>42</v>
      </c>
      <c r="BE726" s="3" t="s">
        <v>31</v>
      </c>
    </row>
    <row r="727" spans="2:58" ht="25" customHeight="1" x14ac:dyDescent="0.2">
      <c r="B727" s="1">
        <v>723</v>
      </c>
      <c r="C727" s="32">
        <v>44143</v>
      </c>
      <c r="D727" s="1">
        <v>284</v>
      </c>
      <c r="E727" s="4">
        <v>10000</v>
      </c>
      <c r="F727" s="4">
        <v>12500</v>
      </c>
      <c r="G727" s="35">
        <f t="shared" si="11"/>
        <v>9.2103403719761836</v>
      </c>
      <c r="H727" s="2" t="s">
        <v>7</v>
      </c>
      <c r="I727" s="3">
        <v>50</v>
      </c>
      <c r="J727" s="6" t="s">
        <v>44</v>
      </c>
      <c r="K727" s="6" t="s">
        <v>9</v>
      </c>
      <c r="L727" s="6" t="s">
        <v>24</v>
      </c>
      <c r="M727" s="31">
        <v>36</v>
      </c>
      <c r="N727" s="6" t="s">
        <v>44</v>
      </c>
      <c r="S727" s="11" t="s">
        <v>42</v>
      </c>
      <c r="V727" s="11" t="s">
        <v>42</v>
      </c>
      <c r="BE727" s="3" t="s">
        <v>36</v>
      </c>
    </row>
    <row r="728" spans="2:58" ht="25" customHeight="1" x14ac:dyDescent="0.2">
      <c r="B728" s="1">
        <v>724</v>
      </c>
      <c r="C728" s="32">
        <v>44143</v>
      </c>
      <c r="D728" s="1">
        <v>285</v>
      </c>
      <c r="E728" s="4">
        <v>9300</v>
      </c>
      <c r="F728" s="4">
        <v>11625</v>
      </c>
      <c r="G728" s="35">
        <f t="shared" si="11"/>
        <v>9.1377696791413481</v>
      </c>
      <c r="H728" s="2" t="s">
        <v>7</v>
      </c>
      <c r="I728" s="3">
        <v>50</v>
      </c>
      <c r="J728" s="6" t="s">
        <v>44</v>
      </c>
      <c r="K728" s="6" t="s">
        <v>9</v>
      </c>
      <c r="L728" s="6" t="s">
        <v>24</v>
      </c>
      <c r="M728" s="31">
        <v>36</v>
      </c>
      <c r="N728" s="6" t="s">
        <v>44</v>
      </c>
      <c r="S728" s="11" t="s">
        <v>42</v>
      </c>
      <c r="V728" s="11" t="s">
        <v>42</v>
      </c>
      <c r="BE728" s="3" t="s">
        <v>31</v>
      </c>
    </row>
    <row r="729" spans="2:58" ht="25" customHeight="1" x14ac:dyDescent="0.2">
      <c r="B729" s="1">
        <v>725</v>
      </c>
      <c r="C729" s="32">
        <v>44143</v>
      </c>
      <c r="D729" s="1">
        <v>286</v>
      </c>
      <c r="E729" s="4">
        <v>10000</v>
      </c>
      <c r="F729" s="4">
        <v>12500</v>
      </c>
      <c r="G729" s="35">
        <f t="shared" si="11"/>
        <v>9.2103403719761836</v>
      </c>
      <c r="H729" s="2" t="s">
        <v>7</v>
      </c>
      <c r="I729" s="3">
        <v>60</v>
      </c>
      <c r="J729" s="6" t="s">
        <v>44</v>
      </c>
      <c r="K729" s="6" t="s">
        <v>9</v>
      </c>
      <c r="L729" s="6" t="s">
        <v>25</v>
      </c>
      <c r="M729" s="31">
        <v>36</v>
      </c>
      <c r="N729" s="6" t="s">
        <v>44</v>
      </c>
      <c r="S729" s="11" t="s">
        <v>42</v>
      </c>
      <c r="W729" s="11" t="s">
        <v>42</v>
      </c>
      <c r="BE729" s="3" t="s">
        <v>31</v>
      </c>
    </row>
    <row r="730" spans="2:58" ht="25" customHeight="1" x14ac:dyDescent="0.2">
      <c r="B730" s="1">
        <v>726</v>
      </c>
      <c r="C730" s="32">
        <v>44143</v>
      </c>
      <c r="D730" s="1">
        <v>287</v>
      </c>
      <c r="E730" s="4">
        <v>9000</v>
      </c>
      <c r="F730" s="4">
        <v>11250</v>
      </c>
      <c r="G730" s="35">
        <f t="shared" si="11"/>
        <v>9.1049798563183568</v>
      </c>
      <c r="H730" s="2" t="s">
        <v>7</v>
      </c>
      <c r="I730" s="3">
        <v>70</v>
      </c>
      <c r="J730" s="6" t="s">
        <v>44</v>
      </c>
      <c r="K730" s="6" t="s">
        <v>9</v>
      </c>
      <c r="L730" s="6" t="s">
        <v>24</v>
      </c>
      <c r="M730" s="31">
        <v>36</v>
      </c>
      <c r="N730" s="6" t="s">
        <v>44</v>
      </c>
      <c r="S730" s="11" t="s">
        <v>42</v>
      </c>
      <c r="V730" s="11"/>
      <c r="W730" s="11" t="s">
        <v>42</v>
      </c>
      <c r="AU730" s="11" t="s">
        <v>42</v>
      </c>
      <c r="BE730" s="3" t="s">
        <v>31</v>
      </c>
    </row>
    <row r="731" spans="2:58" ht="25" customHeight="1" x14ac:dyDescent="0.2">
      <c r="B731" s="1">
        <v>727</v>
      </c>
      <c r="C731" s="32">
        <v>44143</v>
      </c>
      <c r="D731" s="1">
        <v>288</v>
      </c>
      <c r="E731" s="4">
        <v>42000</v>
      </c>
      <c r="F731" s="4">
        <v>52500</v>
      </c>
      <c r="G731" s="35">
        <f t="shared" si="11"/>
        <v>10.645424897265505</v>
      </c>
      <c r="H731" s="2" t="s">
        <v>7</v>
      </c>
      <c r="I731" s="3">
        <v>50</v>
      </c>
      <c r="J731" s="6" t="s">
        <v>8</v>
      </c>
      <c r="K731" s="6" t="s">
        <v>9</v>
      </c>
      <c r="L731" s="6" t="s">
        <v>13</v>
      </c>
      <c r="M731" s="31">
        <v>39</v>
      </c>
      <c r="N731" s="6" t="s">
        <v>8</v>
      </c>
      <c r="P731" s="11" t="s">
        <v>42</v>
      </c>
      <c r="Q731" s="11"/>
      <c r="R731" s="11"/>
      <c r="S731" s="11" t="s">
        <v>42</v>
      </c>
      <c r="AA731" s="11" t="s">
        <v>42</v>
      </c>
      <c r="AH731" s="11" t="s">
        <v>42</v>
      </c>
      <c r="BE731" s="3" t="s">
        <v>32</v>
      </c>
      <c r="BF731" s="1" t="s">
        <v>216</v>
      </c>
    </row>
    <row r="732" spans="2:58" ht="25" customHeight="1" x14ac:dyDescent="0.2">
      <c r="B732" s="1">
        <v>728</v>
      </c>
      <c r="C732" s="32">
        <v>44143</v>
      </c>
      <c r="D732" s="1">
        <v>291</v>
      </c>
      <c r="E732" s="4">
        <v>32000</v>
      </c>
      <c r="F732" s="4">
        <v>40000</v>
      </c>
      <c r="G732" s="35">
        <f t="shared" si="11"/>
        <v>10.373491181781864</v>
      </c>
      <c r="H732" s="2" t="s">
        <v>7</v>
      </c>
      <c r="I732" s="3">
        <v>60</v>
      </c>
      <c r="J732" s="6" t="s">
        <v>8</v>
      </c>
      <c r="K732" s="6" t="s">
        <v>9</v>
      </c>
      <c r="L732" s="6" t="s">
        <v>25</v>
      </c>
      <c r="M732" s="31">
        <v>36</v>
      </c>
      <c r="N732" s="6" t="s">
        <v>8</v>
      </c>
      <c r="R732" s="11" t="s">
        <v>42</v>
      </c>
      <c r="AI732" s="11" t="s">
        <v>42</v>
      </c>
      <c r="BE732" s="3" t="s">
        <v>32</v>
      </c>
    </row>
    <row r="733" spans="2:58" ht="25" customHeight="1" x14ac:dyDescent="0.2">
      <c r="B733" s="1">
        <v>729</v>
      </c>
      <c r="C733" s="32">
        <v>44143</v>
      </c>
      <c r="D733" s="1">
        <v>292</v>
      </c>
      <c r="E733" s="4">
        <v>76000</v>
      </c>
      <c r="F733" s="4">
        <v>95000</v>
      </c>
      <c r="G733" s="35">
        <f t="shared" si="11"/>
        <v>11.238488619268468</v>
      </c>
      <c r="H733" s="2" t="s">
        <v>7</v>
      </c>
      <c r="I733" s="3">
        <v>70</v>
      </c>
      <c r="J733" s="6" t="s">
        <v>8</v>
      </c>
      <c r="K733" s="6" t="s">
        <v>9</v>
      </c>
      <c r="L733" s="6" t="s">
        <v>37</v>
      </c>
      <c r="M733" s="31">
        <v>36</v>
      </c>
      <c r="N733" s="6" t="s">
        <v>8</v>
      </c>
      <c r="R733" s="11" t="s">
        <v>42</v>
      </c>
      <c r="AI733" s="11" t="s">
        <v>42</v>
      </c>
      <c r="AZ733" s="11" t="s">
        <v>42</v>
      </c>
      <c r="BE733" s="3" t="s">
        <v>32</v>
      </c>
    </row>
    <row r="734" spans="2:58" ht="25" customHeight="1" x14ac:dyDescent="0.2">
      <c r="B734" s="1">
        <v>730</v>
      </c>
      <c r="C734" s="32">
        <v>44143</v>
      </c>
      <c r="D734" s="1">
        <v>295</v>
      </c>
      <c r="E734" s="4">
        <v>100000</v>
      </c>
      <c r="F734" s="4">
        <v>262500</v>
      </c>
      <c r="G734" s="35">
        <f t="shared" si="11"/>
        <v>11.512925464970229</v>
      </c>
      <c r="H734" s="2" t="s">
        <v>7</v>
      </c>
      <c r="I734" s="3">
        <v>70</v>
      </c>
      <c r="J734" s="6" t="s">
        <v>8</v>
      </c>
      <c r="K734" s="6" t="s">
        <v>9</v>
      </c>
      <c r="L734" s="6" t="s">
        <v>25</v>
      </c>
      <c r="M734" s="31">
        <v>36</v>
      </c>
      <c r="N734" s="6" t="s">
        <v>8</v>
      </c>
      <c r="R734" s="11" t="s">
        <v>42</v>
      </c>
      <c r="AI734" s="11" t="s">
        <v>42</v>
      </c>
      <c r="BE734" s="3" t="s">
        <v>36</v>
      </c>
      <c r="BF734" s="1" t="s">
        <v>217</v>
      </c>
    </row>
    <row r="735" spans="2:58" ht="25" customHeight="1" x14ac:dyDescent="0.2">
      <c r="B735" s="1">
        <v>731</v>
      </c>
      <c r="C735" s="32">
        <v>44143</v>
      </c>
      <c r="D735" s="1">
        <v>296</v>
      </c>
      <c r="E735" s="4">
        <v>12000</v>
      </c>
      <c r="F735" s="4">
        <v>15000</v>
      </c>
      <c r="G735" s="35">
        <f t="shared" si="11"/>
        <v>9.3926619287701367</v>
      </c>
      <c r="H735" s="2" t="s">
        <v>7</v>
      </c>
      <c r="I735" s="3">
        <v>70</v>
      </c>
      <c r="J735" s="6" t="s">
        <v>8</v>
      </c>
      <c r="K735" s="6" t="s">
        <v>9</v>
      </c>
      <c r="L735" s="6" t="s">
        <v>13</v>
      </c>
      <c r="M735" s="31">
        <v>38</v>
      </c>
      <c r="N735" s="6" t="s">
        <v>8</v>
      </c>
      <c r="S735" s="11" t="s">
        <v>42</v>
      </c>
      <c r="V735" s="11" t="s">
        <v>42</v>
      </c>
      <c r="AC735" s="11" t="s">
        <v>42</v>
      </c>
      <c r="AH735" s="11" t="s">
        <v>42</v>
      </c>
      <c r="BE735" s="3" t="s">
        <v>31</v>
      </c>
    </row>
    <row r="736" spans="2:58" ht="25" customHeight="1" x14ac:dyDescent="0.2">
      <c r="B736" s="1">
        <v>732</v>
      </c>
      <c r="C736" s="32">
        <v>44143</v>
      </c>
      <c r="D736" s="1">
        <v>300</v>
      </c>
      <c r="E736" s="4">
        <v>6000</v>
      </c>
      <c r="F736" s="4">
        <v>7500</v>
      </c>
      <c r="G736" s="35">
        <f t="shared" si="11"/>
        <v>8.6995147482101913</v>
      </c>
      <c r="H736" s="2" t="s">
        <v>84</v>
      </c>
      <c r="I736" s="3">
        <v>70</v>
      </c>
      <c r="J736" s="6" t="s">
        <v>8</v>
      </c>
      <c r="K736" s="6" t="s">
        <v>9</v>
      </c>
      <c r="L736" s="6" t="s">
        <v>13</v>
      </c>
      <c r="M736" s="31">
        <v>40</v>
      </c>
      <c r="N736" s="6" t="s">
        <v>10</v>
      </c>
      <c r="P736" s="11" t="s">
        <v>42</v>
      </c>
      <c r="Q736" s="11"/>
      <c r="S736" s="11" t="s">
        <v>42</v>
      </c>
      <c r="AA736" s="11" t="s">
        <v>42</v>
      </c>
      <c r="AH736" s="11" t="s">
        <v>42</v>
      </c>
      <c r="BE736" s="3" t="s">
        <v>31</v>
      </c>
    </row>
    <row r="737" spans="2:58" ht="25" customHeight="1" x14ac:dyDescent="0.2">
      <c r="B737" s="1">
        <v>733</v>
      </c>
      <c r="C737" s="32">
        <v>44143</v>
      </c>
      <c r="D737" s="1">
        <v>302</v>
      </c>
      <c r="E737" s="4">
        <v>20000</v>
      </c>
      <c r="F737" s="4">
        <v>25000</v>
      </c>
      <c r="G737" s="35">
        <f t="shared" si="11"/>
        <v>9.9034875525361272</v>
      </c>
      <c r="H737" s="2" t="s">
        <v>84</v>
      </c>
      <c r="I737" s="3">
        <v>70</v>
      </c>
      <c r="J737" s="6" t="s">
        <v>8</v>
      </c>
      <c r="K737" s="6" t="s">
        <v>9</v>
      </c>
      <c r="L737" s="6" t="s">
        <v>33</v>
      </c>
      <c r="M737" s="31">
        <v>40</v>
      </c>
      <c r="N737" s="6" t="s">
        <v>8</v>
      </c>
      <c r="R737" s="11" t="s">
        <v>42</v>
      </c>
      <c r="V737" s="11" t="s">
        <v>42</v>
      </c>
      <c r="AI737" s="11" t="s">
        <v>42</v>
      </c>
      <c r="BE737" s="3" t="s">
        <v>32</v>
      </c>
    </row>
    <row r="738" spans="2:58" ht="25" customHeight="1" x14ac:dyDescent="0.2">
      <c r="B738" s="1">
        <v>734</v>
      </c>
      <c r="C738" s="32">
        <v>44143</v>
      </c>
      <c r="D738" s="1">
        <v>303</v>
      </c>
      <c r="E738" s="4">
        <v>9300</v>
      </c>
      <c r="F738" s="4">
        <v>11625</v>
      </c>
      <c r="G738" s="35">
        <f t="shared" si="11"/>
        <v>9.1377696791413481</v>
      </c>
      <c r="H738" s="2" t="s">
        <v>84</v>
      </c>
      <c r="I738" s="3">
        <v>80</v>
      </c>
      <c r="J738" s="6" t="s">
        <v>8</v>
      </c>
      <c r="K738" s="6" t="s">
        <v>9</v>
      </c>
      <c r="L738" s="6" t="s">
        <v>18</v>
      </c>
      <c r="M738" s="31">
        <v>38</v>
      </c>
      <c r="N738" s="6" t="s">
        <v>10</v>
      </c>
      <c r="P738" s="11" t="s">
        <v>42</v>
      </c>
      <c r="Q738" s="11"/>
      <c r="S738" s="11" t="s">
        <v>42</v>
      </c>
      <c r="AA738" s="11" t="s">
        <v>42</v>
      </c>
      <c r="AH738" s="11" t="s">
        <v>42</v>
      </c>
      <c r="BE738" s="3" t="s">
        <v>31</v>
      </c>
    </row>
    <row r="739" spans="2:58" ht="25" customHeight="1" x14ac:dyDescent="0.2">
      <c r="B739" s="1">
        <v>735</v>
      </c>
      <c r="C739" s="32">
        <v>44143</v>
      </c>
      <c r="D739" s="1">
        <v>304</v>
      </c>
      <c r="E739" s="4">
        <v>7000</v>
      </c>
      <c r="F739" s="4">
        <v>8750</v>
      </c>
      <c r="G739" s="35">
        <f t="shared" si="11"/>
        <v>8.8536654280374503</v>
      </c>
      <c r="H739" s="2" t="s">
        <v>84</v>
      </c>
      <c r="I739" s="3">
        <v>70</v>
      </c>
      <c r="J739" s="6" t="s">
        <v>8</v>
      </c>
      <c r="K739" s="6" t="s">
        <v>9</v>
      </c>
      <c r="L739" s="6" t="s">
        <v>13</v>
      </c>
      <c r="M739" s="31">
        <v>38</v>
      </c>
      <c r="N739" s="6" t="s">
        <v>10</v>
      </c>
      <c r="P739" s="11" t="s">
        <v>42</v>
      </c>
      <c r="Q739" s="11"/>
      <c r="S739" s="11" t="s">
        <v>42</v>
      </c>
      <c r="AA739" s="11" t="s">
        <v>42</v>
      </c>
      <c r="AH739" s="11" t="s">
        <v>42</v>
      </c>
      <c r="BE739" s="3" t="s">
        <v>31</v>
      </c>
    </row>
    <row r="740" spans="2:58" ht="25" customHeight="1" x14ac:dyDescent="0.2">
      <c r="B740" s="1">
        <v>736</v>
      </c>
      <c r="C740" s="32">
        <v>44143</v>
      </c>
      <c r="D740" s="1">
        <v>320</v>
      </c>
      <c r="E740" s="4">
        <v>46000</v>
      </c>
      <c r="F740" s="4">
        <v>57500</v>
      </c>
      <c r="G740" s="35">
        <f t="shared" si="11"/>
        <v>10.736396675471232</v>
      </c>
      <c r="H740" s="2" t="s">
        <v>70</v>
      </c>
      <c r="I740" s="3">
        <v>30</v>
      </c>
      <c r="J740" s="6" t="s">
        <v>44</v>
      </c>
      <c r="K740" s="6" t="s">
        <v>9</v>
      </c>
      <c r="L740" s="6" t="s">
        <v>25</v>
      </c>
      <c r="M740" s="31">
        <v>33</v>
      </c>
      <c r="N740" s="6" t="s">
        <v>44</v>
      </c>
      <c r="R740" s="11" t="s">
        <v>42</v>
      </c>
      <c r="AI740" s="11" t="s">
        <v>42</v>
      </c>
      <c r="BE740" s="3" t="s">
        <v>32</v>
      </c>
    </row>
    <row r="741" spans="2:58" ht="25" customHeight="1" x14ac:dyDescent="0.2">
      <c r="B741" s="1">
        <v>737</v>
      </c>
      <c r="C741" s="32">
        <v>44143</v>
      </c>
      <c r="D741" s="1">
        <v>322</v>
      </c>
      <c r="E741" s="4">
        <v>14000</v>
      </c>
      <c r="F741" s="4">
        <v>17500</v>
      </c>
      <c r="G741" s="35">
        <f t="shared" si="11"/>
        <v>9.5468126085973957</v>
      </c>
      <c r="H741" s="2" t="s">
        <v>70</v>
      </c>
      <c r="I741" s="3">
        <v>80</v>
      </c>
      <c r="J741" s="6" t="s">
        <v>64</v>
      </c>
      <c r="K741" s="6" t="s">
        <v>28</v>
      </c>
      <c r="L741" s="6" t="s">
        <v>13</v>
      </c>
      <c r="M741" s="31">
        <v>33</v>
      </c>
      <c r="N741" s="6" t="s">
        <v>10</v>
      </c>
      <c r="P741" s="11" t="s">
        <v>42</v>
      </c>
      <c r="Q741" s="11"/>
      <c r="S741" s="11" t="s">
        <v>42</v>
      </c>
      <c r="AY741" s="3" t="s">
        <v>218</v>
      </c>
      <c r="BE741" s="3" t="s">
        <v>32</v>
      </c>
    </row>
    <row r="742" spans="2:58" ht="25" customHeight="1" x14ac:dyDescent="0.2">
      <c r="B742" s="1">
        <v>738</v>
      </c>
      <c r="C742" s="32">
        <v>44143</v>
      </c>
      <c r="D742" s="1">
        <v>323</v>
      </c>
      <c r="E742" s="4">
        <v>4200</v>
      </c>
      <c r="F742" s="4">
        <v>5250</v>
      </c>
      <c r="G742" s="35">
        <f t="shared" si="11"/>
        <v>8.3428398042714598</v>
      </c>
      <c r="H742" s="2" t="s">
        <v>70</v>
      </c>
      <c r="I742" s="3">
        <v>70</v>
      </c>
      <c r="J742" s="6" t="s">
        <v>44</v>
      </c>
      <c r="K742" s="6" t="s">
        <v>17</v>
      </c>
      <c r="L742" s="6" t="s">
        <v>67</v>
      </c>
      <c r="M742" s="31">
        <v>30</v>
      </c>
      <c r="N742" s="6" t="s">
        <v>10</v>
      </c>
      <c r="P742" s="11" t="s">
        <v>42</v>
      </c>
      <c r="Q742" s="11"/>
      <c r="R742" s="11" t="s">
        <v>42</v>
      </c>
      <c r="BE742" s="3" t="s">
        <v>31</v>
      </c>
    </row>
    <row r="743" spans="2:58" ht="25" customHeight="1" x14ac:dyDescent="0.2">
      <c r="B743" s="1">
        <v>739</v>
      </c>
      <c r="C743" s="32">
        <v>44143</v>
      </c>
      <c r="D743" s="1">
        <v>326</v>
      </c>
      <c r="E743" s="4">
        <v>11000</v>
      </c>
      <c r="F743" s="4">
        <v>13750</v>
      </c>
      <c r="G743" s="35">
        <f t="shared" si="11"/>
        <v>9.3056505517805075</v>
      </c>
      <c r="H743" s="2" t="s">
        <v>70</v>
      </c>
      <c r="I743" s="3">
        <v>80</v>
      </c>
      <c r="J743" s="6" t="s">
        <v>44</v>
      </c>
      <c r="K743" s="6" t="s">
        <v>28</v>
      </c>
      <c r="L743" s="6" t="s">
        <v>18</v>
      </c>
      <c r="M743" s="31">
        <v>31</v>
      </c>
      <c r="N743" s="6" t="s">
        <v>44</v>
      </c>
      <c r="O743" s="11" t="s">
        <v>42</v>
      </c>
      <c r="P743" s="11" t="s">
        <v>42</v>
      </c>
      <c r="Q743" s="11"/>
      <c r="S743" s="11" t="s">
        <v>42</v>
      </c>
      <c r="BE743" s="3" t="s">
        <v>32</v>
      </c>
      <c r="BF743" s="1" t="s">
        <v>83</v>
      </c>
    </row>
    <row r="744" spans="2:58" ht="25" customHeight="1" x14ac:dyDescent="0.2">
      <c r="B744" s="1">
        <v>740</v>
      </c>
      <c r="C744" s="32">
        <v>44143</v>
      </c>
      <c r="D744" s="1">
        <v>329</v>
      </c>
      <c r="E744" s="4">
        <v>5000</v>
      </c>
      <c r="F744" s="4">
        <v>6250</v>
      </c>
      <c r="G744" s="35">
        <f t="shared" si="11"/>
        <v>8.5171931914162382</v>
      </c>
      <c r="H744" s="2" t="s">
        <v>70</v>
      </c>
      <c r="I744" s="3">
        <v>70</v>
      </c>
      <c r="J744" s="6" t="s">
        <v>64</v>
      </c>
      <c r="K744" s="6" t="s">
        <v>125</v>
      </c>
      <c r="L744" s="6" t="s">
        <v>18</v>
      </c>
      <c r="M744" s="31">
        <v>32</v>
      </c>
      <c r="N744" s="6" t="s">
        <v>10</v>
      </c>
      <c r="P744" s="11" t="s">
        <v>42</v>
      </c>
      <c r="Q744" s="11"/>
      <c r="R744" s="11" t="s">
        <v>42</v>
      </c>
      <c r="BE744" s="3" t="s">
        <v>31</v>
      </c>
    </row>
    <row r="745" spans="2:58" ht="25" customHeight="1" x14ac:dyDescent="0.2">
      <c r="B745" s="1">
        <v>741</v>
      </c>
      <c r="C745" s="32">
        <v>44143</v>
      </c>
      <c r="D745" s="1">
        <v>330</v>
      </c>
      <c r="E745" s="4">
        <v>70000</v>
      </c>
      <c r="F745" s="4">
        <v>87500</v>
      </c>
      <c r="G745" s="35">
        <f t="shared" si="11"/>
        <v>11.156250521031495</v>
      </c>
      <c r="H745" s="2" t="s">
        <v>70</v>
      </c>
      <c r="I745" s="3">
        <v>80</v>
      </c>
      <c r="J745" s="6" t="s">
        <v>8</v>
      </c>
      <c r="K745" s="6" t="s">
        <v>28</v>
      </c>
      <c r="L745" s="6" t="s">
        <v>18</v>
      </c>
      <c r="M745" s="31">
        <v>42</v>
      </c>
      <c r="N745" s="6" t="s">
        <v>8</v>
      </c>
      <c r="O745" s="11" t="s">
        <v>42</v>
      </c>
      <c r="S745" s="11" t="s">
        <v>42</v>
      </c>
      <c r="V745" s="11" t="s">
        <v>42</v>
      </c>
      <c r="BE745" s="3" t="s">
        <v>36</v>
      </c>
    </row>
    <row r="746" spans="2:58" ht="25" customHeight="1" x14ac:dyDescent="0.2">
      <c r="B746" s="1">
        <v>742</v>
      </c>
      <c r="C746" s="32">
        <v>44143</v>
      </c>
      <c r="D746" s="1">
        <v>339</v>
      </c>
      <c r="E746" s="4">
        <v>3200</v>
      </c>
      <c r="F746" s="4">
        <v>4000</v>
      </c>
      <c r="G746" s="35">
        <f t="shared" si="11"/>
        <v>8.0709060887878188</v>
      </c>
      <c r="H746" s="2" t="s">
        <v>54</v>
      </c>
      <c r="I746" s="3">
        <v>60</v>
      </c>
      <c r="J746" s="6" t="s">
        <v>8</v>
      </c>
      <c r="K746" s="6" t="s">
        <v>9</v>
      </c>
      <c r="L746" s="6" t="s">
        <v>13</v>
      </c>
      <c r="M746" s="31">
        <v>40</v>
      </c>
      <c r="N746" s="6" t="s">
        <v>10</v>
      </c>
      <c r="R746" s="11" t="s">
        <v>42</v>
      </c>
      <c r="AH746" s="11" t="s">
        <v>42</v>
      </c>
      <c r="AI746" s="11" t="s">
        <v>42</v>
      </c>
      <c r="BE746" s="3" t="s">
        <v>31</v>
      </c>
    </row>
    <row r="747" spans="2:58" ht="25" customHeight="1" x14ac:dyDescent="0.2">
      <c r="B747" s="1">
        <v>743</v>
      </c>
      <c r="C747" s="32">
        <v>44143</v>
      </c>
      <c r="D747" s="1">
        <v>340</v>
      </c>
      <c r="E747" s="4">
        <v>4500</v>
      </c>
      <c r="F747" s="4">
        <v>5625</v>
      </c>
      <c r="G747" s="35">
        <f t="shared" si="11"/>
        <v>8.4118326757584114</v>
      </c>
      <c r="H747" s="2" t="s">
        <v>50</v>
      </c>
      <c r="I747" s="3">
        <v>60</v>
      </c>
      <c r="J747" s="6" t="s">
        <v>8</v>
      </c>
      <c r="K747" s="6" t="s">
        <v>9</v>
      </c>
      <c r="L747" s="6" t="s">
        <v>13</v>
      </c>
      <c r="M747" s="31">
        <v>40</v>
      </c>
      <c r="N747" s="6" t="s">
        <v>10</v>
      </c>
      <c r="R747" s="11" t="s">
        <v>42</v>
      </c>
      <c r="T747" s="11" t="s">
        <v>42</v>
      </c>
      <c r="AH747" s="11" t="s">
        <v>42</v>
      </c>
      <c r="AI747" s="11" t="s">
        <v>42</v>
      </c>
      <c r="BE747" s="3" t="s">
        <v>31</v>
      </c>
    </row>
    <row r="748" spans="2:58" ht="25" customHeight="1" x14ac:dyDescent="0.2">
      <c r="B748" s="1">
        <v>744</v>
      </c>
      <c r="C748" s="32">
        <v>44143</v>
      </c>
      <c r="D748" s="1">
        <v>341</v>
      </c>
      <c r="E748" s="4">
        <v>17000</v>
      </c>
      <c r="F748" s="4">
        <v>21250</v>
      </c>
      <c r="G748" s="35">
        <f t="shared" si="11"/>
        <v>9.7409686230383539</v>
      </c>
      <c r="H748" s="2" t="s">
        <v>45</v>
      </c>
      <c r="I748" s="3">
        <v>30</v>
      </c>
      <c r="J748" s="6" t="s">
        <v>8</v>
      </c>
      <c r="K748" s="6" t="s">
        <v>9</v>
      </c>
      <c r="L748" s="6" t="s">
        <v>25</v>
      </c>
      <c r="M748" s="31">
        <v>38</v>
      </c>
      <c r="N748" s="6" t="s">
        <v>10</v>
      </c>
      <c r="R748" s="11" t="s">
        <v>42</v>
      </c>
      <c r="AI748" s="11" t="s">
        <v>42</v>
      </c>
      <c r="BE748" s="3" t="s">
        <v>32</v>
      </c>
    </row>
    <row r="749" spans="2:58" ht="25" customHeight="1" x14ac:dyDescent="0.2">
      <c r="B749" s="1">
        <v>745</v>
      </c>
      <c r="C749" s="32">
        <v>44143</v>
      </c>
      <c r="D749" s="1">
        <v>342</v>
      </c>
      <c r="E749" s="4">
        <v>10000</v>
      </c>
      <c r="F749" s="4">
        <v>12500</v>
      </c>
      <c r="G749" s="35">
        <f t="shared" si="11"/>
        <v>9.2103403719761836</v>
      </c>
      <c r="H749" s="2" t="s">
        <v>27</v>
      </c>
      <c r="I749" s="3">
        <v>30</v>
      </c>
      <c r="J749" s="6" t="s">
        <v>8</v>
      </c>
      <c r="K749" s="6" t="s">
        <v>9</v>
      </c>
      <c r="L749" s="6" t="s">
        <v>25</v>
      </c>
      <c r="M749" s="31">
        <v>37</v>
      </c>
      <c r="N749" s="6" t="s">
        <v>10</v>
      </c>
      <c r="R749" s="11" t="s">
        <v>42</v>
      </c>
      <c r="AI749" s="11" t="s">
        <v>42</v>
      </c>
      <c r="BE749" s="3" t="s">
        <v>32</v>
      </c>
    </row>
    <row r="750" spans="2:58" ht="25" customHeight="1" x14ac:dyDescent="0.2">
      <c r="B750" s="1">
        <v>746</v>
      </c>
      <c r="C750" s="32">
        <v>44143</v>
      </c>
      <c r="D750" s="1">
        <v>345</v>
      </c>
      <c r="E750" s="4">
        <v>5500</v>
      </c>
      <c r="F750" s="4">
        <v>6875</v>
      </c>
      <c r="G750" s="35">
        <f t="shared" si="11"/>
        <v>8.6125033712205621</v>
      </c>
      <c r="H750" s="2" t="s">
        <v>27</v>
      </c>
      <c r="I750" s="3">
        <v>50</v>
      </c>
      <c r="J750" s="6" t="s">
        <v>65</v>
      </c>
      <c r="K750" s="6" t="s">
        <v>9</v>
      </c>
      <c r="L750" s="6" t="s">
        <v>25</v>
      </c>
      <c r="M750" s="31">
        <v>38</v>
      </c>
      <c r="N750" s="6" t="s">
        <v>10</v>
      </c>
      <c r="R750" s="11" t="s">
        <v>42</v>
      </c>
      <c r="AI750" s="11" t="s">
        <v>42</v>
      </c>
      <c r="BE750" s="3" t="s">
        <v>32</v>
      </c>
    </row>
    <row r="751" spans="2:58" ht="25" customHeight="1" x14ac:dyDescent="0.2">
      <c r="B751" s="1">
        <v>747</v>
      </c>
      <c r="C751" s="32">
        <v>44143</v>
      </c>
      <c r="D751" s="1">
        <v>346</v>
      </c>
      <c r="E751" s="4">
        <v>31000</v>
      </c>
      <c r="F751" s="4">
        <v>38750</v>
      </c>
      <c r="G751" s="35">
        <f t="shared" si="11"/>
        <v>10.341742483467284</v>
      </c>
      <c r="H751" s="2" t="s">
        <v>16</v>
      </c>
      <c r="I751" s="3">
        <v>50</v>
      </c>
      <c r="J751" s="6" t="s">
        <v>8</v>
      </c>
      <c r="K751" s="6" t="s">
        <v>9</v>
      </c>
      <c r="L751" s="6" t="s">
        <v>37</v>
      </c>
      <c r="M751" s="31">
        <v>38</v>
      </c>
      <c r="N751" s="6" t="s">
        <v>8</v>
      </c>
      <c r="R751" s="11" t="s">
        <v>42</v>
      </c>
      <c r="AI751" s="11" t="s">
        <v>42</v>
      </c>
      <c r="AZ751" s="11" t="s">
        <v>42</v>
      </c>
      <c r="BE751" s="3" t="s">
        <v>32</v>
      </c>
      <c r="BF751" s="1" t="s">
        <v>219</v>
      </c>
    </row>
    <row r="752" spans="2:58" ht="25" customHeight="1" x14ac:dyDescent="0.2">
      <c r="B752" s="1">
        <v>748</v>
      </c>
      <c r="C752" s="32">
        <v>44143</v>
      </c>
      <c r="D752" s="1">
        <v>348</v>
      </c>
      <c r="E752" s="4">
        <v>8000</v>
      </c>
      <c r="F752" s="4">
        <v>10000</v>
      </c>
      <c r="G752" s="35">
        <f t="shared" si="11"/>
        <v>8.987196820661973</v>
      </c>
      <c r="H752" s="2" t="s">
        <v>16</v>
      </c>
      <c r="I752" s="3">
        <v>60</v>
      </c>
      <c r="J752" s="6" t="s">
        <v>8</v>
      </c>
      <c r="K752" s="6" t="s">
        <v>9</v>
      </c>
      <c r="L752" s="6" t="s">
        <v>13</v>
      </c>
      <c r="M752" s="31">
        <v>40</v>
      </c>
      <c r="N752" s="6" t="s">
        <v>10</v>
      </c>
      <c r="R752" s="11" t="s">
        <v>42</v>
      </c>
      <c r="AI752" s="11" t="s">
        <v>42</v>
      </c>
      <c r="BE752" s="3" t="s">
        <v>32</v>
      </c>
    </row>
    <row r="753" spans="2:58" ht="25" customHeight="1" x14ac:dyDescent="0.2">
      <c r="B753" s="1">
        <v>749</v>
      </c>
      <c r="C753" s="32">
        <v>44143</v>
      </c>
      <c r="D753" s="1">
        <v>349</v>
      </c>
      <c r="E753" s="4">
        <v>6500</v>
      </c>
      <c r="F753" s="4">
        <v>8125</v>
      </c>
      <c r="G753" s="35">
        <f t="shared" si="11"/>
        <v>8.7795574558837277</v>
      </c>
      <c r="H753" s="2" t="s">
        <v>16</v>
      </c>
      <c r="I753" s="3">
        <v>60</v>
      </c>
      <c r="J753" s="6" t="s">
        <v>8</v>
      </c>
      <c r="K753" s="6" t="s">
        <v>9</v>
      </c>
      <c r="L753" s="6" t="s">
        <v>13</v>
      </c>
      <c r="M753" s="31">
        <v>38</v>
      </c>
      <c r="N753" s="6" t="s">
        <v>10</v>
      </c>
      <c r="R753" s="11" t="s">
        <v>42</v>
      </c>
      <c r="AI753" s="11" t="s">
        <v>42</v>
      </c>
      <c r="BE753" s="3" t="s">
        <v>31</v>
      </c>
      <c r="BF753" s="1" t="s">
        <v>220</v>
      </c>
    </row>
    <row r="754" spans="2:58" ht="25" customHeight="1" x14ac:dyDescent="0.2">
      <c r="B754" s="1">
        <v>750</v>
      </c>
      <c r="C754" s="32">
        <v>44143</v>
      </c>
      <c r="D754" s="1">
        <v>374</v>
      </c>
      <c r="E754" s="4">
        <v>100000</v>
      </c>
      <c r="F754" s="4">
        <v>187500</v>
      </c>
      <c r="G754" s="35">
        <f t="shared" si="11"/>
        <v>11.512925464970229</v>
      </c>
      <c r="H754" s="2" t="s">
        <v>7</v>
      </c>
      <c r="I754" s="3">
        <v>70</v>
      </c>
      <c r="J754" s="6" t="s">
        <v>8</v>
      </c>
      <c r="K754" s="6" t="s">
        <v>9</v>
      </c>
      <c r="L754" s="6" t="s">
        <v>13</v>
      </c>
      <c r="M754" s="31">
        <v>39</v>
      </c>
      <c r="N754" s="6" t="s">
        <v>8</v>
      </c>
      <c r="P754" s="11" t="s">
        <v>42</v>
      </c>
      <c r="Q754" s="11"/>
      <c r="S754" s="11" t="s">
        <v>42</v>
      </c>
      <c r="AA754" s="11" t="s">
        <v>42</v>
      </c>
      <c r="AH754" s="11" t="s">
        <v>42</v>
      </c>
      <c r="AY754" s="3" t="s">
        <v>100</v>
      </c>
      <c r="BE754" s="3" t="s">
        <v>36</v>
      </c>
    </row>
    <row r="755" spans="2:58" ht="25" customHeight="1" x14ac:dyDescent="0.2">
      <c r="B755" s="1">
        <v>751</v>
      </c>
      <c r="C755" s="32">
        <v>44143</v>
      </c>
      <c r="D755" s="1">
        <v>390</v>
      </c>
      <c r="E755" s="4">
        <v>14000</v>
      </c>
      <c r="F755" s="4">
        <v>17500</v>
      </c>
      <c r="G755" s="35">
        <f t="shared" si="11"/>
        <v>9.5468126085973957</v>
      </c>
      <c r="H755" s="2" t="s">
        <v>34</v>
      </c>
      <c r="I755" s="3">
        <v>80</v>
      </c>
      <c r="J755" s="6" t="s">
        <v>44</v>
      </c>
      <c r="K755" s="6" t="s">
        <v>9</v>
      </c>
      <c r="L755" s="6" t="s">
        <v>29</v>
      </c>
      <c r="M755" s="31">
        <v>46</v>
      </c>
      <c r="N755" s="6" t="s">
        <v>10</v>
      </c>
      <c r="R755" s="11" t="s">
        <v>42</v>
      </c>
      <c r="Y755" s="11" t="s">
        <v>42</v>
      </c>
      <c r="BE755" s="3" t="s">
        <v>32</v>
      </c>
    </row>
    <row r="756" spans="2:58" ht="25" customHeight="1" x14ac:dyDescent="0.2">
      <c r="B756" s="1">
        <v>752</v>
      </c>
      <c r="C756" s="32">
        <v>44143</v>
      </c>
      <c r="D756" s="1">
        <v>391</v>
      </c>
      <c r="E756" s="4">
        <v>6000</v>
      </c>
      <c r="F756" s="4">
        <v>7500</v>
      </c>
      <c r="G756" s="35">
        <f t="shared" si="11"/>
        <v>8.6995147482101913</v>
      </c>
      <c r="H756" s="2" t="s">
        <v>34</v>
      </c>
      <c r="I756" s="3">
        <v>80</v>
      </c>
      <c r="J756" s="6" t="s">
        <v>44</v>
      </c>
      <c r="K756" s="6" t="s">
        <v>9</v>
      </c>
      <c r="L756" s="6" t="s">
        <v>25</v>
      </c>
      <c r="M756" s="31">
        <v>39</v>
      </c>
      <c r="N756" s="6" t="s">
        <v>10</v>
      </c>
      <c r="O756" s="11"/>
      <c r="S756" s="11" t="s">
        <v>42</v>
      </c>
      <c r="Y756" s="11"/>
      <c r="AI756" s="11" t="s">
        <v>42</v>
      </c>
      <c r="AM756" s="11" t="s">
        <v>42</v>
      </c>
      <c r="AN756" s="11"/>
      <c r="AO756" s="11" t="s">
        <v>42</v>
      </c>
      <c r="AP756" s="11"/>
      <c r="BE756" s="3" t="s">
        <v>31</v>
      </c>
    </row>
    <row r="757" spans="2:58" ht="25" customHeight="1" x14ac:dyDescent="0.2">
      <c r="B757" s="1">
        <v>753</v>
      </c>
      <c r="C757" s="32">
        <v>44143</v>
      </c>
      <c r="D757" s="1">
        <v>396</v>
      </c>
      <c r="E757" s="4">
        <v>4500</v>
      </c>
      <c r="F757" s="4">
        <v>5625</v>
      </c>
      <c r="G757" s="35">
        <f t="shared" si="11"/>
        <v>8.4118326757584114</v>
      </c>
      <c r="H757" s="2" t="s">
        <v>34</v>
      </c>
      <c r="I757" s="3">
        <v>70</v>
      </c>
      <c r="J757" s="6" t="s">
        <v>8</v>
      </c>
      <c r="K757" s="6" t="s">
        <v>9</v>
      </c>
      <c r="L757" s="6" t="s">
        <v>13</v>
      </c>
      <c r="M757" s="31">
        <v>36</v>
      </c>
      <c r="N757" s="6" t="s">
        <v>10</v>
      </c>
      <c r="P757" s="11" t="s">
        <v>42</v>
      </c>
      <c r="Q757" s="11"/>
      <c r="R757" s="11" t="s">
        <v>42</v>
      </c>
      <c r="BE757" s="3" t="s">
        <v>31</v>
      </c>
      <c r="BF757" s="1" t="s">
        <v>221</v>
      </c>
    </row>
    <row r="758" spans="2:58" ht="25" customHeight="1" x14ac:dyDescent="0.2">
      <c r="B758" s="1">
        <v>754</v>
      </c>
      <c r="C758" s="32">
        <v>44143</v>
      </c>
      <c r="D758" s="1">
        <v>404</v>
      </c>
      <c r="E758" s="4">
        <v>40000</v>
      </c>
      <c r="F758" s="4">
        <v>50000</v>
      </c>
      <c r="G758" s="35">
        <f t="shared" si="11"/>
        <v>10.596634733096073</v>
      </c>
      <c r="H758" s="2" t="s">
        <v>7</v>
      </c>
      <c r="I758" s="3">
        <v>80</v>
      </c>
      <c r="J758" s="6" t="s">
        <v>8</v>
      </c>
      <c r="K758" s="6" t="s">
        <v>9</v>
      </c>
      <c r="L758" s="6" t="s">
        <v>25</v>
      </c>
      <c r="M758" s="31">
        <v>37</v>
      </c>
      <c r="N758" s="6" t="s">
        <v>8</v>
      </c>
      <c r="R758" s="11" t="s">
        <v>42</v>
      </c>
      <c r="AI758" s="11" t="s">
        <v>42</v>
      </c>
      <c r="BE758" s="3" t="s">
        <v>32</v>
      </c>
    </row>
    <row r="759" spans="2:58" ht="25" customHeight="1" x14ac:dyDescent="0.2">
      <c r="B759" s="1">
        <v>755</v>
      </c>
      <c r="C759" s="32">
        <v>44143</v>
      </c>
      <c r="D759" s="1">
        <v>405</v>
      </c>
      <c r="E759" s="4">
        <v>100000</v>
      </c>
      <c r="F759" s="4">
        <v>150000</v>
      </c>
      <c r="G759" s="35">
        <f t="shared" si="11"/>
        <v>11.512925464970229</v>
      </c>
      <c r="H759" s="2" t="s">
        <v>63</v>
      </c>
      <c r="I759" s="3">
        <v>70</v>
      </c>
      <c r="J759" s="6" t="s">
        <v>44</v>
      </c>
      <c r="K759" s="6" t="s">
        <v>9</v>
      </c>
      <c r="L759" s="6" t="s">
        <v>33</v>
      </c>
      <c r="M759" s="31">
        <v>39</v>
      </c>
      <c r="N759" s="6" t="s">
        <v>44</v>
      </c>
      <c r="O759" s="11" t="s">
        <v>42</v>
      </c>
      <c r="S759" s="11" t="s">
        <v>42</v>
      </c>
      <c r="V759" s="11" t="s">
        <v>42</v>
      </c>
      <c r="BE759" s="3" t="s">
        <v>36</v>
      </c>
      <c r="BF759" s="1" t="s">
        <v>222</v>
      </c>
    </row>
    <row r="760" spans="2:58" ht="25" customHeight="1" x14ac:dyDescent="0.2">
      <c r="B760" s="1">
        <v>756</v>
      </c>
      <c r="C760" s="32">
        <v>44143</v>
      </c>
      <c r="D760" s="1">
        <v>406</v>
      </c>
      <c r="E760" s="4">
        <v>57000</v>
      </c>
      <c r="F760" s="4">
        <v>71250</v>
      </c>
      <c r="G760" s="35">
        <f t="shared" si="11"/>
        <v>10.950806546816688</v>
      </c>
      <c r="H760" s="2" t="s">
        <v>63</v>
      </c>
      <c r="I760" s="3">
        <v>70</v>
      </c>
      <c r="J760" s="6" t="s">
        <v>8</v>
      </c>
      <c r="K760" s="6" t="s">
        <v>9</v>
      </c>
      <c r="L760" s="6" t="s">
        <v>33</v>
      </c>
      <c r="M760" s="31">
        <v>40</v>
      </c>
      <c r="N760" s="6" t="s">
        <v>8</v>
      </c>
      <c r="O760" s="11" t="s">
        <v>42</v>
      </c>
      <c r="S760" s="11" t="s">
        <v>42</v>
      </c>
      <c r="V760" s="11" t="s">
        <v>42</v>
      </c>
      <c r="BE760" s="3" t="s">
        <v>36</v>
      </c>
    </row>
    <row r="761" spans="2:58" ht="25" customHeight="1" x14ac:dyDescent="0.2">
      <c r="B761" s="1">
        <v>757</v>
      </c>
      <c r="C761" s="32">
        <v>44143</v>
      </c>
      <c r="D761" s="1">
        <v>416</v>
      </c>
      <c r="E761" s="4">
        <v>33000</v>
      </c>
      <c r="F761" s="4">
        <v>41250</v>
      </c>
      <c r="G761" s="35">
        <f t="shared" si="11"/>
        <v>10.404262840448617</v>
      </c>
      <c r="H761" s="2" t="s">
        <v>7</v>
      </c>
      <c r="I761" s="3">
        <v>60</v>
      </c>
      <c r="J761" s="6" t="s">
        <v>8</v>
      </c>
      <c r="K761" s="6" t="s">
        <v>9</v>
      </c>
      <c r="L761" s="6" t="s">
        <v>13</v>
      </c>
      <c r="M761" s="31">
        <v>37</v>
      </c>
      <c r="N761" s="6" t="s">
        <v>8</v>
      </c>
      <c r="R761" s="11" t="s">
        <v>42</v>
      </c>
      <c r="AI761" s="11" t="s">
        <v>42</v>
      </c>
      <c r="BE761" s="3" t="s">
        <v>36</v>
      </c>
    </row>
    <row r="762" spans="2:58" ht="25" customHeight="1" x14ac:dyDescent="0.2">
      <c r="B762" s="1">
        <v>758</v>
      </c>
      <c r="C762" s="32">
        <v>44143</v>
      </c>
      <c r="D762" s="1">
        <v>417</v>
      </c>
      <c r="E762" s="4">
        <v>14000</v>
      </c>
      <c r="F762" s="4">
        <v>17500</v>
      </c>
      <c r="G762" s="35">
        <f t="shared" si="11"/>
        <v>9.5468126085973957</v>
      </c>
      <c r="H762" s="2" t="s">
        <v>7</v>
      </c>
      <c r="I762" s="3">
        <v>80</v>
      </c>
      <c r="J762" s="6" t="s">
        <v>8</v>
      </c>
      <c r="K762" s="6" t="s">
        <v>9</v>
      </c>
      <c r="L762" s="6" t="s">
        <v>13</v>
      </c>
      <c r="M762" s="31">
        <v>40</v>
      </c>
      <c r="N762" s="6" t="s">
        <v>8</v>
      </c>
      <c r="S762" s="11" t="s">
        <v>42</v>
      </c>
      <c r="V762" s="11" t="s">
        <v>42</v>
      </c>
      <c r="AC762" s="11" t="s">
        <v>42</v>
      </c>
      <c r="AH762" s="11" t="s">
        <v>42</v>
      </c>
      <c r="BE762" s="3" t="s">
        <v>32</v>
      </c>
    </row>
    <row r="763" spans="2:58" ht="25" customHeight="1" x14ac:dyDescent="0.2">
      <c r="B763" s="1">
        <v>759</v>
      </c>
      <c r="C763" s="32">
        <v>44143</v>
      </c>
      <c r="D763" s="1">
        <v>422</v>
      </c>
      <c r="E763" s="4">
        <v>45000</v>
      </c>
      <c r="F763" s="4">
        <v>56250</v>
      </c>
      <c r="G763" s="35">
        <f t="shared" si="11"/>
        <v>10.714417768752456</v>
      </c>
      <c r="H763" s="2" t="s">
        <v>7</v>
      </c>
      <c r="I763" s="3">
        <v>50</v>
      </c>
      <c r="J763" s="6" t="s">
        <v>8</v>
      </c>
      <c r="K763" s="6" t="s">
        <v>9</v>
      </c>
      <c r="L763" s="6" t="s">
        <v>13</v>
      </c>
      <c r="M763" s="31">
        <v>37</v>
      </c>
      <c r="N763" s="6" t="s">
        <v>8</v>
      </c>
      <c r="P763" s="11" t="s">
        <v>42</v>
      </c>
      <c r="Q763" s="11"/>
      <c r="S763" s="11" t="s">
        <v>42</v>
      </c>
      <c r="AA763" s="11" t="s">
        <v>42</v>
      </c>
      <c r="AH763" s="11" t="s">
        <v>42</v>
      </c>
      <c r="BE763" s="3" t="s">
        <v>32</v>
      </c>
    </row>
    <row r="764" spans="2:58" ht="25" customHeight="1" x14ac:dyDescent="0.2">
      <c r="B764" s="1">
        <v>760</v>
      </c>
      <c r="C764" s="32">
        <v>44143</v>
      </c>
      <c r="D764" s="1">
        <v>424</v>
      </c>
      <c r="E764" s="4">
        <v>12000</v>
      </c>
      <c r="F764" s="4">
        <v>15000</v>
      </c>
      <c r="G764" s="35">
        <f t="shared" si="11"/>
        <v>9.3926619287701367</v>
      </c>
      <c r="H764" s="2" t="s">
        <v>7</v>
      </c>
      <c r="I764" s="3">
        <v>60</v>
      </c>
      <c r="J764" s="6" t="s">
        <v>8</v>
      </c>
      <c r="K764" s="6" t="s">
        <v>9</v>
      </c>
      <c r="L764" s="6" t="s">
        <v>13</v>
      </c>
      <c r="M764" s="31">
        <v>39</v>
      </c>
      <c r="N764" s="6" t="s">
        <v>10</v>
      </c>
      <c r="P764" s="11" t="s">
        <v>42</v>
      </c>
      <c r="Q764" s="11"/>
      <c r="S764" s="11" t="s">
        <v>42</v>
      </c>
      <c r="AA764" s="11" t="s">
        <v>42</v>
      </c>
      <c r="AH764" s="11" t="s">
        <v>42</v>
      </c>
      <c r="BE764" s="3" t="s">
        <v>31</v>
      </c>
    </row>
    <row r="765" spans="2:58" ht="25" customHeight="1" x14ac:dyDescent="0.2">
      <c r="B765" s="1">
        <v>761</v>
      </c>
      <c r="C765" s="32">
        <v>44143</v>
      </c>
      <c r="D765" s="1">
        <v>425</v>
      </c>
      <c r="E765" s="4">
        <v>55000</v>
      </c>
      <c r="F765" s="4">
        <v>68750</v>
      </c>
      <c r="G765" s="35">
        <f t="shared" si="11"/>
        <v>10.915088464214607</v>
      </c>
      <c r="H765" s="2" t="s">
        <v>7</v>
      </c>
      <c r="I765" s="3">
        <v>60</v>
      </c>
      <c r="J765" s="6" t="s">
        <v>8</v>
      </c>
      <c r="K765" s="6" t="s">
        <v>9</v>
      </c>
      <c r="L765" s="6" t="s">
        <v>179</v>
      </c>
      <c r="M765" s="31">
        <v>38</v>
      </c>
      <c r="N765" s="6" t="s">
        <v>8</v>
      </c>
      <c r="R765" s="11" t="s">
        <v>42</v>
      </c>
      <c r="S765" s="11"/>
      <c r="AI765" s="11" t="s">
        <v>42</v>
      </c>
      <c r="AZ765" s="11" t="s">
        <v>42</v>
      </c>
      <c r="BE765" s="3" t="s">
        <v>32</v>
      </c>
    </row>
    <row r="766" spans="2:58" ht="25" customHeight="1" x14ac:dyDescent="0.2">
      <c r="B766" s="1">
        <v>762</v>
      </c>
      <c r="C766" s="32">
        <v>44143</v>
      </c>
      <c r="D766" s="1">
        <v>426</v>
      </c>
      <c r="E766" s="4">
        <v>26000</v>
      </c>
      <c r="F766" s="4">
        <v>32500</v>
      </c>
      <c r="G766" s="35">
        <f t="shared" si="11"/>
        <v>10.165851817003619</v>
      </c>
      <c r="H766" s="2" t="s">
        <v>7</v>
      </c>
      <c r="I766" s="3">
        <v>70</v>
      </c>
      <c r="J766" s="6" t="s">
        <v>8</v>
      </c>
      <c r="K766" s="6" t="s">
        <v>9</v>
      </c>
      <c r="L766" s="6" t="s">
        <v>13</v>
      </c>
      <c r="M766" s="31">
        <v>36</v>
      </c>
      <c r="N766" s="6" t="s">
        <v>8</v>
      </c>
      <c r="P766" s="11" t="s">
        <v>42</v>
      </c>
      <c r="Q766" s="11"/>
      <c r="S766" s="11" t="s">
        <v>42</v>
      </c>
      <c r="BE766" s="3" t="s">
        <v>36</v>
      </c>
    </row>
    <row r="767" spans="2:58" ht="25" customHeight="1" x14ac:dyDescent="0.2">
      <c r="B767" s="1">
        <v>763</v>
      </c>
      <c r="C767" s="32">
        <v>44143</v>
      </c>
      <c r="D767" s="1">
        <v>427</v>
      </c>
      <c r="E767" s="4">
        <v>11500</v>
      </c>
      <c r="F767" s="4">
        <v>14375</v>
      </c>
      <c r="G767" s="35">
        <f t="shared" si="11"/>
        <v>9.3501023143513411</v>
      </c>
      <c r="H767" s="2" t="s">
        <v>7</v>
      </c>
      <c r="I767" s="3">
        <v>50</v>
      </c>
      <c r="J767" s="6" t="s">
        <v>8</v>
      </c>
      <c r="K767" s="6" t="s">
        <v>9</v>
      </c>
      <c r="L767" s="6" t="s">
        <v>13</v>
      </c>
      <c r="M767" s="31">
        <v>38</v>
      </c>
      <c r="N767" s="6" t="s">
        <v>8</v>
      </c>
      <c r="P767" s="11" t="s">
        <v>42</v>
      </c>
      <c r="Q767" s="11"/>
      <c r="S767" s="11" t="s">
        <v>42</v>
      </c>
      <c r="AA767" s="11" t="s">
        <v>42</v>
      </c>
      <c r="AH767" s="11" t="s">
        <v>42</v>
      </c>
      <c r="BE767" s="3" t="s">
        <v>31</v>
      </c>
    </row>
    <row r="768" spans="2:58" ht="25" customHeight="1" x14ac:dyDescent="0.2">
      <c r="B768" s="1">
        <v>764</v>
      </c>
      <c r="C768" s="32">
        <v>44143</v>
      </c>
      <c r="D768" s="1">
        <v>428</v>
      </c>
      <c r="E768" s="4">
        <v>14500</v>
      </c>
      <c r="F768" s="4">
        <v>18125</v>
      </c>
      <c r="G768" s="35">
        <f t="shared" si="11"/>
        <v>9.581903928408666</v>
      </c>
      <c r="H768" s="2" t="s">
        <v>7</v>
      </c>
      <c r="I768" s="3">
        <v>70</v>
      </c>
      <c r="J768" s="6" t="s">
        <v>8</v>
      </c>
      <c r="K768" s="6" t="s">
        <v>9</v>
      </c>
      <c r="L768" s="6" t="s">
        <v>13</v>
      </c>
      <c r="M768" s="31">
        <v>39</v>
      </c>
      <c r="N768" s="6" t="s">
        <v>8</v>
      </c>
      <c r="S768" s="11" t="s">
        <v>42</v>
      </c>
      <c r="V768" s="11" t="s">
        <v>42</v>
      </c>
      <c r="AA768" s="11" t="s">
        <v>42</v>
      </c>
      <c r="AH768" s="11" t="s">
        <v>42</v>
      </c>
      <c r="BE768" s="3" t="s">
        <v>32</v>
      </c>
    </row>
    <row r="769" spans="2:57" ht="25" customHeight="1" x14ac:dyDescent="0.2">
      <c r="B769" s="1">
        <v>765</v>
      </c>
      <c r="C769" s="32">
        <v>44143</v>
      </c>
      <c r="D769" s="1">
        <v>429</v>
      </c>
      <c r="E769" s="4">
        <v>17000</v>
      </c>
      <c r="F769" s="4">
        <v>21250</v>
      </c>
      <c r="G769" s="35">
        <f t="shared" si="11"/>
        <v>9.7409686230383539</v>
      </c>
      <c r="H769" s="2" t="s">
        <v>7</v>
      </c>
      <c r="I769" s="3">
        <v>60</v>
      </c>
      <c r="J769" s="6" t="s">
        <v>8</v>
      </c>
      <c r="K769" s="6" t="s">
        <v>9</v>
      </c>
      <c r="L769" s="6" t="s">
        <v>13</v>
      </c>
      <c r="M769" s="31">
        <v>38</v>
      </c>
      <c r="N769" s="6" t="s">
        <v>8</v>
      </c>
      <c r="S769" s="11" t="s">
        <v>42</v>
      </c>
      <c r="V769" s="11" t="s">
        <v>42</v>
      </c>
      <c r="AC769" s="11" t="s">
        <v>42</v>
      </c>
      <c r="AH769" s="11" t="s">
        <v>42</v>
      </c>
      <c r="BE769" s="3" t="s">
        <v>31</v>
      </c>
    </row>
    <row r="770" spans="2:57" ht="25" customHeight="1" x14ac:dyDescent="0.2">
      <c r="B770" s="1">
        <v>766</v>
      </c>
      <c r="C770" s="32">
        <v>44143</v>
      </c>
      <c r="D770" s="1">
        <v>430</v>
      </c>
      <c r="E770" s="4">
        <v>18000</v>
      </c>
      <c r="F770" s="4">
        <v>22500</v>
      </c>
      <c r="G770" s="35">
        <f t="shared" si="11"/>
        <v>9.7981270368783022</v>
      </c>
      <c r="H770" s="2" t="s">
        <v>7</v>
      </c>
      <c r="I770" s="3">
        <v>60</v>
      </c>
      <c r="J770" s="6" t="s">
        <v>8</v>
      </c>
      <c r="K770" s="6" t="s">
        <v>9</v>
      </c>
      <c r="L770" s="6" t="s">
        <v>13</v>
      </c>
      <c r="M770" s="31">
        <v>40</v>
      </c>
      <c r="N770" s="6" t="s">
        <v>8</v>
      </c>
      <c r="S770" s="11" t="s">
        <v>42</v>
      </c>
      <c r="V770" s="11" t="s">
        <v>42</v>
      </c>
      <c r="AC770" s="11" t="s">
        <v>42</v>
      </c>
      <c r="AH770" s="11" t="s">
        <v>42</v>
      </c>
      <c r="BE770" s="3" t="s">
        <v>31</v>
      </c>
    </row>
    <row r="771" spans="2:57" ht="25" customHeight="1" x14ac:dyDescent="0.2">
      <c r="B771" s="1">
        <v>767</v>
      </c>
      <c r="C771" s="32">
        <v>44143</v>
      </c>
      <c r="D771" s="1">
        <v>431</v>
      </c>
      <c r="E771" s="4">
        <v>10000</v>
      </c>
      <c r="F771" s="4">
        <v>12500</v>
      </c>
      <c r="G771" s="35">
        <f t="shared" si="11"/>
        <v>9.2103403719761836</v>
      </c>
      <c r="H771" s="2" t="s">
        <v>7</v>
      </c>
      <c r="I771" s="3">
        <v>70</v>
      </c>
      <c r="J771" s="6" t="s">
        <v>8</v>
      </c>
      <c r="K771" s="6" t="s">
        <v>9</v>
      </c>
      <c r="L771" s="6" t="s">
        <v>13</v>
      </c>
      <c r="M771" s="31">
        <v>38</v>
      </c>
      <c r="N771" s="6" t="s">
        <v>8</v>
      </c>
      <c r="S771" s="11" t="s">
        <v>42</v>
      </c>
      <c r="V771" s="11" t="s">
        <v>42</v>
      </c>
      <c r="AC771" s="11" t="s">
        <v>42</v>
      </c>
      <c r="AH771" s="11" t="s">
        <v>42</v>
      </c>
      <c r="BE771" s="3" t="s">
        <v>31</v>
      </c>
    </row>
    <row r="772" spans="2:57" ht="25" customHeight="1" x14ac:dyDescent="0.2">
      <c r="B772" s="1">
        <v>768</v>
      </c>
      <c r="C772" s="32">
        <v>44143</v>
      </c>
      <c r="D772" s="1">
        <v>432</v>
      </c>
      <c r="E772" s="4">
        <v>16000</v>
      </c>
      <c r="F772" s="4">
        <v>20000</v>
      </c>
      <c r="G772" s="35">
        <f t="shared" si="11"/>
        <v>9.6803440012219184</v>
      </c>
      <c r="H772" s="2" t="s">
        <v>7</v>
      </c>
      <c r="I772" s="3">
        <v>70</v>
      </c>
      <c r="J772" s="6" t="s">
        <v>8</v>
      </c>
      <c r="K772" s="6" t="s">
        <v>9</v>
      </c>
      <c r="L772" s="6" t="s">
        <v>13</v>
      </c>
      <c r="M772" s="31">
        <v>38</v>
      </c>
      <c r="N772" s="6" t="s">
        <v>8</v>
      </c>
      <c r="S772" s="11" t="s">
        <v>42</v>
      </c>
      <c r="V772" s="11" t="s">
        <v>42</v>
      </c>
      <c r="AC772" s="11" t="s">
        <v>42</v>
      </c>
      <c r="BE772" s="3" t="s">
        <v>32</v>
      </c>
    </row>
    <row r="773" spans="2:57" ht="25" customHeight="1" x14ac:dyDescent="0.2">
      <c r="B773" s="1">
        <v>769</v>
      </c>
      <c r="C773" s="32">
        <v>44143</v>
      </c>
      <c r="D773" s="1">
        <v>433</v>
      </c>
      <c r="E773" s="4">
        <v>8000</v>
      </c>
      <c r="F773" s="4">
        <v>10000</v>
      </c>
      <c r="G773" s="35">
        <f t="shared" ref="G773:G836" si="12">LN(E773)</f>
        <v>8.987196820661973</v>
      </c>
      <c r="H773" s="2" t="s">
        <v>7</v>
      </c>
      <c r="I773" s="3">
        <v>60</v>
      </c>
      <c r="J773" s="6" t="s">
        <v>8</v>
      </c>
      <c r="K773" s="6" t="s">
        <v>9</v>
      </c>
      <c r="L773" s="6" t="s">
        <v>13</v>
      </c>
      <c r="M773" s="31">
        <v>36</v>
      </c>
      <c r="N773" s="6" t="s">
        <v>10</v>
      </c>
      <c r="P773" s="11" t="s">
        <v>42</v>
      </c>
      <c r="Q773" s="11"/>
      <c r="S773" s="11" t="s">
        <v>42</v>
      </c>
      <c r="BE773" s="3" t="s">
        <v>32</v>
      </c>
    </row>
    <row r="774" spans="2:57" ht="25" customHeight="1" x14ac:dyDescent="0.2">
      <c r="B774" s="1">
        <v>770</v>
      </c>
      <c r="C774" s="32">
        <v>44143</v>
      </c>
      <c r="D774" s="1">
        <v>441</v>
      </c>
      <c r="E774" s="4">
        <v>24000</v>
      </c>
      <c r="F774" s="4">
        <v>30000</v>
      </c>
      <c r="G774" s="35">
        <f t="shared" si="12"/>
        <v>10.085809109330082</v>
      </c>
      <c r="H774" s="2" t="s">
        <v>62</v>
      </c>
      <c r="I774" s="3">
        <v>60</v>
      </c>
      <c r="J774" s="6" t="s">
        <v>98</v>
      </c>
      <c r="K774" s="6" t="s">
        <v>55</v>
      </c>
      <c r="L774" s="6" t="s">
        <v>25</v>
      </c>
      <c r="M774" s="31">
        <v>23</v>
      </c>
      <c r="N774" s="6" t="s">
        <v>10</v>
      </c>
      <c r="P774" s="11" t="s">
        <v>42</v>
      </c>
      <c r="Q774" s="11"/>
      <c r="R774" s="11" t="s">
        <v>42</v>
      </c>
      <c r="S774" s="11" t="s">
        <v>42</v>
      </c>
      <c r="BE774" s="3" t="s">
        <v>32</v>
      </c>
    </row>
    <row r="775" spans="2:57" ht="25" customHeight="1" x14ac:dyDescent="0.2">
      <c r="B775" s="1">
        <v>771</v>
      </c>
      <c r="C775" s="32">
        <v>44143</v>
      </c>
      <c r="D775" s="1">
        <v>442</v>
      </c>
      <c r="E775" s="4">
        <v>2500</v>
      </c>
      <c r="F775" s="4">
        <v>3125</v>
      </c>
      <c r="G775" s="35">
        <f t="shared" si="12"/>
        <v>7.8240460108562919</v>
      </c>
      <c r="H775" s="2" t="s">
        <v>63</v>
      </c>
      <c r="I775" s="3">
        <v>70</v>
      </c>
      <c r="J775" s="6" t="s">
        <v>64</v>
      </c>
      <c r="K775" s="6" t="s">
        <v>125</v>
      </c>
      <c r="L775" s="6" t="s">
        <v>170</v>
      </c>
      <c r="M775" s="31">
        <v>25</v>
      </c>
      <c r="N775" s="6" t="s">
        <v>10</v>
      </c>
      <c r="P775" s="11" t="s">
        <v>42</v>
      </c>
      <c r="Q775" s="11"/>
      <c r="R775" s="11" t="s">
        <v>42</v>
      </c>
      <c r="BE775" s="3" t="s">
        <v>31</v>
      </c>
    </row>
    <row r="776" spans="2:57" ht="25" customHeight="1" x14ac:dyDescent="0.2">
      <c r="B776" s="1">
        <v>772</v>
      </c>
      <c r="C776" s="32">
        <v>44143</v>
      </c>
      <c r="D776" s="1">
        <v>446</v>
      </c>
      <c r="E776" s="4">
        <v>9000</v>
      </c>
      <c r="F776" s="4">
        <v>11250</v>
      </c>
      <c r="G776" s="35">
        <f t="shared" si="12"/>
        <v>9.1049798563183568</v>
      </c>
      <c r="H776" s="2" t="s">
        <v>57</v>
      </c>
      <c r="I776" s="3">
        <v>60</v>
      </c>
      <c r="J776" s="6" t="s">
        <v>65</v>
      </c>
      <c r="K776" s="6" t="s">
        <v>9</v>
      </c>
      <c r="L776" s="6" t="s">
        <v>24</v>
      </c>
      <c r="M776" s="31">
        <v>36</v>
      </c>
      <c r="N776" s="6" t="s">
        <v>10</v>
      </c>
      <c r="P776" s="11" t="s">
        <v>42</v>
      </c>
      <c r="Q776" s="11"/>
      <c r="S776" s="11" t="s">
        <v>42</v>
      </c>
      <c r="AU776" s="11" t="s">
        <v>42</v>
      </c>
      <c r="BE776" s="3" t="s">
        <v>32</v>
      </c>
    </row>
    <row r="777" spans="2:57" ht="25" customHeight="1" x14ac:dyDescent="0.2">
      <c r="B777" s="1">
        <v>773</v>
      </c>
      <c r="C777" s="32">
        <v>44143</v>
      </c>
      <c r="D777" s="1">
        <v>449</v>
      </c>
      <c r="E777" s="4">
        <v>4600</v>
      </c>
      <c r="F777" s="4">
        <v>5750</v>
      </c>
      <c r="G777" s="35">
        <f t="shared" si="12"/>
        <v>8.4338115824771869</v>
      </c>
      <c r="H777" s="2" t="s">
        <v>45</v>
      </c>
      <c r="I777" s="3">
        <v>60</v>
      </c>
      <c r="J777" s="6" t="s">
        <v>8</v>
      </c>
      <c r="K777" s="6" t="s">
        <v>9</v>
      </c>
      <c r="L777" s="6" t="s">
        <v>25</v>
      </c>
      <c r="M777" s="31">
        <v>37</v>
      </c>
      <c r="N777" s="6" t="s">
        <v>10</v>
      </c>
      <c r="R777" s="11" t="s">
        <v>42</v>
      </c>
      <c r="AD777" s="11" t="s">
        <v>42</v>
      </c>
      <c r="AE777" s="11"/>
      <c r="AI777" s="11" t="s">
        <v>42</v>
      </c>
      <c r="AT777" s="3" t="s">
        <v>464</v>
      </c>
      <c r="BE777" s="3" t="s">
        <v>31</v>
      </c>
    </row>
    <row r="778" spans="2:57" ht="25" customHeight="1" x14ac:dyDescent="0.2">
      <c r="B778" s="1">
        <v>774</v>
      </c>
      <c r="C778" s="32">
        <v>44143</v>
      </c>
      <c r="D778" s="1">
        <v>451</v>
      </c>
      <c r="E778" s="4">
        <v>5500</v>
      </c>
      <c r="F778" s="4">
        <v>6875</v>
      </c>
      <c r="G778" s="35">
        <f t="shared" si="12"/>
        <v>8.6125033712205621</v>
      </c>
      <c r="H778" s="2" t="s">
        <v>75</v>
      </c>
      <c r="I778" s="3">
        <v>60</v>
      </c>
      <c r="J778" s="6" t="s">
        <v>389</v>
      </c>
      <c r="K778" s="6" t="s">
        <v>9</v>
      </c>
      <c r="L778" s="6" t="s">
        <v>25</v>
      </c>
      <c r="M778" s="31">
        <v>37</v>
      </c>
      <c r="N778" s="6" t="s">
        <v>10</v>
      </c>
      <c r="P778" s="11" t="s">
        <v>42</v>
      </c>
      <c r="Q778" s="11"/>
      <c r="R778" s="11" t="s">
        <v>42</v>
      </c>
      <c r="AX778" s="11" t="s">
        <v>62</v>
      </c>
      <c r="AZ778" s="11"/>
      <c r="BE778" s="3" t="s">
        <v>31</v>
      </c>
    </row>
    <row r="779" spans="2:57" ht="25" customHeight="1" x14ac:dyDescent="0.2">
      <c r="B779" s="1">
        <v>775</v>
      </c>
      <c r="C779" s="32">
        <v>44143</v>
      </c>
      <c r="D779" s="1">
        <v>453</v>
      </c>
      <c r="E779" s="4">
        <v>22000</v>
      </c>
      <c r="F779" s="4">
        <v>27500</v>
      </c>
      <c r="G779" s="35">
        <f t="shared" si="12"/>
        <v>9.9987977323404529</v>
      </c>
      <c r="H779" s="2" t="s">
        <v>70</v>
      </c>
      <c r="I779" s="3">
        <v>40</v>
      </c>
      <c r="J779" s="6" t="s">
        <v>98</v>
      </c>
      <c r="K779" s="6" t="s">
        <v>17</v>
      </c>
      <c r="L779" s="6" t="s">
        <v>25</v>
      </c>
      <c r="M779" s="31">
        <v>25</v>
      </c>
      <c r="N779" s="6" t="s">
        <v>10</v>
      </c>
      <c r="P779" s="11" t="s">
        <v>42</v>
      </c>
      <c r="Q779" s="11"/>
      <c r="R779" s="11" t="s">
        <v>42</v>
      </c>
      <c r="AU779" s="11" t="s">
        <v>42</v>
      </c>
      <c r="BE779" s="3" t="s">
        <v>32</v>
      </c>
    </row>
    <row r="780" spans="2:57" ht="25" customHeight="1" x14ac:dyDescent="0.2">
      <c r="B780" s="1">
        <v>776</v>
      </c>
      <c r="C780" s="32">
        <v>44143</v>
      </c>
      <c r="D780" s="1">
        <v>454</v>
      </c>
      <c r="E780" s="4">
        <v>3300</v>
      </c>
      <c r="F780" s="4">
        <v>4125</v>
      </c>
      <c r="G780" s="35">
        <f t="shared" si="12"/>
        <v>8.1016777474545716</v>
      </c>
      <c r="H780" s="2" t="s">
        <v>70</v>
      </c>
      <c r="I780" s="3">
        <v>50</v>
      </c>
      <c r="J780" s="6" t="s">
        <v>44</v>
      </c>
      <c r="K780" s="6" t="s">
        <v>9</v>
      </c>
      <c r="L780" s="6" t="s">
        <v>25</v>
      </c>
      <c r="M780" s="31">
        <v>31</v>
      </c>
      <c r="N780" s="6" t="s">
        <v>10</v>
      </c>
      <c r="P780" s="11" t="s">
        <v>42</v>
      </c>
      <c r="Q780" s="11"/>
      <c r="R780" s="11" t="s">
        <v>42</v>
      </c>
      <c r="BE780" s="3" t="s">
        <v>31</v>
      </c>
    </row>
    <row r="781" spans="2:57" ht="25" customHeight="1" x14ac:dyDescent="0.2">
      <c r="B781" s="1">
        <v>777</v>
      </c>
      <c r="C781" s="32">
        <v>44143</v>
      </c>
      <c r="D781" s="1">
        <v>455</v>
      </c>
      <c r="E781" s="4">
        <v>5100</v>
      </c>
      <c r="F781" s="4">
        <v>6375</v>
      </c>
      <c r="G781" s="35">
        <f t="shared" si="12"/>
        <v>8.536995818712418</v>
      </c>
      <c r="H781" s="2" t="s">
        <v>70</v>
      </c>
      <c r="I781" s="3">
        <v>60</v>
      </c>
      <c r="J781" s="6" t="s">
        <v>44</v>
      </c>
      <c r="K781" s="6" t="s">
        <v>9</v>
      </c>
      <c r="L781" s="6" t="s">
        <v>24</v>
      </c>
      <c r="M781" s="31">
        <v>33</v>
      </c>
      <c r="N781" s="6" t="s">
        <v>10</v>
      </c>
      <c r="P781" s="11" t="s">
        <v>42</v>
      </c>
      <c r="Q781" s="11"/>
      <c r="R781" s="11" t="s">
        <v>42</v>
      </c>
      <c r="AX781" s="3" t="s">
        <v>145</v>
      </c>
      <c r="BE781" s="3" t="s">
        <v>31</v>
      </c>
    </row>
    <row r="782" spans="2:57" ht="25" customHeight="1" x14ac:dyDescent="0.2">
      <c r="B782" s="1">
        <v>778</v>
      </c>
      <c r="C782" s="32">
        <v>44143</v>
      </c>
      <c r="D782" s="1">
        <v>457</v>
      </c>
      <c r="E782" s="4">
        <v>3700</v>
      </c>
      <c r="F782" s="4">
        <v>4625</v>
      </c>
      <c r="G782" s="35">
        <f t="shared" si="12"/>
        <v>8.2160880986323157</v>
      </c>
      <c r="H782" s="2" t="s">
        <v>45</v>
      </c>
      <c r="I782" s="3">
        <v>60</v>
      </c>
      <c r="J782" s="6" t="s">
        <v>65</v>
      </c>
      <c r="K782" s="6" t="s">
        <v>9</v>
      </c>
      <c r="L782" s="6" t="s">
        <v>13</v>
      </c>
      <c r="M782" s="31">
        <v>35</v>
      </c>
      <c r="N782" s="6" t="s">
        <v>10</v>
      </c>
      <c r="R782" s="11" t="s">
        <v>42</v>
      </c>
      <c r="AI782" s="11" t="s">
        <v>42</v>
      </c>
      <c r="BE782" s="3" t="s">
        <v>31</v>
      </c>
    </row>
    <row r="783" spans="2:57" ht="25" customHeight="1" x14ac:dyDescent="0.2">
      <c r="B783" s="1">
        <v>779</v>
      </c>
      <c r="C783" s="32">
        <v>44143</v>
      </c>
      <c r="D783" s="1">
        <v>458</v>
      </c>
      <c r="E783" s="4">
        <v>1800</v>
      </c>
      <c r="F783" s="4">
        <v>2250</v>
      </c>
      <c r="G783" s="35">
        <f t="shared" si="12"/>
        <v>7.4955419438842563</v>
      </c>
      <c r="H783" s="2" t="s">
        <v>16</v>
      </c>
      <c r="I783" s="3">
        <v>60</v>
      </c>
      <c r="J783" s="6" t="s">
        <v>44</v>
      </c>
      <c r="K783" s="6" t="s">
        <v>9</v>
      </c>
      <c r="L783" s="6" t="s">
        <v>25</v>
      </c>
      <c r="M783" s="31">
        <v>34</v>
      </c>
      <c r="N783" s="6" t="s">
        <v>10</v>
      </c>
      <c r="P783" s="11" t="s">
        <v>42</v>
      </c>
      <c r="Q783" s="11"/>
      <c r="R783" s="11" t="s">
        <v>42</v>
      </c>
      <c r="BC783" s="11" t="s">
        <v>42</v>
      </c>
      <c r="BD783" s="11"/>
      <c r="BE783" s="3" t="s">
        <v>31</v>
      </c>
    </row>
    <row r="784" spans="2:57" ht="25" customHeight="1" x14ac:dyDescent="0.2">
      <c r="B784" s="1">
        <v>780</v>
      </c>
      <c r="C784" s="32">
        <v>44143</v>
      </c>
      <c r="D784" s="1">
        <v>459</v>
      </c>
      <c r="E784" s="4">
        <v>1900</v>
      </c>
      <c r="F784" s="4">
        <v>2375</v>
      </c>
      <c r="G784" s="35">
        <f t="shared" si="12"/>
        <v>7.5496091651545321</v>
      </c>
      <c r="H784" s="2" t="s">
        <v>16</v>
      </c>
      <c r="I784" s="3">
        <v>70</v>
      </c>
      <c r="J784" s="6" t="s">
        <v>44</v>
      </c>
      <c r="K784" s="6" t="s">
        <v>9</v>
      </c>
      <c r="L784" s="6" t="s">
        <v>25</v>
      </c>
      <c r="M784" s="31">
        <v>34</v>
      </c>
      <c r="N784" s="6" t="s">
        <v>10</v>
      </c>
      <c r="S784" s="11" t="s">
        <v>42</v>
      </c>
      <c r="V784" s="11"/>
      <c r="W784" s="11" t="s">
        <v>42</v>
      </c>
      <c r="BC784" s="11" t="s">
        <v>42</v>
      </c>
      <c r="BD784" s="11"/>
      <c r="BE784" s="3" t="s">
        <v>31</v>
      </c>
    </row>
    <row r="785" spans="2:58" ht="25" customHeight="1" x14ac:dyDescent="0.2">
      <c r="B785" s="1">
        <v>781</v>
      </c>
      <c r="C785" s="32">
        <v>44143</v>
      </c>
      <c r="D785" s="1">
        <v>461</v>
      </c>
      <c r="E785" s="4">
        <v>6000</v>
      </c>
      <c r="F785" s="4">
        <v>7500</v>
      </c>
      <c r="G785" s="35">
        <f t="shared" si="12"/>
        <v>8.6995147482101913</v>
      </c>
      <c r="H785" s="2" t="s">
        <v>70</v>
      </c>
      <c r="I785" s="3">
        <v>70</v>
      </c>
      <c r="J785" s="6" t="s">
        <v>44</v>
      </c>
      <c r="K785" s="6" t="s">
        <v>28</v>
      </c>
      <c r="L785" s="6" t="s">
        <v>18</v>
      </c>
      <c r="M785" s="31">
        <v>33</v>
      </c>
      <c r="N785" s="6" t="s">
        <v>44</v>
      </c>
      <c r="O785" s="11" t="s">
        <v>42</v>
      </c>
      <c r="P785" s="11" t="s">
        <v>42</v>
      </c>
      <c r="Q785" s="11"/>
      <c r="S785" s="11" t="s">
        <v>42</v>
      </c>
      <c r="BE785" s="3" t="s">
        <v>31</v>
      </c>
    </row>
    <row r="786" spans="2:58" ht="25" customHeight="1" x14ac:dyDescent="0.2">
      <c r="B786" s="1">
        <v>782</v>
      </c>
      <c r="C786" s="32">
        <v>44143</v>
      </c>
      <c r="D786" s="1">
        <v>462</v>
      </c>
      <c r="E786" s="4">
        <v>13000</v>
      </c>
      <c r="F786" s="4">
        <v>16250</v>
      </c>
      <c r="G786" s="35">
        <f t="shared" si="12"/>
        <v>9.4727046364436731</v>
      </c>
      <c r="H786" s="2" t="s">
        <v>57</v>
      </c>
      <c r="I786" s="3">
        <v>80</v>
      </c>
      <c r="J786" s="6" t="s">
        <v>108</v>
      </c>
      <c r="K786" s="6" t="s">
        <v>9</v>
      </c>
      <c r="L786" s="6" t="s">
        <v>24</v>
      </c>
      <c r="M786" s="31">
        <v>37</v>
      </c>
      <c r="N786" s="6" t="s">
        <v>108</v>
      </c>
      <c r="O786" s="11" t="s">
        <v>42</v>
      </c>
      <c r="S786" s="11" t="s">
        <v>42</v>
      </c>
      <c r="V786" s="11" t="s">
        <v>42</v>
      </c>
      <c r="BE786" s="3" t="s">
        <v>36</v>
      </c>
    </row>
    <row r="787" spans="2:58" ht="25" customHeight="1" x14ac:dyDescent="0.2">
      <c r="B787" s="1">
        <v>783</v>
      </c>
      <c r="C787" s="32">
        <v>44143</v>
      </c>
      <c r="D787" s="1">
        <v>463</v>
      </c>
      <c r="E787" s="4">
        <v>2400</v>
      </c>
      <c r="F787" s="4">
        <v>3000</v>
      </c>
      <c r="G787" s="35">
        <f t="shared" si="12"/>
        <v>7.7832240163360371</v>
      </c>
      <c r="H787" s="2" t="s">
        <v>16</v>
      </c>
      <c r="I787" s="3">
        <v>60</v>
      </c>
      <c r="J787" s="6" t="s">
        <v>44</v>
      </c>
      <c r="K787" s="6" t="s">
        <v>9</v>
      </c>
      <c r="L787" s="6" t="s">
        <v>24</v>
      </c>
      <c r="M787" s="31">
        <v>35</v>
      </c>
      <c r="N787" s="6" t="s">
        <v>10</v>
      </c>
      <c r="P787" s="11" t="s">
        <v>42</v>
      </c>
      <c r="Q787" s="11"/>
      <c r="S787" s="11" t="s">
        <v>42</v>
      </c>
      <c r="AV787" s="11" t="s">
        <v>42</v>
      </c>
      <c r="AW787" s="11"/>
      <c r="BE787" s="3" t="s">
        <v>31</v>
      </c>
    </row>
    <row r="788" spans="2:58" ht="25" customHeight="1" x14ac:dyDescent="0.2">
      <c r="B788" s="1">
        <v>784</v>
      </c>
      <c r="C788" s="32">
        <v>44143</v>
      </c>
      <c r="D788" s="1">
        <v>464</v>
      </c>
      <c r="E788" s="4">
        <v>1600</v>
      </c>
      <c r="F788" s="4">
        <v>2000</v>
      </c>
      <c r="G788" s="35">
        <f t="shared" si="12"/>
        <v>7.3777589082278725</v>
      </c>
      <c r="H788" s="2" t="s">
        <v>16</v>
      </c>
      <c r="I788" s="3">
        <v>50</v>
      </c>
      <c r="J788" s="6" t="s">
        <v>65</v>
      </c>
      <c r="K788" s="6" t="s">
        <v>9</v>
      </c>
      <c r="L788" s="6" t="s">
        <v>25</v>
      </c>
      <c r="M788" s="31">
        <v>35</v>
      </c>
      <c r="N788" s="6" t="s">
        <v>10</v>
      </c>
      <c r="P788" s="11" t="s">
        <v>42</v>
      </c>
      <c r="Q788" s="11"/>
      <c r="S788" s="11" t="s">
        <v>42</v>
      </c>
      <c r="BE788" s="3" t="s">
        <v>31</v>
      </c>
      <c r="BF788" s="1" t="s">
        <v>223</v>
      </c>
    </row>
    <row r="789" spans="2:58" ht="25" customHeight="1" x14ac:dyDescent="0.2">
      <c r="B789" s="1">
        <v>785</v>
      </c>
      <c r="C789" s="32">
        <v>44143</v>
      </c>
      <c r="D789" s="1">
        <v>465</v>
      </c>
      <c r="E789" s="4">
        <v>2200</v>
      </c>
      <c r="F789" s="4">
        <v>2750</v>
      </c>
      <c r="G789" s="35">
        <f t="shared" si="12"/>
        <v>7.696212639346407</v>
      </c>
      <c r="H789" s="2" t="s">
        <v>16</v>
      </c>
      <c r="I789" s="3">
        <v>60</v>
      </c>
      <c r="J789" s="6" t="s">
        <v>44</v>
      </c>
      <c r="K789" s="6" t="s">
        <v>9</v>
      </c>
      <c r="L789" s="6" t="s">
        <v>25</v>
      </c>
      <c r="M789" s="31">
        <v>34</v>
      </c>
      <c r="N789" s="6" t="s">
        <v>10</v>
      </c>
      <c r="S789" s="11" t="s">
        <v>42</v>
      </c>
      <c r="V789" s="11" t="s">
        <v>42</v>
      </c>
      <c r="BE789" s="3" t="s">
        <v>31</v>
      </c>
    </row>
    <row r="790" spans="2:58" ht="25" customHeight="1" x14ac:dyDescent="0.2">
      <c r="B790" s="1">
        <v>786</v>
      </c>
      <c r="C790" s="32">
        <v>44143</v>
      </c>
      <c r="D790" s="1">
        <v>466</v>
      </c>
      <c r="E790" s="4">
        <v>20000</v>
      </c>
      <c r="F790" s="4">
        <v>25000</v>
      </c>
      <c r="G790" s="35">
        <f t="shared" si="12"/>
        <v>9.9034875525361272</v>
      </c>
      <c r="H790" s="2" t="s">
        <v>16</v>
      </c>
      <c r="I790" s="3">
        <v>80</v>
      </c>
      <c r="J790" s="6" t="s">
        <v>44</v>
      </c>
      <c r="K790" s="6" t="s">
        <v>9</v>
      </c>
      <c r="L790" s="6" t="s">
        <v>24</v>
      </c>
      <c r="M790" s="31">
        <v>42</v>
      </c>
      <c r="N790" s="6" t="s">
        <v>44</v>
      </c>
      <c r="R790" s="11" t="s">
        <v>42</v>
      </c>
      <c r="AI790" s="11" t="s">
        <v>42</v>
      </c>
      <c r="BE790" s="3" t="s">
        <v>32</v>
      </c>
    </row>
    <row r="791" spans="2:58" ht="25" customHeight="1" x14ac:dyDescent="0.2">
      <c r="B791" s="1">
        <v>787</v>
      </c>
      <c r="C791" s="32">
        <v>44143</v>
      </c>
      <c r="D791" s="1">
        <v>470</v>
      </c>
      <c r="E791" s="4">
        <v>4000</v>
      </c>
      <c r="F791" s="4">
        <v>5000</v>
      </c>
      <c r="G791" s="35">
        <f t="shared" si="12"/>
        <v>8.2940496401020276</v>
      </c>
      <c r="H791" s="2" t="s">
        <v>54</v>
      </c>
      <c r="I791" s="3">
        <v>70</v>
      </c>
      <c r="J791" s="6" t="s">
        <v>8</v>
      </c>
      <c r="K791" s="6" t="s">
        <v>9</v>
      </c>
      <c r="L791" s="6" t="s">
        <v>13</v>
      </c>
      <c r="M791" s="31">
        <v>42</v>
      </c>
      <c r="N791" s="6" t="s">
        <v>10</v>
      </c>
      <c r="S791" s="11" t="s">
        <v>42</v>
      </c>
      <c r="V791" s="11" t="s">
        <v>42</v>
      </c>
      <c r="AH791" s="11" t="s">
        <v>42</v>
      </c>
      <c r="AI791" s="11" t="s">
        <v>42</v>
      </c>
      <c r="BE791" s="3" t="s">
        <v>31</v>
      </c>
    </row>
    <row r="792" spans="2:58" ht="25" customHeight="1" x14ac:dyDescent="0.2">
      <c r="B792" s="1">
        <v>788</v>
      </c>
      <c r="C792" s="32">
        <v>44143</v>
      </c>
      <c r="D792" s="1">
        <v>471</v>
      </c>
      <c r="E792" s="4">
        <v>4700</v>
      </c>
      <c r="F792" s="4">
        <v>5875</v>
      </c>
      <c r="G792" s="35">
        <f t="shared" si="12"/>
        <v>8.4553177876981493</v>
      </c>
      <c r="H792" s="2" t="s">
        <v>54</v>
      </c>
      <c r="I792" s="3">
        <v>70</v>
      </c>
      <c r="J792" s="6" t="s">
        <v>8</v>
      </c>
      <c r="K792" s="6" t="s">
        <v>9</v>
      </c>
      <c r="L792" s="6" t="s">
        <v>25</v>
      </c>
      <c r="M792" s="31">
        <v>43</v>
      </c>
      <c r="N792" s="6" t="s">
        <v>10</v>
      </c>
      <c r="R792" s="11" t="s">
        <v>42</v>
      </c>
      <c r="AH792" s="11" t="s">
        <v>42</v>
      </c>
      <c r="AI792" s="11" t="s">
        <v>42</v>
      </c>
      <c r="BE792" s="3" t="s">
        <v>31</v>
      </c>
    </row>
    <row r="793" spans="2:58" ht="25" customHeight="1" x14ac:dyDescent="0.2">
      <c r="B793" s="1">
        <v>789</v>
      </c>
      <c r="C793" s="32">
        <v>44143</v>
      </c>
      <c r="D793" s="1">
        <v>472</v>
      </c>
      <c r="E793" s="4">
        <v>2000</v>
      </c>
      <c r="F793" s="4">
        <v>2500</v>
      </c>
      <c r="G793" s="35">
        <f t="shared" si="12"/>
        <v>7.6009024595420822</v>
      </c>
      <c r="H793" s="2" t="s">
        <v>16</v>
      </c>
      <c r="I793" s="3">
        <v>70</v>
      </c>
      <c r="J793" s="6" t="s">
        <v>8</v>
      </c>
      <c r="K793" s="6" t="s">
        <v>9</v>
      </c>
      <c r="L793" s="6" t="s">
        <v>18</v>
      </c>
      <c r="M793" s="31">
        <v>43</v>
      </c>
      <c r="N793" s="6" t="s">
        <v>8</v>
      </c>
      <c r="S793" s="11" t="s">
        <v>42</v>
      </c>
      <c r="U793" s="11" t="s">
        <v>42</v>
      </c>
      <c r="V793" s="11" t="s">
        <v>42</v>
      </c>
      <c r="AI793" s="11" t="s">
        <v>42</v>
      </c>
      <c r="BE793" s="3" t="s">
        <v>31</v>
      </c>
    </row>
    <row r="794" spans="2:58" ht="25" customHeight="1" x14ac:dyDescent="0.2">
      <c r="B794" s="1">
        <v>790</v>
      </c>
      <c r="C794" s="32">
        <v>44143</v>
      </c>
      <c r="D794" s="1">
        <v>473</v>
      </c>
      <c r="E794" s="4">
        <v>12000</v>
      </c>
      <c r="F794" s="4">
        <v>15000</v>
      </c>
      <c r="G794" s="35">
        <f t="shared" si="12"/>
        <v>9.3926619287701367</v>
      </c>
      <c r="H794" s="2" t="s">
        <v>16</v>
      </c>
      <c r="I794" s="3">
        <v>60</v>
      </c>
      <c r="J794" s="6" t="s">
        <v>8</v>
      </c>
      <c r="K794" s="6" t="s">
        <v>9</v>
      </c>
      <c r="L794" s="6" t="s">
        <v>13</v>
      </c>
      <c r="M794" s="31">
        <v>38</v>
      </c>
      <c r="N794" s="6" t="s">
        <v>10</v>
      </c>
      <c r="R794" s="11" t="s">
        <v>42</v>
      </c>
      <c r="AI794" s="11" t="s">
        <v>42</v>
      </c>
      <c r="BE794" s="3" t="s">
        <v>31</v>
      </c>
    </row>
    <row r="795" spans="2:58" ht="25" customHeight="1" x14ac:dyDescent="0.2">
      <c r="B795" s="1">
        <v>791</v>
      </c>
      <c r="C795" s="32">
        <v>44143</v>
      </c>
      <c r="D795" s="1">
        <v>474</v>
      </c>
      <c r="E795" s="4">
        <v>4000</v>
      </c>
      <c r="F795" s="4">
        <v>5000</v>
      </c>
      <c r="G795" s="35">
        <f t="shared" si="12"/>
        <v>8.2940496401020276</v>
      </c>
      <c r="H795" s="2" t="s">
        <v>16</v>
      </c>
      <c r="I795" s="3">
        <v>70</v>
      </c>
      <c r="J795" s="6" t="s">
        <v>8</v>
      </c>
      <c r="K795" s="6" t="s">
        <v>9</v>
      </c>
      <c r="L795" s="6" t="s">
        <v>18</v>
      </c>
      <c r="M795" s="31">
        <v>55</v>
      </c>
      <c r="N795" s="6" t="s">
        <v>10</v>
      </c>
      <c r="S795" s="11" t="s">
        <v>42</v>
      </c>
      <c r="V795" s="11" t="s">
        <v>42</v>
      </c>
      <c r="AA795" s="11" t="s">
        <v>42</v>
      </c>
      <c r="AH795" s="11" t="s">
        <v>42</v>
      </c>
      <c r="BE795" s="3" t="s">
        <v>39</v>
      </c>
    </row>
    <row r="796" spans="2:58" ht="25" customHeight="1" x14ac:dyDescent="0.2">
      <c r="B796" s="1">
        <v>792</v>
      </c>
      <c r="C796" s="32">
        <v>44143</v>
      </c>
      <c r="D796" s="1">
        <v>475</v>
      </c>
      <c r="E796" s="4">
        <v>1900</v>
      </c>
      <c r="F796" s="4">
        <v>2375</v>
      </c>
      <c r="G796" s="35">
        <f t="shared" si="12"/>
        <v>7.5496091651545321</v>
      </c>
      <c r="H796" s="2" t="s">
        <v>16</v>
      </c>
      <c r="I796" s="3">
        <v>70</v>
      </c>
      <c r="J796" s="6" t="s">
        <v>8</v>
      </c>
      <c r="K796" s="6" t="s">
        <v>9</v>
      </c>
      <c r="L796" s="6" t="s">
        <v>13</v>
      </c>
      <c r="M796" s="31">
        <v>41</v>
      </c>
      <c r="N796" s="6" t="s">
        <v>8</v>
      </c>
      <c r="O796" s="11" t="s">
        <v>42</v>
      </c>
      <c r="S796" s="11" t="s">
        <v>42</v>
      </c>
      <c r="U796" s="11" t="s">
        <v>42</v>
      </c>
      <c r="V796" s="11" t="s">
        <v>42</v>
      </c>
      <c r="AI796" s="11" t="s">
        <v>42</v>
      </c>
      <c r="BE796" s="3" t="s">
        <v>31</v>
      </c>
    </row>
    <row r="797" spans="2:58" ht="25" customHeight="1" x14ac:dyDescent="0.2">
      <c r="B797" s="1">
        <v>793</v>
      </c>
      <c r="C797" s="32">
        <v>44143</v>
      </c>
      <c r="D797" s="1">
        <v>477</v>
      </c>
      <c r="E797" s="4">
        <v>3500</v>
      </c>
      <c r="F797" s="4">
        <v>4375</v>
      </c>
      <c r="G797" s="35">
        <f t="shared" si="12"/>
        <v>8.1605182474775049</v>
      </c>
      <c r="H797" s="2" t="s">
        <v>7</v>
      </c>
      <c r="I797" s="3">
        <v>80</v>
      </c>
      <c r="J797" s="6" t="s">
        <v>44</v>
      </c>
      <c r="K797" s="6" t="s">
        <v>9</v>
      </c>
      <c r="L797" s="6" t="s">
        <v>24</v>
      </c>
      <c r="M797" s="31">
        <v>34</v>
      </c>
      <c r="N797" s="6" t="s">
        <v>10</v>
      </c>
      <c r="S797" s="11" t="s">
        <v>42</v>
      </c>
      <c r="V797" s="11" t="s">
        <v>42</v>
      </c>
      <c r="BE797" s="3" t="s">
        <v>31</v>
      </c>
    </row>
    <row r="798" spans="2:58" ht="25" customHeight="1" x14ac:dyDescent="0.2">
      <c r="B798" s="1">
        <v>794</v>
      </c>
      <c r="C798" s="32">
        <v>44143</v>
      </c>
      <c r="D798" s="1">
        <v>478</v>
      </c>
      <c r="E798" s="4">
        <v>2000</v>
      </c>
      <c r="F798" s="4">
        <v>2500</v>
      </c>
      <c r="G798" s="35">
        <f t="shared" si="12"/>
        <v>7.6009024595420822</v>
      </c>
      <c r="H798" s="2" t="s">
        <v>7</v>
      </c>
      <c r="I798" s="3">
        <v>40</v>
      </c>
      <c r="J798" s="6" t="s">
        <v>8</v>
      </c>
      <c r="K798" s="6" t="s">
        <v>9</v>
      </c>
      <c r="L798" s="6" t="s">
        <v>224</v>
      </c>
      <c r="M798" s="31">
        <v>32</v>
      </c>
      <c r="N798" s="6" t="s">
        <v>10</v>
      </c>
      <c r="P798" s="11" t="s">
        <v>42</v>
      </c>
      <c r="Q798" s="11"/>
      <c r="S798" s="11" t="s">
        <v>42</v>
      </c>
      <c r="BE798" s="3" t="s">
        <v>39</v>
      </c>
    </row>
    <row r="799" spans="2:58" ht="25" customHeight="1" x14ac:dyDescent="0.2">
      <c r="B799" s="1">
        <v>795</v>
      </c>
      <c r="C799" s="32">
        <v>44143</v>
      </c>
      <c r="D799" s="1">
        <v>483</v>
      </c>
      <c r="E799" s="4">
        <v>2800</v>
      </c>
      <c r="F799" s="4">
        <v>3500</v>
      </c>
      <c r="G799" s="35">
        <f t="shared" si="12"/>
        <v>7.9373746961632952</v>
      </c>
      <c r="H799" s="2" t="s">
        <v>7</v>
      </c>
      <c r="I799" s="3">
        <v>80</v>
      </c>
      <c r="J799" s="6" t="s">
        <v>44</v>
      </c>
      <c r="K799" s="6" t="s">
        <v>9</v>
      </c>
      <c r="L799" s="6" t="s">
        <v>25</v>
      </c>
      <c r="M799" s="31">
        <v>32</v>
      </c>
      <c r="N799" s="6" t="s">
        <v>44</v>
      </c>
      <c r="O799" s="11" t="s">
        <v>42</v>
      </c>
      <c r="P799" s="11" t="s">
        <v>42</v>
      </c>
      <c r="Q799" s="11"/>
      <c r="R799" s="11" t="s">
        <v>42</v>
      </c>
      <c r="BE799" s="3" t="s">
        <v>32</v>
      </c>
    </row>
    <row r="800" spans="2:58" ht="25" customHeight="1" x14ac:dyDescent="0.2">
      <c r="B800" s="1">
        <v>796</v>
      </c>
      <c r="C800" s="32">
        <v>44143</v>
      </c>
      <c r="D800" s="1">
        <v>488</v>
      </c>
      <c r="E800" s="4">
        <v>8800</v>
      </c>
      <c r="F800" s="4">
        <v>11000</v>
      </c>
      <c r="G800" s="35">
        <f t="shared" si="12"/>
        <v>9.0825070004662987</v>
      </c>
      <c r="H800" s="2" t="s">
        <v>7</v>
      </c>
      <c r="I800" s="3">
        <v>70</v>
      </c>
      <c r="J800" s="6" t="s">
        <v>8</v>
      </c>
      <c r="K800" s="6" t="s">
        <v>9</v>
      </c>
      <c r="L800" s="6" t="s">
        <v>18</v>
      </c>
      <c r="M800" s="31">
        <v>36</v>
      </c>
      <c r="N800" s="6" t="s">
        <v>10</v>
      </c>
      <c r="R800" s="11"/>
      <c r="S800" s="11" t="s">
        <v>42</v>
      </c>
      <c r="V800" s="11" t="s">
        <v>42</v>
      </c>
      <c r="AX800" s="3" t="s">
        <v>145</v>
      </c>
      <c r="BE800" s="3" t="s">
        <v>31</v>
      </c>
    </row>
    <row r="801" spans="1:58" ht="25" customHeight="1" x14ac:dyDescent="0.2">
      <c r="B801" s="1">
        <v>797</v>
      </c>
      <c r="C801" s="32">
        <v>44143</v>
      </c>
      <c r="D801" s="1">
        <v>489</v>
      </c>
      <c r="E801" s="4">
        <v>9500</v>
      </c>
      <c r="F801" s="4">
        <v>11875</v>
      </c>
      <c r="G801" s="35">
        <f t="shared" si="12"/>
        <v>9.1590470775886317</v>
      </c>
      <c r="H801" s="2" t="s">
        <v>7</v>
      </c>
      <c r="I801" s="3">
        <v>70</v>
      </c>
      <c r="J801" s="6" t="s">
        <v>64</v>
      </c>
      <c r="K801" s="6" t="s">
        <v>9</v>
      </c>
      <c r="L801" s="6" t="s">
        <v>13</v>
      </c>
      <c r="M801" s="31">
        <v>36</v>
      </c>
      <c r="N801" s="6" t="s">
        <v>10</v>
      </c>
      <c r="S801" s="11" t="s">
        <v>42</v>
      </c>
      <c r="W801" s="11" t="s">
        <v>42</v>
      </c>
      <c r="BE801" s="3" t="s">
        <v>31</v>
      </c>
    </row>
    <row r="802" spans="1:58" ht="25" customHeight="1" x14ac:dyDescent="0.2">
      <c r="B802" s="1">
        <v>798</v>
      </c>
      <c r="C802" s="32">
        <v>44143</v>
      </c>
      <c r="D802" s="1">
        <v>490</v>
      </c>
      <c r="E802" s="4">
        <v>34000</v>
      </c>
      <c r="F802" s="4">
        <v>42500</v>
      </c>
      <c r="G802" s="35">
        <f t="shared" si="12"/>
        <v>10.434115803598299</v>
      </c>
      <c r="H802" s="2" t="s">
        <v>7</v>
      </c>
      <c r="I802" s="3">
        <v>70</v>
      </c>
      <c r="J802" s="6" t="s">
        <v>44</v>
      </c>
      <c r="K802" s="6" t="s">
        <v>9</v>
      </c>
      <c r="L802" s="6" t="s">
        <v>225</v>
      </c>
      <c r="M802" s="31">
        <v>36</v>
      </c>
      <c r="N802" s="6" t="s">
        <v>10</v>
      </c>
      <c r="S802" s="11" t="s">
        <v>42</v>
      </c>
      <c r="V802" s="11" t="s">
        <v>42</v>
      </c>
      <c r="BE802" s="3" t="s">
        <v>32</v>
      </c>
    </row>
    <row r="803" spans="1:58" ht="25" customHeight="1" x14ac:dyDescent="0.2">
      <c r="B803" s="1">
        <v>799</v>
      </c>
      <c r="C803" s="32">
        <v>44143</v>
      </c>
      <c r="D803" s="1">
        <v>492</v>
      </c>
      <c r="E803" s="4">
        <v>22000</v>
      </c>
      <c r="F803" s="4">
        <v>27500</v>
      </c>
      <c r="G803" s="35">
        <f t="shared" si="12"/>
        <v>9.9987977323404529</v>
      </c>
      <c r="H803" s="2" t="s">
        <v>84</v>
      </c>
      <c r="I803" s="3">
        <v>70</v>
      </c>
      <c r="J803" s="6" t="s">
        <v>8</v>
      </c>
      <c r="K803" s="6" t="s">
        <v>9</v>
      </c>
      <c r="L803" s="6" t="s">
        <v>18</v>
      </c>
      <c r="M803" s="31">
        <v>40</v>
      </c>
      <c r="N803" s="6" t="s">
        <v>8</v>
      </c>
      <c r="S803" s="11" t="s">
        <v>42</v>
      </c>
      <c r="V803" s="11" t="s">
        <v>42</v>
      </c>
      <c r="AA803" s="11" t="s">
        <v>42</v>
      </c>
      <c r="AH803" s="11" t="s">
        <v>42</v>
      </c>
      <c r="BC803" s="11" t="s">
        <v>42</v>
      </c>
      <c r="BD803" s="11"/>
      <c r="BE803" s="3" t="s">
        <v>36</v>
      </c>
    </row>
    <row r="804" spans="1:58" ht="25" customHeight="1" x14ac:dyDescent="0.2">
      <c r="B804" s="1">
        <v>800</v>
      </c>
      <c r="C804" s="32">
        <v>44143</v>
      </c>
      <c r="D804" s="1">
        <v>493</v>
      </c>
      <c r="E804" s="4">
        <v>26000</v>
      </c>
      <c r="F804" s="4">
        <v>32500</v>
      </c>
      <c r="G804" s="35">
        <f t="shared" si="12"/>
        <v>10.165851817003619</v>
      </c>
      <c r="H804" s="2" t="s">
        <v>84</v>
      </c>
      <c r="I804" s="3">
        <v>70</v>
      </c>
      <c r="J804" s="6" t="s">
        <v>8</v>
      </c>
      <c r="K804" s="6" t="s">
        <v>9</v>
      </c>
      <c r="L804" s="6" t="s">
        <v>18</v>
      </c>
      <c r="M804" s="31">
        <v>40</v>
      </c>
      <c r="N804" s="6" t="s">
        <v>8</v>
      </c>
      <c r="S804" s="11" t="s">
        <v>42</v>
      </c>
      <c r="V804" s="11" t="s">
        <v>42</v>
      </c>
      <c r="AA804" s="11" t="s">
        <v>42</v>
      </c>
      <c r="AH804" s="11" t="s">
        <v>42</v>
      </c>
      <c r="BC804" s="11" t="s">
        <v>42</v>
      </c>
      <c r="BD804" s="11"/>
      <c r="BE804" s="3" t="s">
        <v>36</v>
      </c>
    </row>
    <row r="805" spans="1:58" ht="25" customHeight="1" x14ac:dyDescent="0.2">
      <c r="B805" s="1">
        <v>801</v>
      </c>
      <c r="C805" s="32">
        <v>44143</v>
      </c>
      <c r="D805" s="1">
        <v>530</v>
      </c>
      <c r="E805" s="4">
        <v>9500</v>
      </c>
      <c r="F805" s="4">
        <v>11875</v>
      </c>
      <c r="G805" s="35">
        <f t="shared" si="12"/>
        <v>9.1590470775886317</v>
      </c>
      <c r="H805" s="2" t="s">
        <v>7</v>
      </c>
      <c r="I805" s="3">
        <v>50</v>
      </c>
      <c r="J805" s="6" t="s">
        <v>8</v>
      </c>
      <c r="K805" s="6" t="s">
        <v>9</v>
      </c>
      <c r="L805" s="6" t="s">
        <v>13</v>
      </c>
      <c r="M805" s="31">
        <v>38</v>
      </c>
      <c r="N805" s="6" t="s">
        <v>10</v>
      </c>
      <c r="P805" s="11" t="s">
        <v>42</v>
      </c>
      <c r="Q805" s="11"/>
      <c r="S805" s="11" t="s">
        <v>42</v>
      </c>
      <c r="AA805" s="11" t="s">
        <v>42</v>
      </c>
      <c r="AH805" s="11" t="s">
        <v>42</v>
      </c>
      <c r="BE805" s="3" t="s">
        <v>31</v>
      </c>
    </row>
    <row r="806" spans="1:58" ht="25" customHeight="1" x14ac:dyDescent="0.2">
      <c r="B806" s="1">
        <v>802</v>
      </c>
      <c r="C806" s="32">
        <v>44143</v>
      </c>
      <c r="D806" s="1">
        <v>531</v>
      </c>
      <c r="E806" s="4">
        <v>19000</v>
      </c>
      <c r="F806" s="4">
        <v>23750</v>
      </c>
      <c r="G806" s="35">
        <f t="shared" si="12"/>
        <v>9.8521942581485771</v>
      </c>
      <c r="H806" s="2" t="s">
        <v>7</v>
      </c>
      <c r="I806" s="3">
        <v>80</v>
      </c>
      <c r="J806" s="6" t="s">
        <v>44</v>
      </c>
      <c r="K806" s="6" t="s">
        <v>9</v>
      </c>
      <c r="L806" s="6" t="s">
        <v>18</v>
      </c>
      <c r="M806" s="31">
        <v>39</v>
      </c>
      <c r="N806" s="6" t="s">
        <v>44</v>
      </c>
      <c r="S806" s="11" t="s">
        <v>42</v>
      </c>
      <c r="V806" s="11" t="s">
        <v>42</v>
      </c>
      <c r="AA806" s="11" t="s">
        <v>42</v>
      </c>
      <c r="AH806" s="11" t="s">
        <v>42</v>
      </c>
      <c r="BE806" s="3" t="s">
        <v>32</v>
      </c>
    </row>
    <row r="807" spans="1:58" ht="25" customHeight="1" x14ac:dyDescent="0.2">
      <c r="B807" s="1">
        <v>803</v>
      </c>
      <c r="C807" s="32">
        <v>44143</v>
      </c>
      <c r="D807" s="1">
        <v>533</v>
      </c>
      <c r="E807" s="4">
        <v>24000</v>
      </c>
      <c r="F807" s="4">
        <v>30000</v>
      </c>
      <c r="G807" s="35">
        <f t="shared" si="12"/>
        <v>10.085809109330082</v>
      </c>
      <c r="H807" s="2" t="s">
        <v>7</v>
      </c>
      <c r="I807" s="3">
        <v>60</v>
      </c>
      <c r="J807" s="6" t="s">
        <v>8</v>
      </c>
      <c r="K807" s="6" t="s">
        <v>9</v>
      </c>
      <c r="L807" s="6" t="s">
        <v>25</v>
      </c>
      <c r="M807" s="31">
        <v>36</v>
      </c>
      <c r="N807" s="6" t="s">
        <v>8</v>
      </c>
      <c r="R807" s="11" t="s">
        <v>42</v>
      </c>
      <c r="AI807" s="11" t="s">
        <v>42</v>
      </c>
      <c r="BA807" s="11" t="s">
        <v>42</v>
      </c>
      <c r="BE807" s="3" t="s">
        <v>32</v>
      </c>
      <c r="BF807" s="1" t="s">
        <v>226</v>
      </c>
    </row>
    <row r="808" spans="1:58" ht="25" customHeight="1" x14ac:dyDescent="0.2">
      <c r="B808" s="1">
        <v>804</v>
      </c>
      <c r="C808" s="32">
        <v>44143</v>
      </c>
      <c r="D808" s="1">
        <v>534</v>
      </c>
      <c r="E808" s="4">
        <v>16000</v>
      </c>
      <c r="F808" s="4">
        <v>20000</v>
      </c>
      <c r="G808" s="35">
        <f t="shared" si="12"/>
        <v>9.6803440012219184</v>
      </c>
      <c r="H808" s="2" t="s">
        <v>7</v>
      </c>
      <c r="I808" s="3">
        <v>40</v>
      </c>
      <c r="J808" s="6" t="s">
        <v>8</v>
      </c>
      <c r="K808" s="6" t="s">
        <v>9</v>
      </c>
      <c r="L808" s="6" t="s">
        <v>25</v>
      </c>
      <c r="M808" s="31">
        <v>35</v>
      </c>
      <c r="N808" s="6" t="s">
        <v>10</v>
      </c>
      <c r="R808" s="11" t="s">
        <v>42</v>
      </c>
      <c r="AI808" s="11" t="s">
        <v>42</v>
      </c>
      <c r="BE808" s="3" t="s">
        <v>31</v>
      </c>
    </row>
    <row r="809" spans="1:58" ht="25" customHeight="1" x14ac:dyDescent="0.2">
      <c r="B809" s="1">
        <v>805</v>
      </c>
      <c r="C809" s="32">
        <v>44143</v>
      </c>
      <c r="D809" s="1">
        <v>537</v>
      </c>
      <c r="E809" s="4">
        <v>20000</v>
      </c>
      <c r="F809" s="4">
        <v>25000</v>
      </c>
      <c r="G809" s="35">
        <f t="shared" si="12"/>
        <v>9.9034875525361272</v>
      </c>
      <c r="H809" s="2" t="s">
        <v>7</v>
      </c>
      <c r="I809" s="3">
        <v>80</v>
      </c>
      <c r="J809" s="6" t="s">
        <v>8</v>
      </c>
      <c r="K809" s="6" t="s">
        <v>9</v>
      </c>
      <c r="L809" s="6" t="s">
        <v>13</v>
      </c>
      <c r="M809" s="31">
        <v>40</v>
      </c>
      <c r="N809" s="6" t="s">
        <v>8</v>
      </c>
      <c r="S809" s="11" t="s">
        <v>42</v>
      </c>
      <c r="V809" s="11" t="s">
        <v>42</v>
      </c>
      <c r="AC809" s="11" t="s">
        <v>42</v>
      </c>
      <c r="AH809" s="11" t="s">
        <v>42</v>
      </c>
      <c r="BE809" s="3" t="s">
        <v>32</v>
      </c>
    </row>
    <row r="810" spans="1:58" ht="25" customHeight="1" x14ac:dyDescent="0.2">
      <c r="B810" s="1">
        <v>806</v>
      </c>
      <c r="C810" s="32">
        <v>44143</v>
      </c>
      <c r="D810" s="1">
        <v>538</v>
      </c>
      <c r="E810" s="4">
        <v>11000</v>
      </c>
      <c r="F810" s="4">
        <v>13750</v>
      </c>
      <c r="G810" s="35">
        <f t="shared" si="12"/>
        <v>9.3056505517805075</v>
      </c>
      <c r="H810" s="2" t="s">
        <v>7</v>
      </c>
      <c r="I810" s="3">
        <v>70</v>
      </c>
      <c r="J810" s="6" t="s">
        <v>8</v>
      </c>
      <c r="K810" s="6" t="s">
        <v>9</v>
      </c>
      <c r="L810" s="6" t="s">
        <v>13</v>
      </c>
      <c r="M810" s="31">
        <v>38</v>
      </c>
      <c r="N810" s="6" t="s">
        <v>8</v>
      </c>
      <c r="S810" s="11" t="s">
        <v>42</v>
      </c>
      <c r="V810" s="11" t="s">
        <v>42</v>
      </c>
      <c r="AC810" s="11" t="s">
        <v>42</v>
      </c>
      <c r="AH810" s="11" t="s">
        <v>42</v>
      </c>
      <c r="BE810" s="3" t="s">
        <v>31</v>
      </c>
    </row>
    <row r="811" spans="1:58" ht="25" customHeight="1" x14ac:dyDescent="0.2">
      <c r="B811" s="1">
        <v>807</v>
      </c>
      <c r="C811" s="32">
        <v>44143</v>
      </c>
      <c r="D811" s="1">
        <v>543</v>
      </c>
      <c r="E811" s="4">
        <v>42000</v>
      </c>
      <c r="F811" s="4">
        <v>52500</v>
      </c>
      <c r="G811" s="35">
        <f t="shared" si="12"/>
        <v>10.645424897265505</v>
      </c>
      <c r="H811" s="2" t="s">
        <v>7</v>
      </c>
      <c r="I811" s="3">
        <v>80</v>
      </c>
      <c r="J811" s="6" t="s">
        <v>44</v>
      </c>
      <c r="K811" s="6" t="s">
        <v>9</v>
      </c>
      <c r="L811" s="6" t="s">
        <v>25</v>
      </c>
      <c r="M811" s="31">
        <v>40</v>
      </c>
      <c r="N811" s="6" t="s">
        <v>44</v>
      </c>
      <c r="S811" s="11" t="s">
        <v>42</v>
      </c>
      <c r="AH811" s="11" t="s">
        <v>42</v>
      </c>
      <c r="AU811" s="11" t="s">
        <v>42</v>
      </c>
      <c r="BE811" s="3" t="s">
        <v>36</v>
      </c>
    </row>
    <row r="812" spans="1:58" ht="25" customHeight="1" x14ac:dyDescent="0.2">
      <c r="B812" s="1">
        <v>808</v>
      </c>
      <c r="C812" s="32">
        <v>44143</v>
      </c>
      <c r="D812" s="1">
        <v>544</v>
      </c>
      <c r="E812" s="4">
        <v>49000</v>
      </c>
      <c r="F812" s="4">
        <v>61250</v>
      </c>
      <c r="G812" s="35">
        <f t="shared" si="12"/>
        <v>10.799575577092764</v>
      </c>
      <c r="H812" s="2" t="s">
        <v>7</v>
      </c>
      <c r="I812" s="3">
        <v>60</v>
      </c>
      <c r="J812" s="6" t="s">
        <v>64</v>
      </c>
      <c r="K812" s="6" t="s">
        <v>9</v>
      </c>
      <c r="L812" s="6" t="s">
        <v>18</v>
      </c>
      <c r="M812" s="31">
        <v>36</v>
      </c>
      <c r="N812" s="6" t="s">
        <v>64</v>
      </c>
      <c r="S812" s="11" t="s">
        <v>42</v>
      </c>
      <c r="W812" s="11" t="s">
        <v>42</v>
      </c>
      <c r="AU812" s="11" t="s">
        <v>42</v>
      </c>
      <c r="AW812" s="11" t="s">
        <v>42</v>
      </c>
      <c r="BE812" s="3" t="s">
        <v>36</v>
      </c>
    </row>
    <row r="813" spans="1:58" ht="25" customHeight="1" x14ac:dyDescent="0.2">
      <c r="B813" s="1">
        <v>809</v>
      </c>
      <c r="C813" s="32">
        <v>44143</v>
      </c>
      <c r="D813" s="1">
        <v>554</v>
      </c>
      <c r="E813" s="4">
        <v>100000</v>
      </c>
      <c r="F813" s="4">
        <v>362500</v>
      </c>
      <c r="G813" s="35">
        <f t="shared" si="12"/>
        <v>11.512925464970229</v>
      </c>
      <c r="H813" s="2" t="s">
        <v>7</v>
      </c>
      <c r="I813" s="3">
        <v>70</v>
      </c>
      <c r="J813" s="6" t="s">
        <v>8</v>
      </c>
      <c r="K813" s="6" t="s">
        <v>9</v>
      </c>
      <c r="L813" s="6" t="s">
        <v>179</v>
      </c>
      <c r="M813" s="31">
        <v>37</v>
      </c>
      <c r="N813" s="6" t="s">
        <v>8</v>
      </c>
      <c r="R813" s="11" t="s">
        <v>42</v>
      </c>
      <c r="AI813" s="11" t="s">
        <v>42</v>
      </c>
      <c r="AZ813" s="11" t="s">
        <v>42</v>
      </c>
      <c r="BE813" s="3" t="s">
        <v>36</v>
      </c>
      <c r="BF813" s="1" t="s">
        <v>228</v>
      </c>
    </row>
    <row r="814" spans="1:58" ht="25" customHeight="1" x14ac:dyDescent="0.2">
      <c r="B814" s="1">
        <v>810</v>
      </c>
      <c r="C814" s="32">
        <v>44143</v>
      </c>
      <c r="D814" s="1">
        <v>555</v>
      </c>
      <c r="E814" s="4">
        <v>100000</v>
      </c>
      <c r="F814" s="69">
        <v>350000</v>
      </c>
      <c r="G814" s="35">
        <f t="shared" si="12"/>
        <v>11.512925464970229</v>
      </c>
      <c r="H814" s="2" t="s">
        <v>7</v>
      </c>
      <c r="I814" s="3">
        <v>60</v>
      </c>
      <c r="J814" s="6" t="s">
        <v>44</v>
      </c>
      <c r="K814" s="6" t="s">
        <v>9</v>
      </c>
      <c r="L814" s="6" t="s">
        <v>230</v>
      </c>
      <c r="M814" s="31">
        <v>37</v>
      </c>
      <c r="N814" s="6" t="s">
        <v>44</v>
      </c>
      <c r="R814" s="11" t="s">
        <v>42</v>
      </c>
      <c r="AI814" s="11" t="s">
        <v>42</v>
      </c>
      <c r="BE814" s="3" t="s">
        <v>36</v>
      </c>
      <c r="BF814" s="1" t="s">
        <v>229</v>
      </c>
    </row>
    <row r="815" spans="1:58" ht="25" customHeight="1" x14ac:dyDescent="0.2">
      <c r="A815" s="12"/>
      <c r="B815" s="1">
        <v>811</v>
      </c>
      <c r="C815" s="32">
        <v>44010</v>
      </c>
      <c r="D815" s="1">
        <v>1</v>
      </c>
      <c r="E815" s="4">
        <v>4400</v>
      </c>
      <c r="F815" s="4">
        <v>5500</v>
      </c>
      <c r="G815" s="35">
        <f t="shared" si="12"/>
        <v>8.3893598199063533</v>
      </c>
      <c r="H815" s="2" t="s">
        <v>27</v>
      </c>
      <c r="I815" s="3">
        <v>30</v>
      </c>
      <c r="J815" s="6" t="s">
        <v>44</v>
      </c>
      <c r="K815" s="6" t="s">
        <v>9</v>
      </c>
      <c r="L815" s="6" t="s">
        <v>29</v>
      </c>
      <c r="M815" s="31">
        <v>35</v>
      </c>
      <c r="N815" s="6" t="s">
        <v>10</v>
      </c>
      <c r="R815" s="11" t="s">
        <v>42</v>
      </c>
      <c r="AI815" s="11" t="s">
        <v>42</v>
      </c>
      <c r="BE815" s="3" t="s">
        <v>31</v>
      </c>
      <c r="BF815" s="1" t="s">
        <v>232</v>
      </c>
    </row>
    <row r="816" spans="1:58" ht="25" customHeight="1" x14ac:dyDescent="0.2">
      <c r="B816" s="1">
        <v>812</v>
      </c>
      <c r="C816" s="32">
        <v>44010</v>
      </c>
      <c r="D816" s="1">
        <v>5</v>
      </c>
      <c r="E816" s="4">
        <v>9000</v>
      </c>
      <c r="F816" s="4">
        <v>11250</v>
      </c>
      <c r="G816" s="35">
        <f t="shared" si="12"/>
        <v>9.1049798563183568</v>
      </c>
      <c r="H816" s="2" t="s">
        <v>45</v>
      </c>
      <c r="I816" s="3">
        <v>60</v>
      </c>
      <c r="J816" s="6" t="s">
        <v>8</v>
      </c>
      <c r="K816" s="6" t="s">
        <v>9</v>
      </c>
      <c r="L816" s="6" t="s">
        <v>25</v>
      </c>
      <c r="M816" s="31">
        <v>36</v>
      </c>
      <c r="N816" s="6" t="s">
        <v>10</v>
      </c>
      <c r="R816" s="11" t="s">
        <v>42</v>
      </c>
      <c r="X816" s="11" t="s">
        <v>42</v>
      </c>
      <c r="Y816" s="11" t="s">
        <v>42</v>
      </c>
      <c r="AI816" s="11" t="s">
        <v>42</v>
      </c>
      <c r="BE816" s="3" t="s">
        <v>31</v>
      </c>
    </row>
    <row r="817" spans="2:58" ht="25" customHeight="1" x14ac:dyDescent="0.2">
      <c r="B817" s="1">
        <v>813</v>
      </c>
      <c r="C817" s="32">
        <v>44010</v>
      </c>
      <c r="D817" s="1">
        <v>8</v>
      </c>
      <c r="E817" s="4">
        <v>22000</v>
      </c>
      <c r="F817" s="4">
        <v>27500</v>
      </c>
      <c r="G817" s="35">
        <f t="shared" si="12"/>
        <v>9.9987977323404529</v>
      </c>
      <c r="H817" s="2" t="s">
        <v>76</v>
      </c>
      <c r="I817" s="3">
        <v>70</v>
      </c>
      <c r="J817" s="6" t="s">
        <v>8</v>
      </c>
      <c r="K817" s="6" t="s">
        <v>9</v>
      </c>
      <c r="L817" s="6" t="s">
        <v>107</v>
      </c>
      <c r="M817" s="31">
        <v>38</v>
      </c>
      <c r="N817" s="6" t="s">
        <v>10</v>
      </c>
      <c r="S817" s="11" t="s">
        <v>42</v>
      </c>
      <c r="V817" s="11" t="s">
        <v>42</v>
      </c>
      <c r="AI817" s="11" t="s">
        <v>42</v>
      </c>
      <c r="BE817" s="3" t="s">
        <v>32</v>
      </c>
    </row>
    <row r="818" spans="2:58" ht="25" customHeight="1" x14ac:dyDescent="0.2">
      <c r="B818" s="1">
        <v>814</v>
      </c>
      <c r="C818" s="32">
        <v>44010</v>
      </c>
      <c r="D818" s="1">
        <v>10</v>
      </c>
      <c r="E818" s="4">
        <v>3000</v>
      </c>
      <c r="F818" s="4">
        <v>3750</v>
      </c>
      <c r="G818" s="35">
        <f t="shared" si="12"/>
        <v>8.0063675676502459</v>
      </c>
      <c r="H818" s="2" t="s">
        <v>40</v>
      </c>
      <c r="I818" s="3">
        <v>60</v>
      </c>
      <c r="J818" s="6" t="s">
        <v>8</v>
      </c>
      <c r="K818" s="6" t="s">
        <v>9</v>
      </c>
      <c r="L818" s="6" t="s">
        <v>25</v>
      </c>
      <c r="M818" s="31">
        <v>33</v>
      </c>
      <c r="N818" s="6" t="s">
        <v>10</v>
      </c>
      <c r="P818" s="11" t="s">
        <v>42</v>
      </c>
      <c r="Q818" s="11"/>
      <c r="R818" s="11" t="s">
        <v>42</v>
      </c>
      <c r="T818" s="11" t="s">
        <v>42</v>
      </c>
      <c r="BE818" s="3" t="s">
        <v>31</v>
      </c>
    </row>
    <row r="819" spans="2:58" ht="25" customHeight="1" x14ac:dyDescent="0.2">
      <c r="B819" s="1">
        <v>815</v>
      </c>
      <c r="C819" s="32">
        <v>44010</v>
      </c>
      <c r="D819" s="1">
        <v>11</v>
      </c>
      <c r="E819" s="4">
        <v>2000</v>
      </c>
      <c r="F819" s="4">
        <v>2500</v>
      </c>
      <c r="G819" s="35">
        <f t="shared" si="12"/>
        <v>7.6009024595420822</v>
      </c>
      <c r="H819" s="2" t="s">
        <v>54</v>
      </c>
      <c r="I819" s="3">
        <v>60</v>
      </c>
      <c r="J819" s="6" t="s">
        <v>97</v>
      </c>
      <c r="K819" s="6" t="s">
        <v>9</v>
      </c>
      <c r="L819" s="6" t="s">
        <v>25</v>
      </c>
      <c r="M819" s="31">
        <v>36</v>
      </c>
      <c r="N819" s="6" t="s">
        <v>10</v>
      </c>
      <c r="R819" s="11" t="s">
        <v>42</v>
      </c>
      <c r="AI819" s="11" t="s">
        <v>42</v>
      </c>
      <c r="BE819" s="3" t="s">
        <v>31</v>
      </c>
    </row>
    <row r="820" spans="2:58" ht="25" customHeight="1" x14ac:dyDescent="0.2">
      <c r="B820" s="1">
        <v>816</v>
      </c>
      <c r="C820" s="32">
        <v>44010</v>
      </c>
      <c r="D820" s="1">
        <v>12</v>
      </c>
      <c r="E820" s="4">
        <v>3600</v>
      </c>
      <c r="F820" s="4">
        <v>4500</v>
      </c>
      <c r="G820" s="35">
        <f t="shared" si="12"/>
        <v>8.1886891244442008</v>
      </c>
      <c r="H820" s="2" t="s">
        <v>45</v>
      </c>
      <c r="I820" s="3">
        <v>60</v>
      </c>
      <c r="J820" s="6" t="s">
        <v>8</v>
      </c>
      <c r="K820" s="6" t="s">
        <v>9</v>
      </c>
      <c r="L820" s="6" t="s">
        <v>25</v>
      </c>
      <c r="M820" s="31">
        <v>37.5</v>
      </c>
      <c r="N820" s="6" t="s">
        <v>10</v>
      </c>
      <c r="R820" s="11" t="s">
        <v>42</v>
      </c>
      <c r="Z820" s="11"/>
      <c r="AD820" s="11" t="s">
        <v>42</v>
      </c>
      <c r="AE820" s="11"/>
      <c r="AI820" s="11" t="s">
        <v>42</v>
      </c>
      <c r="AT820" s="3" t="s">
        <v>464</v>
      </c>
      <c r="BE820" s="3" t="s">
        <v>31</v>
      </c>
    </row>
    <row r="821" spans="2:58" ht="25" customHeight="1" x14ac:dyDescent="0.2">
      <c r="B821" s="1">
        <v>817</v>
      </c>
      <c r="C821" s="32">
        <v>44010</v>
      </c>
      <c r="D821" s="1">
        <v>13</v>
      </c>
      <c r="E821" s="4">
        <v>4800</v>
      </c>
      <c r="F821" s="4">
        <v>6000</v>
      </c>
      <c r="G821" s="35">
        <f t="shared" si="12"/>
        <v>8.4763711968959825</v>
      </c>
      <c r="H821" s="2" t="s">
        <v>16</v>
      </c>
      <c r="I821" s="3">
        <v>60</v>
      </c>
      <c r="J821" s="6" t="s">
        <v>44</v>
      </c>
      <c r="K821" s="6" t="s">
        <v>9</v>
      </c>
      <c r="L821" s="6" t="s">
        <v>24</v>
      </c>
      <c r="M821" s="31">
        <v>35</v>
      </c>
      <c r="N821" s="6" t="s">
        <v>44</v>
      </c>
      <c r="S821" s="11" t="s">
        <v>42</v>
      </c>
      <c r="V821" s="11" t="s">
        <v>42</v>
      </c>
      <c r="BE821" s="3" t="s">
        <v>32</v>
      </c>
    </row>
    <row r="822" spans="2:58" ht="25" customHeight="1" x14ac:dyDescent="0.2">
      <c r="B822" s="1">
        <v>818</v>
      </c>
      <c r="C822" s="32">
        <v>44010</v>
      </c>
      <c r="D822" s="1">
        <v>15</v>
      </c>
      <c r="E822" s="4">
        <v>3600</v>
      </c>
      <c r="F822" s="4">
        <v>4500</v>
      </c>
      <c r="G822" s="35">
        <f t="shared" si="12"/>
        <v>8.1886891244442008</v>
      </c>
      <c r="H822" s="2" t="s">
        <v>16</v>
      </c>
      <c r="I822" s="3">
        <v>60</v>
      </c>
      <c r="J822" s="6" t="s">
        <v>44</v>
      </c>
      <c r="K822" s="6" t="s">
        <v>9</v>
      </c>
      <c r="L822" s="6" t="s">
        <v>24</v>
      </c>
      <c r="M822" s="31">
        <v>35</v>
      </c>
      <c r="N822" s="6" t="s">
        <v>44</v>
      </c>
      <c r="S822" s="11" t="s">
        <v>42</v>
      </c>
      <c r="U822" s="11"/>
      <c r="V822" s="11" t="s">
        <v>42</v>
      </c>
      <c r="BE822" s="3" t="s">
        <v>31</v>
      </c>
    </row>
    <row r="823" spans="2:58" ht="25" customHeight="1" x14ac:dyDescent="0.2">
      <c r="B823" s="1">
        <v>819</v>
      </c>
      <c r="C823" s="32">
        <v>44010</v>
      </c>
      <c r="D823" s="1">
        <v>16</v>
      </c>
      <c r="E823" s="4">
        <v>16000</v>
      </c>
      <c r="F823" s="4">
        <v>20000</v>
      </c>
      <c r="G823" s="35">
        <f t="shared" si="12"/>
        <v>9.6803440012219184</v>
      </c>
      <c r="H823" s="2" t="s">
        <v>34</v>
      </c>
      <c r="I823" s="3">
        <v>50</v>
      </c>
      <c r="J823" s="6" t="s">
        <v>65</v>
      </c>
      <c r="K823" s="6" t="s">
        <v>9</v>
      </c>
      <c r="L823" s="6" t="s">
        <v>104</v>
      </c>
      <c r="M823" s="31">
        <v>37</v>
      </c>
      <c r="N823" s="6" t="s">
        <v>10</v>
      </c>
      <c r="P823" s="11" t="s">
        <v>42</v>
      </c>
      <c r="Q823" s="11"/>
      <c r="R823" s="11" t="s">
        <v>42</v>
      </c>
      <c r="BE823" s="3" t="s">
        <v>32</v>
      </c>
    </row>
    <row r="824" spans="2:58" ht="25" customHeight="1" x14ac:dyDescent="0.2">
      <c r="B824" s="1">
        <v>820</v>
      </c>
      <c r="C824" s="32">
        <v>44010</v>
      </c>
      <c r="D824" s="1">
        <v>17</v>
      </c>
      <c r="E824" s="4">
        <v>19000</v>
      </c>
      <c r="F824" s="4">
        <v>23750</v>
      </c>
      <c r="G824" s="35">
        <f t="shared" si="12"/>
        <v>9.8521942581485771</v>
      </c>
      <c r="H824" s="2" t="s">
        <v>34</v>
      </c>
      <c r="I824" s="3">
        <v>50</v>
      </c>
      <c r="J824" s="6" t="s">
        <v>44</v>
      </c>
      <c r="K824" s="6" t="s">
        <v>9</v>
      </c>
      <c r="L824" s="6" t="s">
        <v>104</v>
      </c>
      <c r="M824" s="31">
        <v>37</v>
      </c>
      <c r="N824" s="6" t="s">
        <v>10</v>
      </c>
      <c r="P824" s="11" t="s">
        <v>42</v>
      </c>
      <c r="Q824" s="11"/>
      <c r="R824" s="11" t="s">
        <v>42</v>
      </c>
      <c r="BE824" s="3" t="s">
        <v>32</v>
      </c>
    </row>
    <row r="825" spans="2:58" ht="25" customHeight="1" x14ac:dyDescent="0.2">
      <c r="B825" s="1">
        <v>821</v>
      </c>
      <c r="C825" s="32">
        <v>44010</v>
      </c>
      <c r="D825" s="1">
        <v>18</v>
      </c>
      <c r="E825" s="4">
        <v>8200</v>
      </c>
      <c r="F825" s="4">
        <v>10250</v>
      </c>
      <c r="G825" s="35">
        <f t="shared" si="12"/>
        <v>9.0118894332523443</v>
      </c>
      <c r="H825" s="2" t="s">
        <v>57</v>
      </c>
      <c r="I825" s="3">
        <v>60</v>
      </c>
      <c r="J825" s="6" t="s">
        <v>65</v>
      </c>
      <c r="K825" s="6" t="s">
        <v>9</v>
      </c>
      <c r="L825" s="6" t="s">
        <v>25</v>
      </c>
      <c r="M825" s="31">
        <v>33</v>
      </c>
      <c r="N825" s="6" t="s">
        <v>10</v>
      </c>
      <c r="P825" s="11" t="s">
        <v>42</v>
      </c>
      <c r="Q825" s="11"/>
      <c r="R825" s="11" t="s">
        <v>42</v>
      </c>
      <c r="AY825" s="3" t="s">
        <v>233</v>
      </c>
      <c r="BE825" s="3" t="s">
        <v>31</v>
      </c>
    </row>
    <row r="826" spans="2:58" ht="25" customHeight="1" x14ac:dyDescent="0.2">
      <c r="B826" s="1">
        <v>822</v>
      </c>
      <c r="C826" s="32">
        <v>44010</v>
      </c>
      <c r="D826" s="1">
        <v>19</v>
      </c>
      <c r="E826" s="4">
        <v>4500</v>
      </c>
      <c r="F826" s="4">
        <v>5625</v>
      </c>
      <c r="G826" s="35">
        <f t="shared" si="12"/>
        <v>8.4118326757584114</v>
      </c>
      <c r="H826" s="2" t="s">
        <v>45</v>
      </c>
      <c r="I826" s="3">
        <v>50</v>
      </c>
      <c r="J826" s="6" t="s">
        <v>65</v>
      </c>
      <c r="K826" s="6" t="s">
        <v>9</v>
      </c>
      <c r="L826" s="6" t="s">
        <v>29</v>
      </c>
      <c r="M826" s="31">
        <v>34</v>
      </c>
      <c r="N826" s="6" t="s">
        <v>10</v>
      </c>
      <c r="P826" s="11" t="s">
        <v>42</v>
      </c>
      <c r="Q826" s="11"/>
      <c r="R826" s="11" t="s">
        <v>42</v>
      </c>
      <c r="AY826" s="3" t="s">
        <v>234</v>
      </c>
      <c r="BE826" s="3" t="s">
        <v>31</v>
      </c>
    </row>
    <row r="827" spans="2:58" ht="25" customHeight="1" x14ac:dyDescent="0.2">
      <c r="B827" s="1">
        <v>823</v>
      </c>
      <c r="C827" s="32">
        <v>44010</v>
      </c>
      <c r="D827" s="1">
        <v>22</v>
      </c>
      <c r="E827" s="4">
        <v>6500</v>
      </c>
      <c r="F827" s="4">
        <v>8125</v>
      </c>
      <c r="G827" s="35">
        <f t="shared" si="12"/>
        <v>8.7795574558837277</v>
      </c>
      <c r="H827" s="2" t="s">
        <v>54</v>
      </c>
      <c r="I827" s="3">
        <v>60</v>
      </c>
      <c r="J827" s="6" t="s">
        <v>8</v>
      </c>
      <c r="K827" s="6" t="s">
        <v>9</v>
      </c>
      <c r="L827" s="6" t="s">
        <v>13</v>
      </c>
      <c r="M827" s="31">
        <v>38</v>
      </c>
      <c r="N827" s="6" t="s">
        <v>10</v>
      </c>
      <c r="R827" s="11" t="s">
        <v>42</v>
      </c>
      <c r="AH827" s="11" t="s">
        <v>42</v>
      </c>
      <c r="AI827" s="11" t="s">
        <v>42</v>
      </c>
      <c r="BE827" s="3" t="s">
        <v>31</v>
      </c>
    </row>
    <row r="828" spans="2:58" ht="25" customHeight="1" x14ac:dyDescent="0.2">
      <c r="B828" s="1">
        <v>824</v>
      </c>
      <c r="C828" s="32">
        <v>44010</v>
      </c>
      <c r="D828" s="1">
        <v>23</v>
      </c>
      <c r="E828" s="4">
        <v>1900</v>
      </c>
      <c r="F828" s="4">
        <v>2375</v>
      </c>
      <c r="G828" s="35">
        <f t="shared" si="12"/>
        <v>7.5496091651545321</v>
      </c>
      <c r="H828" s="2" t="s">
        <v>54</v>
      </c>
      <c r="I828" s="3">
        <v>70</v>
      </c>
      <c r="J828" s="6" t="s">
        <v>8</v>
      </c>
      <c r="K828" s="6" t="s">
        <v>9</v>
      </c>
      <c r="L828" s="6" t="s">
        <v>13</v>
      </c>
      <c r="M828" s="31">
        <v>42</v>
      </c>
      <c r="N828" s="6" t="s">
        <v>10</v>
      </c>
      <c r="S828" s="11" t="s">
        <v>42</v>
      </c>
      <c r="V828" s="11" t="s">
        <v>42</v>
      </c>
      <c r="AH828" s="11" t="s">
        <v>42</v>
      </c>
      <c r="AI828" s="11" t="s">
        <v>42</v>
      </c>
      <c r="BE828" s="3" t="s">
        <v>31</v>
      </c>
    </row>
    <row r="829" spans="2:58" ht="25" customHeight="1" x14ac:dyDescent="0.2">
      <c r="B829" s="1">
        <v>825</v>
      </c>
      <c r="C829" s="32">
        <v>44010</v>
      </c>
      <c r="D829" s="1">
        <v>24</v>
      </c>
      <c r="E829" s="4">
        <v>3100</v>
      </c>
      <c r="F829" s="4">
        <v>3875</v>
      </c>
      <c r="G829" s="35">
        <f t="shared" si="12"/>
        <v>8.0391573904732372</v>
      </c>
      <c r="H829" s="2" t="s">
        <v>76</v>
      </c>
      <c r="I829" s="3">
        <v>70</v>
      </c>
      <c r="J829" s="6" t="s">
        <v>8</v>
      </c>
      <c r="K829" s="6" t="s">
        <v>9</v>
      </c>
      <c r="L829" s="6" t="s">
        <v>13</v>
      </c>
      <c r="M829" s="31">
        <v>44</v>
      </c>
      <c r="N829" s="6" t="s">
        <v>8</v>
      </c>
      <c r="S829" s="11" t="s">
        <v>42</v>
      </c>
      <c r="V829" s="11" t="s">
        <v>42</v>
      </c>
      <c r="AA829" s="11" t="s">
        <v>42</v>
      </c>
      <c r="AH829" s="11" t="s">
        <v>42</v>
      </c>
      <c r="AI829" s="11" t="s">
        <v>42</v>
      </c>
      <c r="BE829" s="3" t="s">
        <v>31</v>
      </c>
    </row>
    <row r="830" spans="2:58" ht="25" customHeight="1" x14ac:dyDescent="0.2">
      <c r="B830" s="1">
        <v>826</v>
      </c>
      <c r="C830" s="32">
        <v>44010</v>
      </c>
      <c r="D830" s="1">
        <v>25</v>
      </c>
      <c r="E830" s="4">
        <v>2400</v>
      </c>
      <c r="F830" s="4">
        <v>3000</v>
      </c>
      <c r="G830" s="35">
        <f t="shared" si="12"/>
        <v>7.7832240163360371</v>
      </c>
      <c r="H830" s="2" t="s">
        <v>54</v>
      </c>
      <c r="I830" s="3">
        <v>70</v>
      </c>
      <c r="J830" s="6" t="s">
        <v>8</v>
      </c>
      <c r="K830" s="6" t="s">
        <v>9</v>
      </c>
      <c r="L830" s="6" t="s">
        <v>13</v>
      </c>
      <c r="M830" s="31">
        <v>45</v>
      </c>
      <c r="N830" s="6" t="s">
        <v>10</v>
      </c>
      <c r="S830" s="11" t="s">
        <v>42</v>
      </c>
      <c r="V830" s="11" t="s">
        <v>42</v>
      </c>
      <c r="AH830" s="11" t="s">
        <v>42</v>
      </c>
      <c r="AI830" s="11" t="s">
        <v>42</v>
      </c>
      <c r="BE830" s="3" t="s">
        <v>31</v>
      </c>
    </row>
    <row r="831" spans="2:58" ht="25" customHeight="1" x14ac:dyDescent="0.2">
      <c r="B831" s="1">
        <v>827</v>
      </c>
      <c r="C831" s="32">
        <v>44010</v>
      </c>
      <c r="D831" s="1">
        <v>27</v>
      </c>
      <c r="E831" s="4">
        <v>7500</v>
      </c>
      <c r="F831" s="4">
        <v>9375</v>
      </c>
      <c r="G831" s="35">
        <f t="shared" si="12"/>
        <v>8.9226582995244019</v>
      </c>
      <c r="H831" s="2" t="s">
        <v>57</v>
      </c>
      <c r="I831" s="3">
        <v>40</v>
      </c>
      <c r="J831" s="6" t="s">
        <v>44</v>
      </c>
      <c r="K831" s="6" t="s">
        <v>9</v>
      </c>
      <c r="L831" s="6" t="s">
        <v>25</v>
      </c>
      <c r="M831" s="31">
        <v>36</v>
      </c>
      <c r="N831" s="6" t="s">
        <v>10</v>
      </c>
      <c r="R831" s="11" t="s">
        <v>42</v>
      </c>
      <c r="X831" s="11" t="s">
        <v>42</v>
      </c>
      <c r="BE831" s="3" t="s">
        <v>32</v>
      </c>
    </row>
    <row r="832" spans="2:58" ht="25" customHeight="1" x14ac:dyDescent="0.2">
      <c r="B832" s="1">
        <v>828</v>
      </c>
      <c r="C832" s="32">
        <v>44010</v>
      </c>
      <c r="D832" s="1">
        <v>28</v>
      </c>
      <c r="E832" s="4">
        <v>2600</v>
      </c>
      <c r="F832" s="4">
        <v>3250</v>
      </c>
      <c r="G832" s="35">
        <f t="shared" si="12"/>
        <v>7.8632667240095735</v>
      </c>
      <c r="H832" s="2" t="s">
        <v>57</v>
      </c>
      <c r="I832" s="3">
        <v>80</v>
      </c>
      <c r="J832" s="6" t="s">
        <v>64</v>
      </c>
      <c r="K832" s="6" t="s">
        <v>17</v>
      </c>
      <c r="L832" s="6" t="s">
        <v>25</v>
      </c>
      <c r="M832" s="31">
        <v>24.5</v>
      </c>
      <c r="N832" s="6" t="s">
        <v>64</v>
      </c>
      <c r="O832" s="11" t="s">
        <v>42</v>
      </c>
      <c r="P832" s="11" t="s">
        <v>42</v>
      </c>
      <c r="Q832" s="11"/>
      <c r="R832" s="11" t="s">
        <v>42</v>
      </c>
      <c r="BE832" s="3" t="s">
        <v>31</v>
      </c>
      <c r="BF832" s="1" t="s">
        <v>410</v>
      </c>
    </row>
    <row r="833" spans="2:58" ht="25" customHeight="1" x14ac:dyDescent="0.2">
      <c r="B833" s="1">
        <v>829</v>
      </c>
      <c r="C833" s="32">
        <v>44010</v>
      </c>
      <c r="D833" s="1">
        <v>33</v>
      </c>
      <c r="E833" s="4">
        <v>38000</v>
      </c>
      <c r="F833" s="4">
        <v>47500</v>
      </c>
      <c r="G833" s="35">
        <f t="shared" si="12"/>
        <v>10.545341438708522</v>
      </c>
      <c r="H833" s="2" t="s">
        <v>16</v>
      </c>
      <c r="I833" s="3">
        <v>30</v>
      </c>
      <c r="J833" s="6" t="s">
        <v>8</v>
      </c>
      <c r="K833" s="6" t="s">
        <v>9</v>
      </c>
      <c r="L833" s="6" t="s">
        <v>13</v>
      </c>
      <c r="M833" s="31">
        <v>38</v>
      </c>
      <c r="N833" s="6" t="s">
        <v>10</v>
      </c>
      <c r="R833" s="11" t="s">
        <v>42</v>
      </c>
      <c r="AI833" s="11" t="s">
        <v>42</v>
      </c>
      <c r="BE833" s="3" t="s">
        <v>32</v>
      </c>
      <c r="BF833" s="1" t="s">
        <v>235</v>
      </c>
    </row>
    <row r="834" spans="2:58" ht="25" customHeight="1" x14ac:dyDescent="0.2">
      <c r="B834" s="1">
        <v>830</v>
      </c>
      <c r="C834" s="32">
        <v>44010</v>
      </c>
      <c r="D834" s="1">
        <v>39</v>
      </c>
      <c r="E834" s="4">
        <v>5000</v>
      </c>
      <c r="F834" s="4">
        <v>6250</v>
      </c>
      <c r="G834" s="35">
        <f t="shared" si="12"/>
        <v>8.5171931914162382</v>
      </c>
      <c r="H834" s="2" t="s">
        <v>16</v>
      </c>
      <c r="I834" s="3">
        <v>60</v>
      </c>
      <c r="J834" s="6" t="s">
        <v>8</v>
      </c>
      <c r="K834" s="6" t="s">
        <v>9</v>
      </c>
      <c r="L834" s="6" t="s">
        <v>13</v>
      </c>
      <c r="M834" s="31">
        <v>36</v>
      </c>
      <c r="N834" s="6" t="s">
        <v>10</v>
      </c>
      <c r="P834" s="11" t="s">
        <v>42</v>
      </c>
      <c r="Q834" s="11"/>
      <c r="R834" s="11" t="s">
        <v>42</v>
      </c>
      <c r="BA834" s="11" t="s">
        <v>42</v>
      </c>
      <c r="BE834" s="3" t="s">
        <v>31</v>
      </c>
      <c r="BF834" s="1" t="s">
        <v>236</v>
      </c>
    </row>
    <row r="835" spans="2:58" ht="25" customHeight="1" x14ac:dyDescent="0.2">
      <c r="B835" s="1">
        <v>831</v>
      </c>
      <c r="C835" s="32">
        <v>44010</v>
      </c>
      <c r="D835" s="1">
        <v>40</v>
      </c>
      <c r="E835" s="4">
        <v>2400</v>
      </c>
      <c r="F835" s="4">
        <v>3000</v>
      </c>
      <c r="G835" s="35">
        <f t="shared" si="12"/>
        <v>7.7832240163360371</v>
      </c>
      <c r="H835" s="2" t="s">
        <v>16</v>
      </c>
      <c r="I835" s="3">
        <v>70</v>
      </c>
      <c r="J835" s="6" t="s">
        <v>8</v>
      </c>
      <c r="K835" s="6" t="s">
        <v>9</v>
      </c>
      <c r="L835" s="6" t="s">
        <v>13</v>
      </c>
      <c r="M835" s="31">
        <v>41</v>
      </c>
      <c r="N835" s="6" t="s">
        <v>8</v>
      </c>
      <c r="O835" s="11" t="s">
        <v>42</v>
      </c>
      <c r="S835" s="11" t="s">
        <v>42</v>
      </c>
      <c r="U835" s="11" t="s">
        <v>42</v>
      </c>
      <c r="V835" s="11" t="s">
        <v>42</v>
      </c>
      <c r="AI835" s="11" t="s">
        <v>42</v>
      </c>
      <c r="BE835" s="3" t="s">
        <v>31</v>
      </c>
    </row>
    <row r="836" spans="2:58" ht="25" customHeight="1" x14ac:dyDescent="0.2">
      <c r="B836" s="1">
        <v>832</v>
      </c>
      <c r="C836" s="32">
        <v>44010</v>
      </c>
      <c r="D836" s="1">
        <v>42</v>
      </c>
      <c r="E836" s="4">
        <v>18000</v>
      </c>
      <c r="F836" s="4">
        <v>22500</v>
      </c>
      <c r="G836" s="35">
        <f t="shared" si="12"/>
        <v>9.7981270368783022</v>
      </c>
      <c r="H836" s="2" t="s">
        <v>54</v>
      </c>
      <c r="I836" s="3">
        <v>60</v>
      </c>
      <c r="J836" s="6" t="s">
        <v>8</v>
      </c>
      <c r="K836" s="6" t="s">
        <v>9</v>
      </c>
      <c r="L836" s="6" t="s">
        <v>13</v>
      </c>
      <c r="M836" s="31">
        <v>40</v>
      </c>
      <c r="N836" s="6" t="s">
        <v>10</v>
      </c>
      <c r="R836" s="11" t="s">
        <v>42</v>
      </c>
      <c r="AH836" s="11" t="s">
        <v>42</v>
      </c>
      <c r="AI836" s="11" t="s">
        <v>42</v>
      </c>
      <c r="BE836" s="3" t="s">
        <v>32</v>
      </c>
      <c r="BF836" s="1" t="s">
        <v>237</v>
      </c>
    </row>
    <row r="837" spans="2:58" ht="25" customHeight="1" x14ac:dyDescent="0.2">
      <c r="B837" s="1">
        <v>833</v>
      </c>
      <c r="C837" s="32">
        <v>44010</v>
      </c>
      <c r="D837" s="1">
        <v>44</v>
      </c>
      <c r="E837" s="4">
        <v>6000</v>
      </c>
      <c r="F837" s="4">
        <v>7500</v>
      </c>
      <c r="G837" s="35">
        <f t="shared" ref="G837:G900" si="13">LN(E837)</f>
        <v>8.6995147482101913</v>
      </c>
      <c r="H837" s="2" t="s">
        <v>34</v>
      </c>
      <c r="I837" s="3">
        <v>80</v>
      </c>
      <c r="J837" s="6" t="s">
        <v>44</v>
      </c>
      <c r="K837" s="6" t="s">
        <v>9</v>
      </c>
      <c r="L837" s="6" t="s">
        <v>25</v>
      </c>
      <c r="M837" s="31">
        <v>36</v>
      </c>
      <c r="N837" s="6" t="s">
        <v>10</v>
      </c>
      <c r="R837" s="11" t="s">
        <v>42</v>
      </c>
      <c r="X837" s="11" t="s">
        <v>42</v>
      </c>
      <c r="Y837" s="11" t="s">
        <v>42</v>
      </c>
      <c r="AI837" s="11" t="s">
        <v>42</v>
      </c>
      <c r="BE837" s="3" t="s">
        <v>31</v>
      </c>
    </row>
    <row r="838" spans="2:58" ht="25" customHeight="1" x14ac:dyDescent="0.2">
      <c r="B838" s="1">
        <v>834</v>
      </c>
      <c r="C838" s="32">
        <v>44010</v>
      </c>
      <c r="D838" s="1">
        <v>47</v>
      </c>
      <c r="E838" s="4">
        <v>1500</v>
      </c>
      <c r="F838" s="4">
        <v>1875</v>
      </c>
      <c r="G838" s="35">
        <f t="shared" si="13"/>
        <v>7.3132203870903014</v>
      </c>
      <c r="H838" s="2" t="s">
        <v>76</v>
      </c>
      <c r="I838" s="3">
        <v>80</v>
      </c>
      <c r="J838" s="6" t="s">
        <v>8</v>
      </c>
      <c r="K838" s="6" t="s">
        <v>9</v>
      </c>
      <c r="L838" s="6" t="s">
        <v>13</v>
      </c>
      <c r="M838" s="31">
        <v>39</v>
      </c>
      <c r="N838" s="6" t="s">
        <v>8</v>
      </c>
      <c r="S838" s="11" t="s">
        <v>42</v>
      </c>
      <c r="V838" s="11"/>
      <c r="X838" s="11" t="s">
        <v>42</v>
      </c>
      <c r="Y838" s="11" t="s">
        <v>42</v>
      </c>
      <c r="AI838" s="11" t="s">
        <v>42</v>
      </c>
      <c r="BE838" s="3" t="s">
        <v>31</v>
      </c>
      <c r="BF838" s="1" t="s">
        <v>238</v>
      </c>
    </row>
    <row r="839" spans="2:58" ht="25" customHeight="1" x14ac:dyDescent="0.2">
      <c r="B839" s="1">
        <v>835</v>
      </c>
      <c r="C839" s="32">
        <v>44010</v>
      </c>
      <c r="D839" s="1">
        <v>73</v>
      </c>
      <c r="E839" s="4">
        <v>10000</v>
      </c>
      <c r="F839" s="4">
        <v>12500</v>
      </c>
      <c r="G839" s="35">
        <f t="shared" si="13"/>
        <v>9.2103403719761836</v>
      </c>
      <c r="H839" s="2" t="s">
        <v>84</v>
      </c>
      <c r="I839" s="3">
        <v>70</v>
      </c>
      <c r="J839" s="6" t="s">
        <v>8</v>
      </c>
      <c r="K839" s="6" t="s">
        <v>9</v>
      </c>
      <c r="L839" s="6" t="s">
        <v>33</v>
      </c>
      <c r="M839" s="31">
        <v>40</v>
      </c>
      <c r="N839" s="6" t="s">
        <v>8</v>
      </c>
      <c r="R839" s="11" t="s">
        <v>42</v>
      </c>
      <c r="V839" s="11" t="s">
        <v>42</v>
      </c>
      <c r="AI839" s="11" t="s">
        <v>42</v>
      </c>
      <c r="BE839" s="3" t="s">
        <v>32</v>
      </c>
    </row>
    <row r="840" spans="2:58" ht="25" customHeight="1" x14ac:dyDescent="0.2">
      <c r="B840" s="1">
        <v>836</v>
      </c>
      <c r="C840" s="32">
        <v>44010</v>
      </c>
      <c r="D840" s="1">
        <v>75</v>
      </c>
      <c r="E840" s="4">
        <v>7000</v>
      </c>
      <c r="F840" s="4">
        <v>8750</v>
      </c>
      <c r="G840" s="35">
        <f t="shared" si="13"/>
        <v>8.8536654280374503</v>
      </c>
      <c r="H840" s="2" t="s">
        <v>84</v>
      </c>
      <c r="I840" s="3">
        <v>80</v>
      </c>
      <c r="J840" s="6" t="s">
        <v>8</v>
      </c>
      <c r="K840" s="6" t="s">
        <v>9</v>
      </c>
      <c r="L840" s="6" t="s">
        <v>13</v>
      </c>
      <c r="M840" s="31">
        <v>40</v>
      </c>
      <c r="N840" s="6" t="s">
        <v>8</v>
      </c>
      <c r="S840" s="11" t="s">
        <v>42</v>
      </c>
      <c r="V840" s="11" t="s">
        <v>42</v>
      </c>
      <c r="W840" s="11"/>
      <c r="AI840" s="11" t="s">
        <v>42</v>
      </c>
      <c r="BE840" s="3" t="s">
        <v>32</v>
      </c>
    </row>
    <row r="841" spans="2:58" ht="25" customHeight="1" x14ac:dyDescent="0.2">
      <c r="B841" s="1">
        <v>837</v>
      </c>
      <c r="C841" s="32">
        <v>44010</v>
      </c>
      <c r="D841" s="1">
        <v>76</v>
      </c>
      <c r="E841" s="4">
        <v>4800</v>
      </c>
      <c r="F841" s="4">
        <v>6000</v>
      </c>
      <c r="G841" s="35">
        <f t="shared" si="13"/>
        <v>8.4763711968959825</v>
      </c>
      <c r="H841" s="2" t="s">
        <v>84</v>
      </c>
      <c r="I841" s="3">
        <v>80</v>
      </c>
      <c r="J841" s="6" t="s">
        <v>8</v>
      </c>
      <c r="K841" s="6" t="s">
        <v>9</v>
      </c>
      <c r="L841" s="6" t="s">
        <v>25</v>
      </c>
      <c r="M841" s="31">
        <v>40</v>
      </c>
      <c r="N841" s="6" t="s">
        <v>8</v>
      </c>
      <c r="S841" s="11" t="s">
        <v>42</v>
      </c>
      <c r="V841" s="11" t="s">
        <v>42</v>
      </c>
      <c r="W841" s="11"/>
      <c r="AI841" s="11" t="s">
        <v>42</v>
      </c>
      <c r="BE841" s="3" t="s">
        <v>31</v>
      </c>
    </row>
    <row r="842" spans="2:58" ht="25" customHeight="1" x14ac:dyDescent="0.2">
      <c r="B842" s="1">
        <v>838</v>
      </c>
      <c r="C842" s="32">
        <v>44010</v>
      </c>
      <c r="D842" s="1">
        <v>77</v>
      </c>
      <c r="E842" s="4">
        <v>1300</v>
      </c>
      <c r="F842" s="4">
        <v>1625</v>
      </c>
      <c r="G842" s="35">
        <f t="shared" si="13"/>
        <v>7.1701195434496281</v>
      </c>
      <c r="H842" s="2" t="s">
        <v>84</v>
      </c>
      <c r="I842" s="3">
        <v>60</v>
      </c>
      <c r="J842" s="6" t="s">
        <v>8</v>
      </c>
      <c r="K842" s="6" t="s">
        <v>9</v>
      </c>
      <c r="L842" s="6" t="s">
        <v>25</v>
      </c>
      <c r="M842" s="31">
        <v>35</v>
      </c>
      <c r="N842" s="6" t="s">
        <v>8</v>
      </c>
      <c r="S842" s="11" t="s">
        <v>42</v>
      </c>
      <c r="V842" s="11" t="s">
        <v>42</v>
      </c>
      <c r="BE842" s="3" t="s">
        <v>31</v>
      </c>
    </row>
    <row r="843" spans="2:58" ht="25" customHeight="1" x14ac:dyDescent="0.2">
      <c r="B843" s="1">
        <v>839</v>
      </c>
      <c r="C843" s="32">
        <v>44010</v>
      </c>
      <c r="D843" s="1">
        <v>78</v>
      </c>
      <c r="E843" s="4">
        <v>7500</v>
      </c>
      <c r="F843" s="69">
        <v>9375</v>
      </c>
      <c r="G843" s="35">
        <f t="shared" si="13"/>
        <v>8.9226582995244019</v>
      </c>
      <c r="H843" s="2" t="s">
        <v>7</v>
      </c>
      <c r="I843" s="3">
        <v>80</v>
      </c>
      <c r="J843" s="6" t="s">
        <v>8</v>
      </c>
      <c r="K843" s="6" t="s">
        <v>9</v>
      </c>
      <c r="L843" s="6" t="s">
        <v>25</v>
      </c>
      <c r="M843" s="31">
        <v>40</v>
      </c>
      <c r="N843" s="6" t="s">
        <v>8</v>
      </c>
      <c r="S843" s="11" t="s">
        <v>42</v>
      </c>
      <c r="V843" s="11" t="s">
        <v>42</v>
      </c>
      <c r="AI843" s="11" t="s">
        <v>42</v>
      </c>
      <c r="BE843" s="3" t="s">
        <v>31</v>
      </c>
    </row>
    <row r="844" spans="2:58" ht="25" customHeight="1" x14ac:dyDescent="0.2">
      <c r="B844" s="1">
        <v>840</v>
      </c>
      <c r="C844" s="32">
        <v>44010</v>
      </c>
      <c r="D844" s="1">
        <v>82</v>
      </c>
      <c r="E844" s="4">
        <v>23000</v>
      </c>
      <c r="F844" s="69">
        <v>28750</v>
      </c>
      <c r="G844" s="35">
        <f t="shared" si="13"/>
        <v>10.043249494911286</v>
      </c>
      <c r="H844" s="2" t="s">
        <v>7</v>
      </c>
      <c r="I844" s="3">
        <v>30</v>
      </c>
      <c r="J844" s="6" t="s">
        <v>44</v>
      </c>
      <c r="K844" s="6" t="s">
        <v>9</v>
      </c>
      <c r="L844" s="6" t="s">
        <v>13</v>
      </c>
      <c r="M844" s="31">
        <v>31</v>
      </c>
      <c r="N844" s="6" t="s">
        <v>10</v>
      </c>
      <c r="R844" s="11" t="s">
        <v>42</v>
      </c>
      <c r="AI844" s="11" t="s">
        <v>42</v>
      </c>
      <c r="BE844" s="3" t="s">
        <v>36</v>
      </c>
    </row>
    <row r="845" spans="2:58" ht="25" customHeight="1" x14ac:dyDescent="0.2">
      <c r="B845" s="1">
        <v>841</v>
      </c>
      <c r="C845" s="32">
        <v>44010</v>
      </c>
      <c r="D845" s="1">
        <v>83</v>
      </c>
      <c r="E845" s="4">
        <v>8000</v>
      </c>
      <c r="F845" s="4">
        <v>10000</v>
      </c>
      <c r="G845" s="35">
        <f t="shared" si="13"/>
        <v>8.987196820661973</v>
      </c>
      <c r="H845" s="2" t="s">
        <v>7</v>
      </c>
      <c r="I845" s="3">
        <v>50</v>
      </c>
      <c r="J845" s="6" t="s">
        <v>8</v>
      </c>
      <c r="K845" s="6" t="s">
        <v>9</v>
      </c>
      <c r="L845" s="6" t="s">
        <v>135</v>
      </c>
      <c r="M845" s="31">
        <v>36</v>
      </c>
      <c r="N845" s="6" t="s">
        <v>8</v>
      </c>
      <c r="P845" s="11" t="s">
        <v>42</v>
      </c>
      <c r="Q845" s="11"/>
      <c r="S845" s="11" t="s">
        <v>42</v>
      </c>
      <c r="AZ845" s="11" t="s">
        <v>42</v>
      </c>
      <c r="BE845" s="3" t="s">
        <v>31</v>
      </c>
    </row>
    <row r="846" spans="2:58" ht="25" customHeight="1" x14ac:dyDescent="0.2">
      <c r="B846" s="1">
        <v>842</v>
      </c>
      <c r="C846" s="32">
        <v>44010</v>
      </c>
      <c r="D846" s="1">
        <v>84</v>
      </c>
      <c r="E846" s="4">
        <v>6000</v>
      </c>
      <c r="F846" s="4">
        <v>7500</v>
      </c>
      <c r="G846" s="35">
        <f t="shared" si="13"/>
        <v>8.6995147482101913</v>
      </c>
      <c r="H846" s="2" t="s">
        <v>7</v>
      </c>
      <c r="I846" s="3">
        <v>60</v>
      </c>
      <c r="J846" s="6" t="s">
        <v>44</v>
      </c>
      <c r="K846" s="6" t="s">
        <v>9</v>
      </c>
      <c r="L846" s="6" t="s">
        <v>24</v>
      </c>
      <c r="M846" s="31">
        <v>36</v>
      </c>
      <c r="N846" s="6" t="s">
        <v>10</v>
      </c>
      <c r="S846" s="11" t="s">
        <v>42</v>
      </c>
      <c r="V846" s="11" t="s">
        <v>42</v>
      </c>
      <c r="AH846" s="11" t="s">
        <v>42</v>
      </c>
      <c r="BE846" s="3" t="s">
        <v>31</v>
      </c>
    </row>
    <row r="847" spans="2:58" ht="25" customHeight="1" x14ac:dyDescent="0.2">
      <c r="B847" s="1">
        <v>843</v>
      </c>
      <c r="C847" s="32">
        <v>44010</v>
      </c>
      <c r="D847" s="1">
        <v>85</v>
      </c>
      <c r="E847" s="4">
        <v>25000</v>
      </c>
      <c r="F847" s="4">
        <v>31250</v>
      </c>
      <c r="G847" s="35">
        <f t="shared" si="13"/>
        <v>10.126631103850338</v>
      </c>
      <c r="H847" s="2" t="s">
        <v>7</v>
      </c>
      <c r="I847" s="3">
        <v>50</v>
      </c>
      <c r="J847" s="6" t="s">
        <v>8</v>
      </c>
      <c r="K847" s="6" t="s">
        <v>9</v>
      </c>
      <c r="L847" s="6" t="s">
        <v>25</v>
      </c>
      <c r="M847" s="31">
        <v>36</v>
      </c>
      <c r="N847" s="6" t="s">
        <v>8</v>
      </c>
      <c r="P847" s="11" t="s">
        <v>42</v>
      </c>
      <c r="Q847" s="11"/>
      <c r="S847" s="11" t="s">
        <v>42</v>
      </c>
      <c r="AX847" s="3" t="s">
        <v>374</v>
      </c>
      <c r="BE847" s="3" t="s">
        <v>36</v>
      </c>
    </row>
    <row r="848" spans="2:58" ht="25" customHeight="1" x14ac:dyDescent="0.2">
      <c r="B848" s="1">
        <v>844</v>
      </c>
      <c r="C848" s="32">
        <v>44010</v>
      </c>
      <c r="D848" s="1">
        <v>87</v>
      </c>
      <c r="E848" s="4">
        <v>19000</v>
      </c>
      <c r="F848" s="4">
        <v>23750</v>
      </c>
      <c r="G848" s="35">
        <f t="shared" si="13"/>
        <v>9.8521942581485771</v>
      </c>
      <c r="H848" s="2" t="s">
        <v>7</v>
      </c>
      <c r="I848" s="3">
        <v>80</v>
      </c>
      <c r="J848" s="6" t="s">
        <v>44</v>
      </c>
      <c r="K848" s="6" t="s">
        <v>9</v>
      </c>
      <c r="L848" s="6" t="s">
        <v>239</v>
      </c>
      <c r="M848" s="31">
        <v>36</v>
      </c>
      <c r="N848" s="6" t="s">
        <v>44</v>
      </c>
      <c r="S848" s="11" t="s">
        <v>42</v>
      </c>
      <c r="W848" s="11" t="s">
        <v>42</v>
      </c>
      <c r="AU848" s="11" t="s">
        <v>42</v>
      </c>
      <c r="AV848" s="11" t="s">
        <v>42</v>
      </c>
      <c r="AW848" s="11" t="s">
        <v>42</v>
      </c>
      <c r="BE848" s="3" t="s">
        <v>32</v>
      </c>
      <c r="BF848" s="1" t="s">
        <v>240</v>
      </c>
    </row>
    <row r="849" spans="2:58" ht="25" customHeight="1" x14ac:dyDescent="0.2">
      <c r="B849" s="1">
        <v>845</v>
      </c>
      <c r="C849" s="32">
        <v>44010</v>
      </c>
      <c r="D849" s="1">
        <v>89</v>
      </c>
      <c r="E849" s="4">
        <v>11000</v>
      </c>
      <c r="F849" s="4">
        <v>13750</v>
      </c>
      <c r="G849" s="35">
        <f t="shared" si="13"/>
        <v>9.3056505517805075</v>
      </c>
      <c r="H849" s="2" t="s">
        <v>7</v>
      </c>
      <c r="I849" s="3">
        <v>70</v>
      </c>
      <c r="J849" s="6" t="s">
        <v>8</v>
      </c>
      <c r="K849" s="6" t="s">
        <v>9</v>
      </c>
      <c r="L849" s="6" t="s">
        <v>13</v>
      </c>
      <c r="M849" s="31">
        <v>38</v>
      </c>
      <c r="N849" s="6" t="s">
        <v>8</v>
      </c>
      <c r="S849" s="11" t="s">
        <v>42</v>
      </c>
      <c r="V849" s="11" t="s">
        <v>42</v>
      </c>
      <c r="AC849" s="11" t="s">
        <v>42</v>
      </c>
      <c r="AH849" s="11" t="s">
        <v>42</v>
      </c>
      <c r="BE849" s="3" t="s">
        <v>31</v>
      </c>
    </row>
    <row r="850" spans="2:58" ht="25" customHeight="1" x14ac:dyDescent="0.2">
      <c r="B850" s="1">
        <v>846</v>
      </c>
      <c r="C850" s="32">
        <v>44010</v>
      </c>
      <c r="D850" s="1">
        <v>91</v>
      </c>
      <c r="E850" s="4">
        <v>26000</v>
      </c>
      <c r="F850" s="4">
        <v>32500</v>
      </c>
      <c r="G850" s="35">
        <f t="shared" si="13"/>
        <v>10.165851817003619</v>
      </c>
      <c r="H850" s="2" t="s">
        <v>7</v>
      </c>
      <c r="I850" s="3">
        <v>50</v>
      </c>
      <c r="J850" s="6" t="s">
        <v>8</v>
      </c>
      <c r="K850" s="6" t="s">
        <v>9</v>
      </c>
      <c r="L850" s="6" t="s">
        <v>13</v>
      </c>
      <c r="M850" s="31">
        <v>38</v>
      </c>
      <c r="N850" s="6" t="s">
        <v>8</v>
      </c>
      <c r="S850" s="11" t="s">
        <v>42</v>
      </c>
      <c r="V850" s="11" t="s">
        <v>42</v>
      </c>
      <c r="AC850" s="11" t="s">
        <v>42</v>
      </c>
      <c r="AH850" s="11" t="s">
        <v>42</v>
      </c>
      <c r="BE850" s="3" t="s">
        <v>32</v>
      </c>
    </row>
    <row r="851" spans="2:58" ht="25" customHeight="1" x14ac:dyDescent="0.2">
      <c r="B851" s="1">
        <v>847</v>
      </c>
      <c r="C851" s="32">
        <v>44010</v>
      </c>
      <c r="D851" s="1">
        <v>115</v>
      </c>
      <c r="E851" s="4">
        <v>10500</v>
      </c>
      <c r="F851" s="4">
        <v>13125</v>
      </c>
      <c r="G851" s="35">
        <f t="shared" si="13"/>
        <v>9.259130536145614</v>
      </c>
      <c r="H851" s="2" t="s">
        <v>62</v>
      </c>
      <c r="I851" s="3">
        <v>40</v>
      </c>
      <c r="J851" s="6" t="s">
        <v>44</v>
      </c>
      <c r="K851" s="6" t="s">
        <v>55</v>
      </c>
      <c r="L851" s="6" t="s">
        <v>25</v>
      </c>
      <c r="M851" s="31">
        <v>23</v>
      </c>
      <c r="N851" s="6" t="s">
        <v>10</v>
      </c>
      <c r="P851" s="11" t="s">
        <v>42</v>
      </c>
      <c r="Q851" s="11"/>
      <c r="R851" s="11" t="s">
        <v>42</v>
      </c>
      <c r="BE851" s="3" t="s">
        <v>32</v>
      </c>
      <c r="BF851" s="1" t="s">
        <v>241</v>
      </c>
    </row>
    <row r="852" spans="2:58" ht="25" customHeight="1" x14ac:dyDescent="0.2">
      <c r="B852" s="1">
        <v>848</v>
      </c>
      <c r="C852" s="32">
        <v>44010</v>
      </c>
      <c r="D852" s="1">
        <v>118</v>
      </c>
      <c r="E852" s="4">
        <v>15000</v>
      </c>
      <c r="F852" s="4">
        <v>18750</v>
      </c>
      <c r="G852" s="35">
        <f t="shared" si="13"/>
        <v>9.6158054800843473</v>
      </c>
      <c r="H852" s="2" t="s">
        <v>62</v>
      </c>
      <c r="I852" s="3">
        <v>70</v>
      </c>
      <c r="J852" s="6" t="s">
        <v>44</v>
      </c>
      <c r="K852" s="6" t="s">
        <v>17</v>
      </c>
      <c r="L852" s="6" t="s">
        <v>25</v>
      </c>
      <c r="M852" s="31">
        <v>24</v>
      </c>
      <c r="N852" s="6" t="s">
        <v>10</v>
      </c>
      <c r="P852" s="11"/>
      <c r="Q852" s="11"/>
      <c r="R852" s="11" t="s">
        <v>42</v>
      </c>
      <c r="AE852" s="3" t="s">
        <v>42</v>
      </c>
      <c r="AR852" s="11" t="s">
        <v>42</v>
      </c>
      <c r="AT852" s="3" t="s">
        <v>319</v>
      </c>
      <c r="BE852" s="3" t="s">
        <v>32</v>
      </c>
      <c r="BF852" s="1" t="s">
        <v>242</v>
      </c>
    </row>
    <row r="853" spans="2:58" ht="25" customHeight="1" x14ac:dyDescent="0.2">
      <c r="B853" s="1">
        <v>849</v>
      </c>
      <c r="C853" s="32">
        <v>44010</v>
      </c>
      <c r="D853" s="1">
        <v>119</v>
      </c>
      <c r="E853" s="4">
        <v>8500</v>
      </c>
      <c r="F853" s="4">
        <v>10625</v>
      </c>
      <c r="G853" s="35">
        <f t="shared" si="13"/>
        <v>9.0478214424784085</v>
      </c>
      <c r="H853" s="2" t="s">
        <v>62</v>
      </c>
      <c r="I853" s="3">
        <v>70</v>
      </c>
      <c r="J853" s="6" t="s">
        <v>44</v>
      </c>
      <c r="K853" s="6" t="s">
        <v>17</v>
      </c>
      <c r="L853" s="6" t="s">
        <v>25</v>
      </c>
      <c r="M853" s="31">
        <v>24</v>
      </c>
      <c r="N853" s="6" t="s">
        <v>10</v>
      </c>
      <c r="P853" s="11" t="s">
        <v>42</v>
      </c>
      <c r="Q853" s="11"/>
      <c r="R853" s="11" t="s">
        <v>42</v>
      </c>
      <c r="AR853" s="11" t="s">
        <v>42</v>
      </c>
      <c r="BE853" s="3" t="s">
        <v>31</v>
      </c>
      <c r="BF853" s="1" t="s">
        <v>401</v>
      </c>
    </row>
    <row r="854" spans="2:58" ht="25" customHeight="1" x14ac:dyDescent="0.2">
      <c r="B854" s="1">
        <v>850</v>
      </c>
      <c r="C854" s="32">
        <v>44010</v>
      </c>
      <c r="D854" s="1">
        <v>120</v>
      </c>
      <c r="E854" s="4">
        <v>18000</v>
      </c>
      <c r="F854" s="4">
        <v>22500</v>
      </c>
      <c r="G854" s="35">
        <f t="shared" si="13"/>
        <v>9.7981270368783022</v>
      </c>
      <c r="H854" s="2" t="s">
        <v>62</v>
      </c>
      <c r="I854" s="3">
        <v>70</v>
      </c>
      <c r="J854" s="6" t="s">
        <v>64</v>
      </c>
      <c r="K854" s="6" t="s">
        <v>392</v>
      </c>
      <c r="L854" s="6" t="s">
        <v>25</v>
      </c>
      <c r="M854" s="31">
        <v>26</v>
      </c>
      <c r="N854" s="6" t="s">
        <v>10</v>
      </c>
      <c r="P854" s="11" t="s">
        <v>42</v>
      </c>
      <c r="Q854" s="11"/>
      <c r="R854" s="11" t="s">
        <v>42</v>
      </c>
      <c r="BE854" s="3" t="s">
        <v>32</v>
      </c>
    </row>
    <row r="855" spans="2:58" ht="25" customHeight="1" x14ac:dyDescent="0.2">
      <c r="B855" s="1">
        <v>851</v>
      </c>
      <c r="C855" s="32">
        <v>44010</v>
      </c>
      <c r="D855" s="1">
        <v>121</v>
      </c>
      <c r="E855" s="4">
        <v>9500</v>
      </c>
      <c r="F855" s="4">
        <v>11875</v>
      </c>
      <c r="G855" s="35">
        <f t="shared" si="13"/>
        <v>9.1590470775886317</v>
      </c>
      <c r="H855" s="2" t="s">
        <v>62</v>
      </c>
      <c r="I855" s="3">
        <v>80</v>
      </c>
      <c r="J855" s="6" t="s">
        <v>98</v>
      </c>
      <c r="K855" s="6" t="s">
        <v>55</v>
      </c>
      <c r="L855" s="6" t="s">
        <v>25</v>
      </c>
      <c r="M855" s="31">
        <v>23</v>
      </c>
      <c r="N855" s="6" t="s">
        <v>10</v>
      </c>
      <c r="P855" s="11" t="s">
        <v>42</v>
      </c>
      <c r="Q855" s="11"/>
      <c r="R855" s="11" t="s">
        <v>42</v>
      </c>
      <c r="BE855" s="3" t="s">
        <v>36</v>
      </c>
    </row>
    <row r="856" spans="2:58" ht="25" customHeight="1" x14ac:dyDescent="0.2">
      <c r="B856" s="1">
        <v>852</v>
      </c>
      <c r="C856" s="32">
        <v>44010</v>
      </c>
      <c r="D856" s="1">
        <v>122</v>
      </c>
      <c r="E856" s="4">
        <v>10000</v>
      </c>
      <c r="F856" s="4">
        <v>12500</v>
      </c>
      <c r="G856" s="35">
        <f t="shared" si="13"/>
        <v>9.2103403719761836</v>
      </c>
      <c r="H856" s="2" t="s">
        <v>62</v>
      </c>
      <c r="I856" s="3">
        <v>20</v>
      </c>
      <c r="J856" s="6" t="s">
        <v>44</v>
      </c>
      <c r="K856" s="6" t="s">
        <v>124</v>
      </c>
      <c r="L856" s="6" t="s">
        <v>25</v>
      </c>
      <c r="M856" s="31">
        <v>23</v>
      </c>
      <c r="N856" s="6" t="s">
        <v>10</v>
      </c>
      <c r="P856" s="11" t="s">
        <v>42</v>
      </c>
      <c r="Q856" s="11"/>
      <c r="R856" s="11" t="s">
        <v>42</v>
      </c>
      <c r="BE856" s="3" t="s">
        <v>32</v>
      </c>
    </row>
    <row r="857" spans="2:58" ht="25" customHeight="1" x14ac:dyDescent="0.2">
      <c r="B857" s="1">
        <v>853</v>
      </c>
      <c r="C857" s="32">
        <v>44010</v>
      </c>
      <c r="D857" s="1">
        <v>123</v>
      </c>
      <c r="E857" s="4">
        <v>10500</v>
      </c>
      <c r="F857" s="4">
        <v>13125</v>
      </c>
      <c r="G857" s="35">
        <f t="shared" si="13"/>
        <v>9.259130536145614</v>
      </c>
      <c r="H857" s="2" t="s">
        <v>62</v>
      </c>
      <c r="I857" s="3">
        <v>60</v>
      </c>
      <c r="J857" s="6" t="s">
        <v>64</v>
      </c>
      <c r="K857" s="6" t="s">
        <v>9</v>
      </c>
      <c r="L857" s="6" t="s">
        <v>25</v>
      </c>
      <c r="M857" s="31">
        <v>31</v>
      </c>
      <c r="N857" s="6" t="s">
        <v>10</v>
      </c>
      <c r="P857" s="11" t="s">
        <v>42</v>
      </c>
      <c r="Q857" s="11"/>
      <c r="R857" s="11" t="s">
        <v>42</v>
      </c>
      <c r="BE857" s="3" t="s">
        <v>31</v>
      </c>
    </row>
    <row r="858" spans="2:58" ht="25" customHeight="1" x14ac:dyDescent="0.2">
      <c r="B858" s="1">
        <v>854</v>
      </c>
      <c r="C858" s="32">
        <v>44010</v>
      </c>
      <c r="D858" s="1">
        <v>127</v>
      </c>
      <c r="E858" s="4">
        <v>4600</v>
      </c>
      <c r="F858" s="4">
        <v>5750</v>
      </c>
      <c r="G858" s="35">
        <f t="shared" si="13"/>
        <v>8.4338115824771869</v>
      </c>
      <c r="H858" s="2" t="s">
        <v>70</v>
      </c>
      <c r="I858" s="3">
        <v>50</v>
      </c>
      <c r="J858" s="6" t="s">
        <v>44</v>
      </c>
      <c r="K858" s="6" t="s">
        <v>17</v>
      </c>
      <c r="L858" s="6" t="s">
        <v>25</v>
      </c>
      <c r="M858" s="31">
        <v>22</v>
      </c>
      <c r="N858" s="6" t="s">
        <v>10</v>
      </c>
      <c r="P858" s="11" t="s">
        <v>42</v>
      </c>
      <c r="Q858" s="11"/>
      <c r="R858" s="11" t="s">
        <v>42</v>
      </c>
      <c r="BE858" s="3" t="s">
        <v>31</v>
      </c>
    </row>
    <row r="859" spans="2:58" ht="25" customHeight="1" x14ac:dyDescent="0.2">
      <c r="B859" s="1">
        <v>855</v>
      </c>
      <c r="C859" s="32">
        <v>44010</v>
      </c>
      <c r="D859" s="1">
        <v>128</v>
      </c>
      <c r="E859" s="4">
        <v>3200</v>
      </c>
      <c r="F859" s="4">
        <v>4000</v>
      </c>
      <c r="G859" s="35">
        <f t="shared" si="13"/>
        <v>8.0709060887878188</v>
      </c>
      <c r="H859" s="2" t="s">
        <v>70</v>
      </c>
      <c r="I859" s="3">
        <v>50</v>
      </c>
      <c r="J859" s="6" t="s">
        <v>65</v>
      </c>
      <c r="K859" s="6" t="s">
        <v>55</v>
      </c>
      <c r="L859" s="6" t="s">
        <v>243</v>
      </c>
      <c r="M859" s="31">
        <v>27</v>
      </c>
      <c r="N859" s="6" t="s">
        <v>10</v>
      </c>
      <c r="P859" s="11" t="s">
        <v>42</v>
      </c>
      <c r="Q859" s="11"/>
      <c r="R859" s="11" t="s">
        <v>42</v>
      </c>
      <c r="BE859" s="3" t="s">
        <v>31</v>
      </c>
    </row>
    <row r="860" spans="2:58" ht="25" customHeight="1" x14ac:dyDescent="0.2">
      <c r="B860" s="1">
        <v>856</v>
      </c>
      <c r="C860" s="32">
        <v>44010</v>
      </c>
      <c r="D860" s="1">
        <v>129</v>
      </c>
      <c r="E860" s="4">
        <v>3500</v>
      </c>
      <c r="F860" s="4">
        <v>4375</v>
      </c>
      <c r="G860" s="35">
        <f t="shared" si="13"/>
        <v>8.1605182474775049</v>
      </c>
      <c r="H860" s="2" t="s">
        <v>70</v>
      </c>
      <c r="I860" s="3">
        <v>60</v>
      </c>
      <c r="J860" s="6" t="s">
        <v>44</v>
      </c>
      <c r="K860" s="6" t="s">
        <v>55</v>
      </c>
      <c r="L860" s="6" t="s">
        <v>25</v>
      </c>
      <c r="M860" s="31">
        <v>26</v>
      </c>
      <c r="N860" s="6" t="s">
        <v>44</v>
      </c>
      <c r="O860" s="11" t="s">
        <v>42</v>
      </c>
      <c r="P860" s="11" t="s">
        <v>42</v>
      </c>
      <c r="Q860" s="11"/>
      <c r="R860" s="11" t="s">
        <v>42</v>
      </c>
      <c r="BE860" s="11" t="s">
        <v>31</v>
      </c>
    </row>
    <row r="861" spans="2:58" ht="25" customHeight="1" x14ac:dyDescent="0.2">
      <c r="B861" s="1">
        <v>857</v>
      </c>
      <c r="C861" s="32">
        <v>44010</v>
      </c>
      <c r="D861" s="1">
        <v>130</v>
      </c>
      <c r="E861" s="4">
        <v>14000</v>
      </c>
      <c r="F861" s="4">
        <v>17500</v>
      </c>
      <c r="G861" s="35">
        <f t="shared" si="13"/>
        <v>9.5468126085973957</v>
      </c>
      <c r="H861" s="2" t="s">
        <v>70</v>
      </c>
      <c r="I861" s="3">
        <v>60</v>
      </c>
      <c r="J861" s="6" t="s">
        <v>64</v>
      </c>
      <c r="K861" s="6" t="s">
        <v>9</v>
      </c>
      <c r="L861" s="6" t="s">
        <v>25</v>
      </c>
      <c r="M861" s="31">
        <v>34</v>
      </c>
      <c r="N861" s="6" t="s">
        <v>10</v>
      </c>
      <c r="P861" s="11" t="s">
        <v>42</v>
      </c>
      <c r="Q861" s="11"/>
      <c r="R861" s="11" t="s">
        <v>42</v>
      </c>
      <c r="AU861" s="11" t="s">
        <v>42</v>
      </c>
      <c r="BE861" s="3" t="s">
        <v>32</v>
      </c>
    </row>
    <row r="862" spans="2:58" ht="25" customHeight="1" x14ac:dyDescent="0.2">
      <c r="B862" s="1">
        <v>858</v>
      </c>
      <c r="C862" s="32">
        <v>44010</v>
      </c>
      <c r="D862" s="1">
        <v>133</v>
      </c>
      <c r="E862" s="4">
        <v>5500</v>
      </c>
      <c r="F862" s="4">
        <v>6875</v>
      </c>
      <c r="G862" s="35">
        <f t="shared" si="13"/>
        <v>8.6125033712205621</v>
      </c>
      <c r="H862" s="2" t="s">
        <v>70</v>
      </c>
      <c r="I862" s="3">
        <v>70</v>
      </c>
      <c r="J862" s="6" t="s">
        <v>64</v>
      </c>
      <c r="K862" s="6" t="s">
        <v>28</v>
      </c>
      <c r="L862" s="6" t="s">
        <v>18</v>
      </c>
      <c r="M862" s="31">
        <v>27</v>
      </c>
      <c r="N862" s="6" t="s">
        <v>64</v>
      </c>
      <c r="O862" s="11" t="s">
        <v>42</v>
      </c>
      <c r="P862" s="11" t="s">
        <v>42</v>
      </c>
      <c r="Q862" s="11"/>
      <c r="R862" s="11" t="s">
        <v>42</v>
      </c>
      <c r="BE862" s="3" t="s">
        <v>31</v>
      </c>
    </row>
    <row r="863" spans="2:58" ht="25" customHeight="1" x14ac:dyDescent="0.2">
      <c r="B863" s="1">
        <v>859</v>
      </c>
      <c r="C863" s="32">
        <v>44010</v>
      </c>
      <c r="D863" s="1">
        <v>138</v>
      </c>
      <c r="E863" s="4">
        <v>6000</v>
      </c>
      <c r="F863" s="4">
        <v>7500</v>
      </c>
      <c r="G863" s="35">
        <f t="shared" si="13"/>
        <v>8.6995147482101913</v>
      </c>
      <c r="H863" s="2" t="s">
        <v>70</v>
      </c>
      <c r="I863" s="3">
        <v>60</v>
      </c>
      <c r="J863" s="6" t="s">
        <v>64</v>
      </c>
      <c r="K863" s="6" t="s">
        <v>9</v>
      </c>
      <c r="L863" s="6" t="s">
        <v>18</v>
      </c>
      <c r="M863" s="31">
        <v>35</v>
      </c>
      <c r="N863" s="6" t="s">
        <v>10</v>
      </c>
      <c r="P863" s="11" t="s">
        <v>42</v>
      </c>
      <c r="Q863" s="11"/>
      <c r="R863" s="11"/>
      <c r="S863" s="11" t="s">
        <v>42</v>
      </c>
      <c r="BE863" s="3" t="s">
        <v>31</v>
      </c>
    </row>
    <row r="864" spans="2:58" ht="25" customHeight="1" x14ac:dyDescent="0.2">
      <c r="B864" s="1">
        <v>860</v>
      </c>
      <c r="C864" s="32">
        <v>44010</v>
      </c>
      <c r="D864" s="1">
        <v>140</v>
      </c>
      <c r="E864" s="4">
        <v>65000</v>
      </c>
      <c r="F864" s="4">
        <v>81250</v>
      </c>
      <c r="G864" s="35">
        <f t="shared" si="13"/>
        <v>11.082142548877775</v>
      </c>
      <c r="H864" s="2" t="s">
        <v>84</v>
      </c>
      <c r="I864" s="3">
        <v>70</v>
      </c>
      <c r="J864" s="6" t="s">
        <v>8</v>
      </c>
      <c r="K864" s="6" t="s">
        <v>9</v>
      </c>
      <c r="L864" s="6" t="s">
        <v>13</v>
      </c>
      <c r="M864" s="31">
        <v>40</v>
      </c>
      <c r="N864" s="6" t="s">
        <v>8</v>
      </c>
      <c r="R864" s="11" t="s">
        <v>42</v>
      </c>
      <c r="V864" s="11" t="s">
        <v>42</v>
      </c>
      <c r="AI864" s="11" t="s">
        <v>42</v>
      </c>
      <c r="BE864" s="3" t="s">
        <v>36</v>
      </c>
    </row>
    <row r="865" spans="2:58" ht="25" customHeight="1" x14ac:dyDescent="0.2">
      <c r="B865" s="1">
        <v>861</v>
      </c>
      <c r="C865" s="32">
        <v>44010</v>
      </c>
      <c r="D865" s="1">
        <v>142</v>
      </c>
      <c r="E865" s="4">
        <v>44000</v>
      </c>
      <c r="F865" s="4">
        <v>55000</v>
      </c>
      <c r="G865" s="35">
        <f t="shared" si="13"/>
        <v>10.691944912900398</v>
      </c>
      <c r="H865" s="2" t="s">
        <v>7</v>
      </c>
      <c r="I865" s="3">
        <v>80</v>
      </c>
      <c r="J865" s="6" t="s">
        <v>8</v>
      </c>
      <c r="K865" s="6" t="s">
        <v>9</v>
      </c>
      <c r="L865" s="6" t="s">
        <v>25</v>
      </c>
      <c r="M865" s="31">
        <v>37</v>
      </c>
      <c r="N865" s="6" t="s">
        <v>8</v>
      </c>
      <c r="R865" s="11" t="s">
        <v>42</v>
      </c>
      <c r="AI865" s="11" t="s">
        <v>42</v>
      </c>
      <c r="BE865" s="3" t="s">
        <v>32</v>
      </c>
    </row>
    <row r="866" spans="2:58" ht="25" customHeight="1" x14ac:dyDescent="0.2">
      <c r="B866" s="1">
        <v>862</v>
      </c>
      <c r="C866" s="32">
        <v>44010</v>
      </c>
      <c r="D866" s="1">
        <v>145</v>
      </c>
      <c r="E866" s="4">
        <v>100000</v>
      </c>
      <c r="F866" s="4">
        <v>175000</v>
      </c>
      <c r="G866" s="35">
        <f t="shared" si="13"/>
        <v>11.512925464970229</v>
      </c>
      <c r="H866" s="2" t="s">
        <v>7</v>
      </c>
      <c r="I866" s="3">
        <v>60</v>
      </c>
      <c r="J866" s="6" t="s">
        <v>8</v>
      </c>
      <c r="K866" s="6" t="s">
        <v>9</v>
      </c>
      <c r="L866" s="6" t="s">
        <v>25</v>
      </c>
      <c r="M866" s="31">
        <v>37</v>
      </c>
      <c r="N866" s="6" t="s">
        <v>10</v>
      </c>
      <c r="R866" s="11" t="s">
        <v>42</v>
      </c>
      <c r="AI866" s="11" t="s">
        <v>42</v>
      </c>
      <c r="BE866" s="3" t="s">
        <v>36</v>
      </c>
      <c r="BF866" s="1" t="s">
        <v>217</v>
      </c>
    </row>
    <row r="867" spans="2:58" ht="25" customHeight="1" x14ac:dyDescent="0.2">
      <c r="B867" s="1">
        <v>863</v>
      </c>
      <c r="C867" s="32">
        <v>44010</v>
      </c>
      <c r="D867" s="1">
        <v>225</v>
      </c>
      <c r="E867" s="4">
        <v>8500</v>
      </c>
      <c r="F867" s="4">
        <v>10625</v>
      </c>
      <c r="G867" s="35">
        <f t="shared" si="13"/>
        <v>9.0478214424784085</v>
      </c>
      <c r="H867" s="2" t="s">
        <v>16</v>
      </c>
      <c r="I867" s="3">
        <v>30</v>
      </c>
      <c r="J867" s="6" t="s">
        <v>8</v>
      </c>
      <c r="K867" s="6" t="s">
        <v>9</v>
      </c>
      <c r="L867" s="6" t="s">
        <v>25</v>
      </c>
      <c r="M867" s="31">
        <v>38</v>
      </c>
      <c r="N867" s="6" t="s">
        <v>10</v>
      </c>
      <c r="R867" s="11" t="s">
        <v>42</v>
      </c>
      <c r="AI867" s="11" t="s">
        <v>42</v>
      </c>
      <c r="BE867" s="3" t="s">
        <v>32</v>
      </c>
    </row>
    <row r="868" spans="2:58" ht="25" customHeight="1" x14ac:dyDescent="0.2">
      <c r="B868" s="1">
        <v>864</v>
      </c>
      <c r="C868" s="32">
        <v>44010</v>
      </c>
      <c r="D868" s="1">
        <v>226</v>
      </c>
      <c r="E868" s="4">
        <v>1600</v>
      </c>
      <c r="F868" s="4">
        <v>2000</v>
      </c>
      <c r="G868" s="35">
        <f t="shared" si="13"/>
        <v>7.3777589082278725</v>
      </c>
      <c r="H868" s="2" t="s">
        <v>45</v>
      </c>
      <c r="I868" s="3">
        <v>60</v>
      </c>
      <c r="J868" s="6" t="s">
        <v>65</v>
      </c>
      <c r="K868" s="6" t="s">
        <v>9</v>
      </c>
      <c r="L868" s="6" t="s">
        <v>25</v>
      </c>
      <c r="M868" s="31">
        <v>34.5</v>
      </c>
      <c r="N868" s="6" t="s">
        <v>10</v>
      </c>
      <c r="R868" s="11" t="s">
        <v>42</v>
      </c>
      <c r="AI868" s="11" t="s">
        <v>42</v>
      </c>
      <c r="BE868" s="3" t="s">
        <v>31</v>
      </c>
    </row>
    <row r="869" spans="2:58" ht="25" customHeight="1" x14ac:dyDescent="0.2">
      <c r="B869" s="1">
        <v>865</v>
      </c>
      <c r="C869" s="32">
        <v>44010</v>
      </c>
      <c r="D869" s="1">
        <v>227</v>
      </c>
      <c r="E869" s="4">
        <v>9000</v>
      </c>
      <c r="F869" s="4">
        <v>11250</v>
      </c>
      <c r="G869" s="35">
        <f t="shared" si="13"/>
        <v>9.1049798563183568</v>
      </c>
      <c r="H869" s="2" t="s">
        <v>50</v>
      </c>
      <c r="I869" s="3">
        <v>60</v>
      </c>
      <c r="J869" s="6" t="s">
        <v>8</v>
      </c>
      <c r="K869" s="6" t="s">
        <v>9</v>
      </c>
      <c r="L869" s="6" t="s">
        <v>13</v>
      </c>
      <c r="M869" s="31">
        <v>42</v>
      </c>
      <c r="N869" s="6" t="s">
        <v>10</v>
      </c>
      <c r="P869" s="11"/>
      <c r="Q869" s="11"/>
      <c r="R869" s="11" t="s">
        <v>42</v>
      </c>
      <c r="AA869" s="11" t="s">
        <v>42</v>
      </c>
      <c r="AH869" s="11" t="s">
        <v>42</v>
      </c>
      <c r="AI869" s="11"/>
      <c r="AL869" s="3" t="s">
        <v>42</v>
      </c>
      <c r="AT869" s="11" t="s">
        <v>418</v>
      </c>
      <c r="BE869" s="3" t="s">
        <v>31</v>
      </c>
      <c r="BF869" s="1" t="s">
        <v>244</v>
      </c>
    </row>
    <row r="870" spans="2:58" ht="25" customHeight="1" x14ac:dyDescent="0.2">
      <c r="B870" s="1">
        <v>866</v>
      </c>
      <c r="C870" s="32">
        <v>44010</v>
      </c>
      <c r="D870" s="1">
        <v>228</v>
      </c>
      <c r="E870" s="4">
        <v>4600</v>
      </c>
      <c r="F870" s="4">
        <v>5750</v>
      </c>
      <c r="G870" s="35">
        <f t="shared" si="13"/>
        <v>8.4338115824771869</v>
      </c>
      <c r="H870" s="2" t="s">
        <v>50</v>
      </c>
      <c r="I870" s="3">
        <v>50</v>
      </c>
      <c r="J870" s="6" t="s">
        <v>8</v>
      </c>
      <c r="K870" s="6" t="s">
        <v>9</v>
      </c>
      <c r="L870" s="6" t="s">
        <v>13</v>
      </c>
      <c r="M870" s="31">
        <v>40</v>
      </c>
      <c r="N870" s="6" t="s">
        <v>8</v>
      </c>
      <c r="R870" s="11" t="s">
        <v>42</v>
      </c>
      <c r="AH870" s="11" t="s">
        <v>42</v>
      </c>
      <c r="AI870" s="11" t="s">
        <v>42</v>
      </c>
      <c r="AY870" s="3" t="s">
        <v>167</v>
      </c>
      <c r="BE870" s="3" t="s">
        <v>31</v>
      </c>
    </row>
    <row r="871" spans="2:58" ht="25" customHeight="1" x14ac:dyDescent="0.2">
      <c r="B871" s="1">
        <v>867</v>
      </c>
      <c r="C871" s="32">
        <v>44010</v>
      </c>
      <c r="D871" s="1">
        <v>247</v>
      </c>
      <c r="E871" s="4">
        <v>15000</v>
      </c>
      <c r="F871" s="4">
        <v>18750</v>
      </c>
      <c r="G871" s="35">
        <f t="shared" si="13"/>
        <v>9.6158054800843473</v>
      </c>
      <c r="H871" s="2" t="s">
        <v>7</v>
      </c>
      <c r="I871" s="3">
        <v>60</v>
      </c>
      <c r="J871" s="6" t="s">
        <v>44</v>
      </c>
      <c r="K871" s="6" t="s">
        <v>9</v>
      </c>
      <c r="L871" s="6" t="s">
        <v>25</v>
      </c>
      <c r="M871" s="31">
        <v>36</v>
      </c>
      <c r="N871" s="6" t="s">
        <v>44</v>
      </c>
      <c r="S871" s="11" t="s">
        <v>42</v>
      </c>
      <c r="V871" s="11" t="s">
        <v>42</v>
      </c>
      <c r="AX871" s="3" t="s">
        <v>62</v>
      </c>
      <c r="BE871" s="3" t="s">
        <v>31</v>
      </c>
    </row>
    <row r="872" spans="2:58" ht="25" customHeight="1" x14ac:dyDescent="0.2">
      <c r="B872" s="1">
        <v>868</v>
      </c>
      <c r="C872" s="32">
        <v>44010</v>
      </c>
      <c r="D872" s="1">
        <v>248</v>
      </c>
      <c r="E872" s="4">
        <v>3000</v>
      </c>
      <c r="F872" s="4">
        <v>3750</v>
      </c>
      <c r="G872" s="35">
        <f t="shared" si="13"/>
        <v>8.0063675676502459</v>
      </c>
      <c r="H872" s="2" t="s">
        <v>7</v>
      </c>
      <c r="I872" s="3">
        <v>70</v>
      </c>
      <c r="J872" s="6" t="s">
        <v>389</v>
      </c>
      <c r="K872" s="6" t="s">
        <v>9</v>
      </c>
      <c r="L872" s="6" t="s">
        <v>25</v>
      </c>
      <c r="M872" s="31">
        <v>36</v>
      </c>
      <c r="N872" s="6" t="s">
        <v>10</v>
      </c>
      <c r="S872" s="11" t="s">
        <v>42</v>
      </c>
      <c r="V872" s="11" t="s">
        <v>42</v>
      </c>
      <c r="BE872" s="3" t="s">
        <v>31</v>
      </c>
    </row>
    <row r="873" spans="2:58" ht="25" customHeight="1" x14ac:dyDescent="0.2">
      <c r="B873" s="1">
        <v>869</v>
      </c>
      <c r="C873" s="32">
        <v>44010</v>
      </c>
      <c r="D873" s="1">
        <v>250</v>
      </c>
      <c r="E873" s="4">
        <v>44000</v>
      </c>
      <c r="F873" s="4">
        <v>55000</v>
      </c>
      <c r="G873" s="35">
        <f t="shared" si="13"/>
        <v>10.691944912900398</v>
      </c>
      <c r="H873" s="2" t="s">
        <v>7</v>
      </c>
      <c r="I873" s="3">
        <v>80</v>
      </c>
      <c r="J873" s="6" t="s">
        <v>8</v>
      </c>
      <c r="K873" s="6" t="s">
        <v>9</v>
      </c>
      <c r="L873" s="6" t="s">
        <v>13</v>
      </c>
      <c r="M873" s="31">
        <v>40</v>
      </c>
      <c r="N873" s="6" t="s">
        <v>8</v>
      </c>
      <c r="S873" s="11" t="s">
        <v>42</v>
      </c>
      <c r="V873" s="11" t="s">
        <v>42</v>
      </c>
      <c r="AC873" s="11" t="s">
        <v>42</v>
      </c>
      <c r="BB873" s="11" t="s">
        <v>42</v>
      </c>
      <c r="BE873" s="3" t="s">
        <v>36</v>
      </c>
    </row>
    <row r="874" spans="2:58" ht="25" customHeight="1" x14ac:dyDescent="0.2">
      <c r="B874" s="1">
        <v>870</v>
      </c>
      <c r="C874" s="32">
        <v>44010</v>
      </c>
      <c r="D874" s="1">
        <v>251</v>
      </c>
      <c r="E874" s="4">
        <v>26000</v>
      </c>
      <c r="F874" s="4">
        <v>32500</v>
      </c>
      <c r="G874" s="35">
        <f t="shared" si="13"/>
        <v>10.165851817003619</v>
      </c>
      <c r="H874" s="2" t="s">
        <v>7</v>
      </c>
      <c r="I874" s="3">
        <v>80</v>
      </c>
      <c r="J874" s="6" t="s">
        <v>8</v>
      </c>
      <c r="K874" s="6" t="s">
        <v>9</v>
      </c>
      <c r="L874" s="6" t="s">
        <v>13</v>
      </c>
      <c r="M874" s="31">
        <v>38</v>
      </c>
      <c r="N874" s="6" t="s">
        <v>8</v>
      </c>
      <c r="S874" s="11" t="s">
        <v>42</v>
      </c>
      <c r="V874" s="11" t="s">
        <v>42</v>
      </c>
      <c r="AC874" s="11" t="s">
        <v>42</v>
      </c>
      <c r="BE874" s="3" t="s">
        <v>31</v>
      </c>
    </row>
    <row r="875" spans="2:58" ht="25" customHeight="1" x14ac:dyDescent="0.2">
      <c r="B875" s="1">
        <v>871</v>
      </c>
      <c r="C875" s="32">
        <v>44010</v>
      </c>
      <c r="D875" s="1">
        <v>252</v>
      </c>
      <c r="E875" s="4">
        <v>12000</v>
      </c>
      <c r="F875" s="4">
        <v>15000</v>
      </c>
      <c r="G875" s="35">
        <f t="shared" si="13"/>
        <v>9.3926619287701367</v>
      </c>
      <c r="H875" s="2" t="s">
        <v>7</v>
      </c>
      <c r="I875" s="3">
        <v>80</v>
      </c>
      <c r="J875" s="6" t="s">
        <v>8</v>
      </c>
      <c r="K875" s="6" t="s">
        <v>9</v>
      </c>
      <c r="L875" s="6" t="s">
        <v>13</v>
      </c>
      <c r="M875" s="31">
        <v>40</v>
      </c>
      <c r="N875" s="6" t="s">
        <v>8</v>
      </c>
      <c r="S875" s="11" t="s">
        <v>42</v>
      </c>
      <c r="V875" s="11" t="s">
        <v>42</v>
      </c>
      <c r="AC875" s="11" t="s">
        <v>42</v>
      </c>
      <c r="AH875" s="11" t="s">
        <v>42</v>
      </c>
      <c r="BE875" s="3" t="s">
        <v>31</v>
      </c>
    </row>
    <row r="876" spans="2:58" ht="25" customHeight="1" x14ac:dyDescent="0.2">
      <c r="B876" s="1">
        <v>872</v>
      </c>
      <c r="C876" s="32">
        <v>44010</v>
      </c>
      <c r="D876" s="1">
        <v>255</v>
      </c>
      <c r="E876" s="4">
        <v>70000</v>
      </c>
      <c r="F876" s="4">
        <v>87500</v>
      </c>
      <c r="G876" s="35">
        <f t="shared" si="13"/>
        <v>11.156250521031495</v>
      </c>
      <c r="H876" s="2" t="s">
        <v>7</v>
      </c>
      <c r="I876" s="3">
        <v>70</v>
      </c>
      <c r="J876" s="6" t="s">
        <v>8</v>
      </c>
      <c r="K876" s="6" t="s">
        <v>9</v>
      </c>
      <c r="L876" s="6" t="s">
        <v>13</v>
      </c>
      <c r="M876" s="31">
        <v>38</v>
      </c>
      <c r="N876" s="6" t="s">
        <v>8</v>
      </c>
      <c r="R876" s="11" t="s">
        <v>42</v>
      </c>
      <c r="AI876" s="11" t="s">
        <v>42</v>
      </c>
      <c r="BE876" s="3" t="s">
        <v>32</v>
      </c>
    </row>
    <row r="877" spans="2:58" ht="25" customHeight="1" x14ac:dyDescent="0.2">
      <c r="B877" s="1">
        <v>873</v>
      </c>
      <c r="C877" s="32">
        <v>44010</v>
      </c>
      <c r="D877" s="1">
        <v>277</v>
      </c>
      <c r="E877" s="4">
        <v>23000</v>
      </c>
      <c r="F877" s="4">
        <v>28750</v>
      </c>
      <c r="G877" s="35">
        <f t="shared" si="13"/>
        <v>10.043249494911286</v>
      </c>
      <c r="H877" s="2" t="s">
        <v>63</v>
      </c>
      <c r="I877" s="3">
        <v>70</v>
      </c>
      <c r="J877" s="6" t="s">
        <v>108</v>
      </c>
      <c r="K877" s="6" t="s">
        <v>9</v>
      </c>
      <c r="L877" s="6" t="s">
        <v>33</v>
      </c>
      <c r="M877" s="31">
        <v>39</v>
      </c>
      <c r="N877" s="6" t="s">
        <v>108</v>
      </c>
      <c r="O877" s="11" t="s">
        <v>42</v>
      </c>
      <c r="S877" s="11" t="s">
        <v>42</v>
      </c>
      <c r="V877" s="11" t="s">
        <v>42</v>
      </c>
      <c r="BE877" s="3" t="s">
        <v>36</v>
      </c>
    </row>
    <row r="878" spans="2:58" ht="25" customHeight="1" x14ac:dyDescent="0.2">
      <c r="B878" s="1">
        <v>874</v>
      </c>
      <c r="C878" s="32">
        <v>44010</v>
      </c>
      <c r="D878" s="1">
        <v>281</v>
      </c>
      <c r="E878" s="4">
        <v>61000</v>
      </c>
      <c r="F878" s="4">
        <v>76250</v>
      </c>
      <c r="G878" s="35">
        <f t="shared" si="13"/>
        <v>11.018629143155449</v>
      </c>
      <c r="H878" s="2" t="s">
        <v>63</v>
      </c>
      <c r="I878" s="3">
        <v>80</v>
      </c>
      <c r="J878" s="6" t="s">
        <v>44</v>
      </c>
      <c r="K878" s="6" t="s">
        <v>9</v>
      </c>
      <c r="L878" s="6" t="s">
        <v>24</v>
      </c>
      <c r="M878" s="31">
        <v>40</v>
      </c>
      <c r="N878" s="6" t="s">
        <v>44</v>
      </c>
      <c r="O878" s="11" t="s">
        <v>42</v>
      </c>
      <c r="S878" s="11" t="s">
        <v>42</v>
      </c>
      <c r="Y878" s="11"/>
      <c r="AM878" s="11" t="s">
        <v>42</v>
      </c>
      <c r="AN878" s="11"/>
      <c r="AO878" s="11"/>
      <c r="AP878" s="11"/>
      <c r="BE878" s="3" t="s">
        <v>36</v>
      </c>
    </row>
    <row r="879" spans="2:58" ht="25" customHeight="1" x14ac:dyDescent="0.2">
      <c r="B879" s="1">
        <v>875</v>
      </c>
      <c r="C879" s="32">
        <v>44010</v>
      </c>
      <c r="D879" s="1">
        <v>298</v>
      </c>
      <c r="E879" s="4">
        <v>16000</v>
      </c>
      <c r="F879" s="4">
        <v>20000</v>
      </c>
      <c r="G879" s="35">
        <f t="shared" si="13"/>
        <v>9.6803440012219184</v>
      </c>
      <c r="H879" s="2" t="s">
        <v>70</v>
      </c>
      <c r="I879" s="3">
        <v>80</v>
      </c>
      <c r="J879" s="6" t="s">
        <v>65</v>
      </c>
      <c r="K879" s="6" t="s">
        <v>124</v>
      </c>
      <c r="L879" s="6" t="s">
        <v>25</v>
      </c>
      <c r="M879" s="31">
        <v>28</v>
      </c>
      <c r="N879" s="6" t="s">
        <v>10</v>
      </c>
      <c r="R879" s="11" t="s">
        <v>42</v>
      </c>
      <c r="AP879" s="11" t="s">
        <v>42</v>
      </c>
      <c r="AT879" s="3" t="s">
        <v>246</v>
      </c>
      <c r="BE879" s="3" t="s">
        <v>32</v>
      </c>
    </row>
    <row r="880" spans="2:58" ht="25" customHeight="1" x14ac:dyDescent="0.2">
      <c r="B880" s="1">
        <v>876</v>
      </c>
      <c r="C880" s="32">
        <v>44010</v>
      </c>
      <c r="D880" s="1">
        <v>301</v>
      </c>
      <c r="E880" s="4">
        <v>100000</v>
      </c>
      <c r="F880" s="4">
        <v>125000</v>
      </c>
      <c r="G880" s="35">
        <f t="shared" si="13"/>
        <v>11.512925464970229</v>
      </c>
      <c r="H880" s="2" t="s">
        <v>70</v>
      </c>
      <c r="I880" s="3">
        <v>70</v>
      </c>
      <c r="J880" s="6" t="s">
        <v>8</v>
      </c>
      <c r="K880" s="6" t="s">
        <v>28</v>
      </c>
      <c r="L880" s="6" t="s">
        <v>18</v>
      </c>
      <c r="M880" s="31">
        <v>40</v>
      </c>
      <c r="N880" s="6" t="s">
        <v>8</v>
      </c>
      <c r="O880" s="11" t="s">
        <v>42</v>
      </c>
      <c r="S880" s="11" t="s">
        <v>42</v>
      </c>
      <c r="V880" s="11" t="s">
        <v>42</v>
      </c>
      <c r="BE880" s="3" t="s">
        <v>32</v>
      </c>
    </row>
    <row r="881" spans="1:58" ht="25" customHeight="1" x14ac:dyDescent="0.2">
      <c r="B881" s="1">
        <v>877</v>
      </c>
      <c r="C881" s="32">
        <v>44010</v>
      </c>
      <c r="D881" s="1">
        <v>302</v>
      </c>
      <c r="E881" s="4">
        <v>60000</v>
      </c>
      <c r="F881" s="4">
        <v>75000</v>
      </c>
      <c r="G881" s="35">
        <f t="shared" si="13"/>
        <v>11.002099841204238</v>
      </c>
      <c r="H881" s="2" t="s">
        <v>70</v>
      </c>
      <c r="I881" s="3">
        <v>70</v>
      </c>
      <c r="J881" s="6" t="s">
        <v>8</v>
      </c>
      <c r="K881" s="6" t="s">
        <v>28</v>
      </c>
      <c r="L881" s="6" t="s">
        <v>18</v>
      </c>
      <c r="M881" s="31">
        <v>42</v>
      </c>
      <c r="N881" s="6" t="s">
        <v>8</v>
      </c>
      <c r="O881" s="11" t="s">
        <v>42</v>
      </c>
      <c r="S881" s="11" t="s">
        <v>42</v>
      </c>
      <c r="V881" s="11" t="s">
        <v>42</v>
      </c>
      <c r="BE881" s="3" t="s">
        <v>32</v>
      </c>
    </row>
    <row r="882" spans="1:58" ht="25" customHeight="1" x14ac:dyDescent="0.2">
      <c r="B882" s="1">
        <v>878</v>
      </c>
      <c r="C882" s="32">
        <v>44010</v>
      </c>
      <c r="D882" s="1">
        <v>309</v>
      </c>
      <c r="E882" s="4">
        <v>20000</v>
      </c>
      <c r="F882" s="4">
        <v>25000</v>
      </c>
      <c r="G882" s="35">
        <f t="shared" si="13"/>
        <v>9.9034875525361272</v>
      </c>
      <c r="H882" s="2" t="s">
        <v>57</v>
      </c>
      <c r="I882" s="3">
        <v>40</v>
      </c>
      <c r="J882" s="6" t="s">
        <v>44</v>
      </c>
      <c r="K882" s="6" t="s">
        <v>9</v>
      </c>
      <c r="L882" s="6" t="s">
        <v>13</v>
      </c>
      <c r="M882" s="31">
        <v>31</v>
      </c>
      <c r="N882" s="6" t="s">
        <v>44</v>
      </c>
      <c r="P882" s="11" t="s">
        <v>42</v>
      </c>
      <c r="Q882" s="11"/>
      <c r="R882" s="11" t="s">
        <v>42</v>
      </c>
      <c r="BE882" s="3" t="s">
        <v>36</v>
      </c>
    </row>
    <row r="883" spans="1:58" ht="25" customHeight="1" x14ac:dyDescent="0.2">
      <c r="B883" s="1">
        <v>879</v>
      </c>
      <c r="C883" s="32">
        <v>44010</v>
      </c>
      <c r="D883" s="1">
        <v>333</v>
      </c>
      <c r="E883" s="4">
        <v>2200</v>
      </c>
      <c r="F883" s="4">
        <v>2750</v>
      </c>
      <c r="G883" s="35">
        <f t="shared" si="13"/>
        <v>7.696212639346407</v>
      </c>
      <c r="H883" s="2" t="s">
        <v>16</v>
      </c>
      <c r="I883" s="3">
        <v>60</v>
      </c>
      <c r="J883" s="6" t="s">
        <v>44</v>
      </c>
      <c r="K883" s="6" t="s">
        <v>9</v>
      </c>
      <c r="L883" s="6" t="s">
        <v>25</v>
      </c>
      <c r="M883" s="31">
        <v>34</v>
      </c>
      <c r="N883" s="6" t="s">
        <v>44</v>
      </c>
      <c r="O883" s="11" t="s">
        <v>42</v>
      </c>
      <c r="P883" s="11" t="s">
        <v>42</v>
      </c>
      <c r="Q883" s="11"/>
      <c r="R883" s="11" t="s">
        <v>42</v>
      </c>
      <c r="BE883" s="3" t="s">
        <v>39</v>
      </c>
    </row>
    <row r="884" spans="1:58" ht="25" customHeight="1" x14ac:dyDescent="0.2">
      <c r="B884" s="1">
        <v>880</v>
      </c>
      <c r="C884" s="32">
        <v>44010</v>
      </c>
      <c r="D884" s="1">
        <v>336</v>
      </c>
      <c r="E884" s="4">
        <v>7500</v>
      </c>
      <c r="F884" s="4">
        <v>9375</v>
      </c>
      <c r="G884" s="35">
        <f t="shared" si="13"/>
        <v>8.9226582995244019</v>
      </c>
      <c r="H884" s="2" t="s">
        <v>16</v>
      </c>
      <c r="I884" s="3">
        <v>40</v>
      </c>
      <c r="J884" s="6" t="s">
        <v>44</v>
      </c>
      <c r="K884" s="6" t="s">
        <v>9</v>
      </c>
      <c r="L884" s="6" t="s">
        <v>25</v>
      </c>
      <c r="M884" s="31">
        <v>36</v>
      </c>
      <c r="N884" s="6" t="s">
        <v>10</v>
      </c>
      <c r="P884" s="11" t="s">
        <v>42</v>
      </c>
      <c r="Q884" s="11"/>
      <c r="R884" s="11" t="s">
        <v>42</v>
      </c>
      <c r="BE884" s="3" t="s">
        <v>32</v>
      </c>
      <c r="BF884" s="1" t="s">
        <v>58</v>
      </c>
    </row>
    <row r="885" spans="1:58" ht="25" customHeight="1" x14ac:dyDescent="0.2">
      <c r="B885" s="1">
        <v>881</v>
      </c>
      <c r="C885" s="32">
        <v>44010</v>
      </c>
      <c r="D885" s="1">
        <v>342</v>
      </c>
      <c r="E885" s="4">
        <v>9000</v>
      </c>
      <c r="F885" s="4">
        <v>11250</v>
      </c>
      <c r="G885" s="35">
        <f t="shared" si="13"/>
        <v>9.1049798563183568</v>
      </c>
      <c r="H885" s="2" t="s">
        <v>7</v>
      </c>
      <c r="I885" s="3">
        <v>70</v>
      </c>
      <c r="J885" s="6" t="s">
        <v>8</v>
      </c>
      <c r="K885" s="6" t="s">
        <v>9</v>
      </c>
      <c r="L885" s="6" t="s">
        <v>13</v>
      </c>
      <c r="M885" s="31">
        <v>38</v>
      </c>
      <c r="N885" s="6" t="s">
        <v>8</v>
      </c>
      <c r="S885" s="11" t="s">
        <v>42</v>
      </c>
      <c r="V885" s="11" t="s">
        <v>42</v>
      </c>
      <c r="AC885" s="11" t="s">
        <v>42</v>
      </c>
      <c r="AH885" s="11" t="s">
        <v>42</v>
      </c>
      <c r="BE885" s="3" t="s">
        <v>31</v>
      </c>
    </row>
    <row r="886" spans="1:58" ht="25" customHeight="1" x14ac:dyDescent="0.2">
      <c r="B886" s="1">
        <v>882</v>
      </c>
      <c r="C886" s="32">
        <v>44010</v>
      </c>
      <c r="D886" s="1">
        <v>345</v>
      </c>
      <c r="E886" s="4">
        <v>83000</v>
      </c>
      <c r="F886" s="4">
        <v>103750</v>
      </c>
      <c r="G886" s="35">
        <f t="shared" si="13"/>
        <v>11.326595886778735</v>
      </c>
      <c r="H886" s="2" t="s">
        <v>7</v>
      </c>
      <c r="I886" s="3">
        <v>60</v>
      </c>
      <c r="J886" s="6" t="s">
        <v>8</v>
      </c>
      <c r="K886" s="6" t="s">
        <v>9</v>
      </c>
      <c r="L886" s="6" t="s">
        <v>37</v>
      </c>
      <c r="M886" s="31">
        <v>39</v>
      </c>
      <c r="N886" s="6" t="s">
        <v>8</v>
      </c>
      <c r="S886" s="11" t="s">
        <v>42</v>
      </c>
      <c r="V886" s="11" t="s">
        <v>42</v>
      </c>
      <c r="AA886" s="11" t="s">
        <v>42</v>
      </c>
      <c r="AH886" s="11" t="s">
        <v>42</v>
      </c>
      <c r="AZ886" s="11" t="s">
        <v>42</v>
      </c>
      <c r="BE886" s="3" t="s">
        <v>36</v>
      </c>
    </row>
    <row r="887" spans="1:58" ht="25" customHeight="1" x14ac:dyDescent="0.2">
      <c r="B887" s="1">
        <v>883</v>
      </c>
      <c r="C887" s="32">
        <v>44010</v>
      </c>
      <c r="D887" s="1">
        <v>346</v>
      </c>
      <c r="E887" s="4">
        <v>100000</v>
      </c>
      <c r="F887" s="4">
        <v>524000</v>
      </c>
      <c r="G887" s="35">
        <f t="shared" si="13"/>
        <v>11.512925464970229</v>
      </c>
      <c r="H887" s="2" t="s">
        <v>7</v>
      </c>
      <c r="I887" s="3">
        <v>70</v>
      </c>
      <c r="J887" s="6" t="s">
        <v>8</v>
      </c>
      <c r="K887" s="6" t="s">
        <v>9</v>
      </c>
      <c r="L887" s="6" t="s">
        <v>13</v>
      </c>
      <c r="M887" s="31">
        <v>39</v>
      </c>
      <c r="N887" s="6" t="s">
        <v>8</v>
      </c>
      <c r="S887" s="11" t="s">
        <v>42</v>
      </c>
      <c r="V887" s="11" t="s">
        <v>42</v>
      </c>
      <c r="AA887" s="11" t="s">
        <v>42</v>
      </c>
      <c r="AH887" s="11" t="s">
        <v>42</v>
      </c>
      <c r="AY887" s="3" t="s">
        <v>100</v>
      </c>
      <c r="BE887" s="3" t="s">
        <v>36</v>
      </c>
    </row>
    <row r="888" spans="1:58" ht="25" customHeight="1" x14ac:dyDescent="0.2">
      <c r="B888" s="1">
        <v>884</v>
      </c>
      <c r="C888" s="32">
        <v>44010</v>
      </c>
      <c r="D888" s="1">
        <v>347</v>
      </c>
      <c r="E888" s="4">
        <v>36000</v>
      </c>
      <c r="F888" s="4">
        <v>45000</v>
      </c>
      <c r="G888" s="35">
        <f t="shared" si="13"/>
        <v>10.491274217438248</v>
      </c>
      <c r="H888" s="2" t="s">
        <v>7</v>
      </c>
      <c r="I888" s="3">
        <v>70</v>
      </c>
      <c r="J888" s="6" t="s">
        <v>8</v>
      </c>
      <c r="K888" s="6" t="s">
        <v>9</v>
      </c>
      <c r="L888" s="6" t="s">
        <v>13</v>
      </c>
      <c r="M888" s="31">
        <v>36</v>
      </c>
      <c r="N888" s="6" t="s">
        <v>8</v>
      </c>
      <c r="R888" s="11" t="s">
        <v>42</v>
      </c>
      <c r="AI888" s="11" t="s">
        <v>42</v>
      </c>
      <c r="BE888" s="3" t="s">
        <v>32</v>
      </c>
    </row>
    <row r="889" spans="1:58" ht="25" customHeight="1" x14ac:dyDescent="0.2">
      <c r="B889" s="1">
        <v>885</v>
      </c>
      <c r="C889" s="32">
        <v>44010</v>
      </c>
      <c r="D889" s="1">
        <v>379</v>
      </c>
      <c r="E889" s="4">
        <v>100000</v>
      </c>
      <c r="F889" s="4">
        <v>600000</v>
      </c>
      <c r="G889" s="35">
        <f t="shared" si="13"/>
        <v>11.512925464970229</v>
      </c>
      <c r="H889" s="2" t="s">
        <v>7</v>
      </c>
      <c r="I889" s="3">
        <v>50</v>
      </c>
      <c r="J889" s="6" t="s">
        <v>65</v>
      </c>
      <c r="K889" s="6" t="s">
        <v>9</v>
      </c>
      <c r="L889" s="6" t="s">
        <v>25</v>
      </c>
      <c r="M889" s="31">
        <v>36</v>
      </c>
      <c r="N889" s="6" t="s">
        <v>65</v>
      </c>
      <c r="R889" s="11" t="s">
        <v>42</v>
      </c>
      <c r="AI889" s="11" t="s">
        <v>42</v>
      </c>
      <c r="BE889" s="3" t="s">
        <v>36</v>
      </c>
    </row>
    <row r="890" spans="1:58" ht="25" customHeight="1" x14ac:dyDescent="0.2">
      <c r="B890" s="1">
        <v>886</v>
      </c>
      <c r="C890" s="32">
        <v>44010</v>
      </c>
      <c r="D890" s="1">
        <v>390</v>
      </c>
      <c r="E890" s="4">
        <v>7000</v>
      </c>
      <c r="F890" s="4">
        <v>8750</v>
      </c>
      <c r="G890" s="35">
        <f t="shared" si="13"/>
        <v>8.8536654280374503</v>
      </c>
      <c r="H890" s="2" t="s">
        <v>7</v>
      </c>
      <c r="I890" s="3">
        <v>30</v>
      </c>
      <c r="J890" s="6" t="s">
        <v>417</v>
      </c>
      <c r="K890" s="6" t="s">
        <v>17</v>
      </c>
      <c r="L890" s="6" t="s">
        <v>25</v>
      </c>
      <c r="M890" s="31">
        <v>24</v>
      </c>
      <c r="N890" s="6" t="s">
        <v>10</v>
      </c>
      <c r="P890" s="11" t="s">
        <v>42</v>
      </c>
      <c r="Q890" s="11"/>
      <c r="R890" s="11" t="s">
        <v>42</v>
      </c>
      <c r="BE890" s="3" t="s">
        <v>31</v>
      </c>
      <c r="BF890" s="1" t="s">
        <v>58</v>
      </c>
    </row>
    <row r="891" spans="1:58" ht="25" customHeight="1" x14ac:dyDescent="0.2">
      <c r="B891" s="1">
        <v>887</v>
      </c>
      <c r="C891" s="32">
        <v>44010</v>
      </c>
      <c r="D891" s="1">
        <v>398</v>
      </c>
      <c r="E891" s="4">
        <v>100000</v>
      </c>
      <c r="F891" s="4">
        <v>518000</v>
      </c>
      <c r="G891" s="35">
        <f t="shared" si="13"/>
        <v>11.512925464970229</v>
      </c>
      <c r="H891" s="2" t="s">
        <v>7</v>
      </c>
      <c r="I891" s="3">
        <v>70</v>
      </c>
      <c r="J891" s="6" t="s">
        <v>8</v>
      </c>
      <c r="K891" s="6" t="s">
        <v>9</v>
      </c>
      <c r="L891" s="6" t="s">
        <v>25</v>
      </c>
      <c r="M891" s="31">
        <v>38</v>
      </c>
      <c r="N891" s="6" t="s">
        <v>8</v>
      </c>
      <c r="P891" s="11"/>
      <c r="Q891" s="11"/>
      <c r="R891" s="11" t="s">
        <v>42</v>
      </c>
      <c r="AI891" s="11" t="s">
        <v>42</v>
      </c>
      <c r="BE891" s="3" t="s">
        <v>36</v>
      </c>
      <c r="BF891" s="1" t="s">
        <v>247</v>
      </c>
    </row>
    <row r="892" spans="1:58" ht="25" customHeight="1" x14ac:dyDescent="0.2">
      <c r="A892" s="12"/>
      <c r="B892" s="1">
        <v>888</v>
      </c>
      <c r="C892" s="32">
        <v>43911</v>
      </c>
      <c r="D892" s="1">
        <v>51</v>
      </c>
      <c r="E892" s="4">
        <v>1400</v>
      </c>
      <c r="F892" s="4">
        <v>1750</v>
      </c>
      <c r="G892" s="35">
        <f t="shared" si="13"/>
        <v>7.2442275156033498</v>
      </c>
      <c r="H892" s="2" t="s">
        <v>34</v>
      </c>
      <c r="I892" s="3">
        <v>60</v>
      </c>
      <c r="J892" s="6" t="s">
        <v>8</v>
      </c>
      <c r="K892" s="6" t="s">
        <v>9</v>
      </c>
      <c r="L892" s="6" t="s">
        <v>18</v>
      </c>
      <c r="M892" s="31">
        <v>36</v>
      </c>
      <c r="N892" s="6" t="s">
        <v>8</v>
      </c>
      <c r="S892" s="11" t="s">
        <v>42</v>
      </c>
      <c r="V892" s="11" t="s">
        <v>42</v>
      </c>
      <c r="BE892" s="3" t="s">
        <v>31</v>
      </c>
      <c r="BF892" s="1" t="s">
        <v>462</v>
      </c>
    </row>
    <row r="893" spans="1:58" ht="25" customHeight="1" x14ac:dyDescent="0.2">
      <c r="B893" s="1">
        <v>889</v>
      </c>
      <c r="C893" s="32">
        <v>43911</v>
      </c>
      <c r="D893" s="1">
        <v>52</v>
      </c>
      <c r="E893" s="4">
        <v>1500</v>
      </c>
      <c r="F893" s="4">
        <v>1875</v>
      </c>
      <c r="G893" s="35">
        <f t="shared" si="13"/>
        <v>7.3132203870903014</v>
      </c>
      <c r="H893" s="2" t="s">
        <v>16</v>
      </c>
      <c r="I893" s="3">
        <v>70</v>
      </c>
      <c r="J893" s="6" t="s">
        <v>8</v>
      </c>
      <c r="K893" s="6" t="s">
        <v>9</v>
      </c>
      <c r="L893" s="6" t="s">
        <v>25</v>
      </c>
      <c r="M893" s="31">
        <v>41</v>
      </c>
      <c r="N893" s="6" t="s">
        <v>8</v>
      </c>
      <c r="R893" s="11" t="s">
        <v>42</v>
      </c>
      <c r="V893" s="11" t="s">
        <v>42</v>
      </c>
      <c r="AI893" s="11" t="s">
        <v>42</v>
      </c>
      <c r="AT893" s="3" t="s">
        <v>343</v>
      </c>
      <c r="BE893" s="3" t="s">
        <v>31</v>
      </c>
      <c r="BF893" s="1" t="s">
        <v>461</v>
      </c>
    </row>
    <row r="894" spans="1:58" ht="25" customHeight="1" x14ac:dyDescent="0.2">
      <c r="B894" s="1">
        <v>890</v>
      </c>
      <c r="C894" s="32">
        <v>43911</v>
      </c>
      <c r="D894" s="1">
        <v>54</v>
      </c>
      <c r="E894" s="4">
        <v>4200</v>
      </c>
      <c r="F894" s="4">
        <v>5250</v>
      </c>
      <c r="G894" s="35">
        <f t="shared" si="13"/>
        <v>8.3428398042714598</v>
      </c>
      <c r="H894" s="2" t="s">
        <v>40</v>
      </c>
      <c r="I894" s="3">
        <v>40</v>
      </c>
      <c r="J894" s="6" t="s">
        <v>8</v>
      </c>
      <c r="K894" s="6" t="s">
        <v>17</v>
      </c>
      <c r="L894" s="6" t="s">
        <v>25</v>
      </c>
      <c r="M894" s="31">
        <v>34</v>
      </c>
      <c r="N894" s="6" t="s">
        <v>10</v>
      </c>
      <c r="P894" s="11" t="s">
        <v>42</v>
      </c>
      <c r="Q894" s="11"/>
      <c r="R894" s="11" t="s">
        <v>42</v>
      </c>
      <c r="AR894" s="11" t="s">
        <v>42</v>
      </c>
      <c r="BE894" s="3" t="s">
        <v>31</v>
      </c>
    </row>
    <row r="895" spans="1:58" ht="25" customHeight="1" x14ac:dyDescent="0.2">
      <c r="B895" s="1">
        <v>891</v>
      </c>
      <c r="C895" s="32">
        <v>43911</v>
      </c>
      <c r="D895" s="1">
        <v>55</v>
      </c>
      <c r="E895" s="4">
        <v>5500</v>
      </c>
      <c r="F895" s="4">
        <v>6875</v>
      </c>
      <c r="G895" s="35">
        <f t="shared" si="13"/>
        <v>8.6125033712205621</v>
      </c>
      <c r="H895" s="2" t="s">
        <v>40</v>
      </c>
      <c r="I895" s="3">
        <v>30</v>
      </c>
      <c r="J895" s="6" t="s">
        <v>44</v>
      </c>
      <c r="K895" s="6" t="s">
        <v>17</v>
      </c>
      <c r="L895" s="6" t="s">
        <v>25</v>
      </c>
      <c r="M895" s="31">
        <v>22</v>
      </c>
      <c r="N895" s="6" t="s">
        <v>10</v>
      </c>
      <c r="P895" s="11" t="s">
        <v>42</v>
      </c>
      <c r="Q895" s="11"/>
      <c r="R895" s="11" t="s">
        <v>42</v>
      </c>
      <c r="AR895" s="11" t="s">
        <v>42</v>
      </c>
      <c r="BE895" s="3" t="s">
        <v>31</v>
      </c>
    </row>
    <row r="896" spans="1:58" ht="25" customHeight="1" x14ac:dyDescent="0.2">
      <c r="B896" s="1">
        <v>892</v>
      </c>
      <c r="C896" s="32">
        <v>43911</v>
      </c>
      <c r="D896" s="1">
        <v>56</v>
      </c>
      <c r="E896" s="4">
        <v>2600</v>
      </c>
      <c r="F896" s="4">
        <v>3250</v>
      </c>
      <c r="G896" s="35">
        <f t="shared" si="13"/>
        <v>7.8632667240095735</v>
      </c>
      <c r="H896" s="2" t="s">
        <v>40</v>
      </c>
      <c r="I896" s="3">
        <v>50</v>
      </c>
      <c r="J896" s="6" t="s">
        <v>8</v>
      </c>
      <c r="K896" s="6" t="s">
        <v>9</v>
      </c>
      <c r="L896" s="6" t="s">
        <v>25</v>
      </c>
      <c r="M896" s="31">
        <v>37</v>
      </c>
      <c r="N896" s="6" t="s">
        <v>10</v>
      </c>
      <c r="R896" s="11" t="s">
        <v>42</v>
      </c>
      <c r="AG896" s="11" t="s">
        <v>42</v>
      </c>
      <c r="BE896" s="3" t="s">
        <v>32</v>
      </c>
    </row>
    <row r="897" spans="2:58" ht="25" customHeight="1" x14ac:dyDescent="0.2">
      <c r="B897" s="1">
        <v>893</v>
      </c>
      <c r="C897" s="32">
        <v>43911</v>
      </c>
      <c r="D897" s="1">
        <v>57</v>
      </c>
      <c r="E897" s="4">
        <v>6600</v>
      </c>
      <c r="F897" s="4">
        <v>8250</v>
      </c>
      <c r="G897" s="35">
        <f t="shared" si="13"/>
        <v>8.794824928014517</v>
      </c>
      <c r="H897" s="2" t="s">
        <v>40</v>
      </c>
      <c r="I897" s="3">
        <v>80</v>
      </c>
      <c r="J897" s="6" t="s">
        <v>44</v>
      </c>
      <c r="K897" s="6" t="s">
        <v>17</v>
      </c>
      <c r="L897" s="6" t="s">
        <v>25</v>
      </c>
      <c r="M897" s="31">
        <v>31</v>
      </c>
      <c r="N897" s="6" t="s">
        <v>44</v>
      </c>
      <c r="O897" s="11" t="s">
        <v>42</v>
      </c>
      <c r="R897" s="11" t="s">
        <v>42</v>
      </c>
      <c r="X897" s="11" t="s">
        <v>42</v>
      </c>
      <c r="Y897" s="11" t="s">
        <v>42</v>
      </c>
      <c r="BE897" s="3" t="s">
        <v>31</v>
      </c>
    </row>
    <row r="898" spans="2:58" ht="25" customHeight="1" x14ac:dyDescent="0.2">
      <c r="B898" s="1">
        <v>894</v>
      </c>
      <c r="C898" s="32">
        <v>43911</v>
      </c>
      <c r="D898" s="1">
        <v>59</v>
      </c>
      <c r="E898" s="4">
        <v>3700</v>
      </c>
      <c r="F898" s="4">
        <v>4625</v>
      </c>
      <c r="G898" s="35">
        <f t="shared" si="13"/>
        <v>8.2160880986323157</v>
      </c>
      <c r="H898" s="2" t="s">
        <v>57</v>
      </c>
      <c r="I898" s="3">
        <v>60</v>
      </c>
      <c r="J898" s="6" t="s">
        <v>44</v>
      </c>
      <c r="K898" s="6" t="s">
        <v>9</v>
      </c>
      <c r="L898" s="6" t="s">
        <v>25</v>
      </c>
      <c r="M898" s="31">
        <v>32</v>
      </c>
      <c r="N898" s="6" t="s">
        <v>10</v>
      </c>
      <c r="P898" s="11" t="s">
        <v>42</v>
      </c>
      <c r="Q898" s="11"/>
      <c r="R898" s="11" t="s">
        <v>42</v>
      </c>
      <c r="BE898" s="3" t="s">
        <v>31</v>
      </c>
    </row>
    <row r="899" spans="2:58" ht="25" customHeight="1" x14ac:dyDescent="0.2">
      <c r="B899" s="1">
        <v>895</v>
      </c>
      <c r="C899" s="32">
        <v>43911</v>
      </c>
      <c r="D899" s="1">
        <v>60</v>
      </c>
      <c r="E899" s="4">
        <v>8500</v>
      </c>
      <c r="F899" s="4">
        <v>10625</v>
      </c>
      <c r="G899" s="35">
        <f t="shared" si="13"/>
        <v>9.0478214424784085</v>
      </c>
      <c r="H899" s="2" t="s">
        <v>57</v>
      </c>
      <c r="I899" s="3">
        <v>70</v>
      </c>
      <c r="J899" s="6" t="s">
        <v>44</v>
      </c>
      <c r="K899" s="6" t="s">
        <v>9</v>
      </c>
      <c r="L899" s="6" t="s">
        <v>24</v>
      </c>
      <c r="M899" s="31">
        <v>35</v>
      </c>
      <c r="N899" s="6" t="s">
        <v>44</v>
      </c>
      <c r="O899" s="11" t="s">
        <v>42</v>
      </c>
      <c r="S899" s="11" t="s">
        <v>42</v>
      </c>
      <c r="V899" s="11" t="s">
        <v>42</v>
      </c>
      <c r="AU899" s="11"/>
      <c r="BE899" s="3" t="s">
        <v>31</v>
      </c>
      <c r="BF899" s="1" t="s">
        <v>364</v>
      </c>
    </row>
    <row r="900" spans="2:58" ht="25" customHeight="1" x14ac:dyDescent="0.2">
      <c r="B900" s="1">
        <v>896</v>
      </c>
      <c r="C900" s="32">
        <v>43911</v>
      </c>
      <c r="D900" s="1">
        <v>61</v>
      </c>
      <c r="E900" s="4">
        <v>4500</v>
      </c>
      <c r="F900" s="4">
        <v>5625</v>
      </c>
      <c r="G900" s="35">
        <f t="shared" si="13"/>
        <v>8.4118326757584114</v>
      </c>
      <c r="H900" s="2" t="s">
        <v>57</v>
      </c>
      <c r="I900" s="3">
        <v>40</v>
      </c>
      <c r="J900" s="6" t="s">
        <v>44</v>
      </c>
      <c r="K900" s="6" t="s">
        <v>9</v>
      </c>
      <c r="L900" s="6" t="s">
        <v>25</v>
      </c>
      <c r="M900" s="31">
        <v>36</v>
      </c>
      <c r="N900" s="6" t="s">
        <v>10</v>
      </c>
      <c r="P900" s="11" t="s">
        <v>42</v>
      </c>
      <c r="Q900" s="11"/>
      <c r="R900" s="11" t="s">
        <v>42</v>
      </c>
      <c r="BE900" s="3" t="s">
        <v>31</v>
      </c>
    </row>
    <row r="901" spans="2:58" ht="25" customHeight="1" x14ac:dyDescent="0.2">
      <c r="B901" s="1">
        <v>897</v>
      </c>
      <c r="C901" s="32">
        <v>43911</v>
      </c>
      <c r="D901" s="1">
        <v>88</v>
      </c>
      <c r="E901" s="4">
        <v>3200</v>
      </c>
      <c r="F901" s="4">
        <v>4000</v>
      </c>
      <c r="G901" s="35">
        <f t="shared" ref="G901:G964" si="14">LN(E901)</f>
        <v>8.0709060887878188</v>
      </c>
      <c r="H901" s="2" t="s">
        <v>84</v>
      </c>
      <c r="I901" s="3">
        <v>70</v>
      </c>
      <c r="J901" s="6" t="s">
        <v>8</v>
      </c>
      <c r="K901" s="6" t="s">
        <v>9</v>
      </c>
      <c r="L901" s="6" t="s">
        <v>18</v>
      </c>
      <c r="M901" s="31">
        <v>38</v>
      </c>
      <c r="N901" s="6" t="s">
        <v>8</v>
      </c>
      <c r="O901" s="11" t="s">
        <v>42</v>
      </c>
      <c r="S901" s="11" t="s">
        <v>42</v>
      </c>
      <c r="V901" s="11" t="s">
        <v>42</v>
      </c>
      <c r="BE901" s="3" t="s">
        <v>39</v>
      </c>
    </row>
    <row r="902" spans="2:58" ht="25" customHeight="1" x14ac:dyDescent="0.2">
      <c r="B902" s="1">
        <v>898</v>
      </c>
      <c r="C902" s="32">
        <v>43911</v>
      </c>
      <c r="D902" s="1">
        <v>89</v>
      </c>
      <c r="E902" s="4">
        <v>8600</v>
      </c>
      <c r="F902" s="4">
        <v>10750</v>
      </c>
      <c r="G902" s="35">
        <f t="shared" si="14"/>
        <v>9.0595174822415991</v>
      </c>
      <c r="H902" s="2" t="s">
        <v>84</v>
      </c>
      <c r="I902" s="3">
        <v>60</v>
      </c>
      <c r="J902" s="6" t="s">
        <v>8</v>
      </c>
      <c r="K902" s="6" t="s">
        <v>9</v>
      </c>
      <c r="L902" s="6" t="s">
        <v>18</v>
      </c>
      <c r="M902" s="31">
        <v>39</v>
      </c>
      <c r="N902" s="6" t="s">
        <v>10</v>
      </c>
      <c r="S902" s="11" t="s">
        <v>42</v>
      </c>
      <c r="V902" s="11" t="s">
        <v>42</v>
      </c>
      <c r="AA902" s="11" t="s">
        <v>42</v>
      </c>
      <c r="AH902" s="11" t="s">
        <v>42</v>
      </c>
      <c r="BE902" s="3" t="s">
        <v>32</v>
      </c>
    </row>
    <row r="903" spans="2:58" ht="25" customHeight="1" x14ac:dyDescent="0.2">
      <c r="B903" s="1">
        <v>899</v>
      </c>
      <c r="C903" s="32">
        <v>43911</v>
      </c>
      <c r="D903" s="1">
        <v>90</v>
      </c>
      <c r="E903" s="4">
        <v>9000</v>
      </c>
      <c r="F903" s="4">
        <v>11250</v>
      </c>
      <c r="G903" s="35">
        <f t="shared" si="14"/>
        <v>9.1049798563183568</v>
      </c>
      <c r="H903" s="2" t="s">
        <v>84</v>
      </c>
      <c r="I903" s="3">
        <v>80</v>
      </c>
      <c r="J903" s="6" t="s">
        <v>8</v>
      </c>
      <c r="K903" s="6" t="s">
        <v>9</v>
      </c>
      <c r="L903" s="6" t="s">
        <v>13</v>
      </c>
      <c r="M903" s="31">
        <v>40</v>
      </c>
      <c r="N903" s="6" t="s">
        <v>10</v>
      </c>
      <c r="P903" s="11" t="s">
        <v>42</v>
      </c>
      <c r="Q903" s="11"/>
      <c r="S903" s="11" t="s">
        <v>42</v>
      </c>
      <c r="AA903" s="11" t="s">
        <v>42</v>
      </c>
      <c r="AH903" s="11" t="s">
        <v>42</v>
      </c>
      <c r="BE903" s="3" t="s">
        <v>31</v>
      </c>
    </row>
    <row r="904" spans="2:58" ht="25" customHeight="1" x14ac:dyDescent="0.2">
      <c r="B904" s="1">
        <v>900</v>
      </c>
      <c r="C904" s="32">
        <v>43911</v>
      </c>
      <c r="D904" s="1">
        <v>91</v>
      </c>
      <c r="E904" s="4">
        <v>11000</v>
      </c>
      <c r="F904" s="4">
        <v>13750</v>
      </c>
      <c r="G904" s="35">
        <f t="shared" si="14"/>
        <v>9.3056505517805075</v>
      </c>
      <c r="H904" s="2" t="s">
        <v>84</v>
      </c>
      <c r="I904" s="3">
        <v>70</v>
      </c>
      <c r="J904" s="6" t="s">
        <v>8</v>
      </c>
      <c r="K904" s="6" t="s">
        <v>9</v>
      </c>
      <c r="L904" s="6" t="s">
        <v>33</v>
      </c>
      <c r="M904" s="31">
        <v>40</v>
      </c>
      <c r="N904" s="6" t="s">
        <v>8</v>
      </c>
      <c r="R904" s="11" t="s">
        <v>42</v>
      </c>
      <c r="V904" s="11" t="s">
        <v>42</v>
      </c>
      <c r="AI904" s="11" t="s">
        <v>42</v>
      </c>
      <c r="BE904" s="3" t="s">
        <v>39</v>
      </c>
    </row>
    <row r="905" spans="2:58" ht="25" customHeight="1" x14ac:dyDescent="0.2">
      <c r="B905" s="1">
        <v>901</v>
      </c>
      <c r="C905" s="32">
        <v>43911</v>
      </c>
      <c r="D905" s="1">
        <v>92</v>
      </c>
      <c r="E905" s="4">
        <v>12000</v>
      </c>
      <c r="F905" s="4">
        <v>15000</v>
      </c>
      <c r="G905" s="35">
        <f t="shared" si="14"/>
        <v>9.3926619287701367</v>
      </c>
      <c r="H905" s="2" t="s">
        <v>84</v>
      </c>
      <c r="I905" s="3">
        <v>60</v>
      </c>
      <c r="J905" s="6" t="s">
        <v>8</v>
      </c>
      <c r="K905" s="6" t="s">
        <v>9</v>
      </c>
      <c r="L905" s="6" t="s">
        <v>13</v>
      </c>
      <c r="M905" s="31">
        <v>40</v>
      </c>
      <c r="N905" s="6" t="s">
        <v>8</v>
      </c>
      <c r="P905" s="11" t="s">
        <v>42</v>
      </c>
      <c r="Q905" s="11"/>
      <c r="S905" s="11" t="s">
        <v>42</v>
      </c>
      <c r="AA905" s="11" t="s">
        <v>42</v>
      </c>
      <c r="AH905" s="11" t="s">
        <v>42</v>
      </c>
      <c r="AI905" s="11"/>
      <c r="BE905" s="3" t="s">
        <v>32</v>
      </c>
      <c r="BF905" s="1" t="s">
        <v>249</v>
      </c>
    </row>
    <row r="906" spans="2:58" ht="25" customHeight="1" x14ac:dyDescent="0.2">
      <c r="B906" s="1">
        <v>902</v>
      </c>
      <c r="C906" s="32">
        <v>43911</v>
      </c>
      <c r="D906" s="1">
        <v>94</v>
      </c>
      <c r="E906" s="4">
        <v>6500</v>
      </c>
      <c r="F906" s="4">
        <v>8125</v>
      </c>
      <c r="G906" s="35">
        <f t="shared" si="14"/>
        <v>8.7795574558837277</v>
      </c>
      <c r="H906" s="2" t="s">
        <v>7</v>
      </c>
      <c r="I906" s="3">
        <v>70</v>
      </c>
      <c r="J906" s="6" t="s">
        <v>44</v>
      </c>
      <c r="K906" s="6" t="s">
        <v>9</v>
      </c>
      <c r="L906" s="6" t="s">
        <v>24</v>
      </c>
      <c r="M906" s="31">
        <v>36</v>
      </c>
      <c r="N906" s="6" t="s">
        <v>44</v>
      </c>
      <c r="S906" s="11" t="s">
        <v>42</v>
      </c>
      <c r="W906" s="11" t="s">
        <v>42</v>
      </c>
      <c r="BE906" s="3" t="s">
        <v>31</v>
      </c>
    </row>
    <row r="907" spans="2:58" ht="25" customHeight="1" x14ac:dyDescent="0.2">
      <c r="B907" s="1">
        <v>903</v>
      </c>
      <c r="C907" s="32">
        <v>43911</v>
      </c>
      <c r="D907" s="1">
        <v>95</v>
      </c>
      <c r="E907" s="4">
        <v>6900</v>
      </c>
      <c r="F907" s="4">
        <v>8625</v>
      </c>
      <c r="G907" s="35">
        <f t="shared" si="14"/>
        <v>8.8392766905853506</v>
      </c>
      <c r="H907" s="2" t="s">
        <v>7</v>
      </c>
      <c r="I907" s="3">
        <v>80</v>
      </c>
      <c r="J907" s="6" t="s">
        <v>44</v>
      </c>
      <c r="K907" s="6" t="s">
        <v>9</v>
      </c>
      <c r="L907" s="6" t="s">
        <v>18</v>
      </c>
      <c r="M907" s="31">
        <v>36</v>
      </c>
      <c r="N907" s="6" t="s">
        <v>44</v>
      </c>
      <c r="S907" s="11" t="s">
        <v>42</v>
      </c>
      <c r="W907" s="11" t="s">
        <v>42</v>
      </c>
      <c r="BE907" s="3" t="s">
        <v>39</v>
      </c>
    </row>
    <row r="908" spans="2:58" ht="25" customHeight="1" x14ac:dyDescent="0.2">
      <c r="B908" s="1">
        <v>904</v>
      </c>
      <c r="C908" s="32">
        <v>43911</v>
      </c>
      <c r="D908" s="1">
        <v>106</v>
      </c>
      <c r="E908" s="4">
        <v>6000</v>
      </c>
      <c r="F908" s="4">
        <v>7500</v>
      </c>
      <c r="G908" s="35">
        <f t="shared" si="14"/>
        <v>8.6995147482101913</v>
      </c>
      <c r="H908" s="2" t="s">
        <v>7</v>
      </c>
      <c r="I908" s="3">
        <v>60</v>
      </c>
      <c r="J908" s="6" t="s">
        <v>8</v>
      </c>
      <c r="K908" s="6" t="s">
        <v>9</v>
      </c>
      <c r="L908" s="6" t="s">
        <v>25</v>
      </c>
      <c r="M908" s="31">
        <v>36</v>
      </c>
      <c r="N908" s="6" t="s">
        <v>8</v>
      </c>
      <c r="S908" s="11" t="s">
        <v>42</v>
      </c>
      <c r="V908" s="11" t="s">
        <v>42</v>
      </c>
      <c r="AH908" s="11" t="s">
        <v>42</v>
      </c>
      <c r="BE908" s="3" t="s">
        <v>31</v>
      </c>
      <c r="BF908" s="1" t="s">
        <v>250</v>
      </c>
    </row>
    <row r="909" spans="2:58" ht="25" customHeight="1" x14ac:dyDescent="0.2">
      <c r="B909" s="1">
        <v>905</v>
      </c>
      <c r="C909" s="32">
        <v>43911</v>
      </c>
      <c r="D909" s="1">
        <v>107</v>
      </c>
      <c r="E909" s="4">
        <v>3400</v>
      </c>
      <c r="F909" s="4">
        <v>4250</v>
      </c>
      <c r="G909" s="35">
        <f t="shared" si="14"/>
        <v>8.1315307106042525</v>
      </c>
      <c r="H909" s="2" t="s">
        <v>7</v>
      </c>
      <c r="I909" s="3">
        <v>50</v>
      </c>
      <c r="J909" s="6" t="s">
        <v>44</v>
      </c>
      <c r="K909" s="6" t="s">
        <v>9</v>
      </c>
      <c r="L909" s="6" t="s">
        <v>25</v>
      </c>
      <c r="M909" s="31">
        <v>34</v>
      </c>
      <c r="N909" s="6" t="s">
        <v>10</v>
      </c>
      <c r="P909" s="11" t="s">
        <v>42</v>
      </c>
      <c r="Q909" s="11"/>
      <c r="S909" s="11" t="s">
        <v>42</v>
      </c>
      <c r="AX909" s="3" t="s">
        <v>251</v>
      </c>
      <c r="BE909" s="3" t="s">
        <v>31</v>
      </c>
      <c r="BF909" s="1" t="s">
        <v>365</v>
      </c>
    </row>
    <row r="910" spans="2:58" ht="25" customHeight="1" x14ac:dyDescent="0.2">
      <c r="B910" s="1">
        <v>906</v>
      </c>
      <c r="C910" s="32">
        <v>43911</v>
      </c>
      <c r="D910" s="1">
        <v>108</v>
      </c>
      <c r="E910" s="4">
        <v>2600</v>
      </c>
      <c r="F910" s="4">
        <v>3250</v>
      </c>
      <c r="G910" s="35">
        <f t="shared" si="14"/>
        <v>7.8632667240095735</v>
      </c>
      <c r="H910" s="2" t="s">
        <v>7</v>
      </c>
      <c r="I910" s="3">
        <v>70</v>
      </c>
      <c r="J910" s="6" t="s">
        <v>8</v>
      </c>
      <c r="K910" s="6" t="s">
        <v>9</v>
      </c>
      <c r="L910" s="6" t="s">
        <v>25</v>
      </c>
      <c r="M910" s="31">
        <v>34</v>
      </c>
      <c r="N910" s="6" t="s">
        <v>8</v>
      </c>
      <c r="S910" s="11" t="s">
        <v>42</v>
      </c>
      <c r="V910" s="11" t="s">
        <v>42</v>
      </c>
      <c r="BE910" s="3" t="s">
        <v>31</v>
      </c>
    </row>
    <row r="911" spans="2:58" ht="25" customHeight="1" x14ac:dyDescent="0.2">
      <c r="B911" s="1">
        <v>907</v>
      </c>
      <c r="C911" s="32">
        <v>43911</v>
      </c>
      <c r="D911" s="1">
        <v>122</v>
      </c>
      <c r="E911" s="4">
        <v>1200</v>
      </c>
      <c r="F911" s="4">
        <v>1500</v>
      </c>
      <c r="G911" s="35">
        <f t="shared" si="14"/>
        <v>7.0900768357760917</v>
      </c>
      <c r="H911" s="2" t="s">
        <v>86</v>
      </c>
      <c r="I911" s="3">
        <v>70</v>
      </c>
      <c r="J911" s="6" t="s">
        <v>8</v>
      </c>
      <c r="K911" s="6" t="s">
        <v>28</v>
      </c>
      <c r="L911" s="6" t="s">
        <v>25</v>
      </c>
      <c r="M911" s="31">
        <v>31</v>
      </c>
      <c r="N911" s="6" t="s">
        <v>8</v>
      </c>
      <c r="O911" s="11" t="s">
        <v>42</v>
      </c>
      <c r="P911" s="11" t="s">
        <v>42</v>
      </c>
      <c r="Q911" s="11"/>
      <c r="R911" s="11" t="s">
        <v>42</v>
      </c>
      <c r="BE911" s="3" t="s">
        <v>36</v>
      </c>
    </row>
    <row r="912" spans="2:58" ht="25" customHeight="1" x14ac:dyDescent="0.2">
      <c r="B912" s="1">
        <v>908</v>
      </c>
      <c r="C912" s="32">
        <v>43911</v>
      </c>
      <c r="D912" s="1">
        <v>144</v>
      </c>
      <c r="E912" s="4">
        <v>2000</v>
      </c>
      <c r="F912" s="4">
        <v>2500</v>
      </c>
      <c r="G912" s="35">
        <f t="shared" si="14"/>
        <v>7.6009024595420822</v>
      </c>
      <c r="H912" s="2" t="s">
        <v>16</v>
      </c>
      <c r="I912" s="3">
        <v>70</v>
      </c>
      <c r="J912" s="6" t="s">
        <v>8</v>
      </c>
      <c r="K912" s="6" t="s">
        <v>9</v>
      </c>
      <c r="L912" s="6" t="s">
        <v>33</v>
      </c>
      <c r="M912" s="31">
        <v>43</v>
      </c>
      <c r="N912" s="6" t="s">
        <v>8</v>
      </c>
      <c r="R912" s="11" t="s">
        <v>42</v>
      </c>
      <c r="U912" s="11"/>
      <c r="AC912" s="11" t="s">
        <v>42</v>
      </c>
      <c r="AH912" s="11" t="s">
        <v>42</v>
      </c>
      <c r="AI912" s="11" t="s">
        <v>42</v>
      </c>
      <c r="BE912" s="3" t="s">
        <v>31</v>
      </c>
    </row>
    <row r="913" spans="2:58" ht="25" customHeight="1" x14ac:dyDescent="0.2">
      <c r="B913" s="1">
        <v>909</v>
      </c>
      <c r="C913" s="32">
        <v>43911</v>
      </c>
      <c r="D913" s="1">
        <v>145</v>
      </c>
      <c r="E913" s="4">
        <v>4500</v>
      </c>
      <c r="F913" s="4">
        <v>5625</v>
      </c>
      <c r="G913" s="35">
        <f t="shared" si="14"/>
        <v>8.4118326757584114</v>
      </c>
      <c r="H913" s="2" t="s">
        <v>16</v>
      </c>
      <c r="I913" s="3">
        <v>60</v>
      </c>
      <c r="J913" s="6" t="s">
        <v>8</v>
      </c>
      <c r="K913" s="6" t="s">
        <v>9</v>
      </c>
      <c r="L913" s="6" t="s">
        <v>13</v>
      </c>
      <c r="M913" s="31">
        <v>42</v>
      </c>
      <c r="N913" s="6" t="s">
        <v>8</v>
      </c>
      <c r="P913" s="11" t="s">
        <v>42</v>
      </c>
      <c r="Q913" s="11"/>
      <c r="S913" s="11" t="s">
        <v>42</v>
      </c>
      <c r="AA913" s="11" t="s">
        <v>42</v>
      </c>
      <c r="AH913" s="11" t="s">
        <v>42</v>
      </c>
      <c r="BE913" s="3" t="s">
        <v>31</v>
      </c>
    </row>
    <row r="914" spans="2:58" ht="25" customHeight="1" x14ac:dyDescent="0.2">
      <c r="B914" s="1">
        <v>910</v>
      </c>
      <c r="C914" s="32">
        <v>43911</v>
      </c>
      <c r="D914" s="1">
        <v>146</v>
      </c>
      <c r="E914" s="4">
        <v>3700</v>
      </c>
      <c r="F914" s="4">
        <v>4625</v>
      </c>
      <c r="G914" s="35">
        <f t="shared" si="14"/>
        <v>8.2160880986323157</v>
      </c>
      <c r="H914" s="2" t="s">
        <v>16</v>
      </c>
      <c r="I914" s="3">
        <v>60</v>
      </c>
      <c r="J914" s="6" t="s">
        <v>8</v>
      </c>
      <c r="K914" s="6" t="s">
        <v>9</v>
      </c>
      <c r="L914" s="6" t="s">
        <v>13</v>
      </c>
      <c r="M914" s="31">
        <v>42</v>
      </c>
      <c r="N914" s="6" t="s">
        <v>8</v>
      </c>
      <c r="R914" s="11" t="s">
        <v>42</v>
      </c>
      <c r="AI914" s="11" t="s">
        <v>42</v>
      </c>
      <c r="BE914" s="3" t="s">
        <v>31</v>
      </c>
    </row>
    <row r="915" spans="2:58" ht="25" customHeight="1" x14ac:dyDescent="0.2">
      <c r="B915" s="1">
        <v>911</v>
      </c>
      <c r="C915" s="32">
        <v>43911</v>
      </c>
      <c r="D915" s="1">
        <v>147</v>
      </c>
      <c r="E915" s="4">
        <v>3700</v>
      </c>
      <c r="F915" s="4">
        <v>4625</v>
      </c>
      <c r="G915" s="35">
        <f t="shared" si="14"/>
        <v>8.2160880986323157</v>
      </c>
      <c r="H915" s="2" t="s">
        <v>16</v>
      </c>
      <c r="I915" s="3">
        <v>70</v>
      </c>
      <c r="J915" s="6" t="s">
        <v>8</v>
      </c>
      <c r="K915" s="6" t="s">
        <v>9</v>
      </c>
      <c r="L915" s="6" t="s">
        <v>13</v>
      </c>
      <c r="M915" s="31">
        <v>42</v>
      </c>
      <c r="N915" s="6" t="s">
        <v>8</v>
      </c>
      <c r="R915" s="11" t="s">
        <v>42</v>
      </c>
      <c r="AI915" s="11" t="s">
        <v>42</v>
      </c>
      <c r="AJ915" s="11"/>
      <c r="BE915" s="3" t="s">
        <v>32</v>
      </c>
    </row>
    <row r="916" spans="2:58" ht="25" customHeight="1" x14ac:dyDescent="0.2">
      <c r="B916" s="1">
        <v>912</v>
      </c>
      <c r="C916" s="32">
        <v>43911</v>
      </c>
      <c r="D916" s="1">
        <v>150</v>
      </c>
      <c r="E916" s="4">
        <v>10000</v>
      </c>
      <c r="F916" s="4">
        <v>12500</v>
      </c>
      <c r="G916" s="35">
        <f t="shared" si="14"/>
        <v>9.2103403719761836</v>
      </c>
      <c r="H916" s="2" t="s">
        <v>16</v>
      </c>
      <c r="I916" s="3">
        <v>60</v>
      </c>
      <c r="J916" s="6" t="s">
        <v>8</v>
      </c>
      <c r="K916" s="6" t="s">
        <v>9</v>
      </c>
      <c r="L916" s="6" t="s">
        <v>13</v>
      </c>
      <c r="M916" s="31">
        <v>42</v>
      </c>
      <c r="N916" s="6" t="s">
        <v>8</v>
      </c>
      <c r="R916" s="11" t="s">
        <v>42</v>
      </c>
      <c r="AI916" s="11" t="s">
        <v>42</v>
      </c>
      <c r="BE916" s="3" t="s">
        <v>39</v>
      </c>
      <c r="BF916" s="1" t="s">
        <v>252</v>
      </c>
    </row>
    <row r="917" spans="2:58" ht="25" customHeight="1" x14ac:dyDescent="0.2">
      <c r="B917" s="1">
        <v>913</v>
      </c>
      <c r="C917" s="32">
        <v>43911</v>
      </c>
      <c r="D917" s="1">
        <v>151</v>
      </c>
      <c r="E917" s="4">
        <v>8500</v>
      </c>
      <c r="F917" s="4">
        <v>10625</v>
      </c>
      <c r="G917" s="35">
        <f t="shared" si="14"/>
        <v>9.0478214424784085</v>
      </c>
      <c r="H917" s="2" t="s">
        <v>16</v>
      </c>
      <c r="I917" s="3">
        <v>60</v>
      </c>
      <c r="J917" s="6" t="s">
        <v>8</v>
      </c>
      <c r="K917" s="6" t="s">
        <v>9</v>
      </c>
      <c r="L917" s="6" t="s">
        <v>13</v>
      </c>
      <c r="M917" s="31">
        <v>40</v>
      </c>
      <c r="N917" s="6" t="s">
        <v>8</v>
      </c>
      <c r="R917" s="11" t="s">
        <v>42</v>
      </c>
      <c r="AI917" s="11" t="s">
        <v>42</v>
      </c>
      <c r="BE917" s="3" t="s">
        <v>31</v>
      </c>
      <c r="BF917" s="1" t="s">
        <v>253</v>
      </c>
    </row>
    <row r="918" spans="2:58" ht="25" customHeight="1" x14ac:dyDescent="0.2">
      <c r="B918" s="1">
        <v>914</v>
      </c>
      <c r="C918" s="32">
        <v>43911</v>
      </c>
      <c r="D918" s="1">
        <v>152</v>
      </c>
      <c r="E918" s="4">
        <v>12000</v>
      </c>
      <c r="F918" s="4">
        <v>15000</v>
      </c>
      <c r="G918" s="35">
        <f t="shared" si="14"/>
        <v>9.3926619287701367</v>
      </c>
      <c r="H918" s="2" t="s">
        <v>16</v>
      </c>
      <c r="I918" s="3">
        <v>80</v>
      </c>
      <c r="J918" s="6" t="s">
        <v>8</v>
      </c>
      <c r="K918" s="6" t="s">
        <v>9</v>
      </c>
      <c r="L918" s="6" t="s">
        <v>13</v>
      </c>
      <c r="M918" s="31">
        <v>42</v>
      </c>
      <c r="N918" s="6" t="s">
        <v>8</v>
      </c>
      <c r="R918" s="11" t="s">
        <v>42</v>
      </c>
      <c r="V918" s="11" t="s">
        <v>42</v>
      </c>
      <c r="Y918" s="11" t="s">
        <v>42</v>
      </c>
      <c r="AI918" s="11" t="s">
        <v>42</v>
      </c>
      <c r="BE918" s="3" t="s">
        <v>31</v>
      </c>
    </row>
    <row r="919" spans="2:58" ht="25" customHeight="1" x14ac:dyDescent="0.2">
      <c r="B919" s="1">
        <v>915</v>
      </c>
      <c r="C919" s="32">
        <v>43911</v>
      </c>
      <c r="D919" s="1">
        <v>157</v>
      </c>
      <c r="E919" s="4">
        <v>6500</v>
      </c>
      <c r="F919" s="4">
        <v>8125</v>
      </c>
      <c r="G919" s="35">
        <f t="shared" si="14"/>
        <v>8.7795574558837277</v>
      </c>
      <c r="H919" s="2" t="s">
        <v>7</v>
      </c>
      <c r="I919" s="3">
        <v>60</v>
      </c>
      <c r="J919" s="6" t="s">
        <v>44</v>
      </c>
      <c r="K919" s="6" t="s">
        <v>9</v>
      </c>
      <c r="L919" s="6" t="s">
        <v>24</v>
      </c>
      <c r="M919" s="31">
        <v>36</v>
      </c>
      <c r="N919" s="6" t="s">
        <v>44</v>
      </c>
      <c r="R919" s="11" t="s">
        <v>42</v>
      </c>
      <c r="W919" s="11" t="s">
        <v>42</v>
      </c>
      <c r="BE919" s="3" t="s">
        <v>39</v>
      </c>
    </row>
    <row r="920" spans="2:58" ht="25" customHeight="1" x14ac:dyDescent="0.2">
      <c r="B920" s="1">
        <v>916</v>
      </c>
      <c r="C920" s="32">
        <v>43911</v>
      </c>
      <c r="D920" s="1">
        <v>159</v>
      </c>
      <c r="E920" s="4">
        <v>6000</v>
      </c>
      <c r="F920" s="4">
        <v>7500</v>
      </c>
      <c r="G920" s="35">
        <f t="shared" si="14"/>
        <v>8.6995147482101913</v>
      </c>
      <c r="H920" s="2" t="s">
        <v>7</v>
      </c>
      <c r="I920" s="3">
        <v>50</v>
      </c>
      <c r="J920" s="6" t="s">
        <v>108</v>
      </c>
      <c r="K920" s="6" t="s">
        <v>9</v>
      </c>
      <c r="L920" s="6" t="s">
        <v>135</v>
      </c>
      <c r="M920" s="31">
        <v>36</v>
      </c>
      <c r="N920" s="6" t="s">
        <v>108</v>
      </c>
      <c r="S920" s="11" t="s">
        <v>42</v>
      </c>
      <c r="V920" s="11" t="s">
        <v>42</v>
      </c>
      <c r="AH920" s="11" t="s">
        <v>42</v>
      </c>
      <c r="AZ920" s="11" t="s">
        <v>42</v>
      </c>
      <c r="BE920" s="3" t="s">
        <v>31</v>
      </c>
    </row>
    <row r="921" spans="2:58" ht="25" customHeight="1" x14ac:dyDescent="0.2">
      <c r="B921" s="1">
        <v>917</v>
      </c>
      <c r="C921" s="32">
        <v>43911</v>
      </c>
      <c r="D921" s="1">
        <v>160</v>
      </c>
      <c r="E921" s="4">
        <v>9000</v>
      </c>
      <c r="F921" s="4">
        <v>11250</v>
      </c>
      <c r="G921" s="35">
        <f t="shared" si="14"/>
        <v>9.1049798563183568</v>
      </c>
      <c r="H921" s="2" t="s">
        <v>7</v>
      </c>
      <c r="I921" s="3">
        <v>70</v>
      </c>
      <c r="J921" s="6" t="s">
        <v>108</v>
      </c>
      <c r="K921" s="6" t="s">
        <v>9</v>
      </c>
      <c r="L921" s="6" t="s">
        <v>68</v>
      </c>
      <c r="M921" s="31">
        <v>40</v>
      </c>
      <c r="N921" s="6" t="s">
        <v>108</v>
      </c>
      <c r="S921" s="11" t="s">
        <v>42</v>
      </c>
      <c r="V921" s="11" t="s">
        <v>42</v>
      </c>
      <c r="AC921" s="11" t="s">
        <v>42</v>
      </c>
      <c r="AH921" s="11" t="s">
        <v>42</v>
      </c>
      <c r="BE921" s="3" t="s">
        <v>31</v>
      </c>
    </row>
    <row r="922" spans="2:58" ht="25" customHeight="1" x14ac:dyDescent="0.2">
      <c r="B922" s="1">
        <v>918</v>
      </c>
      <c r="C922" s="32">
        <v>43911</v>
      </c>
      <c r="D922" s="1">
        <v>161</v>
      </c>
      <c r="E922" s="4">
        <v>15000</v>
      </c>
      <c r="F922" s="4">
        <v>18750</v>
      </c>
      <c r="G922" s="35">
        <f t="shared" si="14"/>
        <v>9.6158054800843473</v>
      </c>
      <c r="H922" s="2" t="s">
        <v>7</v>
      </c>
      <c r="I922" s="3">
        <v>80</v>
      </c>
      <c r="J922" s="6" t="s">
        <v>8</v>
      </c>
      <c r="K922" s="6" t="s">
        <v>9</v>
      </c>
      <c r="L922" s="6" t="s">
        <v>13</v>
      </c>
      <c r="M922" s="31">
        <v>40</v>
      </c>
      <c r="N922" s="6" t="s">
        <v>10</v>
      </c>
      <c r="S922" s="11" t="s">
        <v>42</v>
      </c>
      <c r="V922" s="11" t="s">
        <v>42</v>
      </c>
      <c r="AC922" s="11" t="s">
        <v>42</v>
      </c>
      <c r="AH922" s="11" t="s">
        <v>42</v>
      </c>
      <c r="BE922" s="3" t="s">
        <v>32</v>
      </c>
    </row>
    <row r="923" spans="2:58" ht="25" customHeight="1" x14ac:dyDescent="0.2">
      <c r="B923" s="1">
        <v>919</v>
      </c>
      <c r="C923" s="32">
        <v>43911</v>
      </c>
      <c r="D923" s="1">
        <v>162</v>
      </c>
      <c r="E923" s="4">
        <v>32000</v>
      </c>
      <c r="F923" s="4">
        <v>40000</v>
      </c>
      <c r="G923" s="35">
        <f t="shared" si="14"/>
        <v>10.373491181781864</v>
      </c>
      <c r="H923" s="2" t="s">
        <v>7</v>
      </c>
      <c r="I923" s="3">
        <v>60</v>
      </c>
      <c r="J923" s="6" t="s">
        <v>8</v>
      </c>
      <c r="K923" s="6" t="s">
        <v>9</v>
      </c>
      <c r="L923" s="6" t="s">
        <v>13</v>
      </c>
      <c r="M923" s="31">
        <v>40</v>
      </c>
      <c r="N923" s="6" t="s">
        <v>8</v>
      </c>
      <c r="S923" s="11" t="s">
        <v>42</v>
      </c>
      <c r="V923" s="11" t="s">
        <v>42</v>
      </c>
      <c r="AC923" s="11" t="s">
        <v>42</v>
      </c>
      <c r="AH923" s="11" t="s">
        <v>42</v>
      </c>
      <c r="BE923" s="3" t="s">
        <v>32</v>
      </c>
    </row>
    <row r="924" spans="2:58" ht="25" customHeight="1" x14ac:dyDescent="0.2">
      <c r="B924" s="1">
        <v>920</v>
      </c>
      <c r="C924" s="32">
        <v>43911</v>
      </c>
      <c r="D924" s="1">
        <v>163</v>
      </c>
      <c r="E924" s="4">
        <v>20000</v>
      </c>
      <c r="F924" s="4">
        <v>25000</v>
      </c>
      <c r="G924" s="35">
        <f t="shared" si="14"/>
        <v>9.9034875525361272</v>
      </c>
      <c r="H924" s="2" t="s">
        <v>7</v>
      </c>
      <c r="I924" s="3">
        <v>70</v>
      </c>
      <c r="J924" s="6" t="s">
        <v>8</v>
      </c>
      <c r="K924" s="6" t="s">
        <v>9</v>
      </c>
      <c r="L924" s="6" t="s">
        <v>25</v>
      </c>
      <c r="M924" s="31">
        <v>37</v>
      </c>
      <c r="N924" s="6" t="s">
        <v>8</v>
      </c>
      <c r="R924" s="11" t="s">
        <v>42</v>
      </c>
      <c r="AI924" s="11" t="s">
        <v>42</v>
      </c>
      <c r="BE924" s="3" t="s">
        <v>39</v>
      </c>
    </row>
    <row r="925" spans="2:58" ht="25" customHeight="1" x14ac:dyDescent="0.2">
      <c r="B925" s="1">
        <v>921</v>
      </c>
      <c r="C925" s="32">
        <v>43911</v>
      </c>
      <c r="D925" s="1">
        <v>174</v>
      </c>
      <c r="E925" s="4">
        <v>10000</v>
      </c>
      <c r="F925" s="4">
        <v>12500</v>
      </c>
      <c r="G925" s="35">
        <f t="shared" si="14"/>
        <v>9.2103403719761836</v>
      </c>
      <c r="H925" s="2" t="s">
        <v>70</v>
      </c>
      <c r="I925" s="3">
        <v>70</v>
      </c>
      <c r="J925" s="6" t="s">
        <v>8</v>
      </c>
      <c r="K925" s="6" t="s">
        <v>9</v>
      </c>
      <c r="L925" s="6" t="s">
        <v>18</v>
      </c>
      <c r="M925" s="31">
        <v>35</v>
      </c>
      <c r="N925" s="6" t="s">
        <v>10</v>
      </c>
      <c r="P925" s="11" t="s">
        <v>42</v>
      </c>
      <c r="Q925" s="11"/>
      <c r="R925" s="11" t="s">
        <v>42</v>
      </c>
      <c r="S925" s="11"/>
      <c r="BE925" s="3" t="s">
        <v>31</v>
      </c>
    </row>
    <row r="926" spans="2:58" ht="25" customHeight="1" x14ac:dyDescent="0.2">
      <c r="B926" s="1">
        <v>922</v>
      </c>
      <c r="C926" s="32">
        <v>43911</v>
      </c>
      <c r="D926" s="1">
        <v>193</v>
      </c>
      <c r="E926" s="4">
        <v>13000</v>
      </c>
      <c r="F926" s="4">
        <v>16250</v>
      </c>
      <c r="G926" s="35">
        <f t="shared" si="14"/>
        <v>9.4727046364436731</v>
      </c>
      <c r="H926" s="2" t="s">
        <v>40</v>
      </c>
      <c r="I926" s="3">
        <v>30</v>
      </c>
      <c r="J926" s="6" t="s">
        <v>8</v>
      </c>
      <c r="K926" s="6" t="s">
        <v>17</v>
      </c>
      <c r="L926" s="6" t="s">
        <v>37</v>
      </c>
      <c r="M926" s="31">
        <v>23</v>
      </c>
      <c r="N926" s="6" t="s">
        <v>10</v>
      </c>
      <c r="P926" s="11" t="s">
        <v>42</v>
      </c>
      <c r="Q926" s="11"/>
      <c r="R926" s="11" t="s">
        <v>42</v>
      </c>
      <c r="AR926" s="11" t="s">
        <v>42</v>
      </c>
      <c r="AZ926" s="11" t="s">
        <v>42</v>
      </c>
      <c r="BE926" s="3" t="s">
        <v>32</v>
      </c>
    </row>
    <row r="927" spans="2:58" ht="25" customHeight="1" x14ac:dyDescent="0.2">
      <c r="B927" s="1">
        <v>923</v>
      </c>
      <c r="C927" s="32">
        <v>43911</v>
      </c>
      <c r="D927" s="1">
        <v>197</v>
      </c>
      <c r="E927" s="4">
        <v>4800</v>
      </c>
      <c r="F927" s="4">
        <v>6000</v>
      </c>
      <c r="G927" s="35">
        <f t="shared" si="14"/>
        <v>8.4763711968959825</v>
      </c>
      <c r="H927" s="2" t="s">
        <v>34</v>
      </c>
      <c r="I927" s="3">
        <v>40</v>
      </c>
      <c r="J927" s="6" t="s">
        <v>8</v>
      </c>
      <c r="K927" s="6" t="s">
        <v>9</v>
      </c>
      <c r="L927" s="6" t="s">
        <v>13</v>
      </c>
      <c r="M927" s="31">
        <v>35</v>
      </c>
      <c r="N927" s="6" t="s">
        <v>10</v>
      </c>
      <c r="P927" s="11" t="s">
        <v>42</v>
      </c>
      <c r="Q927" s="11"/>
      <c r="R927" s="11" t="s">
        <v>42</v>
      </c>
      <c r="BE927" s="3" t="s">
        <v>39</v>
      </c>
    </row>
    <row r="928" spans="2:58" ht="25" customHeight="1" x14ac:dyDescent="0.2">
      <c r="B928" s="1">
        <v>924</v>
      </c>
      <c r="C928" s="32">
        <v>43911</v>
      </c>
      <c r="D928" s="1">
        <v>198</v>
      </c>
      <c r="E928" s="4">
        <v>7500</v>
      </c>
      <c r="F928" s="4">
        <v>9375</v>
      </c>
      <c r="G928" s="35">
        <f t="shared" si="14"/>
        <v>8.9226582995244019</v>
      </c>
      <c r="H928" s="2" t="s">
        <v>34</v>
      </c>
      <c r="I928" s="3">
        <v>70</v>
      </c>
      <c r="J928" s="6" t="s">
        <v>8</v>
      </c>
      <c r="K928" s="6" t="s">
        <v>9</v>
      </c>
      <c r="L928" s="6" t="s">
        <v>13</v>
      </c>
      <c r="M928" s="31">
        <v>36</v>
      </c>
      <c r="N928" s="6" t="s">
        <v>10</v>
      </c>
      <c r="P928" s="11" t="s">
        <v>42</v>
      </c>
      <c r="Q928" s="11"/>
      <c r="R928" s="11" t="s">
        <v>42</v>
      </c>
      <c r="BE928" s="3" t="s">
        <v>31</v>
      </c>
    </row>
    <row r="929" spans="2:57" ht="25" customHeight="1" x14ac:dyDescent="0.2">
      <c r="B929" s="1">
        <v>925</v>
      </c>
      <c r="C929" s="32">
        <v>43911</v>
      </c>
      <c r="D929" s="1">
        <v>199</v>
      </c>
      <c r="E929" s="4">
        <v>20000</v>
      </c>
      <c r="F929" s="4">
        <v>25000</v>
      </c>
      <c r="G929" s="35">
        <f t="shared" si="14"/>
        <v>9.9034875525361272</v>
      </c>
      <c r="H929" s="2" t="s">
        <v>34</v>
      </c>
      <c r="I929" s="3">
        <v>30</v>
      </c>
      <c r="J929" s="6" t="s">
        <v>8</v>
      </c>
      <c r="K929" s="6" t="s">
        <v>9</v>
      </c>
      <c r="L929" s="6" t="s">
        <v>13</v>
      </c>
      <c r="M929" s="31">
        <v>37</v>
      </c>
      <c r="N929" s="6" t="s">
        <v>10</v>
      </c>
      <c r="P929" s="11" t="s">
        <v>42</v>
      </c>
      <c r="Q929" s="11"/>
      <c r="R929" s="11" t="s">
        <v>42</v>
      </c>
      <c r="AH929" s="11" t="s">
        <v>42</v>
      </c>
      <c r="BE929" s="3" t="s">
        <v>32</v>
      </c>
    </row>
    <row r="930" spans="2:57" ht="25" customHeight="1" x14ac:dyDescent="0.2">
      <c r="B930" s="1">
        <v>926</v>
      </c>
      <c r="C930" s="32">
        <v>43911</v>
      </c>
      <c r="D930" s="1">
        <v>200</v>
      </c>
      <c r="E930" s="4">
        <v>13000</v>
      </c>
      <c r="F930" s="4">
        <v>16250</v>
      </c>
      <c r="G930" s="35">
        <f t="shared" si="14"/>
        <v>9.4727046364436731</v>
      </c>
      <c r="H930" s="2" t="s">
        <v>34</v>
      </c>
      <c r="I930" s="3">
        <v>60</v>
      </c>
      <c r="J930" s="6" t="s">
        <v>8</v>
      </c>
      <c r="K930" s="6" t="s">
        <v>9</v>
      </c>
      <c r="L930" s="6" t="s">
        <v>13</v>
      </c>
      <c r="M930" s="31">
        <v>37</v>
      </c>
      <c r="N930" s="6" t="s">
        <v>10</v>
      </c>
      <c r="S930" s="11" t="s">
        <v>42</v>
      </c>
      <c r="V930" s="11" t="s">
        <v>42</v>
      </c>
      <c r="AA930" s="11" t="s">
        <v>42</v>
      </c>
      <c r="AH930" s="11" t="s">
        <v>42</v>
      </c>
      <c r="BE930" s="3" t="s">
        <v>31</v>
      </c>
    </row>
    <row r="931" spans="2:57" ht="25" customHeight="1" x14ac:dyDescent="0.2">
      <c r="B931" s="1">
        <v>927</v>
      </c>
      <c r="C931" s="32">
        <v>43911</v>
      </c>
      <c r="D931" s="1">
        <v>204</v>
      </c>
      <c r="E931" s="4">
        <v>2000</v>
      </c>
      <c r="F931" s="4">
        <v>2500</v>
      </c>
      <c r="G931" s="35">
        <f t="shared" si="14"/>
        <v>7.6009024595420822</v>
      </c>
      <c r="H931" s="2" t="s">
        <v>57</v>
      </c>
      <c r="I931" s="3">
        <v>40</v>
      </c>
      <c r="J931" s="6" t="s">
        <v>8</v>
      </c>
      <c r="K931" s="6" t="s">
        <v>9</v>
      </c>
      <c r="L931" s="6" t="s">
        <v>25</v>
      </c>
      <c r="M931" s="31">
        <v>33</v>
      </c>
      <c r="N931" s="6" t="s">
        <v>10</v>
      </c>
      <c r="P931" s="11" t="s">
        <v>42</v>
      </c>
      <c r="Q931" s="11"/>
      <c r="R931" s="11" t="s">
        <v>42</v>
      </c>
      <c r="BE931" s="3" t="s">
        <v>39</v>
      </c>
    </row>
    <row r="932" spans="2:57" ht="25" customHeight="1" x14ac:dyDescent="0.2">
      <c r="B932" s="1">
        <v>928</v>
      </c>
      <c r="C932" s="32">
        <v>43911</v>
      </c>
      <c r="D932" s="1">
        <v>206</v>
      </c>
      <c r="E932" s="4">
        <v>3600</v>
      </c>
      <c r="F932" s="4">
        <v>4500</v>
      </c>
      <c r="G932" s="35">
        <f t="shared" si="14"/>
        <v>8.1886891244442008</v>
      </c>
      <c r="H932" s="2" t="s">
        <v>50</v>
      </c>
      <c r="I932" s="3">
        <v>70</v>
      </c>
      <c r="J932" s="6" t="s">
        <v>8</v>
      </c>
      <c r="K932" s="6" t="s">
        <v>9</v>
      </c>
      <c r="L932" s="6" t="s">
        <v>25</v>
      </c>
      <c r="M932" s="31">
        <v>36</v>
      </c>
      <c r="N932" s="6" t="s">
        <v>10</v>
      </c>
      <c r="R932" s="11" t="s">
        <v>42</v>
      </c>
      <c r="AH932" s="11" t="s">
        <v>42</v>
      </c>
      <c r="AI932" s="11" t="s">
        <v>42</v>
      </c>
      <c r="BE932" s="3" t="s">
        <v>32</v>
      </c>
    </row>
    <row r="933" spans="2:57" ht="25" customHeight="1" x14ac:dyDescent="0.2">
      <c r="B933" s="1">
        <v>929</v>
      </c>
      <c r="C933" s="32">
        <v>43911</v>
      </c>
      <c r="D933" s="1">
        <v>214</v>
      </c>
      <c r="E933" s="4">
        <v>2800</v>
      </c>
      <c r="F933" s="4">
        <v>3500</v>
      </c>
      <c r="G933" s="35">
        <f t="shared" si="14"/>
        <v>7.9373746961632952</v>
      </c>
      <c r="H933" s="2" t="s">
        <v>7</v>
      </c>
      <c r="I933" s="3">
        <v>50</v>
      </c>
      <c r="J933" s="6" t="s">
        <v>8</v>
      </c>
      <c r="K933" s="6" t="s">
        <v>9</v>
      </c>
      <c r="L933" s="6" t="s">
        <v>25</v>
      </c>
      <c r="M933" s="31">
        <v>36</v>
      </c>
      <c r="N933" s="6" t="s">
        <v>10</v>
      </c>
      <c r="P933" s="11" t="s">
        <v>42</v>
      </c>
      <c r="Q933" s="11"/>
      <c r="R933" s="11"/>
      <c r="S933" s="11" t="s">
        <v>42</v>
      </c>
      <c r="BE933" s="3" t="s">
        <v>31</v>
      </c>
    </row>
    <row r="934" spans="2:57" ht="25" customHeight="1" x14ac:dyDescent="0.2">
      <c r="B934" s="1">
        <v>930</v>
      </c>
      <c r="C934" s="32">
        <v>43911</v>
      </c>
      <c r="D934" s="1">
        <v>215</v>
      </c>
      <c r="E934" s="4">
        <v>7500</v>
      </c>
      <c r="F934" s="4">
        <v>9375</v>
      </c>
      <c r="G934" s="35">
        <f t="shared" si="14"/>
        <v>8.9226582995244019</v>
      </c>
      <c r="H934" s="2" t="s">
        <v>7</v>
      </c>
      <c r="I934" s="3">
        <v>60</v>
      </c>
      <c r="J934" s="6" t="s">
        <v>8</v>
      </c>
      <c r="K934" s="6" t="s">
        <v>9</v>
      </c>
      <c r="L934" s="6" t="s">
        <v>25</v>
      </c>
      <c r="M934" s="31">
        <v>35</v>
      </c>
      <c r="N934" s="6" t="s">
        <v>10</v>
      </c>
      <c r="P934" s="11" t="s">
        <v>42</v>
      </c>
      <c r="Q934" s="11"/>
      <c r="S934" s="11" t="s">
        <v>42</v>
      </c>
      <c r="AT934" s="3" t="s">
        <v>341</v>
      </c>
      <c r="BE934" s="3" t="s">
        <v>31</v>
      </c>
    </row>
    <row r="935" spans="2:57" ht="25" customHeight="1" x14ac:dyDescent="0.2">
      <c r="B935" s="1">
        <v>931</v>
      </c>
      <c r="C935" s="32">
        <v>43911</v>
      </c>
      <c r="D935" s="1">
        <v>235</v>
      </c>
      <c r="E935" s="4">
        <v>8500</v>
      </c>
      <c r="F935" s="4">
        <v>10625</v>
      </c>
      <c r="G935" s="35">
        <f t="shared" si="14"/>
        <v>9.0478214424784085</v>
      </c>
      <c r="H935" s="2" t="s">
        <v>7</v>
      </c>
      <c r="I935" s="3">
        <v>30</v>
      </c>
      <c r="J935" s="6" t="s">
        <v>391</v>
      </c>
      <c r="K935" s="6" t="s">
        <v>17</v>
      </c>
      <c r="L935" s="6" t="s">
        <v>25</v>
      </c>
      <c r="M935" s="31">
        <v>23</v>
      </c>
      <c r="N935" s="6" t="s">
        <v>10</v>
      </c>
      <c r="P935" s="11" t="s">
        <v>42</v>
      </c>
      <c r="Q935" s="11"/>
      <c r="R935" s="11" t="s">
        <v>42</v>
      </c>
      <c r="BE935" s="3" t="s">
        <v>32</v>
      </c>
    </row>
    <row r="936" spans="2:57" ht="25" customHeight="1" x14ac:dyDescent="0.2">
      <c r="B936" s="1">
        <v>932</v>
      </c>
      <c r="C936" s="32">
        <v>43911</v>
      </c>
      <c r="D936" s="1">
        <v>236</v>
      </c>
      <c r="E936" s="4">
        <v>2800</v>
      </c>
      <c r="F936" s="4">
        <v>3500</v>
      </c>
      <c r="G936" s="35">
        <f t="shared" si="14"/>
        <v>7.9373746961632952</v>
      </c>
      <c r="H936" s="2" t="s">
        <v>57</v>
      </c>
      <c r="I936" s="3">
        <v>70</v>
      </c>
      <c r="J936" s="6" t="s">
        <v>44</v>
      </c>
      <c r="K936" s="6" t="s">
        <v>17</v>
      </c>
      <c r="L936" s="6" t="s">
        <v>225</v>
      </c>
      <c r="M936" s="31">
        <v>22</v>
      </c>
      <c r="N936" s="6" t="s">
        <v>44</v>
      </c>
      <c r="O936" s="11" t="s">
        <v>42</v>
      </c>
      <c r="P936" s="11" t="s">
        <v>42</v>
      </c>
      <c r="Q936" s="11"/>
      <c r="R936" s="11" t="s">
        <v>42</v>
      </c>
      <c r="BE936" s="3" t="s">
        <v>32</v>
      </c>
    </row>
    <row r="937" spans="2:57" ht="25" customHeight="1" x14ac:dyDescent="0.2">
      <c r="B937" s="1">
        <v>933</v>
      </c>
      <c r="C937" s="32">
        <v>43911</v>
      </c>
      <c r="D937" s="1">
        <v>237</v>
      </c>
      <c r="E937" s="4">
        <v>6000</v>
      </c>
      <c r="F937" s="4">
        <v>7500</v>
      </c>
      <c r="G937" s="35">
        <f t="shared" si="14"/>
        <v>8.6995147482101913</v>
      </c>
      <c r="H937" s="2" t="s">
        <v>57</v>
      </c>
      <c r="I937" s="3">
        <v>50</v>
      </c>
      <c r="J937" s="6" t="s">
        <v>65</v>
      </c>
      <c r="K937" s="6" t="s">
        <v>9</v>
      </c>
      <c r="L937" s="6" t="s">
        <v>25</v>
      </c>
      <c r="M937" s="31">
        <v>37</v>
      </c>
      <c r="N937" s="6" t="s">
        <v>10</v>
      </c>
      <c r="P937" s="11" t="s">
        <v>42</v>
      </c>
      <c r="Q937" s="11"/>
      <c r="R937" s="11" t="s">
        <v>42</v>
      </c>
      <c r="BE937" s="3" t="s">
        <v>31</v>
      </c>
    </row>
    <row r="938" spans="2:57" ht="25" customHeight="1" x14ac:dyDescent="0.2">
      <c r="B938" s="1">
        <v>934</v>
      </c>
      <c r="C938" s="32">
        <v>43911</v>
      </c>
      <c r="D938" s="1">
        <v>238</v>
      </c>
      <c r="E938" s="4">
        <v>15000</v>
      </c>
      <c r="F938" s="4">
        <v>18750</v>
      </c>
      <c r="G938" s="35">
        <f t="shared" si="14"/>
        <v>9.6158054800843473</v>
      </c>
      <c r="H938" s="2" t="s">
        <v>57</v>
      </c>
      <c r="I938" s="3">
        <v>80</v>
      </c>
      <c r="J938" s="6" t="s">
        <v>44</v>
      </c>
      <c r="K938" s="6" t="s">
        <v>9</v>
      </c>
      <c r="L938" s="6" t="s">
        <v>24</v>
      </c>
      <c r="M938" s="31">
        <v>37</v>
      </c>
      <c r="N938" s="6" t="s">
        <v>44</v>
      </c>
      <c r="O938" s="11" t="s">
        <v>42</v>
      </c>
      <c r="S938" s="11" t="s">
        <v>42</v>
      </c>
      <c r="V938" s="11" t="s">
        <v>42</v>
      </c>
      <c r="BE938" s="3" t="s">
        <v>32</v>
      </c>
    </row>
    <row r="939" spans="2:57" ht="25" customHeight="1" x14ac:dyDescent="0.2">
      <c r="B939" s="1">
        <v>935</v>
      </c>
      <c r="C939" s="32">
        <v>43911</v>
      </c>
      <c r="D939" s="1">
        <v>239</v>
      </c>
      <c r="E939" s="4">
        <v>7000</v>
      </c>
      <c r="F939" s="4">
        <v>8750</v>
      </c>
      <c r="G939" s="35">
        <f t="shared" si="14"/>
        <v>8.8536654280374503</v>
      </c>
      <c r="H939" s="2" t="s">
        <v>7</v>
      </c>
      <c r="I939" s="3">
        <v>70</v>
      </c>
      <c r="J939" s="6" t="s">
        <v>44</v>
      </c>
      <c r="K939" s="6" t="s">
        <v>9</v>
      </c>
      <c r="L939" s="6" t="s">
        <v>254</v>
      </c>
      <c r="M939" s="31">
        <v>36</v>
      </c>
      <c r="N939" s="6" t="s">
        <v>10</v>
      </c>
      <c r="S939" s="11" t="s">
        <v>42</v>
      </c>
      <c r="V939" s="11" t="s">
        <v>42</v>
      </c>
      <c r="BE939" s="3" t="s">
        <v>32</v>
      </c>
    </row>
    <row r="940" spans="2:57" ht="25" customHeight="1" x14ac:dyDescent="0.2">
      <c r="B940" s="1">
        <v>936</v>
      </c>
      <c r="C940" s="32">
        <v>43911</v>
      </c>
      <c r="D940" s="1">
        <v>245</v>
      </c>
      <c r="E940" s="4">
        <v>5300</v>
      </c>
      <c r="F940" s="4">
        <v>6625</v>
      </c>
      <c r="G940" s="35">
        <f t="shared" si="14"/>
        <v>8.5754620995402124</v>
      </c>
      <c r="H940" s="2" t="s">
        <v>70</v>
      </c>
      <c r="I940" s="3">
        <v>30</v>
      </c>
      <c r="J940" s="6" t="s">
        <v>44</v>
      </c>
      <c r="K940" s="6" t="s">
        <v>9</v>
      </c>
      <c r="L940" s="6" t="s">
        <v>25</v>
      </c>
      <c r="M940" s="31">
        <v>31</v>
      </c>
      <c r="N940" s="6" t="s">
        <v>10</v>
      </c>
      <c r="P940" s="11" t="s">
        <v>42</v>
      </c>
      <c r="Q940" s="11"/>
      <c r="R940" s="11" t="s">
        <v>42</v>
      </c>
      <c r="BE940" s="3" t="s">
        <v>31</v>
      </c>
    </row>
    <row r="941" spans="2:57" ht="25" customHeight="1" x14ac:dyDescent="0.2">
      <c r="B941" s="1">
        <v>937</v>
      </c>
      <c r="C941" s="32">
        <v>43911</v>
      </c>
      <c r="D941" s="1">
        <v>247</v>
      </c>
      <c r="E941" s="4">
        <v>28000</v>
      </c>
      <c r="F941" s="4">
        <v>35000</v>
      </c>
      <c r="G941" s="35">
        <f t="shared" si="14"/>
        <v>10.239959789157341</v>
      </c>
      <c r="H941" s="2" t="s">
        <v>70</v>
      </c>
      <c r="I941" s="3">
        <v>50</v>
      </c>
      <c r="J941" s="6" t="s">
        <v>65</v>
      </c>
      <c r="K941" s="6" t="s">
        <v>9</v>
      </c>
      <c r="L941" s="6" t="s">
        <v>25</v>
      </c>
      <c r="M941" s="31">
        <v>35.5</v>
      </c>
      <c r="N941" s="6" t="s">
        <v>10</v>
      </c>
      <c r="P941" s="11" t="s">
        <v>42</v>
      </c>
      <c r="Q941" s="11"/>
      <c r="R941" s="11" t="s">
        <v>42</v>
      </c>
      <c r="BE941" s="3" t="s">
        <v>36</v>
      </c>
    </row>
    <row r="942" spans="2:57" ht="25" customHeight="1" x14ac:dyDescent="0.2">
      <c r="B942" s="1">
        <v>938</v>
      </c>
      <c r="C942" s="32">
        <v>43911</v>
      </c>
      <c r="D942" s="1">
        <v>248</v>
      </c>
      <c r="E942" s="4">
        <v>20000</v>
      </c>
      <c r="F942" s="4">
        <v>25000</v>
      </c>
      <c r="G942" s="35">
        <f t="shared" si="14"/>
        <v>9.9034875525361272</v>
      </c>
      <c r="H942" s="2" t="s">
        <v>70</v>
      </c>
      <c r="I942" s="3">
        <v>80</v>
      </c>
      <c r="J942" s="6" t="s">
        <v>65</v>
      </c>
      <c r="K942" s="6" t="s">
        <v>124</v>
      </c>
      <c r="L942" s="6" t="s">
        <v>25</v>
      </c>
      <c r="M942" s="31">
        <v>28</v>
      </c>
      <c r="N942" s="6" t="s">
        <v>10</v>
      </c>
      <c r="R942" s="11" t="s">
        <v>42</v>
      </c>
      <c r="AP942" s="11" t="s">
        <v>42</v>
      </c>
      <c r="AT942" s="3" t="s">
        <v>246</v>
      </c>
      <c r="BE942" s="3" t="s">
        <v>36</v>
      </c>
    </row>
    <row r="943" spans="2:57" ht="25" customHeight="1" x14ac:dyDescent="0.2">
      <c r="B943" s="1">
        <v>939</v>
      </c>
      <c r="C943" s="32">
        <v>43911</v>
      </c>
      <c r="D943" s="1">
        <v>250</v>
      </c>
      <c r="E943" s="4">
        <v>16000</v>
      </c>
      <c r="F943" s="4">
        <v>20000</v>
      </c>
      <c r="G943" s="35">
        <f t="shared" si="14"/>
        <v>9.6803440012219184</v>
      </c>
      <c r="H943" s="2" t="s">
        <v>7</v>
      </c>
      <c r="I943" s="3">
        <v>60</v>
      </c>
      <c r="J943" s="6" t="s">
        <v>44</v>
      </c>
      <c r="K943" s="6" t="s">
        <v>9</v>
      </c>
      <c r="L943" s="6" t="s">
        <v>25</v>
      </c>
      <c r="M943" s="31">
        <v>36</v>
      </c>
      <c r="N943" s="6" t="s">
        <v>44</v>
      </c>
      <c r="S943" s="11" t="s">
        <v>42</v>
      </c>
      <c r="W943" s="11" t="s">
        <v>42</v>
      </c>
      <c r="BE943" s="3" t="s">
        <v>31</v>
      </c>
    </row>
    <row r="944" spans="2:57" ht="25" customHeight="1" x14ac:dyDescent="0.2">
      <c r="B944" s="1">
        <v>940</v>
      </c>
      <c r="C944" s="32">
        <v>43911</v>
      </c>
      <c r="D944" s="1">
        <v>251</v>
      </c>
      <c r="E944" s="4">
        <v>11000</v>
      </c>
      <c r="F944" s="4">
        <v>13750</v>
      </c>
      <c r="G944" s="35">
        <f t="shared" si="14"/>
        <v>9.3056505517805075</v>
      </c>
      <c r="H944" s="2" t="s">
        <v>7</v>
      </c>
      <c r="I944" s="3">
        <v>50</v>
      </c>
      <c r="J944" s="6" t="s">
        <v>44</v>
      </c>
      <c r="K944" s="6" t="s">
        <v>9</v>
      </c>
      <c r="L944" s="6" t="s">
        <v>24</v>
      </c>
      <c r="M944" s="31">
        <v>36</v>
      </c>
      <c r="N944" s="6" t="s">
        <v>44</v>
      </c>
      <c r="S944" s="11" t="s">
        <v>42</v>
      </c>
      <c r="V944" s="11" t="s">
        <v>42</v>
      </c>
      <c r="W944" s="11"/>
      <c r="BE944" s="3" t="s">
        <v>36</v>
      </c>
    </row>
    <row r="945" spans="2:58" ht="25" customHeight="1" x14ac:dyDescent="0.2">
      <c r="B945" s="1">
        <v>941</v>
      </c>
      <c r="C945" s="32">
        <v>43911</v>
      </c>
      <c r="D945" s="1">
        <v>252</v>
      </c>
      <c r="E945" s="4">
        <v>18000</v>
      </c>
      <c r="F945" s="4">
        <v>22500</v>
      </c>
      <c r="G945" s="35">
        <f t="shared" si="14"/>
        <v>9.7981270368783022</v>
      </c>
      <c r="H945" s="2" t="s">
        <v>7</v>
      </c>
      <c r="I945" s="3">
        <v>60</v>
      </c>
      <c r="J945" s="6" t="s">
        <v>391</v>
      </c>
      <c r="K945" s="6" t="s">
        <v>9</v>
      </c>
      <c r="L945" s="6" t="s">
        <v>25</v>
      </c>
      <c r="M945" s="31">
        <v>36</v>
      </c>
      <c r="N945" s="6" t="s">
        <v>64</v>
      </c>
      <c r="S945" s="11" t="s">
        <v>42</v>
      </c>
      <c r="W945" s="11" t="s">
        <v>42</v>
      </c>
      <c r="AV945" s="11" t="s">
        <v>42</v>
      </c>
      <c r="BE945" s="3" t="s">
        <v>32</v>
      </c>
    </row>
    <row r="946" spans="2:58" ht="25" customHeight="1" x14ac:dyDescent="0.2">
      <c r="B946" s="1">
        <v>942</v>
      </c>
      <c r="C946" s="32">
        <v>43911</v>
      </c>
      <c r="D946" s="1">
        <v>255</v>
      </c>
      <c r="E946" s="4">
        <v>28000</v>
      </c>
      <c r="F946" s="4">
        <v>35000</v>
      </c>
      <c r="G946" s="35">
        <f t="shared" si="14"/>
        <v>10.239959789157341</v>
      </c>
      <c r="H946" s="2" t="s">
        <v>7</v>
      </c>
      <c r="I946" s="3">
        <v>80</v>
      </c>
      <c r="J946" s="6" t="s">
        <v>44</v>
      </c>
      <c r="K946" s="6" t="s">
        <v>9</v>
      </c>
      <c r="L946" s="6" t="s">
        <v>255</v>
      </c>
      <c r="M946" s="31">
        <v>36</v>
      </c>
      <c r="N946" s="6" t="s">
        <v>44</v>
      </c>
      <c r="S946" s="11" t="s">
        <v>42</v>
      </c>
      <c r="W946" s="11" t="s">
        <v>42</v>
      </c>
      <c r="AV946" s="11" t="s">
        <v>42</v>
      </c>
      <c r="AY946" s="3" t="s">
        <v>256</v>
      </c>
      <c r="BE946" s="3" t="s">
        <v>32</v>
      </c>
    </row>
    <row r="947" spans="2:58" ht="25" customHeight="1" x14ac:dyDescent="0.2">
      <c r="B947" s="1">
        <v>943</v>
      </c>
      <c r="C947" s="32">
        <v>43911</v>
      </c>
      <c r="D947" s="1">
        <v>260</v>
      </c>
      <c r="E947" s="4">
        <v>4500</v>
      </c>
      <c r="F947" s="4">
        <v>5625</v>
      </c>
      <c r="G947" s="35">
        <f t="shared" si="14"/>
        <v>8.4118326757584114</v>
      </c>
      <c r="H947" s="2" t="s">
        <v>7</v>
      </c>
      <c r="I947" s="3">
        <v>50</v>
      </c>
      <c r="J947" s="6" t="s">
        <v>44</v>
      </c>
      <c r="K947" s="6" t="s">
        <v>9</v>
      </c>
      <c r="L947" s="6" t="s">
        <v>25</v>
      </c>
      <c r="M947" s="31">
        <v>36</v>
      </c>
      <c r="N947" s="6" t="s">
        <v>10</v>
      </c>
      <c r="S947" s="11" t="s">
        <v>42</v>
      </c>
      <c r="V947" s="11" t="s">
        <v>42</v>
      </c>
      <c r="BE947" s="3" t="s">
        <v>31</v>
      </c>
    </row>
    <row r="948" spans="2:58" ht="25" customHeight="1" x14ac:dyDescent="0.2">
      <c r="B948" s="1">
        <v>944</v>
      </c>
      <c r="C948" s="32">
        <v>43911</v>
      </c>
      <c r="D948" s="1">
        <v>264</v>
      </c>
      <c r="E948" s="4">
        <v>27000</v>
      </c>
      <c r="F948" s="4">
        <v>33750</v>
      </c>
      <c r="G948" s="35">
        <f t="shared" si="14"/>
        <v>10.203592144986466</v>
      </c>
      <c r="H948" s="2" t="s">
        <v>7</v>
      </c>
      <c r="I948" s="3">
        <v>50</v>
      </c>
      <c r="J948" s="6" t="s">
        <v>65</v>
      </c>
      <c r="K948" s="6" t="s">
        <v>9</v>
      </c>
      <c r="L948" s="6" t="s">
        <v>13</v>
      </c>
      <c r="M948" s="31">
        <v>36</v>
      </c>
      <c r="N948" s="6" t="s">
        <v>10</v>
      </c>
      <c r="R948" s="11" t="s">
        <v>42</v>
      </c>
      <c r="AI948" s="11" t="s">
        <v>42</v>
      </c>
      <c r="BE948" s="3" t="s">
        <v>36</v>
      </c>
    </row>
    <row r="949" spans="2:58" ht="25" customHeight="1" x14ac:dyDescent="0.2">
      <c r="B949" s="1">
        <v>945</v>
      </c>
      <c r="C949" s="32">
        <v>43911</v>
      </c>
      <c r="D949" s="1">
        <v>265</v>
      </c>
      <c r="E949" s="4">
        <v>76000</v>
      </c>
      <c r="F949" s="4">
        <v>95000</v>
      </c>
      <c r="G949" s="35">
        <f t="shared" si="14"/>
        <v>11.238488619268468</v>
      </c>
      <c r="H949" s="2" t="s">
        <v>7</v>
      </c>
      <c r="I949" s="3">
        <v>80</v>
      </c>
      <c r="J949" s="6" t="s">
        <v>8</v>
      </c>
      <c r="K949" s="6" t="s">
        <v>9</v>
      </c>
      <c r="L949" s="6" t="s">
        <v>13</v>
      </c>
      <c r="M949" s="31">
        <v>40</v>
      </c>
      <c r="N949" s="6" t="s">
        <v>8</v>
      </c>
      <c r="S949" s="11" t="s">
        <v>42</v>
      </c>
      <c r="V949" s="11" t="s">
        <v>42</v>
      </c>
      <c r="AA949" s="11" t="s">
        <v>42</v>
      </c>
      <c r="AH949" s="11" t="s">
        <v>42</v>
      </c>
      <c r="AY949" s="3" t="s">
        <v>100</v>
      </c>
      <c r="BE949" s="3" t="s">
        <v>32</v>
      </c>
    </row>
    <row r="950" spans="2:58" ht="25" customHeight="1" x14ac:dyDescent="0.2">
      <c r="B950" s="1">
        <v>946</v>
      </c>
      <c r="C950" s="32">
        <v>43911</v>
      </c>
      <c r="D950" s="1">
        <v>266</v>
      </c>
      <c r="E950" s="4">
        <v>36000</v>
      </c>
      <c r="F950" s="4">
        <v>45000</v>
      </c>
      <c r="G950" s="35">
        <f t="shared" si="14"/>
        <v>10.491274217438248</v>
      </c>
      <c r="H950" s="2" t="s">
        <v>7</v>
      </c>
      <c r="I950" s="3">
        <v>70</v>
      </c>
      <c r="J950" s="6" t="s">
        <v>8</v>
      </c>
      <c r="K950" s="6" t="s">
        <v>9</v>
      </c>
      <c r="L950" s="6" t="s">
        <v>13</v>
      </c>
      <c r="M950" s="31">
        <v>40</v>
      </c>
      <c r="N950" s="6" t="s">
        <v>8</v>
      </c>
      <c r="S950" s="11" t="s">
        <v>42</v>
      </c>
      <c r="V950" s="11" t="s">
        <v>42</v>
      </c>
      <c r="AA950" s="11" t="s">
        <v>42</v>
      </c>
      <c r="AH950" s="11" t="s">
        <v>42</v>
      </c>
      <c r="BE950" s="3" t="s">
        <v>32</v>
      </c>
    </row>
    <row r="951" spans="2:58" ht="25" customHeight="1" x14ac:dyDescent="0.2">
      <c r="B951" s="1">
        <v>947</v>
      </c>
      <c r="C951" s="32">
        <v>43911</v>
      </c>
      <c r="D951" s="1">
        <v>267</v>
      </c>
      <c r="E951" s="4">
        <v>41000</v>
      </c>
      <c r="F951" s="4">
        <v>51250</v>
      </c>
      <c r="G951" s="35">
        <f t="shared" si="14"/>
        <v>10.621327345686446</v>
      </c>
      <c r="H951" s="2" t="s">
        <v>7</v>
      </c>
      <c r="I951" s="3">
        <v>50</v>
      </c>
      <c r="J951" s="6" t="s">
        <v>8</v>
      </c>
      <c r="K951" s="6" t="s">
        <v>9</v>
      </c>
      <c r="L951" s="6" t="s">
        <v>13</v>
      </c>
      <c r="M951" s="31">
        <v>40</v>
      </c>
      <c r="N951" s="6" t="s">
        <v>8</v>
      </c>
      <c r="S951" s="11" t="s">
        <v>42</v>
      </c>
      <c r="V951" s="11" t="s">
        <v>42</v>
      </c>
      <c r="AC951" s="11" t="s">
        <v>42</v>
      </c>
      <c r="AH951" s="11" t="s">
        <v>42</v>
      </c>
      <c r="BE951" s="3" t="s">
        <v>32</v>
      </c>
    </row>
    <row r="952" spans="2:58" ht="25" customHeight="1" x14ac:dyDescent="0.2">
      <c r="B952" s="1">
        <v>948</v>
      </c>
      <c r="C952" s="32">
        <v>43911</v>
      </c>
      <c r="D952" s="1">
        <v>268</v>
      </c>
      <c r="E952" s="4">
        <v>5100</v>
      </c>
      <c r="F952" s="4">
        <v>6375</v>
      </c>
      <c r="G952" s="35">
        <f t="shared" si="14"/>
        <v>8.536995818712418</v>
      </c>
      <c r="H952" s="2" t="s">
        <v>70</v>
      </c>
      <c r="I952" s="3">
        <v>50</v>
      </c>
      <c r="J952" s="6" t="s">
        <v>44</v>
      </c>
      <c r="K952" s="6" t="s">
        <v>9</v>
      </c>
      <c r="L952" s="6" t="s">
        <v>25</v>
      </c>
      <c r="M952" s="31">
        <v>31</v>
      </c>
      <c r="N952" s="6" t="s">
        <v>10</v>
      </c>
      <c r="P952" s="11" t="s">
        <v>42</v>
      </c>
      <c r="Q952" s="11"/>
      <c r="R952" s="11" t="s">
        <v>42</v>
      </c>
      <c r="BE952" s="3" t="s">
        <v>31</v>
      </c>
    </row>
    <row r="953" spans="2:58" ht="25" customHeight="1" x14ac:dyDescent="0.2">
      <c r="B953" s="1">
        <v>949</v>
      </c>
      <c r="C953" s="32">
        <v>43911</v>
      </c>
      <c r="D953" s="1">
        <v>271</v>
      </c>
      <c r="E953" s="4">
        <v>68000</v>
      </c>
      <c r="F953" s="4">
        <v>85000</v>
      </c>
      <c r="G953" s="35">
        <f t="shared" si="14"/>
        <v>11.127262984158243</v>
      </c>
      <c r="H953" s="2" t="s">
        <v>70</v>
      </c>
      <c r="I953" s="3">
        <v>50</v>
      </c>
      <c r="J953" s="6" t="s">
        <v>44</v>
      </c>
      <c r="K953" s="6" t="s">
        <v>9</v>
      </c>
      <c r="L953" s="6" t="s">
        <v>25</v>
      </c>
      <c r="M953" s="31">
        <v>31</v>
      </c>
      <c r="N953" s="6" t="s">
        <v>10</v>
      </c>
      <c r="R953" s="11" t="s">
        <v>42</v>
      </c>
      <c r="Y953" s="11"/>
      <c r="AM953" s="11" t="s">
        <v>42</v>
      </c>
      <c r="AN953" s="11"/>
      <c r="AO953" s="11"/>
      <c r="BE953" s="3" t="s">
        <v>31</v>
      </c>
      <c r="BF953" t="s">
        <v>366</v>
      </c>
    </row>
    <row r="954" spans="2:58" ht="25" customHeight="1" x14ac:dyDescent="0.2">
      <c r="B954" s="1">
        <v>950</v>
      </c>
      <c r="C954" s="32">
        <v>43911</v>
      </c>
      <c r="D954" s="1">
        <v>277</v>
      </c>
      <c r="E954" s="4">
        <v>16000</v>
      </c>
      <c r="F954" s="4">
        <v>20000</v>
      </c>
      <c r="G954" s="35">
        <f t="shared" si="14"/>
        <v>9.6803440012219184</v>
      </c>
      <c r="H954" s="2" t="s">
        <v>63</v>
      </c>
      <c r="I954" s="3">
        <v>80</v>
      </c>
      <c r="J954" s="6" t="s">
        <v>8</v>
      </c>
      <c r="K954" s="6" t="s">
        <v>9</v>
      </c>
      <c r="L954" s="6" t="s">
        <v>25</v>
      </c>
      <c r="M954" s="31">
        <v>36</v>
      </c>
      <c r="N954" s="6" t="s">
        <v>8</v>
      </c>
      <c r="O954" s="11" t="s">
        <v>42</v>
      </c>
      <c r="S954" s="11" t="s">
        <v>42</v>
      </c>
      <c r="W954" s="11" t="s">
        <v>42</v>
      </c>
      <c r="Y954" s="11" t="s">
        <v>42</v>
      </c>
      <c r="BE954" s="3" t="s">
        <v>31</v>
      </c>
    </row>
    <row r="955" spans="2:58" ht="25" customHeight="1" x14ac:dyDescent="0.2">
      <c r="B955" s="1">
        <v>951</v>
      </c>
      <c r="C955" s="32">
        <v>43911</v>
      </c>
      <c r="D955" s="1">
        <v>278</v>
      </c>
      <c r="E955" s="4">
        <v>18000</v>
      </c>
      <c r="F955" s="4">
        <v>22500</v>
      </c>
      <c r="G955" s="35">
        <f t="shared" si="14"/>
        <v>9.7981270368783022</v>
      </c>
      <c r="H955" s="2" t="s">
        <v>63</v>
      </c>
      <c r="I955" s="3">
        <v>80</v>
      </c>
      <c r="J955" s="6" t="s">
        <v>44</v>
      </c>
      <c r="K955" s="6" t="s">
        <v>9</v>
      </c>
      <c r="L955" s="6" t="s">
        <v>24</v>
      </c>
      <c r="M955" s="31">
        <v>36</v>
      </c>
      <c r="N955" s="6" t="s">
        <v>44</v>
      </c>
      <c r="O955" s="11" t="s">
        <v>42</v>
      </c>
      <c r="S955" s="11" t="s">
        <v>42</v>
      </c>
      <c r="W955" s="11" t="s">
        <v>42</v>
      </c>
      <c r="Y955" s="11" t="s">
        <v>42</v>
      </c>
      <c r="BE955" s="3" t="s">
        <v>31</v>
      </c>
    </row>
    <row r="956" spans="2:58" ht="25" customHeight="1" x14ac:dyDescent="0.2">
      <c r="B956" s="1">
        <v>952</v>
      </c>
      <c r="C956" s="32">
        <v>43911</v>
      </c>
      <c r="D956" s="1">
        <v>279</v>
      </c>
      <c r="E956" s="4">
        <v>21000</v>
      </c>
      <c r="F956" s="4">
        <v>26250</v>
      </c>
      <c r="G956" s="35">
        <f t="shared" si="14"/>
        <v>9.9522777167055594</v>
      </c>
      <c r="H956" s="2" t="s">
        <v>63</v>
      </c>
      <c r="I956" s="3">
        <v>80</v>
      </c>
      <c r="J956" s="6" t="s">
        <v>108</v>
      </c>
      <c r="K956" s="6" t="s">
        <v>9</v>
      </c>
      <c r="L956" s="6" t="s">
        <v>33</v>
      </c>
      <c r="M956" s="31">
        <v>39</v>
      </c>
      <c r="N956" s="6" t="s">
        <v>108</v>
      </c>
      <c r="O956" s="11" t="s">
        <v>42</v>
      </c>
      <c r="S956" s="11" t="s">
        <v>42</v>
      </c>
      <c r="V956" s="11" t="s">
        <v>42</v>
      </c>
      <c r="BE956" s="3" t="s">
        <v>31</v>
      </c>
    </row>
    <row r="957" spans="2:58" ht="25" customHeight="1" x14ac:dyDescent="0.2">
      <c r="B957" s="1">
        <v>953</v>
      </c>
      <c r="C957" s="32">
        <v>43911</v>
      </c>
      <c r="D957" s="1">
        <v>287</v>
      </c>
      <c r="E957" s="4">
        <v>70000</v>
      </c>
      <c r="F957" s="4">
        <v>87500</v>
      </c>
      <c r="G957" s="35">
        <f t="shared" si="14"/>
        <v>11.156250521031495</v>
      </c>
      <c r="H957" s="2" t="s">
        <v>70</v>
      </c>
      <c r="I957" s="3">
        <v>70</v>
      </c>
      <c r="J957" s="6" t="s">
        <v>8</v>
      </c>
      <c r="K957" s="6" t="s">
        <v>28</v>
      </c>
      <c r="L957" s="6" t="s">
        <v>18</v>
      </c>
      <c r="M957" s="31">
        <v>42</v>
      </c>
      <c r="N957" s="6" t="s">
        <v>8</v>
      </c>
      <c r="O957" s="11" t="s">
        <v>42</v>
      </c>
      <c r="S957" s="11" t="s">
        <v>42</v>
      </c>
      <c r="V957" s="11" t="s">
        <v>42</v>
      </c>
      <c r="BE957" s="3" t="s">
        <v>32</v>
      </c>
    </row>
    <row r="958" spans="2:58" ht="25" customHeight="1" x14ac:dyDescent="0.2">
      <c r="B958" s="1">
        <v>954</v>
      </c>
      <c r="C958" s="32">
        <v>43911</v>
      </c>
      <c r="D958" s="1">
        <v>288</v>
      </c>
      <c r="E958" s="4">
        <v>16000</v>
      </c>
      <c r="F958" s="4">
        <v>20000</v>
      </c>
      <c r="G958" s="35">
        <f t="shared" si="14"/>
        <v>9.6803440012219184</v>
      </c>
      <c r="H958" s="2" t="s">
        <v>16</v>
      </c>
      <c r="I958" s="3">
        <v>80</v>
      </c>
      <c r="J958" s="6" t="s">
        <v>8</v>
      </c>
      <c r="K958" s="6" t="s">
        <v>9</v>
      </c>
      <c r="L958" s="6" t="s">
        <v>13</v>
      </c>
      <c r="M958" s="31">
        <v>42</v>
      </c>
      <c r="N958" s="6" t="s">
        <v>8</v>
      </c>
      <c r="R958" s="11"/>
      <c r="S958" s="11" t="s">
        <v>42</v>
      </c>
      <c r="U958" s="11" t="s">
        <v>42</v>
      </c>
      <c r="W958" s="11" t="s">
        <v>42</v>
      </c>
      <c r="AI958" s="11" t="s">
        <v>42</v>
      </c>
      <c r="BE958" s="3" t="s">
        <v>31</v>
      </c>
      <c r="BF958" s="1" t="s">
        <v>257</v>
      </c>
    </row>
    <row r="959" spans="2:58" ht="25" customHeight="1" x14ac:dyDescent="0.2">
      <c r="B959" s="1">
        <v>955</v>
      </c>
      <c r="C959" s="32">
        <v>43911</v>
      </c>
      <c r="D959" s="1">
        <v>290</v>
      </c>
      <c r="E959" s="4">
        <v>41000</v>
      </c>
      <c r="F959" s="4">
        <v>51250</v>
      </c>
      <c r="G959" s="35">
        <f t="shared" si="14"/>
        <v>10.621327345686446</v>
      </c>
      <c r="H959" s="2" t="s">
        <v>16</v>
      </c>
      <c r="I959" s="3">
        <v>60</v>
      </c>
      <c r="J959" s="6" t="s">
        <v>8</v>
      </c>
      <c r="K959" s="6" t="s">
        <v>9</v>
      </c>
      <c r="L959" s="6" t="s">
        <v>37</v>
      </c>
      <c r="M959" s="31">
        <v>40</v>
      </c>
      <c r="N959" s="6" t="s">
        <v>8</v>
      </c>
      <c r="R959" s="11" t="s">
        <v>42</v>
      </c>
      <c r="AI959" s="11" t="s">
        <v>42</v>
      </c>
      <c r="AZ959" s="11" t="s">
        <v>42</v>
      </c>
      <c r="BE959" s="3" t="s">
        <v>36</v>
      </c>
    </row>
    <row r="960" spans="2:58" ht="25" customHeight="1" x14ac:dyDescent="0.2">
      <c r="B960" s="1">
        <v>956</v>
      </c>
      <c r="C960" s="32">
        <v>43911</v>
      </c>
      <c r="D960" s="1">
        <v>295</v>
      </c>
      <c r="E960" s="4">
        <v>100000</v>
      </c>
      <c r="F960" s="4">
        <v>181250</v>
      </c>
      <c r="G960" s="35">
        <f t="shared" si="14"/>
        <v>11.512925464970229</v>
      </c>
      <c r="H960" s="2" t="s">
        <v>7</v>
      </c>
      <c r="I960" s="3">
        <v>60</v>
      </c>
      <c r="J960" s="6" t="s">
        <v>8</v>
      </c>
      <c r="K960" s="6" t="s">
        <v>9</v>
      </c>
      <c r="L960" s="6" t="s">
        <v>13</v>
      </c>
      <c r="M960" s="31">
        <v>37</v>
      </c>
      <c r="N960" s="6" t="s">
        <v>8</v>
      </c>
      <c r="R960" s="11" t="s">
        <v>42</v>
      </c>
      <c r="AI960" s="11" t="s">
        <v>42</v>
      </c>
      <c r="BE960" s="3" t="s">
        <v>36</v>
      </c>
      <c r="BF960" s="1" t="s">
        <v>258</v>
      </c>
    </row>
    <row r="961" spans="1:58" ht="25" customHeight="1" x14ac:dyDescent="0.2">
      <c r="A961" s="18">
        <v>2019</v>
      </c>
      <c r="B961" s="1">
        <v>957</v>
      </c>
      <c r="C961" s="32">
        <v>43779</v>
      </c>
      <c r="D961" s="1">
        <v>1</v>
      </c>
      <c r="E961" s="4">
        <v>1800</v>
      </c>
      <c r="F961" s="4">
        <v>2250</v>
      </c>
      <c r="G961" s="35">
        <f t="shared" si="14"/>
        <v>7.4955419438842563</v>
      </c>
      <c r="H961" s="2" t="s">
        <v>16</v>
      </c>
      <c r="I961" s="3">
        <v>50</v>
      </c>
      <c r="J961" s="6" t="s">
        <v>44</v>
      </c>
      <c r="K961" s="6" t="s">
        <v>9</v>
      </c>
      <c r="L961" s="6" t="s">
        <v>24</v>
      </c>
      <c r="M961" s="31">
        <v>34</v>
      </c>
      <c r="N961" s="6" t="s">
        <v>10</v>
      </c>
      <c r="P961" s="11" t="s">
        <v>42</v>
      </c>
      <c r="Q961" s="11"/>
      <c r="S961" s="11" t="s">
        <v>42</v>
      </c>
      <c r="BE961" s="3" t="s">
        <v>31</v>
      </c>
    </row>
    <row r="962" spans="1:58" ht="25" customHeight="1" x14ac:dyDescent="0.2">
      <c r="B962" s="1">
        <v>958</v>
      </c>
      <c r="C962" s="32">
        <v>43779</v>
      </c>
      <c r="D962" s="1">
        <v>2</v>
      </c>
      <c r="E962" s="4">
        <v>1600</v>
      </c>
      <c r="F962" s="4">
        <v>2000</v>
      </c>
      <c r="G962" s="35">
        <f t="shared" si="14"/>
        <v>7.3777589082278725</v>
      </c>
      <c r="H962" s="2" t="s">
        <v>16</v>
      </c>
      <c r="I962" s="3">
        <v>60</v>
      </c>
      <c r="J962" s="6" t="s">
        <v>65</v>
      </c>
      <c r="K962" s="6" t="s">
        <v>9</v>
      </c>
      <c r="L962" s="6" t="s">
        <v>25</v>
      </c>
      <c r="M962" s="31">
        <v>35</v>
      </c>
      <c r="N962" s="6" t="s">
        <v>10</v>
      </c>
      <c r="P962" s="11" t="s">
        <v>42</v>
      </c>
      <c r="Q962" s="11"/>
      <c r="S962" s="11" t="s">
        <v>42</v>
      </c>
      <c r="BE962" s="3" t="s">
        <v>31</v>
      </c>
    </row>
    <row r="963" spans="1:58" ht="25" customHeight="1" x14ac:dyDescent="0.2">
      <c r="B963" s="1">
        <v>959</v>
      </c>
      <c r="C963" s="32">
        <v>43779</v>
      </c>
      <c r="D963" s="1">
        <v>3</v>
      </c>
      <c r="E963" s="4">
        <v>2400</v>
      </c>
      <c r="F963" s="4">
        <v>3000</v>
      </c>
      <c r="G963" s="35">
        <f t="shared" si="14"/>
        <v>7.7832240163360371</v>
      </c>
      <c r="H963" s="2" t="s">
        <v>16</v>
      </c>
      <c r="I963" s="3">
        <v>50</v>
      </c>
      <c r="J963" s="6" t="s">
        <v>44</v>
      </c>
      <c r="K963" s="6" t="s">
        <v>9</v>
      </c>
      <c r="L963" s="6" t="s">
        <v>260</v>
      </c>
      <c r="M963" s="31">
        <v>35</v>
      </c>
      <c r="N963" s="6" t="s">
        <v>10</v>
      </c>
      <c r="P963" s="11" t="s">
        <v>42</v>
      </c>
      <c r="Q963" s="11"/>
      <c r="S963" s="11" t="s">
        <v>42</v>
      </c>
      <c r="BE963" s="3" t="s">
        <v>31</v>
      </c>
    </row>
    <row r="964" spans="1:58" ht="25" customHeight="1" x14ac:dyDescent="0.2">
      <c r="B964" s="1">
        <v>960</v>
      </c>
      <c r="C964" s="32">
        <v>43779</v>
      </c>
      <c r="D964" s="1">
        <v>4</v>
      </c>
      <c r="E964" s="4">
        <v>1600</v>
      </c>
      <c r="F964" s="4">
        <v>2000</v>
      </c>
      <c r="G964" s="35">
        <f t="shared" si="14"/>
        <v>7.3777589082278725</v>
      </c>
      <c r="H964" s="2" t="s">
        <v>16</v>
      </c>
      <c r="I964" s="3">
        <v>50</v>
      </c>
      <c r="J964" s="6" t="s">
        <v>44</v>
      </c>
      <c r="K964" s="6" t="s">
        <v>9</v>
      </c>
      <c r="L964" s="6" t="s">
        <v>25</v>
      </c>
      <c r="M964" s="31">
        <v>36</v>
      </c>
      <c r="N964" s="6" t="s">
        <v>10</v>
      </c>
      <c r="P964" s="11" t="s">
        <v>42</v>
      </c>
      <c r="Q964" s="11"/>
      <c r="R964" s="11"/>
      <c r="S964" s="11" t="s">
        <v>42</v>
      </c>
      <c r="BE964" s="3" t="s">
        <v>31</v>
      </c>
    </row>
    <row r="965" spans="1:58" ht="25" customHeight="1" x14ac:dyDescent="0.2">
      <c r="B965" s="1">
        <v>961</v>
      </c>
      <c r="C965" s="32">
        <v>43779</v>
      </c>
      <c r="D965" s="1">
        <v>5</v>
      </c>
      <c r="E965" s="4">
        <v>4500</v>
      </c>
      <c r="F965" s="4">
        <v>5625</v>
      </c>
      <c r="G965" s="35">
        <f t="shared" ref="G965:G1028" si="15">LN(E965)</f>
        <v>8.4118326757584114</v>
      </c>
      <c r="H965" s="2" t="s">
        <v>16</v>
      </c>
      <c r="I965" s="3">
        <v>50</v>
      </c>
      <c r="J965" s="6" t="s">
        <v>44</v>
      </c>
      <c r="K965" s="6" t="s">
        <v>9</v>
      </c>
      <c r="L965" s="6" t="s">
        <v>25</v>
      </c>
      <c r="M965" s="31">
        <v>34</v>
      </c>
      <c r="N965" s="6" t="s">
        <v>10</v>
      </c>
      <c r="R965" s="11" t="s">
        <v>42</v>
      </c>
      <c r="X965" s="11" t="s">
        <v>42</v>
      </c>
      <c r="Y965" s="11" t="s">
        <v>42</v>
      </c>
      <c r="BE965" s="3" t="s">
        <v>32</v>
      </c>
    </row>
    <row r="966" spans="1:58" ht="25" customHeight="1" x14ac:dyDescent="0.2">
      <c r="B966" s="1">
        <v>962</v>
      </c>
      <c r="C966" s="32">
        <v>43779</v>
      </c>
      <c r="D966" s="1">
        <v>6</v>
      </c>
      <c r="E966" s="4">
        <v>3500</v>
      </c>
      <c r="F966" s="4">
        <v>4375</v>
      </c>
      <c r="G966" s="35">
        <f t="shared" si="15"/>
        <v>8.1605182474775049</v>
      </c>
      <c r="H966" s="2" t="s">
        <v>16</v>
      </c>
      <c r="I966" s="3">
        <v>60</v>
      </c>
      <c r="J966" s="6" t="s">
        <v>391</v>
      </c>
      <c r="K966" s="6" t="s">
        <v>9</v>
      </c>
      <c r="L966" s="6" t="s">
        <v>25</v>
      </c>
      <c r="M966" s="31">
        <v>34</v>
      </c>
      <c r="N966" s="6" t="s">
        <v>10</v>
      </c>
      <c r="P966" s="11" t="s">
        <v>42</v>
      </c>
      <c r="Q966" s="11"/>
      <c r="R966" s="11" t="s">
        <v>42</v>
      </c>
      <c r="AU966" s="11" t="s">
        <v>42</v>
      </c>
      <c r="BE966" s="3" t="s">
        <v>31</v>
      </c>
    </row>
    <row r="967" spans="1:58" ht="25" customHeight="1" x14ac:dyDescent="0.2">
      <c r="B967" s="1">
        <v>963</v>
      </c>
      <c r="C967" s="32">
        <v>43779</v>
      </c>
      <c r="D967" s="1">
        <v>7</v>
      </c>
      <c r="E967" s="4">
        <v>850</v>
      </c>
      <c r="F967" s="4">
        <v>1062</v>
      </c>
      <c r="G967" s="35">
        <f t="shared" si="15"/>
        <v>6.7452363494843626</v>
      </c>
      <c r="H967" s="2" t="s">
        <v>16</v>
      </c>
      <c r="I967" s="3">
        <v>30</v>
      </c>
      <c r="J967" s="6" t="s">
        <v>391</v>
      </c>
      <c r="K967" s="6" t="s">
        <v>17</v>
      </c>
      <c r="L967" s="6" t="s">
        <v>25</v>
      </c>
      <c r="M967" s="31">
        <v>21.5</v>
      </c>
      <c r="N967" s="6" t="s">
        <v>10</v>
      </c>
      <c r="P967" s="11" t="s">
        <v>42</v>
      </c>
      <c r="Q967" s="11"/>
      <c r="R967" s="11" t="s">
        <v>42</v>
      </c>
      <c r="BE967" s="3" t="s">
        <v>31</v>
      </c>
    </row>
    <row r="968" spans="1:58" ht="25" customHeight="1" x14ac:dyDescent="0.2">
      <c r="B968" s="1">
        <v>964</v>
      </c>
      <c r="C968" s="32">
        <v>43779</v>
      </c>
      <c r="D968" s="1">
        <v>8</v>
      </c>
      <c r="E968" s="4">
        <v>1200</v>
      </c>
      <c r="F968" s="4">
        <v>1500</v>
      </c>
      <c r="G968" s="35">
        <f t="shared" si="15"/>
        <v>7.0900768357760917</v>
      </c>
      <c r="H968" s="2" t="s">
        <v>16</v>
      </c>
      <c r="I968" s="3">
        <v>50</v>
      </c>
      <c r="J968" s="6" t="s">
        <v>44</v>
      </c>
      <c r="K968" s="6" t="s">
        <v>392</v>
      </c>
      <c r="L968" s="6" t="s">
        <v>25</v>
      </c>
      <c r="M968" s="31">
        <v>31</v>
      </c>
      <c r="N968" s="6" t="s">
        <v>10</v>
      </c>
      <c r="P968" s="11" t="s">
        <v>42</v>
      </c>
      <c r="Q968" s="11"/>
      <c r="S968" s="11" t="s">
        <v>42</v>
      </c>
      <c r="BE968" s="3" t="s">
        <v>31</v>
      </c>
    </row>
    <row r="969" spans="1:58" ht="25" customHeight="1" x14ac:dyDescent="0.2">
      <c r="B969" s="1">
        <v>965</v>
      </c>
      <c r="C969" s="32">
        <v>43779</v>
      </c>
      <c r="D969" s="1">
        <v>9</v>
      </c>
      <c r="E969" s="4">
        <v>1100</v>
      </c>
      <c r="F969" s="4">
        <v>1375</v>
      </c>
      <c r="G969" s="35">
        <f t="shared" si="15"/>
        <v>7.0030654587864616</v>
      </c>
      <c r="H969" s="2" t="s">
        <v>16</v>
      </c>
      <c r="I969" s="3">
        <v>50</v>
      </c>
      <c r="J969" s="6" t="s">
        <v>8</v>
      </c>
      <c r="K969" s="6" t="s">
        <v>9</v>
      </c>
      <c r="L969" s="6" t="s">
        <v>25</v>
      </c>
      <c r="M969" s="31">
        <v>37</v>
      </c>
      <c r="N969" s="6" t="s">
        <v>10</v>
      </c>
      <c r="P969" s="11" t="s">
        <v>42</v>
      </c>
      <c r="Q969" s="11"/>
      <c r="R969" s="11" t="s">
        <v>42</v>
      </c>
      <c r="BE969" s="3" t="s">
        <v>31</v>
      </c>
    </row>
    <row r="970" spans="1:58" ht="25" customHeight="1" x14ac:dyDescent="0.2">
      <c r="B970" s="1">
        <v>966</v>
      </c>
      <c r="C970" s="32">
        <v>43779</v>
      </c>
      <c r="D970" s="1">
        <v>13</v>
      </c>
      <c r="E970" s="4">
        <v>3200</v>
      </c>
      <c r="F970" s="4">
        <v>4000</v>
      </c>
      <c r="G970" s="35">
        <f t="shared" si="15"/>
        <v>8.0709060887878188</v>
      </c>
      <c r="H970" s="2" t="s">
        <v>16</v>
      </c>
      <c r="I970" s="3">
        <v>40</v>
      </c>
      <c r="J970" s="6" t="s">
        <v>44</v>
      </c>
      <c r="K970" s="6" t="s">
        <v>9</v>
      </c>
      <c r="L970" s="6" t="s">
        <v>135</v>
      </c>
      <c r="M970" s="31">
        <v>37.5</v>
      </c>
      <c r="N970" s="6" t="s">
        <v>10</v>
      </c>
      <c r="R970" s="11" t="s">
        <v>42</v>
      </c>
      <c r="AI970" s="11" t="s">
        <v>42</v>
      </c>
      <c r="AZ970" s="11" t="s">
        <v>42</v>
      </c>
      <c r="BE970" s="3" t="s">
        <v>31</v>
      </c>
    </row>
    <row r="971" spans="1:58" ht="25" customHeight="1" x14ac:dyDescent="0.2">
      <c r="B971" s="1">
        <v>967</v>
      </c>
      <c r="C971" s="32">
        <v>43779</v>
      </c>
      <c r="D971" s="1">
        <v>14</v>
      </c>
      <c r="E971" s="4">
        <v>4000</v>
      </c>
      <c r="F971" s="4">
        <v>5000</v>
      </c>
      <c r="G971" s="35">
        <f t="shared" si="15"/>
        <v>8.2940496401020276</v>
      </c>
      <c r="H971" s="2" t="s">
        <v>16</v>
      </c>
      <c r="I971" s="3">
        <v>60</v>
      </c>
      <c r="J971" s="6" t="s">
        <v>44</v>
      </c>
      <c r="K971" s="6" t="s">
        <v>9</v>
      </c>
      <c r="L971" s="6" t="s">
        <v>24</v>
      </c>
      <c r="M971" s="31">
        <v>38</v>
      </c>
      <c r="N971" s="6" t="s">
        <v>10</v>
      </c>
      <c r="R971" s="11" t="s">
        <v>42</v>
      </c>
      <c r="AI971" s="11" t="s">
        <v>42</v>
      </c>
      <c r="AJ971" s="11"/>
      <c r="BE971" s="3" t="s">
        <v>31</v>
      </c>
    </row>
    <row r="972" spans="1:58" ht="25" customHeight="1" x14ac:dyDescent="0.2">
      <c r="B972" s="1">
        <v>968</v>
      </c>
      <c r="C972" s="32">
        <v>43779</v>
      </c>
      <c r="D972" s="1">
        <v>15</v>
      </c>
      <c r="E972" s="4">
        <v>1500</v>
      </c>
      <c r="F972" s="4">
        <v>1875</v>
      </c>
      <c r="G972" s="35">
        <f t="shared" si="15"/>
        <v>7.3132203870903014</v>
      </c>
      <c r="H972" s="2" t="s">
        <v>16</v>
      </c>
      <c r="I972" s="3">
        <v>60</v>
      </c>
      <c r="J972" s="6" t="s">
        <v>8</v>
      </c>
      <c r="K972" s="6" t="s">
        <v>9</v>
      </c>
      <c r="L972" s="6" t="s">
        <v>13</v>
      </c>
      <c r="M972" s="31">
        <v>42</v>
      </c>
      <c r="N972" s="6" t="s">
        <v>8</v>
      </c>
      <c r="R972" s="11" t="s">
        <v>42</v>
      </c>
      <c r="AI972" s="11" t="s">
        <v>42</v>
      </c>
      <c r="BE972" s="3" t="s">
        <v>39</v>
      </c>
    </row>
    <row r="973" spans="1:58" ht="25" customHeight="1" x14ac:dyDescent="0.2">
      <c r="B973" s="1">
        <v>969</v>
      </c>
      <c r="C973" s="32">
        <v>43779</v>
      </c>
      <c r="D973" s="1">
        <v>20</v>
      </c>
      <c r="E973" s="4">
        <v>8000</v>
      </c>
      <c r="F973" s="4">
        <v>10000</v>
      </c>
      <c r="G973" s="35">
        <f t="shared" si="15"/>
        <v>8.987196820661973</v>
      </c>
      <c r="H973" s="2" t="s">
        <v>16</v>
      </c>
      <c r="I973" s="3">
        <v>60</v>
      </c>
      <c r="J973" s="6" t="s">
        <v>44</v>
      </c>
      <c r="K973" s="6" t="s">
        <v>9</v>
      </c>
      <c r="L973" s="6" t="s">
        <v>104</v>
      </c>
      <c r="M973" s="31">
        <v>34</v>
      </c>
      <c r="N973" s="6" t="s">
        <v>44</v>
      </c>
      <c r="P973" s="11" t="s">
        <v>42</v>
      </c>
      <c r="Q973" s="11"/>
      <c r="S973" s="11" t="s">
        <v>42</v>
      </c>
      <c r="BE973" s="3" t="s">
        <v>31</v>
      </c>
      <c r="BF973" s="1" t="s">
        <v>105</v>
      </c>
    </row>
    <row r="974" spans="1:58" ht="25" customHeight="1" x14ac:dyDescent="0.2">
      <c r="B974" s="1">
        <v>970</v>
      </c>
      <c r="C974" s="32">
        <v>43779</v>
      </c>
      <c r="D974" s="1">
        <v>21</v>
      </c>
      <c r="E974" s="4">
        <v>4500</v>
      </c>
      <c r="F974" s="4">
        <v>5625</v>
      </c>
      <c r="G974" s="35">
        <f t="shared" si="15"/>
        <v>8.4118326757584114</v>
      </c>
      <c r="H974" s="2" t="s">
        <v>27</v>
      </c>
      <c r="I974" s="3">
        <v>70</v>
      </c>
      <c r="J974" s="6" t="s">
        <v>44</v>
      </c>
      <c r="K974" s="6" t="s">
        <v>9</v>
      </c>
      <c r="L974" s="6" t="s">
        <v>24</v>
      </c>
      <c r="M974" s="31">
        <v>34</v>
      </c>
      <c r="N974" s="6" t="s">
        <v>44</v>
      </c>
      <c r="S974" s="11" t="s">
        <v>42</v>
      </c>
      <c r="V974" s="11" t="s">
        <v>42</v>
      </c>
      <c r="BE974" s="3" t="s">
        <v>31</v>
      </c>
    </row>
    <row r="975" spans="1:58" ht="25" customHeight="1" x14ac:dyDescent="0.2">
      <c r="B975" s="1">
        <v>971</v>
      </c>
      <c r="C975" s="32">
        <v>43779</v>
      </c>
      <c r="D975" s="1">
        <v>22</v>
      </c>
      <c r="E975" s="4">
        <v>2200</v>
      </c>
      <c r="F975" s="4">
        <v>2750</v>
      </c>
      <c r="G975" s="35">
        <f t="shared" si="15"/>
        <v>7.696212639346407</v>
      </c>
      <c r="H975" s="2" t="s">
        <v>16</v>
      </c>
      <c r="I975" s="3">
        <v>70</v>
      </c>
      <c r="J975" s="6" t="s">
        <v>417</v>
      </c>
      <c r="K975" s="6" t="s">
        <v>9</v>
      </c>
      <c r="L975" s="6" t="s">
        <v>261</v>
      </c>
      <c r="M975" s="31">
        <v>45</v>
      </c>
      <c r="N975" s="6" t="s">
        <v>8</v>
      </c>
      <c r="R975" s="11" t="s">
        <v>42</v>
      </c>
      <c r="AI975" s="11" t="s">
        <v>42</v>
      </c>
      <c r="BE975" s="3" t="s">
        <v>31</v>
      </c>
    </row>
    <row r="976" spans="1:58" ht="25" customHeight="1" x14ac:dyDescent="0.2">
      <c r="B976" s="1">
        <v>972</v>
      </c>
      <c r="C976" s="32">
        <v>43779</v>
      </c>
      <c r="D976" s="1">
        <v>23</v>
      </c>
      <c r="E976" s="4">
        <v>900</v>
      </c>
      <c r="F976" s="4">
        <v>1125</v>
      </c>
      <c r="G976" s="35">
        <f t="shared" si="15"/>
        <v>6.8023947633243109</v>
      </c>
      <c r="H976" s="2" t="s">
        <v>16</v>
      </c>
      <c r="I976" s="3">
        <v>70</v>
      </c>
      <c r="J976" s="6" t="s">
        <v>8</v>
      </c>
      <c r="K976" s="6" t="s">
        <v>9</v>
      </c>
      <c r="L976" s="6" t="s">
        <v>33</v>
      </c>
      <c r="M976" s="31">
        <v>40</v>
      </c>
      <c r="N976" s="6" t="s">
        <v>8</v>
      </c>
      <c r="S976" s="11" t="s">
        <v>42</v>
      </c>
      <c r="V976" s="11" t="s">
        <v>42</v>
      </c>
      <c r="AS976" s="11" t="s">
        <v>42</v>
      </c>
      <c r="BE976" s="3" t="s">
        <v>31</v>
      </c>
    </row>
    <row r="977" spans="2:58" ht="25" customHeight="1" x14ac:dyDescent="0.2">
      <c r="B977" s="1">
        <v>973</v>
      </c>
      <c r="C977" s="32">
        <v>43779</v>
      </c>
      <c r="D977" s="1">
        <v>26</v>
      </c>
      <c r="E977" s="4">
        <v>800</v>
      </c>
      <c r="F977" s="4">
        <v>1000</v>
      </c>
      <c r="G977" s="35">
        <f t="shared" si="15"/>
        <v>6.6846117276679271</v>
      </c>
      <c r="H977" s="2" t="s">
        <v>16</v>
      </c>
      <c r="I977" s="3">
        <v>70</v>
      </c>
      <c r="J977" s="6" t="s">
        <v>8</v>
      </c>
      <c r="K977" s="6" t="s">
        <v>17</v>
      </c>
      <c r="L977" s="6" t="s">
        <v>18</v>
      </c>
      <c r="M977" s="31">
        <v>27</v>
      </c>
      <c r="N977" s="6" t="s">
        <v>8</v>
      </c>
      <c r="O977" s="11" t="s">
        <v>42</v>
      </c>
      <c r="P977" s="11" t="s">
        <v>42</v>
      </c>
      <c r="Q977" s="11"/>
      <c r="S977" s="11" t="s">
        <v>42</v>
      </c>
      <c r="BC977" s="11" t="s">
        <v>42</v>
      </c>
      <c r="BD977" s="11"/>
      <c r="BE977" s="3" t="s">
        <v>31</v>
      </c>
    </row>
    <row r="978" spans="2:58" ht="25" customHeight="1" x14ac:dyDescent="0.2">
      <c r="B978" s="1">
        <v>974</v>
      </c>
      <c r="C978" s="32">
        <v>43779</v>
      </c>
      <c r="D978" s="1">
        <v>27</v>
      </c>
      <c r="E978" s="4">
        <v>300</v>
      </c>
      <c r="F978" s="4">
        <v>375</v>
      </c>
      <c r="G978" s="35">
        <f t="shared" si="15"/>
        <v>5.7037824746562009</v>
      </c>
      <c r="H978" s="2" t="s">
        <v>16</v>
      </c>
      <c r="I978" s="3">
        <v>70</v>
      </c>
      <c r="J978" s="6" t="s">
        <v>8</v>
      </c>
      <c r="K978" s="6" t="s">
        <v>392</v>
      </c>
      <c r="L978" s="6" t="s">
        <v>25</v>
      </c>
      <c r="M978" s="31">
        <v>45</v>
      </c>
      <c r="N978" s="6" t="s">
        <v>8</v>
      </c>
      <c r="S978" s="11" t="s">
        <v>42</v>
      </c>
      <c r="V978" s="11" t="s">
        <v>42</v>
      </c>
      <c r="BE978" s="3" t="s">
        <v>39</v>
      </c>
    </row>
    <row r="979" spans="2:58" ht="25" customHeight="1" x14ac:dyDescent="0.2">
      <c r="B979" s="1">
        <v>975</v>
      </c>
      <c r="C979" s="32">
        <v>43779</v>
      </c>
      <c r="D979" s="1">
        <v>32</v>
      </c>
      <c r="E979" s="4">
        <v>1000</v>
      </c>
      <c r="F979" s="4">
        <v>1250</v>
      </c>
      <c r="G979" s="35">
        <f t="shared" si="15"/>
        <v>6.9077552789821368</v>
      </c>
      <c r="H979" s="2" t="s">
        <v>76</v>
      </c>
      <c r="I979" s="3">
        <v>60</v>
      </c>
      <c r="J979" s="6" t="s">
        <v>65</v>
      </c>
      <c r="K979" s="6" t="s">
        <v>9</v>
      </c>
      <c r="L979" s="6" t="s">
        <v>25</v>
      </c>
      <c r="M979" s="31">
        <v>35</v>
      </c>
      <c r="N979" s="6" t="s">
        <v>10</v>
      </c>
      <c r="R979" s="11" t="s">
        <v>42</v>
      </c>
      <c r="AI979" s="11" t="s">
        <v>42</v>
      </c>
      <c r="BE979" s="3" t="s">
        <v>31</v>
      </c>
    </row>
    <row r="980" spans="2:58" ht="25" customHeight="1" x14ac:dyDescent="0.2">
      <c r="B980" s="1">
        <v>976</v>
      </c>
      <c r="C980" s="32">
        <v>43779</v>
      </c>
      <c r="D980" s="1">
        <v>35</v>
      </c>
      <c r="E980" s="4">
        <v>2900</v>
      </c>
      <c r="F980" s="4">
        <v>3625</v>
      </c>
      <c r="G980" s="35">
        <f t="shared" si="15"/>
        <v>7.9724660159745655</v>
      </c>
      <c r="H980" s="2" t="s">
        <v>16</v>
      </c>
      <c r="I980" s="3">
        <v>60</v>
      </c>
      <c r="J980" s="6" t="s">
        <v>8</v>
      </c>
      <c r="K980" s="6" t="s">
        <v>9</v>
      </c>
      <c r="L980" s="6" t="s">
        <v>25</v>
      </c>
      <c r="M980" s="31">
        <v>35</v>
      </c>
      <c r="N980" s="6" t="s">
        <v>10</v>
      </c>
      <c r="R980" s="11" t="s">
        <v>42</v>
      </c>
      <c r="AI980" s="11" t="s">
        <v>42</v>
      </c>
      <c r="BE980" s="3" t="s">
        <v>31</v>
      </c>
    </row>
    <row r="981" spans="2:58" ht="25" customHeight="1" x14ac:dyDescent="0.2">
      <c r="B981" s="1">
        <v>977</v>
      </c>
      <c r="C981" s="32">
        <v>43779</v>
      </c>
      <c r="D981" s="1">
        <v>36</v>
      </c>
      <c r="E981" s="4">
        <v>3500</v>
      </c>
      <c r="F981" s="4">
        <v>4375</v>
      </c>
      <c r="G981" s="35">
        <f t="shared" si="15"/>
        <v>8.1605182474775049</v>
      </c>
      <c r="H981" s="2" t="s">
        <v>27</v>
      </c>
      <c r="I981" s="3">
        <v>50</v>
      </c>
      <c r="J981" s="6" t="s">
        <v>65</v>
      </c>
      <c r="K981" s="6" t="s">
        <v>9</v>
      </c>
      <c r="L981" s="6" t="s">
        <v>24</v>
      </c>
      <c r="M981" s="31">
        <v>38</v>
      </c>
      <c r="N981" s="6" t="s">
        <v>10</v>
      </c>
      <c r="R981" s="11" t="s">
        <v>42</v>
      </c>
      <c r="AJ981" s="11" t="s">
        <v>42</v>
      </c>
      <c r="BE981" s="3" t="s">
        <v>31</v>
      </c>
    </row>
    <row r="982" spans="2:58" ht="25" customHeight="1" x14ac:dyDescent="0.2">
      <c r="B982" s="1">
        <v>978</v>
      </c>
      <c r="C982" s="32">
        <v>43779</v>
      </c>
      <c r="D982" s="1">
        <v>37</v>
      </c>
      <c r="E982" s="4">
        <v>2900</v>
      </c>
      <c r="F982" s="4">
        <v>3625</v>
      </c>
      <c r="G982" s="35">
        <f t="shared" si="15"/>
        <v>7.9724660159745655</v>
      </c>
      <c r="H982" s="2" t="s">
        <v>47</v>
      </c>
      <c r="I982" s="3">
        <v>60</v>
      </c>
      <c r="J982" s="6" t="s">
        <v>8</v>
      </c>
      <c r="K982" s="6" t="s">
        <v>9</v>
      </c>
      <c r="L982" s="6" t="s">
        <v>25</v>
      </c>
      <c r="M982" s="31">
        <v>37</v>
      </c>
      <c r="N982" s="6" t="s">
        <v>10</v>
      </c>
      <c r="S982" s="11" t="s">
        <v>42</v>
      </c>
      <c r="X982" s="11" t="s">
        <v>42</v>
      </c>
      <c r="Y982" s="11" t="s">
        <v>42</v>
      </c>
      <c r="BE982" s="3" t="s">
        <v>32</v>
      </c>
    </row>
    <row r="983" spans="2:58" ht="25" customHeight="1" x14ac:dyDescent="0.2">
      <c r="B983" s="1">
        <v>979</v>
      </c>
      <c r="C983" s="32">
        <v>43779</v>
      </c>
      <c r="D983" s="1">
        <v>40</v>
      </c>
      <c r="E983" s="4">
        <v>1600</v>
      </c>
      <c r="F983" s="4">
        <v>2000</v>
      </c>
      <c r="G983" s="35">
        <f t="shared" si="15"/>
        <v>7.3777589082278725</v>
      </c>
      <c r="H983" s="2" t="s">
        <v>75</v>
      </c>
      <c r="I983" s="3">
        <v>50</v>
      </c>
      <c r="J983" s="6" t="s">
        <v>389</v>
      </c>
      <c r="K983" s="6" t="s">
        <v>9</v>
      </c>
      <c r="L983" s="6" t="s">
        <v>25</v>
      </c>
      <c r="M983" s="31">
        <v>33</v>
      </c>
      <c r="N983" s="6" t="s">
        <v>10</v>
      </c>
      <c r="R983" s="11" t="s">
        <v>42</v>
      </c>
      <c r="X983" s="11" t="s">
        <v>42</v>
      </c>
      <c r="BE983" s="3" t="s">
        <v>32</v>
      </c>
    </row>
    <row r="984" spans="2:58" ht="25" customHeight="1" x14ac:dyDescent="0.2">
      <c r="B984" s="1">
        <v>980</v>
      </c>
      <c r="C984" s="32">
        <v>43779</v>
      </c>
      <c r="D984" s="1">
        <v>41</v>
      </c>
      <c r="E984" s="4">
        <v>5000</v>
      </c>
      <c r="F984" s="4">
        <v>6250</v>
      </c>
      <c r="G984" s="35">
        <f t="shared" si="15"/>
        <v>8.5171931914162382</v>
      </c>
      <c r="H984" s="2" t="s">
        <v>45</v>
      </c>
      <c r="I984" s="3">
        <v>60</v>
      </c>
      <c r="J984" s="6" t="s">
        <v>8</v>
      </c>
      <c r="K984" s="6" t="s">
        <v>9</v>
      </c>
      <c r="L984" s="6" t="s">
        <v>25</v>
      </c>
      <c r="M984" s="31">
        <v>36</v>
      </c>
      <c r="N984" s="6" t="s">
        <v>10</v>
      </c>
      <c r="R984" s="11" t="s">
        <v>42</v>
      </c>
      <c r="X984" s="11" t="s">
        <v>42</v>
      </c>
      <c r="Y984" s="11" t="s">
        <v>42</v>
      </c>
      <c r="AI984" s="11" t="s">
        <v>42</v>
      </c>
      <c r="BE984" s="3" t="s">
        <v>31</v>
      </c>
    </row>
    <row r="985" spans="2:58" ht="25" customHeight="1" x14ac:dyDescent="0.2">
      <c r="B985" s="1">
        <v>981</v>
      </c>
      <c r="C985" s="32">
        <v>43779</v>
      </c>
      <c r="D985" s="1">
        <v>47</v>
      </c>
      <c r="E985" s="4">
        <v>800</v>
      </c>
      <c r="F985" s="4">
        <v>1000</v>
      </c>
      <c r="G985" s="35">
        <f t="shared" si="15"/>
        <v>6.6846117276679271</v>
      </c>
      <c r="H985" s="2" t="s">
        <v>103</v>
      </c>
      <c r="I985" s="3">
        <v>60</v>
      </c>
      <c r="J985" s="6" t="s">
        <v>8</v>
      </c>
      <c r="K985" s="6" t="s">
        <v>9</v>
      </c>
      <c r="L985" s="6" t="s">
        <v>13</v>
      </c>
      <c r="M985" s="31">
        <v>35</v>
      </c>
      <c r="N985" s="6" t="s">
        <v>10</v>
      </c>
      <c r="R985" s="11" t="s">
        <v>42</v>
      </c>
      <c r="AI985" s="11" t="s">
        <v>42</v>
      </c>
      <c r="BE985" s="3" t="s">
        <v>31</v>
      </c>
    </row>
    <row r="986" spans="2:58" ht="25" customHeight="1" x14ac:dyDescent="0.2">
      <c r="B986" s="1">
        <v>982</v>
      </c>
      <c r="C986" s="32">
        <v>43779</v>
      </c>
      <c r="D986" s="1">
        <v>48</v>
      </c>
      <c r="E986" s="4">
        <v>1700</v>
      </c>
      <c r="F986" s="4">
        <v>2125</v>
      </c>
      <c r="G986" s="35">
        <f t="shared" si="15"/>
        <v>7.4383835300443071</v>
      </c>
      <c r="H986" s="2" t="s">
        <v>103</v>
      </c>
      <c r="I986" s="3">
        <v>70</v>
      </c>
      <c r="J986" s="6" t="s">
        <v>8</v>
      </c>
      <c r="K986" s="6" t="s">
        <v>9</v>
      </c>
      <c r="L986" s="6" t="s">
        <v>13</v>
      </c>
      <c r="M986" s="31">
        <v>39</v>
      </c>
      <c r="N986" s="6" t="s">
        <v>10</v>
      </c>
      <c r="R986" s="11" t="s">
        <v>42</v>
      </c>
      <c r="AH986" s="11" t="s">
        <v>42</v>
      </c>
      <c r="AI986" s="11" t="s">
        <v>42</v>
      </c>
      <c r="BE986" s="3" t="s">
        <v>31</v>
      </c>
    </row>
    <row r="987" spans="2:58" ht="25" customHeight="1" x14ac:dyDescent="0.2">
      <c r="B987" s="1">
        <v>983</v>
      </c>
      <c r="C987" s="32">
        <v>43779</v>
      </c>
      <c r="D987" s="1">
        <v>53</v>
      </c>
      <c r="E987" s="4">
        <v>1500</v>
      </c>
      <c r="F987" s="4">
        <v>1875</v>
      </c>
      <c r="G987" s="35">
        <f t="shared" si="15"/>
        <v>7.3132203870903014</v>
      </c>
      <c r="H987" s="2" t="s">
        <v>95</v>
      </c>
      <c r="I987" s="3">
        <v>60</v>
      </c>
      <c r="J987" s="6" t="s">
        <v>8</v>
      </c>
      <c r="K987" s="6" t="s">
        <v>9</v>
      </c>
      <c r="L987" s="6" t="s">
        <v>25</v>
      </c>
      <c r="M987" s="31">
        <v>35</v>
      </c>
      <c r="N987" s="6" t="s">
        <v>10</v>
      </c>
      <c r="R987" s="11" t="s">
        <v>42</v>
      </c>
      <c r="AI987" s="11" t="s">
        <v>42</v>
      </c>
      <c r="AJ987" s="11"/>
      <c r="BE987" s="3" t="s">
        <v>31</v>
      </c>
    </row>
    <row r="988" spans="2:58" ht="25" customHeight="1" x14ac:dyDescent="0.2">
      <c r="B988" s="1">
        <v>984</v>
      </c>
      <c r="C988" s="32">
        <v>43779</v>
      </c>
      <c r="D988" s="1">
        <v>55</v>
      </c>
      <c r="E988" s="4">
        <v>6000</v>
      </c>
      <c r="F988" s="4">
        <v>7500</v>
      </c>
      <c r="G988" s="35">
        <f t="shared" si="15"/>
        <v>8.6995147482101913</v>
      </c>
      <c r="H988" s="2" t="s">
        <v>50</v>
      </c>
      <c r="I988" s="3">
        <v>60</v>
      </c>
      <c r="J988" s="6" t="s">
        <v>8</v>
      </c>
      <c r="K988" s="6" t="s">
        <v>9</v>
      </c>
      <c r="L988" s="6" t="s">
        <v>13</v>
      </c>
      <c r="M988" s="31">
        <v>42</v>
      </c>
      <c r="N988" s="6" t="s">
        <v>10</v>
      </c>
      <c r="P988" s="11"/>
      <c r="Q988" s="11"/>
      <c r="R988" s="11" t="s">
        <v>42</v>
      </c>
      <c r="AA988" s="11" t="s">
        <v>42</v>
      </c>
      <c r="AH988" s="11" t="s">
        <v>42</v>
      </c>
      <c r="AI988" s="11" t="s">
        <v>42</v>
      </c>
      <c r="AL988" s="3" t="s">
        <v>42</v>
      </c>
      <c r="AT988" s="11" t="s">
        <v>418</v>
      </c>
      <c r="BE988" s="3" t="s">
        <v>31</v>
      </c>
      <c r="BF988" s="1" t="s">
        <v>244</v>
      </c>
    </row>
    <row r="989" spans="2:58" ht="25" customHeight="1" x14ac:dyDescent="0.2">
      <c r="B989" s="1">
        <v>985</v>
      </c>
      <c r="C989" s="32">
        <v>43779</v>
      </c>
      <c r="D989" s="1">
        <v>56</v>
      </c>
      <c r="E989" s="4">
        <v>2400</v>
      </c>
      <c r="F989" s="4">
        <v>3000</v>
      </c>
      <c r="G989" s="35">
        <f t="shared" si="15"/>
        <v>7.7832240163360371</v>
      </c>
      <c r="H989" s="2" t="s">
        <v>50</v>
      </c>
      <c r="I989" s="3">
        <v>60</v>
      </c>
      <c r="J989" s="6" t="s">
        <v>97</v>
      </c>
      <c r="K989" s="6" t="s">
        <v>9</v>
      </c>
      <c r="L989" s="6" t="s">
        <v>13</v>
      </c>
      <c r="M989" s="31">
        <v>40</v>
      </c>
      <c r="N989" s="6" t="s">
        <v>10</v>
      </c>
      <c r="R989" s="11" t="s">
        <v>42</v>
      </c>
      <c r="AH989" s="11" t="s">
        <v>42</v>
      </c>
      <c r="AI989" s="11" t="s">
        <v>42</v>
      </c>
      <c r="BE989" s="3" t="s">
        <v>31</v>
      </c>
    </row>
    <row r="990" spans="2:58" ht="25" customHeight="1" x14ac:dyDescent="0.2">
      <c r="B990" s="1">
        <v>986</v>
      </c>
      <c r="C990" s="32">
        <v>43779</v>
      </c>
      <c r="D990" s="1">
        <v>57</v>
      </c>
      <c r="E990" s="4">
        <v>1700</v>
      </c>
      <c r="F990" s="4">
        <v>2125</v>
      </c>
      <c r="G990" s="35">
        <f t="shared" si="15"/>
        <v>7.4383835300443071</v>
      </c>
      <c r="H990" s="2" t="s">
        <v>50</v>
      </c>
      <c r="I990" s="3">
        <v>70</v>
      </c>
      <c r="J990" s="6" t="s">
        <v>8</v>
      </c>
      <c r="K990" s="6" t="s">
        <v>9</v>
      </c>
      <c r="L990" s="6" t="s">
        <v>25</v>
      </c>
      <c r="M990" s="31">
        <v>47</v>
      </c>
      <c r="N990" s="6" t="s">
        <v>10</v>
      </c>
      <c r="R990" s="11"/>
      <c r="S990" s="11" t="s">
        <v>42</v>
      </c>
      <c r="V990" s="11" t="s">
        <v>42</v>
      </c>
      <c r="AH990" s="11" t="s">
        <v>42</v>
      </c>
      <c r="AI990" s="11" t="s">
        <v>42</v>
      </c>
      <c r="BE990" s="3" t="s">
        <v>31</v>
      </c>
    </row>
    <row r="991" spans="2:58" ht="25" customHeight="1" x14ac:dyDescent="0.2">
      <c r="B991" s="1">
        <v>987</v>
      </c>
      <c r="C991" s="32">
        <v>43779</v>
      </c>
      <c r="D991" s="1">
        <v>62</v>
      </c>
      <c r="E991" s="4">
        <v>5200</v>
      </c>
      <c r="F991" s="4">
        <v>6500</v>
      </c>
      <c r="G991" s="35">
        <f t="shared" si="15"/>
        <v>8.5564139045695189</v>
      </c>
      <c r="H991" s="2" t="s">
        <v>50</v>
      </c>
      <c r="I991" s="3">
        <v>70</v>
      </c>
      <c r="J991" s="6" t="s">
        <v>8</v>
      </c>
      <c r="K991" s="6" t="s">
        <v>9</v>
      </c>
      <c r="L991" s="6" t="s">
        <v>13</v>
      </c>
      <c r="M991" s="31">
        <v>40</v>
      </c>
      <c r="N991" s="6" t="s">
        <v>10</v>
      </c>
      <c r="S991" s="11" t="s">
        <v>42</v>
      </c>
      <c r="T991" s="11" t="s">
        <v>42</v>
      </c>
      <c r="AH991" s="11" t="s">
        <v>42</v>
      </c>
      <c r="AI991" s="11" t="s">
        <v>42</v>
      </c>
      <c r="BE991" s="3" t="s">
        <v>32</v>
      </c>
      <c r="BF991" s="1" t="s">
        <v>262</v>
      </c>
    </row>
    <row r="992" spans="2:58" ht="25" customHeight="1" x14ac:dyDescent="0.2">
      <c r="B992" s="1">
        <v>988</v>
      </c>
      <c r="C992" s="32">
        <v>43779</v>
      </c>
      <c r="D992" s="1">
        <v>63</v>
      </c>
      <c r="E992" s="4">
        <v>8000</v>
      </c>
      <c r="F992" s="4">
        <v>10000</v>
      </c>
      <c r="G992" s="35">
        <f t="shared" si="15"/>
        <v>8.987196820661973</v>
      </c>
      <c r="H992" s="2" t="s">
        <v>50</v>
      </c>
      <c r="I992" s="3">
        <v>60</v>
      </c>
      <c r="J992" s="6" t="s">
        <v>8</v>
      </c>
      <c r="K992" s="6" t="s">
        <v>9</v>
      </c>
      <c r="L992" s="6" t="s">
        <v>13</v>
      </c>
      <c r="M992" s="31">
        <v>40</v>
      </c>
      <c r="N992" s="6" t="s">
        <v>10</v>
      </c>
      <c r="R992" s="11" t="s">
        <v>42</v>
      </c>
      <c r="AH992" s="11" t="s">
        <v>42</v>
      </c>
      <c r="AI992" s="11" t="s">
        <v>42</v>
      </c>
      <c r="BE992" s="3" t="s">
        <v>32</v>
      </c>
    </row>
    <row r="993" spans="2:58" ht="25" customHeight="1" x14ac:dyDescent="0.2">
      <c r="B993" s="1">
        <v>989</v>
      </c>
      <c r="C993" s="32">
        <v>43779</v>
      </c>
      <c r="D993" s="1">
        <v>67</v>
      </c>
      <c r="E993" s="4">
        <v>1000</v>
      </c>
      <c r="F993" s="4">
        <v>1250</v>
      </c>
      <c r="G993" s="35">
        <f t="shared" si="15"/>
        <v>6.9077552789821368</v>
      </c>
      <c r="H993" s="2" t="s">
        <v>16</v>
      </c>
      <c r="I993" s="3">
        <v>70</v>
      </c>
      <c r="J993" s="6" t="s">
        <v>417</v>
      </c>
      <c r="K993" s="6" t="s">
        <v>9</v>
      </c>
      <c r="L993" s="6" t="s">
        <v>25</v>
      </c>
      <c r="M993" s="31">
        <v>44</v>
      </c>
      <c r="N993" s="6" t="s">
        <v>8</v>
      </c>
      <c r="S993" s="11" t="s">
        <v>42</v>
      </c>
      <c r="V993" s="11" t="s">
        <v>42</v>
      </c>
      <c r="BE993" s="3" t="s">
        <v>31</v>
      </c>
    </row>
    <row r="994" spans="2:58" ht="25" customHeight="1" x14ac:dyDescent="0.2">
      <c r="B994" s="1">
        <v>990</v>
      </c>
      <c r="C994" s="32">
        <v>43779</v>
      </c>
      <c r="D994" s="1">
        <v>70</v>
      </c>
      <c r="E994" s="4">
        <v>2000</v>
      </c>
      <c r="F994" s="4">
        <v>2500</v>
      </c>
      <c r="G994" s="35">
        <f t="shared" si="15"/>
        <v>7.6009024595420822</v>
      </c>
      <c r="H994" s="2" t="s">
        <v>16</v>
      </c>
      <c r="I994" s="3">
        <v>80</v>
      </c>
      <c r="J994" s="6" t="s">
        <v>8</v>
      </c>
      <c r="K994" s="6" t="s">
        <v>9</v>
      </c>
      <c r="L994" s="6" t="s">
        <v>13</v>
      </c>
      <c r="M994" s="31">
        <v>39</v>
      </c>
      <c r="N994" s="6" t="s">
        <v>10</v>
      </c>
      <c r="S994" s="11" t="s">
        <v>42</v>
      </c>
      <c r="U994" s="11" t="s">
        <v>42</v>
      </c>
      <c r="W994" s="11" t="s">
        <v>42</v>
      </c>
      <c r="AI994" s="11" t="s">
        <v>42</v>
      </c>
      <c r="BE994" s="3" t="s">
        <v>32</v>
      </c>
    </row>
    <row r="995" spans="2:58" ht="25" customHeight="1" x14ac:dyDescent="0.2">
      <c r="B995" s="1">
        <v>991</v>
      </c>
      <c r="C995" s="32">
        <v>43779</v>
      </c>
      <c r="D995" s="1">
        <v>71</v>
      </c>
      <c r="E995" s="4">
        <v>5500</v>
      </c>
      <c r="F995" s="4">
        <v>6875</v>
      </c>
      <c r="G995" s="35">
        <f t="shared" si="15"/>
        <v>8.6125033712205621</v>
      </c>
      <c r="H995" s="2" t="s">
        <v>40</v>
      </c>
      <c r="I995" s="3">
        <v>60</v>
      </c>
      <c r="J995" s="6" t="s">
        <v>8</v>
      </c>
      <c r="K995" s="6" t="s">
        <v>9</v>
      </c>
      <c r="L995" s="6" t="s">
        <v>25</v>
      </c>
      <c r="M995" s="31">
        <v>40</v>
      </c>
      <c r="N995" s="6" t="s">
        <v>10</v>
      </c>
      <c r="R995" s="11" t="s">
        <v>42</v>
      </c>
      <c r="AH995" s="11" t="s">
        <v>42</v>
      </c>
      <c r="AI995" s="11" t="s">
        <v>42</v>
      </c>
      <c r="BE995" s="3" t="s">
        <v>32</v>
      </c>
    </row>
    <row r="996" spans="2:58" ht="25" customHeight="1" x14ac:dyDescent="0.2">
      <c r="B996" s="1">
        <v>992</v>
      </c>
      <c r="C996" s="32">
        <v>43779</v>
      </c>
      <c r="D996" s="1">
        <v>74</v>
      </c>
      <c r="E996" s="4">
        <v>10000</v>
      </c>
      <c r="F996" s="4">
        <v>12500</v>
      </c>
      <c r="G996" s="35">
        <f t="shared" si="15"/>
        <v>9.2103403719761836</v>
      </c>
      <c r="H996" s="2" t="s">
        <v>76</v>
      </c>
      <c r="I996" s="3">
        <v>60</v>
      </c>
      <c r="J996" s="6" t="s">
        <v>8</v>
      </c>
      <c r="K996" s="6" t="s">
        <v>9</v>
      </c>
      <c r="L996" s="6" t="s">
        <v>13</v>
      </c>
      <c r="M996" s="31">
        <v>43</v>
      </c>
      <c r="N996" s="6" t="s">
        <v>8</v>
      </c>
      <c r="R996" s="11" t="s">
        <v>42</v>
      </c>
      <c r="AH996" s="11" t="s">
        <v>42</v>
      </c>
      <c r="AI996" s="11" t="s">
        <v>42</v>
      </c>
      <c r="BA996" s="11" t="s">
        <v>42</v>
      </c>
      <c r="BE996" s="3" t="s">
        <v>32</v>
      </c>
    </row>
    <row r="997" spans="2:58" ht="25" customHeight="1" x14ac:dyDescent="0.2">
      <c r="B997" s="1">
        <v>993</v>
      </c>
      <c r="C997" s="32">
        <v>43779</v>
      </c>
      <c r="D997" s="1">
        <v>126</v>
      </c>
      <c r="E997" s="4">
        <v>3000</v>
      </c>
      <c r="F997" s="4">
        <v>3750</v>
      </c>
      <c r="G997" s="35">
        <f t="shared" si="15"/>
        <v>8.0063675676502459</v>
      </c>
      <c r="H997" s="2" t="s">
        <v>53</v>
      </c>
      <c r="I997" s="3">
        <v>80</v>
      </c>
      <c r="J997" s="6" t="s">
        <v>44</v>
      </c>
      <c r="K997" s="6" t="s">
        <v>9</v>
      </c>
      <c r="L997" s="6" t="s">
        <v>367</v>
      </c>
      <c r="M997" s="31">
        <v>33</v>
      </c>
      <c r="N997" s="6" t="s">
        <v>10</v>
      </c>
      <c r="O997" s="11"/>
      <c r="P997" s="11" t="s">
        <v>42</v>
      </c>
      <c r="Q997" s="11"/>
      <c r="R997" s="11"/>
      <c r="S997" s="11" t="s">
        <v>42</v>
      </c>
      <c r="BE997" s="3" t="s">
        <v>31</v>
      </c>
    </row>
    <row r="998" spans="2:58" ht="25" customHeight="1" x14ac:dyDescent="0.2">
      <c r="B998" s="1">
        <v>994</v>
      </c>
      <c r="C998" s="32">
        <v>43779</v>
      </c>
      <c r="D998" s="1">
        <v>155</v>
      </c>
      <c r="E998" s="4">
        <v>2000</v>
      </c>
      <c r="F998" s="4">
        <v>2500</v>
      </c>
      <c r="G998" s="35">
        <f t="shared" si="15"/>
        <v>7.6009024595420822</v>
      </c>
      <c r="H998" s="2" t="s">
        <v>7</v>
      </c>
      <c r="I998" s="3">
        <v>70</v>
      </c>
      <c r="J998" s="6" t="s">
        <v>64</v>
      </c>
      <c r="K998" s="6" t="s">
        <v>125</v>
      </c>
      <c r="L998" s="6" t="s">
        <v>18</v>
      </c>
      <c r="M998" s="31">
        <v>36</v>
      </c>
      <c r="N998" s="6" t="s">
        <v>64</v>
      </c>
      <c r="O998" s="11" t="s">
        <v>42</v>
      </c>
      <c r="P998" s="11" t="s">
        <v>42</v>
      </c>
      <c r="Q998" s="11"/>
      <c r="R998" s="11" t="s">
        <v>42</v>
      </c>
      <c r="BE998" s="3" t="s">
        <v>31</v>
      </c>
    </row>
    <row r="999" spans="2:58" ht="25" customHeight="1" x14ac:dyDescent="0.2">
      <c r="B999" s="1">
        <v>995</v>
      </c>
      <c r="C999" s="32">
        <v>43779</v>
      </c>
      <c r="D999" s="1">
        <v>160</v>
      </c>
      <c r="E999" s="4">
        <v>4000</v>
      </c>
      <c r="F999" s="4">
        <v>5000</v>
      </c>
      <c r="G999" s="35">
        <f t="shared" si="15"/>
        <v>8.2940496401020276</v>
      </c>
      <c r="H999" s="2" t="s">
        <v>7</v>
      </c>
      <c r="I999" s="3">
        <v>60</v>
      </c>
      <c r="J999" s="6" t="s">
        <v>389</v>
      </c>
      <c r="K999" s="6" t="s">
        <v>9</v>
      </c>
      <c r="L999" s="6" t="s">
        <v>25</v>
      </c>
      <c r="M999" s="31">
        <v>33</v>
      </c>
      <c r="N999" s="6" t="s">
        <v>10</v>
      </c>
      <c r="P999" s="11" t="s">
        <v>42</v>
      </c>
      <c r="Q999" s="11"/>
      <c r="S999" s="11" t="s">
        <v>42</v>
      </c>
      <c r="AX999" s="3" t="s">
        <v>356</v>
      </c>
      <c r="BE999" s="3" t="s">
        <v>31</v>
      </c>
      <c r="BF999" s="1" t="s">
        <v>376</v>
      </c>
    </row>
    <row r="1000" spans="2:58" ht="25" customHeight="1" x14ac:dyDescent="0.2">
      <c r="B1000" s="1">
        <v>996</v>
      </c>
      <c r="C1000" s="32">
        <v>43779</v>
      </c>
      <c r="D1000" s="1">
        <v>162</v>
      </c>
      <c r="E1000" s="4">
        <v>7500</v>
      </c>
      <c r="F1000" s="4">
        <v>9375</v>
      </c>
      <c r="G1000" s="35">
        <f t="shared" si="15"/>
        <v>8.9226582995244019</v>
      </c>
      <c r="H1000" s="2" t="s">
        <v>7</v>
      </c>
      <c r="I1000" s="3">
        <v>60</v>
      </c>
      <c r="J1000" s="6" t="s">
        <v>44</v>
      </c>
      <c r="K1000" s="6" t="s">
        <v>9</v>
      </c>
      <c r="L1000" s="6" t="s">
        <v>25</v>
      </c>
      <c r="M1000" s="31">
        <v>36</v>
      </c>
      <c r="N1000" s="6" t="s">
        <v>44</v>
      </c>
      <c r="S1000" s="11" t="s">
        <v>42</v>
      </c>
      <c r="W1000" s="11" t="s">
        <v>42</v>
      </c>
      <c r="BE1000" s="3" t="s">
        <v>31</v>
      </c>
    </row>
    <row r="1001" spans="2:58" ht="25" customHeight="1" x14ac:dyDescent="0.2">
      <c r="B1001" s="1">
        <v>997</v>
      </c>
      <c r="C1001" s="32">
        <v>43779</v>
      </c>
      <c r="D1001" s="1">
        <v>163</v>
      </c>
      <c r="E1001" s="4">
        <v>10000</v>
      </c>
      <c r="F1001" s="4">
        <v>12500</v>
      </c>
      <c r="G1001" s="35">
        <f t="shared" si="15"/>
        <v>9.2103403719761836</v>
      </c>
      <c r="H1001" s="2" t="s">
        <v>7</v>
      </c>
      <c r="I1001" s="3">
        <v>80</v>
      </c>
      <c r="J1001" s="6" t="s">
        <v>44</v>
      </c>
      <c r="K1001" s="6" t="s">
        <v>9</v>
      </c>
      <c r="L1001" s="6" t="s">
        <v>24</v>
      </c>
      <c r="M1001" s="31">
        <v>36</v>
      </c>
      <c r="N1001" s="6" t="s">
        <v>10</v>
      </c>
      <c r="S1001" s="11" t="s">
        <v>42</v>
      </c>
      <c r="W1001" s="11" t="s">
        <v>42</v>
      </c>
      <c r="AY1001" s="3" t="s">
        <v>263</v>
      </c>
      <c r="BE1001" s="3" t="s">
        <v>36</v>
      </c>
    </row>
    <row r="1002" spans="2:58" ht="25" customHeight="1" x14ac:dyDescent="0.2">
      <c r="B1002" s="1">
        <v>998</v>
      </c>
      <c r="C1002" s="32">
        <v>43779</v>
      </c>
      <c r="D1002" s="1">
        <v>164</v>
      </c>
      <c r="E1002" s="4">
        <v>4000</v>
      </c>
      <c r="F1002" s="4">
        <v>5000</v>
      </c>
      <c r="G1002" s="35">
        <f t="shared" si="15"/>
        <v>8.2940496401020276</v>
      </c>
      <c r="H1002" s="2" t="s">
        <v>7</v>
      </c>
      <c r="I1002" s="3">
        <v>80</v>
      </c>
      <c r="J1002" s="6" t="s">
        <v>8</v>
      </c>
      <c r="K1002" s="6" t="s">
        <v>9</v>
      </c>
      <c r="L1002" s="6" t="s">
        <v>24</v>
      </c>
      <c r="M1002" s="31">
        <v>36</v>
      </c>
      <c r="N1002" s="6" t="s">
        <v>8</v>
      </c>
      <c r="S1002" s="11" t="s">
        <v>42</v>
      </c>
      <c r="V1002" s="11" t="s">
        <v>42</v>
      </c>
      <c r="AY1002" s="3" t="s">
        <v>264</v>
      </c>
      <c r="BE1002" s="3" t="s">
        <v>31</v>
      </c>
    </row>
    <row r="1003" spans="2:58" ht="25" customHeight="1" x14ac:dyDescent="0.2">
      <c r="B1003" s="1">
        <v>999</v>
      </c>
      <c r="C1003" s="32">
        <v>43779</v>
      </c>
      <c r="D1003" s="1">
        <v>167</v>
      </c>
      <c r="E1003" s="4">
        <v>3000</v>
      </c>
      <c r="F1003" s="4">
        <v>3750</v>
      </c>
      <c r="G1003" s="35">
        <f t="shared" si="15"/>
        <v>8.0063675676502459</v>
      </c>
      <c r="H1003" s="2" t="s">
        <v>7</v>
      </c>
      <c r="I1003" s="3">
        <v>80</v>
      </c>
      <c r="J1003" s="6" t="s">
        <v>44</v>
      </c>
      <c r="K1003" s="6" t="s">
        <v>9</v>
      </c>
      <c r="L1003" s="6" t="s">
        <v>24</v>
      </c>
      <c r="M1003" s="31">
        <v>35</v>
      </c>
      <c r="N1003" s="6" t="s">
        <v>10</v>
      </c>
      <c r="S1003" s="11" t="s">
        <v>42</v>
      </c>
      <c r="V1003" s="11" t="s">
        <v>42</v>
      </c>
      <c r="BE1003" s="3" t="s">
        <v>31</v>
      </c>
    </row>
    <row r="1004" spans="2:58" ht="25" customHeight="1" x14ac:dyDescent="0.2">
      <c r="B1004" s="1">
        <v>1000</v>
      </c>
      <c r="C1004" s="32">
        <v>43779</v>
      </c>
      <c r="D1004" s="1">
        <v>168</v>
      </c>
      <c r="E1004" s="4">
        <v>8500</v>
      </c>
      <c r="F1004" s="4">
        <v>10625</v>
      </c>
      <c r="G1004" s="35">
        <f t="shared" si="15"/>
        <v>9.0478214424784085</v>
      </c>
      <c r="H1004" s="2" t="s">
        <v>7</v>
      </c>
      <c r="I1004" s="3">
        <v>80</v>
      </c>
      <c r="J1004" s="6" t="s">
        <v>44</v>
      </c>
      <c r="K1004" s="6" t="s">
        <v>9</v>
      </c>
      <c r="L1004" s="6" t="s">
        <v>24</v>
      </c>
      <c r="M1004" s="31">
        <v>36</v>
      </c>
      <c r="N1004" s="6" t="s">
        <v>44</v>
      </c>
      <c r="S1004" s="11" t="s">
        <v>42</v>
      </c>
      <c r="V1004" s="11" t="s">
        <v>42</v>
      </c>
      <c r="BE1004" s="3" t="s">
        <v>31</v>
      </c>
    </row>
    <row r="1005" spans="2:58" ht="25" customHeight="1" x14ac:dyDescent="0.2">
      <c r="B1005" s="1">
        <v>1001</v>
      </c>
      <c r="C1005" s="32">
        <v>43779</v>
      </c>
      <c r="D1005" s="1">
        <v>170</v>
      </c>
      <c r="E1005" s="4">
        <v>6500</v>
      </c>
      <c r="F1005" s="4">
        <v>8125</v>
      </c>
      <c r="G1005" s="35">
        <f t="shared" si="15"/>
        <v>8.7795574558837277</v>
      </c>
      <c r="H1005" s="2" t="s">
        <v>7</v>
      </c>
      <c r="I1005" s="3">
        <v>70</v>
      </c>
      <c r="J1005" s="6" t="s">
        <v>44</v>
      </c>
      <c r="K1005" s="6" t="s">
        <v>9</v>
      </c>
      <c r="L1005" s="6" t="s">
        <v>33</v>
      </c>
      <c r="M1005" s="31">
        <v>36</v>
      </c>
      <c r="N1005" s="6" t="s">
        <v>10</v>
      </c>
      <c r="S1005" s="11" t="s">
        <v>42</v>
      </c>
      <c r="W1005" s="11" t="s">
        <v>42</v>
      </c>
      <c r="BE1005" s="3" t="s">
        <v>31</v>
      </c>
    </row>
    <row r="1006" spans="2:58" ht="25" customHeight="1" x14ac:dyDescent="0.2">
      <c r="B1006" s="1">
        <v>1002</v>
      </c>
      <c r="C1006" s="32">
        <v>43779</v>
      </c>
      <c r="D1006" s="1">
        <v>171</v>
      </c>
      <c r="E1006" s="4">
        <v>8500</v>
      </c>
      <c r="F1006" s="4">
        <v>10625</v>
      </c>
      <c r="G1006" s="35">
        <f t="shared" si="15"/>
        <v>9.0478214424784085</v>
      </c>
      <c r="H1006" s="2" t="s">
        <v>7</v>
      </c>
      <c r="I1006" s="3">
        <v>70</v>
      </c>
      <c r="J1006" s="6" t="s">
        <v>64</v>
      </c>
      <c r="K1006" s="6" t="s">
        <v>9</v>
      </c>
      <c r="L1006" s="6" t="s">
        <v>80</v>
      </c>
      <c r="M1006" s="31">
        <v>36</v>
      </c>
      <c r="N1006" s="6" t="s">
        <v>64</v>
      </c>
      <c r="S1006" s="11" t="s">
        <v>42</v>
      </c>
      <c r="W1006" s="11" t="s">
        <v>42</v>
      </c>
      <c r="BE1006" s="3" t="s">
        <v>31</v>
      </c>
    </row>
    <row r="1007" spans="2:58" ht="25" customHeight="1" x14ac:dyDescent="0.2">
      <c r="B1007" s="1">
        <v>1003</v>
      </c>
      <c r="C1007" s="32">
        <v>43779</v>
      </c>
      <c r="D1007" s="1">
        <v>173</v>
      </c>
      <c r="E1007" s="4">
        <v>30000</v>
      </c>
      <c r="F1007" s="4">
        <v>37500</v>
      </c>
      <c r="G1007" s="35">
        <f t="shared" si="15"/>
        <v>10.308952660644293</v>
      </c>
      <c r="H1007" s="2" t="s">
        <v>7</v>
      </c>
      <c r="I1007" s="3">
        <v>60</v>
      </c>
      <c r="J1007" s="6" t="s">
        <v>8</v>
      </c>
      <c r="K1007" s="6" t="s">
        <v>9</v>
      </c>
      <c r="L1007" s="6" t="s">
        <v>13</v>
      </c>
      <c r="M1007" s="31">
        <v>38</v>
      </c>
      <c r="N1007" s="6" t="s">
        <v>8</v>
      </c>
      <c r="S1007" s="11" t="s">
        <v>42</v>
      </c>
      <c r="V1007" s="11" t="s">
        <v>42</v>
      </c>
      <c r="AC1007" s="11" t="s">
        <v>42</v>
      </c>
      <c r="AH1007" s="11" t="s">
        <v>42</v>
      </c>
      <c r="BE1007" s="3" t="s">
        <v>32</v>
      </c>
    </row>
    <row r="1008" spans="2:58" ht="25" customHeight="1" x14ac:dyDescent="0.2">
      <c r="B1008" s="1">
        <v>1004</v>
      </c>
      <c r="C1008" s="32">
        <v>43779</v>
      </c>
      <c r="D1008" s="1">
        <v>174</v>
      </c>
      <c r="E1008" s="4">
        <v>24000</v>
      </c>
      <c r="F1008" s="4">
        <v>30000</v>
      </c>
      <c r="G1008" s="35">
        <f t="shared" si="15"/>
        <v>10.085809109330082</v>
      </c>
      <c r="H1008" s="2" t="s">
        <v>7</v>
      </c>
      <c r="I1008" s="3">
        <v>70</v>
      </c>
      <c r="J1008" s="6" t="s">
        <v>8</v>
      </c>
      <c r="K1008" s="6" t="s">
        <v>9</v>
      </c>
      <c r="L1008" s="6" t="s">
        <v>13</v>
      </c>
      <c r="M1008" s="31">
        <v>39</v>
      </c>
      <c r="N1008" s="6" t="s">
        <v>8</v>
      </c>
      <c r="S1008" s="11" t="s">
        <v>42</v>
      </c>
      <c r="V1008" s="11" t="s">
        <v>42</v>
      </c>
      <c r="AA1008" s="11" t="s">
        <v>42</v>
      </c>
      <c r="AH1008" s="11" t="s">
        <v>42</v>
      </c>
      <c r="BE1008" s="3" t="s">
        <v>36</v>
      </c>
    </row>
    <row r="1009" spans="2:58" ht="25" customHeight="1" x14ac:dyDescent="0.2">
      <c r="B1009" s="1">
        <v>1005</v>
      </c>
      <c r="C1009" s="32">
        <v>43779</v>
      </c>
      <c r="D1009" s="1">
        <v>175</v>
      </c>
      <c r="E1009" s="4">
        <v>2400</v>
      </c>
      <c r="F1009" s="4">
        <v>3000</v>
      </c>
      <c r="G1009" s="35">
        <f t="shared" si="15"/>
        <v>7.7832240163360371</v>
      </c>
      <c r="H1009" s="2" t="s">
        <v>84</v>
      </c>
      <c r="I1009" s="3">
        <v>60</v>
      </c>
      <c r="J1009" s="6" t="s">
        <v>8</v>
      </c>
      <c r="K1009" s="6" t="s">
        <v>9</v>
      </c>
      <c r="L1009" s="6" t="s">
        <v>25</v>
      </c>
      <c r="M1009" s="31">
        <v>34</v>
      </c>
      <c r="N1009" s="6" t="s">
        <v>10</v>
      </c>
      <c r="P1009" s="11" t="s">
        <v>42</v>
      </c>
      <c r="Q1009" s="11"/>
      <c r="S1009" s="11" t="s">
        <v>42</v>
      </c>
      <c r="BE1009" s="3" t="s">
        <v>31</v>
      </c>
    </row>
    <row r="1010" spans="2:58" ht="25" customHeight="1" x14ac:dyDescent="0.2">
      <c r="B1010" s="1">
        <v>1006</v>
      </c>
      <c r="C1010" s="32">
        <v>43779</v>
      </c>
      <c r="D1010" s="1">
        <v>176</v>
      </c>
      <c r="E1010" s="4">
        <v>2200</v>
      </c>
      <c r="F1010" s="4">
        <v>2750</v>
      </c>
      <c r="G1010" s="35">
        <f t="shared" si="15"/>
        <v>7.696212639346407</v>
      </c>
      <c r="H1010" s="2" t="s">
        <v>84</v>
      </c>
      <c r="I1010" s="3">
        <v>60</v>
      </c>
      <c r="J1010" s="6" t="s">
        <v>8</v>
      </c>
      <c r="K1010" s="6" t="s">
        <v>9</v>
      </c>
      <c r="L1010" s="6" t="s">
        <v>13</v>
      </c>
      <c r="M1010" s="31">
        <v>34</v>
      </c>
      <c r="N1010" s="6" t="s">
        <v>10</v>
      </c>
      <c r="S1010" s="11" t="s">
        <v>42</v>
      </c>
      <c r="V1010" s="11" t="s">
        <v>42</v>
      </c>
      <c r="BE1010" s="3" t="s">
        <v>31</v>
      </c>
    </row>
    <row r="1011" spans="2:58" ht="25" customHeight="1" x14ac:dyDescent="0.2">
      <c r="B1011" s="1">
        <v>1007</v>
      </c>
      <c r="C1011" s="32">
        <v>43779</v>
      </c>
      <c r="D1011" s="1">
        <v>177</v>
      </c>
      <c r="E1011" s="4">
        <v>70000</v>
      </c>
      <c r="F1011" s="4">
        <v>87500</v>
      </c>
      <c r="G1011" s="35">
        <f t="shared" si="15"/>
        <v>11.156250521031495</v>
      </c>
      <c r="H1011" s="2" t="s">
        <v>84</v>
      </c>
      <c r="I1011" s="3">
        <v>70</v>
      </c>
      <c r="J1011" s="6" t="s">
        <v>8</v>
      </c>
      <c r="K1011" s="6" t="s">
        <v>9</v>
      </c>
      <c r="L1011" s="6" t="s">
        <v>13</v>
      </c>
      <c r="M1011" s="31">
        <v>40</v>
      </c>
      <c r="N1011" s="6" t="s">
        <v>8</v>
      </c>
      <c r="R1011" s="11" t="s">
        <v>42</v>
      </c>
      <c r="V1011" s="11" t="s">
        <v>42</v>
      </c>
      <c r="AI1011" s="11" t="s">
        <v>42</v>
      </c>
      <c r="BE1011" s="3" t="s">
        <v>36</v>
      </c>
    </row>
    <row r="1012" spans="2:58" ht="25" customHeight="1" x14ac:dyDescent="0.2">
      <c r="B1012" s="1">
        <v>1008</v>
      </c>
      <c r="C1012" s="32">
        <v>43779</v>
      </c>
      <c r="D1012" s="1">
        <v>184</v>
      </c>
      <c r="E1012" s="4">
        <v>7000</v>
      </c>
      <c r="F1012" s="4">
        <v>8750</v>
      </c>
      <c r="G1012" s="35">
        <f t="shared" si="15"/>
        <v>8.8536654280374503</v>
      </c>
      <c r="H1012" s="2" t="s">
        <v>70</v>
      </c>
      <c r="I1012" s="3">
        <v>30</v>
      </c>
      <c r="J1012" s="6" t="s">
        <v>44</v>
      </c>
      <c r="K1012" s="6" t="s">
        <v>9</v>
      </c>
      <c r="L1012" s="6" t="s">
        <v>25</v>
      </c>
      <c r="M1012" s="31">
        <v>30</v>
      </c>
      <c r="N1012" s="6" t="s">
        <v>10</v>
      </c>
      <c r="P1012" s="11" t="s">
        <v>42</v>
      </c>
      <c r="Q1012" s="11"/>
      <c r="R1012" s="11" t="s">
        <v>42</v>
      </c>
      <c r="BE1012" s="3" t="s">
        <v>31</v>
      </c>
    </row>
    <row r="1013" spans="2:58" ht="25" customHeight="1" x14ac:dyDescent="0.2">
      <c r="B1013" s="1">
        <v>1009</v>
      </c>
      <c r="C1013" s="32">
        <v>43779</v>
      </c>
      <c r="D1013" s="1">
        <v>192</v>
      </c>
      <c r="E1013" s="4">
        <v>4300</v>
      </c>
      <c r="F1013" s="4">
        <v>5375</v>
      </c>
      <c r="G1013" s="35">
        <f t="shared" si="15"/>
        <v>8.3663703016816537</v>
      </c>
      <c r="H1013" s="2" t="s">
        <v>70</v>
      </c>
      <c r="I1013" s="3">
        <v>50</v>
      </c>
      <c r="J1013" s="6" t="s">
        <v>44</v>
      </c>
      <c r="K1013" s="6" t="s">
        <v>9</v>
      </c>
      <c r="L1013" s="6" t="s">
        <v>25</v>
      </c>
      <c r="M1013" s="31">
        <v>30</v>
      </c>
      <c r="N1013" s="6" t="s">
        <v>10</v>
      </c>
      <c r="P1013" s="11" t="s">
        <v>42</v>
      </c>
      <c r="Q1013" s="11"/>
      <c r="R1013" s="11" t="s">
        <v>42</v>
      </c>
      <c r="BE1013" s="3" t="s">
        <v>31</v>
      </c>
    </row>
    <row r="1014" spans="2:58" ht="25" customHeight="1" x14ac:dyDescent="0.2">
      <c r="B1014" s="1">
        <v>1010</v>
      </c>
      <c r="C1014" s="32">
        <v>43779</v>
      </c>
      <c r="D1014" s="1">
        <v>193</v>
      </c>
      <c r="E1014" s="4">
        <v>6000</v>
      </c>
      <c r="F1014" s="4">
        <v>7500</v>
      </c>
      <c r="G1014" s="35">
        <f t="shared" si="15"/>
        <v>8.6995147482101913</v>
      </c>
      <c r="H1014" s="2" t="s">
        <v>70</v>
      </c>
      <c r="I1014" s="3">
        <v>50</v>
      </c>
      <c r="J1014" s="6" t="s">
        <v>44</v>
      </c>
      <c r="K1014" s="6" t="s">
        <v>9</v>
      </c>
      <c r="L1014" s="6" t="s">
        <v>25</v>
      </c>
      <c r="M1014" s="31">
        <v>36</v>
      </c>
      <c r="N1014" s="6" t="s">
        <v>10</v>
      </c>
      <c r="P1014" s="11" t="s">
        <v>42</v>
      </c>
      <c r="Q1014" s="11"/>
      <c r="R1014" s="11" t="s">
        <v>42</v>
      </c>
      <c r="BE1014" s="3" t="s">
        <v>31</v>
      </c>
    </row>
    <row r="1015" spans="2:58" ht="25" customHeight="1" x14ac:dyDescent="0.2">
      <c r="B1015" s="1">
        <v>1011</v>
      </c>
      <c r="C1015" s="32">
        <v>43779</v>
      </c>
      <c r="D1015" s="1">
        <v>194</v>
      </c>
      <c r="E1015" s="4">
        <v>11000</v>
      </c>
      <c r="F1015" s="4">
        <v>13750</v>
      </c>
      <c r="G1015" s="35">
        <f t="shared" si="15"/>
        <v>9.3056505517805075</v>
      </c>
      <c r="H1015" s="2" t="s">
        <v>70</v>
      </c>
      <c r="I1015" s="3">
        <v>40</v>
      </c>
      <c r="J1015" s="6" t="s">
        <v>8</v>
      </c>
      <c r="K1015" s="6" t="s">
        <v>9</v>
      </c>
      <c r="L1015" s="6" t="s">
        <v>25</v>
      </c>
      <c r="M1015" s="31">
        <v>35</v>
      </c>
      <c r="N1015" s="6" t="s">
        <v>10</v>
      </c>
      <c r="P1015" s="11" t="s">
        <v>42</v>
      </c>
      <c r="Q1015" s="11"/>
      <c r="R1015" s="11" t="s">
        <v>42</v>
      </c>
      <c r="BE1015" s="3" t="s">
        <v>32</v>
      </c>
    </row>
    <row r="1016" spans="2:58" ht="25" customHeight="1" x14ac:dyDescent="0.2">
      <c r="B1016" s="1">
        <v>1012</v>
      </c>
      <c r="C1016" s="32">
        <v>43779</v>
      </c>
      <c r="D1016" s="1">
        <v>195</v>
      </c>
      <c r="E1016" s="4">
        <v>4300</v>
      </c>
      <c r="F1016" s="4">
        <v>5375</v>
      </c>
      <c r="G1016" s="35">
        <f t="shared" si="15"/>
        <v>8.3663703016816537</v>
      </c>
      <c r="H1016" s="2" t="s">
        <v>70</v>
      </c>
      <c r="I1016" s="3">
        <v>70</v>
      </c>
      <c r="J1016" s="6" t="s">
        <v>44</v>
      </c>
      <c r="K1016" s="6" t="s">
        <v>28</v>
      </c>
      <c r="L1016" s="6" t="s">
        <v>24</v>
      </c>
      <c r="M1016" s="31">
        <v>36</v>
      </c>
      <c r="N1016" s="6" t="s">
        <v>44</v>
      </c>
      <c r="O1016" s="11" t="s">
        <v>42</v>
      </c>
      <c r="P1016" s="11" t="s">
        <v>42</v>
      </c>
      <c r="Q1016" s="11"/>
      <c r="S1016" s="11" t="s">
        <v>42</v>
      </c>
      <c r="AX1016" s="3" t="s">
        <v>47</v>
      </c>
      <c r="BE1016" s="3" t="s">
        <v>31</v>
      </c>
    </row>
    <row r="1017" spans="2:58" ht="25" customHeight="1" x14ac:dyDescent="0.2">
      <c r="B1017" s="1">
        <v>1013</v>
      </c>
      <c r="C1017" s="32">
        <v>43779</v>
      </c>
      <c r="D1017" s="1">
        <v>196</v>
      </c>
      <c r="E1017" s="4">
        <v>4000</v>
      </c>
      <c r="F1017" s="4">
        <v>5000</v>
      </c>
      <c r="G1017" s="35">
        <f t="shared" si="15"/>
        <v>8.2940496401020276</v>
      </c>
      <c r="H1017" s="2" t="s">
        <v>70</v>
      </c>
      <c r="I1017" s="3">
        <v>60</v>
      </c>
      <c r="J1017" s="6" t="s">
        <v>44</v>
      </c>
      <c r="K1017" s="6" t="s">
        <v>9</v>
      </c>
      <c r="L1017" s="6" t="s">
        <v>24</v>
      </c>
      <c r="M1017" s="31">
        <v>33</v>
      </c>
      <c r="N1017" s="6" t="s">
        <v>44</v>
      </c>
      <c r="O1017" s="11" t="s">
        <v>42</v>
      </c>
      <c r="P1017" s="11" t="s">
        <v>42</v>
      </c>
      <c r="Q1017" s="11"/>
      <c r="R1017" s="11" t="s">
        <v>42</v>
      </c>
      <c r="BE1017" s="3" t="s">
        <v>31</v>
      </c>
    </row>
    <row r="1018" spans="2:58" ht="25" customHeight="1" x14ac:dyDescent="0.2">
      <c r="B1018" s="1">
        <v>1014</v>
      </c>
      <c r="C1018" s="32">
        <v>43779</v>
      </c>
      <c r="D1018" s="1">
        <v>200</v>
      </c>
      <c r="E1018" s="4">
        <v>5500</v>
      </c>
      <c r="F1018" s="4">
        <v>6875</v>
      </c>
      <c r="G1018" s="35">
        <f t="shared" si="15"/>
        <v>8.6125033712205621</v>
      </c>
      <c r="H1018" s="2" t="s">
        <v>70</v>
      </c>
      <c r="I1018" s="3">
        <v>80</v>
      </c>
      <c r="J1018" s="6" t="s">
        <v>44</v>
      </c>
      <c r="K1018" s="6" t="s">
        <v>9</v>
      </c>
      <c r="L1018" s="6" t="s">
        <v>25</v>
      </c>
      <c r="M1018" s="31">
        <v>32</v>
      </c>
      <c r="N1018" s="6" t="s">
        <v>10</v>
      </c>
      <c r="P1018" s="11" t="s">
        <v>42</v>
      </c>
      <c r="Q1018" s="11"/>
      <c r="R1018" s="11" t="s">
        <v>42</v>
      </c>
      <c r="BE1018" s="3" t="s">
        <v>31</v>
      </c>
    </row>
    <row r="1019" spans="2:58" ht="25" customHeight="1" x14ac:dyDescent="0.2">
      <c r="B1019" s="1">
        <v>1015</v>
      </c>
      <c r="C1019" s="32">
        <v>43779</v>
      </c>
      <c r="D1019" s="1">
        <v>246</v>
      </c>
      <c r="E1019" s="4">
        <v>9000</v>
      </c>
      <c r="F1019" s="4">
        <v>11250</v>
      </c>
      <c r="G1019" s="35">
        <f t="shared" si="15"/>
        <v>9.1049798563183568</v>
      </c>
      <c r="H1019" s="2" t="s">
        <v>7</v>
      </c>
      <c r="I1019" s="3">
        <v>70</v>
      </c>
      <c r="J1019" s="6" t="s">
        <v>8</v>
      </c>
      <c r="K1019" s="6" t="s">
        <v>9</v>
      </c>
      <c r="L1019" s="6" t="s">
        <v>13</v>
      </c>
      <c r="M1019" s="31">
        <v>38</v>
      </c>
      <c r="N1019" s="6" t="s">
        <v>8</v>
      </c>
      <c r="S1019" s="11" t="s">
        <v>42</v>
      </c>
      <c r="V1019" s="11" t="s">
        <v>42</v>
      </c>
      <c r="AC1019" s="11" t="s">
        <v>42</v>
      </c>
      <c r="AH1019" s="11" t="s">
        <v>42</v>
      </c>
      <c r="BE1019" s="3" t="s">
        <v>32</v>
      </c>
    </row>
    <row r="1020" spans="2:58" ht="25" customHeight="1" x14ac:dyDescent="0.2">
      <c r="B1020" s="1">
        <v>1016</v>
      </c>
      <c r="C1020" s="32">
        <v>43779</v>
      </c>
      <c r="D1020" s="1">
        <v>248</v>
      </c>
      <c r="E1020" s="4">
        <v>6000</v>
      </c>
      <c r="F1020" s="4">
        <v>7500</v>
      </c>
      <c r="G1020" s="35">
        <f t="shared" si="15"/>
        <v>8.6995147482101913</v>
      </c>
      <c r="H1020" s="2" t="s">
        <v>7</v>
      </c>
      <c r="I1020" s="3">
        <v>50</v>
      </c>
      <c r="J1020" s="6" t="s">
        <v>8</v>
      </c>
      <c r="K1020" s="6" t="s">
        <v>9</v>
      </c>
      <c r="L1020" s="6" t="s">
        <v>25</v>
      </c>
      <c r="M1020" s="31">
        <v>36</v>
      </c>
      <c r="N1020" s="6" t="s">
        <v>10</v>
      </c>
      <c r="S1020" s="11" t="s">
        <v>42</v>
      </c>
      <c r="V1020" s="11" t="s">
        <v>42</v>
      </c>
      <c r="BE1020" s="3" t="s">
        <v>32</v>
      </c>
    </row>
    <row r="1021" spans="2:58" ht="25" customHeight="1" x14ac:dyDescent="0.2">
      <c r="B1021" s="1">
        <v>1017</v>
      </c>
      <c r="C1021" s="32">
        <v>43779</v>
      </c>
      <c r="D1021" s="1">
        <v>249</v>
      </c>
      <c r="E1021" s="4">
        <v>2700</v>
      </c>
      <c r="F1021" s="4">
        <v>3375</v>
      </c>
      <c r="G1021" s="35">
        <f t="shared" si="15"/>
        <v>7.90100705199242</v>
      </c>
      <c r="H1021" s="2" t="s">
        <v>7</v>
      </c>
      <c r="I1021" s="3">
        <v>70</v>
      </c>
      <c r="J1021" s="6" t="s">
        <v>8</v>
      </c>
      <c r="K1021" s="6" t="s">
        <v>9</v>
      </c>
      <c r="L1021" s="6" t="s">
        <v>13</v>
      </c>
      <c r="M1021" s="31">
        <v>36</v>
      </c>
      <c r="N1021" s="6" t="s">
        <v>8</v>
      </c>
      <c r="S1021" s="11" t="s">
        <v>42</v>
      </c>
      <c r="V1021" s="11" t="s">
        <v>42</v>
      </c>
      <c r="BE1021" s="3" t="s">
        <v>31</v>
      </c>
    </row>
    <row r="1022" spans="2:58" ht="25" customHeight="1" x14ac:dyDescent="0.2">
      <c r="B1022" s="1">
        <v>1018</v>
      </c>
      <c r="C1022" s="32">
        <v>43779</v>
      </c>
      <c r="D1022" s="1">
        <v>251</v>
      </c>
      <c r="E1022" s="4">
        <v>5000</v>
      </c>
      <c r="F1022" s="4">
        <v>6250</v>
      </c>
      <c r="G1022" s="35">
        <f t="shared" si="15"/>
        <v>8.5171931914162382</v>
      </c>
      <c r="H1022" s="2" t="s">
        <v>7</v>
      </c>
      <c r="I1022" s="3">
        <v>80</v>
      </c>
      <c r="J1022" s="6" t="s">
        <v>8</v>
      </c>
      <c r="K1022" s="6" t="s">
        <v>9</v>
      </c>
      <c r="L1022" s="6" t="s">
        <v>25</v>
      </c>
      <c r="M1022" s="31">
        <v>36</v>
      </c>
      <c r="N1022" s="6" t="s">
        <v>8</v>
      </c>
      <c r="S1022" s="11" t="s">
        <v>42</v>
      </c>
      <c r="V1022" s="11" t="s">
        <v>42</v>
      </c>
      <c r="BE1022" s="3" t="s">
        <v>31</v>
      </c>
    </row>
    <row r="1023" spans="2:58" ht="25" customHeight="1" x14ac:dyDescent="0.2">
      <c r="B1023" s="1">
        <v>1019</v>
      </c>
      <c r="C1023" s="32">
        <v>43779</v>
      </c>
      <c r="D1023" s="1">
        <v>252</v>
      </c>
      <c r="E1023" s="4">
        <v>4600</v>
      </c>
      <c r="F1023" s="4">
        <v>5750</v>
      </c>
      <c r="G1023" s="35">
        <f t="shared" si="15"/>
        <v>8.4338115824771869</v>
      </c>
      <c r="H1023" s="2" t="s">
        <v>7</v>
      </c>
      <c r="I1023" s="3">
        <v>70</v>
      </c>
      <c r="J1023" s="6" t="s">
        <v>8</v>
      </c>
      <c r="K1023" s="6" t="s">
        <v>9</v>
      </c>
      <c r="L1023" s="6" t="s">
        <v>25</v>
      </c>
      <c r="M1023" s="31">
        <v>36</v>
      </c>
      <c r="N1023" s="6" t="s">
        <v>8</v>
      </c>
      <c r="S1023" s="11" t="s">
        <v>42</v>
      </c>
      <c r="T1023" s="11"/>
      <c r="V1023" s="11" t="s">
        <v>42</v>
      </c>
      <c r="BE1023" s="3" t="s">
        <v>31</v>
      </c>
    </row>
    <row r="1024" spans="2:58" ht="25" customHeight="1" x14ac:dyDescent="0.2">
      <c r="B1024" s="1">
        <v>1020</v>
      </c>
      <c r="C1024" s="32">
        <v>43779</v>
      </c>
      <c r="D1024" s="1">
        <v>261</v>
      </c>
      <c r="E1024" s="4">
        <v>100000</v>
      </c>
      <c r="F1024" s="4">
        <v>1100000</v>
      </c>
      <c r="G1024" s="35">
        <f t="shared" si="15"/>
        <v>11.512925464970229</v>
      </c>
      <c r="H1024" s="2" t="s">
        <v>7</v>
      </c>
      <c r="I1024" s="3">
        <v>60</v>
      </c>
      <c r="J1024" s="6" t="s">
        <v>8</v>
      </c>
      <c r="K1024" s="6" t="s">
        <v>9</v>
      </c>
      <c r="L1024" s="6" t="s">
        <v>13</v>
      </c>
      <c r="M1024" s="31">
        <v>36</v>
      </c>
      <c r="N1024" s="6" t="s">
        <v>8</v>
      </c>
      <c r="R1024" s="11" t="s">
        <v>42</v>
      </c>
      <c r="AI1024" s="11" t="s">
        <v>42</v>
      </c>
      <c r="BE1024" s="3" t="s">
        <v>36</v>
      </c>
      <c r="BF1024" s="1" t="s">
        <v>265</v>
      </c>
    </row>
    <row r="1025" spans="2:58" ht="25" customHeight="1" x14ac:dyDescent="0.2">
      <c r="B1025" s="1">
        <v>1021</v>
      </c>
      <c r="C1025" s="32">
        <v>43779</v>
      </c>
      <c r="D1025" s="1">
        <v>262</v>
      </c>
      <c r="E1025" s="4">
        <v>100000</v>
      </c>
      <c r="F1025" s="4">
        <v>218750</v>
      </c>
      <c r="G1025" s="35">
        <f t="shared" si="15"/>
        <v>11.512925464970229</v>
      </c>
      <c r="H1025" s="2" t="s">
        <v>7</v>
      </c>
      <c r="I1025" s="3">
        <v>60</v>
      </c>
      <c r="J1025" s="6" t="s">
        <v>8</v>
      </c>
      <c r="K1025" s="6" t="s">
        <v>9</v>
      </c>
      <c r="L1025" s="6" t="s">
        <v>25</v>
      </c>
      <c r="M1025" s="31">
        <v>37</v>
      </c>
      <c r="N1025" s="6" t="s">
        <v>8</v>
      </c>
      <c r="R1025" s="11" t="s">
        <v>42</v>
      </c>
      <c r="AI1025" s="11" t="s">
        <v>42</v>
      </c>
      <c r="BE1025" s="3" t="s">
        <v>36</v>
      </c>
      <c r="BF1025" s="1" t="s">
        <v>266</v>
      </c>
    </row>
    <row r="1026" spans="2:58" ht="25" customHeight="1" x14ac:dyDescent="0.2">
      <c r="B1026" s="1">
        <v>1022</v>
      </c>
      <c r="C1026" s="32">
        <v>43779</v>
      </c>
      <c r="D1026" s="1">
        <v>263</v>
      </c>
      <c r="E1026" s="4">
        <v>3800</v>
      </c>
      <c r="F1026" s="4">
        <v>4750</v>
      </c>
      <c r="G1026" s="35">
        <f t="shared" si="15"/>
        <v>8.2427563457144775</v>
      </c>
      <c r="H1026" s="2" t="s">
        <v>50</v>
      </c>
      <c r="I1026" s="3">
        <v>60</v>
      </c>
      <c r="J1026" s="6" t="s">
        <v>65</v>
      </c>
      <c r="K1026" s="6" t="s">
        <v>9</v>
      </c>
      <c r="L1026" s="6" t="s">
        <v>25</v>
      </c>
      <c r="M1026" s="31">
        <v>37</v>
      </c>
      <c r="N1026" s="6" t="s">
        <v>10</v>
      </c>
      <c r="R1026" s="11" t="s">
        <v>42</v>
      </c>
      <c r="AI1026" s="11" t="s">
        <v>42</v>
      </c>
      <c r="BE1026" s="3" t="s">
        <v>32</v>
      </c>
    </row>
    <row r="1027" spans="2:58" ht="25" customHeight="1" x14ac:dyDescent="0.2">
      <c r="B1027" s="1">
        <v>1023</v>
      </c>
      <c r="C1027" s="32">
        <v>43779</v>
      </c>
      <c r="D1027" s="1">
        <v>264</v>
      </c>
      <c r="E1027" s="4">
        <v>1700</v>
      </c>
      <c r="F1027" s="4">
        <v>2125</v>
      </c>
      <c r="G1027" s="35">
        <f t="shared" si="15"/>
        <v>7.4383835300443071</v>
      </c>
      <c r="H1027" s="2" t="s">
        <v>103</v>
      </c>
      <c r="I1027" s="3">
        <v>60</v>
      </c>
      <c r="J1027" s="6" t="s">
        <v>8</v>
      </c>
      <c r="K1027" s="6" t="s">
        <v>9</v>
      </c>
      <c r="L1027" s="6" t="s">
        <v>25</v>
      </c>
      <c r="M1027" s="31">
        <v>34</v>
      </c>
      <c r="N1027" s="6" t="s">
        <v>10</v>
      </c>
      <c r="R1027" s="11" t="s">
        <v>42</v>
      </c>
      <c r="AI1027" s="11" t="s">
        <v>42</v>
      </c>
      <c r="BE1027" s="3" t="s">
        <v>31</v>
      </c>
    </row>
    <row r="1028" spans="2:58" ht="25" customHeight="1" x14ac:dyDescent="0.2">
      <c r="B1028" s="1">
        <v>1024</v>
      </c>
      <c r="C1028" s="32">
        <v>43779</v>
      </c>
      <c r="D1028" s="1">
        <v>266</v>
      </c>
      <c r="E1028" s="4">
        <v>2000</v>
      </c>
      <c r="F1028" s="4">
        <v>2500</v>
      </c>
      <c r="G1028" s="35">
        <f t="shared" si="15"/>
        <v>7.6009024595420822</v>
      </c>
      <c r="H1028" s="2" t="s">
        <v>45</v>
      </c>
      <c r="I1028" s="3">
        <v>60</v>
      </c>
      <c r="J1028" s="6" t="s">
        <v>65</v>
      </c>
      <c r="K1028" s="6" t="s">
        <v>9</v>
      </c>
      <c r="L1028" s="6" t="s">
        <v>243</v>
      </c>
      <c r="M1028" s="31">
        <v>34</v>
      </c>
      <c r="N1028" s="6" t="s">
        <v>10</v>
      </c>
      <c r="S1028" s="11" t="s">
        <v>42</v>
      </c>
      <c r="V1028" s="11" t="s">
        <v>42</v>
      </c>
      <c r="BE1028" s="3" t="s">
        <v>31</v>
      </c>
    </row>
    <row r="1029" spans="2:58" ht="25" customHeight="1" x14ac:dyDescent="0.2">
      <c r="B1029" s="1">
        <v>1025</v>
      </c>
      <c r="C1029" s="32">
        <v>43779</v>
      </c>
      <c r="D1029" s="1">
        <v>267</v>
      </c>
      <c r="E1029" s="4">
        <v>1800</v>
      </c>
      <c r="F1029" s="4">
        <v>2250</v>
      </c>
      <c r="G1029" s="35">
        <f t="shared" ref="G1029:G1092" si="16">LN(E1029)</f>
        <v>7.4955419438842563</v>
      </c>
      <c r="H1029" s="2" t="s">
        <v>45</v>
      </c>
      <c r="I1029" s="3">
        <v>60</v>
      </c>
      <c r="J1029" s="6" t="s">
        <v>44</v>
      </c>
      <c r="K1029" s="6" t="s">
        <v>9</v>
      </c>
      <c r="L1029" s="6" t="s">
        <v>24</v>
      </c>
      <c r="M1029" s="31">
        <v>34</v>
      </c>
      <c r="N1029" s="6" t="s">
        <v>10</v>
      </c>
      <c r="S1029" s="11" t="s">
        <v>42</v>
      </c>
      <c r="V1029" s="11" t="s">
        <v>42</v>
      </c>
      <c r="BE1029" s="3" t="s">
        <v>31</v>
      </c>
    </row>
    <row r="1030" spans="2:58" ht="25" customHeight="1" x14ac:dyDescent="0.2">
      <c r="B1030" s="1">
        <v>1026</v>
      </c>
      <c r="C1030" s="32">
        <v>43779</v>
      </c>
      <c r="D1030" s="1">
        <v>269</v>
      </c>
      <c r="E1030" s="4">
        <v>3200</v>
      </c>
      <c r="F1030" s="4">
        <v>4000</v>
      </c>
      <c r="G1030" s="35">
        <f t="shared" si="16"/>
        <v>8.0709060887878188</v>
      </c>
      <c r="H1030" s="2" t="s">
        <v>50</v>
      </c>
      <c r="I1030" s="3">
        <v>70</v>
      </c>
      <c r="J1030" s="6" t="s">
        <v>8</v>
      </c>
      <c r="K1030" s="6" t="s">
        <v>9</v>
      </c>
      <c r="L1030" s="6" t="s">
        <v>13</v>
      </c>
      <c r="M1030" s="31">
        <v>48</v>
      </c>
      <c r="N1030" s="6" t="s">
        <v>10</v>
      </c>
      <c r="R1030" s="11" t="s">
        <v>42</v>
      </c>
      <c r="T1030" s="11" t="s">
        <v>42</v>
      </c>
      <c r="AH1030" s="11" t="s">
        <v>42</v>
      </c>
      <c r="AI1030" s="11" t="s">
        <v>42</v>
      </c>
      <c r="BE1030" s="3" t="s">
        <v>31</v>
      </c>
    </row>
    <row r="1031" spans="2:58" ht="25" customHeight="1" x14ac:dyDescent="0.2">
      <c r="B1031" s="1">
        <v>1027</v>
      </c>
      <c r="C1031" s="32">
        <v>43779</v>
      </c>
      <c r="D1031" s="1">
        <v>270</v>
      </c>
      <c r="E1031" s="4">
        <v>4200</v>
      </c>
      <c r="F1031" s="4">
        <v>5250</v>
      </c>
      <c r="G1031" s="35">
        <f t="shared" si="16"/>
        <v>8.3428398042714598</v>
      </c>
      <c r="H1031" s="2" t="s">
        <v>50</v>
      </c>
      <c r="I1031" s="3">
        <v>70</v>
      </c>
      <c r="J1031" s="6" t="s">
        <v>8</v>
      </c>
      <c r="K1031" s="6" t="s">
        <v>9</v>
      </c>
      <c r="L1031" s="6" t="s">
        <v>13</v>
      </c>
      <c r="M1031" s="31">
        <v>40</v>
      </c>
      <c r="N1031" s="6" t="s">
        <v>10</v>
      </c>
      <c r="S1031" s="11" t="s">
        <v>42</v>
      </c>
      <c r="V1031" s="11" t="s">
        <v>42</v>
      </c>
      <c r="AI1031" s="11" t="s">
        <v>42</v>
      </c>
      <c r="BE1031" s="3" t="s">
        <v>31</v>
      </c>
    </row>
    <row r="1032" spans="2:58" ht="25" customHeight="1" x14ac:dyDescent="0.2">
      <c r="B1032" s="1">
        <v>1028</v>
      </c>
      <c r="C1032" s="32">
        <v>43779</v>
      </c>
      <c r="D1032" s="1">
        <v>271</v>
      </c>
      <c r="E1032" s="4">
        <v>1300</v>
      </c>
      <c r="F1032" s="4">
        <v>1625</v>
      </c>
      <c r="G1032" s="35">
        <f t="shared" si="16"/>
        <v>7.1701195434496281</v>
      </c>
      <c r="H1032" s="2" t="s">
        <v>50</v>
      </c>
      <c r="I1032" s="3">
        <v>70</v>
      </c>
      <c r="J1032" s="6" t="s">
        <v>8</v>
      </c>
      <c r="K1032" s="6" t="s">
        <v>9</v>
      </c>
      <c r="L1032" s="6" t="s">
        <v>215</v>
      </c>
      <c r="M1032" s="31">
        <v>42</v>
      </c>
      <c r="N1032" s="6" t="s">
        <v>8</v>
      </c>
      <c r="S1032" s="11" t="s">
        <v>42</v>
      </c>
      <c r="V1032" s="11" t="s">
        <v>42</v>
      </c>
      <c r="AI1032" s="11" t="s">
        <v>42</v>
      </c>
      <c r="BE1032" s="3" t="s">
        <v>31</v>
      </c>
    </row>
    <row r="1033" spans="2:58" ht="25" customHeight="1" x14ac:dyDescent="0.2">
      <c r="B1033" s="1">
        <v>1029</v>
      </c>
      <c r="C1033" s="32">
        <v>43779</v>
      </c>
      <c r="D1033" s="1">
        <v>272</v>
      </c>
      <c r="E1033" s="4">
        <v>6500</v>
      </c>
      <c r="F1033" s="4">
        <v>8125</v>
      </c>
      <c r="G1033" s="35">
        <f t="shared" si="16"/>
        <v>8.7795574558837277</v>
      </c>
      <c r="H1033" s="2" t="s">
        <v>34</v>
      </c>
      <c r="I1033" s="3">
        <v>80</v>
      </c>
      <c r="J1033" s="6" t="s">
        <v>8</v>
      </c>
      <c r="K1033" s="6" t="s">
        <v>9</v>
      </c>
      <c r="L1033" s="6" t="s">
        <v>13</v>
      </c>
      <c r="M1033" s="31">
        <v>38</v>
      </c>
      <c r="N1033" s="6" t="s">
        <v>8</v>
      </c>
      <c r="O1033" s="11" t="s">
        <v>42</v>
      </c>
      <c r="S1033" s="11" t="s">
        <v>42</v>
      </c>
      <c r="V1033" s="11" t="s">
        <v>42</v>
      </c>
      <c r="BE1033" s="3" t="s">
        <v>32</v>
      </c>
    </row>
    <row r="1034" spans="2:58" ht="25" customHeight="1" x14ac:dyDescent="0.2">
      <c r="B1034" s="1">
        <v>1030</v>
      </c>
      <c r="C1034" s="32">
        <v>43779</v>
      </c>
      <c r="D1034" s="1">
        <v>273</v>
      </c>
      <c r="E1034" s="4">
        <v>2400</v>
      </c>
      <c r="F1034" s="4">
        <v>3000</v>
      </c>
      <c r="G1034" s="35">
        <f t="shared" si="16"/>
        <v>7.7832240163360371</v>
      </c>
      <c r="H1034" s="2" t="s">
        <v>54</v>
      </c>
      <c r="I1034" s="3">
        <v>70</v>
      </c>
      <c r="J1034" s="6" t="s">
        <v>8</v>
      </c>
      <c r="K1034" s="6" t="s">
        <v>9</v>
      </c>
      <c r="L1034" s="6" t="s">
        <v>13</v>
      </c>
      <c r="M1034" s="31">
        <v>39</v>
      </c>
      <c r="N1034" s="6" t="s">
        <v>8</v>
      </c>
      <c r="O1034" s="11" t="s">
        <v>42</v>
      </c>
      <c r="S1034" s="11" t="s">
        <v>42</v>
      </c>
      <c r="V1034" s="11" t="s">
        <v>42</v>
      </c>
      <c r="AI1034" s="11" t="s">
        <v>42</v>
      </c>
      <c r="BE1034" s="3" t="s">
        <v>31</v>
      </c>
    </row>
    <row r="1035" spans="2:58" ht="25" customHeight="1" x14ac:dyDescent="0.2">
      <c r="B1035" s="1">
        <v>1031</v>
      </c>
      <c r="C1035" s="32">
        <v>43779</v>
      </c>
      <c r="D1035" s="1">
        <v>279</v>
      </c>
      <c r="E1035" s="4">
        <v>1000</v>
      </c>
      <c r="F1035" s="4">
        <v>1250</v>
      </c>
      <c r="G1035" s="35">
        <f t="shared" si="16"/>
        <v>6.9077552789821368</v>
      </c>
      <c r="H1035" s="2" t="s">
        <v>27</v>
      </c>
      <c r="I1035" s="3">
        <v>50</v>
      </c>
      <c r="J1035" s="6" t="s">
        <v>8</v>
      </c>
      <c r="K1035" s="6" t="s">
        <v>9</v>
      </c>
      <c r="L1035" s="6" t="s">
        <v>25</v>
      </c>
      <c r="M1035" s="31">
        <v>35</v>
      </c>
      <c r="N1035" s="6" t="s">
        <v>10</v>
      </c>
      <c r="P1035" s="11" t="s">
        <v>42</v>
      </c>
      <c r="Q1035" s="11"/>
      <c r="S1035" s="11" t="s">
        <v>42</v>
      </c>
      <c r="BE1035" s="3" t="s">
        <v>31</v>
      </c>
    </row>
    <row r="1036" spans="2:58" ht="25" customHeight="1" x14ac:dyDescent="0.2">
      <c r="B1036" s="1">
        <v>1032</v>
      </c>
      <c r="C1036" s="32">
        <v>43779</v>
      </c>
      <c r="D1036" s="1">
        <v>280</v>
      </c>
      <c r="E1036" s="4">
        <v>8500</v>
      </c>
      <c r="F1036" s="4">
        <v>10625</v>
      </c>
      <c r="G1036" s="35">
        <f t="shared" si="16"/>
        <v>9.0478214424784085</v>
      </c>
      <c r="H1036" s="2" t="s">
        <v>47</v>
      </c>
      <c r="I1036" s="3">
        <v>50</v>
      </c>
      <c r="J1036" s="6" t="s">
        <v>64</v>
      </c>
      <c r="K1036" s="6" t="s">
        <v>9</v>
      </c>
      <c r="L1036" s="6" t="s">
        <v>25</v>
      </c>
      <c r="M1036" s="31">
        <v>34</v>
      </c>
      <c r="N1036" s="6" t="s">
        <v>10</v>
      </c>
      <c r="P1036" s="11" t="s">
        <v>42</v>
      </c>
      <c r="Q1036" s="11"/>
      <c r="R1036" s="11" t="s">
        <v>42</v>
      </c>
      <c r="AU1036" s="11" t="s">
        <v>42</v>
      </c>
      <c r="BE1036" s="3" t="s">
        <v>32</v>
      </c>
      <c r="BF1036" s="1" t="s">
        <v>267</v>
      </c>
    </row>
    <row r="1037" spans="2:58" ht="25" customHeight="1" x14ac:dyDescent="0.2">
      <c r="B1037" s="1">
        <v>1033</v>
      </c>
      <c r="C1037" s="32">
        <v>43779</v>
      </c>
      <c r="D1037" s="1">
        <v>282</v>
      </c>
      <c r="E1037" s="4">
        <v>1900</v>
      </c>
      <c r="F1037" s="4">
        <v>2375</v>
      </c>
      <c r="G1037" s="35">
        <f t="shared" si="16"/>
        <v>7.5496091651545321</v>
      </c>
      <c r="H1037" s="2" t="s">
        <v>47</v>
      </c>
      <c r="I1037" s="3">
        <v>50</v>
      </c>
      <c r="J1037" s="6" t="s">
        <v>64</v>
      </c>
      <c r="K1037" s="6" t="s">
        <v>9</v>
      </c>
      <c r="L1037" s="6" t="s">
        <v>13</v>
      </c>
      <c r="M1037" s="31">
        <v>35</v>
      </c>
      <c r="N1037" s="6" t="s">
        <v>10</v>
      </c>
      <c r="P1037" s="11" t="s">
        <v>42</v>
      </c>
      <c r="Q1037" s="11"/>
      <c r="R1037" s="11" t="s">
        <v>42</v>
      </c>
      <c r="BE1037" s="3" t="s">
        <v>31</v>
      </c>
    </row>
    <row r="1038" spans="2:58" ht="25" customHeight="1" x14ac:dyDescent="0.2">
      <c r="B1038" s="1">
        <v>1034</v>
      </c>
      <c r="C1038" s="32">
        <v>43779</v>
      </c>
      <c r="D1038" s="1">
        <v>283</v>
      </c>
      <c r="E1038" s="4">
        <v>500</v>
      </c>
      <c r="F1038" s="4">
        <v>625</v>
      </c>
      <c r="G1038" s="35">
        <f t="shared" si="16"/>
        <v>6.2146080984221914</v>
      </c>
      <c r="H1038" s="2" t="s">
        <v>47</v>
      </c>
      <c r="I1038" s="3">
        <v>60</v>
      </c>
      <c r="J1038" s="6" t="s">
        <v>8</v>
      </c>
      <c r="K1038" s="6" t="s">
        <v>9</v>
      </c>
      <c r="L1038" s="6" t="s">
        <v>25</v>
      </c>
      <c r="M1038" s="31">
        <v>36</v>
      </c>
      <c r="N1038" s="6" t="s">
        <v>10</v>
      </c>
      <c r="S1038" s="11" t="s">
        <v>42</v>
      </c>
      <c r="V1038" s="11" t="s">
        <v>42</v>
      </c>
      <c r="BE1038" s="3" t="s">
        <v>31</v>
      </c>
    </row>
    <row r="1039" spans="2:58" ht="25" customHeight="1" x14ac:dyDescent="0.2">
      <c r="B1039" s="1">
        <v>1035</v>
      </c>
      <c r="C1039" s="32">
        <v>43779</v>
      </c>
      <c r="D1039" s="1">
        <v>290</v>
      </c>
      <c r="E1039" s="4">
        <v>3800</v>
      </c>
      <c r="F1039" s="4">
        <v>4750</v>
      </c>
      <c r="G1039" s="35">
        <f t="shared" si="16"/>
        <v>8.2427563457144775</v>
      </c>
      <c r="H1039" s="2" t="s">
        <v>45</v>
      </c>
      <c r="I1039" s="3">
        <v>60</v>
      </c>
      <c r="J1039" s="6" t="s">
        <v>65</v>
      </c>
      <c r="K1039" s="6" t="s">
        <v>9</v>
      </c>
      <c r="L1039" s="6" t="s">
        <v>25</v>
      </c>
      <c r="M1039" s="31">
        <v>37</v>
      </c>
      <c r="N1039" s="6" t="s">
        <v>10</v>
      </c>
      <c r="R1039" s="11" t="s">
        <v>42</v>
      </c>
      <c r="AI1039" s="11" t="s">
        <v>42</v>
      </c>
      <c r="AJ1039" s="11"/>
      <c r="BE1039" s="3" t="s">
        <v>31</v>
      </c>
    </row>
    <row r="1040" spans="2:58" ht="25" customHeight="1" x14ac:dyDescent="0.2">
      <c r="B1040" s="1">
        <v>1036</v>
      </c>
      <c r="C1040" s="32">
        <v>43779</v>
      </c>
      <c r="D1040" s="1">
        <v>291</v>
      </c>
      <c r="E1040" s="4">
        <v>5000</v>
      </c>
      <c r="F1040" s="4">
        <v>6250</v>
      </c>
      <c r="G1040" s="35">
        <f t="shared" si="16"/>
        <v>8.5171931914162382</v>
      </c>
      <c r="H1040" s="2" t="s">
        <v>45</v>
      </c>
      <c r="I1040" s="3">
        <v>40</v>
      </c>
      <c r="J1040" s="6" t="s">
        <v>65</v>
      </c>
      <c r="K1040" s="6" t="s">
        <v>9</v>
      </c>
      <c r="L1040" s="6" t="s">
        <v>25</v>
      </c>
      <c r="M1040" s="31">
        <v>38</v>
      </c>
      <c r="N1040" s="6" t="s">
        <v>10</v>
      </c>
      <c r="R1040" s="11" t="s">
        <v>42</v>
      </c>
      <c r="X1040" s="11" t="s">
        <v>42</v>
      </c>
      <c r="Y1040" s="11" t="s">
        <v>42</v>
      </c>
      <c r="AI1040" s="11" t="s">
        <v>42</v>
      </c>
      <c r="BE1040" s="3" t="s">
        <v>32</v>
      </c>
    </row>
    <row r="1041" spans="2:58" ht="25" customHeight="1" x14ac:dyDescent="0.2">
      <c r="B1041" s="1">
        <v>1037</v>
      </c>
      <c r="C1041" s="32">
        <v>43779</v>
      </c>
      <c r="D1041" s="1">
        <v>292</v>
      </c>
      <c r="E1041" s="4">
        <v>3200</v>
      </c>
      <c r="F1041" s="4">
        <v>4000</v>
      </c>
      <c r="G1041" s="35">
        <f t="shared" si="16"/>
        <v>8.0709060887878188</v>
      </c>
      <c r="H1041" s="2" t="s">
        <v>45</v>
      </c>
      <c r="I1041" s="3">
        <v>50</v>
      </c>
      <c r="J1041" s="6" t="s">
        <v>8</v>
      </c>
      <c r="K1041" s="6" t="s">
        <v>9</v>
      </c>
      <c r="L1041" s="6" t="s">
        <v>25</v>
      </c>
      <c r="M1041" s="31">
        <v>35</v>
      </c>
      <c r="N1041" s="6" t="s">
        <v>10</v>
      </c>
      <c r="R1041" s="11" t="s">
        <v>42</v>
      </c>
      <c r="AI1041" s="11" t="s">
        <v>42</v>
      </c>
      <c r="BE1041" s="3" t="s">
        <v>31</v>
      </c>
    </row>
    <row r="1042" spans="2:58" ht="25" customHeight="1" x14ac:dyDescent="0.2">
      <c r="B1042" s="1">
        <v>1038</v>
      </c>
      <c r="C1042" s="32">
        <v>43779</v>
      </c>
      <c r="D1042" s="1">
        <v>293</v>
      </c>
      <c r="E1042" s="4">
        <v>8000</v>
      </c>
      <c r="F1042" s="4">
        <v>10000</v>
      </c>
      <c r="G1042" s="35">
        <f t="shared" si="16"/>
        <v>8.987196820661973</v>
      </c>
      <c r="H1042" s="2" t="s">
        <v>45</v>
      </c>
      <c r="I1042" s="3">
        <v>60</v>
      </c>
      <c r="J1042" s="6" t="s">
        <v>8</v>
      </c>
      <c r="K1042" s="6" t="s">
        <v>9</v>
      </c>
      <c r="L1042" s="6" t="s">
        <v>25</v>
      </c>
      <c r="M1042" s="31">
        <v>36</v>
      </c>
      <c r="N1042" s="6" t="s">
        <v>10</v>
      </c>
      <c r="R1042" s="11" t="s">
        <v>42</v>
      </c>
      <c r="X1042" s="11" t="s">
        <v>42</v>
      </c>
      <c r="Y1042" s="11" t="s">
        <v>42</v>
      </c>
      <c r="AI1042" s="11" t="s">
        <v>42</v>
      </c>
      <c r="BE1042" s="3" t="s">
        <v>31</v>
      </c>
    </row>
    <row r="1043" spans="2:58" ht="25" customHeight="1" x14ac:dyDescent="0.2">
      <c r="B1043" s="1">
        <v>1039</v>
      </c>
      <c r="C1043" s="32">
        <v>43779</v>
      </c>
      <c r="D1043" s="1">
        <v>294</v>
      </c>
      <c r="E1043" s="4">
        <v>4000</v>
      </c>
      <c r="F1043" s="4">
        <v>5000</v>
      </c>
      <c r="G1043" s="35">
        <f t="shared" si="16"/>
        <v>8.2940496401020276</v>
      </c>
      <c r="H1043" s="2" t="s">
        <v>45</v>
      </c>
      <c r="I1043" s="3">
        <v>60</v>
      </c>
      <c r="J1043" s="6" t="s">
        <v>8</v>
      </c>
      <c r="K1043" s="6" t="s">
        <v>9</v>
      </c>
      <c r="L1043" s="6" t="s">
        <v>25</v>
      </c>
      <c r="M1043" s="31">
        <v>38</v>
      </c>
      <c r="N1043" s="6" t="s">
        <v>10</v>
      </c>
      <c r="R1043" s="11" t="s">
        <v>42</v>
      </c>
      <c r="AI1043" s="11" t="s">
        <v>42</v>
      </c>
      <c r="BE1043" s="3" t="s">
        <v>31</v>
      </c>
    </row>
    <row r="1044" spans="2:58" ht="25" customHeight="1" x14ac:dyDescent="0.2">
      <c r="B1044" s="1">
        <v>1040</v>
      </c>
      <c r="C1044" s="32">
        <v>43779</v>
      </c>
      <c r="D1044" s="1">
        <v>295</v>
      </c>
      <c r="E1044" s="4">
        <v>5000</v>
      </c>
      <c r="F1044" s="4">
        <v>6250</v>
      </c>
      <c r="G1044" s="35">
        <f t="shared" si="16"/>
        <v>8.5171931914162382</v>
      </c>
      <c r="H1044" s="2" t="s">
        <v>45</v>
      </c>
      <c r="I1044" s="3">
        <v>60</v>
      </c>
      <c r="J1044" s="6" t="s">
        <v>8</v>
      </c>
      <c r="K1044" s="6" t="s">
        <v>9</v>
      </c>
      <c r="L1044" s="6" t="s">
        <v>13</v>
      </c>
      <c r="M1044" s="31">
        <v>42</v>
      </c>
      <c r="N1044" s="6" t="s">
        <v>10</v>
      </c>
      <c r="P1044" s="11" t="s">
        <v>42</v>
      </c>
      <c r="Q1044" s="11"/>
      <c r="S1044" s="11" t="s">
        <v>42</v>
      </c>
      <c r="AA1044" s="11" t="s">
        <v>42</v>
      </c>
      <c r="AH1044" s="11" t="s">
        <v>42</v>
      </c>
      <c r="BE1044" s="3" t="s">
        <v>31</v>
      </c>
    </row>
    <row r="1045" spans="2:58" ht="25" customHeight="1" x14ac:dyDescent="0.2">
      <c r="B1045" s="1">
        <v>1041</v>
      </c>
      <c r="C1045" s="32">
        <v>43779</v>
      </c>
      <c r="D1045" s="1">
        <v>296</v>
      </c>
      <c r="E1045" s="4">
        <v>16000</v>
      </c>
      <c r="F1045" s="4">
        <v>20000</v>
      </c>
      <c r="G1045" s="35">
        <f t="shared" si="16"/>
        <v>9.6803440012219184</v>
      </c>
      <c r="H1045" s="2" t="s">
        <v>54</v>
      </c>
      <c r="I1045" s="3">
        <v>60</v>
      </c>
      <c r="J1045" s="6" t="s">
        <v>8</v>
      </c>
      <c r="K1045" s="6" t="s">
        <v>9</v>
      </c>
      <c r="L1045" s="6" t="s">
        <v>13</v>
      </c>
      <c r="M1045" s="31">
        <v>38</v>
      </c>
      <c r="N1045" s="6" t="s">
        <v>10</v>
      </c>
      <c r="R1045" s="11" t="s">
        <v>42</v>
      </c>
      <c r="AH1045" s="11" t="s">
        <v>42</v>
      </c>
      <c r="AI1045" s="11" t="s">
        <v>42</v>
      </c>
      <c r="BE1045" s="3" t="s">
        <v>32</v>
      </c>
    </row>
    <row r="1046" spans="2:58" ht="25" customHeight="1" x14ac:dyDescent="0.2">
      <c r="B1046" s="1">
        <v>1042</v>
      </c>
      <c r="C1046" s="32">
        <v>43779</v>
      </c>
      <c r="D1046" s="1">
        <v>297</v>
      </c>
      <c r="E1046" s="4">
        <v>8500</v>
      </c>
      <c r="F1046" s="4">
        <v>10625</v>
      </c>
      <c r="G1046" s="35">
        <f t="shared" si="16"/>
        <v>9.0478214424784085</v>
      </c>
      <c r="H1046" s="2" t="s">
        <v>54</v>
      </c>
      <c r="I1046" s="3">
        <v>60</v>
      </c>
      <c r="J1046" s="6" t="s">
        <v>8</v>
      </c>
      <c r="K1046" s="6" t="s">
        <v>9</v>
      </c>
      <c r="L1046" s="6" t="s">
        <v>13</v>
      </c>
      <c r="M1046" s="31">
        <v>40</v>
      </c>
      <c r="N1046" s="6" t="s">
        <v>10</v>
      </c>
      <c r="R1046" s="11" t="s">
        <v>42</v>
      </c>
      <c r="AH1046" s="11" t="s">
        <v>42</v>
      </c>
      <c r="AI1046" s="11" t="s">
        <v>42</v>
      </c>
      <c r="BE1046" s="3" t="s">
        <v>32</v>
      </c>
    </row>
    <row r="1047" spans="2:58" ht="25" customHeight="1" x14ac:dyDescent="0.2">
      <c r="B1047" s="1">
        <v>1043</v>
      </c>
      <c r="C1047" s="32">
        <v>43779</v>
      </c>
      <c r="D1047" s="1">
        <v>298</v>
      </c>
      <c r="E1047" s="4">
        <v>11000</v>
      </c>
      <c r="F1047" s="4">
        <v>13750</v>
      </c>
      <c r="G1047" s="35">
        <f t="shared" si="16"/>
        <v>9.3056505517805075</v>
      </c>
      <c r="H1047" s="2" t="s">
        <v>54</v>
      </c>
      <c r="I1047" s="3">
        <v>60</v>
      </c>
      <c r="J1047" s="6" t="s">
        <v>8</v>
      </c>
      <c r="K1047" s="6" t="s">
        <v>9</v>
      </c>
      <c r="L1047" s="6" t="s">
        <v>13</v>
      </c>
      <c r="M1047" s="31">
        <v>40</v>
      </c>
      <c r="N1047" s="6" t="s">
        <v>8</v>
      </c>
      <c r="R1047" s="11" t="s">
        <v>42</v>
      </c>
      <c r="AH1047" s="11" t="s">
        <v>42</v>
      </c>
      <c r="AI1047" s="11" t="s">
        <v>42</v>
      </c>
      <c r="BE1047" s="3" t="s">
        <v>32</v>
      </c>
    </row>
    <row r="1048" spans="2:58" ht="25" customHeight="1" x14ac:dyDescent="0.2">
      <c r="B1048" s="1">
        <v>1044</v>
      </c>
      <c r="C1048" s="32">
        <v>43779</v>
      </c>
      <c r="D1048" s="1">
        <v>309</v>
      </c>
      <c r="E1048" s="4">
        <v>9000</v>
      </c>
      <c r="F1048" s="4">
        <v>11250</v>
      </c>
      <c r="G1048" s="35">
        <f t="shared" si="16"/>
        <v>9.1049798563183568</v>
      </c>
      <c r="H1048" s="2" t="s">
        <v>34</v>
      </c>
      <c r="I1048" s="3">
        <v>60</v>
      </c>
      <c r="J1048" s="6" t="s">
        <v>8</v>
      </c>
      <c r="K1048" s="6" t="s">
        <v>9</v>
      </c>
      <c r="L1048" s="6" t="s">
        <v>13</v>
      </c>
      <c r="M1048" s="31">
        <v>37</v>
      </c>
      <c r="N1048" s="6" t="s">
        <v>8</v>
      </c>
      <c r="S1048" s="11" t="s">
        <v>42</v>
      </c>
      <c r="V1048" s="11" t="s">
        <v>42</v>
      </c>
      <c r="AA1048" s="11" t="s">
        <v>42</v>
      </c>
      <c r="AH1048" s="11" t="s">
        <v>42</v>
      </c>
      <c r="BE1048" s="3" t="s">
        <v>32</v>
      </c>
    </row>
    <row r="1049" spans="2:58" ht="25" customHeight="1" x14ac:dyDescent="0.2">
      <c r="B1049" s="1">
        <v>1045</v>
      </c>
      <c r="C1049" s="32">
        <v>43779</v>
      </c>
      <c r="D1049" s="1">
        <v>310</v>
      </c>
      <c r="E1049" s="4">
        <v>3000</v>
      </c>
      <c r="F1049" s="4">
        <v>3750</v>
      </c>
      <c r="G1049" s="35">
        <f t="shared" si="16"/>
        <v>8.0063675676502459</v>
      </c>
      <c r="H1049" s="2" t="s">
        <v>40</v>
      </c>
      <c r="I1049" s="3">
        <v>60</v>
      </c>
      <c r="J1049" s="6" t="s">
        <v>8</v>
      </c>
      <c r="K1049" s="6" t="s">
        <v>9</v>
      </c>
      <c r="L1049" s="6" t="s">
        <v>13</v>
      </c>
      <c r="M1049" s="31">
        <v>37</v>
      </c>
      <c r="N1049" s="6" t="s">
        <v>10</v>
      </c>
      <c r="S1049" s="11" t="s">
        <v>42</v>
      </c>
      <c r="V1049" s="11" t="s">
        <v>42</v>
      </c>
      <c r="AA1049" s="11" t="s">
        <v>42</v>
      </c>
      <c r="AH1049" s="11" t="s">
        <v>42</v>
      </c>
      <c r="BE1049" s="3" t="s">
        <v>31</v>
      </c>
    </row>
    <row r="1050" spans="2:58" ht="25" customHeight="1" x14ac:dyDescent="0.2">
      <c r="B1050" s="1">
        <v>1046</v>
      </c>
      <c r="C1050" s="32">
        <v>43779</v>
      </c>
      <c r="D1050" s="1">
        <v>311</v>
      </c>
      <c r="E1050" s="4">
        <v>3500</v>
      </c>
      <c r="F1050" s="4">
        <v>4375</v>
      </c>
      <c r="G1050" s="35">
        <f t="shared" si="16"/>
        <v>8.1605182474775049</v>
      </c>
      <c r="H1050" s="2" t="s">
        <v>34</v>
      </c>
      <c r="I1050" s="3">
        <v>70</v>
      </c>
      <c r="J1050" s="6" t="s">
        <v>8</v>
      </c>
      <c r="K1050" s="6" t="s">
        <v>9</v>
      </c>
      <c r="L1050" s="6" t="s">
        <v>13</v>
      </c>
      <c r="M1050" s="31">
        <v>40</v>
      </c>
      <c r="N1050" s="6" t="s">
        <v>8</v>
      </c>
      <c r="S1050" s="11" t="s">
        <v>42</v>
      </c>
      <c r="V1050" s="11" t="s">
        <v>42</v>
      </c>
      <c r="AA1050" s="11" t="s">
        <v>42</v>
      </c>
      <c r="AH1050" s="11" t="s">
        <v>42</v>
      </c>
      <c r="BE1050" s="3" t="s">
        <v>31</v>
      </c>
    </row>
    <row r="1051" spans="2:58" ht="25" customHeight="1" x14ac:dyDescent="0.2">
      <c r="B1051" s="1">
        <v>1047</v>
      </c>
      <c r="C1051" s="32">
        <v>43779</v>
      </c>
      <c r="D1051" s="1">
        <v>312</v>
      </c>
      <c r="E1051" s="4">
        <v>11000</v>
      </c>
      <c r="F1051" s="4">
        <v>13750</v>
      </c>
      <c r="G1051" s="35">
        <f t="shared" si="16"/>
        <v>9.3056505517805075</v>
      </c>
      <c r="H1051" s="2" t="s">
        <v>16</v>
      </c>
      <c r="I1051" s="3">
        <v>60</v>
      </c>
      <c r="J1051" s="6" t="s">
        <v>8</v>
      </c>
      <c r="K1051" s="6" t="s">
        <v>9</v>
      </c>
      <c r="L1051" s="6" t="s">
        <v>13</v>
      </c>
      <c r="M1051" s="31">
        <v>38</v>
      </c>
      <c r="N1051" s="6" t="s">
        <v>10</v>
      </c>
      <c r="P1051" s="11" t="s">
        <v>42</v>
      </c>
      <c r="Q1051" s="11"/>
      <c r="R1051" s="11" t="s">
        <v>42</v>
      </c>
      <c r="BA1051" s="11" t="s">
        <v>42</v>
      </c>
      <c r="BE1051" s="3" t="s">
        <v>32</v>
      </c>
      <c r="BF1051" s="1" t="s">
        <v>236</v>
      </c>
    </row>
    <row r="1052" spans="2:58" ht="25" customHeight="1" x14ac:dyDescent="0.2">
      <c r="B1052" s="1">
        <v>1048</v>
      </c>
      <c r="C1052" s="32">
        <v>43779</v>
      </c>
      <c r="D1052" s="1">
        <v>313</v>
      </c>
      <c r="E1052" s="4">
        <v>8000</v>
      </c>
      <c r="F1052" s="4">
        <v>10000</v>
      </c>
      <c r="G1052" s="35">
        <f t="shared" si="16"/>
        <v>8.987196820661973</v>
      </c>
      <c r="H1052" s="2" t="s">
        <v>16</v>
      </c>
      <c r="I1052" s="3">
        <v>50</v>
      </c>
      <c r="J1052" s="6" t="s">
        <v>8</v>
      </c>
      <c r="K1052" s="6" t="s">
        <v>9</v>
      </c>
      <c r="L1052" s="6" t="s">
        <v>13</v>
      </c>
      <c r="M1052" s="31">
        <v>38</v>
      </c>
      <c r="N1052" s="6" t="s">
        <v>10</v>
      </c>
      <c r="P1052" s="11" t="s">
        <v>42</v>
      </c>
      <c r="Q1052" s="11"/>
      <c r="R1052" s="11" t="s">
        <v>42</v>
      </c>
      <c r="AB1052" s="11" t="s">
        <v>42</v>
      </c>
      <c r="BE1052" s="3" t="s">
        <v>32</v>
      </c>
    </row>
    <row r="1053" spans="2:58" ht="25" customHeight="1" x14ac:dyDescent="0.2">
      <c r="B1053" s="1">
        <v>1049</v>
      </c>
      <c r="C1053" s="32">
        <v>43779</v>
      </c>
      <c r="D1053" s="1">
        <v>316</v>
      </c>
      <c r="E1053" s="4">
        <v>4400</v>
      </c>
      <c r="F1053" s="4">
        <v>5500</v>
      </c>
      <c r="G1053" s="35">
        <f t="shared" si="16"/>
        <v>8.3893598199063533</v>
      </c>
      <c r="H1053" s="2" t="s">
        <v>16</v>
      </c>
      <c r="I1053" s="3">
        <v>70</v>
      </c>
      <c r="J1053" s="6" t="s">
        <v>8</v>
      </c>
      <c r="K1053" s="6" t="s">
        <v>9</v>
      </c>
      <c r="L1053" s="6" t="s">
        <v>37</v>
      </c>
      <c r="M1053" s="31">
        <v>42</v>
      </c>
      <c r="N1053" s="6" t="s">
        <v>8</v>
      </c>
      <c r="R1053" s="11" t="s">
        <v>42</v>
      </c>
      <c r="AI1053" s="11" t="s">
        <v>42</v>
      </c>
      <c r="AZ1053" s="11" t="s">
        <v>42</v>
      </c>
      <c r="BE1053" s="3" t="s">
        <v>32</v>
      </c>
    </row>
    <row r="1054" spans="2:58" ht="25" customHeight="1" x14ac:dyDescent="0.2">
      <c r="B1054" s="1">
        <v>1050</v>
      </c>
      <c r="C1054" s="32">
        <v>43779</v>
      </c>
      <c r="D1054" s="1">
        <v>317</v>
      </c>
      <c r="E1054" s="4">
        <v>10000</v>
      </c>
      <c r="F1054" s="4">
        <v>12500</v>
      </c>
      <c r="G1054" s="35">
        <f t="shared" si="16"/>
        <v>9.2103403719761836</v>
      </c>
      <c r="H1054" s="2" t="s">
        <v>16</v>
      </c>
      <c r="I1054" s="3">
        <v>60</v>
      </c>
      <c r="J1054" s="6" t="s">
        <v>8</v>
      </c>
      <c r="K1054" s="6" t="s">
        <v>9</v>
      </c>
      <c r="L1054" s="6" t="s">
        <v>13</v>
      </c>
      <c r="M1054" s="31">
        <v>42</v>
      </c>
      <c r="N1054" s="6" t="s">
        <v>8</v>
      </c>
      <c r="R1054" s="11" t="s">
        <v>42</v>
      </c>
      <c r="AI1054" s="11" t="s">
        <v>42</v>
      </c>
      <c r="BE1054" s="3" t="s">
        <v>32</v>
      </c>
    </row>
    <row r="1055" spans="2:58" ht="25" customHeight="1" x14ac:dyDescent="0.2">
      <c r="B1055" s="1">
        <v>1051</v>
      </c>
      <c r="C1055" s="32">
        <v>43779</v>
      </c>
      <c r="D1055" s="1">
        <v>318</v>
      </c>
      <c r="E1055" s="4">
        <v>6000</v>
      </c>
      <c r="F1055" s="4">
        <v>7500</v>
      </c>
      <c r="G1055" s="35">
        <f t="shared" si="16"/>
        <v>8.6995147482101913</v>
      </c>
      <c r="H1055" s="2" t="s">
        <v>16</v>
      </c>
      <c r="I1055" s="3">
        <v>70</v>
      </c>
      <c r="J1055" s="6" t="s">
        <v>8</v>
      </c>
      <c r="K1055" s="6" t="s">
        <v>9</v>
      </c>
      <c r="L1055" s="6" t="s">
        <v>13</v>
      </c>
      <c r="M1055" s="31">
        <v>42</v>
      </c>
      <c r="N1055" s="6" t="s">
        <v>8</v>
      </c>
      <c r="R1055" s="11" t="s">
        <v>42</v>
      </c>
      <c r="AI1055" s="11" t="s">
        <v>42</v>
      </c>
      <c r="BE1055" s="3" t="s">
        <v>31</v>
      </c>
    </row>
    <row r="1056" spans="2:58" ht="25" customHeight="1" x14ac:dyDescent="0.2">
      <c r="B1056" s="1">
        <v>1052</v>
      </c>
      <c r="C1056" s="32">
        <v>43779</v>
      </c>
      <c r="D1056" s="1">
        <v>319</v>
      </c>
      <c r="E1056" s="4">
        <v>6500</v>
      </c>
      <c r="F1056" s="4">
        <v>8125</v>
      </c>
      <c r="G1056" s="35">
        <f t="shared" si="16"/>
        <v>8.7795574558837277</v>
      </c>
      <c r="H1056" s="2" t="s">
        <v>16</v>
      </c>
      <c r="I1056" s="3">
        <v>60</v>
      </c>
      <c r="J1056" s="6" t="s">
        <v>8</v>
      </c>
      <c r="K1056" s="6" t="s">
        <v>9</v>
      </c>
      <c r="L1056" s="6" t="s">
        <v>13</v>
      </c>
      <c r="M1056" s="31">
        <v>42</v>
      </c>
      <c r="N1056" s="6" t="s">
        <v>10</v>
      </c>
      <c r="R1056" s="11" t="s">
        <v>42</v>
      </c>
      <c r="AI1056" s="11" t="s">
        <v>42</v>
      </c>
      <c r="BE1056" s="3" t="s">
        <v>31</v>
      </c>
    </row>
    <row r="1057" spans="2:57" ht="25" customHeight="1" x14ac:dyDescent="0.2">
      <c r="B1057" s="1">
        <v>1053</v>
      </c>
      <c r="C1057" s="32">
        <v>43779</v>
      </c>
      <c r="D1057" s="1">
        <v>320</v>
      </c>
      <c r="E1057" s="4">
        <v>6500</v>
      </c>
      <c r="F1057" s="4">
        <v>8125</v>
      </c>
      <c r="G1057" s="35">
        <f t="shared" si="16"/>
        <v>8.7795574558837277</v>
      </c>
      <c r="H1057" s="2" t="s">
        <v>16</v>
      </c>
      <c r="I1057" s="3">
        <v>60</v>
      </c>
      <c r="J1057" s="6" t="s">
        <v>8</v>
      </c>
      <c r="K1057" s="6" t="s">
        <v>9</v>
      </c>
      <c r="L1057" s="6" t="s">
        <v>13</v>
      </c>
      <c r="M1057" s="70">
        <v>42</v>
      </c>
      <c r="N1057" s="6" t="s">
        <v>10</v>
      </c>
      <c r="R1057" s="11" t="s">
        <v>42</v>
      </c>
      <c r="AI1057" s="11" t="s">
        <v>42</v>
      </c>
      <c r="AX1057" s="3" t="s">
        <v>93</v>
      </c>
      <c r="BE1057" s="3" t="s">
        <v>31</v>
      </c>
    </row>
    <row r="1058" spans="2:57" ht="25" customHeight="1" x14ac:dyDescent="0.2">
      <c r="B1058" s="1">
        <v>1054</v>
      </c>
      <c r="C1058" s="32">
        <v>43779</v>
      </c>
      <c r="D1058" s="1">
        <v>321</v>
      </c>
      <c r="E1058" s="4">
        <v>3200</v>
      </c>
      <c r="F1058" s="4">
        <v>4000</v>
      </c>
      <c r="G1058" s="35">
        <f t="shared" si="16"/>
        <v>8.0709060887878188</v>
      </c>
      <c r="H1058" s="2" t="s">
        <v>16</v>
      </c>
      <c r="I1058" s="3">
        <v>70</v>
      </c>
      <c r="J1058" s="6" t="s">
        <v>8</v>
      </c>
      <c r="K1058" s="6" t="s">
        <v>9</v>
      </c>
      <c r="L1058" s="6" t="s">
        <v>13</v>
      </c>
      <c r="M1058" s="70">
        <v>42</v>
      </c>
      <c r="N1058" s="6" t="s">
        <v>10</v>
      </c>
      <c r="R1058" s="11" t="s">
        <v>42</v>
      </c>
      <c r="AI1058" s="11" t="s">
        <v>42</v>
      </c>
      <c r="BE1058" s="3" t="s">
        <v>31</v>
      </c>
    </row>
    <row r="1059" spans="2:57" ht="25" customHeight="1" x14ac:dyDescent="0.2">
      <c r="B1059" s="1">
        <v>1055</v>
      </c>
      <c r="C1059" s="32">
        <v>43779</v>
      </c>
      <c r="D1059" s="1">
        <v>325</v>
      </c>
      <c r="E1059" s="4">
        <v>19000</v>
      </c>
      <c r="F1059" s="4">
        <v>23750</v>
      </c>
      <c r="G1059" s="35">
        <f t="shared" si="16"/>
        <v>9.8521942581485771</v>
      </c>
      <c r="H1059" s="2" t="s">
        <v>16</v>
      </c>
      <c r="I1059" s="3">
        <v>80</v>
      </c>
      <c r="J1059" s="6" t="s">
        <v>44</v>
      </c>
      <c r="K1059" s="6" t="s">
        <v>9</v>
      </c>
      <c r="L1059" s="6" t="s">
        <v>24</v>
      </c>
      <c r="M1059" s="31">
        <v>42</v>
      </c>
      <c r="N1059" s="6" t="s">
        <v>44</v>
      </c>
      <c r="R1059" s="11" t="s">
        <v>42</v>
      </c>
      <c r="AI1059" s="11" t="s">
        <v>42</v>
      </c>
      <c r="BE1059" s="3" t="s">
        <v>32</v>
      </c>
    </row>
    <row r="1060" spans="2:57" ht="25" customHeight="1" x14ac:dyDescent="0.2">
      <c r="B1060" s="1">
        <v>1056</v>
      </c>
      <c r="C1060" s="32">
        <v>43779</v>
      </c>
      <c r="D1060" s="1">
        <v>330</v>
      </c>
      <c r="E1060" s="4">
        <v>2800</v>
      </c>
      <c r="F1060" s="4">
        <v>3500</v>
      </c>
      <c r="G1060" s="35">
        <f t="shared" si="16"/>
        <v>7.9373746961632952</v>
      </c>
      <c r="H1060" s="2" t="s">
        <v>45</v>
      </c>
      <c r="I1060" s="3">
        <v>50</v>
      </c>
      <c r="J1060" s="6" t="s">
        <v>44</v>
      </c>
      <c r="K1060" s="6" t="s">
        <v>9</v>
      </c>
      <c r="L1060" s="6" t="s">
        <v>25</v>
      </c>
      <c r="M1060" s="31">
        <v>36</v>
      </c>
      <c r="N1060" s="6" t="s">
        <v>10</v>
      </c>
      <c r="R1060" s="11" t="s">
        <v>42</v>
      </c>
      <c r="X1060" s="11" t="s">
        <v>42</v>
      </c>
      <c r="Y1060" s="11" t="s">
        <v>42</v>
      </c>
      <c r="AI1060" s="11" t="s">
        <v>42</v>
      </c>
      <c r="BE1060" s="3" t="s">
        <v>31</v>
      </c>
    </row>
    <row r="1061" spans="2:57" ht="25" customHeight="1" x14ac:dyDescent="0.2">
      <c r="B1061" s="1">
        <v>1057</v>
      </c>
      <c r="C1061" s="32">
        <v>43779</v>
      </c>
      <c r="D1061" s="1">
        <v>334</v>
      </c>
      <c r="E1061" s="4">
        <v>1400</v>
      </c>
      <c r="F1061" s="4">
        <v>1750</v>
      </c>
      <c r="G1061" s="35">
        <f t="shared" si="16"/>
        <v>7.2442275156033498</v>
      </c>
      <c r="H1061" s="2" t="s">
        <v>75</v>
      </c>
      <c r="I1061" s="3">
        <v>40</v>
      </c>
      <c r="J1061" s="6" t="s">
        <v>8</v>
      </c>
      <c r="K1061" s="6" t="s">
        <v>9</v>
      </c>
      <c r="L1061" s="6" t="s">
        <v>25</v>
      </c>
      <c r="M1061" s="31">
        <v>33</v>
      </c>
      <c r="N1061" s="6" t="s">
        <v>10</v>
      </c>
      <c r="R1061" s="11" t="s">
        <v>42</v>
      </c>
      <c r="AI1061" s="11" t="s">
        <v>42</v>
      </c>
      <c r="BE1061" s="3" t="s">
        <v>32</v>
      </c>
    </row>
    <row r="1062" spans="2:57" ht="25" customHeight="1" x14ac:dyDescent="0.2">
      <c r="B1062" s="1">
        <v>1058</v>
      </c>
      <c r="C1062" s="32">
        <v>43779</v>
      </c>
      <c r="D1062" s="1">
        <v>343</v>
      </c>
      <c r="E1062" s="4">
        <v>1800</v>
      </c>
      <c r="F1062" s="4">
        <v>2250</v>
      </c>
      <c r="G1062" s="35">
        <f t="shared" si="16"/>
        <v>7.4955419438842563</v>
      </c>
      <c r="H1062" s="2" t="s">
        <v>75</v>
      </c>
      <c r="I1062" s="3">
        <v>50</v>
      </c>
      <c r="J1062" s="6" t="s">
        <v>8</v>
      </c>
      <c r="K1062" s="6" t="s">
        <v>9</v>
      </c>
      <c r="L1062" s="6" t="s">
        <v>13</v>
      </c>
      <c r="M1062" s="31">
        <v>37</v>
      </c>
      <c r="N1062" s="6" t="s">
        <v>10</v>
      </c>
      <c r="R1062" s="11" t="s">
        <v>42</v>
      </c>
      <c r="AI1062" s="11" t="s">
        <v>42</v>
      </c>
      <c r="BE1062" s="3" t="s">
        <v>31</v>
      </c>
    </row>
    <row r="1063" spans="2:57" ht="25" customHeight="1" x14ac:dyDescent="0.2">
      <c r="B1063" s="1">
        <v>1059</v>
      </c>
      <c r="C1063" s="32">
        <v>43779</v>
      </c>
      <c r="D1063" s="1">
        <v>346</v>
      </c>
      <c r="E1063" s="4">
        <v>4500</v>
      </c>
      <c r="F1063" s="4">
        <v>5625</v>
      </c>
      <c r="G1063" s="35">
        <f t="shared" si="16"/>
        <v>8.4118326757584114</v>
      </c>
      <c r="H1063" s="2" t="s">
        <v>27</v>
      </c>
      <c r="I1063" s="3">
        <v>60</v>
      </c>
      <c r="J1063" s="6" t="s">
        <v>8</v>
      </c>
      <c r="K1063" s="6" t="s">
        <v>9</v>
      </c>
      <c r="L1063" s="6" t="s">
        <v>13</v>
      </c>
      <c r="M1063" s="31">
        <v>40</v>
      </c>
      <c r="N1063" s="6" t="s">
        <v>10</v>
      </c>
      <c r="R1063" s="11" t="s">
        <v>42</v>
      </c>
      <c r="AH1063" s="11" t="s">
        <v>42</v>
      </c>
      <c r="AI1063" s="11" t="s">
        <v>42</v>
      </c>
      <c r="BE1063" s="3" t="s">
        <v>31</v>
      </c>
    </row>
    <row r="1064" spans="2:57" ht="25" customHeight="1" x14ac:dyDescent="0.2">
      <c r="B1064" s="1">
        <v>1060</v>
      </c>
      <c r="C1064" s="32">
        <v>43779</v>
      </c>
      <c r="D1064" s="1">
        <v>382</v>
      </c>
      <c r="E1064" s="4">
        <v>3500</v>
      </c>
      <c r="F1064" s="4">
        <v>4375</v>
      </c>
      <c r="G1064" s="35">
        <f t="shared" si="16"/>
        <v>8.1605182474775049</v>
      </c>
      <c r="H1064" s="2" t="s">
        <v>70</v>
      </c>
      <c r="I1064" s="3">
        <v>30</v>
      </c>
      <c r="J1064" s="6" t="s">
        <v>44</v>
      </c>
      <c r="K1064" s="6" t="s">
        <v>9</v>
      </c>
      <c r="L1064" s="6" t="s">
        <v>135</v>
      </c>
      <c r="M1064" s="31">
        <v>31</v>
      </c>
      <c r="N1064" s="6" t="s">
        <v>10</v>
      </c>
      <c r="P1064" s="11" t="s">
        <v>42</v>
      </c>
      <c r="Q1064" s="11"/>
      <c r="R1064" s="11" t="s">
        <v>42</v>
      </c>
      <c r="AX1064" s="3" t="s">
        <v>168</v>
      </c>
      <c r="AZ1064" s="11" t="s">
        <v>42</v>
      </c>
      <c r="BE1064" s="3" t="s">
        <v>31</v>
      </c>
    </row>
    <row r="1065" spans="2:57" ht="25" customHeight="1" x14ac:dyDescent="0.2">
      <c r="B1065" s="1">
        <v>1061</v>
      </c>
      <c r="C1065" s="32">
        <v>43779</v>
      </c>
      <c r="D1065" s="1">
        <v>384</v>
      </c>
      <c r="E1065" s="4">
        <v>6000</v>
      </c>
      <c r="F1065" s="4">
        <v>7500</v>
      </c>
      <c r="G1065" s="35">
        <f t="shared" si="16"/>
        <v>8.6995147482101913</v>
      </c>
      <c r="H1065" s="2" t="s">
        <v>70</v>
      </c>
      <c r="I1065" s="3">
        <v>40</v>
      </c>
      <c r="J1065" s="6" t="s">
        <v>44</v>
      </c>
      <c r="K1065" s="6" t="s">
        <v>9</v>
      </c>
      <c r="L1065" s="6" t="s">
        <v>25</v>
      </c>
      <c r="M1065" s="31">
        <v>35</v>
      </c>
      <c r="N1065" s="6" t="s">
        <v>10</v>
      </c>
      <c r="P1065" s="11" t="s">
        <v>42</v>
      </c>
      <c r="Q1065" s="11"/>
      <c r="R1065" s="11" t="s">
        <v>42</v>
      </c>
      <c r="BE1065" s="3" t="s">
        <v>32</v>
      </c>
    </row>
    <row r="1066" spans="2:57" ht="25" customHeight="1" x14ac:dyDescent="0.2">
      <c r="B1066" s="1">
        <v>1062</v>
      </c>
      <c r="C1066" s="32">
        <v>43779</v>
      </c>
      <c r="D1066" s="1">
        <v>388</v>
      </c>
      <c r="E1066" s="4">
        <v>40000</v>
      </c>
      <c r="F1066" s="4">
        <v>50000</v>
      </c>
      <c r="G1066" s="35">
        <f t="shared" si="16"/>
        <v>10.596634733096073</v>
      </c>
      <c r="H1066" s="2" t="s">
        <v>70</v>
      </c>
      <c r="I1066" s="3">
        <v>50</v>
      </c>
      <c r="J1066" s="6" t="s">
        <v>44</v>
      </c>
      <c r="K1066" s="6" t="s">
        <v>9</v>
      </c>
      <c r="L1066" s="6" t="s">
        <v>29</v>
      </c>
      <c r="M1066" s="31">
        <v>36</v>
      </c>
      <c r="N1066" s="6" t="s">
        <v>10</v>
      </c>
      <c r="P1066" s="11" t="s">
        <v>42</v>
      </c>
      <c r="Q1066" s="11"/>
      <c r="S1066" s="11" t="s">
        <v>42</v>
      </c>
      <c r="AX1066" s="3" t="s">
        <v>47</v>
      </c>
      <c r="BE1066" s="3" t="s">
        <v>36</v>
      </c>
    </row>
    <row r="1067" spans="2:57" ht="25" customHeight="1" x14ac:dyDescent="0.2">
      <c r="B1067" s="1">
        <v>1063</v>
      </c>
      <c r="C1067" s="32">
        <v>43779</v>
      </c>
      <c r="D1067" s="1">
        <v>391</v>
      </c>
      <c r="E1067" s="4">
        <v>4800</v>
      </c>
      <c r="F1067" s="4">
        <v>6000</v>
      </c>
      <c r="G1067" s="35">
        <f t="shared" si="16"/>
        <v>8.4763711968959825</v>
      </c>
      <c r="H1067" s="2" t="s">
        <v>70</v>
      </c>
      <c r="I1067" s="3">
        <v>50</v>
      </c>
      <c r="J1067" s="6" t="s">
        <v>44</v>
      </c>
      <c r="K1067" s="6" t="s">
        <v>9</v>
      </c>
      <c r="L1067" s="6" t="s">
        <v>25</v>
      </c>
      <c r="M1067" s="31">
        <v>32</v>
      </c>
      <c r="N1067" s="6" t="s">
        <v>10</v>
      </c>
      <c r="P1067" s="11" t="s">
        <v>42</v>
      </c>
      <c r="Q1067" s="11"/>
      <c r="R1067" s="11" t="s">
        <v>42</v>
      </c>
      <c r="BE1067" s="3" t="s">
        <v>31</v>
      </c>
    </row>
    <row r="1068" spans="2:57" ht="25" customHeight="1" x14ac:dyDescent="0.2">
      <c r="B1068" s="1">
        <v>1064</v>
      </c>
      <c r="C1068" s="32">
        <v>43779</v>
      </c>
      <c r="D1068" s="1">
        <v>393</v>
      </c>
      <c r="E1068" s="4">
        <v>3200</v>
      </c>
      <c r="F1068" s="4">
        <v>4000</v>
      </c>
      <c r="G1068" s="35">
        <f t="shared" si="16"/>
        <v>8.0709060887878188</v>
      </c>
      <c r="H1068" s="2" t="s">
        <v>70</v>
      </c>
      <c r="I1068" s="3">
        <v>60</v>
      </c>
      <c r="J1068" s="6" t="s">
        <v>64</v>
      </c>
      <c r="K1068" s="6" t="s">
        <v>9</v>
      </c>
      <c r="L1068" s="6" t="s">
        <v>25</v>
      </c>
      <c r="M1068" s="31">
        <v>29</v>
      </c>
      <c r="N1068" s="6" t="s">
        <v>10</v>
      </c>
      <c r="P1068" s="11" t="s">
        <v>42</v>
      </c>
      <c r="Q1068" s="11"/>
      <c r="R1068" s="11" t="s">
        <v>42</v>
      </c>
      <c r="BE1068" s="3" t="s">
        <v>31</v>
      </c>
    </row>
    <row r="1069" spans="2:57" ht="25" customHeight="1" x14ac:dyDescent="0.2">
      <c r="B1069" s="1">
        <v>1065</v>
      </c>
      <c r="C1069" s="32">
        <v>43779</v>
      </c>
      <c r="D1069" s="1">
        <v>394</v>
      </c>
      <c r="E1069" s="4">
        <v>5000</v>
      </c>
      <c r="F1069" s="4">
        <v>6250</v>
      </c>
      <c r="G1069" s="35">
        <f t="shared" si="16"/>
        <v>8.5171931914162382</v>
      </c>
      <c r="H1069" s="2" t="s">
        <v>70</v>
      </c>
      <c r="I1069" s="3">
        <v>70</v>
      </c>
      <c r="J1069" s="6" t="s">
        <v>64</v>
      </c>
      <c r="K1069" s="6" t="s">
        <v>17</v>
      </c>
      <c r="L1069" s="6" t="s">
        <v>18</v>
      </c>
      <c r="M1069" s="31">
        <v>26</v>
      </c>
      <c r="N1069" s="6" t="s">
        <v>64</v>
      </c>
      <c r="O1069" s="11" t="s">
        <v>42</v>
      </c>
      <c r="P1069" s="11" t="s">
        <v>42</v>
      </c>
      <c r="Q1069" s="11"/>
      <c r="R1069" s="11" t="s">
        <v>42</v>
      </c>
      <c r="BE1069" s="3" t="s">
        <v>31</v>
      </c>
    </row>
    <row r="1070" spans="2:57" ht="25" customHeight="1" x14ac:dyDescent="0.2">
      <c r="B1070" s="1">
        <v>1066</v>
      </c>
      <c r="C1070" s="32">
        <v>43779</v>
      </c>
      <c r="D1070" s="1">
        <v>395</v>
      </c>
      <c r="E1070" s="4">
        <v>2400</v>
      </c>
      <c r="F1070" s="4">
        <v>3000</v>
      </c>
      <c r="G1070" s="35">
        <f t="shared" si="16"/>
        <v>7.7832240163360371</v>
      </c>
      <c r="H1070" s="2" t="s">
        <v>70</v>
      </c>
      <c r="I1070" s="3">
        <v>70</v>
      </c>
      <c r="J1070" s="6" t="s">
        <v>44</v>
      </c>
      <c r="K1070" s="6" t="s">
        <v>17</v>
      </c>
      <c r="L1070" s="6" t="s">
        <v>25</v>
      </c>
      <c r="M1070" s="31">
        <v>28</v>
      </c>
      <c r="N1070" s="6" t="s">
        <v>10</v>
      </c>
      <c r="P1070" s="11" t="s">
        <v>42</v>
      </c>
      <c r="Q1070" s="11"/>
      <c r="R1070" s="11" t="s">
        <v>42</v>
      </c>
      <c r="BE1070" s="3" t="s">
        <v>31</v>
      </c>
    </row>
    <row r="1071" spans="2:57" ht="25" customHeight="1" x14ac:dyDescent="0.2">
      <c r="B1071" s="1">
        <v>1067</v>
      </c>
      <c r="C1071" s="32">
        <v>43779</v>
      </c>
      <c r="D1071" s="1">
        <v>396</v>
      </c>
      <c r="E1071" s="4">
        <v>5500</v>
      </c>
      <c r="F1071" s="4">
        <v>6875</v>
      </c>
      <c r="G1071" s="35">
        <f t="shared" si="16"/>
        <v>8.6125033712205621</v>
      </c>
      <c r="H1071" s="2" t="s">
        <v>70</v>
      </c>
      <c r="I1071" s="3">
        <v>70</v>
      </c>
      <c r="J1071" s="6" t="s">
        <v>44</v>
      </c>
      <c r="K1071" s="6" t="s">
        <v>9</v>
      </c>
      <c r="L1071" s="6" t="s">
        <v>24</v>
      </c>
      <c r="M1071" s="31">
        <v>35</v>
      </c>
      <c r="N1071" s="6" t="s">
        <v>10</v>
      </c>
      <c r="P1071" s="11" t="s">
        <v>42</v>
      </c>
      <c r="Q1071" s="11"/>
      <c r="R1071" s="11"/>
      <c r="S1071" s="11" t="s">
        <v>42</v>
      </c>
      <c r="BE1071" s="3" t="s">
        <v>31</v>
      </c>
    </row>
    <row r="1072" spans="2:57" ht="25" customHeight="1" x14ac:dyDescent="0.2">
      <c r="B1072" s="1">
        <v>1068</v>
      </c>
      <c r="C1072" s="32">
        <v>43779</v>
      </c>
      <c r="D1072" s="1">
        <v>423</v>
      </c>
      <c r="E1072" s="4">
        <v>54000</v>
      </c>
      <c r="F1072" s="4">
        <v>67500</v>
      </c>
      <c r="G1072" s="35">
        <f t="shared" si="16"/>
        <v>10.896739325546411</v>
      </c>
      <c r="H1072" s="2" t="s">
        <v>57</v>
      </c>
      <c r="I1072" s="3">
        <v>50</v>
      </c>
      <c r="J1072" s="6" t="s">
        <v>44</v>
      </c>
      <c r="K1072" s="6" t="s">
        <v>9</v>
      </c>
      <c r="L1072" s="6" t="s">
        <v>104</v>
      </c>
      <c r="M1072" s="31">
        <v>36</v>
      </c>
      <c r="N1072" s="6" t="s">
        <v>10</v>
      </c>
      <c r="P1072" s="11" t="s">
        <v>42</v>
      </c>
      <c r="Q1072" s="11"/>
      <c r="R1072" s="11" t="s">
        <v>42</v>
      </c>
      <c r="BE1072" s="3" t="s">
        <v>36</v>
      </c>
    </row>
    <row r="1073" spans="2:58" ht="25" customHeight="1" x14ac:dyDescent="0.2">
      <c r="B1073" s="1">
        <v>1069</v>
      </c>
      <c r="C1073" s="32">
        <v>43779</v>
      </c>
      <c r="D1073" s="1">
        <v>431</v>
      </c>
      <c r="E1073" s="4">
        <v>3800</v>
      </c>
      <c r="F1073" s="4">
        <v>4750</v>
      </c>
      <c r="G1073" s="35">
        <f t="shared" si="16"/>
        <v>8.2427563457144775</v>
      </c>
      <c r="H1073" s="2" t="s">
        <v>40</v>
      </c>
      <c r="I1073" s="3">
        <v>60</v>
      </c>
      <c r="J1073" s="6" t="s">
        <v>44</v>
      </c>
      <c r="K1073" s="6" t="s">
        <v>9</v>
      </c>
      <c r="L1073" s="6" t="s">
        <v>268</v>
      </c>
      <c r="M1073" s="31">
        <v>32</v>
      </c>
      <c r="N1073" s="6" t="s">
        <v>10</v>
      </c>
      <c r="P1073" s="11" t="s">
        <v>42</v>
      </c>
      <c r="Q1073" s="11"/>
      <c r="R1073" s="11" t="s">
        <v>42</v>
      </c>
      <c r="AX1073" s="3" t="s">
        <v>62</v>
      </c>
      <c r="BE1073" s="3" t="s">
        <v>32</v>
      </c>
      <c r="BF1073" s="1" t="s">
        <v>269</v>
      </c>
    </row>
    <row r="1074" spans="2:58" ht="25" customHeight="1" x14ac:dyDescent="0.2">
      <c r="B1074" s="1">
        <v>1070</v>
      </c>
      <c r="C1074" s="32">
        <v>43779</v>
      </c>
      <c r="D1074" s="1">
        <v>432</v>
      </c>
      <c r="E1074" s="4">
        <v>5000</v>
      </c>
      <c r="F1074" s="4">
        <v>6250</v>
      </c>
      <c r="G1074" s="35">
        <f t="shared" si="16"/>
        <v>8.5171931914162382</v>
      </c>
      <c r="H1074" s="2" t="s">
        <v>40</v>
      </c>
      <c r="I1074" s="3">
        <v>40</v>
      </c>
      <c r="J1074" s="6" t="s">
        <v>108</v>
      </c>
      <c r="K1074" s="6" t="s">
        <v>17</v>
      </c>
      <c r="L1074" s="6" t="s">
        <v>25</v>
      </c>
      <c r="M1074" s="31">
        <v>22</v>
      </c>
      <c r="N1074" s="6" t="s">
        <v>10</v>
      </c>
      <c r="P1074" s="11" t="s">
        <v>42</v>
      </c>
      <c r="Q1074" s="11"/>
      <c r="R1074" s="11" t="s">
        <v>42</v>
      </c>
      <c r="AR1074" s="11" t="s">
        <v>42</v>
      </c>
      <c r="AX1074" s="3" t="s">
        <v>62</v>
      </c>
      <c r="BE1074" s="3" t="s">
        <v>32</v>
      </c>
    </row>
    <row r="1075" spans="2:58" ht="25" customHeight="1" x14ac:dyDescent="0.2">
      <c r="B1075" s="1">
        <v>1071</v>
      </c>
      <c r="C1075" s="32">
        <v>43779</v>
      </c>
      <c r="D1075" s="1">
        <v>433</v>
      </c>
      <c r="E1075" s="4">
        <v>3200</v>
      </c>
      <c r="F1075" s="4">
        <v>4000</v>
      </c>
      <c r="G1075" s="35">
        <f t="shared" si="16"/>
        <v>8.0709060887878188</v>
      </c>
      <c r="H1075" s="2" t="s">
        <v>40</v>
      </c>
      <c r="I1075" s="3">
        <v>30</v>
      </c>
      <c r="J1075" s="6" t="s">
        <v>8</v>
      </c>
      <c r="K1075" s="6" t="s">
        <v>17</v>
      </c>
      <c r="L1075" s="6" t="s">
        <v>13</v>
      </c>
      <c r="M1075" s="31">
        <v>22.5</v>
      </c>
      <c r="N1075" s="6" t="s">
        <v>10</v>
      </c>
      <c r="P1075" s="11" t="s">
        <v>42</v>
      </c>
      <c r="Q1075" s="11"/>
      <c r="R1075" s="11" t="s">
        <v>42</v>
      </c>
      <c r="AR1075" s="11" t="s">
        <v>42</v>
      </c>
      <c r="BE1075" s="3" t="s">
        <v>31</v>
      </c>
    </row>
    <row r="1076" spans="2:58" ht="25" customHeight="1" x14ac:dyDescent="0.2">
      <c r="B1076" s="1">
        <v>1072</v>
      </c>
      <c r="C1076" s="32">
        <v>43779</v>
      </c>
      <c r="D1076" s="1">
        <v>434</v>
      </c>
      <c r="E1076" s="4">
        <v>1600</v>
      </c>
      <c r="F1076" s="4">
        <v>2000</v>
      </c>
      <c r="G1076" s="35">
        <f t="shared" si="16"/>
        <v>7.3777589082278725</v>
      </c>
      <c r="H1076" s="2" t="s">
        <v>40</v>
      </c>
      <c r="I1076" s="3">
        <v>50</v>
      </c>
      <c r="J1076" s="6" t="s">
        <v>108</v>
      </c>
      <c r="K1076" s="6" t="s">
        <v>9</v>
      </c>
      <c r="L1076" s="6" t="s">
        <v>25</v>
      </c>
      <c r="M1076" s="31">
        <v>33</v>
      </c>
      <c r="N1076" s="6" t="s">
        <v>10</v>
      </c>
      <c r="R1076" s="11" t="s">
        <v>42</v>
      </c>
      <c r="X1076" s="11" t="s">
        <v>42</v>
      </c>
      <c r="Y1076" s="11" t="s">
        <v>42</v>
      </c>
      <c r="BE1076" s="3" t="s">
        <v>32</v>
      </c>
    </row>
    <row r="1077" spans="2:58" ht="25" customHeight="1" x14ac:dyDescent="0.2">
      <c r="B1077" s="1">
        <v>1073</v>
      </c>
      <c r="C1077" s="32">
        <v>43779</v>
      </c>
      <c r="D1077" s="1">
        <v>449</v>
      </c>
      <c r="E1077" s="4">
        <v>3600</v>
      </c>
      <c r="F1077" s="4">
        <v>4500</v>
      </c>
      <c r="G1077" s="35">
        <f t="shared" si="16"/>
        <v>8.1886891244442008</v>
      </c>
      <c r="H1077" s="2" t="s">
        <v>7</v>
      </c>
      <c r="I1077" s="3">
        <v>40</v>
      </c>
      <c r="J1077" s="6" t="s">
        <v>44</v>
      </c>
      <c r="K1077" s="6" t="s">
        <v>17</v>
      </c>
      <c r="L1077" s="6" t="s">
        <v>13</v>
      </c>
      <c r="M1077" s="31">
        <v>19</v>
      </c>
      <c r="N1077" s="6" t="s">
        <v>10</v>
      </c>
      <c r="P1077" s="11" t="s">
        <v>42</v>
      </c>
      <c r="Q1077" s="11"/>
      <c r="R1077" s="11" t="s">
        <v>42</v>
      </c>
      <c r="BE1077" s="3" t="s">
        <v>32</v>
      </c>
    </row>
    <row r="1078" spans="2:58" ht="25" customHeight="1" x14ac:dyDescent="0.2">
      <c r="B1078" s="1">
        <v>1074</v>
      </c>
      <c r="C1078" s="32">
        <v>43779</v>
      </c>
      <c r="D1078" s="1">
        <v>451</v>
      </c>
      <c r="E1078" s="4">
        <v>48000</v>
      </c>
      <c r="F1078" s="4">
        <v>60000</v>
      </c>
      <c r="G1078" s="35">
        <f t="shared" si="16"/>
        <v>10.778956289890028</v>
      </c>
      <c r="H1078" s="2" t="s">
        <v>7</v>
      </c>
      <c r="I1078" s="3">
        <v>60</v>
      </c>
      <c r="J1078" s="6" t="s">
        <v>8</v>
      </c>
      <c r="K1078" s="6" t="s">
        <v>9</v>
      </c>
      <c r="L1078" s="6" t="s">
        <v>25</v>
      </c>
      <c r="M1078" s="31">
        <v>36</v>
      </c>
      <c r="N1078" s="6" t="s">
        <v>8</v>
      </c>
      <c r="R1078" s="11" t="s">
        <v>42</v>
      </c>
      <c r="AI1078" s="11" t="s">
        <v>42</v>
      </c>
      <c r="BE1078" s="3" t="s">
        <v>36</v>
      </c>
    </row>
    <row r="1079" spans="2:58" ht="25" customHeight="1" x14ac:dyDescent="0.2">
      <c r="B1079" s="1">
        <v>1075</v>
      </c>
      <c r="C1079" s="32">
        <v>43779</v>
      </c>
      <c r="D1079" s="1">
        <v>452</v>
      </c>
      <c r="E1079" s="4">
        <v>8000</v>
      </c>
      <c r="F1079" s="4">
        <v>10000</v>
      </c>
      <c r="G1079" s="35">
        <f t="shared" si="16"/>
        <v>8.987196820661973</v>
      </c>
      <c r="H1079" s="2" t="s">
        <v>7</v>
      </c>
      <c r="I1079" s="3">
        <v>60</v>
      </c>
      <c r="J1079" s="6" t="s">
        <v>8</v>
      </c>
      <c r="K1079" s="6" t="s">
        <v>9</v>
      </c>
      <c r="L1079" s="6" t="s">
        <v>13</v>
      </c>
      <c r="M1079" s="31">
        <v>39</v>
      </c>
      <c r="N1079" s="6" t="s">
        <v>8</v>
      </c>
      <c r="P1079" s="11" t="s">
        <v>42</v>
      </c>
      <c r="Q1079" s="11"/>
      <c r="S1079" s="11" t="s">
        <v>42</v>
      </c>
      <c r="AA1079" s="11" t="s">
        <v>42</v>
      </c>
      <c r="AH1079" s="11" t="s">
        <v>42</v>
      </c>
      <c r="BE1079" s="3" t="s">
        <v>31</v>
      </c>
    </row>
    <row r="1080" spans="2:58" ht="25" customHeight="1" x14ac:dyDescent="0.2">
      <c r="B1080" s="1">
        <v>1076</v>
      </c>
      <c r="C1080" s="32">
        <v>43779</v>
      </c>
      <c r="D1080" s="1">
        <v>453</v>
      </c>
      <c r="E1080" s="4">
        <v>20000</v>
      </c>
      <c r="F1080" s="4">
        <v>25000</v>
      </c>
      <c r="G1080" s="35">
        <f t="shared" si="16"/>
        <v>9.9034875525361272</v>
      </c>
      <c r="H1080" s="2" t="s">
        <v>7</v>
      </c>
      <c r="I1080" s="3">
        <v>70</v>
      </c>
      <c r="J1080" s="6" t="s">
        <v>8</v>
      </c>
      <c r="K1080" s="6" t="s">
        <v>9</v>
      </c>
      <c r="L1080" s="6" t="s">
        <v>13</v>
      </c>
      <c r="M1080" s="31">
        <v>39</v>
      </c>
      <c r="N1080" s="6" t="s">
        <v>8</v>
      </c>
      <c r="S1080" s="11" t="s">
        <v>42</v>
      </c>
      <c r="V1080" s="11" t="s">
        <v>42</v>
      </c>
      <c r="AA1080" s="11" t="s">
        <v>42</v>
      </c>
      <c r="AH1080" s="11" t="s">
        <v>42</v>
      </c>
      <c r="BE1080" s="3" t="s">
        <v>36</v>
      </c>
    </row>
    <row r="1081" spans="2:58" ht="25" customHeight="1" x14ac:dyDescent="0.2">
      <c r="B1081" s="1">
        <v>1077</v>
      </c>
      <c r="C1081" s="32">
        <v>43779</v>
      </c>
      <c r="D1081" s="1">
        <v>454</v>
      </c>
      <c r="E1081" s="4">
        <v>13000</v>
      </c>
      <c r="F1081" s="4">
        <v>16250</v>
      </c>
      <c r="G1081" s="35">
        <f t="shared" si="16"/>
        <v>9.4727046364436731</v>
      </c>
      <c r="H1081" s="2" t="s">
        <v>7</v>
      </c>
      <c r="I1081" s="3">
        <v>70</v>
      </c>
      <c r="J1081" s="6" t="s">
        <v>8</v>
      </c>
      <c r="K1081" s="6" t="s">
        <v>9</v>
      </c>
      <c r="L1081" s="6" t="s">
        <v>13</v>
      </c>
      <c r="M1081" s="31">
        <v>39</v>
      </c>
      <c r="N1081" s="6" t="s">
        <v>8</v>
      </c>
      <c r="S1081" s="11" t="s">
        <v>42</v>
      </c>
      <c r="V1081" s="11" t="s">
        <v>42</v>
      </c>
      <c r="AA1081" s="11" t="s">
        <v>42</v>
      </c>
      <c r="AH1081" s="11" t="s">
        <v>42</v>
      </c>
      <c r="BE1081" s="3" t="s">
        <v>36</v>
      </c>
    </row>
    <row r="1082" spans="2:58" ht="25" customHeight="1" x14ac:dyDescent="0.2">
      <c r="B1082" s="1">
        <v>1078</v>
      </c>
      <c r="C1082" s="32">
        <v>43779</v>
      </c>
      <c r="D1082" s="1">
        <v>455</v>
      </c>
      <c r="E1082" s="4">
        <v>12000</v>
      </c>
      <c r="F1082" s="4">
        <v>15000</v>
      </c>
      <c r="G1082" s="35">
        <f t="shared" si="16"/>
        <v>9.3926619287701367</v>
      </c>
      <c r="H1082" s="2" t="s">
        <v>7</v>
      </c>
      <c r="I1082" s="3">
        <v>60</v>
      </c>
      <c r="J1082" s="6" t="s">
        <v>8</v>
      </c>
      <c r="K1082" s="6" t="s">
        <v>9</v>
      </c>
      <c r="L1082" s="6" t="s">
        <v>13</v>
      </c>
      <c r="M1082" s="31">
        <v>38</v>
      </c>
      <c r="N1082" s="6" t="s">
        <v>10</v>
      </c>
      <c r="S1082" s="11" t="s">
        <v>42</v>
      </c>
      <c r="V1082" s="11" t="s">
        <v>42</v>
      </c>
      <c r="AC1082" s="11" t="s">
        <v>42</v>
      </c>
      <c r="AH1082" s="11" t="s">
        <v>42</v>
      </c>
      <c r="BE1082" s="3" t="s">
        <v>31</v>
      </c>
    </row>
    <row r="1083" spans="2:58" ht="25" customHeight="1" x14ac:dyDescent="0.2">
      <c r="B1083" s="1">
        <v>1079</v>
      </c>
      <c r="C1083" s="32">
        <v>43779</v>
      </c>
      <c r="D1083" s="1">
        <v>458</v>
      </c>
      <c r="E1083" s="4">
        <v>900</v>
      </c>
      <c r="F1083" s="4">
        <v>1125</v>
      </c>
      <c r="G1083" s="35">
        <f t="shared" si="16"/>
        <v>6.8023947633243109</v>
      </c>
      <c r="H1083" s="2" t="s">
        <v>7</v>
      </c>
      <c r="I1083" s="3">
        <v>40</v>
      </c>
      <c r="J1083" s="6" t="s">
        <v>108</v>
      </c>
      <c r="K1083" s="6" t="s">
        <v>9</v>
      </c>
      <c r="L1083" s="6" t="s">
        <v>13</v>
      </c>
      <c r="M1083" s="31">
        <v>28</v>
      </c>
      <c r="N1083" s="6" t="s">
        <v>10</v>
      </c>
      <c r="P1083" s="11" t="s">
        <v>42</v>
      </c>
      <c r="Q1083" s="11"/>
      <c r="R1083" s="11" t="s">
        <v>42</v>
      </c>
      <c r="BE1083" s="3" t="s">
        <v>31</v>
      </c>
    </row>
    <row r="1084" spans="2:58" ht="25" customHeight="1" x14ac:dyDescent="0.2">
      <c r="B1084" s="1">
        <v>1080</v>
      </c>
      <c r="C1084" s="32">
        <v>43779</v>
      </c>
      <c r="D1084" s="1">
        <v>459</v>
      </c>
      <c r="E1084" s="4">
        <v>1600</v>
      </c>
      <c r="F1084" s="4">
        <v>2000</v>
      </c>
      <c r="G1084" s="35">
        <f t="shared" si="16"/>
        <v>7.3777589082278725</v>
      </c>
      <c r="H1084" s="2" t="s">
        <v>7</v>
      </c>
      <c r="I1084" s="3">
        <v>40</v>
      </c>
      <c r="J1084" s="6" t="s">
        <v>65</v>
      </c>
      <c r="K1084" s="6" t="s">
        <v>9</v>
      </c>
      <c r="L1084" s="6" t="s">
        <v>24</v>
      </c>
      <c r="M1084" s="31">
        <v>33</v>
      </c>
      <c r="N1084" s="6" t="s">
        <v>10</v>
      </c>
      <c r="P1084" s="11" t="s">
        <v>42</v>
      </c>
      <c r="Q1084" s="11"/>
      <c r="S1084" s="11" t="s">
        <v>42</v>
      </c>
      <c r="BE1084" s="3" t="s">
        <v>32</v>
      </c>
      <c r="BF1084" s="1" t="s">
        <v>58</v>
      </c>
    </row>
    <row r="1085" spans="2:58" ht="25" customHeight="1" x14ac:dyDescent="0.2">
      <c r="B1085" s="1">
        <v>1081</v>
      </c>
      <c r="C1085" s="32">
        <v>43779</v>
      </c>
      <c r="D1085" s="1">
        <v>460</v>
      </c>
      <c r="E1085" s="4">
        <v>4200</v>
      </c>
      <c r="F1085" s="4">
        <v>5250</v>
      </c>
      <c r="G1085" s="35">
        <f t="shared" si="16"/>
        <v>8.3428398042714598</v>
      </c>
      <c r="H1085" s="2" t="s">
        <v>7</v>
      </c>
      <c r="I1085" s="3">
        <v>40</v>
      </c>
      <c r="J1085" s="6" t="s">
        <v>108</v>
      </c>
      <c r="K1085" s="6" t="s">
        <v>9</v>
      </c>
      <c r="L1085" s="6" t="s">
        <v>25</v>
      </c>
      <c r="M1085" s="31">
        <v>32</v>
      </c>
      <c r="N1085" s="6" t="s">
        <v>108</v>
      </c>
      <c r="P1085" s="11" t="s">
        <v>42</v>
      </c>
      <c r="Q1085" s="11"/>
      <c r="S1085" s="11" t="s">
        <v>42</v>
      </c>
      <c r="T1085" s="11"/>
      <c r="BE1085" s="3" t="s">
        <v>32</v>
      </c>
    </row>
    <row r="1086" spans="2:58" ht="25" customHeight="1" x14ac:dyDescent="0.2">
      <c r="B1086" s="1">
        <v>1082</v>
      </c>
      <c r="C1086" s="32">
        <v>43779</v>
      </c>
      <c r="D1086" s="1">
        <v>461</v>
      </c>
      <c r="E1086" s="4">
        <v>28000</v>
      </c>
      <c r="F1086" s="4">
        <v>35000</v>
      </c>
      <c r="G1086" s="35">
        <f t="shared" si="16"/>
        <v>10.239959789157341</v>
      </c>
      <c r="H1086" s="2" t="s">
        <v>7</v>
      </c>
      <c r="I1086" s="3">
        <v>70</v>
      </c>
      <c r="J1086" s="6" t="s">
        <v>8</v>
      </c>
      <c r="K1086" s="6" t="s">
        <v>9</v>
      </c>
      <c r="L1086" s="6" t="s">
        <v>13</v>
      </c>
      <c r="M1086" s="31">
        <v>40</v>
      </c>
      <c r="N1086" s="6" t="s">
        <v>8</v>
      </c>
      <c r="S1086" s="11" t="s">
        <v>42</v>
      </c>
      <c r="V1086" s="11" t="s">
        <v>42</v>
      </c>
      <c r="AA1086" s="11" t="s">
        <v>42</v>
      </c>
      <c r="AH1086" s="11" t="s">
        <v>42</v>
      </c>
      <c r="BE1086" s="3" t="s">
        <v>32</v>
      </c>
    </row>
    <row r="1087" spans="2:58" ht="25" customHeight="1" x14ac:dyDescent="0.2">
      <c r="B1087" s="1">
        <v>1083</v>
      </c>
      <c r="C1087" s="32">
        <v>43779</v>
      </c>
      <c r="D1087" s="1">
        <v>462</v>
      </c>
      <c r="E1087" s="4">
        <v>55000</v>
      </c>
      <c r="F1087" s="2">
        <v>68750</v>
      </c>
      <c r="G1087" s="35">
        <f t="shared" si="16"/>
        <v>10.915088464214607</v>
      </c>
      <c r="H1087" s="2" t="s">
        <v>7</v>
      </c>
      <c r="I1087" s="3">
        <v>80</v>
      </c>
      <c r="J1087" s="6" t="s">
        <v>8</v>
      </c>
      <c r="K1087" s="6" t="s">
        <v>9</v>
      </c>
      <c r="L1087" s="6" t="s">
        <v>13</v>
      </c>
      <c r="M1087" s="31">
        <v>36</v>
      </c>
      <c r="N1087" s="6" t="s">
        <v>8</v>
      </c>
      <c r="R1087" s="11" t="s">
        <v>42</v>
      </c>
      <c r="AI1087" s="11" t="s">
        <v>42</v>
      </c>
      <c r="BE1087" s="3" t="s">
        <v>36</v>
      </c>
    </row>
    <row r="1088" spans="2:58" ht="25" customHeight="1" x14ac:dyDescent="0.2">
      <c r="B1088" s="1">
        <v>1084</v>
      </c>
      <c r="C1088" s="32">
        <v>43779</v>
      </c>
      <c r="D1088" s="1">
        <v>463</v>
      </c>
      <c r="E1088" s="4">
        <v>80000</v>
      </c>
      <c r="F1088" s="4">
        <v>100000</v>
      </c>
      <c r="G1088" s="35">
        <f t="shared" si="16"/>
        <v>11.289781913656018</v>
      </c>
      <c r="H1088" s="2" t="s">
        <v>7</v>
      </c>
      <c r="I1088" s="3">
        <v>70</v>
      </c>
      <c r="J1088" s="6" t="s">
        <v>44</v>
      </c>
      <c r="K1088" s="6" t="s">
        <v>9</v>
      </c>
      <c r="L1088" s="6" t="s">
        <v>13</v>
      </c>
      <c r="M1088" s="31">
        <v>37</v>
      </c>
      <c r="N1088" s="6" t="s">
        <v>10</v>
      </c>
      <c r="R1088" s="11" t="s">
        <v>42</v>
      </c>
      <c r="AI1088" s="11" t="s">
        <v>42</v>
      </c>
      <c r="BE1088" s="3" t="s">
        <v>36</v>
      </c>
    </row>
    <row r="1089" spans="2:58" ht="25" customHeight="1" x14ac:dyDescent="0.2">
      <c r="B1089" s="1">
        <v>1085</v>
      </c>
      <c r="C1089" s="32">
        <v>43779</v>
      </c>
      <c r="D1089" s="1">
        <v>465</v>
      </c>
      <c r="E1089" s="4">
        <v>22000</v>
      </c>
      <c r="F1089" s="4">
        <v>27500</v>
      </c>
      <c r="G1089" s="35">
        <f t="shared" si="16"/>
        <v>9.9987977323404529</v>
      </c>
      <c r="H1089" s="2" t="s">
        <v>7</v>
      </c>
      <c r="I1089" s="3">
        <v>60</v>
      </c>
      <c r="J1089" s="6" t="s">
        <v>8</v>
      </c>
      <c r="K1089" s="6" t="s">
        <v>9</v>
      </c>
      <c r="L1089" s="6" t="s">
        <v>25</v>
      </c>
      <c r="M1089" s="31">
        <v>36</v>
      </c>
      <c r="N1089" s="6" t="s">
        <v>10</v>
      </c>
      <c r="R1089" s="11" t="s">
        <v>42</v>
      </c>
      <c r="AI1089" s="11" t="s">
        <v>42</v>
      </c>
      <c r="BE1089" s="3" t="s">
        <v>32</v>
      </c>
    </row>
    <row r="1090" spans="2:58" ht="25" customHeight="1" x14ac:dyDescent="0.2">
      <c r="B1090" s="1">
        <v>1086</v>
      </c>
      <c r="C1090" s="32">
        <v>43779</v>
      </c>
      <c r="D1090" s="1">
        <v>497</v>
      </c>
      <c r="E1090" s="4">
        <v>8500</v>
      </c>
      <c r="F1090" s="4">
        <v>10625</v>
      </c>
      <c r="G1090" s="35">
        <f t="shared" si="16"/>
        <v>9.0478214424784085</v>
      </c>
      <c r="H1090" s="2" t="s">
        <v>75</v>
      </c>
      <c r="I1090" s="3">
        <v>20</v>
      </c>
      <c r="J1090" s="6" t="s">
        <v>64</v>
      </c>
      <c r="K1090" s="6" t="s">
        <v>17</v>
      </c>
      <c r="L1090" s="6" t="s">
        <v>25</v>
      </c>
      <c r="M1090" s="31">
        <v>22</v>
      </c>
      <c r="N1090" s="6" t="s">
        <v>10</v>
      </c>
      <c r="P1090" s="11" t="s">
        <v>42</v>
      </c>
      <c r="Q1090" s="11"/>
      <c r="R1090" s="11" t="s">
        <v>42</v>
      </c>
      <c r="BE1090" s="3" t="s">
        <v>32</v>
      </c>
    </row>
    <row r="1091" spans="2:58" ht="25" customHeight="1" x14ac:dyDescent="0.2">
      <c r="B1091" s="1">
        <v>1087</v>
      </c>
      <c r="C1091" s="32">
        <v>43779</v>
      </c>
      <c r="D1091" s="1">
        <v>498</v>
      </c>
      <c r="E1091" s="4">
        <v>7000</v>
      </c>
      <c r="F1091" s="4">
        <v>8750</v>
      </c>
      <c r="G1091" s="35">
        <f t="shared" si="16"/>
        <v>8.8536654280374503</v>
      </c>
      <c r="H1091" s="2" t="s">
        <v>40</v>
      </c>
      <c r="I1091" s="3">
        <v>60</v>
      </c>
      <c r="J1091" s="6" t="s">
        <v>8</v>
      </c>
      <c r="K1091" s="6" t="s">
        <v>9</v>
      </c>
      <c r="L1091" s="6" t="s">
        <v>13</v>
      </c>
      <c r="M1091" s="31">
        <v>33</v>
      </c>
      <c r="N1091" s="6" t="s">
        <v>8</v>
      </c>
      <c r="P1091" s="11" t="s">
        <v>42</v>
      </c>
      <c r="Q1091" s="11"/>
      <c r="R1091" s="11" t="s">
        <v>42</v>
      </c>
      <c r="S1091" s="11"/>
      <c r="T1091" s="11" t="s">
        <v>42</v>
      </c>
      <c r="U1091" s="11"/>
      <c r="BE1091" s="3" t="s">
        <v>32</v>
      </c>
    </row>
    <row r="1092" spans="2:58" ht="25" customHeight="1" x14ac:dyDescent="0.2">
      <c r="B1092" s="1">
        <v>1088</v>
      </c>
      <c r="C1092" s="32">
        <v>43779</v>
      </c>
      <c r="D1092" s="1">
        <v>502</v>
      </c>
      <c r="E1092" s="4">
        <v>8500</v>
      </c>
      <c r="F1092" s="4">
        <v>10625</v>
      </c>
      <c r="G1092" s="35">
        <f t="shared" si="16"/>
        <v>9.0478214424784085</v>
      </c>
      <c r="H1092" s="2" t="s">
        <v>45</v>
      </c>
      <c r="I1092" s="3">
        <v>50</v>
      </c>
      <c r="J1092" s="6" t="s">
        <v>8</v>
      </c>
      <c r="K1092" s="6" t="s">
        <v>9</v>
      </c>
      <c r="L1092" s="6" t="s">
        <v>13</v>
      </c>
      <c r="M1092" s="31">
        <v>35</v>
      </c>
      <c r="N1092" s="6" t="s">
        <v>10</v>
      </c>
      <c r="R1092" s="11" t="s">
        <v>42</v>
      </c>
      <c r="AD1092" s="11" t="s">
        <v>42</v>
      </c>
      <c r="AE1092" s="11"/>
      <c r="AI1092" s="11" t="s">
        <v>42</v>
      </c>
      <c r="AT1092" s="3" t="s">
        <v>464</v>
      </c>
      <c r="BE1092" s="3" t="s">
        <v>32</v>
      </c>
    </row>
    <row r="1093" spans="2:58" ht="25" customHeight="1" x14ac:dyDescent="0.2">
      <c r="B1093" s="1">
        <v>1089</v>
      </c>
      <c r="C1093" s="32">
        <v>43779</v>
      </c>
      <c r="D1093" s="1">
        <v>503</v>
      </c>
      <c r="E1093" s="4">
        <v>6000</v>
      </c>
      <c r="F1093" s="4">
        <v>7500</v>
      </c>
      <c r="G1093" s="35">
        <f t="shared" ref="G1093:G1156" si="17">LN(E1093)</f>
        <v>8.6995147482101913</v>
      </c>
      <c r="H1093" s="2" t="s">
        <v>45</v>
      </c>
      <c r="I1093" s="3">
        <v>40</v>
      </c>
      <c r="J1093" s="6" t="s">
        <v>65</v>
      </c>
      <c r="K1093" s="6" t="s">
        <v>9</v>
      </c>
      <c r="L1093" s="6" t="s">
        <v>25</v>
      </c>
      <c r="M1093" s="31">
        <v>38</v>
      </c>
      <c r="N1093" s="6" t="s">
        <v>10</v>
      </c>
      <c r="R1093" s="11" t="s">
        <v>42</v>
      </c>
      <c r="X1093" s="11" t="s">
        <v>42</v>
      </c>
      <c r="Y1093" s="11" t="s">
        <v>42</v>
      </c>
      <c r="AI1093" s="11" t="s">
        <v>42</v>
      </c>
      <c r="BE1093" s="3" t="s">
        <v>32</v>
      </c>
    </row>
    <row r="1094" spans="2:58" ht="25" customHeight="1" x14ac:dyDescent="0.2">
      <c r="B1094" s="1">
        <v>1090</v>
      </c>
      <c r="C1094" s="32">
        <v>43779</v>
      </c>
      <c r="D1094" s="1">
        <v>504</v>
      </c>
      <c r="E1094" s="4">
        <v>2000</v>
      </c>
      <c r="F1094" s="4">
        <v>2500</v>
      </c>
      <c r="G1094" s="35">
        <f t="shared" si="17"/>
        <v>7.6009024595420822</v>
      </c>
      <c r="H1094" s="2" t="s">
        <v>45</v>
      </c>
      <c r="I1094" s="3">
        <v>60</v>
      </c>
      <c r="J1094" s="6" t="s">
        <v>44</v>
      </c>
      <c r="K1094" s="6" t="s">
        <v>9</v>
      </c>
      <c r="L1094" s="6" t="s">
        <v>25</v>
      </c>
      <c r="M1094" s="31">
        <v>32</v>
      </c>
      <c r="N1094" s="6" t="s">
        <v>10</v>
      </c>
      <c r="R1094" s="11" t="s">
        <v>42</v>
      </c>
      <c r="X1094" s="11" t="s">
        <v>42</v>
      </c>
      <c r="Y1094" s="11" t="s">
        <v>42</v>
      </c>
      <c r="BE1094" s="3" t="s">
        <v>31</v>
      </c>
    </row>
    <row r="1095" spans="2:58" ht="25" customHeight="1" x14ac:dyDescent="0.2">
      <c r="B1095" s="1">
        <v>1091</v>
      </c>
      <c r="C1095" s="32">
        <v>43779</v>
      </c>
      <c r="D1095" s="1">
        <v>506</v>
      </c>
      <c r="E1095" s="4">
        <v>9000</v>
      </c>
      <c r="F1095" s="4">
        <v>11250</v>
      </c>
      <c r="G1095" s="35">
        <f t="shared" si="17"/>
        <v>9.1049798563183568</v>
      </c>
      <c r="H1095" s="2" t="s">
        <v>76</v>
      </c>
      <c r="I1095" s="3">
        <v>50</v>
      </c>
      <c r="J1095" s="6" t="s">
        <v>44</v>
      </c>
      <c r="K1095" s="6" t="s">
        <v>9</v>
      </c>
      <c r="L1095" s="6" t="s">
        <v>25</v>
      </c>
      <c r="M1095" s="31">
        <v>46</v>
      </c>
      <c r="N1095" s="6" t="s">
        <v>10</v>
      </c>
      <c r="R1095" s="11" t="s">
        <v>42</v>
      </c>
      <c r="AI1095" s="11" t="s">
        <v>42</v>
      </c>
      <c r="BE1095" s="3" t="s">
        <v>36</v>
      </c>
    </row>
    <row r="1096" spans="2:58" ht="25" customHeight="1" x14ac:dyDescent="0.2">
      <c r="B1096" s="1">
        <v>1092</v>
      </c>
      <c r="C1096" s="32">
        <v>43779</v>
      </c>
      <c r="D1096" s="1">
        <v>507</v>
      </c>
      <c r="E1096" s="4">
        <v>17000</v>
      </c>
      <c r="F1096" s="4">
        <v>21250</v>
      </c>
      <c r="G1096" s="35">
        <f t="shared" si="17"/>
        <v>9.7409686230383539</v>
      </c>
      <c r="H1096" s="2" t="s">
        <v>34</v>
      </c>
      <c r="I1096" s="3">
        <v>40</v>
      </c>
      <c r="J1096" s="6" t="s">
        <v>8</v>
      </c>
      <c r="K1096" s="6" t="s">
        <v>9</v>
      </c>
      <c r="L1096" s="6" t="s">
        <v>13</v>
      </c>
      <c r="M1096" s="31">
        <v>55</v>
      </c>
      <c r="N1096" s="6" t="s">
        <v>10</v>
      </c>
      <c r="P1096" s="11" t="s">
        <v>42</v>
      </c>
      <c r="Q1096" s="11"/>
      <c r="R1096" s="11" t="s">
        <v>42</v>
      </c>
      <c r="BE1096" s="3" t="s">
        <v>31</v>
      </c>
      <c r="BF1096" s="1" t="s">
        <v>271</v>
      </c>
    </row>
    <row r="1097" spans="2:58" ht="25" customHeight="1" x14ac:dyDescent="0.2">
      <c r="B1097" s="1">
        <v>1093</v>
      </c>
      <c r="C1097" s="32">
        <v>43779</v>
      </c>
      <c r="D1097" s="1">
        <v>510</v>
      </c>
      <c r="E1097" s="4">
        <v>6000</v>
      </c>
      <c r="F1097" s="4">
        <v>7500</v>
      </c>
      <c r="G1097" s="35">
        <f t="shared" si="17"/>
        <v>8.6995147482101913</v>
      </c>
      <c r="H1097" s="2" t="s">
        <v>16</v>
      </c>
      <c r="I1097" s="3">
        <v>60</v>
      </c>
      <c r="J1097" s="6" t="s">
        <v>8</v>
      </c>
      <c r="K1097" s="6" t="s">
        <v>9</v>
      </c>
      <c r="L1097" s="6" t="s">
        <v>13</v>
      </c>
      <c r="M1097" s="31">
        <v>42</v>
      </c>
      <c r="N1097" s="6" t="s">
        <v>8</v>
      </c>
      <c r="R1097" s="11" t="s">
        <v>42</v>
      </c>
      <c r="AI1097" s="11" t="s">
        <v>42</v>
      </c>
      <c r="BE1097" s="3" t="s">
        <v>31</v>
      </c>
    </row>
    <row r="1098" spans="2:58" ht="25" customHeight="1" x14ac:dyDescent="0.2">
      <c r="B1098" s="1">
        <v>1094</v>
      </c>
      <c r="C1098" s="32">
        <v>43779</v>
      </c>
      <c r="D1098" s="1">
        <v>511</v>
      </c>
      <c r="E1098" s="4">
        <v>1900</v>
      </c>
      <c r="F1098" s="4">
        <v>2375</v>
      </c>
      <c r="G1098" s="35">
        <f t="shared" si="17"/>
        <v>7.5496091651545321</v>
      </c>
      <c r="H1098" s="2" t="s">
        <v>16</v>
      </c>
      <c r="I1098" s="3">
        <v>70</v>
      </c>
      <c r="J1098" s="6" t="s">
        <v>8</v>
      </c>
      <c r="K1098" s="6" t="s">
        <v>9</v>
      </c>
      <c r="L1098" s="6" t="s">
        <v>33</v>
      </c>
      <c r="M1098" s="31">
        <v>42</v>
      </c>
      <c r="N1098" s="6" t="s">
        <v>10</v>
      </c>
      <c r="R1098" s="11" t="s">
        <v>42</v>
      </c>
      <c r="S1098" s="11"/>
      <c r="AC1098" s="11" t="s">
        <v>42</v>
      </c>
      <c r="AH1098" s="11" t="s">
        <v>42</v>
      </c>
      <c r="AI1098" s="11" t="s">
        <v>42</v>
      </c>
      <c r="BE1098" s="3" t="s">
        <v>31</v>
      </c>
    </row>
    <row r="1099" spans="2:58" ht="25" customHeight="1" x14ac:dyDescent="0.2">
      <c r="B1099" s="1">
        <v>1095</v>
      </c>
      <c r="C1099" s="32">
        <v>43779</v>
      </c>
      <c r="D1099" s="1">
        <v>513</v>
      </c>
      <c r="E1099" s="4">
        <v>1600</v>
      </c>
      <c r="F1099" s="4">
        <v>2000</v>
      </c>
      <c r="G1099" s="35">
        <f t="shared" si="17"/>
        <v>7.3777589082278725</v>
      </c>
      <c r="H1099" s="2" t="s">
        <v>16</v>
      </c>
      <c r="I1099" s="3">
        <v>70</v>
      </c>
      <c r="J1099" s="6" t="s">
        <v>8</v>
      </c>
      <c r="K1099" s="6" t="s">
        <v>9</v>
      </c>
      <c r="L1099" s="6" t="s">
        <v>13</v>
      </c>
      <c r="M1099" s="31">
        <v>43</v>
      </c>
      <c r="N1099" s="6" t="s">
        <v>8</v>
      </c>
      <c r="S1099" s="11" t="s">
        <v>42</v>
      </c>
      <c r="V1099" s="11" t="s">
        <v>42</v>
      </c>
      <c r="AA1099" s="11" t="s">
        <v>42</v>
      </c>
      <c r="AH1099" s="11" t="s">
        <v>42</v>
      </c>
      <c r="BE1099" s="3" t="s">
        <v>31</v>
      </c>
      <c r="BF1099" s="1" t="s">
        <v>272</v>
      </c>
    </row>
    <row r="1100" spans="2:58" ht="25" customHeight="1" x14ac:dyDescent="0.2">
      <c r="B1100" s="1">
        <v>1096</v>
      </c>
      <c r="C1100" s="32">
        <v>43779</v>
      </c>
      <c r="D1100" s="1">
        <v>515</v>
      </c>
      <c r="E1100" s="4">
        <v>4100</v>
      </c>
      <c r="F1100" s="4">
        <v>5125</v>
      </c>
      <c r="G1100" s="35">
        <f t="shared" si="17"/>
        <v>8.3187422526923989</v>
      </c>
      <c r="H1100" s="2" t="s">
        <v>16</v>
      </c>
      <c r="I1100" s="3">
        <v>70</v>
      </c>
      <c r="J1100" s="6" t="s">
        <v>8</v>
      </c>
      <c r="K1100" s="6" t="s">
        <v>9</v>
      </c>
      <c r="L1100" s="6" t="s">
        <v>18</v>
      </c>
      <c r="M1100" s="31">
        <v>41</v>
      </c>
      <c r="N1100" s="6" t="s">
        <v>8</v>
      </c>
      <c r="S1100" s="11" t="s">
        <v>42</v>
      </c>
      <c r="U1100" s="11" t="s">
        <v>42</v>
      </c>
      <c r="V1100" s="11" t="s">
        <v>42</v>
      </c>
      <c r="AA1100" s="11" t="s">
        <v>42</v>
      </c>
      <c r="AH1100" s="11" t="s">
        <v>42</v>
      </c>
      <c r="AI1100" s="11" t="s">
        <v>42</v>
      </c>
      <c r="BE1100" s="3" t="s">
        <v>31</v>
      </c>
    </row>
    <row r="1101" spans="2:58" ht="25" customHeight="1" x14ac:dyDescent="0.2">
      <c r="B1101" s="1">
        <v>1097</v>
      </c>
      <c r="C1101" s="32">
        <v>43779</v>
      </c>
      <c r="D1101" s="1">
        <v>516</v>
      </c>
      <c r="E1101" s="4">
        <v>2200</v>
      </c>
      <c r="F1101" s="4">
        <v>2750</v>
      </c>
      <c r="G1101" s="35">
        <f t="shared" si="17"/>
        <v>7.696212639346407</v>
      </c>
      <c r="H1101" s="2" t="s">
        <v>16</v>
      </c>
      <c r="I1101" s="3">
        <v>70</v>
      </c>
      <c r="J1101" s="6" t="s">
        <v>8</v>
      </c>
      <c r="K1101" s="6" t="s">
        <v>9</v>
      </c>
      <c r="L1101" s="6" t="s">
        <v>33</v>
      </c>
      <c r="M1101" s="31">
        <v>42</v>
      </c>
      <c r="N1101" s="6" t="s">
        <v>8</v>
      </c>
      <c r="R1101" s="11" t="s">
        <v>42</v>
      </c>
      <c r="AC1101" s="11" t="s">
        <v>42</v>
      </c>
      <c r="AH1101" s="11" t="s">
        <v>42</v>
      </c>
      <c r="AI1101" s="11" t="s">
        <v>42</v>
      </c>
      <c r="BE1101" s="3" t="s">
        <v>31</v>
      </c>
    </row>
    <row r="1102" spans="2:58" ht="25" customHeight="1" x14ac:dyDescent="0.2">
      <c r="B1102" s="1">
        <v>1098</v>
      </c>
      <c r="C1102" s="32">
        <v>43779</v>
      </c>
      <c r="D1102" s="1">
        <v>517</v>
      </c>
      <c r="E1102" s="4">
        <v>2400</v>
      </c>
      <c r="F1102" s="4">
        <v>3000</v>
      </c>
      <c r="G1102" s="35">
        <f t="shared" si="17"/>
        <v>7.7832240163360371</v>
      </c>
      <c r="H1102" s="2" t="s">
        <v>16</v>
      </c>
      <c r="I1102" s="3">
        <v>70</v>
      </c>
      <c r="J1102" s="6" t="s">
        <v>8</v>
      </c>
      <c r="K1102" s="6" t="s">
        <v>9</v>
      </c>
      <c r="L1102" s="6" t="s">
        <v>273</v>
      </c>
      <c r="M1102" s="31">
        <v>42</v>
      </c>
      <c r="N1102" s="6" t="s">
        <v>10</v>
      </c>
      <c r="R1102" s="11" t="s">
        <v>42</v>
      </c>
      <c r="AC1102" s="11" t="s">
        <v>42</v>
      </c>
      <c r="AH1102" s="11" t="s">
        <v>42</v>
      </c>
      <c r="AI1102" s="11" t="s">
        <v>42</v>
      </c>
      <c r="AZ1102" s="11" t="s">
        <v>42</v>
      </c>
      <c r="BE1102" s="3" t="s">
        <v>31</v>
      </c>
    </row>
    <row r="1103" spans="2:58" ht="25" customHeight="1" x14ac:dyDescent="0.2">
      <c r="B1103" s="1">
        <v>1099</v>
      </c>
      <c r="C1103" s="32">
        <v>43779</v>
      </c>
      <c r="D1103" s="1">
        <v>519</v>
      </c>
      <c r="E1103" s="4">
        <v>1300</v>
      </c>
      <c r="F1103" s="4">
        <v>1625</v>
      </c>
      <c r="G1103" s="35">
        <f t="shared" si="17"/>
        <v>7.1701195434496281</v>
      </c>
      <c r="H1103" s="2" t="s">
        <v>16</v>
      </c>
      <c r="I1103" s="3">
        <v>80</v>
      </c>
      <c r="J1103" s="6" t="s">
        <v>8</v>
      </c>
      <c r="K1103" s="6" t="s">
        <v>9</v>
      </c>
      <c r="L1103" s="6" t="s">
        <v>13</v>
      </c>
      <c r="M1103" s="31">
        <v>42</v>
      </c>
      <c r="N1103" s="6" t="s">
        <v>8</v>
      </c>
      <c r="S1103" s="11" t="s">
        <v>42</v>
      </c>
      <c r="U1103" s="11" t="s">
        <v>42</v>
      </c>
      <c r="W1103" s="11" t="s">
        <v>42</v>
      </c>
      <c r="AI1103" s="11" t="s">
        <v>42</v>
      </c>
      <c r="BE1103" s="3" t="s">
        <v>39</v>
      </c>
    </row>
    <row r="1104" spans="2:58" ht="25" customHeight="1" x14ac:dyDescent="0.2">
      <c r="B1104" s="1">
        <v>1100</v>
      </c>
      <c r="C1104" s="32">
        <v>43779</v>
      </c>
      <c r="D1104" s="1">
        <v>522</v>
      </c>
      <c r="E1104" s="4">
        <v>4000</v>
      </c>
      <c r="F1104" s="4">
        <v>5000</v>
      </c>
      <c r="G1104" s="35">
        <f t="shared" si="17"/>
        <v>8.2940496401020276</v>
      </c>
      <c r="H1104" s="2" t="s">
        <v>16</v>
      </c>
      <c r="I1104" s="3">
        <v>40</v>
      </c>
      <c r="J1104" s="6" t="s">
        <v>8</v>
      </c>
      <c r="K1104" s="6" t="s">
        <v>9</v>
      </c>
      <c r="L1104" s="6" t="s">
        <v>25</v>
      </c>
      <c r="M1104" s="31">
        <v>36</v>
      </c>
      <c r="N1104" s="6" t="s">
        <v>8</v>
      </c>
      <c r="P1104" s="11" t="s">
        <v>42</v>
      </c>
      <c r="Q1104" s="11"/>
      <c r="R1104" s="11" t="s">
        <v>42</v>
      </c>
      <c r="BE1104" s="3" t="s">
        <v>32</v>
      </c>
      <c r="BF1104" s="1" t="s">
        <v>58</v>
      </c>
    </row>
    <row r="1105" spans="2:58" ht="25" customHeight="1" x14ac:dyDescent="0.2">
      <c r="B1105" s="1">
        <v>1101</v>
      </c>
      <c r="C1105" s="32">
        <v>43779</v>
      </c>
      <c r="D1105" s="1">
        <v>523</v>
      </c>
      <c r="E1105" s="4">
        <v>7500</v>
      </c>
      <c r="F1105" s="4">
        <v>9375</v>
      </c>
      <c r="G1105" s="35">
        <f t="shared" si="17"/>
        <v>8.9226582995244019</v>
      </c>
      <c r="H1105" s="2" t="s">
        <v>16</v>
      </c>
      <c r="I1105" s="3">
        <v>30</v>
      </c>
      <c r="J1105" s="6" t="s">
        <v>8</v>
      </c>
      <c r="K1105" s="6" t="s">
        <v>9</v>
      </c>
      <c r="L1105" s="6" t="s">
        <v>13</v>
      </c>
      <c r="M1105" s="31">
        <v>41</v>
      </c>
      <c r="N1105" s="6" t="s">
        <v>10</v>
      </c>
      <c r="P1105" s="11" t="s">
        <v>42</v>
      </c>
      <c r="Q1105" s="11"/>
      <c r="R1105" s="11" t="s">
        <v>42</v>
      </c>
      <c r="AH1105" s="11" t="s">
        <v>42</v>
      </c>
      <c r="BE1105" s="3" t="s">
        <v>32</v>
      </c>
    </row>
    <row r="1106" spans="2:58" ht="25" customHeight="1" x14ac:dyDescent="0.2">
      <c r="B1106" s="1">
        <v>1102</v>
      </c>
      <c r="C1106" s="32">
        <v>43779</v>
      </c>
      <c r="D1106" s="1">
        <v>527</v>
      </c>
      <c r="E1106" s="4">
        <v>2200</v>
      </c>
      <c r="F1106" s="4">
        <v>2750</v>
      </c>
      <c r="G1106" s="35">
        <f t="shared" si="17"/>
        <v>7.696212639346407</v>
      </c>
      <c r="H1106" s="2" t="s">
        <v>86</v>
      </c>
      <c r="I1106" s="3">
        <v>60</v>
      </c>
      <c r="J1106" s="6" t="s">
        <v>65</v>
      </c>
      <c r="K1106" s="6" t="s">
        <v>55</v>
      </c>
      <c r="L1106" s="6" t="s">
        <v>25</v>
      </c>
      <c r="M1106" s="31">
        <v>35</v>
      </c>
      <c r="N1106" s="6" t="s">
        <v>10</v>
      </c>
      <c r="P1106" s="11" t="s">
        <v>42</v>
      </c>
      <c r="Q1106" s="11"/>
      <c r="R1106" s="11" t="s">
        <v>42</v>
      </c>
      <c r="BE1106" s="3" t="s">
        <v>32</v>
      </c>
    </row>
    <row r="1107" spans="2:58" ht="25" customHeight="1" x14ac:dyDescent="0.2">
      <c r="B1107" s="1">
        <v>1103</v>
      </c>
      <c r="C1107" s="32">
        <v>43779</v>
      </c>
      <c r="D1107" s="1">
        <v>528</v>
      </c>
      <c r="E1107" s="4">
        <v>1900</v>
      </c>
      <c r="F1107" s="4">
        <v>2375</v>
      </c>
      <c r="G1107" s="35">
        <f t="shared" si="17"/>
        <v>7.5496091651545321</v>
      </c>
      <c r="H1107" s="2" t="s">
        <v>86</v>
      </c>
      <c r="I1107" s="3">
        <v>50</v>
      </c>
      <c r="J1107" s="6" t="s">
        <v>44</v>
      </c>
      <c r="K1107" s="6" t="s">
        <v>9</v>
      </c>
      <c r="L1107" s="6" t="s">
        <v>25</v>
      </c>
      <c r="M1107" s="31">
        <v>27</v>
      </c>
      <c r="N1107" s="6" t="s">
        <v>10</v>
      </c>
      <c r="R1107" s="11" t="s">
        <v>42</v>
      </c>
      <c r="X1107" s="11" t="s">
        <v>42</v>
      </c>
      <c r="Y1107" s="11" t="s">
        <v>42</v>
      </c>
      <c r="BE1107" s="3" t="s">
        <v>31</v>
      </c>
    </row>
    <row r="1108" spans="2:58" ht="25" customHeight="1" x14ac:dyDescent="0.2">
      <c r="B1108" s="1">
        <v>1104</v>
      </c>
      <c r="C1108" s="32">
        <v>43779</v>
      </c>
      <c r="D1108" s="1">
        <v>529</v>
      </c>
      <c r="E1108" s="4">
        <v>850</v>
      </c>
      <c r="F1108" s="4">
        <v>1062</v>
      </c>
      <c r="G1108" s="35">
        <f t="shared" si="17"/>
        <v>6.7452363494843626</v>
      </c>
      <c r="H1108" s="2" t="s">
        <v>86</v>
      </c>
      <c r="I1108" s="3">
        <v>60</v>
      </c>
      <c r="J1108" s="6" t="s">
        <v>8</v>
      </c>
      <c r="K1108" s="6" t="s">
        <v>9</v>
      </c>
      <c r="L1108" s="6" t="s">
        <v>25</v>
      </c>
      <c r="M1108" s="31">
        <v>38</v>
      </c>
      <c r="N1108" s="6" t="s">
        <v>10</v>
      </c>
      <c r="S1108" s="11" t="s">
        <v>42</v>
      </c>
      <c r="V1108" s="11" t="s">
        <v>42</v>
      </c>
      <c r="AH1108" s="11" t="s">
        <v>42</v>
      </c>
      <c r="BE1108" s="3" t="s">
        <v>31</v>
      </c>
      <c r="BF1108" s="1" t="s">
        <v>274</v>
      </c>
    </row>
    <row r="1109" spans="2:58" ht="25" customHeight="1" x14ac:dyDescent="0.2">
      <c r="B1109" s="1">
        <v>1105</v>
      </c>
      <c r="C1109" s="32">
        <v>43779</v>
      </c>
      <c r="D1109" s="1">
        <v>536</v>
      </c>
      <c r="E1109" s="4">
        <v>7500</v>
      </c>
      <c r="F1109" s="4">
        <v>9375</v>
      </c>
      <c r="G1109" s="35">
        <f t="shared" si="17"/>
        <v>8.9226582995244019</v>
      </c>
      <c r="H1109" s="2" t="s">
        <v>57</v>
      </c>
      <c r="I1109" s="3">
        <v>60</v>
      </c>
      <c r="J1109" s="6" t="s">
        <v>44</v>
      </c>
      <c r="K1109" s="6" t="s">
        <v>9</v>
      </c>
      <c r="L1109" s="6" t="s">
        <v>25</v>
      </c>
      <c r="M1109" s="31">
        <v>35</v>
      </c>
      <c r="N1109" s="6" t="s">
        <v>10</v>
      </c>
      <c r="P1109" s="11" t="s">
        <v>42</v>
      </c>
      <c r="Q1109" s="11"/>
      <c r="S1109" s="11" t="s">
        <v>42</v>
      </c>
      <c r="BE1109" s="3" t="s">
        <v>32</v>
      </c>
    </row>
    <row r="1110" spans="2:58" ht="25" customHeight="1" x14ac:dyDescent="0.2">
      <c r="B1110" s="1">
        <v>1106</v>
      </c>
      <c r="C1110" s="32">
        <v>43779</v>
      </c>
      <c r="D1110" s="1">
        <v>538</v>
      </c>
      <c r="E1110" s="4">
        <v>5000</v>
      </c>
      <c r="F1110" s="4">
        <v>6250</v>
      </c>
      <c r="G1110" s="35">
        <f t="shared" si="17"/>
        <v>8.5171931914162382</v>
      </c>
      <c r="H1110" s="2" t="s">
        <v>63</v>
      </c>
      <c r="I1110" s="3">
        <v>50</v>
      </c>
      <c r="J1110" s="6" t="s">
        <v>378</v>
      </c>
      <c r="K1110" s="6" t="s">
        <v>9</v>
      </c>
      <c r="L1110" s="6" t="s">
        <v>25</v>
      </c>
      <c r="M1110" s="31">
        <v>29</v>
      </c>
      <c r="N1110" s="6" t="s">
        <v>10</v>
      </c>
      <c r="P1110" s="11" t="s">
        <v>42</v>
      </c>
      <c r="Q1110" s="11"/>
      <c r="R1110" s="11" t="s">
        <v>42</v>
      </c>
      <c r="AV1110" s="11" t="s">
        <v>42</v>
      </c>
      <c r="BE1110" s="3" t="s">
        <v>31</v>
      </c>
    </row>
    <row r="1111" spans="2:58" ht="25" customHeight="1" x14ac:dyDescent="0.2">
      <c r="B1111" s="1">
        <v>1107</v>
      </c>
      <c r="C1111" s="32">
        <v>43779</v>
      </c>
      <c r="D1111" s="1">
        <v>542</v>
      </c>
      <c r="E1111" s="4">
        <v>4200</v>
      </c>
      <c r="F1111" s="4">
        <v>5250</v>
      </c>
      <c r="G1111" s="35">
        <f t="shared" si="17"/>
        <v>8.3428398042714598</v>
      </c>
      <c r="H1111" s="2" t="s">
        <v>57</v>
      </c>
      <c r="I1111" s="3">
        <v>50</v>
      </c>
      <c r="J1111" s="6" t="s">
        <v>44</v>
      </c>
      <c r="K1111" s="6" t="s">
        <v>55</v>
      </c>
      <c r="L1111" s="6" t="s">
        <v>25</v>
      </c>
      <c r="M1111" s="31">
        <v>31</v>
      </c>
      <c r="N1111" s="6" t="s">
        <v>10</v>
      </c>
      <c r="P1111" s="11" t="s">
        <v>42</v>
      </c>
      <c r="Q1111" s="11"/>
      <c r="R1111" s="11"/>
      <c r="S1111" s="11" t="s">
        <v>42</v>
      </c>
      <c r="BE1111" s="3" t="s">
        <v>31</v>
      </c>
    </row>
    <row r="1112" spans="2:58" ht="25" customHeight="1" x14ac:dyDescent="0.2">
      <c r="B1112" s="1">
        <v>1108</v>
      </c>
      <c r="C1112" s="32">
        <v>43779</v>
      </c>
      <c r="D1112" s="1">
        <v>543</v>
      </c>
      <c r="E1112" s="4">
        <v>3200</v>
      </c>
      <c r="F1112" s="4">
        <v>4000</v>
      </c>
      <c r="G1112" s="35">
        <f t="shared" si="17"/>
        <v>8.0709060887878188</v>
      </c>
      <c r="H1112" s="2" t="s">
        <v>57</v>
      </c>
      <c r="I1112" s="3">
        <v>40</v>
      </c>
      <c r="J1112" s="6" t="s">
        <v>65</v>
      </c>
      <c r="K1112" s="6" t="s">
        <v>9</v>
      </c>
      <c r="L1112" s="6" t="s">
        <v>13</v>
      </c>
      <c r="M1112" s="31">
        <v>33</v>
      </c>
      <c r="N1112" s="6" t="s">
        <v>10</v>
      </c>
      <c r="P1112" s="11" t="s">
        <v>42</v>
      </c>
      <c r="Q1112" s="11"/>
      <c r="R1112" s="11" t="s">
        <v>42</v>
      </c>
      <c r="BE1112" s="3" t="s">
        <v>32</v>
      </c>
    </row>
    <row r="1113" spans="2:58" ht="25" customHeight="1" x14ac:dyDescent="0.2">
      <c r="B1113" s="1">
        <v>1109</v>
      </c>
      <c r="C1113" s="32">
        <v>43779</v>
      </c>
      <c r="D1113" s="1">
        <v>547</v>
      </c>
      <c r="E1113" s="4">
        <v>3000</v>
      </c>
      <c r="F1113" s="4">
        <v>3750</v>
      </c>
      <c r="G1113" s="35">
        <f t="shared" si="17"/>
        <v>8.0063675676502459</v>
      </c>
      <c r="H1113" s="2" t="s">
        <v>27</v>
      </c>
      <c r="I1113" s="3">
        <v>60</v>
      </c>
      <c r="J1113" s="6" t="s">
        <v>8</v>
      </c>
      <c r="K1113" s="6" t="s">
        <v>9</v>
      </c>
      <c r="L1113" s="6" t="s">
        <v>25</v>
      </c>
      <c r="M1113" s="31">
        <v>36</v>
      </c>
      <c r="N1113" s="6" t="s">
        <v>10</v>
      </c>
      <c r="R1113" s="11" t="s">
        <v>42</v>
      </c>
      <c r="AI1113" s="11" t="s">
        <v>42</v>
      </c>
      <c r="BE1113" s="3" t="s">
        <v>31</v>
      </c>
    </row>
    <row r="1114" spans="2:58" ht="25" customHeight="1" x14ac:dyDescent="0.2">
      <c r="B1114" s="1">
        <v>1110</v>
      </c>
      <c r="C1114" s="32">
        <v>43779</v>
      </c>
      <c r="D1114" s="1">
        <v>548</v>
      </c>
      <c r="E1114" s="4">
        <v>2200</v>
      </c>
      <c r="F1114" s="4">
        <v>2750</v>
      </c>
      <c r="G1114" s="35">
        <f t="shared" si="17"/>
        <v>7.696212639346407</v>
      </c>
      <c r="H1114" s="2" t="s">
        <v>27</v>
      </c>
      <c r="I1114" s="3">
        <v>60</v>
      </c>
      <c r="J1114" s="6" t="s">
        <v>8</v>
      </c>
      <c r="K1114" s="6" t="s">
        <v>9</v>
      </c>
      <c r="L1114" s="6" t="s">
        <v>13</v>
      </c>
      <c r="M1114" s="31">
        <v>43</v>
      </c>
      <c r="N1114" s="6" t="s">
        <v>8</v>
      </c>
      <c r="R1114" s="11" t="s">
        <v>42</v>
      </c>
      <c r="AI1114" s="11" t="s">
        <v>42</v>
      </c>
      <c r="BE1114" s="3" t="s">
        <v>31</v>
      </c>
    </row>
    <row r="1115" spans="2:58" ht="25" customHeight="1" x14ac:dyDescent="0.2">
      <c r="B1115" s="1">
        <v>1111</v>
      </c>
      <c r="C1115" s="32">
        <v>43779</v>
      </c>
      <c r="D1115" s="1">
        <v>549</v>
      </c>
      <c r="E1115" s="4">
        <v>5000</v>
      </c>
      <c r="F1115" s="4">
        <v>6250</v>
      </c>
      <c r="G1115" s="35">
        <f t="shared" si="17"/>
        <v>8.5171931914162382</v>
      </c>
      <c r="H1115" s="2" t="s">
        <v>54</v>
      </c>
      <c r="I1115" s="3">
        <v>70</v>
      </c>
      <c r="J1115" s="6" t="s">
        <v>8</v>
      </c>
      <c r="K1115" s="6" t="s">
        <v>9</v>
      </c>
      <c r="L1115" s="6" t="s">
        <v>13</v>
      </c>
      <c r="M1115" s="31">
        <v>38</v>
      </c>
      <c r="N1115" s="6" t="s">
        <v>8</v>
      </c>
      <c r="S1115" s="11" t="s">
        <v>42</v>
      </c>
      <c r="V1115" s="11" t="s">
        <v>42</v>
      </c>
      <c r="AI1115" s="11" t="s">
        <v>42</v>
      </c>
      <c r="BE1115" s="3" t="s">
        <v>31</v>
      </c>
    </row>
    <row r="1116" spans="2:58" ht="25" customHeight="1" x14ac:dyDescent="0.2">
      <c r="B1116" s="1">
        <v>1112</v>
      </c>
      <c r="C1116" s="32">
        <v>43779</v>
      </c>
      <c r="D1116" s="1">
        <v>550</v>
      </c>
      <c r="E1116" s="4">
        <v>1900</v>
      </c>
      <c r="F1116" s="4">
        <v>2375</v>
      </c>
      <c r="G1116" s="35">
        <f t="shared" si="17"/>
        <v>7.5496091651545321</v>
      </c>
      <c r="H1116" s="2" t="s">
        <v>54</v>
      </c>
      <c r="I1116" s="3">
        <v>70</v>
      </c>
      <c r="J1116" s="6" t="s">
        <v>8</v>
      </c>
      <c r="K1116" s="6" t="s">
        <v>9</v>
      </c>
      <c r="L1116" s="6" t="s">
        <v>25</v>
      </c>
      <c r="M1116" s="31">
        <v>38</v>
      </c>
      <c r="N1116" s="6" t="s">
        <v>10</v>
      </c>
      <c r="R1116" s="11" t="s">
        <v>42</v>
      </c>
      <c r="S1116" s="11"/>
      <c r="V1116" s="11" t="s">
        <v>42</v>
      </c>
      <c r="AI1116" s="11" t="s">
        <v>42</v>
      </c>
      <c r="BE1116" s="3" t="s">
        <v>31</v>
      </c>
    </row>
    <row r="1117" spans="2:58" ht="25" customHeight="1" x14ac:dyDescent="0.2">
      <c r="B1117" s="1">
        <v>1113</v>
      </c>
      <c r="C1117" s="32">
        <v>43779</v>
      </c>
      <c r="D1117" s="1">
        <v>553</v>
      </c>
      <c r="E1117" s="4">
        <v>1600</v>
      </c>
      <c r="F1117" s="4">
        <v>2000</v>
      </c>
      <c r="G1117" s="35">
        <f t="shared" si="17"/>
        <v>7.3777589082278725</v>
      </c>
      <c r="H1117" s="2" t="s">
        <v>76</v>
      </c>
      <c r="I1117" s="3">
        <v>70</v>
      </c>
      <c r="J1117" s="6" t="s">
        <v>8</v>
      </c>
      <c r="K1117" s="6" t="s">
        <v>9</v>
      </c>
      <c r="L1117" s="6" t="s">
        <v>18</v>
      </c>
      <c r="M1117" s="31">
        <v>38</v>
      </c>
      <c r="N1117" s="6" t="s">
        <v>8</v>
      </c>
      <c r="R1117" s="11"/>
      <c r="S1117" s="11" t="s">
        <v>42</v>
      </c>
      <c r="V1117" s="11" t="s">
        <v>42</v>
      </c>
      <c r="AA1117" s="11" t="s">
        <v>42</v>
      </c>
      <c r="AH1117" s="11" t="s">
        <v>42</v>
      </c>
      <c r="BE1117" s="3" t="s">
        <v>31</v>
      </c>
      <c r="BF1117" s="1" t="s">
        <v>275</v>
      </c>
    </row>
    <row r="1118" spans="2:58" ht="25" customHeight="1" x14ac:dyDescent="0.2">
      <c r="B1118" s="1">
        <v>1114</v>
      </c>
      <c r="C1118" s="32">
        <v>43779</v>
      </c>
      <c r="D1118" s="1">
        <v>554</v>
      </c>
      <c r="E1118" s="4">
        <v>2700</v>
      </c>
      <c r="F1118" s="4">
        <v>3375</v>
      </c>
      <c r="G1118" s="35">
        <f t="shared" si="17"/>
        <v>7.90100705199242</v>
      </c>
      <c r="H1118" s="2" t="s">
        <v>76</v>
      </c>
      <c r="I1118" s="3">
        <v>70</v>
      </c>
      <c r="J1118" s="6" t="s">
        <v>8</v>
      </c>
      <c r="K1118" s="6" t="s">
        <v>9</v>
      </c>
      <c r="L1118" s="6" t="s">
        <v>13</v>
      </c>
      <c r="M1118" s="31">
        <v>44</v>
      </c>
      <c r="N1118" s="6" t="s">
        <v>8</v>
      </c>
      <c r="S1118" s="11" t="s">
        <v>42</v>
      </c>
      <c r="V1118" s="11" t="s">
        <v>42</v>
      </c>
      <c r="AA1118" s="3" t="s">
        <v>42</v>
      </c>
      <c r="AH1118" s="11" t="s">
        <v>42</v>
      </c>
      <c r="AI1118" s="11" t="s">
        <v>42</v>
      </c>
      <c r="BE1118" s="3" t="s">
        <v>31</v>
      </c>
    </row>
    <row r="1119" spans="2:58" ht="25" customHeight="1" x14ac:dyDescent="0.2">
      <c r="B1119" s="1">
        <v>1115</v>
      </c>
      <c r="C1119" s="32">
        <v>43779</v>
      </c>
      <c r="D1119" s="1">
        <v>555</v>
      </c>
      <c r="E1119" s="4">
        <v>3500</v>
      </c>
      <c r="F1119" s="4">
        <v>4375</v>
      </c>
      <c r="G1119" s="35">
        <f t="shared" si="17"/>
        <v>8.1605182474775049</v>
      </c>
      <c r="H1119" s="2" t="s">
        <v>76</v>
      </c>
      <c r="I1119" s="3">
        <v>50</v>
      </c>
      <c r="J1119" s="6" t="s">
        <v>8</v>
      </c>
      <c r="K1119" s="6" t="s">
        <v>9</v>
      </c>
      <c r="L1119" s="6" t="s">
        <v>13</v>
      </c>
      <c r="M1119" s="31">
        <v>37</v>
      </c>
      <c r="N1119" s="6" t="s">
        <v>10</v>
      </c>
      <c r="S1119" s="11" t="s">
        <v>42</v>
      </c>
      <c r="V1119" s="11" t="s">
        <v>42</v>
      </c>
      <c r="AA1119" s="11" t="s">
        <v>42</v>
      </c>
      <c r="AH1119" s="11" t="s">
        <v>42</v>
      </c>
      <c r="BE1119" s="3" t="s">
        <v>31</v>
      </c>
    </row>
    <row r="1120" spans="2:58" ht="25" customHeight="1" x14ac:dyDescent="0.2">
      <c r="B1120" s="1">
        <v>1116</v>
      </c>
      <c r="C1120" s="32">
        <v>43779</v>
      </c>
      <c r="D1120" s="1">
        <v>556</v>
      </c>
      <c r="E1120" s="4">
        <v>8000</v>
      </c>
      <c r="F1120" s="4">
        <v>10000</v>
      </c>
      <c r="G1120" s="35">
        <f t="shared" si="17"/>
        <v>8.987196820661973</v>
      </c>
      <c r="H1120" s="2" t="s">
        <v>60</v>
      </c>
      <c r="I1120" s="3">
        <v>70</v>
      </c>
      <c r="J1120" s="6" t="s">
        <v>8</v>
      </c>
      <c r="K1120" s="6" t="s">
        <v>9</v>
      </c>
      <c r="L1120" s="6" t="s">
        <v>13</v>
      </c>
      <c r="M1120" s="31">
        <v>41</v>
      </c>
      <c r="N1120" s="6" t="s">
        <v>10</v>
      </c>
      <c r="S1120" s="11" t="s">
        <v>42</v>
      </c>
      <c r="V1120" s="11" t="s">
        <v>42</v>
      </c>
      <c r="AA1120" s="11" t="s">
        <v>42</v>
      </c>
      <c r="AH1120" s="11" t="s">
        <v>42</v>
      </c>
      <c r="BA1120" s="11" t="s">
        <v>42</v>
      </c>
      <c r="BE1120" s="3" t="s">
        <v>32</v>
      </c>
      <c r="BF1120" s="1" t="s">
        <v>276</v>
      </c>
    </row>
    <row r="1121" spans="2:58" ht="25" customHeight="1" x14ac:dyDescent="0.2">
      <c r="B1121" s="1">
        <v>1117</v>
      </c>
      <c r="C1121" s="32">
        <v>43779</v>
      </c>
      <c r="D1121" s="1">
        <v>559</v>
      </c>
      <c r="E1121" s="4">
        <v>2600</v>
      </c>
      <c r="F1121" s="4">
        <v>3250</v>
      </c>
      <c r="G1121" s="35">
        <f t="shared" si="17"/>
        <v>7.8632667240095735</v>
      </c>
      <c r="H1121" s="2" t="s">
        <v>40</v>
      </c>
      <c r="I1121" s="3">
        <v>70</v>
      </c>
      <c r="J1121" s="6" t="s">
        <v>8</v>
      </c>
      <c r="K1121" s="6" t="s">
        <v>9</v>
      </c>
      <c r="L1121" s="6" t="s">
        <v>18</v>
      </c>
      <c r="M1121" s="31">
        <v>43</v>
      </c>
      <c r="N1121" s="6" t="s">
        <v>8</v>
      </c>
      <c r="S1121" s="11" t="s">
        <v>42</v>
      </c>
      <c r="V1121" s="11" t="s">
        <v>42</v>
      </c>
      <c r="AA1121" s="11" t="s">
        <v>42</v>
      </c>
      <c r="AH1121" s="11" t="s">
        <v>42</v>
      </c>
      <c r="AS1121" s="11" t="s">
        <v>42</v>
      </c>
      <c r="BE1121" s="3" t="s">
        <v>31</v>
      </c>
    </row>
    <row r="1122" spans="2:58" ht="25" customHeight="1" x14ac:dyDescent="0.2">
      <c r="B1122" s="1">
        <v>1118</v>
      </c>
      <c r="C1122" s="32">
        <v>43779</v>
      </c>
      <c r="D1122" s="1">
        <v>562</v>
      </c>
      <c r="E1122" s="4">
        <v>4900</v>
      </c>
      <c r="F1122" s="4">
        <v>6125</v>
      </c>
      <c r="G1122" s="35">
        <f t="shared" si="17"/>
        <v>8.4969904840987187</v>
      </c>
      <c r="H1122" s="2" t="s">
        <v>57</v>
      </c>
      <c r="I1122" s="3">
        <v>50</v>
      </c>
      <c r="J1122" s="6" t="s">
        <v>65</v>
      </c>
      <c r="K1122" s="6" t="s">
        <v>9</v>
      </c>
      <c r="L1122" s="6" t="s">
        <v>25</v>
      </c>
      <c r="M1122" s="31">
        <v>35</v>
      </c>
      <c r="N1122" s="6" t="s">
        <v>10</v>
      </c>
      <c r="P1122" s="11" t="s">
        <v>42</v>
      </c>
      <c r="Q1122" s="11"/>
      <c r="R1122" s="11" t="s">
        <v>42</v>
      </c>
      <c r="BE1122" s="3" t="s">
        <v>32</v>
      </c>
    </row>
    <row r="1123" spans="2:58" ht="25" customHeight="1" x14ac:dyDescent="0.2">
      <c r="B1123" s="1">
        <v>1119</v>
      </c>
      <c r="C1123" s="32">
        <v>43779</v>
      </c>
      <c r="D1123" s="1">
        <v>564</v>
      </c>
      <c r="E1123" s="4">
        <v>5500</v>
      </c>
      <c r="F1123" s="4">
        <v>6875</v>
      </c>
      <c r="G1123" s="35">
        <f t="shared" si="17"/>
        <v>8.6125033712205621</v>
      </c>
      <c r="H1123" s="2" t="s">
        <v>57</v>
      </c>
      <c r="I1123" s="3">
        <v>50</v>
      </c>
      <c r="J1123" s="6" t="s">
        <v>44</v>
      </c>
      <c r="K1123" s="6" t="s">
        <v>9</v>
      </c>
      <c r="L1123" s="6" t="s">
        <v>25</v>
      </c>
      <c r="M1123" s="31">
        <v>35</v>
      </c>
      <c r="N1123" s="6" t="s">
        <v>44</v>
      </c>
      <c r="P1123" s="11" t="s">
        <v>42</v>
      </c>
      <c r="Q1123" s="11"/>
      <c r="R1123" s="11" t="s">
        <v>42</v>
      </c>
      <c r="BE1123" s="3" t="s">
        <v>32</v>
      </c>
      <c r="BF1123" s="1" t="s">
        <v>58</v>
      </c>
    </row>
    <row r="1124" spans="2:58" ht="25" customHeight="1" x14ac:dyDescent="0.2">
      <c r="B1124" s="1">
        <v>1120</v>
      </c>
      <c r="C1124" s="32">
        <v>43779</v>
      </c>
      <c r="D1124" s="1">
        <v>567</v>
      </c>
      <c r="E1124" s="4">
        <v>2000</v>
      </c>
      <c r="F1124" s="4">
        <v>2500</v>
      </c>
      <c r="G1124" s="35">
        <f t="shared" si="17"/>
        <v>7.6009024595420822</v>
      </c>
      <c r="H1124" s="2" t="s">
        <v>57</v>
      </c>
      <c r="I1124" s="3">
        <v>70</v>
      </c>
      <c r="J1124" s="6" t="s">
        <v>44</v>
      </c>
      <c r="K1124" s="6" t="s">
        <v>125</v>
      </c>
      <c r="L1124" s="6" t="s">
        <v>24</v>
      </c>
      <c r="M1124" s="31">
        <v>27</v>
      </c>
      <c r="N1124" s="6" t="s">
        <v>10</v>
      </c>
      <c r="P1124" s="11" t="s">
        <v>42</v>
      </c>
      <c r="Q1124" s="11"/>
      <c r="R1124" s="11" t="s">
        <v>42</v>
      </c>
      <c r="BE1124" s="3" t="s">
        <v>31</v>
      </c>
      <c r="BF1124" s="1" t="s">
        <v>277</v>
      </c>
    </row>
    <row r="1125" spans="2:58" ht="25" customHeight="1" x14ac:dyDescent="0.2">
      <c r="B1125" s="1">
        <v>1121</v>
      </c>
      <c r="C1125" s="32">
        <v>43779</v>
      </c>
      <c r="D1125" s="1">
        <v>568</v>
      </c>
      <c r="E1125" s="4">
        <v>2200</v>
      </c>
      <c r="F1125" s="4">
        <v>2750</v>
      </c>
      <c r="G1125" s="35">
        <f t="shared" si="17"/>
        <v>7.696212639346407</v>
      </c>
      <c r="H1125" s="2" t="s">
        <v>57</v>
      </c>
      <c r="I1125" s="3">
        <v>70</v>
      </c>
      <c r="J1125" s="6" t="s">
        <v>44</v>
      </c>
      <c r="K1125" s="6" t="s">
        <v>278</v>
      </c>
      <c r="L1125" s="6" t="s">
        <v>13</v>
      </c>
      <c r="M1125" s="31">
        <v>18</v>
      </c>
      <c r="N1125" s="6" t="s">
        <v>10</v>
      </c>
      <c r="P1125" s="11" t="s">
        <v>42</v>
      </c>
      <c r="Q1125" s="11"/>
      <c r="R1125" s="11" t="s">
        <v>42</v>
      </c>
      <c r="BE1125" s="3" t="s">
        <v>31</v>
      </c>
    </row>
    <row r="1126" spans="2:58" ht="25" customHeight="1" x14ac:dyDescent="0.2">
      <c r="B1126" s="1">
        <v>1122</v>
      </c>
      <c r="C1126" s="32">
        <v>43779</v>
      </c>
      <c r="D1126" s="1">
        <v>570</v>
      </c>
      <c r="E1126" s="4">
        <v>2600</v>
      </c>
      <c r="F1126" s="4">
        <v>3250</v>
      </c>
      <c r="G1126" s="35">
        <f t="shared" si="17"/>
        <v>7.8632667240095735</v>
      </c>
      <c r="H1126" s="2" t="s">
        <v>57</v>
      </c>
      <c r="I1126" s="3">
        <v>60</v>
      </c>
      <c r="J1126" s="6" t="s">
        <v>44</v>
      </c>
      <c r="K1126" s="6" t="s">
        <v>9</v>
      </c>
      <c r="L1126" s="6" t="s">
        <v>24</v>
      </c>
      <c r="M1126" s="31">
        <v>35</v>
      </c>
      <c r="N1126" s="6" t="s">
        <v>10</v>
      </c>
      <c r="P1126" s="11" t="s">
        <v>42</v>
      </c>
      <c r="Q1126" s="11"/>
      <c r="R1126" s="11" t="s">
        <v>42</v>
      </c>
      <c r="BE1126" s="3" t="s">
        <v>32</v>
      </c>
    </row>
    <row r="1127" spans="2:58" ht="25" customHeight="1" x14ac:dyDescent="0.2">
      <c r="B1127" s="1">
        <v>1123</v>
      </c>
      <c r="C1127" s="32">
        <v>43779</v>
      </c>
      <c r="D1127" s="1">
        <v>571</v>
      </c>
      <c r="E1127" s="4">
        <v>4700</v>
      </c>
      <c r="F1127" s="4">
        <v>5875</v>
      </c>
      <c r="G1127" s="35">
        <f t="shared" si="17"/>
        <v>8.4553177876981493</v>
      </c>
      <c r="H1127" s="2" t="s">
        <v>57</v>
      </c>
      <c r="I1127" s="3">
        <v>60</v>
      </c>
      <c r="J1127" s="6" t="s">
        <v>64</v>
      </c>
      <c r="K1127" s="6" t="s">
        <v>9</v>
      </c>
      <c r="L1127" s="6" t="s">
        <v>25</v>
      </c>
      <c r="M1127" s="31">
        <v>35</v>
      </c>
      <c r="N1127" s="6" t="s">
        <v>10</v>
      </c>
      <c r="P1127" s="11"/>
      <c r="Q1127" s="11"/>
      <c r="R1127" s="11"/>
      <c r="S1127" s="11" t="s">
        <v>42</v>
      </c>
      <c r="V1127" s="11" t="s">
        <v>42</v>
      </c>
      <c r="AU1127" s="11"/>
      <c r="BE1127" s="3" t="s">
        <v>32</v>
      </c>
      <c r="BF1127" s="1" t="s">
        <v>353</v>
      </c>
    </row>
    <row r="1128" spans="2:58" ht="25" customHeight="1" x14ac:dyDescent="0.2">
      <c r="B1128" s="1">
        <v>1124</v>
      </c>
      <c r="C1128" s="32">
        <v>43779</v>
      </c>
      <c r="D1128" s="1">
        <v>573</v>
      </c>
      <c r="E1128" s="4">
        <v>4000</v>
      </c>
      <c r="F1128" s="4">
        <v>5000</v>
      </c>
      <c r="G1128" s="35">
        <f t="shared" si="17"/>
        <v>8.2940496401020276</v>
      </c>
      <c r="H1128" s="2" t="s">
        <v>63</v>
      </c>
      <c r="I1128" s="3">
        <v>30</v>
      </c>
      <c r="J1128" s="6" t="s">
        <v>44</v>
      </c>
      <c r="K1128" s="6" t="s">
        <v>55</v>
      </c>
      <c r="L1128" s="6" t="s">
        <v>25</v>
      </c>
      <c r="M1128" s="31">
        <v>28</v>
      </c>
      <c r="N1128" s="6" t="s">
        <v>10</v>
      </c>
      <c r="P1128" s="11" t="s">
        <v>42</v>
      </c>
      <c r="Q1128" s="11"/>
      <c r="R1128" s="11" t="s">
        <v>42</v>
      </c>
      <c r="S1128" s="11"/>
      <c r="BE1128" s="3" t="s">
        <v>32</v>
      </c>
      <c r="BF1128" s="1" t="s">
        <v>279</v>
      </c>
    </row>
    <row r="1129" spans="2:58" ht="25" customHeight="1" x14ac:dyDescent="0.2">
      <c r="B1129" s="1">
        <v>1125</v>
      </c>
      <c r="C1129" s="32">
        <v>43779</v>
      </c>
      <c r="D1129" s="1">
        <v>577</v>
      </c>
      <c r="E1129" s="4">
        <v>1700</v>
      </c>
      <c r="F1129" s="4">
        <v>2125</v>
      </c>
      <c r="G1129" s="35">
        <f t="shared" si="17"/>
        <v>7.4383835300443071</v>
      </c>
      <c r="H1129" s="2" t="s">
        <v>40</v>
      </c>
      <c r="I1129" s="3">
        <v>60</v>
      </c>
      <c r="J1129" s="6" t="s">
        <v>389</v>
      </c>
      <c r="K1129" s="6" t="s">
        <v>9</v>
      </c>
      <c r="L1129" s="6" t="s">
        <v>25</v>
      </c>
      <c r="M1129" s="31">
        <v>38</v>
      </c>
      <c r="N1129" s="6" t="s">
        <v>10</v>
      </c>
      <c r="S1129" s="11" t="s">
        <v>42</v>
      </c>
      <c r="V1129" s="11" t="s">
        <v>42</v>
      </c>
      <c r="AS1129" s="11" t="s">
        <v>42</v>
      </c>
      <c r="BE1129" s="3" t="s">
        <v>31</v>
      </c>
    </row>
    <row r="1130" spans="2:58" ht="25" customHeight="1" x14ac:dyDescent="0.2">
      <c r="B1130" s="1">
        <v>1126</v>
      </c>
      <c r="C1130" s="32">
        <v>43779</v>
      </c>
      <c r="D1130" s="1">
        <v>578</v>
      </c>
      <c r="E1130" s="4">
        <v>2600</v>
      </c>
      <c r="F1130" s="4">
        <v>3250</v>
      </c>
      <c r="G1130" s="35">
        <f t="shared" si="17"/>
        <v>7.8632667240095735</v>
      </c>
      <c r="H1130" s="2" t="s">
        <v>40</v>
      </c>
      <c r="I1130" s="3">
        <v>70</v>
      </c>
      <c r="J1130" s="6" t="s">
        <v>8</v>
      </c>
      <c r="K1130" s="6" t="s">
        <v>9</v>
      </c>
      <c r="L1130" s="6" t="s">
        <v>25</v>
      </c>
      <c r="M1130" s="31">
        <v>37</v>
      </c>
      <c r="N1130" s="6" t="s">
        <v>10</v>
      </c>
      <c r="S1130" s="11" t="s">
        <v>42</v>
      </c>
      <c r="V1130" s="11" t="s">
        <v>42</v>
      </c>
      <c r="AS1130" s="11" t="s">
        <v>42</v>
      </c>
      <c r="BE1130" s="3" t="s">
        <v>31</v>
      </c>
    </row>
    <row r="1131" spans="2:58" ht="25" customHeight="1" x14ac:dyDescent="0.2">
      <c r="B1131" s="1">
        <v>1127</v>
      </c>
      <c r="C1131" s="32">
        <v>43779</v>
      </c>
      <c r="D1131" s="1">
        <v>579</v>
      </c>
      <c r="E1131" s="4">
        <v>3000</v>
      </c>
      <c r="F1131" s="4">
        <v>3750</v>
      </c>
      <c r="G1131" s="35">
        <f t="shared" si="17"/>
        <v>8.0063675676502459</v>
      </c>
      <c r="H1131" s="2" t="s">
        <v>40</v>
      </c>
      <c r="I1131" s="3">
        <v>70</v>
      </c>
      <c r="J1131" s="6" t="s">
        <v>8</v>
      </c>
      <c r="K1131" s="6" t="s">
        <v>9</v>
      </c>
      <c r="L1131" s="6" t="s">
        <v>18</v>
      </c>
      <c r="M1131" s="31">
        <v>43</v>
      </c>
      <c r="N1131" s="6" t="s">
        <v>10</v>
      </c>
      <c r="S1131" s="11" t="s">
        <v>42</v>
      </c>
      <c r="V1131" s="11" t="s">
        <v>42</v>
      </c>
      <c r="AA1131" s="11" t="s">
        <v>42</v>
      </c>
      <c r="AH1131" s="11" t="s">
        <v>42</v>
      </c>
      <c r="AS1131" s="11" t="s">
        <v>42</v>
      </c>
      <c r="BE1131" s="3" t="s">
        <v>31</v>
      </c>
    </row>
    <row r="1132" spans="2:58" ht="25" customHeight="1" x14ac:dyDescent="0.2">
      <c r="B1132" s="1">
        <v>1128</v>
      </c>
      <c r="C1132" s="32">
        <v>43779</v>
      </c>
      <c r="D1132" s="1">
        <v>580</v>
      </c>
      <c r="E1132" s="4">
        <v>3500</v>
      </c>
      <c r="F1132" s="4">
        <v>4375</v>
      </c>
      <c r="G1132" s="35">
        <f t="shared" si="17"/>
        <v>8.1605182474775049</v>
      </c>
      <c r="H1132" s="2" t="s">
        <v>45</v>
      </c>
      <c r="I1132" s="3">
        <v>40</v>
      </c>
      <c r="J1132" s="6" t="s">
        <v>65</v>
      </c>
      <c r="K1132" s="6" t="s">
        <v>9</v>
      </c>
      <c r="L1132" s="6" t="s">
        <v>24</v>
      </c>
      <c r="M1132" s="31">
        <v>36</v>
      </c>
      <c r="N1132" s="6" t="s">
        <v>10</v>
      </c>
      <c r="R1132" s="11" t="s">
        <v>42</v>
      </c>
      <c r="X1132" s="11" t="s">
        <v>42</v>
      </c>
      <c r="Y1132" s="11" t="s">
        <v>42</v>
      </c>
      <c r="AI1132" s="11" t="s">
        <v>42</v>
      </c>
      <c r="BE1132" s="3" t="s">
        <v>31</v>
      </c>
    </row>
    <row r="1133" spans="2:58" ht="25" customHeight="1" x14ac:dyDescent="0.2">
      <c r="B1133" s="1">
        <v>1129</v>
      </c>
      <c r="C1133" s="32">
        <v>43779</v>
      </c>
      <c r="D1133" s="1">
        <v>581</v>
      </c>
      <c r="E1133" s="4">
        <v>7500</v>
      </c>
      <c r="F1133" s="4">
        <v>9375</v>
      </c>
      <c r="G1133" s="35">
        <f t="shared" si="17"/>
        <v>8.9226582995244019</v>
      </c>
      <c r="H1133" s="2" t="s">
        <v>45</v>
      </c>
      <c r="I1133" s="3">
        <v>50</v>
      </c>
      <c r="J1133" s="6" t="s">
        <v>389</v>
      </c>
      <c r="K1133" s="6" t="s">
        <v>9</v>
      </c>
      <c r="L1133" s="6" t="s">
        <v>25</v>
      </c>
      <c r="M1133" s="31">
        <v>36</v>
      </c>
      <c r="N1133" s="6" t="s">
        <v>10</v>
      </c>
      <c r="R1133" s="11" t="s">
        <v>42</v>
      </c>
      <c r="X1133" s="11" t="s">
        <v>42</v>
      </c>
      <c r="Y1133" s="11" t="s">
        <v>42</v>
      </c>
      <c r="AI1133" s="11" t="s">
        <v>42</v>
      </c>
      <c r="BE1133" s="3" t="s">
        <v>31</v>
      </c>
    </row>
    <row r="1134" spans="2:58" ht="25" customHeight="1" x14ac:dyDescent="0.2">
      <c r="B1134" s="1">
        <v>1130</v>
      </c>
      <c r="C1134" s="32">
        <v>43779</v>
      </c>
      <c r="D1134" s="1">
        <v>582</v>
      </c>
      <c r="E1134" s="4">
        <v>9500</v>
      </c>
      <c r="F1134" s="4">
        <v>11875</v>
      </c>
      <c r="G1134" s="35">
        <f t="shared" si="17"/>
        <v>9.1590470775886317</v>
      </c>
      <c r="H1134" s="2" t="s">
        <v>45</v>
      </c>
      <c r="I1134" s="3">
        <v>60</v>
      </c>
      <c r="J1134" s="6" t="s">
        <v>8</v>
      </c>
      <c r="K1134" s="6" t="s">
        <v>9</v>
      </c>
      <c r="L1134" s="6" t="s">
        <v>13</v>
      </c>
      <c r="M1134" s="31">
        <v>40</v>
      </c>
      <c r="N1134" s="6" t="s">
        <v>10</v>
      </c>
      <c r="R1134" s="11" t="s">
        <v>42</v>
      </c>
      <c r="AA1134" s="11" t="s">
        <v>42</v>
      </c>
      <c r="AH1134" s="11" t="s">
        <v>42</v>
      </c>
      <c r="AI1134" s="11" t="s">
        <v>42</v>
      </c>
      <c r="AJ1134" s="11"/>
      <c r="BE1134" s="3" t="s">
        <v>31</v>
      </c>
      <c r="BF1134" s="1" t="s">
        <v>280</v>
      </c>
    </row>
    <row r="1135" spans="2:58" ht="25" customHeight="1" x14ac:dyDescent="0.2">
      <c r="B1135" s="1">
        <v>1131</v>
      </c>
      <c r="C1135" s="32">
        <v>43779</v>
      </c>
      <c r="D1135" s="1">
        <v>583</v>
      </c>
      <c r="E1135" s="4">
        <v>2600</v>
      </c>
      <c r="F1135" s="4">
        <v>3250</v>
      </c>
      <c r="G1135" s="35">
        <f t="shared" si="17"/>
        <v>7.8632667240095735</v>
      </c>
      <c r="H1135" s="2" t="s">
        <v>45</v>
      </c>
      <c r="I1135" s="3">
        <v>60</v>
      </c>
      <c r="J1135" s="6" t="s">
        <v>8</v>
      </c>
      <c r="K1135" s="6" t="s">
        <v>9</v>
      </c>
      <c r="L1135" s="6" t="s">
        <v>13</v>
      </c>
      <c r="M1135" s="31">
        <v>37</v>
      </c>
      <c r="N1135" s="6" t="s">
        <v>10</v>
      </c>
      <c r="S1135" s="11" t="s">
        <v>42</v>
      </c>
      <c r="V1135" s="11" t="s">
        <v>42</v>
      </c>
      <c r="AA1135" s="11" t="s">
        <v>42</v>
      </c>
      <c r="AH1135" s="11" t="s">
        <v>42</v>
      </c>
      <c r="BE1135" s="3" t="s">
        <v>31</v>
      </c>
    </row>
    <row r="1136" spans="2:58" ht="25" customHeight="1" x14ac:dyDescent="0.2">
      <c r="B1136" s="1">
        <v>1132</v>
      </c>
      <c r="C1136" s="32">
        <v>43779</v>
      </c>
      <c r="D1136" s="1">
        <v>587</v>
      </c>
      <c r="E1136" s="4">
        <v>24000</v>
      </c>
      <c r="F1136" s="4">
        <v>30000</v>
      </c>
      <c r="G1136" s="35">
        <f t="shared" si="17"/>
        <v>10.085809109330082</v>
      </c>
      <c r="H1136" s="2" t="s">
        <v>54</v>
      </c>
      <c r="I1136" s="3">
        <v>60</v>
      </c>
      <c r="J1136" s="6" t="s">
        <v>8</v>
      </c>
      <c r="K1136" s="6" t="s">
        <v>9</v>
      </c>
      <c r="L1136" s="6" t="s">
        <v>13</v>
      </c>
      <c r="M1136" s="31">
        <v>38</v>
      </c>
      <c r="N1136" s="6" t="s">
        <v>10</v>
      </c>
      <c r="R1136" s="11" t="s">
        <v>42</v>
      </c>
      <c r="AH1136" s="11" t="s">
        <v>42</v>
      </c>
      <c r="AI1136" s="11" t="s">
        <v>42</v>
      </c>
      <c r="BE1136" s="3" t="s">
        <v>32</v>
      </c>
    </row>
    <row r="1137" spans="2:58" ht="25" customHeight="1" x14ac:dyDescent="0.2">
      <c r="B1137" s="1">
        <v>1133</v>
      </c>
      <c r="C1137" s="32">
        <v>43779</v>
      </c>
      <c r="D1137" s="1">
        <v>588</v>
      </c>
      <c r="E1137" s="4">
        <v>10000</v>
      </c>
      <c r="F1137" s="4">
        <v>12500</v>
      </c>
      <c r="G1137" s="35">
        <f t="shared" si="17"/>
        <v>9.2103403719761836</v>
      </c>
      <c r="H1137" s="2" t="s">
        <v>76</v>
      </c>
      <c r="I1137" s="3">
        <v>60</v>
      </c>
      <c r="J1137" s="6" t="s">
        <v>8</v>
      </c>
      <c r="K1137" s="6" t="s">
        <v>9</v>
      </c>
      <c r="L1137" s="6" t="s">
        <v>13</v>
      </c>
      <c r="M1137" s="31">
        <v>43</v>
      </c>
      <c r="N1137" s="6" t="s">
        <v>10</v>
      </c>
      <c r="R1137" s="11" t="s">
        <v>42</v>
      </c>
      <c r="AH1137" s="11" t="s">
        <v>42</v>
      </c>
      <c r="AI1137" s="11" t="s">
        <v>42</v>
      </c>
      <c r="BA1137" s="11" t="s">
        <v>42</v>
      </c>
      <c r="BE1137" s="3" t="s">
        <v>32</v>
      </c>
      <c r="BF1137" s="1" t="s">
        <v>281</v>
      </c>
    </row>
    <row r="1138" spans="2:58" ht="25" customHeight="1" x14ac:dyDescent="0.2">
      <c r="B1138" s="1">
        <v>1134</v>
      </c>
      <c r="C1138" s="32">
        <v>43779</v>
      </c>
      <c r="D1138" s="1">
        <v>589</v>
      </c>
      <c r="E1138" s="4">
        <v>4500</v>
      </c>
      <c r="F1138" s="4">
        <v>5625</v>
      </c>
      <c r="G1138" s="35">
        <f t="shared" si="17"/>
        <v>8.4118326757584114</v>
      </c>
      <c r="H1138" s="2" t="s">
        <v>76</v>
      </c>
      <c r="I1138" s="3">
        <v>70</v>
      </c>
      <c r="J1138" s="6" t="s">
        <v>8</v>
      </c>
      <c r="K1138" s="6" t="s">
        <v>9</v>
      </c>
      <c r="L1138" s="6" t="s">
        <v>25</v>
      </c>
      <c r="M1138" s="31">
        <v>38</v>
      </c>
      <c r="N1138" s="6" t="s">
        <v>8</v>
      </c>
      <c r="S1138" s="11" t="s">
        <v>42</v>
      </c>
      <c r="V1138" s="11"/>
      <c r="X1138" s="11" t="s">
        <v>42</v>
      </c>
      <c r="Y1138" s="11" t="s">
        <v>42</v>
      </c>
      <c r="AI1138" s="11" t="s">
        <v>42</v>
      </c>
      <c r="BE1138" s="3" t="s">
        <v>31</v>
      </c>
      <c r="BF1138" s="1" t="s">
        <v>368</v>
      </c>
    </row>
    <row r="1139" spans="2:58" ht="25" customHeight="1" x14ac:dyDescent="0.2">
      <c r="B1139" s="1">
        <v>1135</v>
      </c>
      <c r="C1139" s="32">
        <v>43779</v>
      </c>
      <c r="D1139" s="1">
        <v>592</v>
      </c>
      <c r="E1139" s="4">
        <v>6500</v>
      </c>
      <c r="F1139" s="4">
        <v>8125</v>
      </c>
      <c r="G1139" s="35">
        <f t="shared" si="17"/>
        <v>8.7795574558837277</v>
      </c>
      <c r="H1139" s="2" t="s">
        <v>54</v>
      </c>
      <c r="I1139" s="3">
        <v>70</v>
      </c>
      <c r="J1139" s="6" t="s">
        <v>8</v>
      </c>
      <c r="K1139" s="6" t="s">
        <v>9</v>
      </c>
      <c r="L1139" s="6" t="s">
        <v>13</v>
      </c>
      <c r="M1139" s="31">
        <v>42</v>
      </c>
      <c r="N1139" s="6" t="s">
        <v>10</v>
      </c>
      <c r="S1139" s="11" t="s">
        <v>42</v>
      </c>
      <c r="V1139" s="11" t="s">
        <v>42</v>
      </c>
      <c r="AC1139" s="11" t="s">
        <v>42</v>
      </c>
      <c r="AH1139" s="11" t="s">
        <v>42</v>
      </c>
      <c r="AI1139" s="11" t="s">
        <v>42</v>
      </c>
      <c r="BE1139" s="3" t="s">
        <v>31</v>
      </c>
    </row>
    <row r="1140" spans="2:58" ht="25" customHeight="1" x14ac:dyDescent="0.2">
      <c r="B1140" s="1">
        <v>1136</v>
      </c>
      <c r="C1140" s="32">
        <v>43779</v>
      </c>
      <c r="D1140" s="1">
        <v>593</v>
      </c>
      <c r="E1140" s="4">
        <v>2000</v>
      </c>
      <c r="F1140" s="4">
        <v>2500</v>
      </c>
      <c r="G1140" s="35">
        <f t="shared" si="17"/>
        <v>7.6009024595420822</v>
      </c>
      <c r="H1140" s="2" t="s">
        <v>54</v>
      </c>
      <c r="I1140" s="3">
        <v>70</v>
      </c>
      <c r="J1140" s="6" t="s">
        <v>8</v>
      </c>
      <c r="K1140" s="6" t="s">
        <v>9</v>
      </c>
      <c r="L1140" s="6" t="s">
        <v>13</v>
      </c>
      <c r="M1140" s="31">
        <v>42</v>
      </c>
      <c r="N1140" s="6" t="s">
        <v>10</v>
      </c>
      <c r="S1140" s="11" t="s">
        <v>42</v>
      </c>
      <c r="V1140" s="11" t="s">
        <v>42</v>
      </c>
      <c r="AH1140" s="11" t="s">
        <v>42</v>
      </c>
      <c r="AI1140" s="11" t="s">
        <v>42</v>
      </c>
      <c r="BE1140" s="3" t="s">
        <v>31</v>
      </c>
    </row>
    <row r="1141" spans="2:58" ht="25" customHeight="1" x14ac:dyDescent="0.2">
      <c r="B1141" s="1">
        <v>1137</v>
      </c>
      <c r="C1141" s="32">
        <v>43779</v>
      </c>
      <c r="D1141" s="1">
        <v>594</v>
      </c>
      <c r="E1141" s="4">
        <v>3000</v>
      </c>
      <c r="F1141" s="4">
        <v>3750</v>
      </c>
      <c r="G1141" s="35">
        <f t="shared" si="17"/>
        <v>8.0063675676502459</v>
      </c>
      <c r="H1141" s="2" t="s">
        <v>54</v>
      </c>
      <c r="I1141" s="3">
        <v>70</v>
      </c>
      <c r="J1141" s="6" t="s">
        <v>8</v>
      </c>
      <c r="K1141" s="6" t="s">
        <v>9</v>
      </c>
      <c r="L1141" s="6" t="s">
        <v>25</v>
      </c>
      <c r="M1141" s="31">
        <v>42</v>
      </c>
      <c r="N1141" s="6" t="s">
        <v>10</v>
      </c>
      <c r="S1141" s="11" t="s">
        <v>42</v>
      </c>
      <c r="V1141" s="11" t="s">
        <v>42</v>
      </c>
      <c r="AH1141" s="11" t="s">
        <v>42</v>
      </c>
      <c r="AI1141" s="11" t="s">
        <v>42</v>
      </c>
      <c r="BE1141" s="3" t="s">
        <v>31</v>
      </c>
    </row>
    <row r="1142" spans="2:58" ht="25" customHeight="1" x14ac:dyDescent="0.2">
      <c r="B1142" s="1">
        <v>1138</v>
      </c>
      <c r="C1142" s="32">
        <v>43779</v>
      </c>
      <c r="D1142" s="1">
        <v>595</v>
      </c>
      <c r="E1142" s="4">
        <v>2000</v>
      </c>
      <c r="F1142" s="4">
        <v>2500</v>
      </c>
      <c r="G1142" s="35">
        <f t="shared" si="17"/>
        <v>7.6009024595420822</v>
      </c>
      <c r="H1142" s="2" t="s">
        <v>54</v>
      </c>
      <c r="I1142" s="3">
        <v>70</v>
      </c>
      <c r="J1142" s="6" t="s">
        <v>8</v>
      </c>
      <c r="K1142" s="6" t="s">
        <v>9</v>
      </c>
      <c r="L1142" s="6" t="s">
        <v>13</v>
      </c>
      <c r="M1142" s="31">
        <v>42</v>
      </c>
      <c r="N1142" s="6" t="s">
        <v>10</v>
      </c>
      <c r="S1142" s="11" t="s">
        <v>42</v>
      </c>
      <c r="V1142" s="11" t="s">
        <v>42</v>
      </c>
      <c r="AH1142" s="11" t="s">
        <v>42</v>
      </c>
      <c r="AI1142" s="11" t="s">
        <v>42</v>
      </c>
      <c r="BE1142" s="3" t="s">
        <v>31</v>
      </c>
    </row>
    <row r="1143" spans="2:58" ht="25" customHeight="1" x14ac:dyDescent="0.2">
      <c r="B1143" s="1">
        <v>1139</v>
      </c>
      <c r="C1143" s="32">
        <v>43779</v>
      </c>
      <c r="D1143" s="1">
        <v>596</v>
      </c>
      <c r="E1143" s="4">
        <v>1500</v>
      </c>
      <c r="F1143" s="4">
        <v>1875</v>
      </c>
      <c r="G1143" s="35">
        <f t="shared" si="17"/>
        <v>7.3132203870903014</v>
      </c>
      <c r="H1143" s="2" t="s">
        <v>54</v>
      </c>
      <c r="I1143" s="3">
        <v>70</v>
      </c>
      <c r="J1143" s="6" t="s">
        <v>8</v>
      </c>
      <c r="K1143" s="6" t="s">
        <v>9</v>
      </c>
      <c r="L1143" s="6" t="s">
        <v>18</v>
      </c>
      <c r="M1143" s="31">
        <v>39</v>
      </c>
      <c r="N1143" s="6" t="s">
        <v>8</v>
      </c>
      <c r="O1143" s="11" t="s">
        <v>42</v>
      </c>
      <c r="S1143" s="11" t="s">
        <v>42</v>
      </c>
      <c r="V1143" s="11" t="s">
        <v>42</v>
      </c>
      <c r="AI1143" s="11" t="s">
        <v>42</v>
      </c>
      <c r="BE1143" s="3" t="s">
        <v>31</v>
      </c>
    </row>
    <row r="1144" spans="2:58" ht="25" customHeight="1" x14ac:dyDescent="0.2">
      <c r="B1144" s="1">
        <v>1140</v>
      </c>
      <c r="C1144" s="32">
        <v>43779</v>
      </c>
      <c r="D1144" s="1">
        <v>597</v>
      </c>
      <c r="E1144" s="4">
        <v>27000</v>
      </c>
      <c r="F1144" s="4">
        <v>33750</v>
      </c>
      <c r="G1144" s="35">
        <f t="shared" si="17"/>
        <v>10.203592144986466</v>
      </c>
      <c r="H1144" s="2" t="s">
        <v>60</v>
      </c>
      <c r="I1144" s="3">
        <v>50</v>
      </c>
      <c r="J1144" s="6" t="s">
        <v>8</v>
      </c>
      <c r="K1144" s="6" t="s">
        <v>9</v>
      </c>
      <c r="L1144" s="6" t="s">
        <v>13</v>
      </c>
      <c r="M1144" s="31">
        <v>41</v>
      </c>
      <c r="N1144" s="6" t="s">
        <v>10</v>
      </c>
      <c r="P1144" s="11" t="s">
        <v>42</v>
      </c>
      <c r="Q1144" s="11"/>
      <c r="S1144" s="11" t="s">
        <v>42</v>
      </c>
      <c r="AA1144" s="11" t="s">
        <v>42</v>
      </c>
      <c r="AH1144" s="11" t="s">
        <v>42</v>
      </c>
      <c r="BE1144" s="3" t="s">
        <v>36</v>
      </c>
    </row>
    <row r="1145" spans="2:58" ht="25" customHeight="1" x14ac:dyDescent="0.2">
      <c r="B1145" s="1">
        <v>1141</v>
      </c>
      <c r="C1145" s="32">
        <v>43779</v>
      </c>
      <c r="D1145" s="1">
        <v>598</v>
      </c>
      <c r="E1145" s="4">
        <v>3700</v>
      </c>
      <c r="F1145" s="4">
        <v>4625</v>
      </c>
      <c r="G1145" s="35">
        <f t="shared" si="17"/>
        <v>8.2160880986323157</v>
      </c>
      <c r="H1145" s="2" t="s">
        <v>75</v>
      </c>
      <c r="I1145" s="3">
        <v>70</v>
      </c>
      <c r="J1145" s="6" t="s">
        <v>8</v>
      </c>
      <c r="K1145" s="6" t="s">
        <v>9</v>
      </c>
      <c r="L1145" s="6" t="s">
        <v>215</v>
      </c>
      <c r="M1145" s="31">
        <v>38</v>
      </c>
      <c r="N1145" s="6" t="s">
        <v>8</v>
      </c>
      <c r="S1145" s="11" t="s">
        <v>42</v>
      </c>
      <c r="X1145" s="11" t="s">
        <v>42</v>
      </c>
      <c r="Y1145" s="11" t="s">
        <v>42</v>
      </c>
      <c r="AI1145" s="11" t="s">
        <v>42</v>
      </c>
      <c r="BE1145" s="3" t="s">
        <v>31</v>
      </c>
    </row>
    <row r="1146" spans="2:58" ht="25" customHeight="1" x14ac:dyDescent="0.2">
      <c r="B1146" s="1">
        <v>1142</v>
      </c>
      <c r="C1146" s="32">
        <v>43779</v>
      </c>
      <c r="D1146" s="1">
        <v>599</v>
      </c>
      <c r="E1146" s="4">
        <v>6700</v>
      </c>
      <c r="F1146" s="4">
        <v>8375</v>
      </c>
      <c r="G1146" s="35">
        <f t="shared" si="17"/>
        <v>8.8098628053790566</v>
      </c>
      <c r="H1146" s="2" t="s">
        <v>75</v>
      </c>
      <c r="I1146" s="3">
        <v>70</v>
      </c>
      <c r="J1146" s="6" t="s">
        <v>8</v>
      </c>
      <c r="K1146" s="6" t="s">
        <v>9</v>
      </c>
      <c r="L1146" s="6" t="s">
        <v>13</v>
      </c>
      <c r="M1146" s="31">
        <v>41</v>
      </c>
      <c r="N1146" s="6" t="s">
        <v>10</v>
      </c>
      <c r="R1146" s="11" t="s">
        <v>42</v>
      </c>
      <c r="AA1146" s="11" t="s">
        <v>42</v>
      </c>
      <c r="AH1146" s="11" t="s">
        <v>42</v>
      </c>
      <c r="AI1146" s="11" t="s">
        <v>42</v>
      </c>
      <c r="BE1146" s="3" t="s">
        <v>31</v>
      </c>
    </row>
    <row r="1147" spans="2:58" ht="25" customHeight="1" x14ac:dyDescent="0.2">
      <c r="B1147" s="1">
        <v>1143</v>
      </c>
      <c r="C1147" s="32">
        <v>43779</v>
      </c>
      <c r="D1147" s="1">
        <v>602</v>
      </c>
      <c r="E1147" s="4">
        <v>15000</v>
      </c>
      <c r="F1147" s="4">
        <v>18750</v>
      </c>
      <c r="G1147" s="35">
        <f t="shared" si="17"/>
        <v>9.6158054800843473</v>
      </c>
      <c r="H1147" s="2" t="s">
        <v>16</v>
      </c>
      <c r="I1147" s="3">
        <v>60</v>
      </c>
      <c r="J1147" s="6" t="s">
        <v>8</v>
      </c>
      <c r="K1147" s="6" t="s">
        <v>9</v>
      </c>
      <c r="L1147" s="6" t="s">
        <v>13</v>
      </c>
      <c r="M1147" s="31">
        <v>40</v>
      </c>
      <c r="N1147" s="6" t="s">
        <v>10</v>
      </c>
      <c r="R1147" s="11" t="s">
        <v>42</v>
      </c>
      <c r="AI1147" s="11" t="s">
        <v>42</v>
      </c>
      <c r="BE1147" s="3" t="s">
        <v>32</v>
      </c>
    </row>
    <row r="1148" spans="2:58" ht="25" customHeight="1" x14ac:dyDescent="0.2">
      <c r="B1148" s="1">
        <v>1144</v>
      </c>
      <c r="C1148" s="32">
        <v>43779</v>
      </c>
      <c r="D1148" s="1">
        <v>603</v>
      </c>
      <c r="E1148" s="4">
        <v>60000</v>
      </c>
      <c r="F1148" s="4">
        <v>75000</v>
      </c>
      <c r="G1148" s="35">
        <f t="shared" si="17"/>
        <v>11.002099841204238</v>
      </c>
      <c r="H1148" s="2" t="s">
        <v>16</v>
      </c>
      <c r="I1148" s="3">
        <v>70</v>
      </c>
      <c r="J1148" s="6" t="s">
        <v>8</v>
      </c>
      <c r="K1148" s="6" t="s">
        <v>9</v>
      </c>
      <c r="L1148" s="6" t="s">
        <v>13</v>
      </c>
      <c r="M1148" s="31">
        <v>42</v>
      </c>
      <c r="N1148" s="6" t="s">
        <v>8</v>
      </c>
      <c r="R1148" s="11" t="s">
        <v>42</v>
      </c>
      <c r="AI1148" s="11" t="s">
        <v>42</v>
      </c>
      <c r="BE1148" s="3" t="s">
        <v>36</v>
      </c>
    </row>
    <row r="1149" spans="2:58" ht="25" customHeight="1" x14ac:dyDescent="0.2">
      <c r="B1149" s="1">
        <v>1145</v>
      </c>
      <c r="C1149" s="32">
        <v>43779</v>
      </c>
      <c r="D1149" s="1">
        <v>617</v>
      </c>
      <c r="E1149" s="4">
        <v>7500</v>
      </c>
      <c r="F1149" s="4">
        <v>9375</v>
      </c>
      <c r="G1149" s="35">
        <f t="shared" si="17"/>
        <v>8.9226582995244019</v>
      </c>
      <c r="H1149" s="2" t="s">
        <v>7</v>
      </c>
      <c r="I1149" s="3">
        <v>80</v>
      </c>
      <c r="J1149" s="6" t="s">
        <v>8</v>
      </c>
      <c r="K1149" s="6" t="s">
        <v>9</v>
      </c>
      <c r="L1149" s="6" t="s">
        <v>25</v>
      </c>
      <c r="M1149" s="31">
        <v>40</v>
      </c>
      <c r="N1149" s="6" t="s">
        <v>8</v>
      </c>
      <c r="S1149" s="11" t="s">
        <v>42</v>
      </c>
      <c r="V1149" s="11" t="s">
        <v>42</v>
      </c>
      <c r="AC1149" s="11" t="s">
        <v>42</v>
      </c>
      <c r="BE1149" s="3" t="s">
        <v>32</v>
      </c>
    </row>
    <row r="1150" spans="2:58" ht="25" customHeight="1" x14ac:dyDescent="0.2">
      <c r="B1150" s="1">
        <v>1146</v>
      </c>
      <c r="C1150" s="32">
        <v>43779</v>
      </c>
      <c r="D1150" s="1">
        <v>618</v>
      </c>
      <c r="E1150" s="4">
        <v>37000</v>
      </c>
      <c r="F1150" s="4">
        <v>46250</v>
      </c>
      <c r="G1150" s="35">
        <f t="shared" si="17"/>
        <v>10.518673191626361</v>
      </c>
      <c r="H1150" s="2" t="s">
        <v>7</v>
      </c>
      <c r="I1150" s="3">
        <v>70</v>
      </c>
      <c r="J1150" s="6" t="s">
        <v>44</v>
      </c>
      <c r="K1150" s="6" t="s">
        <v>9</v>
      </c>
      <c r="L1150" s="6" t="s">
        <v>13</v>
      </c>
      <c r="M1150" s="31">
        <v>38</v>
      </c>
      <c r="N1150" s="6" t="s">
        <v>44</v>
      </c>
      <c r="S1150" s="11" t="s">
        <v>42</v>
      </c>
      <c r="V1150" s="11" t="s">
        <v>42</v>
      </c>
      <c r="AC1150" s="11" t="s">
        <v>42</v>
      </c>
      <c r="AH1150" s="11" t="s">
        <v>42</v>
      </c>
      <c r="AX1150" s="3" t="s">
        <v>145</v>
      </c>
      <c r="BE1150" s="3" t="s">
        <v>32</v>
      </c>
    </row>
    <row r="1151" spans="2:58" ht="25" customHeight="1" x14ac:dyDescent="0.2">
      <c r="B1151" s="1">
        <v>1147</v>
      </c>
      <c r="C1151" s="32">
        <v>43779</v>
      </c>
      <c r="D1151" s="1">
        <v>626</v>
      </c>
      <c r="E1151" s="4">
        <v>5800</v>
      </c>
      <c r="F1151" s="4">
        <v>7250</v>
      </c>
      <c r="G1151" s="35">
        <f t="shared" si="17"/>
        <v>8.66561319653451</v>
      </c>
      <c r="H1151" s="2" t="s">
        <v>70</v>
      </c>
      <c r="I1151" s="3">
        <v>30</v>
      </c>
      <c r="J1151" s="6" t="s">
        <v>44</v>
      </c>
      <c r="K1151" s="6" t="s">
        <v>17</v>
      </c>
      <c r="L1151" s="6" t="s">
        <v>13</v>
      </c>
      <c r="M1151" s="31">
        <v>20</v>
      </c>
      <c r="N1151" s="6" t="s">
        <v>10</v>
      </c>
      <c r="P1151" s="11" t="s">
        <v>42</v>
      </c>
      <c r="Q1151" s="11"/>
      <c r="R1151" s="11" t="s">
        <v>42</v>
      </c>
      <c r="AX1151" s="3" t="s">
        <v>282</v>
      </c>
      <c r="BE1151" s="3" t="s">
        <v>32</v>
      </c>
    </row>
    <row r="1152" spans="2:58" ht="25" customHeight="1" x14ac:dyDescent="0.2">
      <c r="B1152" s="1">
        <v>1148</v>
      </c>
      <c r="C1152" s="32">
        <v>43779</v>
      </c>
      <c r="D1152" s="1">
        <v>627</v>
      </c>
      <c r="E1152" s="4">
        <v>4500</v>
      </c>
      <c r="F1152" s="4">
        <v>5625</v>
      </c>
      <c r="G1152" s="35">
        <f t="shared" si="17"/>
        <v>8.4118326757584114</v>
      </c>
      <c r="H1152" s="2" t="s">
        <v>70</v>
      </c>
      <c r="I1152" s="3">
        <v>40</v>
      </c>
      <c r="J1152" s="6" t="s">
        <v>44</v>
      </c>
      <c r="K1152" s="6" t="s">
        <v>9</v>
      </c>
      <c r="L1152" s="6" t="s">
        <v>25</v>
      </c>
      <c r="M1152" s="31">
        <v>35</v>
      </c>
      <c r="N1152" s="6" t="s">
        <v>10</v>
      </c>
      <c r="P1152" s="11" t="s">
        <v>42</v>
      </c>
      <c r="Q1152" s="11"/>
      <c r="R1152" s="11" t="s">
        <v>42</v>
      </c>
      <c r="BE1152" s="3" t="s">
        <v>32</v>
      </c>
      <c r="BF1152" t="s">
        <v>283</v>
      </c>
    </row>
    <row r="1153" spans="1:58" ht="25" customHeight="1" x14ac:dyDescent="0.2">
      <c r="B1153" s="1">
        <v>1149</v>
      </c>
      <c r="C1153" s="32">
        <v>43779</v>
      </c>
      <c r="D1153" s="1">
        <v>628</v>
      </c>
      <c r="E1153" s="4">
        <v>10000</v>
      </c>
      <c r="F1153" s="4">
        <v>12500</v>
      </c>
      <c r="G1153" s="35">
        <f t="shared" si="17"/>
        <v>9.2103403719761836</v>
      </c>
      <c r="H1153" s="2" t="s">
        <v>70</v>
      </c>
      <c r="I1153" s="3">
        <v>60</v>
      </c>
      <c r="J1153" s="6" t="s">
        <v>44</v>
      </c>
      <c r="K1153" s="6" t="s">
        <v>9</v>
      </c>
      <c r="L1153" s="6" t="s">
        <v>25</v>
      </c>
      <c r="M1153" s="31">
        <v>36</v>
      </c>
      <c r="N1153" s="6" t="s">
        <v>44</v>
      </c>
      <c r="P1153" s="11" t="s">
        <v>42</v>
      </c>
      <c r="Q1153" s="11"/>
      <c r="S1153" s="11" t="s">
        <v>42</v>
      </c>
      <c r="BE1153" s="3" t="s">
        <v>32</v>
      </c>
    </row>
    <row r="1154" spans="1:58" ht="25" customHeight="1" x14ac:dyDescent="0.2">
      <c r="B1154" s="1">
        <v>1150</v>
      </c>
      <c r="C1154" s="32">
        <v>43779</v>
      </c>
      <c r="D1154" s="1">
        <v>629</v>
      </c>
      <c r="E1154" s="4">
        <v>40000</v>
      </c>
      <c r="F1154" s="4">
        <v>50000</v>
      </c>
      <c r="G1154" s="35">
        <f t="shared" si="17"/>
        <v>10.596634733096073</v>
      </c>
      <c r="H1154" s="2" t="s">
        <v>70</v>
      </c>
      <c r="I1154" s="3">
        <v>40</v>
      </c>
      <c r="J1154" s="6" t="s">
        <v>44</v>
      </c>
      <c r="K1154" s="6" t="s">
        <v>9</v>
      </c>
      <c r="L1154" s="6" t="s">
        <v>25</v>
      </c>
      <c r="M1154" s="31">
        <v>33</v>
      </c>
      <c r="N1154" s="6" t="s">
        <v>44</v>
      </c>
      <c r="R1154" s="11" t="s">
        <v>42</v>
      </c>
      <c r="AI1154" s="11" t="s">
        <v>42</v>
      </c>
      <c r="BE1154" s="3" t="s">
        <v>32</v>
      </c>
    </row>
    <row r="1155" spans="1:58" ht="25" customHeight="1" x14ac:dyDescent="0.2">
      <c r="B1155" s="1">
        <v>1151</v>
      </c>
      <c r="C1155" s="32">
        <v>43779</v>
      </c>
      <c r="D1155" s="1">
        <v>630</v>
      </c>
      <c r="E1155" s="4">
        <v>8000</v>
      </c>
      <c r="F1155" s="4">
        <v>10000</v>
      </c>
      <c r="G1155" s="35">
        <f t="shared" si="17"/>
        <v>8.987196820661973</v>
      </c>
      <c r="H1155" s="2" t="s">
        <v>70</v>
      </c>
      <c r="I1155" s="3">
        <v>30</v>
      </c>
      <c r="J1155" s="6" t="s">
        <v>44</v>
      </c>
      <c r="K1155" s="6" t="s">
        <v>9</v>
      </c>
      <c r="L1155" s="6" t="s">
        <v>25</v>
      </c>
      <c r="M1155" s="31">
        <v>31</v>
      </c>
      <c r="N1155" s="6" t="s">
        <v>10</v>
      </c>
      <c r="P1155" s="11" t="s">
        <v>42</v>
      </c>
      <c r="Q1155" s="11"/>
      <c r="R1155" s="11" t="s">
        <v>42</v>
      </c>
      <c r="BE1155" s="3" t="s">
        <v>31</v>
      </c>
    </row>
    <row r="1156" spans="1:58" ht="25" customHeight="1" x14ac:dyDescent="0.2">
      <c r="B1156" s="1">
        <v>1152</v>
      </c>
      <c r="C1156" s="32">
        <v>43779</v>
      </c>
      <c r="D1156" s="1">
        <v>632</v>
      </c>
      <c r="E1156" s="4">
        <v>4000</v>
      </c>
      <c r="F1156" s="4">
        <v>5000</v>
      </c>
      <c r="G1156" s="35">
        <f t="shared" si="17"/>
        <v>8.2940496401020276</v>
      </c>
      <c r="H1156" s="2" t="s">
        <v>70</v>
      </c>
      <c r="I1156" s="3">
        <v>70</v>
      </c>
      <c r="J1156" s="6" t="s">
        <v>44</v>
      </c>
      <c r="K1156" s="6" t="s">
        <v>125</v>
      </c>
      <c r="L1156" s="6" t="s">
        <v>24</v>
      </c>
      <c r="M1156" s="31">
        <v>32</v>
      </c>
      <c r="N1156" s="6" t="s">
        <v>44</v>
      </c>
      <c r="O1156" s="11" t="s">
        <v>42</v>
      </c>
      <c r="P1156" s="11" t="s">
        <v>42</v>
      </c>
      <c r="Q1156" s="11"/>
      <c r="R1156" s="11" t="s">
        <v>42</v>
      </c>
      <c r="BE1156" s="3" t="s">
        <v>31</v>
      </c>
    </row>
    <row r="1157" spans="1:58" ht="25" customHeight="1" x14ac:dyDescent="0.2">
      <c r="B1157" s="1">
        <v>1153</v>
      </c>
      <c r="C1157" s="32">
        <v>43779</v>
      </c>
      <c r="D1157" s="1">
        <v>636</v>
      </c>
      <c r="E1157" s="4">
        <v>3600</v>
      </c>
      <c r="F1157" s="4">
        <v>4500</v>
      </c>
      <c r="G1157" s="35">
        <f t="shared" ref="G1157:G1220" si="18">LN(E1157)</f>
        <v>8.1886891244442008</v>
      </c>
      <c r="H1157" s="2" t="s">
        <v>70</v>
      </c>
      <c r="I1157" s="3">
        <v>80</v>
      </c>
      <c r="J1157" s="6" t="s">
        <v>44</v>
      </c>
      <c r="K1157" s="6" t="s">
        <v>28</v>
      </c>
      <c r="L1157" s="6" t="s">
        <v>18</v>
      </c>
      <c r="M1157" s="31">
        <v>27</v>
      </c>
      <c r="N1157" s="6" t="s">
        <v>10</v>
      </c>
      <c r="O1157" s="11"/>
      <c r="P1157" s="11" t="s">
        <v>42</v>
      </c>
      <c r="Q1157" s="11"/>
      <c r="R1157" s="11" t="s">
        <v>42</v>
      </c>
      <c r="BE1157" s="3" t="s">
        <v>31</v>
      </c>
    </row>
    <row r="1158" spans="1:58" ht="25" customHeight="1" x14ac:dyDescent="0.2">
      <c r="B1158" s="1">
        <v>1154</v>
      </c>
      <c r="C1158" s="32">
        <v>43779</v>
      </c>
      <c r="D1158" s="1">
        <v>640</v>
      </c>
      <c r="E1158" s="4">
        <v>7800</v>
      </c>
      <c r="F1158" s="4">
        <v>9750</v>
      </c>
      <c r="G1158" s="35">
        <f t="shared" si="18"/>
        <v>8.9618790126776826</v>
      </c>
      <c r="H1158" s="2" t="s">
        <v>70</v>
      </c>
      <c r="I1158" s="3">
        <v>80</v>
      </c>
      <c r="J1158" s="6" t="s">
        <v>64</v>
      </c>
      <c r="K1158" s="6" t="s">
        <v>28</v>
      </c>
      <c r="L1158" s="6" t="s">
        <v>18</v>
      </c>
      <c r="M1158" s="31">
        <v>33</v>
      </c>
      <c r="N1158" s="6" t="s">
        <v>64</v>
      </c>
      <c r="O1158" s="11" t="s">
        <v>42</v>
      </c>
      <c r="S1158" s="11" t="s">
        <v>42</v>
      </c>
      <c r="V1158" s="11" t="s">
        <v>42</v>
      </c>
      <c r="BE1158" s="3" t="s">
        <v>31</v>
      </c>
    </row>
    <row r="1159" spans="1:58" ht="25" customHeight="1" x14ac:dyDescent="0.2">
      <c r="B1159" s="1">
        <v>1155</v>
      </c>
      <c r="C1159" s="32">
        <v>43779</v>
      </c>
      <c r="D1159" s="1">
        <v>641</v>
      </c>
      <c r="E1159" s="4">
        <v>95000</v>
      </c>
      <c r="F1159" s="4">
        <v>118750</v>
      </c>
      <c r="G1159" s="35">
        <f t="shared" si="18"/>
        <v>11.461632170582678</v>
      </c>
      <c r="H1159" s="2" t="s">
        <v>70</v>
      </c>
      <c r="I1159" s="3">
        <v>80</v>
      </c>
      <c r="J1159" s="6" t="s">
        <v>8</v>
      </c>
      <c r="K1159" s="6" t="s">
        <v>28</v>
      </c>
      <c r="L1159" s="6" t="s">
        <v>18</v>
      </c>
      <c r="M1159" s="31">
        <v>40</v>
      </c>
      <c r="N1159" s="6" t="s">
        <v>8</v>
      </c>
      <c r="O1159" s="11" t="s">
        <v>42</v>
      </c>
      <c r="S1159" s="11" t="s">
        <v>42</v>
      </c>
      <c r="V1159" s="11" t="s">
        <v>42</v>
      </c>
      <c r="BE1159" s="3" t="s">
        <v>36</v>
      </c>
    </row>
    <row r="1160" spans="1:58" ht="25" customHeight="1" x14ac:dyDescent="0.2">
      <c r="B1160" s="1">
        <v>1156</v>
      </c>
      <c r="C1160" s="32">
        <v>43779</v>
      </c>
      <c r="D1160" s="1">
        <v>647</v>
      </c>
      <c r="E1160" s="4">
        <v>48000</v>
      </c>
      <c r="F1160" s="4">
        <v>60000</v>
      </c>
      <c r="G1160" s="35">
        <f t="shared" si="18"/>
        <v>10.778956289890028</v>
      </c>
      <c r="H1160" s="2" t="s">
        <v>7</v>
      </c>
      <c r="I1160" s="3">
        <v>50</v>
      </c>
      <c r="J1160" s="6" t="s">
        <v>8</v>
      </c>
      <c r="K1160" s="6" t="s">
        <v>9</v>
      </c>
      <c r="L1160" s="6" t="s">
        <v>25</v>
      </c>
      <c r="M1160" s="31">
        <v>38</v>
      </c>
      <c r="N1160" s="6" t="s">
        <v>10</v>
      </c>
      <c r="R1160" s="11" t="s">
        <v>42</v>
      </c>
      <c r="X1160" s="11" t="s">
        <v>42</v>
      </c>
      <c r="Y1160" s="11" t="s">
        <v>42</v>
      </c>
      <c r="BE1160" s="3" t="s">
        <v>36</v>
      </c>
    </row>
    <row r="1161" spans="1:58" ht="25" customHeight="1" x14ac:dyDescent="0.2">
      <c r="B1161" s="1">
        <v>1157</v>
      </c>
      <c r="C1161" s="32">
        <v>43779</v>
      </c>
      <c r="D1161" s="1">
        <v>648</v>
      </c>
      <c r="E1161" s="4">
        <v>8500</v>
      </c>
      <c r="F1161" s="4">
        <v>10625</v>
      </c>
      <c r="G1161" s="35">
        <f t="shared" si="18"/>
        <v>9.0478214424784085</v>
      </c>
      <c r="H1161" s="2" t="s">
        <v>7</v>
      </c>
      <c r="I1161" s="3">
        <v>40</v>
      </c>
      <c r="J1161" s="6" t="s">
        <v>8</v>
      </c>
      <c r="K1161" s="6" t="s">
        <v>9</v>
      </c>
      <c r="L1161" s="6" t="s">
        <v>25</v>
      </c>
      <c r="M1161" s="31">
        <v>35</v>
      </c>
      <c r="N1161" s="6" t="s">
        <v>10</v>
      </c>
      <c r="R1161" s="11" t="s">
        <v>42</v>
      </c>
      <c r="AI1161" s="11" t="s">
        <v>42</v>
      </c>
      <c r="BE1161" s="3" t="s">
        <v>31</v>
      </c>
      <c r="BF1161" s="1" t="s">
        <v>406</v>
      </c>
    </row>
    <row r="1162" spans="1:58" ht="25" customHeight="1" x14ac:dyDescent="0.2">
      <c r="B1162" s="1">
        <v>1158</v>
      </c>
      <c r="C1162" s="32">
        <v>43779</v>
      </c>
      <c r="D1162" s="1">
        <v>649</v>
      </c>
      <c r="E1162" s="4">
        <v>3800</v>
      </c>
      <c r="F1162" s="4">
        <v>4750</v>
      </c>
      <c r="G1162" s="35">
        <f t="shared" si="18"/>
        <v>8.2427563457144775</v>
      </c>
      <c r="H1162" s="2" t="s">
        <v>7</v>
      </c>
      <c r="I1162" s="3">
        <v>50</v>
      </c>
      <c r="J1162" s="6" t="s">
        <v>8</v>
      </c>
      <c r="K1162" s="6" t="s">
        <v>9</v>
      </c>
      <c r="L1162" s="6" t="s">
        <v>25</v>
      </c>
      <c r="M1162" s="31">
        <v>36</v>
      </c>
      <c r="N1162" s="6" t="s">
        <v>8</v>
      </c>
      <c r="O1162" s="11" t="s">
        <v>42</v>
      </c>
      <c r="P1162" s="11" t="s">
        <v>42</v>
      </c>
      <c r="Q1162" s="11"/>
      <c r="R1162" s="11" t="s">
        <v>42</v>
      </c>
      <c r="BE1162" s="3" t="s">
        <v>32</v>
      </c>
    </row>
    <row r="1163" spans="1:58" ht="25" customHeight="1" x14ac:dyDescent="0.2">
      <c r="B1163" s="1">
        <v>1159</v>
      </c>
      <c r="C1163" s="32">
        <v>43779</v>
      </c>
      <c r="D1163" s="1">
        <v>652</v>
      </c>
      <c r="E1163" s="4">
        <v>100000</v>
      </c>
      <c r="F1163" s="4">
        <v>362500</v>
      </c>
      <c r="G1163" s="35">
        <f t="shared" si="18"/>
        <v>11.512925464970229</v>
      </c>
      <c r="H1163" s="2" t="s">
        <v>7</v>
      </c>
      <c r="I1163" s="3">
        <v>60</v>
      </c>
      <c r="J1163" s="6" t="s">
        <v>8</v>
      </c>
      <c r="K1163" s="6" t="s">
        <v>9</v>
      </c>
      <c r="L1163" s="6" t="s">
        <v>179</v>
      </c>
      <c r="M1163" s="31">
        <v>36</v>
      </c>
      <c r="N1163" s="6" t="s">
        <v>10</v>
      </c>
      <c r="R1163" s="11" t="s">
        <v>42</v>
      </c>
      <c r="AI1163" s="11" t="s">
        <v>42</v>
      </c>
      <c r="AZ1163" s="11" t="s">
        <v>42</v>
      </c>
      <c r="BE1163" s="3" t="s">
        <v>36</v>
      </c>
      <c r="BF1163" s="1" t="s">
        <v>284</v>
      </c>
    </row>
    <row r="1164" spans="1:58" ht="25" customHeight="1" x14ac:dyDescent="0.2">
      <c r="A1164" s="12"/>
      <c r="B1164" s="1">
        <v>1160</v>
      </c>
      <c r="C1164" s="32">
        <v>43596</v>
      </c>
      <c r="D1164" s="1">
        <v>36</v>
      </c>
      <c r="E1164" s="4">
        <v>1900</v>
      </c>
      <c r="F1164" s="4">
        <v>2375</v>
      </c>
      <c r="G1164" s="35">
        <f t="shared" si="18"/>
        <v>7.5496091651545321</v>
      </c>
      <c r="H1164" s="2" t="s">
        <v>34</v>
      </c>
      <c r="I1164" s="3">
        <v>40</v>
      </c>
      <c r="J1164" s="6" t="s">
        <v>389</v>
      </c>
      <c r="K1164" s="6" t="s">
        <v>9</v>
      </c>
      <c r="L1164" s="6" t="s">
        <v>224</v>
      </c>
      <c r="M1164" s="31">
        <v>35</v>
      </c>
      <c r="N1164" s="6" t="s">
        <v>10</v>
      </c>
      <c r="P1164" s="11" t="s">
        <v>42</v>
      </c>
      <c r="Q1164" s="11"/>
      <c r="R1164" s="11" t="s">
        <v>42</v>
      </c>
      <c r="BE1164" s="3" t="s">
        <v>31</v>
      </c>
    </row>
    <row r="1165" spans="1:58" ht="25" customHeight="1" x14ac:dyDescent="0.2">
      <c r="B1165" s="1">
        <v>1161</v>
      </c>
      <c r="C1165" s="32">
        <v>43596</v>
      </c>
      <c r="D1165" s="1">
        <v>37</v>
      </c>
      <c r="E1165" s="4">
        <v>2500</v>
      </c>
      <c r="F1165" s="4">
        <v>3125</v>
      </c>
      <c r="G1165" s="35">
        <f t="shared" si="18"/>
        <v>7.8240460108562919</v>
      </c>
      <c r="H1165" s="2" t="s">
        <v>34</v>
      </c>
      <c r="I1165" s="3">
        <v>30</v>
      </c>
      <c r="J1165" s="6" t="s">
        <v>44</v>
      </c>
      <c r="K1165" s="6" t="s">
        <v>9</v>
      </c>
      <c r="L1165" s="6" t="s">
        <v>25</v>
      </c>
      <c r="M1165" s="31">
        <v>31</v>
      </c>
      <c r="N1165" s="6" t="s">
        <v>10</v>
      </c>
      <c r="P1165" s="11" t="s">
        <v>42</v>
      </c>
      <c r="Q1165" s="11"/>
      <c r="R1165" s="11" t="s">
        <v>42</v>
      </c>
      <c r="BE1165" s="3" t="s">
        <v>32</v>
      </c>
    </row>
    <row r="1166" spans="1:58" ht="25" customHeight="1" x14ac:dyDescent="0.2">
      <c r="B1166" s="1">
        <v>1162</v>
      </c>
      <c r="C1166" s="32">
        <v>43596</v>
      </c>
      <c r="D1166" s="1">
        <v>38</v>
      </c>
      <c r="E1166" s="4">
        <v>2500</v>
      </c>
      <c r="F1166" s="4">
        <v>3125</v>
      </c>
      <c r="G1166" s="35">
        <f t="shared" si="18"/>
        <v>7.8240460108562919</v>
      </c>
      <c r="H1166" s="2" t="s">
        <v>34</v>
      </c>
      <c r="I1166" s="3">
        <v>60</v>
      </c>
      <c r="J1166" s="6" t="s">
        <v>65</v>
      </c>
      <c r="K1166" s="6" t="s">
        <v>9</v>
      </c>
      <c r="L1166" s="6" t="s">
        <v>13</v>
      </c>
      <c r="M1166" s="31">
        <v>36</v>
      </c>
      <c r="N1166" s="6" t="s">
        <v>65</v>
      </c>
      <c r="P1166" s="11" t="s">
        <v>42</v>
      </c>
      <c r="Q1166" s="11"/>
      <c r="R1166" s="11" t="s">
        <v>42</v>
      </c>
      <c r="BE1166" s="3" t="s">
        <v>31</v>
      </c>
    </row>
    <row r="1167" spans="1:58" ht="25" customHeight="1" x14ac:dyDescent="0.2">
      <c r="B1167" s="1">
        <v>1163</v>
      </c>
      <c r="C1167" s="32">
        <v>43596</v>
      </c>
      <c r="D1167" s="1">
        <v>39</v>
      </c>
      <c r="E1167" s="4">
        <v>1100</v>
      </c>
      <c r="F1167" s="4">
        <v>1375</v>
      </c>
      <c r="G1167" s="35">
        <f t="shared" si="18"/>
        <v>7.0030654587864616</v>
      </c>
      <c r="H1167" s="2" t="s">
        <v>34</v>
      </c>
      <c r="I1167" s="3">
        <v>60</v>
      </c>
      <c r="J1167" s="6" t="s">
        <v>44</v>
      </c>
      <c r="K1167" s="6" t="s">
        <v>9</v>
      </c>
      <c r="L1167" s="6" t="s">
        <v>24</v>
      </c>
      <c r="M1167" s="31">
        <v>35</v>
      </c>
      <c r="N1167" s="6" t="s">
        <v>10</v>
      </c>
      <c r="S1167" s="11" t="s">
        <v>42</v>
      </c>
      <c r="V1167" s="11" t="s">
        <v>42</v>
      </c>
      <c r="BE1167" s="3" t="s">
        <v>31</v>
      </c>
    </row>
    <row r="1168" spans="1:58" ht="25" customHeight="1" x14ac:dyDescent="0.2">
      <c r="B1168" s="1">
        <v>1164</v>
      </c>
      <c r="C1168" s="32">
        <v>43596</v>
      </c>
      <c r="D1168" s="1">
        <v>40</v>
      </c>
      <c r="E1168" s="4">
        <v>800</v>
      </c>
      <c r="F1168" s="4">
        <v>1000</v>
      </c>
      <c r="G1168" s="35">
        <f t="shared" si="18"/>
        <v>6.6846117276679271</v>
      </c>
      <c r="H1168" s="2" t="s">
        <v>34</v>
      </c>
      <c r="I1168" s="3">
        <v>60</v>
      </c>
      <c r="J1168" s="6" t="s">
        <v>8</v>
      </c>
      <c r="K1168" s="6" t="s">
        <v>9</v>
      </c>
      <c r="L1168" s="6" t="s">
        <v>25</v>
      </c>
      <c r="M1168" s="31">
        <v>36</v>
      </c>
      <c r="N1168" s="6" t="s">
        <v>10</v>
      </c>
      <c r="S1168" s="11" t="s">
        <v>42</v>
      </c>
      <c r="V1168" s="3" t="s">
        <v>42</v>
      </c>
      <c r="BE1168" s="3" t="s">
        <v>31</v>
      </c>
    </row>
    <row r="1169" spans="2:58" ht="25" customHeight="1" x14ac:dyDescent="0.2">
      <c r="B1169" s="1">
        <v>1165</v>
      </c>
      <c r="C1169" s="32">
        <v>43596</v>
      </c>
      <c r="D1169" s="1">
        <v>41</v>
      </c>
      <c r="E1169" s="4">
        <v>1000</v>
      </c>
      <c r="F1169" s="4">
        <v>1250</v>
      </c>
      <c r="G1169" s="35">
        <f t="shared" si="18"/>
        <v>6.9077552789821368</v>
      </c>
      <c r="H1169" s="2" t="s">
        <v>34</v>
      </c>
      <c r="I1169" s="3">
        <v>60</v>
      </c>
      <c r="J1169" s="6" t="s">
        <v>44</v>
      </c>
      <c r="K1169" s="6" t="s">
        <v>17</v>
      </c>
      <c r="L1169" s="6" t="s">
        <v>24</v>
      </c>
      <c r="M1169" s="31">
        <v>34</v>
      </c>
      <c r="N1169" s="6" t="s">
        <v>10</v>
      </c>
      <c r="S1169" s="11" t="s">
        <v>42</v>
      </c>
      <c r="V1169" s="11" t="s">
        <v>42</v>
      </c>
      <c r="BE1169" s="3" t="s">
        <v>31</v>
      </c>
    </row>
    <row r="1170" spans="2:58" ht="25" customHeight="1" x14ac:dyDescent="0.2">
      <c r="B1170" s="1">
        <v>1166</v>
      </c>
      <c r="C1170" s="32">
        <v>43596</v>
      </c>
      <c r="D1170" s="1">
        <v>42</v>
      </c>
      <c r="E1170" s="4">
        <v>2200</v>
      </c>
      <c r="F1170" s="4">
        <v>2750</v>
      </c>
      <c r="G1170" s="35">
        <f t="shared" si="18"/>
        <v>7.696212639346407</v>
      </c>
      <c r="H1170" s="2" t="s">
        <v>34</v>
      </c>
      <c r="I1170" s="3">
        <v>50</v>
      </c>
      <c r="J1170" s="6" t="s">
        <v>44</v>
      </c>
      <c r="K1170" s="6" t="s">
        <v>55</v>
      </c>
      <c r="L1170" s="6" t="s">
        <v>25</v>
      </c>
      <c r="M1170" s="31">
        <v>32</v>
      </c>
      <c r="N1170" s="6" t="s">
        <v>10</v>
      </c>
      <c r="S1170" s="11" t="s">
        <v>42</v>
      </c>
      <c r="V1170" s="11" t="s">
        <v>42</v>
      </c>
      <c r="BE1170" s="3" t="s">
        <v>31</v>
      </c>
    </row>
    <row r="1171" spans="2:58" ht="25" customHeight="1" x14ac:dyDescent="0.2">
      <c r="B1171" s="1">
        <v>1167</v>
      </c>
      <c r="C1171" s="32">
        <v>43596</v>
      </c>
      <c r="D1171" s="1">
        <v>43</v>
      </c>
      <c r="E1171" s="4">
        <v>11000</v>
      </c>
      <c r="F1171" s="4">
        <v>13750</v>
      </c>
      <c r="G1171" s="35">
        <f t="shared" si="18"/>
        <v>9.3056505517805075</v>
      </c>
      <c r="H1171" s="2" t="s">
        <v>34</v>
      </c>
      <c r="I1171" s="3">
        <v>50</v>
      </c>
      <c r="J1171" s="6" t="s">
        <v>44</v>
      </c>
      <c r="K1171" s="6" t="s">
        <v>9</v>
      </c>
      <c r="L1171" s="6" t="s">
        <v>104</v>
      </c>
      <c r="M1171" s="31">
        <v>37</v>
      </c>
      <c r="N1171" s="6" t="s">
        <v>10</v>
      </c>
      <c r="P1171" s="11" t="s">
        <v>42</v>
      </c>
      <c r="Q1171" s="11"/>
      <c r="R1171" s="11" t="s">
        <v>42</v>
      </c>
      <c r="BE1171" s="3" t="s">
        <v>32</v>
      </c>
    </row>
    <row r="1172" spans="2:58" ht="25" customHeight="1" x14ac:dyDescent="0.2">
      <c r="B1172" s="1">
        <v>1168</v>
      </c>
      <c r="C1172" s="32">
        <v>43596</v>
      </c>
      <c r="D1172" s="1">
        <v>44</v>
      </c>
      <c r="E1172" s="4">
        <v>1600</v>
      </c>
      <c r="F1172" s="4">
        <v>2000</v>
      </c>
      <c r="G1172" s="35">
        <f t="shared" si="18"/>
        <v>7.3777589082278725</v>
      </c>
      <c r="H1172" s="2" t="s">
        <v>34</v>
      </c>
      <c r="I1172" s="3">
        <v>50</v>
      </c>
      <c r="J1172" s="6" t="s">
        <v>65</v>
      </c>
      <c r="K1172" s="6" t="s">
        <v>9</v>
      </c>
      <c r="L1172" s="6" t="s">
        <v>25</v>
      </c>
      <c r="M1172" s="31">
        <v>37</v>
      </c>
      <c r="N1172" s="6" t="s">
        <v>10</v>
      </c>
      <c r="P1172" s="11" t="s">
        <v>42</v>
      </c>
      <c r="Q1172" s="11"/>
      <c r="R1172" s="11" t="s">
        <v>42</v>
      </c>
      <c r="BE1172" s="3" t="s">
        <v>31</v>
      </c>
    </row>
    <row r="1173" spans="2:58" ht="25" customHeight="1" x14ac:dyDescent="0.2">
      <c r="B1173" s="1">
        <v>1169</v>
      </c>
      <c r="C1173" s="32">
        <v>43596</v>
      </c>
      <c r="D1173" s="1">
        <v>45</v>
      </c>
      <c r="E1173" s="4">
        <v>1200</v>
      </c>
      <c r="F1173" s="4">
        <v>1500</v>
      </c>
      <c r="G1173" s="35">
        <f t="shared" si="18"/>
        <v>7.0900768357760917</v>
      </c>
      <c r="H1173" s="2" t="s">
        <v>34</v>
      </c>
      <c r="I1173" s="3">
        <v>60</v>
      </c>
      <c r="J1173" s="6" t="s">
        <v>44</v>
      </c>
      <c r="K1173" s="6" t="s">
        <v>9</v>
      </c>
      <c r="L1173" s="6" t="s">
        <v>25</v>
      </c>
      <c r="M1173" s="31">
        <v>36</v>
      </c>
      <c r="N1173" s="6" t="s">
        <v>10</v>
      </c>
      <c r="P1173" s="11" t="s">
        <v>42</v>
      </c>
      <c r="Q1173" s="11"/>
      <c r="R1173" s="11" t="s">
        <v>42</v>
      </c>
      <c r="BE1173" s="3" t="s">
        <v>39</v>
      </c>
    </row>
    <row r="1174" spans="2:58" ht="25" customHeight="1" x14ac:dyDescent="0.2">
      <c r="B1174" s="1">
        <v>1170</v>
      </c>
      <c r="C1174" s="32">
        <v>43596</v>
      </c>
      <c r="D1174" s="1">
        <v>46</v>
      </c>
      <c r="E1174" s="4">
        <v>1200</v>
      </c>
      <c r="F1174" s="4">
        <v>1500</v>
      </c>
      <c r="G1174" s="35">
        <f t="shared" si="18"/>
        <v>7.0900768357760917</v>
      </c>
      <c r="H1174" s="2" t="s">
        <v>34</v>
      </c>
      <c r="I1174" s="3">
        <v>50</v>
      </c>
      <c r="J1174" s="6" t="s">
        <v>44</v>
      </c>
      <c r="K1174" s="6" t="s">
        <v>9</v>
      </c>
      <c r="L1174" s="6" t="s">
        <v>25</v>
      </c>
      <c r="M1174" s="31">
        <v>36</v>
      </c>
      <c r="N1174" s="6" t="s">
        <v>10</v>
      </c>
      <c r="P1174" s="11" t="s">
        <v>42</v>
      </c>
      <c r="Q1174" s="11"/>
      <c r="R1174" s="11" t="s">
        <v>42</v>
      </c>
      <c r="BE1174" s="3" t="s">
        <v>39</v>
      </c>
    </row>
    <row r="1175" spans="2:58" ht="25" customHeight="1" x14ac:dyDescent="0.2">
      <c r="B1175" s="1">
        <v>1171</v>
      </c>
      <c r="C1175" s="32">
        <v>43596</v>
      </c>
      <c r="D1175" s="1">
        <v>47</v>
      </c>
      <c r="E1175" s="4">
        <v>1300</v>
      </c>
      <c r="F1175" s="4">
        <v>1625</v>
      </c>
      <c r="G1175" s="35">
        <f t="shared" si="18"/>
        <v>7.1701195434496281</v>
      </c>
      <c r="H1175" s="2" t="s">
        <v>34</v>
      </c>
      <c r="I1175" s="3">
        <v>60</v>
      </c>
      <c r="J1175" s="6" t="s">
        <v>44</v>
      </c>
      <c r="K1175" s="6" t="s">
        <v>9</v>
      </c>
      <c r="L1175" s="6" t="s">
        <v>13</v>
      </c>
      <c r="M1175" s="31">
        <v>34</v>
      </c>
      <c r="N1175" s="6" t="s">
        <v>10</v>
      </c>
      <c r="P1175" s="11" t="s">
        <v>42</v>
      </c>
      <c r="Q1175" s="11"/>
      <c r="S1175" s="11" t="s">
        <v>42</v>
      </c>
      <c r="BE1175" s="3" t="s">
        <v>31</v>
      </c>
    </row>
    <row r="1176" spans="2:58" ht="25" customHeight="1" x14ac:dyDescent="0.2">
      <c r="B1176" s="1">
        <v>1172</v>
      </c>
      <c r="C1176" s="32">
        <v>43596</v>
      </c>
      <c r="D1176" s="1">
        <v>48</v>
      </c>
      <c r="E1176" s="4">
        <v>1200</v>
      </c>
      <c r="F1176" s="4">
        <v>1500</v>
      </c>
      <c r="G1176" s="35">
        <f t="shared" si="18"/>
        <v>7.0900768357760917</v>
      </c>
      <c r="H1176" s="2" t="s">
        <v>34</v>
      </c>
      <c r="I1176" s="3">
        <v>50</v>
      </c>
      <c r="J1176" s="6" t="s">
        <v>44</v>
      </c>
      <c r="K1176" s="6" t="s">
        <v>9</v>
      </c>
      <c r="L1176" s="6" t="s">
        <v>224</v>
      </c>
      <c r="M1176" s="31">
        <v>32</v>
      </c>
      <c r="N1176" s="6" t="s">
        <v>10</v>
      </c>
      <c r="P1176" s="11" t="s">
        <v>42</v>
      </c>
      <c r="Q1176" s="11"/>
      <c r="R1176" s="11" t="s">
        <v>42</v>
      </c>
      <c r="BE1176" s="3" t="s">
        <v>31</v>
      </c>
    </row>
    <row r="1177" spans="2:58" ht="25" customHeight="1" x14ac:dyDescent="0.2">
      <c r="B1177" s="1">
        <v>1173</v>
      </c>
      <c r="C1177" s="32">
        <v>43596</v>
      </c>
      <c r="D1177" s="1">
        <v>49</v>
      </c>
      <c r="E1177" s="4">
        <v>6500</v>
      </c>
      <c r="F1177" s="4">
        <v>8125</v>
      </c>
      <c r="G1177" s="35">
        <f t="shared" si="18"/>
        <v>8.7795574558837277</v>
      </c>
      <c r="H1177" s="2" t="s">
        <v>34</v>
      </c>
      <c r="I1177" s="3">
        <v>80</v>
      </c>
      <c r="J1177" s="6" t="s">
        <v>44</v>
      </c>
      <c r="K1177" s="6" t="s">
        <v>9</v>
      </c>
      <c r="L1177" s="6" t="s">
        <v>25</v>
      </c>
      <c r="M1177" s="31">
        <v>36</v>
      </c>
      <c r="N1177" s="6" t="s">
        <v>10</v>
      </c>
      <c r="R1177" s="11" t="s">
        <v>42</v>
      </c>
      <c r="X1177" s="11" t="s">
        <v>42</v>
      </c>
      <c r="Y1177" s="11" t="s">
        <v>42</v>
      </c>
      <c r="AI1177" s="11" t="s">
        <v>42</v>
      </c>
      <c r="BE1177" s="3" t="s">
        <v>32</v>
      </c>
    </row>
    <row r="1178" spans="2:58" ht="25" customHeight="1" x14ac:dyDescent="0.2">
      <c r="B1178" s="1">
        <v>1174</v>
      </c>
      <c r="C1178" s="32">
        <v>43596</v>
      </c>
      <c r="D1178" s="1">
        <v>51</v>
      </c>
      <c r="E1178" s="4">
        <v>5000</v>
      </c>
      <c r="F1178" s="4">
        <v>6250</v>
      </c>
      <c r="G1178" s="35">
        <f t="shared" si="18"/>
        <v>8.5171931914162382</v>
      </c>
      <c r="H1178" s="2" t="s">
        <v>34</v>
      </c>
      <c r="I1178" s="3">
        <v>50</v>
      </c>
      <c r="J1178" s="6" t="s">
        <v>65</v>
      </c>
      <c r="K1178" s="6" t="s">
        <v>9</v>
      </c>
      <c r="L1178" s="6" t="s">
        <v>25</v>
      </c>
      <c r="M1178" s="31">
        <v>36</v>
      </c>
      <c r="N1178" s="6" t="s">
        <v>10</v>
      </c>
      <c r="S1178" s="11" t="s">
        <v>42</v>
      </c>
      <c r="V1178" s="11" t="s">
        <v>42</v>
      </c>
      <c r="W1178" s="11"/>
      <c r="AB1178" s="11" t="s">
        <v>42</v>
      </c>
      <c r="BE1178" s="3" t="s">
        <v>31</v>
      </c>
    </row>
    <row r="1179" spans="2:58" ht="25" customHeight="1" x14ac:dyDescent="0.2">
      <c r="B1179" s="1">
        <v>1175</v>
      </c>
      <c r="C1179" s="32">
        <v>43596</v>
      </c>
      <c r="D1179" s="1">
        <v>52</v>
      </c>
      <c r="E1179" s="4">
        <v>3600</v>
      </c>
      <c r="F1179" s="4">
        <v>4500</v>
      </c>
      <c r="G1179" s="35">
        <f t="shared" si="18"/>
        <v>8.1886891244442008</v>
      </c>
      <c r="H1179" s="2" t="s">
        <v>34</v>
      </c>
      <c r="I1179" s="3">
        <v>60</v>
      </c>
      <c r="J1179" s="6" t="s">
        <v>65</v>
      </c>
      <c r="K1179" s="6" t="s">
        <v>9</v>
      </c>
      <c r="L1179" s="6" t="s">
        <v>25</v>
      </c>
      <c r="M1179" s="31">
        <v>36</v>
      </c>
      <c r="N1179" s="6" t="s">
        <v>10</v>
      </c>
      <c r="S1179" s="11" t="s">
        <v>42</v>
      </c>
      <c r="V1179" s="11" t="s">
        <v>42</v>
      </c>
      <c r="AB1179" s="11" t="s">
        <v>42</v>
      </c>
      <c r="BE1179" s="3" t="s">
        <v>32</v>
      </c>
    </row>
    <row r="1180" spans="2:58" ht="25" customHeight="1" x14ac:dyDescent="0.2">
      <c r="B1180" s="1">
        <v>1176</v>
      </c>
      <c r="C1180" s="32">
        <v>43596</v>
      </c>
      <c r="D1180" s="1">
        <v>54</v>
      </c>
      <c r="E1180" s="4">
        <v>20000</v>
      </c>
      <c r="F1180" s="4">
        <v>25000</v>
      </c>
      <c r="G1180" s="35">
        <f t="shared" si="18"/>
        <v>9.9034875525361272</v>
      </c>
      <c r="H1180" s="2" t="s">
        <v>34</v>
      </c>
      <c r="I1180" s="3">
        <v>70</v>
      </c>
      <c r="J1180" s="6" t="s">
        <v>44</v>
      </c>
      <c r="K1180" s="6" t="s">
        <v>9</v>
      </c>
      <c r="L1180" s="6" t="s">
        <v>24</v>
      </c>
      <c r="M1180" s="31">
        <v>40</v>
      </c>
      <c r="N1180" s="6" t="s">
        <v>44</v>
      </c>
      <c r="O1180" s="11" t="s">
        <v>42</v>
      </c>
      <c r="S1180" s="11" t="s">
        <v>42</v>
      </c>
      <c r="V1180" s="11" t="s">
        <v>42</v>
      </c>
      <c r="AB1180" s="11" t="s">
        <v>42</v>
      </c>
      <c r="BE1180" s="3" t="s">
        <v>32</v>
      </c>
    </row>
    <row r="1181" spans="2:58" ht="25" customHeight="1" x14ac:dyDescent="0.2">
      <c r="B1181" s="1">
        <v>1177</v>
      </c>
      <c r="C1181" s="32">
        <v>43596</v>
      </c>
      <c r="D1181" s="1">
        <v>55</v>
      </c>
      <c r="E1181" s="4">
        <v>3000</v>
      </c>
      <c r="F1181" s="4">
        <v>3750</v>
      </c>
      <c r="G1181" s="35">
        <f t="shared" si="18"/>
        <v>8.0063675676502459</v>
      </c>
      <c r="H1181" s="2" t="s">
        <v>34</v>
      </c>
      <c r="I1181" s="3">
        <v>70</v>
      </c>
      <c r="J1181" s="6" t="s">
        <v>8</v>
      </c>
      <c r="K1181" s="6" t="s">
        <v>125</v>
      </c>
      <c r="L1181" s="6" t="s">
        <v>25</v>
      </c>
      <c r="M1181" s="31">
        <v>34</v>
      </c>
      <c r="N1181" s="6" t="s">
        <v>10</v>
      </c>
      <c r="S1181" s="11" t="s">
        <v>42</v>
      </c>
      <c r="V1181" s="11" t="s">
        <v>42</v>
      </c>
      <c r="BE1181" s="3" t="s">
        <v>32</v>
      </c>
    </row>
    <row r="1182" spans="2:58" ht="25" customHeight="1" x14ac:dyDescent="0.2">
      <c r="B1182" s="1">
        <v>1178</v>
      </c>
      <c r="C1182" s="32">
        <v>43596</v>
      </c>
      <c r="D1182" s="1">
        <v>56</v>
      </c>
      <c r="E1182" s="4">
        <v>3000</v>
      </c>
      <c r="F1182" s="4">
        <v>3750</v>
      </c>
      <c r="G1182" s="35">
        <f t="shared" si="18"/>
        <v>8.0063675676502459</v>
      </c>
      <c r="H1182" s="2" t="s">
        <v>34</v>
      </c>
      <c r="I1182" s="3">
        <v>70</v>
      </c>
      <c r="J1182" s="6" t="s">
        <v>44</v>
      </c>
      <c r="K1182" s="6" t="s">
        <v>124</v>
      </c>
      <c r="L1182" s="6" t="s">
        <v>24</v>
      </c>
      <c r="M1182" s="31">
        <v>35</v>
      </c>
      <c r="N1182" s="6" t="s">
        <v>44</v>
      </c>
      <c r="O1182" s="11" t="s">
        <v>42</v>
      </c>
      <c r="P1182" s="11" t="s">
        <v>42</v>
      </c>
      <c r="Q1182" s="11"/>
      <c r="S1182" s="11" t="s">
        <v>42</v>
      </c>
      <c r="BE1182" s="3" t="s">
        <v>31</v>
      </c>
    </row>
    <row r="1183" spans="2:58" ht="25" customHeight="1" x14ac:dyDescent="0.2">
      <c r="B1183" s="1">
        <v>1179</v>
      </c>
      <c r="C1183" s="32">
        <v>43596</v>
      </c>
      <c r="D1183" s="1">
        <v>65</v>
      </c>
      <c r="E1183" s="4">
        <v>5000</v>
      </c>
      <c r="F1183" s="4">
        <v>6250</v>
      </c>
      <c r="G1183" s="35">
        <f t="shared" si="18"/>
        <v>8.5171931914162382</v>
      </c>
      <c r="H1183" s="2" t="s">
        <v>34</v>
      </c>
      <c r="I1183" s="3">
        <v>80</v>
      </c>
      <c r="J1183" s="6" t="s">
        <v>44</v>
      </c>
      <c r="K1183" s="6" t="s">
        <v>9</v>
      </c>
      <c r="L1183" s="6" t="s">
        <v>285</v>
      </c>
      <c r="M1183" s="31">
        <v>34</v>
      </c>
      <c r="N1183" s="6" t="s">
        <v>44</v>
      </c>
      <c r="P1183" s="11" t="s">
        <v>42</v>
      </c>
      <c r="Q1183" s="11"/>
      <c r="S1183" s="11" t="s">
        <v>42</v>
      </c>
      <c r="BE1183" s="3" t="s">
        <v>32</v>
      </c>
    </row>
    <row r="1184" spans="2:58" ht="25" customHeight="1" x14ac:dyDescent="0.2">
      <c r="B1184" s="1">
        <v>1180</v>
      </c>
      <c r="C1184" s="32">
        <v>43596</v>
      </c>
      <c r="D1184" s="1">
        <v>76</v>
      </c>
      <c r="E1184" s="4">
        <v>11000</v>
      </c>
      <c r="F1184" s="4">
        <v>13750</v>
      </c>
      <c r="G1184" s="35">
        <f t="shared" si="18"/>
        <v>9.3056505517805075</v>
      </c>
      <c r="H1184" s="2" t="s">
        <v>34</v>
      </c>
      <c r="I1184" s="3">
        <v>30</v>
      </c>
      <c r="J1184" s="6" t="s">
        <v>8</v>
      </c>
      <c r="K1184" s="6" t="s">
        <v>9</v>
      </c>
      <c r="L1184" s="6" t="s">
        <v>13</v>
      </c>
      <c r="M1184" s="31">
        <v>37</v>
      </c>
      <c r="N1184" s="6" t="s">
        <v>10</v>
      </c>
      <c r="P1184" s="11" t="s">
        <v>42</v>
      </c>
      <c r="Q1184" s="11"/>
      <c r="R1184" s="11" t="s">
        <v>42</v>
      </c>
      <c r="AH1184" s="11" t="s">
        <v>42</v>
      </c>
      <c r="BE1184" s="3" t="s">
        <v>36</v>
      </c>
      <c r="BF1184" s="1" t="s">
        <v>286</v>
      </c>
    </row>
    <row r="1185" spans="2:58" ht="25" customHeight="1" x14ac:dyDescent="0.2">
      <c r="B1185" s="1">
        <v>1181</v>
      </c>
      <c r="C1185" s="32">
        <v>43596</v>
      </c>
      <c r="D1185" s="1">
        <v>80</v>
      </c>
      <c r="E1185" s="4">
        <v>6000</v>
      </c>
      <c r="F1185" s="4">
        <v>7500</v>
      </c>
      <c r="G1185" s="35">
        <f t="shared" si="18"/>
        <v>8.6995147482101913</v>
      </c>
      <c r="H1185" s="2" t="s">
        <v>34</v>
      </c>
      <c r="I1185" s="3">
        <v>40</v>
      </c>
      <c r="J1185" s="6" t="s">
        <v>8</v>
      </c>
      <c r="K1185" s="6" t="s">
        <v>9</v>
      </c>
      <c r="L1185" s="6" t="s">
        <v>13</v>
      </c>
      <c r="M1185" s="31">
        <v>36</v>
      </c>
      <c r="N1185" s="6" t="s">
        <v>10</v>
      </c>
      <c r="P1185" s="11" t="s">
        <v>42</v>
      </c>
      <c r="Q1185" s="11"/>
      <c r="R1185" s="11" t="s">
        <v>42</v>
      </c>
      <c r="BA1185" s="11" t="s">
        <v>42</v>
      </c>
      <c r="BE1185" s="3" t="s">
        <v>31</v>
      </c>
      <c r="BF1185" s="1" t="s">
        <v>209</v>
      </c>
    </row>
    <row r="1186" spans="2:58" ht="25" customHeight="1" x14ac:dyDescent="0.2">
      <c r="B1186" s="1">
        <v>1182</v>
      </c>
      <c r="C1186" s="32">
        <v>43596</v>
      </c>
      <c r="D1186" s="1">
        <v>81</v>
      </c>
      <c r="E1186" s="4">
        <v>2000</v>
      </c>
      <c r="F1186" s="4">
        <v>2500</v>
      </c>
      <c r="G1186" s="35">
        <f t="shared" si="18"/>
        <v>7.6009024595420822</v>
      </c>
      <c r="H1186" s="2" t="s">
        <v>34</v>
      </c>
      <c r="I1186" s="3">
        <v>70</v>
      </c>
      <c r="J1186" s="6" t="s">
        <v>417</v>
      </c>
      <c r="K1186" s="6" t="s">
        <v>9</v>
      </c>
      <c r="L1186" s="6" t="s">
        <v>13</v>
      </c>
      <c r="M1186" s="31">
        <v>40</v>
      </c>
      <c r="N1186" s="6" t="s">
        <v>10</v>
      </c>
      <c r="S1186" s="11" t="s">
        <v>42</v>
      </c>
      <c r="V1186" s="11" t="s">
        <v>42</v>
      </c>
      <c r="AB1186" s="11" t="s">
        <v>42</v>
      </c>
      <c r="AT1186" s="3" t="s">
        <v>287</v>
      </c>
      <c r="BE1186" s="3" t="s">
        <v>31</v>
      </c>
      <c r="BF1186" s="1" t="s">
        <v>287</v>
      </c>
    </row>
    <row r="1187" spans="2:58" ht="25" customHeight="1" x14ac:dyDescent="0.2">
      <c r="B1187" s="1">
        <v>1183</v>
      </c>
      <c r="C1187" s="32">
        <v>43596</v>
      </c>
      <c r="D1187" s="1">
        <v>88</v>
      </c>
      <c r="E1187" s="4">
        <v>90000</v>
      </c>
      <c r="F1187" s="4">
        <v>112500</v>
      </c>
      <c r="G1187" s="35">
        <f t="shared" si="18"/>
        <v>11.407564949312402</v>
      </c>
      <c r="H1187" s="2" t="s">
        <v>34</v>
      </c>
      <c r="I1187" s="3">
        <v>40</v>
      </c>
      <c r="J1187" s="6" t="s">
        <v>8</v>
      </c>
      <c r="K1187" s="6" t="s">
        <v>9</v>
      </c>
      <c r="L1187" s="6" t="s">
        <v>13</v>
      </c>
      <c r="M1187" s="31">
        <v>42</v>
      </c>
      <c r="N1187" s="6" t="s">
        <v>8</v>
      </c>
      <c r="P1187" s="11" t="s">
        <v>42</v>
      </c>
      <c r="Q1187" s="11"/>
      <c r="R1187" s="11" t="s">
        <v>42</v>
      </c>
      <c r="BE1187" s="3" t="s">
        <v>36</v>
      </c>
      <c r="BF1187" s="1" t="s">
        <v>288</v>
      </c>
    </row>
    <row r="1188" spans="2:58" ht="25" customHeight="1" x14ac:dyDescent="0.2">
      <c r="B1188" s="1">
        <v>1184</v>
      </c>
      <c r="C1188" s="32">
        <v>43596</v>
      </c>
      <c r="D1188" s="1">
        <v>89</v>
      </c>
      <c r="E1188" s="4">
        <v>14000</v>
      </c>
      <c r="F1188" s="4">
        <v>17500</v>
      </c>
      <c r="G1188" s="35">
        <f t="shared" si="18"/>
        <v>9.5468126085973957</v>
      </c>
      <c r="H1188" s="2" t="s">
        <v>34</v>
      </c>
      <c r="I1188" s="3">
        <v>40</v>
      </c>
      <c r="J1188" s="6" t="s">
        <v>8</v>
      </c>
      <c r="K1188" s="6" t="s">
        <v>9</v>
      </c>
      <c r="L1188" s="6" t="s">
        <v>25</v>
      </c>
      <c r="M1188" s="31">
        <v>38</v>
      </c>
      <c r="N1188" s="6" t="s">
        <v>10</v>
      </c>
      <c r="P1188" s="11" t="s">
        <v>42</v>
      </c>
      <c r="Q1188" s="11"/>
      <c r="R1188" s="11" t="s">
        <v>42</v>
      </c>
      <c r="BE1188" s="3" t="s">
        <v>32</v>
      </c>
    </row>
    <row r="1189" spans="2:58" ht="25" customHeight="1" x14ac:dyDescent="0.2">
      <c r="B1189" s="1">
        <v>1185</v>
      </c>
      <c r="C1189" s="32">
        <v>43596</v>
      </c>
      <c r="D1189" s="1">
        <v>90</v>
      </c>
      <c r="E1189" s="4">
        <v>35000</v>
      </c>
      <c r="F1189" s="4">
        <v>43750</v>
      </c>
      <c r="G1189" s="35">
        <f t="shared" si="18"/>
        <v>10.46310334047155</v>
      </c>
      <c r="H1189" s="2" t="s">
        <v>34</v>
      </c>
      <c r="I1189" s="3">
        <v>40</v>
      </c>
      <c r="J1189" s="6" t="s">
        <v>8</v>
      </c>
      <c r="K1189" s="6" t="s">
        <v>9</v>
      </c>
      <c r="L1189" s="6" t="s">
        <v>25</v>
      </c>
      <c r="M1189" s="31">
        <v>42</v>
      </c>
      <c r="N1189" s="6" t="s">
        <v>10</v>
      </c>
      <c r="P1189" s="11" t="s">
        <v>42</v>
      </c>
      <c r="Q1189" s="11"/>
      <c r="R1189" s="11" t="s">
        <v>42</v>
      </c>
      <c r="BE1189" s="3" t="s">
        <v>36</v>
      </c>
      <c r="BF1189" s="1" t="s">
        <v>288</v>
      </c>
    </row>
    <row r="1190" spans="2:58" ht="25" customHeight="1" x14ac:dyDescent="0.2">
      <c r="B1190" s="1">
        <v>1186</v>
      </c>
      <c r="C1190" s="32">
        <v>43596</v>
      </c>
      <c r="D1190" s="1">
        <v>111</v>
      </c>
      <c r="E1190" s="4">
        <v>5000</v>
      </c>
      <c r="F1190" s="4">
        <v>6250</v>
      </c>
      <c r="G1190" s="35">
        <f t="shared" si="18"/>
        <v>8.5171931914162382</v>
      </c>
      <c r="H1190" s="2" t="s">
        <v>34</v>
      </c>
      <c r="I1190" s="3">
        <v>80</v>
      </c>
      <c r="J1190" s="6" t="s">
        <v>44</v>
      </c>
      <c r="K1190" s="6" t="s">
        <v>9</v>
      </c>
      <c r="L1190" s="6" t="s">
        <v>25</v>
      </c>
      <c r="M1190" s="31">
        <v>39</v>
      </c>
      <c r="N1190" s="6" t="s">
        <v>10</v>
      </c>
      <c r="S1190" s="11" t="s">
        <v>42</v>
      </c>
      <c r="Y1190" s="11"/>
      <c r="AI1190" s="11" t="s">
        <v>42</v>
      </c>
      <c r="AM1190" s="11" t="s">
        <v>42</v>
      </c>
      <c r="AN1190" s="11"/>
      <c r="AO1190" s="11" t="s">
        <v>42</v>
      </c>
      <c r="BE1190" s="3" t="s">
        <v>31</v>
      </c>
      <c r="BF1190" s="68" t="s">
        <v>289</v>
      </c>
    </row>
    <row r="1191" spans="2:58" ht="25" customHeight="1" x14ac:dyDescent="0.2">
      <c r="B1191" s="1">
        <v>1187</v>
      </c>
      <c r="C1191" s="32">
        <v>43597</v>
      </c>
      <c r="D1191" s="1">
        <v>253</v>
      </c>
      <c r="E1191" s="4">
        <v>6200</v>
      </c>
      <c r="F1191" s="4">
        <v>7750</v>
      </c>
      <c r="G1191" s="35">
        <f t="shared" si="18"/>
        <v>8.7323045710331826</v>
      </c>
      <c r="H1191" s="2" t="s">
        <v>27</v>
      </c>
      <c r="I1191" s="3">
        <v>30</v>
      </c>
      <c r="J1191" s="6" t="s">
        <v>44</v>
      </c>
      <c r="K1191" s="6" t="s">
        <v>9</v>
      </c>
      <c r="L1191" s="6" t="s">
        <v>29</v>
      </c>
      <c r="M1191" s="31">
        <v>40</v>
      </c>
      <c r="N1191" s="6" t="s">
        <v>10</v>
      </c>
      <c r="R1191" s="11" t="s">
        <v>42</v>
      </c>
      <c r="AI1191" s="11" t="s">
        <v>42</v>
      </c>
      <c r="BE1191" s="3" t="s">
        <v>32</v>
      </c>
      <c r="BF1191" s="1" t="s">
        <v>290</v>
      </c>
    </row>
    <row r="1192" spans="2:58" ht="25" customHeight="1" x14ac:dyDescent="0.2">
      <c r="B1192" s="1">
        <v>1188</v>
      </c>
      <c r="C1192" s="32">
        <v>43597</v>
      </c>
      <c r="D1192" s="1">
        <v>256</v>
      </c>
      <c r="E1192" s="4">
        <v>2500</v>
      </c>
      <c r="F1192" s="4">
        <v>3125</v>
      </c>
      <c r="G1192" s="35">
        <f t="shared" si="18"/>
        <v>7.8240460108562919</v>
      </c>
      <c r="H1192" s="2" t="s">
        <v>76</v>
      </c>
      <c r="I1192" s="3">
        <v>70</v>
      </c>
      <c r="J1192" s="6" t="s">
        <v>8</v>
      </c>
      <c r="K1192" s="6" t="s">
        <v>9</v>
      </c>
      <c r="L1192" s="6" t="s">
        <v>215</v>
      </c>
      <c r="M1192" s="31">
        <v>38</v>
      </c>
      <c r="N1192" s="6" t="s">
        <v>10</v>
      </c>
      <c r="S1192" s="11" t="s">
        <v>42</v>
      </c>
      <c r="V1192" s="11" t="s">
        <v>42</v>
      </c>
      <c r="AI1192" s="11" t="s">
        <v>42</v>
      </c>
      <c r="BE1192" s="3" t="s">
        <v>31</v>
      </c>
    </row>
    <row r="1193" spans="2:58" ht="25" customHeight="1" x14ac:dyDescent="0.2">
      <c r="B1193" s="1">
        <v>1189</v>
      </c>
      <c r="C1193" s="32">
        <v>43597</v>
      </c>
      <c r="D1193" s="1">
        <v>257</v>
      </c>
      <c r="E1193" s="4">
        <v>3500</v>
      </c>
      <c r="F1193" s="4">
        <v>4375</v>
      </c>
      <c r="G1193" s="35">
        <f t="shared" si="18"/>
        <v>8.1605182474775049</v>
      </c>
      <c r="H1193" s="2" t="s">
        <v>76</v>
      </c>
      <c r="I1193" s="3">
        <v>70</v>
      </c>
      <c r="J1193" s="6" t="s">
        <v>8</v>
      </c>
      <c r="K1193" s="6" t="s">
        <v>9</v>
      </c>
      <c r="L1193" s="6" t="s">
        <v>56</v>
      </c>
      <c r="M1193" s="31">
        <v>38</v>
      </c>
      <c r="N1193" s="6" t="s">
        <v>8</v>
      </c>
      <c r="S1193" s="11" t="s">
        <v>42</v>
      </c>
      <c r="V1193" s="11" t="s">
        <v>42</v>
      </c>
      <c r="AI1193" s="11" t="s">
        <v>42</v>
      </c>
      <c r="BE1193" s="3" t="s">
        <v>31</v>
      </c>
    </row>
    <row r="1194" spans="2:58" ht="25" customHeight="1" x14ac:dyDescent="0.2">
      <c r="B1194" s="1">
        <v>1190</v>
      </c>
      <c r="C1194" s="32">
        <v>43597</v>
      </c>
      <c r="D1194" s="1">
        <v>258</v>
      </c>
      <c r="E1194" s="4">
        <v>3300</v>
      </c>
      <c r="F1194" s="4">
        <v>4125</v>
      </c>
      <c r="G1194" s="35">
        <f t="shared" si="18"/>
        <v>8.1016777474545716</v>
      </c>
      <c r="H1194" s="2" t="s">
        <v>76</v>
      </c>
      <c r="I1194" s="3">
        <v>70</v>
      </c>
      <c r="J1194" s="6" t="s">
        <v>8</v>
      </c>
      <c r="K1194" s="6" t="s">
        <v>9</v>
      </c>
      <c r="L1194" s="6" t="s">
        <v>25</v>
      </c>
      <c r="M1194" s="31">
        <v>37</v>
      </c>
      <c r="N1194" s="6" t="s">
        <v>10</v>
      </c>
      <c r="S1194" s="11" t="s">
        <v>42</v>
      </c>
      <c r="V1194" s="11" t="s">
        <v>42</v>
      </c>
      <c r="AI1194" s="11" t="s">
        <v>42</v>
      </c>
      <c r="BE1194" s="3" t="s">
        <v>31</v>
      </c>
    </row>
    <row r="1195" spans="2:58" ht="25" customHeight="1" x14ac:dyDescent="0.2">
      <c r="B1195" s="1">
        <v>1191</v>
      </c>
      <c r="C1195" s="32">
        <v>43597</v>
      </c>
      <c r="D1195" s="1">
        <v>259</v>
      </c>
      <c r="E1195" s="4">
        <v>3200</v>
      </c>
      <c r="F1195" s="4">
        <v>4000</v>
      </c>
      <c r="G1195" s="35">
        <f t="shared" si="18"/>
        <v>8.0709060887878188</v>
      </c>
      <c r="H1195" s="2" t="s">
        <v>76</v>
      </c>
      <c r="I1195" s="3">
        <v>50</v>
      </c>
      <c r="J1195" s="6" t="s">
        <v>8</v>
      </c>
      <c r="K1195" s="6" t="s">
        <v>9</v>
      </c>
      <c r="L1195" s="6" t="s">
        <v>13</v>
      </c>
      <c r="M1195" s="31">
        <v>37</v>
      </c>
      <c r="N1195" s="6" t="s">
        <v>10</v>
      </c>
      <c r="S1195" s="11" t="s">
        <v>42</v>
      </c>
      <c r="V1195" s="11" t="s">
        <v>42</v>
      </c>
      <c r="AA1195" s="11" t="s">
        <v>42</v>
      </c>
      <c r="AH1195" s="11" t="s">
        <v>42</v>
      </c>
      <c r="BE1195" s="3" t="s">
        <v>31</v>
      </c>
    </row>
    <row r="1196" spans="2:58" ht="25" customHeight="1" x14ac:dyDescent="0.2">
      <c r="B1196" s="1">
        <v>1192</v>
      </c>
      <c r="C1196" s="32">
        <v>43597</v>
      </c>
      <c r="D1196" s="1">
        <v>263</v>
      </c>
      <c r="E1196" s="4">
        <v>23000</v>
      </c>
      <c r="F1196" s="4">
        <v>28750</v>
      </c>
      <c r="G1196" s="35">
        <f t="shared" si="18"/>
        <v>10.043249494911286</v>
      </c>
      <c r="H1196" s="2" t="s">
        <v>53</v>
      </c>
      <c r="I1196" s="3">
        <v>50</v>
      </c>
      <c r="J1196" s="6" t="s">
        <v>8</v>
      </c>
      <c r="K1196" s="6" t="s">
        <v>9</v>
      </c>
      <c r="L1196" s="6" t="s">
        <v>13</v>
      </c>
      <c r="M1196" s="31">
        <v>38</v>
      </c>
      <c r="N1196" s="6" t="s">
        <v>10</v>
      </c>
      <c r="R1196" s="11" t="s">
        <v>42</v>
      </c>
      <c r="AH1196" s="11" t="s">
        <v>42</v>
      </c>
      <c r="AJ1196" s="11" t="s">
        <v>42</v>
      </c>
      <c r="BA1196" s="11" t="s">
        <v>42</v>
      </c>
      <c r="BE1196" s="3" t="s">
        <v>32</v>
      </c>
    </row>
    <row r="1197" spans="2:58" ht="25" customHeight="1" x14ac:dyDescent="0.2">
      <c r="B1197" s="1">
        <v>1193</v>
      </c>
      <c r="C1197" s="32">
        <v>43597</v>
      </c>
      <c r="D1197" s="1">
        <v>265</v>
      </c>
      <c r="E1197" s="4">
        <v>12000</v>
      </c>
      <c r="F1197" s="4">
        <v>15000</v>
      </c>
      <c r="G1197" s="35">
        <f t="shared" si="18"/>
        <v>9.3926619287701367</v>
      </c>
      <c r="H1197" s="2" t="s">
        <v>50</v>
      </c>
      <c r="I1197" s="3">
        <v>60</v>
      </c>
      <c r="J1197" s="6" t="s">
        <v>8</v>
      </c>
      <c r="K1197" s="6" t="s">
        <v>9</v>
      </c>
      <c r="L1197" s="6" t="s">
        <v>13</v>
      </c>
      <c r="M1197" s="31">
        <v>40</v>
      </c>
      <c r="N1197" s="6" t="s">
        <v>10</v>
      </c>
      <c r="R1197" s="11" t="s">
        <v>42</v>
      </c>
      <c r="AH1197" s="11" t="s">
        <v>42</v>
      </c>
      <c r="AI1197" s="11" t="s">
        <v>42</v>
      </c>
      <c r="AY1197" s="3" t="s">
        <v>291</v>
      </c>
      <c r="BE1197" s="3" t="s">
        <v>32</v>
      </c>
    </row>
    <row r="1198" spans="2:58" ht="25" customHeight="1" x14ac:dyDescent="0.2">
      <c r="B1198" s="1">
        <v>1194</v>
      </c>
      <c r="C1198" s="32">
        <v>43597</v>
      </c>
      <c r="D1198" s="1">
        <v>266</v>
      </c>
      <c r="E1198" s="4">
        <v>4000</v>
      </c>
      <c r="F1198" s="4">
        <v>5000</v>
      </c>
      <c r="G1198" s="35">
        <f t="shared" si="18"/>
        <v>8.2940496401020276</v>
      </c>
      <c r="H1198" s="2" t="s">
        <v>50</v>
      </c>
      <c r="I1198" s="3">
        <v>60</v>
      </c>
      <c r="J1198" s="6" t="s">
        <v>65</v>
      </c>
      <c r="K1198" s="6" t="s">
        <v>9</v>
      </c>
      <c r="L1198" s="6" t="s">
        <v>25</v>
      </c>
      <c r="M1198" s="31">
        <v>37</v>
      </c>
      <c r="N1198" s="6" t="s">
        <v>10</v>
      </c>
      <c r="R1198" s="11" t="s">
        <v>42</v>
      </c>
      <c r="AI1198" s="11" t="s">
        <v>42</v>
      </c>
      <c r="BE1198" s="3" t="s">
        <v>32</v>
      </c>
    </row>
    <row r="1199" spans="2:58" ht="25" customHeight="1" x14ac:dyDescent="0.2">
      <c r="B1199" s="1">
        <v>1195</v>
      </c>
      <c r="C1199" s="32">
        <v>43597</v>
      </c>
      <c r="D1199" s="1">
        <v>268</v>
      </c>
      <c r="E1199" s="4">
        <v>6500</v>
      </c>
      <c r="F1199" s="4">
        <v>8125</v>
      </c>
      <c r="G1199" s="35">
        <f t="shared" si="18"/>
        <v>8.7795574558837277</v>
      </c>
      <c r="H1199" s="2" t="s">
        <v>50</v>
      </c>
      <c r="I1199" s="3">
        <v>50</v>
      </c>
      <c r="J1199" s="6" t="s">
        <v>8</v>
      </c>
      <c r="K1199" s="6" t="s">
        <v>9</v>
      </c>
      <c r="L1199" s="6" t="s">
        <v>13</v>
      </c>
      <c r="M1199" s="31">
        <v>40</v>
      </c>
      <c r="N1199" s="6" t="s">
        <v>10</v>
      </c>
      <c r="R1199" s="11" t="s">
        <v>42</v>
      </c>
      <c r="AH1199" s="11" t="s">
        <v>42</v>
      </c>
      <c r="AI1199" s="11" t="s">
        <v>42</v>
      </c>
      <c r="AY1199" s="3" t="s">
        <v>167</v>
      </c>
      <c r="BE1199" s="3" t="s">
        <v>32</v>
      </c>
    </row>
    <row r="1200" spans="2:58" ht="25" customHeight="1" x14ac:dyDescent="0.2">
      <c r="B1200" s="1">
        <v>1196</v>
      </c>
      <c r="C1200" s="32">
        <v>43597</v>
      </c>
      <c r="D1200" s="1">
        <v>269</v>
      </c>
      <c r="E1200" s="4">
        <v>4300</v>
      </c>
      <c r="F1200" s="4">
        <v>5375</v>
      </c>
      <c r="G1200" s="35">
        <f t="shared" si="18"/>
        <v>8.3663703016816537</v>
      </c>
      <c r="H1200" s="2" t="s">
        <v>50</v>
      </c>
      <c r="I1200" s="3">
        <v>60</v>
      </c>
      <c r="J1200" s="6" t="s">
        <v>8</v>
      </c>
      <c r="K1200" s="6" t="s">
        <v>9</v>
      </c>
      <c r="L1200" s="6" t="s">
        <v>13</v>
      </c>
      <c r="M1200" s="31">
        <v>38</v>
      </c>
      <c r="N1200" s="6" t="s">
        <v>10</v>
      </c>
      <c r="R1200" s="11" t="s">
        <v>42</v>
      </c>
      <c r="AH1200" s="11"/>
      <c r="AI1200" s="11" t="s">
        <v>42</v>
      </c>
      <c r="AY1200" s="3" t="s">
        <v>167</v>
      </c>
      <c r="BE1200" s="3" t="s">
        <v>31</v>
      </c>
    </row>
    <row r="1201" spans="2:58" ht="25" customHeight="1" x14ac:dyDescent="0.2">
      <c r="B1201" s="1">
        <v>1197</v>
      </c>
      <c r="C1201" s="32">
        <v>43597</v>
      </c>
      <c r="D1201" s="1">
        <v>270</v>
      </c>
      <c r="E1201" s="4">
        <v>4500</v>
      </c>
      <c r="F1201" s="4">
        <v>5625</v>
      </c>
      <c r="G1201" s="35">
        <f t="shared" si="18"/>
        <v>8.4118326757584114</v>
      </c>
      <c r="H1201" s="2" t="s">
        <v>50</v>
      </c>
      <c r="I1201" s="3">
        <v>70</v>
      </c>
      <c r="J1201" s="6" t="s">
        <v>8</v>
      </c>
      <c r="K1201" s="6" t="s">
        <v>9</v>
      </c>
      <c r="L1201" s="6" t="s">
        <v>13</v>
      </c>
      <c r="M1201" s="31">
        <v>47</v>
      </c>
      <c r="N1201" s="6" t="s">
        <v>8</v>
      </c>
      <c r="R1201" s="11" t="s">
        <v>42</v>
      </c>
      <c r="AH1201" s="11" t="s">
        <v>42</v>
      </c>
      <c r="AI1201" s="11" t="s">
        <v>42</v>
      </c>
      <c r="BE1201" s="3" t="s">
        <v>31</v>
      </c>
    </row>
    <row r="1202" spans="2:58" ht="25" customHeight="1" x14ac:dyDescent="0.2">
      <c r="B1202" s="1">
        <v>1198</v>
      </c>
      <c r="C1202" s="32">
        <v>43597</v>
      </c>
      <c r="D1202" s="1">
        <v>271</v>
      </c>
      <c r="E1202" s="4">
        <v>1600</v>
      </c>
      <c r="F1202" s="4">
        <v>2000</v>
      </c>
      <c r="G1202" s="35">
        <f t="shared" si="18"/>
        <v>7.3777589082278725</v>
      </c>
      <c r="H1202" s="2" t="s">
        <v>50</v>
      </c>
      <c r="I1202" s="3">
        <v>70</v>
      </c>
      <c r="J1202" s="6" t="s">
        <v>8</v>
      </c>
      <c r="K1202" s="6" t="s">
        <v>9</v>
      </c>
      <c r="L1202" s="6" t="s">
        <v>13</v>
      </c>
      <c r="M1202" s="31">
        <v>47</v>
      </c>
      <c r="N1202" s="6" t="s">
        <v>10</v>
      </c>
      <c r="S1202" s="11" t="s">
        <v>42</v>
      </c>
      <c r="V1202" s="11" t="s">
        <v>42</v>
      </c>
      <c r="AH1202" s="11" t="s">
        <v>42</v>
      </c>
      <c r="AI1202" s="11" t="s">
        <v>42</v>
      </c>
      <c r="BE1202" s="3" t="s">
        <v>31</v>
      </c>
    </row>
    <row r="1203" spans="2:58" ht="25" customHeight="1" x14ac:dyDescent="0.2">
      <c r="B1203" s="1">
        <v>1199</v>
      </c>
      <c r="C1203" s="32">
        <v>43597</v>
      </c>
      <c r="D1203" s="1">
        <v>272</v>
      </c>
      <c r="E1203" s="4">
        <v>4000</v>
      </c>
      <c r="F1203" s="4">
        <v>5000</v>
      </c>
      <c r="G1203" s="35">
        <f t="shared" si="18"/>
        <v>8.2940496401020276</v>
      </c>
      <c r="H1203" s="2" t="s">
        <v>50</v>
      </c>
      <c r="I1203" s="3">
        <v>70</v>
      </c>
      <c r="J1203" s="6" t="s">
        <v>8</v>
      </c>
      <c r="K1203" s="6" t="s">
        <v>9</v>
      </c>
      <c r="L1203" s="6" t="s">
        <v>13</v>
      </c>
      <c r="M1203" s="31">
        <v>40</v>
      </c>
      <c r="N1203" s="6" t="s">
        <v>10</v>
      </c>
      <c r="S1203" s="11" t="s">
        <v>42</v>
      </c>
      <c r="V1203" s="11" t="s">
        <v>42</v>
      </c>
      <c r="AH1203" s="11" t="s">
        <v>42</v>
      </c>
      <c r="AI1203" s="11" t="s">
        <v>42</v>
      </c>
      <c r="BE1203" s="3" t="s">
        <v>31</v>
      </c>
    </row>
    <row r="1204" spans="2:58" ht="25" customHeight="1" x14ac:dyDescent="0.2">
      <c r="B1204" s="1">
        <v>1200</v>
      </c>
      <c r="C1204" s="32">
        <v>43597</v>
      </c>
      <c r="D1204" s="1">
        <v>275</v>
      </c>
      <c r="E1204" s="4">
        <v>2000</v>
      </c>
      <c r="F1204" s="4">
        <v>2500</v>
      </c>
      <c r="G1204" s="35">
        <f t="shared" si="18"/>
        <v>7.6009024595420822</v>
      </c>
      <c r="H1204" s="2" t="s">
        <v>50</v>
      </c>
      <c r="I1204" s="3">
        <v>70</v>
      </c>
      <c r="J1204" s="6" t="s">
        <v>8</v>
      </c>
      <c r="K1204" s="6" t="s">
        <v>9</v>
      </c>
      <c r="L1204" s="6" t="s">
        <v>13</v>
      </c>
      <c r="M1204" s="31">
        <v>47</v>
      </c>
      <c r="N1204" s="6" t="s">
        <v>10</v>
      </c>
      <c r="S1204" s="11" t="s">
        <v>42</v>
      </c>
      <c r="V1204" s="11" t="s">
        <v>42</v>
      </c>
      <c r="AH1204" s="11" t="s">
        <v>42</v>
      </c>
      <c r="AI1204" s="11" t="s">
        <v>42</v>
      </c>
      <c r="BE1204" s="3" t="s">
        <v>31</v>
      </c>
    </row>
    <row r="1205" spans="2:58" ht="25" customHeight="1" x14ac:dyDescent="0.2">
      <c r="B1205" s="1">
        <v>1201</v>
      </c>
      <c r="C1205" s="32">
        <v>43597</v>
      </c>
      <c r="D1205" s="1">
        <v>278</v>
      </c>
      <c r="E1205" s="4">
        <v>1600</v>
      </c>
      <c r="F1205" s="4">
        <v>2000</v>
      </c>
      <c r="G1205" s="35">
        <f t="shared" si="18"/>
        <v>7.3777589082278725</v>
      </c>
      <c r="H1205" s="2" t="s">
        <v>50</v>
      </c>
      <c r="I1205" s="3">
        <v>70</v>
      </c>
      <c r="J1205" s="6" t="s">
        <v>8</v>
      </c>
      <c r="K1205" s="6" t="s">
        <v>9</v>
      </c>
      <c r="L1205" s="6" t="s">
        <v>13</v>
      </c>
      <c r="M1205" s="31">
        <v>47</v>
      </c>
      <c r="N1205" s="6" t="s">
        <v>10</v>
      </c>
      <c r="S1205" s="11" t="s">
        <v>42</v>
      </c>
      <c r="T1205" s="11" t="s">
        <v>42</v>
      </c>
      <c r="V1205" s="11" t="s">
        <v>42</v>
      </c>
      <c r="AH1205" s="11" t="s">
        <v>42</v>
      </c>
      <c r="AI1205" s="11" t="s">
        <v>42</v>
      </c>
      <c r="BE1205" s="3" t="s">
        <v>31</v>
      </c>
    </row>
    <row r="1206" spans="2:58" ht="25" customHeight="1" x14ac:dyDescent="0.2">
      <c r="B1206" s="1">
        <v>1202</v>
      </c>
      <c r="C1206" s="32">
        <v>43597</v>
      </c>
      <c r="D1206" s="1">
        <v>301</v>
      </c>
      <c r="E1206" s="4">
        <v>5500</v>
      </c>
      <c r="F1206" s="4">
        <v>6875</v>
      </c>
      <c r="G1206" s="35">
        <f t="shared" si="18"/>
        <v>8.6125033712205621</v>
      </c>
      <c r="H1206" s="2" t="s">
        <v>7</v>
      </c>
      <c r="I1206" s="3">
        <v>30</v>
      </c>
      <c r="J1206" s="6" t="s">
        <v>8</v>
      </c>
      <c r="K1206" s="6" t="s">
        <v>9</v>
      </c>
      <c r="L1206" s="6" t="s">
        <v>13</v>
      </c>
      <c r="M1206" s="31">
        <v>32</v>
      </c>
      <c r="N1206" s="6" t="s">
        <v>10</v>
      </c>
      <c r="P1206" s="11" t="s">
        <v>42</v>
      </c>
      <c r="Q1206" s="11"/>
      <c r="R1206" s="11" t="s">
        <v>42</v>
      </c>
      <c r="AX1206" s="3" t="s">
        <v>292</v>
      </c>
      <c r="BE1206" s="3" t="s">
        <v>32</v>
      </c>
    </row>
    <row r="1207" spans="2:58" ht="25" customHeight="1" x14ac:dyDescent="0.2">
      <c r="B1207" s="1">
        <v>1203</v>
      </c>
      <c r="C1207" s="32">
        <v>43597</v>
      </c>
      <c r="D1207" s="1">
        <v>303</v>
      </c>
      <c r="E1207" s="4">
        <v>13000</v>
      </c>
      <c r="F1207" s="4">
        <v>16250</v>
      </c>
      <c r="G1207" s="35">
        <f t="shared" si="18"/>
        <v>9.4727046364436731</v>
      </c>
      <c r="H1207" s="2" t="s">
        <v>7</v>
      </c>
      <c r="I1207" s="3">
        <v>50</v>
      </c>
      <c r="J1207" s="6" t="s">
        <v>65</v>
      </c>
      <c r="K1207" s="6" t="s">
        <v>9</v>
      </c>
      <c r="L1207" s="6" t="s">
        <v>369</v>
      </c>
      <c r="M1207" s="31">
        <v>32</v>
      </c>
      <c r="N1207" s="6" t="s">
        <v>65</v>
      </c>
      <c r="P1207" s="11" t="s">
        <v>42</v>
      </c>
      <c r="Q1207" s="11"/>
      <c r="R1207" s="11"/>
      <c r="S1207" s="11" t="s">
        <v>42</v>
      </c>
      <c r="BE1207" s="3" t="s">
        <v>31</v>
      </c>
      <c r="BF1207" s="1" t="s">
        <v>58</v>
      </c>
    </row>
    <row r="1208" spans="2:58" ht="25" customHeight="1" x14ac:dyDescent="0.2">
      <c r="B1208" s="1">
        <v>1204</v>
      </c>
      <c r="C1208" s="32">
        <v>43597</v>
      </c>
      <c r="D1208" s="1">
        <v>310</v>
      </c>
      <c r="E1208" s="4">
        <v>31000</v>
      </c>
      <c r="F1208" s="4">
        <v>38750</v>
      </c>
      <c r="G1208" s="35">
        <f t="shared" si="18"/>
        <v>10.341742483467284</v>
      </c>
      <c r="H1208" s="2" t="s">
        <v>7</v>
      </c>
      <c r="I1208" s="3">
        <v>60</v>
      </c>
      <c r="J1208" s="6" t="s">
        <v>44</v>
      </c>
      <c r="K1208" s="6" t="s">
        <v>9</v>
      </c>
      <c r="L1208" s="6" t="s">
        <v>68</v>
      </c>
      <c r="M1208" s="31">
        <v>39</v>
      </c>
      <c r="N1208" s="6" t="s">
        <v>10</v>
      </c>
      <c r="S1208" s="11" t="s">
        <v>42</v>
      </c>
      <c r="V1208" s="11" t="s">
        <v>42</v>
      </c>
      <c r="AC1208" s="11" t="s">
        <v>42</v>
      </c>
      <c r="AH1208" s="11" t="s">
        <v>42</v>
      </c>
      <c r="AI1208" s="11"/>
      <c r="BE1208" s="3" t="s">
        <v>36</v>
      </c>
    </row>
    <row r="1209" spans="2:58" ht="25" customHeight="1" x14ac:dyDescent="0.2">
      <c r="B1209" s="1">
        <v>1205</v>
      </c>
      <c r="C1209" s="32">
        <v>43597</v>
      </c>
      <c r="D1209" s="1">
        <v>311</v>
      </c>
      <c r="E1209" s="4">
        <v>30000</v>
      </c>
      <c r="F1209" s="4">
        <v>37500</v>
      </c>
      <c r="G1209" s="35">
        <f t="shared" si="18"/>
        <v>10.308952660644293</v>
      </c>
      <c r="H1209" s="2" t="s">
        <v>7</v>
      </c>
      <c r="I1209" s="3">
        <v>60</v>
      </c>
      <c r="J1209" s="6" t="s">
        <v>8</v>
      </c>
      <c r="K1209" s="6" t="s">
        <v>9</v>
      </c>
      <c r="L1209" s="6" t="s">
        <v>13</v>
      </c>
      <c r="M1209" s="31">
        <v>39</v>
      </c>
      <c r="N1209" s="6" t="s">
        <v>8</v>
      </c>
      <c r="S1209" s="11" t="s">
        <v>42</v>
      </c>
      <c r="V1209" s="11" t="s">
        <v>42</v>
      </c>
      <c r="AC1209" s="11" t="s">
        <v>42</v>
      </c>
      <c r="AH1209" s="11" t="s">
        <v>42</v>
      </c>
      <c r="BE1209" s="3" t="s">
        <v>32</v>
      </c>
    </row>
    <row r="1210" spans="2:58" ht="25" customHeight="1" x14ac:dyDescent="0.2">
      <c r="B1210" s="1">
        <v>1206</v>
      </c>
      <c r="C1210" s="32">
        <v>43597</v>
      </c>
      <c r="D1210" s="1">
        <v>312</v>
      </c>
      <c r="E1210" s="4">
        <v>19000</v>
      </c>
      <c r="F1210" s="4">
        <v>23750</v>
      </c>
      <c r="G1210" s="35">
        <f t="shared" si="18"/>
        <v>9.8521942581485771</v>
      </c>
      <c r="H1210" s="2" t="s">
        <v>7</v>
      </c>
      <c r="I1210" s="3">
        <v>70</v>
      </c>
      <c r="J1210" s="6" t="s">
        <v>8</v>
      </c>
      <c r="K1210" s="6" t="s">
        <v>9</v>
      </c>
      <c r="L1210" s="6" t="s">
        <v>13</v>
      </c>
      <c r="M1210" s="31">
        <v>40</v>
      </c>
      <c r="N1210" s="6" t="s">
        <v>8</v>
      </c>
      <c r="S1210" s="11" t="s">
        <v>42</v>
      </c>
      <c r="V1210" s="11" t="s">
        <v>42</v>
      </c>
      <c r="AA1210" s="11" t="s">
        <v>42</v>
      </c>
      <c r="AH1210" s="11" t="s">
        <v>42</v>
      </c>
      <c r="BE1210" s="3" t="s">
        <v>32</v>
      </c>
    </row>
    <row r="1211" spans="2:58" ht="25" customHeight="1" x14ac:dyDescent="0.2">
      <c r="B1211" s="1">
        <v>1207</v>
      </c>
      <c r="C1211" s="32">
        <v>43597</v>
      </c>
      <c r="D1211" s="1">
        <v>313</v>
      </c>
      <c r="E1211" s="4">
        <v>5500</v>
      </c>
      <c r="F1211" s="4">
        <v>6875</v>
      </c>
      <c r="G1211" s="35">
        <f t="shared" si="18"/>
        <v>8.6125033712205621</v>
      </c>
      <c r="H1211" s="2" t="s">
        <v>7</v>
      </c>
      <c r="I1211" s="3">
        <v>60</v>
      </c>
      <c r="J1211" s="6" t="s">
        <v>8</v>
      </c>
      <c r="K1211" s="6" t="s">
        <v>9</v>
      </c>
      <c r="L1211" s="6" t="s">
        <v>13</v>
      </c>
      <c r="M1211" s="31">
        <v>39</v>
      </c>
      <c r="N1211" s="6" t="s">
        <v>10</v>
      </c>
      <c r="S1211" s="11" t="s">
        <v>42</v>
      </c>
      <c r="V1211" s="11" t="s">
        <v>42</v>
      </c>
      <c r="AC1211" s="11" t="s">
        <v>42</v>
      </c>
      <c r="AH1211" s="11" t="s">
        <v>42</v>
      </c>
      <c r="BE1211" s="3" t="s">
        <v>31</v>
      </c>
    </row>
    <row r="1212" spans="2:58" ht="25" customHeight="1" x14ac:dyDescent="0.2">
      <c r="B1212" s="1">
        <v>1208</v>
      </c>
      <c r="C1212" s="32">
        <v>43597</v>
      </c>
      <c r="D1212" s="1">
        <v>314</v>
      </c>
      <c r="E1212" s="4">
        <v>45000</v>
      </c>
      <c r="F1212" s="4">
        <v>56250</v>
      </c>
      <c r="G1212" s="35">
        <f t="shared" si="18"/>
        <v>10.714417768752456</v>
      </c>
      <c r="H1212" s="2" t="s">
        <v>7</v>
      </c>
      <c r="I1212" s="3">
        <v>60</v>
      </c>
      <c r="J1212" s="6" t="s">
        <v>8</v>
      </c>
      <c r="K1212" s="6" t="s">
        <v>9</v>
      </c>
      <c r="L1212" s="6" t="s">
        <v>37</v>
      </c>
      <c r="M1212" s="31">
        <v>40</v>
      </c>
      <c r="N1212" s="6" t="s">
        <v>8</v>
      </c>
      <c r="P1212" s="11" t="s">
        <v>42</v>
      </c>
      <c r="Q1212" s="11"/>
      <c r="S1212" s="11" t="s">
        <v>42</v>
      </c>
      <c r="AA1212" s="11" t="s">
        <v>42</v>
      </c>
      <c r="AH1212" s="11" t="s">
        <v>42</v>
      </c>
      <c r="AZ1212" s="11" t="s">
        <v>42</v>
      </c>
      <c r="BE1212" s="3" t="s">
        <v>32</v>
      </c>
    </row>
    <row r="1213" spans="2:58" ht="25" customHeight="1" x14ac:dyDescent="0.2">
      <c r="B1213" s="1">
        <v>1209</v>
      </c>
      <c r="C1213" s="32">
        <v>43597</v>
      </c>
      <c r="D1213" s="1">
        <v>315</v>
      </c>
      <c r="E1213" s="4">
        <v>1400</v>
      </c>
      <c r="F1213" s="4">
        <v>1750</v>
      </c>
      <c r="G1213" s="35">
        <f t="shared" si="18"/>
        <v>7.2442275156033498</v>
      </c>
      <c r="H1213" s="2" t="s">
        <v>7</v>
      </c>
      <c r="I1213" s="3">
        <v>50</v>
      </c>
      <c r="J1213" s="6" t="s">
        <v>8</v>
      </c>
      <c r="K1213" s="6" t="s">
        <v>9</v>
      </c>
      <c r="L1213" s="6" t="s">
        <v>25</v>
      </c>
      <c r="M1213" s="31">
        <v>34</v>
      </c>
      <c r="N1213" s="6" t="s">
        <v>8</v>
      </c>
      <c r="P1213" s="11" t="s">
        <v>42</v>
      </c>
      <c r="Q1213" s="11"/>
      <c r="S1213" s="11" t="s">
        <v>42</v>
      </c>
      <c r="BE1213" s="3" t="s">
        <v>31</v>
      </c>
    </row>
    <row r="1214" spans="2:58" ht="25" customHeight="1" x14ac:dyDescent="0.2">
      <c r="B1214" s="1">
        <v>1210</v>
      </c>
      <c r="C1214" s="32">
        <v>43597</v>
      </c>
      <c r="D1214" s="1">
        <v>317</v>
      </c>
      <c r="E1214" s="4">
        <v>8500</v>
      </c>
      <c r="F1214" s="4">
        <v>10625</v>
      </c>
      <c r="G1214" s="35">
        <f t="shared" si="18"/>
        <v>9.0478214424784085</v>
      </c>
      <c r="H1214" s="2" t="s">
        <v>7</v>
      </c>
      <c r="I1214" s="3">
        <v>50</v>
      </c>
      <c r="J1214" s="6" t="s">
        <v>44</v>
      </c>
      <c r="K1214" s="6" t="s">
        <v>9</v>
      </c>
      <c r="L1214" s="6" t="s">
        <v>25</v>
      </c>
      <c r="M1214" s="31">
        <v>36</v>
      </c>
      <c r="N1214" s="6" t="s">
        <v>10</v>
      </c>
      <c r="S1214" s="11" t="s">
        <v>42</v>
      </c>
      <c r="V1214" s="11" t="s">
        <v>42</v>
      </c>
      <c r="BE1214" s="3" t="s">
        <v>32</v>
      </c>
    </row>
    <row r="1215" spans="2:58" ht="25" customHeight="1" x14ac:dyDescent="0.2">
      <c r="B1215" s="1">
        <v>1211</v>
      </c>
      <c r="C1215" s="32">
        <v>43597</v>
      </c>
      <c r="D1215" s="1">
        <v>319</v>
      </c>
      <c r="E1215" s="4">
        <v>2700</v>
      </c>
      <c r="F1215" s="4">
        <v>3375</v>
      </c>
      <c r="G1215" s="35">
        <f t="shared" si="18"/>
        <v>7.90100705199242</v>
      </c>
      <c r="H1215" s="2" t="s">
        <v>7</v>
      </c>
      <c r="I1215" s="3">
        <v>80</v>
      </c>
      <c r="J1215" s="6" t="s">
        <v>8</v>
      </c>
      <c r="K1215" s="6" t="s">
        <v>9</v>
      </c>
      <c r="L1215" s="6" t="s">
        <v>25</v>
      </c>
      <c r="M1215" s="31">
        <v>36</v>
      </c>
      <c r="N1215" s="6" t="s">
        <v>8</v>
      </c>
      <c r="S1215" s="11" t="s">
        <v>42</v>
      </c>
      <c r="V1215" s="11" t="s">
        <v>42</v>
      </c>
      <c r="BE1215" s="3" t="s">
        <v>31</v>
      </c>
    </row>
    <row r="1216" spans="2:58" ht="25" customHeight="1" x14ac:dyDescent="0.2">
      <c r="B1216" s="1">
        <v>1212</v>
      </c>
      <c r="C1216" s="32">
        <v>43597</v>
      </c>
      <c r="D1216" s="1">
        <v>322</v>
      </c>
      <c r="E1216" s="4">
        <v>7000</v>
      </c>
      <c r="F1216" s="4">
        <v>8750</v>
      </c>
      <c r="G1216" s="35">
        <f t="shared" si="18"/>
        <v>8.8536654280374503</v>
      </c>
      <c r="H1216" s="2" t="s">
        <v>7</v>
      </c>
      <c r="I1216" s="3">
        <v>60</v>
      </c>
      <c r="J1216" s="6" t="s">
        <v>44</v>
      </c>
      <c r="K1216" s="6" t="s">
        <v>9</v>
      </c>
      <c r="L1216" s="6" t="s">
        <v>25</v>
      </c>
      <c r="M1216" s="31">
        <v>36</v>
      </c>
      <c r="N1216" s="6" t="s">
        <v>44</v>
      </c>
      <c r="S1216" s="11" t="s">
        <v>42</v>
      </c>
      <c r="W1216" s="11" t="s">
        <v>42</v>
      </c>
      <c r="BE1216" s="3" t="s">
        <v>32</v>
      </c>
      <c r="BF1216" s="1" t="s">
        <v>293</v>
      </c>
    </row>
    <row r="1217" spans="2:58" ht="25" customHeight="1" x14ac:dyDescent="0.2">
      <c r="B1217" s="1">
        <v>1213</v>
      </c>
      <c r="C1217" s="32">
        <v>43597</v>
      </c>
      <c r="D1217" s="1">
        <v>323</v>
      </c>
      <c r="E1217" s="4">
        <v>10000</v>
      </c>
      <c r="F1217" s="4">
        <v>12500</v>
      </c>
      <c r="G1217" s="35">
        <f t="shared" si="18"/>
        <v>9.2103403719761836</v>
      </c>
      <c r="H1217" s="2" t="s">
        <v>7</v>
      </c>
      <c r="I1217" s="3">
        <v>60</v>
      </c>
      <c r="J1217" s="6" t="s">
        <v>44</v>
      </c>
      <c r="K1217" s="6" t="s">
        <v>9</v>
      </c>
      <c r="L1217" s="6" t="s">
        <v>13</v>
      </c>
      <c r="M1217" s="31">
        <v>36</v>
      </c>
      <c r="N1217" s="6" t="s">
        <v>44</v>
      </c>
      <c r="S1217" s="11" t="s">
        <v>42</v>
      </c>
      <c r="W1217" s="11" t="s">
        <v>42</v>
      </c>
      <c r="BE1217" s="3" t="s">
        <v>31</v>
      </c>
    </row>
    <row r="1218" spans="2:58" ht="25" customHeight="1" x14ac:dyDescent="0.2">
      <c r="B1218" s="1">
        <v>1214</v>
      </c>
      <c r="C1218" s="32">
        <v>43597</v>
      </c>
      <c r="D1218" s="1">
        <v>324</v>
      </c>
      <c r="E1218" s="4">
        <v>2400</v>
      </c>
      <c r="F1218" s="4">
        <v>3000</v>
      </c>
      <c r="G1218" s="35">
        <f t="shared" si="18"/>
        <v>7.7832240163360371</v>
      </c>
      <c r="H1218" s="2" t="s">
        <v>7</v>
      </c>
      <c r="I1218" s="3">
        <v>60</v>
      </c>
      <c r="J1218" s="6" t="s">
        <v>8</v>
      </c>
      <c r="K1218" s="6" t="s">
        <v>9</v>
      </c>
      <c r="L1218" s="6" t="s">
        <v>33</v>
      </c>
      <c r="M1218" s="31">
        <v>36</v>
      </c>
      <c r="N1218" s="6" t="s">
        <v>8</v>
      </c>
      <c r="S1218" s="11" t="s">
        <v>42</v>
      </c>
      <c r="V1218" s="11" t="s">
        <v>42</v>
      </c>
      <c r="BE1218" s="3" t="s">
        <v>31</v>
      </c>
    </row>
    <row r="1219" spans="2:58" ht="25" customHeight="1" x14ac:dyDescent="0.2">
      <c r="B1219" s="1">
        <v>1215</v>
      </c>
      <c r="C1219" s="32">
        <v>43597</v>
      </c>
      <c r="D1219" s="1">
        <v>325</v>
      </c>
      <c r="E1219" s="4">
        <v>1100</v>
      </c>
      <c r="F1219" s="4">
        <v>1375</v>
      </c>
      <c r="G1219" s="35">
        <f t="shared" si="18"/>
        <v>7.0030654587864616</v>
      </c>
      <c r="H1219" s="2" t="s">
        <v>84</v>
      </c>
      <c r="I1219" s="3">
        <v>60</v>
      </c>
      <c r="J1219" s="6" t="s">
        <v>8</v>
      </c>
      <c r="K1219" s="6" t="s">
        <v>9</v>
      </c>
      <c r="L1219" s="6" t="s">
        <v>140</v>
      </c>
      <c r="M1219" s="31">
        <v>34</v>
      </c>
      <c r="N1219" s="6" t="s">
        <v>10</v>
      </c>
      <c r="P1219" s="11" t="s">
        <v>42</v>
      </c>
      <c r="Q1219" s="11"/>
      <c r="S1219" s="11" t="s">
        <v>42</v>
      </c>
      <c r="BE1219" s="3" t="s">
        <v>31</v>
      </c>
    </row>
    <row r="1220" spans="2:58" ht="25" customHeight="1" x14ac:dyDescent="0.2">
      <c r="B1220" s="1">
        <v>1216</v>
      </c>
      <c r="C1220" s="32">
        <v>43597</v>
      </c>
      <c r="D1220" s="1">
        <v>326</v>
      </c>
      <c r="E1220" s="4">
        <v>11000</v>
      </c>
      <c r="F1220" s="4">
        <v>13750</v>
      </c>
      <c r="G1220" s="35">
        <f t="shared" si="18"/>
        <v>9.3056505517805075</v>
      </c>
      <c r="H1220" s="2" t="s">
        <v>7</v>
      </c>
      <c r="I1220" s="3">
        <v>80</v>
      </c>
      <c r="J1220" s="6" t="s">
        <v>8</v>
      </c>
      <c r="K1220" s="6" t="s">
        <v>9</v>
      </c>
      <c r="L1220" s="6" t="s">
        <v>13</v>
      </c>
      <c r="M1220" s="31">
        <v>39</v>
      </c>
      <c r="N1220" s="6" t="s">
        <v>8</v>
      </c>
      <c r="P1220" s="11" t="s">
        <v>42</v>
      </c>
      <c r="Q1220" s="11"/>
      <c r="S1220" s="11" t="s">
        <v>42</v>
      </c>
      <c r="AA1220" s="11" t="s">
        <v>42</v>
      </c>
      <c r="AH1220" s="11" t="s">
        <v>42</v>
      </c>
      <c r="BE1220" s="3" t="s">
        <v>32</v>
      </c>
    </row>
    <row r="1221" spans="2:58" ht="25" customHeight="1" x14ac:dyDescent="0.2">
      <c r="B1221" s="1">
        <v>1217</v>
      </c>
      <c r="C1221" s="32">
        <v>43597</v>
      </c>
      <c r="D1221" s="1">
        <v>327</v>
      </c>
      <c r="E1221" s="4">
        <v>5500</v>
      </c>
      <c r="F1221" s="4">
        <v>6875</v>
      </c>
      <c r="G1221" s="35">
        <f t="shared" ref="G1221:G1284" si="19">LN(E1221)</f>
        <v>8.6125033712205621</v>
      </c>
      <c r="H1221" s="2" t="s">
        <v>7</v>
      </c>
      <c r="I1221" s="3">
        <v>80</v>
      </c>
      <c r="J1221" s="6" t="s">
        <v>108</v>
      </c>
      <c r="K1221" s="6" t="s">
        <v>9</v>
      </c>
      <c r="L1221" s="6" t="s">
        <v>18</v>
      </c>
      <c r="M1221" s="31">
        <v>40</v>
      </c>
      <c r="N1221" s="6" t="s">
        <v>108</v>
      </c>
      <c r="S1221" s="11" t="s">
        <v>42</v>
      </c>
      <c r="V1221" s="11" t="s">
        <v>42</v>
      </c>
      <c r="AA1221" s="11" t="s">
        <v>42</v>
      </c>
      <c r="AH1221" s="11" t="s">
        <v>42</v>
      </c>
      <c r="BE1221" s="3" t="s">
        <v>31</v>
      </c>
    </row>
    <row r="1222" spans="2:58" ht="25" customHeight="1" x14ac:dyDescent="0.2">
      <c r="B1222" s="1">
        <v>1218</v>
      </c>
      <c r="C1222" s="32">
        <v>43597</v>
      </c>
      <c r="D1222" s="1">
        <v>333</v>
      </c>
      <c r="E1222" s="4">
        <v>1900</v>
      </c>
      <c r="F1222" s="4">
        <v>2375</v>
      </c>
      <c r="G1222" s="35">
        <f t="shared" si="19"/>
        <v>7.5496091651545321</v>
      </c>
      <c r="H1222" s="2" t="s">
        <v>57</v>
      </c>
      <c r="I1222" s="3">
        <v>30</v>
      </c>
      <c r="J1222" s="6" t="s">
        <v>8</v>
      </c>
      <c r="K1222" s="6" t="s">
        <v>9</v>
      </c>
      <c r="L1222" s="6" t="s">
        <v>25</v>
      </c>
      <c r="M1222" s="31">
        <v>30</v>
      </c>
      <c r="N1222" s="6" t="s">
        <v>10</v>
      </c>
      <c r="P1222" s="11" t="s">
        <v>42</v>
      </c>
      <c r="Q1222" s="11"/>
      <c r="R1222" s="11" t="s">
        <v>42</v>
      </c>
      <c r="BE1222" s="3" t="s">
        <v>31</v>
      </c>
    </row>
    <row r="1223" spans="2:58" ht="25" customHeight="1" x14ac:dyDescent="0.2">
      <c r="B1223" s="1">
        <v>1219</v>
      </c>
      <c r="C1223" s="32">
        <v>43597</v>
      </c>
      <c r="D1223" s="1">
        <v>335</v>
      </c>
      <c r="E1223" s="4">
        <v>2800</v>
      </c>
      <c r="F1223" s="4">
        <v>3500</v>
      </c>
      <c r="G1223" s="35">
        <f t="shared" si="19"/>
        <v>7.9373746961632952</v>
      </c>
      <c r="H1223" s="2" t="s">
        <v>57</v>
      </c>
      <c r="I1223" s="3">
        <v>60</v>
      </c>
      <c r="J1223" s="6" t="s">
        <v>65</v>
      </c>
      <c r="K1223" s="6" t="s">
        <v>9</v>
      </c>
      <c r="L1223" s="6" t="s">
        <v>24</v>
      </c>
      <c r="M1223" s="31">
        <v>33</v>
      </c>
      <c r="N1223" s="6" t="s">
        <v>10</v>
      </c>
      <c r="P1223" s="11" t="s">
        <v>42</v>
      </c>
      <c r="Q1223" s="11"/>
      <c r="R1223" s="11" t="s">
        <v>42</v>
      </c>
      <c r="BE1223" s="3" t="s">
        <v>32</v>
      </c>
    </row>
    <row r="1224" spans="2:58" ht="25" customHeight="1" x14ac:dyDescent="0.2">
      <c r="B1224" s="1">
        <v>1220</v>
      </c>
      <c r="C1224" s="32">
        <v>43597</v>
      </c>
      <c r="D1224" s="1">
        <v>392</v>
      </c>
      <c r="E1224" s="4">
        <v>4700</v>
      </c>
      <c r="F1224" s="4">
        <v>5875</v>
      </c>
      <c r="G1224" s="35">
        <f t="shared" si="19"/>
        <v>8.4553177876981493</v>
      </c>
      <c r="H1224" s="2" t="s">
        <v>70</v>
      </c>
      <c r="I1224" s="3">
        <v>30</v>
      </c>
      <c r="J1224" s="6" t="s">
        <v>44</v>
      </c>
      <c r="K1224" s="6" t="s">
        <v>17</v>
      </c>
      <c r="L1224" s="6" t="s">
        <v>25</v>
      </c>
      <c r="M1224" s="31">
        <v>20</v>
      </c>
      <c r="N1224" s="6" t="s">
        <v>10</v>
      </c>
      <c r="P1224" s="11" t="s">
        <v>42</v>
      </c>
      <c r="Q1224" s="11"/>
      <c r="R1224" s="11" t="s">
        <v>42</v>
      </c>
      <c r="BE1224" s="3" t="s">
        <v>31</v>
      </c>
    </row>
    <row r="1225" spans="2:58" ht="25" customHeight="1" x14ac:dyDescent="0.2">
      <c r="B1225" s="1">
        <v>1221</v>
      </c>
      <c r="C1225" s="32">
        <v>43597</v>
      </c>
      <c r="D1225" s="1">
        <v>393</v>
      </c>
      <c r="E1225" s="4">
        <v>6200</v>
      </c>
      <c r="F1225" s="4">
        <v>7750</v>
      </c>
      <c r="G1225" s="35">
        <f t="shared" si="19"/>
        <v>8.7323045710331826</v>
      </c>
      <c r="H1225" s="2" t="s">
        <v>70</v>
      </c>
      <c r="I1225" s="3">
        <v>50</v>
      </c>
      <c r="J1225" s="6" t="s">
        <v>44</v>
      </c>
      <c r="K1225" s="6" t="s">
        <v>55</v>
      </c>
      <c r="L1225" s="6" t="s">
        <v>25</v>
      </c>
      <c r="M1225" s="31">
        <v>27</v>
      </c>
      <c r="N1225" s="6" t="s">
        <v>10</v>
      </c>
      <c r="P1225" s="11" t="s">
        <v>42</v>
      </c>
      <c r="Q1225" s="11"/>
      <c r="R1225" s="11" t="s">
        <v>42</v>
      </c>
      <c r="BE1225" s="3" t="s">
        <v>32</v>
      </c>
      <c r="BF1225" s="1" t="s">
        <v>294</v>
      </c>
    </row>
    <row r="1226" spans="2:58" ht="25" customHeight="1" x14ac:dyDescent="0.2">
      <c r="B1226" s="1">
        <v>1222</v>
      </c>
      <c r="C1226" s="32">
        <v>43597</v>
      </c>
      <c r="D1226" s="1">
        <v>394</v>
      </c>
      <c r="E1226" s="4">
        <v>10000</v>
      </c>
      <c r="F1226" s="4">
        <v>12500</v>
      </c>
      <c r="G1226" s="35">
        <f t="shared" si="19"/>
        <v>9.2103403719761836</v>
      </c>
      <c r="H1226" s="2" t="s">
        <v>70</v>
      </c>
      <c r="I1226" s="3">
        <v>50</v>
      </c>
      <c r="J1226" s="6" t="s">
        <v>44</v>
      </c>
      <c r="K1226" s="6" t="s">
        <v>9</v>
      </c>
      <c r="L1226" s="6" t="s">
        <v>13</v>
      </c>
      <c r="M1226" s="31">
        <v>35.5</v>
      </c>
      <c r="N1226" s="6" t="s">
        <v>10</v>
      </c>
      <c r="P1226" s="11" t="s">
        <v>42</v>
      </c>
      <c r="Q1226" s="11"/>
      <c r="R1226" s="11" t="s">
        <v>42</v>
      </c>
      <c r="BE1226" s="3" t="s">
        <v>32</v>
      </c>
    </row>
    <row r="1227" spans="2:58" ht="25" customHeight="1" x14ac:dyDescent="0.2">
      <c r="B1227" s="1">
        <v>1223</v>
      </c>
      <c r="C1227" s="32">
        <v>43597</v>
      </c>
      <c r="D1227" s="1">
        <v>395</v>
      </c>
      <c r="E1227" s="4">
        <v>4600</v>
      </c>
      <c r="F1227" s="4">
        <v>5750</v>
      </c>
      <c r="G1227" s="35">
        <f t="shared" si="19"/>
        <v>8.4338115824771869</v>
      </c>
      <c r="H1227" s="2" t="s">
        <v>70</v>
      </c>
      <c r="I1227" s="3">
        <v>40</v>
      </c>
      <c r="J1227" s="6" t="s">
        <v>44</v>
      </c>
      <c r="K1227" s="6" t="s">
        <v>9</v>
      </c>
      <c r="L1227" s="6" t="s">
        <v>25</v>
      </c>
      <c r="M1227" s="31">
        <v>35</v>
      </c>
      <c r="N1227" s="6" t="s">
        <v>10</v>
      </c>
      <c r="P1227" s="11" t="s">
        <v>42</v>
      </c>
      <c r="Q1227" s="11"/>
      <c r="S1227" s="11" t="s">
        <v>42</v>
      </c>
      <c r="BE1227" s="3" t="s">
        <v>31</v>
      </c>
    </row>
    <row r="1228" spans="2:58" ht="25" customHeight="1" x14ac:dyDescent="0.2">
      <c r="B1228" s="1">
        <v>1224</v>
      </c>
      <c r="C1228" s="32">
        <v>43597</v>
      </c>
      <c r="D1228" s="1">
        <v>396</v>
      </c>
      <c r="E1228" s="4">
        <v>10000</v>
      </c>
      <c r="F1228" s="4">
        <v>12500</v>
      </c>
      <c r="G1228" s="35">
        <f t="shared" si="19"/>
        <v>9.2103403719761836</v>
      </c>
      <c r="H1228" s="2" t="s">
        <v>70</v>
      </c>
      <c r="I1228" s="3">
        <v>40</v>
      </c>
      <c r="J1228" s="6" t="s">
        <v>65</v>
      </c>
      <c r="K1228" s="6" t="s">
        <v>9</v>
      </c>
      <c r="L1228" s="6" t="s">
        <v>24</v>
      </c>
      <c r="M1228" s="31">
        <v>30</v>
      </c>
      <c r="N1228" s="6" t="s">
        <v>10</v>
      </c>
      <c r="P1228" s="11" t="s">
        <v>42</v>
      </c>
      <c r="Q1228" s="11"/>
      <c r="R1228" s="11" t="s">
        <v>42</v>
      </c>
      <c r="BE1228" s="3" t="s">
        <v>32</v>
      </c>
    </row>
    <row r="1229" spans="2:58" ht="25" customHeight="1" x14ac:dyDescent="0.2">
      <c r="B1229" s="1">
        <v>1225</v>
      </c>
      <c r="C1229" s="32">
        <v>43597</v>
      </c>
      <c r="D1229" s="1">
        <v>399</v>
      </c>
      <c r="E1229" s="4">
        <v>13000</v>
      </c>
      <c r="F1229" s="4">
        <v>16250</v>
      </c>
      <c r="G1229" s="35">
        <f t="shared" si="19"/>
        <v>9.4727046364436731</v>
      </c>
      <c r="H1229" s="2" t="s">
        <v>70</v>
      </c>
      <c r="I1229" s="3">
        <v>30</v>
      </c>
      <c r="J1229" s="6" t="s">
        <v>8</v>
      </c>
      <c r="K1229" s="6" t="s">
        <v>9</v>
      </c>
      <c r="L1229" s="6" t="s">
        <v>25</v>
      </c>
      <c r="M1229" s="31">
        <v>31</v>
      </c>
      <c r="N1229" s="6" t="s">
        <v>10</v>
      </c>
      <c r="P1229" s="11" t="s">
        <v>42</v>
      </c>
      <c r="Q1229" s="11"/>
      <c r="R1229" s="11" t="s">
        <v>42</v>
      </c>
      <c r="BE1229" s="3" t="s">
        <v>31</v>
      </c>
    </row>
    <row r="1230" spans="2:58" ht="25" customHeight="1" x14ac:dyDescent="0.2">
      <c r="B1230" s="1">
        <v>1226</v>
      </c>
      <c r="C1230" s="32">
        <v>43597</v>
      </c>
      <c r="D1230" s="1">
        <v>400</v>
      </c>
      <c r="E1230" s="4">
        <v>9000</v>
      </c>
      <c r="F1230" s="4">
        <v>11250</v>
      </c>
      <c r="G1230" s="35">
        <f t="shared" si="19"/>
        <v>9.1049798563183568</v>
      </c>
      <c r="H1230" s="2" t="s">
        <v>70</v>
      </c>
      <c r="I1230" s="3">
        <v>40</v>
      </c>
      <c r="J1230" s="6" t="s">
        <v>65</v>
      </c>
      <c r="K1230" s="6" t="s">
        <v>9</v>
      </c>
      <c r="L1230" s="6" t="s">
        <v>25</v>
      </c>
      <c r="M1230" s="31">
        <v>36</v>
      </c>
      <c r="N1230" s="6" t="s">
        <v>10</v>
      </c>
      <c r="P1230" s="11" t="s">
        <v>42</v>
      </c>
      <c r="Q1230" s="11"/>
      <c r="R1230" s="11" t="s">
        <v>42</v>
      </c>
      <c r="BE1230" s="3" t="s">
        <v>32</v>
      </c>
    </row>
    <row r="1231" spans="2:58" ht="25" customHeight="1" x14ac:dyDescent="0.2">
      <c r="B1231" s="1">
        <v>1227</v>
      </c>
      <c r="C1231" s="32">
        <v>43597</v>
      </c>
      <c r="D1231" s="1">
        <v>401</v>
      </c>
      <c r="E1231" s="4">
        <v>7500</v>
      </c>
      <c r="F1231" s="4">
        <v>9375</v>
      </c>
      <c r="G1231" s="35">
        <f t="shared" si="19"/>
        <v>8.9226582995244019</v>
      </c>
      <c r="H1231" s="2" t="s">
        <v>70</v>
      </c>
      <c r="I1231" s="3">
        <v>50</v>
      </c>
      <c r="J1231" s="6" t="s">
        <v>65</v>
      </c>
      <c r="K1231" s="6" t="s">
        <v>9</v>
      </c>
      <c r="L1231" s="6" t="s">
        <v>25</v>
      </c>
      <c r="M1231" s="31">
        <v>35</v>
      </c>
      <c r="N1231" s="6" t="s">
        <v>10</v>
      </c>
      <c r="P1231" s="11" t="s">
        <v>42</v>
      </c>
      <c r="Q1231" s="11"/>
      <c r="R1231" s="11" t="s">
        <v>42</v>
      </c>
      <c r="BE1231" s="3" t="s">
        <v>32</v>
      </c>
    </row>
    <row r="1232" spans="2:58" ht="25" customHeight="1" x14ac:dyDescent="0.2">
      <c r="B1232" s="1">
        <v>1228</v>
      </c>
      <c r="C1232" s="32">
        <v>43597</v>
      </c>
      <c r="D1232" s="1">
        <v>403</v>
      </c>
      <c r="E1232" s="4">
        <v>15000</v>
      </c>
      <c r="F1232" s="4">
        <v>18750</v>
      </c>
      <c r="G1232" s="35">
        <f t="shared" si="19"/>
        <v>9.6158054800843473</v>
      </c>
      <c r="H1232" s="2" t="s">
        <v>70</v>
      </c>
      <c r="I1232" s="3">
        <v>60</v>
      </c>
      <c r="J1232" s="6" t="s">
        <v>8</v>
      </c>
      <c r="K1232" s="6" t="s">
        <v>9</v>
      </c>
      <c r="L1232" s="6" t="s">
        <v>25</v>
      </c>
      <c r="M1232" s="31">
        <v>35</v>
      </c>
      <c r="N1232" s="6" t="s">
        <v>10</v>
      </c>
      <c r="P1232" s="11" t="s">
        <v>42</v>
      </c>
      <c r="Q1232" s="11"/>
      <c r="R1232" s="11" t="s">
        <v>42</v>
      </c>
      <c r="AB1232" s="11" t="s">
        <v>42</v>
      </c>
      <c r="BE1232" s="3" t="s">
        <v>32</v>
      </c>
    </row>
    <row r="1233" spans="2:57" ht="25" customHeight="1" x14ac:dyDescent="0.2">
      <c r="B1233" s="1">
        <v>1229</v>
      </c>
      <c r="C1233" s="32">
        <v>43597</v>
      </c>
      <c r="D1233" s="1">
        <v>404</v>
      </c>
      <c r="E1233" s="4">
        <v>6000</v>
      </c>
      <c r="F1233" s="4">
        <v>7500</v>
      </c>
      <c r="G1233" s="35">
        <f t="shared" si="19"/>
        <v>8.6995147482101913</v>
      </c>
      <c r="H1233" s="2" t="s">
        <v>70</v>
      </c>
      <c r="I1233" s="3">
        <v>50</v>
      </c>
      <c r="J1233" s="6" t="s">
        <v>44</v>
      </c>
      <c r="K1233" s="6" t="s">
        <v>9</v>
      </c>
      <c r="L1233" s="6" t="s">
        <v>25</v>
      </c>
      <c r="M1233" s="31">
        <v>35</v>
      </c>
      <c r="N1233" s="6" t="s">
        <v>10</v>
      </c>
      <c r="P1233" s="11" t="s">
        <v>42</v>
      </c>
      <c r="Q1233" s="11"/>
      <c r="R1233" s="11" t="s">
        <v>42</v>
      </c>
      <c r="BE1233" s="3" t="s">
        <v>31</v>
      </c>
    </row>
    <row r="1234" spans="2:57" ht="25" customHeight="1" x14ac:dyDescent="0.2">
      <c r="B1234" s="1">
        <v>1230</v>
      </c>
      <c r="C1234" s="32">
        <v>43597</v>
      </c>
      <c r="D1234" s="1">
        <v>405</v>
      </c>
      <c r="E1234" s="4">
        <v>9000</v>
      </c>
      <c r="F1234" s="4">
        <v>11250</v>
      </c>
      <c r="G1234" s="35">
        <f t="shared" si="19"/>
        <v>9.1049798563183568</v>
      </c>
      <c r="H1234" s="2" t="s">
        <v>70</v>
      </c>
      <c r="I1234" s="3">
        <v>80</v>
      </c>
      <c r="J1234" s="6" t="s">
        <v>8</v>
      </c>
      <c r="K1234" s="6" t="s">
        <v>9</v>
      </c>
      <c r="L1234" s="6" t="s">
        <v>25</v>
      </c>
      <c r="M1234" s="31">
        <v>33</v>
      </c>
      <c r="N1234" s="6" t="s">
        <v>10</v>
      </c>
      <c r="P1234" s="11" t="s">
        <v>42</v>
      </c>
      <c r="Q1234" s="11"/>
      <c r="R1234" s="11" t="s">
        <v>42</v>
      </c>
      <c r="BE1234" s="3" t="s">
        <v>31</v>
      </c>
    </row>
    <row r="1235" spans="2:57" ht="25" customHeight="1" x14ac:dyDescent="0.2">
      <c r="B1235" s="1">
        <v>1231</v>
      </c>
      <c r="C1235" s="32">
        <v>43597</v>
      </c>
      <c r="D1235" s="1">
        <v>420</v>
      </c>
      <c r="E1235" s="4">
        <v>30000</v>
      </c>
      <c r="F1235" s="4">
        <v>37500</v>
      </c>
      <c r="G1235" s="35">
        <f t="shared" si="19"/>
        <v>10.308952660644293</v>
      </c>
      <c r="H1235" s="2" t="s">
        <v>70</v>
      </c>
      <c r="I1235" s="3">
        <v>80</v>
      </c>
      <c r="J1235" s="6" t="s">
        <v>44</v>
      </c>
      <c r="K1235" s="6" t="s">
        <v>9</v>
      </c>
      <c r="L1235" s="6" t="s">
        <v>25</v>
      </c>
      <c r="M1235" s="31">
        <v>36</v>
      </c>
      <c r="N1235" s="6" t="s">
        <v>10</v>
      </c>
      <c r="S1235" s="11" t="s">
        <v>42</v>
      </c>
      <c r="U1235" s="3" t="s">
        <v>42</v>
      </c>
      <c r="Y1235" s="11"/>
      <c r="AM1235" s="11" t="s">
        <v>42</v>
      </c>
      <c r="AN1235" s="11" t="s">
        <v>42</v>
      </c>
      <c r="AO1235" s="11"/>
      <c r="BE1235" s="3" t="s">
        <v>32</v>
      </c>
    </row>
    <row r="1236" spans="2:57" ht="25" customHeight="1" x14ac:dyDescent="0.2">
      <c r="B1236" s="1">
        <v>1232</v>
      </c>
      <c r="C1236" s="32">
        <v>43597</v>
      </c>
      <c r="D1236" s="1">
        <v>424</v>
      </c>
      <c r="E1236" s="4">
        <v>70000</v>
      </c>
      <c r="F1236" s="4">
        <v>87500</v>
      </c>
      <c r="G1236" s="35">
        <f t="shared" si="19"/>
        <v>11.156250521031495</v>
      </c>
      <c r="H1236" s="2" t="s">
        <v>7</v>
      </c>
      <c r="I1236" s="3">
        <v>70</v>
      </c>
      <c r="J1236" s="6" t="s">
        <v>44</v>
      </c>
      <c r="K1236" s="6" t="s">
        <v>9</v>
      </c>
      <c r="L1236" s="6" t="s">
        <v>24</v>
      </c>
      <c r="M1236" s="31">
        <v>37</v>
      </c>
      <c r="N1236" s="6" t="s">
        <v>44</v>
      </c>
      <c r="R1236" s="11" t="s">
        <v>42</v>
      </c>
      <c r="AI1236" s="11" t="s">
        <v>42</v>
      </c>
      <c r="BE1236" s="3" t="s">
        <v>32</v>
      </c>
    </row>
    <row r="1237" spans="2:57" ht="25" customHeight="1" x14ac:dyDescent="0.2">
      <c r="B1237" s="1">
        <v>1233</v>
      </c>
      <c r="C1237" s="32">
        <v>43597</v>
      </c>
      <c r="D1237" s="1">
        <v>432</v>
      </c>
      <c r="E1237" s="4">
        <v>1000</v>
      </c>
      <c r="F1237" s="4">
        <v>1250</v>
      </c>
      <c r="G1237" s="35">
        <f t="shared" si="19"/>
        <v>6.9077552789821368</v>
      </c>
      <c r="H1237" s="2" t="s">
        <v>45</v>
      </c>
      <c r="I1237" s="3">
        <v>60</v>
      </c>
      <c r="J1237" s="6" t="s">
        <v>65</v>
      </c>
      <c r="K1237" s="6" t="s">
        <v>9</v>
      </c>
      <c r="L1237" s="6" t="s">
        <v>24</v>
      </c>
      <c r="M1237" s="31">
        <v>34</v>
      </c>
      <c r="N1237" s="6" t="s">
        <v>10</v>
      </c>
      <c r="S1237" s="11" t="s">
        <v>42</v>
      </c>
      <c r="V1237" s="11" t="s">
        <v>42</v>
      </c>
      <c r="BE1237" s="3" t="s">
        <v>31</v>
      </c>
    </row>
    <row r="1238" spans="2:57" ht="25" customHeight="1" x14ac:dyDescent="0.2">
      <c r="B1238" s="1">
        <v>1234</v>
      </c>
      <c r="C1238" s="32">
        <v>43597</v>
      </c>
      <c r="D1238" s="1">
        <v>439</v>
      </c>
      <c r="E1238" s="4">
        <v>2200</v>
      </c>
      <c r="F1238" s="4">
        <v>2750</v>
      </c>
      <c r="G1238" s="35">
        <f t="shared" si="19"/>
        <v>7.696212639346407</v>
      </c>
      <c r="H1238" s="2" t="s">
        <v>45</v>
      </c>
      <c r="I1238" s="3">
        <v>50</v>
      </c>
      <c r="J1238" s="6" t="s">
        <v>44</v>
      </c>
      <c r="K1238" s="6" t="s">
        <v>9</v>
      </c>
      <c r="L1238" s="6" t="s">
        <v>25</v>
      </c>
      <c r="M1238" s="31">
        <v>36.5</v>
      </c>
      <c r="N1238" s="6" t="s">
        <v>10</v>
      </c>
      <c r="R1238" s="11" t="s">
        <v>42</v>
      </c>
      <c r="AI1238" s="11" t="s">
        <v>42</v>
      </c>
      <c r="BE1238" s="3" t="s">
        <v>31</v>
      </c>
    </row>
    <row r="1239" spans="2:57" ht="25" customHeight="1" x14ac:dyDescent="0.2">
      <c r="B1239" s="1">
        <v>1235</v>
      </c>
      <c r="C1239" s="32">
        <v>43597</v>
      </c>
      <c r="D1239" s="1">
        <v>441</v>
      </c>
      <c r="E1239" s="4">
        <v>1300</v>
      </c>
      <c r="F1239" s="4">
        <v>1625</v>
      </c>
      <c r="G1239" s="35">
        <f t="shared" si="19"/>
        <v>7.1701195434496281</v>
      </c>
      <c r="H1239" s="2" t="s">
        <v>86</v>
      </c>
      <c r="I1239" s="3">
        <v>50</v>
      </c>
      <c r="J1239" s="6" t="s">
        <v>44</v>
      </c>
      <c r="K1239" s="6" t="s">
        <v>9</v>
      </c>
      <c r="L1239" s="6" t="s">
        <v>25</v>
      </c>
      <c r="M1239" s="31">
        <v>37.5</v>
      </c>
      <c r="N1239" s="6" t="s">
        <v>10</v>
      </c>
      <c r="R1239" s="11" t="s">
        <v>42</v>
      </c>
      <c r="AI1239" s="11" t="s">
        <v>42</v>
      </c>
      <c r="BE1239" s="3" t="s">
        <v>31</v>
      </c>
    </row>
    <row r="1240" spans="2:57" ht="25" customHeight="1" x14ac:dyDescent="0.2">
      <c r="B1240" s="1">
        <v>1236</v>
      </c>
      <c r="C1240" s="32">
        <v>43597</v>
      </c>
      <c r="D1240" s="1">
        <v>442</v>
      </c>
      <c r="E1240" s="4">
        <v>1500</v>
      </c>
      <c r="F1240" s="4">
        <v>1875</v>
      </c>
      <c r="G1240" s="35">
        <f t="shared" si="19"/>
        <v>7.3132203870903014</v>
      </c>
      <c r="H1240" s="2" t="s">
        <v>40</v>
      </c>
      <c r="I1240" s="3">
        <v>60</v>
      </c>
      <c r="J1240" s="6" t="s">
        <v>65</v>
      </c>
      <c r="K1240" s="6" t="s">
        <v>9</v>
      </c>
      <c r="L1240" s="6" t="s">
        <v>25</v>
      </c>
      <c r="M1240" s="31">
        <v>34</v>
      </c>
      <c r="N1240" s="6" t="s">
        <v>10</v>
      </c>
      <c r="S1240" s="11" t="s">
        <v>42</v>
      </c>
      <c r="V1240" s="11" t="s">
        <v>42</v>
      </c>
      <c r="BE1240" s="3" t="s">
        <v>31</v>
      </c>
    </row>
    <row r="1241" spans="2:57" ht="25" customHeight="1" x14ac:dyDescent="0.2">
      <c r="B1241" s="1">
        <v>1237</v>
      </c>
      <c r="C1241" s="32">
        <v>43597</v>
      </c>
      <c r="D1241" s="1">
        <v>450</v>
      </c>
      <c r="E1241" s="4">
        <v>11000</v>
      </c>
      <c r="F1241" s="4">
        <v>13750</v>
      </c>
      <c r="G1241" s="35">
        <f t="shared" si="19"/>
        <v>9.3056505517805075</v>
      </c>
      <c r="H1241" s="2" t="s">
        <v>54</v>
      </c>
      <c r="I1241" s="3">
        <v>70</v>
      </c>
      <c r="J1241" s="6" t="s">
        <v>44</v>
      </c>
      <c r="K1241" s="6" t="s">
        <v>9</v>
      </c>
      <c r="L1241" s="6" t="s">
        <v>25</v>
      </c>
      <c r="M1241" s="31">
        <v>38</v>
      </c>
      <c r="N1241" s="6" t="s">
        <v>10</v>
      </c>
      <c r="S1241" s="11" t="s">
        <v>42</v>
      </c>
      <c r="V1241" s="11" t="s">
        <v>42</v>
      </c>
      <c r="AI1241" s="11" t="s">
        <v>42</v>
      </c>
      <c r="BE1241" s="3" t="s">
        <v>32</v>
      </c>
    </row>
    <row r="1242" spans="2:57" ht="25" customHeight="1" x14ac:dyDescent="0.2">
      <c r="B1242" s="1">
        <v>1238</v>
      </c>
      <c r="C1242" s="32">
        <v>43597</v>
      </c>
      <c r="D1242" s="1">
        <v>459</v>
      </c>
      <c r="E1242" s="4">
        <v>2400</v>
      </c>
      <c r="F1242" s="4">
        <v>3000</v>
      </c>
      <c r="G1242" s="35">
        <f t="shared" si="19"/>
        <v>7.7832240163360371</v>
      </c>
      <c r="H1242" s="2" t="s">
        <v>95</v>
      </c>
      <c r="I1242" s="3">
        <v>60</v>
      </c>
      <c r="J1242" s="6" t="s">
        <v>8</v>
      </c>
      <c r="K1242" s="6" t="s">
        <v>9</v>
      </c>
      <c r="L1242" s="6" t="s">
        <v>13</v>
      </c>
      <c r="M1242" s="31">
        <v>39</v>
      </c>
      <c r="N1242" s="6" t="s">
        <v>10</v>
      </c>
      <c r="S1242" s="11" t="s">
        <v>42</v>
      </c>
      <c r="V1242" s="11" t="s">
        <v>42</v>
      </c>
      <c r="AA1242" s="11" t="s">
        <v>42</v>
      </c>
      <c r="AH1242" s="11" t="s">
        <v>42</v>
      </c>
      <c r="BE1242" s="3" t="s">
        <v>31</v>
      </c>
    </row>
    <row r="1243" spans="2:57" ht="25" customHeight="1" x14ac:dyDescent="0.2">
      <c r="B1243" s="1">
        <v>1239</v>
      </c>
      <c r="C1243" s="32">
        <v>43597</v>
      </c>
      <c r="D1243" s="1">
        <v>465</v>
      </c>
      <c r="E1243" s="4">
        <v>1450</v>
      </c>
      <c r="F1243" s="4">
        <v>1812</v>
      </c>
      <c r="G1243" s="35">
        <f t="shared" si="19"/>
        <v>7.2793188354146201</v>
      </c>
      <c r="H1243" s="2" t="s">
        <v>16</v>
      </c>
      <c r="I1243" s="3">
        <v>60</v>
      </c>
      <c r="J1243" s="6" t="s">
        <v>8</v>
      </c>
      <c r="K1243" s="6" t="s">
        <v>9</v>
      </c>
      <c r="L1243" s="6" t="s">
        <v>18</v>
      </c>
      <c r="M1243" s="31">
        <v>37</v>
      </c>
      <c r="N1243" s="6" t="s">
        <v>10</v>
      </c>
      <c r="S1243" s="11" t="s">
        <v>42</v>
      </c>
      <c r="V1243" s="11" t="s">
        <v>42</v>
      </c>
      <c r="AA1243" s="11" t="s">
        <v>42</v>
      </c>
      <c r="AH1243" s="11" t="s">
        <v>42</v>
      </c>
      <c r="AI1243" s="11"/>
      <c r="BE1243" s="3" t="s">
        <v>31</v>
      </c>
    </row>
    <row r="1244" spans="2:57" ht="25" customHeight="1" x14ac:dyDescent="0.2">
      <c r="B1244" s="1">
        <v>1240</v>
      </c>
      <c r="C1244" s="32">
        <v>43597</v>
      </c>
      <c r="D1244" s="1">
        <v>466</v>
      </c>
      <c r="E1244" s="4">
        <v>1300</v>
      </c>
      <c r="F1244" s="4">
        <v>1625</v>
      </c>
      <c r="G1244" s="35">
        <f t="shared" si="19"/>
        <v>7.1701195434496281</v>
      </c>
      <c r="H1244" s="2" t="s">
        <v>27</v>
      </c>
      <c r="I1244" s="3">
        <v>60</v>
      </c>
      <c r="J1244" s="6" t="s">
        <v>8</v>
      </c>
      <c r="K1244" s="6" t="s">
        <v>9</v>
      </c>
      <c r="L1244" s="6" t="s">
        <v>13</v>
      </c>
      <c r="M1244" s="31">
        <v>41</v>
      </c>
      <c r="N1244" s="6" t="s">
        <v>10</v>
      </c>
      <c r="S1244" s="11" t="s">
        <v>42</v>
      </c>
      <c r="V1244" s="11" t="s">
        <v>42</v>
      </c>
      <c r="AA1244" s="11" t="s">
        <v>42</v>
      </c>
      <c r="AH1244" s="11" t="s">
        <v>42</v>
      </c>
      <c r="BE1244" s="3" t="s">
        <v>31</v>
      </c>
    </row>
    <row r="1245" spans="2:57" ht="25" customHeight="1" x14ac:dyDescent="0.2">
      <c r="B1245" s="1">
        <v>1241</v>
      </c>
      <c r="C1245" s="32">
        <v>43597</v>
      </c>
      <c r="D1245" s="1">
        <v>484</v>
      </c>
      <c r="E1245" s="4">
        <v>8000</v>
      </c>
      <c r="F1245" s="4">
        <v>10000</v>
      </c>
      <c r="G1245" s="35">
        <f t="shared" si="19"/>
        <v>8.987196820661973</v>
      </c>
      <c r="H1245" s="2" t="s">
        <v>7</v>
      </c>
      <c r="I1245" s="3">
        <v>70</v>
      </c>
      <c r="J1245" s="6" t="s">
        <v>64</v>
      </c>
      <c r="K1245" s="6" t="s">
        <v>55</v>
      </c>
      <c r="L1245" s="6" t="s">
        <v>170</v>
      </c>
      <c r="M1245" s="31">
        <v>24</v>
      </c>
      <c r="N1245" s="6" t="s">
        <v>64</v>
      </c>
      <c r="O1245" s="11" t="s">
        <v>42</v>
      </c>
      <c r="P1245" s="11" t="s">
        <v>42</v>
      </c>
      <c r="Q1245" s="11"/>
      <c r="R1245" s="11" t="s">
        <v>42</v>
      </c>
      <c r="BE1245" s="3" t="s">
        <v>32</v>
      </c>
    </row>
    <row r="1246" spans="2:57" ht="25" customHeight="1" x14ac:dyDescent="0.2">
      <c r="B1246" s="1">
        <v>1242</v>
      </c>
      <c r="C1246" s="32">
        <v>43597</v>
      </c>
      <c r="D1246" s="1">
        <v>485</v>
      </c>
      <c r="E1246" s="4">
        <v>1100</v>
      </c>
      <c r="F1246" s="4">
        <v>1375</v>
      </c>
      <c r="G1246" s="35">
        <f t="shared" si="19"/>
        <v>7.0030654587864616</v>
      </c>
      <c r="H1246" s="2" t="s">
        <v>7</v>
      </c>
      <c r="I1246" s="3">
        <v>80</v>
      </c>
      <c r="J1246" s="6" t="s">
        <v>64</v>
      </c>
      <c r="K1246" s="6" t="s">
        <v>28</v>
      </c>
      <c r="L1246" s="6" t="s">
        <v>18</v>
      </c>
      <c r="M1246" s="31">
        <v>22</v>
      </c>
      <c r="N1246" s="6" t="s">
        <v>10</v>
      </c>
      <c r="P1246" s="11" t="s">
        <v>42</v>
      </c>
      <c r="Q1246" s="11"/>
      <c r="R1246" s="11" t="s">
        <v>42</v>
      </c>
      <c r="BE1246" s="3" t="s">
        <v>31</v>
      </c>
    </row>
    <row r="1247" spans="2:57" ht="25" customHeight="1" x14ac:dyDescent="0.2">
      <c r="B1247" s="1">
        <v>1243</v>
      </c>
      <c r="C1247" s="32">
        <v>43597</v>
      </c>
      <c r="D1247" s="1">
        <v>488</v>
      </c>
      <c r="E1247" s="4">
        <v>25000</v>
      </c>
      <c r="F1247" s="4">
        <v>31250</v>
      </c>
      <c r="G1247" s="35">
        <f t="shared" si="19"/>
        <v>10.126631103850338</v>
      </c>
      <c r="H1247" s="2" t="s">
        <v>84</v>
      </c>
      <c r="I1247" s="3">
        <v>50</v>
      </c>
      <c r="J1247" s="6" t="s">
        <v>8</v>
      </c>
      <c r="K1247" s="6" t="s">
        <v>9</v>
      </c>
      <c r="L1247" s="6" t="s">
        <v>13</v>
      </c>
      <c r="M1247" s="31">
        <v>37</v>
      </c>
      <c r="N1247" s="6" t="s">
        <v>8</v>
      </c>
      <c r="P1247" s="11" t="s">
        <v>42</v>
      </c>
      <c r="Q1247" s="11"/>
      <c r="R1247" s="11" t="s">
        <v>42</v>
      </c>
      <c r="AA1247" s="11" t="s">
        <v>42</v>
      </c>
      <c r="AH1247" s="11" t="s">
        <v>42</v>
      </c>
      <c r="BE1247" s="3" t="s">
        <v>36</v>
      </c>
    </row>
    <row r="1248" spans="2:57" ht="25" customHeight="1" x14ac:dyDescent="0.2">
      <c r="B1248" s="1">
        <v>1244</v>
      </c>
      <c r="C1248" s="32">
        <v>43597</v>
      </c>
      <c r="D1248" s="1">
        <v>489</v>
      </c>
      <c r="E1248" s="4">
        <v>3600</v>
      </c>
      <c r="F1248" s="4">
        <v>4500</v>
      </c>
      <c r="G1248" s="35">
        <f t="shared" si="19"/>
        <v>8.1886891244442008</v>
      </c>
      <c r="H1248" s="2" t="s">
        <v>84</v>
      </c>
      <c r="I1248" s="3">
        <v>60</v>
      </c>
      <c r="J1248" s="6" t="s">
        <v>8</v>
      </c>
      <c r="K1248" s="6" t="s">
        <v>9</v>
      </c>
      <c r="L1248" s="6" t="s">
        <v>13</v>
      </c>
      <c r="M1248" s="31">
        <v>34</v>
      </c>
      <c r="N1248" s="6" t="s">
        <v>8</v>
      </c>
      <c r="P1248" s="11"/>
      <c r="Q1248" s="11"/>
      <c r="R1248" s="11" t="s">
        <v>42</v>
      </c>
      <c r="AS1248" s="11" t="s">
        <v>42</v>
      </c>
      <c r="BE1248" s="3" t="s">
        <v>32</v>
      </c>
    </row>
    <row r="1249" spans="2:57" ht="25" customHeight="1" x14ac:dyDescent="0.2">
      <c r="B1249" s="1">
        <v>1245</v>
      </c>
      <c r="C1249" s="32">
        <v>43597</v>
      </c>
      <c r="D1249" s="1">
        <v>490</v>
      </c>
      <c r="E1249" s="4">
        <v>7000</v>
      </c>
      <c r="F1249" s="4">
        <v>8750</v>
      </c>
      <c r="G1249" s="35">
        <f t="shared" si="19"/>
        <v>8.8536654280374503</v>
      </c>
      <c r="H1249" s="2" t="s">
        <v>7</v>
      </c>
      <c r="I1249" s="3">
        <v>60</v>
      </c>
      <c r="J1249" s="6" t="s">
        <v>8</v>
      </c>
      <c r="K1249" s="6" t="s">
        <v>9</v>
      </c>
      <c r="L1249" s="6" t="s">
        <v>13</v>
      </c>
      <c r="M1249" s="31">
        <v>40</v>
      </c>
      <c r="N1249" s="6" t="s">
        <v>10</v>
      </c>
      <c r="P1249" s="11" t="s">
        <v>42</v>
      </c>
      <c r="Q1249" s="11"/>
      <c r="S1249" s="11" t="s">
        <v>42</v>
      </c>
      <c r="AA1249" s="11" t="s">
        <v>42</v>
      </c>
      <c r="AH1249" s="11" t="s">
        <v>42</v>
      </c>
      <c r="BE1249" s="3" t="s">
        <v>31</v>
      </c>
    </row>
    <row r="1250" spans="2:57" ht="25" customHeight="1" x14ac:dyDescent="0.2">
      <c r="B1250" s="1">
        <v>1246</v>
      </c>
      <c r="C1250" s="32">
        <v>43597</v>
      </c>
      <c r="D1250" s="1">
        <v>492</v>
      </c>
      <c r="E1250" s="4">
        <v>16000</v>
      </c>
      <c r="F1250" s="4">
        <v>20000</v>
      </c>
      <c r="G1250" s="35">
        <f t="shared" si="19"/>
        <v>9.6803440012219184</v>
      </c>
      <c r="H1250" s="2" t="s">
        <v>7</v>
      </c>
      <c r="I1250" s="3">
        <v>60</v>
      </c>
      <c r="J1250" s="6" t="s">
        <v>8</v>
      </c>
      <c r="K1250" s="6" t="s">
        <v>9</v>
      </c>
      <c r="L1250" s="6" t="s">
        <v>13</v>
      </c>
      <c r="M1250" s="31">
        <v>39</v>
      </c>
      <c r="N1250" s="6" t="s">
        <v>8</v>
      </c>
      <c r="S1250" s="11" t="s">
        <v>42</v>
      </c>
      <c r="V1250" s="11" t="s">
        <v>42</v>
      </c>
      <c r="AC1250" s="11" t="s">
        <v>42</v>
      </c>
      <c r="AH1250" s="11" t="s">
        <v>42</v>
      </c>
      <c r="BE1250" s="3" t="s">
        <v>32</v>
      </c>
    </row>
    <row r="1251" spans="2:57" ht="25" customHeight="1" x14ac:dyDescent="0.2">
      <c r="B1251" s="1">
        <v>1247</v>
      </c>
      <c r="C1251" s="32">
        <v>43597</v>
      </c>
      <c r="D1251" s="1">
        <v>493</v>
      </c>
      <c r="E1251" s="4">
        <v>58000</v>
      </c>
      <c r="F1251" s="4">
        <v>72500</v>
      </c>
      <c r="G1251" s="35">
        <f t="shared" si="19"/>
        <v>10.968198289528557</v>
      </c>
      <c r="H1251" s="2" t="s">
        <v>7</v>
      </c>
      <c r="I1251" s="3">
        <v>60</v>
      </c>
      <c r="J1251" s="6" t="s">
        <v>44</v>
      </c>
      <c r="K1251" s="6" t="s">
        <v>9</v>
      </c>
      <c r="L1251" s="6" t="s">
        <v>68</v>
      </c>
      <c r="M1251" s="31">
        <v>39</v>
      </c>
      <c r="N1251" s="6" t="s">
        <v>44</v>
      </c>
      <c r="S1251" s="11" t="s">
        <v>42</v>
      </c>
      <c r="V1251" s="11" t="s">
        <v>42</v>
      </c>
      <c r="AC1251" s="11" t="s">
        <v>42</v>
      </c>
      <c r="AH1251" s="11" t="s">
        <v>42</v>
      </c>
      <c r="BE1251" s="3" t="s">
        <v>36</v>
      </c>
    </row>
    <row r="1252" spans="2:57" ht="25" customHeight="1" x14ac:dyDescent="0.2">
      <c r="B1252" s="1">
        <v>1248</v>
      </c>
      <c r="C1252" s="32">
        <v>43597</v>
      </c>
      <c r="D1252" s="1">
        <v>496</v>
      </c>
      <c r="E1252" s="4">
        <v>52000</v>
      </c>
      <c r="F1252" s="4">
        <v>65000</v>
      </c>
      <c r="G1252" s="35">
        <f t="shared" si="19"/>
        <v>10.858998997563564</v>
      </c>
      <c r="H1252" s="2" t="s">
        <v>7</v>
      </c>
      <c r="I1252" s="3">
        <v>70</v>
      </c>
      <c r="J1252" s="6" t="s">
        <v>8</v>
      </c>
      <c r="K1252" s="6" t="s">
        <v>9</v>
      </c>
      <c r="L1252" s="6" t="s">
        <v>37</v>
      </c>
      <c r="M1252" s="31">
        <v>40</v>
      </c>
      <c r="N1252" s="6" t="s">
        <v>8</v>
      </c>
      <c r="S1252" s="11" t="s">
        <v>42</v>
      </c>
      <c r="V1252" s="11" t="s">
        <v>42</v>
      </c>
      <c r="AA1252" s="11" t="s">
        <v>42</v>
      </c>
      <c r="AH1252" s="11" t="s">
        <v>42</v>
      </c>
      <c r="AZ1252" s="11" t="s">
        <v>42</v>
      </c>
      <c r="BE1252" s="3" t="s">
        <v>36</v>
      </c>
    </row>
    <row r="1253" spans="2:57" ht="25" customHeight="1" x14ac:dyDescent="0.2">
      <c r="B1253" s="1">
        <v>1249</v>
      </c>
      <c r="C1253" s="32">
        <v>43597</v>
      </c>
      <c r="D1253" s="1">
        <v>497</v>
      </c>
      <c r="E1253" s="4">
        <v>28000</v>
      </c>
      <c r="F1253" s="4">
        <v>35000</v>
      </c>
      <c r="G1253" s="35">
        <f t="shared" si="19"/>
        <v>10.239959789157341</v>
      </c>
      <c r="H1253" s="2" t="s">
        <v>7</v>
      </c>
      <c r="I1253" s="3">
        <v>50</v>
      </c>
      <c r="J1253" s="6" t="s">
        <v>8</v>
      </c>
      <c r="K1253" s="6" t="s">
        <v>9</v>
      </c>
      <c r="L1253" s="6" t="s">
        <v>13</v>
      </c>
      <c r="M1253" s="31">
        <v>39</v>
      </c>
      <c r="N1253" s="6" t="s">
        <v>8</v>
      </c>
      <c r="P1253" s="11" t="s">
        <v>42</v>
      </c>
      <c r="Q1253" s="11"/>
      <c r="S1253" s="11" t="s">
        <v>42</v>
      </c>
      <c r="AA1253" s="11" t="s">
        <v>42</v>
      </c>
      <c r="AH1253" s="11" t="s">
        <v>42</v>
      </c>
      <c r="AI1253" s="11"/>
      <c r="BE1253" s="3" t="s">
        <v>31</v>
      </c>
    </row>
    <row r="1254" spans="2:57" ht="25" customHeight="1" x14ac:dyDescent="0.2">
      <c r="B1254" s="1">
        <v>1250</v>
      </c>
      <c r="C1254" s="32">
        <v>43597</v>
      </c>
      <c r="D1254" s="1">
        <v>498</v>
      </c>
      <c r="E1254" s="4">
        <v>10000</v>
      </c>
      <c r="F1254" s="4">
        <v>12500</v>
      </c>
      <c r="G1254" s="35">
        <f t="shared" si="19"/>
        <v>9.2103403719761836</v>
      </c>
      <c r="H1254" s="2" t="s">
        <v>7</v>
      </c>
      <c r="I1254" s="3">
        <v>60</v>
      </c>
      <c r="J1254" s="6" t="s">
        <v>44</v>
      </c>
      <c r="K1254" s="6" t="s">
        <v>9</v>
      </c>
      <c r="L1254" s="6" t="s">
        <v>25</v>
      </c>
      <c r="M1254" s="31">
        <v>30</v>
      </c>
      <c r="N1254" s="6" t="s">
        <v>10</v>
      </c>
      <c r="R1254" s="11" t="s">
        <v>42</v>
      </c>
      <c r="AI1254" s="11" t="s">
        <v>42</v>
      </c>
      <c r="BE1254" s="3" t="s">
        <v>32</v>
      </c>
    </row>
    <row r="1255" spans="2:57" ht="25" customHeight="1" x14ac:dyDescent="0.2">
      <c r="B1255" s="1">
        <v>1251</v>
      </c>
      <c r="C1255" s="32">
        <v>43597</v>
      </c>
      <c r="D1255" s="1">
        <v>535</v>
      </c>
      <c r="E1255" s="4">
        <v>17000</v>
      </c>
      <c r="F1255" s="4">
        <v>21250</v>
      </c>
      <c r="G1255" s="35">
        <f t="shared" si="19"/>
        <v>9.7409686230383539</v>
      </c>
      <c r="H1255" s="2" t="s">
        <v>70</v>
      </c>
      <c r="I1255" s="3">
        <v>30</v>
      </c>
      <c r="J1255" s="6" t="s">
        <v>98</v>
      </c>
      <c r="K1255" s="6" t="s">
        <v>17</v>
      </c>
      <c r="L1255" s="6" t="s">
        <v>25</v>
      </c>
      <c r="M1255" s="31">
        <v>25</v>
      </c>
      <c r="N1255" s="6" t="s">
        <v>10</v>
      </c>
      <c r="P1255" s="11" t="s">
        <v>42</v>
      </c>
      <c r="Q1255" s="11"/>
      <c r="R1255" s="11" t="s">
        <v>42</v>
      </c>
      <c r="BE1255" s="3" t="s">
        <v>32</v>
      </c>
    </row>
    <row r="1256" spans="2:57" ht="25" customHeight="1" x14ac:dyDescent="0.2">
      <c r="B1256" s="1">
        <v>1252</v>
      </c>
      <c r="C1256" s="32">
        <v>43597</v>
      </c>
      <c r="D1256" s="1">
        <v>536</v>
      </c>
      <c r="E1256" s="4">
        <v>20000</v>
      </c>
      <c r="F1256" s="4">
        <v>25000</v>
      </c>
      <c r="G1256" s="35">
        <f t="shared" si="19"/>
        <v>9.9034875525361272</v>
      </c>
      <c r="H1256" s="2" t="s">
        <v>70</v>
      </c>
      <c r="I1256" s="3">
        <v>30</v>
      </c>
      <c r="J1256" s="6" t="s">
        <v>8</v>
      </c>
      <c r="K1256" s="6" t="s">
        <v>9</v>
      </c>
      <c r="L1256" s="6" t="s">
        <v>25</v>
      </c>
      <c r="M1256" s="31">
        <v>31</v>
      </c>
      <c r="N1256" s="6" t="s">
        <v>10</v>
      </c>
      <c r="P1256" s="11" t="s">
        <v>42</v>
      </c>
      <c r="Q1256" s="11"/>
      <c r="R1256" s="11" t="s">
        <v>42</v>
      </c>
      <c r="BE1256" s="3" t="s">
        <v>32</v>
      </c>
    </row>
    <row r="1257" spans="2:57" ht="25" customHeight="1" x14ac:dyDescent="0.2">
      <c r="B1257" s="1">
        <v>1253</v>
      </c>
      <c r="C1257" s="32">
        <v>43597</v>
      </c>
      <c r="D1257" s="1">
        <v>537</v>
      </c>
      <c r="E1257" s="4">
        <v>5500</v>
      </c>
      <c r="F1257" s="4">
        <v>6875</v>
      </c>
      <c r="G1257" s="35">
        <f t="shared" si="19"/>
        <v>8.6125033712205621</v>
      </c>
      <c r="H1257" s="2" t="s">
        <v>70</v>
      </c>
      <c r="I1257" s="3">
        <v>30</v>
      </c>
      <c r="J1257" s="6" t="s">
        <v>8</v>
      </c>
      <c r="K1257" s="6" t="s">
        <v>9</v>
      </c>
      <c r="L1257" s="6" t="s">
        <v>25</v>
      </c>
      <c r="M1257" s="31">
        <v>31</v>
      </c>
      <c r="N1257" s="6" t="s">
        <v>10</v>
      </c>
      <c r="P1257" s="11" t="s">
        <v>42</v>
      </c>
      <c r="Q1257" s="11"/>
      <c r="R1257" s="11" t="s">
        <v>42</v>
      </c>
      <c r="BE1257" s="3" t="s">
        <v>31</v>
      </c>
    </row>
    <row r="1258" spans="2:57" ht="25" customHeight="1" x14ac:dyDescent="0.2">
      <c r="B1258" s="1">
        <v>1254</v>
      </c>
      <c r="C1258" s="32">
        <v>43597</v>
      </c>
      <c r="D1258" s="1">
        <v>538</v>
      </c>
      <c r="E1258" s="4">
        <v>6500</v>
      </c>
      <c r="F1258" s="4">
        <v>8125</v>
      </c>
      <c r="G1258" s="35">
        <f t="shared" si="19"/>
        <v>8.7795574558837277</v>
      </c>
      <c r="H1258" s="2" t="s">
        <v>70</v>
      </c>
      <c r="I1258" s="3">
        <v>40</v>
      </c>
      <c r="J1258" s="6" t="s">
        <v>8</v>
      </c>
      <c r="K1258" s="6" t="s">
        <v>9</v>
      </c>
      <c r="L1258" s="6" t="s">
        <v>25</v>
      </c>
      <c r="M1258" s="31">
        <v>31</v>
      </c>
      <c r="N1258" s="6" t="s">
        <v>10</v>
      </c>
      <c r="P1258" s="11" t="s">
        <v>42</v>
      </c>
      <c r="Q1258" s="11"/>
      <c r="R1258" s="11" t="s">
        <v>42</v>
      </c>
      <c r="AI1258" s="11"/>
      <c r="BE1258" s="3" t="s">
        <v>32</v>
      </c>
    </row>
    <row r="1259" spans="2:57" ht="25" customHeight="1" x14ac:dyDescent="0.2">
      <c r="B1259" s="1">
        <v>1255</v>
      </c>
      <c r="C1259" s="32">
        <v>43597</v>
      </c>
      <c r="D1259" s="1">
        <v>539</v>
      </c>
      <c r="E1259" s="4">
        <v>41500</v>
      </c>
      <c r="F1259" s="4">
        <v>51875</v>
      </c>
      <c r="G1259" s="35">
        <f t="shared" si="19"/>
        <v>10.63344870621879</v>
      </c>
      <c r="H1259" s="2" t="s">
        <v>70</v>
      </c>
      <c r="I1259" s="3">
        <v>40</v>
      </c>
      <c r="J1259" s="6" t="s">
        <v>65</v>
      </c>
      <c r="K1259" s="6" t="s">
        <v>9</v>
      </c>
      <c r="L1259" s="6" t="s">
        <v>224</v>
      </c>
      <c r="M1259" s="31">
        <v>33</v>
      </c>
      <c r="N1259" s="6" t="s">
        <v>10</v>
      </c>
      <c r="R1259" s="11" t="s">
        <v>42</v>
      </c>
      <c r="AI1259" s="11" t="s">
        <v>42</v>
      </c>
      <c r="BE1259" s="3" t="s">
        <v>36</v>
      </c>
    </row>
    <row r="1260" spans="2:57" ht="25" customHeight="1" x14ac:dyDescent="0.2">
      <c r="B1260" s="1">
        <v>1256</v>
      </c>
      <c r="C1260" s="32">
        <v>43597</v>
      </c>
      <c r="D1260" s="1">
        <v>540</v>
      </c>
      <c r="E1260" s="4">
        <v>30000</v>
      </c>
      <c r="F1260" s="4">
        <v>37500</v>
      </c>
      <c r="G1260" s="35">
        <f t="shared" si="19"/>
        <v>10.308952660644293</v>
      </c>
      <c r="H1260" s="2" t="s">
        <v>70</v>
      </c>
      <c r="I1260" s="3">
        <v>50</v>
      </c>
      <c r="J1260" s="6" t="s">
        <v>44</v>
      </c>
      <c r="K1260" s="6" t="s">
        <v>9</v>
      </c>
      <c r="L1260" s="6" t="s">
        <v>29</v>
      </c>
      <c r="M1260" s="31">
        <v>35</v>
      </c>
      <c r="N1260" s="6" t="s">
        <v>10</v>
      </c>
      <c r="P1260" s="11" t="s">
        <v>42</v>
      </c>
      <c r="Q1260" s="11"/>
      <c r="S1260" s="11" t="s">
        <v>42</v>
      </c>
      <c r="BE1260" s="3" t="s">
        <v>32</v>
      </c>
    </row>
    <row r="1261" spans="2:57" ht="25" customHeight="1" x14ac:dyDescent="0.2">
      <c r="B1261" s="1">
        <v>1257</v>
      </c>
      <c r="C1261" s="32">
        <v>43597</v>
      </c>
      <c r="D1261" s="1">
        <v>541</v>
      </c>
      <c r="E1261" s="4">
        <v>4400</v>
      </c>
      <c r="F1261" s="4">
        <v>5500</v>
      </c>
      <c r="G1261" s="35">
        <f t="shared" si="19"/>
        <v>8.3893598199063533</v>
      </c>
      <c r="H1261" s="2" t="s">
        <v>70</v>
      </c>
      <c r="I1261" s="3">
        <v>70</v>
      </c>
      <c r="J1261" s="6" t="s">
        <v>44</v>
      </c>
      <c r="K1261" s="6" t="s">
        <v>28</v>
      </c>
      <c r="L1261" s="6" t="s">
        <v>18</v>
      </c>
      <c r="M1261" s="31">
        <v>27</v>
      </c>
      <c r="N1261" s="6" t="s">
        <v>44</v>
      </c>
      <c r="O1261" s="11" t="s">
        <v>42</v>
      </c>
      <c r="P1261" s="11" t="s">
        <v>42</v>
      </c>
      <c r="Q1261" s="11"/>
      <c r="R1261" s="11" t="s">
        <v>42</v>
      </c>
      <c r="AX1261" s="3" t="s">
        <v>147</v>
      </c>
      <c r="BE1261" s="3" t="s">
        <v>31</v>
      </c>
    </row>
    <row r="1262" spans="2:57" ht="25" customHeight="1" x14ac:dyDescent="0.2">
      <c r="B1262" s="1">
        <v>1258</v>
      </c>
      <c r="C1262" s="32">
        <v>43597</v>
      </c>
      <c r="D1262" s="1">
        <v>542</v>
      </c>
      <c r="E1262" s="4">
        <v>2200</v>
      </c>
      <c r="F1262" s="4">
        <v>2750</v>
      </c>
      <c r="G1262" s="35">
        <f t="shared" si="19"/>
        <v>7.696212639346407</v>
      </c>
      <c r="H1262" s="2" t="s">
        <v>70</v>
      </c>
      <c r="I1262" s="3">
        <v>80</v>
      </c>
      <c r="J1262" s="6" t="s">
        <v>44</v>
      </c>
      <c r="K1262" s="6" t="s">
        <v>17</v>
      </c>
      <c r="L1262" s="6" t="s">
        <v>67</v>
      </c>
      <c r="M1262" s="31">
        <v>25</v>
      </c>
      <c r="N1262" s="6" t="s">
        <v>10</v>
      </c>
      <c r="P1262" s="11" t="s">
        <v>42</v>
      </c>
      <c r="Q1262" s="11"/>
      <c r="R1262" s="11" t="s">
        <v>42</v>
      </c>
      <c r="BE1262" s="3" t="s">
        <v>31</v>
      </c>
    </row>
    <row r="1263" spans="2:57" ht="25" customHeight="1" x14ac:dyDescent="0.2">
      <c r="B1263" s="1">
        <v>1259</v>
      </c>
      <c r="C1263" s="32">
        <v>43597</v>
      </c>
      <c r="D1263" s="1">
        <v>544</v>
      </c>
      <c r="E1263" s="4">
        <v>100000</v>
      </c>
      <c r="F1263" s="4">
        <v>155000</v>
      </c>
      <c r="G1263" s="35">
        <f t="shared" si="19"/>
        <v>11.512925464970229</v>
      </c>
      <c r="H1263" s="2" t="s">
        <v>70</v>
      </c>
      <c r="I1263" s="3">
        <v>70</v>
      </c>
      <c r="J1263" s="6" t="s">
        <v>8</v>
      </c>
      <c r="K1263" s="6" t="s">
        <v>28</v>
      </c>
      <c r="L1263" s="6" t="s">
        <v>18</v>
      </c>
      <c r="M1263" s="31">
        <v>42</v>
      </c>
      <c r="N1263" s="6" t="s">
        <v>8</v>
      </c>
      <c r="O1263" s="11" t="s">
        <v>42</v>
      </c>
      <c r="S1263" s="11" t="s">
        <v>42</v>
      </c>
      <c r="V1263" s="11" t="s">
        <v>42</v>
      </c>
      <c r="AX1263" s="3" t="s">
        <v>147</v>
      </c>
      <c r="BE1263" s="3" t="s">
        <v>36</v>
      </c>
    </row>
    <row r="1264" spans="2:57" ht="25" customHeight="1" x14ac:dyDescent="0.2">
      <c r="B1264" s="1">
        <v>1260</v>
      </c>
      <c r="C1264" s="32">
        <v>43597</v>
      </c>
      <c r="D1264" s="1">
        <v>545</v>
      </c>
      <c r="E1264" s="4">
        <v>5000</v>
      </c>
      <c r="F1264" s="4">
        <v>6250</v>
      </c>
      <c r="G1264" s="35">
        <f t="shared" si="19"/>
        <v>8.5171931914162382</v>
      </c>
      <c r="H1264" s="2" t="s">
        <v>70</v>
      </c>
      <c r="I1264" s="3">
        <v>70</v>
      </c>
      <c r="J1264" s="6" t="s">
        <v>64</v>
      </c>
      <c r="K1264" s="6" t="s">
        <v>28</v>
      </c>
      <c r="L1264" s="6" t="s">
        <v>18</v>
      </c>
      <c r="M1264" s="31">
        <v>27</v>
      </c>
      <c r="N1264" s="6" t="s">
        <v>64</v>
      </c>
      <c r="O1264" s="11" t="s">
        <v>42</v>
      </c>
      <c r="P1264" s="11" t="s">
        <v>42</v>
      </c>
      <c r="Q1264" s="11"/>
      <c r="R1264" s="11" t="s">
        <v>42</v>
      </c>
      <c r="BE1264" s="3" t="s">
        <v>31</v>
      </c>
    </row>
    <row r="1265" spans="2:58" ht="25" customHeight="1" x14ac:dyDescent="0.2">
      <c r="B1265" s="1">
        <v>1261</v>
      </c>
      <c r="C1265" s="32">
        <v>43597</v>
      </c>
      <c r="D1265" s="1">
        <v>547</v>
      </c>
      <c r="E1265" s="4">
        <v>38000</v>
      </c>
      <c r="F1265" s="4">
        <v>47500</v>
      </c>
      <c r="G1265" s="35">
        <f t="shared" si="19"/>
        <v>10.545341438708522</v>
      </c>
      <c r="H1265" s="2" t="s">
        <v>70</v>
      </c>
      <c r="I1265" s="3">
        <v>70</v>
      </c>
      <c r="J1265" s="6" t="s">
        <v>108</v>
      </c>
      <c r="K1265" s="6" t="s">
        <v>28</v>
      </c>
      <c r="L1265" s="6" t="s">
        <v>18</v>
      </c>
      <c r="M1265" s="31">
        <v>42</v>
      </c>
      <c r="N1265" s="6" t="s">
        <v>108</v>
      </c>
      <c r="O1265" s="11" t="s">
        <v>42</v>
      </c>
      <c r="S1265" s="11" t="s">
        <v>42</v>
      </c>
      <c r="V1265" s="11" t="s">
        <v>42</v>
      </c>
      <c r="BE1265" s="3" t="s">
        <v>36</v>
      </c>
    </row>
    <row r="1266" spans="2:58" ht="25" customHeight="1" x14ac:dyDescent="0.2">
      <c r="B1266" s="1">
        <v>1262</v>
      </c>
      <c r="C1266" s="32">
        <v>43597</v>
      </c>
      <c r="D1266" s="1">
        <v>548</v>
      </c>
      <c r="E1266" s="4">
        <v>25000</v>
      </c>
      <c r="F1266" s="4">
        <v>31250</v>
      </c>
      <c r="G1266" s="35">
        <f t="shared" si="19"/>
        <v>10.126631103850338</v>
      </c>
      <c r="H1266" s="2" t="s">
        <v>70</v>
      </c>
      <c r="I1266" s="3">
        <v>80</v>
      </c>
      <c r="J1266" s="6" t="s">
        <v>108</v>
      </c>
      <c r="K1266" s="6" t="s">
        <v>28</v>
      </c>
      <c r="L1266" s="6" t="s">
        <v>18</v>
      </c>
      <c r="M1266" s="31">
        <v>35</v>
      </c>
      <c r="N1266" s="6" t="s">
        <v>108</v>
      </c>
      <c r="O1266" s="11" t="s">
        <v>42</v>
      </c>
      <c r="S1266" s="11" t="s">
        <v>42</v>
      </c>
      <c r="V1266" s="11" t="s">
        <v>42</v>
      </c>
      <c r="AU1266" s="11" t="s">
        <v>42</v>
      </c>
      <c r="AX1266" s="3" t="s">
        <v>147</v>
      </c>
      <c r="BE1266" s="3" t="s">
        <v>32</v>
      </c>
    </row>
    <row r="1267" spans="2:58" ht="25" customHeight="1" x14ac:dyDescent="0.2">
      <c r="B1267" s="1">
        <v>1263</v>
      </c>
      <c r="C1267" s="32">
        <v>43597</v>
      </c>
      <c r="D1267" s="1">
        <v>566</v>
      </c>
      <c r="E1267" s="4">
        <v>2200</v>
      </c>
      <c r="F1267" s="4">
        <v>2750</v>
      </c>
      <c r="G1267" s="35">
        <f t="shared" si="19"/>
        <v>7.696212639346407</v>
      </c>
      <c r="H1267" s="2" t="s">
        <v>57</v>
      </c>
      <c r="I1267" s="3">
        <v>60</v>
      </c>
      <c r="J1267" s="6" t="s">
        <v>64</v>
      </c>
      <c r="K1267" s="6" t="s">
        <v>9</v>
      </c>
      <c r="L1267" s="6" t="s">
        <v>25</v>
      </c>
      <c r="M1267" s="31">
        <v>32</v>
      </c>
      <c r="N1267" s="6" t="s">
        <v>10</v>
      </c>
      <c r="P1267" s="11" t="s">
        <v>42</v>
      </c>
      <c r="Q1267" s="11"/>
      <c r="R1267" s="11" t="s">
        <v>42</v>
      </c>
      <c r="BE1267" s="3" t="s">
        <v>31</v>
      </c>
    </row>
    <row r="1268" spans="2:58" ht="25" customHeight="1" x14ac:dyDescent="0.2">
      <c r="B1268" s="1">
        <v>1264</v>
      </c>
      <c r="C1268" s="32">
        <v>43597</v>
      </c>
      <c r="D1268" s="1">
        <v>570</v>
      </c>
      <c r="E1268" s="4">
        <v>2600</v>
      </c>
      <c r="F1268" s="4">
        <v>3250</v>
      </c>
      <c r="G1268" s="35">
        <f t="shared" si="19"/>
        <v>7.8632667240095735</v>
      </c>
      <c r="H1268" s="2" t="s">
        <v>63</v>
      </c>
      <c r="I1268" s="3">
        <v>70</v>
      </c>
      <c r="J1268" s="6" t="s">
        <v>64</v>
      </c>
      <c r="K1268" s="6" t="s">
        <v>125</v>
      </c>
      <c r="L1268" s="6" t="s">
        <v>13</v>
      </c>
      <c r="M1268" s="31">
        <v>34</v>
      </c>
      <c r="N1268" s="6" t="s">
        <v>10</v>
      </c>
      <c r="P1268" s="11" t="s">
        <v>42</v>
      </c>
      <c r="Q1268" s="11"/>
      <c r="R1268" s="11" t="s">
        <v>42</v>
      </c>
      <c r="BE1268" s="3" t="s">
        <v>31</v>
      </c>
    </row>
    <row r="1269" spans="2:58" ht="25" customHeight="1" x14ac:dyDescent="0.2">
      <c r="B1269" s="1">
        <v>1265</v>
      </c>
      <c r="C1269" s="32">
        <v>43597</v>
      </c>
      <c r="D1269" s="1">
        <v>571</v>
      </c>
      <c r="E1269" s="4">
        <v>2800</v>
      </c>
      <c r="F1269" s="4">
        <v>3500</v>
      </c>
      <c r="G1269" s="35">
        <f t="shared" si="19"/>
        <v>7.9373746961632952</v>
      </c>
      <c r="H1269" s="2" t="s">
        <v>7</v>
      </c>
      <c r="I1269" s="3">
        <v>50</v>
      </c>
      <c r="J1269" s="6" t="s">
        <v>44</v>
      </c>
      <c r="K1269" s="6" t="s">
        <v>9</v>
      </c>
      <c r="L1269" s="6" t="s">
        <v>25</v>
      </c>
      <c r="M1269" s="31">
        <v>36</v>
      </c>
      <c r="N1269" s="6" t="s">
        <v>10</v>
      </c>
      <c r="P1269" s="11" t="s">
        <v>42</v>
      </c>
      <c r="Q1269" s="11"/>
      <c r="R1269" s="11" t="s">
        <v>42</v>
      </c>
      <c r="BE1269" s="3" t="s">
        <v>31</v>
      </c>
    </row>
    <row r="1270" spans="2:58" ht="25" customHeight="1" x14ac:dyDescent="0.2">
      <c r="B1270" s="1">
        <v>1266</v>
      </c>
      <c r="C1270" s="32">
        <v>43597</v>
      </c>
      <c r="D1270" s="1">
        <v>572</v>
      </c>
      <c r="E1270" s="4">
        <v>2200</v>
      </c>
      <c r="F1270" s="4">
        <v>2750</v>
      </c>
      <c r="G1270" s="35">
        <f t="shared" si="19"/>
        <v>7.696212639346407</v>
      </c>
      <c r="H1270" s="2" t="s">
        <v>16</v>
      </c>
      <c r="I1270" s="3">
        <v>60</v>
      </c>
      <c r="J1270" s="6" t="s">
        <v>44</v>
      </c>
      <c r="K1270" s="6" t="s">
        <v>9</v>
      </c>
      <c r="L1270" s="6" t="s">
        <v>24</v>
      </c>
      <c r="M1270" s="31">
        <v>35</v>
      </c>
      <c r="N1270" s="6" t="s">
        <v>44</v>
      </c>
      <c r="S1270" s="11" t="s">
        <v>42</v>
      </c>
      <c r="V1270" s="11" t="s">
        <v>42</v>
      </c>
      <c r="BE1270" s="3" t="s">
        <v>31</v>
      </c>
    </row>
    <row r="1271" spans="2:58" ht="25" customHeight="1" x14ac:dyDescent="0.2">
      <c r="B1271" s="1">
        <v>1267</v>
      </c>
      <c r="C1271" s="32">
        <v>43597</v>
      </c>
      <c r="D1271" s="1">
        <v>573</v>
      </c>
      <c r="E1271" s="4">
        <v>1500</v>
      </c>
      <c r="F1271" s="4">
        <v>1875</v>
      </c>
      <c r="G1271" s="35">
        <f t="shared" si="19"/>
        <v>7.3132203870903014</v>
      </c>
      <c r="H1271" s="2" t="s">
        <v>40</v>
      </c>
      <c r="I1271" s="3">
        <v>60</v>
      </c>
      <c r="J1271" s="6" t="s">
        <v>8</v>
      </c>
      <c r="K1271" s="6" t="s">
        <v>9</v>
      </c>
      <c r="L1271" s="6" t="s">
        <v>25</v>
      </c>
      <c r="M1271" s="31">
        <v>35</v>
      </c>
      <c r="N1271" s="6" t="s">
        <v>10</v>
      </c>
      <c r="R1271" s="11" t="s">
        <v>42</v>
      </c>
      <c r="AS1271" s="11" t="s">
        <v>42</v>
      </c>
      <c r="BE1271" s="3" t="s">
        <v>31</v>
      </c>
      <c r="BF1271" s="1" t="s">
        <v>296</v>
      </c>
    </row>
    <row r="1272" spans="2:58" ht="25" customHeight="1" x14ac:dyDescent="0.2">
      <c r="B1272" s="1">
        <v>1268</v>
      </c>
      <c r="C1272" s="32">
        <v>43597</v>
      </c>
      <c r="D1272" s="1">
        <v>574</v>
      </c>
      <c r="E1272" s="4">
        <v>1400</v>
      </c>
      <c r="F1272" s="4">
        <v>1750</v>
      </c>
      <c r="G1272" s="35">
        <f t="shared" si="19"/>
        <v>7.2442275156033498</v>
      </c>
      <c r="H1272" s="2" t="s">
        <v>40</v>
      </c>
      <c r="I1272" s="3">
        <v>60</v>
      </c>
      <c r="J1272" s="6" t="s">
        <v>8</v>
      </c>
      <c r="K1272" s="6" t="s">
        <v>9</v>
      </c>
      <c r="L1272" s="6" t="s">
        <v>25</v>
      </c>
      <c r="M1272" s="31">
        <v>37</v>
      </c>
      <c r="N1272" s="6" t="s">
        <v>10</v>
      </c>
      <c r="R1272" s="11"/>
      <c r="S1272" s="11" t="s">
        <v>42</v>
      </c>
      <c r="V1272" s="11" t="s">
        <v>42</v>
      </c>
      <c r="AS1272" s="11" t="s">
        <v>42</v>
      </c>
      <c r="BE1272" s="3" t="s">
        <v>31</v>
      </c>
    </row>
    <row r="1273" spans="2:58" ht="25" customHeight="1" x14ac:dyDescent="0.2">
      <c r="B1273" s="1">
        <v>1269</v>
      </c>
      <c r="C1273" s="32">
        <v>43597</v>
      </c>
      <c r="D1273" s="1">
        <v>575</v>
      </c>
      <c r="E1273" s="4">
        <v>2200</v>
      </c>
      <c r="F1273" s="4">
        <v>2750</v>
      </c>
      <c r="G1273" s="35">
        <f t="shared" si="19"/>
        <v>7.696212639346407</v>
      </c>
      <c r="H1273" s="2" t="s">
        <v>16</v>
      </c>
      <c r="I1273" s="3">
        <v>40</v>
      </c>
      <c r="J1273" s="6" t="s">
        <v>65</v>
      </c>
      <c r="K1273" s="6" t="s">
        <v>9</v>
      </c>
      <c r="L1273" s="6" t="s">
        <v>25</v>
      </c>
      <c r="M1273" s="31">
        <v>35</v>
      </c>
      <c r="N1273" s="6" t="s">
        <v>65</v>
      </c>
      <c r="P1273" s="11" t="s">
        <v>42</v>
      </c>
      <c r="Q1273" s="11"/>
      <c r="R1273" s="11" t="s">
        <v>42</v>
      </c>
      <c r="BE1273" s="3" t="s">
        <v>31</v>
      </c>
      <c r="BF1273" s="1" t="s">
        <v>58</v>
      </c>
    </row>
    <row r="1274" spans="2:58" ht="25" customHeight="1" x14ac:dyDescent="0.2">
      <c r="B1274" s="1">
        <v>1270</v>
      </c>
      <c r="C1274" s="32">
        <v>43597</v>
      </c>
      <c r="D1274" s="1">
        <v>576</v>
      </c>
      <c r="E1274" s="4">
        <v>1040</v>
      </c>
      <c r="F1274" s="4">
        <v>1300</v>
      </c>
      <c r="G1274" s="35">
        <f t="shared" si="19"/>
        <v>6.9469759921354184</v>
      </c>
      <c r="H1274" s="2" t="s">
        <v>16</v>
      </c>
      <c r="I1274" s="3">
        <v>50</v>
      </c>
      <c r="J1274" s="6" t="s">
        <v>44</v>
      </c>
      <c r="K1274" s="6" t="s">
        <v>9</v>
      </c>
      <c r="L1274" s="6" t="s">
        <v>25</v>
      </c>
      <c r="M1274" s="31">
        <v>35</v>
      </c>
      <c r="N1274" s="6" t="s">
        <v>10</v>
      </c>
      <c r="P1274" s="11" t="s">
        <v>42</v>
      </c>
      <c r="Q1274" s="11"/>
      <c r="R1274" s="11" t="s">
        <v>42</v>
      </c>
      <c r="BE1274" s="3" t="s">
        <v>31</v>
      </c>
    </row>
    <row r="1275" spans="2:58" ht="25" customHeight="1" x14ac:dyDescent="0.2">
      <c r="B1275" s="1">
        <v>1271</v>
      </c>
      <c r="C1275" s="32">
        <v>43597</v>
      </c>
      <c r="D1275" s="1">
        <v>581</v>
      </c>
      <c r="E1275" s="4">
        <v>4000</v>
      </c>
      <c r="F1275" s="4">
        <v>5000</v>
      </c>
      <c r="G1275" s="35">
        <f t="shared" si="19"/>
        <v>8.2940496401020276</v>
      </c>
      <c r="H1275" s="2" t="s">
        <v>16</v>
      </c>
      <c r="I1275" s="3">
        <v>50</v>
      </c>
      <c r="J1275" s="6" t="s">
        <v>44</v>
      </c>
      <c r="K1275" s="6" t="s">
        <v>9</v>
      </c>
      <c r="L1275" s="6" t="s">
        <v>25</v>
      </c>
      <c r="M1275" s="31">
        <v>35</v>
      </c>
      <c r="N1275" s="6" t="s">
        <v>44</v>
      </c>
      <c r="S1275" s="11" t="s">
        <v>42</v>
      </c>
      <c r="V1275" s="11" t="s">
        <v>42</v>
      </c>
      <c r="BE1275" s="3" t="s">
        <v>32</v>
      </c>
    </row>
    <row r="1276" spans="2:58" ht="25" customHeight="1" x14ac:dyDescent="0.2">
      <c r="B1276" s="1">
        <v>1272</v>
      </c>
      <c r="C1276" s="32">
        <v>43597</v>
      </c>
      <c r="D1276" s="1">
        <v>582</v>
      </c>
      <c r="E1276" s="4">
        <v>7500</v>
      </c>
      <c r="F1276" s="4">
        <v>9375</v>
      </c>
      <c r="G1276" s="35">
        <f t="shared" si="19"/>
        <v>8.9226582995244019</v>
      </c>
      <c r="H1276" s="2" t="s">
        <v>16</v>
      </c>
      <c r="I1276" s="3">
        <v>50</v>
      </c>
      <c r="J1276" s="6" t="s">
        <v>65</v>
      </c>
      <c r="K1276" s="6" t="s">
        <v>9</v>
      </c>
      <c r="L1276" s="6" t="s">
        <v>24</v>
      </c>
      <c r="M1276" s="31">
        <v>35</v>
      </c>
      <c r="N1276" s="6" t="s">
        <v>65</v>
      </c>
      <c r="P1276" s="11" t="s">
        <v>42</v>
      </c>
      <c r="Q1276" s="11"/>
      <c r="S1276" s="11" t="s">
        <v>42</v>
      </c>
      <c r="BE1276" s="3" t="s">
        <v>32</v>
      </c>
    </row>
    <row r="1277" spans="2:58" ht="25" customHeight="1" x14ac:dyDescent="0.2">
      <c r="B1277" s="1">
        <v>1273</v>
      </c>
      <c r="C1277" s="32">
        <v>43597</v>
      </c>
      <c r="D1277" s="1">
        <v>583</v>
      </c>
      <c r="E1277" s="4">
        <v>12000</v>
      </c>
      <c r="F1277" s="4">
        <v>15000</v>
      </c>
      <c r="G1277" s="35">
        <f t="shared" si="19"/>
        <v>9.3926619287701367</v>
      </c>
      <c r="H1277" s="2" t="s">
        <v>16</v>
      </c>
      <c r="I1277" s="3">
        <v>30</v>
      </c>
      <c r="J1277" s="6" t="s">
        <v>44</v>
      </c>
      <c r="K1277" s="6" t="s">
        <v>9</v>
      </c>
      <c r="L1277" s="6" t="s">
        <v>25</v>
      </c>
      <c r="M1277" s="31">
        <v>36</v>
      </c>
      <c r="N1277" s="6" t="s">
        <v>10</v>
      </c>
      <c r="R1277" s="11" t="s">
        <v>42</v>
      </c>
      <c r="AI1277" s="11" t="s">
        <v>42</v>
      </c>
      <c r="BE1277" s="3" t="s">
        <v>32</v>
      </c>
    </row>
    <row r="1278" spans="2:58" ht="25" customHeight="1" x14ac:dyDescent="0.2">
      <c r="B1278" s="1">
        <v>1274</v>
      </c>
      <c r="C1278" s="32">
        <v>43597</v>
      </c>
      <c r="D1278" s="1">
        <v>586</v>
      </c>
      <c r="E1278" s="4">
        <v>4000</v>
      </c>
      <c r="F1278" s="4">
        <v>5000</v>
      </c>
      <c r="G1278" s="35">
        <f t="shared" si="19"/>
        <v>8.2940496401020276</v>
      </c>
      <c r="H1278" s="2" t="s">
        <v>16</v>
      </c>
      <c r="I1278" s="3">
        <v>80</v>
      </c>
      <c r="J1278" s="6" t="s">
        <v>8</v>
      </c>
      <c r="K1278" s="6" t="s">
        <v>9</v>
      </c>
      <c r="L1278" s="6" t="s">
        <v>13</v>
      </c>
      <c r="M1278" s="31">
        <v>42</v>
      </c>
      <c r="N1278" s="6" t="s">
        <v>8</v>
      </c>
      <c r="R1278" s="11" t="s">
        <v>42</v>
      </c>
      <c r="AI1278" s="11" t="s">
        <v>42</v>
      </c>
      <c r="BE1278" s="3" t="s">
        <v>31</v>
      </c>
    </row>
    <row r="1279" spans="2:58" ht="25" customHeight="1" x14ac:dyDescent="0.2">
      <c r="B1279" s="1">
        <v>1275</v>
      </c>
      <c r="C1279" s="32">
        <v>43597</v>
      </c>
      <c r="D1279" s="1">
        <v>588</v>
      </c>
      <c r="E1279" s="4">
        <v>40000</v>
      </c>
      <c r="F1279" s="4">
        <v>50000</v>
      </c>
      <c r="G1279" s="35">
        <f t="shared" si="19"/>
        <v>10.596634733096073</v>
      </c>
      <c r="H1279" s="2" t="s">
        <v>16</v>
      </c>
      <c r="I1279" s="3">
        <v>60</v>
      </c>
      <c r="J1279" s="6" t="s">
        <v>44</v>
      </c>
      <c r="K1279" s="6" t="s">
        <v>9</v>
      </c>
      <c r="L1279" s="6" t="s">
        <v>24</v>
      </c>
      <c r="M1279" s="31">
        <v>42</v>
      </c>
      <c r="N1279" s="6" t="s">
        <v>44</v>
      </c>
      <c r="R1279" s="11" t="s">
        <v>42</v>
      </c>
      <c r="AI1279" s="11" t="s">
        <v>42</v>
      </c>
      <c r="BE1279" s="3" t="s">
        <v>32</v>
      </c>
    </row>
    <row r="1280" spans="2:58" ht="25" customHeight="1" x14ac:dyDescent="0.2">
      <c r="B1280" s="1">
        <v>1276</v>
      </c>
      <c r="C1280" s="32">
        <v>43597</v>
      </c>
      <c r="D1280" s="1">
        <v>589</v>
      </c>
      <c r="E1280" s="4">
        <v>6500</v>
      </c>
      <c r="F1280" s="4">
        <v>8125</v>
      </c>
      <c r="G1280" s="35">
        <f t="shared" si="19"/>
        <v>8.7795574558837277</v>
      </c>
      <c r="H1280" s="2" t="s">
        <v>16</v>
      </c>
      <c r="I1280" s="3">
        <v>60</v>
      </c>
      <c r="J1280" s="6" t="s">
        <v>8</v>
      </c>
      <c r="K1280" s="6" t="s">
        <v>9</v>
      </c>
      <c r="L1280" s="6" t="s">
        <v>13</v>
      </c>
      <c r="M1280" s="31">
        <v>42</v>
      </c>
      <c r="N1280" s="6" t="s">
        <v>10</v>
      </c>
      <c r="R1280" s="11" t="s">
        <v>42</v>
      </c>
      <c r="S1280" s="11"/>
      <c r="AI1280" s="11" t="s">
        <v>42</v>
      </c>
      <c r="BE1280" s="3" t="s">
        <v>31</v>
      </c>
    </row>
    <row r="1281" spans="2:58" ht="25" customHeight="1" x14ac:dyDescent="0.2">
      <c r="B1281" s="1">
        <v>1277</v>
      </c>
      <c r="C1281" s="32">
        <v>43597</v>
      </c>
      <c r="D1281" s="1">
        <v>590</v>
      </c>
      <c r="E1281" s="4">
        <v>3700</v>
      </c>
      <c r="F1281" s="4">
        <v>4625</v>
      </c>
      <c r="G1281" s="35">
        <f t="shared" si="19"/>
        <v>8.2160880986323157</v>
      </c>
      <c r="H1281" s="2" t="s">
        <v>16</v>
      </c>
      <c r="I1281" s="3">
        <v>60</v>
      </c>
      <c r="J1281" s="6" t="s">
        <v>8</v>
      </c>
      <c r="K1281" s="6" t="s">
        <v>9</v>
      </c>
      <c r="L1281" s="6" t="s">
        <v>13</v>
      </c>
      <c r="M1281" s="31">
        <v>42</v>
      </c>
      <c r="N1281" s="6" t="s">
        <v>10</v>
      </c>
      <c r="R1281" s="11" t="s">
        <v>42</v>
      </c>
      <c r="AI1281" s="11" t="s">
        <v>42</v>
      </c>
      <c r="BE1281" s="3" t="s">
        <v>31</v>
      </c>
    </row>
    <row r="1282" spans="2:58" ht="25" customHeight="1" x14ac:dyDescent="0.2">
      <c r="B1282" s="1">
        <v>1278</v>
      </c>
      <c r="C1282" s="32">
        <v>43597</v>
      </c>
      <c r="D1282" s="1">
        <v>591</v>
      </c>
      <c r="E1282" s="4">
        <v>2800</v>
      </c>
      <c r="F1282" s="4">
        <v>3500</v>
      </c>
      <c r="G1282" s="35">
        <f t="shared" si="19"/>
        <v>7.9373746961632952</v>
      </c>
      <c r="H1282" s="2" t="s">
        <v>16</v>
      </c>
      <c r="I1282" s="3">
        <v>60</v>
      </c>
      <c r="J1282" s="6" t="s">
        <v>8</v>
      </c>
      <c r="K1282" s="6" t="s">
        <v>9</v>
      </c>
      <c r="L1282" s="6" t="s">
        <v>33</v>
      </c>
      <c r="M1282" s="31">
        <v>42</v>
      </c>
      <c r="N1282" s="6" t="s">
        <v>10</v>
      </c>
      <c r="R1282" s="11" t="s">
        <v>42</v>
      </c>
      <c r="AH1282" s="11" t="s">
        <v>42</v>
      </c>
      <c r="AI1282" s="11" t="s">
        <v>42</v>
      </c>
      <c r="BE1282" s="3" t="s">
        <v>31</v>
      </c>
      <c r="BF1282" s="1" t="s">
        <v>370</v>
      </c>
    </row>
    <row r="1283" spans="2:58" ht="25" customHeight="1" x14ac:dyDescent="0.2">
      <c r="B1283" s="1">
        <v>1279</v>
      </c>
      <c r="C1283" s="32">
        <v>43597</v>
      </c>
      <c r="D1283" s="1">
        <v>592</v>
      </c>
      <c r="E1283" s="4">
        <v>2400</v>
      </c>
      <c r="F1283" s="4">
        <v>3000</v>
      </c>
      <c r="G1283" s="35">
        <f t="shared" si="19"/>
        <v>7.7832240163360371</v>
      </c>
      <c r="H1283" s="2" t="s">
        <v>16</v>
      </c>
      <c r="I1283" s="3">
        <v>60</v>
      </c>
      <c r="J1283" s="6" t="s">
        <v>8</v>
      </c>
      <c r="K1283" s="6" t="s">
        <v>9</v>
      </c>
      <c r="L1283" s="6" t="s">
        <v>33</v>
      </c>
      <c r="M1283" s="31">
        <v>43</v>
      </c>
      <c r="N1283" s="6" t="s">
        <v>8</v>
      </c>
      <c r="R1283" s="11" t="s">
        <v>42</v>
      </c>
      <c r="AC1283" s="11" t="s">
        <v>42</v>
      </c>
      <c r="AH1283" s="11" t="s">
        <v>42</v>
      </c>
      <c r="AI1283" s="11" t="s">
        <v>42</v>
      </c>
      <c r="BE1283" s="3" t="s">
        <v>31</v>
      </c>
    </row>
    <row r="1284" spans="2:58" ht="25" customHeight="1" x14ac:dyDescent="0.2">
      <c r="B1284" s="1">
        <v>1280</v>
      </c>
      <c r="C1284" s="32">
        <v>43597</v>
      </c>
      <c r="D1284" s="1">
        <v>600</v>
      </c>
      <c r="E1284" s="4">
        <v>2000</v>
      </c>
      <c r="F1284" s="4">
        <v>2500</v>
      </c>
      <c r="G1284" s="35">
        <f t="shared" si="19"/>
        <v>7.6009024595420822</v>
      </c>
      <c r="H1284" s="2" t="s">
        <v>34</v>
      </c>
      <c r="I1284" s="3">
        <v>70</v>
      </c>
      <c r="J1284" s="6" t="s">
        <v>44</v>
      </c>
      <c r="K1284" s="6" t="s">
        <v>9</v>
      </c>
      <c r="L1284" s="6" t="s">
        <v>25</v>
      </c>
      <c r="M1284" s="31">
        <v>36</v>
      </c>
      <c r="N1284" s="6" t="s">
        <v>44</v>
      </c>
      <c r="P1284" s="11" t="s">
        <v>42</v>
      </c>
      <c r="Q1284" s="11"/>
      <c r="S1284" s="11" t="s">
        <v>42</v>
      </c>
      <c r="BE1284" s="3" t="s">
        <v>31</v>
      </c>
    </row>
    <row r="1285" spans="2:58" ht="25" customHeight="1" x14ac:dyDescent="0.2">
      <c r="B1285" s="1">
        <v>1281</v>
      </c>
      <c r="C1285" s="32">
        <v>43597</v>
      </c>
      <c r="D1285" s="1">
        <v>623</v>
      </c>
      <c r="E1285" s="4">
        <v>3500</v>
      </c>
      <c r="F1285" s="4">
        <v>4375</v>
      </c>
      <c r="G1285" s="35">
        <f t="shared" ref="G1285:G1348" si="20">LN(E1285)</f>
        <v>8.1605182474775049</v>
      </c>
      <c r="H1285" s="2" t="s">
        <v>40</v>
      </c>
      <c r="I1285" s="3">
        <v>30</v>
      </c>
      <c r="J1285" s="6" t="s">
        <v>8</v>
      </c>
      <c r="K1285" s="6" t="s">
        <v>17</v>
      </c>
      <c r="L1285" s="6" t="s">
        <v>13</v>
      </c>
      <c r="M1285" s="31">
        <v>22.5</v>
      </c>
      <c r="N1285" s="6" t="s">
        <v>10</v>
      </c>
      <c r="P1285" s="11" t="s">
        <v>42</v>
      </c>
      <c r="Q1285" s="11"/>
      <c r="R1285" s="11" t="s">
        <v>42</v>
      </c>
      <c r="AR1285" s="11" t="s">
        <v>42</v>
      </c>
      <c r="BE1285" s="3" t="s">
        <v>31</v>
      </c>
    </row>
    <row r="1286" spans="2:58" ht="25" customHeight="1" x14ac:dyDescent="0.2">
      <c r="B1286" s="1">
        <v>1282</v>
      </c>
      <c r="C1286" s="32">
        <v>43597</v>
      </c>
      <c r="D1286" s="1">
        <v>626</v>
      </c>
      <c r="E1286" s="4">
        <v>7000</v>
      </c>
      <c r="F1286" s="4">
        <v>8750</v>
      </c>
      <c r="G1286" s="35">
        <f t="shared" si="20"/>
        <v>8.8536654280374503</v>
      </c>
      <c r="H1286" s="2" t="s">
        <v>54</v>
      </c>
      <c r="I1286" s="3">
        <v>70</v>
      </c>
      <c r="J1286" s="6" t="s">
        <v>8</v>
      </c>
      <c r="K1286" s="6" t="s">
        <v>9</v>
      </c>
      <c r="L1286" s="6" t="s">
        <v>33</v>
      </c>
      <c r="M1286" s="31">
        <v>40</v>
      </c>
      <c r="N1286" s="6" t="s">
        <v>10</v>
      </c>
      <c r="R1286" s="11" t="s">
        <v>42</v>
      </c>
      <c r="Z1286" s="11" t="s">
        <v>42</v>
      </c>
      <c r="AH1286" s="11" t="s">
        <v>42</v>
      </c>
      <c r="AI1286" s="11" t="s">
        <v>42</v>
      </c>
      <c r="AT1286" s="3" t="s">
        <v>463</v>
      </c>
      <c r="AX1286" s="3" t="s">
        <v>297</v>
      </c>
      <c r="BE1286" s="3" t="s">
        <v>32</v>
      </c>
    </row>
    <row r="1287" spans="2:58" ht="25" customHeight="1" x14ac:dyDescent="0.2">
      <c r="B1287" s="1">
        <v>1283</v>
      </c>
      <c r="C1287" s="32">
        <v>43597</v>
      </c>
      <c r="D1287" s="1">
        <v>627</v>
      </c>
      <c r="E1287" s="4">
        <v>4300</v>
      </c>
      <c r="F1287" s="4">
        <v>5375</v>
      </c>
      <c r="G1287" s="35">
        <f t="shared" si="20"/>
        <v>8.3663703016816537</v>
      </c>
      <c r="H1287" s="2" t="s">
        <v>45</v>
      </c>
      <c r="I1287" s="3">
        <v>50</v>
      </c>
      <c r="J1287" s="6" t="s">
        <v>65</v>
      </c>
      <c r="K1287" s="6" t="s">
        <v>9</v>
      </c>
      <c r="L1287" s="6" t="s">
        <v>25</v>
      </c>
      <c r="M1287" s="31">
        <v>35</v>
      </c>
      <c r="N1287" s="6" t="s">
        <v>10</v>
      </c>
      <c r="R1287" s="11" t="s">
        <v>42</v>
      </c>
      <c r="X1287" s="11" t="s">
        <v>42</v>
      </c>
      <c r="Y1287" s="11" t="s">
        <v>42</v>
      </c>
      <c r="AI1287" s="11" t="s">
        <v>42</v>
      </c>
      <c r="BE1287" s="3" t="s">
        <v>32</v>
      </c>
    </row>
    <row r="1288" spans="2:58" ht="25" customHeight="1" x14ac:dyDescent="0.2">
      <c r="B1288" s="1">
        <v>1284</v>
      </c>
      <c r="C1288" s="32">
        <v>43597</v>
      </c>
      <c r="D1288" s="1">
        <v>628</v>
      </c>
      <c r="E1288" s="4">
        <v>2000</v>
      </c>
      <c r="F1288" s="4">
        <v>2500</v>
      </c>
      <c r="G1288" s="35">
        <f t="shared" si="20"/>
        <v>7.6009024595420822</v>
      </c>
      <c r="H1288" s="2" t="s">
        <v>86</v>
      </c>
      <c r="I1288" s="3">
        <v>40</v>
      </c>
      <c r="J1288" s="6" t="s">
        <v>44</v>
      </c>
      <c r="K1288" s="6" t="s">
        <v>9</v>
      </c>
      <c r="L1288" s="6" t="s">
        <v>25</v>
      </c>
      <c r="M1288" s="31">
        <v>37</v>
      </c>
      <c r="N1288" s="6" t="s">
        <v>10</v>
      </c>
      <c r="R1288" s="11" t="s">
        <v>42</v>
      </c>
      <c r="AI1288" s="11" t="s">
        <v>42</v>
      </c>
      <c r="BE1288" s="3" t="s">
        <v>32</v>
      </c>
      <c r="BF1288" t="s">
        <v>298</v>
      </c>
    </row>
    <row r="1289" spans="2:58" ht="25" customHeight="1" x14ac:dyDescent="0.2">
      <c r="B1289" s="1">
        <v>1285</v>
      </c>
      <c r="C1289" s="32">
        <v>43597</v>
      </c>
      <c r="D1289" s="1">
        <v>629</v>
      </c>
      <c r="E1289" s="4">
        <v>19000</v>
      </c>
      <c r="F1289" s="4">
        <v>23750</v>
      </c>
      <c r="G1289" s="35">
        <f t="shared" si="20"/>
        <v>9.8521942581485771</v>
      </c>
      <c r="H1289" s="2" t="s">
        <v>40</v>
      </c>
      <c r="I1289" s="3">
        <v>60</v>
      </c>
      <c r="J1289" s="6" t="s">
        <v>8</v>
      </c>
      <c r="K1289" s="6" t="s">
        <v>9</v>
      </c>
      <c r="L1289" s="6" t="s">
        <v>13</v>
      </c>
      <c r="M1289" s="31">
        <v>42</v>
      </c>
      <c r="N1289" s="6" t="s">
        <v>10</v>
      </c>
      <c r="S1289" s="11" t="s">
        <v>42</v>
      </c>
      <c r="V1289" s="11" t="s">
        <v>42</v>
      </c>
      <c r="AA1289" s="11" t="s">
        <v>42</v>
      </c>
      <c r="AH1289" s="11" t="s">
        <v>42</v>
      </c>
      <c r="AS1289" s="11" t="s">
        <v>42</v>
      </c>
      <c r="BE1289" s="3" t="s">
        <v>32</v>
      </c>
    </row>
    <row r="1290" spans="2:58" ht="25" customHeight="1" x14ac:dyDescent="0.2">
      <c r="B1290" s="1">
        <v>1286</v>
      </c>
      <c r="C1290" s="32">
        <v>43597</v>
      </c>
      <c r="D1290" s="1">
        <v>631</v>
      </c>
      <c r="E1290" s="4">
        <v>2000</v>
      </c>
      <c r="F1290" s="4">
        <v>2500</v>
      </c>
      <c r="G1290" s="35">
        <f t="shared" si="20"/>
        <v>7.6009024595420822</v>
      </c>
      <c r="H1290" s="2" t="s">
        <v>45</v>
      </c>
      <c r="I1290" s="3">
        <v>60</v>
      </c>
      <c r="J1290" s="6" t="s">
        <v>65</v>
      </c>
      <c r="K1290" s="6" t="s">
        <v>9</v>
      </c>
      <c r="L1290" s="6" t="s">
        <v>25</v>
      </c>
      <c r="M1290" s="31">
        <v>37</v>
      </c>
      <c r="N1290" s="6" t="s">
        <v>10</v>
      </c>
      <c r="R1290" s="11" t="s">
        <v>42</v>
      </c>
      <c r="AI1290" s="11" t="s">
        <v>42</v>
      </c>
      <c r="BE1290" s="3" t="s">
        <v>31</v>
      </c>
    </row>
    <row r="1291" spans="2:58" ht="25" customHeight="1" x14ac:dyDescent="0.2">
      <c r="B1291" s="1">
        <v>1287</v>
      </c>
      <c r="C1291" s="32">
        <v>43597</v>
      </c>
      <c r="D1291" s="1">
        <v>634</v>
      </c>
      <c r="E1291" s="4">
        <v>16500</v>
      </c>
      <c r="F1291" s="4">
        <v>20625</v>
      </c>
      <c r="G1291" s="35">
        <f t="shared" si="20"/>
        <v>9.7111156598886712</v>
      </c>
      <c r="H1291" s="2" t="s">
        <v>53</v>
      </c>
      <c r="I1291" s="3">
        <v>70</v>
      </c>
      <c r="J1291" s="6" t="s">
        <v>8</v>
      </c>
      <c r="K1291" s="6" t="s">
        <v>9</v>
      </c>
      <c r="L1291" s="6" t="s">
        <v>13</v>
      </c>
      <c r="M1291" s="31">
        <v>40</v>
      </c>
      <c r="N1291" s="6" t="s">
        <v>8</v>
      </c>
      <c r="R1291" s="11" t="s">
        <v>42</v>
      </c>
      <c r="AH1291" s="11" t="s">
        <v>42</v>
      </c>
      <c r="AJ1291" s="11" t="s">
        <v>42</v>
      </c>
      <c r="BE1291" s="3" t="s">
        <v>31</v>
      </c>
    </row>
    <row r="1292" spans="2:58" ht="25" customHeight="1" x14ac:dyDescent="0.2">
      <c r="B1292" s="1">
        <v>1288</v>
      </c>
      <c r="C1292" s="32">
        <v>43597</v>
      </c>
      <c r="D1292" s="1">
        <v>635</v>
      </c>
      <c r="E1292" s="4">
        <v>6500</v>
      </c>
      <c r="F1292" s="4">
        <v>8125</v>
      </c>
      <c r="G1292" s="35">
        <f t="shared" si="20"/>
        <v>8.7795574558837277</v>
      </c>
      <c r="H1292" s="2" t="s">
        <v>40</v>
      </c>
      <c r="I1292" s="3">
        <v>70</v>
      </c>
      <c r="J1292" s="6" t="s">
        <v>8</v>
      </c>
      <c r="K1292" s="6" t="s">
        <v>9</v>
      </c>
      <c r="L1292" s="6" t="s">
        <v>25</v>
      </c>
      <c r="M1292" s="31">
        <v>40</v>
      </c>
      <c r="N1292" s="6" t="s">
        <v>10</v>
      </c>
      <c r="R1292" s="11" t="s">
        <v>42</v>
      </c>
      <c r="S1292" s="11"/>
      <c r="AH1292" s="11" t="s">
        <v>42</v>
      </c>
      <c r="AI1292" s="11" t="s">
        <v>42</v>
      </c>
      <c r="BE1292" s="3" t="s">
        <v>36</v>
      </c>
    </row>
    <row r="1293" spans="2:58" ht="25" customHeight="1" x14ac:dyDescent="0.2">
      <c r="B1293" s="1">
        <v>1289</v>
      </c>
      <c r="C1293" s="32">
        <v>43597</v>
      </c>
      <c r="D1293" s="1">
        <v>636</v>
      </c>
      <c r="E1293" s="4">
        <v>6000</v>
      </c>
      <c r="F1293" s="4">
        <v>7500</v>
      </c>
      <c r="G1293" s="35">
        <f t="shared" si="20"/>
        <v>8.6995147482101913</v>
      </c>
      <c r="H1293" s="2" t="s">
        <v>40</v>
      </c>
      <c r="I1293" s="3">
        <v>70</v>
      </c>
      <c r="J1293" s="6" t="s">
        <v>8</v>
      </c>
      <c r="K1293" s="6" t="s">
        <v>9</v>
      </c>
      <c r="L1293" s="6" t="s">
        <v>25</v>
      </c>
      <c r="M1293" s="31">
        <v>40</v>
      </c>
      <c r="N1293" s="6" t="s">
        <v>10</v>
      </c>
      <c r="R1293" s="11" t="s">
        <v>42</v>
      </c>
      <c r="AH1293" s="11" t="s">
        <v>42</v>
      </c>
      <c r="AI1293" s="11" t="s">
        <v>42</v>
      </c>
      <c r="BE1293" s="3" t="s">
        <v>36</v>
      </c>
      <c r="BF1293" s="1" t="s">
        <v>299</v>
      </c>
    </row>
    <row r="1294" spans="2:58" ht="25" customHeight="1" x14ac:dyDescent="0.2">
      <c r="B1294" s="1">
        <v>1290</v>
      </c>
      <c r="C1294" s="32">
        <v>43597</v>
      </c>
      <c r="D1294" s="1">
        <v>637</v>
      </c>
      <c r="E1294" s="4">
        <v>39000</v>
      </c>
      <c r="F1294" s="4">
        <v>48750</v>
      </c>
      <c r="G1294" s="35">
        <f t="shared" si="20"/>
        <v>10.571316925111784</v>
      </c>
      <c r="H1294" s="2" t="s">
        <v>54</v>
      </c>
      <c r="I1294" s="3">
        <v>60</v>
      </c>
      <c r="J1294" s="6" t="s">
        <v>8</v>
      </c>
      <c r="K1294" s="6" t="s">
        <v>9</v>
      </c>
      <c r="L1294" s="6" t="s">
        <v>13</v>
      </c>
      <c r="M1294" s="31">
        <v>38</v>
      </c>
      <c r="N1294" s="6" t="s">
        <v>8</v>
      </c>
      <c r="R1294" s="11" t="s">
        <v>42</v>
      </c>
      <c r="AH1294" s="11" t="s">
        <v>42</v>
      </c>
      <c r="AI1294" s="11" t="s">
        <v>42</v>
      </c>
      <c r="BE1294" s="3" t="s">
        <v>32</v>
      </c>
    </row>
    <row r="1295" spans="2:58" ht="25" customHeight="1" x14ac:dyDescent="0.2">
      <c r="B1295" s="1">
        <v>1291</v>
      </c>
      <c r="C1295" s="32">
        <v>43597</v>
      </c>
      <c r="D1295" s="1">
        <v>638</v>
      </c>
      <c r="E1295" s="4">
        <v>5000</v>
      </c>
      <c r="F1295" s="4">
        <v>6250</v>
      </c>
      <c r="G1295" s="35">
        <f t="shared" si="20"/>
        <v>8.5171931914162382</v>
      </c>
      <c r="H1295" s="2" t="s">
        <v>54</v>
      </c>
      <c r="I1295" s="3">
        <v>70</v>
      </c>
      <c r="J1295" s="6" t="s">
        <v>8</v>
      </c>
      <c r="K1295" s="6" t="s">
        <v>9</v>
      </c>
      <c r="L1295" s="6" t="s">
        <v>25</v>
      </c>
      <c r="M1295" s="31">
        <v>43</v>
      </c>
      <c r="N1295" s="6" t="s">
        <v>10</v>
      </c>
      <c r="R1295" s="11" t="s">
        <v>42</v>
      </c>
      <c r="S1295" s="11"/>
      <c r="V1295" s="11" t="s">
        <v>42</v>
      </c>
      <c r="AH1295" s="11" t="s">
        <v>42</v>
      </c>
      <c r="AI1295" s="11" t="s">
        <v>42</v>
      </c>
      <c r="BE1295" s="3" t="s">
        <v>32</v>
      </c>
    </row>
    <row r="1296" spans="2:58" ht="25" customHeight="1" x14ac:dyDescent="0.2">
      <c r="B1296" s="1">
        <v>1292</v>
      </c>
      <c r="C1296" s="32">
        <v>43597</v>
      </c>
      <c r="D1296" s="1">
        <v>639</v>
      </c>
      <c r="E1296" s="4">
        <v>2200</v>
      </c>
      <c r="F1296" s="4">
        <v>2750</v>
      </c>
      <c r="G1296" s="35">
        <f t="shared" si="20"/>
        <v>7.696212639346407</v>
      </c>
      <c r="H1296" s="2" t="s">
        <v>54</v>
      </c>
      <c r="I1296" s="3">
        <v>70</v>
      </c>
      <c r="J1296" s="6" t="s">
        <v>8</v>
      </c>
      <c r="K1296" s="6" t="s">
        <v>9</v>
      </c>
      <c r="L1296" s="6" t="s">
        <v>13</v>
      </c>
      <c r="M1296" s="31">
        <v>42</v>
      </c>
      <c r="N1296" s="6" t="s">
        <v>10</v>
      </c>
      <c r="S1296" s="11" t="s">
        <v>42</v>
      </c>
      <c r="V1296" s="11" t="s">
        <v>42</v>
      </c>
      <c r="AH1296" s="11" t="s">
        <v>42</v>
      </c>
      <c r="AI1296" s="11" t="s">
        <v>42</v>
      </c>
      <c r="BE1296" s="3" t="s">
        <v>31</v>
      </c>
    </row>
    <row r="1297" spans="2:58" ht="25" customHeight="1" x14ac:dyDescent="0.2">
      <c r="B1297" s="1">
        <v>1293</v>
      </c>
      <c r="C1297" s="32">
        <v>43597</v>
      </c>
      <c r="D1297" s="1">
        <v>640</v>
      </c>
      <c r="E1297" s="4">
        <v>16000</v>
      </c>
      <c r="F1297" s="4">
        <v>20000</v>
      </c>
      <c r="G1297" s="35">
        <f t="shared" si="20"/>
        <v>9.6803440012219184</v>
      </c>
      <c r="H1297" s="2" t="s">
        <v>54</v>
      </c>
      <c r="I1297" s="3">
        <v>70</v>
      </c>
      <c r="J1297" s="6" t="s">
        <v>44</v>
      </c>
      <c r="K1297" s="6" t="s">
        <v>9</v>
      </c>
      <c r="L1297" s="6" t="s">
        <v>24</v>
      </c>
      <c r="M1297" s="31">
        <v>38</v>
      </c>
      <c r="N1297" s="6" t="s">
        <v>10</v>
      </c>
      <c r="S1297" s="11" t="s">
        <v>42</v>
      </c>
      <c r="V1297" s="11" t="s">
        <v>42</v>
      </c>
      <c r="AH1297" s="11"/>
      <c r="AI1297" s="11" t="s">
        <v>42</v>
      </c>
      <c r="BE1297" s="3" t="s">
        <v>32</v>
      </c>
    </row>
    <row r="1298" spans="2:58" ht="25" customHeight="1" x14ac:dyDescent="0.2">
      <c r="B1298" s="1">
        <v>1294</v>
      </c>
      <c r="C1298" s="32">
        <v>43597</v>
      </c>
      <c r="D1298" s="1">
        <v>641</v>
      </c>
      <c r="E1298" s="4">
        <v>16000</v>
      </c>
      <c r="F1298" s="4">
        <v>20000</v>
      </c>
      <c r="G1298" s="35">
        <f t="shared" si="20"/>
        <v>9.6803440012219184</v>
      </c>
      <c r="H1298" s="2" t="s">
        <v>54</v>
      </c>
      <c r="I1298" s="3">
        <v>70</v>
      </c>
      <c r="J1298" s="6" t="s">
        <v>8</v>
      </c>
      <c r="K1298" s="6" t="s">
        <v>9</v>
      </c>
      <c r="L1298" s="6" t="s">
        <v>33</v>
      </c>
      <c r="M1298" s="31">
        <v>40</v>
      </c>
      <c r="N1298" s="6" t="s">
        <v>10</v>
      </c>
      <c r="R1298" s="11" t="s">
        <v>42</v>
      </c>
      <c r="Z1298" s="11" t="s">
        <v>42</v>
      </c>
      <c r="AH1298" s="11" t="s">
        <v>42</v>
      </c>
      <c r="AI1298" s="11" t="s">
        <v>42</v>
      </c>
      <c r="AT1298" s="3" t="s">
        <v>463</v>
      </c>
      <c r="BE1298" s="3" t="s">
        <v>32</v>
      </c>
    </row>
    <row r="1299" spans="2:58" ht="25" customHeight="1" x14ac:dyDescent="0.2">
      <c r="B1299" s="1">
        <v>1295</v>
      </c>
      <c r="C1299" s="32">
        <v>43597</v>
      </c>
      <c r="D1299" s="1">
        <v>659</v>
      </c>
      <c r="E1299" s="4">
        <v>19000</v>
      </c>
      <c r="F1299" s="4">
        <v>23750</v>
      </c>
      <c r="G1299" s="35">
        <f t="shared" si="20"/>
        <v>9.8521942581485771</v>
      </c>
      <c r="H1299" s="2" t="s">
        <v>7</v>
      </c>
      <c r="I1299" s="3">
        <v>40</v>
      </c>
      <c r="J1299" s="6" t="s">
        <v>44</v>
      </c>
      <c r="K1299" s="6" t="s">
        <v>9</v>
      </c>
      <c r="L1299" s="6" t="s">
        <v>24</v>
      </c>
      <c r="M1299" s="31">
        <v>33</v>
      </c>
      <c r="N1299" s="6" t="s">
        <v>10</v>
      </c>
      <c r="R1299" s="11" t="s">
        <v>42</v>
      </c>
      <c r="AI1299" s="11" t="s">
        <v>42</v>
      </c>
      <c r="BE1299" s="3" t="s">
        <v>32</v>
      </c>
    </row>
    <row r="1300" spans="2:58" ht="25" customHeight="1" x14ac:dyDescent="0.2">
      <c r="B1300" s="1">
        <v>1296</v>
      </c>
      <c r="C1300" s="32">
        <v>43597</v>
      </c>
      <c r="D1300" s="1">
        <v>660</v>
      </c>
      <c r="E1300" s="4">
        <v>55000</v>
      </c>
      <c r="F1300" s="4">
        <v>68750</v>
      </c>
      <c r="G1300" s="35">
        <f t="shared" si="20"/>
        <v>10.915088464214607</v>
      </c>
      <c r="H1300" s="2" t="s">
        <v>7</v>
      </c>
      <c r="I1300" s="3">
        <v>60</v>
      </c>
      <c r="J1300" s="6" t="s">
        <v>44</v>
      </c>
      <c r="K1300" s="6" t="s">
        <v>9</v>
      </c>
      <c r="L1300" s="6" t="s">
        <v>25</v>
      </c>
      <c r="M1300" s="31">
        <v>36</v>
      </c>
      <c r="N1300" s="6" t="s">
        <v>10</v>
      </c>
      <c r="R1300" s="11" t="s">
        <v>42</v>
      </c>
      <c r="AI1300" s="11" t="s">
        <v>42</v>
      </c>
      <c r="BE1300" s="3" t="s">
        <v>32</v>
      </c>
    </row>
    <row r="1301" spans="2:58" ht="25" customHeight="1" x14ac:dyDescent="0.2">
      <c r="B1301" s="1">
        <v>1297</v>
      </c>
      <c r="C1301" s="32">
        <v>43597</v>
      </c>
      <c r="D1301" s="1">
        <v>662</v>
      </c>
      <c r="E1301" s="4">
        <v>55000</v>
      </c>
      <c r="F1301" s="4">
        <v>68750</v>
      </c>
      <c r="G1301" s="35">
        <f t="shared" si="20"/>
        <v>10.915088464214607</v>
      </c>
      <c r="H1301" s="2" t="s">
        <v>84</v>
      </c>
      <c r="I1301" s="3">
        <v>50</v>
      </c>
      <c r="J1301" s="6" t="s">
        <v>8</v>
      </c>
      <c r="K1301" s="6" t="s">
        <v>9</v>
      </c>
      <c r="L1301" s="6" t="s">
        <v>13</v>
      </c>
      <c r="M1301" s="31">
        <v>39</v>
      </c>
      <c r="N1301" s="6" t="s">
        <v>8</v>
      </c>
      <c r="P1301" s="11" t="s">
        <v>42</v>
      </c>
      <c r="Q1301" s="11"/>
      <c r="S1301" s="11" t="s">
        <v>42</v>
      </c>
      <c r="AA1301" s="11" t="s">
        <v>42</v>
      </c>
      <c r="AH1301" s="11" t="s">
        <v>42</v>
      </c>
      <c r="BE1301" s="3" t="s">
        <v>36</v>
      </c>
    </row>
    <row r="1302" spans="2:58" ht="25" customHeight="1" x14ac:dyDescent="0.2">
      <c r="B1302" s="1">
        <v>1298</v>
      </c>
      <c r="C1302" s="32">
        <v>43597</v>
      </c>
      <c r="D1302" s="1">
        <v>663</v>
      </c>
      <c r="E1302" s="4">
        <v>5500</v>
      </c>
      <c r="F1302" s="4">
        <v>6875</v>
      </c>
      <c r="G1302" s="35">
        <f t="shared" si="20"/>
        <v>8.6125033712205621</v>
      </c>
      <c r="H1302" s="2" t="s">
        <v>84</v>
      </c>
      <c r="I1302" s="3">
        <v>70</v>
      </c>
      <c r="J1302" s="6" t="s">
        <v>8</v>
      </c>
      <c r="K1302" s="6" t="s">
        <v>9</v>
      </c>
      <c r="L1302" s="6" t="s">
        <v>13</v>
      </c>
      <c r="M1302" s="31">
        <v>39</v>
      </c>
      <c r="N1302" s="6" t="s">
        <v>8</v>
      </c>
      <c r="S1302" s="11" t="s">
        <v>42</v>
      </c>
      <c r="V1302" s="11" t="s">
        <v>42</v>
      </c>
      <c r="AA1302" s="11" t="s">
        <v>42</v>
      </c>
      <c r="AH1302" s="11" t="s">
        <v>42</v>
      </c>
      <c r="BE1302" s="3" t="s">
        <v>31</v>
      </c>
    </row>
    <row r="1303" spans="2:58" ht="25" customHeight="1" x14ac:dyDescent="0.2">
      <c r="B1303" s="1">
        <v>1299</v>
      </c>
      <c r="C1303" s="32">
        <v>43597</v>
      </c>
      <c r="D1303" s="1">
        <v>666</v>
      </c>
      <c r="E1303" s="4">
        <v>27000</v>
      </c>
      <c r="F1303" s="4">
        <v>33750</v>
      </c>
      <c r="G1303" s="35">
        <f t="shared" si="20"/>
        <v>10.203592144986466</v>
      </c>
      <c r="H1303" s="2" t="s">
        <v>7</v>
      </c>
      <c r="I1303" s="3">
        <v>60</v>
      </c>
      <c r="J1303" s="6" t="s">
        <v>8</v>
      </c>
      <c r="K1303" s="6" t="s">
        <v>9</v>
      </c>
      <c r="L1303" s="6" t="s">
        <v>13</v>
      </c>
      <c r="M1303" s="31">
        <v>40</v>
      </c>
      <c r="N1303" s="6" t="s">
        <v>8</v>
      </c>
      <c r="P1303" s="11" t="s">
        <v>42</v>
      </c>
      <c r="Q1303" s="11"/>
      <c r="S1303" s="11" t="s">
        <v>42</v>
      </c>
      <c r="V1303" s="11"/>
      <c r="AA1303" s="11" t="s">
        <v>42</v>
      </c>
      <c r="AH1303" s="11" t="s">
        <v>42</v>
      </c>
      <c r="AX1303" s="3" t="s">
        <v>145</v>
      </c>
      <c r="BE1303" s="3" t="s">
        <v>32</v>
      </c>
    </row>
    <row r="1304" spans="2:58" ht="25" customHeight="1" x14ac:dyDescent="0.2">
      <c r="B1304" s="1">
        <v>1300</v>
      </c>
      <c r="C1304" s="32">
        <v>43597</v>
      </c>
      <c r="D1304" s="1">
        <v>670</v>
      </c>
      <c r="E1304" s="4">
        <v>3200</v>
      </c>
      <c r="F1304" s="4">
        <v>4000</v>
      </c>
      <c r="G1304" s="35">
        <f t="shared" si="20"/>
        <v>8.0709060887878188</v>
      </c>
      <c r="H1304" s="2" t="s">
        <v>27</v>
      </c>
      <c r="I1304" s="3">
        <v>40</v>
      </c>
      <c r="J1304" s="6" t="s">
        <v>44</v>
      </c>
      <c r="K1304" s="6" t="s">
        <v>9</v>
      </c>
      <c r="L1304" s="6" t="s">
        <v>13</v>
      </c>
      <c r="M1304" s="31">
        <v>34</v>
      </c>
      <c r="N1304" s="6" t="s">
        <v>10</v>
      </c>
      <c r="R1304" s="11" t="s">
        <v>42</v>
      </c>
      <c r="AI1304" s="11" t="s">
        <v>42</v>
      </c>
      <c r="BE1304" s="3" t="s">
        <v>31</v>
      </c>
      <c r="BF1304" s="1" t="s">
        <v>300</v>
      </c>
    </row>
    <row r="1305" spans="2:58" ht="25" customHeight="1" x14ac:dyDescent="0.2">
      <c r="B1305" s="1">
        <v>1301</v>
      </c>
      <c r="C1305" s="32">
        <v>43597</v>
      </c>
      <c r="D1305" s="1">
        <v>675</v>
      </c>
      <c r="E1305" s="4">
        <v>58000</v>
      </c>
      <c r="F1305" s="4">
        <v>72500</v>
      </c>
      <c r="G1305" s="35">
        <f t="shared" si="20"/>
        <v>10.968198289528557</v>
      </c>
      <c r="H1305" s="2" t="s">
        <v>16</v>
      </c>
      <c r="I1305" s="3">
        <v>50</v>
      </c>
      <c r="J1305" s="6" t="s">
        <v>98</v>
      </c>
      <c r="K1305" s="6" t="s">
        <v>55</v>
      </c>
      <c r="L1305" s="6" t="s">
        <v>25</v>
      </c>
      <c r="M1305" s="31">
        <v>33</v>
      </c>
      <c r="N1305" s="6" t="s">
        <v>10</v>
      </c>
      <c r="P1305" s="11" t="s">
        <v>42</v>
      </c>
      <c r="Q1305" s="11"/>
      <c r="R1305" s="11"/>
      <c r="S1305" s="11" t="s">
        <v>42</v>
      </c>
      <c r="AU1305" s="11" t="s">
        <v>42</v>
      </c>
      <c r="BE1305" s="3" t="s">
        <v>36</v>
      </c>
    </row>
    <row r="1306" spans="2:58" ht="25" customHeight="1" x14ac:dyDescent="0.2">
      <c r="B1306" s="1">
        <v>1302</v>
      </c>
      <c r="C1306" s="32">
        <v>43597</v>
      </c>
      <c r="D1306" s="1">
        <v>676</v>
      </c>
      <c r="E1306" s="4">
        <v>26000</v>
      </c>
      <c r="F1306" s="4">
        <v>32500</v>
      </c>
      <c r="G1306" s="35">
        <f t="shared" si="20"/>
        <v>10.165851817003619</v>
      </c>
      <c r="H1306" s="2" t="s">
        <v>16</v>
      </c>
      <c r="I1306" s="3">
        <v>40</v>
      </c>
      <c r="J1306" s="6" t="s">
        <v>65</v>
      </c>
      <c r="K1306" s="6" t="s">
        <v>9</v>
      </c>
      <c r="L1306" s="6" t="s">
        <v>25</v>
      </c>
      <c r="M1306" s="31">
        <v>37</v>
      </c>
      <c r="N1306" s="6" t="s">
        <v>10</v>
      </c>
      <c r="P1306" s="11" t="s">
        <v>42</v>
      </c>
      <c r="Q1306" s="11"/>
      <c r="R1306" s="11" t="s">
        <v>42</v>
      </c>
      <c r="BE1306" s="3" t="s">
        <v>32</v>
      </c>
      <c r="BF1306" s="1" t="s">
        <v>58</v>
      </c>
    </row>
    <row r="1307" spans="2:58" ht="25" customHeight="1" x14ac:dyDescent="0.2">
      <c r="B1307" s="1">
        <v>1303</v>
      </c>
      <c r="C1307" s="32">
        <v>43597</v>
      </c>
      <c r="D1307" s="1">
        <v>681</v>
      </c>
      <c r="E1307" s="4">
        <v>2200</v>
      </c>
      <c r="F1307" s="4">
        <v>2750</v>
      </c>
      <c r="G1307" s="35">
        <f t="shared" si="20"/>
        <v>7.696212639346407</v>
      </c>
      <c r="H1307" s="2" t="s">
        <v>84</v>
      </c>
      <c r="I1307" s="3">
        <v>80</v>
      </c>
      <c r="J1307" s="6" t="s">
        <v>8</v>
      </c>
      <c r="K1307" s="6" t="s">
        <v>9</v>
      </c>
      <c r="L1307" s="6" t="s">
        <v>33</v>
      </c>
      <c r="M1307" s="31">
        <v>35</v>
      </c>
      <c r="N1307" s="6" t="s">
        <v>8</v>
      </c>
      <c r="S1307" s="11" t="s">
        <v>42</v>
      </c>
      <c r="W1307" s="11" t="s">
        <v>42</v>
      </c>
      <c r="BE1307" s="3" t="s">
        <v>31</v>
      </c>
      <c r="BF1307" s="1" t="s">
        <v>301</v>
      </c>
    </row>
    <row r="1308" spans="2:58" ht="25" customHeight="1" x14ac:dyDescent="0.2">
      <c r="B1308" s="1">
        <v>1304</v>
      </c>
      <c r="C1308" s="32">
        <v>43597</v>
      </c>
      <c r="D1308" s="1">
        <v>685</v>
      </c>
      <c r="E1308" s="4">
        <v>100000</v>
      </c>
      <c r="F1308" s="4">
        <v>353000</v>
      </c>
      <c r="G1308" s="35">
        <f t="shared" si="20"/>
        <v>11.512925464970229</v>
      </c>
      <c r="H1308" s="2" t="s">
        <v>7</v>
      </c>
      <c r="I1308" s="3">
        <v>60</v>
      </c>
      <c r="J1308" s="6" t="s">
        <v>8</v>
      </c>
      <c r="K1308" s="6" t="s">
        <v>9</v>
      </c>
      <c r="L1308" s="6" t="s">
        <v>25</v>
      </c>
      <c r="M1308" s="31">
        <v>37.5</v>
      </c>
      <c r="N1308" s="6" t="s">
        <v>8</v>
      </c>
      <c r="R1308" s="11" t="s">
        <v>42</v>
      </c>
      <c r="AI1308" s="11" t="s">
        <v>42</v>
      </c>
      <c r="BE1308" s="3" t="s">
        <v>36</v>
      </c>
      <c r="BF1308" s="1" t="s">
        <v>302</v>
      </c>
    </row>
    <row r="1309" spans="2:58" ht="25" customHeight="1" x14ac:dyDescent="0.2">
      <c r="B1309" s="1">
        <v>1305</v>
      </c>
      <c r="C1309" s="32">
        <v>43597</v>
      </c>
      <c r="D1309" s="1">
        <v>686</v>
      </c>
      <c r="E1309" s="4">
        <v>55000</v>
      </c>
      <c r="F1309" s="4">
        <v>68750</v>
      </c>
      <c r="G1309" s="35">
        <f t="shared" si="20"/>
        <v>10.915088464214607</v>
      </c>
      <c r="H1309" s="2" t="s">
        <v>7</v>
      </c>
      <c r="I1309" s="3">
        <v>70</v>
      </c>
      <c r="J1309" s="6" t="s">
        <v>8</v>
      </c>
      <c r="K1309" s="6" t="s">
        <v>9</v>
      </c>
      <c r="L1309" s="6" t="s">
        <v>25</v>
      </c>
      <c r="M1309" s="31">
        <v>38</v>
      </c>
      <c r="N1309" s="6" t="s">
        <v>8</v>
      </c>
      <c r="R1309" s="11" t="s">
        <v>42</v>
      </c>
      <c r="AI1309" s="3" t="s">
        <v>42</v>
      </c>
      <c r="BE1309" s="3" t="s">
        <v>36</v>
      </c>
    </row>
    <row r="1310" spans="2:58" ht="25" customHeight="1" x14ac:dyDescent="0.2">
      <c r="B1310" s="1">
        <v>1306</v>
      </c>
      <c r="C1310" s="32">
        <v>43597</v>
      </c>
      <c r="D1310" s="1">
        <v>688</v>
      </c>
      <c r="E1310" s="4">
        <v>100000</v>
      </c>
      <c r="F1310" s="4">
        <v>293000</v>
      </c>
      <c r="G1310" s="35">
        <f t="shared" si="20"/>
        <v>11.512925464970229</v>
      </c>
      <c r="H1310" s="2" t="s">
        <v>7</v>
      </c>
      <c r="I1310" s="3">
        <v>80</v>
      </c>
      <c r="J1310" s="6" t="s">
        <v>8</v>
      </c>
      <c r="K1310" s="6" t="s">
        <v>9</v>
      </c>
      <c r="L1310" s="6" t="s">
        <v>25</v>
      </c>
      <c r="M1310" s="31">
        <v>39</v>
      </c>
      <c r="N1310" s="6" t="s">
        <v>8</v>
      </c>
      <c r="S1310" s="11" t="s">
        <v>42</v>
      </c>
      <c r="AI1310" s="11" t="s">
        <v>42</v>
      </c>
      <c r="AX1310" s="3" t="s">
        <v>145</v>
      </c>
      <c r="BE1310" s="3" t="s">
        <v>36</v>
      </c>
      <c r="BF1310" s="1" t="s">
        <v>303</v>
      </c>
    </row>
    <row r="1311" spans="2:58" ht="25" customHeight="1" x14ac:dyDescent="0.2">
      <c r="B1311" s="1">
        <v>1307</v>
      </c>
      <c r="C1311" s="32">
        <v>43597</v>
      </c>
      <c r="D1311" s="1">
        <v>725</v>
      </c>
      <c r="E1311" s="4">
        <v>100000</v>
      </c>
      <c r="F1311" s="4">
        <v>389000</v>
      </c>
      <c r="G1311" s="35">
        <f t="shared" si="20"/>
        <v>11.512925464970229</v>
      </c>
      <c r="H1311" s="2" t="s">
        <v>70</v>
      </c>
      <c r="I1311" s="3">
        <v>80</v>
      </c>
      <c r="J1311" s="6" t="s">
        <v>44</v>
      </c>
      <c r="K1311" s="6" t="s">
        <v>9</v>
      </c>
      <c r="L1311" s="6" t="s">
        <v>25</v>
      </c>
      <c r="M1311" s="31">
        <v>36</v>
      </c>
      <c r="N1311" s="6" t="s">
        <v>10</v>
      </c>
      <c r="S1311" s="11" t="s">
        <v>42</v>
      </c>
      <c r="T1311" s="11"/>
      <c r="U1311" s="11" t="s">
        <v>42</v>
      </c>
      <c r="Y1311" s="11"/>
      <c r="AM1311" s="11" t="s">
        <v>42</v>
      </c>
      <c r="AN1311" s="11" t="s">
        <v>42</v>
      </c>
      <c r="AO1311" s="11"/>
      <c r="AQ1311" s="11" t="s">
        <v>42</v>
      </c>
      <c r="BE1311" s="3" t="s">
        <v>36</v>
      </c>
      <c r="BF1311" s="68" t="s">
        <v>304</v>
      </c>
    </row>
    <row r="1312" spans="2:58" ht="25" customHeight="1" x14ac:dyDescent="0.2">
      <c r="B1312" s="1">
        <v>1308</v>
      </c>
      <c r="C1312" s="32">
        <v>43597</v>
      </c>
      <c r="D1312" s="1">
        <v>729</v>
      </c>
      <c r="E1312" s="4">
        <v>6500</v>
      </c>
      <c r="F1312" s="4">
        <v>8125</v>
      </c>
      <c r="G1312" s="35">
        <f t="shared" si="20"/>
        <v>8.7795574558837277</v>
      </c>
      <c r="H1312" s="2" t="s">
        <v>7</v>
      </c>
      <c r="I1312" s="3">
        <v>80</v>
      </c>
      <c r="J1312" s="6" t="s">
        <v>8</v>
      </c>
      <c r="K1312" s="6" t="s">
        <v>9</v>
      </c>
      <c r="L1312" s="6" t="s">
        <v>13</v>
      </c>
      <c r="M1312" s="31">
        <v>40</v>
      </c>
      <c r="N1312" s="6" t="s">
        <v>8</v>
      </c>
      <c r="S1312" s="11" t="s">
        <v>42</v>
      </c>
      <c r="V1312" s="11" t="s">
        <v>42</v>
      </c>
      <c r="AA1312" s="11" t="s">
        <v>42</v>
      </c>
      <c r="AH1312" s="11" t="s">
        <v>42</v>
      </c>
      <c r="BE1312" s="3" t="s">
        <v>31</v>
      </c>
    </row>
    <row r="1313" spans="1:58" ht="25" customHeight="1" x14ac:dyDescent="0.2">
      <c r="B1313" s="1">
        <v>1309</v>
      </c>
      <c r="C1313" s="32">
        <v>43597</v>
      </c>
      <c r="D1313" s="1">
        <v>730</v>
      </c>
      <c r="E1313" s="4">
        <v>18000</v>
      </c>
      <c r="F1313" s="4">
        <v>22500</v>
      </c>
      <c r="G1313" s="35">
        <f t="shared" si="20"/>
        <v>9.7981270368783022</v>
      </c>
      <c r="H1313" s="2" t="s">
        <v>7</v>
      </c>
      <c r="I1313" s="3">
        <v>70</v>
      </c>
      <c r="J1313" s="6" t="s">
        <v>8</v>
      </c>
      <c r="K1313" s="6" t="s">
        <v>9</v>
      </c>
      <c r="L1313" s="6" t="s">
        <v>13</v>
      </c>
      <c r="M1313" s="31">
        <v>40</v>
      </c>
      <c r="N1313" s="6" t="s">
        <v>8</v>
      </c>
      <c r="S1313" s="11" t="s">
        <v>42</v>
      </c>
      <c r="V1313" s="11" t="s">
        <v>42</v>
      </c>
      <c r="AC1313" s="11" t="s">
        <v>42</v>
      </c>
      <c r="BE1313" s="3" t="s">
        <v>32</v>
      </c>
    </row>
    <row r="1314" spans="1:58" ht="25" customHeight="1" x14ac:dyDescent="0.2">
      <c r="B1314" s="1">
        <v>1310</v>
      </c>
      <c r="C1314" s="32">
        <v>43597</v>
      </c>
      <c r="D1314" s="1">
        <v>741</v>
      </c>
      <c r="E1314" s="4">
        <v>75000</v>
      </c>
      <c r="F1314" s="4">
        <v>93750</v>
      </c>
      <c r="G1314" s="35">
        <f t="shared" si="20"/>
        <v>11.225243392518447</v>
      </c>
      <c r="H1314" s="2" t="s">
        <v>70</v>
      </c>
      <c r="I1314" s="3">
        <v>70</v>
      </c>
      <c r="J1314" s="6" t="s">
        <v>8</v>
      </c>
      <c r="K1314" s="6" t="s">
        <v>28</v>
      </c>
      <c r="L1314" s="6" t="s">
        <v>18</v>
      </c>
      <c r="M1314" s="31">
        <v>42</v>
      </c>
      <c r="N1314" s="6" t="s">
        <v>8</v>
      </c>
      <c r="O1314" s="11" t="s">
        <v>42</v>
      </c>
      <c r="S1314" s="11" t="s">
        <v>42</v>
      </c>
      <c r="V1314" s="11" t="s">
        <v>42</v>
      </c>
      <c r="BE1314" s="3" t="s">
        <v>36</v>
      </c>
    </row>
    <row r="1315" spans="1:58" ht="25" customHeight="1" x14ac:dyDescent="0.2">
      <c r="B1315" s="1">
        <v>1311</v>
      </c>
      <c r="C1315" s="32">
        <v>43597</v>
      </c>
      <c r="D1315" s="1">
        <v>744</v>
      </c>
      <c r="E1315" s="4">
        <v>100000</v>
      </c>
      <c r="F1315" s="4">
        <v>281000</v>
      </c>
      <c r="G1315" s="35">
        <f t="shared" si="20"/>
        <v>11.512925464970229</v>
      </c>
      <c r="H1315" s="2" t="s">
        <v>70</v>
      </c>
      <c r="I1315" s="3">
        <v>30</v>
      </c>
      <c r="J1315" s="6" t="s">
        <v>108</v>
      </c>
      <c r="K1315" s="6" t="s">
        <v>9</v>
      </c>
      <c r="L1315" s="6" t="s">
        <v>13</v>
      </c>
      <c r="M1315" s="31">
        <v>33</v>
      </c>
      <c r="N1315" s="6" t="s">
        <v>10</v>
      </c>
      <c r="R1315" s="11" t="s">
        <v>42</v>
      </c>
      <c r="AI1315" s="11" t="s">
        <v>42</v>
      </c>
      <c r="AX1315" s="3" t="s">
        <v>81</v>
      </c>
      <c r="BE1315" s="3" t="s">
        <v>36</v>
      </c>
      <c r="BF1315" s="68" t="s">
        <v>305</v>
      </c>
    </row>
    <row r="1316" spans="1:58" ht="25" customHeight="1" x14ac:dyDescent="0.2">
      <c r="A1316" s="18">
        <v>2018</v>
      </c>
      <c r="B1316" s="1">
        <v>1312</v>
      </c>
      <c r="C1316" s="32">
        <v>43415</v>
      </c>
      <c r="D1316" s="1">
        <v>3</v>
      </c>
      <c r="E1316" s="4">
        <v>850</v>
      </c>
      <c r="F1316" s="4">
        <v>1062</v>
      </c>
      <c r="G1316" s="35">
        <f t="shared" si="20"/>
        <v>6.7452363494843626</v>
      </c>
      <c r="H1316" s="2" t="s">
        <v>45</v>
      </c>
      <c r="I1316" s="3">
        <v>50</v>
      </c>
      <c r="J1316" s="6" t="s">
        <v>44</v>
      </c>
      <c r="K1316" s="6" t="s">
        <v>9</v>
      </c>
      <c r="L1316" s="6" t="s">
        <v>25</v>
      </c>
      <c r="M1316" s="31">
        <v>30</v>
      </c>
      <c r="N1316" s="6" t="s">
        <v>10</v>
      </c>
      <c r="R1316" s="11" t="s">
        <v>42</v>
      </c>
      <c r="AI1316" s="11" t="s">
        <v>42</v>
      </c>
      <c r="BE1316" s="3" t="s">
        <v>31</v>
      </c>
    </row>
    <row r="1317" spans="1:58" ht="25" customHeight="1" x14ac:dyDescent="0.2">
      <c r="B1317" s="1">
        <v>1313</v>
      </c>
      <c r="C1317" s="32">
        <v>43415</v>
      </c>
      <c r="D1317" s="1">
        <v>30</v>
      </c>
      <c r="E1317" s="4">
        <v>1500</v>
      </c>
      <c r="F1317" s="4">
        <v>1875</v>
      </c>
      <c r="G1317" s="35">
        <f t="shared" si="20"/>
        <v>7.3132203870903014</v>
      </c>
      <c r="H1317" s="2" t="s">
        <v>27</v>
      </c>
      <c r="I1317" s="3">
        <v>30</v>
      </c>
      <c r="J1317" s="6" t="s">
        <v>8</v>
      </c>
      <c r="K1317" s="6" t="s">
        <v>9</v>
      </c>
      <c r="L1317" s="6" t="s">
        <v>13</v>
      </c>
      <c r="M1317" s="31">
        <v>40</v>
      </c>
      <c r="N1317" s="6" t="s">
        <v>10</v>
      </c>
      <c r="P1317" s="11" t="s">
        <v>42</v>
      </c>
      <c r="Q1317" s="11"/>
      <c r="R1317" s="11" t="s">
        <v>42</v>
      </c>
      <c r="S1317" s="11"/>
      <c r="AH1317" s="11" t="s">
        <v>42</v>
      </c>
      <c r="BA1317" s="11" t="s">
        <v>42</v>
      </c>
      <c r="BE1317" s="3" t="s">
        <v>32</v>
      </c>
      <c r="BF1317" s="1" t="s">
        <v>307</v>
      </c>
    </row>
    <row r="1318" spans="1:58" ht="25" customHeight="1" x14ac:dyDescent="0.2">
      <c r="B1318" s="1">
        <v>1314</v>
      </c>
      <c r="C1318" s="32">
        <v>43415</v>
      </c>
      <c r="D1318" s="1">
        <v>91</v>
      </c>
      <c r="E1318" s="4">
        <v>650</v>
      </c>
      <c r="F1318" s="4">
        <v>812</v>
      </c>
      <c r="G1318" s="35">
        <f t="shared" si="20"/>
        <v>6.4769723628896827</v>
      </c>
      <c r="H1318" s="2" t="s">
        <v>7</v>
      </c>
      <c r="I1318" s="3">
        <v>30</v>
      </c>
      <c r="J1318" s="6" t="s">
        <v>108</v>
      </c>
      <c r="K1318" s="6" t="s">
        <v>9</v>
      </c>
      <c r="L1318" s="6" t="s">
        <v>25</v>
      </c>
      <c r="M1318" s="31">
        <v>29</v>
      </c>
      <c r="N1318" s="6" t="s">
        <v>8</v>
      </c>
      <c r="P1318" s="11" t="s">
        <v>42</v>
      </c>
      <c r="Q1318" s="11"/>
      <c r="R1318" s="11" t="s">
        <v>42</v>
      </c>
      <c r="BE1318" s="3" t="s">
        <v>31</v>
      </c>
    </row>
    <row r="1319" spans="1:58" ht="25" customHeight="1" x14ac:dyDescent="0.2">
      <c r="B1319" s="1">
        <v>1315</v>
      </c>
      <c r="C1319" s="32">
        <v>43415</v>
      </c>
      <c r="D1319" s="1">
        <v>92</v>
      </c>
      <c r="E1319" s="4">
        <v>1600</v>
      </c>
      <c r="F1319" s="4">
        <v>2000</v>
      </c>
      <c r="G1319" s="35">
        <f t="shared" si="20"/>
        <v>7.3777589082278725</v>
      </c>
      <c r="H1319" s="2" t="s">
        <v>7</v>
      </c>
      <c r="I1319" s="3">
        <v>40</v>
      </c>
      <c r="J1319" s="6" t="s">
        <v>65</v>
      </c>
      <c r="K1319" s="6" t="s">
        <v>55</v>
      </c>
      <c r="L1319" s="6" t="s">
        <v>25</v>
      </c>
      <c r="M1319" s="31">
        <v>27</v>
      </c>
      <c r="N1319" s="6" t="s">
        <v>10</v>
      </c>
      <c r="P1319" s="11" t="s">
        <v>42</v>
      </c>
      <c r="Q1319" s="11"/>
      <c r="R1319" s="11" t="s">
        <v>42</v>
      </c>
      <c r="BE1319" s="3" t="s">
        <v>31</v>
      </c>
    </row>
    <row r="1320" spans="1:58" ht="25" customHeight="1" x14ac:dyDescent="0.2">
      <c r="B1320" s="1">
        <v>1316</v>
      </c>
      <c r="C1320" s="32">
        <v>43415</v>
      </c>
      <c r="D1320" s="1">
        <v>95</v>
      </c>
      <c r="E1320" s="4">
        <v>3000</v>
      </c>
      <c r="F1320" s="4">
        <v>3750</v>
      </c>
      <c r="G1320" s="35">
        <f t="shared" si="20"/>
        <v>8.0063675676502459</v>
      </c>
      <c r="H1320" s="2" t="s">
        <v>7</v>
      </c>
      <c r="I1320" s="3">
        <v>50</v>
      </c>
      <c r="J1320" s="6" t="s">
        <v>44</v>
      </c>
      <c r="K1320" s="6" t="s">
        <v>9</v>
      </c>
      <c r="L1320" s="6" t="s">
        <v>13</v>
      </c>
      <c r="M1320" s="31">
        <v>32</v>
      </c>
      <c r="N1320" s="6" t="s">
        <v>10</v>
      </c>
      <c r="P1320" s="11" t="s">
        <v>42</v>
      </c>
      <c r="Q1320" s="11"/>
      <c r="S1320" s="11" t="s">
        <v>42</v>
      </c>
      <c r="BE1320" s="3" t="s">
        <v>31</v>
      </c>
      <c r="BF1320" s="1" t="s">
        <v>58</v>
      </c>
    </row>
    <row r="1321" spans="1:58" ht="25" customHeight="1" x14ac:dyDescent="0.2">
      <c r="B1321" s="1">
        <v>1317</v>
      </c>
      <c r="C1321" s="32">
        <v>43415</v>
      </c>
      <c r="D1321" s="1">
        <v>96</v>
      </c>
      <c r="E1321" s="4">
        <v>3000</v>
      </c>
      <c r="F1321" s="4">
        <v>3750</v>
      </c>
      <c r="G1321" s="35">
        <f t="shared" si="20"/>
        <v>8.0063675676502459</v>
      </c>
      <c r="H1321" s="2" t="s">
        <v>7</v>
      </c>
      <c r="I1321" s="3">
        <v>40</v>
      </c>
      <c r="J1321" s="6" t="s">
        <v>65</v>
      </c>
      <c r="K1321" s="6" t="s">
        <v>9</v>
      </c>
      <c r="L1321" s="6" t="s">
        <v>25</v>
      </c>
      <c r="M1321" s="31">
        <v>32</v>
      </c>
      <c r="N1321" s="6" t="s">
        <v>10</v>
      </c>
      <c r="P1321" s="11" t="s">
        <v>42</v>
      </c>
      <c r="Q1321" s="11"/>
      <c r="S1321" s="11" t="s">
        <v>42</v>
      </c>
      <c r="BE1321" s="3" t="s">
        <v>31</v>
      </c>
    </row>
    <row r="1322" spans="1:58" ht="25" customHeight="1" x14ac:dyDescent="0.2">
      <c r="B1322" s="1">
        <v>1318</v>
      </c>
      <c r="C1322" s="32">
        <v>43415</v>
      </c>
      <c r="D1322" s="1">
        <v>97</v>
      </c>
      <c r="E1322" s="4">
        <v>2600</v>
      </c>
      <c r="F1322" s="4">
        <v>3250</v>
      </c>
      <c r="G1322" s="35">
        <f t="shared" si="20"/>
        <v>7.8632667240095735</v>
      </c>
      <c r="H1322" s="2" t="s">
        <v>7</v>
      </c>
      <c r="I1322" s="3">
        <v>50</v>
      </c>
      <c r="J1322" s="6" t="s">
        <v>44</v>
      </c>
      <c r="K1322" s="6" t="s">
        <v>9</v>
      </c>
      <c r="L1322" s="6" t="s">
        <v>25</v>
      </c>
      <c r="M1322" s="31">
        <v>35</v>
      </c>
      <c r="N1322" s="6" t="s">
        <v>10</v>
      </c>
      <c r="P1322" s="11" t="s">
        <v>42</v>
      </c>
      <c r="Q1322" s="11"/>
      <c r="S1322" s="11" t="s">
        <v>42</v>
      </c>
      <c r="BE1322" s="3" t="s">
        <v>31</v>
      </c>
    </row>
    <row r="1323" spans="1:58" ht="25" customHeight="1" x14ac:dyDescent="0.2">
      <c r="B1323" s="1">
        <v>1319</v>
      </c>
      <c r="C1323" s="32">
        <v>43415</v>
      </c>
      <c r="D1323" s="1">
        <v>98</v>
      </c>
      <c r="E1323" s="4">
        <v>2200</v>
      </c>
      <c r="F1323" s="4">
        <v>2750</v>
      </c>
      <c r="G1323" s="35">
        <f t="shared" si="20"/>
        <v>7.696212639346407</v>
      </c>
      <c r="H1323" s="2" t="s">
        <v>7</v>
      </c>
      <c r="I1323" s="3">
        <v>50</v>
      </c>
      <c r="J1323" s="6" t="s">
        <v>44</v>
      </c>
      <c r="K1323" s="6" t="s">
        <v>9</v>
      </c>
      <c r="L1323" s="6" t="s">
        <v>25</v>
      </c>
      <c r="M1323" s="31">
        <v>35</v>
      </c>
      <c r="N1323" s="6" t="s">
        <v>10</v>
      </c>
      <c r="P1323" s="11" t="s">
        <v>42</v>
      </c>
      <c r="Q1323" s="11"/>
      <c r="R1323" s="11" t="s">
        <v>42</v>
      </c>
      <c r="BE1323" s="3" t="s">
        <v>31</v>
      </c>
    </row>
    <row r="1324" spans="1:58" ht="25" customHeight="1" x14ac:dyDescent="0.2">
      <c r="B1324" s="1">
        <v>1320</v>
      </c>
      <c r="C1324" s="32">
        <v>43415</v>
      </c>
      <c r="D1324" s="1">
        <v>99</v>
      </c>
      <c r="E1324" s="4">
        <v>18000</v>
      </c>
      <c r="F1324" s="4">
        <v>22500</v>
      </c>
      <c r="G1324" s="35">
        <f t="shared" si="20"/>
        <v>9.7981270368783022</v>
      </c>
      <c r="H1324" s="2" t="s">
        <v>7</v>
      </c>
      <c r="I1324" s="3">
        <v>40</v>
      </c>
      <c r="J1324" s="6" t="s">
        <v>65</v>
      </c>
      <c r="K1324" s="6" t="s">
        <v>9</v>
      </c>
      <c r="L1324" s="6" t="s">
        <v>24</v>
      </c>
      <c r="M1324" s="31">
        <v>36</v>
      </c>
      <c r="N1324" s="6" t="s">
        <v>10</v>
      </c>
      <c r="R1324" s="11" t="s">
        <v>42</v>
      </c>
      <c r="AI1324" s="11" t="s">
        <v>42</v>
      </c>
      <c r="BE1324" s="3" t="s">
        <v>32</v>
      </c>
      <c r="BF1324" s="1" t="s">
        <v>309</v>
      </c>
    </row>
    <row r="1325" spans="1:58" ht="25" customHeight="1" x14ac:dyDescent="0.2">
      <c r="B1325" s="1">
        <v>1321</v>
      </c>
      <c r="C1325" s="32">
        <v>43415</v>
      </c>
      <c r="D1325" s="1">
        <v>101</v>
      </c>
      <c r="E1325" s="4">
        <v>1600</v>
      </c>
      <c r="F1325" s="4">
        <v>2000</v>
      </c>
      <c r="G1325" s="35">
        <f t="shared" si="20"/>
        <v>7.3777589082278725</v>
      </c>
      <c r="H1325" s="2" t="s">
        <v>7</v>
      </c>
      <c r="I1325" s="3">
        <v>50</v>
      </c>
      <c r="J1325" s="6" t="s">
        <v>8</v>
      </c>
      <c r="K1325" s="6" t="s">
        <v>9</v>
      </c>
      <c r="L1325" s="6" t="s">
        <v>25</v>
      </c>
      <c r="M1325" s="31">
        <v>32</v>
      </c>
      <c r="N1325" s="6" t="s">
        <v>8</v>
      </c>
      <c r="P1325" s="11" t="s">
        <v>42</v>
      </c>
      <c r="Q1325" s="11"/>
      <c r="R1325" s="11" t="s">
        <v>42</v>
      </c>
      <c r="BE1325" s="3" t="s">
        <v>31</v>
      </c>
    </row>
    <row r="1326" spans="1:58" ht="25" customHeight="1" x14ac:dyDescent="0.2">
      <c r="B1326" s="1">
        <v>1322</v>
      </c>
      <c r="C1326" s="32">
        <v>43415</v>
      </c>
      <c r="D1326" s="1">
        <v>102</v>
      </c>
      <c r="E1326" s="4">
        <v>2200</v>
      </c>
      <c r="F1326" s="4">
        <v>2750</v>
      </c>
      <c r="G1326" s="35">
        <f t="shared" si="20"/>
        <v>7.696212639346407</v>
      </c>
      <c r="H1326" s="2" t="s">
        <v>7</v>
      </c>
      <c r="I1326" s="3">
        <v>60</v>
      </c>
      <c r="J1326" s="6" t="s">
        <v>108</v>
      </c>
      <c r="K1326" s="6" t="s">
        <v>9</v>
      </c>
      <c r="L1326" s="6" t="s">
        <v>25</v>
      </c>
      <c r="M1326" s="31">
        <v>36</v>
      </c>
      <c r="N1326" s="6" t="s">
        <v>108</v>
      </c>
      <c r="R1326" s="11"/>
      <c r="S1326" s="11" t="s">
        <v>42</v>
      </c>
      <c r="V1326" s="11" t="s">
        <v>42</v>
      </c>
      <c r="AH1326" s="11" t="s">
        <v>42</v>
      </c>
      <c r="BE1326" s="3" t="s">
        <v>31</v>
      </c>
    </row>
    <row r="1327" spans="1:58" ht="25" customHeight="1" x14ac:dyDescent="0.2">
      <c r="B1327" s="1">
        <v>1323</v>
      </c>
      <c r="C1327" s="32">
        <v>43415</v>
      </c>
      <c r="D1327" s="1">
        <v>103</v>
      </c>
      <c r="E1327" s="4">
        <v>6500</v>
      </c>
      <c r="F1327" s="4">
        <v>8125</v>
      </c>
      <c r="G1327" s="35">
        <f t="shared" si="20"/>
        <v>8.7795574558837277</v>
      </c>
      <c r="H1327" s="2" t="s">
        <v>7</v>
      </c>
      <c r="I1327" s="3">
        <v>70</v>
      </c>
      <c r="J1327" s="6" t="s">
        <v>8</v>
      </c>
      <c r="K1327" s="6" t="s">
        <v>9</v>
      </c>
      <c r="L1327" s="6" t="s">
        <v>25</v>
      </c>
      <c r="M1327" s="31">
        <v>37</v>
      </c>
      <c r="N1327" s="6" t="s">
        <v>8</v>
      </c>
      <c r="O1327" s="11" t="s">
        <v>42</v>
      </c>
      <c r="S1327" s="11" t="s">
        <v>42</v>
      </c>
      <c r="V1327" s="11" t="s">
        <v>42</v>
      </c>
      <c r="BE1327" s="3" t="s">
        <v>31</v>
      </c>
    </row>
    <row r="1328" spans="1:58" ht="25" customHeight="1" x14ac:dyDescent="0.2">
      <c r="B1328" s="1">
        <v>1324</v>
      </c>
      <c r="C1328" s="32">
        <v>43415</v>
      </c>
      <c r="D1328" s="1">
        <v>105</v>
      </c>
      <c r="E1328" s="4">
        <v>3000</v>
      </c>
      <c r="F1328" s="4">
        <v>3750</v>
      </c>
      <c r="G1328" s="35">
        <f t="shared" si="20"/>
        <v>8.0063675676502459</v>
      </c>
      <c r="H1328" s="2" t="s">
        <v>7</v>
      </c>
      <c r="I1328" s="3">
        <v>60</v>
      </c>
      <c r="J1328" s="6" t="s">
        <v>108</v>
      </c>
      <c r="K1328" s="6" t="s">
        <v>9</v>
      </c>
      <c r="L1328" s="6" t="s">
        <v>13</v>
      </c>
      <c r="M1328" s="31">
        <v>36</v>
      </c>
      <c r="N1328" s="6" t="s">
        <v>10</v>
      </c>
      <c r="S1328" s="11" t="s">
        <v>42</v>
      </c>
      <c r="V1328" s="11" t="s">
        <v>42</v>
      </c>
      <c r="BE1328" s="3" t="s">
        <v>31</v>
      </c>
    </row>
    <row r="1329" spans="2:57" ht="25" customHeight="1" x14ac:dyDescent="0.2">
      <c r="B1329" s="1">
        <v>1325</v>
      </c>
      <c r="C1329" s="32">
        <v>43415</v>
      </c>
      <c r="D1329" s="1">
        <v>106</v>
      </c>
      <c r="E1329" s="4">
        <v>2400</v>
      </c>
      <c r="F1329" s="4">
        <v>3000</v>
      </c>
      <c r="G1329" s="35">
        <f t="shared" si="20"/>
        <v>7.7832240163360371</v>
      </c>
      <c r="H1329" s="2" t="s">
        <v>7</v>
      </c>
      <c r="I1329" s="3">
        <v>50</v>
      </c>
      <c r="J1329" s="6" t="s">
        <v>108</v>
      </c>
      <c r="K1329" s="6" t="s">
        <v>9</v>
      </c>
      <c r="L1329" s="6" t="s">
        <v>25</v>
      </c>
      <c r="M1329" s="31">
        <v>36</v>
      </c>
      <c r="N1329" s="6" t="s">
        <v>10</v>
      </c>
      <c r="S1329" s="11" t="s">
        <v>42</v>
      </c>
      <c r="V1329" s="11" t="s">
        <v>42</v>
      </c>
      <c r="BE1329" s="3" t="s">
        <v>31</v>
      </c>
    </row>
    <row r="1330" spans="2:57" ht="25" customHeight="1" x14ac:dyDescent="0.2">
      <c r="B1330" s="1">
        <v>1326</v>
      </c>
      <c r="C1330" s="32">
        <v>43415</v>
      </c>
      <c r="D1330" s="1">
        <v>107</v>
      </c>
      <c r="E1330" s="4">
        <v>1000</v>
      </c>
      <c r="F1330" s="4">
        <v>1250</v>
      </c>
      <c r="G1330" s="35">
        <f t="shared" si="20"/>
        <v>6.9077552789821368</v>
      </c>
      <c r="H1330" s="2" t="s">
        <v>7</v>
      </c>
      <c r="I1330" s="3">
        <v>60</v>
      </c>
      <c r="J1330" s="6" t="s">
        <v>108</v>
      </c>
      <c r="K1330" s="6" t="s">
        <v>9</v>
      </c>
      <c r="L1330" s="6" t="s">
        <v>25</v>
      </c>
      <c r="M1330" s="31">
        <v>36</v>
      </c>
      <c r="N1330" s="6" t="s">
        <v>10</v>
      </c>
      <c r="S1330" s="11" t="s">
        <v>42</v>
      </c>
      <c r="V1330" s="11" t="s">
        <v>42</v>
      </c>
      <c r="BE1330" s="3" t="s">
        <v>31</v>
      </c>
    </row>
    <row r="1331" spans="2:57" ht="25" customHeight="1" x14ac:dyDescent="0.2">
      <c r="B1331" s="1">
        <v>1327</v>
      </c>
      <c r="C1331" s="32">
        <v>43415</v>
      </c>
      <c r="D1331" s="1">
        <v>109</v>
      </c>
      <c r="E1331" s="4">
        <v>2600</v>
      </c>
      <c r="F1331" s="4">
        <v>3250</v>
      </c>
      <c r="G1331" s="35">
        <f t="shared" si="20"/>
        <v>7.8632667240095735</v>
      </c>
      <c r="H1331" s="2" t="s">
        <v>7</v>
      </c>
      <c r="I1331" s="3">
        <v>80</v>
      </c>
      <c r="J1331" s="6" t="s">
        <v>108</v>
      </c>
      <c r="K1331" s="6" t="s">
        <v>9</v>
      </c>
      <c r="L1331" s="6" t="s">
        <v>24</v>
      </c>
      <c r="M1331" s="31">
        <v>35</v>
      </c>
      <c r="N1331" s="6" t="s">
        <v>108</v>
      </c>
      <c r="S1331" s="11" t="s">
        <v>42</v>
      </c>
      <c r="V1331" s="11" t="s">
        <v>42</v>
      </c>
      <c r="BE1331" s="3" t="s">
        <v>31</v>
      </c>
    </row>
    <row r="1332" spans="2:57" ht="25" customHeight="1" x14ac:dyDescent="0.2">
      <c r="B1332" s="1">
        <v>1328</v>
      </c>
      <c r="C1332" s="32">
        <v>43415</v>
      </c>
      <c r="D1332" s="1">
        <v>110</v>
      </c>
      <c r="E1332" s="4">
        <v>12500</v>
      </c>
      <c r="F1332" s="4">
        <v>15625</v>
      </c>
      <c r="G1332" s="35">
        <f t="shared" si="20"/>
        <v>9.4334839232903924</v>
      </c>
      <c r="H1332" s="2" t="s">
        <v>7</v>
      </c>
      <c r="I1332" s="3">
        <v>60</v>
      </c>
      <c r="J1332" s="6" t="s">
        <v>64</v>
      </c>
      <c r="K1332" s="6" t="s">
        <v>9</v>
      </c>
      <c r="L1332" s="6" t="s">
        <v>25</v>
      </c>
      <c r="M1332" s="31">
        <v>40</v>
      </c>
      <c r="N1332" s="6" t="s">
        <v>64</v>
      </c>
      <c r="S1332" s="11" t="s">
        <v>42</v>
      </c>
      <c r="W1332" s="11" t="s">
        <v>42</v>
      </c>
      <c r="BE1332" s="3" t="s">
        <v>32</v>
      </c>
    </row>
    <row r="1333" spans="2:57" ht="25" customHeight="1" x14ac:dyDescent="0.2">
      <c r="B1333" s="1">
        <v>1329</v>
      </c>
      <c r="C1333" s="32">
        <v>43415</v>
      </c>
      <c r="D1333" s="1">
        <v>114</v>
      </c>
      <c r="E1333" s="4">
        <v>7000</v>
      </c>
      <c r="F1333" s="4">
        <v>8750</v>
      </c>
      <c r="G1333" s="35">
        <f t="shared" si="20"/>
        <v>8.8536654280374503</v>
      </c>
      <c r="H1333" s="2" t="s">
        <v>7</v>
      </c>
      <c r="I1333" s="3">
        <v>60</v>
      </c>
      <c r="J1333" s="6" t="s">
        <v>8</v>
      </c>
      <c r="K1333" s="6" t="s">
        <v>9</v>
      </c>
      <c r="L1333" s="6" t="s">
        <v>13</v>
      </c>
      <c r="M1333" s="31">
        <v>40</v>
      </c>
      <c r="N1333" s="71" t="s">
        <v>10</v>
      </c>
      <c r="P1333" s="11" t="s">
        <v>42</v>
      </c>
      <c r="Q1333" s="11"/>
      <c r="S1333" s="11" t="s">
        <v>42</v>
      </c>
      <c r="AA1333" s="11" t="s">
        <v>42</v>
      </c>
      <c r="AH1333" s="11" t="s">
        <v>42</v>
      </c>
      <c r="BE1333" s="3" t="s">
        <v>31</v>
      </c>
    </row>
    <row r="1334" spans="2:57" ht="25" customHeight="1" x14ac:dyDescent="0.2">
      <c r="B1334" s="1">
        <v>1330</v>
      </c>
      <c r="C1334" s="32">
        <v>43415</v>
      </c>
      <c r="D1334" s="1">
        <v>115</v>
      </c>
      <c r="E1334" s="4">
        <v>7000</v>
      </c>
      <c r="F1334" s="4">
        <v>8750</v>
      </c>
      <c r="G1334" s="35">
        <f t="shared" si="20"/>
        <v>8.8536654280374503</v>
      </c>
      <c r="H1334" s="2" t="s">
        <v>7</v>
      </c>
      <c r="I1334" s="3">
        <v>70</v>
      </c>
      <c r="J1334" s="6" t="s">
        <v>8</v>
      </c>
      <c r="K1334" s="6" t="s">
        <v>9</v>
      </c>
      <c r="L1334" s="6" t="s">
        <v>13</v>
      </c>
      <c r="M1334" s="31">
        <v>40</v>
      </c>
      <c r="N1334" s="6" t="s">
        <v>8</v>
      </c>
      <c r="S1334" s="11" t="s">
        <v>42</v>
      </c>
      <c r="V1334" s="11" t="s">
        <v>42</v>
      </c>
      <c r="AA1334" s="11" t="s">
        <v>42</v>
      </c>
      <c r="AH1334" s="11" t="s">
        <v>42</v>
      </c>
      <c r="BE1334" s="3" t="s">
        <v>31</v>
      </c>
    </row>
    <row r="1335" spans="2:57" ht="25" customHeight="1" x14ac:dyDescent="0.2">
      <c r="B1335" s="1">
        <v>1331</v>
      </c>
      <c r="C1335" s="32">
        <v>43415</v>
      </c>
      <c r="D1335" s="1">
        <v>116</v>
      </c>
      <c r="E1335" s="4">
        <v>12000</v>
      </c>
      <c r="F1335" s="4">
        <v>15000</v>
      </c>
      <c r="G1335" s="35">
        <f t="shared" si="20"/>
        <v>9.3926619287701367</v>
      </c>
      <c r="H1335" s="2" t="s">
        <v>7</v>
      </c>
      <c r="I1335" s="3">
        <v>70</v>
      </c>
      <c r="J1335" s="6" t="s">
        <v>8</v>
      </c>
      <c r="K1335" s="6" t="s">
        <v>9</v>
      </c>
      <c r="L1335" s="6" t="s">
        <v>13</v>
      </c>
      <c r="M1335" s="31">
        <v>40</v>
      </c>
      <c r="N1335" s="6" t="s">
        <v>8</v>
      </c>
      <c r="S1335" s="11" t="s">
        <v>42</v>
      </c>
      <c r="V1335" s="11" t="s">
        <v>42</v>
      </c>
      <c r="AC1335" s="11" t="s">
        <v>42</v>
      </c>
      <c r="AH1335" s="11" t="s">
        <v>42</v>
      </c>
      <c r="BE1335" s="3" t="s">
        <v>39</v>
      </c>
    </row>
    <row r="1336" spans="2:57" ht="25" customHeight="1" x14ac:dyDescent="0.2">
      <c r="B1336" s="1">
        <v>1332</v>
      </c>
      <c r="C1336" s="32">
        <v>43415</v>
      </c>
      <c r="D1336" s="1">
        <v>117</v>
      </c>
      <c r="E1336" s="4">
        <v>38000</v>
      </c>
      <c r="F1336" s="4">
        <v>47500</v>
      </c>
      <c r="G1336" s="35">
        <f t="shared" si="20"/>
        <v>10.545341438708522</v>
      </c>
      <c r="H1336" s="2" t="s">
        <v>7</v>
      </c>
      <c r="I1336" s="3">
        <v>70</v>
      </c>
      <c r="J1336" s="6" t="s">
        <v>44</v>
      </c>
      <c r="K1336" s="6" t="s">
        <v>9</v>
      </c>
      <c r="L1336" s="6" t="s">
        <v>310</v>
      </c>
      <c r="M1336" s="31">
        <v>40</v>
      </c>
      <c r="N1336" s="6" t="s">
        <v>44</v>
      </c>
      <c r="S1336" s="11" t="s">
        <v>42</v>
      </c>
      <c r="V1336" s="11" t="s">
        <v>42</v>
      </c>
      <c r="AA1336" s="11" t="s">
        <v>42</v>
      </c>
      <c r="AH1336" s="11" t="s">
        <v>42</v>
      </c>
      <c r="AZ1336" s="11" t="s">
        <v>42</v>
      </c>
      <c r="BE1336" s="3" t="s">
        <v>31</v>
      </c>
    </row>
    <row r="1337" spans="2:57" ht="25" customHeight="1" x14ac:dyDescent="0.2">
      <c r="B1337" s="1">
        <v>1333</v>
      </c>
      <c r="C1337" s="32">
        <v>43415</v>
      </c>
      <c r="D1337" s="1">
        <v>118</v>
      </c>
      <c r="E1337" s="4">
        <v>6000</v>
      </c>
      <c r="F1337" s="4">
        <v>7500</v>
      </c>
      <c r="G1337" s="35">
        <f t="shared" si="20"/>
        <v>8.6995147482101913</v>
      </c>
      <c r="H1337" s="2" t="s">
        <v>7</v>
      </c>
      <c r="I1337" s="3">
        <v>60</v>
      </c>
      <c r="J1337" s="6" t="s">
        <v>44</v>
      </c>
      <c r="K1337" s="6" t="s">
        <v>9</v>
      </c>
      <c r="L1337" s="6" t="s">
        <v>24</v>
      </c>
      <c r="M1337" s="31">
        <v>36</v>
      </c>
      <c r="N1337" s="6" t="s">
        <v>10</v>
      </c>
      <c r="S1337" s="11" t="s">
        <v>42</v>
      </c>
      <c r="W1337" s="11" t="s">
        <v>42</v>
      </c>
      <c r="BE1337" s="3" t="s">
        <v>32</v>
      </c>
    </row>
    <row r="1338" spans="2:57" ht="25" customHeight="1" x14ac:dyDescent="0.2">
      <c r="B1338" s="1">
        <v>1334</v>
      </c>
      <c r="C1338" s="32">
        <v>43415</v>
      </c>
      <c r="D1338" s="1">
        <v>119</v>
      </c>
      <c r="E1338" s="4">
        <v>9000</v>
      </c>
      <c r="F1338" s="4">
        <v>11250</v>
      </c>
      <c r="G1338" s="35">
        <f t="shared" si="20"/>
        <v>9.1049798563183568</v>
      </c>
      <c r="H1338" s="2" t="s">
        <v>7</v>
      </c>
      <c r="I1338" s="3">
        <v>60</v>
      </c>
      <c r="J1338" s="6" t="s">
        <v>65</v>
      </c>
      <c r="K1338" s="6" t="s">
        <v>9</v>
      </c>
      <c r="L1338" s="6" t="s">
        <v>24</v>
      </c>
      <c r="M1338" s="31">
        <v>36</v>
      </c>
      <c r="N1338" s="6" t="s">
        <v>10</v>
      </c>
      <c r="S1338" s="11" t="s">
        <v>42</v>
      </c>
      <c r="W1338" s="11" t="s">
        <v>42</v>
      </c>
      <c r="BE1338" s="3" t="s">
        <v>31</v>
      </c>
    </row>
    <row r="1339" spans="2:57" ht="25" customHeight="1" x14ac:dyDescent="0.2">
      <c r="B1339" s="1">
        <v>1335</v>
      </c>
      <c r="C1339" s="32">
        <v>43415</v>
      </c>
      <c r="D1339" s="1">
        <v>120</v>
      </c>
      <c r="E1339" s="4">
        <v>8500</v>
      </c>
      <c r="F1339" s="4">
        <v>10625</v>
      </c>
      <c r="G1339" s="35">
        <f t="shared" si="20"/>
        <v>9.0478214424784085</v>
      </c>
      <c r="H1339" s="2" t="s">
        <v>7</v>
      </c>
      <c r="I1339" s="3">
        <v>70</v>
      </c>
      <c r="J1339" s="6" t="s">
        <v>64</v>
      </c>
      <c r="K1339" s="6" t="s">
        <v>9</v>
      </c>
      <c r="L1339" s="6" t="s">
        <v>13</v>
      </c>
      <c r="M1339" s="31">
        <v>36</v>
      </c>
      <c r="N1339" s="6" t="s">
        <v>10</v>
      </c>
      <c r="S1339" s="11" t="s">
        <v>42</v>
      </c>
      <c r="W1339" s="11" t="s">
        <v>42</v>
      </c>
      <c r="BE1339" s="3" t="s">
        <v>31</v>
      </c>
    </row>
    <row r="1340" spans="2:57" ht="25" customHeight="1" x14ac:dyDescent="0.2">
      <c r="B1340" s="1">
        <v>1336</v>
      </c>
      <c r="C1340" s="32">
        <v>43415</v>
      </c>
      <c r="D1340" s="1">
        <v>121</v>
      </c>
      <c r="E1340" s="4">
        <v>7500</v>
      </c>
      <c r="F1340" s="4">
        <v>9375</v>
      </c>
      <c r="G1340" s="35">
        <f t="shared" si="20"/>
        <v>8.9226582995244019</v>
      </c>
      <c r="H1340" s="2" t="s">
        <v>7</v>
      </c>
      <c r="I1340" s="3">
        <v>80</v>
      </c>
      <c r="J1340" s="6" t="s">
        <v>44</v>
      </c>
      <c r="K1340" s="6" t="s">
        <v>9</v>
      </c>
      <c r="L1340" s="6" t="s">
        <v>13</v>
      </c>
      <c r="M1340" s="31">
        <v>35</v>
      </c>
      <c r="N1340" s="6" t="s">
        <v>10</v>
      </c>
      <c r="S1340" s="11" t="s">
        <v>42</v>
      </c>
      <c r="W1340" s="11" t="s">
        <v>42</v>
      </c>
      <c r="BE1340" s="3" t="s">
        <v>31</v>
      </c>
    </row>
    <row r="1341" spans="2:57" ht="25" customHeight="1" x14ac:dyDescent="0.2">
      <c r="B1341" s="1">
        <v>1337</v>
      </c>
      <c r="C1341" s="32">
        <v>43415</v>
      </c>
      <c r="D1341" s="1">
        <v>122</v>
      </c>
      <c r="E1341" s="4">
        <v>100000</v>
      </c>
      <c r="F1341" s="4">
        <v>125000</v>
      </c>
      <c r="G1341" s="35">
        <f t="shared" si="20"/>
        <v>11.512925464970229</v>
      </c>
      <c r="H1341" s="2" t="s">
        <v>7</v>
      </c>
      <c r="I1341" s="3">
        <v>60</v>
      </c>
      <c r="J1341" s="6" t="s">
        <v>8</v>
      </c>
      <c r="K1341" s="6" t="s">
        <v>9</v>
      </c>
      <c r="L1341" s="6" t="s">
        <v>13</v>
      </c>
      <c r="M1341" s="31">
        <v>36</v>
      </c>
      <c r="N1341" s="6" t="s">
        <v>8</v>
      </c>
      <c r="R1341" s="11" t="s">
        <v>42</v>
      </c>
      <c r="AI1341" s="11" t="s">
        <v>42</v>
      </c>
      <c r="BE1341" s="3" t="s">
        <v>36</v>
      </c>
    </row>
    <row r="1342" spans="2:57" ht="25" customHeight="1" x14ac:dyDescent="0.2">
      <c r="B1342" s="1">
        <v>1338</v>
      </c>
      <c r="C1342" s="32">
        <v>43415</v>
      </c>
      <c r="D1342" s="1">
        <v>123</v>
      </c>
      <c r="E1342" s="4">
        <v>55000</v>
      </c>
      <c r="F1342" s="4">
        <v>68750</v>
      </c>
      <c r="G1342" s="35">
        <f t="shared" si="20"/>
        <v>10.915088464214607</v>
      </c>
      <c r="H1342" s="2" t="s">
        <v>7</v>
      </c>
      <c r="I1342" s="3">
        <v>60</v>
      </c>
      <c r="J1342" s="6" t="s">
        <v>44</v>
      </c>
      <c r="K1342" s="6" t="s">
        <v>9</v>
      </c>
      <c r="L1342" s="6" t="s">
        <v>25</v>
      </c>
      <c r="M1342" s="31">
        <v>36</v>
      </c>
      <c r="N1342" s="6" t="s">
        <v>10</v>
      </c>
      <c r="R1342" s="11" t="s">
        <v>42</v>
      </c>
      <c r="AI1342" s="11" t="s">
        <v>42</v>
      </c>
      <c r="BE1342" s="3" t="s">
        <v>36</v>
      </c>
    </row>
    <row r="1343" spans="2:57" ht="25" customHeight="1" x14ac:dyDescent="0.2">
      <c r="B1343" s="1">
        <v>1339</v>
      </c>
      <c r="C1343" s="32">
        <v>43415</v>
      </c>
      <c r="D1343" s="1">
        <v>130</v>
      </c>
      <c r="E1343" s="4">
        <v>2200</v>
      </c>
      <c r="F1343" s="4">
        <v>2750</v>
      </c>
      <c r="G1343" s="35">
        <f t="shared" si="20"/>
        <v>7.696212639346407</v>
      </c>
      <c r="H1343" s="2" t="s">
        <v>54</v>
      </c>
      <c r="I1343" s="3">
        <v>70</v>
      </c>
      <c r="J1343" s="6" t="s">
        <v>8</v>
      </c>
      <c r="K1343" s="6" t="s">
        <v>9</v>
      </c>
      <c r="L1343" s="6" t="s">
        <v>13</v>
      </c>
      <c r="M1343" s="31">
        <v>45</v>
      </c>
      <c r="N1343" s="6" t="s">
        <v>10</v>
      </c>
      <c r="S1343" s="11" t="s">
        <v>42</v>
      </c>
      <c r="V1343" s="11" t="s">
        <v>42</v>
      </c>
      <c r="AH1343" s="11" t="s">
        <v>42</v>
      </c>
      <c r="AI1343" s="11" t="s">
        <v>42</v>
      </c>
      <c r="BE1343" s="3" t="s">
        <v>31</v>
      </c>
    </row>
    <row r="1344" spans="2:57" ht="25" customHeight="1" x14ac:dyDescent="0.2">
      <c r="B1344" s="1">
        <v>1340</v>
      </c>
      <c r="C1344" s="32">
        <v>43415</v>
      </c>
      <c r="D1344" s="1">
        <v>131</v>
      </c>
      <c r="E1344" s="4">
        <v>1600</v>
      </c>
      <c r="F1344" s="4">
        <v>2000</v>
      </c>
      <c r="G1344" s="35">
        <f t="shared" si="20"/>
        <v>7.3777589082278725</v>
      </c>
      <c r="H1344" s="2" t="s">
        <v>54</v>
      </c>
      <c r="I1344" s="3">
        <v>70</v>
      </c>
      <c r="J1344" s="6" t="s">
        <v>8</v>
      </c>
      <c r="K1344" s="6" t="s">
        <v>9</v>
      </c>
      <c r="L1344" s="6" t="s">
        <v>13</v>
      </c>
      <c r="M1344" s="31">
        <v>43</v>
      </c>
      <c r="N1344" s="6" t="s">
        <v>8</v>
      </c>
      <c r="S1344" s="11" t="s">
        <v>42</v>
      </c>
      <c r="V1344" s="11" t="s">
        <v>42</v>
      </c>
      <c r="AI1344" s="11" t="s">
        <v>42</v>
      </c>
      <c r="BE1344" s="3" t="s">
        <v>31</v>
      </c>
    </row>
    <row r="1345" spans="2:58" ht="25" customHeight="1" x14ac:dyDescent="0.2">
      <c r="B1345" s="1">
        <v>1341</v>
      </c>
      <c r="C1345" s="32">
        <v>43415</v>
      </c>
      <c r="D1345" s="1">
        <v>132</v>
      </c>
      <c r="E1345" s="4">
        <v>4000</v>
      </c>
      <c r="F1345" s="4">
        <v>5000</v>
      </c>
      <c r="G1345" s="35">
        <f t="shared" si="20"/>
        <v>8.2940496401020276</v>
      </c>
      <c r="H1345" s="2" t="s">
        <v>50</v>
      </c>
      <c r="I1345" s="3">
        <v>40</v>
      </c>
      <c r="J1345" s="6" t="s">
        <v>8</v>
      </c>
      <c r="K1345" s="6" t="s">
        <v>9</v>
      </c>
      <c r="L1345" s="6" t="s">
        <v>13</v>
      </c>
      <c r="M1345" s="31">
        <v>40</v>
      </c>
      <c r="N1345" s="6" t="s">
        <v>8</v>
      </c>
      <c r="P1345" s="11" t="s">
        <v>42</v>
      </c>
      <c r="Q1345" s="11"/>
      <c r="R1345" s="11" t="s">
        <v>42</v>
      </c>
      <c r="AH1345" s="11" t="s">
        <v>42</v>
      </c>
      <c r="BE1345" s="3" t="s">
        <v>32</v>
      </c>
    </row>
    <row r="1346" spans="2:58" ht="25" customHeight="1" x14ac:dyDescent="0.2">
      <c r="B1346" s="1">
        <v>1342</v>
      </c>
      <c r="C1346" s="32">
        <v>43415</v>
      </c>
      <c r="D1346" s="1">
        <v>135</v>
      </c>
      <c r="E1346" s="4">
        <v>10000</v>
      </c>
      <c r="F1346" s="4">
        <v>12500</v>
      </c>
      <c r="G1346" s="35">
        <f t="shared" si="20"/>
        <v>9.2103403719761836</v>
      </c>
      <c r="H1346" s="2" t="s">
        <v>50</v>
      </c>
      <c r="I1346" s="3">
        <v>60</v>
      </c>
      <c r="J1346" s="6" t="s">
        <v>8</v>
      </c>
      <c r="K1346" s="6" t="s">
        <v>9</v>
      </c>
      <c r="L1346" s="6" t="s">
        <v>13</v>
      </c>
      <c r="M1346" s="31">
        <v>41</v>
      </c>
      <c r="N1346" s="6" t="s">
        <v>10</v>
      </c>
      <c r="R1346" s="11" t="s">
        <v>42</v>
      </c>
      <c r="AH1346" s="11" t="s">
        <v>42</v>
      </c>
      <c r="AI1346" s="11" t="s">
        <v>42</v>
      </c>
      <c r="BE1346" s="3" t="s">
        <v>32</v>
      </c>
    </row>
    <row r="1347" spans="2:58" ht="25" customHeight="1" x14ac:dyDescent="0.2">
      <c r="B1347" s="1">
        <v>1343</v>
      </c>
      <c r="C1347" s="32">
        <v>43415</v>
      </c>
      <c r="D1347" s="1">
        <v>137</v>
      </c>
      <c r="E1347" s="4">
        <v>2200</v>
      </c>
      <c r="F1347" s="4">
        <v>2750</v>
      </c>
      <c r="G1347" s="35">
        <f t="shared" si="20"/>
        <v>7.696212639346407</v>
      </c>
      <c r="H1347" s="2" t="s">
        <v>50</v>
      </c>
      <c r="I1347" s="3">
        <v>70</v>
      </c>
      <c r="J1347" s="6" t="s">
        <v>97</v>
      </c>
      <c r="K1347" s="6" t="s">
        <v>9</v>
      </c>
      <c r="L1347" s="6" t="s">
        <v>25</v>
      </c>
      <c r="M1347" s="31">
        <v>38</v>
      </c>
      <c r="N1347" s="6" t="s">
        <v>10</v>
      </c>
      <c r="R1347" s="11" t="s">
        <v>42</v>
      </c>
      <c r="AI1347" s="11" t="s">
        <v>42</v>
      </c>
      <c r="BC1347" s="11" t="s">
        <v>42</v>
      </c>
      <c r="BD1347" s="11"/>
      <c r="BE1347" s="3" t="s">
        <v>31</v>
      </c>
    </row>
    <row r="1348" spans="2:58" ht="25" customHeight="1" x14ac:dyDescent="0.2">
      <c r="B1348" s="1">
        <v>1344</v>
      </c>
      <c r="C1348" s="32">
        <v>43415</v>
      </c>
      <c r="D1348" s="1">
        <v>139</v>
      </c>
      <c r="E1348" s="4">
        <v>7000</v>
      </c>
      <c r="F1348" s="4">
        <v>8750</v>
      </c>
      <c r="G1348" s="35">
        <f t="shared" si="20"/>
        <v>8.8536654280374503</v>
      </c>
      <c r="H1348" s="2" t="s">
        <v>50</v>
      </c>
      <c r="I1348" s="3">
        <v>60</v>
      </c>
      <c r="J1348" s="6" t="s">
        <v>8</v>
      </c>
      <c r="K1348" s="6" t="s">
        <v>9</v>
      </c>
      <c r="L1348" s="6" t="s">
        <v>13</v>
      </c>
      <c r="M1348" s="31">
        <v>41</v>
      </c>
      <c r="N1348" s="6" t="s">
        <v>10</v>
      </c>
      <c r="R1348" s="11" t="s">
        <v>42</v>
      </c>
      <c r="AH1348" s="11" t="s">
        <v>42</v>
      </c>
      <c r="AI1348" s="11" t="s">
        <v>42</v>
      </c>
      <c r="BE1348" s="3" t="s">
        <v>32</v>
      </c>
    </row>
    <row r="1349" spans="2:58" ht="25" customHeight="1" x14ac:dyDescent="0.2">
      <c r="B1349" s="1">
        <v>1345</v>
      </c>
      <c r="C1349" s="32">
        <v>43415</v>
      </c>
      <c r="D1349" s="1">
        <v>140</v>
      </c>
      <c r="E1349" s="4">
        <v>2500</v>
      </c>
      <c r="F1349" s="4">
        <v>3125</v>
      </c>
      <c r="G1349" s="35">
        <f t="shared" ref="G1349:G1412" si="21">LN(E1349)</f>
        <v>7.8240460108562919</v>
      </c>
      <c r="H1349" s="2" t="s">
        <v>50</v>
      </c>
      <c r="I1349" s="3">
        <v>60</v>
      </c>
      <c r="J1349" s="6" t="s">
        <v>8</v>
      </c>
      <c r="K1349" s="6" t="s">
        <v>9</v>
      </c>
      <c r="L1349" s="6" t="s">
        <v>13</v>
      </c>
      <c r="M1349" s="31">
        <v>49</v>
      </c>
      <c r="N1349" s="6" t="s">
        <v>8</v>
      </c>
      <c r="S1349" s="11" t="s">
        <v>42</v>
      </c>
      <c r="T1349" s="11" t="s">
        <v>42</v>
      </c>
      <c r="V1349" s="11" t="s">
        <v>42</v>
      </c>
      <c r="AH1349" s="11" t="s">
        <v>42</v>
      </c>
      <c r="AI1349" s="11" t="s">
        <v>42</v>
      </c>
      <c r="BE1349" s="3" t="s">
        <v>31</v>
      </c>
    </row>
    <row r="1350" spans="2:58" ht="25" customHeight="1" x14ac:dyDescent="0.2">
      <c r="B1350" s="1">
        <v>1346</v>
      </c>
      <c r="C1350" s="32">
        <v>43415</v>
      </c>
      <c r="D1350" s="1">
        <v>142</v>
      </c>
      <c r="E1350" s="4">
        <v>4000</v>
      </c>
      <c r="F1350" s="4">
        <v>5000</v>
      </c>
      <c r="G1350" s="35">
        <f t="shared" si="21"/>
        <v>8.2940496401020276</v>
      </c>
      <c r="H1350" s="2" t="s">
        <v>50</v>
      </c>
      <c r="I1350" s="3">
        <v>60</v>
      </c>
      <c r="J1350" s="6" t="s">
        <v>8</v>
      </c>
      <c r="K1350" s="6" t="s">
        <v>9</v>
      </c>
      <c r="L1350" s="6" t="s">
        <v>13</v>
      </c>
      <c r="M1350" s="31">
        <v>49</v>
      </c>
      <c r="N1350" s="6" t="s">
        <v>10</v>
      </c>
      <c r="S1350" s="11" t="s">
        <v>42</v>
      </c>
      <c r="V1350" s="11" t="s">
        <v>42</v>
      </c>
      <c r="AA1350" s="11" t="s">
        <v>42</v>
      </c>
      <c r="AH1350" s="11" t="s">
        <v>42</v>
      </c>
      <c r="AI1350" s="11" t="s">
        <v>42</v>
      </c>
      <c r="BE1350" s="3" t="s">
        <v>31</v>
      </c>
    </row>
    <row r="1351" spans="2:58" ht="25" customHeight="1" x14ac:dyDescent="0.2">
      <c r="B1351" s="1">
        <v>1347</v>
      </c>
      <c r="C1351" s="32">
        <v>43415</v>
      </c>
      <c r="D1351" s="1">
        <v>143</v>
      </c>
      <c r="E1351" s="4">
        <v>1900</v>
      </c>
      <c r="F1351" s="4">
        <v>2375</v>
      </c>
      <c r="G1351" s="35">
        <f t="shared" si="21"/>
        <v>7.5496091651545321</v>
      </c>
      <c r="H1351" s="2" t="s">
        <v>50</v>
      </c>
      <c r="I1351" s="3">
        <v>70</v>
      </c>
      <c r="J1351" s="6" t="s">
        <v>8</v>
      </c>
      <c r="K1351" s="6" t="s">
        <v>9</v>
      </c>
      <c r="L1351" s="6" t="s">
        <v>13</v>
      </c>
      <c r="M1351" s="31">
        <v>41</v>
      </c>
      <c r="N1351" s="6" t="s">
        <v>10</v>
      </c>
      <c r="S1351" s="11" t="s">
        <v>42</v>
      </c>
      <c r="AH1351" s="11" t="s">
        <v>42</v>
      </c>
      <c r="AI1351" s="11" t="s">
        <v>42</v>
      </c>
      <c r="AL1351" s="3" t="s">
        <v>42</v>
      </c>
      <c r="AT1351" s="11" t="s">
        <v>418</v>
      </c>
      <c r="BC1351" s="11" t="s">
        <v>42</v>
      </c>
      <c r="BD1351" s="11"/>
      <c r="BE1351" s="3" t="s">
        <v>31</v>
      </c>
      <c r="BF1351" s="1" t="s">
        <v>311</v>
      </c>
    </row>
    <row r="1352" spans="2:58" ht="25" customHeight="1" x14ac:dyDescent="0.2">
      <c r="B1352" s="1">
        <v>1348</v>
      </c>
      <c r="C1352" s="32">
        <v>43415</v>
      </c>
      <c r="D1352" s="1">
        <v>146</v>
      </c>
      <c r="E1352" s="4">
        <v>3000</v>
      </c>
      <c r="F1352" s="4">
        <v>3750</v>
      </c>
      <c r="G1352" s="35">
        <f t="shared" si="21"/>
        <v>8.0063675676502459</v>
      </c>
      <c r="H1352" s="2" t="s">
        <v>50</v>
      </c>
      <c r="I1352" s="3">
        <v>60</v>
      </c>
      <c r="J1352" s="6" t="s">
        <v>8</v>
      </c>
      <c r="K1352" s="6" t="s">
        <v>9</v>
      </c>
      <c r="L1352" s="6" t="s">
        <v>13</v>
      </c>
      <c r="M1352" s="31">
        <v>42</v>
      </c>
      <c r="N1352" s="6" t="s">
        <v>10</v>
      </c>
      <c r="R1352" s="11" t="s">
        <v>42</v>
      </c>
      <c r="AH1352" s="11" t="s">
        <v>42</v>
      </c>
      <c r="AI1352" s="11" t="s">
        <v>42</v>
      </c>
      <c r="BE1352" s="3" t="s">
        <v>31</v>
      </c>
    </row>
    <row r="1353" spans="2:58" ht="25" customHeight="1" x14ac:dyDescent="0.2">
      <c r="B1353" s="1">
        <v>1349</v>
      </c>
      <c r="C1353" s="32">
        <v>43415</v>
      </c>
      <c r="D1353" s="1">
        <v>149</v>
      </c>
      <c r="E1353" s="4">
        <v>15000</v>
      </c>
      <c r="F1353" s="4">
        <v>18750</v>
      </c>
      <c r="G1353" s="35">
        <f t="shared" si="21"/>
        <v>9.6158054800843473</v>
      </c>
      <c r="H1353" s="2" t="s">
        <v>50</v>
      </c>
      <c r="I1353" s="3">
        <v>60</v>
      </c>
      <c r="J1353" s="6" t="s">
        <v>8</v>
      </c>
      <c r="K1353" s="6" t="s">
        <v>9</v>
      </c>
      <c r="L1353" s="6" t="s">
        <v>13</v>
      </c>
      <c r="M1353" s="31">
        <v>41</v>
      </c>
      <c r="N1353" s="6" t="s">
        <v>10</v>
      </c>
      <c r="R1353" s="11" t="s">
        <v>42</v>
      </c>
      <c r="AH1353" s="11" t="s">
        <v>42</v>
      </c>
      <c r="AI1353" s="11" t="s">
        <v>42</v>
      </c>
      <c r="BE1353" s="3" t="s">
        <v>32</v>
      </c>
    </row>
    <row r="1354" spans="2:58" ht="25" customHeight="1" x14ac:dyDescent="0.2">
      <c r="B1354" s="1">
        <v>1350</v>
      </c>
      <c r="C1354" s="32">
        <v>43415</v>
      </c>
      <c r="D1354" s="1">
        <v>151</v>
      </c>
      <c r="E1354" s="4">
        <v>16000</v>
      </c>
      <c r="F1354" s="4">
        <v>20000</v>
      </c>
      <c r="G1354" s="35">
        <f t="shared" si="21"/>
        <v>9.6803440012219184</v>
      </c>
      <c r="H1354" s="2" t="s">
        <v>16</v>
      </c>
      <c r="I1354" s="3">
        <v>60</v>
      </c>
      <c r="J1354" s="6" t="s">
        <v>8</v>
      </c>
      <c r="K1354" s="6" t="s">
        <v>9</v>
      </c>
      <c r="L1354" s="6" t="s">
        <v>13</v>
      </c>
      <c r="M1354" s="31">
        <v>42</v>
      </c>
      <c r="N1354" s="6" t="s">
        <v>8</v>
      </c>
      <c r="R1354" s="11" t="s">
        <v>42</v>
      </c>
      <c r="AI1354" s="11" t="s">
        <v>42</v>
      </c>
      <c r="BE1354" s="3" t="s">
        <v>32</v>
      </c>
    </row>
    <row r="1355" spans="2:58" ht="25" customHeight="1" x14ac:dyDescent="0.2">
      <c r="B1355" s="1">
        <v>1351</v>
      </c>
      <c r="C1355" s="32">
        <v>43415</v>
      </c>
      <c r="D1355" s="1">
        <v>152</v>
      </c>
      <c r="E1355" s="4">
        <v>5200</v>
      </c>
      <c r="F1355" s="4">
        <v>6500</v>
      </c>
      <c r="G1355" s="35">
        <f t="shared" si="21"/>
        <v>8.5564139045695189</v>
      </c>
      <c r="H1355" s="2" t="s">
        <v>16</v>
      </c>
      <c r="I1355" s="3">
        <v>70</v>
      </c>
      <c r="J1355" s="6" t="s">
        <v>8</v>
      </c>
      <c r="K1355" s="6" t="s">
        <v>9</v>
      </c>
      <c r="L1355" s="6" t="s">
        <v>13</v>
      </c>
      <c r="M1355" s="31">
        <v>42</v>
      </c>
      <c r="N1355" s="6" t="s">
        <v>8</v>
      </c>
      <c r="R1355" s="11" t="s">
        <v>42</v>
      </c>
      <c r="AI1355" s="11" t="s">
        <v>42</v>
      </c>
      <c r="BE1355" s="3" t="s">
        <v>31</v>
      </c>
    </row>
    <row r="1356" spans="2:58" ht="25" customHeight="1" x14ac:dyDescent="0.2">
      <c r="B1356" s="1">
        <v>1352</v>
      </c>
      <c r="C1356" s="32">
        <v>43415</v>
      </c>
      <c r="D1356" s="1">
        <v>155</v>
      </c>
      <c r="E1356" s="4">
        <v>1200</v>
      </c>
      <c r="F1356" s="4">
        <v>1500</v>
      </c>
      <c r="G1356" s="35">
        <f t="shared" si="21"/>
        <v>7.0900768357760917</v>
      </c>
      <c r="H1356" s="2" t="s">
        <v>16</v>
      </c>
      <c r="I1356" s="3">
        <v>70</v>
      </c>
      <c r="J1356" s="6" t="s">
        <v>8</v>
      </c>
      <c r="K1356" s="6" t="s">
        <v>9</v>
      </c>
      <c r="L1356" s="6" t="s">
        <v>18</v>
      </c>
      <c r="M1356" s="31">
        <v>42</v>
      </c>
      <c r="N1356" s="6" t="s">
        <v>10</v>
      </c>
      <c r="S1356" s="11" t="s">
        <v>42</v>
      </c>
      <c r="U1356" s="11" t="s">
        <v>42</v>
      </c>
      <c r="V1356" s="11" t="s">
        <v>42</v>
      </c>
      <c r="AI1356" s="11" t="s">
        <v>42</v>
      </c>
      <c r="BE1356" s="3" t="s">
        <v>31</v>
      </c>
    </row>
    <row r="1357" spans="2:58" ht="25" customHeight="1" x14ac:dyDescent="0.2">
      <c r="B1357" s="1">
        <v>1353</v>
      </c>
      <c r="C1357" s="32">
        <v>43415</v>
      </c>
      <c r="D1357" s="1">
        <v>156</v>
      </c>
      <c r="E1357" s="4">
        <v>1200</v>
      </c>
      <c r="F1357" s="4">
        <v>1500</v>
      </c>
      <c r="G1357" s="35">
        <f t="shared" si="21"/>
        <v>7.0900768357760917</v>
      </c>
      <c r="H1357" s="2" t="s">
        <v>16</v>
      </c>
      <c r="I1357" s="3">
        <v>70</v>
      </c>
      <c r="J1357" s="6" t="s">
        <v>8</v>
      </c>
      <c r="K1357" s="6" t="s">
        <v>9</v>
      </c>
      <c r="L1357" s="6" t="s">
        <v>18</v>
      </c>
      <c r="M1357" s="31">
        <v>41</v>
      </c>
      <c r="N1357" s="6" t="s">
        <v>8</v>
      </c>
      <c r="S1357" s="11" t="s">
        <v>42</v>
      </c>
      <c r="U1357" s="11" t="s">
        <v>42</v>
      </c>
      <c r="V1357" s="11" t="s">
        <v>42</v>
      </c>
      <c r="AI1357" s="11" t="s">
        <v>42</v>
      </c>
      <c r="BE1357" s="3" t="s">
        <v>31</v>
      </c>
    </row>
    <row r="1358" spans="2:58" ht="25" customHeight="1" x14ac:dyDescent="0.2">
      <c r="B1358" s="1">
        <v>1354</v>
      </c>
      <c r="C1358" s="32">
        <v>43415</v>
      </c>
      <c r="D1358" s="1">
        <v>157</v>
      </c>
      <c r="E1358" s="4">
        <v>1500</v>
      </c>
      <c r="F1358" s="4">
        <v>1875</v>
      </c>
      <c r="G1358" s="35">
        <f t="shared" si="21"/>
        <v>7.3132203870903014</v>
      </c>
      <c r="H1358" s="2" t="s">
        <v>16</v>
      </c>
      <c r="I1358" s="3">
        <v>70</v>
      </c>
      <c r="J1358" s="6" t="s">
        <v>8</v>
      </c>
      <c r="K1358" s="6" t="s">
        <v>9</v>
      </c>
      <c r="L1358" s="6" t="s">
        <v>13</v>
      </c>
      <c r="M1358" s="31">
        <v>41</v>
      </c>
      <c r="N1358" s="6" t="s">
        <v>8</v>
      </c>
      <c r="O1358" s="11" t="s">
        <v>42</v>
      </c>
      <c r="S1358" s="11" t="s">
        <v>42</v>
      </c>
      <c r="U1358" s="11" t="s">
        <v>42</v>
      </c>
      <c r="V1358" s="11" t="s">
        <v>42</v>
      </c>
      <c r="AI1358" s="11" t="s">
        <v>42</v>
      </c>
      <c r="BE1358" s="3" t="s">
        <v>31</v>
      </c>
      <c r="BF1358" s="1" t="s">
        <v>58</v>
      </c>
    </row>
    <row r="1359" spans="2:58" ht="25" customHeight="1" x14ac:dyDescent="0.2">
      <c r="B1359" s="1">
        <v>1355</v>
      </c>
      <c r="C1359" s="32">
        <v>43415</v>
      </c>
      <c r="D1359" s="1">
        <v>165</v>
      </c>
      <c r="E1359" s="4">
        <v>8000</v>
      </c>
      <c r="F1359" s="4">
        <v>10000</v>
      </c>
      <c r="G1359" s="35">
        <f t="shared" si="21"/>
        <v>8.987196820661973</v>
      </c>
      <c r="H1359" s="2" t="s">
        <v>70</v>
      </c>
      <c r="I1359" s="3">
        <v>40</v>
      </c>
      <c r="J1359" s="6" t="s">
        <v>65</v>
      </c>
      <c r="K1359" s="6" t="s">
        <v>9</v>
      </c>
      <c r="L1359" s="6" t="s">
        <v>25</v>
      </c>
      <c r="M1359" s="31">
        <v>35</v>
      </c>
      <c r="N1359" s="6" t="s">
        <v>10</v>
      </c>
      <c r="P1359" s="11" t="s">
        <v>42</v>
      </c>
      <c r="Q1359" s="11"/>
      <c r="R1359" s="11" t="s">
        <v>42</v>
      </c>
      <c r="BE1359" s="3" t="s">
        <v>31</v>
      </c>
    </row>
    <row r="1360" spans="2:58" ht="25" customHeight="1" x14ac:dyDescent="0.2">
      <c r="B1360" s="1">
        <v>1356</v>
      </c>
      <c r="C1360" s="32">
        <v>43415</v>
      </c>
      <c r="D1360" s="1">
        <v>166</v>
      </c>
      <c r="E1360" s="4">
        <v>5000</v>
      </c>
      <c r="F1360" s="4">
        <v>6250</v>
      </c>
      <c r="G1360" s="35">
        <f t="shared" si="21"/>
        <v>8.5171931914162382</v>
      </c>
      <c r="H1360" s="2" t="s">
        <v>70</v>
      </c>
      <c r="I1360" s="3">
        <v>40</v>
      </c>
      <c r="J1360" s="6" t="s">
        <v>65</v>
      </c>
      <c r="K1360" s="6" t="s">
        <v>9</v>
      </c>
      <c r="L1360" s="6" t="s">
        <v>25</v>
      </c>
      <c r="M1360" s="31">
        <v>30</v>
      </c>
      <c r="N1360" s="6" t="s">
        <v>10</v>
      </c>
      <c r="P1360" s="11" t="s">
        <v>42</v>
      </c>
      <c r="Q1360" s="11"/>
      <c r="R1360" s="11" t="s">
        <v>42</v>
      </c>
      <c r="BE1360" s="3" t="s">
        <v>32</v>
      </c>
    </row>
    <row r="1361" spans="2:58" ht="25" customHeight="1" x14ac:dyDescent="0.2">
      <c r="B1361" s="1">
        <v>1357</v>
      </c>
      <c r="C1361" s="32">
        <v>43415</v>
      </c>
      <c r="D1361" s="1">
        <v>167</v>
      </c>
      <c r="E1361" s="4">
        <v>7000</v>
      </c>
      <c r="F1361" s="4">
        <v>8750</v>
      </c>
      <c r="G1361" s="35">
        <f t="shared" si="21"/>
        <v>8.8536654280374503</v>
      </c>
      <c r="H1361" s="2" t="s">
        <v>70</v>
      </c>
      <c r="I1361" s="3">
        <v>40</v>
      </c>
      <c r="J1361" s="6" t="s">
        <v>44</v>
      </c>
      <c r="K1361" s="6" t="s">
        <v>9</v>
      </c>
      <c r="L1361" s="6" t="s">
        <v>25</v>
      </c>
      <c r="M1361" s="31">
        <v>35</v>
      </c>
      <c r="N1361" s="6" t="s">
        <v>10</v>
      </c>
      <c r="P1361" s="11" t="s">
        <v>42</v>
      </c>
      <c r="Q1361" s="11"/>
      <c r="R1361" s="11" t="s">
        <v>42</v>
      </c>
      <c r="BE1361" s="3" t="s">
        <v>31</v>
      </c>
    </row>
    <row r="1362" spans="2:58" ht="25" customHeight="1" x14ac:dyDescent="0.2">
      <c r="B1362" s="1">
        <v>1358</v>
      </c>
      <c r="C1362" s="32">
        <v>43415</v>
      </c>
      <c r="D1362" s="1">
        <v>168</v>
      </c>
      <c r="E1362" s="4">
        <v>7500</v>
      </c>
      <c r="F1362" s="4">
        <v>9375</v>
      </c>
      <c r="G1362" s="35">
        <f t="shared" si="21"/>
        <v>8.9226582995244019</v>
      </c>
      <c r="H1362" s="2" t="s">
        <v>70</v>
      </c>
      <c r="I1362" s="3">
        <v>40</v>
      </c>
      <c r="J1362" s="6" t="s">
        <v>65</v>
      </c>
      <c r="K1362" s="6" t="s">
        <v>17</v>
      </c>
      <c r="L1362" s="6" t="s">
        <v>312</v>
      </c>
      <c r="M1362" s="31">
        <v>25</v>
      </c>
      <c r="N1362" s="6" t="s">
        <v>10</v>
      </c>
      <c r="P1362" s="11" t="s">
        <v>42</v>
      </c>
      <c r="Q1362" s="11"/>
      <c r="R1362" s="11" t="s">
        <v>42</v>
      </c>
      <c r="BE1362" s="3" t="s">
        <v>32</v>
      </c>
    </row>
    <row r="1363" spans="2:58" ht="25" customHeight="1" x14ac:dyDescent="0.2">
      <c r="B1363" s="1">
        <v>1359</v>
      </c>
      <c r="C1363" s="32">
        <v>43415</v>
      </c>
      <c r="D1363" s="1">
        <v>169</v>
      </c>
      <c r="E1363" s="4">
        <v>38000</v>
      </c>
      <c r="F1363" s="4">
        <v>47500</v>
      </c>
      <c r="G1363" s="35">
        <f t="shared" si="21"/>
        <v>10.545341438708522</v>
      </c>
      <c r="H1363" s="2" t="s">
        <v>70</v>
      </c>
      <c r="I1363" s="3">
        <v>50</v>
      </c>
      <c r="J1363" s="6" t="s">
        <v>64</v>
      </c>
      <c r="K1363" s="6" t="s">
        <v>9</v>
      </c>
      <c r="L1363" s="6" t="s">
        <v>29</v>
      </c>
      <c r="M1363" s="31">
        <v>35</v>
      </c>
      <c r="N1363" s="6" t="s">
        <v>10</v>
      </c>
      <c r="P1363" s="11" t="s">
        <v>42</v>
      </c>
      <c r="Q1363" s="11"/>
      <c r="S1363" s="11" t="s">
        <v>42</v>
      </c>
      <c r="AU1363" s="11" t="s">
        <v>42</v>
      </c>
      <c r="AW1363" s="11"/>
      <c r="BE1363" s="3" t="s">
        <v>31</v>
      </c>
      <c r="BF1363" s="1" t="s">
        <v>313</v>
      </c>
    </row>
    <row r="1364" spans="2:58" ht="25" customHeight="1" x14ac:dyDescent="0.2">
      <c r="B1364" s="1">
        <v>1360</v>
      </c>
      <c r="C1364" s="32">
        <v>43415</v>
      </c>
      <c r="D1364" s="1">
        <v>174</v>
      </c>
      <c r="E1364" s="4">
        <v>6000</v>
      </c>
      <c r="F1364" s="4">
        <v>7500</v>
      </c>
      <c r="G1364" s="35">
        <f t="shared" si="21"/>
        <v>8.6995147482101913</v>
      </c>
      <c r="H1364" s="2" t="s">
        <v>70</v>
      </c>
      <c r="I1364" s="3">
        <v>80</v>
      </c>
      <c r="J1364" s="6" t="s">
        <v>44</v>
      </c>
      <c r="K1364" s="6" t="s">
        <v>28</v>
      </c>
      <c r="L1364" s="6" t="s">
        <v>18</v>
      </c>
      <c r="M1364" s="31">
        <v>31</v>
      </c>
      <c r="N1364" s="6" t="s">
        <v>44</v>
      </c>
      <c r="O1364" s="11" t="s">
        <v>42</v>
      </c>
      <c r="P1364" s="11" t="s">
        <v>42</v>
      </c>
      <c r="Q1364" s="11"/>
      <c r="S1364" s="11" t="s">
        <v>42</v>
      </c>
      <c r="BE1364" s="3" t="s">
        <v>32</v>
      </c>
    </row>
    <row r="1365" spans="2:58" ht="25" customHeight="1" x14ac:dyDescent="0.2">
      <c r="B1365" s="1">
        <v>1361</v>
      </c>
      <c r="C1365" s="32">
        <v>43415</v>
      </c>
      <c r="D1365" s="1">
        <v>182</v>
      </c>
      <c r="E1365" s="4">
        <v>90000</v>
      </c>
      <c r="F1365" s="4">
        <v>112500</v>
      </c>
      <c r="G1365" s="35">
        <f t="shared" si="21"/>
        <v>11.407564949312402</v>
      </c>
      <c r="H1365" s="2" t="s">
        <v>70</v>
      </c>
      <c r="I1365" s="3">
        <v>80</v>
      </c>
      <c r="J1365" s="6" t="s">
        <v>44</v>
      </c>
      <c r="K1365" s="6" t="s">
        <v>28</v>
      </c>
      <c r="L1365" s="6" t="s">
        <v>18</v>
      </c>
      <c r="M1365" s="31">
        <v>40</v>
      </c>
      <c r="N1365" s="6" t="s">
        <v>44</v>
      </c>
      <c r="O1365" s="11" t="s">
        <v>42</v>
      </c>
      <c r="S1365" s="11" t="s">
        <v>42</v>
      </c>
      <c r="V1365" s="11" t="s">
        <v>42</v>
      </c>
      <c r="BE1365" s="3" t="s">
        <v>36</v>
      </c>
    </row>
    <row r="1366" spans="2:58" ht="25" customHeight="1" x14ac:dyDescent="0.2">
      <c r="B1366" s="1">
        <v>1362</v>
      </c>
      <c r="C1366" s="32">
        <v>43415</v>
      </c>
      <c r="D1366" s="1">
        <v>185</v>
      </c>
      <c r="E1366" s="4">
        <v>1300</v>
      </c>
      <c r="F1366" s="4">
        <v>1625</v>
      </c>
      <c r="G1366" s="35">
        <f t="shared" si="21"/>
        <v>7.1701195434496281</v>
      </c>
      <c r="H1366" s="2" t="s">
        <v>7</v>
      </c>
      <c r="I1366" s="3">
        <v>50</v>
      </c>
      <c r="J1366" s="6" t="s">
        <v>8</v>
      </c>
      <c r="K1366" s="6" t="s">
        <v>9</v>
      </c>
      <c r="L1366" s="6" t="s">
        <v>13</v>
      </c>
      <c r="M1366" s="31">
        <v>34</v>
      </c>
      <c r="N1366" s="6" t="s">
        <v>8</v>
      </c>
      <c r="P1366" s="11" t="s">
        <v>42</v>
      </c>
      <c r="Q1366" s="11"/>
      <c r="S1366" s="11" t="s">
        <v>42</v>
      </c>
      <c r="BE1366" s="3" t="s">
        <v>39</v>
      </c>
    </row>
    <row r="1367" spans="2:58" ht="25" customHeight="1" x14ac:dyDescent="0.2">
      <c r="B1367" s="1">
        <v>1363</v>
      </c>
      <c r="C1367" s="32">
        <v>43415</v>
      </c>
      <c r="D1367" s="1">
        <v>186</v>
      </c>
      <c r="E1367" s="4">
        <v>1000</v>
      </c>
      <c r="F1367" s="4">
        <v>1250</v>
      </c>
      <c r="G1367" s="35">
        <f t="shared" si="21"/>
        <v>6.9077552789821368</v>
      </c>
      <c r="H1367" s="2" t="s">
        <v>7</v>
      </c>
      <c r="I1367" s="3">
        <v>50</v>
      </c>
      <c r="J1367" s="6" t="s">
        <v>8</v>
      </c>
      <c r="K1367" s="6" t="s">
        <v>9</v>
      </c>
      <c r="L1367" s="6" t="s">
        <v>25</v>
      </c>
      <c r="M1367" s="31">
        <v>34</v>
      </c>
      <c r="N1367" s="6" t="s">
        <v>8</v>
      </c>
      <c r="P1367" s="11" t="s">
        <v>42</v>
      </c>
      <c r="Q1367" s="11"/>
      <c r="S1367" s="11" t="s">
        <v>42</v>
      </c>
      <c r="BE1367" s="3" t="s">
        <v>39</v>
      </c>
    </row>
    <row r="1368" spans="2:58" ht="25" customHeight="1" x14ac:dyDescent="0.2">
      <c r="B1368" s="1">
        <v>1364</v>
      </c>
      <c r="C1368" s="32">
        <v>43415</v>
      </c>
      <c r="D1368" s="1">
        <v>187</v>
      </c>
      <c r="E1368" s="4">
        <v>1300</v>
      </c>
      <c r="F1368" s="4">
        <v>1625</v>
      </c>
      <c r="G1368" s="35">
        <f t="shared" si="21"/>
        <v>7.1701195434496281</v>
      </c>
      <c r="H1368" s="2" t="s">
        <v>7</v>
      </c>
      <c r="I1368" s="3">
        <v>60</v>
      </c>
      <c r="J1368" s="6" t="s">
        <v>8</v>
      </c>
      <c r="K1368" s="6" t="s">
        <v>9</v>
      </c>
      <c r="L1368" s="6" t="s">
        <v>13</v>
      </c>
      <c r="M1368" s="31">
        <v>34</v>
      </c>
      <c r="N1368" s="6" t="s">
        <v>8</v>
      </c>
      <c r="P1368" s="11" t="s">
        <v>42</v>
      </c>
      <c r="Q1368" s="11"/>
      <c r="S1368" s="11" t="s">
        <v>42</v>
      </c>
      <c r="BE1368" s="3" t="s">
        <v>31</v>
      </c>
    </row>
    <row r="1369" spans="2:58" ht="25" customHeight="1" x14ac:dyDescent="0.2">
      <c r="B1369" s="1">
        <v>1365</v>
      </c>
      <c r="C1369" s="32">
        <v>43415</v>
      </c>
      <c r="D1369" s="1">
        <v>188</v>
      </c>
      <c r="E1369" s="4">
        <v>800</v>
      </c>
      <c r="F1369" s="4">
        <v>1000</v>
      </c>
      <c r="G1369" s="35">
        <f t="shared" si="21"/>
        <v>6.6846117276679271</v>
      </c>
      <c r="H1369" s="2" t="s">
        <v>7</v>
      </c>
      <c r="I1369" s="3">
        <v>60</v>
      </c>
      <c r="J1369" s="6" t="s">
        <v>8</v>
      </c>
      <c r="K1369" s="6" t="s">
        <v>9</v>
      </c>
      <c r="L1369" s="6" t="s">
        <v>13</v>
      </c>
      <c r="M1369" s="31">
        <v>32</v>
      </c>
      <c r="N1369" s="6" t="s">
        <v>10</v>
      </c>
      <c r="P1369" s="11" t="s">
        <v>42</v>
      </c>
      <c r="Q1369" s="11"/>
      <c r="S1369" s="11" t="s">
        <v>42</v>
      </c>
      <c r="BE1369" s="3" t="s">
        <v>31</v>
      </c>
    </row>
    <row r="1370" spans="2:58" ht="25" customHeight="1" x14ac:dyDescent="0.2">
      <c r="B1370" s="1">
        <v>1366</v>
      </c>
      <c r="C1370" s="32">
        <v>43415</v>
      </c>
      <c r="D1370" s="1">
        <v>189</v>
      </c>
      <c r="E1370" s="4">
        <v>900</v>
      </c>
      <c r="F1370" s="4">
        <v>1125</v>
      </c>
      <c r="G1370" s="35">
        <f t="shared" si="21"/>
        <v>6.8023947633243109</v>
      </c>
      <c r="H1370" s="2" t="s">
        <v>7</v>
      </c>
      <c r="I1370" s="3">
        <v>60</v>
      </c>
      <c r="J1370" s="6" t="s">
        <v>8</v>
      </c>
      <c r="K1370" s="6" t="s">
        <v>9</v>
      </c>
      <c r="L1370" s="6" t="s">
        <v>25</v>
      </c>
      <c r="M1370" s="31">
        <v>34</v>
      </c>
      <c r="N1370" s="6" t="s">
        <v>10</v>
      </c>
      <c r="P1370" s="11" t="s">
        <v>42</v>
      </c>
      <c r="Q1370" s="11"/>
      <c r="S1370" s="11" t="s">
        <v>42</v>
      </c>
      <c r="BE1370" s="3" t="s">
        <v>31</v>
      </c>
    </row>
    <row r="1371" spans="2:58" ht="25" customHeight="1" x14ac:dyDescent="0.2">
      <c r="B1371" s="1">
        <v>1367</v>
      </c>
      <c r="C1371" s="32">
        <v>43415</v>
      </c>
      <c r="D1371" s="1">
        <v>190</v>
      </c>
      <c r="E1371" s="4">
        <v>1100</v>
      </c>
      <c r="F1371" s="4">
        <v>1375</v>
      </c>
      <c r="G1371" s="35">
        <f t="shared" si="21"/>
        <v>7.0030654587864616</v>
      </c>
      <c r="H1371" s="2" t="s">
        <v>7</v>
      </c>
      <c r="I1371" s="3">
        <v>60</v>
      </c>
      <c r="J1371" s="6" t="s">
        <v>8</v>
      </c>
      <c r="K1371" s="6" t="s">
        <v>9</v>
      </c>
      <c r="L1371" s="6" t="s">
        <v>13</v>
      </c>
      <c r="M1371" s="31">
        <v>34</v>
      </c>
      <c r="N1371" s="6" t="s">
        <v>10</v>
      </c>
      <c r="P1371" s="11" t="s">
        <v>42</v>
      </c>
      <c r="Q1371" s="11"/>
      <c r="S1371" s="11" t="s">
        <v>42</v>
      </c>
      <c r="BE1371" s="3" t="s">
        <v>39</v>
      </c>
    </row>
    <row r="1372" spans="2:58" ht="25" customHeight="1" x14ac:dyDescent="0.2">
      <c r="B1372" s="1">
        <v>1368</v>
      </c>
      <c r="C1372" s="32">
        <v>43415</v>
      </c>
      <c r="D1372" s="1">
        <v>191</v>
      </c>
      <c r="E1372" s="4">
        <v>10500</v>
      </c>
      <c r="F1372" s="4">
        <v>13125</v>
      </c>
      <c r="G1372" s="35">
        <f t="shared" si="21"/>
        <v>9.259130536145614</v>
      </c>
      <c r="H1372" s="2" t="s">
        <v>7</v>
      </c>
      <c r="I1372" s="3">
        <v>70</v>
      </c>
      <c r="J1372" s="6" t="s">
        <v>65</v>
      </c>
      <c r="K1372" s="6" t="s">
        <v>9</v>
      </c>
      <c r="L1372" s="6" t="s">
        <v>25</v>
      </c>
      <c r="M1372" s="31">
        <v>36</v>
      </c>
      <c r="N1372" s="6" t="s">
        <v>65</v>
      </c>
      <c r="S1372" s="11" t="s">
        <v>42</v>
      </c>
      <c r="W1372" s="11" t="s">
        <v>42</v>
      </c>
      <c r="BE1372" s="3" t="s">
        <v>32</v>
      </c>
    </row>
    <row r="1373" spans="2:58" ht="25" customHeight="1" x14ac:dyDescent="0.2">
      <c r="B1373" s="1">
        <v>1369</v>
      </c>
      <c r="C1373" s="32">
        <v>43415</v>
      </c>
      <c r="D1373" s="1">
        <v>192</v>
      </c>
      <c r="E1373" s="4">
        <v>11000</v>
      </c>
      <c r="F1373" s="4">
        <v>13750</v>
      </c>
      <c r="G1373" s="35">
        <f t="shared" si="21"/>
        <v>9.3056505517805075</v>
      </c>
      <c r="H1373" s="2" t="s">
        <v>7</v>
      </c>
      <c r="I1373" s="3">
        <v>70</v>
      </c>
      <c r="J1373" s="6" t="s">
        <v>64</v>
      </c>
      <c r="K1373" s="6" t="s">
        <v>9</v>
      </c>
      <c r="L1373" s="6" t="s">
        <v>25</v>
      </c>
      <c r="M1373" s="31">
        <v>36</v>
      </c>
      <c r="N1373" s="6" t="s">
        <v>64</v>
      </c>
      <c r="S1373" s="11" t="s">
        <v>42</v>
      </c>
      <c r="V1373" s="11"/>
      <c r="W1373" s="11" t="s">
        <v>42</v>
      </c>
      <c r="BE1373" s="3" t="s">
        <v>32</v>
      </c>
    </row>
    <row r="1374" spans="2:58" ht="25" customHeight="1" x14ac:dyDescent="0.2">
      <c r="B1374" s="1">
        <v>1370</v>
      </c>
      <c r="C1374" s="32">
        <v>43415</v>
      </c>
      <c r="D1374" s="1">
        <v>194</v>
      </c>
      <c r="E1374" s="4">
        <v>70000</v>
      </c>
      <c r="F1374" s="4">
        <v>87500</v>
      </c>
      <c r="G1374" s="35">
        <f t="shared" si="21"/>
        <v>11.156250521031495</v>
      </c>
      <c r="H1374" s="2" t="s">
        <v>7</v>
      </c>
      <c r="I1374" s="3">
        <v>70</v>
      </c>
      <c r="J1374" s="6" t="s">
        <v>65</v>
      </c>
      <c r="K1374" s="6" t="s">
        <v>9</v>
      </c>
      <c r="L1374" s="6" t="s">
        <v>312</v>
      </c>
      <c r="M1374" s="31">
        <v>36</v>
      </c>
      <c r="N1374" s="6" t="s">
        <v>65</v>
      </c>
      <c r="S1374" s="11" t="s">
        <v>42</v>
      </c>
      <c r="W1374" s="11" t="s">
        <v>42</v>
      </c>
      <c r="BE1374" s="3" t="s">
        <v>36</v>
      </c>
      <c r="BF1374" s="1" t="s">
        <v>314</v>
      </c>
    </row>
    <row r="1375" spans="2:58" ht="25" customHeight="1" x14ac:dyDescent="0.2">
      <c r="B1375" s="1">
        <v>1371</v>
      </c>
      <c r="C1375" s="32">
        <v>43415</v>
      </c>
      <c r="D1375" s="1">
        <v>196</v>
      </c>
      <c r="E1375" s="4">
        <v>28000</v>
      </c>
      <c r="F1375" s="4">
        <v>35000</v>
      </c>
      <c r="G1375" s="35">
        <f t="shared" si="21"/>
        <v>10.239959789157341</v>
      </c>
      <c r="H1375" s="2" t="s">
        <v>7</v>
      </c>
      <c r="I1375" s="3">
        <v>70</v>
      </c>
      <c r="J1375" s="6" t="s">
        <v>65</v>
      </c>
      <c r="K1375" s="6" t="s">
        <v>9</v>
      </c>
      <c r="L1375" s="6" t="s">
        <v>315</v>
      </c>
      <c r="M1375" s="31">
        <v>36</v>
      </c>
      <c r="N1375" s="6" t="s">
        <v>65</v>
      </c>
      <c r="S1375" s="11" t="s">
        <v>42</v>
      </c>
      <c r="W1375" s="11" t="s">
        <v>42</v>
      </c>
      <c r="BE1375" s="3" t="s">
        <v>36</v>
      </c>
    </row>
    <row r="1376" spans="2:58" ht="25" customHeight="1" x14ac:dyDescent="0.2">
      <c r="B1376" s="1">
        <v>1372</v>
      </c>
      <c r="C1376" s="32">
        <v>43415</v>
      </c>
      <c r="D1376" s="1">
        <v>197</v>
      </c>
      <c r="E1376" s="4">
        <v>28000</v>
      </c>
      <c r="F1376" s="4">
        <v>35000</v>
      </c>
      <c r="G1376" s="35">
        <f t="shared" si="21"/>
        <v>10.239959789157341</v>
      </c>
      <c r="H1376" s="2" t="s">
        <v>7</v>
      </c>
      <c r="I1376" s="3">
        <v>70</v>
      </c>
      <c r="J1376" s="6" t="s">
        <v>64</v>
      </c>
      <c r="K1376" s="6" t="s">
        <v>9</v>
      </c>
      <c r="L1376" s="6" t="s">
        <v>56</v>
      </c>
      <c r="M1376" s="31">
        <v>36</v>
      </c>
      <c r="N1376" s="6" t="s">
        <v>64</v>
      </c>
      <c r="S1376" s="11" t="s">
        <v>42</v>
      </c>
      <c r="W1376" s="11" t="s">
        <v>42</v>
      </c>
      <c r="AY1376" s="3" t="s">
        <v>316</v>
      </c>
      <c r="BE1376" s="3" t="s">
        <v>36</v>
      </c>
      <c r="BF1376" t="s">
        <v>317</v>
      </c>
    </row>
    <row r="1377" spans="2:57" ht="25" customHeight="1" x14ac:dyDescent="0.2">
      <c r="B1377" s="1">
        <v>1373</v>
      </c>
      <c r="C1377" s="32">
        <v>43415</v>
      </c>
      <c r="D1377" s="1">
        <v>198</v>
      </c>
      <c r="E1377" s="4">
        <v>10000</v>
      </c>
      <c r="F1377" s="4">
        <v>12500</v>
      </c>
      <c r="G1377" s="35">
        <f t="shared" si="21"/>
        <v>9.2103403719761836</v>
      </c>
      <c r="H1377" s="2" t="s">
        <v>7</v>
      </c>
      <c r="I1377" s="3">
        <v>60</v>
      </c>
      <c r="J1377" s="6" t="s">
        <v>8</v>
      </c>
      <c r="K1377" s="6" t="s">
        <v>9</v>
      </c>
      <c r="L1377" s="6" t="s">
        <v>13</v>
      </c>
      <c r="M1377" s="31">
        <v>38</v>
      </c>
      <c r="N1377" s="6" t="s">
        <v>8</v>
      </c>
      <c r="S1377" s="11" t="s">
        <v>42</v>
      </c>
      <c r="V1377" s="11" t="s">
        <v>42</v>
      </c>
      <c r="AC1377" s="11" t="s">
        <v>42</v>
      </c>
      <c r="AH1377" s="11" t="s">
        <v>42</v>
      </c>
      <c r="BE1377" s="3" t="s">
        <v>32</v>
      </c>
    </row>
    <row r="1378" spans="2:57" ht="25" customHeight="1" x14ac:dyDescent="0.2">
      <c r="B1378" s="1">
        <v>1374</v>
      </c>
      <c r="C1378" s="32">
        <v>43415</v>
      </c>
      <c r="D1378" s="1">
        <v>199</v>
      </c>
      <c r="E1378" s="4">
        <v>12000</v>
      </c>
      <c r="F1378" s="4">
        <v>15000</v>
      </c>
      <c r="G1378" s="35">
        <f t="shared" si="21"/>
        <v>9.3926619287701367</v>
      </c>
      <c r="H1378" s="2" t="s">
        <v>7</v>
      </c>
      <c r="I1378" s="3">
        <v>70</v>
      </c>
      <c r="J1378" s="6" t="s">
        <v>8</v>
      </c>
      <c r="K1378" s="6" t="s">
        <v>9</v>
      </c>
      <c r="L1378" s="6" t="s">
        <v>13</v>
      </c>
      <c r="M1378" s="31">
        <v>39</v>
      </c>
      <c r="N1378" s="6" t="s">
        <v>8</v>
      </c>
      <c r="S1378" s="11" t="s">
        <v>42</v>
      </c>
      <c r="V1378" s="11" t="s">
        <v>42</v>
      </c>
      <c r="AC1378" s="11" t="s">
        <v>42</v>
      </c>
      <c r="AH1378" s="11" t="s">
        <v>42</v>
      </c>
      <c r="BE1378" s="3" t="s">
        <v>32</v>
      </c>
    </row>
    <row r="1379" spans="2:57" ht="25" customHeight="1" x14ac:dyDescent="0.2">
      <c r="B1379" s="1">
        <v>1375</v>
      </c>
      <c r="C1379" s="32">
        <v>43415</v>
      </c>
      <c r="D1379" s="1">
        <v>202</v>
      </c>
      <c r="E1379" s="4">
        <v>10000</v>
      </c>
      <c r="F1379" s="4">
        <v>12500</v>
      </c>
      <c r="G1379" s="35">
        <f t="shared" si="21"/>
        <v>9.2103403719761836</v>
      </c>
      <c r="H1379" s="2" t="s">
        <v>7</v>
      </c>
      <c r="I1379" s="3">
        <v>50</v>
      </c>
      <c r="J1379" s="6" t="s">
        <v>8</v>
      </c>
      <c r="K1379" s="6" t="s">
        <v>9</v>
      </c>
      <c r="L1379" s="6" t="s">
        <v>13</v>
      </c>
      <c r="M1379" s="31">
        <v>40</v>
      </c>
      <c r="N1379" s="6" t="s">
        <v>8</v>
      </c>
      <c r="P1379" s="11" t="s">
        <v>42</v>
      </c>
      <c r="Q1379" s="11"/>
      <c r="S1379" s="11" t="s">
        <v>42</v>
      </c>
      <c r="AA1379" s="11" t="s">
        <v>42</v>
      </c>
      <c r="AH1379" s="11" t="s">
        <v>42</v>
      </c>
      <c r="BE1379" s="3" t="s">
        <v>31</v>
      </c>
    </row>
    <row r="1380" spans="2:57" ht="25" customHeight="1" x14ac:dyDescent="0.2">
      <c r="B1380" s="1">
        <v>1376</v>
      </c>
      <c r="C1380" s="32">
        <v>43415</v>
      </c>
      <c r="D1380" s="1">
        <v>203</v>
      </c>
      <c r="E1380" s="4">
        <v>5500</v>
      </c>
      <c r="F1380" s="4">
        <v>6875</v>
      </c>
      <c r="G1380" s="35">
        <f t="shared" si="21"/>
        <v>8.6125033712205621</v>
      </c>
      <c r="H1380" s="2" t="s">
        <v>7</v>
      </c>
      <c r="I1380" s="3">
        <v>60</v>
      </c>
      <c r="J1380" s="6" t="s">
        <v>8</v>
      </c>
      <c r="K1380" s="6" t="s">
        <v>9</v>
      </c>
      <c r="L1380" s="6" t="s">
        <v>13</v>
      </c>
      <c r="M1380" s="31">
        <v>40</v>
      </c>
      <c r="N1380" s="6" t="s">
        <v>8</v>
      </c>
      <c r="P1380" s="11" t="s">
        <v>42</v>
      </c>
      <c r="Q1380" s="11"/>
      <c r="S1380" s="11" t="s">
        <v>42</v>
      </c>
      <c r="AA1380" s="11" t="s">
        <v>42</v>
      </c>
      <c r="AH1380" s="11" t="s">
        <v>42</v>
      </c>
      <c r="BE1380" s="3" t="s">
        <v>31</v>
      </c>
    </row>
    <row r="1381" spans="2:57" ht="25" customHeight="1" x14ac:dyDescent="0.2">
      <c r="B1381" s="1">
        <v>1377</v>
      </c>
      <c r="C1381" s="32">
        <v>43415</v>
      </c>
      <c r="D1381" s="1">
        <v>228</v>
      </c>
      <c r="E1381" s="4">
        <v>100000</v>
      </c>
      <c r="F1381" s="4">
        <v>131000</v>
      </c>
      <c r="G1381" s="35">
        <f t="shared" si="21"/>
        <v>11.512925464970229</v>
      </c>
      <c r="H1381" s="2" t="s">
        <v>70</v>
      </c>
      <c r="I1381" s="3">
        <v>70</v>
      </c>
      <c r="J1381" s="6" t="s">
        <v>44</v>
      </c>
      <c r="K1381" s="6" t="s">
        <v>28</v>
      </c>
      <c r="L1381" s="6" t="s">
        <v>18</v>
      </c>
      <c r="M1381" s="31">
        <v>40</v>
      </c>
      <c r="N1381" s="6" t="s">
        <v>44</v>
      </c>
      <c r="O1381" s="11" t="s">
        <v>42</v>
      </c>
      <c r="S1381" s="11" t="s">
        <v>42</v>
      </c>
      <c r="V1381" s="11" t="s">
        <v>42</v>
      </c>
      <c r="AX1381" s="3" t="s">
        <v>147</v>
      </c>
      <c r="BE1381" s="3" t="s">
        <v>36</v>
      </c>
    </row>
    <row r="1382" spans="2:57" ht="25" customHeight="1" x14ac:dyDescent="0.2">
      <c r="B1382" s="1">
        <v>1378</v>
      </c>
      <c r="C1382" s="32">
        <v>43415</v>
      </c>
      <c r="D1382" s="1">
        <v>269</v>
      </c>
      <c r="E1382" s="4">
        <v>600</v>
      </c>
      <c r="F1382" s="4">
        <v>750</v>
      </c>
      <c r="G1382" s="35">
        <f t="shared" si="21"/>
        <v>6.3969296552161463</v>
      </c>
      <c r="H1382" s="2" t="s">
        <v>16</v>
      </c>
      <c r="I1382" s="3">
        <v>60</v>
      </c>
      <c r="J1382" s="6" t="s">
        <v>8</v>
      </c>
      <c r="K1382" s="6" t="s">
        <v>9</v>
      </c>
      <c r="L1382" s="6" t="s">
        <v>25</v>
      </c>
      <c r="M1382" s="31">
        <v>34.5</v>
      </c>
      <c r="N1382" s="6" t="s">
        <v>10</v>
      </c>
      <c r="P1382" s="11" t="s">
        <v>42</v>
      </c>
      <c r="Q1382" s="11"/>
      <c r="S1382" s="11" t="s">
        <v>42</v>
      </c>
      <c r="BE1382" s="3" t="s">
        <v>31</v>
      </c>
    </row>
    <row r="1383" spans="2:57" ht="25" customHeight="1" x14ac:dyDescent="0.2">
      <c r="B1383" s="1">
        <v>1379</v>
      </c>
      <c r="C1383" s="32">
        <v>43415</v>
      </c>
      <c r="D1383" s="1">
        <v>270</v>
      </c>
      <c r="E1383" s="4">
        <v>1600</v>
      </c>
      <c r="F1383" s="4">
        <v>2000</v>
      </c>
      <c r="G1383" s="35">
        <f t="shared" si="21"/>
        <v>7.3777589082278725</v>
      </c>
      <c r="H1383" s="2" t="s">
        <v>16</v>
      </c>
      <c r="I1383" s="3">
        <v>50</v>
      </c>
      <c r="J1383" s="6" t="s">
        <v>44</v>
      </c>
      <c r="K1383" s="6" t="s">
        <v>9</v>
      </c>
      <c r="L1383" s="6" t="s">
        <v>25</v>
      </c>
      <c r="M1383" s="31">
        <v>36</v>
      </c>
      <c r="N1383" s="6" t="s">
        <v>10</v>
      </c>
      <c r="P1383" s="11" t="s">
        <v>42</v>
      </c>
      <c r="Q1383" s="11"/>
      <c r="R1383" s="11" t="s">
        <v>42</v>
      </c>
      <c r="BE1383" s="3" t="s">
        <v>31</v>
      </c>
    </row>
    <row r="1384" spans="2:57" ht="25" customHeight="1" x14ac:dyDescent="0.2">
      <c r="B1384" s="1">
        <v>1380</v>
      </c>
      <c r="C1384" s="32">
        <v>43415</v>
      </c>
      <c r="D1384" s="1">
        <v>272</v>
      </c>
      <c r="E1384" s="4">
        <v>400</v>
      </c>
      <c r="F1384" s="4">
        <v>500</v>
      </c>
      <c r="G1384" s="35">
        <f t="shared" si="21"/>
        <v>5.9914645471079817</v>
      </c>
      <c r="H1384" s="2" t="s">
        <v>75</v>
      </c>
      <c r="I1384" s="3">
        <v>30</v>
      </c>
      <c r="J1384" s="6" t="s">
        <v>8</v>
      </c>
      <c r="K1384" s="6" t="s">
        <v>9</v>
      </c>
      <c r="L1384" s="6" t="s">
        <v>25</v>
      </c>
      <c r="M1384" s="31">
        <v>31</v>
      </c>
      <c r="N1384" s="6" t="s">
        <v>10</v>
      </c>
      <c r="P1384" s="11" t="s">
        <v>42</v>
      </c>
      <c r="Q1384" s="11"/>
      <c r="R1384" s="11" t="s">
        <v>42</v>
      </c>
      <c r="BE1384" s="3" t="s">
        <v>39</v>
      </c>
    </row>
    <row r="1385" spans="2:57" ht="25" customHeight="1" x14ac:dyDescent="0.2">
      <c r="B1385" s="1">
        <v>1381</v>
      </c>
      <c r="C1385" s="32">
        <v>43415</v>
      </c>
      <c r="D1385" s="1">
        <v>273</v>
      </c>
      <c r="E1385" s="4">
        <v>1800</v>
      </c>
      <c r="F1385" s="4">
        <v>2250</v>
      </c>
      <c r="G1385" s="35">
        <f t="shared" si="21"/>
        <v>7.4955419438842563</v>
      </c>
      <c r="H1385" s="2" t="s">
        <v>54</v>
      </c>
      <c r="I1385" s="3">
        <v>40</v>
      </c>
      <c r="J1385" s="6" t="s">
        <v>44</v>
      </c>
      <c r="K1385" s="6" t="s">
        <v>9</v>
      </c>
      <c r="L1385" s="6" t="s">
        <v>25</v>
      </c>
      <c r="M1385" s="31">
        <v>34</v>
      </c>
      <c r="N1385" s="6" t="s">
        <v>10</v>
      </c>
      <c r="R1385" s="11" t="s">
        <v>42</v>
      </c>
      <c r="AI1385" s="11" t="s">
        <v>42</v>
      </c>
      <c r="BE1385" s="3" t="s">
        <v>31</v>
      </c>
    </row>
    <row r="1386" spans="2:57" ht="25" customHeight="1" x14ac:dyDescent="0.2">
      <c r="B1386" s="1">
        <v>1382</v>
      </c>
      <c r="C1386" s="32">
        <v>43415</v>
      </c>
      <c r="D1386" s="1">
        <v>275</v>
      </c>
      <c r="E1386" s="4">
        <v>8000</v>
      </c>
      <c r="F1386" s="4">
        <v>10000</v>
      </c>
      <c r="G1386" s="35">
        <f t="shared" si="21"/>
        <v>8.987196820661973</v>
      </c>
      <c r="H1386" s="2" t="s">
        <v>27</v>
      </c>
      <c r="I1386" s="3">
        <v>60</v>
      </c>
      <c r="J1386" s="6" t="s">
        <v>8</v>
      </c>
      <c r="K1386" s="6" t="s">
        <v>9</v>
      </c>
      <c r="L1386" s="6" t="s">
        <v>13</v>
      </c>
      <c r="M1386" s="31">
        <v>40</v>
      </c>
      <c r="N1386" s="6" t="s">
        <v>8</v>
      </c>
      <c r="R1386" s="11" t="s">
        <v>42</v>
      </c>
      <c r="AH1386" s="11" t="s">
        <v>42</v>
      </c>
      <c r="AI1386" s="11" t="s">
        <v>42</v>
      </c>
      <c r="BE1386" s="3" t="s">
        <v>31</v>
      </c>
    </row>
    <row r="1387" spans="2:57" ht="25" customHeight="1" x14ac:dyDescent="0.2">
      <c r="B1387" s="1">
        <v>1383</v>
      </c>
      <c r="C1387" s="32">
        <v>43415</v>
      </c>
      <c r="D1387" s="1">
        <v>284</v>
      </c>
      <c r="E1387" s="4">
        <v>6200</v>
      </c>
      <c r="F1387" s="4">
        <v>7750</v>
      </c>
      <c r="G1387" s="35">
        <f t="shared" si="21"/>
        <v>8.7323045710331826</v>
      </c>
      <c r="H1387" s="2" t="s">
        <v>54</v>
      </c>
      <c r="I1387" s="3">
        <v>70</v>
      </c>
      <c r="J1387" s="6" t="s">
        <v>8</v>
      </c>
      <c r="K1387" s="6" t="s">
        <v>9</v>
      </c>
      <c r="L1387" s="6" t="s">
        <v>25</v>
      </c>
      <c r="M1387" s="31">
        <v>36</v>
      </c>
      <c r="N1387" s="6" t="s">
        <v>10</v>
      </c>
      <c r="R1387" s="11" t="s">
        <v>42</v>
      </c>
      <c r="X1387" s="11" t="s">
        <v>42</v>
      </c>
      <c r="AI1387" s="11" t="s">
        <v>42</v>
      </c>
      <c r="BE1387" s="3" t="s">
        <v>32</v>
      </c>
    </row>
    <row r="1388" spans="2:57" ht="25" customHeight="1" x14ac:dyDescent="0.2">
      <c r="B1388" s="1">
        <v>1384</v>
      </c>
      <c r="C1388" s="32">
        <v>43415</v>
      </c>
      <c r="D1388" s="1">
        <v>285</v>
      </c>
      <c r="E1388" s="4">
        <v>5500</v>
      </c>
      <c r="F1388" s="4">
        <v>6875</v>
      </c>
      <c r="G1388" s="35">
        <f t="shared" si="21"/>
        <v>8.6125033712205621</v>
      </c>
      <c r="H1388" s="2" t="s">
        <v>54</v>
      </c>
      <c r="I1388" s="3">
        <v>60</v>
      </c>
      <c r="J1388" s="6" t="s">
        <v>8</v>
      </c>
      <c r="K1388" s="6" t="s">
        <v>9</v>
      </c>
      <c r="L1388" s="6" t="s">
        <v>25</v>
      </c>
      <c r="M1388" s="31">
        <v>36</v>
      </c>
      <c r="N1388" s="6" t="s">
        <v>10</v>
      </c>
      <c r="R1388" s="11" t="s">
        <v>42</v>
      </c>
      <c r="AI1388" s="11" t="s">
        <v>42</v>
      </c>
      <c r="BE1388" s="3" t="s">
        <v>31</v>
      </c>
    </row>
    <row r="1389" spans="2:57" ht="25" customHeight="1" x14ac:dyDescent="0.2">
      <c r="B1389" s="1">
        <v>1385</v>
      </c>
      <c r="C1389" s="32">
        <v>43415</v>
      </c>
      <c r="D1389" s="1">
        <v>287</v>
      </c>
      <c r="E1389" s="4">
        <v>38000</v>
      </c>
      <c r="F1389" s="4">
        <v>47500</v>
      </c>
      <c r="G1389" s="35">
        <f t="shared" si="21"/>
        <v>10.545341438708522</v>
      </c>
      <c r="H1389" s="2" t="s">
        <v>54</v>
      </c>
      <c r="I1389" s="3">
        <v>60</v>
      </c>
      <c r="J1389" s="6" t="s">
        <v>8</v>
      </c>
      <c r="K1389" s="6" t="s">
        <v>9</v>
      </c>
      <c r="L1389" s="6" t="s">
        <v>13</v>
      </c>
      <c r="M1389" s="31">
        <v>38</v>
      </c>
      <c r="N1389" s="6" t="s">
        <v>10</v>
      </c>
      <c r="R1389" s="11" t="s">
        <v>42</v>
      </c>
      <c r="AH1389" s="11" t="s">
        <v>42</v>
      </c>
      <c r="AI1389" s="11" t="s">
        <v>42</v>
      </c>
      <c r="BE1389" s="3" t="s">
        <v>36</v>
      </c>
    </row>
    <row r="1390" spans="2:57" ht="25" customHeight="1" x14ac:dyDescent="0.2">
      <c r="B1390" s="1">
        <v>1386</v>
      </c>
      <c r="C1390" s="32">
        <v>43415</v>
      </c>
      <c r="D1390" s="1">
        <v>288</v>
      </c>
      <c r="E1390" s="4">
        <v>3000</v>
      </c>
      <c r="F1390" s="4">
        <v>3750</v>
      </c>
      <c r="G1390" s="35">
        <f t="shared" si="21"/>
        <v>8.0063675676502459</v>
      </c>
      <c r="H1390" s="2" t="s">
        <v>75</v>
      </c>
      <c r="I1390" s="3">
        <v>60</v>
      </c>
      <c r="J1390" s="6" t="s">
        <v>389</v>
      </c>
      <c r="K1390" s="6" t="s">
        <v>9</v>
      </c>
      <c r="L1390" s="6" t="s">
        <v>25</v>
      </c>
      <c r="M1390" s="31">
        <v>35</v>
      </c>
      <c r="N1390" s="6" t="s">
        <v>10</v>
      </c>
      <c r="R1390" s="11" t="s">
        <v>42</v>
      </c>
      <c r="AI1390" s="11" t="s">
        <v>42</v>
      </c>
      <c r="BE1390" s="3" t="s">
        <v>31</v>
      </c>
    </row>
    <row r="1391" spans="2:57" ht="25" customHeight="1" x14ac:dyDescent="0.2">
      <c r="B1391" s="1">
        <v>1387</v>
      </c>
      <c r="C1391" s="32">
        <v>43415</v>
      </c>
      <c r="D1391" s="1">
        <v>291</v>
      </c>
      <c r="E1391" s="4">
        <v>3800</v>
      </c>
      <c r="F1391" s="4">
        <v>4750</v>
      </c>
      <c r="G1391" s="35">
        <f t="shared" si="21"/>
        <v>8.2427563457144775</v>
      </c>
      <c r="H1391" s="2" t="s">
        <v>16</v>
      </c>
      <c r="I1391" s="3">
        <v>60</v>
      </c>
      <c r="J1391" s="6" t="s">
        <v>44</v>
      </c>
      <c r="K1391" s="6" t="s">
        <v>9</v>
      </c>
      <c r="L1391" s="6" t="s">
        <v>24</v>
      </c>
      <c r="M1391" s="31">
        <v>35</v>
      </c>
      <c r="N1391" s="6" t="s">
        <v>10</v>
      </c>
      <c r="P1391" s="11" t="s">
        <v>42</v>
      </c>
      <c r="Q1391" s="11"/>
      <c r="S1391" s="11" t="s">
        <v>42</v>
      </c>
      <c r="BE1391" s="3" t="s">
        <v>31</v>
      </c>
    </row>
    <row r="1392" spans="2:57" ht="25" customHeight="1" x14ac:dyDescent="0.2">
      <c r="B1392" s="1">
        <v>1388</v>
      </c>
      <c r="C1392" s="32">
        <v>43415</v>
      </c>
      <c r="D1392" s="1">
        <v>302</v>
      </c>
      <c r="E1392" s="4">
        <v>2700</v>
      </c>
      <c r="F1392" s="4">
        <v>3375</v>
      </c>
      <c r="G1392" s="35">
        <f t="shared" si="21"/>
        <v>7.90100705199242</v>
      </c>
      <c r="H1392" s="2" t="s">
        <v>63</v>
      </c>
      <c r="I1392" s="3">
        <v>70</v>
      </c>
      <c r="J1392" s="6" t="s">
        <v>64</v>
      </c>
      <c r="K1392" s="6" t="s">
        <v>125</v>
      </c>
      <c r="L1392" s="6" t="s">
        <v>13</v>
      </c>
      <c r="M1392" s="31">
        <v>34</v>
      </c>
      <c r="N1392" s="6" t="s">
        <v>10</v>
      </c>
      <c r="P1392" s="11" t="s">
        <v>42</v>
      </c>
      <c r="Q1392" s="11"/>
      <c r="R1392" s="11" t="s">
        <v>42</v>
      </c>
      <c r="BE1392" s="3" t="s">
        <v>31</v>
      </c>
    </row>
    <row r="1393" spans="2:57" ht="25" customHeight="1" x14ac:dyDescent="0.2">
      <c r="B1393" s="1">
        <v>1389</v>
      </c>
      <c r="C1393" s="32">
        <v>43415</v>
      </c>
      <c r="D1393" s="1">
        <v>303</v>
      </c>
      <c r="E1393" s="4">
        <v>7500</v>
      </c>
      <c r="F1393" s="4">
        <v>9375</v>
      </c>
      <c r="G1393" s="35">
        <f t="shared" si="21"/>
        <v>8.9226582995244019</v>
      </c>
      <c r="H1393" s="2" t="s">
        <v>16</v>
      </c>
      <c r="I1393" s="3">
        <v>70</v>
      </c>
      <c r="J1393" s="6" t="s">
        <v>64</v>
      </c>
      <c r="K1393" s="6" t="s">
        <v>125</v>
      </c>
      <c r="L1393" s="6" t="s">
        <v>318</v>
      </c>
      <c r="M1393" s="31">
        <v>38.5</v>
      </c>
      <c r="N1393" s="6" t="s">
        <v>64</v>
      </c>
      <c r="O1393" s="11" t="s">
        <v>42</v>
      </c>
      <c r="P1393" s="11"/>
      <c r="Q1393" s="11"/>
      <c r="S1393" s="11" t="s">
        <v>42</v>
      </c>
      <c r="AE1393" s="11" t="s">
        <v>42</v>
      </c>
      <c r="AT1393" s="3" t="s">
        <v>319</v>
      </c>
      <c r="AU1393" s="11" t="s">
        <v>42</v>
      </c>
      <c r="BE1393" s="3" t="s">
        <v>31</v>
      </c>
    </row>
    <row r="1394" spans="2:57" ht="25" customHeight="1" x14ac:dyDescent="0.2">
      <c r="B1394" s="1">
        <v>1390</v>
      </c>
      <c r="C1394" s="32">
        <v>43415</v>
      </c>
      <c r="D1394" s="1">
        <v>338</v>
      </c>
      <c r="E1394" s="4">
        <v>6500</v>
      </c>
      <c r="F1394" s="4">
        <v>8125</v>
      </c>
      <c r="G1394" s="35">
        <f t="shared" si="21"/>
        <v>8.7795574558837277</v>
      </c>
      <c r="H1394" s="2" t="s">
        <v>70</v>
      </c>
      <c r="I1394" s="3">
        <v>50</v>
      </c>
      <c r="J1394" s="6" t="s">
        <v>44</v>
      </c>
      <c r="K1394" s="6" t="s">
        <v>17</v>
      </c>
      <c r="L1394" s="6" t="s">
        <v>25</v>
      </c>
      <c r="M1394" s="31">
        <v>25</v>
      </c>
      <c r="N1394" s="6" t="s">
        <v>10</v>
      </c>
      <c r="P1394" s="11" t="s">
        <v>42</v>
      </c>
      <c r="Q1394" s="11"/>
      <c r="R1394" s="11" t="s">
        <v>42</v>
      </c>
      <c r="BE1394" s="3" t="s">
        <v>32</v>
      </c>
    </row>
    <row r="1395" spans="2:57" ht="25" customHeight="1" x14ac:dyDescent="0.2">
      <c r="B1395" s="1">
        <v>1391</v>
      </c>
      <c r="C1395" s="32">
        <v>43415</v>
      </c>
      <c r="D1395" s="1">
        <v>341</v>
      </c>
      <c r="E1395" s="4">
        <v>87500</v>
      </c>
      <c r="F1395" s="4">
        <v>109375</v>
      </c>
      <c r="G1395" s="35">
        <f t="shared" si="21"/>
        <v>11.379394072345706</v>
      </c>
      <c r="H1395" s="2" t="s">
        <v>70</v>
      </c>
      <c r="I1395" s="3">
        <v>80</v>
      </c>
      <c r="J1395" s="6" t="s">
        <v>44</v>
      </c>
      <c r="K1395" s="6" t="s">
        <v>9</v>
      </c>
      <c r="L1395" s="6" t="s">
        <v>25</v>
      </c>
      <c r="M1395" s="31">
        <v>37</v>
      </c>
      <c r="N1395" s="6" t="s">
        <v>10</v>
      </c>
      <c r="S1395" s="11" t="s">
        <v>42</v>
      </c>
      <c r="Y1395" s="11"/>
      <c r="AM1395" s="11" t="s">
        <v>42</v>
      </c>
      <c r="AN1395" s="11"/>
      <c r="AO1395" s="11"/>
      <c r="BE1395" s="3" t="s">
        <v>36</v>
      </c>
    </row>
    <row r="1396" spans="2:57" ht="25" customHeight="1" x14ac:dyDescent="0.2">
      <c r="B1396" s="1">
        <v>1392</v>
      </c>
      <c r="C1396" s="32">
        <v>43415</v>
      </c>
      <c r="D1396" s="1">
        <v>342</v>
      </c>
      <c r="E1396" s="4">
        <v>60000</v>
      </c>
      <c r="F1396" s="4">
        <v>75000</v>
      </c>
      <c r="G1396" s="35">
        <f t="shared" si="21"/>
        <v>11.002099841204238</v>
      </c>
      <c r="H1396" s="2" t="s">
        <v>70</v>
      </c>
      <c r="I1396" s="3">
        <v>80</v>
      </c>
      <c r="J1396" s="6" t="s">
        <v>108</v>
      </c>
      <c r="K1396" s="6" t="s">
        <v>28</v>
      </c>
      <c r="L1396" s="6" t="s">
        <v>18</v>
      </c>
      <c r="M1396" s="31">
        <v>40</v>
      </c>
      <c r="N1396" s="6" t="s">
        <v>108</v>
      </c>
      <c r="O1396" s="11" t="s">
        <v>42</v>
      </c>
      <c r="S1396" s="11" t="s">
        <v>42</v>
      </c>
      <c r="V1396" s="11" t="s">
        <v>42</v>
      </c>
      <c r="BE1396" s="3" t="s">
        <v>36</v>
      </c>
    </row>
    <row r="1397" spans="2:57" ht="25" customHeight="1" x14ac:dyDescent="0.2">
      <c r="B1397" s="1">
        <v>1393</v>
      </c>
      <c r="C1397" s="32">
        <v>43415</v>
      </c>
      <c r="D1397" s="1">
        <v>359</v>
      </c>
      <c r="E1397" s="4">
        <v>14000</v>
      </c>
      <c r="F1397" s="4">
        <v>17500</v>
      </c>
      <c r="G1397" s="35">
        <f t="shared" si="21"/>
        <v>9.5468126085973957</v>
      </c>
      <c r="H1397" s="2" t="s">
        <v>7</v>
      </c>
      <c r="I1397" s="3">
        <v>70</v>
      </c>
      <c r="J1397" s="6" t="s">
        <v>44</v>
      </c>
      <c r="K1397" s="6" t="s">
        <v>9</v>
      </c>
      <c r="L1397" s="6" t="s">
        <v>24</v>
      </c>
      <c r="M1397" s="31">
        <v>36</v>
      </c>
      <c r="N1397" s="6" t="s">
        <v>10</v>
      </c>
      <c r="S1397" s="11" t="s">
        <v>42</v>
      </c>
      <c r="V1397" s="11" t="s">
        <v>42</v>
      </c>
      <c r="AY1397" s="3" t="s">
        <v>320</v>
      </c>
      <c r="BE1397" s="3" t="s">
        <v>32</v>
      </c>
    </row>
    <row r="1398" spans="2:57" ht="25" customHeight="1" x14ac:dyDescent="0.2">
      <c r="B1398" s="1">
        <v>1394</v>
      </c>
      <c r="C1398" s="32">
        <v>43415</v>
      </c>
      <c r="D1398" s="1">
        <v>361</v>
      </c>
      <c r="E1398" s="4">
        <v>40000</v>
      </c>
      <c r="F1398" s="4">
        <v>50000</v>
      </c>
      <c r="G1398" s="35">
        <f t="shared" si="21"/>
        <v>10.596634733096073</v>
      </c>
      <c r="H1398" s="2" t="s">
        <v>7</v>
      </c>
      <c r="I1398" s="3">
        <v>50</v>
      </c>
      <c r="J1398" s="6" t="s">
        <v>8</v>
      </c>
      <c r="K1398" s="6" t="s">
        <v>9</v>
      </c>
      <c r="L1398" s="6" t="s">
        <v>37</v>
      </c>
      <c r="M1398" s="31">
        <v>38</v>
      </c>
      <c r="N1398" s="6" t="s">
        <v>8</v>
      </c>
      <c r="S1398" s="11" t="s">
        <v>42</v>
      </c>
      <c r="V1398" s="11" t="s">
        <v>42</v>
      </c>
      <c r="AC1398" s="11" t="s">
        <v>42</v>
      </c>
      <c r="AH1398" s="11" t="s">
        <v>42</v>
      </c>
      <c r="AZ1398" s="11" t="s">
        <v>42</v>
      </c>
      <c r="BE1398" s="3" t="s">
        <v>31</v>
      </c>
    </row>
    <row r="1399" spans="2:57" ht="25" customHeight="1" x14ac:dyDescent="0.2">
      <c r="B1399" s="1">
        <v>1395</v>
      </c>
      <c r="C1399" s="32">
        <v>43415</v>
      </c>
      <c r="D1399" s="1">
        <v>367</v>
      </c>
      <c r="E1399" s="4">
        <v>10000</v>
      </c>
      <c r="F1399" s="4">
        <v>12500</v>
      </c>
      <c r="G1399" s="35">
        <f t="shared" si="21"/>
        <v>9.2103403719761836</v>
      </c>
      <c r="H1399" s="2" t="s">
        <v>7</v>
      </c>
      <c r="I1399" s="3">
        <v>70</v>
      </c>
      <c r="J1399" s="6" t="s">
        <v>8</v>
      </c>
      <c r="K1399" s="6" t="s">
        <v>9</v>
      </c>
      <c r="L1399" s="6" t="s">
        <v>13</v>
      </c>
      <c r="M1399" s="31">
        <v>40</v>
      </c>
      <c r="N1399" s="6" t="s">
        <v>8</v>
      </c>
      <c r="S1399" s="11" t="s">
        <v>42</v>
      </c>
      <c r="V1399" s="11" t="s">
        <v>42</v>
      </c>
      <c r="AA1399" s="11" t="s">
        <v>42</v>
      </c>
      <c r="AH1399" s="11" t="s">
        <v>42</v>
      </c>
      <c r="BE1399" s="3" t="s">
        <v>31</v>
      </c>
    </row>
    <row r="1400" spans="2:57" ht="25" customHeight="1" x14ac:dyDescent="0.2">
      <c r="B1400" s="1">
        <v>1396</v>
      </c>
      <c r="C1400" s="32">
        <v>43415</v>
      </c>
      <c r="D1400" s="1">
        <v>368</v>
      </c>
      <c r="E1400" s="4">
        <v>9000</v>
      </c>
      <c r="F1400" s="4">
        <v>11250</v>
      </c>
      <c r="G1400" s="35">
        <f t="shared" si="21"/>
        <v>9.1049798563183568</v>
      </c>
      <c r="H1400" s="2" t="s">
        <v>7</v>
      </c>
      <c r="I1400" s="3">
        <v>70</v>
      </c>
      <c r="J1400" s="6" t="s">
        <v>108</v>
      </c>
      <c r="K1400" s="6" t="s">
        <v>9</v>
      </c>
      <c r="L1400" s="6" t="s">
        <v>13</v>
      </c>
      <c r="M1400" s="31">
        <v>39</v>
      </c>
      <c r="N1400" s="6" t="s">
        <v>108</v>
      </c>
      <c r="S1400" s="11" t="s">
        <v>42</v>
      </c>
      <c r="V1400" s="11" t="s">
        <v>42</v>
      </c>
      <c r="AC1400" s="11" t="s">
        <v>42</v>
      </c>
      <c r="AH1400" s="11" t="s">
        <v>42</v>
      </c>
      <c r="BE1400" s="3" t="s">
        <v>31</v>
      </c>
    </row>
    <row r="1401" spans="2:57" ht="25" customHeight="1" x14ac:dyDescent="0.2">
      <c r="B1401" s="1">
        <v>1397</v>
      </c>
      <c r="C1401" s="32">
        <v>43415</v>
      </c>
      <c r="D1401" s="1">
        <v>370</v>
      </c>
      <c r="E1401" s="4">
        <v>1500</v>
      </c>
      <c r="F1401" s="4">
        <v>1875</v>
      </c>
      <c r="G1401" s="35">
        <f t="shared" si="21"/>
        <v>7.3132203870903014</v>
      </c>
      <c r="H1401" s="2" t="s">
        <v>7</v>
      </c>
      <c r="I1401" s="3">
        <v>50</v>
      </c>
      <c r="J1401" s="6" t="s">
        <v>8</v>
      </c>
      <c r="K1401" s="6" t="s">
        <v>9</v>
      </c>
      <c r="L1401" s="6" t="s">
        <v>25</v>
      </c>
      <c r="M1401" s="31">
        <v>34</v>
      </c>
      <c r="N1401" s="6" t="s">
        <v>10</v>
      </c>
      <c r="S1401" s="11" t="s">
        <v>42</v>
      </c>
      <c r="V1401" s="11" t="s">
        <v>42</v>
      </c>
      <c r="BE1401" s="3" t="s">
        <v>31</v>
      </c>
    </row>
    <row r="1402" spans="2:57" ht="25" customHeight="1" x14ac:dyDescent="0.2">
      <c r="B1402" s="1">
        <v>1398</v>
      </c>
      <c r="C1402" s="32">
        <v>43415</v>
      </c>
      <c r="D1402" s="1">
        <v>371</v>
      </c>
      <c r="E1402" s="4">
        <v>65000</v>
      </c>
      <c r="F1402" s="4">
        <v>81250</v>
      </c>
      <c r="G1402" s="35">
        <f t="shared" si="21"/>
        <v>11.082142548877775</v>
      </c>
      <c r="H1402" s="2" t="s">
        <v>7</v>
      </c>
      <c r="I1402" s="3">
        <v>60</v>
      </c>
      <c r="J1402" s="6" t="s">
        <v>8</v>
      </c>
      <c r="K1402" s="6" t="s">
        <v>9</v>
      </c>
      <c r="L1402" s="6" t="s">
        <v>25</v>
      </c>
      <c r="M1402" s="31">
        <v>36</v>
      </c>
      <c r="N1402" s="6" t="s">
        <v>10</v>
      </c>
      <c r="R1402" s="11" t="s">
        <v>42</v>
      </c>
      <c r="AI1402" s="11" t="s">
        <v>42</v>
      </c>
      <c r="BE1402" s="3" t="s">
        <v>36</v>
      </c>
    </row>
    <row r="1403" spans="2:57" ht="25" customHeight="1" x14ac:dyDescent="0.2">
      <c r="B1403" s="1">
        <v>1399</v>
      </c>
      <c r="C1403" s="32">
        <v>43415</v>
      </c>
      <c r="D1403" s="1">
        <v>374</v>
      </c>
      <c r="E1403" s="4">
        <v>65000</v>
      </c>
      <c r="F1403" s="4">
        <v>81250</v>
      </c>
      <c r="G1403" s="35">
        <f t="shared" si="21"/>
        <v>11.082142548877775</v>
      </c>
      <c r="H1403" s="2" t="s">
        <v>7</v>
      </c>
      <c r="I1403" s="3">
        <v>80</v>
      </c>
      <c r="J1403" s="6" t="s">
        <v>8</v>
      </c>
      <c r="K1403" s="6" t="s">
        <v>9</v>
      </c>
      <c r="L1403" s="6" t="s">
        <v>13</v>
      </c>
      <c r="M1403" s="31">
        <v>37</v>
      </c>
      <c r="N1403" s="6" t="s">
        <v>8</v>
      </c>
      <c r="R1403" s="11" t="s">
        <v>42</v>
      </c>
      <c r="AI1403" s="11" t="s">
        <v>42</v>
      </c>
      <c r="BE1403" s="3" t="s">
        <v>36</v>
      </c>
    </row>
    <row r="1404" spans="2:57" ht="25" customHeight="1" x14ac:dyDescent="0.2">
      <c r="B1404" s="1">
        <v>1400</v>
      </c>
      <c r="C1404" s="32">
        <v>43415</v>
      </c>
      <c r="D1404" s="1">
        <v>391</v>
      </c>
      <c r="E1404" s="4">
        <v>4000</v>
      </c>
      <c r="F1404" s="4">
        <v>5000</v>
      </c>
      <c r="G1404" s="35">
        <f t="shared" si="21"/>
        <v>8.2940496401020276</v>
      </c>
      <c r="H1404" s="2" t="s">
        <v>16</v>
      </c>
      <c r="I1404" s="3">
        <v>60</v>
      </c>
      <c r="J1404" s="6" t="s">
        <v>44</v>
      </c>
      <c r="K1404" s="6" t="s">
        <v>9</v>
      </c>
      <c r="L1404" s="6" t="s">
        <v>25</v>
      </c>
      <c r="M1404" s="31">
        <v>35</v>
      </c>
      <c r="N1404" s="6" t="s">
        <v>10</v>
      </c>
      <c r="P1404" s="11" t="s">
        <v>42</v>
      </c>
      <c r="Q1404" s="11"/>
      <c r="R1404" s="11" t="s">
        <v>42</v>
      </c>
      <c r="BE1404" s="3" t="s">
        <v>32</v>
      </c>
    </row>
    <row r="1405" spans="2:57" ht="25" customHeight="1" x14ac:dyDescent="0.2">
      <c r="B1405" s="1">
        <v>1401</v>
      </c>
      <c r="C1405" s="32">
        <v>43415</v>
      </c>
      <c r="D1405" s="1">
        <v>393</v>
      </c>
      <c r="E1405" s="4">
        <v>19000</v>
      </c>
      <c r="F1405" s="4">
        <v>23750</v>
      </c>
      <c r="G1405" s="35">
        <f t="shared" si="21"/>
        <v>9.8521942581485771</v>
      </c>
      <c r="H1405" s="2" t="s">
        <v>16</v>
      </c>
      <c r="I1405" s="3">
        <v>60</v>
      </c>
      <c r="J1405" s="6" t="s">
        <v>8</v>
      </c>
      <c r="K1405" s="6" t="s">
        <v>9</v>
      </c>
      <c r="L1405" s="6" t="s">
        <v>13</v>
      </c>
      <c r="M1405" s="31">
        <v>40</v>
      </c>
      <c r="N1405" s="6" t="s">
        <v>8</v>
      </c>
      <c r="P1405" s="11"/>
      <c r="Q1405" s="11"/>
      <c r="R1405" s="11" t="s">
        <v>42</v>
      </c>
      <c r="AI1405" s="11" t="s">
        <v>42</v>
      </c>
      <c r="BE1405" s="3" t="s">
        <v>36</v>
      </c>
    </row>
    <row r="1406" spans="2:57" ht="25" customHeight="1" x14ac:dyDescent="0.2">
      <c r="B1406" s="1">
        <v>1402</v>
      </c>
      <c r="C1406" s="32">
        <v>43415</v>
      </c>
      <c r="D1406" s="1">
        <v>394</v>
      </c>
      <c r="E1406" s="4">
        <v>10500</v>
      </c>
      <c r="F1406" s="4">
        <v>13125</v>
      </c>
      <c r="G1406" s="35">
        <f t="shared" si="21"/>
        <v>9.259130536145614</v>
      </c>
      <c r="H1406" s="2" t="s">
        <v>16</v>
      </c>
      <c r="I1406" s="3">
        <v>60</v>
      </c>
      <c r="J1406" s="6" t="s">
        <v>8</v>
      </c>
      <c r="K1406" s="6" t="s">
        <v>9</v>
      </c>
      <c r="L1406" s="6" t="s">
        <v>37</v>
      </c>
      <c r="M1406" s="31">
        <v>42</v>
      </c>
      <c r="N1406" s="6" t="s">
        <v>8</v>
      </c>
      <c r="R1406" s="11" t="s">
        <v>42</v>
      </c>
      <c r="AI1406" s="11" t="s">
        <v>42</v>
      </c>
      <c r="AZ1406" s="11" t="s">
        <v>42</v>
      </c>
      <c r="BE1406" s="3" t="s">
        <v>31</v>
      </c>
    </row>
    <row r="1407" spans="2:57" ht="25" customHeight="1" x14ac:dyDescent="0.2">
      <c r="B1407" s="1">
        <v>1403</v>
      </c>
      <c r="C1407" s="32">
        <v>43415</v>
      </c>
      <c r="D1407" s="1">
        <v>396</v>
      </c>
      <c r="E1407" s="4">
        <v>36000</v>
      </c>
      <c r="F1407" s="4">
        <v>45000</v>
      </c>
      <c r="G1407" s="35">
        <f t="shared" si="21"/>
        <v>10.491274217438248</v>
      </c>
      <c r="H1407" s="2" t="s">
        <v>16</v>
      </c>
      <c r="I1407" s="3">
        <v>50</v>
      </c>
      <c r="J1407" s="6" t="s">
        <v>65</v>
      </c>
      <c r="K1407" s="6" t="s">
        <v>9</v>
      </c>
      <c r="L1407" s="6" t="s">
        <v>104</v>
      </c>
      <c r="M1407" s="31">
        <v>34</v>
      </c>
      <c r="N1407" s="6" t="s">
        <v>65</v>
      </c>
      <c r="P1407" s="11" t="s">
        <v>42</v>
      </c>
      <c r="Q1407" s="11"/>
      <c r="S1407" s="11" t="s">
        <v>42</v>
      </c>
      <c r="BE1407" s="3" t="s">
        <v>36</v>
      </c>
    </row>
    <row r="1408" spans="2:57" ht="25" customHeight="1" x14ac:dyDescent="0.2">
      <c r="B1408" s="1">
        <v>1404</v>
      </c>
      <c r="C1408" s="32">
        <v>43415</v>
      </c>
      <c r="D1408" s="1">
        <v>417</v>
      </c>
      <c r="E1408" s="4">
        <v>8500</v>
      </c>
      <c r="F1408" s="4">
        <v>10625</v>
      </c>
      <c r="G1408" s="35">
        <f t="shared" si="21"/>
        <v>9.0478214424784085</v>
      </c>
      <c r="H1408" s="2" t="s">
        <v>70</v>
      </c>
      <c r="I1408" s="3">
        <v>60</v>
      </c>
      <c r="J1408" s="6" t="s">
        <v>65</v>
      </c>
      <c r="K1408" s="6" t="s">
        <v>9</v>
      </c>
      <c r="L1408" s="6" t="s">
        <v>25</v>
      </c>
      <c r="M1408" s="31">
        <v>34</v>
      </c>
      <c r="N1408" s="6" t="s">
        <v>10</v>
      </c>
      <c r="P1408" s="11" t="s">
        <v>42</v>
      </c>
      <c r="Q1408" s="11"/>
      <c r="S1408" s="11" t="s">
        <v>42</v>
      </c>
      <c r="BE1408" s="3" t="s">
        <v>32</v>
      </c>
    </row>
    <row r="1409" spans="2:58" ht="25" customHeight="1" x14ac:dyDescent="0.2">
      <c r="B1409" s="1">
        <v>1405</v>
      </c>
      <c r="C1409" s="32">
        <v>43415</v>
      </c>
      <c r="D1409" s="1">
        <v>418</v>
      </c>
      <c r="E1409" s="4">
        <v>12000</v>
      </c>
      <c r="F1409" s="4">
        <v>15000</v>
      </c>
      <c r="G1409" s="35">
        <f t="shared" si="21"/>
        <v>9.3926619287701367</v>
      </c>
      <c r="H1409" s="2" t="s">
        <v>70</v>
      </c>
      <c r="I1409" s="3">
        <v>50</v>
      </c>
      <c r="J1409" s="6" t="s">
        <v>44</v>
      </c>
      <c r="K1409" s="6" t="s">
        <v>17</v>
      </c>
      <c r="L1409" s="6" t="s">
        <v>25</v>
      </c>
      <c r="M1409" s="31">
        <v>26</v>
      </c>
      <c r="N1409" s="6" t="s">
        <v>10</v>
      </c>
      <c r="P1409" s="11" t="s">
        <v>42</v>
      </c>
      <c r="Q1409" s="11"/>
      <c r="R1409" s="11" t="s">
        <v>42</v>
      </c>
      <c r="BE1409" s="3" t="s">
        <v>32</v>
      </c>
    </row>
    <row r="1410" spans="2:58" ht="25" customHeight="1" x14ac:dyDescent="0.2">
      <c r="B1410" s="1">
        <v>1406</v>
      </c>
      <c r="C1410" s="32">
        <v>43415</v>
      </c>
      <c r="D1410" s="1">
        <v>419</v>
      </c>
      <c r="E1410" s="4">
        <v>22000</v>
      </c>
      <c r="F1410" s="4">
        <v>27500</v>
      </c>
      <c r="G1410" s="35">
        <f t="shared" si="21"/>
        <v>9.9987977323404529</v>
      </c>
      <c r="H1410" s="2" t="s">
        <v>70</v>
      </c>
      <c r="I1410" s="3">
        <v>40</v>
      </c>
      <c r="J1410" s="6" t="s">
        <v>65</v>
      </c>
      <c r="K1410" s="6" t="s">
        <v>9</v>
      </c>
      <c r="L1410" s="6" t="s">
        <v>25</v>
      </c>
      <c r="M1410" s="31">
        <v>36.5</v>
      </c>
      <c r="N1410" s="6" t="s">
        <v>10</v>
      </c>
      <c r="P1410" s="11" t="s">
        <v>42</v>
      </c>
      <c r="Q1410" s="11"/>
      <c r="R1410" s="11" t="s">
        <v>42</v>
      </c>
      <c r="BE1410" s="3" t="s">
        <v>32</v>
      </c>
    </row>
    <row r="1411" spans="2:58" ht="25" customHeight="1" x14ac:dyDescent="0.2">
      <c r="B1411" s="1">
        <v>1407</v>
      </c>
      <c r="C1411" s="32">
        <v>43415</v>
      </c>
      <c r="D1411" s="1">
        <v>421</v>
      </c>
      <c r="E1411" s="4">
        <v>6000</v>
      </c>
      <c r="F1411" s="4">
        <v>7500</v>
      </c>
      <c r="G1411" s="35">
        <f t="shared" si="21"/>
        <v>8.6995147482101913</v>
      </c>
      <c r="H1411" s="2" t="s">
        <v>70</v>
      </c>
      <c r="I1411" s="3">
        <v>50</v>
      </c>
      <c r="J1411" s="6" t="s">
        <v>44</v>
      </c>
      <c r="K1411" s="6" t="s">
        <v>17</v>
      </c>
      <c r="L1411" s="6" t="s">
        <v>25</v>
      </c>
      <c r="M1411" s="31">
        <v>27</v>
      </c>
      <c r="N1411" s="6" t="s">
        <v>10</v>
      </c>
      <c r="P1411" s="11" t="s">
        <v>42</v>
      </c>
      <c r="Q1411" s="11"/>
      <c r="R1411" s="11" t="s">
        <v>42</v>
      </c>
      <c r="AX1411" s="3" t="s">
        <v>47</v>
      </c>
      <c r="BE1411" s="3" t="s">
        <v>31</v>
      </c>
    </row>
    <row r="1412" spans="2:58" ht="25" customHeight="1" x14ac:dyDescent="0.2">
      <c r="B1412" s="1">
        <v>1408</v>
      </c>
      <c r="C1412" s="32">
        <v>43415</v>
      </c>
      <c r="D1412" s="1">
        <v>422</v>
      </c>
      <c r="E1412" s="4">
        <v>13000</v>
      </c>
      <c r="F1412" s="4">
        <v>16250</v>
      </c>
      <c r="G1412" s="35">
        <f t="shared" si="21"/>
        <v>9.4727046364436731</v>
      </c>
      <c r="H1412" s="2" t="s">
        <v>70</v>
      </c>
      <c r="I1412" s="3">
        <v>60</v>
      </c>
      <c r="J1412" s="6" t="s">
        <v>44</v>
      </c>
      <c r="K1412" s="6" t="s">
        <v>9</v>
      </c>
      <c r="L1412" s="6" t="s">
        <v>25</v>
      </c>
      <c r="M1412" s="31">
        <v>36</v>
      </c>
      <c r="N1412" s="6" t="s">
        <v>10</v>
      </c>
      <c r="P1412" s="11" t="s">
        <v>42</v>
      </c>
      <c r="Q1412" s="11"/>
      <c r="S1412" s="11" t="s">
        <v>42</v>
      </c>
      <c r="AX1412" s="3" t="s">
        <v>47</v>
      </c>
      <c r="BE1412" s="3" t="s">
        <v>32</v>
      </c>
    </row>
    <row r="1413" spans="2:58" ht="25" customHeight="1" x14ac:dyDescent="0.2">
      <c r="B1413" s="1">
        <v>1409</v>
      </c>
      <c r="C1413" s="32">
        <v>43415</v>
      </c>
      <c r="D1413" s="1">
        <v>424</v>
      </c>
      <c r="E1413" s="4">
        <v>4000</v>
      </c>
      <c r="F1413" s="4">
        <v>5000</v>
      </c>
      <c r="G1413" s="35">
        <f t="shared" ref="G1413:G1476" si="22">LN(E1413)</f>
        <v>8.2940496401020276</v>
      </c>
      <c r="H1413" s="2" t="s">
        <v>70</v>
      </c>
      <c r="I1413" s="3">
        <v>30</v>
      </c>
      <c r="J1413" s="6" t="s">
        <v>44</v>
      </c>
      <c r="K1413" s="6" t="s">
        <v>9</v>
      </c>
      <c r="L1413" s="6" t="s">
        <v>25</v>
      </c>
      <c r="M1413" s="31">
        <v>31</v>
      </c>
      <c r="N1413" s="6" t="s">
        <v>10</v>
      </c>
      <c r="P1413" s="11" t="s">
        <v>42</v>
      </c>
      <c r="Q1413" s="11"/>
      <c r="R1413" s="11" t="s">
        <v>42</v>
      </c>
      <c r="BE1413" s="3" t="s">
        <v>31</v>
      </c>
    </row>
    <row r="1414" spans="2:58" ht="25" customHeight="1" x14ac:dyDescent="0.2">
      <c r="B1414" s="1">
        <v>1410</v>
      </c>
      <c r="C1414" s="32">
        <v>43415</v>
      </c>
      <c r="D1414" s="1">
        <v>425</v>
      </c>
      <c r="E1414" s="4">
        <v>3800</v>
      </c>
      <c r="F1414" s="4">
        <v>4750</v>
      </c>
      <c r="G1414" s="35">
        <f t="shared" si="22"/>
        <v>8.2427563457144775</v>
      </c>
      <c r="H1414" s="2" t="s">
        <v>70</v>
      </c>
      <c r="I1414" s="3">
        <v>60</v>
      </c>
      <c r="J1414" s="6" t="s">
        <v>44</v>
      </c>
      <c r="K1414" s="6" t="s">
        <v>9</v>
      </c>
      <c r="L1414" s="6" t="s">
        <v>25</v>
      </c>
      <c r="M1414" s="31">
        <v>32</v>
      </c>
      <c r="N1414" s="6" t="s">
        <v>10</v>
      </c>
      <c r="P1414" s="11" t="s">
        <v>42</v>
      </c>
      <c r="Q1414" s="11"/>
      <c r="R1414" s="11" t="s">
        <v>42</v>
      </c>
      <c r="BE1414" s="3" t="s">
        <v>31</v>
      </c>
    </row>
    <row r="1415" spans="2:58" ht="25" customHeight="1" x14ac:dyDescent="0.2">
      <c r="B1415" s="1">
        <v>1411</v>
      </c>
      <c r="C1415" s="32">
        <v>43415</v>
      </c>
      <c r="D1415" s="1">
        <v>426</v>
      </c>
      <c r="E1415" s="4">
        <v>3500</v>
      </c>
      <c r="F1415" s="4">
        <v>4200</v>
      </c>
      <c r="G1415" s="35">
        <f t="shared" si="22"/>
        <v>8.1605182474775049</v>
      </c>
      <c r="H1415" s="2" t="s">
        <v>70</v>
      </c>
      <c r="I1415" s="3">
        <v>70</v>
      </c>
      <c r="J1415" s="6" t="s">
        <v>64</v>
      </c>
      <c r="K1415" s="6" t="s">
        <v>28</v>
      </c>
      <c r="L1415" s="6" t="s">
        <v>18</v>
      </c>
      <c r="M1415" s="31">
        <v>25</v>
      </c>
      <c r="N1415" s="6" t="s">
        <v>64</v>
      </c>
      <c r="O1415" s="11" t="s">
        <v>42</v>
      </c>
      <c r="P1415" s="11" t="s">
        <v>42</v>
      </c>
      <c r="Q1415" s="11"/>
      <c r="R1415" s="11" t="s">
        <v>42</v>
      </c>
      <c r="BE1415" s="3" t="s">
        <v>31</v>
      </c>
    </row>
    <row r="1416" spans="2:58" ht="25" customHeight="1" x14ac:dyDescent="0.2">
      <c r="B1416" s="1">
        <v>1412</v>
      </c>
      <c r="C1416" s="32">
        <v>43415</v>
      </c>
      <c r="D1416" s="1">
        <v>427</v>
      </c>
      <c r="E1416" s="4">
        <v>60000</v>
      </c>
      <c r="F1416" s="4">
        <v>75000</v>
      </c>
      <c r="G1416" s="35">
        <f t="shared" si="22"/>
        <v>11.002099841204238</v>
      </c>
      <c r="H1416" s="2" t="s">
        <v>70</v>
      </c>
      <c r="I1416" s="3">
        <v>80</v>
      </c>
      <c r="J1416" s="6" t="s">
        <v>44</v>
      </c>
      <c r="K1416" s="6" t="s">
        <v>9</v>
      </c>
      <c r="L1416" s="6" t="s">
        <v>25</v>
      </c>
      <c r="M1416" s="31">
        <v>36</v>
      </c>
      <c r="N1416" s="6" t="s">
        <v>10</v>
      </c>
      <c r="R1416" s="11" t="s">
        <v>42</v>
      </c>
      <c r="U1416" s="11" t="s">
        <v>42</v>
      </c>
      <c r="Y1416" s="11"/>
      <c r="AI1416" s="11" t="s">
        <v>42</v>
      </c>
      <c r="AM1416" s="11" t="s">
        <v>42</v>
      </c>
      <c r="AN1416" s="11" t="s">
        <v>42</v>
      </c>
      <c r="AO1416" s="11"/>
      <c r="BE1416" s="3" t="s">
        <v>36</v>
      </c>
    </row>
    <row r="1417" spans="2:58" ht="25" customHeight="1" x14ac:dyDescent="0.2">
      <c r="B1417" s="1">
        <v>1413</v>
      </c>
      <c r="C1417" s="32">
        <v>43415</v>
      </c>
      <c r="D1417" s="1">
        <v>432</v>
      </c>
      <c r="E1417" s="4">
        <v>10000</v>
      </c>
      <c r="F1417" s="4">
        <v>12500</v>
      </c>
      <c r="G1417" s="35">
        <f t="shared" si="22"/>
        <v>9.2103403719761836</v>
      </c>
      <c r="H1417" s="2" t="s">
        <v>7</v>
      </c>
      <c r="I1417" s="3">
        <v>60</v>
      </c>
      <c r="J1417" s="6" t="s">
        <v>8</v>
      </c>
      <c r="K1417" s="6" t="s">
        <v>9</v>
      </c>
      <c r="L1417" s="6" t="s">
        <v>13</v>
      </c>
      <c r="M1417" s="31">
        <v>40</v>
      </c>
      <c r="N1417" s="6" t="s">
        <v>10</v>
      </c>
      <c r="P1417" s="11" t="s">
        <v>42</v>
      </c>
      <c r="Q1417" s="11"/>
      <c r="S1417" s="11" t="s">
        <v>42</v>
      </c>
      <c r="AA1417" s="11" t="s">
        <v>42</v>
      </c>
      <c r="AH1417" s="11" t="s">
        <v>42</v>
      </c>
      <c r="BE1417" s="3" t="s">
        <v>32</v>
      </c>
    </row>
    <row r="1418" spans="2:58" ht="25" customHeight="1" x14ac:dyDescent="0.2">
      <c r="B1418" s="1">
        <v>1414</v>
      </c>
      <c r="C1418" s="32">
        <v>43415</v>
      </c>
      <c r="D1418" s="1">
        <v>433</v>
      </c>
      <c r="E1418" s="4">
        <v>4900</v>
      </c>
      <c r="F1418" s="4">
        <v>6125</v>
      </c>
      <c r="G1418" s="35">
        <f t="shared" si="22"/>
        <v>8.4969904840987187</v>
      </c>
      <c r="H1418" s="2" t="s">
        <v>7</v>
      </c>
      <c r="I1418" s="3">
        <v>80</v>
      </c>
      <c r="J1418" s="6" t="s">
        <v>108</v>
      </c>
      <c r="K1418" s="6" t="s">
        <v>9</v>
      </c>
      <c r="L1418" s="6" t="s">
        <v>13</v>
      </c>
      <c r="M1418" s="31">
        <v>40</v>
      </c>
      <c r="N1418" s="6" t="s">
        <v>108</v>
      </c>
      <c r="S1418" s="11" t="s">
        <v>42</v>
      </c>
      <c r="V1418" s="11" t="s">
        <v>42</v>
      </c>
      <c r="AC1418" s="11" t="s">
        <v>42</v>
      </c>
      <c r="AH1418" s="11" t="s">
        <v>42</v>
      </c>
      <c r="BE1418" s="3" t="s">
        <v>32</v>
      </c>
    </row>
    <row r="1419" spans="2:58" ht="25" customHeight="1" x14ac:dyDescent="0.2">
      <c r="B1419" s="1">
        <v>1415</v>
      </c>
      <c r="C1419" s="32">
        <v>43415</v>
      </c>
      <c r="D1419" s="1">
        <v>434</v>
      </c>
      <c r="E1419" s="4">
        <v>20000</v>
      </c>
      <c r="F1419" s="4">
        <v>25000</v>
      </c>
      <c r="G1419" s="35">
        <f t="shared" si="22"/>
        <v>9.9034875525361272</v>
      </c>
      <c r="H1419" s="2" t="s">
        <v>7</v>
      </c>
      <c r="I1419" s="3">
        <v>70</v>
      </c>
      <c r="J1419" s="6" t="s">
        <v>8</v>
      </c>
      <c r="K1419" s="6" t="s">
        <v>9</v>
      </c>
      <c r="L1419" s="6" t="s">
        <v>13</v>
      </c>
      <c r="M1419" s="31">
        <v>40</v>
      </c>
      <c r="N1419" s="6" t="s">
        <v>8</v>
      </c>
      <c r="S1419" s="11" t="s">
        <v>42</v>
      </c>
      <c r="V1419" s="11" t="s">
        <v>42</v>
      </c>
      <c r="AC1419" s="11" t="s">
        <v>42</v>
      </c>
      <c r="BE1419" s="3" t="s">
        <v>36</v>
      </c>
    </row>
    <row r="1420" spans="2:58" ht="25" customHeight="1" x14ac:dyDescent="0.2">
      <c r="B1420" s="1">
        <v>1416</v>
      </c>
      <c r="C1420" s="32">
        <v>43415</v>
      </c>
      <c r="D1420" s="1">
        <v>436</v>
      </c>
      <c r="E1420" s="4">
        <v>87000</v>
      </c>
      <c r="F1420" s="4">
        <v>108750</v>
      </c>
      <c r="G1420" s="35">
        <f t="shared" si="22"/>
        <v>11.373663397636721</v>
      </c>
      <c r="H1420" s="2" t="s">
        <v>7</v>
      </c>
      <c r="I1420" s="3">
        <v>60</v>
      </c>
      <c r="J1420" s="6" t="s">
        <v>8</v>
      </c>
      <c r="K1420" s="6" t="s">
        <v>9</v>
      </c>
      <c r="L1420" s="6" t="s">
        <v>13</v>
      </c>
      <c r="M1420" s="31">
        <v>37</v>
      </c>
      <c r="N1420" s="6" t="s">
        <v>10</v>
      </c>
      <c r="R1420" s="11" t="s">
        <v>42</v>
      </c>
      <c r="AI1420" s="11" t="s">
        <v>42</v>
      </c>
      <c r="BE1420" s="3" t="s">
        <v>32</v>
      </c>
      <c r="BF1420" s="1" t="s">
        <v>321</v>
      </c>
    </row>
    <row r="1421" spans="2:58" ht="25" customHeight="1" x14ac:dyDescent="0.2">
      <c r="B1421" s="1">
        <v>1417</v>
      </c>
      <c r="C1421" s="32">
        <v>43415</v>
      </c>
      <c r="D1421" s="1">
        <v>438</v>
      </c>
      <c r="E1421" s="4">
        <v>7000</v>
      </c>
      <c r="F1421" s="4">
        <v>8750</v>
      </c>
      <c r="G1421" s="35">
        <f t="shared" si="22"/>
        <v>8.8536654280374503</v>
      </c>
      <c r="H1421" s="2" t="s">
        <v>7</v>
      </c>
      <c r="I1421" s="3">
        <v>70</v>
      </c>
      <c r="J1421" s="6" t="s">
        <v>8</v>
      </c>
      <c r="K1421" s="6" t="s">
        <v>9</v>
      </c>
      <c r="L1421" s="6" t="s">
        <v>25</v>
      </c>
      <c r="M1421" s="31">
        <v>36</v>
      </c>
      <c r="N1421" s="6" t="s">
        <v>8</v>
      </c>
      <c r="O1421" s="11" t="s">
        <v>42</v>
      </c>
      <c r="S1421" s="11" t="s">
        <v>42</v>
      </c>
      <c r="V1421" s="11" t="s">
        <v>42</v>
      </c>
      <c r="BE1421" s="3" t="s">
        <v>32</v>
      </c>
    </row>
    <row r="1422" spans="2:58" ht="25" customHeight="1" x14ac:dyDescent="0.2">
      <c r="B1422" s="1">
        <v>1418</v>
      </c>
      <c r="C1422" s="32">
        <v>43415</v>
      </c>
      <c r="D1422" s="1">
        <v>445</v>
      </c>
      <c r="E1422" s="4">
        <v>2200</v>
      </c>
      <c r="F1422" s="4">
        <v>2640</v>
      </c>
      <c r="G1422" s="35">
        <f t="shared" si="22"/>
        <v>7.696212639346407</v>
      </c>
      <c r="H1422" s="2" t="s">
        <v>16</v>
      </c>
      <c r="I1422" s="3">
        <v>80</v>
      </c>
      <c r="J1422" s="6" t="s">
        <v>8</v>
      </c>
      <c r="K1422" s="6" t="s">
        <v>9</v>
      </c>
      <c r="L1422" s="6" t="s">
        <v>13</v>
      </c>
      <c r="M1422" s="31">
        <v>42</v>
      </c>
      <c r="N1422" s="6" t="s">
        <v>8</v>
      </c>
      <c r="R1422" s="11" t="s">
        <v>42</v>
      </c>
      <c r="AI1422" s="11" t="s">
        <v>42</v>
      </c>
      <c r="BE1422" s="3" t="s">
        <v>31</v>
      </c>
    </row>
    <row r="1423" spans="2:58" ht="25" customHeight="1" x14ac:dyDescent="0.2">
      <c r="B1423" s="1">
        <v>1419</v>
      </c>
      <c r="C1423" s="32">
        <v>43415</v>
      </c>
      <c r="D1423" s="1">
        <v>465</v>
      </c>
      <c r="E1423" s="4">
        <v>1900</v>
      </c>
      <c r="F1423" s="4">
        <v>2375</v>
      </c>
      <c r="G1423" s="35">
        <f t="shared" si="22"/>
        <v>7.5496091651545321</v>
      </c>
      <c r="H1423" s="2" t="s">
        <v>34</v>
      </c>
      <c r="I1423" s="3">
        <v>70</v>
      </c>
      <c r="J1423" s="6" t="s">
        <v>44</v>
      </c>
      <c r="K1423" s="6" t="s">
        <v>9</v>
      </c>
      <c r="L1423" s="6" t="s">
        <v>24</v>
      </c>
      <c r="M1423" s="31">
        <v>36</v>
      </c>
      <c r="N1423" s="6" t="s">
        <v>10</v>
      </c>
      <c r="S1423" s="11" t="s">
        <v>42</v>
      </c>
      <c r="V1423" s="11" t="s">
        <v>42</v>
      </c>
      <c r="BE1423" s="3" t="s">
        <v>31</v>
      </c>
    </row>
    <row r="1424" spans="2:58" ht="25" customHeight="1" x14ac:dyDescent="0.2">
      <c r="B1424" s="1">
        <v>1420</v>
      </c>
      <c r="C1424" s="32">
        <v>43415</v>
      </c>
      <c r="D1424" s="1">
        <v>467</v>
      </c>
      <c r="E1424" s="4">
        <v>6000</v>
      </c>
      <c r="F1424" s="4">
        <v>7500</v>
      </c>
      <c r="G1424" s="35">
        <f t="shared" si="22"/>
        <v>8.6995147482101913</v>
      </c>
      <c r="H1424" s="2" t="s">
        <v>84</v>
      </c>
      <c r="I1424" s="3">
        <v>70</v>
      </c>
      <c r="J1424" s="6" t="s">
        <v>8</v>
      </c>
      <c r="K1424" s="6" t="s">
        <v>9</v>
      </c>
      <c r="L1424" s="6" t="s">
        <v>18</v>
      </c>
      <c r="M1424" s="31">
        <v>38</v>
      </c>
      <c r="N1424" s="6" t="s">
        <v>8</v>
      </c>
      <c r="S1424" s="11" t="s">
        <v>42</v>
      </c>
      <c r="V1424" s="11" t="s">
        <v>42</v>
      </c>
      <c r="AA1424" s="11" t="s">
        <v>42</v>
      </c>
      <c r="AH1424" s="11" t="s">
        <v>42</v>
      </c>
      <c r="BE1424" s="3" t="s">
        <v>31</v>
      </c>
    </row>
    <row r="1425" spans="2:57" ht="25" customHeight="1" x14ac:dyDescent="0.2">
      <c r="B1425" s="1">
        <v>1421</v>
      </c>
      <c r="C1425" s="32">
        <v>43415</v>
      </c>
      <c r="D1425" s="1">
        <v>470</v>
      </c>
      <c r="E1425" s="4">
        <v>5500</v>
      </c>
      <c r="F1425" s="4">
        <v>6875</v>
      </c>
      <c r="G1425" s="35">
        <f t="shared" si="22"/>
        <v>8.6125033712205621</v>
      </c>
      <c r="H1425" s="2" t="s">
        <v>76</v>
      </c>
      <c r="I1425" s="3">
        <v>70</v>
      </c>
      <c r="J1425" s="6" t="s">
        <v>8</v>
      </c>
      <c r="K1425" s="6" t="s">
        <v>9</v>
      </c>
      <c r="L1425" s="6" t="s">
        <v>107</v>
      </c>
      <c r="M1425" s="31">
        <v>37</v>
      </c>
      <c r="N1425" s="6" t="s">
        <v>10</v>
      </c>
      <c r="S1425" s="11" t="s">
        <v>42</v>
      </c>
      <c r="V1425" s="11" t="s">
        <v>42</v>
      </c>
      <c r="AI1425" s="11" t="s">
        <v>42</v>
      </c>
      <c r="BE1425" s="3" t="s">
        <v>32</v>
      </c>
    </row>
    <row r="1426" spans="2:57" ht="25" customHeight="1" x14ac:dyDescent="0.2">
      <c r="B1426" s="1">
        <v>1422</v>
      </c>
      <c r="C1426" s="32">
        <v>43415</v>
      </c>
      <c r="D1426" s="1">
        <v>471</v>
      </c>
      <c r="E1426" s="4">
        <v>12000</v>
      </c>
      <c r="F1426" s="4">
        <v>15000</v>
      </c>
      <c r="G1426" s="35">
        <f t="shared" si="22"/>
        <v>9.3926619287701367</v>
      </c>
      <c r="H1426" s="2" t="s">
        <v>16</v>
      </c>
      <c r="I1426" s="3">
        <v>60</v>
      </c>
      <c r="J1426" s="6" t="s">
        <v>8</v>
      </c>
      <c r="K1426" s="6" t="s">
        <v>9</v>
      </c>
      <c r="L1426" s="6" t="s">
        <v>13</v>
      </c>
      <c r="M1426" s="31">
        <v>38</v>
      </c>
      <c r="N1426" s="6" t="s">
        <v>8</v>
      </c>
      <c r="P1426" s="11" t="s">
        <v>42</v>
      </c>
      <c r="Q1426" s="11"/>
      <c r="R1426" s="11" t="s">
        <v>42</v>
      </c>
      <c r="AB1426" s="11" t="s">
        <v>42</v>
      </c>
      <c r="BE1426" s="3" t="s">
        <v>36</v>
      </c>
    </row>
    <row r="1427" spans="2:57" ht="25" customHeight="1" x14ac:dyDescent="0.2">
      <c r="B1427" s="1">
        <v>1423</v>
      </c>
      <c r="C1427" s="32">
        <v>43415</v>
      </c>
      <c r="D1427" s="1">
        <v>473</v>
      </c>
      <c r="E1427" s="4">
        <v>4500</v>
      </c>
      <c r="F1427" s="4">
        <v>5625</v>
      </c>
      <c r="G1427" s="35">
        <f t="shared" si="22"/>
        <v>8.4118326757584114</v>
      </c>
      <c r="H1427" s="2" t="s">
        <v>16</v>
      </c>
      <c r="I1427" s="3">
        <v>50</v>
      </c>
      <c r="J1427" s="6" t="s">
        <v>8</v>
      </c>
      <c r="K1427" s="6" t="s">
        <v>9</v>
      </c>
      <c r="L1427" s="6" t="s">
        <v>13</v>
      </c>
      <c r="M1427" s="31">
        <v>36</v>
      </c>
      <c r="N1427" s="6" t="s">
        <v>10</v>
      </c>
      <c r="P1427" s="11" t="s">
        <v>42</v>
      </c>
      <c r="Q1427" s="11"/>
      <c r="R1427" s="11" t="s">
        <v>42</v>
      </c>
      <c r="BE1427" s="3" t="s">
        <v>32</v>
      </c>
    </row>
    <row r="1428" spans="2:57" ht="25" customHeight="1" x14ac:dyDescent="0.2">
      <c r="B1428" s="1">
        <v>1424</v>
      </c>
      <c r="C1428" s="32">
        <v>43415</v>
      </c>
      <c r="D1428" s="1">
        <v>474</v>
      </c>
      <c r="E1428" s="4">
        <v>2600</v>
      </c>
      <c r="F1428" s="4">
        <v>3250</v>
      </c>
      <c r="G1428" s="35">
        <f t="shared" si="22"/>
        <v>7.8632667240095735</v>
      </c>
      <c r="H1428" s="2" t="s">
        <v>16</v>
      </c>
      <c r="I1428" s="3">
        <v>60</v>
      </c>
      <c r="J1428" s="6" t="s">
        <v>8</v>
      </c>
      <c r="K1428" s="6" t="s">
        <v>9</v>
      </c>
      <c r="L1428" s="6" t="s">
        <v>25</v>
      </c>
      <c r="M1428" s="31">
        <v>35</v>
      </c>
      <c r="N1428" s="6" t="s">
        <v>10</v>
      </c>
      <c r="R1428" s="11" t="s">
        <v>42</v>
      </c>
      <c r="AI1428" s="11" t="s">
        <v>42</v>
      </c>
      <c r="BE1428" s="3" t="s">
        <v>31</v>
      </c>
    </row>
    <row r="1429" spans="2:57" ht="25" customHeight="1" x14ac:dyDescent="0.2">
      <c r="B1429" s="1">
        <v>1425</v>
      </c>
      <c r="C1429" s="32">
        <v>43415</v>
      </c>
      <c r="D1429" s="1">
        <v>475</v>
      </c>
      <c r="E1429" s="4">
        <v>3100</v>
      </c>
      <c r="F1429" s="4">
        <v>3875</v>
      </c>
      <c r="G1429" s="35">
        <f t="shared" si="22"/>
        <v>8.0391573904732372</v>
      </c>
      <c r="H1429" s="2" t="s">
        <v>16</v>
      </c>
      <c r="I1429" s="3">
        <v>60</v>
      </c>
      <c r="J1429" s="6" t="s">
        <v>8</v>
      </c>
      <c r="K1429" s="6" t="s">
        <v>9</v>
      </c>
      <c r="L1429" s="6" t="s">
        <v>13</v>
      </c>
      <c r="M1429" s="31">
        <v>42</v>
      </c>
      <c r="N1429" s="71" t="s">
        <v>10</v>
      </c>
      <c r="S1429" s="11" t="s">
        <v>42</v>
      </c>
      <c r="V1429" s="11" t="s">
        <v>42</v>
      </c>
      <c r="AA1429" s="11" t="s">
        <v>42</v>
      </c>
      <c r="AH1429" s="11" t="s">
        <v>42</v>
      </c>
      <c r="BE1429" s="3" t="s">
        <v>31</v>
      </c>
    </row>
    <row r="1430" spans="2:57" ht="25" customHeight="1" x14ac:dyDescent="0.2">
      <c r="B1430" s="1">
        <v>1426</v>
      </c>
      <c r="C1430" s="32">
        <v>43415</v>
      </c>
      <c r="D1430" s="1">
        <v>476</v>
      </c>
      <c r="E1430" s="4">
        <v>5500</v>
      </c>
      <c r="F1430" s="4">
        <v>6875</v>
      </c>
      <c r="G1430" s="35">
        <f t="shared" si="22"/>
        <v>8.6125033712205621</v>
      </c>
      <c r="H1430" s="2" t="s">
        <v>16</v>
      </c>
      <c r="I1430" s="3">
        <v>60</v>
      </c>
      <c r="J1430" s="6" t="s">
        <v>389</v>
      </c>
      <c r="K1430" s="6" t="s">
        <v>9</v>
      </c>
      <c r="L1430" s="6" t="s">
        <v>13</v>
      </c>
      <c r="M1430" s="31">
        <v>35</v>
      </c>
      <c r="N1430" s="6" t="s">
        <v>10</v>
      </c>
      <c r="R1430" s="11" t="s">
        <v>42</v>
      </c>
      <c r="AI1430" s="11" t="s">
        <v>42</v>
      </c>
      <c r="BE1430" s="3" t="s">
        <v>32</v>
      </c>
    </row>
    <row r="1431" spans="2:57" ht="25" customHeight="1" x14ac:dyDescent="0.2">
      <c r="B1431" s="1">
        <v>1427</v>
      </c>
      <c r="C1431" s="32">
        <v>43415</v>
      </c>
      <c r="D1431" s="1">
        <v>477</v>
      </c>
      <c r="E1431" s="4">
        <v>3800</v>
      </c>
      <c r="F1431" s="4">
        <v>4750</v>
      </c>
      <c r="G1431" s="35">
        <f t="shared" si="22"/>
        <v>8.2427563457144775</v>
      </c>
      <c r="H1431" s="2" t="s">
        <v>40</v>
      </c>
      <c r="I1431" s="3">
        <v>40</v>
      </c>
      <c r="J1431" s="6" t="s">
        <v>8</v>
      </c>
      <c r="K1431" s="6" t="s">
        <v>9</v>
      </c>
      <c r="L1431" s="6" t="s">
        <v>224</v>
      </c>
      <c r="M1431" s="31">
        <v>36</v>
      </c>
      <c r="N1431" s="6" t="s">
        <v>10</v>
      </c>
      <c r="R1431" s="11" t="s">
        <v>42</v>
      </c>
      <c r="X1431" s="11" t="s">
        <v>42</v>
      </c>
      <c r="BE1431" s="3" t="s">
        <v>31</v>
      </c>
    </row>
    <row r="1432" spans="2:57" ht="25" customHeight="1" x14ac:dyDescent="0.2">
      <c r="B1432" s="1">
        <v>1428</v>
      </c>
      <c r="C1432" s="32">
        <v>43415</v>
      </c>
      <c r="D1432" s="1">
        <v>478</v>
      </c>
      <c r="E1432" s="4">
        <v>19500</v>
      </c>
      <c r="F1432" s="4">
        <v>24375</v>
      </c>
      <c r="G1432" s="35">
        <f t="shared" si="22"/>
        <v>9.8781697445518386</v>
      </c>
      <c r="H1432" s="2" t="s">
        <v>57</v>
      </c>
      <c r="I1432" s="3">
        <v>60</v>
      </c>
      <c r="J1432" s="6" t="s">
        <v>65</v>
      </c>
      <c r="K1432" s="6" t="s">
        <v>9</v>
      </c>
      <c r="L1432" s="6" t="s">
        <v>25</v>
      </c>
      <c r="M1432" s="31">
        <v>38</v>
      </c>
      <c r="N1432" s="6" t="s">
        <v>10</v>
      </c>
      <c r="P1432" s="11" t="s">
        <v>42</v>
      </c>
      <c r="Q1432" s="11"/>
      <c r="R1432" s="11" t="s">
        <v>42</v>
      </c>
      <c r="BC1432" s="11" t="s">
        <v>42</v>
      </c>
      <c r="BD1432" s="11"/>
      <c r="BE1432" s="3" t="s">
        <v>32</v>
      </c>
    </row>
    <row r="1433" spans="2:57" ht="25" customHeight="1" x14ac:dyDescent="0.2">
      <c r="B1433" s="1">
        <v>1429</v>
      </c>
      <c r="C1433" s="32">
        <v>43415</v>
      </c>
      <c r="D1433" s="1">
        <v>479</v>
      </c>
      <c r="E1433" s="4">
        <v>2400</v>
      </c>
      <c r="F1433" s="4">
        <v>3000</v>
      </c>
      <c r="G1433" s="35">
        <f t="shared" si="22"/>
        <v>7.7832240163360371</v>
      </c>
      <c r="H1433" s="2" t="s">
        <v>57</v>
      </c>
      <c r="I1433" s="3">
        <v>50</v>
      </c>
      <c r="J1433" s="6" t="s">
        <v>65</v>
      </c>
      <c r="K1433" s="6" t="s">
        <v>9</v>
      </c>
      <c r="L1433" s="6" t="s">
        <v>25</v>
      </c>
      <c r="M1433" s="31">
        <v>32</v>
      </c>
      <c r="N1433" s="6" t="s">
        <v>10</v>
      </c>
      <c r="P1433" s="11" t="s">
        <v>42</v>
      </c>
      <c r="Q1433" s="11"/>
      <c r="R1433" s="11" t="s">
        <v>42</v>
      </c>
      <c r="BE1433" s="3" t="s">
        <v>31</v>
      </c>
    </row>
    <row r="1434" spans="2:57" ht="25" customHeight="1" x14ac:dyDescent="0.2">
      <c r="B1434" s="1">
        <v>1430</v>
      </c>
      <c r="C1434" s="32">
        <v>43415</v>
      </c>
      <c r="D1434" s="1">
        <v>506</v>
      </c>
      <c r="E1434" s="4">
        <v>20000</v>
      </c>
      <c r="F1434" s="4">
        <v>25000</v>
      </c>
      <c r="G1434" s="35">
        <f t="shared" si="22"/>
        <v>9.9034875525361272</v>
      </c>
      <c r="H1434" s="2" t="s">
        <v>70</v>
      </c>
      <c r="I1434" s="3">
        <v>30</v>
      </c>
      <c r="J1434" s="6" t="s">
        <v>378</v>
      </c>
      <c r="K1434" s="6" t="s">
        <v>9</v>
      </c>
      <c r="L1434" s="6" t="s">
        <v>13</v>
      </c>
      <c r="M1434" s="31">
        <v>31</v>
      </c>
      <c r="N1434" s="6" t="s">
        <v>10</v>
      </c>
      <c r="P1434" s="11" t="s">
        <v>42</v>
      </c>
      <c r="Q1434" s="11"/>
      <c r="R1434" s="11" t="s">
        <v>42</v>
      </c>
      <c r="BE1434" s="3" t="s">
        <v>32</v>
      </c>
    </row>
    <row r="1435" spans="2:57" ht="25" customHeight="1" x14ac:dyDescent="0.2">
      <c r="B1435" s="1">
        <v>1431</v>
      </c>
      <c r="C1435" s="32">
        <v>43415</v>
      </c>
      <c r="D1435" s="1">
        <v>515</v>
      </c>
      <c r="E1435" s="4">
        <v>70000</v>
      </c>
      <c r="F1435" s="4">
        <v>87500</v>
      </c>
      <c r="G1435" s="35">
        <f t="shared" si="22"/>
        <v>11.156250521031495</v>
      </c>
      <c r="H1435" s="2" t="s">
        <v>70</v>
      </c>
      <c r="I1435" s="3">
        <v>40</v>
      </c>
      <c r="J1435" s="6" t="s">
        <v>8</v>
      </c>
      <c r="K1435" s="6" t="s">
        <v>9</v>
      </c>
      <c r="L1435" s="6" t="s">
        <v>25</v>
      </c>
      <c r="M1435" s="31">
        <v>33.5</v>
      </c>
      <c r="N1435" s="6" t="s">
        <v>10</v>
      </c>
      <c r="R1435" s="11" t="s">
        <v>42</v>
      </c>
      <c r="AI1435" s="11" t="s">
        <v>42</v>
      </c>
      <c r="BE1435" s="3" t="s">
        <v>36</v>
      </c>
    </row>
    <row r="1436" spans="2:57" ht="25" customHeight="1" x14ac:dyDescent="0.2">
      <c r="B1436" s="1">
        <v>1432</v>
      </c>
      <c r="C1436" s="32">
        <v>43415</v>
      </c>
      <c r="D1436" s="1">
        <v>516</v>
      </c>
      <c r="E1436" s="4">
        <v>65000</v>
      </c>
      <c r="F1436" s="4">
        <v>81250</v>
      </c>
      <c r="G1436" s="35">
        <f t="shared" si="22"/>
        <v>11.082142548877775</v>
      </c>
      <c r="H1436" s="2" t="s">
        <v>70</v>
      </c>
      <c r="I1436" s="3">
        <v>40</v>
      </c>
      <c r="J1436" s="6" t="s">
        <v>44</v>
      </c>
      <c r="K1436" s="6" t="s">
        <v>9</v>
      </c>
      <c r="L1436" s="6" t="s">
        <v>24</v>
      </c>
      <c r="M1436" s="31">
        <v>33</v>
      </c>
      <c r="N1436" s="6" t="s">
        <v>10</v>
      </c>
      <c r="R1436" s="11" t="s">
        <v>42</v>
      </c>
      <c r="AI1436" s="11" t="s">
        <v>42</v>
      </c>
      <c r="BE1436" s="3" t="s">
        <v>32</v>
      </c>
    </row>
    <row r="1437" spans="2:57" ht="25" customHeight="1" x14ac:dyDescent="0.2">
      <c r="B1437" s="1">
        <v>1433</v>
      </c>
      <c r="C1437" s="32">
        <v>43415</v>
      </c>
      <c r="D1437" s="1">
        <v>517</v>
      </c>
      <c r="E1437" s="4">
        <v>6500</v>
      </c>
      <c r="F1437" s="4">
        <v>8125</v>
      </c>
      <c r="G1437" s="35">
        <f t="shared" si="22"/>
        <v>8.7795574558837277</v>
      </c>
      <c r="H1437" s="2" t="s">
        <v>70</v>
      </c>
      <c r="I1437" s="3">
        <v>60</v>
      </c>
      <c r="J1437" s="6" t="s">
        <v>44</v>
      </c>
      <c r="K1437" s="6" t="s">
        <v>9</v>
      </c>
      <c r="L1437" s="6" t="s">
        <v>25</v>
      </c>
      <c r="M1437" s="31">
        <v>35</v>
      </c>
      <c r="N1437" s="6" t="s">
        <v>10</v>
      </c>
      <c r="P1437" s="11" t="s">
        <v>42</v>
      </c>
      <c r="Q1437" s="11"/>
      <c r="R1437" s="11" t="s">
        <v>42</v>
      </c>
      <c r="BE1437" s="3" t="s">
        <v>32</v>
      </c>
    </row>
    <row r="1438" spans="2:57" ht="25" customHeight="1" x14ac:dyDescent="0.2">
      <c r="B1438" s="1">
        <v>1434</v>
      </c>
      <c r="C1438" s="32">
        <v>43415</v>
      </c>
      <c r="D1438" s="1">
        <v>519</v>
      </c>
      <c r="E1438" s="4">
        <v>70000</v>
      </c>
      <c r="F1438" s="4">
        <v>87500</v>
      </c>
      <c r="G1438" s="35">
        <f t="shared" si="22"/>
        <v>11.156250521031495</v>
      </c>
      <c r="H1438" s="2" t="s">
        <v>70</v>
      </c>
      <c r="I1438" s="3">
        <v>40</v>
      </c>
      <c r="J1438" s="6" t="s">
        <v>44</v>
      </c>
      <c r="K1438" s="6" t="s">
        <v>9</v>
      </c>
      <c r="L1438" s="6" t="s">
        <v>25</v>
      </c>
      <c r="M1438" s="31">
        <v>34</v>
      </c>
      <c r="N1438" s="6" t="s">
        <v>10</v>
      </c>
      <c r="R1438" s="11" t="s">
        <v>42</v>
      </c>
      <c r="Y1438" s="11"/>
      <c r="AM1438" s="11" t="s">
        <v>42</v>
      </c>
      <c r="AN1438" s="11"/>
      <c r="AO1438" s="11"/>
      <c r="BE1438" s="3" t="s">
        <v>36</v>
      </c>
    </row>
    <row r="1439" spans="2:57" ht="25" customHeight="1" x14ac:dyDescent="0.2">
      <c r="B1439" s="1">
        <v>1435</v>
      </c>
      <c r="C1439" s="32">
        <v>43415</v>
      </c>
      <c r="D1439" s="1">
        <v>521</v>
      </c>
      <c r="E1439" s="4">
        <v>25000</v>
      </c>
      <c r="F1439" s="4">
        <v>31250</v>
      </c>
      <c r="G1439" s="35">
        <f t="shared" si="22"/>
        <v>10.126631103850338</v>
      </c>
      <c r="H1439" s="2" t="s">
        <v>70</v>
      </c>
      <c r="I1439" s="3">
        <v>80</v>
      </c>
      <c r="J1439" s="6" t="s">
        <v>44</v>
      </c>
      <c r="K1439" s="6" t="s">
        <v>28</v>
      </c>
      <c r="L1439" s="6" t="s">
        <v>18</v>
      </c>
      <c r="M1439" s="31">
        <v>35</v>
      </c>
      <c r="N1439" s="6" t="s">
        <v>44</v>
      </c>
      <c r="O1439" s="11" t="s">
        <v>42</v>
      </c>
      <c r="S1439" s="11" t="s">
        <v>42</v>
      </c>
      <c r="V1439" s="11" t="s">
        <v>42</v>
      </c>
      <c r="BE1439" s="3" t="s">
        <v>32</v>
      </c>
    </row>
    <row r="1440" spans="2:57" ht="25" customHeight="1" x14ac:dyDescent="0.2">
      <c r="B1440" s="1">
        <v>1436</v>
      </c>
      <c r="C1440" s="32">
        <v>43415</v>
      </c>
      <c r="D1440" s="1">
        <v>523</v>
      </c>
      <c r="E1440" s="4">
        <v>100000</v>
      </c>
      <c r="F1440" s="4">
        <v>127918</v>
      </c>
      <c r="G1440" s="35">
        <f t="shared" si="22"/>
        <v>11.512925464970229</v>
      </c>
      <c r="H1440" s="2" t="s">
        <v>70</v>
      </c>
      <c r="I1440" s="3">
        <v>80</v>
      </c>
      <c r="J1440" s="6" t="s">
        <v>44</v>
      </c>
      <c r="K1440" s="6" t="s">
        <v>28</v>
      </c>
      <c r="L1440" s="6" t="s">
        <v>18</v>
      </c>
      <c r="M1440" s="31">
        <v>40</v>
      </c>
      <c r="N1440" s="6" t="s">
        <v>44</v>
      </c>
      <c r="O1440" s="11" t="s">
        <v>42</v>
      </c>
      <c r="S1440" s="11" t="s">
        <v>42</v>
      </c>
      <c r="V1440" s="11" t="s">
        <v>42</v>
      </c>
      <c r="Y1440" s="11"/>
      <c r="AU1440" s="11" t="s">
        <v>42</v>
      </c>
      <c r="BE1440" s="3" t="s">
        <v>36</v>
      </c>
    </row>
    <row r="1441" spans="2:58" ht="25" customHeight="1" x14ac:dyDescent="0.2">
      <c r="B1441" s="1">
        <v>1437</v>
      </c>
      <c r="C1441" s="32">
        <v>43415</v>
      </c>
      <c r="D1441" s="1">
        <v>524</v>
      </c>
      <c r="E1441" s="4">
        <v>5000</v>
      </c>
      <c r="F1441" s="4">
        <v>6250</v>
      </c>
      <c r="G1441" s="35">
        <f t="shared" si="22"/>
        <v>8.5171931914162382</v>
      </c>
      <c r="H1441" s="2" t="s">
        <v>7</v>
      </c>
      <c r="I1441" s="3">
        <v>40</v>
      </c>
      <c r="J1441" s="6" t="s">
        <v>65</v>
      </c>
      <c r="K1441" s="6" t="s">
        <v>9</v>
      </c>
      <c r="L1441" s="6" t="s">
        <v>25</v>
      </c>
      <c r="M1441" s="31">
        <v>38</v>
      </c>
      <c r="N1441" s="6" t="s">
        <v>65</v>
      </c>
      <c r="P1441" s="11" t="s">
        <v>42</v>
      </c>
      <c r="Q1441" s="11"/>
      <c r="R1441" s="11" t="s">
        <v>42</v>
      </c>
      <c r="BE1441" s="3" t="s">
        <v>32</v>
      </c>
    </row>
    <row r="1442" spans="2:58" ht="25" customHeight="1" x14ac:dyDescent="0.2">
      <c r="B1442" s="1">
        <v>1438</v>
      </c>
      <c r="C1442" s="32">
        <v>43415</v>
      </c>
      <c r="D1442" s="1">
        <v>525</v>
      </c>
      <c r="E1442" s="4">
        <v>10000</v>
      </c>
      <c r="F1442" s="4">
        <v>12500</v>
      </c>
      <c r="G1442" s="35">
        <f t="shared" si="22"/>
        <v>9.2103403719761836</v>
      </c>
      <c r="H1442" s="2" t="s">
        <v>7</v>
      </c>
      <c r="I1442" s="3">
        <v>50</v>
      </c>
      <c r="J1442" s="6" t="s">
        <v>65</v>
      </c>
      <c r="K1442" s="6" t="s">
        <v>9</v>
      </c>
      <c r="L1442" s="6" t="s">
        <v>25</v>
      </c>
      <c r="M1442" s="31">
        <v>32</v>
      </c>
      <c r="N1442" s="6" t="s">
        <v>65</v>
      </c>
      <c r="P1442" s="11" t="s">
        <v>42</v>
      </c>
      <c r="Q1442" s="11"/>
      <c r="S1442" s="11" t="s">
        <v>42</v>
      </c>
      <c r="BE1442" s="3" t="s">
        <v>32</v>
      </c>
    </row>
    <row r="1443" spans="2:58" ht="25" customHeight="1" x14ac:dyDescent="0.2">
      <c r="B1443" s="1">
        <v>1439</v>
      </c>
      <c r="C1443" s="32">
        <v>43415</v>
      </c>
      <c r="D1443" s="1">
        <v>526</v>
      </c>
      <c r="E1443" s="4">
        <v>55000</v>
      </c>
      <c r="F1443" s="4">
        <v>66000</v>
      </c>
      <c r="G1443" s="35">
        <f t="shared" si="22"/>
        <v>10.915088464214607</v>
      </c>
      <c r="H1443" s="2" t="s">
        <v>7</v>
      </c>
      <c r="I1443" s="3">
        <v>50</v>
      </c>
      <c r="J1443" s="6" t="s">
        <v>8</v>
      </c>
      <c r="K1443" s="6" t="s">
        <v>9</v>
      </c>
      <c r="L1443" s="6" t="s">
        <v>25</v>
      </c>
      <c r="M1443" s="31">
        <v>38</v>
      </c>
      <c r="N1443" s="6" t="s">
        <v>10</v>
      </c>
      <c r="S1443" s="11" t="s">
        <v>42</v>
      </c>
      <c r="X1443" s="11" t="s">
        <v>42</v>
      </c>
      <c r="Y1443" s="11" t="s">
        <v>42</v>
      </c>
      <c r="BE1443" s="3" t="s">
        <v>36</v>
      </c>
    </row>
    <row r="1444" spans="2:58" ht="25" customHeight="1" x14ac:dyDescent="0.2">
      <c r="B1444" s="1">
        <v>1440</v>
      </c>
      <c r="C1444" s="32">
        <v>43415</v>
      </c>
      <c r="D1444" s="1">
        <v>535</v>
      </c>
      <c r="E1444" s="4">
        <v>2700</v>
      </c>
      <c r="F1444" s="4">
        <v>3375</v>
      </c>
      <c r="G1444" s="35">
        <f t="shared" si="22"/>
        <v>7.90100705199242</v>
      </c>
      <c r="H1444" s="2" t="s">
        <v>27</v>
      </c>
      <c r="I1444" s="3">
        <v>40</v>
      </c>
      <c r="J1444" s="6" t="s">
        <v>8</v>
      </c>
      <c r="K1444" s="6" t="s">
        <v>9</v>
      </c>
      <c r="L1444" s="6" t="s">
        <v>25</v>
      </c>
      <c r="M1444" s="31">
        <v>34.5</v>
      </c>
      <c r="N1444" s="6" t="s">
        <v>10</v>
      </c>
      <c r="R1444" s="11" t="s">
        <v>42</v>
      </c>
      <c r="AI1444" s="11" t="s">
        <v>42</v>
      </c>
      <c r="BE1444" s="3" t="s">
        <v>31</v>
      </c>
    </row>
    <row r="1445" spans="2:58" ht="25" customHeight="1" x14ac:dyDescent="0.2">
      <c r="B1445" s="1">
        <v>1441</v>
      </c>
      <c r="C1445" s="32">
        <v>43415</v>
      </c>
      <c r="D1445" s="1">
        <v>537</v>
      </c>
      <c r="E1445" s="4">
        <v>1700</v>
      </c>
      <c r="F1445" s="4">
        <v>2125</v>
      </c>
      <c r="G1445" s="35">
        <f t="shared" si="22"/>
        <v>7.4383835300443071</v>
      </c>
      <c r="H1445" s="2" t="s">
        <v>40</v>
      </c>
      <c r="I1445" s="3">
        <v>60</v>
      </c>
      <c r="J1445" s="6" t="s">
        <v>8</v>
      </c>
      <c r="K1445" s="6" t="s">
        <v>9</v>
      </c>
      <c r="L1445" s="6" t="s">
        <v>25</v>
      </c>
      <c r="M1445" s="31">
        <v>35</v>
      </c>
      <c r="N1445" s="6" t="s">
        <v>10</v>
      </c>
      <c r="R1445" s="11" t="s">
        <v>42</v>
      </c>
      <c r="AI1445" s="11" t="s">
        <v>42</v>
      </c>
      <c r="BE1445" s="3" t="s">
        <v>31</v>
      </c>
    </row>
    <row r="1446" spans="2:58" ht="25" customHeight="1" x14ac:dyDescent="0.2">
      <c r="B1446" s="1">
        <v>1442</v>
      </c>
      <c r="C1446" s="32">
        <v>43415</v>
      </c>
      <c r="D1446" s="1">
        <v>539</v>
      </c>
      <c r="E1446" s="4">
        <v>2200</v>
      </c>
      <c r="F1446" s="4">
        <v>2750</v>
      </c>
      <c r="G1446" s="35">
        <f t="shared" si="22"/>
        <v>7.696212639346407</v>
      </c>
      <c r="H1446" s="2" t="s">
        <v>50</v>
      </c>
      <c r="I1446" s="3">
        <v>60</v>
      </c>
      <c r="J1446" s="6" t="s">
        <v>8</v>
      </c>
      <c r="K1446" s="6" t="s">
        <v>9</v>
      </c>
      <c r="L1446" s="6" t="s">
        <v>13</v>
      </c>
      <c r="M1446" s="31">
        <v>41</v>
      </c>
      <c r="N1446" s="6" t="s">
        <v>10</v>
      </c>
      <c r="R1446" s="11" t="s">
        <v>42</v>
      </c>
      <c r="T1446" s="11" t="s">
        <v>42</v>
      </c>
      <c r="AH1446" s="11" t="s">
        <v>42</v>
      </c>
      <c r="AI1446" s="11" t="s">
        <v>42</v>
      </c>
      <c r="BE1446" s="3" t="s">
        <v>31</v>
      </c>
    </row>
    <row r="1447" spans="2:58" ht="25" customHeight="1" x14ac:dyDescent="0.2">
      <c r="B1447" s="1">
        <v>1443</v>
      </c>
      <c r="C1447" s="32">
        <v>43415</v>
      </c>
      <c r="D1447" s="1">
        <v>540</v>
      </c>
      <c r="E1447" s="4">
        <v>2200</v>
      </c>
      <c r="F1447" s="4">
        <v>2750</v>
      </c>
      <c r="G1447" s="35">
        <f t="shared" si="22"/>
        <v>7.696212639346407</v>
      </c>
      <c r="H1447" s="2" t="s">
        <v>45</v>
      </c>
      <c r="I1447" s="3">
        <v>60</v>
      </c>
      <c r="J1447" s="6" t="s">
        <v>97</v>
      </c>
      <c r="K1447" s="6" t="s">
        <v>9</v>
      </c>
      <c r="L1447" s="6" t="s">
        <v>25</v>
      </c>
      <c r="M1447" s="31">
        <v>37</v>
      </c>
      <c r="N1447" s="6" t="s">
        <v>10</v>
      </c>
      <c r="R1447" s="11" t="s">
        <v>42</v>
      </c>
      <c r="X1447" s="11" t="s">
        <v>42</v>
      </c>
      <c r="Y1447" s="11" t="s">
        <v>42</v>
      </c>
      <c r="AI1447" s="11" t="s">
        <v>42</v>
      </c>
      <c r="BE1447" s="3" t="s">
        <v>31</v>
      </c>
    </row>
    <row r="1448" spans="2:58" ht="25" customHeight="1" x14ac:dyDescent="0.2">
      <c r="B1448" s="1">
        <v>1444</v>
      </c>
      <c r="C1448" s="32">
        <v>43415</v>
      </c>
      <c r="D1448" s="1">
        <v>541</v>
      </c>
      <c r="E1448" s="4">
        <v>1300</v>
      </c>
      <c r="F1448" s="4">
        <v>1625</v>
      </c>
      <c r="G1448" s="35">
        <f t="shared" si="22"/>
        <v>7.1701195434496281</v>
      </c>
      <c r="H1448" s="2" t="s">
        <v>45</v>
      </c>
      <c r="I1448" s="3">
        <v>60</v>
      </c>
      <c r="J1448" s="6" t="s">
        <v>97</v>
      </c>
      <c r="K1448" s="6" t="s">
        <v>9</v>
      </c>
      <c r="L1448" s="6" t="s">
        <v>25</v>
      </c>
      <c r="M1448" s="31">
        <v>35</v>
      </c>
      <c r="N1448" s="6" t="s">
        <v>10</v>
      </c>
      <c r="R1448" s="11" t="s">
        <v>42</v>
      </c>
      <c r="AI1448" s="11" t="s">
        <v>42</v>
      </c>
      <c r="BE1448" s="3" t="s">
        <v>31</v>
      </c>
    </row>
    <row r="1449" spans="2:58" ht="25" customHeight="1" x14ac:dyDescent="0.2">
      <c r="B1449" s="1">
        <v>1445</v>
      </c>
      <c r="C1449" s="32">
        <v>43415</v>
      </c>
      <c r="D1449" s="1">
        <v>545</v>
      </c>
      <c r="E1449" s="4">
        <v>12000</v>
      </c>
      <c r="F1449" s="4">
        <v>15000</v>
      </c>
      <c r="G1449" s="35">
        <f t="shared" si="22"/>
        <v>9.3926619287701367</v>
      </c>
      <c r="H1449" s="2" t="s">
        <v>54</v>
      </c>
      <c r="I1449" s="3">
        <v>60</v>
      </c>
      <c r="J1449" s="6" t="s">
        <v>44</v>
      </c>
      <c r="K1449" s="6" t="s">
        <v>9</v>
      </c>
      <c r="L1449" s="6" t="s">
        <v>25</v>
      </c>
      <c r="M1449" s="31">
        <v>36</v>
      </c>
      <c r="N1449" s="6" t="s">
        <v>10</v>
      </c>
      <c r="R1449" s="11" t="s">
        <v>42</v>
      </c>
      <c r="AI1449" s="11" t="s">
        <v>42</v>
      </c>
      <c r="BE1449" s="3" t="s">
        <v>32</v>
      </c>
    </row>
    <row r="1450" spans="2:58" ht="25" customHeight="1" x14ac:dyDescent="0.2">
      <c r="B1450" s="1">
        <v>1446</v>
      </c>
      <c r="C1450" s="32">
        <v>43415</v>
      </c>
      <c r="D1450" s="1">
        <v>546</v>
      </c>
      <c r="E1450" s="4">
        <v>2400</v>
      </c>
      <c r="F1450" s="4">
        <v>3000</v>
      </c>
      <c r="G1450" s="35">
        <f t="shared" si="22"/>
        <v>7.7832240163360371</v>
      </c>
      <c r="H1450" s="2" t="s">
        <v>40</v>
      </c>
      <c r="I1450" s="3">
        <v>60</v>
      </c>
      <c r="J1450" s="6" t="s">
        <v>8</v>
      </c>
      <c r="K1450" s="6" t="s">
        <v>9</v>
      </c>
      <c r="L1450" s="6" t="s">
        <v>33</v>
      </c>
      <c r="M1450" s="31">
        <v>36</v>
      </c>
      <c r="N1450" s="6" t="s">
        <v>10</v>
      </c>
      <c r="R1450" s="11" t="s">
        <v>42</v>
      </c>
      <c r="V1450" s="11" t="s">
        <v>42</v>
      </c>
      <c r="AS1450" s="11" t="s">
        <v>42</v>
      </c>
      <c r="BE1450" s="3" t="s">
        <v>31</v>
      </c>
    </row>
    <row r="1451" spans="2:58" ht="25" customHeight="1" x14ac:dyDescent="0.2">
      <c r="B1451" s="1">
        <v>1447</v>
      </c>
      <c r="C1451" s="32">
        <v>43415</v>
      </c>
      <c r="D1451" s="1">
        <v>548</v>
      </c>
      <c r="E1451" s="4">
        <v>1300</v>
      </c>
      <c r="F1451" s="4">
        <v>1625</v>
      </c>
      <c r="G1451" s="35">
        <f t="shared" si="22"/>
        <v>7.1701195434496281</v>
      </c>
      <c r="H1451" s="2" t="s">
        <v>40</v>
      </c>
      <c r="I1451" s="3">
        <v>50</v>
      </c>
      <c r="J1451" s="6" t="s">
        <v>8</v>
      </c>
      <c r="K1451" s="6" t="s">
        <v>9</v>
      </c>
      <c r="L1451" s="6" t="s">
        <v>25</v>
      </c>
      <c r="M1451" s="31">
        <v>35</v>
      </c>
      <c r="N1451" s="6" t="s">
        <v>10</v>
      </c>
      <c r="R1451" s="11" t="s">
        <v>42</v>
      </c>
      <c r="AS1451" s="11" t="s">
        <v>42</v>
      </c>
      <c r="BE1451" s="3" t="s">
        <v>39</v>
      </c>
    </row>
    <row r="1452" spans="2:58" ht="25" customHeight="1" x14ac:dyDescent="0.2">
      <c r="B1452" s="1">
        <v>1448</v>
      </c>
      <c r="C1452" s="32">
        <v>43415</v>
      </c>
      <c r="D1452" s="1">
        <v>553</v>
      </c>
      <c r="E1452" s="4">
        <v>2200</v>
      </c>
      <c r="F1452" s="4">
        <v>2750</v>
      </c>
      <c r="G1452" s="35">
        <f t="shared" si="22"/>
        <v>7.696212639346407</v>
      </c>
      <c r="H1452" s="2" t="s">
        <v>27</v>
      </c>
      <c r="I1452" s="3">
        <v>40</v>
      </c>
      <c r="J1452" s="6" t="s">
        <v>8</v>
      </c>
      <c r="K1452" s="6" t="s">
        <v>9</v>
      </c>
      <c r="L1452" s="6" t="s">
        <v>13</v>
      </c>
      <c r="M1452" s="31">
        <v>40</v>
      </c>
      <c r="N1452" s="6" t="s">
        <v>10</v>
      </c>
      <c r="P1452" s="11" t="s">
        <v>42</v>
      </c>
      <c r="Q1452" s="11"/>
      <c r="R1452" s="11" t="s">
        <v>42</v>
      </c>
      <c r="AH1452" s="11" t="s">
        <v>42</v>
      </c>
      <c r="BA1452" s="11" t="s">
        <v>42</v>
      </c>
      <c r="BE1452" s="3" t="s">
        <v>31</v>
      </c>
      <c r="BF1452" s="1" t="s">
        <v>322</v>
      </c>
    </row>
    <row r="1453" spans="2:58" ht="25" customHeight="1" x14ac:dyDescent="0.2">
      <c r="B1453" s="1">
        <v>1449</v>
      </c>
      <c r="C1453" s="32">
        <v>43415</v>
      </c>
      <c r="D1453" s="1">
        <v>555</v>
      </c>
      <c r="E1453" s="4">
        <v>6100</v>
      </c>
      <c r="F1453" s="4">
        <v>7320</v>
      </c>
      <c r="G1453" s="35">
        <f t="shared" si="22"/>
        <v>8.7160440501614023</v>
      </c>
      <c r="H1453" s="2" t="s">
        <v>34</v>
      </c>
      <c r="I1453" s="3">
        <v>60</v>
      </c>
      <c r="J1453" s="6" t="s">
        <v>8</v>
      </c>
      <c r="K1453" s="6" t="s">
        <v>9</v>
      </c>
      <c r="L1453" s="6" t="s">
        <v>25</v>
      </c>
      <c r="M1453" s="31">
        <v>36.5</v>
      </c>
      <c r="N1453" s="6" t="s">
        <v>8</v>
      </c>
      <c r="S1453" s="11" t="s">
        <v>42</v>
      </c>
      <c r="V1453" s="11" t="s">
        <v>42</v>
      </c>
      <c r="AB1453" s="11" t="s">
        <v>42</v>
      </c>
      <c r="BE1453" s="3" t="s">
        <v>32</v>
      </c>
    </row>
    <row r="1454" spans="2:58" ht="25" customHeight="1" x14ac:dyDescent="0.2">
      <c r="B1454" s="1">
        <v>1450</v>
      </c>
      <c r="C1454" s="32">
        <v>43415</v>
      </c>
      <c r="D1454" s="1">
        <v>557</v>
      </c>
      <c r="E1454" s="4">
        <v>9500</v>
      </c>
      <c r="F1454" s="4">
        <v>11875</v>
      </c>
      <c r="G1454" s="35">
        <f t="shared" si="22"/>
        <v>9.1590470775886317</v>
      </c>
      <c r="H1454" s="2" t="s">
        <v>53</v>
      </c>
      <c r="I1454" s="3">
        <v>50</v>
      </c>
      <c r="J1454" s="6" t="s">
        <v>8</v>
      </c>
      <c r="K1454" s="6" t="s">
        <v>9</v>
      </c>
      <c r="L1454" s="6" t="s">
        <v>13</v>
      </c>
      <c r="M1454" s="31">
        <v>38</v>
      </c>
      <c r="N1454" s="6" t="s">
        <v>10</v>
      </c>
      <c r="R1454" s="11" t="s">
        <v>42</v>
      </c>
      <c r="AJ1454" s="11" t="s">
        <v>42</v>
      </c>
      <c r="BE1454" s="3" t="s">
        <v>32</v>
      </c>
    </row>
    <row r="1455" spans="2:58" ht="25" customHeight="1" x14ac:dyDescent="0.2">
      <c r="B1455" s="1">
        <v>1451</v>
      </c>
      <c r="C1455" s="32">
        <v>43415</v>
      </c>
      <c r="D1455" s="1">
        <v>559</v>
      </c>
      <c r="E1455" s="4">
        <v>100000</v>
      </c>
      <c r="F1455" s="4">
        <v>185000</v>
      </c>
      <c r="G1455" s="35">
        <f t="shared" si="22"/>
        <v>11.512925464970229</v>
      </c>
      <c r="H1455" s="2" t="s">
        <v>70</v>
      </c>
      <c r="I1455" s="3">
        <v>80</v>
      </c>
      <c r="J1455" s="6" t="s">
        <v>44</v>
      </c>
      <c r="K1455" s="6" t="s">
        <v>9</v>
      </c>
      <c r="L1455" s="6" t="s">
        <v>25</v>
      </c>
      <c r="M1455" s="31">
        <v>38</v>
      </c>
      <c r="N1455" s="6" t="s">
        <v>10</v>
      </c>
      <c r="S1455" s="11" t="s">
        <v>42</v>
      </c>
      <c r="Y1455" s="11"/>
      <c r="AM1455" s="11" t="s">
        <v>42</v>
      </c>
      <c r="AN1455" s="11" t="s">
        <v>42</v>
      </c>
      <c r="AO1455" s="11"/>
      <c r="BE1455" s="3" t="s">
        <v>36</v>
      </c>
      <c r="BF1455" s="1" t="s">
        <v>323</v>
      </c>
    </row>
    <row r="1456" spans="2:58" ht="25" customHeight="1" x14ac:dyDescent="0.2">
      <c r="B1456" s="1">
        <v>1452</v>
      </c>
      <c r="C1456" s="32">
        <v>43415</v>
      </c>
      <c r="D1456" s="1">
        <v>560</v>
      </c>
      <c r="E1456" s="4">
        <v>100000</v>
      </c>
      <c r="F1456" s="4">
        <v>365000</v>
      </c>
      <c r="G1456" s="35">
        <f t="shared" si="22"/>
        <v>11.512925464970229</v>
      </c>
      <c r="H1456" s="2" t="s">
        <v>70</v>
      </c>
      <c r="I1456" s="3">
        <v>40</v>
      </c>
      <c r="J1456" s="6" t="s">
        <v>44</v>
      </c>
      <c r="K1456" s="6" t="s">
        <v>9</v>
      </c>
      <c r="L1456" s="6" t="s">
        <v>25</v>
      </c>
      <c r="M1456" s="31">
        <v>35</v>
      </c>
      <c r="N1456" s="6" t="s">
        <v>10</v>
      </c>
      <c r="R1456" s="11" t="s">
        <v>42</v>
      </c>
      <c r="Y1456" s="11"/>
      <c r="AI1456" s="11" t="s">
        <v>42</v>
      </c>
      <c r="AM1456" s="11" t="s">
        <v>42</v>
      </c>
      <c r="BE1456" s="3" t="s">
        <v>36</v>
      </c>
    </row>
    <row r="1457" spans="1:58" ht="25" customHeight="1" x14ac:dyDescent="0.2">
      <c r="B1457" s="1">
        <v>1453</v>
      </c>
      <c r="C1457" s="32">
        <v>43415</v>
      </c>
      <c r="D1457" s="1">
        <v>565</v>
      </c>
      <c r="E1457" s="4">
        <v>100000</v>
      </c>
      <c r="F1457" s="4">
        <v>191000</v>
      </c>
      <c r="G1457" s="35">
        <f t="shared" si="22"/>
        <v>11.512925464970229</v>
      </c>
      <c r="H1457" s="2" t="s">
        <v>7</v>
      </c>
      <c r="I1457" s="3">
        <v>70</v>
      </c>
      <c r="J1457" s="6" t="s">
        <v>8</v>
      </c>
      <c r="K1457" s="6" t="s">
        <v>9</v>
      </c>
      <c r="L1457" s="6" t="s">
        <v>13</v>
      </c>
      <c r="M1457" s="31">
        <v>37</v>
      </c>
      <c r="N1457" s="6" t="s">
        <v>8</v>
      </c>
      <c r="R1457" s="11" t="s">
        <v>42</v>
      </c>
      <c r="AI1457" s="11" t="s">
        <v>42</v>
      </c>
      <c r="BE1457" s="3" t="s">
        <v>36</v>
      </c>
      <c r="BF1457" s="1" t="s">
        <v>321</v>
      </c>
    </row>
    <row r="1458" spans="1:58" ht="25" customHeight="1" x14ac:dyDescent="0.2">
      <c r="B1458" s="1">
        <v>1454</v>
      </c>
      <c r="C1458" s="32">
        <v>43415</v>
      </c>
      <c r="D1458" s="1">
        <v>566</v>
      </c>
      <c r="E1458" s="4">
        <v>9000</v>
      </c>
      <c r="F1458" s="4">
        <v>11250</v>
      </c>
      <c r="G1458" s="35">
        <f t="shared" si="22"/>
        <v>9.1049798563183568</v>
      </c>
      <c r="H1458" s="2" t="s">
        <v>7</v>
      </c>
      <c r="I1458" s="3">
        <v>40</v>
      </c>
      <c r="J1458" s="6" t="s">
        <v>390</v>
      </c>
      <c r="K1458" s="6" t="s">
        <v>9</v>
      </c>
      <c r="L1458" s="6" t="s">
        <v>13</v>
      </c>
      <c r="M1458" s="31">
        <v>32</v>
      </c>
      <c r="N1458" s="6" t="s">
        <v>10</v>
      </c>
      <c r="P1458" s="11" t="s">
        <v>42</v>
      </c>
      <c r="Q1458" s="11"/>
      <c r="R1458" s="11"/>
      <c r="S1458" s="11" t="s">
        <v>42</v>
      </c>
      <c r="BE1458" s="3" t="s">
        <v>31</v>
      </c>
    </row>
    <row r="1459" spans="1:58" ht="25" customHeight="1" x14ac:dyDescent="0.2">
      <c r="B1459" s="1">
        <v>1455</v>
      </c>
      <c r="C1459" s="32">
        <v>43415</v>
      </c>
      <c r="D1459" s="1">
        <v>567</v>
      </c>
      <c r="E1459" s="4">
        <v>5000</v>
      </c>
      <c r="F1459" s="4">
        <v>6250</v>
      </c>
      <c r="G1459" s="35">
        <f t="shared" si="22"/>
        <v>8.5171931914162382</v>
      </c>
      <c r="H1459" s="2" t="s">
        <v>7</v>
      </c>
      <c r="I1459" s="3">
        <v>40</v>
      </c>
      <c r="J1459" s="6" t="s">
        <v>44</v>
      </c>
      <c r="K1459" s="6" t="s">
        <v>9</v>
      </c>
      <c r="L1459" s="6" t="s">
        <v>25</v>
      </c>
      <c r="M1459" s="31">
        <v>32</v>
      </c>
      <c r="N1459" s="6" t="s">
        <v>10</v>
      </c>
      <c r="R1459" s="11" t="s">
        <v>42</v>
      </c>
      <c r="AI1459" s="11" t="s">
        <v>42</v>
      </c>
      <c r="BE1459" s="3" t="s">
        <v>39</v>
      </c>
    </row>
    <row r="1460" spans="1:58" ht="25" customHeight="1" x14ac:dyDescent="0.2">
      <c r="B1460" s="1">
        <v>1456</v>
      </c>
      <c r="C1460" s="32">
        <v>43415</v>
      </c>
      <c r="D1460" s="1">
        <v>568</v>
      </c>
      <c r="E1460" s="4">
        <v>17000</v>
      </c>
      <c r="F1460" s="4">
        <v>21250</v>
      </c>
      <c r="G1460" s="35">
        <f t="shared" si="22"/>
        <v>9.7409686230383539</v>
      </c>
      <c r="H1460" s="2" t="s">
        <v>7</v>
      </c>
      <c r="I1460" s="3">
        <v>60</v>
      </c>
      <c r="J1460" s="6" t="s">
        <v>8</v>
      </c>
      <c r="K1460" s="6" t="s">
        <v>9</v>
      </c>
      <c r="L1460" s="6" t="s">
        <v>25</v>
      </c>
      <c r="M1460" s="31">
        <v>37</v>
      </c>
      <c r="N1460" s="6" t="s">
        <v>8</v>
      </c>
      <c r="P1460" s="11" t="s">
        <v>42</v>
      </c>
      <c r="Q1460" s="11"/>
      <c r="S1460" s="11" t="s">
        <v>42</v>
      </c>
      <c r="AB1460" s="11" t="s">
        <v>42</v>
      </c>
      <c r="BE1460" s="3" t="s">
        <v>32</v>
      </c>
    </row>
    <row r="1461" spans="1:58" ht="25" customHeight="1" x14ac:dyDescent="0.2">
      <c r="B1461" s="1">
        <v>1457</v>
      </c>
      <c r="C1461" s="32">
        <v>43415</v>
      </c>
      <c r="D1461" s="1">
        <v>569</v>
      </c>
      <c r="E1461" s="4">
        <v>100000</v>
      </c>
      <c r="F1461" s="4">
        <v>365000</v>
      </c>
      <c r="G1461" s="35">
        <f t="shared" si="22"/>
        <v>11.512925464970229</v>
      </c>
      <c r="H1461" s="2" t="s">
        <v>7</v>
      </c>
      <c r="I1461" s="3">
        <v>50</v>
      </c>
      <c r="J1461" s="6" t="s">
        <v>8</v>
      </c>
      <c r="K1461" s="6" t="s">
        <v>9</v>
      </c>
      <c r="L1461" s="6" t="s">
        <v>37</v>
      </c>
      <c r="M1461" s="31">
        <v>36</v>
      </c>
      <c r="N1461" s="6" t="s">
        <v>10</v>
      </c>
      <c r="P1461" s="11" t="s">
        <v>42</v>
      </c>
      <c r="Q1461" s="11"/>
      <c r="S1461" s="11" t="s">
        <v>42</v>
      </c>
      <c r="AA1461" s="11" t="s">
        <v>42</v>
      </c>
      <c r="AH1461" s="11" t="s">
        <v>42</v>
      </c>
      <c r="AZ1461" s="11" t="s">
        <v>42</v>
      </c>
      <c r="BE1461" s="3" t="s">
        <v>32</v>
      </c>
      <c r="BF1461" s="1" t="s">
        <v>325</v>
      </c>
    </row>
    <row r="1462" spans="1:58" ht="25" customHeight="1" x14ac:dyDescent="0.2">
      <c r="B1462" s="1">
        <v>1458</v>
      </c>
      <c r="C1462" s="32">
        <v>43415</v>
      </c>
      <c r="D1462" s="1">
        <v>571</v>
      </c>
      <c r="E1462" s="4">
        <v>67000</v>
      </c>
      <c r="F1462" s="4">
        <v>83750</v>
      </c>
      <c r="G1462" s="35">
        <f t="shared" si="22"/>
        <v>11.112447898373103</v>
      </c>
      <c r="H1462" s="2" t="s">
        <v>7</v>
      </c>
      <c r="I1462" s="3">
        <v>60</v>
      </c>
      <c r="J1462" s="6" t="s">
        <v>8</v>
      </c>
      <c r="K1462" s="6" t="s">
        <v>9</v>
      </c>
      <c r="L1462" s="6" t="s">
        <v>13</v>
      </c>
      <c r="M1462" s="31">
        <v>40</v>
      </c>
      <c r="N1462" s="6" t="s">
        <v>8</v>
      </c>
      <c r="P1462" s="11" t="s">
        <v>42</v>
      </c>
      <c r="Q1462" s="11"/>
      <c r="S1462" s="11" t="s">
        <v>42</v>
      </c>
      <c r="AA1462" s="11" t="s">
        <v>42</v>
      </c>
      <c r="AH1462" s="11" t="s">
        <v>42</v>
      </c>
      <c r="BE1462" s="3" t="s">
        <v>36</v>
      </c>
      <c r="BF1462" s="1" t="s">
        <v>326</v>
      </c>
    </row>
    <row r="1463" spans="1:58" ht="25" customHeight="1" x14ac:dyDescent="0.2">
      <c r="A1463" s="19"/>
      <c r="B1463" s="1">
        <v>1459</v>
      </c>
      <c r="C1463" s="32">
        <v>43233</v>
      </c>
      <c r="D1463" s="1">
        <v>6</v>
      </c>
      <c r="E1463" s="4">
        <v>1700</v>
      </c>
      <c r="F1463" s="4">
        <v>2125</v>
      </c>
      <c r="G1463" s="35">
        <f t="shared" si="22"/>
        <v>7.4383835300443071</v>
      </c>
      <c r="H1463" s="2" t="s">
        <v>95</v>
      </c>
      <c r="I1463" s="3">
        <v>70</v>
      </c>
      <c r="J1463" s="6" t="s">
        <v>8</v>
      </c>
      <c r="K1463" s="6" t="s">
        <v>9</v>
      </c>
      <c r="L1463" s="6" t="s">
        <v>13</v>
      </c>
      <c r="M1463" s="31">
        <v>42</v>
      </c>
      <c r="N1463" s="6" t="s">
        <v>10</v>
      </c>
      <c r="R1463" s="11" t="s">
        <v>42</v>
      </c>
      <c r="AI1463" s="11" t="s">
        <v>42</v>
      </c>
      <c r="AJ1463" s="11"/>
      <c r="BC1463" s="11" t="s">
        <v>42</v>
      </c>
      <c r="BD1463" s="11"/>
      <c r="BE1463" s="3" t="s">
        <v>31</v>
      </c>
    </row>
    <row r="1464" spans="1:58" ht="25" customHeight="1" x14ac:dyDescent="0.2">
      <c r="B1464" s="1">
        <v>1460</v>
      </c>
      <c r="C1464" s="32">
        <v>43233</v>
      </c>
      <c r="D1464" s="1">
        <v>15</v>
      </c>
      <c r="E1464" s="4">
        <v>1000</v>
      </c>
      <c r="F1464" s="4">
        <v>1250</v>
      </c>
      <c r="G1464" s="35">
        <f t="shared" si="22"/>
        <v>6.9077552789821368</v>
      </c>
      <c r="H1464" s="2" t="s">
        <v>45</v>
      </c>
      <c r="I1464" s="3">
        <v>40</v>
      </c>
      <c r="J1464" s="6" t="s">
        <v>44</v>
      </c>
      <c r="K1464" s="6" t="s">
        <v>9</v>
      </c>
      <c r="L1464" s="6" t="s">
        <v>25</v>
      </c>
      <c r="M1464" s="31">
        <v>31</v>
      </c>
      <c r="N1464" s="6" t="s">
        <v>10</v>
      </c>
      <c r="R1464" s="11" t="s">
        <v>42</v>
      </c>
      <c r="AI1464" s="11" t="s">
        <v>42</v>
      </c>
      <c r="BE1464" s="3" t="s">
        <v>31</v>
      </c>
    </row>
    <row r="1465" spans="1:58" ht="25" customHeight="1" x14ac:dyDescent="0.2">
      <c r="B1465" s="1">
        <v>1461</v>
      </c>
      <c r="C1465" s="32">
        <v>43233</v>
      </c>
      <c r="D1465" s="1">
        <v>16</v>
      </c>
      <c r="E1465" s="4">
        <v>16000</v>
      </c>
      <c r="F1465" s="4">
        <v>20000</v>
      </c>
      <c r="G1465" s="35">
        <f t="shared" si="22"/>
        <v>9.6803440012219184</v>
      </c>
      <c r="H1465" s="2" t="s">
        <v>45</v>
      </c>
      <c r="I1465" s="3">
        <v>60</v>
      </c>
      <c r="J1465" s="6" t="s">
        <v>8</v>
      </c>
      <c r="K1465" s="6" t="s">
        <v>9</v>
      </c>
      <c r="L1465" s="6" t="s">
        <v>13</v>
      </c>
      <c r="M1465" s="31">
        <v>36</v>
      </c>
      <c r="N1465" s="6" t="s">
        <v>8</v>
      </c>
      <c r="R1465" s="11" t="s">
        <v>42</v>
      </c>
      <c r="X1465" s="11" t="s">
        <v>42</v>
      </c>
      <c r="Y1465" s="11" t="s">
        <v>42</v>
      </c>
      <c r="AI1465" s="11" t="s">
        <v>42</v>
      </c>
      <c r="BE1465" s="3" t="s">
        <v>31</v>
      </c>
    </row>
    <row r="1466" spans="1:58" ht="25" customHeight="1" x14ac:dyDescent="0.2">
      <c r="B1466" s="1">
        <v>1462</v>
      </c>
      <c r="C1466" s="32">
        <v>43233</v>
      </c>
      <c r="D1466" s="1">
        <v>17</v>
      </c>
      <c r="E1466" s="4">
        <v>3800</v>
      </c>
      <c r="F1466" s="4">
        <v>4750</v>
      </c>
      <c r="G1466" s="35">
        <f t="shared" si="22"/>
        <v>8.2427563457144775</v>
      </c>
      <c r="H1466" s="2" t="s">
        <v>45</v>
      </c>
      <c r="I1466" s="3">
        <v>60</v>
      </c>
      <c r="J1466" s="6" t="s">
        <v>8</v>
      </c>
      <c r="K1466" s="6" t="s">
        <v>9</v>
      </c>
      <c r="L1466" s="6" t="s">
        <v>13</v>
      </c>
      <c r="M1466" s="31">
        <v>38</v>
      </c>
      <c r="N1466" s="6" t="s">
        <v>10</v>
      </c>
      <c r="S1466" s="11" t="s">
        <v>42</v>
      </c>
      <c r="V1466" s="11" t="s">
        <v>42</v>
      </c>
      <c r="AA1466" s="11" t="s">
        <v>42</v>
      </c>
      <c r="AH1466" s="11" t="s">
        <v>42</v>
      </c>
      <c r="BE1466" s="3" t="s">
        <v>31</v>
      </c>
    </row>
    <row r="1467" spans="1:58" ht="25" customHeight="1" x14ac:dyDescent="0.2">
      <c r="B1467" s="1">
        <v>1463</v>
      </c>
      <c r="C1467" s="32">
        <v>43233</v>
      </c>
      <c r="D1467" s="1">
        <v>18</v>
      </c>
      <c r="E1467" s="4">
        <v>4300</v>
      </c>
      <c r="F1467" s="4">
        <v>5375</v>
      </c>
      <c r="G1467" s="35">
        <f t="shared" si="22"/>
        <v>8.3663703016816537</v>
      </c>
      <c r="H1467" s="2" t="s">
        <v>60</v>
      </c>
      <c r="I1467" s="3">
        <v>70</v>
      </c>
      <c r="J1467" s="6" t="s">
        <v>8</v>
      </c>
      <c r="K1467" s="6" t="s">
        <v>9</v>
      </c>
      <c r="L1467" s="71" t="s">
        <v>13</v>
      </c>
      <c r="M1467" s="31">
        <v>43</v>
      </c>
      <c r="N1467" s="6" t="s">
        <v>10</v>
      </c>
      <c r="S1467" s="11" t="s">
        <v>42</v>
      </c>
      <c r="V1467" s="11" t="s">
        <v>42</v>
      </c>
      <c r="AA1467" s="11" t="s">
        <v>42</v>
      </c>
      <c r="AH1467" s="11" t="s">
        <v>42</v>
      </c>
      <c r="BE1467" s="3" t="s">
        <v>31</v>
      </c>
    </row>
    <row r="1468" spans="1:58" ht="25" customHeight="1" x14ac:dyDescent="0.2">
      <c r="B1468" s="1">
        <v>1464</v>
      </c>
      <c r="C1468" s="32">
        <v>43233</v>
      </c>
      <c r="D1468" s="1">
        <v>22</v>
      </c>
      <c r="E1468" s="4">
        <v>20000</v>
      </c>
      <c r="F1468" s="4">
        <v>25000</v>
      </c>
      <c r="G1468" s="35">
        <f t="shared" si="22"/>
        <v>9.9034875525361272</v>
      </c>
      <c r="H1468" s="2" t="s">
        <v>53</v>
      </c>
      <c r="I1468" s="3">
        <v>70</v>
      </c>
      <c r="J1468" s="6" t="s">
        <v>8</v>
      </c>
      <c r="K1468" s="6" t="s">
        <v>9</v>
      </c>
      <c r="L1468" s="6" t="s">
        <v>13</v>
      </c>
      <c r="M1468" s="31">
        <v>38</v>
      </c>
      <c r="N1468" s="6" t="s">
        <v>10</v>
      </c>
      <c r="R1468" s="11" t="s">
        <v>42</v>
      </c>
      <c r="AH1468" s="11" t="s">
        <v>42</v>
      </c>
      <c r="AJ1468" s="11" t="s">
        <v>42</v>
      </c>
      <c r="BE1468" s="3" t="s">
        <v>32</v>
      </c>
    </row>
    <row r="1469" spans="1:58" ht="25" customHeight="1" x14ac:dyDescent="0.2">
      <c r="B1469" s="1">
        <v>1465</v>
      </c>
      <c r="C1469" s="32">
        <v>43233</v>
      </c>
      <c r="D1469" s="1">
        <v>24</v>
      </c>
      <c r="E1469" s="4">
        <v>4000</v>
      </c>
      <c r="F1469" s="4">
        <v>5000</v>
      </c>
      <c r="G1469" s="35">
        <f t="shared" si="22"/>
        <v>8.2940496401020276</v>
      </c>
      <c r="H1469" s="2" t="s">
        <v>50</v>
      </c>
      <c r="I1469" s="3">
        <v>60</v>
      </c>
      <c r="J1469" s="6" t="s">
        <v>8</v>
      </c>
      <c r="K1469" s="6" t="s">
        <v>9</v>
      </c>
      <c r="L1469" s="6" t="s">
        <v>13</v>
      </c>
      <c r="M1469" s="31">
        <v>37</v>
      </c>
      <c r="N1469" s="6" t="s">
        <v>8</v>
      </c>
      <c r="S1469" s="11" t="s">
        <v>42</v>
      </c>
      <c r="AF1469" s="11" t="s">
        <v>42</v>
      </c>
      <c r="AH1469" s="11" t="s">
        <v>42</v>
      </c>
      <c r="BE1469" s="3" t="s">
        <v>32</v>
      </c>
    </row>
    <row r="1470" spans="1:58" ht="25" customHeight="1" x14ac:dyDescent="0.2">
      <c r="B1470" s="1">
        <v>1466</v>
      </c>
      <c r="C1470" s="32">
        <v>43233</v>
      </c>
      <c r="D1470" s="1">
        <v>25</v>
      </c>
      <c r="E1470" s="4">
        <v>2200</v>
      </c>
      <c r="F1470" s="4">
        <v>2750</v>
      </c>
      <c r="G1470" s="35">
        <f t="shared" si="22"/>
        <v>7.696212639346407</v>
      </c>
      <c r="H1470" s="2" t="s">
        <v>50</v>
      </c>
      <c r="I1470" s="3">
        <v>70</v>
      </c>
      <c r="J1470" s="6" t="s">
        <v>8</v>
      </c>
      <c r="K1470" s="6" t="s">
        <v>9</v>
      </c>
      <c r="L1470" s="6" t="s">
        <v>13</v>
      </c>
      <c r="M1470" s="31">
        <v>38</v>
      </c>
      <c r="N1470" s="6" t="s">
        <v>10</v>
      </c>
      <c r="S1470" s="11" t="s">
        <v>42</v>
      </c>
      <c r="V1470" s="11" t="s">
        <v>42</v>
      </c>
      <c r="AH1470" s="11" t="s">
        <v>42</v>
      </c>
      <c r="AI1470" s="11" t="s">
        <v>42</v>
      </c>
      <c r="BE1470" s="3" t="s">
        <v>31</v>
      </c>
    </row>
    <row r="1471" spans="1:58" ht="25" customHeight="1" x14ac:dyDescent="0.2">
      <c r="B1471" s="1">
        <v>1467</v>
      </c>
      <c r="C1471" s="32">
        <v>43233</v>
      </c>
      <c r="D1471" s="1">
        <v>26</v>
      </c>
      <c r="E1471" s="4">
        <v>9500</v>
      </c>
      <c r="F1471" s="4">
        <v>11875</v>
      </c>
      <c r="G1471" s="35">
        <f t="shared" si="22"/>
        <v>9.1590470775886317</v>
      </c>
      <c r="H1471" s="2" t="s">
        <v>50</v>
      </c>
      <c r="I1471" s="3">
        <v>70</v>
      </c>
      <c r="J1471" s="6" t="s">
        <v>8</v>
      </c>
      <c r="K1471" s="6" t="s">
        <v>9</v>
      </c>
      <c r="L1471" s="6" t="s">
        <v>13</v>
      </c>
      <c r="M1471" s="31">
        <v>42</v>
      </c>
      <c r="N1471" s="6" t="s">
        <v>10</v>
      </c>
      <c r="R1471" s="11" t="s">
        <v>42</v>
      </c>
      <c r="AH1471" s="11" t="s">
        <v>42</v>
      </c>
      <c r="AI1471" s="11" t="s">
        <v>42</v>
      </c>
      <c r="BE1471" s="3" t="s">
        <v>32</v>
      </c>
    </row>
    <row r="1472" spans="1:58" ht="25" customHeight="1" x14ac:dyDescent="0.2">
      <c r="B1472" s="1">
        <v>1468</v>
      </c>
      <c r="C1472" s="32">
        <v>43233</v>
      </c>
      <c r="D1472" s="1">
        <v>28</v>
      </c>
      <c r="E1472" s="4">
        <v>5500</v>
      </c>
      <c r="F1472" s="4">
        <v>6875</v>
      </c>
      <c r="G1472" s="35">
        <f t="shared" si="22"/>
        <v>8.6125033712205621</v>
      </c>
      <c r="H1472" s="2" t="s">
        <v>50</v>
      </c>
      <c r="I1472" s="3">
        <v>60</v>
      </c>
      <c r="J1472" s="6" t="s">
        <v>8</v>
      </c>
      <c r="K1472" s="6" t="s">
        <v>9</v>
      </c>
      <c r="L1472" s="6" t="s">
        <v>13</v>
      </c>
      <c r="M1472" s="31">
        <v>41</v>
      </c>
      <c r="N1472" s="6" t="s">
        <v>10</v>
      </c>
      <c r="R1472" s="11" t="s">
        <v>42</v>
      </c>
      <c r="V1472" s="11" t="s">
        <v>42</v>
      </c>
      <c r="AH1472" s="11" t="s">
        <v>42</v>
      </c>
      <c r="AI1472" s="11" t="s">
        <v>42</v>
      </c>
      <c r="BE1472" s="3" t="s">
        <v>32</v>
      </c>
    </row>
    <row r="1473" spans="2:58" ht="25" customHeight="1" x14ac:dyDescent="0.2">
      <c r="B1473" s="1">
        <v>1469</v>
      </c>
      <c r="C1473" s="32">
        <v>43233</v>
      </c>
      <c r="D1473" s="1">
        <v>30</v>
      </c>
      <c r="E1473" s="4">
        <v>6000</v>
      </c>
      <c r="F1473" s="4">
        <v>7500</v>
      </c>
      <c r="G1473" s="35">
        <f t="shared" si="22"/>
        <v>8.6995147482101913</v>
      </c>
      <c r="H1473" s="2" t="s">
        <v>50</v>
      </c>
      <c r="I1473" s="3">
        <v>60</v>
      </c>
      <c r="J1473" s="6" t="s">
        <v>44</v>
      </c>
      <c r="K1473" s="6" t="s">
        <v>9</v>
      </c>
      <c r="L1473" s="6" t="s">
        <v>13</v>
      </c>
      <c r="M1473" s="31">
        <v>41</v>
      </c>
      <c r="N1473" s="6" t="s">
        <v>10</v>
      </c>
      <c r="R1473" s="11" t="s">
        <v>42</v>
      </c>
      <c r="AH1473" s="11" t="s">
        <v>42</v>
      </c>
      <c r="AI1473" s="11" t="s">
        <v>42</v>
      </c>
      <c r="BE1473" s="3" t="s">
        <v>31</v>
      </c>
    </row>
    <row r="1474" spans="2:58" ht="25" customHeight="1" x14ac:dyDescent="0.2">
      <c r="B1474" s="1">
        <v>1470</v>
      </c>
      <c r="C1474" s="32">
        <v>43233</v>
      </c>
      <c r="D1474" s="1">
        <v>31</v>
      </c>
      <c r="E1474" s="4">
        <v>5000</v>
      </c>
      <c r="F1474" s="4">
        <v>6250</v>
      </c>
      <c r="G1474" s="35">
        <f t="shared" si="22"/>
        <v>8.5171931914162382</v>
      </c>
      <c r="H1474" s="2" t="s">
        <v>50</v>
      </c>
      <c r="I1474" s="3">
        <v>60</v>
      </c>
      <c r="J1474" s="6" t="s">
        <v>8</v>
      </c>
      <c r="K1474" s="6" t="s">
        <v>9</v>
      </c>
      <c r="L1474" s="6" t="s">
        <v>13</v>
      </c>
      <c r="M1474" s="31">
        <v>47</v>
      </c>
      <c r="N1474" s="6" t="s">
        <v>8</v>
      </c>
      <c r="R1474" s="11" t="s">
        <v>42</v>
      </c>
      <c r="AC1474" s="11" t="s">
        <v>42</v>
      </c>
      <c r="AH1474" s="11" t="s">
        <v>42</v>
      </c>
      <c r="AI1474" s="11" t="s">
        <v>42</v>
      </c>
      <c r="BE1474" s="3" t="s">
        <v>32</v>
      </c>
    </row>
    <row r="1475" spans="2:58" ht="25" customHeight="1" x14ac:dyDescent="0.2">
      <c r="B1475" s="1">
        <v>1471</v>
      </c>
      <c r="C1475" s="32">
        <v>43233</v>
      </c>
      <c r="D1475" s="1">
        <v>32</v>
      </c>
      <c r="E1475" s="4">
        <v>2000</v>
      </c>
      <c r="F1475" s="4">
        <v>2500</v>
      </c>
      <c r="G1475" s="35">
        <f t="shared" si="22"/>
        <v>7.6009024595420822</v>
      </c>
      <c r="H1475" s="2" t="s">
        <v>50</v>
      </c>
      <c r="I1475" s="3">
        <v>70</v>
      </c>
      <c r="J1475" s="6" t="s">
        <v>8</v>
      </c>
      <c r="K1475" s="6" t="s">
        <v>9</v>
      </c>
      <c r="L1475" s="6" t="s">
        <v>13</v>
      </c>
      <c r="M1475" s="31">
        <v>47</v>
      </c>
      <c r="N1475" s="6" t="s">
        <v>10</v>
      </c>
      <c r="S1475" s="11" t="s">
        <v>42</v>
      </c>
      <c r="V1475" s="11" t="s">
        <v>42</v>
      </c>
      <c r="AH1475" s="11" t="s">
        <v>42</v>
      </c>
      <c r="AI1475" s="11" t="s">
        <v>42</v>
      </c>
      <c r="BE1475" s="3" t="s">
        <v>31</v>
      </c>
    </row>
    <row r="1476" spans="2:58" ht="25" customHeight="1" x14ac:dyDescent="0.2">
      <c r="B1476" s="1">
        <v>1472</v>
      </c>
      <c r="C1476" s="32">
        <v>43233</v>
      </c>
      <c r="D1476" s="1">
        <v>34</v>
      </c>
      <c r="E1476" s="4">
        <v>2400</v>
      </c>
      <c r="F1476" s="4">
        <v>3000</v>
      </c>
      <c r="G1476" s="35">
        <f t="shared" si="22"/>
        <v>7.7832240163360371</v>
      </c>
      <c r="H1476" s="2" t="s">
        <v>54</v>
      </c>
      <c r="I1476" s="3">
        <v>40</v>
      </c>
      <c r="J1476" s="6" t="s">
        <v>44</v>
      </c>
      <c r="K1476" s="6" t="s">
        <v>9</v>
      </c>
      <c r="L1476" s="6" t="s">
        <v>25</v>
      </c>
      <c r="M1476" s="31">
        <v>35</v>
      </c>
      <c r="N1476" s="6" t="s">
        <v>10</v>
      </c>
      <c r="R1476" s="11" t="s">
        <v>42</v>
      </c>
      <c r="X1476" s="11" t="s">
        <v>42</v>
      </c>
      <c r="AI1476" s="11" t="s">
        <v>42</v>
      </c>
      <c r="BE1476" s="3" t="s">
        <v>32</v>
      </c>
    </row>
    <row r="1477" spans="2:58" ht="25" customHeight="1" x14ac:dyDescent="0.2">
      <c r="B1477" s="1">
        <v>1473</v>
      </c>
      <c r="C1477" s="32">
        <v>43233</v>
      </c>
      <c r="D1477" s="1">
        <v>35</v>
      </c>
      <c r="E1477" s="4">
        <v>8400</v>
      </c>
      <c r="F1477" s="4">
        <v>10500</v>
      </c>
      <c r="G1477" s="35">
        <f t="shared" ref="G1477:G1540" si="23">LN(E1477)</f>
        <v>9.0359869848314052</v>
      </c>
      <c r="H1477" s="2" t="s">
        <v>54</v>
      </c>
      <c r="I1477" s="3">
        <v>50</v>
      </c>
      <c r="J1477" s="6" t="s">
        <v>8</v>
      </c>
      <c r="K1477" s="6" t="s">
        <v>9</v>
      </c>
      <c r="L1477" s="6" t="s">
        <v>25</v>
      </c>
      <c r="M1477" s="31">
        <v>37</v>
      </c>
      <c r="N1477" s="6" t="s">
        <v>10</v>
      </c>
      <c r="R1477" s="11" t="s">
        <v>42</v>
      </c>
      <c r="X1477" s="11" t="s">
        <v>42</v>
      </c>
      <c r="AI1477" s="11" t="s">
        <v>42</v>
      </c>
      <c r="BE1477" s="3" t="s">
        <v>31</v>
      </c>
    </row>
    <row r="1478" spans="2:58" ht="25" customHeight="1" x14ac:dyDescent="0.2">
      <c r="B1478" s="1">
        <v>1474</v>
      </c>
      <c r="C1478" s="32">
        <v>43233</v>
      </c>
      <c r="D1478" s="1">
        <v>36</v>
      </c>
      <c r="E1478" s="4">
        <v>6000</v>
      </c>
      <c r="F1478" s="4">
        <v>7500</v>
      </c>
      <c r="G1478" s="35">
        <f t="shared" si="23"/>
        <v>8.6995147482101913</v>
      </c>
      <c r="H1478" s="2" t="s">
        <v>54</v>
      </c>
      <c r="I1478" s="3">
        <v>60</v>
      </c>
      <c r="J1478" s="6" t="s">
        <v>8</v>
      </c>
      <c r="K1478" s="6" t="s">
        <v>9</v>
      </c>
      <c r="L1478" s="6" t="s">
        <v>25</v>
      </c>
      <c r="M1478" s="31">
        <v>37</v>
      </c>
      <c r="N1478" s="6" t="s">
        <v>10</v>
      </c>
      <c r="R1478" s="11" t="s">
        <v>42</v>
      </c>
      <c r="AI1478" s="11" t="s">
        <v>42</v>
      </c>
      <c r="BE1478" s="3" t="s">
        <v>31</v>
      </c>
    </row>
    <row r="1479" spans="2:58" ht="25" customHeight="1" x14ac:dyDescent="0.2">
      <c r="B1479" s="1">
        <v>1475</v>
      </c>
      <c r="C1479" s="32">
        <v>43233</v>
      </c>
      <c r="D1479" s="1">
        <v>37</v>
      </c>
      <c r="E1479" s="4">
        <v>4500</v>
      </c>
      <c r="F1479" s="4">
        <v>5625</v>
      </c>
      <c r="G1479" s="35">
        <f t="shared" si="23"/>
        <v>8.4118326757584114</v>
      </c>
      <c r="H1479" s="2" t="s">
        <v>54</v>
      </c>
      <c r="I1479" s="3">
        <v>50</v>
      </c>
      <c r="J1479" s="6" t="s">
        <v>8</v>
      </c>
      <c r="K1479" s="6" t="s">
        <v>9</v>
      </c>
      <c r="L1479" s="6" t="s">
        <v>13</v>
      </c>
      <c r="M1479" s="31">
        <v>34</v>
      </c>
      <c r="N1479" s="6" t="s">
        <v>8</v>
      </c>
      <c r="R1479" s="11" t="s">
        <v>42</v>
      </c>
      <c r="AI1479" s="11" t="s">
        <v>42</v>
      </c>
      <c r="BE1479" s="3" t="s">
        <v>31</v>
      </c>
    </row>
    <row r="1480" spans="2:58" ht="25" customHeight="1" x14ac:dyDescent="0.2">
      <c r="B1480" s="1">
        <v>1476</v>
      </c>
      <c r="C1480" s="32">
        <v>43233</v>
      </c>
      <c r="D1480" s="1">
        <v>38</v>
      </c>
      <c r="E1480" s="4">
        <v>35000</v>
      </c>
      <c r="F1480" s="4">
        <v>43750</v>
      </c>
      <c r="G1480" s="35">
        <f t="shared" si="23"/>
        <v>10.46310334047155</v>
      </c>
      <c r="H1480" s="2" t="s">
        <v>54</v>
      </c>
      <c r="I1480" s="3">
        <v>60</v>
      </c>
      <c r="J1480" s="6" t="s">
        <v>8</v>
      </c>
      <c r="K1480" s="6" t="s">
        <v>9</v>
      </c>
      <c r="L1480" s="6" t="s">
        <v>13</v>
      </c>
      <c r="M1480" s="31">
        <v>38</v>
      </c>
      <c r="N1480" s="6" t="s">
        <v>10</v>
      </c>
      <c r="R1480" s="11" t="s">
        <v>42</v>
      </c>
      <c r="AH1480" s="11" t="s">
        <v>42</v>
      </c>
      <c r="AI1480" s="11" t="s">
        <v>42</v>
      </c>
      <c r="BE1480" s="3" t="s">
        <v>36</v>
      </c>
      <c r="BF1480" s="1" t="s">
        <v>328</v>
      </c>
    </row>
    <row r="1481" spans="2:58" ht="25" customHeight="1" x14ac:dyDescent="0.2">
      <c r="B1481" s="1">
        <v>1477</v>
      </c>
      <c r="C1481" s="32">
        <v>43233</v>
      </c>
      <c r="D1481" s="1">
        <v>39</v>
      </c>
      <c r="E1481" s="4">
        <v>6500</v>
      </c>
      <c r="F1481" s="4">
        <v>8125</v>
      </c>
      <c r="G1481" s="35">
        <f t="shared" si="23"/>
        <v>8.7795574558837277</v>
      </c>
      <c r="H1481" s="2" t="s">
        <v>54</v>
      </c>
      <c r="I1481" s="3">
        <v>60</v>
      </c>
      <c r="J1481" s="6" t="s">
        <v>8</v>
      </c>
      <c r="K1481" s="6" t="s">
        <v>9</v>
      </c>
      <c r="L1481" s="6" t="s">
        <v>13</v>
      </c>
      <c r="M1481" s="31">
        <v>38</v>
      </c>
      <c r="N1481" s="6" t="s">
        <v>10</v>
      </c>
      <c r="R1481" s="11" t="s">
        <v>42</v>
      </c>
      <c r="AH1481" s="11" t="s">
        <v>42</v>
      </c>
      <c r="AI1481" s="11" t="s">
        <v>42</v>
      </c>
      <c r="AX1481" s="3" t="s">
        <v>47</v>
      </c>
      <c r="BE1481" s="3" t="s">
        <v>32</v>
      </c>
    </row>
    <row r="1482" spans="2:58" ht="25" customHeight="1" x14ac:dyDescent="0.2">
      <c r="B1482" s="1">
        <v>1478</v>
      </c>
      <c r="C1482" s="32">
        <v>43233</v>
      </c>
      <c r="D1482" s="1">
        <v>40</v>
      </c>
      <c r="E1482" s="4">
        <v>20000</v>
      </c>
      <c r="F1482" s="4">
        <v>25000</v>
      </c>
      <c r="G1482" s="35">
        <f t="shared" si="23"/>
        <v>9.9034875525361272</v>
      </c>
      <c r="H1482" s="2" t="s">
        <v>54</v>
      </c>
      <c r="I1482" s="3">
        <v>60</v>
      </c>
      <c r="J1482" s="6" t="s">
        <v>8</v>
      </c>
      <c r="K1482" s="6" t="s">
        <v>9</v>
      </c>
      <c r="L1482" s="6" t="s">
        <v>13</v>
      </c>
      <c r="M1482" s="31">
        <v>38.5</v>
      </c>
      <c r="N1482" s="71" t="s">
        <v>10</v>
      </c>
      <c r="R1482" s="11" t="s">
        <v>42</v>
      </c>
      <c r="AH1482" s="11" t="s">
        <v>42</v>
      </c>
      <c r="AI1482" s="11" t="s">
        <v>42</v>
      </c>
      <c r="BE1482" s="3" t="s">
        <v>32</v>
      </c>
    </row>
    <row r="1483" spans="2:58" ht="25" customHeight="1" x14ac:dyDescent="0.2">
      <c r="B1483" s="1">
        <v>1479</v>
      </c>
      <c r="C1483" s="32">
        <v>43233</v>
      </c>
      <c r="D1483" s="1">
        <v>41</v>
      </c>
      <c r="E1483" s="4">
        <v>42000</v>
      </c>
      <c r="F1483" s="4">
        <v>52500</v>
      </c>
      <c r="G1483" s="35">
        <f t="shared" si="23"/>
        <v>10.645424897265505</v>
      </c>
      <c r="H1483" s="2" t="s">
        <v>54</v>
      </c>
      <c r="I1483" s="3">
        <v>70</v>
      </c>
      <c r="J1483" s="6" t="s">
        <v>44</v>
      </c>
      <c r="K1483" s="6" t="s">
        <v>9</v>
      </c>
      <c r="L1483" s="6" t="s">
        <v>24</v>
      </c>
      <c r="M1483" s="31">
        <v>38</v>
      </c>
      <c r="N1483" s="6" t="s">
        <v>44</v>
      </c>
      <c r="S1483" s="11" t="s">
        <v>42</v>
      </c>
      <c r="V1483" s="11" t="s">
        <v>42</v>
      </c>
      <c r="AI1483" s="11" t="s">
        <v>42</v>
      </c>
      <c r="BE1483" s="3" t="s">
        <v>32</v>
      </c>
    </row>
    <row r="1484" spans="2:58" ht="25" customHeight="1" x14ac:dyDescent="0.2">
      <c r="B1484" s="1">
        <v>1480</v>
      </c>
      <c r="C1484" s="32">
        <v>43233</v>
      </c>
      <c r="D1484" s="1">
        <v>44</v>
      </c>
      <c r="E1484" s="4">
        <v>6000</v>
      </c>
      <c r="F1484" s="4">
        <v>7500</v>
      </c>
      <c r="G1484" s="35">
        <f t="shared" si="23"/>
        <v>8.6995147482101913</v>
      </c>
      <c r="H1484" s="2" t="s">
        <v>16</v>
      </c>
      <c r="I1484" s="3">
        <v>60</v>
      </c>
      <c r="J1484" s="6" t="s">
        <v>8</v>
      </c>
      <c r="K1484" s="6" t="s">
        <v>9</v>
      </c>
      <c r="L1484" s="6" t="s">
        <v>13</v>
      </c>
      <c r="M1484" s="31">
        <v>42</v>
      </c>
      <c r="N1484" s="6" t="s">
        <v>10</v>
      </c>
      <c r="R1484" s="11" t="s">
        <v>42</v>
      </c>
      <c r="AI1484" s="11" t="s">
        <v>42</v>
      </c>
      <c r="BE1484" s="3" t="s">
        <v>31</v>
      </c>
    </row>
    <row r="1485" spans="2:58" ht="25" customHeight="1" x14ac:dyDescent="0.2">
      <c r="B1485" s="1">
        <v>1481</v>
      </c>
      <c r="C1485" s="32">
        <v>43233</v>
      </c>
      <c r="D1485" s="1">
        <v>45</v>
      </c>
      <c r="E1485" s="4">
        <v>9000</v>
      </c>
      <c r="F1485" s="4">
        <v>11250</v>
      </c>
      <c r="G1485" s="35">
        <f t="shared" si="23"/>
        <v>9.1049798563183568</v>
      </c>
      <c r="H1485" s="2" t="s">
        <v>16</v>
      </c>
      <c r="I1485" s="3">
        <v>60</v>
      </c>
      <c r="J1485" s="6" t="s">
        <v>8</v>
      </c>
      <c r="K1485" s="6" t="s">
        <v>9</v>
      </c>
      <c r="L1485" s="6" t="s">
        <v>13</v>
      </c>
      <c r="M1485" s="31">
        <v>41</v>
      </c>
      <c r="N1485" s="6" t="s">
        <v>10</v>
      </c>
      <c r="R1485" s="11" t="s">
        <v>42</v>
      </c>
      <c r="AI1485" s="11" t="s">
        <v>42</v>
      </c>
      <c r="BE1485" s="3" t="s">
        <v>31</v>
      </c>
    </row>
    <row r="1486" spans="2:58" ht="25" customHeight="1" x14ac:dyDescent="0.2">
      <c r="B1486" s="1">
        <v>1482</v>
      </c>
      <c r="C1486" s="32">
        <v>43233</v>
      </c>
      <c r="D1486" s="1">
        <v>46</v>
      </c>
      <c r="E1486" s="4">
        <v>4000</v>
      </c>
      <c r="F1486" s="4">
        <v>5000</v>
      </c>
      <c r="G1486" s="35">
        <f t="shared" si="23"/>
        <v>8.2940496401020276</v>
      </c>
      <c r="H1486" s="2" t="s">
        <v>16</v>
      </c>
      <c r="I1486" s="3">
        <v>70</v>
      </c>
      <c r="J1486" s="6" t="s">
        <v>8</v>
      </c>
      <c r="K1486" s="6" t="s">
        <v>9</v>
      </c>
      <c r="L1486" s="6" t="s">
        <v>13</v>
      </c>
      <c r="M1486" s="31">
        <v>41</v>
      </c>
      <c r="N1486" s="6" t="s">
        <v>8</v>
      </c>
      <c r="R1486" s="11" t="s">
        <v>42</v>
      </c>
      <c r="AI1486" s="11" t="s">
        <v>42</v>
      </c>
      <c r="BE1486" s="3" t="s">
        <v>31</v>
      </c>
    </row>
    <row r="1487" spans="2:58" ht="25" customHeight="1" x14ac:dyDescent="0.2">
      <c r="B1487" s="1">
        <v>1483</v>
      </c>
      <c r="C1487" s="32">
        <v>43233</v>
      </c>
      <c r="D1487" s="1">
        <v>47</v>
      </c>
      <c r="E1487" s="4">
        <v>3500</v>
      </c>
      <c r="F1487" s="4">
        <v>4375</v>
      </c>
      <c r="G1487" s="35">
        <f t="shared" si="23"/>
        <v>8.1605182474775049</v>
      </c>
      <c r="H1487" s="2" t="s">
        <v>16</v>
      </c>
      <c r="I1487" s="3">
        <v>70</v>
      </c>
      <c r="J1487" s="6" t="s">
        <v>8</v>
      </c>
      <c r="K1487" s="6" t="s">
        <v>9</v>
      </c>
      <c r="L1487" s="6" t="s">
        <v>13</v>
      </c>
      <c r="M1487" s="31">
        <v>42</v>
      </c>
      <c r="N1487" s="6" t="s">
        <v>8</v>
      </c>
      <c r="R1487" s="11" t="s">
        <v>42</v>
      </c>
      <c r="AI1487" s="11" t="s">
        <v>42</v>
      </c>
      <c r="BE1487" s="3" t="s">
        <v>31</v>
      </c>
    </row>
    <row r="1488" spans="2:58" ht="25" customHeight="1" x14ac:dyDescent="0.2">
      <c r="B1488" s="1">
        <v>1484</v>
      </c>
      <c r="C1488" s="32">
        <v>43233</v>
      </c>
      <c r="D1488" s="1">
        <v>48</v>
      </c>
      <c r="E1488" s="4">
        <v>3600</v>
      </c>
      <c r="F1488" s="4">
        <v>4500</v>
      </c>
      <c r="G1488" s="35">
        <f t="shared" si="23"/>
        <v>8.1886891244442008</v>
      </c>
      <c r="H1488" s="2" t="s">
        <v>54</v>
      </c>
      <c r="I1488" s="3">
        <v>70</v>
      </c>
      <c r="J1488" s="6" t="s">
        <v>8</v>
      </c>
      <c r="K1488" s="6" t="s">
        <v>9</v>
      </c>
      <c r="L1488" s="6" t="s">
        <v>13</v>
      </c>
      <c r="M1488" s="31">
        <v>43</v>
      </c>
      <c r="N1488" s="6" t="s">
        <v>8</v>
      </c>
      <c r="S1488" s="11" t="s">
        <v>42</v>
      </c>
      <c r="V1488" s="11" t="s">
        <v>42</v>
      </c>
      <c r="AH1488" s="11" t="s">
        <v>42</v>
      </c>
      <c r="AI1488" s="11" t="s">
        <v>42</v>
      </c>
      <c r="BE1488" s="3" t="s">
        <v>31</v>
      </c>
    </row>
    <row r="1489" spans="2:58" ht="25" customHeight="1" x14ac:dyDescent="0.2">
      <c r="B1489" s="1">
        <v>1485</v>
      </c>
      <c r="C1489" s="32">
        <v>43233</v>
      </c>
      <c r="D1489" s="1">
        <v>49</v>
      </c>
      <c r="E1489" s="4">
        <v>2700</v>
      </c>
      <c r="F1489" s="4">
        <v>3375</v>
      </c>
      <c r="G1489" s="35">
        <f t="shared" si="23"/>
        <v>7.90100705199242</v>
      </c>
      <c r="H1489" s="2" t="s">
        <v>16</v>
      </c>
      <c r="I1489" s="3">
        <v>70</v>
      </c>
      <c r="J1489" s="6" t="s">
        <v>8</v>
      </c>
      <c r="K1489" s="6" t="s">
        <v>9</v>
      </c>
      <c r="L1489" s="6" t="s">
        <v>13</v>
      </c>
      <c r="M1489" s="31">
        <v>41</v>
      </c>
      <c r="N1489" s="6" t="s">
        <v>8</v>
      </c>
      <c r="S1489" s="11" t="s">
        <v>42</v>
      </c>
      <c r="U1489" s="11" t="s">
        <v>42</v>
      </c>
      <c r="V1489" s="11" t="s">
        <v>42</v>
      </c>
      <c r="AI1489" s="11" t="s">
        <v>42</v>
      </c>
      <c r="BE1489" s="3" t="s">
        <v>31</v>
      </c>
    </row>
    <row r="1490" spans="2:58" ht="25" customHeight="1" x14ac:dyDescent="0.2">
      <c r="B1490" s="1">
        <v>1486</v>
      </c>
      <c r="C1490" s="32">
        <v>43233</v>
      </c>
      <c r="D1490" s="1">
        <v>50</v>
      </c>
      <c r="E1490" s="4">
        <v>15000</v>
      </c>
      <c r="F1490" s="4">
        <v>18750</v>
      </c>
      <c r="G1490" s="35">
        <f t="shared" si="23"/>
        <v>9.6158054800843473</v>
      </c>
      <c r="H1490" s="2" t="s">
        <v>16</v>
      </c>
      <c r="I1490" s="3">
        <v>60</v>
      </c>
      <c r="J1490" s="6" t="s">
        <v>8</v>
      </c>
      <c r="K1490" s="6" t="s">
        <v>9</v>
      </c>
      <c r="L1490" s="6" t="s">
        <v>13</v>
      </c>
      <c r="M1490" s="31">
        <v>39</v>
      </c>
      <c r="N1490" s="6" t="s">
        <v>8</v>
      </c>
      <c r="R1490" s="11" t="s">
        <v>42</v>
      </c>
      <c r="S1490" s="11"/>
      <c r="AI1490" s="11" t="s">
        <v>42</v>
      </c>
      <c r="BE1490" s="3" t="s">
        <v>32</v>
      </c>
    </row>
    <row r="1491" spans="2:58" ht="25" customHeight="1" x14ac:dyDescent="0.2">
      <c r="B1491" s="1">
        <v>1487</v>
      </c>
      <c r="C1491" s="32">
        <v>43233</v>
      </c>
      <c r="D1491" s="1">
        <v>52</v>
      </c>
      <c r="E1491" s="4">
        <v>9000</v>
      </c>
      <c r="F1491" s="4">
        <v>11250</v>
      </c>
      <c r="G1491" s="35">
        <f t="shared" si="23"/>
        <v>9.1049798563183568</v>
      </c>
      <c r="H1491" s="2" t="s">
        <v>16</v>
      </c>
      <c r="I1491" s="3">
        <v>60</v>
      </c>
      <c r="J1491" s="6" t="s">
        <v>8</v>
      </c>
      <c r="K1491" s="6" t="s">
        <v>9</v>
      </c>
      <c r="L1491" s="6" t="s">
        <v>13</v>
      </c>
      <c r="M1491" s="31">
        <v>38</v>
      </c>
      <c r="N1491" s="6" t="s">
        <v>8</v>
      </c>
      <c r="P1491" s="11" t="s">
        <v>42</v>
      </c>
      <c r="Q1491" s="11"/>
      <c r="R1491" s="11" t="s">
        <v>42</v>
      </c>
      <c r="AB1491" s="11" t="s">
        <v>42</v>
      </c>
      <c r="BE1491" s="3" t="s">
        <v>32</v>
      </c>
    </row>
    <row r="1492" spans="2:58" ht="25" customHeight="1" x14ac:dyDescent="0.2">
      <c r="B1492" s="1">
        <v>1488</v>
      </c>
      <c r="C1492" s="32">
        <v>43233</v>
      </c>
      <c r="D1492" s="1">
        <v>55</v>
      </c>
      <c r="E1492" s="4">
        <v>3000</v>
      </c>
      <c r="F1492" s="4">
        <v>3750</v>
      </c>
      <c r="G1492" s="35">
        <f t="shared" si="23"/>
        <v>8.0063675676502459</v>
      </c>
      <c r="H1492" s="2" t="s">
        <v>40</v>
      </c>
      <c r="I1492" s="3">
        <v>40</v>
      </c>
      <c r="J1492" s="6" t="s">
        <v>44</v>
      </c>
      <c r="K1492" s="6" t="s">
        <v>9</v>
      </c>
      <c r="L1492" s="6" t="s">
        <v>329</v>
      </c>
      <c r="M1492" s="31">
        <v>33</v>
      </c>
      <c r="N1492" s="6" t="s">
        <v>10</v>
      </c>
      <c r="S1492" s="11" t="s">
        <v>42</v>
      </c>
      <c r="AG1492" s="11" t="s">
        <v>42</v>
      </c>
      <c r="BE1492" s="3" t="s">
        <v>31</v>
      </c>
    </row>
    <row r="1493" spans="2:58" ht="25" customHeight="1" x14ac:dyDescent="0.2">
      <c r="B1493" s="1">
        <v>1489</v>
      </c>
      <c r="C1493" s="32">
        <v>43233</v>
      </c>
      <c r="D1493" s="1">
        <v>57</v>
      </c>
      <c r="E1493" s="4">
        <v>1500</v>
      </c>
      <c r="F1493" s="4">
        <v>1875</v>
      </c>
      <c r="G1493" s="35">
        <f t="shared" si="23"/>
        <v>7.3132203870903014</v>
      </c>
      <c r="H1493" s="2" t="s">
        <v>40</v>
      </c>
      <c r="I1493" s="3">
        <v>40</v>
      </c>
      <c r="J1493" s="6" t="s">
        <v>8</v>
      </c>
      <c r="K1493" s="6" t="s">
        <v>9</v>
      </c>
      <c r="L1493" s="6" t="s">
        <v>25</v>
      </c>
      <c r="M1493" s="31">
        <v>33</v>
      </c>
      <c r="N1493" s="6" t="s">
        <v>10</v>
      </c>
      <c r="P1493" s="11" t="s">
        <v>42</v>
      </c>
      <c r="Q1493" s="11"/>
      <c r="R1493" s="11" t="s">
        <v>42</v>
      </c>
      <c r="BE1493" s="3" t="s">
        <v>39</v>
      </c>
    </row>
    <row r="1494" spans="2:58" ht="25" customHeight="1" x14ac:dyDescent="0.2">
      <c r="B1494" s="1">
        <v>1490</v>
      </c>
      <c r="C1494" s="32">
        <v>43233</v>
      </c>
      <c r="D1494" s="1">
        <v>58</v>
      </c>
      <c r="E1494" s="4">
        <v>1900</v>
      </c>
      <c r="F1494" s="4">
        <v>2375</v>
      </c>
      <c r="G1494" s="35">
        <f t="shared" si="23"/>
        <v>7.5496091651545321</v>
      </c>
      <c r="H1494" s="2" t="s">
        <v>40</v>
      </c>
      <c r="I1494" s="3">
        <v>70</v>
      </c>
      <c r="J1494" s="6" t="s">
        <v>8</v>
      </c>
      <c r="K1494" s="6" t="s">
        <v>9</v>
      </c>
      <c r="L1494" s="6" t="s">
        <v>18</v>
      </c>
      <c r="M1494" s="31">
        <v>39</v>
      </c>
      <c r="N1494" s="6" t="s">
        <v>10</v>
      </c>
      <c r="S1494" s="11" t="s">
        <v>42</v>
      </c>
      <c r="W1494" s="11" t="s">
        <v>42</v>
      </c>
      <c r="BB1494" s="11" t="s">
        <v>42</v>
      </c>
      <c r="BE1494" s="3" t="s">
        <v>32</v>
      </c>
    </row>
    <row r="1495" spans="2:58" ht="25" customHeight="1" x14ac:dyDescent="0.2">
      <c r="B1495" s="1">
        <v>1491</v>
      </c>
      <c r="C1495" s="32">
        <v>43233</v>
      </c>
      <c r="D1495" s="1">
        <v>59</v>
      </c>
      <c r="E1495" s="4">
        <v>1600</v>
      </c>
      <c r="F1495" s="4">
        <v>2000</v>
      </c>
      <c r="G1495" s="35">
        <f t="shared" si="23"/>
        <v>7.3777589082278725</v>
      </c>
      <c r="H1495" s="2" t="s">
        <v>40</v>
      </c>
      <c r="I1495" s="3">
        <v>70</v>
      </c>
      <c r="J1495" s="6" t="s">
        <v>8</v>
      </c>
      <c r="K1495" s="6" t="s">
        <v>9</v>
      </c>
      <c r="L1495" s="6" t="s">
        <v>25</v>
      </c>
      <c r="M1495" s="31">
        <v>39</v>
      </c>
      <c r="N1495" s="6" t="s">
        <v>10</v>
      </c>
      <c r="S1495" s="11" t="s">
        <v>42</v>
      </c>
      <c r="W1495" s="11" t="s">
        <v>42</v>
      </c>
      <c r="BB1495" s="11" t="s">
        <v>42</v>
      </c>
      <c r="BE1495" s="3" t="s">
        <v>32</v>
      </c>
    </row>
    <row r="1496" spans="2:58" ht="25" customHeight="1" x14ac:dyDescent="0.2">
      <c r="B1496" s="1">
        <v>1492</v>
      </c>
      <c r="C1496" s="32">
        <v>43233</v>
      </c>
      <c r="D1496" s="1">
        <v>62</v>
      </c>
      <c r="E1496" s="4">
        <v>3000</v>
      </c>
      <c r="F1496" s="4">
        <v>3750</v>
      </c>
      <c r="G1496" s="35">
        <f t="shared" si="23"/>
        <v>8.0063675676502459</v>
      </c>
      <c r="H1496" s="2" t="s">
        <v>40</v>
      </c>
      <c r="I1496" s="3">
        <v>60</v>
      </c>
      <c r="J1496" s="6" t="s">
        <v>8</v>
      </c>
      <c r="K1496" s="6" t="s">
        <v>9</v>
      </c>
      <c r="L1496" s="6" t="s">
        <v>25</v>
      </c>
      <c r="M1496" s="31">
        <v>37</v>
      </c>
      <c r="N1496" s="6" t="s">
        <v>10</v>
      </c>
      <c r="S1496" s="11" t="s">
        <v>42</v>
      </c>
      <c r="V1496" s="11" t="s">
        <v>42</v>
      </c>
      <c r="AS1496" s="11" t="s">
        <v>42</v>
      </c>
      <c r="BE1496" s="3" t="s">
        <v>32</v>
      </c>
      <c r="BF1496" s="1" t="s">
        <v>330</v>
      </c>
    </row>
    <row r="1497" spans="2:58" ht="25" customHeight="1" x14ac:dyDescent="0.2">
      <c r="B1497" s="1">
        <v>1493</v>
      </c>
      <c r="C1497" s="32">
        <v>43233</v>
      </c>
      <c r="D1497" s="1">
        <v>63</v>
      </c>
      <c r="E1497" s="4">
        <v>22000</v>
      </c>
      <c r="F1497" s="4">
        <v>27500</v>
      </c>
      <c r="G1497" s="35">
        <f t="shared" si="23"/>
        <v>9.9987977323404529</v>
      </c>
      <c r="H1497" s="2" t="s">
        <v>40</v>
      </c>
      <c r="I1497" s="3">
        <v>60</v>
      </c>
      <c r="J1497" s="6" t="s">
        <v>8</v>
      </c>
      <c r="K1497" s="6" t="s">
        <v>9</v>
      </c>
      <c r="L1497" s="6" t="s">
        <v>37</v>
      </c>
      <c r="M1497" s="31">
        <v>41</v>
      </c>
      <c r="N1497" s="6" t="s">
        <v>10</v>
      </c>
      <c r="S1497" s="11" t="s">
        <v>42</v>
      </c>
      <c r="V1497" s="11" t="s">
        <v>42</v>
      </c>
      <c r="AA1497" s="3" t="s">
        <v>42</v>
      </c>
      <c r="AH1497" s="11" t="s">
        <v>42</v>
      </c>
      <c r="AS1497" s="11" t="s">
        <v>42</v>
      </c>
      <c r="AZ1497" s="11" t="s">
        <v>42</v>
      </c>
      <c r="BE1497" s="3" t="s">
        <v>32</v>
      </c>
      <c r="BF1497" s="1" t="s">
        <v>371</v>
      </c>
    </row>
    <row r="1498" spans="2:58" ht="25" customHeight="1" x14ac:dyDescent="0.2">
      <c r="B1498" s="1">
        <v>1494</v>
      </c>
      <c r="C1498" s="32">
        <v>43233</v>
      </c>
      <c r="D1498" s="1">
        <v>64</v>
      </c>
      <c r="E1498" s="4">
        <v>2400</v>
      </c>
      <c r="F1498" s="4">
        <v>3000</v>
      </c>
      <c r="G1498" s="35">
        <f t="shared" si="23"/>
        <v>7.7832240163360371</v>
      </c>
      <c r="H1498" s="2" t="s">
        <v>40</v>
      </c>
      <c r="I1498" s="3">
        <v>30</v>
      </c>
      <c r="J1498" s="6" t="s">
        <v>8</v>
      </c>
      <c r="K1498" s="6" t="s">
        <v>17</v>
      </c>
      <c r="L1498" s="6" t="s">
        <v>13</v>
      </c>
      <c r="M1498" s="31">
        <v>23</v>
      </c>
      <c r="N1498" s="6" t="s">
        <v>10</v>
      </c>
      <c r="P1498" s="11" t="s">
        <v>42</v>
      </c>
      <c r="Q1498" s="11"/>
      <c r="R1498" s="11" t="s">
        <v>42</v>
      </c>
      <c r="BE1498" s="3" t="s">
        <v>31</v>
      </c>
    </row>
    <row r="1499" spans="2:58" ht="25" customHeight="1" x14ac:dyDescent="0.2">
      <c r="B1499" s="1">
        <v>1495</v>
      </c>
      <c r="C1499" s="32">
        <v>43233</v>
      </c>
      <c r="D1499" s="1">
        <v>111</v>
      </c>
      <c r="E1499" s="4">
        <v>1300</v>
      </c>
      <c r="F1499" s="4">
        <v>1625</v>
      </c>
      <c r="G1499" s="35">
        <f t="shared" si="23"/>
        <v>7.1701195434496281</v>
      </c>
      <c r="H1499" s="2" t="s">
        <v>75</v>
      </c>
      <c r="I1499" s="3">
        <v>40</v>
      </c>
      <c r="J1499" s="6" t="s">
        <v>97</v>
      </c>
      <c r="K1499" s="6" t="s">
        <v>9</v>
      </c>
      <c r="L1499" s="6" t="s">
        <v>25</v>
      </c>
      <c r="M1499" s="31">
        <v>33</v>
      </c>
      <c r="N1499" s="6" t="s">
        <v>10</v>
      </c>
      <c r="R1499" s="11" t="s">
        <v>42</v>
      </c>
      <c r="X1499" s="11" t="s">
        <v>42</v>
      </c>
      <c r="BE1499" s="3" t="s">
        <v>31</v>
      </c>
    </row>
    <row r="1500" spans="2:58" ht="25" customHeight="1" x14ac:dyDescent="0.2">
      <c r="B1500" s="1">
        <v>1496</v>
      </c>
      <c r="C1500" s="32">
        <v>43233</v>
      </c>
      <c r="D1500" s="1">
        <v>112</v>
      </c>
      <c r="E1500" s="4">
        <v>2500</v>
      </c>
      <c r="F1500" s="4">
        <v>3125</v>
      </c>
      <c r="G1500" s="35">
        <f t="shared" si="23"/>
        <v>7.8240460108562919</v>
      </c>
      <c r="H1500" s="2" t="s">
        <v>45</v>
      </c>
      <c r="I1500" s="4">
        <v>20</v>
      </c>
      <c r="J1500" s="4" t="s">
        <v>8</v>
      </c>
      <c r="K1500" s="6" t="s">
        <v>17</v>
      </c>
      <c r="L1500" s="6" t="s">
        <v>25</v>
      </c>
      <c r="M1500" s="31">
        <v>24</v>
      </c>
      <c r="N1500" s="6" t="s">
        <v>10</v>
      </c>
      <c r="P1500" s="11" t="s">
        <v>42</v>
      </c>
      <c r="Q1500" s="11"/>
      <c r="R1500" s="11" t="s">
        <v>42</v>
      </c>
      <c r="AR1500" s="11" t="s">
        <v>42</v>
      </c>
      <c r="BE1500" s="3" t="s">
        <v>31</v>
      </c>
    </row>
    <row r="1501" spans="2:58" ht="25" customHeight="1" x14ac:dyDescent="0.2">
      <c r="B1501" s="1">
        <v>1497</v>
      </c>
      <c r="C1501" s="32">
        <v>43233</v>
      </c>
      <c r="D1501" s="1">
        <v>113</v>
      </c>
      <c r="E1501" s="4">
        <v>1200</v>
      </c>
      <c r="F1501" s="4">
        <v>1500</v>
      </c>
      <c r="G1501" s="35">
        <f t="shared" si="23"/>
        <v>7.0900768357760917</v>
      </c>
      <c r="H1501" s="2" t="s">
        <v>45</v>
      </c>
      <c r="I1501" s="4">
        <v>60</v>
      </c>
      <c r="J1501" s="4" t="s">
        <v>390</v>
      </c>
      <c r="K1501" s="6" t="s">
        <v>9</v>
      </c>
      <c r="L1501" s="6" t="s">
        <v>25</v>
      </c>
      <c r="M1501" s="31">
        <v>36</v>
      </c>
      <c r="N1501" s="6" t="s">
        <v>10</v>
      </c>
      <c r="P1501" s="11" t="s">
        <v>42</v>
      </c>
      <c r="Q1501" s="11"/>
      <c r="S1501" s="11" t="s">
        <v>42</v>
      </c>
      <c r="BE1501" s="3" t="s">
        <v>31</v>
      </c>
    </row>
    <row r="1502" spans="2:58" ht="25" customHeight="1" x14ac:dyDescent="0.2">
      <c r="B1502" s="1">
        <v>1498</v>
      </c>
      <c r="C1502" s="32">
        <v>43233</v>
      </c>
      <c r="D1502" s="1">
        <v>114</v>
      </c>
      <c r="E1502" s="4">
        <v>800</v>
      </c>
      <c r="F1502" s="4">
        <v>1000</v>
      </c>
      <c r="G1502" s="35">
        <f t="shared" si="23"/>
        <v>6.6846117276679271</v>
      </c>
      <c r="H1502" s="2" t="s">
        <v>45</v>
      </c>
      <c r="I1502" s="4">
        <v>80</v>
      </c>
      <c r="J1502" s="4" t="s">
        <v>44</v>
      </c>
      <c r="K1502" s="6" t="s">
        <v>55</v>
      </c>
      <c r="L1502" s="6" t="s">
        <v>24</v>
      </c>
      <c r="M1502" s="31">
        <v>30</v>
      </c>
      <c r="N1502" s="6" t="s">
        <v>10</v>
      </c>
      <c r="P1502" s="11" t="s">
        <v>42</v>
      </c>
      <c r="Q1502" s="11"/>
      <c r="S1502" s="11" t="s">
        <v>42</v>
      </c>
      <c r="BE1502" s="3" t="s">
        <v>39</v>
      </c>
    </row>
    <row r="1503" spans="2:58" ht="25" customHeight="1" x14ac:dyDescent="0.2">
      <c r="B1503" s="1">
        <v>1499</v>
      </c>
      <c r="C1503" s="32">
        <v>43233</v>
      </c>
      <c r="D1503" s="1">
        <v>117</v>
      </c>
      <c r="E1503" s="4">
        <v>3800</v>
      </c>
      <c r="F1503" s="4">
        <v>4750</v>
      </c>
      <c r="G1503" s="35">
        <f t="shared" si="23"/>
        <v>8.2427563457144775</v>
      </c>
      <c r="H1503" s="2" t="s">
        <v>57</v>
      </c>
      <c r="I1503" s="4">
        <v>80</v>
      </c>
      <c r="J1503" s="4" t="s">
        <v>64</v>
      </c>
      <c r="K1503" s="6" t="s">
        <v>125</v>
      </c>
      <c r="L1503" s="6" t="s">
        <v>18</v>
      </c>
      <c r="M1503" s="31">
        <v>36</v>
      </c>
      <c r="N1503" s="6" t="s">
        <v>10</v>
      </c>
      <c r="P1503" s="11" t="s">
        <v>42</v>
      </c>
      <c r="Q1503" s="11"/>
      <c r="R1503" s="11" t="s">
        <v>42</v>
      </c>
      <c r="BC1503" s="11" t="s">
        <v>42</v>
      </c>
      <c r="BD1503" s="11"/>
      <c r="BE1503" s="3" t="s">
        <v>32</v>
      </c>
    </row>
    <row r="1504" spans="2:58" ht="25" customHeight="1" x14ac:dyDescent="0.2">
      <c r="B1504" s="1">
        <v>1500</v>
      </c>
      <c r="C1504" s="32">
        <v>43233</v>
      </c>
      <c r="D1504" s="1">
        <v>123</v>
      </c>
      <c r="E1504" s="4">
        <v>4400</v>
      </c>
      <c r="F1504" s="4">
        <v>5500</v>
      </c>
      <c r="G1504" s="35">
        <f t="shared" si="23"/>
        <v>8.3893598199063533</v>
      </c>
      <c r="H1504" s="2" t="s">
        <v>63</v>
      </c>
      <c r="I1504" s="4">
        <v>80</v>
      </c>
      <c r="J1504" s="4" t="s">
        <v>44</v>
      </c>
      <c r="K1504" s="6" t="s">
        <v>28</v>
      </c>
      <c r="L1504" s="6" t="s">
        <v>24</v>
      </c>
      <c r="M1504" s="31">
        <v>29</v>
      </c>
      <c r="N1504" s="6" t="s">
        <v>44</v>
      </c>
      <c r="O1504" s="11" t="s">
        <v>42</v>
      </c>
      <c r="P1504" s="11" t="s">
        <v>42</v>
      </c>
      <c r="Q1504" s="11"/>
      <c r="R1504" s="11" t="s">
        <v>42</v>
      </c>
      <c r="AU1504" s="11" t="s">
        <v>42</v>
      </c>
      <c r="AV1504" s="11" t="s">
        <v>42</v>
      </c>
      <c r="BE1504" s="3" t="s">
        <v>31</v>
      </c>
    </row>
    <row r="1505" spans="2:57" ht="25" customHeight="1" x14ac:dyDescent="0.2">
      <c r="B1505" s="1">
        <v>1501</v>
      </c>
      <c r="C1505" s="32">
        <v>43233</v>
      </c>
      <c r="D1505" s="1">
        <v>131</v>
      </c>
      <c r="E1505" s="4">
        <v>11000</v>
      </c>
      <c r="F1505" s="4">
        <v>13750</v>
      </c>
      <c r="G1505" s="35">
        <f t="shared" si="23"/>
        <v>9.3056505517805075</v>
      </c>
      <c r="H1505" s="2" t="s">
        <v>7</v>
      </c>
      <c r="I1505" s="4">
        <v>30</v>
      </c>
      <c r="J1505" s="4" t="s">
        <v>44</v>
      </c>
      <c r="K1505" s="6" t="s">
        <v>9</v>
      </c>
      <c r="L1505" s="6" t="s">
        <v>29</v>
      </c>
      <c r="M1505" s="31">
        <v>27</v>
      </c>
      <c r="N1505" s="6" t="s">
        <v>10</v>
      </c>
      <c r="R1505" s="11" t="s">
        <v>42</v>
      </c>
      <c r="AI1505" s="11" t="s">
        <v>42</v>
      </c>
      <c r="BE1505" s="3" t="s">
        <v>32</v>
      </c>
    </row>
    <row r="1506" spans="2:57" ht="25" customHeight="1" x14ac:dyDescent="0.2">
      <c r="B1506" s="1">
        <v>1502</v>
      </c>
      <c r="C1506" s="32">
        <v>43233</v>
      </c>
      <c r="D1506" s="1">
        <v>132</v>
      </c>
      <c r="E1506" s="4">
        <v>4000</v>
      </c>
      <c r="F1506" s="4">
        <v>5000</v>
      </c>
      <c r="G1506" s="35">
        <f t="shared" si="23"/>
        <v>8.2940496401020276</v>
      </c>
      <c r="H1506" s="2" t="s">
        <v>7</v>
      </c>
      <c r="I1506" s="4">
        <v>20</v>
      </c>
      <c r="J1506" s="6" t="s">
        <v>417</v>
      </c>
      <c r="K1506" s="6" t="s">
        <v>17</v>
      </c>
      <c r="L1506" s="6" t="s">
        <v>25</v>
      </c>
      <c r="M1506" s="31">
        <v>23</v>
      </c>
      <c r="N1506" s="6" t="s">
        <v>10</v>
      </c>
      <c r="P1506" s="11" t="s">
        <v>42</v>
      </c>
      <c r="Q1506" s="11"/>
      <c r="R1506" s="11" t="s">
        <v>42</v>
      </c>
      <c r="BE1506" s="3" t="s">
        <v>31</v>
      </c>
    </row>
    <row r="1507" spans="2:57" ht="25" customHeight="1" x14ac:dyDescent="0.2">
      <c r="B1507" s="1">
        <v>1503</v>
      </c>
      <c r="C1507" s="32">
        <v>43233</v>
      </c>
      <c r="D1507" s="1">
        <v>135</v>
      </c>
      <c r="E1507" s="4">
        <v>1000</v>
      </c>
      <c r="F1507" s="4">
        <v>1250</v>
      </c>
      <c r="G1507" s="35">
        <f t="shared" si="23"/>
        <v>6.9077552789821368</v>
      </c>
      <c r="H1507" s="2" t="s">
        <v>7</v>
      </c>
      <c r="I1507" s="4">
        <v>50</v>
      </c>
      <c r="J1507" s="6" t="s">
        <v>108</v>
      </c>
      <c r="K1507" s="6" t="s">
        <v>9</v>
      </c>
      <c r="L1507" s="6" t="s">
        <v>25</v>
      </c>
      <c r="M1507" s="31">
        <v>34</v>
      </c>
      <c r="N1507" s="6" t="s">
        <v>10</v>
      </c>
      <c r="P1507" s="11" t="s">
        <v>42</v>
      </c>
      <c r="Q1507" s="11"/>
      <c r="R1507" s="11" t="s">
        <v>42</v>
      </c>
      <c r="BE1507" s="3" t="s">
        <v>39</v>
      </c>
    </row>
    <row r="1508" spans="2:57" ht="25" customHeight="1" x14ac:dyDescent="0.2">
      <c r="B1508" s="1">
        <v>1504</v>
      </c>
      <c r="C1508" s="32">
        <v>43233</v>
      </c>
      <c r="D1508" s="1">
        <v>136</v>
      </c>
      <c r="E1508" s="4">
        <v>1300</v>
      </c>
      <c r="F1508" s="4">
        <v>1625</v>
      </c>
      <c r="G1508" s="35">
        <f t="shared" si="23"/>
        <v>7.1701195434496281</v>
      </c>
      <c r="H1508" s="2" t="s">
        <v>7</v>
      </c>
      <c r="I1508" s="4">
        <v>40</v>
      </c>
      <c r="J1508" s="6" t="s">
        <v>108</v>
      </c>
      <c r="K1508" s="6" t="s">
        <v>9</v>
      </c>
      <c r="L1508" s="6" t="s">
        <v>25</v>
      </c>
      <c r="M1508" s="31">
        <v>32</v>
      </c>
      <c r="N1508" s="6" t="s">
        <v>10</v>
      </c>
      <c r="P1508" s="11" t="s">
        <v>42</v>
      </c>
      <c r="Q1508" s="11"/>
      <c r="S1508" s="11" t="s">
        <v>42</v>
      </c>
      <c r="AX1508" s="3" t="s">
        <v>168</v>
      </c>
      <c r="BE1508" s="3" t="s">
        <v>31</v>
      </c>
    </row>
    <row r="1509" spans="2:57" ht="25" customHeight="1" x14ac:dyDescent="0.2">
      <c r="B1509" s="1">
        <v>1505</v>
      </c>
      <c r="C1509" s="32">
        <v>43233</v>
      </c>
      <c r="D1509" s="1">
        <v>137</v>
      </c>
      <c r="E1509" s="4">
        <v>900</v>
      </c>
      <c r="F1509" s="4">
        <v>1125</v>
      </c>
      <c r="G1509" s="35">
        <f t="shared" si="23"/>
        <v>6.8023947633243109</v>
      </c>
      <c r="H1509" s="2" t="s">
        <v>7</v>
      </c>
      <c r="I1509" s="4">
        <v>60</v>
      </c>
      <c r="J1509" s="4" t="s">
        <v>8</v>
      </c>
      <c r="K1509" s="6" t="s">
        <v>9</v>
      </c>
      <c r="L1509" s="6" t="s">
        <v>25</v>
      </c>
      <c r="M1509" s="31">
        <v>34</v>
      </c>
      <c r="N1509" s="6" t="s">
        <v>10</v>
      </c>
      <c r="P1509" s="11" t="s">
        <v>42</v>
      </c>
      <c r="Q1509" s="11"/>
      <c r="R1509" s="11" t="s">
        <v>42</v>
      </c>
      <c r="BE1509" s="3" t="s">
        <v>31</v>
      </c>
    </row>
    <row r="1510" spans="2:57" ht="25" customHeight="1" x14ac:dyDescent="0.2">
      <c r="B1510" s="1">
        <v>1506</v>
      </c>
      <c r="C1510" s="32">
        <v>43233</v>
      </c>
      <c r="D1510" s="1">
        <v>139</v>
      </c>
      <c r="E1510" s="4">
        <v>2000</v>
      </c>
      <c r="F1510" s="4">
        <v>2500</v>
      </c>
      <c r="G1510" s="35">
        <f t="shared" si="23"/>
        <v>7.6009024595420822</v>
      </c>
      <c r="H1510" s="2" t="s">
        <v>7</v>
      </c>
      <c r="I1510" s="4">
        <v>60</v>
      </c>
      <c r="J1510" s="4" t="s">
        <v>65</v>
      </c>
      <c r="K1510" s="6" t="s">
        <v>9</v>
      </c>
      <c r="L1510" s="6" t="s">
        <v>13</v>
      </c>
      <c r="M1510" s="31">
        <v>31</v>
      </c>
      <c r="N1510" s="6" t="s">
        <v>10</v>
      </c>
      <c r="P1510" s="11" t="s">
        <v>42</v>
      </c>
      <c r="Q1510" s="11"/>
      <c r="S1510" s="11" t="s">
        <v>42</v>
      </c>
      <c r="BE1510" s="3" t="s">
        <v>31</v>
      </c>
    </row>
    <row r="1511" spans="2:57" ht="25" customHeight="1" x14ac:dyDescent="0.2">
      <c r="B1511" s="1">
        <v>1507</v>
      </c>
      <c r="C1511" s="32">
        <v>43233</v>
      </c>
      <c r="D1511" s="1">
        <v>140</v>
      </c>
      <c r="E1511" s="4">
        <v>1800</v>
      </c>
      <c r="F1511" s="4">
        <v>2250</v>
      </c>
      <c r="G1511" s="35">
        <f t="shared" si="23"/>
        <v>7.4955419438842563</v>
      </c>
      <c r="H1511" s="2" t="s">
        <v>7</v>
      </c>
      <c r="I1511" s="4">
        <v>60</v>
      </c>
      <c r="J1511" s="4" t="s">
        <v>44</v>
      </c>
      <c r="K1511" s="6" t="s">
        <v>9</v>
      </c>
      <c r="L1511" s="6" t="s">
        <v>24</v>
      </c>
      <c r="M1511" s="31">
        <v>34</v>
      </c>
      <c r="N1511" s="6" t="s">
        <v>10</v>
      </c>
      <c r="P1511" s="11" t="s">
        <v>42</v>
      </c>
      <c r="Q1511" s="11"/>
      <c r="S1511" s="11" t="s">
        <v>42</v>
      </c>
      <c r="BE1511" s="3" t="s">
        <v>31</v>
      </c>
    </row>
    <row r="1512" spans="2:57" ht="25" customHeight="1" x14ac:dyDescent="0.2">
      <c r="B1512" s="1">
        <v>1508</v>
      </c>
      <c r="C1512" s="32">
        <v>43233</v>
      </c>
      <c r="D1512" s="1">
        <v>145</v>
      </c>
      <c r="E1512" s="4">
        <v>2400</v>
      </c>
      <c r="F1512" s="4">
        <v>3000</v>
      </c>
      <c r="G1512" s="35">
        <f t="shared" si="23"/>
        <v>7.7832240163360371</v>
      </c>
      <c r="H1512" s="2" t="s">
        <v>7</v>
      </c>
      <c r="I1512" s="4">
        <v>80</v>
      </c>
      <c r="J1512" s="6" t="s">
        <v>108</v>
      </c>
      <c r="K1512" s="6" t="s">
        <v>9</v>
      </c>
      <c r="L1512" s="6" t="s">
        <v>25</v>
      </c>
      <c r="M1512" s="31">
        <v>36</v>
      </c>
      <c r="N1512" s="6" t="s">
        <v>108</v>
      </c>
      <c r="S1512" s="11" t="s">
        <v>42</v>
      </c>
      <c r="V1512" s="11" t="s">
        <v>42</v>
      </c>
      <c r="BE1512" s="3" t="s">
        <v>31</v>
      </c>
    </row>
    <row r="1513" spans="2:57" ht="25" customHeight="1" x14ac:dyDescent="0.2">
      <c r="B1513" s="1">
        <v>1509</v>
      </c>
      <c r="C1513" s="32">
        <v>43233</v>
      </c>
      <c r="D1513" s="1">
        <v>150</v>
      </c>
      <c r="E1513" s="4">
        <v>6500</v>
      </c>
      <c r="F1513" s="4">
        <v>8125</v>
      </c>
      <c r="G1513" s="35">
        <f t="shared" si="23"/>
        <v>8.7795574558837277</v>
      </c>
      <c r="H1513" s="2" t="s">
        <v>7</v>
      </c>
      <c r="I1513" s="4">
        <v>40</v>
      </c>
      <c r="J1513" s="6" t="s">
        <v>389</v>
      </c>
      <c r="K1513" s="6" t="s">
        <v>9</v>
      </c>
      <c r="L1513" s="6" t="s">
        <v>13</v>
      </c>
      <c r="M1513" s="31">
        <v>32</v>
      </c>
      <c r="N1513" s="6" t="s">
        <v>10</v>
      </c>
      <c r="P1513" s="11" t="s">
        <v>42</v>
      </c>
      <c r="Q1513" s="11"/>
      <c r="R1513"/>
      <c r="S1513" s="11" t="s">
        <v>42</v>
      </c>
      <c r="BE1513" s="3" t="s">
        <v>32</v>
      </c>
    </row>
    <row r="1514" spans="2:57" ht="25" customHeight="1" x14ac:dyDescent="0.2">
      <c r="B1514" s="1">
        <v>1510</v>
      </c>
      <c r="C1514" s="32">
        <v>43233</v>
      </c>
      <c r="D1514" s="1">
        <v>151</v>
      </c>
      <c r="E1514" s="4">
        <v>15000</v>
      </c>
      <c r="F1514" s="4">
        <v>18750</v>
      </c>
      <c r="G1514" s="35">
        <f t="shared" si="23"/>
        <v>9.6158054800843473</v>
      </c>
      <c r="H1514" s="2" t="s">
        <v>7</v>
      </c>
      <c r="I1514" s="4">
        <v>40</v>
      </c>
      <c r="J1514" s="4" t="s">
        <v>65</v>
      </c>
      <c r="K1514" s="6" t="s">
        <v>9</v>
      </c>
      <c r="L1514" s="6" t="s">
        <v>13</v>
      </c>
      <c r="M1514" s="31">
        <v>36</v>
      </c>
      <c r="N1514" s="6" t="s">
        <v>10</v>
      </c>
      <c r="S1514" s="11" t="s">
        <v>42</v>
      </c>
      <c r="V1514" s="11" t="s">
        <v>42</v>
      </c>
      <c r="BE1514" s="3" t="s">
        <v>36</v>
      </c>
    </row>
    <row r="1515" spans="2:57" ht="25" customHeight="1" x14ac:dyDescent="0.2">
      <c r="B1515" s="1">
        <v>1511</v>
      </c>
      <c r="C1515" s="32">
        <v>43233</v>
      </c>
      <c r="D1515" s="1">
        <v>152</v>
      </c>
      <c r="E1515" s="4">
        <v>30000</v>
      </c>
      <c r="F1515" s="4">
        <v>37500</v>
      </c>
      <c r="G1515" s="35">
        <f t="shared" si="23"/>
        <v>10.308952660644293</v>
      </c>
      <c r="H1515" s="2" t="s">
        <v>7</v>
      </c>
      <c r="I1515" s="4">
        <v>40</v>
      </c>
      <c r="J1515" s="4" t="s">
        <v>8</v>
      </c>
      <c r="K1515" s="6" t="s">
        <v>9</v>
      </c>
      <c r="L1515" s="6" t="s">
        <v>13</v>
      </c>
      <c r="M1515" s="31">
        <v>33</v>
      </c>
      <c r="N1515" s="6" t="s">
        <v>8</v>
      </c>
      <c r="R1515" s="11" t="s">
        <v>42</v>
      </c>
      <c r="S1515" s="11"/>
      <c r="AI1515" s="11" t="s">
        <v>42</v>
      </c>
      <c r="BE1515" s="3" t="s">
        <v>36</v>
      </c>
    </row>
    <row r="1516" spans="2:57" ht="25" customHeight="1" x14ac:dyDescent="0.2">
      <c r="B1516" s="1">
        <v>1512</v>
      </c>
      <c r="C1516" s="32">
        <v>43233</v>
      </c>
      <c r="D1516" s="1">
        <v>154</v>
      </c>
      <c r="E1516" s="4">
        <v>8500</v>
      </c>
      <c r="F1516" s="4">
        <v>10625</v>
      </c>
      <c r="G1516" s="35">
        <f t="shared" si="23"/>
        <v>9.0478214424784085</v>
      </c>
      <c r="H1516" s="2" t="s">
        <v>7</v>
      </c>
      <c r="I1516" s="4">
        <v>40</v>
      </c>
      <c r="J1516" s="6" t="s">
        <v>108</v>
      </c>
      <c r="K1516" s="6" t="s">
        <v>9</v>
      </c>
      <c r="L1516" s="6" t="s">
        <v>25</v>
      </c>
      <c r="M1516" s="31">
        <v>37</v>
      </c>
      <c r="N1516" s="6" t="s">
        <v>10</v>
      </c>
      <c r="R1516" s="11" t="s">
        <v>42</v>
      </c>
      <c r="AI1516" s="11" t="s">
        <v>42</v>
      </c>
      <c r="BE1516" s="3" t="s">
        <v>31</v>
      </c>
    </row>
    <row r="1517" spans="2:57" ht="25" customHeight="1" x14ac:dyDescent="0.2">
      <c r="B1517" s="1">
        <v>1513</v>
      </c>
      <c r="C1517" s="32">
        <v>43233</v>
      </c>
      <c r="D1517" s="1">
        <v>155</v>
      </c>
      <c r="E1517" s="4">
        <v>13000</v>
      </c>
      <c r="F1517" s="4">
        <v>16250</v>
      </c>
      <c r="G1517" s="35">
        <f t="shared" si="23"/>
        <v>9.4727046364436731</v>
      </c>
      <c r="H1517" s="2" t="s">
        <v>7</v>
      </c>
      <c r="I1517" s="4">
        <v>50</v>
      </c>
      <c r="J1517" s="4" t="s">
        <v>65</v>
      </c>
      <c r="K1517" s="6" t="s">
        <v>9</v>
      </c>
      <c r="L1517" s="6" t="s">
        <v>25</v>
      </c>
      <c r="M1517" s="31">
        <v>36</v>
      </c>
      <c r="N1517" s="6" t="s">
        <v>65</v>
      </c>
      <c r="R1517" s="11" t="s">
        <v>42</v>
      </c>
      <c r="X1517" s="11" t="s">
        <v>42</v>
      </c>
      <c r="AI1517" s="11" t="s">
        <v>42</v>
      </c>
      <c r="BE1517" s="3" t="s">
        <v>32</v>
      </c>
    </row>
    <row r="1518" spans="2:57" ht="25" customHeight="1" x14ac:dyDescent="0.2">
      <c r="B1518" s="1">
        <v>1514</v>
      </c>
      <c r="C1518" s="32">
        <v>43233</v>
      </c>
      <c r="D1518" s="1">
        <v>156</v>
      </c>
      <c r="E1518" s="4">
        <v>27000</v>
      </c>
      <c r="F1518" s="4">
        <v>33750</v>
      </c>
      <c r="G1518" s="35">
        <f t="shared" si="23"/>
        <v>10.203592144986466</v>
      </c>
      <c r="H1518" s="2" t="s">
        <v>7</v>
      </c>
      <c r="I1518" s="4">
        <v>40</v>
      </c>
      <c r="J1518" s="4" t="s">
        <v>65</v>
      </c>
      <c r="K1518" s="6" t="s">
        <v>9</v>
      </c>
      <c r="L1518" s="6" t="s">
        <v>24</v>
      </c>
      <c r="M1518" s="31">
        <v>36</v>
      </c>
      <c r="N1518" s="6" t="s">
        <v>65</v>
      </c>
      <c r="R1518" s="11" t="s">
        <v>42</v>
      </c>
      <c r="AI1518" s="11" t="s">
        <v>42</v>
      </c>
      <c r="BE1518" s="3" t="s">
        <v>36</v>
      </c>
    </row>
    <row r="1519" spans="2:57" ht="25" customHeight="1" x14ac:dyDescent="0.2">
      <c r="B1519" s="1">
        <v>1515</v>
      </c>
      <c r="C1519" s="32">
        <v>43233</v>
      </c>
      <c r="D1519" s="1">
        <v>158</v>
      </c>
      <c r="E1519" s="4">
        <v>16000</v>
      </c>
      <c r="F1519" s="4">
        <v>20000</v>
      </c>
      <c r="G1519" s="35">
        <f t="shared" si="23"/>
        <v>9.6803440012219184</v>
      </c>
      <c r="H1519" s="2" t="s">
        <v>7</v>
      </c>
      <c r="I1519" s="4">
        <v>50</v>
      </c>
      <c r="J1519" s="4" t="s">
        <v>8</v>
      </c>
      <c r="K1519" s="6" t="s">
        <v>9</v>
      </c>
      <c r="L1519" s="6" t="s">
        <v>13</v>
      </c>
      <c r="M1519" s="31">
        <v>40</v>
      </c>
      <c r="N1519" s="71" t="s">
        <v>10</v>
      </c>
      <c r="P1519" s="11" t="s">
        <v>42</v>
      </c>
      <c r="Q1519" s="11"/>
      <c r="S1519" s="11" t="s">
        <v>42</v>
      </c>
      <c r="AA1519" s="11" t="s">
        <v>42</v>
      </c>
      <c r="AH1519" s="11" t="s">
        <v>42</v>
      </c>
      <c r="BE1519" s="3" t="s">
        <v>32</v>
      </c>
    </row>
    <row r="1520" spans="2:57" ht="25" customHeight="1" x14ac:dyDescent="0.2">
      <c r="B1520" s="1">
        <v>1516</v>
      </c>
      <c r="C1520" s="32">
        <v>43233</v>
      </c>
      <c r="D1520" s="1">
        <v>159</v>
      </c>
      <c r="E1520" s="4">
        <v>17000</v>
      </c>
      <c r="F1520" s="4">
        <v>21250</v>
      </c>
      <c r="G1520" s="35">
        <f t="shared" si="23"/>
        <v>9.7409686230383539</v>
      </c>
      <c r="H1520" s="2" t="s">
        <v>7</v>
      </c>
      <c r="I1520" s="4">
        <v>50</v>
      </c>
      <c r="J1520" s="4" t="s">
        <v>8</v>
      </c>
      <c r="K1520" s="6" t="s">
        <v>9</v>
      </c>
      <c r="L1520" s="6" t="s">
        <v>13</v>
      </c>
      <c r="M1520" s="31">
        <v>37</v>
      </c>
      <c r="N1520" s="6" t="s">
        <v>10</v>
      </c>
      <c r="P1520" s="11" t="s">
        <v>42</v>
      </c>
      <c r="Q1520" s="11"/>
      <c r="S1520" s="11" t="s">
        <v>42</v>
      </c>
      <c r="AA1520" s="11" t="s">
        <v>42</v>
      </c>
      <c r="AH1520" s="11" t="s">
        <v>42</v>
      </c>
      <c r="BE1520" s="3" t="s">
        <v>31</v>
      </c>
    </row>
    <row r="1521" spans="2:58" ht="25" customHeight="1" x14ac:dyDescent="0.2">
      <c r="B1521" s="1">
        <v>1517</v>
      </c>
      <c r="C1521" s="32">
        <v>43233</v>
      </c>
      <c r="D1521" s="1">
        <v>160</v>
      </c>
      <c r="E1521" s="4">
        <v>19000</v>
      </c>
      <c r="F1521" s="4">
        <v>23750</v>
      </c>
      <c r="G1521" s="35">
        <f t="shared" si="23"/>
        <v>9.8521942581485771</v>
      </c>
      <c r="H1521" s="2" t="s">
        <v>7</v>
      </c>
      <c r="I1521" s="4">
        <v>70</v>
      </c>
      <c r="J1521" s="4" t="s">
        <v>8</v>
      </c>
      <c r="K1521" s="6" t="s">
        <v>9</v>
      </c>
      <c r="L1521" s="6" t="s">
        <v>13</v>
      </c>
      <c r="M1521" s="31">
        <v>38</v>
      </c>
      <c r="N1521" s="6" t="s">
        <v>8</v>
      </c>
      <c r="S1521" s="11" t="s">
        <v>42</v>
      </c>
      <c r="V1521" s="11" t="s">
        <v>42</v>
      </c>
      <c r="AA1521" s="11" t="s">
        <v>42</v>
      </c>
      <c r="AH1521" s="11" t="s">
        <v>42</v>
      </c>
      <c r="BE1521" s="3" t="s">
        <v>32</v>
      </c>
    </row>
    <row r="1522" spans="2:58" ht="25" customHeight="1" x14ac:dyDescent="0.2">
      <c r="B1522" s="1">
        <v>1518</v>
      </c>
      <c r="C1522" s="32">
        <v>43233</v>
      </c>
      <c r="D1522" s="1">
        <v>161</v>
      </c>
      <c r="E1522" s="4">
        <v>21000</v>
      </c>
      <c r="F1522" s="4">
        <v>26250</v>
      </c>
      <c r="G1522" s="35">
        <f t="shared" si="23"/>
        <v>9.9522777167055594</v>
      </c>
      <c r="H1522" s="2" t="s">
        <v>7</v>
      </c>
      <c r="I1522" s="4">
        <v>50</v>
      </c>
      <c r="J1522" s="4" t="s">
        <v>8</v>
      </c>
      <c r="K1522" s="6" t="s">
        <v>9</v>
      </c>
      <c r="L1522" s="6" t="s">
        <v>25</v>
      </c>
      <c r="M1522" s="31">
        <v>36</v>
      </c>
      <c r="N1522" s="6" t="s">
        <v>10</v>
      </c>
      <c r="R1522" s="11" t="s">
        <v>42</v>
      </c>
      <c r="AI1522" s="11" t="s">
        <v>42</v>
      </c>
      <c r="BE1522" s="3" t="s">
        <v>32</v>
      </c>
    </row>
    <row r="1523" spans="2:58" ht="25" customHeight="1" x14ac:dyDescent="0.2">
      <c r="B1523" s="1">
        <v>1519</v>
      </c>
      <c r="C1523" s="32">
        <v>43233</v>
      </c>
      <c r="D1523" s="1">
        <v>163</v>
      </c>
      <c r="E1523" s="4">
        <v>8500</v>
      </c>
      <c r="F1523" s="4">
        <v>10625</v>
      </c>
      <c r="G1523" s="35">
        <f t="shared" si="23"/>
        <v>9.0478214424784085</v>
      </c>
      <c r="H1523" s="2" t="s">
        <v>7</v>
      </c>
      <c r="I1523" s="4">
        <v>80</v>
      </c>
      <c r="J1523" s="4" t="s">
        <v>8</v>
      </c>
      <c r="K1523" s="6" t="s">
        <v>9</v>
      </c>
      <c r="L1523" s="6" t="s">
        <v>13</v>
      </c>
      <c r="M1523" s="31">
        <v>40</v>
      </c>
      <c r="N1523" s="6" t="s">
        <v>8</v>
      </c>
      <c r="P1523" s="11" t="s">
        <v>42</v>
      </c>
      <c r="Q1523" s="11"/>
      <c r="S1523" s="11" t="s">
        <v>42</v>
      </c>
      <c r="AA1523" s="11" t="s">
        <v>42</v>
      </c>
      <c r="AH1523" s="11" t="s">
        <v>42</v>
      </c>
      <c r="BE1523" s="3" t="s">
        <v>32</v>
      </c>
    </row>
    <row r="1524" spans="2:58" ht="25" customHeight="1" x14ac:dyDescent="0.2">
      <c r="B1524" s="1">
        <v>1520</v>
      </c>
      <c r="C1524" s="32">
        <v>43233</v>
      </c>
      <c r="D1524" s="1">
        <v>169</v>
      </c>
      <c r="E1524" s="4">
        <v>13000</v>
      </c>
      <c r="F1524" s="4">
        <v>16250</v>
      </c>
      <c r="G1524" s="35">
        <f t="shared" si="23"/>
        <v>9.4727046364436731</v>
      </c>
      <c r="H1524" s="2" t="s">
        <v>7</v>
      </c>
      <c r="I1524" s="4">
        <v>80</v>
      </c>
      <c r="J1524" s="4" t="s">
        <v>44</v>
      </c>
      <c r="K1524" s="6" t="s">
        <v>9</v>
      </c>
      <c r="L1524" s="6" t="s">
        <v>13</v>
      </c>
      <c r="M1524" s="31">
        <v>40</v>
      </c>
      <c r="N1524" s="6" t="s">
        <v>44</v>
      </c>
      <c r="S1524" s="11" t="s">
        <v>42</v>
      </c>
      <c r="V1524" s="11" t="s">
        <v>42</v>
      </c>
      <c r="AA1524" s="11" t="s">
        <v>42</v>
      </c>
      <c r="AH1524" s="11" t="s">
        <v>42</v>
      </c>
      <c r="AI1524" s="11"/>
      <c r="BE1524" s="3" t="s">
        <v>32</v>
      </c>
    </row>
    <row r="1525" spans="2:58" ht="25" customHeight="1" x14ac:dyDescent="0.2">
      <c r="B1525" s="1">
        <v>1521</v>
      </c>
      <c r="C1525" s="32">
        <v>43233</v>
      </c>
      <c r="D1525" s="1">
        <v>201</v>
      </c>
      <c r="E1525" s="4">
        <v>2200</v>
      </c>
      <c r="F1525" s="4">
        <v>2750</v>
      </c>
      <c r="G1525" s="35">
        <f t="shared" si="23"/>
        <v>7.696212639346407</v>
      </c>
      <c r="H1525" s="2" t="s">
        <v>54</v>
      </c>
      <c r="I1525" s="4">
        <v>70</v>
      </c>
      <c r="J1525" s="4" t="s">
        <v>97</v>
      </c>
      <c r="K1525" s="6" t="s">
        <v>9</v>
      </c>
      <c r="L1525" s="6" t="s">
        <v>24</v>
      </c>
      <c r="M1525" s="31">
        <v>41</v>
      </c>
      <c r="N1525" s="6" t="s">
        <v>10</v>
      </c>
      <c r="R1525" s="11" t="s">
        <v>42</v>
      </c>
      <c r="AI1525" s="11" t="s">
        <v>42</v>
      </c>
      <c r="BE1525" s="3" t="s">
        <v>39</v>
      </c>
    </row>
    <row r="1526" spans="2:58" ht="25" customHeight="1" x14ac:dyDescent="0.2">
      <c r="B1526" s="1">
        <v>1522</v>
      </c>
      <c r="C1526" s="32">
        <v>43233</v>
      </c>
      <c r="D1526" s="1">
        <v>202</v>
      </c>
      <c r="E1526" s="4">
        <v>1600</v>
      </c>
      <c r="F1526" s="4">
        <v>2000</v>
      </c>
      <c r="G1526" s="35">
        <f t="shared" si="23"/>
        <v>7.3777589082278725</v>
      </c>
      <c r="H1526" s="2" t="s">
        <v>54</v>
      </c>
      <c r="I1526" s="4">
        <v>70</v>
      </c>
      <c r="J1526" s="4" t="s">
        <v>443</v>
      </c>
      <c r="K1526" s="6" t="s">
        <v>9</v>
      </c>
      <c r="L1526" s="6" t="s">
        <v>13</v>
      </c>
      <c r="M1526" s="31">
        <v>40</v>
      </c>
      <c r="N1526" s="6" t="s">
        <v>443</v>
      </c>
      <c r="R1526" s="11" t="s">
        <v>42</v>
      </c>
      <c r="V1526" s="11" t="s">
        <v>42</v>
      </c>
      <c r="AI1526" s="11" t="s">
        <v>42</v>
      </c>
      <c r="BE1526" s="3" t="s">
        <v>31</v>
      </c>
    </row>
    <row r="1527" spans="2:58" ht="25" customHeight="1" x14ac:dyDescent="0.2">
      <c r="B1527" s="1">
        <v>1523</v>
      </c>
      <c r="C1527" s="32">
        <v>43233</v>
      </c>
      <c r="D1527" s="1">
        <v>203</v>
      </c>
      <c r="E1527" s="4">
        <v>2000</v>
      </c>
      <c r="F1527" s="4">
        <v>2500</v>
      </c>
      <c r="G1527" s="35">
        <f t="shared" si="23"/>
        <v>7.6009024595420822</v>
      </c>
      <c r="H1527" s="2" t="s">
        <v>54</v>
      </c>
      <c r="I1527" s="4">
        <v>80</v>
      </c>
      <c r="J1527" s="4" t="s">
        <v>443</v>
      </c>
      <c r="K1527" s="6" t="s">
        <v>9</v>
      </c>
      <c r="L1527" s="6" t="s">
        <v>13</v>
      </c>
      <c r="M1527" s="31">
        <v>38</v>
      </c>
      <c r="N1527" s="6" t="s">
        <v>443</v>
      </c>
      <c r="S1527" s="11" t="s">
        <v>42</v>
      </c>
      <c r="U1527" s="11" t="s">
        <v>42</v>
      </c>
      <c r="V1527" s="11" t="s">
        <v>42</v>
      </c>
      <c r="AI1527" s="3" t="s">
        <v>42</v>
      </c>
      <c r="BE1527" s="3" t="s">
        <v>31</v>
      </c>
    </row>
    <row r="1528" spans="2:58" ht="25" customHeight="1" x14ac:dyDescent="0.2">
      <c r="B1528" s="1">
        <v>1524</v>
      </c>
      <c r="C1528" s="32">
        <v>43233</v>
      </c>
      <c r="D1528" s="1">
        <v>204</v>
      </c>
      <c r="E1528" s="4">
        <v>2700</v>
      </c>
      <c r="F1528" s="4">
        <v>3375</v>
      </c>
      <c r="G1528" s="35">
        <f t="shared" si="23"/>
        <v>7.90100705199242</v>
      </c>
      <c r="H1528" s="2" t="s">
        <v>54</v>
      </c>
      <c r="I1528" s="4">
        <v>70</v>
      </c>
      <c r="J1528" s="4" t="s">
        <v>8</v>
      </c>
      <c r="K1528" s="6" t="s">
        <v>9</v>
      </c>
      <c r="L1528" s="6" t="s">
        <v>13</v>
      </c>
      <c r="M1528" s="31">
        <v>37.5</v>
      </c>
      <c r="N1528" s="6" t="s">
        <v>10</v>
      </c>
      <c r="R1528" s="11" t="s">
        <v>42</v>
      </c>
      <c r="AI1528" s="11" t="s">
        <v>42</v>
      </c>
      <c r="BE1528" s="3" t="s">
        <v>31</v>
      </c>
    </row>
    <row r="1529" spans="2:58" ht="25" customHeight="1" x14ac:dyDescent="0.2">
      <c r="B1529" s="1">
        <v>1525</v>
      </c>
      <c r="C1529" s="32">
        <v>43233</v>
      </c>
      <c r="D1529" s="1">
        <v>207</v>
      </c>
      <c r="E1529" s="4">
        <v>7500</v>
      </c>
      <c r="F1529" s="4">
        <v>9375</v>
      </c>
      <c r="G1529" s="35">
        <f t="shared" si="23"/>
        <v>8.9226582995244019</v>
      </c>
      <c r="H1529" s="2" t="s">
        <v>54</v>
      </c>
      <c r="I1529" s="4">
        <v>70</v>
      </c>
      <c r="J1529" s="4" t="s">
        <v>8</v>
      </c>
      <c r="K1529" s="6" t="s">
        <v>9</v>
      </c>
      <c r="L1529" s="6" t="s">
        <v>13</v>
      </c>
      <c r="M1529" s="31">
        <v>43</v>
      </c>
      <c r="N1529" s="6" t="s">
        <v>8</v>
      </c>
      <c r="S1529" s="11" t="s">
        <v>42</v>
      </c>
      <c r="V1529" s="11" t="s">
        <v>42</v>
      </c>
      <c r="AH1529" s="11" t="s">
        <v>42</v>
      </c>
      <c r="AI1529" s="11" t="s">
        <v>42</v>
      </c>
      <c r="BE1529" s="3" t="s">
        <v>32</v>
      </c>
    </row>
    <row r="1530" spans="2:58" ht="25" customHeight="1" x14ac:dyDescent="0.2">
      <c r="B1530" s="1">
        <v>1526</v>
      </c>
      <c r="C1530" s="32">
        <v>43233</v>
      </c>
      <c r="D1530" s="1">
        <v>208</v>
      </c>
      <c r="E1530" s="4">
        <v>6000</v>
      </c>
      <c r="F1530" s="4">
        <v>7500</v>
      </c>
      <c r="G1530" s="35">
        <f t="shared" si="23"/>
        <v>8.6995147482101913</v>
      </c>
      <c r="H1530" s="2" t="s">
        <v>54</v>
      </c>
      <c r="I1530" s="4">
        <v>70</v>
      </c>
      <c r="J1530" s="4" t="s">
        <v>8</v>
      </c>
      <c r="K1530" s="6" t="s">
        <v>9</v>
      </c>
      <c r="L1530" s="6" t="s">
        <v>13</v>
      </c>
      <c r="M1530" s="31">
        <v>43</v>
      </c>
      <c r="N1530" s="6" t="s">
        <v>10</v>
      </c>
      <c r="S1530" s="11" t="s">
        <v>42</v>
      </c>
      <c r="V1530" s="11" t="s">
        <v>42</v>
      </c>
      <c r="AH1530" s="11" t="s">
        <v>42</v>
      </c>
      <c r="AI1530" s="11" t="s">
        <v>42</v>
      </c>
      <c r="BE1530" s="3" t="s">
        <v>31</v>
      </c>
    </row>
    <row r="1531" spans="2:58" ht="25" customHeight="1" x14ac:dyDescent="0.2">
      <c r="B1531" s="1">
        <v>1527</v>
      </c>
      <c r="C1531" s="32">
        <v>43233</v>
      </c>
      <c r="D1531" s="1">
        <v>210</v>
      </c>
      <c r="E1531" s="4">
        <v>2500</v>
      </c>
      <c r="F1531" s="4">
        <v>3125</v>
      </c>
      <c r="G1531" s="35">
        <f t="shared" si="23"/>
        <v>7.8240460108562919</v>
      </c>
      <c r="H1531" s="2" t="s">
        <v>54</v>
      </c>
      <c r="I1531" s="4">
        <v>70</v>
      </c>
      <c r="J1531" s="4" t="s">
        <v>8</v>
      </c>
      <c r="K1531" s="6" t="s">
        <v>9</v>
      </c>
      <c r="L1531" s="6" t="s">
        <v>13</v>
      </c>
      <c r="M1531" s="31">
        <v>42</v>
      </c>
      <c r="N1531" s="6" t="s">
        <v>10</v>
      </c>
      <c r="S1531" s="11" t="s">
        <v>42</v>
      </c>
      <c r="V1531" s="11" t="s">
        <v>42</v>
      </c>
      <c r="AH1531" s="11" t="s">
        <v>42</v>
      </c>
      <c r="AI1531" s="11" t="s">
        <v>42</v>
      </c>
      <c r="BE1531" s="3" t="s">
        <v>31</v>
      </c>
    </row>
    <row r="1532" spans="2:58" ht="25" customHeight="1" x14ac:dyDescent="0.2">
      <c r="B1532" s="1">
        <v>1528</v>
      </c>
      <c r="C1532" s="32">
        <v>43233</v>
      </c>
      <c r="D1532" s="1">
        <v>211</v>
      </c>
      <c r="E1532" s="4">
        <v>2000</v>
      </c>
      <c r="F1532" s="4">
        <v>2500</v>
      </c>
      <c r="G1532" s="35">
        <f t="shared" si="23"/>
        <v>7.6009024595420822</v>
      </c>
      <c r="H1532" s="2" t="s">
        <v>54</v>
      </c>
      <c r="I1532" s="4">
        <v>70</v>
      </c>
      <c r="J1532" s="4" t="s">
        <v>8</v>
      </c>
      <c r="K1532" s="6" t="s">
        <v>9</v>
      </c>
      <c r="L1532" s="6" t="s">
        <v>13</v>
      </c>
      <c r="M1532" s="31">
        <v>43</v>
      </c>
      <c r="N1532" s="6" t="s">
        <v>10</v>
      </c>
      <c r="R1532" s="11" t="s">
        <v>42</v>
      </c>
      <c r="S1532" s="11"/>
      <c r="AH1532" s="11" t="s">
        <v>42</v>
      </c>
      <c r="AI1532" s="11" t="s">
        <v>42</v>
      </c>
      <c r="BE1532" s="3" t="s">
        <v>31</v>
      </c>
    </row>
    <row r="1533" spans="2:58" ht="25" customHeight="1" x14ac:dyDescent="0.2">
      <c r="B1533" s="1">
        <v>1529</v>
      </c>
      <c r="C1533" s="32">
        <v>43233</v>
      </c>
      <c r="D1533" s="1">
        <v>213</v>
      </c>
      <c r="E1533" s="4">
        <v>10000</v>
      </c>
      <c r="F1533" s="4">
        <v>12500</v>
      </c>
      <c r="G1533" s="35">
        <f t="shared" si="23"/>
        <v>9.2103403719761836</v>
      </c>
      <c r="H1533" s="2" t="s">
        <v>54</v>
      </c>
      <c r="I1533" s="4">
        <v>70</v>
      </c>
      <c r="J1533" s="4" t="s">
        <v>8</v>
      </c>
      <c r="K1533" s="6" t="s">
        <v>55</v>
      </c>
      <c r="L1533" s="6" t="s">
        <v>18</v>
      </c>
      <c r="M1533" s="31">
        <v>40</v>
      </c>
      <c r="N1533" s="6" t="s">
        <v>10</v>
      </c>
      <c r="S1533" s="11" t="s">
        <v>42</v>
      </c>
      <c r="V1533" s="11" t="s">
        <v>42</v>
      </c>
      <c r="AH1533" s="11"/>
      <c r="AI1533" s="11" t="s">
        <v>42</v>
      </c>
      <c r="BE1533" s="3" t="s">
        <v>32</v>
      </c>
    </row>
    <row r="1534" spans="2:58" ht="25" customHeight="1" x14ac:dyDescent="0.2">
      <c r="B1534" s="1">
        <v>1530</v>
      </c>
      <c r="C1534" s="32">
        <v>43233</v>
      </c>
      <c r="D1534" s="1">
        <v>215</v>
      </c>
      <c r="E1534" s="4">
        <v>3100</v>
      </c>
      <c r="F1534" s="4">
        <v>3875</v>
      </c>
      <c r="G1534" s="35">
        <f t="shared" si="23"/>
        <v>8.0391573904732372</v>
      </c>
      <c r="H1534" s="2" t="s">
        <v>54</v>
      </c>
      <c r="I1534" s="4">
        <v>70</v>
      </c>
      <c r="J1534" s="4" t="s">
        <v>8</v>
      </c>
      <c r="K1534" s="6" t="s">
        <v>9</v>
      </c>
      <c r="L1534" s="6" t="s">
        <v>13</v>
      </c>
      <c r="M1534" s="31">
        <v>40</v>
      </c>
      <c r="N1534" s="6" t="s">
        <v>10</v>
      </c>
      <c r="R1534" s="11" t="s">
        <v>42</v>
      </c>
      <c r="AH1534" s="11" t="s">
        <v>42</v>
      </c>
      <c r="AI1534" s="11" t="s">
        <v>42</v>
      </c>
      <c r="BE1534" s="3" t="s">
        <v>31</v>
      </c>
      <c r="BF1534" s="1" t="s">
        <v>331</v>
      </c>
    </row>
    <row r="1535" spans="2:58" ht="25" customHeight="1" x14ac:dyDescent="0.2">
      <c r="B1535" s="1">
        <v>1531</v>
      </c>
      <c r="C1535" s="32">
        <v>43233</v>
      </c>
      <c r="D1535" s="1">
        <v>216</v>
      </c>
      <c r="E1535" s="4">
        <v>4800</v>
      </c>
      <c r="F1535" s="4">
        <v>6000</v>
      </c>
      <c r="G1535" s="35">
        <f t="shared" si="23"/>
        <v>8.4763711968959825</v>
      </c>
      <c r="H1535" s="2" t="s">
        <v>54</v>
      </c>
      <c r="I1535" s="4">
        <v>70</v>
      </c>
      <c r="J1535" s="4" t="s">
        <v>8</v>
      </c>
      <c r="K1535" s="6" t="s">
        <v>9</v>
      </c>
      <c r="L1535" s="6" t="s">
        <v>18</v>
      </c>
      <c r="M1535" s="31">
        <v>45</v>
      </c>
      <c r="N1535" s="6" t="s">
        <v>8</v>
      </c>
      <c r="S1535" s="11" t="s">
        <v>42</v>
      </c>
      <c r="W1535" s="11" t="s">
        <v>42</v>
      </c>
      <c r="Z1535" s="11" t="s">
        <v>42</v>
      </c>
      <c r="AH1535" s="11" t="s">
        <v>42</v>
      </c>
      <c r="AT1535" s="3" t="s">
        <v>463</v>
      </c>
      <c r="BE1535" s="3" t="s">
        <v>31</v>
      </c>
    </row>
    <row r="1536" spans="2:58" ht="25" customHeight="1" x14ac:dyDescent="0.2">
      <c r="B1536" s="1">
        <v>1532</v>
      </c>
      <c r="C1536" s="32">
        <v>43233</v>
      </c>
      <c r="D1536" s="1">
        <v>217</v>
      </c>
      <c r="E1536" s="4">
        <v>2400</v>
      </c>
      <c r="F1536" s="4">
        <v>3000</v>
      </c>
      <c r="G1536" s="35">
        <f t="shared" si="23"/>
        <v>7.7832240163360371</v>
      </c>
      <c r="H1536" s="2" t="s">
        <v>54</v>
      </c>
      <c r="I1536" s="4">
        <v>70</v>
      </c>
      <c r="J1536" s="4" t="s">
        <v>8</v>
      </c>
      <c r="K1536" s="6" t="s">
        <v>9</v>
      </c>
      <c r="L1536" s="6" t="s">
        <v>18</v>
      </c>
      <c r="M1536" s="31">
        <v>43</v>
      </c>
      <c r="N1536" s="6" t="s">
        <v>8</v>
      </c>
      <c r="S1536" s="11" t="s">
        <v>42</v>
      </c>
      <c r="V1536" s="11" t="s">
        <v>42</v>
      </c>
      <c r="W1536" s="11"/>
      <c r="AI1536" s="11" t="s">
        <v>42</v>
      </c>
      <c r="BE1536" s="3" t="s">
        <v>31</v>
      </c>
    </row>
    <row r="1537" spans="2:57" ht="25" customHeight="1" x14ac:dyDescent="0.2">
      <c r="B1537" s="1">
        <v>1533</v>
      </c>
      <c r="C1537" s="32">
        <v>43233</v>
      </c>
      <c r="D1537" s="1">
        <v>218</v>
      </c>
      <c r="E1537" s="4">
        <v>2000</v>
      </c>
      <c r="F1537" s="4">
        <v>2500</v>
      </c>
      <c r="G1537" s="35">
        <f t="shared" si="23"/>
        <v>7.6009024595420822</v>
      </c>
      <c r="H1537" s="2" t="s">
        <v>54</v>
      </c>
      <c r="I1537" s="4">
        <v>70</v>
      </c>
      <c r="J1537" s="72" t="s">
        <v>8</v>
      </c>
      <c r="K1537" s="6" t="s">
        <v>9</v>
      </c>
      <c r="L1537" s="6" t="s">
        <v>25</v>
      </c>
      <c r="M1537" s="31">
        <v>39</v>
      </c>
      <c r="N1537" s="6" t="s">
        <v>10</v>
      </c>
      <c r="S1537" s="11" t="s">
        <v>42</v>
      </c>
      <c r="V1537" s="11" t="s">
        <v>42</v>
      </c>
      <c r="AI1537" s="11" t="s">
        <v>42</v>
      </c>
      <c r="BE1537" s="3" t="s">
        <v>31</v>
      </c>
    </row>
    <row r="1538" spans="2:57" ht="25" customHeight="1" x14ac:dyDescent="0.2">
      <c r="B1538" s="1">
        <v>1534</v>
      </c>
      <c r="C1538" s="32">
        <v>43233</v>
      </c>
      <c r="D1538" s="1">
        <v>219</v>
      </c>
      <c r="E1538" s="4">
        <v>2000</v>
      </c>
      <c r="F1538" s="4">
        <v>2500</v>
      </c>
      <c r="G1538" s="35">
        <f t="shared" si="23"/>
        <v>7.6009024595420822</v>
      </c>
      <c r="H1538" s="2" t="s">
        <v>54</v>
      </c>
      <c r="I1538" s="2">
        <v>70</v>
      </c>
      <c r="J1538" s="4" t="s">
        <v>443</v>
      </c>
      <c r="K1538" s="6" t="s">
        <v>9</v>
      </c>
      <c r="L1538" s="6" t="s">
        <v>13</v>
      </c>
      <c r="M1538" s="31">
        <v>39</v>
      </c>
      <c r="N1538" s="6" t="s">
        <v>10</v>
      </c>
      <c r="S1538" s="11" t="s">
        <v>42</v>
      </c>
      <c r="V1538" s="11" t="s">
        <v>42</v>
      </c>
      <c r="AI1538" s="11" t="s">
        <v>42</v>
      </c>
      <c r="BE1538" s="3" t="s">
        <v>31</v>
      </c>
    </row>
    <row r="1539" spans="2:57" ht="25" customHeight="1" x14ac:dyDescent="0.2">
      <c r="B1539" s="1">
        <v>1535</v>
      </c>
      <c r="C1539" s="32">
        <v>43233</v>
      </c>
      <c r="D1539" s="1">
        <v>220</v>
      </c>
      <c r="E1539" s="4">
        <v>2200</v>
      </c>
      <c r="F1539" s="4">
        <v>2750</v>
      </c>
      <c r="G1539" s="35">
        <f t="shared" si="23"/>
        <v>7.696212639346407</v>
      </c>
      <c r="H1539" s="2" t="s">
        <v>54</v>
      </c>
      <c r="I1539" s="2">
        <v>70</v>
      </c>
      <c r="J1539" s="4" t="s">
        <v>443</v>
      </c>
      <c r="K1539" s="6" t="s">
        <v>9</v>
      </c>
      <c r="L1539" s="6" t="s">
        <v>13</v>
      </c>
      <c r="M1539" s="31">
        <v>39</v>
      </c>
      <c r="N1539" s="6" t="s">
        <v>10</v>
      </c>
      <c r="S1539" s="11" t="s">
        <v>42</v>
      </c>
      <c r="V1539" s="11" t="s">
        <v>42</v>
      </c>
      <c r="AI1539" s="11" t="s">
        <v>42</v>
      </c>
      <c r="BE1539" s="3" t="s">
        <v>31</v>
      </c>
    </row>
    <row r="1540" spans="2:57" ht="25" customHeight="1" x14ac:dyDescent="0.2">
      <c r="B1540" s="1">
        <v>1536</v>
      </c>
      <c r="C1540" s="32">
        <v>43233</v>
      </c>
      <c r="D1540" s="1">
        <v>221</v>
      </c>
      <c r="E1540" s="4">
        <v>2500</v>
      </c>
      <c r="F1540" s="4">
        <v>3125</v>
      </c>
      <c r="G1540" s="35">
        <f t="shared" si="23"/>
        <v>7.8240460108562919</v>
      </c>
      <c r="H1540" s="2" t="s">
        <v>16</v>
      </c>
      <c r="I1540" s="2">
        <v>50</v>
      </c>
      <c r="J1540" s="6" t="s">
        <v>8</v>
      </c>
      <c r="K1540" s="6" t="s">
        <v>9</v>
      </c>
      <c r="L1540" s="6" t="s">
        <v>25</v>
      </c>
      <c r="M1540" s="31">
        <v>38</v>
      </c>
      <c r="N1540" s="6" t="s">
        <v>10</v>
      </c>
      <c r="P1540" s="11" t="s">
        <v>42</v>
      </c>
      <c r="Q1540" s="11"/>
      <c r="R1540" s="11" t="s">
        <v>42</v>
      </c>
      <c r="BE1540" s="3" t="s">
        <v>31</v>
      </c>
    </row>
    <row r="1541" spans="2:57" ht="25" customHeight="1" x14ac:dyDescent="0.2">
      <c r="B1541" s="1">
        <v>1537</v>
      </c>
      <c r="C1541" s="32">
        <v>43233</v>
      </c>
      <c r="D1541" s="1">
        <v>222</v>
      </c>
      <c r="E1541" s="4">
        <v>2000</v>
      </c>
      <c r="F1541" s="4">
        <v>2500</v>
      </c>
      <c r="G1541" s="35">
        <f t="shared" ref="G1541:G1604" si="24">LN(E1541)</f>
        <v>7.6009024595420822</v>
      </c>
      <c r="H1541" s="2" t="s">
        <v>16</v>
      </c>
      <c r="I1541" s="2">
        <v>60</v>
      </c>
      <c r="J1541" s="6" t="s">
        <v>8</v>
      </c>
      <c r="K1541" s="6" t="s">
        <v>9</v>
      </c>
      <c r="L1541" s="6" t="s">
        <v>25</v>
      </c>
      <c r="M1541" s="31">
        <v>35</v>
      </c>
      <c r="N1541" s="6" t="s">
        <v>10</v>
      </c>
      <c r="P1541" s="11" t="s">
        <v>42</v>
      </c>
      <c r="Q1541" s="11"/>
      <c r="R1541" s="11" t="s">
        <v>42</v>
      </c>
      <c r="BE1541" s="3" t="s">
        <v>31</v>
      </c>
    </row>
    <row r="1542" spans="2:57" ht="25" customHeight="1" x14ac:dyDescent="0.2">
      <c r="B1542" s="1">
        <v>1538</v>
      </c>
      <c r="C1542" s="32">
        <v>43233</v>
      </c>
      <c r="D1542" s="1">
        <v>223</v>
      </c>
      <c r="E1542" s="4">
        <v>9500</v>
      </c>
      <c r="F1542" s="4">
        <v>11875</v>
      </c>
      <c r="G1542" s="35">
        <f t="shared" si="24"/>
        <v>9.1590470775886317</v>
      </c>
      <c r="H1542" s="2" t="s">
        <v>16</v>
      </c>
      <c r="I1542" s="2">
        <v>30</v>
      </c>
      <c r="J1542" s="6" t="s">
        <v>8</v>
      </c>
      <c r="K1542" s="6" t="s">
        <v>9</v>
      </c>
      <c r="L1542" s="6" t="s">
        <v>224</v>
      </c>
      <c r="M1542" s="31">
        <v>44</v>
      </c>
      <c r="N1542" s="6" t="s">
        <v>10</v>
      </c>
      <c r="P1542" s="11" t="s">
        <v>42</v>
      </c>
      <c r="Q1542" s="11"/>
      <c r="R1542" s="11" t="s">
        <v>42</v>
      </c>
      <c r="BE1542" s="3" t="s">
        <v>36</v>
      </c>
    </row>
    <row r="1543" spans="2:57" ht="25" customHeight="1" x14ac:dyDescent="0.2">
      <c r="B1543" s="1">
        <v>1539</v>
      </c>
      <c r="C1543" s="32">
        <v>43233</v>
      </c>
      <c r="D1543" s="1">
        <v>224</v>
      </c>
      <c r="E1543" s="4">
        <v>900</v>
      </c>
      <c r="F1543" s="4">
        <v>1125</v>
      </c>
      <c r="G1543" s="35">
        <f t="shared" si="24"/>
        <v>6.8023947633243109</v>
      </c>
      <c r="H1543" s="2" t="s">
        <v>16</v>
      </c>
      <c r="I1543" s="2">
        <v>70</v>
      </c>
      <c r="J1543" s="6" t="s">
        <v>8</v>
      </c>
      <c r="K1543" s="6" t="s">
        <v>9</v>
      </c>
      <c r="L1543" s="6" t="s">
        <v>25</v>
      </c>
      <c r="M1543" s="31">
        <v>36</v>
      </c>
      <c r="N1543" s="6" t="s">
        <v>8</v>
      </c>
      <c r="S1543" s="11" t="s">
        <v>42</v>
      </c>
      <c r="V1543" s="11" t="s">
        <v>42</v>
      </c>
      <c r="BE1543" s="3" t="s">
        <v>31</v>
      </c>
    </row>
    <row r="1544" spans="2:57" ht="25" customHeight="1" x14ac:dyDescent="0.2">
      <c r="B1544" s="1">
        <v>1540</v>
      </c>
      <c r="C1544" s="32">
        <v>43233</v>
      </c>
      <c r="D1544" s="1">
        <v>227</v>
      </c>
      <c r="E1544" s="4">
        <v>2400</v>
      </c>
      <c r="F1544" s="4">
        <v>3000</v>
      </c>
      <c r="G1544" s="35">
        <f t="shared" si="24"/>
        <v>7.7832240163360371</v>
      </c>
      <c r="H1544" s="2" t="s">
        <v>16</v>
      </c>
      <c r="I1544" s="2">
        <v>50</v>
      </c>
      <c r="J1544" s="6" t="s">
        <v>65</v>
      </c>
      <c r="K1544" s="6" t="s">
        <v>9</v>
      </c>
      <c r="L1544" s="6" t="s">
        <v>25</v>
      </c>
      <c r="M1544" s="31">
        <v>37</v>
      </c>
      <c r="N1544" s="6" t="s">
        <v>10</v>
      </c>
      <c r="R1544" s="11" t="s">
        <v>42</v>
      </c>
      <c r="AI1544" s="11" t="s">
        <v>42</v>
      </c>
      <c r="BE1544" s="3" t="s">
        <v>31</v>
      </c>
    </row>
    <row r="1545" spans="2:57" ht="25" customHeight="1" x14ac:dyDescent="0.2">
      <c r="B1545" s="1">
        <v>1541</v>
      </c>
      <c r="C1545" s="32">
        <v>43233</v>
      </c>
      <c r="D1545" s="1">
        <v>228</v>
      </c>
      <c r="E1545" s="4">
        <v>9000</v>
      </c>
      <c r="F1545" s="4">
        <v>11250</v>
      </c>
      <c r="G1545" s="35">
        <f t="shared" si="24"/>
        <v>9.1049798563183568</v>
      </c>
      <c r="H1545" s="2" t="s">
        <v>16</v>
      </c>
      <c r="I1545" s="2">
        <v>60</v>
      </c>
      <c r="J1545" s="6" t="s">
        <v>8</v>
      </c>
      <c r="K1545" s="6" t="s">
        <v>9</v>
      </c>
      <c r="L1545" s="6" t="s">
        <v>13</v>
      </c>
      <c r="M1545" s="31">
        <v>37</v>
      </c>
      <c r="N1545" s="6" t="s">
        <v>10</v>
      </c>
      <c r="R1545" s="11" t="s">
        <v>42</v>
      </c>
      <c r="AI1545" s="11" t="s">
        <v>42</v>
      </c>
      <c r="BE1545" s="3" t="s">
        <v>36</v>
      </c>
    </row>
    <row r="1546" spans="2:57" ht="25" customHeight="1" x14ac:dyDescent="0.2">
      <c r="B1546" s="1">
        <v>1542</v>
      </c>
      <c r="C1546" s="32">
        <v>43233</v>
      </c>
      <c r="D1546" s="1">
        <v>231</v>
      </c>
      <c r="E1546" s="4">
        <v>4200</v>
      </c>
      <c r="F1546" s="4">
        <v>5250</v>
      </c>
      <c r="G1546" s="35">
        <f t="shared" si="24"/>
        <v>8.3428398042714598</v>
      </c>
      <c r="H1546" s="2" t="s">
        <v>57</v>
      </c>
      <c r="I1546" s="2">
        <v>50</v>
      </c>
      <c r="J1546" s="6" t="s">
        <v>65</v>
      </c>
      <c r="K1546" s="6" t="s">
        <v>9</v>
      </c>
      <c r="L1546" s="6" t="s">
        <v>25</v>
      </c>
      <c r="M1546" s="31">
        <v>36</v>
      </c>
      <c r="N1546" s="6" t="s">
        <v>10</v>
      </c>
      <c r="P1546" s="11" t="s">
        <v>42</v>
      </c>
      <c r="Q1546" s="11"/>
      <c r="S1546" s="11" t="s">
        <v>42</v>
      </c>
      <c r="BE1546" s="3" t="s">
        <v>31</v>
      </c>
    </row>
    <row r="1547" spans="2:57" ht="25" customHeight="1" x14ac:dyDescent="0.2">
      <c r="B1547" s="1">
        <v>1543</v>
      </c>
      <c r="C1547" s="32">
        <v>43233</v>
      </c>
      <c r="D1547" s="1">
        <v>232</v>
      </c>
      <c r="E1547" s="4">
        <v>3800</v>
      </c>
      <c r="F1547" s="4">
        <v>4750</v>
      </c>
      <c r="G1547" s="35">
        <f t="shared" si="24"/>
        <v>8.2427563457144775</v>
      </c>
      <c r="H1547" s="2" t="s">
        <v>57</v>
      </c>
      <c r="I1547" s="2">
        <v>50</v>
      </c>
      <c r="J1547" s="6" t="s">
        <v>44</v>
      </c>
      <c r="K1547" s="6" t="s">
        <v>9</v>
      </c>
      <c r="L1547" s="6" t="s">
        <v>25</v>
      </c>
      <c r="M1547" s="31">
        <v>36</v>
      </c>
      <c r="N1547" s="6" t="s">
        <v>10</v>
      </c>
      <c r="P1547" s="11" t="s">
        <v>42</v>
      </c>
      <c r="Q1547" s="11"/>
      <c r="S1547" s="11" t="s">
        <v>42</v>
      </c>
      <c r="BE1547" s="3" t="s">
        <v>31</v>
      </c>
    </row>
    <row r="1548" spans="2:57" ht="25" customHeight="1" x14ac:dyDescent="0.2">
      <c r="B1548" s="1">
        <v>1544</v>
      </c>
      <c r="C1548" s="32">
        <v>43233</v>
      </c>
      <c r="D1548" s="1">
        <v>233</v>
      </c>
      <c r="E1548" s="4">
        <v>5000</v>
      </c>
      <c r="F1548" s="4">
        <v>6250</v>
      </c>
      <c r="G1548" s="35">
        <f t="shared" si="24"/>
        <v>8.5171931914162382</v>
      </c>
      <c r="H1548" s="2" t="s">
        <v>57</v>
      </c>
      <c r="I1548" s="2">
        <v>50</v>
      </c>
      <c r="J1548" s="6" t="s">
        <v>65</v>
      </c>
      <c r="K1548" s="6" t="s">
        <v>9</v>
      </c>
      <c r="L1548" s="6" t="s">
        <v>25</v>
      </c>
      <c r="M1548" s="31">
        <v>37</v>
      </c>
      <c r="N1548" s="6" t="s">
        <v>10</v>
      </c>
      <c r="P1548" s="11" t="s">
        <v>42</v>
      </c>
      <c r="Q1548" s="11"/>
      <c r="R1548" s="11" t="s">
        <v>42</v>
      </c>
      <c r="BE1548" s="3" t="s">
        <v>32</v>
      </c>
    </row>
    <row r="1549" spans="2:57" ht="25" customHeight="1" x14ac:dyDescent="0.2">
      <c r="B1549" s="1">
        <v>1545</v>
      </c>
      <c r="C1549" s="32">
        <v>43233</v>
      </c>
      <c r="D1549" s="1">
        <v>235</v>
      </c>
      <c r="E1549" s="4">
        <v>2000</v>
      </c>
      <c r="F1549" s="4">
        <v>2500</v>
      </c>
      <c r="G1549" s="35">
        <f t="shared" si="24"/>
        <v>7.6009024595420822</v>
      </c>
      <c r="H1549" s="2" t="s">
        <v>57</v>
      </c>
      <c r="I1549" s="2">
        <v>40</v>
      </c>
      <c r="J1549" s="6" t="s">
        <v>44</v>
      </c>
      <c r="K1549" s="6" t="s">
        <v>9</v>
      </c>
      <c r="L1549" s="6" t="s">
        <v>25</v>
      </c>
      <c r="M1549" s="31">
        <v>31</v>
      </c>
      <c r="N1549" s="6" t="s">
        <v>10</v>
      </c>
      <c r="P1549" s="11" t="s">
        <v>42</v>
      </c>
      <c r="Q1549" s="11"/>
      <c r="R1549" s="11" t="s">
        <v>42</v>
      </c>
      <c r="BE1549" s="3" t="s">
        <v>31</v>
      </c>
    </row>
    <row r="1550" spans="2:57" ht="25" customHeight="1" x14ac:dyDescent="0.2">
      <c r="B1550" s="1">
        <v>1546</v>
      </c>
      <c r="C1550" s="32">
        <v>43233</v>
      </c>
      <c r="D1550" s="1">
        <v>236</v>
      </c>
      <c r="E1550" s="4">
        <v>2000</v>
      </c>
      <c r="F1550" s="4">
        <v>2500</v>
      </c>
      <c r="G1550" s="35">
        <f t="shared" si="24"/>
        <v>7.6009024595420822</v>
      </c>
      <c r="H1550" s="2" t="s">
        <v>57</v>
      </c>
      <c r="I1550" s="2">
        <v>60</v>
      </c>
      <c r="J1550" s="6" t="s">
        <v>64</v>
      </c>
      <c r="K1550" s="6" t="s">
        <v>9</v>
      </c>
      <c r="L1550" s="6" t="s">
        <v>25</v>
      </c>
      <c r="M1550" s="31">
        <v>32</v>
      </c>
      <c r="N1550" s="6" t="s">
        <v>10</v>
      </c>
      <c r="P1550" s="11" t="s">
        <v>42</v>
      </c>
      <c r="Q1550" s="11"/>
      <c r="R1550" s="11" t="s">
        <v>42</v>
      </c>
      <c r="BE1550" s="3" t="s">
        <v>31</v>
      </c>
    </row>
    <row r="1551" spans="2:57" ht="25" customHeight="1" x14ac:dyDescent="0.2">
      <c r="B1551" s="1">
        <v>1547</v>
      </c>
      <c r="C1551" s="32">
        <v>43233</v>
      </c>
      <c r="D1551" s="1">
        <v>237</v>
      </c>
      <c r="E1551" s="4">
        <v>18000</v>
      </c>
      <c r="F1551" s="4">
        <v>22500</v>
      </c>
      <c r="G1551" s="35">
        <f t="shared" si="24"/>
        <v>9.7981270368783022</v>
      </c>
      <c r="H1551" s="2" t="s">
        <v>57</v>
      </c>
      <c r="I1551" s="2">
        <v>40</v>
      </c>
      <c r="J1551" s="6" t="s">
        <v>44</v>
      </c>
      <c r="K1551" s="6" t="s">
        <v>9</v>
      </c>
      <c r="L1551" s="6" t="s">
        <v>24</v>
      </c>
      <c r="M1551" s="31">
        <v>36</v>
      </c>
      <c r="N1551" s="6" t="s">
        <v>10</v>
      </c>
      <c r="R1551" s="11" t="s">
        <v>42</v>
      </c>
      <c r="AI1551" s="11" t="s">
        <v>42</v>
      </c>
      <c r="BE1551" s="3" t="s">
        <v>32</v>
      </c>
    </row>
    <row r="1552" spans="2:57" ht="25" customHeight="1" x14ac:dyDescent="0.2">
      <c r="B1552" s="1">
        <v>1548</v>
      </c>
      <c r="C1552" s="32">
        <v>43233</v>
      </c>
      <c r="D1552" s="1">
        <v>238</v>
      </c>
      <c r="E1552" s="4">
        <v>7000</v>
      </c>
      <c r="F1552" s="4">
        <v>8750</v>
      </c>
      <c r="G1552" s="35">
        <f t="shared" si="24"/>
        <v>8.8536654280374503</v>
      </c>
      <c r="H1552" s="2" t="s">
        <v>57</v>
      </c>
      <c r="I1552" s="2">
        <v>60</v>
      </c>
      <c r="J1552" s="6" t="s">
        <v>44</v>
      </c>
      <c r="K1552" s="6" t="s">
        <v>9</v>
      </c>
      <c r="L1552" s="6" t="s">
        <v>25</v>
      </c>
      <c r="M1552" s="31">
        <v>35</v>
      </c>
      <c r="N1552" s="6" t="s">
        <v>10</v>
      </c>
      <c r="R1552" s="11" t="s">
        <v>42</v>
      </c>
      <c r="X1552" s="11" t="s">
        <v>42</v>
      </c>
      <c r="BE1552" s="3" t="s">
        <v>32</v>
      </c>
    </row>
    <row r="1553" spans="2:58" ht="25" customHeight="1" x14ac:dyDescent="0.2">
      <c r="B1553" s="1">
        <v>1549</v>
      </c>
      <c r="C1553" s="32">
        <v>43233</v>
      </c>
      <c r="D1553" s="1">
        <v>239</v>
      </c>
      <c r="E1553" s="4">
        <v>4000</v>
      </c>
      <c r="F1553" s="4">
        <v>5000</v>
      </c>
      <c r="G1553" s="35">
        <f t="shared" si="24"/>
        <v>8.2940496401020276</v>
      </c>
      <c r="H1553" s="2" t="s">
        <v>57</v>
      </c>
      <c r="I1553" s="2">
        <v>50</v>
      </c>
      <c r="J1553" s="6" t="s">
        <v>44</v>
      </c>
      <c r="K1553" s="6" t="s">
        <v>9</v>
      </c>
      <c r="L1553" s="6" t="s">
        <v>25</v>
      </c>
      <c r="M1553" s="31">
        <v>34</v>
      </c>
      <c r="N1553" s="6" t="s">
        <v>10</v>
      </c>
      <c r="P1553" s="11" t="s">
        <v>42</v>
      </c>
      <c r="Q1553" s="11"/>
      <c r="R1553" s="11" t="s">
        <v>42</v>
      </c>
      <c r="BE1553" s="3" t="s">
        <v>31</v>
      </c>
    </row>
    <row r="1554" spans="2:58" ht="25" customHeight="1" x14ac:dyDescent="0.2">
      <c r="B1554" s="1">
        <v>1550</v>
      </c>
      <c r="C1554" s="32">
        <v>43233</v>
      </c>
      <c r="D1554" s="1">
        <v>240</v>
      </c>
      <c r="E1554" s="4">
        <v>11000</v>
      </c>
      <c r="F1554" s="4">
        <v>13750</v>
      </c>
      <c r="G1554" s="35">
        <f t="shared" si="24"/>
        <v>9.3056505517805075</v>
      </c>
      <c r="H1554" s="2" t="s">
        <v>57</v>
      </c>
      <c r="I1554" s="2">
        <v>60</v>
      </c>
      <c r="J1554" s="6" t="s">
        <v>44</v>
      </c>
      <c r="K1554" s="6" t="s">
        <v>55</v>
      </c>
      <c r="L1554" s="6" t="s">
        <v>25</v>
      </c>
      <c r="M1554" s="31">
        <v>33</v>
      </c>
      <c r="N1554" s="6" t="s">
        <v>10</v>
      </c>
      <c r="P1554" s="11" t="s">
        <v>42</v>
      </c>
      <c r="Q1554" s="11"/>
      <c r="S1554" s="11" t="s">
        <v>42</v>
      </c>
      <c r="BE1554" s="3" t="s">
        <v>31</v>
      </c>
    </row>
    <row r="1555" spans="2:58" ht="25" customHeight="1" x14ac:dyDescent="0.2">
      <c r="B1555" s="1">
        <v>1551</v>
      </c>
      <c r="C1555" s="32">
        <v>43233</v>
      </c>
      <c r="D1555" s="1">
        <v>254</v>
      </c>
      <c r="E1555" s="4">
        <v>15000</v>
      </c>
      <c r="F1555" s="4">
        <v>18750</v>
      </c>
      <c r="G1555" s="35">
        <f t="shared" si="24"/>
        <v>9.6158054800843473</v>
      </c>
      <c r="H1555" s="2" t="s">
        <v>27</v>
      </c>
      <c r="I1555" s="2">
        <v>40</v>
      </c>
      <c r="J1555" s="6" t="s">
        <v>65</v>
      </c>
      <c r="K1555" s="6" t="s">
        <v>9</v>
      </c>
      <c r="L1555" s="6" t="s">
        <v>25</v>
      </c>
      <c r="M1555" s="31">
        <v>39</v>
      </c>
      <c r="N1555" s="6" t="s">
        <v>10</v>
      </c>
      <c r="R1555" s="11" t="s">
        <v>42</v>
      </c>
      <c r="AI1555" s="11" t="s">
        <v>42</v>
      </c>
      <c r="AX1555" s="3" t="s">
        <v>82</v>
      </c>
      <c r="BE1555" s="3" t="s">
        <v>36</v>
      </c>
    </row>
    <row r="1556" spans="2:58" ht="25" customHeight="1" x14ac:dyDescent="0.2">
      <c r="B1556" s="1">
        <v>1552</v>
      </c>
      <c r="C1556" s="32">
        <v>43233</v>
      </c>
      <c r="D1556" s="1">
        <v>258</v>
      </c>
      <c r="E1556" s="4">
        <v>24000</v>
      </c>
      <c r="F1556" s="4">
        <v>30000</v>
      </c>
      <c r="G1556" s="35">
        <f t="shared" si="24"/>
        <v>10.085809109330082</v>
      </c>
      <c r="H1556" s="2" t="s">
        <v>27</v>
      </c>
      <c r="I1556" s="2">
        <v>40</v>
      </c>
      <c r="J1556" s="6" t="s">
        <v>8</v>
      </c>
      <c r="K1556" s="6" t="s">
        <v>9</v>
      </c>
      <c r="L1556" s="6" t="s">
        <v>25</v>
      </c>
      <c r="M1556" s="31">
        <v>40</v>
      </c>
      <c r="N1556" s="6" t="s">
        <v>10</v>
      </c>
      <c r="R1556" s="11" t="s">
        <v>42</v>
      </c>
      <c r="AI1556" s="11" t="s">
        <v>42</v>
      </c>
      <c r="BA1556" s="11" t="s">
        <v>42</v>
      </c>
      <c r="BE1556" s="3" t="s">
        <v>32</v>
      </c>
    </row>
    <row r="1557" spans="2:58" ht="25" customHeight="1" x14ac:dyDescent="0.2">
      <c r="B1557" s="1">
        <v>1553</v>
      </c>
      <c r="C1557" s="32">
        <v>43233</v>
      </c>
      <c r="D1557" s="1">
        <v>259</v>
      </c>
      <c r="E1557" s="4">
        <v>2900</v>
      </c>
      <c r="F1557" s="4">
        <v>3625</v>
      </c>
      <c r="G1557" s="35">
        <f t="shared" si="24"/>
        <v>7.9724660159745655</v>
      </c>
      <c r="H1557" s="2" t="s">
        <v>27</v>
      </c>
      <c r="I1557" s="2">
        <v>40</v>
      </c>
      <c r="J1557" s="6" t="s">
        <v>8</v>
      </c>
      <c r="K1557" s="6" t="s">
        <v>9</v>
      </c>
      <c r="L1557" s="6" t="s">
        <v>25</v>
      </c>
      <c r="M1557" s="31">
        <v>37</v>
      </c>
      <c r="N1557" s="6" t="s">
        <v>10</v>
      </c>
      <c r="P1557" s="11" t="s">
        <v>42</v>
      </c>
      <c r="Q1557" s="11"/>
      <c r="R1557" s="11" t="s">
        <v>42</v>
      </c>
      <c r="BE1557" s="3" t="s">
        <v>31</v>
      </c>
    </row>
    <row r="1558" spans="2:58" ht="25" customHeight="1" x14ac:dyDescent="0.2">
      <c r="B1558" s="1">
        <v>1554</v>
      </c>
      <c r="C1558" s="32">
        <v>43233</v>
      </c>
      <c r="D1558" s="1">
        <v>261</v>
      </c>
      <c r="E1558" s="4">
        <v>14000</v>
      </c>
      <c r="F1558" s="4">
        <v>17500</v>
      </c>
      <c r="G1558" s="35">
        <f t="shared" si="24"/>
        <v>9.5468126085973957</v>
      </c>
      <c r="H1558" s="2" t="s">
        <v>27</v>
      </c>
      <c r="I1558" s="2">
        <v>60</v>
      </c>
      <c r="J1558" s="6" t="s">
        <v>8</v>
      </c>
      <c r="K1558" s="6" t="s">
        <v>9</v>
      </c>
      <c r="L1558" s="6" t="s">
        <v>25</v>
      </c>
      <c r="M1558" s="31">
        <v>37</v>
      </c>
      <c r="N1558" s="6" t="s">
        <v>8</v>
      </c>
      <c r="R1558" s="11" t="s">
        <v>42</v>
      </c>
      <c r="AI1558" s="11" t="s">
        <v>42</v>
      </c>
      <c r="BE1558" s="3" t="s">
        <v>32</v>
      </c>
    </row>
    <row r="1559" spans="2:58" ht="25" customHeight="1" x14ac:dyDescent="0.2">
      <c r="B1559" s="1">
        <v>1555</v>
      </c>
      <c r="C1559" s="32">
        <v>43233</v>
      </c>
      <c r="D1559" s="1">
        <v>271</v>
      </c>
      <c r="E1559" s="4">
        <v>1800</v>
      </c>
      <c r="F1559" s="4">
        <v>2250</v>
      </c>
      <c r="G1559" s="35">
        <f t="shared" si="24"/>
        <v>7.4955419438842563</v>
      </c>
      <c r="H1559" s="2" t="s">
        <v>76</v>
      </c>
      <c r="I1559" s="2">
        <v>50</v>
      </c>
      <c r="J1559" s="6" t="s">
        <v>65</v>
      </c>
      <c r="K1559" s="6" t="s">
        <v>9</v>
      </c>
      <c r="L1559" s="6" t="s">
        <v>25</v>
      </c>
      <c r="M1559" s="31">
        <v>37</v>
      </c>
      <c r="N1559" s="6" t="s">
        <v>10</v>
      </c>
      <c r="R1559" s="11" t="s">
        <v>42</v>
      </c>
      <c r="AI1559" s="11" t="s">
        <v>42</v>
      </c>
      <c r="BE1559" s="3" t="s">
        <v>31</v>
      </c>
    </row>
    <row r="1560" spans="2:58" ht="25" customHeight="1" x14ac:dyDescent="0.2">
      <c r="B1560" s="1">
        <v>1556</v>
      </c>
      <c r="C1560" s="32">
        <v>43233</v>
      </c>
      <c r="D1560" s="1">
        <v>272</v>
      </c>
      <c r="E1560" s="4">
        <v>2000</v>
      </c>
      <c r="F1560" s="4">
        <v>2500</v>
      </c>
      <c r="G1560" s="35">
        <f t="shared" si="24"/>
        <v>7.6009024595420822</v>
      </c>
      <c r="H1560" s="2" t="s">
        <v>76</v>
      </c>
      <c r="I1560" s="2">
        <v>60</v>
      </c>
      <c r="J1560" s="6" t="s">
        <v>8</v>
      </c>
      <c r="K1560" s="6" t="s">
        <v>9</v>
      </c>
      <c r="L1560" s="6" t="s">
        <v>13</v>
      </c>
      <c r="M1560" s="31">
        <v>37</v>
      </c>
      <c r="N1560" s="6" t="s">
        <v>10</v>
      </c>
      <c r="R1560" s="11" t="s">
        <v>42</v>
      </c>
      <c r="AI1560" s="11" t="s">
        <v>42</v>
      </c>
      <c r="BE1560" s="3" t="s">
        <v>31</v>
      </c>
    </row>
    <row r="1561" spans="2:58" ht="25" customHeight="1" x14ac:dyDescent="0.2">
      <c r="B1561" s="1">
        <v>1557</v>
      </c>
      <c r="C1561" s="32">
        <v>43233</v>
      </c>
      <c r="D1561" s="1">
        <v>273</v>
      </c>
      <c r="E1561" s="4">
        <v>7000</v>
      </c>
      <c r="F1561" s="4">
        <v>8750</v>
      </c>
      <c r="G1561" s="35">
        <f t="shared" si="24"/>
        <v>8.8536654280374503</v>
      </c>
      <c r="H1561" s="2" t="s">
        <v>76</v>
      </c>
      <c r="I1561" s="2">
        <v>50</v>
      </c>
      <c r="J1561" s="6" t="s">
        <v>8</v>
      </c>
      <c r="K1561" s="6" t="s">
        <v>9</v>
      </c>
      <c r="L1561" s="6" t="s">
        <v>25</v>
      </c>
      <c r="M1561" s="31">
        <v>36</v>
      </c>
      <c r="N1561" s="6" t="s">
        <v>10</v>
      </c>
      <c r="P1561" s="11" t="s">
        <v>42</v>
      </c>
      <c r="Q1561" s="11"/>
      <c r="S1561" s="11" t="s">
        <v>42</v>
      </c>
      <c r="BE1561" s="3" t="s">
        <v>31</v>
      </c>
      <c r="BF1561" s="1" t="s">
        <v>58</v>
      </c>
    </row>
    <row r="1562" spans="2:58" ht="25" customHeight="1" x14ac:dyDescent="0.2">
      <c r="B1562" s="1">
        <v>1558</v>
      </c>
      <c r="C1562" s="32">
        <v>43233</v>
      </c>
      <c r="D1562" s="1">
        <v>275</v>
      </c>
      <c r="E1562" s="4">
        <v>14000</v>
      </c>
      <c r="F1562" s="4">
        <v>17500</v>
      </c>
      <c r="G1562" s="35">
        <f t="shared" si="24"/>
        <v>9.5468126085973957</v>
      </c>
      <c r="H1562" s="2" t="s">
        <v>76</v>
      </c>
      <c r="I1562" s="2">
        <v>70</v>
      </c>
      <c r="J1562" s="6" t="s">
        <v>8</v>
      </c>
      <c r="K1562" s="6" t="s">
        <v>9</v>
      </c>
      <c r="L1562" s="6" t="s">
        <v>107</v>
      </c>
      <c r="M1562" s="31">
        <v>38</v>
      </c>
      <c r="N1562" s="6" t="s">
        <v>10</v>
      </c>
      <c r="S1562" s="11" t="s">
        <v>42</v>
      </c>
      <c r="U1562" s="11"/>
      <c r="V1562" s="11" t="s">
        <v>42</v>
      </c>
      <c r="AI1562" s="11" t="s">
        <v>42</v>
      </c>
      <c r="BE1562" s="3" t="s">
        <v>32</v>
      </c>
    </row>
    <row r="1563" spans="2:58" ht="25" customHeight="1" x14ac:dyDescent="0.2">
      <c r="B1563" s="1">
        <v>1559</v>
      </c>
      <c r="C1563" s="32">
        <v>43233</v>
      </c>
      <c r="D1563" s="1">
        <v>276</v>
      </c>
      <c r="E1563" s="4">
        <v>6000</v>
      </c>
      <c r="F1563" s="4">
        <v>7500</v>
      </c>
      <c r="G1563" s="35">
        <f t="shared" si="24"/>
        <v>8.6995147482101913</v>
      </c>
      <c r="H1563" s="2" t="s">
        <v>76</v>
      </c>
      <c r="I1563" s="2">
        <v>70</v>
      </c>
      <c r="J1563" s="6" t="s">
        <v>8</v>
      </c>
      <c r="K1563" s="6" t="s">
        <v>9</v>
      </c>
      <c r="L1563" s="6" t="s">
        <v>332</v>
      </c>
      <c r="M1563" s="31">
        <v>37</v>
      </c>
      <c r="N1563" s="6" t="s">
        <v>8</v>
      </c>
      <c r="S1563" s="11" t="s">
        <v>42</v>
      </c>
      <c r="V1563" s="11" t="s">
        <v>42</v>
      </c>
      <c r="AI1563" s="11" t="s">
        <v>42</v>
      </c>
      <c r="BE1563" s="3" t="s">
        <v>32</v>
      </c>
    </row>
    <row r="1564" spans="2:58" ht="25" customHeight="1" x14ac:dyDescent="0.2">
      <c r="B1564" s="1">
        <v>1560</v>
      </c>
      <c r="C1564" s="32">
        <v>43233</v>
      </c>
      <c r="D1564" s="1">
        <v>277</v>
      </c>
      <c r="E1564" s="4">
        <v>6000</v>
      </c>
      <c r="F1564" s="4">
        <v>7500</v>
      </c>
      <c r="G1564" s="35">
        <f t="shared" si="24"/>
        <v>8.6995147482101913</v>
      </c>
      <c r="H1564" s="2" t="s">
        <v>76</v>
      </c>
      <c r="I1564" s="2">
        <v>70</v>
      </c>
      <c r="J1564" s="6" t="s">
        <v>8</v>
      </c>
      <c r="K1564" s="6" t="s">
        <v>9</v>
      </c>
      <c r="L1564" s="6" t="s">
        <v>107</v>
      </c>
      <c r="M1564" s="31">
        <v>37</v>
      </c>
      <c r="N1564" s="6" t="s">
        <v>10</v>
      </c>
      <c r="S1564" s="11" t="s">
        <v>42</v>
      </c>
      <c r="V1564" s="11" t="s">
        <v>42</v>
      </c>
      <c r="AI1564" s="11" t="s">
        <v>42</v>
      </c>
      <c r="BE1564" s="3" t="s">
        <v>32</v>
      </c>
    </row>
    <row r="1565" spans="2:58" ht="25" customHeight="1" x14ac:dyDescent="0.2">
      <c r="B1565" s="1">
        <v>1561</v>
      </c>
      <c r="C1565" s="32">
        <v>43233</v>
      </c>
      <c r="D1565" s="1">
        <v>280</v>
      </c>
      <c r="E1565" s="4">
        <v>13000</v>
      </c>
      <c r="F1565" s="4">
        <v>16250</v>
      </c>
      <c r="G1565" s="35">
        <f t="shared" si="24"/>
        <v>9.4727046364436731</v>
      </c>
      <c r="H1565" s="2" t="s">
        <v>76</v>
      </c>
      <c r="I1565" s="2">
        <v>70</v>
      </c>
      <c r="J1565" s="6" t="s">
        <v>8</v>
      </c>
      <c r="K1565" s="6" t="s">
        <v>9</v>
      </c>
      <c r="L1565" s="6" t="s">
        <v>18</v>
      </c>
      <c r="M1565" s="31">
        <v>37</v>
      </c>
      <c r="N1565" s="6" t="s">
        <v>10</v>
      </c>
      <c r="S1565" s="11" t="s">
        <v>42</v>
      </c>
      <c r="V1565" s="11" t="s">
        <v>42</v>
      </c>
      <c r="AI1565" s="11" t="s">
        <v>42</v>
      </c>
      <c r="BE1565" s="3" t="s">
        <v>32</v>
      </c>
    </row>
    <row r="1566" spans="2:58" ht="25" customHeight="1" x14ac:dyDescent="0.2">
      <c r="B1566" s="1">
        <v>1562</v>
      </c>
      <c r="C1566" s="32">
        <v>43233</v>
      </c>
      <c r="D1566" s="1">
        <v>281</v>
      </c>
      <c r="E1566" s="4">
        <v>8000</v>
      </c>
      <c r="F1566" s="4">
        <v>10000</v>
      </c>
      <c r="G1566" s="35">
        <f t="shared" si="24"/>
        <v>8.987196820661973</v>
      </c>
      <c r="H1566" s="2" t="s">
        <v>76</v>
      </c>
      <c r="I1566" s="2">
        <v>60</v>
      </c>
      <c r="J1566" s="6" t="s">
        <v>8</v>
      </c>
      <c r="K1566" s="6" t="s">
        <v>9</v>
      </c>
      <c r="L1566" s="6" t="s">
        <v>25</v>
      </c>
      <c r="M1566" s="31">
        <v>37</v>
      </c>
      <c r="N1566" s="6" t="s">
        <v>10</v>
      </c>
      <c r="S1566" s="11" t="s">
        <v>42</v>
      </c>
      <c r="V1566" s="11" t="s">
        <v>42</v>
      </c>
      <c r="AI1566" s="11" t="s">
        <v>42</v>
      </c>
      <c r="BE1566" s="3" t="s">
        <v>31</v>
      </c>
    </row>
    <row r="1567" spans="2:58" ht="25" customHeight="1" x14ac:dyDescent="0.2">
      <c r="B1567" s="1">
        <v>1563</v>
      </c>
      <c r="C1567" s="32">
        <v>43233</v>
      </c>
      <c r="D1567" s="1">
        <v>283</v>
      </c>
      <c r="E1567" s="4">
        <v>5000</v>
      </c>
      <c r="F1567" s="4">
        <v>6250</v>
      </c>
      <c r="G1567" s="35">
        <f t="shared" si="24"/>
        <v>8.5171931914162382</v>
      </c>
      <c r="H1567" s="2" t="s">
        <v>76</v>
      </c>
      <c r="I1567" s="2">
        <v>70</v>
      </c>
      <c r="J1567" s="6" t="s">
        <v>8</v>
      </c>
      <c r="K1567" s="6" t="s">
        <v>9</v>
      </c>
      <c r="L1567" s="6" t="s">
        <v>18</v>
      </c>
      <c r="M1567" s="31">
        <v>38</v>
      </c>
      <c r="N1567" s="71" t="s">
        <v>10</v>
      </c>
      <c r="S1567" s="11" t="s">
        <v>42</v>
      </c>
      <c r="V1567" s="11" t="s">
        <v>42</v>
      </c>
      <c r="AI1567" s="11" t="s">
        <v>42</v>
      </c>
      <c r="BE1567" s="3" t="s">
        <v>31</v>
      </c>
    </row>
    <row r="1568" spans="2:58" ht="25" customHeight="1" x14ac:dyDescent="0.2">
      <c r="B1568" s="1">
        <v>1564</v>
      </c>
      <c r="C1568" s="32">
        <v>43233</v>
      </c>
      <c r="D1568" s="1">
        <v>284</v>
      </c>
      <c r="E1568" s="4">
        <v>22000</v>
      </c>
      <c r="F1568" s="4">
        <v>27500</v>
      </c>
      <c r="G1568" s="35">
        <f t="shared" si="24"/>
        <v>9.9987977323404529</v>
      </c>
      <c r="H1568" s="2" t="s">
        <v>76</v>
      </c>
      <c r="I1568" s="2">
        <v>70</v>
      </c>
      <c r="J1568" s="6" t="s">
        <v>44</v>
      </c>
      <c r="K1568" s="6" t="s">
        <v>9</v>
      </c>
      <c r="L1568" s="6" t="s">
        <v>24</v>
      </c>
      <c r="M1568" s="31">
        <v>38</v>
      </c>
      <c r="N1568" s="6" t="s">
        <v>44</v>
      </c>
      <c r="S1568" s="11" t="s">
        <v>42</v>
      </c>
      <c r="X1568" s="11" t="s">
        <v>42</v>
      </c>
      <c r="Y1568" s="11" t="s">
        <v>42</v>
      </c>
      <c r="AI1568" s="11" t="s">
        <v>42</v>
      </c>
      <c r="BE1568" s="3" t="s">
        <v>36</v>
      </c>
    </row>
    <row r="1569" spans="2:58" ht="25" customHeight="1" x14ac:dyDescent="0.2">
      <c r="B1569" s="1">
        <v>1565</v>
      </c>
      <c r="C1569" s="32">
        <v>43233</v>
      </c>
      <c r="D1569" s="1">
        <v>286</v>
      </c>
      <c r="E1569" s="4">
        <v>6500</v>
      </c>
      <c r="F1569" s="4">
        <v>8125</v>
      </c>
      <c r="G1569" s="35">
        <f t="shared" si="24"/>
        <v>8.7795574558837277</v>
      </c>
      <c r="H1569" s="2" t="s">
        <v>76</v>
      </c>
      <c r="I1569" s="2">
        <v>80</v>
      </c>
      <c r="J1569" s="6" t="s">
        <v>44</v>
      </c>
      <c r="K1569" s="6" t="s">
        <v>9</v>
      </c>
      <c r="L1569" s="6" t="s">
        <v>25</v>
      </c>
      <c r="M1569" s="31">
        <v>40</v>
      </c>
      <c r="N1569" s="6" t="s">
        <v>44</v>
      </c>
      <c r="S1569" s="11" t="s">
        <v>42</v>
      </c>
      <c r="X1569" s="11" t="s">
        <v>42</v>
      </c>
      <c r="Y1569" s="11" t="s">
        <v>42</v>
      </c>
      <c r="AI1569" s="11" t="s">
        <v>42</v>
      </c>
      <c r="BE1569" s="3" t="s">
        <v>31</v>
      </c>
    </row>
    <row r="1570" spans="2:58" ht="25" customHeight="1" x14ac:dyDescent="0.2">
      <c r="B1570" s="1">
        <v>1566</v>
      </c>
      <c r="C1570" s="32">
        <v>43233</v>
      </c>
      <c r="D1570" s="1">
        <v>289</v>
      </c>
      <c r="E1570" s="4">
        <v>6500</v>
      </c>
      <c r="F1570" s="4">
        <v>8125</v>
      </c>
      <c r="G1570" s="35">
        <f t="shared" si="24"/>
        <v>8.7795574558837277</v>
      </c>
      <c r="H1570" s="2" t="s">
        <v>76</v>
      </c>
      <c r="I1570" s="2">
        <v>70</v>
      </c>
      <c r="J1570" s="6" t="s">
        <v>8</v>
      </c>
      <c r="K1570" s="6" t="s">
        <v>9</v>
      </c>
      <c r="L1570" s="6" t="s">
        <v>13</v>
      </c>
      <c r="M1570" s="31">
        <v>40</v>
      </c>
      <c r="N1570" s="6" t="s">
        <v>8</v>
      </c>
      <c r="R1570" s="11" t="s">
        <v>42</v>
      </c>
      <c r="AA1570" s="11" t="s">
        <v>42</v>
      </c>
      <c r="AH1570" s="11" t="s">
        <v>42</v>
      </c>
      <c r="AI1570" s="11" t="s">
        <v>42</v>
      </c>
      <c r="BE1570" s="3" t="s">
        <v>32</v>
      </c>
    </row>
    <row r="1571" spans="2:58" ht="25" customHeight="1" x14ac:dyDescent="0.2">
      <c r="B1571" s="1">
        <v>1567</v>
      </c>
      <c r="C1571" s="32">
        <v>43233</v>
      </c>
      <c r="D1571" s="1">
        <v>291</v>
      </c>
      <c r="E1571" s="4">
        <v>9000</v>
      </c>
      <c r="F1571" s="4">
        <v>11250</v>
      </c>
      <c r="G1571" s="35">
        <f t="shared" si="24"/>
        <v>9.1049798563183568</v>
      </c>
      <c r="H1571" s="2" t="s">
        <v>76</v>
      </c>
      <c r="I1571" s="2">
        <v>60</v>
      </c>
      <c r="J1571" s="6" t="s">
        <v>8</v>
      </c>
      <c r="K1571" s="6" t="s">
        <v>9</v>
      </c>
      <c r="L1571" s="6" t="s">
        <v>13</v>
      </c>
      <c r="M1571" s="31">
        <v>37</v>
      </c>
      <c r="N1571" s="6" t="s">
        <v>8</v>
      </c>
      <c r="R1571" s="11" t="s">
        <v>42</v>
      </c>
      <c r="V1571" s="11" t="s">
        <v>42</v>
      </c>
      <c r="AA1571" s="11" t="s">
        <v>42</v>
      </c>
      <c r="AH1571" s="11" t="s">
        <v>42</v>
      </c>
      <c r="BE1571" s="3" t="s">
        <v>31</v>
      </c>
    </row>
    <row r="1572" spans="2:58" ht="25" customHeight="1" x14ac:dyDescent="0.2">
      <c r="B1572" s="1">
        <v>1568</v>
      </c>
      <c r="C1572" s="32">
        <v>43233</v>
      </c>
      <c r="D1572" s="1">
        <v>293</v>
      </c>
      <c r="E1572" s="4">
        <v>1400</v>
      </c>
      <c r="F1572" s="4">
        <v>1750</v>
      </c>
      <c r="G1572" s="35">
        <f t="shared" si="24"/>
        <v>7.2442275156033498</v>
      </c>
      <c r="H1572" s="2" t="s">
        <v>76</v>
      </c>
      <c r="I1572" s="2">
        <v>80</v>
      </c>
      <c r="J1572" s="4" t="s">
        <v>443</v>
      </c>
      <c r="K1572" s="6" t="s">
        <v>9</v>
      </c>
      <c r="L1572" s="6" t="s">
        <v>13</v>
      </c>
      <c r="M1572" s="31">
        <v>41</v>
      </c>
      <c r="N1572" s="6" t="s">
        <v>10</v>
      </c>
      <c r="R1572" s="11" t="s">
        <v>42</v>
      </c>
      <c r="AI1572" s="11" t="s">
        <v>42</v>
      </c>
      <c r="BC1572" s="11" t="s">
        <v>42</v>
      </c>
      <c r="BD1572" s="11"/>
      <c r="BE1572" s="3" t="s">
        <v>31</v>
      </c>
    </row>
    <row r="1573" spans="2:58" ht="25" customHeight="1" x14ac:dyDescent="0.2">
      <c r="B1573" s="1">
        <v>1569</v>
      </c>
      <c r="C1573" s="32">
        <v>43233</v>
      </c>
      <c r="D1573" s="1">
        <v>295</v>
      </c>
      <c r="E1573" s="4">
        <v>1600</v>
      </c>
      <c r="F1573" s="4">
        <v>2000</v>
      </c>
      <c r="G1573" s="35">
        <f t="shared" si="24"/>
        <v>7.3777589082278725</v>
      </c>
      <c r="H1573" s="2" t="s">
        <v>76</v>
      </c>
      <c r="I1573" s="2">
        <v>60</v>
      </c>
      <c r="J1573" s="6" t="s">
        <v>65</v>
      </c>
      <c r="K1573" s="6" t="s">
        <v>9</v>
      </c>
      <c r="L1573" s="6" t="s">
        <v>25</v>
      </c>
      <c r="M1573" s="31">
        <v>34</v>
      </c>
      <c r="N1573" s="6" t="s">
        <v>10</v>
      </c>
      <c r="S1573" s="11" t="s">
        <v>42</v>
      </c>
      <c r="V1573" s="11" t="s">
        <v>42</v>
      </c>
      <c r="BE1573" s="3" t="s">
        <v>31</v>
      </c>
    </row>
    <row r="1574" spans="2:58" ht="25" customHeight="1" x14ac:dyDescent="0.2">
      <c r="B1574" s="1">
        <v>1570</v>
      </c>
      <c r="C1574" s="32">
        <v>43233</v>
      </c>
      <c r="D1574" s="1">
        <v>296</v>
      </c>
      <c r="E1574" s="4">
        <v>2000</v>
      </c>
      <c r="F1574" s="4">
        <v>2500</v>
      </c>
      <c r="G1574" s="35">
        <f t="shared" si="24"/>
        <v>7.6009024595420822</v>
      </c>
      <c r="H1574" s="2" t="s">
        <v>76</v>
      </c>
      <c r="I1574" s="2">
        <v>60</v>
      </c>
      <c r="J1574" s="6" t="s">
        <v>44</v>
      </c>
      <c r="K1574" s="6" t="s">
        <v>9</v>
      </c>
      <c r="L1574" s="6" t="s">
        <v>25</v>
      </c>
      <c r="M1574" s="31">
        <v>33</v>
      </c>
      <c r="N1574" s="6" t="s">
        <v>10</v>
      </c>
      <c r="P1574" s="11" t="s">
        <v>42</v>
      </c>
      <c r="Q1574" s="11"/>
      <c r="S1574" s="11" t="s">
        <v>42</v>
      </c>
      <c r="BE1574" s="3" t="s">
        <v>32</v>
      </c>
      <c r="BF1574" s="1" t="s">
        <v>58</v>
      </c>
    </row>
    <row r="1575" spans="2:58" ht="25" customHeight="1" x14ac:dyDescent="0.2">
      <c r="B1575" s="1">
        <v>1571</v>
      </c>
      <c r="C1575" s="32">
        <v>43233</v>
      </c>
      <c r="D1575" s="1">
        <v>299</v>
      </c>
      <c r="E1575" s="4">
        <v>900</v>
      </c>
      <c r="F1575" s="4">
        <v>1125</v>
      </c>
      <c r="G1575" s="35">
        <f t="shared" si="24"/>
        <v>6.8023947633243109</v>
      </c>
      <c r="H1575" s="2" t="s">
        <v>76</v>
      </c>
      <c r="I1575" s="2">
        <v>80</v>
      </c>
      <c r="J1575" s="6" t="s">
        <v>44</v>
      </c>
      <c r="K1575" s="6" t="s">
        <v>28</v>
      </c>
      <c r="L1575" s="6" t="s">
        <v>24</v>
      </c>
      <c r="M1575" s="31">
        <v>32</v>
      </c>
      <c r="N1575" s="6" t="s">
        <v>10</v>
      </c>
      <c r="S1575" s="11" t="s">
        <v>42</v>
      </c>
      <c r="V1575" s="11" t="s">
        <v>42</v>
      </c>
      <c r="BE1575" s="3" t="s">
        <v>31</v>
      </c>
    </row>
    <row r="1576" spans="2:58" ht="25" customHeight="1" x14ac:dyDescent="0.2">
      <c r="B1576" s="1">
        <v>1572</v>
      </c>
      <c r="C1576" s="32">
        <v>43233</v>
      </c>
      <c r="D1576" s="1">
        <v>300</v>
      </c>
      <c r="E1576" s="4">
        <v>1500</v>
      </c>
      <c r="F1576" s="4">
        <v>1875</v>
      </c>
      <c r="G1576" s="35">
        <f t="shared" si="24"/>
        <v>7.3132203870903014</v>
      </c>
      <c r="H1576" s="2" t="s">
        <v>76</v>
      </c>
      <c r="I1576" s="2">
        <v>70</v>
      </c>
      <c r="J1576" s="6" t="s">
        <v>8</v>
      </c>
      <c r="K1576" s="6" t="s">
        <v>9</v>
      </c>
      <c r="L1576" s="6" t="s">
        <v>25</v>
      </c>
      <c r="M1576" s="31">
        <v>37</v>
      </c>
      <c r="N1576" s="6" t="s">
        <v>8</v>
      </c>
      <c r="S1576" s="11" t="s">
        <v>42</v>
      </c>
      <c r="V1576" s="11" t="s">
        <v>42</v>
      </c>
      <c r="BE1576" s="3" t="s">
        <v>32</v>
      </c>
      <c r="BF1576" s="1" t="s">
        <v>58</v>
      </c>
    </row>
    <row r="1577" spans="2:58" ht="25" customHeight="1" x14ac:dyDescent="0.2">
      <c r="B1577" s="1">
        <v>1573</v>
      </c>
      <c r="C1577" s="32">
        <v>43233</v>
      </c>
      <c r="D1577" s="1">
        <v>302</v>
      </c>
      <c r="E1577" s="4">
        <v>2000</v>
      </c>
      <c r="F1577" s="4">
        <v>2500</v>
      </c>
      <c r="G1577" s="35">
        <f t="shared" si="24"/>
        <v>7.6009024595420822</v>
      </c>
      <c r="H1577" s="2" t="s">
        <v>76</v>
      </c>
      <c r="I1577" s="2">
        <v>70</v>
      </c>
      <c r="J1577" s="6" t="s">
        <v>8</v>
      </c>
      <c r="K1577" s="6" t="s">
        <v>125</v>
      </c>
      <c r="L1577" s="6" t="s">
        <v>18</v>
      </c>
      <c r="M1577" s="31">
        <v>40</v>
      </c>
      <c r="N1577" s="6" t="s">
        <v>8</v>
      </c>
      <c r="O1577" s="11" t="s">
        <v>42</v>
      </c>
      <c r="S1577" s="11" t="s">
        <v>42</v>
      </c>
      <c r="V1577" s="11" t="s">
        <v>42</v>
      </c>
      <c r="AI1577" s="11" t="s">
        <v>42</v>
      </c>
      <c r="BE1577" s="3" t="s">
        <v>31</v>
      </c>
    </row>
    <row r="1578" spans="2:58" ht="25" customHeight="1" x14ac:dyDescent="0.2">
      <c r="B1578" s="1">
        <v>1574</v>
      </c>
      <c r="C1578" s="32">
        <v>43233</v>
      </c>
      <c r="D1578" s="1">
        <v>306</v>
      </c>
      <c r="E1578" s="4">
        <v>7500</v>
      </c>
      <c r="F1578" s="4">
        <v>9375</v>
      </c>
      <c r="G1578" s="35">
        <f t="shared" si="24"/>
        <v>8.9226582995244019</v>
      </c>
      <c r="H1578" s="2" t="s">
        <v>76</v>
      </c>
      <c r="I1578" s="2">
        <v>60</v>
      </c>
      <c r="J1578" s="6" t="s">
        <v>44</v>
      </c>
      <c r="K1578" s="6" t="s">
        <v>9</v>
      </c>
      <c r="L1578" s="6" t="s">
        <v>24</v>
      </c>
      <c r="M1578" s="31">
        <v>36</v>
      </c>
      <c r="N1578" s="6" t="s">
        <v>10</v>
      </c>
      <c r="S1578" s="11" t="s">
        <v>42</v>
      </c>
      <c r="V1578" s="11" t="s">
        <v>42</v>
      </c>
      <c r="AI1578" s="11" t="s">
        <v>42</v>
      </c>
      <c r="BE1578" s="3" t="s">
        <v>32</v>
      </c>
    </row>
    <row r="1579" spans="2:58" ht="25" customHeight="1" x14ac:dyDescent="0.2">
      <c r="B1579" s="1">
        <v>1575</v>
      </c>
      <c r="C1579" s="32">
        <v>43233</v>
      </c>
      <c r="D1579" s="1">
        <v>307</v>
      </c>
      <c r="E1579" s="4">
        <v>1800</v>
      </c>
      <c r="F1579" s="4">
        <v>2250</v>
      </c>
      <c r="G1579" s="35">
        <f t="shared" si="24"/>
        <v>7.4955419438842563</v>
      </c>
      <c r="H1579" s="2" t="s">
        <v>76</v>
      </c>
      <c r="I1579" s="2">
        <v>80</v>
      </c>
      <c r="J1579" s="6" t="s">
        <v>108</v>
      </c>
      <c r="K1579" s="6" t="s">
        <v>9</v>
      </c>
      <c r="L1579" s="6" t="s">
        <v>25</v>
      </c>
      <c r="M1579" s="31">
        <v>40</v>
      </c>
      <c r="N1579" s="6" t="s">
        <v>108</v>
      </c>
      <c r="O1579" s="11"/>
      <c r="S1579" s="11" t="s">
        <v>42</v>
      </c>
      <c r="X1579" s="11" t="s">
        <v>42</v>
      </c>
      <c r="Y1579" s="11" t="s">
        <v>42</v>
      </c>
      <c r="AI1579" s="11" t="s">
        <v>42</v>
      </c>
      <c r="BE1579" s="3" t="s">
        <v>39</v>
      </c>
    </row>
    <row r="1580" spans="2:58" ht="25" customHeight="1" x14ac:dyDescent="0.2">
      <c r="B1580" s="1">
        <v>1576</v>
      </c>
      <c r="C1580" s="32">
        <v>43233</v>
      </c>
      <c r="D1580" s="1">
        <v>327</v>
      </c>
      <c r="E1580" s="4">
        <v>24000</v>
      </c>
      <c r="F1580" s="4">
        <v>30000</v>
      </c>
      <c r="G1580" s="35">
        <f t="shared" si="24"/>
        <v>10.085809109330082</v>
      </c>
      <c r="H1580" s="2" t="s">
        <v>70</v>
      </c>
      <c r="I1580" s="2">
        <v>30</v>
      </c>
      <c r="J1580" s="6" t="s">
        <v>65</v>
      </c>
      <c r="K1580" s="6" t="s">
        <v>9</v>
      </c>
      <c r="L1580" s="6" t="s">
        <v>24</v>
      </c>
      <c r="M1580" s="31">
        <v>30</v>
      </c>
      <c r="N1580" s="6" t="s">
        <v>10</v>
      </c>
      <c r="P1580" s="11" t="s">
        <v>42</v>
      </c>
      <c r="Q1580" s="11"/>
      <c r="R1580" s="11" t="s">
        <v>42</v>
      </c>
      <c r="BE1580" s="3" t="s">
        <v>36</v>
      </c>
    </row>
    <row r="1581" spans="2:58" ht="25" customHeight="1" x14ac:dyDescent="0.2">
      <c r="B1581" s="1">
        <v>1577</v>
      </c>
      <c r="C1581" s="32">
        <v>43233</v>
      </c>
      <c r="D1581" s="1">
        <v>328</v>
      </c>
      <c r="E1581" s="4">
        <v>6000</v>
      </c>
      <c r="F1581" s="4">
        <v>7500</v>
      </c>
      <c r="G1581" s="35">
        <f t="shared" si="24"/>
        <v>8.6995147482101913</v>
      </c>
      <c r="H1581" s="2" t="s">
        <v>70</v>
      </c>
      <c r="I1581" s="2">
        <v>40</v>
      </c>
      <c r="J1581" s="6" t="s">
        <v>65</v>
      </c>
      <c r="K1581" s="6" t="s">
        <v>17</v>
      </c>
      <c r="L1581" s="6" t="s">
        <v>24</v>
      </c>
      <c r="M1581" s="31">
        <v>22</v>
      </c>
      <c r="N1581" s="6" t="s">
        <v>10</v>
      </c>
      <c r="P1581" s="11" t="s">
        <v>42</v>
      </c>
      <c r="Q1581" s="11"/>
      <c r="R1581" s="11" t="s">
        <v>42</v>
      </c>
      <c r="BE1581" s="3" t="s">
        <v>31</v>
      </c>
    </row>
    <row r="1582" spans="2:58" ht="25" customHeight="1" x14ac:dyDescent="0.2">
      <c r="B1582" s="1">
        <v>1578</v>
      </c>
      <c r="C1582" s="32">
        <v>43233</v>
      </c>
      <c r="D1582" s="1">
        <v>329</v>
      </c>
      <c r="E1582" s="4">
        <v>2000</v>
      </c>
      <c r="F1582" s="4">
        <v>2500</v>
      </c>
      <c r="G1582" s="35">
        <f t="shared" si="24"/>
        <v>7.6009024595420822</v>
      </c>
      <c r="H1582" s="2" t="s">
        <v>70</v>
      </c>
      <c r="I1582" s="2">
        <v>50</v>
      </c>
      <c r="J1582" s="6" t="s">
        <v>8</v>
      </c>
      <c r="K1582" s="6" t="s">
        <v>55</v>
      </c>
      <c r="L1582" s="6" t="s">
        <v>25</v>
      </c>
      <c r="M1582" s="31">
        <v>27</v>
      </c>
      <c r="N1582" s="6" t="s">
        <v>10</v>
      </c>
      <c r="P1582" s="11" t="s">
        <v>42</v>
      </c>
      <c r="Q1582" s="11"/>
      <c r="R1582" s="11" t="s">
        <v>42</v>
      </c>
      <c r="BE1582" s="3" t="s">
        <v>31</v>
      </c>
    </row>
    <row r="1583" spans="2:58" ht="25" customHeight="1" x14ac:dyDescent="0.2">
      <c r="B1583" s="1">
        <v>1579</v>
      </c>
      <c r="C1583" s="32">
        <v>43233</v>
      </c>
      <c r="D1583" s="1">
        <v>330</v>
      </c>
      <c r="E1583" s="4">
        <v>6500</v>
      </c>
      <c r="F1583" s="4">
        <v>8125</v>
      </c>
      <c r="G1583" s="35">
        <f t="shared" si="24"/>
        <v>8.7795574558837277</v>
      </c>
      <c r="H1583" s="2" t="s">
        <v>70</v>
      </c>
      <c r="I1583" s="2">
        <v>40</v>
      </c>
      <c r="J1583" s="6" t="s">
        <v>44</v>
      </c>
      <c r="K1583" s="6" t="s">
        <v>9</v>
      </c>
      <c r="L1583" s="6" t="s">
        <v>25</v>
      </c>
      <c r="M1583" s="31">
        <v>35</v>
      </c>
      <c r="N1583" s="6" t="s">
        <v>10</v>
      </c>
      <c r="P1583" s="11" t="s">
        <v>42</v>
      </c>
      <c r="Q1583" s="11"/>
      <c r="R1583" s="11" t="s">
        <v>42</v>
      </c>
      <c r="BE1583" s="3" t="s">
        <v>31</v>
      </c>
    </row>
    <row r="1584" spans="2:58" ht="25" customHeight="1" x14ac:dyDescent="0.2">
      <c r="B1584" s="1">
        <v>1580</v>
      </c>
      <c r="C1584" s="32">
        <v>43233</v>
      </c>
      <c r="D1584" s="1">
        <v>332</v>
      </c>
      <c r="E1584" s="4">
        <v>6500</v>
      </c>
      <c r="F1584" s="4">
        <v>8125</v>
      </c>
      <c r="G1584" s="35">
        <f t="shared" si="24"/>
        <v>8.7795574558837277</v>
      </c>
      <c r="H1584" s="2" t="s">
        <v>70</v>
      </c>
      <c r="I1584" s="2">
        <v>60</v>
      </c>
      <c r="J1584" s="6" t="s">
        <v>44</v>
      </c>
      <c r="K1584" s="6" t="s">
        <v>9</v>
      </c>
      <c r="L1584" s="6" t="s">
        <v>25</v>
      </c>
      <c r="M1584" s="31">
        <v>34</v>
      </c>
      <c r="N1584" s="6" t="s">
        <v>10</v>
      </c>
      <c r="P1584" s="11" t="s">
        <v>42</v>
      </c>
      <c r="Q1584" s="11"/>
      <c r="R1584" s="11" t="s">
        <v>42</v>
      </c>
      <c r="AX1584" s="3" t="s">
        <v>145</v>
      </c>
      <c r="BE1584" s="3" t="s">
        <v>31</v>
      </c>
    </row>
    <row r="1585" spans="2:58" ht="25" customHeight="1" x14ac:dyDescent="0.2">
      <c r="B1585" s="1">
        <v>1581</v>
      </c>
      <c r="C1585" s="32">
        <v>43233</v>
      </c>
      <c r="D1585" s="1">
        <v>334</v>
      </c>
      <c r="E1585" s="4">
        <v>1500</v>
      </c>
      <c r="F1585" s="4">
        <v>1875</v>
      </c>
      <c r="G1585" s="35">
        <f t="shared" si="24"/>
        <v>7.3132203870903014</v>
      </c>
      <c r="H1585" s="2" t="s">
        <v>70</v>
      </c>
      <c r="I1585" s="2">
        <v>60</v>
      </c>
      <c r="J1585" s="6" t="s">
        <v>44</v>
      </c>
      <c r="K1585" s="6" t="s">
        <v>9</v>
      </c>
      <c r="L1585" s="6" t="s">
        <v>24</v>
      </c>
      <c r="M1585" s="31">
        <v>32</v>
      </c>
      <c r="N1585" s="6" t="s">
        <v>10</v>
      </c>
      <c r="P1585" s="11" t="s">
        <v>42</v>
      </c>
      <c r="Q1585" s="11"/>
      <c r="R1585" s="11" t="s">
        <v>42</v>
      </c>
      <c r="BE1585" s="3" t="s">
        <v>31</v>
      </c>
    </row>
    <row r="1586" spans="2:58" ht="25" customHeight="1" x14ac:dyDescent="0.2">
      <c r="B1586" s="1">
        <v>1582</v>
      </c>
      <c r="C1586" s="32">
        <v>43233</v>
      </c>
      <c r="D1586" s="1">
        <v>335</v>
      </c>
      <c r="E1586" s="4">
        <v>16000</v>
      </c>
      <c r="F1586" s="4">
        <v>20000</v>
      </c>
      <c r="G1586" s="35">
        <f t="shared" si="24"/>
        <v>9.6803440012219184</v>
      </c>
      <c r="H1586" s="2" t="s">
        <v>70</v>
      </c>
      <c r="I1586" s="2">
        <v>30</v>
      </c>
      <c r="J1586" s="6" t="s">
        <v>8</v>
      </c>
      <c r="K1586" s="6" t="s">
        <v>9</v>
      </c>
      <c r="L1586" s="6" t="s">
        <v>25</v>
      </c>
      <c r="M1586" s="31">
        <v>30</v>
      </c>
      <c r="N1586" s="6" t="s">
        <v>10</v>
      </c>
      <c r="P1586" s="11" t="s">
        <v>42</v>
      </c>
      <c r="Q1586" s="11"/>
      <c r="R1586" s="11" t="s">
        <v>42</v>
      </c>
      <c r="BE1586" s="3" t="s">
        <v>36</v>
      </c>
    </row>
    <row r="1587" spans="2:58" ht="25" customHeight="1" x14ac:dyDescent="0.2">
      <c r="B1587" s="1">
        <v>1583</v>
      </c>
      <c r="C1587" s="32">
        <v>43233</v>
      </c>
      <c r="D1587" s="1">
        <v>336</v>
      </c>
      <c r="E1587" s="4">
        <v>6000</v>
      </c>
      <c r="F1587" s="4">
        <v>7500</v>
      </c>
      <c r="G1587" s="35">
        <f t="shared" si="24"/>
        <v>8.6995147482101913</v>
      </c>
      <c r="H1587" s="2" t="s">
        <v>70</v>
      </c>
      <c r="I1587" s="2">
        <v>30</v>
      </c>
      <c r="J1587" s="6" t="s">
        <v>44</v>
      </c>
      <c r="K1587" s="6" t="s">
        <v>9</v>
      </c>
      <c r="L1587" s="6" t="s">
        <v>25</v>
      </c>
      <c r="M1587" s="31">
        <v>31</v>
      </c>
      <c r="N1587" s="6" t="s">
        <v>10</v>
      </c>
      <c r="P1587" s="11" t="s">
        <v>42</v>
      </c>
      <c r="Q1587" s="11"/>
      <c r="R1587" s="11" t="s">
        <v>42</v>
      </c>
      <c r="BE1587" s="3" t="s">
        <v>31</v>
      </c>
    </row>
    <row r="1588" spans="2:58" ht="25" customHeight="1" x14ac:dyDescent="0.2">
      <c r="B1588" s="1">
        <v>1584</v>
      </c>
      <c r="C1588" s="32">
        <v>43233</v>
      </c>
      <c r="D1588" s="1">
        <v>337</v>
      </c>
      <c r="E1588" s="4">
        <v>8000</v>
      </c>
      <c r="F1588" s="4">
        <v>10000</v>
      </c>
      <c r="G1588" s="35">
        <f t="shared" si="24"/>
        <v>8.987196820661973</v>
      </c>
      <c r="H1588" s="2" t="s">
        <v>70</v>
      </c>
      <c r="I1588" s="2">
        <v>40</v>
      </c>
      <c r="J1588" s="6" t="s">
        <v>65</v>
      </c>
      <c r="K1588" s="6" t="s">
        <v>9</v>
      </c>
      <c r="L1588" s="6" t="s">
        <v>25</v>
      </c>
      <c r="M1588" s="31">
        <v>34</v>
      </c>
      <c r="N1588" s="6" t="s">
        <v>65</v>
      </c>
      <c r="P1588" s="11" t="s">
        <v>42</v>
      </c>
      <c r="Q1588" s="11"/>
      <c r="R1588" s="11" t="s">
        <v>42</v>
      </c>
      <c r="BE1588" s="3" t="s">
        <v>32</v>
      </c>
    </row>
    <row r="1589" spans="2:58" ht="25" customHeight="1" x14ac:dyDescent="0.2">
      <c r="B1589" s="1">
        <v>1585</v>
      </c>
      <c r="C1589" s="32">
        <v>43233</v>
      </c>
      <c r="D1589" s="1">
        <v>340</v>
      </c>
      <c r="E1589" s="4">
        <v>6000</v>
      </c>
      <c r="F1589" s="4">
        <v>7500</v>
      </c>
      <c r="G1589" s="35">
        <f t="shared" si="24"/>
        <v>8.6995147482101913</v>
      </c>
      <c r="H1589" s="2" t="s">
        <v>70</v>
      </c>
      <c r="I1589" s="2">
        <v>40</v>
      </c>
      <c r="J1589" s="6" t="s">
        <v>44</v>
      </c>
      <c r="K1589" s="6" t="s">
        <v>17</v>
      </c>
      <c r="L1589" s="6" t="s">
        <v>25</v>
      </c>
      <c r="M1589" s="31">
        <v>25</v>
      </c>
      <c r="N1589" s="6" t="s">
        <v>10</v>
      </c>
      <c r="P1589" s="11" t="s">
        <v>42</v>
      </c>
      <c r="Q1589" s="11"/>
      <c r="R1589" s="11" t="s">
        <v>42</v>
      </c>
      <c r="BE1589" s="3" t="s">
        <v>31</v>
      </c>
    </row>
    <row r="1590" spans="2:58" ht="25" customHeight="1" x14ac:dyDescent="0.2">
      <c r="B1590" s="1">
        <v>1586</v>
      </c>
      <c r="C1590" s="32">
        <v>43233</v>
      </c>
      <c r="D1590" s="1">
        <v>341</v>
      </c>
      <c r="E1590" s="4">
        <v>30000</v>
      </c>
      <c r="F1590" s="4">
        <v>37500</v>
      </c>
      <c r="G1590" s="35">
        <f t="shared" si="24"/>
        <v>10.308952660644293</v>
      </c>
      <c r="H1590" s="2" t="s">
        <v>70</v>
      </c>
      <c r="I1590" s="2">
        <v>50</v>
      </c>
      <c r="J1590" s="6" t="s">
        <v>64</v>
      </c>
      <c r="K1590" s="6" t="s">
        <v>9</v>
      </c>
      <c r="L1590" s="6" t="s">
        <v>25</v>
      </c>
      <c r="M1590" s="31">
        <v>35</v>
      </c>
      <c r="N1590" s="6" t="s">
        <v>10</v>
      </c>
      <c r="P1590" s="11" t="s">
        <v>42</v>
      </c>
      <c r="Q1590" s="11"/>
      <c r="R1590" s="11" t="s">
        <v>42</v>
      </c>
      <c r="BE1590" s="3" t="s">
        <v>32</v>
      </c>
    </row>
    <row r="1591" spans="2:58" ht="25" customHeight="1" x14ac:dyDescent="0.2">
      <c r="B1591" s="1">
        <v>1587</v>
      </c>
      <c r="C1591" s="32">
        <v>43233</v>
      </c>
      <c r="D1591" s="1">
        <v>344</v>
      </c>
      <c r="E1591" s="4">
        <v>13000</v>
      </c>
      <c r="F1591" s="4">
        <v>16250</v>
      </c>
      <c r="G1591" s="35">
        <f t="shared" si="24"/>
        <v>9.4727046364436731</v>
      </c>
      <c r="H1591" s="2" t="s">
        <v>70</v>
      </c>
      <c r="I1591" s="2">
        <v>70</v>
      </c>
      <c r="J1591" s="6" t="s">
        <v>64</v>
      </c>
      <c r="K1591" s="6" t="s">
        <v>28</v>
      </c>
      <c r="L1591" s="6" t="s">
        <v>67</v>
      </c>
      <c r="M1591" s="31">
        <v>32</v>
      </c>
      <c r="N1591" s="6" t="s">
        <v>64</v>
      </c>
      <c r="O1591" s="11" t="s">
        <v>42</v>
      </c>
      <c r="P1591" s="11" t="s">
        <v>42</v>
      </c>
      <c r="Q1591" s="11"/>
      <c r="S1591" s="11" t="s">
        <v>42</v>
      </c>
      <c r="BE1591" s="3" t="s">
        <v>36</v>
      </c>
      <c r="BF1591" s="1" t="s">
        <v>333</v>
      </c>
    </row>
    <row r="1592" spans="2:58" ht="25" customHeight="1" x14ac:dyDescent="0.2">
      <c r="B1592" s="1">
        <v>1588</v>
      </c>
      <c r="C1592" s="32">
        <v>43233</v>
      </c>
      <c r="D1592" s="1">
        <v>354</v>
      </c>
      <c r="E1592" s="4">
        <v>17000</v>
      </c>
      <c r="F1592" s="4">
        <v>21250</v>
      </c>
      <c r="G1592" s="35">
        <f t="shared" si="24"/>
        <v>9.7409686230383539</v>
      </c>
      <c r="H1592" s="2" t="s">
        <v>7</v>
      </c>
      <c r="I1592" s="2">
        <v>40</v>
      </c>
      <c r="J1592" s="6" t="s">
        <v>44</v>
      </c>
      <c r="K1592" s="6" t="s">
        <v>9</v>
      </c>
      <c r="L1592" s="6" t="s">
        <v>25</v>
      </c>
      <c r="M1592" s="31">
        <v>36</v>
      </c>
      <c r="N1592" s="6" t="s">
        <v>44</v>
      </c>
      <c r="S1592" s="11" t="s">
        <v>42</v>
      </c>
      <c r="V1592" s="11" t="s">
        <v>42</v>
      </c>
      <c r="BE1592" s="3" t="s">
        <v>32</v>
      </c>
    </row>
    <row r="1593" spans="2:58" ht="25" customHeight="1" x14ac:dyDescent="0.2">
      <c r="B1593" s="1">
        <v>1589</v>
      </c>
      <c r="C1593" s="32">
        <v>43233</v>
      </c>
      <c r="D1593" s="1">
        <v>355</v>
      </c>
      <c r="E1593" s="4">
        <v>5000</v>
      </c>
      <c r="F1593" s="4">
        <v>6250</v>
      </c>
      <c r="G1593" s="35">
        <f t="shared" si="24"/>
        <v>8.5171931914162382</v>
      </c>
      <c r="H1593" s="2" t="s">
        <v>7</v>
      </c>
      <c r="I1593" s="2">
        <v>30</v>
      </c>
      <c r="J1593" s="6" t="s">
        <v>8</v>
      </c>
      <c r="K1593" s="6" t="s">
        <v>9</v>
      </c>
      <c r="L1593" s="6" t="s">
        <v>224</v>
      </c>
      <c r="M1593" s="31">
        <v>32</v>
      </c>
      <c r="N1593" s="6" t="s">
        <v>10</v>
      </c>
      <c r="P1593" s="11" t="s">
        <v>42</v>
      </c>
      <c r="Q1593" s="11"/>
      <c r="R1593" s="11" t="s">
        <v>42</v>
      </c>
      <c r="BE1593" s="3" t="s">
        <v>32</v>
      </c>
    </row>
    <row r="1594" spans="2:58" ht="25" customHeight="1" x14ac:dyDescent="0.2">
      <c r="B1594" s="1">
        <v>1590</v>
      </c>
      <c r="C1594" s="32">
        <v>43233</v>
      </c>
      <c r="D1594" s="1">
        <v>357</v>
      </c>
      <c r="E1594" s="4">
        <v>2500</v>
      </c>
      <c r="F1594" s="4">
        <v>3125</v>
      </c>
      <c r="G1594" s="35">
        <f t="shared" si="24"/>
        <v>7.8240460108562919</v>
      </c>
      <c r="H1594" s="2" t="s">
        <v>7</v>
      </c>
      <c r="I1594" s="2">
        <v>50</v>
      </c>
      <c r="J1594" s="6" t="s">
        <v>8</v>
      </c>
      <c r="K1594" s="6" t="s">
        <v>9</v>
      </c>
      <c r="L1594" s="6" t="s">
        <v>25</v>
      </c>
      <c r="M1594" s="31">
        <v>35</v>
      </c>
      <c r="N1594" s="6" t="s">
        <v>8</v>
      </c>
      <c r="S1594" s="11" t="s">
        <v>42</v>
      </c>
      <c r="V1594" s="11" t="s">
        <v>42</v>
      </c>
      <c r="AH1594" s="11" t="s">
        <v>42</v>
      </c>
      <c r="BE1594" s="3" t="s">
        <v>31</v>
      </c>
    </row>
    <row r="1595" spans="2:58" ht="25" customHeight="1" x14ac:dyDescent="0.2">
      <c r="B1595" s="1">
        <v>1591</v>
      </c>
      <c r="C1595" s="32">
        <v>43233</v>
      </c>
      <c r="D1595" s="1">
        <v>358</v>
      </c>
      <c r="E1595" s="4">
        <v>5500</v>
      </c>
      <c r="F1595" s="4">
        <v>6875</v>
      </c>
      <c r="G1595" s="35">
        <f t="shared" si="24"/>
        <v>8.6125033712205621</v>
      </c>
      <c r="H1595" s="2" t="s">
        <v>7</v>
      </c>
      <c r="I1595" s="2">
        <v>50</v>
      </c>
      <c r="J1595" s="6" t="s">
        <v>44</v>
      </c>
      <c r="K1595" s="6" t="s">
        <v>9</v>
      </c>
      <c r="L1595" s="6" t="s">
        <v>25</v>
      </c>
      <c r="M1595" s="31">
        <v>36</v>
      </c>
      <c r="N1595" s="6" t="s">
        <v>10</v>
      </c>
      <c r="S1595" s="11" t="s">
        <v>42</v>
      </c>
      <c r="V1595" s="11" t="s">
        <v>42</v>
      </c>
      <c r="AH1595" s="11" t="s">
        <v>42</v>
      </c>
      <c r="BE1595" s="3" t="s">
        <v>31</v>
      </c>
    </row>
    <row r="1596" spans="2:58" ht="25" customHeight="1" x14ac:dyDescent="0.2">
      <c r="B1596" s="1">
        <v>1592</v>
      </c>
      <c r="C1596" s="32">
        <v>43233</v>
      </c>
      <c r="D1596" s="1">
        <v>359</v>
      </c>
      <c r="E1596" s="4">
        <v>3200</v>
      </c>
      <c r="F1596" s="4">
        <v>4000</v>
      </c>
      <c r="G1596" s="35">
        <f t="shared" si="24"/>
        <v>8.0709060887878188</v>
      </c>
      <c r="H1596" s="2" t="s">
        <v>7</v>
      </c>
      <c r="I1596" s="2">
        <v>60</v>
      </c>
      <c r="J1596" s="6" t="s">
        <v>8</v>
      </c>
      <c r="K1596" s="6" t="s">
        <v>9</v>
      </c>
      <c r="L1596" s="6" t="s">
        <v>13</v>
      </c>
      <c r="M1596" s="31">
        <v>36</v>
      </c>
      <c r="N1596" s="6" t="s">
        <v>8</v>
      </c>
      <c r="S1596" s="11" t="s">
        <v>42</v>
      </c>
      <c r="V1596" s="11" t="s">
        <v>42</v>
      </c>
      <c r="AH1596" s="11" t="s">
        <v>42</v>
      </c>
      <c r="BE1596" s="3" t="s">
        <v>39</v>
      </c>
    </row>
    <row r="1597" spans="2:58" ht="25" customHeight="1" x14ac:dyDescent="0.2">
      <c r="B1597" s="1">
        <v>1593</v>
      </c>
      <c r="C1597" s="32">
        <v>43233</v>
      </c>
      <c r="D1597" s="1">
        <v>360</v>
      </c>
      <c r="E1597" s="4">
        <v>7000</v>
      </c>
      <c r="F1597" s="4">
        <v>8750</v>
      </c>
      <c r="G1597" s="35">
        <f t="shared" si="24"/>
        <v>8.8536654280374503</v>
      </c>
      <c r="H1597" s="2" t="s">
        <v>7</v>
      </c>
      <c r="I1597" s="2">
        <v>70</v>
      </c>
      <c r="J1597" s="6" t="s">
        <v>65</v>
      </c>
      <c r="K1597" s="6" t="s">
        <v>9</v>
      </c>
      <c r="L1597" s="6" t="s">
        <v>13</v>
      </c>
      <c r="M1597" s="31">
        <v>36</v>
      </c>
      <c r="N1597" s="6" t="s">
        <v>10</v>
      </c>
      <c r="S1597" s="11" t="s">
        <v>42</v>
      </c>
      <c r="V1597" s="11" t="s">
        <v>42</v>
      </c>
      <c r="BE1597" s="3" t="s">
        <v>32</v>
      </c>
    </row>
    <row r="1598" spans="2:58" ht="25" customHeight="1" x14ac:dyDescent="0.2">
      <c r="B1598" s="1">
        <v>1594</v>
      </c>
      <c r="C1598" s="32">
        <v>43233</v>
      </c>
      <c r="D1598" s="1">
        <v>362</v>
      </c>
      <c r="E1598" s="4">
        <v>3000</v>
      </c>
      <c r="F1598" s="4">
        <v>3750</v>
      </c>
      <c r="G1598" s="35">
        <f t="shared" si="24"/>
        <v>8.0063675676502459</v>
      </c>
      <c r="H1598" s="2" t="s">
        <v>7</v>
      </c>
      <c r="I1598" s="2">
        <v>50</v>
      </c>
      <c r="J1598" s="6" t="s">
        <v>44</v>
      </c>
      <c r="K1598" s="6" t="s">
        <v>9</v>
      </c>
      <c r="L1598" s="6" t="s">
        <v>25</v>
      </c>
      <c r="M1598" s="31">
        <v>36</v>
      </c>
      <c r="N1598" s="6" t="s">
        <v>10</v>
      </c>
      <c r="P1598" s="11" t="s">
        <v>42</v>
      </c>
      <c r="Q1598" s="11"/>
      <c r="R1598" s="11" t="s">
        <v>42</v>
      </c>
      <c r="BE1598" s="3" t="s">
        <v>31</v>
      </c>
    </row>
    <row r="1599" spans="2:58" ht="25" customHeight="1" x14ac:dyDescent="0.2">
      <c r="B1599" s="1">
        <v>1595</v>
      </c>
      <c r="C1599" s="32">
        <v>43233</v>
      </c>
      <c r="D1599" s="1">
        <v>363</v>
      </c>
      <c r="E1599" s="4">
        <v>6500</v>
      </c>
      <c r="F1599" s="4">
        <v>8125</v>
      </c>
      <c r="G1599" s="35">
        <f t="shared" si="24"/>
        <v>8.7795574558837277</v>
      </c>
      <c r="H1599" s="2" t="s">
        <v>7</v>
      </c>
      <c r="I1599" s="2">
        <v>40</v>
      </c>
      <c r="J1599" s="6" t="s">
        <v>65</v>
      </c>
      <c r="K1599" s="6" t="s">
        <v>9</v>
      </c>
      <c r="L1599" s="6" t="s">
        <v>25</v>
      </c>
      <c r="M1599" s="31">
        <v>42</v>
      </c>
      <c r="N1599" s="6" t="s">
        <v>10</v>
      </c>
      <c r="P1599" s="11" t="s">
        <v>42</v>
      </c>
      <c r="Q1599" s="11"/>
      <c r="R1599" s="11" t="s">
        <v>42</v>
      </c>
      <c r="BE1599" s="3" t="s">
        <v>32</v>
      </c>
      <c r="BF1599" s="1" t="s">
        <v>58</v>
      </c>
    </row>
    <row r="1600" spans="2:58" ht="25" customHeight="1" x14ac:dyDescent="0.2">
      <c r="B1600" s="1">
        <v>1596</v>
      </c>
      <c r="C1600" s="32">
        <v>43233</v>
      </c>
      <c r="D1600" s="1">
        <v>364</v>
      </c>
      <c r="E1600" s="4">
        <v>2200</v>
      </c>
      <c r="F1600" s="4">
        <v>2750</v>
      </c>
      <c r="G1600" s="35">
        <f t="shared" si="24"/>
        <v>7.696212639346407</v>
      </c>
      <c r="H1600" s="2" t="s">
        <v>7</v>
      </c>
      <c r="I1600" s="2">
        <v>50</v>
      </c>
      <c r="J1600" s="6" t="s">
        <v>389</v>
      </c>
      <c r="K1600" s="6" t="s">
        <v>9</v>
      </c>
      <c r="L1600" s="6" t="s">
        <v>25</v>
      </c>
      <c r="M1600" s="31">
        <v>34</v>
      </c>
      <c r="N1600" s="6" t="s">
        <v>10</v>
      </c>
      <c r="P1600" s="11" t="s">
        <v>42</v>
      </c>
      <c r="Q1600" s="11"/>
      <c r="S1600" s="11" t="s">
        <v>42</v>
      </c>
      <c r="BE1600" s="3" t="s">
        <v>31</v>
      </c>
    </row>
    <row r="1601" spans="2:58" ht="25" customHeight="1" x14ac:dyDescent="0.2">
      <c r="B1601" s="1">
        <v>1597</v>
      </c>
      <c r="C1601" s="32">
        <v>43233</v>
      </c>
      <c r="D1601" s="1">
        <v>365</v>
      </c>
      <c r="E1601" s="4">
        <v>9500</v>
      </c>
      <c r="F1601" s="4">
        <v>11875</v>
      </c>
      <c r="G1601" s="35">
        <f t="shared" si="24"/>
        <v>9.1590470775886317</v>
      </c>
      <c r="H1601" s="2" t="s">
        <v>7</v>
      </c>
      <c r="I1601" s="2">
        <v>70</v>
      </c>
      <c r="J1601" s="6" t="s">
        <v>65</v>
      </c>
      <c r="K1601" s="6" t="s">
        <v>9</v>
      </c>
      <c r="L1601" s="6" t="s">
        <v>33</v>
      </c>
      <c r="M1601" s="31">
        <v>35</v>
      </c>
      <c r="N1601" s="6" t="s">
        <v>10</v>
      </c>
      <c r="S1601" s="11" t="s">
        <v>42</v>
      </c>
      <c r="W1601" s="11" t="s">
        <v>42</v>
      </c>
      <c r="BE1601" s="3" t="s">
        <v>31</v>
      </c>
    </row>
    <row r="1602" spans="2:58" ht="25" customHeight="1" x14ac:dyDescent="0.2">
      <c r="B1602" s="1">
        <v>1598</v>
      </c>
      <c r="C1602" s="32">
        <v>43233</v>
      </c>
      <c r="D1602" s="1">
        <v>368</v>
      </c>
      <c r="E1602" s="4">
        <v>5800</v>
      </c>
      <c r="F1602" s="4">
        <v>7250</v>
      </c>
      <c r="G1602" s="35">
        <f t="shared" si="24"/>
        <v>8.66561319653451</v>
      </c>
      <c r="H1602" s="2" t="s">
        <v>7</v>
      </c>
      <c r="I1602" s="2">
        <v>60</v>
      </c>
      <c r="J1602" s="6" t="s">
        <v>44</v>
      </c>
      <c r="K1602" s="6" t="s">
        <v>9</v>
      </c>
      <c r="L1602" s="6" t="s">
        <v>33</v>
      </c>
      <c r="M1602" s="31">
        <v>36</v>
      </c>
      <c r="N1602" s="6" t="s">
        <v>10</v>
      </c>
      <c r="S1602" s="11" t="s">
        <v>42</v>
      </c>
      <c r="W1602" s="11" t="s">
        <v>42</v>
      </c>
      <c r="BE1602" s="3" t="s">
        <v>31</v>
      </c>
    </row>
    <row r="1603" spans="2:58" ht="25" customHeight="1" x14ac:dyDescent="0.2">
      <c r="B1603" s="1">
        <v>1599</v>
      </c>
      <c r="C1603" s="32">
        <v>43233</v>
      </c>
      <c r="D1603" s="1">
        <v>370</v>
      </c>
      <c r="E1603" s="4">
        <v>12000</v>
      </c>
      <c r="F1603" s="4">
        <v>15000</v>
      </c>
      <c r="G1603" s="35">
        <f t="shared" si="24"/>
        <v>9.3926619287701367</v>
      </c>
      <c r="H1603" s="2" t="s">
        <v>7</v>
      </c>
      <c r="I1603" s="2">
        <v>60</v>
      </c>
      <c r="J1603" s="6" t="s">
        <v>64</v>
      </c>
      <c r="K1603" s="6" t="s">
        <v>9</v>
      </c>
      <c r="L1603" s="6" t="s">
        <v>25</v>
      </c>
      <c r="M1603" s="31">
        <v>36</v>
      </c>
      <c r="N1603" s="6" t="s">
        <v>10</v>
      </c>
      <c r="S1603" s="11" t="s">
        <v>42</v>
      </c>
      <c r="W1603" s="11" t="s">
        <v>42</v>
      </c>
      <c r="BE1603" s="3" t="s">
        <v>32</v>
      </c>
    </row>
    <row r="1604" spans="2:58" ht="25" customHeight="1" x14ac:dyDescent="0.2">
      <c r="B1604" s="1">
        <v>1600</v>
      </c>
      <c r="C1604" s="32">
        <v>43233</v>
      </c>
      <c r="D1604" s="1">
        <v>371</v>
      </c>
      <c r="E1604" s="4">
        <v>9500</v>
      </c>
      <c r="F1604" s="4">
        <v>11875</v>
      </c>
      <c r="G1604" s="35">
        <f t="shared" si="24"/>
        <v>9.1590470775886317</v>
      </c>
      <c r="H1604" s="2" t="s">
        <v>7</v>
      </c>
      <c r="I1604" s="2">
        <v>50</v>
      </c>
      <c r="J1604" s="6" t="s">
        <v>44</v>
      </c>
      <c r="K1604" s="6" t="s">
        <v>9</v>
      </c>
      <c r="L1604" s="6" t="s">
        <v>25</v>
      </c>
      <c r="M1604" s="31">
        <v>36</v>
      </c>
      <c r="N1604" s="6" t="s">
        <v>10</v>
      </c>
      <c r="S1604" s="11" t="s">
        <v>42</v>
      </c>
      <c r="W1604" s="11" t="s">
        <v>42</v>
      </c>
      <c r="BE1604" s="3" t="s">
        <v>32</v>
      </c>
    </row>
    <row r="1605" spans="2:58" ht="25" customHeight="1" x14ac:dyDescent="0.2">
      <c r="B1605" s="1">
        <v>1601</v>
      </c>
      <c r="C1605" s="32">
        <v>43233</v>
      </c>
      <c r="D1605" s="1">
        <v>374</v>
      </c>
      <c r="E1605" s="4">
        <v>12000</v>
      </c>
      <c r="F1605" s="4">
        <v>15000</v>
      </c>
      <c r="G1605" s="35">
        <f t="shared" ref="G1605:G1669" si="25">LN(E1605)</f>
        <v>9.3926619287701367</v>
      </c>
      <c r="H1605" s="2" t="s">
        <v>7</v>
      </c>
      <c r="I1605" s="2">
        <v>70</v>
      </c>
      <c r="J1605" s="6" t="s">
        <v>44</v>
      </c>
      <c r="K1605" s="6" t="s">
        <v>9</v>
      </c>
      <c r="L1605" s="6" t="s">
        <v>25</v>
      </c>
      <c r="M1605" s="31">
        <v>36</v>
      </c>
      <c r="N1605" s="6" t="s">
        <v>44</v>
      </c>
      <c r="S1605" s="11" t="s">
        <v>42</v>
      </c>
      <c r="W1605" s="11" t="s">
        <v>42</v>
      </c>
      <c r="BE1605" s="3" t="s">
        <v>32</v>
      </c>
    </row>
    <row r="1606" spans="2:58" ht="25" customHeight="1" x14ac:dyDescent="0.2">
      <c r="B1606" s="1">
        <v>1602</v>
      </c>
      <c r="C1606" s="32">
        <v>43233</v>
      </c>
      <c r="D1606" s="1">
        <v>375</v>
      </c>
      <c r="E1606" s="4">
        <v>15000</v>
      </c>
      <c r="F1606" s="4">
        <v>18750</v>
      </c>
      <c r="G1606" s="35">
        <f t="shared" si="25"/>
        <v>9.6158054800843473</v>
      </c>
      <c r="H1606" s="2" t="s">
        <v>7</v>
      </c>
      <c r="I1606" s="2">
        <v>70</v>
      </c>
      <c r="J1606" s="6" t="s">
        <v>44</v>
      </c>
      <c r="K1606" s="6" t="s">
        <v>9</v>
      </c>
      <c r="L1606" s="6" t="s">
        <v>68</v>
      </c>
      <c r="M1606" s="31">
        <v>36</v>
      </c>
      <c r="N1606" s="6" t="s">
        <v>44</v>
      </c>
      <c r="S1606" s="11" t="s">
        <v>42</v>
      </c>
      <c r="W1606" s="11" t="s">
        <v>42</v>
      </c>
      <c r="BE1606" s="3" t="s">
        <v>32</v>
      </c>
      <c r="BF1606" s="1" t="s">
        <v>334</v>
      </c>
    </row>
    <row r="1607" spans="2:58" ht="25" customHeight="1" x14ac:dyDescent="0.2">
      <c r="B1607" s="1">
        <v>1603</v>
      </c>
      <c r="C1607" s="32">
        <v>43233</v>
      </c>
      <c r="D1607" s="1">
        <v>382</v>
      </c>
      <c r="E1607" s="4">
        <v>27000</v>
      </c>
      <c r="F1607" s="4">
        <v>33750</v>
      </c>
      <c r="G1607" s="35">
        <f t="shared" si="25"/>
        <v>10.203592144986466</v>
      </c>
      <c r="H1607" s="2" t="s">
        <v>7</v>
      </c>
      <c r="I1607" s="2">
        <v>60</v>
      </c>
      <c r="J1607" s="6" t="s">
        <v>8</v>
      </c>
      <c r="K1607" s="6" t="s">
        <v>9</v>
      </c>
      <c r="L1607" s="6" t="s">
        <v>25</v>
      </c>
      <c r="M1607" s="31">
        <v>36</v>
      </c>
      <c r="N1607" s="6" t="s">
        <v>8</v>
      </c>
      <c r="R1607" s="11" t="s">
        <v>42</v>
      </c>
      <c r="AI1607" s="11" t="s">
        <v>42</v>
      </c>
      <c r="BE1607" s="3" t="s">
        <v>36</v>
      </c>
    </row>
    <row r="1608" spans="2:58" ht="25" customHeight="1" x14ac:dyDescent="0.2">
      <c r="B1608" s="1">
        <v>1604</v>
      </c>
      <c r="C1608" s="32">
        <v>43233</v>
      </c>
      <c r="D1608" s="1">
        <v>383</v>
      </c>
      <c r="E1608" s="4">
        <v>90000</v>
      </c>
      <c r="F1608" s="4">
        <v>112500</v>
      </c>
      <c r="G1608" s="35">
        <f t="shared" si="25"/>
        <v>11.407564949312402</v>
      </c>
      <c r="H1608" s="2" t="s">
        <v>7</v>
      </c>
      <c r="I1608" s="2">
        <v>60</v>
      </c>
      <c r="J1608" s="6" t="s">
        <v>44</v>
      </c>
      <c r="K1608" s="6" t="s">
        <v>9</v>
      </c>
      <c r="L1608" s="6" t="s">
        <v>25</v>
      </c>
      <c r="M1608" s="31">
        <v>36</v>
      </c>
      <c r="N1608" s="6" t="s">
        <v>44</v>
      </c>
      <c r="R1608" s="11" t="s">
        <v>42</v>
      </c>
      <c r="AI1608" s="11" t="s">
        <v>42</v>
      </c>
      <c r="BE1608" s="3" t="s">
        <v>36</v>
      </c>
    </row>
    <row r="1609" spans="2:58" ht="25" customHeight="1" x14ac:dyDescent="0.2">
      <c r="B1609" s="1">
        <v>1605</v>
      </c>
      <c r="C1609" s="32">
        <v>43233</v>
      </c>
      <c r="D1609" s="1">
        <v>384</v>
      </c>
      <c r="E1609" s="4">
        <v>100000</v>
      </c>
      <c r="F1609" s="4">
        <v>125000</v>
      </c>
      <c r="G1609" s="35">
        <f t="shared" si="25"/>
        <v>11.512925464970229</v>
      </c>
      <c r="H1609" s="2" t="s">
        <v>7</v>
      </c>
      <c r="I1609" s="2">
        <v>60</v>
      </c>
      <c r="J1609" s="6" t="s">
        <v>8</v>
      </c>
      <c r="K1609" s="6" t="s">
        <v>9</v>
      </c>
      <c r="L1609" s="6" t="s">
        <v>13</v>
      </c>
      <c r="M1609" s="31">
        <v>37</v>
      </c>
      <c r="N1609" s="6" t="s">
        <v>10</v>
      </c>
      <c r="R1609" s="11" t="s">
        <v>42</v>
      </c>
      <c r="AI1609" s="11" t="s">
        <v>42</v>
      </c>
      <c r="BE1609" s="3" t="s">
        <v>32</v>
      </c>
      <c r="BF1609" s="1" t="s">
        <v>321</v>
      </c>
    </row>
    <row r="1610" spans="2:58" ht="25" customHeight="1" x14ac:dyDescent="0.2">
      <c r="B1610" s="1">
        <v>1606</v>
      </c>
      <c r="C1610" s="32">
        <v>43233</v>
      </c>
      <c r="D1610" s="1">
        <v>385</v>
      </c>
      <c r="E1610" s="4">
        <v>100000</v>
      </c>
      <c r="F1610" s="4">
        <v>227000</v>
      </c>
      <c r="G1610" s="35">
        <f t="shared" si="25"/>
        <v>11.512925464970229</v>
      </c>
      <c r="H1610" s="2" t="s">
        <v>7</v>
      </c>
      <c r="I1610" s="2">
        <v>60</v>
      </c>
      <c r="J1610" s="6" t="s">
        <v>8</v>
      </c>
      <c r="K1610" s="6" t="s">
        <v>9</v>
      </c>
      <c r="L1610" s="6" t="s">
        <v>13</v>
      </c>
      <c r="M1610" s="31">
        <v>37</v>
      </c>
      <c r="N1610" s="6" t="s">
        <v>8</v>
      </c>
      <c r="R1610" s="11" t="s">
        <v>42</v>
      </c>
      <c r="AI1610" s="11" t="s">
        <v>42</v>
      </c>
      <c r="BE1610" s="3" t="s">
        <v>36</v>
      </c>
      <c r="BF1610" s="1" t="s">
        <v>321</v>
      </c>
    </row>
    <row r="1611" spans="2:58" ht="25" customHeight="1" x14ac:dyDescent="0.2">
      <c r="B1611" s="1">
        <v>1607</v>
      </c>
      <c r="C1611" s="32">
        <v>43233</v>
      </c>
      <c r="D1611" s="1">
        <v>386</v>
      </c>
      <c r="E1611" s="4">
        <v>100000</v>
      </c>
      <c r="F1611" s="4">
        <v>389000</v>
      </c>
      <c r="G1611" s="35">
        <f t="shared" si="25"/>
        <v>11.512925464970229</v>
      </c>
      <c r="H1611" s="2" t="s">
        <v>7</v>
      </c>
      <c r="I1611" s="2">
        <v>60</v>
      </c>
      <c r="J1611" s="6" t="s">
        <v>44</v>
      </c>
      <c r="K1611" s="6" t="s">
        <v>9</v>
      </c>
      <c r="L1611" s="6" t="s">
        <v>308</v>
      </c>
      <c r="M1611" s="31">
        <v>37</v>
      </c>
      <c r="N1611" s="6" t="s">
        <v>44</v>
      </c>
      <c r="R1611" s="11" t="s">
        <v>42</v>
      </c>
      <c r="AI1611" s="11" t="s">
        <v>42</v>
      </c>
      <c r="BE1611" s="3" t="s">
        <v>36</v>
      </c>
      <c r="BF1611" s="1" t="s">
        <v>335</v>
      </c>
    </row>
    <row r="1612" spans="2:58" ht="25" customHeight="1" x14ac:dyDescent="0.2">
      <c r="B1612" s="1">
        <v>1608</v>
      </c>
      <c r="C1612" s="32">
        <v>43233</v>
      </c>
      <c r="D1612" s="1">
        <v>387</v>
      </c>
      <c r="E1612" s="4">
        <v>100000</v>
      </c>
      <c r="F1612" s="4">
        <v>209000</v>
      </c>
      <c r="G1612" s="35">
        <f t="shared" si="25"/>
        <v>11.512925464970229</v>
      </c>
      <c r="H1612" s="2" t="s">
        <v>7</v>
      </c>
      <c r="I1612" s="2">
        <v>60</v>
      </c>
      <c r="J1612" s="6" t="s">
        <v>8</v>
      </c>
      <c r="K1612" s="6" t="s">
        <v>9</v>
      </c>
      <c r="L1612" s="6" t="s">
        <v>13</v>
      </c>
      <c r="M1612" s="31">
        <v>37</v>
      </c>
      <c r="N1612" s="6" t="s">
        <v>8</v>
      </c>
      <c r="R1612" s="11" t="s">
        <v>42</v>
      </c>
      <c r="AI1612" s="11" t="s">
        <v>42</v>
      </c>
      <c r="BE1612" s="3" t="s">
        <v>36</v>
      </c>
      <c r="BF1612" s="1" t="s">
        <v>321</v>
      </c>
    </row>
    <row r="1613" spans="2:58" ht="25" customHeight="1" x14ac:dyDescent="0.2">
      <c r="B1613" s="1">
        <v>1609</v>
      </c>
      <c r="C1613" s="32">
        <v>43233</v>
      </c>
      <c r="D1613" s="1">
        <v>388</v>
      </c>
      <c r="E1613" s="4">
        <v>100000</v>
      </c>
      <c r="F1613" s="4">
        <v>569000</v>
      </c>
      <c r="G1613" s="35">
        <f t="shared" si="25"/>
        <v>11.512925464970229</v>
      </c>
      <c r="H1613" s="2" t="s">
        <v>7</v>
      </c>
      <c r="I1613" s="2">
        <v>60</v>
      </c>
      <c r="J1613" s="6" t="s">
        <v>389</v>
      </c>
      <c r="K1613" s="6" t="s">
        <v>9</v>
      </c>
      <c r="L1613" s="6" t="s">
        <v>13</v>
      </c>
      <c r="M1613" s="31">
        <v>37</v>
      </c>
      <c r="N1613" s="6" t="s">
        <v>44</v>
      </c>
      <c r="R1613" s="11" t="s">
        <v>42</v>
      </c>
      <c r="AI1613" s="11" t="s">
        <v>42</v>
      </c>
      <c r="BE1613" s="3" t="s">
        <v>36</v>
      </c>
      <c r="BF1613" s="1" t="s">
        <v>321</v>
      </c>
    </row>
    <row r="1614" spans="2:58" ht="25" customHeight="1" x14ac:dyDescent="0.2">
      <c r="B1614" s="1">
        <v>1610</v>
      </c>
      <c r="C1614" s="32">
        <v>43233</v>
      </c>
      <c r="D1614" s="1">
        <v>389</v>
      </c>
      <c r="E1614" s="4">
        <v>100000</v>
      </c>
      <c r="F1614" s="4">
        <v>125000</v>
      </c>
      <c r="G1614" s="35">
        <f t="shared" si="25"/>
        <v>11.512925464970229</v>
      </c>
      <c r="H1614" s="2" t="s">
        <v>7</v>
      </c>
      <c r="I1614" s="2">
        <v>70</v>
      </c>
      <c r="J1614" s="6" t="s">
        <v>8</v>
      </c>
      <c r="K1614" s="6" t="s">
        <v>9</v>
      </c>
      <c r="L1614" s="6" t="s">
        <v>179</v>
      </c>
      <c r="M1614" s="31">
        <v>37</v>
      </c>
      <c r="N1614" s="6" t="s">
        <v>8</v>
      </c>
      <c r="R1614" s="11" t="s">
        <v>42</v>
      </c>
      <c r="AI1614" s="11" t="s">
        <v>42</v>
      </c>
      <c r="AZ1614" s="11" t="s">
        <v>42</v>
      </c>
      <c r="BE1614" s="3" t="s">
        <v>36</v>
      </c>
      <c r="BF1614" s="1" t="s">
        <v>336</v>
      </c>
    </row>
    <row r="1615" spans="2:58" ht="25" customHeight="1" x14ac:dyDescent="0.2">
      <c r="B1615" s="1">
        <v>1611</v>
      </c>
      <c r="C1615" s="32">
        <v>43233</v>
      </c>
      <c r="D1615" s="1">
        <v>390</v>
      </c>
      <c r="E1615" s="4">
        <v>37000</v>
      </c>
      <c r="F1615" s="4">
        <v>46250</v>
      </c>
      <c r="G1615" s="35">
        <f t="shared" si="25"/>
        <v>10.518673191626361</v>
      </c>
      <c r="H1615" s="2" t="s">
        <v>7</v>
      </c>
      <c r="I1615" s="2">
        <v>70</v>
      </c>
      <c r="J1615" s="6" t="s">
        <v>8</v>
      </c>
      <c r="K1615" s="6" t="s">
        <v>9</v>
      </c>
      <c r="L1615" s="6" t="s">
        <v>25</v>
      </c>
      <c r="M1615" s="31">
        <v>37</v>
      </c>
      <c r="N1615" s="6" t="s">
        <v>8</v>
      </c>
      <c r="R1615" s="11" t="s">
        <v>42</v>
      </c>
      <c r="AI1615" s="11" t="s">
        <v>42</v>
      </c>
      <c r="BE1615" s="3" t="s">
        <v>36</v>
      </c>
    </row>
    <row r="1616" spans="2:58" ht="25" customHeight="1" x14ac:dyDescent="0.2">
      <c r="B1616" s="1">
        <v>1612</v>
      </c>
      <c r="C1616" s="32">
        <v>43233</v>
      </c>
      <c r="D1616" s="1">
        <v>391</v>
      </c>
      <c r="E1616" s="4">
        <v>73000</v>
      </c>
      <c r="F1616" s="4">
        <v>91250</v>
      </c>
      <c r="G1616" s="35">
        <f t="shared" si="25"/>
        <v>11.198214720130528</v>
      </c>
      <c r="H1616" s="2" t="s">
        <v>7</v>
      </c>
      <c r="I1616" s="2">
        <v>70</v>
      </c>
      <c r="J1616" s="6" t="s">
        <v>8</v>
      </c>
      <c r="K1616" s="6" t="s">
        <v>9</v>
      </c>
      <c r="L1616" s="6" t="s">
        <v>13</v>
      </c>
      <c r="M1616" s="31">
        <v>37</v>
      </c>
      <c r="N1616" s="6" t="s">
        <v>8</v>
      </c>
      <c r="R1616" s="11" t="s">
        <v>42</v>
      </c>
      <c r="AI1616" s="11" t="s">
        <v>42</v>
      </c>
      <c r="BE1616" s="3" t="s">
        <v>36</v>
      </c>
    </row>
    <row r="1617" spans="2:58" ht="25" customHeight="1" x14ac:dyDescent="0.2">
      <c r="B1617" s="1">
        <v>1613</v>
      </c>
      <c r="C1617" s="32">
        <v>43233</v>
      </c>
      <c r="D1617" s="1">
        <v>392</v>
      </c>
      <c r="E1617" s="4">
        <v>75000</v>
      </c>
      <c r="F1617" s="4">
        <v>93750</v>
      </c>
      <c r="G1617" s="35">
        <f t="shared" si="25"/>
        <v>11.225243392518447</v>
      </c>
      <c r="H1617" s="2" t="s">
        <v>7</v>
      </c>
      <c r="I1617" s="2">
        <v>70</v>
      </c>
      <c r="J1617" s="6" t="s">
        <v>44</v>
      </c>
      <c r="K1617" s="6" t="s">
        <v>9</v>
      </c>
      <c r="L1617" s="6" t="s">
        <v>24</v>
      </c>
      <c r="M1617" s="31">
        <v>37</v>
      </c>
      <c r="N1617" s="6" t="s">
        <v>44</v>
      </c>
      <c r="R1617" s="11" t="s">
        <v>42</v>
      </c>
      <c r="AI1617" s="11" t="s">
        <v>42</v>
      </c>
      <c r="BE1617" s="3" t="s">
        <v>36</v>
      </c>
    </row>
    <row r="1618" spans="2:58" ht="25" customHeight="1" x14ac:dyDescent="0.2">
      <c r="B1618" s="1">
        <v>1614</v>
      </c>
      <c r="C1618" s="32">
        <v>43233</v>
      </c>
      <c r="D1618" s="1">
        <v>393</v>
      </c>
      <c r="E1618" s="4">
        <v>48000</v>
      </c>
      <c r="F1618" s="4">
        <v>60000</v>
      </c>
      <c r="G1618" s="35">
        <f t="shared" si="25"/>
        <v>10.778956289890028</v>
      </c>
      <c r="H1618" s="2" t="s">
        <v>7</v>
      </c>
      <c r="I1618" s="2">
        <v>80</v>
      </c>
      <c r="J1618" s="6" t="s">
        <v>8</v>
      </c>
      <c r="K1618" s="6" t="s">
        <v>9</v>
      </c>
      <c r="L1618" s="6" t="s">
        <v>13</v>
      </c>
      <c r="M1618" s="31">
        <v>37</v>
      </c>
      <c r="N1618" s="6" t="s">
        <v>8</v>
      </c>
      <c r="R1618" s="11" t="s">
        <v>42</v>
      </c>
      <c r="AH1618" s="11"/>
      <c r="AI1618" s="11" t="s">
        <v>42</v>
      </c>
      <c r="BE1618" s="3" t="s">
        <v>32</v>
      </c>
    </row>
    <row r="1619" spans="2:58" ht="25" customHeight="1" x14ac:dyDescent="0.2">
      <c r="B1619" s="1">
        <v>1615</v>
      </c>
      <c r="C1619" s="32">
        <v>43233</v>
      </c>
      <c r="D1619" s="1">
        <v>394</v>
      </c>
      <c r="E1619" s="4">
        <v>100000</v>
      </c>
      <c r="F1619" s="4">
        <v>131000</v>
      </c>
      <c r="G1619" s="35">
        <f t="shared" si="25"/>
        <v>11.512925464970229</v>
      </c>
      <c r="H1619" s="2" t="s">
        <v>7</v>
      </c>
      <c r="I1619" s="3">
        <v>80</v>
      </c>
      <c r="J1619" s="6" t="s">
        <v>44</v>
      </c>
      <c r="K1619" s="6" t="s">
        <v>9</v>
      </c>
      <c r="L1619" s="6" t="s">
        <v>13</v>
      </c>
      <c r="M1619" s="31">
        <v>37</v>
      </c>
      <c r="N1619" s="6" t="s">
        <v>10</v>
      </c>
      <c r="R1619" s="11" t="s">
        <v>42</v>
      </c>
      <c r="AI1619" s="11" t="s">
        <v>42</v>
      </c>
      <c r="BC1619" s="11" t="s">
        <v>42</v>
      </c>
      <c r="BD1619" s="11"/>
      <c r="BE1619" s="3" t="s">
        <v>32</v>
      </c>
      <c r="BF1619" s="1" t="s">
        <v>337</v>
      </c>
    </row>
    <row r="1620" spans="2:58" ht="25" customHeight="1" x14ac:dyDescent="0.2">
      <c r="B1620" s="1">
        <v>1616</v>
      </c>
      <c r="C1620" s="32">
        <v>43233</v>
      </c>
      <c r="D1620" s="1">
        <v>419</v>
      </c>
      <c r="E1620" s="4">
        <v>2400</v>
      </c>
      <c r="F1620" s="4">
        <v>3000</v>
      </c>
      <c r="G1620" s="35">
        <f t="shared" si="25"/>
        <v>7.7832240163360371</v>
      </c>
      <c r="H1620" s="2" t="s">
        <v>63</v>
      </c>
      <c r="I1620" s="2">
        <v>40</v>
      </c>
      <c r="J1620" s="6" t="s">
        <v>65</v>
      </c>
      <c r="K1620" s="6" t="s">
        <v>9</v>
      </c>
      <c r="L1620" s="6" t="s">
        <v>24</v>
      </c>
      <c r="M1620" s="31">
        <v>32</v>
      </c>
      <c r="N1620" s="6" t="s">
        <v>10</v>
      </c>
      <c r="P1620" s="11" t="s">
        <v>42</v>
      </c>
      <c r="Q1620" s="11"/>
      <c r="R1620" s="11" t="s">
        <v>42</v>
      </c>
      <c r="BE1620" s="3" t="s">
        <v>31</v>
      </c>
    </row>
    <row r="1621" spans="2:58" ht="25" customHeight="1" x14ac:dyDescent="0.2">
      <c r="B1621" s="1">
        <v>1617</v>
      </c>
      <c r="C1621" s="32">
        <v>43233</v>
      </c>
      <c r="D1621" s="1">
        <v>420</v>
      </c>
      <c r="E1621" s="4">
        <v>1100</v>
      </c>
      <c r="F1621" s="4">
        <v>1375</v>
      </c>
      <c r="G1621" s="35">
        <f t="shared" si="25"/>
        <v>7.0030654587864616</v>
      </c>
      <c r="H1621" s="2" t="s">
        <v>57</v>
      </c>
      <c r="I1621" s="2">
        <v>70</v>
      </c>
      <c r="J1621" s="6" t="s">
        <v>44</v>
      </c>
      <c r="K1621" s="6" t="s">
        <v>125</v>
      </c>
      <c r="L1621" s="6" t="s">
        <v>24</v>
      </c>
      <c r="M1621" s="31">
        <v>30</v>
      </c>
      <c r="N1621" s="6" t="s">
        <v>10</v>
      </c>
      <c r="S1621" s="11" t="s">
        <v>42</v>
      </c>
      <c r="V1621" s="11" t="s">
        <v>42</v>
      </c>
      <c r="BE1621" s="3" t="s">
        <v>31</v>
      </c>
    </row>
    <row r="1622" spans="2:58" ht="25" customHeight="1" x14ac:dyDescent="0.2">
      <c r="B1622" s="1">
        <v>1618</v>
      </c>
      <c r="C1622" s="32">
        <v>43233</v>
      </c>
      <c r="D1622" s="1">
        <v>433</v>
      </c>
      <c r="E1622" s="4">
        <v>7500</v>
      </c>
      <c r="F1622" s="4">
        <v>9375</v>
      </c>
      <c r="G1622" s="35">
        <f t="shared" si="25"/>
        <v>8.9226582995244019</v>
      </c>
      <c r="H1622" s="2" t="s">
        <v>60</v>
      </c>
      <c r="I1622" s="2">
        <v>70</v>
      </c>
      <c r="J1622" s="6" t="s">
        <v>8</v>
      </c>
      <c r="K1622" s="6" t="s">
        <v>9</v>
      </c>
      <c r="L1622" s="6" t="s">
        <v>13</v>
      </c>
      <c r="M1622" s="31">
        <v>40</v>
      </c>
      <c r="N1622" s="6" t="s">
        <v>10</v>
      </c>
      <c r="P1622" s="3" t="s">
        <v>42</v>
      </c>
      <c r="S1622" s="11" t="s">
        <v>42</v>
      </c>
      <c r="AA1622" s="11" t="s">
        <v>42</v>
      </c>
      <c r="AH1622" s="11" t="s">
        <v>42</v>
      </c>
      <c r="BE1622" s="3" t="s">
        <v>39</v>
      </c>
    </row>
    <row r="1623" spans="2:58" ht="25" customHeight="1" x14ac:dyDescent="0.2">
      <c r="B1623" s="1">
        <v>1619</v>
      </c>
      <c r="C1623" s="32">
        <v>43233</v>
      </c>
      <c r="D1623" s="1">
        <v>435</v>
      </c>
      <c r="E1623" s="4">
        <v>11000</v>
      </c>
      <c r="F1623" s="4">
        <v>13750</v>
      </c>
      <c r="G1623" s="35">
        <f t="shared" si="25"/>
        <v>9.3056505517805075</v>
      </c>
      <c r="H1623" s="2" t="s">
        <v>54</v>
      </c>
      <c r="I1623" s="2">
        <v>50</v>
      </c>
      <c r="J1623" s="6" t="s">
        <v>8</v>
      </c>
      <c r="K1623" s="6" t="s">
        <v>9</v>
      </c>
      <c r="L1623" s="6" t="s">
        <v>338</v>
      </c>
      <c r="M1623" s="31">
        <v>38</v>
      </c>
      <c r="N1623" s="6" t="s">
        <v>10</v>
      </c>
      <c r="P1623" s="11"/>
      <c r="Q1623" s="11"/>
      <c r="R1623" s="11" t="s">
        <v>42</v>
      </c>
      <c r="AI1623" s="11" t="s">
        <v>42</v>
      </c>
      <c r="AX1623" s="3" t="s">
        <v>132</v>
      </c>
      <c r="AZ1623" s="11" t="s">
        <v>42</v>
      </c>
      <c r="BE1623" s="3" t="s">
        <v>32</v>
      </c>
    </row>
    <row r="1624" spans="2:58" ht="25" customHeight="1" x14ac:dyDescent="0.2">
      <c r="B1624" s="1">
        <v>1620</v>
      </c>
      <c r="C1624" s="32">
        <v>43233</v>
      </c>
      <c r="D1624" s="1">
        <v>438</v>
      </c>
      <c r="E1624" s="4">
        <v>17000</v>
      </c>
      <c r="F1624" s="4">
        <v>21250</v>
      </c>
      <c r="G1624" s="35">
        <f t="shared" si="25"/>
        <v>9.7409686230383539</v>
      </c>
      <c r="H1624" s="2" t="s">
        <v>53</v>
      </c>
      <c r="I1624" s="2">
        <v>70</v>
      </c>
      <c r="J1624" s="6" t="s">
        <v>8</v>
      </c>
      <c r="K1624" s="6" t="s">
        <v>9</v>
      </c>
      <c r="L1624" s="6" t="s">
        <v>13</v>
      </c>
      <c r="M1624" s="31">
        <v>40</v>
      </c>
      <c r="N1624" s="6" t="s">
        <v>10</v>
      </c>
      <c r="R1624" s="11" t="s">
        <v>42</v>
      </c>
      <c r="AJ1624" s="11" t="s">
        <v>42</v>
      </c>
      <c r="BE1624" s="3" t="s">
        <v>31</v>
      </c>
    </row>
    <row r="1625" spans="2:58" ht="25" customHeight="1" x14ac:dyDescent="0.2">
      <c r="B1625" s="1">
        <v>1621</v>
      </c>
      <c r="C1625" s="32">
        <v>43233</v>
      </c>
      <c r="D1625" s="1">
        <v>441</v>
      </c>
      <c r="E1625" s="4">
        <v>11000</v>
      </c>
      <c r="F1625" s="4">
        <v>13750</v>
      </c>
      <c r="G1625" s="35">
        <f t="shared" si="25"/>
        <v>9.3056505517805075</v>
      </c>
      <c r="H1625" s="2" t="s">
        <v>45</v>
      </c>
      <c r="I1625" s="2">
        <v>60</v>
      </c>
      <c r="J1625" s="6" t="s">
        <v>8</v>
      </c>
      <c r="K1625" s="6" t="s">
        <v>9</v>
      </c>
      <c r="L1625" s="6" t="s">
        <v>37</v>
      </c>
      <c r="M1625" s="31">
        <v>42</v>
      </c>
      <c r="N1625" s="6" t="s">
        <v>8</v>
      </c>
      <c r="P1625" s="11" t="s">
        <v>42</v>
      </c>
      <c r="Q1625" s="11"/>
      <c r="S1625" s="11" t="s">
        <v>42</v>
      </c>
      <c r="AA1625" s="11" t="s">
        <v>42</v>
      </c>
      <c r="AH1625" s="11" t="s">
        <v>42</v>
      </c>
      <c r="AZ1625" s="11" t="s">
        <v>42</v>
      </c>
      <c r="BE1625" s="3" t="s">
        <v>32</v>
      </c>
    </row>
    <row r="1626" spans="2:58" ht="25" customHeight="1" x14ac:dyDescent="0.2">
      <c r="B1626" s="1">
        <v>1622</v>
      </c>
      <c r="C1626" s="32">
        <v>43233</v>
      </c>
      <c r="D1626" s="1">
        <v>476</v>
      </c>
      <c r="E1626" s="4">
        <v>8800</v>
      </c>
      <c r="F1626" s="4">
        <v>11000</v>
      </c>
      <c r="G1626" s="35">
        <f t="shared" si="25"/>
        <v>9.0825070004662987</v>
      </c>
      <c r="H1626" s="2" t="s">
        <v>34</v>
      </c>
      <c r="I1626" s="2">
        <v>80</v>
      </c>
      <c r="J1626" s="6" t="s">
        <v>44</v>
      </c>
      <c r="K1626" s="6" t="s">
        <v>9</v>
      </c>
      <c r="L1626" s="6" t="s">
        <v>25</v>
      </c>
      <c r="M1626" s="31">
        <v>36</v>
      </c>
      <c r="N1626" s="6" t="s">
        <v>10</v>
      </c>
      <c r="R1626" s="11" t="s">
        <v>42</v>
      </c>
      <c r="X1626" s="11" t="s">
        <v>42</v>
      </c>
      <c r="Y1626" s="11" t="s">
        <v>42</v>
      </c>
      <c r="AI1626" s="11" t="s">
        <v>42</v>
      </c>
      <c r="BE1626" s="3" t="s">
        <v>31</v>
      </c>
    </row>
    <row r="1627" spans="2:58" ht="25" customHeight="1" x14ac:dyDescent="0.2">
      <c r="B1627" s="1">
        <v>1623</v>
      </c>
      <c r="C1627" s="32">
        <v>43233</v>
      </c>
      <c r="D1627" s="1">
        <v>482</v>
      </c>
      <c r="E1627" s="4">
        <v>4200</v>
      </c>
      <c r="F1627" s="4">
        <v>5250</v>
      </c>
      <c r="G1627" s="35">
        <f t="shared" si="25"/>
        <v>8.3428398042714598</v>
      </c>
      <c r="H1627" s="2" t="s">
        <v>63</v>
      </c>
      <c r="I1627" s="2">
        <v>80</v>
      </c>
      <c r="J1627" s="6" t="s">
        <v>44</v>
      </c>
      <c r="K1627" s="6" t="s">
        <v>9</v>
      </c>
      <c r="L1627" s="6" t="s">
        <v>25</v>
      </c>
      <c r="M1627" s="31">
        <v>33</v>
      </c>
      <c r="N1627" s="6" t="s">
        <v>10</v>
      </c>
      <c r="S1627" s="11" t="s">
        <v>42</v>
      </c>
      <c r="W1627" s="11" t="s">
        <v>42</v>
      </c>
      <c r="Y1627" s="11" t="s">
        <v>42</v>
      </c>
      <c r="BE1627" s="3" t="s">
        <v>31</v>
      </c>
    </row>
    <row r="1628" spans="2:58" ht="25" customHeight="1" x14ac:dyDescent="0.2">
      <c r="B1628" s="1">
        <v>1624</v>
      </c>
      <c r="C1628" s="32">
        <v>43233</v>
      </c>
      <c r="D1628" s="1">
        <v>490</v>
      </c>
      <c r="E1628" s="4">
        <v>9000</v>
      </c>
      <c r="F1628" s="4">
        <v>11250</v>
      </c>
      <c r="G1628" s="35">
        <f t="shared" si="25"/>
        <v>9.1049798563183568</v>
      </c>
      <c r="H1628" s="2" t="s">
        <v>7</v>
      </c>
      <c r="I1628" s="2">
        <v>60</v>
      </c>
      <c r="J1628" s="6" t="s">
        <v>44</v>
      </c>
      <c r="K1628" s="6" t="s">
        <v>9</v>
      </c>
      <c r="L1628" s="6" t="s">
        <v>68</v>
      </c>
      <c r="M1628" s="31">
        <v>36</v>
      </c>
      <c r="N1628" s="6" t="s">
        <v>10</v>
      </c>
      <c r="S1628" s="11" t="s">
        <v>42</v>
      </c>
      <c r="V1628" s="11" t="s">
        <v>42</v>
      </c>
      <c r="BE1628" s="3" t="s">
        <v>31</v>
      </c>
    </row>
    <row r="1629" spans="2:58" ht="25" customHeight="1" x14ac:dyDescent="0.2">
      <c r="B1629" s="1">
        <v>1625</v>
      </c>
      <c r="C1629" s="32">
        <v>43233</v>
      </c>
      <c r="D1629" s="1">
        <v>492</v>
      </c>
      <c r="E1629" s="4">
        <v>30000</v>
      </c>
      <c r="F1629" s="4">
        <v>37500</v>
      </c>
      <c r="G1629" s="35">
        <f t="shared" si="25"/>
        <v>10.308952660644293</v>
      </c>
      <c r="H1629" s="2" t="s">
        <v>84</v>
      </c>
      <c r="I1629" s="2">
        <v>50</v>
      </c>
      <c r="J1629" s="6" t="s">
        <v>8</v>
      </c>
      <c r="K1629" s="6" t="s">
        <v>9</v>
      </c>
      <c r="L1629" s="6" t="s">
        <v>37</v>
      </c>
      <c r="M1629" s="31">
        <v>37</v>
      </c>
      <c r="N1629" s="6" t="s">
        <v>8</v>
      </c>
      <c r="P1629" s="11" t="s">
        <v>42</v>
      </c>
      <c r="Q1629" s="11"/>
      <c r="R1629" s="11"/>
      <c r="S1629" s="11" t="s">
        <v>42</v>
      </c>
      <c r="AA1629" s="11" t="s">
        <v>42</v>
      </c>
      <c r="AH1629" s="11" t="s">
        <v>42</v>
      </c>
      <c r="AZ1629" s="11" t="s">
        <v>42</v>
      </c>
      <c r="BE1629" s="3" t="s">
        <v>36</v>
      </c>
    </row>
    <row r="1630" spans="2:58" ht="25" customHeight="1" x14ac:dyDescent="0.2">
      <c r="B1630" s="1">
        <v>1626</v>
      </c>
      <c r="C1630" s="32">
        <v>43233</v>
      </c>
      <c r="D1630" s="1">
        <v>493</v>
      </c>
      <c r="E1630" s="4">
        <v>74000</v>
      </c>
      <c r="F1630" s="4">
        <v>92500</v>
      </c>
      <c r="G1630" s="35">
        <f t="shared" si="25"/>
        <v>11.211820372186306</v>
      </c>
      <c r="H1630" s="2" t="s">
        <v>84</v>
      </c>
      <c r="I1630" s="2">
        <v>70</v>
      </c>
      <c r="J1630" s="6" t="s">
        <v>8</v>
      </c>
      <c r="K1630" s="6" t="s">
        <v>9</v>
      </c>
      <c r="L1630" s="6" t="s">
        <v>339</v>
      </c>
      <c r="M1630" s="31">
        <v>40</v>
      </c>
      <c r="N1630" s="6" t="s">
        <v>8</v>
      </c>
      <c r="R1630" s="11" t="s">
        <v>42</v>
      </c>
      <c r="V1630" s="11" t="s">
        <v>42</v>
      </c>
      <c r="AI1630" s="11" t="s">
        <v>42</v>
      </c>
      <c r="BE1630" s="3" t="s">
        <v>36</v>
      </c>
    </row>
    <row r="1631" spans="2:58" ht="25" customHeight="1" x14ac:dyDescent="0.2">
      <c r="B1631" s="1">
        <v>1627</v>
      </c>
      <c r="C1631" s="32">
        <v>43233</v>
      </c>
      <c r="D1631" s="1">
        <v>496</v>
      </c>
      <c r="E1631" s="4">
        <v>5500</v>
      </c>
      <c r="F1631" s="4">
        <v>6875</v>
      </c>
      <c r="G1631" s="35">
        <f t="shared" si="25"/>
        <v>8.6125033712205621</v>
      </c>
      <c r="H1631" s="2" t="s">
        <v>84</v>
      </c>
      <c r="I1631" s="2">
        <v>70</v>
      </c>
      <c r="J1631" s="6" t="s">
        <v>8</v>
      </c>
      <c r="K1631" s="6" t="s">
        <v>9</v>
      </c>
      <c r="L1631" s="6" t="s">
        <v>18</v>
      </c>
      <c r="M1631" s="31">
        <v>40</v>
      </c>
      <c r="N1631" s="71" t="s">
        <v>10</v>
      </c>
      <c r="P1631" s="11" t="s">
        <v>42</v>
      </c>
      <c r="Q1631" s="11"/>
      <c r="S1631" s="11" t="s">
        <v>42</v>
      </c>
      <c r="AA1631" s="11" t="s">
        <v>42</v>
      </c>
      <c r="AH1631" s="11" t="s">
        <v>42</v>
      </c>
      <c r="BE1631" s="3" t="s">
        <v>31</v>
      </c>
    </row>
    <row r="1632" spans="2:58" ht="25" customHeight="1" x14ac:dyDescent="0.2">
      <c r="B1632" s="1">
        <v>1628</v>
      </c>
      <c r="C1632" s="32">
        <v>43233</v>
      </c>
      <c r="D1632" s="1">
        <v>499</v>
      </c>
      <c r="E1632" s="4">
        <v>8500</v>
      </c>
      <c r="F1632" s="4">
        <v>10625</v>
      </c>
      <c r="G1632" s="35">
        <f t="shared" si="25"/>
        <v>9.0478214424784085</v>
      </c>
      <c r="H1632" s="2" t="s">
        <v>7</v>
      </c>
      <c r="I1632" s="2">
        <v>50</v>
      </c>
      <c r="J1632" s="6" t="s">
        <v>8</v>
      </c>
      <c r="K1632" s="6" t="s">
        <v>9</v>
      </c>
      <c r="L1632" s="6" t="s">
        <v>13</v>
      </c>
      <c r="M1632" s="31">
        <v>36</v>
      </c>
      <c r="N1632" s="6" t="s">
        <v>8</v>
      </c>
      <c r="P1632" s="11" t="s">
        <v>42</v>
      </c>
      <c r="Q1632" s="11"/>
      <c r="S1632" s="11" t="s">
        <v>42</v>
      </c>
      <c r="AH1632" s="11" t="s">
        <v>42</v>
      </c>
      <c r="BE1632" s="3" t="s">
        <v>32</v>
      </c>
    </row>
    <row r="1633" spans="2:58" ht="25" customHeight="1" x14ac:dyDescent="0.2">
      <c r="B1633" s="1">
        <v>1629</v>
      </c>
      <c r="C1633" s="32">
        <v>43233</v>
      </c>
      <c r="D1633" s="1">
        <v>500</v>
      </c>
      <c r="E1633" s="4">
        <v>33000</v>
      </c>
      <c r="F1633" s="4">
        <v>41250</v>
      </c>
      <c r="G1633" s="35">
        <f t="shared" si="25"/>
        <v>10.404262840448617</v>
      </c>
      <c r="H1633" s="2" t="s">
        <v>7</v>
      </c>
      <c r="I1633" s="2">
        <v>60</v>
      </c>
      <c r="J1633" s="6" t="s">
        <v>8</v>
      </c>
      <c r="K1633" s="6" t="s">
        <v>9</v>
      </c>
      <c r="L1633" s="6" t="s">
        <v>25</v>
      </c>
      <c r="M1633" s="31">
        <v>36</v>
      </c>
      <c r="N1633" s="6" t="s">
        <v>8</v>
      </c>
      <c r="R1633" s="11" t="s">
        <v>42</v>
      </c>
      <c r="AI1633" s="11" t="s">
        <v>42</v>
      </c>
      <c r="BA1633" s="11" t="s">
        <v>42</v>
      </c>
      <c r="BE1633" s="3" t="s">
        <v>32</v>
      </c>
      <c r="BF1633" s="1" t="s">
        <v>340</v>
      </c>
    </row>
    <row r="1634" spans="2:58" ht="25" customHeight="1" x14ac:dyDescent="0.2">
      <c r="B1634" s="1">
        <v>1630</v>
      </c>
      <c r="C1634" s="32">
        <v>43233</v>
      </c>
      <c r="D1634" s="1">
        <v>507</v>
      </c>
      <c r="E1634" s="4">
        <v>11500</v>
      </c>
      <c r="F1634" s="4">
        <v>14375</v>
      </c>
      <c r="G1634" s="35">
        <f t="shared" si="25"/>
        <v>9.3501023143513411</v>
      </c>
      <c r="H1634" s="2" t="s">
        <v>45</v>
      </c>
      <c r="I1634" s="2">
        <v>50</v>
      </c>
      <c r="J1634" s="6" t="s">
        <v>65</v>
      </c>
      <c r="K1634" s="6" t="s">
        <v>9</v>
      </c>
      <c r="L1634" s="6" t="s">
        <v>104</v>
      </c>
      <c r="M1634" s="31">
        <v>34</v>
      </c>
      <c r="N1634" s="6" t="s">
        <v>10</v>
      </c>
      <c r="P1634" s="11"/>
      <c r="Q1634" s="11"/>
      <c r="S1634" s="11" t="s">
        <v>42</v>
      </c>
      <c r="V1634" s="11" t="s">
        <v>42</v>
      </c>
      <c r="BE1634" s="3" t="s">
        <v>32</v>
      </c>
    </row>
    <row r="1635" spans="2:58" ht="25" customHeight="1" x14ac:dyDescent="0.2">
      <c r="B1635" s="1">
        <v>1631</v>
      </c>
      <c r="C1635" s="32">
        <v>43233</v>
      </c>
      <c r="D1635" s="1">
        <v>508</v>
      </c>
      <c r="E1635" s="4">
        <v>8500</v>
      </c>
      <c r="F1635" s="4">
        <v>10625</v>
      </c>
      <c r="G1635" s="35">
        <f t="shared" si="25"/>
        <v>9.0478214424784085</v>
      </c>
      <c r="H1635" s="2" t="s">
        <v>16</v>
      </c>
      <c r="I1635" s="2">
        <v>60</v>
      </c>
      <c r="J1635" s="6" t="s">
        <v>44</v>
      </c>
      <c r="K1635" s="6" t="s">
        <v>9</v>
      </c>
      <c r="L1635" s="6" t="s">
        <v>104</v>
      </c>
      <c r="M1635" s="31">
        <v>34</v>
      </c>
      <c r="N1635" s="6" t="s">
        <v>10</v>
      </c>
      <c r="P1635" s="11" t="s">
        <v>42</v>
      </c>
      <c r="Q1635" s="11"/>
      <c r="S1635" s="11" t="s">
        <v>42</v>
      </c>
      <c r="BE1635" s="3" t="s">
        <v>31</v>
      </c>
    </row>
    <row r="1636" spans="2:58" ht="25" customHeight="1" x14ac:dyDescent="0.2">
      <c r="B1636" s="1">
        <v>1632</v>
      </c>
      <c r="C1636" s="32">
        <v>43233</v>
      </c>
      <c r="D1636" s="1">
        <v>510</v>
      </c>
      <c r="E1636" s="4">
        <v>5000</v>
      </c>
      <c r="F1636" s="4">
        <v>6250</v>
      </c>
      <c r="G1636" s="35">
        <f t="shared" si="25"/>
        <v>8.5171931914162382</v>
      </c>
      <c r="H1636" s="2" t="s">
        <v>16</v>
      </c>
      <c r="I1636" s="2">
        <v>60</v>
      </c>
      <c r="J1636" s="6" t="s">
        <v>44</v>
      </c>
      <c r="K1636" s="6" t="s">
        <v>9</v>
      </c>
      <c r="L1636" s="6" t="s">
        <v>104</v>
      </c>
      <c r="M1636" s="31">
        <v>35</v>
      </c>
      <c r="N1636" s="6" t="s">
        <v>10</v>
      </c>
      <c r="P1636" s="11" t="s">
        <v>42</v>
      </c>
      <c r="Q1636" s="11"/>
      <c r="S1636" s="11" t="s">
        <v>42</v>
      </c>
      <c r="BE1636" s="3" t="s">
        <v>31</v>
      </c>
    </row>
    <row r="1637" spans="2:58" ht="25" customHeight="1" x14ac:dyDescent="0.2">
      <c r="B1637" s="1">
        <v>1633</v>
      </c>
      <c r="C1637" s="32">
        <v>43233</v>
      </c>
      <c r="D1637" s="1">
        <v>511</v>
      </c>
      <c r="E1637" s="4">
        <v>3600</v>
      </c>
      <c r="F1637" s="4">
        <v>4500</v>
      </c>
      <c r="G1637" s="35">
        <f t="shared" si="25"/>
        <v>8.1886891244442008</v>
      </c>
      <c r="H1637" s="2" t="s">
        <v>34</v>
      </c>
      <c r="I1637" s="2">
        <v>50</v>
      </c>
      <c r="J1637" s="6" t="s">
        <v>8</v>
      </c>
      <c r="K1637" s="6" t="s">
        <v>9</v>
      </c>
      <c r="L1637" s="6" t="s">
        <v>25</v>
      </c>
      <c r="M1637" s="31">
        <v>38</v>
      </c>
      <c r="N1637" s="6" t="s">
        <v>10</v>
      </c>
      <c r="P1637" s="11" t="s">
        <v>42</v>
      </c>
      <c r="Q1637" s="11"/>
      <c r="R1637" s="11" t="s">
        <v>42</v>
      </c>
      <c r="S1637" s="11"/>
      <c r="BE1637" s="3" t="s">
        <v>31</v>
      </c>
    </row>
    <row r="1638" spans="2:58" ht="25" customHeight="1" x14ac:dyDescent="0.2">
      <c r="B1638" s="1">
        <v>1634</v>
      </c>
      <c r="C1638" s="32">
        <v>43233</v>
      </c>
      <c r="D1638" s="1">
        <v>512</v>
      </c>
      <c r="E1638" s="4">
        <v>4400</v>
      </c>
      <c r="F1638" s="4">
        <v>5500</v>
      </c>
      <c r="G1638" s="35">
        <f t="shared" si="25"/>
        <v>8.3893598199063533</v>
      </c>
      <c r="H1638" s="2" t="s">
        <v>34</v>
      </c>
      <c r="I1638" s="2">
        <v>50</v>
      </c>
      <c r="J1638" s="6" t="s">
        <v>8</v>
      </c>
      <c r="K1638" s="6" t="s">
        <v>9</v>
      </c>
      <c r="L1638" s="6" t="s">
        <v>25</v>
      </c>
      <c r="M1638" s="31">
        <v>34.5</v>
      </c>
      <c r="N1638" s="6" t="s">
        <v>10</v>
      </c>
      <c r="P1638" s="11" t="s">
        <v>42</v>
      </c>
      <c r="Q1638" s="11"/>
      <c r="R1638" s="11" t="s">
        <v>42</v>
      </c>
      <c r="BC1638" s="11" t="s">
        <v>42</v>
      </c>
      <c r="BD1638" s="11"/>
      <c r="BE1638" s="3" t="s">
        <v>31</v>
      </c>
    </row>
    <row r="1639" spans="2:58" ht="25" customHeight="1" x14ac:dyDescent="0.2">
      <c r="B1639" s="1">
        <v>1635</v>
      </c>
      <c r="C1639" s="32">
        <v>43233</v>
      </c>
      <c r="D1639" s="1">
        <v>513</v>
      </c>
      <c r="E1639" s="4">
        <v>5500</v>
      </c>
      <c r="F1639" s="4">
        <v>6875</v>
      </c>
      <c r="G1639" s="35">
        <f t="shared" si="25"/>
        <v>8.6125033712205621</v>
      </c>
      <c r="H1639" s="2" t="s">
        <v>50</v>
      </c>
      <c r="I1639" s="2">
        <v>50</v>
      </c>
      <c r="J1639" s="6" t="s">
        <v>8</v>
      </c>
      <c r="K1639" s="6" t="s">
        <v>9</v>
      </c>
      <c r="L1639" s="6" t="s">
        <v>25</v>
      </c>
      <c r="M1639" s="31">
        <v>35</v>
      </c>
      <c r="N1639" s="6" t="s">
        <v>10</v>
      </c>
      <c r="R1639" s="11" t="s">
        <v>42</v>
      </c>
      <c r="X1639" s="11" t="s">
        <v>42</v>
      </c>
      <c r="AI1639" s="11" t="s">
        <v>42</v>
      </c>
      <c r="BE1639" s="3" t="s">
        <v>31</v>
      </c>
    </row>
    <row r="1640" spans="2:58" ht="25" customHeight="1" x14ac:dyDescent="0.2">
      <c r="B1640" s="1">
        <v>1636</v>
      </c>
      <c r="C1640" s="32">
        <v>43233</v>
      </c>
      <c r="D1640" s="1">
        <v>514</v>
      </c>
      <c r="E1640" s="4">
        <v>2600</v>
      </c>
      <c r="F1640" s="4">
        <v>3250</v>
      </c>
      <c r="G1640" s="35">
        <f t="shared" si="25"/>
        <v>7.8632667240095735</v>
      </c>
      <c r="H1640" s="2" t="s">
        <v>75</v>
      </c>
      <c r="I1640" s="2">
        <v>60</v>
      </c>
      <c r="J1640" s="6" t="s">
        <v>389</v>
      </c>
      <c r="K1640" s="6" t="s">
        <v>9</v>
      </c>
      <c r="L1640" s="6" t="s">
        <v>25</v>
      </c>
      <c r="M1640" s="31">
        <v>35</v>
      </c>
      <c r="N1640" s="6" t="s">
        <v>10</v>
      </c>
      <c r="R1640" s="11" t="s">
        <v>42</v>
      </c>
      <c r="AI1640" s="11" t="s">
        <v>42</v>
      </c>
      <c r="BE1640" s="3" t="s">
        <v>31</v>
      </c>
    </row>
    <row r="1641" spans="2:58" ht="25" customHeight="1" x14ac:dyDescent="0.2">
      <c r="B1641" s="1">
        <v>1637</v>
      </c>
      <c r="C1641" s="32">
        <v>43233</v>
      </c>
      <c r="D1641" s="1">
        <v>518</v>
      </c>
      <c r="E1641" s="4">
        <v>1000</v>
      </c>
      <c r="F1641" s="4">
        <v>1250</v>
      </c>
      <c r="G1641" s="35">
        <f t="shared" si="25"/>
        <v>6.9077552789821368</v>
      </c>
      <c r="H1641" s="2" t="s">
        <v>34</v>
      </c>
      <c r="I1641" s="2">
        <v>70</v>
      </c>
      <c r="J1641" s="6" t="s">
        <v>8</v>
      </c>
      <c r="K1641" s="6" t="s">
        <v>9</v>
      </c>
      <c r="L1641" s="6" t="s">
        <v>25</v>
      </c>
      <c r="M1641" s="31">
        <v>36</v>
      </c>
      <c r="N1641" s="6" t="s">
        <v>8</v>
      </c>
      <c r="S1641" s="11" t="s">
        <v>42</v>
      </c>
      <c r="V1641" s="11" t="s">
        <v>42</v>
      </c>
      <c r="BE1641" s="3" t="s">
        <v>31</v>
      </c>
    </row>
    <row r="1642" spans="2:58" ht="25" customHeight="1" x14ac:dyDescent="0.2">
      <c r="B1642" s="1">
        <v>1638</v>
      </c>
      <c r="C1642" s="32">
        <v>43233</v>
      </c>
      <c r="D1642" s="1">
        <v>520</v>
      </c>
      <c r="E1642" s="4">
        <v>18000</v>
      </c>
      <c r="F1642" s="4">
        <v>22500</v>
      </c>
      <c r="G1642" s="35">
        <f t="shared" si="25"/>
        <v>9.7981270368783022</v>
      </c>
      <c r="H1642" s="2" t="s">
        <v>34</v>
      </c>
      <c r="I1642" s="2">
        <v>70</v>
      </c>
      <c r="J1642" s="6" t="s">
        <v>8</v>
      </c>
      <c r="K1642" s="6" t="s">
        <v>9</v>
      </c>
      <c r="L1642" s="6" t="s">
        <v>25</v>
      </c>
      <c r="M1642" s="31">
        <v>40</v>
      </c>
      <c r="N1642" s="6" t="s">
        <v>8</v>
      </c>
      <c r="O1642" s="11" t="s">
        <v>42</v>
      </c>
      <c r="S1642" s="11" t="s">
        <v>42</v>
      </c>
      <c r="V1642" s="11" t="s">
        <v>42</v>
      </c>
      <c r="AB1642" s="11" t="s">
        <v>42</v>
      </c>
      <c r="BC1642" s="11" t="s">
        <v>42</v>
      </c>
      <c r="BD1642" s="11"/>
      <c r="BE1642" s="3" t="s">
        <v>36</v>
      </c>
    </row>
    <row r="1643" spans="2:58" ht="25" customHeight="1" x14ac:dyDescent="0.2">
      <c r="B1643" s="1">
        <v>1639</v>
      </c>
      <c r="C1643" s="32">
        <v>43233</v>
      </c>
      <c r="D1643" s="1">
        <v>524</v>
      </c>
      <c r="E1643" s="4">
        <v>1800</v>
      </c>
      <c r="F1643" s="4">
        <v>2250</v>
      </c>
      <c r="G1643" s="35">
        <f t="shared" si="25"/>
        <v>7.4955419438842563</v>
      </c>
      <c r="H1643" s="2" t="s">
        <v>50</v>
      </c>
      <c r="I1643" s="2">
        <v>50</v>
      </c>
      <c r="J1643" s="6" t="s">
        <v>97</v>
      </c>
      <c r="K1643" s="6" t="s">
        <v>9</v>
      </c>
      <c r="L1643" s="6" t="s">
        <v>25</v>
      </c>
      <c r="M1643" s="31">
        <v>38</v>
      </c>
      <c r="N1643" s="6" t="s">
        <v>10</v>
      </c>
      <c r="R1643" s="11" t="s">
        <v>42</v>
      </c>
      <c r="AI1643" s="11" t="s">
        <v>42</v>
      </c>
      <c r="BE1643" s="3" t="s">
        <v>31</v>
      </c>
    </row>
    <row r="1644" spans="2:58" ht="25" customHeight="1" x14ac:dyDescent="0.2">
      <c r="B1644" s="1">
        <v>1640</v>
      </c>
      <c r="C1644" s="32">
        <v>43233</v>
      </c>
      <c r="D1644" s="1">
        <v>525</v>
      </c>
      <c r="E1644" s="4">
        <v>3500</v>
      </c>
      <c r="F1644" s="4">
        <v>4375</v>
      </c>
      <c r="G1644" s="35">
        <f t="shared" si="25"/>
        <v>8.1605182474775049</v>
      </c>
      <c r="H1644" s="2" t="s">
        <v>54</v>
      </c>
      <c r="I1644" s="2">
        <v>60</v>
      </c>
      <c r="J1644" s="6" t="s">
        <v>97</v>
      </c>
      <c r="K1644" s="6" t="s">
        <v>9</v>
      </c>
      <c r="L1644" s="6" t="s">
        <v>25</v>
      </c>
      <c r="M1644" s="31">
        <v>36</v>
      </c>
      <c r="N1644" s="6" t="s">
        <v>10</v>
      </c>
      <c r="R1644" s="11" t="s">
        <v>42</v>
      </c>
      <c r="AI1644" s="11" t="s">
        <v>42</v>
      </c>
      <c r="BE1644" s="3" t="s">
        <v>31</v>
      </c>
    </row>
    <row r="1645" spans="2:58" ht="25" customHeight="1" x14ac:dyDescent="0.2">
      <c r="B1645" s="1">
        <v>1641</v>
      </c>
      <c r="C1645" s="32">
        <v>43233</v>
      </c>
      <c r="D1645" s="1">
        <v>526</v>
      </c>
      <c r="E1645" s="4">
        <v>5500</v>
      </c>
      <c r="F1645" s="4">
        <v>6875</v>
      </c>
      <c r="G1645" s="35">
        <f t="shared" si="25"/>
        <v>8.6125033712205621</v>
      </c>
      <c r="H1645" s="2" t="s">
        <v>54</v>
      </c>
      <c r="I1645" s="2">
        <v>60</v>
      </c>
      <c r="J1645" s="6" t="s">
        <v>8</v>
      </c>
      <c r="K1645" s="6" t="s">
        <v>9</v>
      </c>
      <c r="L1645" s="6" t="s">
        <v>25</v>
      </c>
      <c r="M1645" s="31">
        <v>36</v>
      </c>
      <c r="N1645" s="6" t="s">
        <v>10</v>
      </c>
      <c r="R1645" s="11" t="s">
        <v>42</v>
      </c>
      <c r="AI1645" s="11" t="s">
        <v>42</v>
      </c>
      <c r="BE1645" s="3" t="s">
        <v>31</v>
      </c>
    </row>
    <row r="1646" spans="2:58" ht="25" customHeight="1" x14ac:dyDescent="0.2">
      <c r="B1646" s="1">
        <v>1642</v>
      </c>
      <c r="C1646" s="32">
        <v>43233</v>
      </c>
      <c r="D1646" s="1">
        <v>527</v>
      </c>
      <c r="E1646" s="4">
        <v>3800</v>
      </c>
      <c r="F1646" s="4">
        <v>4750</v>
      </c>
      <c r="G1646" s="35">
        <f t="shared" si="25"/>
        <v>8.2427563457144775</v>
      </c>
      <c r="H1646" s="2" t="s">
        <v>54</v>
      </c>
      <c r="I1646" s="2">
        <v>70</v>
      </c>
      <c r="J1646" s="6" t="s">
        <v>97</v>
      </c>
      <c r="K1646" s="6" t="s">
        <v>9</v>
      </c>
      <c r="L1646" s="6" t="s">
        <v>24</v>
      </c>
      <c r="M1646" s="31">
        <v>38</v>
      </c>
      <c r="N1646" s="6" t="s">
        <v>97</v>
      </c>
      <c r="R1646" s="11" t="s">
        <v>42</v>
      </c>
      <c r="AI1646" s="11" t="s">
        <v>42</v>
      </c>
      <c r="BE1646" s="3" t="s">
        <v>31</v>
      </c>
    </row>
    <row r="1647" spans="2:58" ht="25" customHeight="1" x14ac:dyDescent="0.2">
      <c r="B1647" s="1">
        <v>1643</v>
      </c>
      <c r="C1647" s="32">
        <v>43233</v>
      </c>
      <c r="D1647" s="1">
        <v>528</v>
      </c>
      <c r="E1647" s="4">
        <v>4000</v>
      </c>
      <c r="F1647" s="4">
        <v>5000</v>
      </c>
      <c r="G1647" s="35">
        <f t="shared" si="25"/>
        <v>8.2940496401020276</v>
      </c>
      <c r="H1647" s="2" t="s">
        <v>70</v>
      </c>
      <c r="I1647" s="2">
        <v>70</v>
      </c>
      <c r="J1647" s="6" t="s">
        <v>44</v>
      </c>
      <c r="K1647" s="6" t="s">
        <v>9</v>
      </c>
      <c r="L1647" s="6" t="s">
        <v>80</v>
      </c>
      <c r="M1647" s="31">
        <v>33</v>
      </c>
      <c r="N1647" s="6" t="s">
        <v>44</v>
      </c>
      <c r="O1647" s="11" t="s">
        <v>42</v>
      </c>
      <c r="P1647" s="11" t="s">
        <v>42</v>
      </c>
      <c r="Q1647" s="11"/>
      <c r="S1647" s="11" t="s">
        <v>42</v>
      </c>
      <c r="BE1647" s="3" t="s">
        <v>31</v>
      </c>
    </row>
    <row r="1648" spans="2:58" ht="25" customHeight="1" x14ac:dyDescent="0.2">
      <c r="B1648" s="1">
        <v>1644</v>
      </c>
      <c r="C1648" s="32">
        <v>43233</v>
      </c>
      <c r="D1648" s="1">
        <v>534</v>
      </c>
      <c r="E1648" s="4">
        <v>4000</v>
      </c>
      <c r="F1648" s="4">
        <v>5000</v>
      </c>
      <c r="G1648" s="35">
        <f t="shared" si="25"/>
        <v>8.2940496401020276</v>
      </c>
      <c r="H1648" s="2" t="s">
        <v>70</v>
      </c>
      <c r="I1648" s="2">
        <v>40</v>
      </c>
      <c r="J1648" s="6" t="s">
        <v>65</v>
      </c>
      <c r="K1648" s="6" t="s">
        <v>17</v>
      </c>
      <c r="L1648" s="6" t="s">
        <v>312</v>
      </c>
      <c r="M1648" s="31">
        <v>22</v>
      </c>
      <c r="N1648" s="6" t="s">
        <v>10</v>
      </c>
      <c r="P1648" s="11" t="s">
        <v>42</v>
      </c>
      <c r="Q1648" s="11"/>
      <c r="R1648" s="11" t="s">
        <v>42</v>
      </c>
      <c r="BE1648" s="3" t="s">
        <v>31</v>
      </c>
    </row>
    <row r="1649" spans="1:58" ht="25" customHeight="1" x14ac:dyDescent="0.2">
      <c r="B1649" s="1">
        <v>1645</v>
      </c>
      <c r="C1649" s="32">
        <v>43233</v>
      </c>
      <c r="D1649" s="1">
        <v>537</v>
      </c>
      <c r="E1649" s="4">
        <v>20000</v>
      </c>
      <c r="F1649" s="4">
        <v>25000</v>
      </c>
      <c r="G1649" s="35">
        <f t="shared" si="25"/>
        <v>9.9034875525361272</v>
      </c>
      <c r="H1649" s="2" t="s">
        <v>70</v>
      </c>
      <c r="I1649" s="2">
        <v>60</v>
      </c>
      <c r="J1649" s="6" t="s">
        <v>64</v>
      </c>
      <c r="K1649" s="6" t="s">
        <v>9</v>
      </c>
      <c r="L1649" s="6" t="s">
        <v>25</v>
      </c>
      <c r="M1649" s="31">
        <v>35</v>
      </c>
      <c r="N1649" s="6" t="s">
        <v>10</v>
      </c>
      <c r="P1649" s="11" t="s">
        <v>42</v>
      </c>
      <c r="Q1649" s="11"/>
      <c r="S1649" s="11" t="s">
        <v>42</v>
      </c>
      <c r="BE1649" s="3" t="s">
        <v>32</v>
      </c>
    </row>
    <row r="1650" spans="1:58" ht="25" customHeight="1" x14ac:dyDescent="0.2">
      <c r="B1650" s="1">
        <v>1646</v>
      </c>
      <c r="C1650" s="32">
        <v>43233</v>
      </c>
      <c r="D1650" s="1">
        <v>550</v>
      </c>
      <c r="E1650" s="4">
        <v>14000</v>
      </c>
      <c r="F1650" s="4">
        <v>17500</v>
      </c>
      <c r="G1650" s="35">
        <f t="shared" si="25"/>
        <v>9.5468126085973957</v>
      </c>
      <c r="H1650" s="2" t="s">
        <v>7</v>
      </c>
      <c r="I1650" s="2">
        <v>70</v>
      </c>
      <c r="J1650" s="6" t="s">
        <v>8</v>
      </c>
      <c r="K1650" s="6" t="s">
        <v>9</v>
      </c>
      <c r="L1650" s="6" t="s">
        <v>13</v>
      </c>
      <c r="M1650" s="31">
        <v>38</v>
      </c>
      <c r="N1650" s="6" t="s">
        <v>8</v>
      </c>
      <c r="S1650" s="11" t="s">
        <v>42</v>
      </c>
      <c r="V1650" s="11" t="s">
        <v>42</v>
      </c>
      <c r="AC1650" s="11" t="s">
        <v>42</v>
      </c>
      <c r="BE1650" s="3" t="s">
        <v>32</v>
      </c>
    </row>
    <row r="1651" spans="1:58" ht="25" customHeight="1" x14ac:dyDescent="0.2">
      <c r="B1651" s="1">
        <v>1647</v>
      </c>
      <c r="C1651" s="32">
        <v>43233</v>
      </c>
      <c r="D1651" s="1">
        <v>551</v>
      </c>
      <c r="E1651" s="4">
        <v>20000</v>
      </c>
      <c r="F1651" s="4">
        <v>25000</v>
      </c>
      <c r="G1651" s="35">
        <f t="shared" si="25"/>
        <v>9.9034875525361272</v>
      </c>
      <c r="H1651" s="2" t="s">
        <v>7</v>
      </c>
      <c r="I1651" s="2">
        <v>70</v>
      </c>
      <c r="J1651" s="6" t="s">
        <v>8</v>
      </c>
      <c r="K1651" s="6" t="s">
        <v>9</v>
      </c>
      <c r="L1651" s="6" t="s">
        <v>13</v>
      </c>
      <c r="M1651" s="31">
        <v>38</v>
      </c>
      <c r="N1651" s="6" t="s">
        <v>8</v>
      </c>
      <c r="P1651" s="11" t="s">
        <v>42</v>
      </c>
      <c r="Q1651" s="11"/>
      <c r="S1651" s="11" t="s">
        <v>42</v>
      </c>
      <c r="AB1651" s="11" t="s">
        <v>42</v>
      </c>
      <c r="BE1651" s="3" t="s">
        <v>32</v>
      </c>
    </row>
    <row r="1652" spans="1:58" ht="25" customHeight="1" x14ac:dyDescent="0.2">
      <c r="B1652" s="1">
        <v>1648</v>
      </c>
      <c r="C1652" s="32">
        <v>43233</v>
      </c>
      <c r="D1652" s="1">
        <v>553</v>
      </c>
      <c r="E1652" s="4">
        <v>5500</v>
      </c>
      <c r="F1652" s="4">
        <v>6875</v>
      </c>
      <c r="G1652" s="35">
        <f t="shared" si="25"/>
        <v>8.6125033712205621</v>
      </c>
      <c r="H1652" s="2" t="s">
        <v>7</v>
      </c>
      <c r="I1652" s="2">
        <v>70</v>
      </c>
      <c r="J1652" s="6" t="s">
        <v>108</v>
      </c>
      <c r="K1652" s="6" t="s">
        <v>9</v>
      </c>
      <c r="L1652" s="6" t="s">
        <v>13</v>
      </c>
      <c r="M1652" s="31">
        <v>38</v>
      </c>
      <c r="N1652" s="6" t="s">
        <v>108</v>
      </c>
      <c r="S1652" s="11" t="s">
        <v>42</v>
      </c>
      <c r="V1652" s="11" t="s">
        <v>42</v>
      </c>
      <c r="AC1652" s="11" t="s">
        <v>42</v>
      </c>
      <c r="AH1652" s="11" t="s">
        <v>42</v>
      </c>
      <c r="BE1652" s="3" t="s">
        <v>31</v>
      </c>
    </row>
    <row r="1653" spans="1:58" ht="25" customHeight="1" x14ac:dyDescent="0.2">
      <c r="B1653" s="1">
        <v>1649</v>
      </c>
      <c r="C1653" s="32">
        <v>43233</v>
      </c>
      <c r="D1653" s="1">
        <v>554</v>
      </c>
      <c r="E1653" s="4">
        <v>9000</v>
      </c>
      <c r="F1653" s="4">
        <v>11250</v>
      </c>
      <c r="G1653" s="35">
        <f t="shared" si="25"/>
        <v>9.1049798563183568</v>
      </c>
      <c r="H1653" s="2" t="s">
        <v>7</v>
      </c>
      <c r="I1653" s="2">
        <v>70</v>
      </c>
      <c r="J1653" s="6" t="s">
        <v>8</v>
      </c>
      <c r="K1653" s="6" t="s">
        <v>9</v>
      </c>
      <c r="L1653" s="6" t="s">
        <v>13</v>
      </c>
      <c r="M1653" s="31">
        <v>40</v>
      </c>
      <c r="N1653" s="6" t="s">
        <v>8</v>
      </c>
      <c r="S1653" s="11" t="s">
        <v>42</v>
      </c>
      <c r="V1653" s="11" t="s">
        <v>42</v>
      </c>
      <c r="AA1653" s="11" t="s">
        <v>42</v>
      </c>
      <c r="AH1653" s="11" t="s">
        <v>42</v>
      </c>
      <c r="BE1653" s="3" t="s">
        <v>31</v>
      </c>
    </row>
    <row r="1654" spans="1:58" ht="25" customHeight="1" x14ac:dyDescent="0.2">
      <c r="B1654" s="1">
        <v>1650</v>
      </c>
      <c r="C1654" s="32">
        <v>43233</v>
      </c>
      <c r="D1654" s="1">
        <v>555</v>
      </c>
      <c r="E1654" s="4">
        <v>6500</v>
      </c>
      <c r="F1654" s="4">
        <v>8125</v>
      </c>
      <c r="G1654" s="35">
        <f t="shared" si="25"/>
        <v>8.7795574558837277</v>
      </c>
      <c r="H1654" s="2" t="s">
        <v>7</v>
      </c>
      <c r="I1654" s="2">
        <v>80</v>
      </c>
      <c r="J1654" s="6" t="s">
        <v>8</v>
      </c>
      <c r="K1654" s="6" t="s">
        <v>9</v>
      </c>
      <c r="L1654" s="6" t="s">
        <v>13</v>
      </c>
      <c r="M1654" s="31">
        <v>40</v>
      </c>
      <c r="N1654" s="6" t="s">
        <v>8</v>
      </c>
      <c r="S1654" s="11" t="s">
        <v>42</v>
      </c>
      <c r="V1654" s="11" t="s">
        <v>42</v>
      </c>
      <c r="AA1654" s="11" t="s">
        <v>42</v>
      </c>
      <c r="AH1654" s="11" t="s">
        <v>42</v>
      </c>
      <c r="BE1654" s="3" t="s">
        <v>31</v>
      </c>
    </row>
    <row r="1655" spans="1:58" ht="25" customHeight="1" x14ac:dyDescent="0.2">
      <c r="B1655" s="1">
        <v>1651</v>
      </c>
      <c r="C1655" s="32">
        <v>43233</v>
      </c>
      <c r="D1655" s="1">
        <v>568</v>
      </c>
      <c r="E1655" s="4">
        <v>30000</v>
      </c>
      <c r="F1655" s="4">
        <v>37500</v>
      </c>
      <c r="G1655" s="35">
        <f t="shared" si="25"/>
        <v>10.308952660644293</v>
      </c>
      <c r="H1655" s="2" t="s">
        <v>63</v>
      </c>
      <c r="I1655" s="2">
        <v>70</v>
      </c>
      <c r="J1655" s="6" t="s">
        <v>8</v>
      </c>
      <c r="K1655" s="6" t="s">
        <v>9</v>
      </c>
      <c r="L1655" s="6" t="s">
        <v>13</v>
      </c>
      <c r="M1655" s="31">
        <v>39</v>
      </c>
      <c r="N1655" s="6" t="s">
        <v>8</v>
      </c>
      <c r="O1655" s="11" t="s">
        <v>42</v>
      </c>
      <c r="S1655" s="11" t="s">
        <v>42</v>
      </c>
      <c r="V1655" s="11" t="s">
        <v>42</v>
      </c>
      <c r="AU1655" s="11" t="s">
        <v>42</v>
      </c>
      <c r="BE1655" s="3" t="s">
        <v>32</v>
      </c>
    </row>
    <row r="1656" spans="1:58" ht="25" customHeight="1" x14ac:dyDescent="0.2">
      <c r="B1656" s="1">
        <v>1652</v>
      </c>
      <c r="C1656" s="32">
        <v>43233</v>
      </c>
      <c r="D1656" s="1">
        <v>569</v>
      </c>
      <c r="E1656" s="4">
        <v>32000</v>
      </c>
      <c r="F1656" s="4">
        <v>40000</v>
      </c>
      <c r="G1656" s="35">
        <f t="shared" si="25"/>
        <v>10.373491181781864</v>
      </c>
      <c r="H1656" s="2" t="s">
        <v>63</v>
      </c>
      <c r="I1656" s="2">
        <v>70</v>
      </c>
      <c r="J1656" s="6" t="s">
        <v>8</v>
      </c>
      <c r="K1656" s="6" t="s">
        <v>9</v>
      </c>
      <c r="L1656" s="6" t="s">
        <v>13</v>
      </c>
      <c r="M1656" s="31">
        <v>40</v>
      </c>
      <c r="N1656" s="6" t="s">
        <v>8</v>
      </c>
      <c r="O1656" s="11" t="s">
        <v>42</v>
      </c>
      <c r="S1656" s="11" t="s">
        <v>42</v>
      </c>
      <c r="V1656" s="11" t="s">
        <v>42</v>
      </c>
      <c r="BE1656" s="3" t="s">
        <v>36</v>
      </c>
    </row>
    <row r="1657" spans="1:58" ht="25" customHeight="1" x14ac:dyDescent="0.2">
      <c r="B1657" s="1">
        <v>1653</v>
      </c>
      <c r="C1657" s="32">
        <v>43233</v>
      </c>
      <c r="D1657" s="1">
        <v>604</v>
      </c>
      <c r="E1657" s="4">
        <v>10000</v>
      </c>
      <c r="F1657" s="4">
        <v>12500</v>
      </c>
      <c r="G1657" s="35">
        <f t="shared" si="25"/>
        <v>9.2103403719761836</v>
      </c>
      <c r="H1657" s="2" t="s">
        <v>7</v>
      </c>
      <c r="I1657" s="2">
        <v>60</v>
      </c>
      <c r="J1657" s="6" t="s">
        <v>8</v>
      </c>
      <c r="K1657" s="6" t="s">
        <v>9</v>
      </c>
      <c r="L1657" s="6" t="s">
        <v>13</v>
      </c>
      <c r="M1657" s="31">
        <v>38</v>
      </c>
      <c r="N1657" s="6" t="s">
        <v>8</v>
      </c>
      <c r="S1657" s="11" t="s">
        <v>42</v>
      </c>
      <c r="V1657" s="11" t="s">
        <v>42</v>
      </c>
      <c r="AC1657" s="11" t="s">
        <v>42</v>
      </c>
      <c r="AH1657" s="11" t="s">
        <v>42</v>
      </c>
      <c r="BE1657" s="3" t="s">
        <v>31</v>
      </c>
    </row>
    <row r="1658" spans="1:58" ht="25" customHeight="1" x14ac:dyDescent="0.2">
      <c r="B1658" s="1">
        <v>1654</v>
      </c>
      <c r="C1658" s="32">
        <v>43233</v>
      </c>
      <c r="D1658" s="1">
        <v>608</v>
      </c>
      <c r="E1658" s="4">
        <v>32000</v>
      </c>
      <c r="F1658" s="4">
        <v>40000</v>
      </c>
      <c r="G1658" s="35">
        <f t="shared" si="25"/>
        <v>10.373491181781864</v>
      </c>
      <c r="H1658" s="2" t="s">
        <v>7</v>
      </c>
      <c r="I1658" s="2">
        <v>60</v>
      </c>
      <c r="J1658" s="6" t="s">
        <v>44</v>
      </c>
      <c r="K1658" s="6" t="s">
        <v>9</v>
      </c>
      <c r="L1658" s="6" t="s">
        <v>68</v>
      </c>
      <c r="M1658" s="31">
        <v>40</v>
      </c>
      <c r="N1658" s="6" t="s">
        <v>10</v>
      </c>
      <c r="S1658" s="11" t="s">
        <v>42</v>
      </c>
      <c r="V1658" s="11" t="s">
        <v>42</v>
      </c>
      <c r="AC1658" s="11" t="s">
        <v>42</v>
      </c>
      <c r="AH1658" s="11" t="s">
        <v>42</v>
      </c>
      <c r="BE1658" s="3" t="s">
        <v>32</v>
      </c>
    </row>
    <row r="1659" spans="1:58" ht="25" customHeight="1" x14ac:dyDescent="0.2">
      <c r="B1659" s="1">
        <v>1655</v>
      </c>
      <c r="C1659" s="32">
        <v>43233</v>
      </c>
      <c r="D1659" s="1">
        <v>610</v>
      </c>
      <c r="E1659" s="4">
        <v>15000</v>
      </c>
      <c r="F1659" s="4">
        <v>18750</v>
      </c>
      <c r="G1659" s="35">
        <f t="shared" si="25"/>
        <v>9.6158054800843473</v>
      </c>
      <c r="H1659" s="2" t="s">
        <v>7</v>
      </c>
      <c r="I1659" s="2">
        <v>80</v>
      </c>
      <c r="J1659" s="6" t="s">
        <v>8</v>
      </c>
      <c r="K1659" s="6" t="s">
        <v>9</v>
      </c>
      <c r="L1659" s="6" t="s">
        <v>25</v>
      </c>
      <c r="M1659" s="31">
        <v>40</v>
      </c>
      <c r="N1659" s="6" t="s">
        <v>8</v>
      </c>
      <c r="S1659" s="11" t="s">
        <v>42</v>
      </c>
      <c r="V1659" s="11" t="s">
        <v>42</v>
      </c>
      <c r="AC1659" s="11" t="s">
        <v>42</v>
      </c>
      <c r="BE1659" s="3" t="s">
        <v>32</v>
      </c>
    </row>
    <row r="1660" spans="1:58" ht="25" customHeight="1" x14ac:dyDescent="0.2">
      <c r="B1660" s="1">
        <v>1656</v>
      </c>
      <c r="C1660" s="32">
        <v>43233</v>
      </c>
      <c r="D1660" s="1">
        <v>622</v>
      </c>
      <c r="E1660" s="4">
        <v>4000</v>
      </c>
      <c r="F1660" s="4">
        <v>5000</v>
      </c>
      <c r="G1660" s="35">
        <f t="shared" si="25"/>
        <v>8.2940496401020276</v>
      </c>
      <c r="H1660" s="2" t="s">
        <v>34</v>
      </c>
      <c r="I1660" s="2">
        <v>80</v>
      </c>
      <c r="J1660" s="6" t="s">
        <v>44</v>
      </c>
      <c r="K1660" s="6" t="s">
        <v>17</v>
      </c>
      <c r="L1660" s="6" t="s">
        <v>25</v>
      </c>
      <c r="M1660" s="31">
        <v>27</v>
      </c>
      <c r="N1660" s="6" t="s">
        <v>10</v>
      </c>
      <c r="S1660" s="11" t="s">
        <v>42</v>
      </c>
      <c r="Y1660" s="11"/>
      <c r="AM1660" s="11" t="s">
        <v>42</v>
      </c>
      <c r="AO1660" s="3" t="s">
        <v>42</v>
      </c>
      <c r="BE1660" s="3" t="s">
        <v>31</v>
      </c>
    </row>
    <row r="1661" spans="1:58" ht="25" customHeight="1" x14ac:dyDescent="0.2">
      <c r="A1661" s="18" t="s">
        <v>398</v>
      </c>
      <c r="B1661" s="1">
        <v>1657</v>
      </c>
      <c r="C1661" s="32">
        <v>44688</v>
      </c>
      <c r="D1661" s="1">
        <v>112</v>
      </c>
      <c r="E1661" s="4">
        <v>100000</v>
      </c>
      <c r="F1661" s="4">
        <v>187500</v>
      </c>
      <c r="G1661" s="35">
        <f t="shared" si="25"/>
        <v>11.512925464970229</v>
      </c>
      <c r="H1661" s="2" t="s">
        <v>7</v>
      </c>
      <c r="I1661" s="2">
        <v>80</v>
      </c>
      <c r="J1661" s="6" t="s">
        <v>8</v>
      </c>
      <c r="K1661" s="6" t="s">
        <v>9</v>
      </c>
      <c r="L1661" s="6" t="s">
        <v>13</v>
      </c>
      <c r="M1661" s="31">
        <v>40</v>
      </c>
      <c r="N1661" s="6" t="s">
        <v>8</v>
      </c>
      <c r="S1661" s="11" t="s">
        <v>42</v>
      </c>
      <c r="V1661" s="11" t="s">
        <v>42</v>
      </c>
      <c r="AA1661" s="11" t="s">
        <v>42</v>
      </c>
      <c r="AH1661" s="11" t="s">
        <v>42</v>
      </c>
      <c r="AY1661" s="11" t="s">
        <v>100</v>
      </c>
      <c r="BD1661" s="11" t="s">
        <v>42</v>
      </c>
      <c r="BE1661" s="3" t="s">
        <v>36</v>
      </c>
      <c r="BF1661" s="36" t="s">
        <v>453</v>
      </c>
    </row>
    <row r="1662" spans="1:58" ht="25" customHeight="1" x14ac:dyDescent="0.2">
      <c r="B1662" s="1">
        <v>1658</v>
      </c>
      <c r="C1662" s="32">
        <v>44506</v>
      </c>
      <c r="D1662" s="1">
        <v>144</v>
      </c>
      <c r="E1662" s="4">
        <v>100000</v>
      </c>
      <c r="F1662" s="4">
        <v>625000</v>
      </c>
      <c r="G1662" s="35">
        <f t="shared" si="25"/>
        <v>11.512925464970229</v>
      </c>
      <c r="H1662" s="2" t="s">
        <v>70</v>
      </c>
      <c r="I1662" s="2">
        <v>50</v>
      </c>
      <c r="J1662" s="6" t="s">
        <v>44</v>
      </c>
      <c r="K1662" s="6" t="s">
        <v>9</v>
      </c>
      <c r="L1662" s="6" t="s">
        <v>25</v>
      </c>
      <c r="M1662" s="31">
        <v>35</v>
      </c>
      <c r="N1662" s="6" t="s">
        <v>10</v>
      </c>
      <c r="R1662" s="11" t="s">
        <v>42</v>
      </c>
      <c r="X1662" s="11"/>
      <c r="Y1662" s="11"/>
      <c r="AI1662" s="11" t="s">
        <v>42</v>
      </c>
      <c r="AM1662" s="11" t="s">
        <v>42</v>
      </c>
      <c r="BD1662" s="11" t="s">
        <v>42</v>
      </c>
      <c r="BE1662" s="3" t="s">
        <v>36</v>
      </c>
      <c r="BF1662" s="36" t="s">
        <v>454</v>
      </c>
    </row>
    <row r="1663" spans="1:58" ht="25" customHeight="1" x14ac:dyDescent="0.2">
      <c r="B1663" s="1">
        <v>1659</v>
      </c>
      <c r="C1663" s="32">
        <v>44143</v>
      </c>
      <c r="D1663" s="1">
        <v>59</v>
      </c>
      <c r="E1663" s="4">
        <v>100000</v>
      </c>
      <c r="F1663" s="4">
        <v>131250</v>
      </c>
      <c r="G1663" s="35">
        <f t="shared" si="25"/>
        <v>11.512925464970229</v>
      </c>
      <c r="H1663" s="2" t="s">
        <v>16</v>
      </c>
      <c r="I1663" s="2">
        <v>70</v>
      </c>
      <c r="J1663" s="6" t="s">
        <v>8</v>
      </c>
      <c r="K1663" s="6" t="s">
        <v>9</v>
      </c>
      <c r="L1663" s="6" t="s">
        <v>18</v>
      </c>
      <c r="M1663" s="31">
        <v>55</v>
      </c>
      <c r="N1663" s="6" t="s">
        <v>10</v>
      </c>
      <c r="S1663" s="11" t="s">
        <v>42</v>
      </c>
      <c r="V1663" s="11" t="s">
        <v>42</v>
      </c>
      <c r="AA1663" s="11" t="s">
        <v>42</v>
      </c>
      <c r="AH1663" s="11" t="s">
        <v>42</v>
      </c>
      <c r="BB1663" s="11" t="s">
        <v>42</v>
      </c>
      <c r="BD1663" s="11" t="s">
        <v>42</v>
      </c>
      <c r="BE1663" s="3" t="s">
        <v>36</v>
      </c>
      <c r="BF1663" s="36" t="s">
        <v>455</v>
      </c>
    </row>
    <row r="1664" spans="1:58" ht="25" customHeight="1" x14ac:dyDescent="0.2">
      <c r="B1664" s="1">
        <v>1660</v>
      </c>
      <c r="C1664" s="32">
        <v>44010</v>
      </c>
      <c r="D1664" s="1">
        <v>308</v>
      </c>
      <c r="E1664" s="4">
        <v>32000</v>
      </c>
      <c r="F1664" s="4">
        <v>40000</v>
      </c>
      <c r="G1664" s="35">
        <f t="shared" si="25"/>
        <v>10.373491181781864</v>
      </c>
      <c r="H1664" s="2" t="s">
        <v>57</v>
      </c>
      <c r="I1664" s="2">
        <v>40</v>
      </c>
      <c r="J1664" s="6" t="s">
        <v>65</v>
      </c>
      <c r="K1664" s="6" t="s">
        <v>9</v>
      </c>
      <c r="L1664" s="6" t="s">
        <v>25</v>
      </c>
      <c r="M1664" s="31">
        <v>36</v>
      </c>
      <c r="N1664" s="6" t="s">
        <v>65</v>
      </c>
      <c r="P1664" s="11" t="s">
        <v>42</v>
      </c>
      <c r="Q1664" s="11"/>
      <c r="R1664" s="11" t="s">
        <v>42</v>
      </c>
      <c r="BD1664" s="11" t="s">
        <v>42</v>
      </c>
      <c r="BE1664" s="3" t="s">
        <v>36</v>
      </c>
      <c r="BF1664" s="36" t="s">
        <v>456</v>
      </c>
    </row>
    <row r="1665" spans="2:58" ht="25" customHeight="1" x14ac:dyDescent="0.2">
      <c r="B1665" s="1">
        <v>1661</v>
      </c>
      <c r="C1665" s="32">
        <v>43779</v>
      </c>
      <c r="D1665" s="1">
        <v>191</v>
      </c>
      <c r="E1665" s="4">
        <v>14000</v>
      </c>
      <c r="F1665" s="4">
        <v>17500</v>
      </c>
      <c r="G1665" s="35">
        <f t="shared" si="25"/>
        <v>9.5468126085973957</v>
      </c>
      <c r="H1665" s="2" t="s">
        <v>70</v>
      </c>
      <c r="I1665" s="2">
        <v>40</v>
      </c>
      <c r="J1665" s="6" t="s">
        <v>44</v>
      </c>
      <c r="K1665" s="6" t="s">
        <v>9</v>
      </c>
      <c r="L1665" s="6" t="s">
        <v>25</v>
      </c>
      <c r="M1665" s="31">
        <v>35</v>
      </c>
      <c r="N1665" s="6" t="s">
        <v>10</v>
      </c>
      <c r="P1665" s="11" t="s">
        <v>42</v>
      </c>
      <c r="Q1665" s="11"/>
      <c r="R1665" s="11" t="s">
        <v>42</v>
      </c>
      <c r="BD1665" s="11" t="s">
        <v>42</v>
      </c>
      <c r="BE1665" s="3" t="s">
        <v>36</v>
      </c>
      <c r="BF1665" s="36" t="s">
        <v>457</v>
      </c>
    </row>
    <row r="1666" spans="2:58" ht="25" customHeight="1" x14ac:dyDescent="0.2">
      <c r="B1666" s="1">
        <v>1662</v>
      </c>
      <c r="C1666" s="32">
        <v>43779</v>
      </c>
      <c r="D1666" s="1">
        <v>247</v>
      </c>
      <c r="E1666" s="4">
        <v>90000</v>
      </c>
      <c r="F1666" s="4">
        <v>112500</v>
      </c>
      <c r="G1666" s="35">
        <f t="shared" si="25"/>
        <v>11.407564949312402</v>
      </c>
      <c r="H1666" s="2" t="s">
        <v>7</v>
      </c>
      <c r="I1666" s="2">
        <v>60</v>
      </c>
      <c r="J1666" s="6" t="s">
        <v>8</v>
      </c>
      <c r="K1666" s="6" t="s">
        <v>9</v>
      </c>
      <c r="L1666" s="6" t="s">
        <v>13</v>
      </c>
      <c r="M1666" s="31">
        <v>39</v>
      </c>
      <c r="N1666" s="6" t="s">
        <v>8</v>
      </c>
      <c r="S1666" s="11" t="s">
        <v>42</v>
      </c>
      <c r="V1666" s="11" t="s">
        <v>42</v>
      </c>
      <c r="AC1666" s="11" t="s">
        <v>42</v>
      </c>
      <c r="AH1666" s="11" t="s">
        <v>42</v>
      </c>
      <c r="BD1666" s="11" t="s">
        <v>42</v>
      </c>
      <c r="BE1666" s="3" t="s">
        <v>36</v>
      </c>
      <c r="BF1666" s="36" t="s">
        <v>458</v>
      </c>
    </row>
    <row r="1667" spans="2:58" ht="25" customHeight="1" x14ac:dyDescent="0.2">
      <c r="B1667" s="1">
        <v>1663</v>
      </c>
      <c r="C1667" s="32">
        <v>43415</v>
      </c>
      <c r="D1667" s="1">
        <v>570</v>
      </c>
      <c r="E1667" s="4">
        <v>50000</v>
      </c>
      <c r="F1667" s="4">
        <v>62500</v>
      </c>
      <c r="G1667" s="35">
        <f t="shared" si="25"/>
        <v>10.819778284410283</v>
      </c>
      <c r="H1667" s="2" t="s">
        <v>7</v>
      </c>
      <c r="I1667" s="2">
        <v>50</v>
      </c>
      <c r="J1667" s="6" t="s">
        <v>8</v>
      </c>
      <c r="K1667" s="6" t="s">
        <v>9</v>
      </c>
      <c r="L1667" s="6" t="s">
        <v>13</v>
      </c>
      <c r="M1667" s="31">
        <v>36</v>
      </c>
      <c r="N1667" s="6" t="s">
        <v>10</v>
      </c>
      <c r="P1667" s="11" t="s">
        <v>42</v>
      </c>
      <c r="Q1667" s="11"/>
      <c r="S1667" s="11" t="s">
        <v>42</v>
      </c>
      <c r="BD1667" s="11" t="s">
        <v>42</v>
      </c>
      <c r="BE1667" s="3" t="s">
        <v>36</v>
      </c>
      <c r="BF1667" s="36" t="s">
        <v>459</v>
      </c>
    </row>
    <row r="1668" spans="2:58" ht="25" customHeight="1" x14ac:dyDescent="0.2">
      <c r="B1668" s="1">
        <v>1664</v>
      </c>
      <c r="C1668" s="32">
        <v>43233</v>
      </c>
      <c r="D1668" s="1">
        <v>607</v>
      </c>
      <c r="E1668" s="4">
        <v>100000</v>
      </c>
      <c r="F1668" s="4">
        <v>329000</v>
      </c>
      <c r="G1668" s="35">
        <f t="shared" si="25"/>
        <v>11.512925464970229</v>
      </c>
      <c r="H1668" s="2" t="s">
        <v>7</v>
      </c>
      <c r="I1668" s="2">
        <v>50</v>
      </c>
      <c r="J1668" s="6" t="s">
        <v>44</v>
      </c>
      <c r="K1668" s="6" t="s">
        <v>9</v>
      </c>
      <c r="L1668" s="6" t="s">
        <v>68</v>
      </c>
      <c r="M1668" s="31">
        <v>38</v>
      </c>
      <c r="N1668" s="6" t="s">
        <v>44</v>
      </c>
      <c r="S1668" s="11" t="s">
        <v>42</v>
      </c>
      <c r="V1668" s="11" t="s">
        <v>42</v>
      </c>
      <c r="AC1668" s="11" t="s">
        <v>42</v>
      </c>
      <c r="AH1668" s="11" t="s">
        <v>42</v>
      </c>
      <c r="BD1668" s="11" t="s">
        <v>42</v>
      </c>
      <c r="BE1668" s="3" t="s">
        <v>36</v>
      </c>
      <c r="BF1668" s="36" t="s">
        <v>460</v>
      </c>
    </row>
    <row r="1669" spans="2:58" ht="25" customHeight="1" x14ac:dyDescent="0.2">
      <c r="B1669" s="1">
        <v>1665</v>
      </c>
      <c r="C1669" s="32">
        <v>44325</v>
      </c>
      <c r="D1669" s="1">
        <v>444</v>
      </c>
      <c r="E1669" s="4">
        <v>100000</v>
      </c>
      <c r="F1669" s="4">
        <v>512500</v>
      </c>
      <c r="G1669" s="35">
        <f t="shared" si="25"/>
        <v>11.512925464970229</v>
      </c>
      <c r="H1669" s="2" t="s">
        <v>16</v>
      </c>
      <c r="I1669" s="2">
        <v>40</v>
      </c>
      <c r="J1669" s="6" t="s">
        <v>44</v>
      </c>
      <c r="K1669" s="6" t="s">
        <v>9</v>
      </c>
      <c r="L1669" s="6" t="s">
        <v>24</v>
      </c>
      <c r="M1669" s="3">
        <v>40</v>
      </c>
      <c r="N1669" s="6" t="s">
        <v>10</v>
      </c>
      <c r="R1669" s="3" t="s">
        <v>42</v>
      </c>
      <c r="AQ1669" s="3" t="s">
        <v>42</v>
      </c>
      <c r="BD1669" s="11" t="s">
        <v>42</v>
      </c>
      <c r="BE1669" s="3" t="s">
        <v>36</v>
      </c>
      <c r="BF1669" s="1" t="s">
        <v>466</v>
      </c>
    </row>
    <row r="1670" spans="2:58" ht="25" customHeight="1" x14ac:dyDescent="0.2">
      <c r="BE1670" s="3" t="s">
        <v>94</v>
      </c>
    </row>
    <row r="1671" spans="2:58" ht="25" customHeight="1" x14ac:dyDescent="0.2">
      <c r="BE1671" s="3" t="s">
        <v>94</v>
      </c>
    </row>
    <row r="1672" spans="2:58" ht="25" customHeight="1" x14ac:dyDescent="0.2">
      <c r="BE1672" s="3" t="s">
        <v>94</v>
      </c>
    </row>
    <row r="1673" spans="2:58" ht="25" customHeight="1" x14ac:dyDescent="0.2">
      <c r="BE1673" s="3" t="s">
        <v>94</v>
      </c>
    </row>
    <row r="1674" spans="2:58" ht="25" customHeight="1" x14ac:dyDescent="0.2">
      <c r="D1674" s="4"/>
      <c r="BE1674" s="3" t="s">
        <v>94</v>
      </c>
    </row>
    <row r="1675" spans="2:58" ht="25" customHeight="1" x14ac:dyDescent="0.2">
      <c r="D1675" s="4"/>
      <c r="BE1675" s="3" t="s">
        <v>94</v>
      </c>
    </row>
    <row r="1676" spans="2:58" ht="25" customHeight="1" x14ac:dyDescent="0.2">
      <c r="BE1676" s="3" t="s">
        <v>94</v>
      </c>
    </row>
    <row r="1677" spans="2:58" ht="25" customHeight="1" x14ac:dyDescent="0.2">
      <c r="BE1677" s="3" t="s">
        <v>94</v>
      </c>
    </row>
    <row r="1678" spans="2:58" ht="25" customHeight="1" x14ac:dyDescent="0.2">
      <c r="BE1678" s="3" t="s">
        <v>94</v>
      </c>
    </row>
    <row r="1679" spans="2:58" ht="25" customHeight="1" x14ac:dyDescent="0.2">
      <c r="BE1679" s="3" t="s">
        <v>94</v>
      </c>
    </row>
    <row r="1680" spans="2:58" ht="25" customHeight="1" x14ac:dyDescent="0.2">
      <c r="BE1680" s="3" t="s">
        <v>94</v>
      </c>
    </row>
    <row r="1681" spans="57:57" ht="25" customHeight="1" x14ac:dyDescent="0.2">
      <c r="BE1681" s="3" t="s">
        <v>94</v>
      </c>
    </row>
    <row r="1682" spans="57:57" ht="25" customHeight="1" x14ac:dyDescent="0.2">
      <c r="BE1682" s="3" t="s">
        <v>94</v>
      </c>
    </row>
    <row r="1683" spans="57:57" ht="25" customHeight="1" x14ac:dyDescent="0.2">
      <c r="BE1683" s="3" t="s">
        <v>94</v>
      </c>
    </row>
    <row r="1684" spans="57:57" ht="25" customHeight="1" x14ac:dyDescent="0.2">
      <c r="BE1684" s="3" t="s">
        <v>94</v>
      </c>
    </row>
    <row r="1685" spans="57:57" ht="25" customHeight="1" x14ac:dyDescent="0.2">
      <c r="BE1685" s="3" t="s">
        <v>94</v>
      </c>
    </row>
    <row r="1686" spans="57:57" ht="25" customHeight="1" x14ac:dyDescent="0.2">
      <c r="BE1686" s="3" t="s">
        <v>94</v>
      </c>
    </row>
    <row r="1687" spans="57:57" ht="25" customHeight="1" x14ac:dyDescent="0.2">
      <c r="BE1687" s="3" t="s">
        <v>94</v>
      </c>
    </row>
    <row r="1688" spans="57:57" ht="25" customHeight="1" x14ac:dyDescent="0.2">
      <c r="BE1688" s="3" t="s">
        <v>94</v>
      </c>
    </row>
    <row r="1689" spans="57:57" ht="25" customHeight="1" x14ac:dyDescent="0.2">
      <c r="BE1689" s="3" t="s">
        <v>94</v>
      </c>
    </row>
    <row r="1690" spans="57:57" ht="25" customHeight="1" x14ac:dyDescent="0.2">
      <c r="BE1690" s="3" t="s">
        <v>94</v>
      </c>
    </row>
    <row r="1691" spans="57:57" ht="25" customHeight="1" x14ac:dyDescent="0.2">
      <c r="BE1691" s="3" t="s">
        <v>94</v>
      </c>
    </row>
    <row r="1692" spans="57:57" ht="25" customHeight="1" x14ac:dyDescent="0.2">
      <c r="BE1692" s="3" t="s">
        <v>94</v>
      </c>
    </row>
    <row r="1693" spans="57:57" ht="25" customHeight="1" x14ac:dyDescent="0.2">
      <c r="BE1693" s="3" t="s">
        <v>94</v>
      </c>
    </row>
    <row r="1694" spans="57:57" ht="25" customHeight="1" x14ac:dyDescent="0.2">
      <c r="BE1694" s="3" t="s">
        <v>94</v>
      </c>
    </row>
    <row r="1695" spans="57:57" ht="25" customHeight="1" x14ac:dyDescent="0.2">
      <c r="BE1695" s="3" t="s">
        <v>94</v>
      </c>
    </row>
    <row r="1696" spans="57:57" ht="25" customHeight="1" x14ac:dyDescent="0.2">
      <c r="BE1696" s="3" t="s">
        <v>94</v>
      </c>
    </row>
    <row r="1697" spans="57:57" ht="25" customHeight="1" x14ac:dyDescent="0.2">
      <c r="BE1697" s="3" t="s">
        <v>94</v>
      </c>
    </row>
    <row r="1698" spans="57:57" ht="25" customHeight="1" x14ac:dyDescent="0.2">
      <c r="BE1698" s="3" t="s">
        <v>94</v>
      </c>
    </row>
    <row r="1699" spans="57:57" ht="25" customHeight="1" x14ac:dyDescent="0.2">
      <c r="BE1699" s="3" t="s">
        <v>94</v>
      </c>
    </row>
    <row r="1700" spans="57:57" ht="25" customHeight="1" x14ac:dyDescent="0.2">
      <c r="BE1700" s="3" t="s">
        <v>94</v>
      </c>
    </row>
    <row r="1701" spans="57:57" ht="25" customHeight="1" x14ac:dyDescent="0.2">
      <c r="BE1701" s="3" t="s">
        <v>94</v>
      </c>
    </row>
    <row r="1702" spans="57:57" ht="25" customHeight="1" x14ac:dyDescent="0.2">
      <c r="BE1702" s="3" t="s">
        <v>94</v>
      </c>
    </row>
    <row r="1703" spans="57:57" ht="25" customHeight="1" x14ac:dyDescent="0.2">
      <c r="BE1703" s="3" t="s">
        <v>94</v>
      </c>
    </row>
    <row r="1704" spans="57:57" ht="25" customHeight="1" x14ac:dyDescent="0.2">
      <c r="BE1704" s="3" t="s">
        <v>94</v>
      </c>
    </row>
    <row r="1705" spans="57:57" ht="25" customHeight="1" x14ac:dyDescent="0.2">
      <c r="BE1705" s="3" t="s">
        <v>94</v>
      </c>
    </row>
    <row r="1706" spans="57:57" ht="25" customHeight="1" x14ac:dyDescent="0.2">
      <c r="BE1706" s="3" t="s">
        <v>94</v>
      </c>
    </row>
    <row r="1707" spans="57:57" ht="25" customHeight="1" x14ac:dyDescent="0.2">
      <c r="BE1707" s="3" t="s">
        <v>94</v>
      </c>
    </row>
    <row r="1708" spans="57:57" ht="25" customHeight="1" x14ac:dyDescent="0.2">
      <c r="BE1708" s="3" t="s">
        <v>94</v>
      </c>
    </row>
    <row r="1709" spans="57:57" ht="25" customHeight="1" x14ac:dyDescent="0.2">
      <c r="BE1709" s="3" t="s">
        <v>94</v>
      </c>
    </row>
    <row r="1710" spans="57:57" ht="25" customHeight="1" x14ac:dyDescent="0.2">
      <c r="BE1710" s="3" t="s">
        <v>94</v>
      </c>
    </row>
    <row r="1711" spans="57:57" ht="25" customHeight="1" x14ac:dyDescent="0.2">
      <c r="BE1711" s="3" t="s">
        <v>94</v>
      </c>
    </row>
    <row r="1712" spans="57:57" ht="25" customHeight="1" x14ac:dyDescent="0.2">
      <c r="BE1712" s="3" t="s">
        <v>94</v>
      </c>
    </row>
    <row r="1713" spans="57:57" ht="25" customHeight="1" x14ac:dyDescent="0.2">
      <c r="BE1713" s="3" t="s">
        <v>94</v>
      </c>
    </row>
    <row r="1714" spans="57:57" ht="25" customHeight="1" x14ac:dyDescent="0.2">
      <c r="BE1714" s="3" t="s">
        <v>94</v>
      </c>
    </row>
    <row r="1715" spans="57:57" ht="25" customHeight="1" x14ac:dyDescent="0.2">
      <c r="BE1715" s="3" t="s">
        <v>94</v>
      </c>
    </row>
    <row r="1716" spans="57:57" ht="25" customHeight="1" x14ac:dyDescent="0.2">
      <c r="BE1716" s="3" t="s">
        <v>94</v>
      </c>
    </row>
    <row r="1717" spans="57:57" ht="25" customHeight="1" x14ac:dyDescent="0.2">
      <c r="BE1717" s="3" t="s">
        <v>94</v>
      </c>
    </row>
    <row r="1718" spans="57:57" ht="25" customHeight="1" x14ac:dyDescent="0.2">
      <c r="BE1718" s="3" t="s">
        <v>94</v>
      </c>
    </row>
    <row r="1719" spans="57:57" ht="25" customHeight="1" x14ac:dyDescent="0.2">
      <c r="BE1719" s="3" t="s">
        <v>94</v>
      </c>
    </row>
    <row r="1720" spans="57:57" ht="25" customHeight="1" x14ac:dyDescent="0.2">
      <c r="BE1720" s="3" t="s">
        <v>94</v>
      </c>
    </row>
    <row r="1721" spans="57:57" ht="25" customHeight="1" x14ac:dyDescent="0.2">
      <c r="BE1721" s="3" t="s">
        <v>94</v>
      </c>
    </row>
    <row r="1722" spans="57:57" ht="25" customHeight="1" x14ac:dyDescent="0.2">
      <c r="BE1722" s="3" t="s">
        <v>94</v>
      </c>
    </row>
    <row r="1723" spans="57:57" ht="25" customHeight="1" x14ac:dyDescent="0.2">
      <c r="BE1723" s="3" t="s">
        <v>94</v>
      </c>
    </row>
    <row r="1724" spans="57:57" ht="25" customHeight="1" x14ac:dyDescent="0.2">
      <c r="BE1724" s="3" t="s">
        <v>94</v>
      </c>
    </row>
    <row r="1725" spans="57:57" ht="25" customHeight="1" x14ac:dyDescent="0.2">
      <c r="BE1725" s="3" t="s">
        <v>94</v>
      </c>
    </row>
    <row r="1726" spans="57:57" ht="25" customHeight="1" x14ac:dyDescent="0.2">
      <c r="BE1726" s="3" t="s">
        <v>94</v>
      </c>
    </row>
    <row r="1727" spans="57:57" ht="25" customHeight="1" x14ac:dyDescent="0.2">
      <c r="BE1727" s="3" t="s">
        <v>94</v>
      </c>
    </row>
    <row r="1728" spans="57:57" ht="25" customHeight="1" x14ac:dyDescent="0.2">
      <c r="BE1728" s="3" t="s">
        <v>94</v>
      </c>
    </row>
    <row r="1729" spans="57:57" ht="25" customHeight="1" x14ac:dyDescent="0.2">
      <c r="BE1729" s="3" t="s">
        <v>94</v>
      </c>
    </row>
    <row r="1730" spans="57:57" ht="25" customHeight="1" x14ac:dyDescent="0.2">
      <c r="BE1730" s="3" t="s">
        <v>94</v>
      </c>
    </row>
    <row r="1731" spans="57:57" ht="25" customHeight="1" x14ac:dyDescent="0.2">
      <c r="BE1731" s="3" t="s">
        <v>94</v>
      </c>
    </row>
    <row r="1732" spans="57:57" ht="25" customHeight="1" x14ac:dyDescent="0.2">
      <c r="BE1732" s="3" t="s">
        <v>94</v>
      </c>
    </row>
    <row r="1733" spans="57:57" ht="25" customHeight="1" x14ac:dyDescent="0.2">
      <c r="BE1733" s="3" t="s">
        <v>94</v>
      </c>
    </row>
    <row r="1734" spans="57:57" ht="25" customHeight="1" x14ac:dyDescent="0.2">
      <c r="BE1734" s="3" t="s">
        <v>94</v>
      </c>
    </row>
    <row r="1735" spans="57:57" ht="25" customHeight="1" x14ac:dyDescent="0.2">
      <c r="BE1735" s="3" t="s">
        <v>94</v>
      </c>
    </row>
    <row r="1736" spans="57:57" ht="25" customHeight="1" x14ac:dyDescent="0.2">
      <c r="BE1736" s="3" t="s">
        <v>94</v>
      </c>
    </row>
    <row r="1737" spans="57:57" ht="25" customHeight="1" x14ac:dyDescent="0.2">
      <c r="BE1737" s="3" t="s">
        <v>94</v>
      </c>
    </row>
    <row r="1738" spans="57:57" ht="25" customHeight="1" x14ac:dyDescent="0.2">
      <c r="BE1738" s="3" t="s">
        <v>94</v>
      </c>
    </row>
    <row r="1739" spans="57:57" ht="25" customHeight="1" x14ac:dyDescent="0.2">
      <c r="BE1739" s="3" t="s">
        <v>94</v>
      </c>
    </row>
    <row r="1740" spans="57:57" ht="25" customHeight="1" x14ac:dyDescent="0.2">
      <c r="BE1740" s="3" t="s">
        <v>94</v>
      </c>
    </row>
    <row r="1741" spans="57:57" ht="25" customHeight="1" x14ac:dyDescent="0.2">
      <c r="BE1741" s="3" t="s">
        <v>94</v>
      </c>
    </row>
    <row r="1742" spans="57:57" ht="25" customHeight="1" x14ac:dyDescent="0.2">
      <c r="BE1742" s="3" t="s">
        <v>94</v>
      </c>
    </row>
    <row r="1743" spans="57:57" ht="25" customHeight="1" x14ac:dyDescent="0.2">
      <c r="BE1743" s="3" t="s">
        <v>94</v>
      </c>
    </row>
    <row r="1744" spans="57:57" ht="25" customHeight="1" x14ac:dyDescent="0.2">
      <c r="BE1744" s="3" t="s">
        <v>94</v>
      </c>
    </row>
    <row r="1745" spans="57:57" ht="25" customHeight="1" x14ac:dyDescent="0.2">
      <c r="BE1745" s="3" t="s">
        <v>94</v>
      </c>
    </row>
    <row r="1746" spans="57:57" ht="25" customHeight="1" x14ac:dyDescent="0.2">
      <c r="BE1746" s="3" t="s">
        <v>94</v>
      </c>
    </row>
    <row r="1747" spans="57:57" ht="25" customHeight="1" x14ac:dyDescent="0.2">
      <c r="BE1747" s="3" t="s">
        <v>94</v>
      </c>
    </row>
    <row r="1748" spans="57:57" ht="25" customHeight="1" x14ac:dyDescent="0.2">
      <c r="BE1748" s="3" t="s">
        <v>94</v>
      </c>
    </row>
    <row r="1749" spans="57:57" ht="25" customHeight="1" x14ac:dyDescent="0.2">
      <c r="BE1749" s="3" t="s">
        <v>94</v>
      </c>
    </row>
    <row r="1750" spans="57:57" ht="25" customHeight="1" x14ac:dyDescent="0.2">
      <c r="BE1750" s="3" t="s">
        <v>94</v>
      </c>
    </row>
    <row r="1751" spans="57:57" ht="25" customHeight="1" x14ac:dyDescent="0.2">
      <c r="BE1751" s="3" t="s">
        <v>94</v>
      </c>
    </row>
    <row r="1752" spans="57:57" ht="25" customHeight="1" x14ac:dyDescent="0.2">
      <c r="BE1752" s="3" t="s">
        <v>94</v>
      </c>
    </row>
    <row r="1753" spans="57:57" ht="25" customHeight="1" x14ac:dyDescent="0.2">
      <c r="BE1753" s="3" t="s">
        <v>94</v>
      </c>
    </row>
    <row r="1754" spans="57:57" ht="25" customHeight="1" x14ac:dyDescent="0.2">
      <c r="BE1754" s="3" t="s">
        <v>94</v>
      </c>
    </row>
    <row r="1755" spans="57:57" ht="25" customHeight="1" x14ac:dyDescent="0.2">
      <c r="BE1755" s="3" t="s">
        <v>94</v>
      </c>
    </row>
    <row r="1756" spans="57:57" ht="25" customHeight="1" x14ac:dyDescent="0.2">
      <c r="BE1756" s="3" t="s">
        <v>94</v>
      </c>
    </row>
    <row r="1757" spans="57:57" ht="25" customHeight="1" x14ac:dyDescent="0.2">
      <c r="BE1757" s="3" t="s">
        <v>94</v>
      </c>
    </row>
    <row r="1758" spans="57:57" ht="25" customHeight="1" x14ac:dyDescent="0.2">
      <c r="BE1758" s="3" t="s">
        <v>94</v>
      </c>
    </row>
    <row r="1759" spans="57:57" ht="25" customHeight="1" x14ac:dyDescent="0.2">
      <c r="BE1759" s="3" t="s">
        <v>94</v>
      </c>
    </row>
    <row r="1760" spans="57:57" ht="25" customHeight="1" x14ac:dyDescent="0.2">
      <c r="BE1760" s="3" t="s">
        <v>94</v>
      </c>
    </row>
    <row r="1761" spans="57:57" ht="25" customHeight="1" x14ac:dyDescent="0.2">
      <c r="BE1761" s="3" t="s">
        <v>94</v>
      </c>
    </row>
    <row r="1762" spans="57:57" ht="25" customHeight="1" x14ac:dyDescent="0.2">
      <c r="BE1762" s="3" t="s">
        <v>94</v>
      </c>
    </row>
    <row r="1763" spans="57:57" ht="25" customHeight="1" x14ac:dyDescent="0.2">
      <c r="BE1763" s="3" t="s">
        <v>94</v>
      </c>
    </row>
    <row r="1764" spans="57:57" ht="25" customHeight="1" x14ac:dyDescent="0.2">
      <c r="BE1764" s="3" t="s">
        <v>94</v>
      </c>
    </row>
    <row r="1765" spans="57:57" ht="25" customHeight="1" x14ac:dyDescent="0.2">
      <c r="BE1765" s="3" t="s">
        <v>94</v>
      </c>
    </row>
    <row r="1766" spans="57:57" ht="25" customHeight="1" x14ac:dyDescent="0.2">
      <c r="BE1766" s="3" t="s">
        <v>94</v>
      </c>
    </row>
    <row r="1767" spans="57:57" ht="25" customHeight="1" x14ac:dyDescent="0.2">
      <c r="BE1767" s="3" t="s">
        <v>94</v>
      </c>
    </row>
    <row r="1768" spans="57:57" ht="25" customHeight="1" x14ac:dyDescent="0.2">
      <c r="BE1768" s="3" t="s">
        <v>94</v>
      </c>
    </row>
    <row r="1769" spans="57:57" ht="25" customHeight="1" x14ac:dyDescent="0.2">
      <c r="BE1769" s="3" t="s">
        <v>94</v>
      </c>
    </row>
    <row r="1770" spans="57:57" ht="25" customHeight="1" x14ac:dyDescent="0.2">
      <c r="BE1770" s="3" t="s">
        <v>94</v>
      </c>
    </row>
    <row r="1771" spans="57:57" ht="25" customHeight="1" x14ac:dyDescent="0.2">
      <c r="BE1771" s="3" t="s">
        <v>94</v>
      </c>
    </row>
    <row r="1772" spans="57:57" ht="25" customHeight="1" x14ac:dyDescent="0.2">
      <c r="BE1772" s="3" t="s">
        <v>94</v>
      </c>
    </row>
    <row r="1773" spans="57:57" ht="25" customHeight="1" x14ac:dyDescent="0.2">
      <c r="BE1773" s="3" t="s">
        <v>94</v>
      </c>
    </row>
    <row r="1774" spans="57:57" ht="25" customHeight="1" x14ac:dyDescent="0.2">
      <c r="BE1774" s="3" t="s">
        <v>94</v>
      </c>
    </row>
    <row r="1775" spans="57:57" ht="25" customHeight="1" x14ac:dyDescent="0.2">
      <c r="BE1775" s="3" t="s">
        <v>94</v>
      </c>
    </row>
    <row r="1776" spans="57:57" ht="25" customHeight="1" x14ac:dyDescent="0.2">
      <c r="BE1776" s="3" t="s">
        <v>94</v>
      </c>
    </row>
    <row r="1777" spans="57:57" ht="25" customHeight="1" x14ac:dyDescent="0.2">
      <c r="BE1777" s="3" t="s">
        <v>94</v>
      </c>
    </row>
    <row r="1778" spans="57:57" ht="25" customHeight="1" x14ac:dyDescent="0.2">
      <c r="BE1778" s="3" t="s">
        <v>94</v>
      </c>
    </row>
    <row r="1779" spans="57:57" ht="25" customHeight="1" x14ac:dyDescent="0.2">
      <c r="BE1779" s="3" t="s">
        <v>94</v>
      </c>
    </row>
    <row r="1780" spans="57:57" ht="25" customHeight="1" x14ac:dyDescent="0.2">
      <c r="BE1780" s="3" t="s">
        <v>94</v>
      </c>
    </row>
    <row r="1781" spans="57:57" ht="25" customHeight="1" x14ac:dyDescent="0.2">
      <c r="BE1781" s="3" t="s">
        <v>94</v>
      </c>
    </row>
    <row r="1782" spans="57:57" ht="25" customHeight="1" x14ac:dyDescent="0.2">
      <c r="BE1782" s="3" t="s">
        <v>94</v>
      </c>
    </row>
    <row r="1783" spans="57:57" ht="25" customHeight="1" x14ac:dyDescent="0.2">
      <c r="BE1783" s="3" t="s">
        <v>94</v>
      </c>
    </row>
    <row r="1784" spans="57:57" ht="25" customHeight="1" x14ac:dyDescent="0.2">
      <c r="BE1784" s="3" t="s">
        <v>94</v>
      </c>
    </row>
    <row r="1785" spans="57:57" ht="25" customHeight="1" x14ac:dyDescent="0.2">
      <c r="BE1785" s="3" t="s">
        <v>94</v>
      </c>
    </row>
    <row r="1786" spans="57:57" ht="25" customHeight="1" x14ac:dyDescent="0.2">
      <c r="BE1786" s="3" t="s">
        <v>94</v>
      </c>
    </row>
    <row r="1787" spans="57:57" ht="25" customHeight="1" x14ac:dyDescent="0.2">
      <c r="BE1787" s="3" t="s">
        <v>94</v>
      </c>
    </row>
    <row r="1788" spans="57:57" ht="25" customHeight="1" x14ac:dyDescent="0.2">
      <c r="BE1788" s="3" t="s">
        <v>94</v>
      </c>
    </row>
    <row r="1789" spans="57:57" ht="25" customHeight="1" x14ac:dyDescent="0.2">
      <c r="BE1789" s="3" t="s">
        <v>94</v>
      </c>
    </row>
    <row r="1790" spans="57:57" ht="25" customHeight="1" x14ac:dyDescent="0.2">
      <c r="BE1790" s="3" t="s">
        <v>94</v>
      </c>
    </row>
    <row r="1791" spans="57:57" ht="25" customHeight="1" x14ac:dyDescent="0.2">
      <c r="BE1791" s="3" t="s">
        <v>94</v>
      </c>
    </row>
    <row r="1792" spans="57:57" ht="25" customHeight="1" x14ac:dyDescent="0.2">
      <c r="BE1792" s="3" t="s">
        <v>94</v>
      </c>
    </row>
    <row r="1793" spans="57:57" ht="25" customHeight="1" x14ac:dyDescent="0.2">
      <c r="BE1793" s="3" t="s">
        <v>94</v>
      </c>
    </row>
    <row r="1794" spans="57:57" ht="25" customHeight="1" x14ac:dyDescent="0.2">
      <c r="BE1794" s="3" t="s">
        <v>94</v>
      </c>
    </row>
    <row r="1795" spans="57:57" ht="25" customHeight="1" x14ac:dyDescent="0.2">
      <c r="BE1795" s="3" t="s">
        <v>94</v>
      </c>
    </row>
    <row r="1796" spans="57:57" ht="25" customHeight="1" x14ac:dyDescent="0.2">
      <c r="BE1796" s="3" t="s">
        <v>94</v>
      </c>
    </row>
    <row r="1797" spans="57:57" ht="25" customHeight="1" x14ac:dyDescent="0.2">
      <c r="BE1797" s="3" t="s">
        <v>94</v>
      </c>
    </row>
    <row r="1798" spans="57:57" ht="25" customHeight="1" x14ac:dyDescent="0.2">
      <c r="BE1798" s="3" t="s">
        <v>94</v>
      </c>
    </row>
    <row r="1799" spans="57:57" ht="25" customHeight="1" x14ac:dyDescent="0.2">
      <c r="BE1799" s="3" t="s">
        <v>94</v>
      </c>
    </row>
    <row r="1800" spans="57:57" ht="25" customHeight="1" x14ac:dyDescent="0.2">
      <c r="BE1800" s="3" t="s">
        <v>94</v>
      </c>
    </row>
    <row r="1801" spans="57:57" ht="25" customHeight="1" x14ac:dyDescent="0.2">
      <c r="BE1801" s="3" t="s">
        <v>94</v>
      </c>
    </row>
    <row r="1802" spans="57:57" ht="25" customHeight="1" x14ac:dyDescent="0.2">
      <c r="BE1802" s="3" t="s">
        <v>94</v>
      </c>
    </row>
    <row r="1803" spans="57:57" ht="25" customHeight="1" x14ac:dyDescent="0.2">
      <c r="BE1803" s="3" t="s">
        <v>94</v>
      </c>
    </row>
    <row r="1804" spans="57:57" ht="25" customHeight="1" x14ac:dyDescent="0.2">
      <c r="BE1804" s="3" t="s">
        <v>94</v>
      </c>
    </row>
    <row r="1805" spans="57:57" ht="25" customHeight="1" x14ac:dyDescent="0.2">
      <c r="BE1805" s="3" t="s">
        <v>94</v>
      </c>
    </row>
    <row r="1806" spans="57:57" ht="25" customHeight="1" x14ac:dyDescent="0.2">
      <c r="BE1806" s="3" t="s">
        <v>94</v>
      </c>
    </row>
    <row r="1807" spans="57:57" ht="25" customHeight="1" x14ac:dyDescent="0.2">
      <c r="BE1807" s="3" t="s">
        <v>94</v>
      </c>
    </row>
    <row r="1808" spans="57:57" ht="25" customHeight="1" x14ac:dyDescent="0.2">
      <c r="BE1808" s="3" t="s">
        <v>94</v>
      </c>
    </row>
    <row r="1809" spans="57:57" ht="25" customHeight="1" x14ac:dyDescent="0.2">
      <c r="BE1809" s="3" t="s">
        <v>94</v>
      </c>
    </row>
    <row r="1810" spans="57:57" ht="25" customHeight="1" x14ac:dyDescent="0.2">
      <c r="BE1810" s="3" t="s">
        <v>94</v>
      </c>
    </row>
    <row r="1811" spans="57:57" ht="25" customHeight="1" x14ac:dyDescent="0.2">
      <c r="BE1811" s="3" t="s">
        <v>94</v>
      </c>
    </row>
    <row r="1812" spans="57:57" ht="25" customHeight="1" x14ac:dyDescent="0.2">
      <c r="BE1812" s="3" t="s">
        <v>94</v>
      </c>
    </row>
    <row r="1813" spans="57:57" ht="25" customHeight="1" x14ac:dyDescent="0.2">
      <c r="BE1813" s="3" t="s">
        <v>94</v>
      </c>
    </row>
    <row r="1814" spans="57:57" ht="25" customHeight="1" x14ac:dyDescent="0.2">
      <c r="BE1814" s="3" t="s">
        <v>94</v>
      </c>
    </row>
    <row r="1815" spans="57:57" ht="25" customHeight="1" x14ac:dyDescent="0.2">
      <c r="BE1815" s="3" t="s">
        <v>94</v>
      </c>
    </row>
    <row r="1816" spans="57:57" ht="25" customHeight="1" x14ac:dyDescent="0.2">
      <c r="BE1816" s="3" t="s">
        <v>94</v>
      </c>
    </row>
    <row r="1817" spans="57:57" ht="25" customHeight="1" x14ac:dyDescent="0.2">
      <c r="BE1817" s="3" t="s">
        <v>94</v>
      </c>
    </row>
    <row r="1818" spans="57:57" ht="25" customHeight="1" x14ac:dyDescent="0.2">
      <c r="BE1818" s="3" t="s">
        <v>94</v>
      </c>
    </row>
    <row r="1819" spans="57:57" ht="25" customHeight="1" x14ac:dyDescent="0.2">
      <c r="BE1819" s="3" t="s">
        <v>94</v>
      </c>
    </row>
    <row r="1820" spans="57:57" ht="25" customHeight="1" x14ac:dyDescent="0.2">
      <c r="BE1820" s="3" t="s">
        <v>94</v>
      </c>
    </row>
    <row r="1821" spans="57:57" ht="25" customHeight="1" x14ac:dyDescent="0.2">
      <c r="BE1821" s="3" t="s">
        <v>94</v>
      </c>
    </row>
    <row r="1822" spans="57:57" ht="25" customHeight="1" x14ac:dyDescent="0.2">
      <c r="BE1822" s="3" t="s">
        <v>94</v>
      </c>
    </row>
    <row r="1823" spans="57:57" ht="25" customHeight="1" x14ac:dyDescent="0.2">
      <c r="BE1823" s="3" t="s">
        <v>94</v>
      </c>
    </row>
    <row r="1824" spans="57:57" ht="25" customHeight="1" x14ac:dyDescent="0.2">
      <c r="BE1824" s="3" t="s">
        <v>94</v>
      </c>
    </row>
    <row r="1825" spans="57:57" ht="25" customHeight="1" x14ac:dyDescent="0.2">
      <c r="BE1825" s="3" t="s">
        <v>94</v>
      </c>
    </row>
    <row r="1826" spans="57:57" ht="25" customHeight="1" x14ac:dyDescent="0.2">
      <c r="BE1826" s="3" t="s">
        <v>94</v>
      </c>
    </row>
    <row r="1827" spans="57:57" ht="25" customHeight="1" x14ac:dyDescent="0.2">
      <c r="BE1827" s="3" t="s">
        <v>94</v>
      </c>
    </row>
    <row r="1828" spans="57:57" ht="25" customHeight="1" x14ac:dyDescent="0.2">
      <c r="BE1828" s="3" t="s">
        <v>94</v>
      </c>
    </row>
    <row r="1829" spans="57:57" ht="25" customHeight="1" x14ac:dyDescent="0.2">
      <c r="BE1829" s="3" t="s">
        <v>94</v>
      </c>
    </row>
    <row r="1830" spans="57:57" ht="25" customHeight="1" x14ac:dyDescent="0.2">
      <c r="BE1830" s="3" t="s">
        <v>94</v>
      </c>
    </row>
    <row r="1831" spans="57:57" ht="25" customHeight="1" x14ac:dyDescent="0.2">
      <c r="BE1831" s="3" t="s">
        <v>94</v>
      </c>
    </row>
    <row r="1832" spans="57:57" ht="25" customHeight="1" x14ac:dyDescent="0.2">
      <c r="BE1832" s="3" t="s">
        <v>94</v>
      </c>
    </row>
    <row r="1833" spans="57:57" ht="25" customHeight="1" x14ac:dyDescent="0.2">
      <c r="BE1833" s="3" t="s">
        <v>94</v>
      </c>
    </row>
    <row r="1834" spans="57:57" ht="25" customHeight="1" x14ac:dyDescent="0.2">
      <c r="BE1834" s="3" t="s">
        <v>94</v>
      </c>
    </row>
    <row r="1835" spans="57:57" ht="25" customHeight="1" x14ac:dyDescent="0.2">
      <c r="BE1835" s="3" t="s">
        <v>94</v>
      </c>
    </row>
    <row r="1836" spans="57:57" ht="25" customHeight="1" x14ac:dyDescent="0.2">
      <c r="BE1836" s="3" t="s">
        <v>94</v>
      </c>
    </row>
    <row r="1837" spans="57:57" ht="25" customHeight="1" x14ac:dyDescent="0.2">
      <c r="BE1837" s="3" t="s">
        <v>94</v>
      </c>
    </row>
    <row r="1838" spans="57:57" ht="25" customHeight="1" x14ac:dyDescent="0.2">
      <c r="BE1838" s="3" t="s">
        <v>94</v>
      </c>
    </row>
    <row r="1839" spans="57:57" ht="25" customHeight="1" x14ac:dyDescent="0.2">
      <c r="BE1839" s="3" t="s">
        <v>94</v>
      </c>
    </row>
    <row r="1840" spans="57:57" ht="25" customHeight="1" x14ac:dyDescent="0.2">
      <c r="BE1840" s="3" t="s">
        <v>94</v>
      </c>
    </row>
    <row r="1841" spans="57:57" ht="25" customHeight="1" x14ac:dyDescent="0.2">
      <c r="BE1841" s="3" t="s">
        <v>94</v>
      </c>
    </row>
    <row r="1842" spans="57:57" ht="25" customHeight="1" x14ac:dyDescent="0.2">
      <c r="BE1842" s="3" t="s">
        <v>94</v>
      </c>
    </row>
    <row r="1843" spans="57:57" ht="25" customHeight="1" x14ac:dyDescent="0.2">
      <c r="BE1843" s="3" t="s">
        <v>94</v>
      </c>
    </row>
    <row r="1844" spans="57:57" ht="25" customHeight="1" x14ac:dyDescent="0.2">
      <c r="BE1844" s="3" t="s">
        <v>94</v>
      </c>
    </row>
    <row r="1845" spans="57:57" ht="25" customHeight="1" x14ac:dyDescent="0.2">
      <c r="BE1845" s="3" t="s">
        <v>94</v>
      </c>
    </row>
    <row r="1846" spans="57:57" ht="25" customHeight="1" x14ac:dyDescent="0.2">
      <c r="BE1846" s="3" t="s">
        <v>94</v>
      </c>
    </row>
    <row r="1847" spans="57:57" ht="25" customHeight="1" x14ac:dyDescent="0.2">
      <c r="BE1847" s="3" t="s">
        <v>94</v>
      </c>
    </row>
    <row r="1848" spans="57:57" ht="25" customHeight="1" x14ac:dyDescent="0.2">
      <c r="BE1848" s="3" t="s">
        <v>94</v>
      </c>
    </row>
    <row r="1849" spans="57:57" ht="25" customHeight="1" x14ac:dyDescent="0.2">
      <c r="BE1849" s="3" t="s">
        <v>94</v>
      </c>
    </row>
    <row r="1850" spans="57:57" ht="25" customHeight="1" x14ac:dyDescent="0.2">
      <c r="BE1850" s="3" t="s">
        <v>94</v>
      </c>
    </row>
    <row r="1851" spans="57:57" ht="25" customHeight="1" x14ac:dyDescent="0.2">
      <c r="BE1851" s="3" t="s">
        <v>94</v>
      </c>
    </row>
    <row r="1852" spans="57:57" ht="25" customHeight="1" x14ac:dyDescent="0.2">
      <c r="BE1852" s="3" t="s">
        <v>94</v>
      </c>
    </row>
    <row r="1853" spans="57:57" ht="25" customHeight="1" x14ac:dyDescent="0.2">
      <c r="BE1853" s="3" t="s">
        <v>94</v>
      </c>
    </row>
    <row r="1854" spans="57:57" ht="25" customHeight="1" x14ac:dyDescent="0.2">
      <c r="BE1854" s="3" t="s">
        <v>94</v>
      </c>
    </row>
    <row r="1855" spans="57:57" ht="25" customHeight="1" x14ac:dyDescent="0.2">
      <c r="BE1855" s="3" t="s">
        <v>94</v>
      </c>
    </row>
    <row r="1856" spans="57:57" ht="25" customHeight="1" x14ac:dyDescent="0.2">
      <c r="BE1856" s="3" t="s">
        <v>94</v>
      </c>
    </row>
    <row r="1857" spans="57:57" ht="25" customHeight="1" x14ac:dyDescent="0.2">
      <c r="BE1857" s="3" t="s">
        <v>94</v>
      </c>
    </row>
    <row r="1858" spans="57:57" ht="25" customHeight="1" x14ac:dyDescent="0.2">
      <c r="BE1858" s="3" t="s">
        <v>94</v>
      </c>
    </row>
    <row r="1859" spans="57:57" ht="25" customHeight="1" x14ac:dyDescent="0.2">
      <c r="BE1859" s="3" t="s">
        <v>94</v>
      </c>
    </row>
    <row r="1860" spans="57:57" ht="25" customHeight="1" x14ac:dyDescent="0.2">
      <c r="BE1860" s="3" t="s">
        <v>94</v>
      </c>
    </row>
    <row r="1861" spans="57:57" ht="25" customHeight="1" x14ac:dyDescent="0.2">
      <c r="BE1861" s="3" t="s">
        <v>94</v>
      </c>
    </row>
    <row r="1862" spans="57:57" ht="25" customHeight="1" x14ac:dyDescent="0.2">
      <c r="BE1862" s="3" t="s">
        <v>94</v>
      </c>
    </row>
    <row r="1863" spans="57:57" ht="25" customHeight="1" x14ac:dyDescent="0.2">
      <c r="BE1863" s="3" t="s">
        <v>94</v>
      </c>
    </row>
    <row r="1864" spans="57:57" ht="25" customHeight="1" x14ac:dyDescent="0.2">
      <c r="BE1864" s="3" t="s">
        <v>94</v>
      </c>
    </row>
    <row r="1865" spans="57:57" ht="25" customHeight="1" x14ac:dyDescent="0.2">
      <c r="BE1865" s="3" t="s">
        <v>94</v>
      </c>
    </row>
    <row r="1866" spans="57:57" ht="25" customHeight="1" x14ac:dyDescent="0.2">
      <c r="BE1866" s="3" t="s">
        <v>94</v>
      </c>
    </row>
    <row r="1867" spans="57:57" ht="25" customHeight="1" x14ac:dyDescent="0.2">
      <c r="BE1867" s="3" t="s">
        <v>94</v>
      </c>
    </row>
    <row r="1868" spans="57:57" ht="25" customHeight="1" x14ac:dyDescent="0.2">
      <c r="BE1868" s="3" t="s">
        <v>94</v>
      </c>
    </row>
    <row r="1869" spans="57:57" ht="25" customHeight="1" x14ac:dyDescent="0.2">
      <c r="BE1869" s="3" t="s">
        <v>94</v>
      </c>
    </row>
    <row r="1870" spans="57:57" ht="25" customHeight="1" x14ac:dyDescent="0.2">
      <c r="BE1870" s="3" t="s">
        <v>94</v>
      </c>
    </row>
    <row r="1871" spans="57:57" ht="25" customHeight="1" x14ac:dyDescent="0.2">
      <c r="BE1871" s="3" t="s">
        <v>94</v>
      </c>
    </row>
    <row r="1872" spans="57:57" ht="25" customHeight="1" x14ac:dyDescent="0.2">
      <c r="BE1872" s="3" t="s">
        <v>94</v>
      </c>
    </row>
    <row r="1873" spans="57:57" ht="25" customHeight="1" x14ac:dyDescent="0.2">
      <c r="BE1873" s="3" t="s">
        <v>94</v>
      </c>
    </row>
    <row r="1874" spans="57:57" ht="25" customHeight="1" x14ac:dyDescent="0.2">
      <c r="BE1874" s="3" t="s">
        <v>94</v>
      </c>
    </row>
    <row r="1875" spans="57:57" ht="25" customHeight="1" x14ac:dyDescent="0.2">
      <c r="BE1875" s="3" t="s">
        <v>94</v>
      </c>
    </row>
    <row r="1876" spans="57:57" ht="25" customHeight="1" x14ac:dyDescent="0.2">
      <c r="BE1876" s="3" t="s">
        <v>94</v>
      </c>
    </row>
    <row r="1877" spans="57:57" ht="25" customHeight="1" x14ac:dyDescent="0.2">
      <c r="BE1877" s="3" t="s">
        <v>94</v>
      </c>
    </row>
    <row r="1878" spans="57:57" ht="25" customHeight="1" x14ac:dyDescent="0.2">
      <c r="BE1878" s="3" t="s">
        <v>94</v>
      </c>
    </row>
    <row r="1879" spans="57:57" ht="25" customHeight="1" x14ac:dyDescent="0.2">
      <c r="BE1879" s="3" t="s">
        <v>94</v>
      </c>
    </row>
    <row r="1880" spans="57:57" ht="25" customHeight="1" x14ac:dyDescent="0.2">
      <c r="BE1880" s="3" t="s">
        <v>94</v>
      </c>
    </row>
    <row r="1881" spans="57:57" ht="25" customHeight="1" x14ac:dyDescent="0.2">
      <c r="BE1881" s="3" t="s">
        <v>94</v>
      </c>
    </row>
    <row r="1882" spans="57:57" ht="25" customHeight="1" x14ac:dyDescent="0.2">
      <c r="BE1882" s="3" t="s">
        <v>94</v>
      </c>
    </row>
    <row r="1883" spans="57:57" ht="25" customHeight="1" x14ac:dyDescent="0.2">
      <c r="BE1883" s="3" t="s">
        <v>94</v>
      </c>
    </row>
    <row r="1884" spans="57:57" ht="25" customHeight="1" x14ac:dyDescent="0.2">
      <c r="BE1884" s="3" t="s">
        <v>94</v>
      </c>
    </row>
    <row r="1885" spans="57:57" ht="25" customHeight="1" x14ac:dyDescent="0.2">
      <c r="BE1885" s="3" t="s">
        <v>94</v>
      </c>
    </row>
    <row r="1886" spans="57:57" ht="25" customHeight="1" x14ac:dyDescent="0.2">
      <c r="BE1886" s="3" t="s">
        <v>94</v>
      </c>
    </row>
    <row r="1887" spans="57:57" ht="25" customHeight="1" x14ac:dyDescent="0.2">
      <c r="BE1887" s="3" t="s">
        <v>94</v>
      </c>
    </row>
    <row r="1888" spans="57:57" ht="25" customHeight="1" x14ac:dyDescent="0.2">
      <c r="BE1888" s="3" t="s">
        <v>94</v>
      </c>
    </row>
    <row r="1889" spans="57:57" ht="25" customHeight="1" x14ac:dyDescent="0.2">
      <c r="BE1889" s="3" t="s">
        <v>94</v>
      </c>
    </row>
    <row r="1890" spans="57:57" ht="25" customHeight="1" x14ac:dyDescent="0.2">
      <c r="BE1890" s="3" t="s">
        <v>94</v>
      </c>
    </row>
    <row r="1891" spans="57:57" ht="25" customHeight="1" x14ac:dyDescent="0.2">
      <c r="BE1891" s="3" t="s">
        <v>94</v>
      </c>
    </row>
    <row r="1892" spans="57:57" ht="25" customHeight="1" x14ac:dyDescent="0.2">
      <c r="BE1892" s="3" t="s">
        <v>94</v>
      </c>
    </row>
    <row r="1893" spans="57:57" ht="25" customHeight="1" x14ac:dyDescent="0.2">
      <c r="BE1893" s="3" t="s">
        <v>94</v>
      </c>
    </row>
    <row r="1894" spans="57:57" ht="25" customHeight="1" x14ac:dyDescent="0.2">
      <c r="BE1894" s="3" t="s">
        <v>94</v>
      </c>
    </row>
    <row r="1895" spans="57:57" ht="25" customHeight="1" x14ac:dyDescent="0.2">
      <c r="BE1895" s="3" t="s">
        <v>94</v>
      </c>
    </row>
    <row r="1896" spans="57:57" ht="25" customHeight="1" x14ac:dyDescent="0.2">
      <c r="BE1896" s="3" t="s">
        <v>94</v>
      </c>
    </row>
    <row r="1897" spans="57:57" ht="25" customHeight="1" x14ac:dyDescent="0.2">
      <c r="BE1897" s="3" t="s">
        <v>94</v>
      </c>
    </row>
    <row r="1898" spans="57:57" ht="25" customHeight="1" x14ac:dyDescent="0.2">
      <c r="BE1898" s="3" t="s">
        <v>94</v>
      </c>
    </row>
    <row r="1899" spans="57:57" ht="25" customHeight="1" x14ac:dyDescent="0.2">
      <c r="BE1899" s="3" t="s">
        <v>94</v>
      </c>
    </row>
    <row r="1900" spans="57:57" ht="25" customHeight="1" x14ac:dyDescent="0.2">
      <c r="BE1900" s="3" t="s">
        <v>94</v>
      </c>
    </row>
    <row r="1901" spans="57:57" ht="25" customHeight="1" x14ac:dyDescent="0.2">
      <c r="BE1901" s="3" t="s">
        <v>94</v>
      </c>
    </row>
    <row r="1902" spans="57:57" ht="25" customHeight="1" x14ac:dyDescent="0.2">
      <c r="BE1902" s="3" t="s">
        <v>94</v>
      </c>
    </row>
    <row r="1903" spans="57:57" ht="25" customHeight="1" x14ac:dyDescent="0.2">
      <c r="BE1903" s="3" t="s">
        <v>94</v>
      </c>
    </row>
    <row r="1904" spans="57:57" ht="25" customHeight="1" x14ac:dyDescent="0.2">
      <c r="BE1904" s="3" t="s">
        <v>94</v>
      </c>
    </row>
    <row r="1905" spans="57:57" ht="25" customHeight="1" x14ac:dyDescent="0.2">
      <c r="BE1905" s="3" t="s">
        <v>94</v>
      </c>
    </row>
    <row r="1906" spans="57:57" ht="25" customHeight="1" x14ac:dyDescent="0.2">
      <c r="BE1906" s="3" t="s">
        <v>94</v>
      </c>
    </row>
    <row r="1907" spans="57:57" ht="25" customHeight="1" x14ac:dyDescent="0.2">
      <c r="BE1907" s="3" t="s">
        <v>94</v>
      </c>
    </row>
    <row r="1908" spans="57:57" ht="25" customHeight="1" x14ac:dyDescent="0.2">
      <c r="BE1908" s="3" t="s">
        <v>94</v>
      </c>
    </row>
    <row r="1909" spans="57:57" ht="25" customHeight="1" x14ac:dyDescent="0.2">
      <c r="BE1909" s="3" t="s">
        <v>94</v>
      </c>
    </row>
    <row r="1910" spans="57:57" ht="25" customHeight="1" x14ac:dyDescent="0.2">
      <c r="BE1910" s="3" t="s">
        <v>94</v>
      </c>
    </row>
    <row r="1911" spans="57:57" ht="25" customHeight="1" x14ac:dyDescent="0.2">
      <c r="BE1911" s="3" t="s">
        <v>94</v>
      </c>
    </row>
    <row r="1912" spans="57:57" ht="25" customHeight="1" x14ac:dyDescent="0.2">
      <c r="BE1912" s="3" t="s">
        <v>94</v>
      </c>
    </row>
    <row r="1913" spans="57:57" ht="25" customHeight="1" x14ac:dyDescent="0.2">
      <c r="BE1913" s="3" t="s">
        <v>94</v>
      </c>
    </row>
    <row r="1914" spans="57:57" ht="25" customHeight="1" x14ac:dyDescent="0.2">
      <c r="BE1914" s="3" t="s">
        <v>94</v>
      </c>
    </row>
    <row r="1915" spans="57:57" ht="25" customHeight="1" x14ac:dyDescent="0.2">
      <c r="BE1915" s="3" t="s">
        <v>94</v>
      </c>
    </row>
    <row r="1916" spans="57:57" ht="25" customHeight="1" x14ac:dyDescent="0.2">
      <c r="BE1916" s="3" t="s">
        <v>94</v>
      </c>
    </row>
    <row r="1917" spans="57:57" ht="25" customHeight="1" x14ac:dyDescent="0.2">
      <c r="BE1917" s="3" t="s">
        <v>94</v>
      </c>
    </row>
    <row r="1918" spans="57:57" ht="25" customHeight="1" x14ac:dyDescent="0.2">
      <c r="BE1918" s="3" t="s">
        <v>94</v>
      </c>
    </row>
    <row r="1919" spans="57:57" ht="25" customHeight="1" x14ac:dyDescent="0.2">
      <c r="BE1919" s="3" t="s">
        <v>94</v>
      </c>
    </row>
    <row r="1920" spans="57:57" ht="25" customHeight="1" x14ac:dyDescent="0.2">
      <c r="BE1920" s="3" t="s">
        <v>94</v>
      </c>
    </row>
    <row r="1921" spans="57:57" ht="25" customHeight="1" x14ac:dyDescent="0.2">
      <c r="BE1921" s="3" t="s">
        <v>94</v>
      </c>
    </row>
    <row r="1922" spans="57:57" ht="25" customHeight="1" x14ac:dyDescent="0.2">
      <c r="BE1922" s="3" t="s">
        <v>94</v>
      </c>
    </row>
    <row r="1923" spans="57:57" ht="25" customHeight="1" x14ac:dyDescent="0.2">
      <c r="BE1923" s="3" t="s">
        <v>94</v>
      </c>
    </row>
    <row r="1924" spans="57:57" ht="25" customHeight="1" x14ac:dyDescent="0.2">
      <c r="BE1924" s="3" t="s">
        <v>94</v>
      </c>
    </row>
    <row r="1925" spans="57:57" ht="25" customHeight="1" x14ac:dyDescent="0.2">
      <c r="BE1925" s="3" t="s">
        <v>94</v>
      </c>
    </row>
    <row r="1926" spans="57:57" ht="25" customHeight="1" x14ac:dyDescent="0.2">
      <c r="BE1926" s="3" t="s">
        <v>94</v>
      </c>
    </row>
    <row r="1927" spans="57:57" ht="25" customHeight="1" x14ac:dyDescent="0.2">
      <c r="BE1927" s="3" t="s">
        <v>94</v>
      </c>
    </row>
    <row r="1928" spans="57:57" ht="25" customHeight="1" x14ac:dyDescent="0.2">
      <c r="BE1928" s="3" t="s">
        <v>94</v>
      </c>
    </row>
    <row r="1929" spans="57:57" ht="25" customHeight="1" x14ac:dyDescent="0.2">
      <c r="BE1929" s="3" t="s">
        <v>94</v>
      </c>
    </row>
    <row r="1930" spans="57:57" ht="25" customHeight="1" x14ac:dyDescent="0.2">
      <c r="BE1930" s="3" t="s">
        <v>94</v>
      </c>
    </row>
    <row r="1931" spans="57:57" ht="25" customHeight="1" x14ac:dyDescent="0.2">
      <c r="BE1931" s="3" t="s">
        <v>94</v>
      </c>
    </row>
    <row r="1932" spans="57:57" ht="25" customHeight="1" x14ac:dyDescent="0.2">
      <c r="BE1932" s="3" t="s">
        <v>94</v>
      </c>
    </row>
    <row r="1933" spans="57:57" ht="25" customHeight="1" x14ac:dyDescent="0.2">
      <c r="BE1933" s="3" t="s">
        <v>94</v>
      </c>
    </row>
    <row r="1934" spans="57:57" ht="25" customHeight="1" x14ac:dyDescent="0.2">
      <c r="BE1934" s="3" t="s">
        <v>94</v>
      </c>
    </row>
    <row r="1935" spans="57:57" ht="25" customHeight="1" x14ac:dyDescent="0.2">
      <c r="BE1935" s="3" t="s">
        <v>94</v>
      </c>
    </row>
    <row r="1936" spans="57:57" ht="25" customHeight="1" x14ac:dyDescent="0.2">
      <c r="BE1936" s="3" t="s">
        <v>94</v>
      </c>
    </row>
    <row r="1937" spans="57:57" ht="25" customHeight="1" x14ac:dyDescent="0.2">
      <c r="BE1937" s="3" t="s">
        <v>94</v>
      </c>
    </row>
    <row r="1938" spans="57:57" ht="25" customHeight="1" x14ac:dyDescent="0.2">
      <c r="BE1938" s="3" t="s">
        <v>94</v>
      </c>
    </row>
    <row r="1939" spans="57:57" ht="25" customHeight="1" x14ac:dyDescent="0.2">
      <c r="BE1939" s="3" t="s">
        <v>94</v>
      </c>
    </row>
    <row r="1940" spans="57:57" ht="25" customHeight="1" x14ac:dyDescent="0.2">
      <c r="BE1940" s="3" t="s">
        <v>94</v>
      </c>
    </row>
    <row r="1941" spans="57:57" ht="25" customHeight="1" x14ac:dyDescent="0.2">
      <c r="BE1941" s="3" t="s">
        <v>94</v>
      </c>
    </row>
    <row r="1942" spans="57:57" ht="25" customHeight="1" x14ac:dyDescent="0.2">
      <c r="BE1942" s="3" t="s">
        <v>94</v>
      </c>
    </row>
    <row r="1943" spans="57:57" ht="25" customHeight="1" x14ac:dyDescent="0.2">
      <c r="BE1943" s="3" t="s">
        <v>94</v>
      </c>
    </row>
    <row r="1944" spans="57:57" ht="25" customHeight="1" x14ac:dyDescent="0.2">
      <c r="BE1944" s="3" t="s">
        <v>94</v>
      </c>
    </row>
    <row r="1945" spans="57:57" ht="25" customHeight="1" x14ac:dyDescent="0.2">
      <c r="BE1945" s="3" t="s">
        <v>94</v>
      </c>
    </row>
    <row r="1946" spans="57:57" ht="25" customHeight="1" x14ac:dyDescent="0.2">
      <c r="BE1946" s="3" t="s">
        <v>94</v>
      </c>
    </row>
    <row r="1947" spans="57:57" ht="25" customHeight="1" x14ac:dyDescent="0.2">
      <c r="BE1947" s="3" t="s">
        <v>94</v>
      </c>
    </row>
    <row r="1948" spans="57:57" ht="25" customHeight="1" x14ac:dyDescent="0.2">
      <c r="BE1948" s="3" t="s">
        <v>94</v>
      </c>
    </row>
    <row r="1949" spans="57:57" ht="25" customHeight="1" x14ac:dyDescent="0.2">
      <c r="BE1949" s="3" t="s">
        <v>94</v>
      </c>
    </row>
    <row r="1950" spans="57:57" ht="25" customHeight="1" x14ac:dyDescent="0.2">
      <c r="BE1950" s="3" t="s">
        <v>94</v>
      </c>
    </row>
    <row r="1951" spans="57:57" ht="25" customHeight="1" x14ac:dyDescent="0.2">
      <c r="BE1951" s="3" t="s">
        <v>94</v>
      </c>
    </row>
    <row r="1952" spans="57:57" ht="25" customHeight="1" x14ac:dyDescent="0.2">
      <c r="BE1952" s="3" t="s">
        <v>94</v>
      </c>
    </row>
    <row r="1953" spans="57:57" ht="25" customHeight="1" x14ac:dyDescent="0.2">
      <c r="BE1953" s="3" t="s">
        <v>94</v>
      </c>
    </row>
    <row r="1954" spans="57:57" ht="25" customHeight="1" x14ac:dyDescent="0.2">
      <c r="BE1954" s="3" t="s">
        <v>94</v>
      </c>
    </row>
    <row r="1955" spans="57:57" ht="25" customHeight="1" x14ac:dyDescent="0.2">
      <c r="BE1955" s="3" t="s">
        <v>94</v>
      </c>
    </row>
    <row r="1956" spans="57:57" ht="25" customHeight="1" x14ac:dyDescent="0.2">
      <c r="BE1956" s="3" t="s">
        <v>94</v>
      </c>
    </row>
    <row r="1957" spans="57:57" ht="25" customHeight="1" x14ac:dyDescent="0.2">
      <c r="BE1957" s="3" t="s">
        <v>94</v>
      </c>
    </row>
    <row r="1958" spans="57:57" ht="25" customHeight="1" x14ac:dyDescent="0.2">
      <c r="BE1958" s="3" t="s">
        <v>94</v>
      </c>
    </row>
    <row r="1959" spans="57:57" ht="25" customHeight="1" x14ac:dyDescent="0.2">
      <c r="BE1959" s="3" t="s">
        <v>94</v>
      </c>
    </row>
    <row r="1960" spans="57:57" ht="25" customHeight="1" x14ac:dyDescent="0.2">
      <c r="BE1960" s="3" t="s">
        <v>94</v>
      </c>
    </row>
    <row r="1961" spans="57:57" ht="25" customHeight="1" x14ac:dyDescent="0.2">
      <c r="BE1961" s="3" t="s">
        <v>94</v>
      </c>
    </row>
    <row r="1962" spans="57:57" ht="25" customHeight="1" x14ac:dyDescent="0.2">
      <c r="BE1962" s="3" t="s">
        <v>94</v>
      </c>
    </row>
    <row r="1963" spans="57:57" ht="25" customHeight="1" x14ac:dyDescent="0.2">
      <c r="BE1963" s="3" t="s">
        <v>94</v>
      </c>
    </row>
    <row r="1964" spans="57:57" ht="25" customHeight="1" x14ac:dyDescent="0.2">
      <c r="BE1964" s="3" t="s">
        <v>94</v>
      </c>
    </row>
    <row r="1965" spans="57:57" ht="25" customHeight="1" x14ac:dyDescent="0.2">
      <c r="BE1965" s="3" t="s">
        <v>94</v>
      </c>
    </row>
    <row r="1966" spans="57:57" ht="25" customHeight="1" x14ac:dyDescent="0.2">
      <c r="BE1966" s="3" t="s">
        <v>94</v>
      </c>
    </row>
    <row r="1967" spans="57:57" ht="25" customHeight="1" x14ac:dyDescent="0.2">
      <c r="BE1967" s="3" t="s">
        <v>94</v>
      </c>
    </row>
    <row r="1968" spans="57:57" ht="25" customHeight="1" x14ac:dyDescent="0.2">
      <c r="BE1968" s="3" t="s">
        <v>94</v>
      </c>
    </row>
    <row r="1969" spans="57:57" ht="25" customHeight="1" x14ac:dyDescent="0.2">
      <c r="BE1969" s="3" t="s">
        <v>94</v>
      </c>
    </row>
    <row r="1970" spans="57:57" ht="25" customHeight="1" x14ac:dyDescent="0.2">
      <c r="BE1970" s="3" t="s">
        <v>94</v>
      </c>
    </row>
    <row r="1971" spans="57:57" ht="25" customHeight="1" x14ac:dyDescent="0.2">
      <c r="BE1971" s="3" t="s">
        <v>94</v>
      </c>
    </row>
    <row r="1972" spans="57:57" ht="25" customHeight="1" x14ac:dyDescent="0.2">
      <c r="BE1972" s="3" t="s">
        <v>94</v>
      </c>
    </row>
    <row r="1973" spans="57:57" ht="25" customHeight="1" x14ac:dyDescent="0.2">
      <c r="BE1973" s="3" t="s">
        <v>94</v>
      </c>
    </row>
    <row r="1974" spans="57:57" ht="25" customHeight="1" x14ac:dyDescent="0.2">
      <c r="BE1974" s="3" t="s">
        <v>94</v>
      </c>
    </row>
    <row r="1975" spans="57:57" ht="25" customHeight="1" x14ac:dyDescent="0.2">
      <c r="BE1975" s="3" t="s">
        <v>94</v>
      </c>
    </row>
    <row r="1976" spans="57:57" ht="25" customHeight="1" x14ac:dyDescent="0.2">
      <c r="BE1976" s="3" t="s">
        <v>94</v>
      </c>
    </row>
    <row r="1977" spans="57:57" ht="25" customHeight="1" x14ac:dyDescent="0.2">
      <c r="BE1977" s="3" t="s">
        <v>94</v>
      </c>
    </row>
    <row r="1978" spans="57:57" ht="25" customHeight="1" x14ac:dyDescent="0.2">
      <c r="BE1978" s="3" t="s">
        <v>94</v>
      </c>
    </row>
    <row r="1979" spans="57:57" ht="25" customHeight="1" x14ac:dyDescent="0.2">
      <c r="BE1979" s="3" t="s">
        <v>94</v>
      </c>
    </row>
    <row r="1980" spans="57:57" ht="25" customHeight="1" x14ac:dyDescent="0.2">
      <c r="BE1980" s="3" t="s">
        <v>94</v>
      </c>
    </row>
    <row r="1981" spans="57:57" ht="25" customHeight="1" x14ac:dyDescent="0.2">
      <c r="BE1981" s="3" t="s">
        <v>94</v>
      </c>
    </row>
    <row r="1982" spans="57:57" ht="25" customHeight="1" x14ac:dyDescent="0.2">
      <c r="BE1982" s="3" t="s">
        <v>94</v>
      </c>
    </row>
    <row r="1983" spans="57:57" ht="25" customHeight="1" x14ac:dyDescent="0.2">
      <c r="BE1983" s="3" t="s">
        <v>94</v>
      </c>
    </row>
    <row r="1984" spans="57:57" ht="25" customHeight="1" x14ac:dyDescent="0.2">
      <c r="BE1984" s="3" t="s">
        <v>94</v>
      </c>
    </row>
    <row r="1985" spans="57:57" ht="25" customHeight="1" x14ac:dyDescent="0.2">
      <c r="BE1985" s="3" t="s">
        <v>94</v>
      </c>
    </row>
    <row r="1986" spans="57:57" ht="25" customHeight="1" x14ac:dyDescent="0.2">
      <c r="BE1986" s="3" t="s">
        <v>94</v>
      </c>
    </row>
    <row r="1987" spans="57:57" ht="25" customHeight="1" x14ac:dyDescent="0.2">
      <c r="BE1987" s="3" t="s">
        <v>94</v>
      </c>
    </row>
    <row r="1988" spans="57:57" ht="25" customHeight="1" x14ac:dyDescent="0.2">
      <c r="BE1988" s="3" t="s">
        <v>94</v>
      </c>
    </row>
    <row r="1989" spans="57:57" ht="25" customHeight="1" x14ac:dyDescent="0.2">
      <c r="BE1989" s="3" t="s">
        <v>94</v>
      </c>
    </row>
    <row r="1990" spans="57:57" ht="25" customHeight="1" x14ac:dyDescent="0.2">
      <c r="BE1990" s="3" t="s">
        <v>94</v>
      </c>
    </row>
    <row r="1991" spans="57:57" ht="25" customHeight="1" x14ac:dyDescent="0.2">
      <c r="BE1991" s="3" t="s">
        <v>94</v>
      </c>
    </row>
    <row r="1992" spans="57:57" ht="25" customHeight="1" x14ac:dyDescent="0.2">
      <c r="BE1992" s="3" t="s">
        <v>94</v>
      </c>
    </row>
    <row r="1993" spans="57:57" ht="25" customHeight="1" x14ac:dyDescent="0.2">
      <c r="BE1993" s="3" t="s">
        <v>94</v>
      </c>
    </row>
    <row r="1994" spans="57:57" ht="25" customHeight="1" x14ac:dyDescent="0.2">
      <c r="BE1994" s="3" t="s">
        <v>94</v>
      </c>
    </row>
    <row r="1995" spans="57:57" ht="25" customHeight="1" x14ac:dyDescent="0.2">
      <c r="BE1995" s="3" t="s">
        <v>94</v>
      </c>
    </row>
    <row r="1996" spans="57:57" ht="25" customHeight="1" x14ac:dyDescent="0.2">
      <c r="BE1996" s="3" t="s">
        <v>94</v>
      </c>
    </row>
    <row r="1997" spans="57:57" ht="25" customHeight="1" x14ac:dyDescent="0.2">
      <c r="BE1997" s="3" t="s">
        <v>94</v>
      </c>
    </row>
    <row r="1998" spans="57:57" ht="25" customHeight="1" x14ac:dyDescent="0.2">
      <c r="BE1998" s="3" t="s">
        <v>94</v>
      </c>
    </row>
    <row r="1999" spans="57:57" ht="25" customHeight="1" x14ac:dyDescent="0.2">
      <c r="BE1999" s="3" t="s">
        <v>94</v>
      </c>
    </row>
    <row r="2000" spans="57:57" ht="25" customHeight="1" x14ac:dyDescent="0.2">
      <c r="BE2000" s="3" t="s">
        <v>94</v>
      </c>
    </row>
    <row r="2001" spans="57:57" ht="25" customHeight="1" x14ac:dyDescent="0.2">
      <c r="BE2001" s="3" t="s">
        <v>94</v>
      </c>
    </row>
    <row r="2002" spans="57:57" ht="25" customHeight="1" x14ac:dyDescent="0.2">
      <c r="BE2002" s="3" t="s">
        <v>94</v>
      </c>
    </row>
    <row r="2003" spans="57:57" ht="25" customHeight="1" x14ac:dyDescent="0.2">
      <c r="BE2003" s="3" t="s">
        <v>94</v>
      </c>
    </row>
    <row r="2004" spans="57:57" ht="25" customHeight="1" x14ac:dyDescent="0.2">
      <c r="BE2004" s="3" t="s">
        <v>94</v>
      </c>
    </row>
    <row r="2005" spans="57:57" ht="25" customHeight="1" x14ac:dyDescent="0.2">
      <c r="BE2005" s="3" t="s">
        <v>94</v>
      </c>
    </row>
    <row r="2006" spans="57:57" ht="25" customHeight="1" x14ac:dyDescent="0.2">
      <c r="BE2006" s="3" t="s">
        <v>94</v>
      </c>
    </row>
    <row r="2007" spans="57:57" ht="25" customHeight="1" x14ac:dyDescent="0.2">
      <c r="BE2007" s="3" t="s">
        <v>94</v>
      </c>
    </row>
    <row r="2008" spans="57:57" ht="25" customHeight="1" x14ac:dyDescent="0.2">
      <c r="BE2008" s="3" t="s">
        <v>94</v>
      </c>
    </row>
    <row r="2009" spans="57:57" ht="25" customHeight="1" x14ac:dyDescent="0.2">
      <c r="BE2009" s="3" t="s">
        <v>94</v>
      </c>
    </row>
    <row r="2010" spans="57:57" ht="25" customHeight="1" x14ac:dyDescent="0.2">
      <c r="BE2010" s="3" t="s">
        <v>94</v>
      </c>
    </row>
    <row r="2011" spans="57:57" ht="25" customHeight="1" x14ac:dyDescent="0.2">
      <c r="BE2011" s="3" t="s">
        <v>94</v>
      </c>
    </row>
    <row r="2012" spans="57:57" ht="25" customHeight="1" x14ac:dyDescent="0.2">
      <c r="BE2012" s="3" t="s">
        <v>94</v>
      </c>
    </row>
    <row r="2013" spans="57:57" ht="25" customHeight="1" x14ac:dyDescent="0.2">
      <c r="BE2013" s="3" t="s">
        <v>94</v>
      </c>
    </row>
    <row r="2014" spans="57:57" ht="25" customHeight="1" x14ac:dyDescent="0.2">
      <c r="BE2014" s="3" t="s">
        <v>94</v>
      </c>
    </row>
    <row r="2015" spans="57:57" ht="25" customHeight="1" x14ac:dyDescent="0.2">
      <c r="BE2015" s="3" t="s">
        <v>94</v>
      </c>
    </row>
    <row r="2016" spans="57:57" ht="25" customHeight="1" x14ac:dyDescent="0.2">
      <c r="BE2016" s="3" t="s">
        <v>94</v>
      </c>
    </row>
    <row r="2017" spans="57:57" ht="25" customHeight="1" x14ac:dyDescent="0.2">
      <c r="BE2017" s="3" t="s">
        <v>94</v>
      </c>
    </row>
    <row r="2018" spans="57:57" ht="25" customHeight="1" x14ac:dyDescent="0.2">
      <c r="BE2018" s="3" t="s">
        <v>94</v>
      </c>
    </row>
    <row r="2019" spans="57:57" ht="25" customHeight="1" x14ac:dyDescent="0.2">
      <c r="BE2019" s="3" t="s">
        <v>94</v>
      </c>
    </row>
    <row r="2020" spans="57:57" ht="25" customHeight="1" x14ac:dyDescent="0.2">
      <c r="BE2020" s="3" t="s">
        <v>94</v>
      </c>
    </row>
    <row r="2021" spans="57:57" ht="25" customHeight="1" x14ac:dyDescent="0.2">
      <c r="BE2021" s="3" t="s">
        <v>94</v>
      </c>
    </row>
    <row r="2022" spans="57:57" ht="25" customHeight="1" x14ac:dyDescent="0.2">
      <c r="BE2022" s="3" t="s">
        <v>94</v>
      </c>
    </row>
    <row r="2023" spans="57:57" ht="25" customHeight="1" x14ac:dyDescent="0.2">
      <c r="BE2023" s="3" t="s">
        <v>94</v>
      </c>
    </row>
    <row r="2024" spans="57:57" ht="25" customHeight="1" x14ac:dyDescent="0.2">
      <c r="BE2024" s="3" t="s">
        <v>94</v>
      </c>
    </row>
    <row r="2025" spans="57:57" ht="25" customHeight="1" x14ac:dyDescent="0.2">
      <c r="BE2025" s="3" t="s">
        <v>94</v>
      </c>
    </row>
    <row r="2026" spans="57:57" ht="25" customHeight="1" x14ac:dyDescent="0.2">
      <c r="BE2026" s="3" t="s">
        <v>94</v>
      </c>
    </row>
    <row r="2027" spans="57:57" ht="25" customHeight="1" x14ac:dyDescent="0.2">
      <c r="BE2027" s="3" t="s">
        <v>94</v>
      </c>
    </row>
    <row r="2028" spans="57:57" ht="25" customHeight="1" x14ac:dyDescent="0.2">
      <c r="BE2028" s="3" t="s">
        <v>94</v>
      </c>
    </row>
    <row r="2029" spans="57:57" ht="25" customHeight="1" x14ac:dyDescent="0.2">
      <c r="BE2029" s="3" t="s">
        <v>94</v>
      </c>
    </row>
    <row r="2030" spans="57:57" ht="25" customHeight="1" x14ac:dyDescent="0.2">
      <c r="BE2030" s="3" t="s">
        <v>94</v>
      </c>
    </row>
    <row r="2031" spans="57:57" ht="25" customHeight="1" x14ac:dyDescent="0.2">
      <c r="BE2031" s="3" t="s">
        <v>94</v>
      </c>
    </row>
    <row r="2032" spans="57:57" ht="25" customHeight="1" x14ac:dyDescent="0.2">
      <c r="BE2032" s="3" t="s">
        <v>94</v>
      </c>
    </row>
    <row r="2033" spans="57:57" ht="25" customHeight="1" x14ac:dyDescent="0.2">
      <c r="BE2033" s="3" t="s">
        <v>94</v>
      </c>
    </row>
    <row r="2034" spans="57:57" ht="25" customHeight="1" x14ac:dyDescent="0.2">
      <c r="BE2034" s="3" t="s">
        <v>94</v>
      </c>
    </row>
    <row r="2035" spans="57:57" ht="25" customHeight="1" x14ac:dyDescent="0.2">
      <c r="BE2035" s="3" t="s">
        <v>94</v>
      </c>
    </row>
    <row r="2036" spans="57:57" ht="25" customHeight="1" x14ac:dyDescent="0.2">
      <c r="BE2036" s="3" t="s">
        <v>94</v>
      </c>
    </row>
    <row r="2037" spans="57:57" ht="25" customHeight="1" x14ac:dyDescent="0.2">
      <c r="BE2037" s="3" t="s">
        <v>94</v>
      </c>
    </row>
    <row r="2038" spans="57:57" ht="25" customHeight="1" x14ac:dyDescent="0.2">
      <c r="BE2038" s="3" t="s">
        <v>94</v>
      </c>
    </row>
    <row r="2039" spans="57:57" ht="25" customHeight="1" x14ac:dyDescent="0.2">
      <c r="BE2039" s="3" t="s">
        <v>94</v>
      </c>
    </row>
    <row r="2040" spans="57:57" ht="25" customHeight="1" x14ac:dyDescent="0.2">
      <c r="BE2040" s="3" t="s">
        <v>94</v>
      </c>
    </row>
    <row r="2041" spans="57:57" ht="25" customHeight="1" x14ac:dyDescent="0.2">
      <c r="BE2041" s="3" t="s">
        <v>94</v>
      </c>
    </row>
    <row r="2042" spans="57:57" ht="25" customHeight="1" x14ac:dyDescent="0.2">
      <c r="BE2042" s="3" t="s">
        <v>94</v>
      </c>
    </row>
    <row r="2043" spans="57:57" ht="25" customHeight="1" x14ac:dyDescent="0.2">
      <c r="BE2043" s="3" t="s">
        <v>94</v>
      </c>
    </row>
    <row r="2044" spans="57:57" ht="25" customHeight="1" x14ac:dyDescent="0.2">
      <c r="BE2044" s="3" t="s">
        <v>94</v>
      </c>
    </row>
    <row r="2045" spans="57:57" ht="25" customHeight="1" x14ac:dyDescent="0.2">
      <c r="BE2045" s="3" t="s">
        <v>94</v>
      </c>
    </row>
    <row r="2046" spans="57:57" ht="25" customHeight="1" x14ac:dyDescent="0.2">
      <c r="BE2046" s="3" t="s">
        <v>94</v>
      </c>
    </row>
    <row r="2047" spans="57:57" ht="25" customHeight="1" x14ac:dyDescent="0.2">
      <c r="BE2047" s="3" t="s">
        <v>94</v>
      </c>
    </row>
    <row r="2048" spans="57:57" ht="25" customHeight="1" x14ac:dyDescent="0.2">
      <c r="BE2048" s="3" t="s">
        <v>94</v>
      </c>
    </row>
    <row r="2049" spans="57:57" ht="25" customHeight="1" x14ac:dyDescent="0.2">
      <c r="BE2049" s="3" t="s">
        <v>94</v>
      </c>
    </row>
    <row r="2050" spans="57:57" ht="25" customHeight="1" x14ac:dyDescent="0.2">
      <c r="BE2050" s="3" t="s">
        <v>94</v>
      </c>
    </row>
    <row r="2051" spans="57:57" ht="25" customHeight="1" x14ac:dyDescent="0.2">
      <c r="BE2051" s="3" t="s">
        <v>94</v>
      </c>
    </row>
    <row r="2052" spans="57:57" ht="25" customHeight="1" x14ac:dyDescent="0.2">
      <c r="BE2052" s="3" t="s">
        <v>94</v>
      </c>
    </row>
    <row r="2053" spans="57:57" ht="25" customHeight="1" x14ac:dyDescent="0.2">
      <c r="BE2053" s="3" t="s">
        <v>94</v>
      </c>
    </row>
    <row r="2054" spans="57:57" ht="25" customHeight="1" x14ac:dyDescent="0.2">
      <c r="BE2054" s="3" t="s">
        <v>94</v>
      </c>
    </row>
    <row r="2055" spans="57:57" ht="25" customHeight="1" x14ac:dyDescent="0.2">
      <c r="BE2055" s="3" t="s">
        <v>94</v>
      </c>
    </row>
    <row r="2056" spans="57:57" ht="25" customHeight="1" x14ac:dyDescent="0.2">
      <c r="BE2056" s="3" t="s">
        <v>94</v>
      </c>
    </row>
    <row r="2057" spans="57:57" ht="25" customHeight="1" x14ac:dyDescent="0.2">
      <c r="BE2057" s="3" t="s">
        <v>94</v>
      </c>
    </row>
    <row r="2058" spans="57:57" ht="25" customHeight="1" x14ac:dyDescent="0.2">
      <c r="BE2058" s="3" t="s">
        <v>94</v>
      </c>
    </row>
    <row r="2059" spans="57:57" ht="25" customHeight="1" x14ac:dyDescent="0.2">
      <c r="BE2059" s="3" t="s">
        <v>94</v>
      </c>
    </row>
    <row r="2060" spans="57:57" ht="25" customHeight="1" x14ac:dyDescent="0.2">
      <c r="BE2060" s="3" t="s">
        <v>94</v>
      </c>
    </row>
    <row r="2061" spans="57:57" ht="25" customHeight="1" x14ac:dyDescent="0.2">
      <c r="BE2061" s="3" t="s">
        <v>94</v>
      </c>
    </row>
    <row r="2062" spans="57:57" ht="25" customHeight="1" x14ac:dyDescent="0.2">
      <c r="BE2062" s="3" t="s">
        <v>94</v>
      </c>
    </row>
    <row r="2063" spans="57:57" ht="25" customHeight="1" x14ac:dyDescent="0.2">
      <c r="BE2063" s="3" t="s">
        <v>94</v>
      </c>
    </row>
    <row r="2064" spans="57:57" ht="25" customHeight="1" x14ac:dyDescent="0.2">
      <c r="BE2064" s="3" t="s">
        <v>94</v>
      </c>
    </row>
    <row r="2065" spans="57:57" ht="25" customHeight="1" x14ac:dyDescent="0.2">
      <c r="BE2065" s="3" t="s">
        <v>94</v>
      </c>
    </row>
    <row r="2066" spans="57:57" ht="25" customHeight="1" x14ac:dyDescent="0.2">
      <c r="BE2066" s="3" t="s">
        <v>94</v>
      </c>
    </row>
    <row r="2067" spans="57:57" ht="25" customHeight="1" x14ac:dyDescent="0.2">
      <c r="BE2067" s="3" t="s">
        <v>94</v>
      </c>
    </row>
    <row r="2068" spans="57:57" ht="25" customHeight="1" x14ac:dyDescent="0.2">
      <c r="BE2068" s="3" t="s">
        <v>94</v>
      </c>
    </row>
    <row r="2069" spans="57:57" ht="25" customHeight="1" x14ac:dyDescent="0.2">
      <c r="BE2069" s="3" t="s">
        <v>94</v>
      </c>
    </row>
    <row r="2070" spans="57:57" ht="25" customHeight="1" x14ac:dyDescent="0.2">
      <c r="BE2070" s="3" t="s">
        <v>94</v>
      </c>
    </row>
    <row r="2071" spans="57:57" ht="25" customHeight="1" x14ac:dyDescent="0.2">
      <c r="BE2071" s="3" t="s">
        <v>94</v>
      </c>
    </row>
    <row r="2072" spans="57:57" ht="25" customHeight="1" x14ac:dyDescent="0.2">
      <c r="BE2072" s="3" t="s">
        <v>94</v>
      </c>
    </row>
    <row r="2073" spans="57:57" ht="25" customHeight="1" x14ac:dyDescent="0.2">
      <c r="BE2073" s="3" t="s">
        <v>94</v>
      </c>
    </row>
    <row r="2074" spans="57:57" ht="25" customHeight="1" x14ac:dyDescent="0.2">
      <c r="BE2074" s="3" t="s">
        <v>94</v>
      </c>
    </row>
    <row r="2075" spans="57:57" ht="25" customHeight="1" x14ac:dyDescent="0.2">
      <c r="BE2075" s="3" t="s">
        <v>94</v>
      </c>
    </row>
    <row r="2076" spans="57:57" ht="25" customHeight="1" x14ac:dyDescent="0.2">
      <c r="BE2076" s="3" t="s">
        <v>94</v>
      </c>
    </row>
    <row r="2077" spans="57:57" ht="25" customHeight="1" x14ac:dyDescent="0.2">
      <c r="BE2077" s="3" t="s">
        <v>94</v>
      </c>
    </row>
    <row r="2078" spans="57:57" ht="25" customHeight="1" x14ac:dyDescent="0.2">
      <c r="BE2078" s="3" t="s">
        <v>94</v>
      </c>
    </row>
    <row r="2079" spans="57:57" ht="25" customHeight="1" x14ac:dyDescent="0.2">
      <c r="BE2079" s="3" t="s">
        <v>94</v>
      </c>
    </row>
    <row r="2080" spans="57:57" ht="25" customHeight="1" x14ac:dyDescent="0.2">
      <c r="BE2080" s="3" t="s">
        <v>94</v>
      </c>
    </row>
    <row r="2081" spans="57:57" ht="25" customHeight="1" x14ac:dyDescent="0.2">
      <c r="BE2081" s="3" t="s">
        <v>94</v>
      </c>
    </row>
    <row r="2082" spans="57:57" ht="25" customHeight="1" x14ac:dyDescent="0.2">
      <c r="BE2082" s="3" t="s">
        <v>94</v>
      </c>
    </row>
    <row r="2083" spans="57:57" ht="25" customHeight="1" x14ac:dyDescent="0.2">
      <c r="BE2083" s="3" t="s">
        <v>94</v>
      </c>
    </row>
    <row r="2084" spans="57:57" ht="25" customHeight="1" x14ac:dyDescent="0.2">
      <c r="BE2084" s="3" t="s">
        <v>94</v>
      </c>
    </row>
    <row r="2085" spans="57:57" ht="25" customHeight="1" x14ac:dyDescent="0.2">
      <c r="BE2085" s="3" t="s">
        <v>94</v>
      </c>
    </row>
    <row r="2086" spans="57:57" ht="25" customHeight="1" x14ac:dyDescent="0.2">
      <c r="BE2086" s="3" t="s">
        <v>94</v>
      </c>
    </row>
    <row r="2087" spans="57:57" ht="25" customHeight="1" x14ac:dyDescent="0.2">
      <c r="BE2087" s="3" t="s">
        <v>94</v>
      </c>
    </row>
    <row r="2088" spans="57:57" ht="25" customHeight="1" x14ac:dyDescent="0.2">
      <c r="BE2088" s="3" t="s">
        <v>94</v>
      </c>
    </row>
    <row r="2089" spans="57:57" ht="25" customHeight="1" x14ac:dyDescent="0.2">
      <c r="BE2089" s="3" t="s">
        <v>94</v>
      </c>
    </row>
    <row r="2090" spans="57:57" ht="25" customHeight="1" x14ac:dyDescent="0.2">
      <c r="BE2090" s="3" t="s">
        <v>94</v>
      </c>
    </row>
    <row r="2091" spans="57:57" ht="25" customHeight="1" x14ac:dyDescent="0.2">
      <c r="BE2091" s="3" t="s">
        <v>94</v>
      </c>
    </row>
    <row r="2092" spans="57:57" ht="25" customHeight="1" x14ac:dyDescent="0.2">
      <c r="BE2092" s="3" t="s">
        <v>94</v>
      </c>
    </row>
    <row r="2093" spans="57:57" ht="25" customHeight="1" x14ac:dyDescent="0.2">
      <c r="BE2093" s="3" t="s">
        <v>94</v>
      </c>
    </row>
    <row r="2094" spans="57:57" ht="25" customHeight="1" x14ac:dyDescent="0.2">
      <c r="BE2094" s="3" t="s">
        <v>94</v>
      </c>
    </row>
    <row r="2095" spans="57:57" ht="25" customHeight="1" x14ac:dyDescent="0.2">
      <c r="BE2095" s="3" t="s">
        <v>94</v>
      </c>
    </row>
    <row r="2096" spans="57:57" ht="25" customHeight="1" x14ac:dyDescent="0.2">
      <c r="BE2096" s="3" t="s">
        <v>94</v>
      </c>
    </row>
    <row r="2097" spans="57:57" ht="25" customHeight="1" x14ac:dyDescent="0.2">
      <c r="BE2097" s="3" t="s">
        <v>94</v>
      </c>
    </row>
    <row r="2098" spans="57:57" ht="25" customHeight="1" x14ac:dyDescent="0.2">
      <c r="BE2098" s="3" t="s">
        <v>94</v>
      </c>
    </row>
    <row r="2099" spans="57:57" ht="25" customHeight="1" x14ac:dyDescent="0.2">
      <c r="BE2099" s="3" t="s">
        <v>94</v>
      </c>
    </row>
    <row r="2100" spans="57:57" ht="25" customHeight="1" x14ac:dyDescent="0.2">
      <c r="BE2100" s="3" t="s">
        <v>94</v>
      </c>
    </row>
    <row r="2101" spans="57:57" ht="25" customHeight="1" x14ac:dyDescent="0.2">
      <c r="BE2101" s="3" t="s">
        <v>94</v>
      </c>
    </row>
    <row r="2102" spans="57:57" ht="25" customHeight="1" x14ac:dyDescent="0.2">
      <c r="BE2102" s="3" t="s">
        <v>94</v>
      </c>
    </row>
    <row r="2103" spans="57:57" ht="25" customHeight="1" x14ac:dyDescent="0.2">
      <c r="BE2103" s="3" t="s">
        <v>94</v>
      </c>
    </row>
    <row r="2104" spans="57:57" ht="25" customHeight="1" x14ac:dyDescent="0.2">
      <c r="BE2104" s="3" t="s">
        <v>94</v>
      </c>
    </row>
    <row r="2105" spans="57:57" ht="25" customHeight="1" x14ac:dyDescent="0.2">
      <c r="BE2105" s="3" t="s">
        <v>94</v>
      </c>
    </row>
    <row r="2106" spans="57:57" ht="25" customHeight="1" x14ac:dyDescent="0.2">
      <c r="BE2106" s="3" t="s">
        <v>94</v>
      </c>
    </row>
    <row r="2107" spans="57:57" ht="25" customHeight="1" x14ac:dyDescent="0.2">
      <c r="BE2107" s="3" t="s">
        <v>94</v>
      </c>
    </row>
    <row r="2108" spans="57:57" ht="25" customHeight="1" x14ac:dyDescent="0.2">
      <c r="BE2108" s="3" t="s">
        <v>94</v>
      </c>
    </row>
    <row r="2109" spans="57:57" ht="25" customHeight="1" x14ac:dyDescent="0.2">
      <c r="BE2109" s="3" t="s">
        <v>94</v>
      </c>
    </row>
    <row r="2110" spans="57:57" ht="25" customHeight="1" x14ac:dyDescent="0.2">
      <c r="BE2110" s="3" t="s">
        <v>94</v>
      </c>
    </row>
    <row r="2111" spans="57:57" ht="25" customHeight="1" x14ac:dyDescent="0.2">
      <c r="BE2111" s="3" t="s">
        <v>94</v>
      </c>
    </row>
    <row r="2112" spans="57:57" ht="25" customHeight="1" x14ac:dyDescent="0.2">
      <c r="BE2112" s="3" t="s">
        <v>94</v>
      </c>
    </row>
    <row r="2113" spans="57:57" ht="25" customHeight="1" x14ac:dyDescent="0.2">
      <c r="BE2113" s="3" t="s">
        <v>94</v>
      </c>
    </row>
    <row r="2114" spans="57:57" ht="25" customHeight="1" x14ac:dyDescent="0.2">
      <c r="BE2114" s="3" t="s">
        <v>94</v>
      </c>
    </row>
    <row r="2115" spans="57:57" ht="25" customHeight="1" x14ac:dyDescent="0.2">
      <c r="BE2115" s="3" t="s">
        <v>94</v>
      </c>
    </row>
    <row r="2116" spans="57:57" ht="25" customHeight="1" x14ac:dyDescent="0.2">
      <c r="BE2116" s="3" t="s">
        <v>94</v>
      </c>
    </row>
    <row r="2117" spans="57:57" ht="25" customHeight="1" x14ac:dyDescent="0.2">
      <c r="BE2117" s="3" t="s">
        <v>94</v>
      </c>
    </row>
    <row r="2118" spans="57:57" ht="25" customHeight="1" x14ac:dyDescent="0.2">
      <c r="BE2118" s="3" t="s">
        <v>94</v>
      </c>
    </row>
    <row r="2119" spans="57:57" ht="25" customHeight="1" x14ac:dyDescent="0.2">
      <c r="BE2119" s="3" t="s">
        <v>94</v>
      </c>
    </row>
    <row r="2120" spans="57:57" ht="25" customHeight="1" x14ac:dyDescent="0.2">
      <c r="BE2120" s="3" t="s">
        <v>94</v>
      </c>
    </row>
    <row r="2121" spans="57:57" ht="25" customHeight="1" x14ac:dyDescent="0.2">
      <c r="BE2121" s="3" t="s">
        <v>94</v>
      </c>
    </row>
    <row r="2122" spans="57:57" ht="25" customHeight="1" x14ac:dyDescent="0.2">
      <c r="BE2122" s="3" t="s">
        <v>94</v>
      </c>
    </row>
    <row r="2123" spans="57:57" ht="25" customHeight="1" x14ac:dyDescent="0.2">
      <c r="BE2123" s="3" t="s">
        <v>94</v>
      </c>
    </row>
    <row r="2124" spans="57:57" ht="25" customHeight="1" x14ac:dyDescent="0.2">
      <c r="BE2124" s="3" t="s">
        <v>94</v>
      </c>
    </row>
    <row r="2125" spans="57:57" ht="25" customHeight="1" x14ac:dyDescent="0.2">
      <c r="BE2125" s="3" t="s">
        <v>94</v>
      </c>
    </row>
    <row r="2126" spans="57:57" ht="25" customHeight="1" x14ac:dyDescent="0.2">
      <c r="BE2126" s="3" t="s">
        <v>94</v>
      </c>
    </row>
    <row r="2127" spans="57:57" ht="25" customHeight="1" x14ac:dyDescent="0.2">
      <c r="BE2127" s="3" t="s">
        <v>94</v>
      </c>
    </row>
    <row r="2128" spans="57:57" ht="25" customHeight="1" x14ac:dyDescent="0.2">
      <c r="BE2128" s="3" t="s">
        <v>94</v>
      </c>
    </row>
    <row r="2129" spans="57:57" ht="25" customHeight="1" x14ac:dyDescent="0.2">
      <c r="BE2129" s="3" t="s">
        <v>94</v>
      </c>
    </row>
    <row r="2130" spans="57:57" ht="25" customHeight="1" x14ac:dyDescent="0.2">
      <c r="BE2130" s="3" t="s">
        <v>94</v>
      </c>
    </row>
    <row r="2131" spans="57:57" ht="25" customHeight="1" x14ac:dyDescent="0.2">
      <c r="BE2131" s="3" t="s">
        <v>94</v>
      </c>
    </row>
    <row r="2132" spans="57:57" ht="25" customHeight="1" x14ac:dyDescent="0.2">
      <c r="BE2132" s="3" t="s">
        <v>94</v>
      </c>
    </row>
    <row r="2133" spans="57:57" ht="25" customHeight="1" x14ac:dyDescent="0.2">
      <c r="BE2133" s="3" t="s">
        <v>94</v>
      </c>
    </row>
    <row r="2134" spans="57:57" ht="25" customHeight="1" x14ac:dyDescent="0.2">
      <c r="BE2134" s="3" t="s">
        <v>94</v>
      </c>
    </row>
    <row r="2135" spans="57:57" ht="25" customHeight="1" x14ac:dyDescent="0.2">
      <c r="BE2135" s="3" t="s">
        <v>94</v>
      </c>
    </row>
    <row r="2136" spans="57:57" ht="25" customHeight="1" x14ac:dyDescent="0.2">
      <c r="BE2136" s="3" t="s">
        <v>94</v>
      </c>
    </row>
    <row r="2137" spans="57:57" ht="25" customHeight="1" x14ac:dyDescent="0.2">
      <c r="BE2137" s="3" t="s">
        <v>94</v>
      </c>
    </row>
    <row r="2138" spans="57:57" ht="25" customHeight="1" x14ac:dyDescent="0.2">
      <c r="BE2138" s="3" t="s">
        <v>94</v>
      </c>
    </row>
    <row r="2139" spans="57:57" ht="25" customHeight="1" x14ac:dyDescent="0.2">
      <c r="BE2139" s="3" t="s">
        <v>94</v>
      </c>
    </row>
    <row r="2140" spans="57:57" ht="25" customHeight="1" x14ac:dyDescent="0.2">
      <c r="BE2140" s="3" t="s">
        <v>94</v>
      </c>
    </row>
    <row r="2141" spans="57:57" ht="25" customHeight="1" x14ac:dyDescent="0.2">
      <c r="BE2141" s="3" t="s">
        <v>94</v>
      </c>
    </row>
    <row r="2142" spans="57:57" ht="25" customHeight="1" x14ac:dyDescent="0.2">
      <c r="BE2142" s="3" t="s">
        <v>94</v>
      </c>
    </row>
    <row r="2143" spans="57:57" ht="25" customHeight="1" x14ac:dyDescent="0.2">
      <c r="BE2143" s="3" t="s">
        <v>94</v>
      </c>
    </row>
    <row r="2144" spans="57:57" ht="25" customHeight="1" x14ac:dyDescent="0.2">
      <c r="BE2144" s="3" t="s">
        <v>94</v>
      </c>
    </row>
    <row r="2145" spans="57:57" ht="25" customHeight="1" x14ac:dyDescent="0.2">
      <c r="BE2145" s="3" t="s">
        <v>94</v>
      </c>
    </row>
    <row r="2146" spans="57:57" ht="25" customHeight="1" x14ac:dyDescent="0.2">
      <c r="BE2146" s="3" t="s">
        <v>94</v>
      </c>
    </row>
    <row r="2147" spans="57:57" ht="25" customHeight="1" x14ac:dyDescent="0.2">
      <c r="BE2147" s="3" t="s">
        <v>94</v>
      </c>
    </row>
    <row r="2148" spans="57:57" ht="25" customHeight="1" x14ac:dyDescent="0.2">
      <c r="BE2148" s="3" t="s">
        <v>94</v>
      </c>
    </row>
    <row r="2149" spans="57:57" ht="25" customHeight="1" x14ac:dyDescent="0.2">
      <c r="BE2149" s="3" t="s">
        <v>94</v>
      </c>
    </row>
    <row r="2150" spans="57:57" ht="25" customHeight="1" x14ac:dyDescent="0.2">
      <c r="BE2150" s="3" t="s">
        <v>94</v>
      </c>
    </row>
    <row r="2151" spans="57:57" ht="25" customHeight="1" x14ac:dyDescent="0.2">
      <c r="BE2151" s="3" t="s">
        <v>94</v>
      </c>
    </row>
    <row r="2152" spans="57:57" ht="25" customHeight="1" x14ac:dyDescent="0.2">
      <c r="BE2152" s="3" t="s">
        <v>94</v>
      </c>
    </row>
    <row r="2153" spans="57:57" ht="25" customHeight="1" x14ac:dyDescent="0.2">
      <c r="BE2153" s="3" t="s">
        <v>94</v>
      </c>
    </row>
    <row r="2154" spans="57:57" ht="25" customHeight="1" x14ac:dyDescent="0.2">
      <c r="BE2154" s="3" t="s">
        <v>94</v>
      </c>
    </row>
    <row r="2155" spans="57:57" ht="25" customHeight="1" x14ac:dyDescent="0.2">
      <c r="BE2155" s="3" t="s">
        <v>94</v>
      </c>
    </row>
    <row r="2156" spans="57:57" ht="25" customHeight="1" x14ac:dyDescent="0.2">
      <c r="BE2156" s="3" t="s">
        <v>94</v>
      </c>
    </row>
    <row r="2157" spans="57:57" ht="25" customHeight="1" x14ac:dyDescent="0.2">
      <c r="BE2157" s="3" t="s">
        <v>94</v>
      </c>
    </row>
    <row r="2158" spans="57:57" ht="25" customHeight="1" x14ac:dyDescent="0.2">
      <c r="BE2158" s="3" t="s">
        <v>94</v>
      </c>
    </row>
    <row r="2159" spans="57:57" ht="25" customHeight="1" x14ac:dyDescent="0.2">
      <c r="BE2159" s="3" t="s">
        <v>94</v>
      </c>
    </row>
    <row r="2160" spans="57:57" ht="25" customHeight="1" x14ac:dyDescent="0.2">
      <c r="BE2160" s="3" t="s">
        <v>94</v>
      </c>
    </row>
    <row r="2161" spans="57:57" ht="25" customHeight="1" x14ac:dyDescent="0.2">
      <c r="BE2161" s="3" t="s">
        <v>94</v>
      </c>
    </row>
    <row r="2162" spans="57:57" ht="25" customHeight="1" x14ac:dyDescent="0.2">
      <c r="BE2162" s="3" t="s">
        <v>94</v>
      </c>
    </row>
    <row r="2163" spans="57:57" ht="25" customHeight="1" x14ac:dyDescent="0.2">
      <c r="BE2163" s="3" t="s">
        <v>94</v>
      </c>
    </row>
    <row r="2164" spans="57:57" ht="25" customHeight="1" x14ac:dyDescent="0.2">
      <c r="BE2164" s="3" t="s">
        <v>94</v>
      </c>
    </row>
    <row r="2165" spans="57:57" ht="25" customHeight="1" x14ac:dyDescent="0.2">
      <c r="BE2165" s="3" t="s">
        <v>94</v>
      </c>
    </row>
    <row r="2166" spans="57:57" ht="25" customHeight="1" x14ac:dyDescent="0.2">
      <c r="BE2166" s="3" t="s">
        <v>94</v>
      </c>
    </row>
    <row r="2167" spans="57:57" ht="25" customHeight="1" x14ac:dyDescent="0.2">
      <c r="BE2167" s="3" t="s">
        <v>94</v>
      </c>
    </row>
    <row r="2168" spans="57:57" ht="25" customHeight="1" x14ac:dyDescent="0.2">
      <c r="BE2168" s="3" t="s">
        <v>94</v>
      </c>
    </row>
    <row r="2169" spans="57:57" ht="25" customHeight="1" x14ac:dyDescent="0.2">
      <c r="BE2169" s="3" t="s">
        <v>94</v>
      </c>
    </row>
    <row r="2170" spans="57:57" ht="25" customHeight="1" x14ac:dyDescent="0.2">
      <c r="BE2170" s="3" t="s">
        <v>94</v>
      </c>
    </row>
    <row r="2171" spans="57:57" ht="25" customHeight="1" x14ac:dyDescent="0.2">
      <c r="BE2171" s="3" t="s">
        <v>94</v>
      </c>
    </row>
    <row r="2172" spans="57:57" ht="25" customHeight="1" x14ac:dyDescent="0.2">
      <c r="BE2172" s="3" t="s">
        <v>94</v>
      </c>
    </row>
    <row r="2173" spans="57:57" ht="25" customHeight="1" x14ac:dyDescent="0.2">
      <c r="BE2173" s="3" t="s">
        <v>94</v>
      </c>
    </row>
    <row r="2174" spans="57:57" ht="25" customHeight="1" x14ac:dyDescent="0.2">
      <c r="BE2174" s="3" t="s">
        <v>94</v>
      </c>
    </row>
    <row r="2175" spans="57:57" ht="25" customHeight="1" x14ac:dyDescent="0.2">
      <c r="BE2175" s="3" t="s">
        <v>94</v>
      </c>
    </row>
    <row r="2176" spans="57:57" ht="25" customHeight="1" x14ac:dyDescent="0.2">
      <c r="BE2176" s="3" t="s">
        <v>94</v>
      </c>
    </row>
    <row r="2177" spans="57:57" ht="25" customHeight="1" x14ac:dyDescent="0.2">
      <c r="BE2177" s="3" t="s">
        <v>94</v>
      </c>
    </row>
    <row r="2178" spans="57:57" ht="25" customHeight="1" x14ac:dyDescent="0.2">
      <c r="BE2178" s="3" t="s">
        <v>94</v>
      </c>
    </row>
    <row r="2179" spans="57:57" ht="25" customHeight="1" x14ac:dyDescent="0.2">
      <c r="BE2179" s="3" t="s">
        <v>94</v>
      </c>
    </row>
    <row r="2180" spans="57:57" ht="25" customHeight="1" x14ac:dyDescent="0.2">
      <c r="BE2180" s="3" t="s">
        <v>94</v>
      </c>
    </row>
    <row r="2181" spans="57:57" ht="25" customHeight="1" x14ac:dyDescent="0.2">
      <c r="BE2181" s="3" t="s">
        <v>94</v>
      </c>
    </row>
    <row r="2182" spans="57:57" ht="25" customHeight="1" x14ac:dyDescent="0.2">
      <c r="BE2182" s="3" t="s">
        <v>94</v>
      </c>
    </row>
    <row r="2183" spans="57:57" ht="25" customHeight="1" x14ac:dyDescent="0.2">
      <c r="BE2183" s="3" t="s">
        <v>94</v>
      </c>
    </row>
    <row r="2184" spans="57:57" ht="25" customHeight="1" x14ac:dyDescent="0.2">
      <c r="BE2184" s="3" t="s">
        <v>94</v>
      </c>
    </row>
    <row r="2185" spans="57:57" ht="25" customHeight="1" x14ac:dyDescent="0.2">
      <c r="BE2185" s="3" t="s">
        <v>94</v>
      </c>
    </row>
    <row r="2186" spans="57:57" ht="25" customHeight="1" x14ac:dyDescent="0.2">
      <c r="BE2186" s="3" t="s">
        <v>94</v>
      </c>
    </row>
    <row r="2187" spans="57:57" ht="25" customHeight="1" x14ac:dyDescent="0.2">
      <c r="BE2187" s="3" t="s">
        <v>94</v>
      </c>
    </row>
    <row r="2188" spans="57:57" ht="25" customHeight="1" x14ac:dyDescent="0.2">
      <c r="BE2188" s="3" t="s">
        <v>94</v>
      </c>
    </row>
    <row r="2189" spans="57:57" ht="25" customHeight="1" x14ac:dyDescent="0.2">
      <c r="BE2189" s="3" t="s">
        <v>94</v>
      </c>
    </row>
    <row r="2190" spans="57:57" ht="25" customHeight="1" x14ac:dyDescent="0.2">
      <c r="BE2190" s="3" t="s">
        <v>94</v>
      </c>
    </row>
    <row r="2191" spans="57:57" ht="25" customHeight="1" x14ac:dyDescent="0.2">
      <c r="BE2191" s="3" t="s">
        <v>94</v>
      </c>
    </row>
    <row r="2192" spans="57:57" ht="25" customHeight="1" x14ac:dyDescent="0.2">
      <c r="BE2192" s="3" t="s">
        <v>94</v>
      </c>
    </row>
    <row r="2193" spans="57:57" ht="25" customHeight="1" x14ac:dyDescent="0.2">
      <c r="BE2193" s="3" t="s">
        <v>94</v>
      </c>
    </row>
    <row r="2194" spans="57:57" ht="25" customHeight="1" x14ac:dyDescent="0.2">
      <c r="BE2194" s="3" t="s">
        <v>94</v>
      </c>
    </row>
    <row r="2195" spans="57:57" ht="25" customHeight="1" x14ac:dyDescent="0.2">
      <c r="BE2195" s="3" t="s">
        <v>94</v>
      </c>
    </row>
    <row r="2196" spans="57:57" ht="25" customHeight="1" x14ac:dyDescent="0.2">
      <c r="BE2196" s="3" t="s">
        <v>94</v>
      </c>
    </row>
    <row r="2197" spans="57:57" ht="25" customHeight="1" x14ac:dyDescent="0.2">
      <c r="BE2197" s="3" t="s">
        <v>94</v>
      </c>
    </row>
    <row r="2198" spans="57:57" ht="25" customHeight="1" x14ac:dyDescent="0.2">
      <c r="BE2198" s="3" t="s">
        <v>94</v>
      </c>
    </row>
    <row r="2199" spans="57:57" ht="25" customHeight="1" x14ac:dyDescent="0.2">
      <c r="BE2199" s="3" t="s">
        <v>94</v>
      </c>
    </row>
    <row r="2200" spans="57:57" ht="25" customHeight="1" x14ac:dyDescent="0.2">
      <c r="BE2200" s="3" t="s">
        <v>94</v>
      </c>
    </row>
    <row r="2201" spans="57:57" ht="25" customHeight="1" x14ac:dyDescent="0.2">
      <c r="BE2201" s="3" t="s">
        <v>94</v>
      </c>
    </row>
    <row r="2202" spans="57:57" ht="25" customHeight="1" x14ac:dyDescent="0.2">
      <c r="BE2202" s="3" t="s">
        <v>94</v>
      </c>
    </row>
    <row r="2203" spans="57:57" ht="25" customHeight="1" x14ac:dyDescent="0.2">
      <c r="BE2203" s="3" t="s">
        <v>94</v>
      </c>
    </row>
    <row r="2204" spans="57:57" ht="25" customHeight="1" x14ac:dyDescent="0.2">
      <c r="BE2204" s="3" t="s">
        <v>94</v>
      </c>
    </row>
    <row r="2205" spans="57:57" ht="25" customHeight="1" x14ac:dyDescent="0.2">
      <c r="BE2205" s="3" t="s">
        <v>94</v>
      </c>
    </row>
    <row r="2206" spans="57:57" ht="25" customHeight="1" x14ac:dyDescent="0.2">
      <c r="BE2206" s="3" t="s">
        <v>94</v>
      </c>
    </row>
    <row r="2207" spans="57:57" ht="25" customHeight="1" x14ac:dyDescent="0.2">
      <c r="BE2207" s="3" t="s">
        <v>94</v>
      </c>
    </row>
    <row r="2208" spans="57:57" ht="25" customHeight="1" x14ac:dyDescent="0.2">
      <c r="BE2208" s="3" t="s">
        <v>94</v>
      </c>
    </row>
    <row r="2209" spans="57:57" ht="25" customHeight="1" x14ac:dyDescent="0.2">
      <c r="BE2209" s="3" t="s">
        <v>94</v>
      </c>
    </row>
    <row r="2210" spans="57:57" ht="25" customHeight="1" x14ac:dyDescent="0.2">
      <c r="BE2210" s="3" t="s">
        <v>94</v>
      </c>
    </row>
    <row r="2211" spans="57:57" ht="25" customHeight="1" x14ac:dyDescent="0.2">
      <c r="BE2211" s="3" t="s">
        <v>94</v>
      </c>
    </row>
    <row r="2212" spans="57:57" ht="25" customHeight="1" x14ac:dyDescent="0.2">
      <c r="BE2212" s="3" t="s">
        <v>94</v>
      </c>
    </row>
    <row r="2213" spans="57:57" ht="25" customHeight="1" x14ac:dyDescent="0.2">
      <c r="BE2213" s="3" t="s">
        <v>94</v>
      </c>
    </row>
    <row r="2214" spans="57:57" ht="25" customHeight="1" x14ac:dyDescent="0.2">
      <c r="BE2214" s="3" t="s">
        <v>94</v>
      </c>
    </row>
    <row r="2215" spans="57:57" ht="25" customHeight="1" x14ac:dyDescent="0.2">
      <c r="BE2215" s="3" t="s">
        <v>94</v>
      </c>
    </row>
    <row r="2216" spans="57:57" ht="25" customHeight="1" x14ac:dyDescent="0.2">
      <c r="BE2216" s="3" t="s">
        <v>94</v>
      </c>
    </row>
    <row r="2217" spans="57:57" ht="25" customHeight="1" x14ac:dyDescent="0.2">
      <c r="BE2217" s="3" t="s">
        <v>94</v>
      </c>
    </row>
    <row r="2218" spans="57:57" ht="25" customHeight="1" x14ac:dyDescent="0.2">
      <c r="BE2218" s="3" t="s">
        <v>94</v>
      </c>
    </row>
    <row r="2219" spans="57:57" ht="25" customHeight="1" x14ac:dyDescent="0.2">
      <c r="BE2219" s="3" t="s">
        <v>94</v>
      </c>
    </row>
    <row r="2220" spans="57:57" ht="25" customHeight="1" x14ac:dyDescent="0.2">
      <c r="BE2220" s="3" t="s">
        <v>94</v>
      </c>
    </row>
    <row r="2221" spans="57:57" ht="25" customHeight="1" x14ac:dyDescent="0.2">
      <c r="BE2221" s="3" t="s">
        <v>94</v>
      </c>
    </row>
    <row r="2222" spans="57:57" ht="25" customHeight="1" x14ac:dyDescent="0.2">
      <c r="BE2222" s="3" t="s">
        <v>94</v>
      </c>
    </row>
    <row r="2223" spans="57:57" ht="25" customHeight="1" x14ac:dyDescent="0.2">
      <c r="BE2223" s="3" t="s">
        <v>94</v>
      </c>
    </row>
    <row r="2224" spans="57:57" ht="25" customHeight="1" x14ac:dyDescent="0.2">
      <c r="BE2224" s="3" t="s">
        <v>94</v>
      </c>
    </row>
    <row r="2225" spans="57:57" ht="25" customHeight="1" x14ac:dyDescent="0.2">
      <c r="BE2225" s="3" t="s">
        <v>94</v>
      </c>
    </row>
    <row r="2226" spans="57:57" ht="25" customHeight="1" x14ac:dyDescent="0.2">
      <c r="BE2226" s="3" t="s">
        <v>94</v>
      </c>
    </row>
    <row r="2227" spans="57:57" ht="25" customHeight="1" x14ac:dyDescent="0.2">
      <c r="BE2227" s="3" t="s">
        <v>94</v>
      </c>
    </row>
    <row r="2228" spans="57:57" ht="25" customHeight="1" x14ac:dyDescent="0.2">
      <c r="BE2228" s="3" t="s">
        <v>94</v>
      </c>
    </row>
    <row r="2229" spans="57:57" ht="25" customHeight="1" x14ac:dyDescent="0.2">
      <c r="BE2229" s="3" t="s">
        <v>94</v>
      </c>
    </row>
    <row r="2230" spans="57:57" ht="25" customHeight="1" x14ac:dyDescent="0.2">
      <c r="BE2230" s="3" t="s">
        <v>94</v>
      </c>
    </row>
    <row r="2231" spans="57:57" ht="25" customHeight="1" x14ac:dyDescent="0.2">
      <c r="BE2231" s="3" t="s">
        <v>94</v>
      </c>
    </row>
    <row r="2232" spans="57:57" ht="25" customHeight="1" x14ac:dyDescent="0.2">
      <c r="BE2232" s="3" t="s">
        <v>94</v>
      </c>
    </row>
    <row r="2233" spans="57:57" ht="25" customHeight="1" x14ac:dyDescent="0.2">
      <c r="BE2233" s="3" t="s">
        <v>94</v>
      </c>
    </row>
    <row r="2234" spans="57:57" ht="25" customHeight="1" x14ac:dyDescent="0.2">
      <c r="BE2234" s="3" t="s">
        <v>94</v>
      </c>
    </row>
    <row r="2235" spans="57:57" ht="25" customHeight="1" x14ac:dyDescent="0.2">
      <c r="BE2235" s="3" t="s">
        <v>94</v>
      </c>
    </row>
    <row r="2236" spans="57:57" ht="25" customHeight="1" x14ac:dyDescent="0.2">
      <c r="BE2236" s="3" t="s">
        <v>94</v>
      </c>
    </row>
    <row r="2237" spans="57:57" ht="25" customHeight="1" x14ac:dyDescent="0.2">
      <c r="BE2237" s="3" t="s">
        <v>94</v>
      </c>
    </row>
    <row r="2238" spans="57:57" ht="25" customHeight="1" x14ac:dyDescent="0.2">
      <c r="BE2238" s="3" t="s">
        <v>94</v>
      </c>
    </row>
    <row r="2239" spans="57:57" ht="25" customHeight="1" x14ac:dyDescent="0.2">
      <c r="BE2239" s="3" t="s">
        <v>94</v>
      </c>
    </row>
    <row r="2240" spans="57:57" ht="25" customHeight="1" x14ac:dyDescent="0.2">
      <c r="BE2240" s="3" t="s">
        <v>94</v>
      </c>
    </row>
    <row r="2241" spans="57:57" ht="25" customHeight="1" x14ac:dyDescent="0.2">
      <c r="BE2241" s="3" t="s">
        <v>94</v>
      </c>
    </row>
    <row r="2242" spans="57:57" ht="25" customHeight="1" x14ac:dyDescent="0.2">
      <c r="BE2242" s="3" t="s">
        <v>94</v>
      </c>
    </row>
    <row r="2243" spans="57:57" ht="25" customHeight="1" x14ac:dyDescent="0.2">
      <c r="BE2243" s="3" t="s">
        <v>94</v>
      </c>
    </row>
    <row r="2244" spans="57:57" ht="25" customHeight="1" x14ac:dyDescent="0.2">
      <c r="BE2244" s="3" t="s">
        <v>94</v>
      </c>
    </row>
    <row r="2245" spans="57:57" ht="25" customHeight="1" x14ac:dyDescent="0.2">
      <c r="BE2245" s="3" t="s">
        <v>94</v>
      </c>
    </row>
    <row r="2246" spans="57:57" ht="25" customHeight="1" x14ac:dyDescent="0.2">
      <c r="BE2246" s="3" t="s">
        <v>94</v>
      </c>
    </row>
    <row r="2247" spans="57:57" ht="25" customHeight="1" x14ac:dyDescent="0.2">
      <c r="BE2247" s="3" t="s">
        <v>94</v>
      </c>
    </row>
    <row r="2248" spans="57:57" ht="25" customHeight="1" x14ac:dyDescent="0.2">
      <c r="BE2248" s="3" t="s">
        <v>94</v>
      </c>
    </row>
    <row r="2249" spans="57:57" ht="25" customHeight="1" x14ac:dyDescent="0.2">
      <c r="BE2249" s="3" t="s">
        <v>94</v>
      </c>
    </row>
    <row r="2250" spans="57:57" ht="25" customHeight="1" x14ac:dyDescent="0.2">
      <c r="BE2250" s="3" t="s">
        <v>94</v>
      </c>
    </row>
    <row r="2251" spans="57:57" ht="25" customHeight="1" x14ac:dyDescent="0.2">
      <c r="BE2251" s="3" t="s">
        <v>94</v>
      </c>
    </row>
    <row r="2252" spans="57:57" ht="25" customHeight="1" x14ac:dyDescent="0.2">
      <c r="BE2252" s="3" t="s">
        <v>94</v>
      </c>
    </row>
    <row r="2253" spans="57:57" ht="25" customHeight="1" x14ac:dyDescent="0.2">
      <c r="BE2253" s="3" t="s">
        <v>94</v>
      </c>
    </row>
    <row r="2254" spans="57:57" ht="25" customHeight="1" x14ac:dyDescent="0.2">
      <c r="BE2254" s="3" t="s">
        <v>94</v>
      </c>
    </row>
    <row r="2255" spans="57:57" ht="25" customHeight="1" x14ac:dyDescent="0.2">
      <c r="BE2255" s="3" t="s">
        <v>94</v>
      </c>
    </row>
  </sheetData>
  <autoFilter ref="B4:BF2260" xr:uid="{08772F83-807B-5E43-A523-183A662C0CAF}">
    <sortState xmlns:xlrd2="http://schemas.microsoft.com/office/spreadsheetml/2017/richdata2" ref="B5:BF2255">
      <sortCondition ref="B4:B2260"/>
    </sortState>
  </autoFilter>
  <phoneticPr fontId="5" type="noConversion"/>
  <pageMargins left="0.25" right="0.25" top="0.75" bottom="0.75" header="0.3" footer="0.3"/>
  <pageSetup scale="3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7AA49-347A-A64C-B845-C4B5842A1717}">
  <dimension ref="A2:BW1669"/>
  <sheetViews>
    <sheetView tabSelected="1" topLeftCell="A2" workbookViewId="0">
      <selection activeCell="BR15" sqref="BR15"/>
    </sheetView>
  </sheetViews>
  <sheetFormatPr baseColWidth="10" defaultRowHeight="16" x14ac:dyDescent="0.2"/>
  <cols>
    <col min="2" max="2" width="18" bestFit="1" customWidth="1"/>
    <col min="3" max="3" width="7.6640625" customWidth="1"/>
    <col min="4" max="4" width="9" customWidth="1"/>
    <col min="5" max="6" width="10" customWidth="1"/>
    <col min="7" max="63" width="5.83203125" customWidth="1"/>
    <col min="64" max="64" width="6.1640625" customWidth="1"/>
    <col min="65" max="67" width="5.83203125" customWidth="1"/>
    <col min="68" max="68" width="6.83203125" customWidth="1"/>
  </cols>
  <sheetData>
    <row r="2" spans="1:75" ht="31" customHeight="1" x14ac:dyDescent="0.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row>
    <row r="3" spans="1:75" x14ac:dyDescent="0.2">
      <c r="G3" s="24" t="s">
        <v>377</v>
      </c>
      <c r="H3" s="24"/>
      <c r="I3" s="24"/>
      <c r="AB3" s="76"/>
      <c r="AC3" s="24" t="s">
        <v>3</v>
      </c>
      <c r="AG3" s="76"/>
      <c r="AH3" s="24" t="s">
        <v>379</v>
      </c>
      <c r="AM3" s="24" t="s">
        <v>380</v>
      </c>
      <c r="AN3" s="24" t="s">
        <v>381</v>
      </c>
      <c r="AP3" s="24" t="s">
        <v>382</v>
      </c>
      <c r="AR3" s="24" t="s">
        <v>383</v>
      </c>
      <c r="AV3" s="24" t="s">
        <v>384</v>
      </c>
      <c r="AW3" s="24"/>
      <c r="BL3" s="24" t="s">
        <v>387</v>
      </c>
    </row>
    <row r="4" spans="1:75" ht="70" customHeight="1" x14ac:dyDescent="0.2">
      <c r="B4" s="17" t="s">
        <v>0</v>
      </c>
      <c r="C4" s="17" t="s">
        <v>442</v>
      </c>
      <c r="D4" s="17" t="s">
        <v>419</v>
      </c>
      <c r="E4" s="17" t="s">
        <v>420</v>
      </c>
      <c r="F4" s="17" t="s">
        <v>421</v>
      </c>
      <c r="G4" s="17" t="s">
        <v>438</v>
      </c>
      <c r="H4" s="17" t="s">
        <v>60</v>
      </c>
      <c r="I4" s="17" t="s">
        <v>53</v>
      </c>
      <c r="J4" s="17" t="s">
        <v>50</v>
      </c>
      <c r="K4" s="17" t="s">
        <v>62</v>
      </c>
      <c r="L4" s="43" t="s">
        <v>103</v>
      </c>
      <c r="M4" s="17" t="s">
        <v>422</v>
      </c>
      <c r="N4" s="17" t="s">
        <v>47</v>
      </c>
      <c r="O4" s="17" t="s">
        <v>54</v>
      </c>
      <c r="P4" s="17" t="s">
        <v>34</v>
      </c>
      <c r="Q4" s="17" t="s">
        <v>40</v>
      </c>
      <c r="R4" s="17" t="s">
        <v>27</v>
      </c>
      <c r="S4" s="17" t="s">
        <v>75</v>
      </c>
      <c r="T4" s="17" t="s">
        <v>16</v>
      </c>
      <c r="U4" s="17" t="s">
        <v>91</v>
      </c>
      <c r="V4" s="17" t="s">
        <v>439</v>
      </c>
      <c r="W4" s="17" t="s">
        <v>7</v>
      </c>
      <c r="X4" s="17" t="s">
        <v>84</v>
      </c>
      <c r="Y4" s="17" t="s">
        <v>423</v>
      </c>
      <c r="Z4" s="17" t="s">
        <v>440</v>
      </c>
      <c r="AA4" s="17" t="s">
        <v>441</v>
      </c>
      <c r="AB4" s="17" t="s">
        <v>76</v>
      </c>
      <c r="AC4" s="43" t="s">
        <v>424</v>
      </c>
      <c r="AD4" s="17" t="s">
        <v>425</v>
      </c>
      <c r="AE4" s="17" t="s">
        <v>474</v>
      </c>
      <c r="AF4" s="17" t="s">
        <v>426</v>
      </c>
      <c r="AG4" s="17" t="s">
        <v>469</v>
      </c>
      <c r="AH4" s="17" t="s">
        <v>427</v>
      </c>
      <c r="AI4" s="43" t="s">
        <v>470</v>
      </c>
      <c r="AJ4" s="17" t="s">
        <v>428</v>
      </c>
      <c r="AK4" s="17" t="s">
        <v>472</v>
      </c>
      <c r="AL4" s="17" t="s">
        <v>471</v>
      </c>
      <c r="AM4" s="17" t="s">
        <v>476</v>
      </c>
      <c r="AN4" s="17" t="s">
        <v>473</v>
      </c>
      <c r="AO4" s="17" t="s">
        <v>429</v>
      </c>
      <c r="AP4" s="17" t="s">
        <v>35</v>
      </c>
      <c r="AQ4" s="17" t="s">
        <v>398</v>
      </c>
      <c r="AR4" s="43" t="s">
        <v>39</v>
      </c>
      <c r="AS4" s="17" t="s">
        <v>31</v>
      </c>
      <c r="AT4" s="17" t="s">
        <v>32</v>
      </c>
      <c r="AU4" s="17" t="s">
        <v>36</v>
      </c>
      <c r="AV4" s="43" t="s">
        <v>436</v>
      </c>
      <c r="AW4" s="17" t="s">
        <v>435</v>
      </c>
      <c r="AX4" s="17" t="s">
        <v>477</v>
      </c>
      <c r="AY4" s="17" t="s">
        <v>475</v>
      </c>
      <c r="AZ4" s="17" t="s">
        <v>385</v>
      </c>
      <c r="BA4" s="17" t="s">
        <v>21</v>
      </c>
      <c r="BB4" s="17" t="s">
        <v>430</v>
      </c>
      <c r="BC4" s="17" t="s">
        <v>431</v>
      </c>
      <c r="BD4" s="17" t="s">
        <v>15</v>
      </c>
      <c r="BE4" s="17" t="s">
        <v>386</v>
      </c>
      <c r="BF4" s="17" t="s">
        <v>437</v>
      </c>
      <c r="BG4" s="17" t="s">
        <v>26</v>
      </c>
      <c r="BH4" s="17" t="s">
        <v>432</v>
      </c>
      <c r="BI4" s="17" t="s">
        <v>433</v>
      </c>
      <c r="BJ4" s="17" t="s">
        <v>434</v>
      </c>
      <c r="BK4" s="17" t="s">
        <v>468</v>
      </c>
      <c r="BL4" s="43" t="s">
        <v>450</v>
      </c>
      <c r="BM4" s="17" t="s">
        <v>451</v>
      </c>
      <c r="BN4" s="17" t="s">
        <v>452</v>
      </c>
      <c r="BO4" s="17" t="s">
        <v>449</v>
      </c>
      <c r="BP4" s="17" t="s">
        <v>448</v>
      </c>
      <c r="BQ4" s="23"/>
      <c r="BR4" s="23"/>
      <c r="BS4" s="23"/>
      <c r="BT4" s="23"/>
      <c r="BU4" s="23"/>
      <c r="BV4" s="23"/>
      <c r="BW4" s="23"/>
    </row>
    <row r="5" spans="1:75" x14ac:dyDescent="0.2">
      <c r="A5">
        <v>1</v>
      </c>
      <c r="B5" s="33">
        <f>'Main Data'!C5</f>
        <v>44870</v>
      </c>
      <c r="C5">
        <f>'Main Data'!D5</f>
        <v>1</v>
      </c>
      <c r="D5" s="26">
        <f>'Main Data'!E5</f>
        <v>15000</v>
      </c>
      <c r="E5" s="26">
        <f>'Main Data'!F5</f>
        <v>18750</v>
      </c>
      <c r="F5" s="34">
        <f t="shared" ref="F5:F68" si="0">LN(D5)</f>
        <v>9.6158054800843473</v>
      </c>
      <c r="G5">
        <f>IF('Main Data'!H5="AP",1,0)</f>
        <v>0</v>
      </c>
      <c r="H5">
        <f>IF('Main Data'!H5="Blancpain",1,0)</f>
        <v>0</v>
      </c>
      <c r="I5">
        <f>IF('Main Data'!H5="Breguet",1,0)</f>
        <v>0</v>
      </c>
      <c r="J5">
        <f>IF('Main Data'!H5="Breitling",1,0)</f>
        <v>0</v>
      </c>
      <c r="K5">
        <f>IF('Main Data'!H5="Cartier",1,0)</f>
        <v>0</v>
      </c>
      <c r="L5">
        <f>IF('Main Data'!H5="Gallet",1,0)</f>
        <v>0</v>
      </c>
      <c r="M5">
        <f>IF('Main Data'!H5="Girard Perregaux",1,0)</f>
        <v>0</v>
      </c>
      <c r="N5">
        <f>IF('Main Data'!H5="Gubelin",1,0)</f>
        <v>1</v>
      </c>
      <c r="O5">
        <f>IF('Main Data'!H5="Heuer",1,0)</f>
        <v>0</v>
      </c>
      <c r="P5">
        <f>IF('Main Data'!H5="IWC",1,0)</f>
        <v>0</v>
      </c>
      <c r="Q5">
        <f>IF('Main Data'!H5="JLC",1,0)</f>
        <v>0</v>
      </c>
      <c r="R5">
        <f>IF('Main Data'!H5="Longines",1,0)</f>
        <v>0</v>
      </c>
      <c r="S5">
        <f>IF('Main Data'!H5="Movado",1,0)</f>
        <v>0</v>
      </c>
      <c r="T5">
        <f>IF('Main Data'!H5="Omega",1,0)</f>
        <v>0</v>
      </c>
      <c r="U5">
        <f>IF('Main Data'!H5="Panerai",1,0)</f>
        <v>0</v>
      </c>
      <c r="V5">
        <f>IF('Main Data'!H5="Patek",1,0)</f>
        <v>0</v>
      </c>
      <c r="W5">
        <f>IF('Main Data'!H5="Rolex",1,0)</f>
        <v>0</v>
      </c>
      <c r="X5">
        <f>IF('Main Data'!H5="Tudor",1,0)</f>
        <v>0</v>
      </c>
      <c r="Y5">
        <f>IF('Main Data'!H5="Ulysse Nardin",1,0)</f>
        <v>0</v>
      </c>
      <c r="Z5">
        <f>IF('Main Data'!H5="Universal Geneve",1,0)</f>
        <v>0</v>
      </c>
      <c r="AA5">
        <f>IF('Main Data'!H5="Vacheron",1,0)</f>
        <v>0</v>
      </c>
      <c r="AB5">
        <f>IF('Main Data'!H5="Zenith",1,0)</f>
        <v>0</v>
      </c>
      <c r="AC5">
        <f>IF('Main Data'!J5="Stainless Steel",1,0)</f>
        <v>0</v>
      </c>
      <c r="AD5">
        <f>IF('Main Data'!J5="Two-tone",1,0)</f>
        <v>0</v>
      </c>
      <c r="AE5">
        <f>IF(OR('Main Data'!J5="YG 18K",'Main Data'!J5="YG &lt;18K",'Main Data'!J5="PG 18K",'Main Data'!J5="PG &lt;18K",'Main Data'!J5="WG 18K",'Main Data'!J5="Mixes of 18K",'Main Data'!J5="Mixes &lt;18K"),1,0)</f>
        <v>1</v>
      </c>
      <c r="AF5">
        <f>IF('Main Data'!J5="Platinum",1,0)</f>
        <v>0</v>
      </c>
      <c r="AG5">
        <f>IF(OR('Main Data'!J5="PVD",'Main Data'!J5="Gold Plate",'Main Data'!J5="Other"),1,0)</f>
        <v>0</v>
      </c>
      <c r="AH5">
        <f>IF('Main Data'!N5="Stainless Steel",1,0)</f>
        <v>0</v>
      </c>
      <c r="AI5">
        <f>IF('Main Data'!N5="Leather",1,0)</f>
        <v>1</v>
      </c>
      <c r="AJ5">
        <f>IF('Main Data'!N5="Two-tone",1,0)</f>
        <v>0</v>
      </c>
      <c r="AK5">
        <f>IF(OR('Main Data'!N5="YG 18K",'Main Data'!N5="PG 18K",'Main Data'!N5="WG 18K",'Main Data'!N5="Mixes of 18K"),1,0)</f>
        <v>0</v>
      </c>
      <c r="AL5">
        <f>IF(OR(,'Main Data'!N5="PVD",'Main Data'!N5="Gold plate"),1,0)</f>
        <v>0</v>
      </c>
      <c r="AM5">
        <f>IF(OR('Main Data'!AV5="Yes",'Main Data'!AW5="Yes",'Main Data'!AU5="Yes"),1,0)</f>
        <v>0</v>
      </c>
      <c r="AN5">
        <f>IF(OR(ISTEXT('Main Data'!AX5), ISTEXT('Main Data'!AY5)),1,0)</f>
        <v>0</v>
      </c>
      <c r="AO5">
        <f>IF('Main Data'!AZ5="Yes",1,0)</f>
        <v>0</v>
      </c>
      <c r="AP5">
        <f>IF('Main Data'!BA5="Yes",1,0)</f>
        <v>0</v>
      </c>
      <c r="AQ5">
        <f>IF('Main Data'!BD5="Yes",1,0)</f>
        <v>0</v>
      </c>
      <c r="AR5">
        <f>IF('Main Data'!BE5="A",1,0)</f>
        <v>0</v>
      </c>
      <c r="AS5">
        <f>IF('Main Data'!BE5="AA",1,0)</f>
        <v>0</v>
      </c>
      <c r="AT5">
        <f>IF('Main Data'!BE5="AAA",1,0)</f>
        <v>0</v>
      </c>
      <c r="AU5">
        <f>IF('Main Data'!BE5="AAAA",1,0)</f>
        <v>1</v>
      </c>
      <c r="AV5">
        <f>IF('Main Data'!P5="Yes",1,0)</f>
        <v>0</v>
      </c>
      <c r="AW5">
        <f>IF('Main Data'!AP5="Yes",1,0)</f>
        <v>0</v>
      </c>
      <c r="AX5">
        <f>IF(OR('Main Data'!V5="Yes", 'Main Data'!W5="Yes",'Main Data'!X5="Yes"),1,0)</f>
        <v>1</v>
      </c>
      <c r="AY5">
        <f>IF(OR('Main Data'!Y5="Yes",'Main Data'!Z5="Yes"),1,0)</f>
        <v>1</v>
      </c>
      <c r="AZ5">
        <f>IF('Main Data'!AR5="Yes",1,0)</f>
        <v>0</v>
      </c>
      <c r="BA5">
        <f>IF('Main Data'!AS5="Yes",1,0)</f>
        <v>0</v>
      </c>
      <c r="BB5">
        <f>IF('Main Data'!AG5="Yes",1,0)</f>
        <v>0</v>
      </c>
      <c r="BC5">
        <f>IF('Main Data'!AB5="Yes",1,0)</f>
        <v>0</v>
      </c>
      <c r="BD5">
        <f>IF('Main Data'!AA5="Yes",1,0)</f>
        <v>0</v>
      </c>
      <c r="BE5">
        <f>IF('Main Data'!AC5="Yes",1,0)</f>
        <v>0</v>
      </c>
      <c r="BF5">
        <f>IF('Main Data'!AF5="Yes",1,0)</f>
        <v>0</v>
      </c>
      <c r="BG5">
        <f>IF(OR('Main Data'!AI5="Yes",'Main Data'!AL5="Yes"),1,0)</f>
        <v>0</v>
      </c>
      <c r="BH5">
        <f>IF('Main Data'!AJ5="Yes",1,0)</f>
        <v>0</v>
      </c>
      <c r="BI5">
        <f>IF('Main Data'!AK5="Yes",1,0)</f>
        <v>0</v>
      </c>
      <c r="BJ5">
        <f>IF('Main Data'!AM5="Yes",1,0)</f>
        <v>0</v>
      </c>
      <c r="BK5">
        <f>IF('Main Data'!AQ5="Yes",1,0)</f>
        <v>0</v>
      </c>
      <c r="BL5" s="21">
        <f t="shared" ref="BL5:BL68" si="1">IF(AND($B5&gt;=DATEVALUE("1/1/2018"),$B5&lt;=DATEVALUE("12/31/2018")),1,0)</f>
        <v>0</v>
      </c>
      <c r="BM5" s="21">
        <f t="shared" ref="BM5:BM68" si="2">IF(AND($B5&gt;=DATEVALUE("1/1/2019"),$B5&lt;=DATEVALUE("12/31/2019")),1,0)</f>
        <v>0</v>
      </c>
      <c r="BN5" s="21">
        <f t="shared" ref="BN5:BN68" si="3">IF(AND($B5&gt;=DATEVALUE("1/1/2020"),$B5&lt;=DATEVALUE("12/31/2020")),1,0)</f>
        <v>0</v>
      </c>
      <c r="BO5" s="21">
        <f t="shared" ref="BO5:BO68" si="4">IF(AND($B5&gt;=DATEVALUE("1/1/2021"),$B5&lt;=DATEVALUE("12/31/2021")),1,0)</f>
        <v>0</v>
      </c>
      <c r="BP5" s="21">
        <f t="shared" ref="BP5:BP68" si="5">IF(AND($B5&gt;=DATEVALUE("1/1/2022"),$B5&lt;=DATEVALUE("12/31/2022")),1,0)</f>
        <v>1</v>
      </c>
    </row>
    <row r="6" spans="1:75" x14ac:dyDescent="0.2">
      <c r="A6">
        <v>2</v>
      </c>
      <c r="B6" s="33">
        <f>'Main Data'!C6</f>
        <v>44870</v>
      </c>
      <c r="C6">
        <f>'Main Data'!D6</f>
        <v>2</v>
      </c>
      <c r="D6" s="26">
        <f>'Main Data'!E6</f>
        <v>2000</v>
      </c>
      <c r="E6" s="26">
        <f>'Main Data'!F6</f>
        <v>2500</v>
      </c>
      <c r="F6" s="34">
        <f t="shared" si="0"/>
        <v>7.6009024595420822</v>
      </c>
      <c r="G6">
        <f>IF('Main Data'!H6="AP",1,0)</f>
        <v>0</v>
      </c>
      <c r="H6">
        <f>IF('Main Data'!H6="Blancpain",1,0)</f>
        <v>0</v>
      </c>
      <c r="I6">
        <f>IF('Main Data'!H6="Breguet",1,0)</f>
        <v>0</v>
      </c>
      <c r="J6">
        <f>IF('Main Data'!H6="Breitling",1,0)</f>
        <v>0</v>
      </c>
      <c r="K6">
        <f>IF('Main Data'!H6="Cartier",1,0)</f>
        <v>0</v>
      </c>
      <c r="L6">
        <f>IF('Main Data'!H6="Gallet",1,0)</f>
        <v>0</v>
      </c>
      <c r="M6">
        <f>IF('Main Data'!H6="Girard Perregaux",1,0)</f>
        <v>0</v>
      </c>
      <c r="N6">
        <f>IF('Main Data'!H6="Gubelin",1,0)</f>
        <v>0</v>
      </c>
      <c r="O6">
        <f>IF('Main Data'!H6="Heuer",1,0)</f>
        <v>0</v>
      </c>
      <c r="P6">
        <f>IF('Main Data'!H6="IWC",1,0)</f>
        <v>0</v>
      </c>
      <c r="Q6">
        <f>IF('Main Data'!H6="JLC",1,0)</f>
        <v>1</v>
      </c>
      <c r="R6">
        <f>IF('Main Data'!H6="Longines",1,0)</f>
        <v>0</v>
      </c>
      <c r="S6">
        <f>IF('Main Data'!H6="Movado",1,0)</f>
        <v>0</v>
      </c>
      <c r="T6">
        <f>IF('Main Data'!H6="Omega",1,0)</f>
        <v>0</v>
      </c>
      <c r="U6">
        <f>IF('Main Data'!H6="Panerai",1,0)</f>
        <v>0</v>
      </c>
      <c r="V6">
        <f>IF('Main Data'!H6="Patek",1,0)</f>
        <v>0</v>
      </c>
      <c r="W6">
        <f>IF('Main Data'!H6="Rolex",1,0)</f>
        <v>0</v>
      </c>
      <c r="X6">
        <f>IF('Main Data'!H6="Tudor",1,0)</f>
        <v>0</v>
      </c>
      <c r="Y6">
        <f>IF('Main Data'!H6="Ulysse Nardin",1,0)</f>
        <v>0</v>
      </c>
      <c r="Z6">
        <f>IF('Main Data'!H6="Universal Geneve",1,0)</f>
        <v>0</v>
      </c>
      <c r="AA6">
        <f>IF('Main Data'!H6="Vacheron",1,0)</f>
        <v>0</v>
      </c>
      <c r="AB6">
        <f>IF('Main Data'!H6="Zenith",1,0)</f>
        <v>0</v>
      </c>
      <c r="AC6">
        <f>IF('Main Data'!J6="Stainless Steel",1,0)</f>
        <v>0</v>
      </c>
      <c r="AD6">
        <f>IF('Main Data'!J6="Two-tone",1,0)</f>
        <v>0</v>
      </c>
      <c r="AE6">
        <f>IF(OR('Main Data'!J6="YG 18K",'Main Data'!J6="YG &lt;18K",'Main Data'!J6="PG 18K",'Main Data'!J6="PG &lt;18K",'Main Data'!J6="WG 18K",'Main Data'!J6="Mixes of 18K",'Main Data'!J6="Mixes &lt;18K"),1,0)</f>
        <v>1</v>
      </c>
      <c r="AF6">
        <f>IF('Main Data'!J6="Platinum",1,0)</f>
        <v>0</v>
      </c>
      <c r="AG6">
        <f>IF(OR('Main Data'!J6="PVD",'Main Data'!J6="Gold Plate",'Main Data'!J6="Other"),1,0)</f>
        <v>0</v>
      </c>
      <c r="AH6">
        <f>IF('Main Data'!N6="Stainless Steel",1,0)</f>
        <v>0</v>
      </c>
      <c r="AI6">
        <f>IF('Main Data'!N6="Leather",1,0)</f>
        <v>1</v>
      </c>
      <c r="AJ6">
        <f>IF('Main Data'!N6="Two-tone",1,0)</f>
        <v>0</v>
      </c>
      <c r="AK6">
        <f>IF(OR('Main Data'!N6="YG 18K",'Main Data'!N6="PG 18K",'Main Data'!N6="WG 18K",'Main Data'!N6="Mixes of 18K"),1,0)</f>
        <v>0</v>
      </c>
      <c r="AL6">
        <f>IF(OR(,'Main Data'!N6="PVD",'Main Data'!N6="Gold plate"),1,0)</f>
        <v>0</v>
      </c>
      <c r="AM6">
        <f>IF(OR('Main Data'!AV6="Yes",'Main Data'!AW6="Yes",'Main Data'!AU6="Yes"),1,0)</f>
        <v>0</v>
      </c>
      <c r="AN6">
        <f>IF(OR(ISTEXT('Main Data'!AX6), ISTEXT('Main Data'!AY6)),1,0)</f>
        <v>0</v>
      </c>
      <c r="AO6">
        <f>IF('Main Data'!AZ6="Yes",1,0)</f>
        <v>0</v>
      </c>
      <c r="AP6">
        <f>IF('Main Data'!BA6="Yes",1,0)</f>
        <v>0</v>
      </c>
      <c r="AQ6">
        <f>IF('Main Data'!BD6="Yes",1,0)</f>
        <v>0</v>
      </c>
      <c r="AR6">
        <f>IF('Main Data'!BE6="A",1,0)</f>
        <v>0</v>
      </c>
      <c r="AS6">
        <f>IF('Main Data'!BE6="AA",1,0)</f>
        <v>0</v>
      </c>
      <c r="AT6">
        <f>IF('Main Data'!BE6="AAA",1,0)</f>
        <v>1</v>
      </c>
      <c r="AU6">
        <f>IF('Main Data'!BE6="AAAA",1,0)</f>
        <v>0</v>
      </c>
      <c r="AV6">
        <f>IF('Main Data'!P6="Yes",1,0)</f>
        <v>0</v>
      </c>
      <c r="AW6">
        <f>IF('Main Data'!AP6="Yes",1,0)</f>
        <v>0</v>
      </c>
      <c r="AX6">
        <f>IF(OR('Main Data'!V6="Yes", 'Main Data'!W6="Yes",'Main Data'!X6="Yes"),1,0)</f>
        <v>0</v>
      </c>
      <c r="AY6">
        <f>IF(OR('Main Data'!Y6="Yes",'Main Data'!Z6="Yes"),1,0)</f>
        <v>0</v>
      </c>
      <c r="AZ6">
        <f>IF('Main Data'!AR6="Yes",1,0)</f>
        <v>0</v>
      </c>
      <c r="BA6">
        <f>IF('Main Data'!AS6="Yes",1,0)</f>
        <v>0</v>
      </c>
      <c r="BB6">
        <f>IF('Main Data'!AG6="Yes",1,0)</f>
        <v>1</v>
      </c>
      <c r="BC6">
        <f>IF('Main Data'!AB6="Yes",1,0)</f>
        <v>0</v>
      </c>
      <c r="BD6">
        <f>IF('Main Data'!AA6="Yes",1,0)</f>
        <v>0</v>
      </c>
      <c r="BE6">
        <f>IF('Main Data'!AC6="Yes",1,0)</f>
        <v>0</v>
      </c>
      <c r="BF6">
        <f>IF('Main Data'!AF6="Yes",1,0)</f>
        <v>0</v>
      </c>
      <c r="BG6">
        <f>IF(OR('Main Data'!AI6="Yes",'Main Data'!AL6="Yes"),1,0)</f>
        <v>0</v>
      </c>
      <c r="BH6">
        <f>IF('Main Data'!AJ6="Yes",1,0)</f>
        <v>0</v>
      </c>
      <c r="BI6">
        <f>IF('Main Data'!AK6="Yes",1,0)</f>
        <v>0</v>
      </c>
      <c r="BJ6">
        <f>IF('Main Data'!AM6="Yes",1,0)</f>
        <v>0</v>
      </c>
      <c r="BK6">
        <f>IF('Main Data'!AQ6="Yes",1,0)</f>
        <v>0</v>
      </c>
      <c r="BL6" s="21">
        <f t="shared" si="1"/>
        <v>0</v>
      </c>
      <c r="BM6" s="21">
        <f t="shared" si="2"/>
        <v>0</v>
      </c>
      <c r="BN6" s="21">
        <f t="shared" si="3"/>
        <v>0</v>
      </c>
      <c r="BO6" s="21">
        <f t="shared" si="4"/>
        <v>0</v>
      </c>
      <c r="BP6" s="21">
        <f t="shared" si="5"/>
        <v>1</v>
      </c>
    </row>
    <row r="7" spans="1:75" x14ac:dyDescent="0.2">
      <c r="A7">
        <v>3</v>
      </c>
      <c r="B7" s="33">
        <f>'Main Data'!C7</f>
        <v>44870</v>
      </c>
      <c r="C7">
        <f>'Main Data'!D7</f>
        <v>4</v>
      </c>
      <c r="D7" s="26">
        <f>'Main Data'!E7</f>
        <v>5500</v>
      </c>
      <c r="E7" s="26">
        <f>'Main Data'!F7</f>
        <v>6875</v>
      </c>
      <c r="F7" s="34">
        <f t="shared" si="0"/>
        <v>8.6125033712205621</v>
      </c>
      <c r="G7">
        <f>IF('Main Data'!H7="AP",1,0)</f>
        <v>0</v>
      </c>
      <c r="H7">
        <f>IF('Main Data'!H7="Blancpain",1,0)</f>
        <v>0</v>
      </c>
      <c r="I7">
        <f>IF('Main Data'!H7="Breguet",1,0)</f>
        <v>0</v>
      </c>
      <c r="J7">
        <f>IF('Main Data'!H7="Breitling",1,0)</f>
        <v>0</v>
      </c>
      <c r="K7">
        <f>IF('Main Data'!H7="Cartier",1,0)</f>
        <v>0</v>
      </c>
      <c r="L7">
        <f>IF('Main Data'!H7="Gallet",1,0)</f>
        <v>0</v>
      </c>
      <c r="M7">
        <f>IF('Main Data'!H7="Girard Perregaux",1,0)</f>
        <v>0</v>
      </c>
      <c r="N7">
        <f>IF('Main Data'!H7="Gubelin",1,0)</f>
        <v>0</v>
      </c>
      <c r="O7">
        <f>IF('Main Data'!H7="Heuer",1,0)</f>
        <v>0</v>
      </c>
      <c r="P7">
        <f>IF('Main Data'!H7="IWC",1,0)</f>
        <v>0</v>
      </c>
      <c r="Q7">
        <f>IF('Main Data'!H7="JLC",1,0)</f>
        <v>0</v>
      </c>
      <c r="R7">
        <f>IF('Main Data'!H7="Longines",1,0)</f>
        <v>0</v>
      </c>
      <c r="S7">
        <f>IF('Main Data'!H7="Movado",1,0)</f>
        <v>0</v>
      </c>
      <c r="T7">
        <f>IF('Main Data'!H7="Omega",1,0)</f>
        <v>1</v>
      </c>
      <c r="U7">
        <f>IF('Main Data'!H7="Panerai",1,0)</f>
        <v>0</v>
      </c>
      <c r="V7">
        <f>IF('Main Data'!H7="Patek",1,0)</f>
        <v>0</v>
      </c>
      <c r="W7">
        <f>IF('Main Data'!H7="Rolex",1,0)</f>
        <v>0</v>
      </c>
      <c r="X7">
        <f>IF('Main Data'!H7="Tudor",1,0)</f>
        <v>0</v>
      </c>
      <c r="Y7">
        <f>IF('Main Data'!H7="Ulysse Nardin",1,0)</f>
        <v>0</v>
      </c>
      <c r="Z7">
        <f>IF('Main Data'!H7="Universal Geneve",1,0)</f>
        <v>0</v>
      </c>
      <c r="AA7">
        <f>IF('Main Data'!H7="Vacheron",1,0)</f>
        <v>0</v>
      </c>
      <c r="AB7">
        <f>IF('Main Data'!H7="Zenith",1,0)</f>
        <v>0</v>
      </c>
      <c r="AC7">
        <f>IF('Main Data'!J7="Stainless Steel",1,0)</f>
        <v>1</v>
      </c>
      <c r="AD7">
        <f>IF('Main Data'!J7="Two-tone",1,0)</f>
        <v>0</v>
      </c>
      <c r="AE7">
        <f>IF(OR('Main Data'!J7="YG 18K",'Main Data'!J7="YG &lt;18K",'Main Data'!J7="PG 18K",'Main Data'!J7="PG &lt;18K",'Main Data'!J7="WG 18K",'Main Data'!J7="Mixes of 18K",'Main Data'!J7="Mixes &lt;18K"),1,0)</f>
        <v>0</v>
      </c>
      <c r="AF7">
        <f>IF('Main Data'!J7="Platinum",1,0)</f>
        <v>0</v>
      </c>
      <c r="AG7">
        <f>IF(OR('Main Data'!J7="PVD",'Main Data'!J7="Gold Plate",'Main Data'!J7="Other"),1,0)</f>
        <v>0</v>
      </c>
      <c r="AH7">
        <f>IF('Main Data'!N7="Stainless Steel",1,0)</f>
        <v>0</v>
      </c>
      <c r="AI7">
        <f>IF('Main Data'!N7="Leather",1,0)</f>
        <v>1</v>
      </c>
      <c r="AJ7">
        <f>IF('Main Data'!N7="Two-tone",1,0)</f>
        <v>0</v>
      </c>
      <c r="AK7">
        <f>IF(OR('Main Data'!N7="YG 18K",'Main Data'!N7="PG 18K",'Main Data'!N7="WG 18K",'Main Data'!N7="Mixes of 18K"),1,0)</f>
        <v>0</v>
      </c>
      <c r="AL7">
        <f>IF(OR(,'Main Data'!N7="PVD",'Main Data'!N7="Gold plate"),1,0)</f>
        <v>0</v>
      </c>
      <c r="AM7">
        <f>IF(OR('Main Data'!AV7="Yes",'Main Data'!AW7="Yes",'Main Data'!AU7="Yes"),1,0)</f>
        <v>0</v>
      </c>
      <c r="AN7">
        <f>IF(OR(ISTEXT('Main Data'!AX7), ISTEXT('Main Data'!AY7)),1,0)</f>
        <v>0</v>
      </c>
      <c r="AO7">
        <f>IF('Main Data'!AZ7="Yes",1,0)</f>
        <v>0</v>
      </c>
      <c r="AP7">
        <f>IF('Main Data'!BA7="Yes",1,0)</f>
        <v>0</v>
      </c>
      <c r="AQ7">
        <f>IF('Main Data'!BD7="Yes",1,0)</f>
        <v>0</v>
      </c>
      <c r="AR7">
        <f>IF('Main Data'!BE7="A",1,0)</f>
        <v>0</v>
      </c>
      <c r="AS7">
        <f>IF('Main Data'!BE7="AA",1,0)</f>
        <v>0</v>
      </c>
      <c r="AT7">
        <f>IF('Main Data'!BE7="AAA",1,0)</f>
        <v>0</v>
      </c>
      <c r="AU7">
        <f>IF('Main Data'!BE7="AAAA",1,0)</f>
        <v>1</v>
      </c>
      <c r="AV7">
        <f>IF('Main Data'!P7="Yes",1,0)</f>
        <v>0</v>
      </c>
      <c r="AW7">
        <f>IF('Main Data'!AP7="Yes",1,0)</f>
        <v>0</v>
      </c>
      <c r="AX7">
        <f>IF(OR('Main Data'!V7="Yes", 'Main Data'!W7="Yes",'Main Data'!X7="Yes"),1,0)</f>
        <v>1</v>
      </c>
      <c r="AY7">
        <f>IF(OR('Main Data'!Y7="Yes",'Main Data'!Z7="Yes"),1,0)</f>
        <v>1</v>
      </c>
      <c r="AZ7">
        <f>IF('Main Data'!AR7="Yes",1,0)</f>
        <v>0</v>
      </c>
      <c r="BA7">
        <f>IF('Main Data'!AS7="Yes",1,0)</f>
        <v>0</v>
      </c>
      <c r="BB7">
        <f>IF('Main Data'!AG7="Yes",1,0)</f>
        <v>0</v>
      </c>
      <c r="BC7">
        <f>IF('Main Data'!AB7="Yes",1,0)</f>
        <v>0</v>
      </c>
      <c r="BD7">
        <f>IF('Main Data'!AA7="Yes",1,0)</f>
        <v>0</v>
      </c>
      <c r="BE7">
        <f>IF('Main Data'!AC7="Yes",1,0)</f>
        <v>0</v>
      </c>
      <c r="BF7">
        <f>IF('Main Data'!AF7="Yes",1,0)</f>
        <v>0</v>
      </c>
      <c r="BG7">
        <f>IF(OR('Main Data'!AI7="Yes",'Main Data'!AL7="Yes"),1,0)</f>
        <v>0</v>
      </c>
      <c r="BH7">
        <f>IF('Main Data'!AJ7="Yes",1,0)</f>
        <v>0</v>
      </c>
      <c r="BI7">
        <f>IF('Main Data'!AK7="Yes",1,0)</f>
        <v>0</v>
      </c>
      <c r="BJ7">
        <f>IF('Main Data'!AM7="Yes",1,0)</f>
        <v>0</v>
      </c>
      <c r="BK7">
        <f>IF('Main Data'!AQ7="Yes",1,0)</f>
        <v>0</v>
      </c>
      <c r="BL7" s="21">
        <f t="shared" si="1"/>
        <v>0</v>
      </c>
      <c r="BM7" s="21">
        <f t="shared" si="2"/>
        <v>0</v>
      </c>
      <c r="BN7" s="21">
        <f t="shared" si="3"/>
        <v>0</v>
      </c>
      <c r="BO7" s="21">
        <f t="shared" si="4"/>
        <v>0</v>
      </c>
      <c r="BP7" s="21">
        <f t="shared" si="5"/>
        <v>1</v>
      </c>
    </row>
    <row r="8" spans="1:75" x14ac:dyDescent="0.2">
      <c r="A8">
        <v>4</v>
      </c>
      <c r="B8" s="33">
        <f>'Main Data'!C8</f>
        <v>44870</v>
      </c>
      <c r="C8">
        <f>'Main Data'!D8</f>
        <v>5</v>
      </c>
      <c r="D8" s="26">
        <f>'Main Data'!E8</f>
        <v>3300</v>
      </c>
      <c r="E8" s="26">
        <f>'Main Data'!F8</f>
        <v>4125</v>
      </c>
      <c r="F8" s="34">
        <f t="shared" si="0"/>
        <v>8.1016777474545716</v>
      </c>
      <c r="G8">
        <f>IF('Main Data'!H8="AP",1,0)</f>
        <v>0</v>
      </c>
      <c r="H8">
        <f>IF('Main Data'!H8="Blancpain",1,0)</f>
        <v>0</v>
      </c>
      <c r="I8">
        <f>IF('Main Data'!H8="Breguet",1,0)</f>
        <v>0</v>
      </c>
      <c r="J8">
        <f>IF('Main Data'!H8="Breitling",1,0)</f>
        <v>0</v>
      </c>
      <c r="K8">
        <f>IF('Main Data'!H8="Cartier",1,0)</f>
        <v>0</v>
      </c>
      <c r="L8">
        <f>IF('Main Data'!H8="Gallet",1,0)</f>
        <v>0</v>
      </c>
      <c r="M8">
        <f>IF('Main Data'!H8="Girard Perregaux",1,0)</f>
        <v>0</v>
      </c>
      <c r="N8">
        <f>IF('Main Data'!H8="Gubelin",1,0)</f>
        <v>0</v>
      </c>
      <c r="O8">
        <f>IF('Main Data'!H8="Heuer",1,0)</f>
        <v>0</v>
      </c>
      <c r="P8">
        <f>IF('Main Data'!H8="IWC",1,0)</f>
        <v>0</v>
      </c>
      <c r="Q8">
        <f>IF('Main Data'!H8="JLC",1,0)</f>
        <v>0</v>
      </c>
      <c r="R8">
        <f>IF('Main Data'!H8="Longines",1,0)</f>
        <v>0</v>
      </c>
      <c r="S8">
        <f>IF('Main Data'!H8="Movado",1,0)</f>
        <v>0</v>
      </c>
      <c r="T8">
        <f>IF('Main Data'!H8="Omega",1,0)</f>
        <v>1</v>
      </c>
      <c r="U8">
        <f>IF('Main Data'!H8="Panerai",1,0)</f>
        <v>0</v>
      </c>
      <c r="V8">
        <f>IF('Main Data'!H8="Patek",1,0)</f>
        <v>0</v>
      </c>
      <c r="W8">
        <f>IF('Main Data'!H8="Rolex",1,0)</f>
        <v>0</v>
      </c>
      <c r="X8">
        <f>IF('Main Data'!H8="Tudor",1,0)</f>
        <v>0</v>
      </c>
      <c r="Y8">
        <f>IF('Main Data'!H8="Ulysse Nardin",1,0)</f>
        <v>0</v>
      </c>
      <c r="Z8">
        <f>IF('Main Data'!H8="Universal Geneve",1,0)</f>
        <v>0</v>
      </c>
      <c r="AA8">
        <f>IF('Main Data'!H8="Vacheron",1,0)</f>
        <v>0</v>
      </c>
      <c r="AB8">
        <f>IF('Main Data'!H8="Zenith",1,0)</f>
        <v>0</v>
      </c>
      <c r="AC8">
        <f>IF('Main Data'!J8="Stainless Steel",1,0)</f>
        <v>0</v>
      </c>
      <c r="AD8">
        <f>IF('Main Data'!J8="Two-tone",1,0)</f>
        <v>0</v>
      </c>
      <c r="AE8">
        <f>IF(OR('Main Data'!J8="YG 18K",'Main Data'!J8="YG &lt;18K",'Main Data'!J8="PG 18K",'Main Data'!J8="PG &lt;18K",'Main Data'!J8="WG 18K",'Main Data'!J8="Mixes of 18K",'Main Data'!J8="Mixes &lt;18K"),1,0)</f>
        <v>1</v>
      </c>
      <c r="AF8">
        <f>IF('Main Data'!J8="Platinum",1,0)</f>
        <v>0</v>
      </c>
      <c r="AG8">
        <f>IF(OR('Main Data'!J8="PVD",'Main Data'!J8="Gold Plate",'Main Data'!J8="Other"),1,0)</f>
        <v>0</v>
      </c>
      <c r="AH8">
        <f>IF('Main Data'!N8="Stainless Steel",1,0)</f>
        <v>0</v>
      </c>
      <c r="AI8">
        <f>IF('Main Data'!N8="Leather",1,0)</f>
        <v>1</v>
      </c>
      <c r="AJ8">
        <f>IF('Main Data'!N8="Two-tone",1,0)</f>
        <v>0</v>
      </c>
      <c r="AK8">
        <f>IF(OR('Main Data'!N8="YG 18K",'Main Data'!N8="PG 18K",'Main Data'!N8="WG 18K",'Main Data'!N8="Mixes of 18K"),1,0)</f>
        <v>0</v>
      </c>
      <c r="AL8">
        <f>IF(OR(,'Main Data'!N8="PVD",'Main Data'!N8="Gold plate"),1,0)</f>
        <v>0</v>
      </c>
      <c r="AM8">
        <f>IF(OR('Main Data'!AV8="Yes",'Main Data'!AW8="Yes",'Main Data'!AU8="Yes"),1,0)</f>
        <v>0</v>
      </c>
      <c r="AN8">
        <f>IF(OR(ISTEXT('Main Data'!AX8), ISTEXT('Main Data'!AY8)),1,0)</f>
        <v>0</v>
      </c>
      <c r="AO8">
        <f>IF('Main Data'!AZ8="Yes",1,0)</f>
        <v>0</v>
      </c>
      <c r="AP8">
        <f>IF('Main Data'!BA8="Yes",1,0)</f>
        <v>0</v>
      </c>
      <c r="AQ8">
        <f>IF('Main Data'!BD8="Yes",1,0)</f>
        <v>0</v>
      </c>
      <c r="AR8">
        <f>IF('Main Data'!BE8="A",1,0)</f>
        <v>0</v>
      </c>
      <c r="AS8">
        <f>IF('Main Data'!BE8="AA",1,0)</f>
        <v>0</v>
      </c>
      <c r="AT8">
        <f>IF('Main Data'!BE8="AAA",1,0)</f>
        <v>1</v>
      </c>
      <c r="AU8">
        <f>IF('Main Data'!BE8="AAAA",1,0)</f>
        <v>0</v>
      </c>
      <c r="AV8">
        <f>IF('Main Data'!P8="Yes",1,0)</f>
        <v>0</v>
      </c>
      <c r="AW8">
        <f>IF('Main Data'!AP8="Yes",1,0)</f>
        <v>0</v>
      </c>
      <c r="AX8">
        <f>IF(OR('Main Data'!V8="Yes", 'Main Data'!W8="Yes",'Main Data'!X8="Yes"),1,0)</f>
        <v>1</v>
      </c>
      <c r="AY8">
        <f>IF(OR('Main Data'!Y8="Yes",'Main Data'!Z8="Yes"),1,0)</f>
        <v>1</v>
      </c>
      <c r="AZ8">
        <f>IF('Main Data'!AR8="Yes",1,0)</f>
        <v>0</v>
      </c>
      <c r="BA8">
        <f>IF('Main Data'!AS8="Yes",1,0)</f>
        <v>0</v>
      </c>
      <c r="BB8">
        <f>IF('Main Data'!AG8="Yes",1,0)</f>
        <v>0</v>
      </c>
      <c r="BC8">
        <f>IF('Main Data'!AB8="Yes",1,0)</f>
        <v>0</v>
      </c>
      <c r="BD8">
        <f>IF('Main Data'!AA8="Yes",1,0)</f>
        <v>0</v>
      </c>
      <c r="BE8">
        <f>IF('Main Data'!AC8="Yes",1,0)</f>
        <v>0</v>
      </c>
      <c r="BF8">
        <f>IF('Main Data'!AF8="Yes",1,0)</f>
        <v>0</v>
      </c>
      <c r="BG8">
        <f>IF(OR('Main Data'!AI8="Yes",'Main Data'!AL8="Yes"),1,0)</f>
        <v>0</v>
      </c>
      <c r="BH8">
        <f>IF('Main Data'!AJ8="Yes",1,0)</f>
        <v>0</v>
      </c>
      <c r="BI8">
        <f>IF('Main Data'!AK8="Yes",1,0)</f>
        <v>0</v>
      </c>
      <c r="BJ8">
        <f>IF('Main Data'!AM8="Yes",1,0)</f>
        <v>0</v>
      </c>
      <c r="BK8">
        <f>IF('Main Data'!AQ8="Yes",1,0)</f>
        <v>0</v>
      </c>
      <c r="BL8" s="21">
        <f t="shared" si="1"/>
        <v>0</v>
      </c>
      <c r="BM8" s="21">
        <f t="shared" si="2"/>
        <v>0</v>
      </c>
      <c r="BN8" s="21">
        <f t="shared" si="3"/>
        <v>0</v>
      </c>
      <c r="BO8" s="21">
        <f t="shared" si="4"/>
        <v>0</v>
      </c>
      <c r="BP8" s="21">
        <f t="shared" si="5"/>
        <v>1</v>
      </c>
    </row>
    <row r="9" spans="1:75" x14ac:dyDescent="0.2">
      <c r="A9">
        <v>5</v>
      </c>
      <c r="B9" s="33">
        <f>'Main Data'!C9</f>
        <v>44870</v>
      </c>
      <c r="C9">
        <f>'Main Data'!D9</f>
        <v>7</v>
      </c>
      <c r="D9" s="26">
        <f>'Main Data'!E9</f>
        <v>3600</v>
      </c>
      <c r="E9" s="26">
        <f>'Main Data'!F9</f>
        <v>4500</v>
      </c>
      <c r="F9" s="34">
        <f t="shared" si="0"/>
        <v>8.1886891244442008</v>
      </c>
      <c r="G9">
        <f>IF('Main Data'!H9="AP",1,0)</f>
        <v>0</v>
      </c>
      <c r="H9">
        <f>IF('Main Data'!H9="Blancpain",1,0)</f>
        <v>0</v>
      </c>
      <c r="I9">
        <f>IF('Main Data'!H9="Breguet",1,0)</f>
        <v>0</v>
      </c>
      <c r="J9">
        <f>IF('Main Data'!H9="Breitling",1,0)</f>
        <v>0</v>
      </c>
      <c r="K9">
        <f>IF('Main Data'!H9="Cartier",1,0)</f>
        <v>0</v>
      </c>
      <c r="L9">
        <f>IF('Main Data'!H9="Gallet",1,0)</f>
        <v>0</v>
      </c>
      <c r="M9">
        <f>IF('Main Data'!H9="Girard Perregaux",1,0)</f>
        <v>0</v>
      </c>
      <c r="N9">
        <f>IF('Main Data'!H9="Gubelin",1,0)</f>
        <v>0</v>
      </c>
      <c r="O9">
        <f>IF('Main Data'!H9="Heuer",1,0)</f>
        <v>0</v>
      </c>
      <c r="P9">
        <f>IF('Main Data'!H9="IWC",1,0)</f>
        <v>0</v>
      </c>
      <c r="Q9">
        <f>IF('Main Data'!H9="JLC",1,0)</f>
        <v>0</v>
      </c>
      <c r="R9">
        <f>IF('Main Data'!H9="Longines",1,0)</f>
        <v>0</v>
      </c>
      <c r="S9">
        <f>IF('Main Data'!H9="Movado",1,0)</f>
        <v>0</v>
      </c>
      <c r="T9">
        <f>IF('Main Data'!H9="Omega",1,0)</f>
        <v>0</v>
      </c>
      <c r="U9">
        <f>IF('Main Data'!H9="Panerai",1,0)</f>
        <v>0</v>
      </c>
      <c r="V9">
        <f>IF('Main Data'!H9="Patek",1,0)</f>
        <v>0</v>
      </c>
      <c r="W9">
        <f>IF('Main Data'!H9="Rolex",1,0)</f>
        <v>0</v>
      </c>
      <c r="X9">
        <f>IF('Main Data'!H9="Tudor",1,0)</f>
        <v>0</v>
      </c>
      <c r="Y9">
        <f>IF('Main Data'!H9="Ulysse Nardin",1,0)</f>
        <v>0</v>
      </c>
      <c r="Z9">
        <f>IF('Main Data'!H9="Universal Geneve",1,0)</f>
        <v>1</v>
      </c>
      <c r="AA9">
        <f>IF('Main Data'!H9="Vacheron",1,0)</f>
        <v>0</v>
      </c>
      <c r="AB9">
        <f>IF('Main Data'!H9="Zenith",1,0)</f>
        <v>0</v>
      </c>
      <c r="AC9">
        <f>IF('Main Data'!J9="Stainless Steel",1,0)</f>
        <v>1</v>
      </c>
      <c r="AD9">
        <f>IF('Main Data'!J9="Two-tone",1,0)</f>
        <v>0</v>
      </c>
      <c r="AE9">
        <f>IF(OR('Main Data'!J9="YG 18K",'Main Data'!J9="YG &lt;18K",'Main Data'!J9="PG 18K",'Main Data'!J9="PG &lt;18K",'Main Data'!J9="WG 18K",'Main Data'!J9="Mixes of 18K",'Main Data'!J9="Mixes &lt;18K"),1,0)</f>
        <v>0</v>
      </c>
      <c r="AF9">
        <f>IF('Main Data'!J9="Platinum",1,0)</f>
        <v>0</v>
      </c>
      <c r="AG9">
        <f>IF(OR('Main Data'!J9="PVD",'Main Data'!J9="Gold Plate",'Main Data'!J9="Other"),1,0)</f>
        <v>0</v>
      </c>
      <c r="AH9">
        <f>IF('Main Data'!N9="Stainless Steel",1,0)</f>
        <v>0</v>
      </c>
      <c r="AI9">
        <f>IF('Main Data'!N9="Leather",1,0)</f>
        <v>1</v>
      </c>
      <c r="AJ9">
        <f>IF('Main Data'!N9="Two-tone",1,0)</f>
        <v>0</v>
      </c>
      <c r="AK9">
        <f>IF(OR('Main Data'!N9="YG 18K",'Main Data'!N9="PG 18K",'Main Data'!N9="WG 18K",'Main Data'!N9="Mixes of 18K"),1,0)</f>
        <v>0</v>
      </c>
      <c r="AL9">
        <f>IF(OR(,'Main Data'!N9="PVD",'Main Data'!N9="Gold plate"),1,0)</f>
        <v>0</v>
      </c>
      <c r="AM9">
        <f>IF(OR('Main Data'!AV9="Yes",'Main Data'!AW9="Yes",'Main Data'!AU9="Yes"),1,0)</f>
        <v>0</v>
      </c>
      <c r="AN9">
        <f>IF(OR(ISTEXT('Main Data'!AX9), ISTEXT('Main Data'!AY9)),1,0)</f>
        <v>1</v>
      </c>
      <c r="AO9">
        <f>IF('Main Data'!AZ9="Yes",1,0)</f>
        <v>0</v>
      </c>
      <c r="AP9">
        <f>IF('Main Data'!BA9="Yes",1,0)</f>
        <v>0</v>
      </c>
      <c r="AQ9">
        <f>IF('Main Data'!BD9="Yes",1,0)</f>
        <v>0</v>
      </c>
      <c r="AR9">
        <f>IF('Main Data'!BE9="A",1,0)</f>
        <v>0</v>
      </c>
      <c r="AS9">
        <f>IF('Main Data'!BE9="AA",1,0)</f>
        <v>1</v>
      </c>
      <c r="AT9">
        <f>IF('Main Data'!BE9="AAA",1,0)</f>
        <v>0</v>
      </c>
      <c r="AU9">
        <f>IF('Main Data'!BE9="AAAA",1,0)</f>
        <v>0</v>
      </c>
      <c r="AV9">
        <f>IF('Main Data'!P9="Yes",1,0)</f>
        <v>0</v>
      </c>
      <c r="AW9">
        <f>IF('Main Data'!AP9="Yes",1,0)</f>
        <v>0</v>
      </c>
      <c r="AX9">
        <f>IF(OR('Main Data'!V9="Yes", 'Main Data'!W9="Yes",'Main Data'!X9="Yes"),1,0)</f>
        <v>0</v>
      </c>
      <c r="AY9">
        <f>IF(OR('Main Data'!Y9="Yes",'Main Data'!Z9="Yes"),1,0)</f>
        <v>0</v>
      </c>
      <c r="AZ9">
        <f>IF('Main Data'!AR9="Yes",1,0)</f>
        <v>0</v>
      </c>
      <c r="BA9">
        <f>IF('Main Data'!AS9="Yes",1,0)</f>
        <v>0</v>
      </c>
      <c r="BB9">
        <f>IF('Main Data'!AG9="Yes",1,0)</f>
        <v>0</v>
      </c>
      <c r="BC9">
        <f>IF('Main Data'!AB9="Yes",1,0)</f>
        <v>0</v>
      </c>
      <c r="BD9">
        <f>IF('Main Data'!AA9="Yes",1,0)</f>
        <v>0</v>
      </c>
      <c r="BE9">
        <f>IF('Main Data'!AC9="Yes",1,0)</f>
        <v>0</v>
      </c>
      <c r="BF9">
        <f>IF('Main Data'!AF9="Yes",1,0)</f>
        <v>0</v>
      </c>
      <c r="BG9">
        <f>IF(OR('Main Data'!AI9="Yes",'Main Data'!AL9="Yes"),1,0)</f>
        <v>1</v>
      </c>
      <c r="BH9">
        <f>IF('Main Data'!AJ9="Yes",1,0)</f>
        <v>0</v>
      </c>
      <c r="BI9">
        <f>IF('Main Data'!AK9="Yes",1,0)</f>
        <v>0</v>
      </c>
      <c r="BJ9">
        <f>IF('Main Data'!AM9="Yes",1,0)</f>
        <v>0</v>
      </c>
      <c r="BK9">
        <f>IF('Main Data'!AQ9="Yes",1,0)</f>
        <v>0</v>
      </c>
      <c r="BL9" s="21">
        <f t="shared" si="1"/>
        <v>0</v>
      </c>
      <c r="BM9" s="21">
        <f t="shared" si="2"/>
        <v>0</v>
      </c>
      <c r="BN9" s="21">
        <f t="shared" si="3"/>
        <v>0</v>
      </c>
      <c r="BO9" s="21">
        <f t="shared" si="4"/>
        <v>0</v>
      </c>
      <c r="BP9" s="21">
        <f t="shared" si="5"/>
        <v>1</v>
      </c>
    </row>
    <row r="10" spans="1:75" x14ac:dyDescent="0.2">
      <c r="A10">
        <v>6</v>
      </c>
      <c r="B10" s="33">
        <f>'Main Data'!C10</f>
        <v>44870</v>
      </c>
      <c r="C10">
        <f>'Main Data'!D10</f>
        <v>9</v>
      </c>
      <c r="D10" s="26">
        <f>'Main Data'!E10</f>
        <v>3000</v>
      </c>
      <c r="E10" s="26">
        <f>'Main Data'!F10</f>
        <v>3750</v>
      </c>
      <c r="F10" s="34">
        <f t="shared" si="0"/>
        <v>8.0063675676502459</v>
      </c>
      <c r="G10">
        <f>IF('Main Data'!H10="AP",1,0)</f>
        <v>0</v>
      </c>
      <c r="H10">
        <f>IF('Main Data'!H10="Blancpain",1,0)</f>
        <v>0</v>
      </c>
      <c r="I10">
        <f>IF('Main Data'!H10="Breguet",1,0)</f>
        <v>0</v>
      </c>
      <c r="J10">
        <f>IF('Main Data'!H10="Breitling",1,0)</f>
        <v>0</v>
      </c>
      <c r="K10">
        <f>IF('Main Data'!H10="Cartier",1,0)</f>
        <v>0</v>
      </c>
      <c r="L10">
        <f>IF('Main Data'!H10="Gallet",1,0)</f>
        <v>0</v>
      </c>
      <c r="M10">
        <f>IF('Main Data'!H10="Girard Perregaux",1,0)</f>
        <v>0</v>
      </c>
      <c r="N10">
        <f>IF('Main Data'!H10="Gubelin",1,0)</f>
        <v>0</v>
      </c>
      <c r="O10">
        <f>IF('Main Data'!H10="Heuer",1,0)</f>
        <v>0</v>
      </c>
      <c r="P10">
        <f>IF('Main Data'!H10="IWC",1,0)</f>
        <v>0</v>
      </c>
      <c r="Q10">
        <f>IF('Main Data'!H10="JLC",1,0)</f>
        <v>1</v>
      </c>
      <c r="R10">
        <f>IF('Main Data'!H10="Longines",1,0)</f>
        <v>0</v>
      </c>
      <c r="S10">
        <f>IF('Main Data'!H10="Movado",1,0)</f>
        <v>0</v>
      </c>
      <c r="T10">
        <f>IF('Main Data'!H10="Omega",1,0)</f>
        <v>0</v>
      </c>
      <c r="U10">
        <f>IF('Main Data'!H10="Panerai",1,0)</f>
        <v>0</v>
      </c>
      <c r="V10">
        <f>IF('Main Data'!H10="Patek",1,0)</f>
        <v>0</v>
      </c>
      <c r="W10">
        <f>IF('Main Data'!H10="Rolex",1,0)</f>
        <v>0</v>
      </c>
      <c r="X10">
        <f>IF('Main Data'!H10="Tudor",1,0)</f>
        <v>0</v>
      </c>
      <c r="Y10">
        <f>IF('Main Data'!H10="Ulysse Nardin",1,0)</f>
        <v>0</v>
      </c>
      <c r="Z10">
        <f>IF('Main Data'!H10="Universal Geneve",1,0)</f>
        <v>0</v>
      </c>
      <c r="AA10">
        <f>IF('Main Data'!H10="Vacheron",1,0)</f>
        <v>0</v>
      </c>
      <c r="AB10">
        <f>IF('Main Data'!H10="Zenith",1,0)</f>
        <v>0</v>
      </c>
      <c r="AC10">
        <f>IF('Main Data'!J10="Stainless Steel",1,0)</f>
        <v>0</v>
      </c>
      <c r="AD10">
        <f>IF('Main Data'!J10="Two-tone",1,0)</f>
        <v>0</v>
      </c>
      <c r="AE10">
        <f>IF(OR('Main Data'!J10="YG 18K",'Main Data'!J10="YG &lt;18K",'Main Data'!J10="PG 18K",'Main Data'!J10="PG &lt;18K",'Main Data'!J10="WG 18K",'Main Data'!J10="Mixes of 18K",'Main Data'!J10="Mixes &lt;18K"),1,0)</f>
        <v>1</v>
      </c>
      <c r="AF10">
        <f>IF('Main Data'!J10="Platinum",1,0)</f>
        <v>0</v>
      </c>
      <c r="AG10">
        <f>IF(OR('Main Data'!J10="PVD",'Main Data'!J10="Gold Plate",'Main Data'!J10="Other"),1,0)</f>
        <v>0</v>
      </c>
      <c r="AH10">
        <f>IF('Main Data'!N10="Stainless Steel",1,0)</f>
        <v>0</v>
      </c>
      <c r="AI10">
        <f>IF('Main Data'!N10="Leather",1,0)</f>
        <v>1</v>
      </c>
      <c r="AJ10">
        <f>IF('Main Data'!N10="Two-tone",1,0)</f>
        <v>0</v>
      </c>
      <c r="AK10">
        <f>IF(OR('Main Data'!N10="YG 18K",'Main Data'!N10="PG 18K",'Main Data'!N10="WG 18K",'Main Data'!N10="Mixes of 18K"),1,0)</f>
        <v>0</v>
      </c>
      <c r="AL10">
        <f>IF(OR(,'Main Data'!N10="PVD",'Main Data'!N10="Gold plate"),1,0)</f>
        <v>0</v>
      </c>
      <c r="AM10">
        <f>IF(OR('Main Data'!AV10="Yes",'Main Data'!AW10="Yes",'Main Data'!AU10="Yes"),1,0)</f>
        <v>0</v>
      </c>
      <c r="AN10">
        <f>IF(OR(ISTEXT('Main Data'!AX10), ISTEXT('Main Data'!AY10)),1,0)</f>
        <v>0</v>
      </c>
      <c r="AO10">
        <f>IF('Main Data'!AZ10="Yes",1,0)</f>
        <v>0</v>
      </c>
      <c r="AP10">
        <f>IF('Main Data'!BA10="Yes",1,0)</f>
        <v>0</v>
      </c>
      <c r="AQ10">
        <f>IF('Main Data'!BD10="Yes",1,0)</f>
        <v>0</v>
      </c>
      <c r="AR10">
        <f>IF('Main Data'!BE10="A",1,0)</f>
        <v>0</v>
      </c>
      <c r="AS10">
        <f>IF('Main Data'!BE10="AA",1,0)</f>
        <v>1</v>
      </c>
      <c r="AT10">
        <f>IF('Main Data'!BE10="AAA",1,0)</f>
        <v>0</v>
      </c>
      <c r="AU10">
        <f>IF('Main Data'!BE10="AAAA",1,0)</f>
        <v>0</v>
      </c>
      <c r="AV10">
        <f>IF('Main Data'!P10="Yes",1,0)</f>
        <v>0</v>
      </c>
      <c r="AW10">
        <f>IF('Main Data'!AP10="Yes",1,0)</f>
        <v>0</v>
      </c>
      <c r="AX10">
        <f>IF(OR('Main Data'!V10="Yes", 'Main Data'!W10="Yes",'Main Data'!X10="Yes"),1,0)</f>
        <v>1</v>
      </c>
      <c r="AY10">
        <f>IF(OR('Main Data'!Y10="Yes",'Main Data'!Z10="Yes"),1,0)</f>
        <v>0</v>
      </c>
      <c r="AZ10">
        <f>IF('Main Data'!AR10="Yes",1,0)</f>
        <v>0</v>
      </c>
      <c r="BA10">
        <f>IF('Main Data'!AS10="Yes",1,0)</f>
        <v>1</v>
      </c>
      <c r="BB10">
        <f>IF('Main Data'!AG10="Yes",1,0)</f>
        <v>0</v>
      </c>
      <c r="BC10">
        <f>IF('Main Data'!AB10="Yes",1,0)</f>
        <v>0</v>
      </c>
      <c r="BD10">
        <f>IF('Main Data'!AA10="Yes",1,0)</f>
        <v>0</v>
      </c>
      <c r="BE10">
        <f>IF('Main Data'!AC10="Yes",1,0)</f>
        <v>0</v>
      </c>
      <c r="BF10">
        <f>IF('Main Data'!AF10="Yes",1,0)</f>
        <v>0</v>
      </c>
      <c r="BG10">
        <f>IF(OR('Main Data'!AI10="Yes",'Main Data'!AL10="Yes"),1,0)</f>
        <v>0</v>
      </c>
      <c r="BH10">
        <f>IF('Main Data'!AJ10="Yes",1,0)</f>
        <v>0</v>
      </c>
      <c r="BI10">
        <f>IF('Main Data'!AK10="Yes",1,0)</f>
        <v>0</v>
      </c>
      <c r="BJ10">
        <f>IF('Main Data'!AM10="Yes",1,0)</f>
        <v>0</v>
      </c>
      <c r="BK10">
        <f>IF('Main Data'!AQ10="Yes",1,0)</f>
        <v>0</v>
      </c>
      <c r="BL10" s="21">
        <f t="shared" si="1"/>
        <v>0</v>
      </c>
      <c r="BM10" s="21">
        <f t="shared" si="2"/>
        <v>0</v>
      </c>
      <c r="BN10" s="21">
        <f t="shared" si="3"/>
        <v>0</v>
      </c>
      <c r="BO10" s="21">
        <f t="shared" si="4"/>
        <v>0</v>
      </c>
      <c r="BP10" s="21">
        <f t="shared" si="5"/>
        <v>1</v>
      </c>
    </row>
    <row r="11" spans="1:75" x14ac:dyDescent="0.2">
      <c r="A11">
        <v>7</v>
      </c>
      <c r="B11" s="33">
        <f>'Main Data'!C11</f>
        <v>44870</v>
      </c>
      <c r="C11">
        <f>'Main Data'!D11</f>
        <v>11</v>
      </c>
      <c r="D11" s="26">
        <f>'Main Data'!E11</f>
        <v>5000</v>
      </c>
      <c r="E11" s="26">
        <f>'Main Data'!F11</f>
        <v>6250</v>
      </c>
      <c r="F11" s="34">
        <f t="shared" si="0"/>
        <v>8.5171931914162382</v>
      </c>
      <c r="G11">
        <f>IF('Main Data'!H11="AP",1,0)</f>
        <v>0</v>
      </c>
      <c r="H11">
        <f>IF('Main Data'!H11="Blancpain",1,0)</f>
        <v>0</v>
      </c>
      <c r="I11">
        <f>IF('Main Data'!H11="Breguet",1,0)</f>
        <v>0</v>
      </c>
      <c r="J11">
        <f>IF('Main Data'!H11="Breitling",1,0)</f>
        <v>0</v>
      </c>
      <c r="K11">
        <f>IF('Main Data'!H11="Cartier",1,0)</f>
        <v>0</v>
      </c>
      <c r="L11">
        <f>IF('Main Data'!H11="Gallet",1,0)</f>
        <v>0</v>
      </c>
      <c r="M11">
        <f>IF('Main Data'!H11="Girard Perregaux",1,0)</f>
        <v>0</v>
      </c>
      <c r="N11">
        <f>IF('Main Data'!H11="Gubelin",1,0)</f>
        <v>0</v>
      </c>
      <c r="O11">
        <f>IF('Main Data'!H11="Heuer",1,0)</f>
        <v>0</v>
      </c>
      <c r="P11">
        <f>IF('Main Data'!H11="IWC",1,0)</f>
        <v>1</v>
      </c>
      <c r="Q11">
        <f>IF('Main Data'!H11="JLC",1,0)</f>
        <v>0</v>
      </c>
      <c r="R11">
        <f>IF('Main Data'!H11="Longines",1,0)</f>
        <v>0</v>
      </c>
      <c r="S11">
        <f>IF('Main Data'!H11="Movado",1,0)</f>
        <v>0</v>
      </c>
      <c r="T11">
        <f>IF('Main Data'!H11="Omega",1,0)</f>
        <v>0</v>
      </c>
      <c r="U11">
        <f>IF('Main Data'!H11="Panerai",1,0)</f>
        <v>0</v>
      </c>
      <c r="V11">
        <f>IF('Main Data'!H11="Patek",1,0)</f>
        <v>0</v>
      </c>
      <c r="W11">
        <f>IF('Main Data'!H11="Rolex",1,0)</f>
        <v>0</v>
      </c>
      <c r="X11">
        <f>IF('Main Data'!H11="Tudor",1,0)</f>
        <v>0</v>
      </c>
      <c r="Y11">
        <f>IF('Main Data'!H11="Ulysse Nardin",1,0)</f>
        <v>0</v>
      </c>
      <c r="Z11">
        <f>IF('Main Data'!H11="Universal Geneve",1,0)</f>
        <v>0</v>
      </c>
      <c r="AA11">
        <f>IF('Main Data'!H11="Vacheron",1,0)</f>
        <v>0</v>
      </c>
      <c r="AB11">
        <f>IF('Main Data'!H11="Zenith",1,0)</f>
        <v>0</v>
      </c>
      <c r="AC11">
        <f>IF('Main Data'!J11="Stainless Steel",1,0)</f>
        <v>1</v>
      </c>
      <c r="AD11">
        <f>IF('Main Data'!J11="Two-tone",1,0)</f>
        <v>0</v>
      </c>
      <c r="AE11">
        <f>IF(OR('Main Data'!J11="YG 18K",'Main Data'!J11="YG &lt;18K",'Main Data'!J11="PG 18K",'Main Data'!J11="PG &lt;18K",'Main Data'!J11="WG 18K",'Main Data'!J11="Mixes of 18K",'Main Data'!J11="Mixes &lt;18K"),1,0)</f>
        <v>0</v>
      </c>
      <c r="AF11">
        <f>IF('Main Data'!J11="Platinum",1,0)</f>
        <v>0</v>
      </c>
      <c r="AG11">
        <f>IF(OR('Main Data'!J11="PVD",'Main Data'!J11="Gold Plate",'Main Data'!J11="Other"),1,0)</f>
        <v>0</v>
      </c>
      <c r="AH11">
        <f>IF('Main Data'!N11="Stainless Steel",1,0)</f>
        <v>1</v>
      </c>
      <c r="AI11">
        <f>IF('Main Data'!N11="Leather",1,0)</f>
        <v>0</v>
      </c>
      <c r="AJ11">
        <f>IF('Main Data'!N11="Two-tone",1,0)</f>
        <v>0</v>
      </c>
      <c r="AK11">
        <f>IF(OR('Main Data'!N11="YG 18K",'Main Data'!N11="PG 18K",'Main Data'!N11="WG 18K",'Main Data'!N11="Mixes of 18K"),1,0)</f>
        <v>0</v>
      </c>
      <c r="AL11">
        <f>IF(OR(,'Main Data'!N11="PVD",'Main Data'!N11="Gold plate"),1,0)</f>
        <v>0</v>
      </c>
      <c r="AM11">
        <f>IF(OR('Main Data'!AV11="Yes",'Main Data'!AW11="Yes",'Main Data'!AU11="Yes"),1,0)</f>
        <v>0</v>
      </c>
      <c r="AN11">
        <f>IF(OR(ISTEXT('Main Data'!AX11), ISTEXT('Main Data'!AY11)),1,0)</f>
        <v>0</v>
      </c>
      <c r="AO11">
        <f>IF('Main Data'!AZ11="Yes",1,0)</f>
        <v>0</v>
      </c>
      <c r="AP11">
        <f>IF('Main Data'!BA11="Yes",1,0)</f>
        <v>0</v>
      </c>
      <c r="AQ11">
        <f>IF('Main Data'!BD11="Yes",1,0)</f>
        <v>0</v>
      </c>
      <c r="AR11">
        <f>IF('Main Data'!BE11="A",1,0)</f>
        <v>0</v>
      </c>
      <c r="AS11">
        <f>IF('Main Data'!BE11="AA",1,0)</f>
        <v>0</v>
      </c>
      <c r="AT11">
        <f>IF('Main Data'!BE11="AAA",1,0)</f>
        <v>1</v>
      </c>
      <c r="AU11">
        <f>IF('Main Data'!BE11="AAAA",1,0)</f>
        <v>0</v>
      </c>
      <c r="AV11">
        <f>IF('Main Data'!P11="Yes",1,0)</f>
        <v>0</v>
      </c>
      <c r="AW11">
        <f>IF('Main Data'!AP11="Yes",1,0)</f>
        <v>0</v>
      </c>
      <c r="AX11">
        <f>IF(OR('Main Data'!V11="Yes", 'Main Data'!W11="Yes",'Main Data'!X11="Yes"),1,0)</f>
        <v>1</v>
      </c>
      <c r="AY11">
        <f>IF(OR('Main Data'!Y11="Yes",'Main Data'!Z11="Yes"),1,0)</f>
        <v>0</v>
      </c>
      <c r="AZ11">
        <f>IF('Main Data'!AR11="Yes",1,0)</f>
        <v>0</v>
      </c>
      <c r="BA11">
        <f>IF('Main Data'!AS11="Yes",1,0)</f>
        <v>0</v>
      </c>
      <c r="BB11">
        <f>IF('Main Data'!AG11="Yes",1,0)</f>
        <v>0</v>
      </c>
      <c r="BC11">
        <f>IF('Main Data'!AB11="Yes",1,0)</f>
        <v>1</v>
      </c>
      <c r="BD11">
        <f>IF('Main Data'!AA11="Yes",1,0)</f>
        <v>0</v>
      </c>
      <c r="BE11">
        <f>IF('Main Data'!AC11="Yes",1,0)</f>
        <v>0</v>
      </c>
      <c r="BF11">
        <f>IF('Main Data'!AF11="Yes",1,0)</f>
        <v>0</v>
      </c>
      <c r="BG11">
        <f>IF(OR('Main Data'!AI11="Yes",'Main Data'!AL11="Yes"),1,0)</f>
        <v>0</v>
      </c>
      <c r="BH11">
        <f>IF('Main Data'!AJ11="Yes",1,0)</f>
        <v>0</v>
      </c>
      <c r="BI11">
        <f>IF('Main Data'!AK11="Yes",1,0)</f>
        <v>0</v>
      </c>
      <c r="BJ11">
        <f>IF('Main Data'!AM11="Yes",1,0)</f>
        <v>0</v>
      </c>
      <c r="BK11">
        <f>IF('Main Data'!AQ11="Yes",1,0)</f>
        <v>0</v>
      </c>
      <c r="BL11" s="21">
        <f t="shared" si="1"/>
        <v>0</v>
      </c>
      <c r="BM11" s="21">
        <f t="shared" si="2"/>
        <v>0</v>
      </c>
      <c r="BN11" s="21">
        <f t="shared" si="3"/>
        <v>0</v>
      </c>
      <c r="BO11" s="21">
        <f t="shared" si="4"/>
        <v>0</v>
      </c>
      <c r="BP11" s="21">
        <f t="shared" si="5"/>
        <v>1</v>
      </c>
    </row>
    <row r="12" spans="1:75" x14ac:dyDescent="0.2">
      <c r="A12">
        <v>8</v>
      </c>
      <c r="B12" s="33">
        <f>'Main Data'!C12</f>
        <v>44870</v>
      </c>
      <c r="C12">
        <f>'Main Data'!D12</f>
        <v>12</v>
      </c>
      <c r="D12" s="26">
        <f>'Main Data'!E12</f>
        <v>8000</v>
      </c>
      <c r="E12" s="26">
        <f>'Main Data'!F12</f>
        <v>10000</v>
      </c>
      <c r="F12" s="34">
        <f t="shared" si="0"/>
        <v>8.987196820661973</v>
      </c>
      <c r="G12">
        <f>IF('Main Data'!H12="AP",1,0)</f>
        <v>0</v>
      </c>
      <c r="H12">
        <f>IF('Main Data'!H12="Blancpain",1,0)</f>
        <v>0</v>
      </c>
      <c r="I12">
        <f>IF('Main Data'!H12="Breguet",1,0)</f>
        <v>0</v>
      </c>
      <c r="J12">
        <f>IF('Main Data'!H12="Breitling",1,0)</f>
        <v>0</v>
      </c>
      <c r="K12">
        <f>IF('Main Data'!H12="Cartier",1,0)</f>
        <v>0</v>
      </c>
      <c r="L12">
        <f>IF('Main Data'!H12="Gallet",1,0)</f>
        <v>0</v>
      </c>
      <c r="M12">
        <f>IF('Main Data'!H12="Girard Perregaux",1,0)</f>
        <v>0</v>
      </c>
      <c r="N12">
        <f>IF('Main Data'!H12="Gubelin",1,0)</f>
        <v>0</v>
      </c>
      <c r="O12">
        <f>IF('Main Data'!H12="Heuer",1,0)</f>
        <v>0</v>
      </c>
      <c r="P12">
        <f>IF('Main Data'!H12="IWC",1,0)</f>
        <v>0</v>
      </c>
      <c r="Q12">
        <f>IF('Main Data'!H12="JLC",1,0)</f>
        <v>0</v>
      </c>
      <c r="R12">
        <f>IF('Main Data'!H12="Longines",1,0)</f>
        <v>0</v>
      </c>
      <c r="S12">
        <f>IF('Main Data'!H12="Movado",1,0)</f>
        <v>0</v>
      </c>
      <c r="T12">
        <f>IF('Main Data'!H12="Omega",1,0)</f>
        <v>0</v>
      </c>
      <c r="U12">
        <f>IF('Main Data'!H12="Panerai",1,0)</f>
        <v>0</v>
      </c>
      <c r="V12">
        <f>IF('Main Data'!H12="Patek",1,0)</f>
        <v>0</v>
      </c>
      <c r="W12">
        <f>IF('Main Data'!H12="Rolex",1,0)</f>
        <v>0</v>
      </c>
      <c r="X12">
        <f>IF('Main Data'!H12="Tudor",1,0)</f>
        <v>0</v>
      </c>
      <c r="Y12">
        <f>IF('Main Data'!H12="Ulysse Nardin",1,0)</f>
        <v>0</v>
      </c>
      <c r="Z12">
        <f>IF('Main Data'!H12="Universal Geneve",1,0)</f>
        <v>1</v>
      </c>
      <c r="AA12">
        <f>IF('Main Data'!H12="Vacheron",1,0)</f>
        <v>0</v>
      </c>
      <c r="AB12">
        <f>IF('Main Data'!H12="Zenith",1,0)</f>
        <v>0</v>
      </c>
      <c r="AC12">
        <f>IF('Main Data'!J12="Stainless Steel",1,0)</f>
        <v>1</v>
      </c>
      <c r="AD12">
        <f>IF('Main Data'!J12="Two-tone",1,0)</f>
        <v>0</v>
      </c>
      <c r="AE12">
        <f>IF(OR('Main Data'!J12="YG 18K",'Main Data'!J12="YG &lt;18K",'Main Data'!J12="PG 18K",'Main Data'!J12="PG &lt;18K",'Main Data'!J12="WG 18K",'Main Data'!J12="Mixes of 18K",'Main Data'!J12="Mixes &lt;18K"),1,0)</f>
        <v>0</v>
      </c>
      <c r="AF12">
        <f>IF('Main Data'!J12="Platinum",1,0)</f>
        <v>0</v>
      </c>
      <c r="AG12">
        <f>IF(OR('Main Data'!J12="PVD",'Main Data'!J12="Gold Plate",'Main Data'!J12="Other"),1,0)</f>
        <v>0</v>
      </c>
      <c r="AH12">
        <f>IF('Main Data'!N12="Stainless Steel",1,0)</f>
        <v>0</v>
      </c>
      <c r="AI12">
        <f>IF('Main Data'!N12="Leather",1,0)</f>
        <v>1</v>
      </c>
      <c r="AJ12">
        <f>IF('Main Data'!N12="Two-tone",1,0)</f>
        <v>0</v>
      </c>
      <c r="AK12">
        <f>IF(OR('Main Data'!N12="YG 18K",'Main Data'!N12="PG 18K",'Main Data'!N12="WG 18K",'Main Data'!N12="Mixes of 18K"),1,0)</f>
        <v>0</v>
      </c>
      <c r="AL12">
        <f>IF(OR(,'Main Data'!N12="PVD",'Main Data'!N12="Gold plate"),1,0)</f>
        <v>0</v>
      </c>
      <c r="AM12">
        <f>IF(OR('Main Data'!AV12="Yes",'Main Data'!AW12="Yes",'Main Data'!AU12="Yes"),1,0)</f>
        <v>0</v>
      </c>
      <c r="AN12">
        <f>IF(OR(ISTEXT('Main Data'!AX12), ISTEXT('Main Data'!AY12)),1,0)</f>
        <v>0</v>
      </c>
      <c r="AO12">
        <f>IF('Main Data'!AZ12="Yes",1,0)</f>
        <v>0</v>
      </c>
      <c r="AP12">
        <f>IF('Main Data'!BA12="Yes",1,0)</f>
        <v>0</v>
      </c>
      <c r="AQ12">
        <f>IF('Main Data'!BD12="Yes",1,0)</f>
        <v>0</v>
      </c>
      <c r="AR12">
        <f>IF('Main Data'!BE12="A",1,0)</f>
        <v>0</v>
      </c>
      <c r="AS12">
        <f>IF('Main Data'!BE12="AA",1,0)</f>
        <v>0</v>
      </c>
      <c r="AT12">
        <f>IF('Main Data'!BE12="AAA",1,0)</f>
        <v>1</v>
      </c>
      <c r="AU12">
        <f>IF('Main Data'!BE12="AAAA",1,0)</f>
        <v>0</v>
      </c>
      <c r="AV12">
        <f>IF('Main Data'!P12="Yes",1,0)</f>
        <v>0</v>
      </c>
      <c r="AW12">
        <f>IF('Main Data'!AP12="Yes",1,0)</f>
        <v>0</v>
      </c>
      <c r="AX12">
        <f>IF(OR('Main Data'!V12="Yes", 'Main Data'!W12="Yes",'Main Data'!X12="Yes"),1,0)</f>
        <v>1</v>
      </c>
      <c r="AY12">
        <f>IF(OR('Main Data'!Y12="Yes",'Main Data'!Z12="Yes"),1,0)</f>
        <v>1</v>
      </c>
      <c r="AZ12">
        <f>IF('Main Data'!AR12="Yes",1,0)</f>
        <v>0</v>
      </c>
      <c r="BA12">
        <f>IF('Main Data'!AS12="Yes",1,0)</f>
        <v>0</v>
      </c>
      <c r="BB12">
        <f>IF('Main Data'!AG12="Yes",1,0)</f>
        <v>0</v>
      </c>
      <c r="BC12">
        <f>IF('Main Data'!AB12="Yes",1,0)</f>
        <v>0</v>
      </c>
      <c r="BD12">
        <f>IF('Main Data'!AA12="Yes",1,0)</f>
        <v>0</v>
      </c>
      <c r="BE12">
        <f>IF('Main Data'!AC12="Yes",1,0)</f>
        <v>0</v>
      </c>
      <c r="BF12">
        <f>IF('Main Data'!AF12="Yes",1,0)</f>
        <v>0</v>
      </c>
      <c r="BG12">
        <f>IF(OR('Main Data'!AI12="Yes",'Main Data'!AL12="Yes"),1,0)</f>
        <v>1</v>
      </c>
      <c r="BH12">
        <f>IF('Main Data'!AJ12="Yes",1,0)</f>
        <v>0</v>
      </c>
      <c r="BI12">
        <f>IF('Main Data'!AK12="Yes",1,0)</f>
        <v>0</v>
      </c>
      <c r="BJ12">
        <f>IF('Main Data'!AM12="Yes",1,0)</f>
        <v>0</v>
      </c>
      <c r="BK12">
        <f>IF('Main Data'!AQ12="Yes",1,0)</f>
        <v>0</v>
      </c>
      <c r="BL12" s="21">
        <f t="shared" si="1"/>
        <v>0</v>
      </c>
      <c r="BM12" s="21">
        <f t="shared" si="2"/>
        <v>0</v>
      </c>
      <c r="BN12" s="21">
        <f t="shared" si="3"/>
        <v>0</v>
      </c>
      <c r="BO12" s="21">
        <f t="shared" si="4"/>
        <v>0</v>
      </c>
      <c r="BP12" s="21">
        <f t="shared" si="5"/>
        <v>1</v>
      </c>
    </row>
    <row r="13" spans="1:75" x14ac:dyDescent="0.2">
      <c r="A13">
        <v>9</v>
      </c>
      <c r="B13" s="33">
        <f>'Main Data'!C13</f>
        <v>44870</v>
      </c>
      <c r="C13">
        <f>'Main Data'!D13</f>
        <v>14</v>
      </c>
      <c r="D13" s="26">
        <f>'Main Data'!E13</f>
        <v>2000</v>
      </c>
      <c r="E13" s="26">
        <f>'Main Data'!F13</f>
        <v>2500</v>
      </c>
      <c r="F13" s="34">
        <f t="shared" si="0"/>
        <v>7.6009024595420822</v>
      </c>
      <c r="G13">
        <f>IF('Main Data'!H13="AP",1,0)</f>
        <v>0</v>
      </c>
      <c r="H13">
        <f>IF('Main Data'!H13="Blancpain",1,0)</f>
        <v>0</v>
      </c>
      <c r="I13">
        <f>IF('Main Data'!H13="Breguet",1,0)</f>
        <v>0</v>
      </c>
      <c r="J13">
        <f>IF('Main Data'!H13="Breitling",1,0)</f>
        <v>0</v>
      </c>
      <c r="K13">
        <f>IF('Main Data'!H13="Cartier",1,0)</f>
        <v>0</v>
      </c>
      <c r="L13">
        <f>IF('Main Data'!H13="Gallet",1,0)</f>
        <v>0</v>
      </c>
      <c r="M13">
        <f>IF('Main Data'!H13="Girard Perregaux",1,0)</f>
        <v>0</v>
      </c>
      <c r="N13">
        <f>IF('Main Data'!H13="Gubelin",1,0)</f>
        <v>0</v>
      </c>
      <c r="O13">
        <f>IF('Main Data'!H13="Heuer",1,0)</f>
        <v>0</v>
      </c>
      <c r="P13">
        <f>IF('Main Data'!H13="IWC",1,0)</f>
        <v>0</v>
      </c>
      <c r="Q13">
        <f>IF('Main Data'!H13="JLC",1,0)</f>
        <v>0</v>
      </c>
      <c r="R13">
        <f>IF('Main Data'!H13="Longines",1,0)</f>
        <v>0</v>
      </c>
      <c r="S13">
        <f>IF('Main Data'!H13="Movado",1,0)</f>
        <v>0</v>
      </c>
      <c r="T13">
        <f>IF('Main Data'!H13="Omega",1,0)</f>
        <v>0</v>
      </c>
      <c r="U13">
        <f>IF('Main Data'!H13="Panerai",1,0)</f>
        <v>0</v>
      </c>
      <c r="V13">
        <f>IF('Main Data'!H13="Patek",1,0)</f>
        <v>0</v>
      </c>
      <c r="W13">
        <f>IF('Main Data'!H13="Rolex",1,0)</f>
        <v>0</v>
      </c>
      <c r="X13">
        <f>IF('Main Data'!H13="Tudor",1,0)</f>
        <v>0</v>
      </c>
      <c r="Y13">
        <f>IF('Main Data'!H13="Ulysse Nardin",1,0)</f>
        <v>0</v>
      </c>
      <c r="Z13">
        <f>IF('Main Data'!H13="Universal Geneve",1,0)</f>
        <v>0</v>
      </c>
      <c r="AA13">
        <f>IF('Main Data'!H13="Vacheron",1,0)</f>
        <v>0</v>
      </c>
      <c r="AB13">
        <f>IF('Main Data'!H13="Zenith",1,0)</f>
        <v>1</v>
      </c>
      <c r="AC13">
        <f>IF('Main Data'!J13="Stainless Steel",1,0)</f>
        <v>1</v>
      </c>
      <c r="AD13">
        <f>IF('Main Data'!J13="Two-tone",1,0)</f>
        <v>0</v>
      </c>
      <c r="AE13">
        <f>IF(OR('Main Data'!J13="YG 18K",'Main Data'!J13="YG &lt;18K",'Main Data'!J13="PG 18K",'Main Data'!J13="PG &lt;18K",'Main Data'!J13="WG 18K",'Main Data'!J13="Mixes of 18K",'Main Data'!J13="Mixes &lt;18K"),1,0)</f>
        <v>0</v>
      </c>
      <c r="AF13">
        <f>IF('Main Data'!J13="Platinum",1,0)</f>
        <v>0</v>
      </c>
      <c r="AG13">
        <f>IF(OR('Main Data'!J13="PVD",'Main Data'!J13="Gold Plate",'Main Data'!J13="Other"),1,0)</f>
        <v>0</v>
      </c>
      <c r="AH13">
        <f>IF('Main Data'!N13="Stainless Steel",1,0)</f>
        <v>0</v>
      </c>
      <c r="AI13">
        <f>IF('Main Data'!N13="Leather",1,0)</f>
        <v>1</v>
      </c>
      <c r="AJ13">
        <f>IF('Main Data'!N13="Two-tone",1,0)</f>
        <v>0</v>
      </c>
      <c r="AK13">
        <f>IF(OR('Main Data'!N13="YG 18K",'Main Data'!N13="PG 18K",'Main Data'!N13="WG 18K",'Main Data'!N13="Mixes of 18K"),1,0)</f>
        <v>0</v>
      </c>
      <c r="AL13">
        <f>IF(OR(,'Main Data'!N13="PVD",'Main Data'!N13="Gold plate"),1,0)</f>
        <v>0</v>
      </c>
      <c r="AM13">
        <f>IF(OR('Main Data'!AV13="Yes",'Main Data'!AW13="Yes",'Main Data'!AU13="Yes"),1,0)</f>
        <v>0</v>
      </c>
      <c r="AN13">
        <f>IF(OR(ISTEXT('Main Data'!AX13), ISTEXT('Main Data'!AY13)),1,0)</f>
        <v>0</v>
      </c>
      <c r="AO13">
        <f>IF('Main Data'!AZ13="Yes",1,0)</f>
        <v>0</v>
      </c>
      <c r="AP13">
        <f>IF('Main Data'!BA13="Yes",1,0)</f>
        <v>0</v>
      </c>
      <c r="AQ13">
        <f>IF('Main Data'!BD13="Yes",1,0)</f>
        <v>0</v>
      </c>
      <c r="AR13">
        <f>IF('Main Data'!BE13="A",1,0)</f>
        <v>0</v>
      </c>
      <c r="AS13">
        <f>IF('Main Data'!BE13="AA",1,0)</f>
        <v>1</v>
      </c>
      <c r="AT13">
        <f>IF('Main Data'!BE13="AAA",1,0)</f>
        <v>0</v>
      </c>
      <c r="AU13">
        <f>IF('Main Data'!BE13="AAAA",1,0)</f>
        <v>0</v>
      </c>
      <c r="AV13">
        <f>IF('Main Data'!P13="Yes",1,0)</f>
        <v>0</v>
      </c>
      <c r="AW13">
        <f>IF('Main Data'!AP13="Yes",1,0)</f>
        <v>0</v>
      </c>
      <c r="AX13">
        <f>IF(OR('Main Data'!V13="Yes", 'Main Data'!W13="Yes",'Main Data'!X13="Yes"),1,0)</f>
        <v>1</v>
      </c>
      <c r="AY13">
        <f>IF(OR('Main Data'!Y13="Yes",'Main Data'!Z13="Yes"),1,0)</f>
        <v>0</v>
      </c>
      <c r="AZ13">
        <f>IF('Main Data'!AR13="Yes",1,0)</f>
        <v>0</v>
      </c>
      <c r="BA13">
        <f>IF('Main Data'!AS13="Yes",1,0)</f>
        <v>0</v>
      </c>
      <c r="BB13">
        <f>IF('Main Data'!AG13="Yes",1,0)</f>
        <v>0</v>
      </c>
      <c r="BC13">
        <f>IF('Main Data'!AB13="Yes",1,0)</f>
        <v>0</v>
      </c>
      <c r="BD13">
        <f>IF('Main Data'!AA13="Yes",1,0)</f>
        <v>1</v>
      </c>
      <c r="BE13">
        <f>IF('Main Data'!AC13="Yes",1,0)</f>
        <v>0</v>
      </c>
      <c r="BF13">
        <f>IF('Main Data'!AF13="Yes",1,0)</f>
        <v>0</v>
      </c>
      <c r="BG13">
        <f>IF(OR('Main Data'!AI13="Yes",'Main Data'!AL13="Yes"),1,0)</f>
        <v>0</v>
      </c>
      <c r="BH13">
        <f>IF('Main Data'!AJ13="Yes",1,0)</f>
        <v>0</v>
      </c>
      <c r="BI13">
        <f>IF('Main Data'!AK13="Yes",1,0)</f>
        <v>0</v>
      </c>
      <c r="BJ13">
        <f>IF('Main Data'!AM13="Yes",1,0)</f>
        <v>0</v>
      </c>
      <c r="BK13">
        <f>IF('Main Data'!AQ13="Yes",1,0)</f>
        <v>0</v>
      </c>
      <c r="BL13" s="21">
        <f t="shared" si="1"/>
        <v>0</v>
      </c>
      <c r="BM13" s="21">
        <f t="shared" si="2"/>
        <v>0</v>
      </c>
      <c r="BN13" s="21">
        <f t="shared" si="3"/>
        <v>0</v>
      </c>
      <c r="BO13" s="21">
        <f t="shared" si="4"/>
        <v>0</v>
      </c>
      <c r="BP13" s="21">
        <f t="shared" si="5"/>
        <v>1</v>
      </c>
    </row>
    <row r="14" spans="1:75" x14ac:dyDescent="0.2">
      <c r="A14">
        <v>10</v>
      </c>
      <c r="B14" s="33">
        <f>'Main Data'!C14</f>
        <v>44870</v>
      </c>
      <c r="C14">
        <f>'Main Data'!D14</f>
        <v>17</v>
      </c>
      <c r="D14" s="26">
        <f>'Main Data'!E14</f>
        <v>5500</v>
      </c>
      <c r="E14" s="26">
        <f>'Main Data'!F14</f>
        <v>6875</v>
      </c>
      <c r="F14" s="34">
        <f t="shared" si="0"/>
        <v>8.6125033712205621</v>
      </c>
      <c r="G14">
        <f>IF('Main Data'!H14="AP",1,0)</f>
        <v>0</v>
      </c>
      <c r="H14">
        <f>IF('Main Data'!H14="Blancpain",1,0)</f>
        <v>0</v>
      </c>
      <c r="I14">
        <f>IF('Main Data'!H14="Breguet",1,0)</f>
        <v>0</v>
      </c>
      <c r="J14">
        <f>IF('Main Data'!H14="Breitling",1,0)</f>
        <v>1</v>
      </c>
      <c r="K14">
        <f>IF('Main Data'!H14="Cartier",1,0)</f>
        <v>0</v>
      </c>
      <c r="L14">
        <f>IF('Main Data'!H14="Gallet",1,0)</f>
        <v>0</v>
      </c>
      <c r="M14">
        <f>IF('Main Data'!H14="Girard Perregaux",1,0)</f>
        <v>0</v>
      </c>
      <c r="N14">
        <f>IF('Main Data'!H14="Gubelin",1,0)</f>
        <v>0</v>
      </c>
      <c r="O14">
        <f>IF('Main Data'!H14="Heuer",1,0)</f>
        <v>0</v>
      </c>
      <c r="P14">
        <f>IF('Main Data'!H14="IWC",1,0)</f>
        <v>0</v>
      </c>
      <c r="Q14">
        <f>IF('Main Data'!H14="JLC",1,0)</f>
        <v>0</v>
      </c>
      <c r="R14">
        <f>IF('Main Data'!H14="Longines",1,0)</f>
        <v>0</v>
      </c>
      <c r="S14">
        <f>IF('Main Data'!H14="Movado",1,0)</f>
        <v>0</v>
      </c>
      <c r="T14">
        <f>IF('Main Data'!H14="Omega",1,0)</f>
        <v>0</v>
      </c>
      <c r="U14">
        <f>IF('Main Data'!H14="Panerai",1,0)</f>
        <v>0</v>
      </c>
      <c r="V14">
        <f>IF('Main Data'!H14="Patek",1,0)</f>
        <v>0</v>
      </c>
      <c r="W14">
        <f>IF('Main Data'!H14="Rolex",1,0)</f>
        <v>0</v>
      </c>
      <c r="X14">
        <f>IF('Main Data'!H14="Tudor",1,0)</f>
        <v>0</v>
      </c>
      <c r="Y14">
        <f>IF('Main Data'!H14="Ulysse Nardin",1,0)</f>
        <v>0</v>
      </c>
      <c r="Z14">
        <f>IF('Main Data'!H14="Universal Geneve",1,0)</f>
        <v>0</v>
      </c>
      <c r="AA14">
        <f>IF('Main Data'!H14="Vacheron",1,0)</f>
        <v>0</v>
      </c>
      <c r="AB14">
        <f>IF('Main Data'!H14="Zenith",1,0)</f>
        <v>0</v>
      </c>
      <c r="AC14">
        <f>IF('Main Data'!J14="Stainless Steel",1,0)</f>
        <v>1</v>
      </c>
      <c r="AD14">
        <f>IF('Main Data'!J14="Two-tone",1,0)</f>
        <v>0</v>
      </c>
      <c r="AE14">
        <f>IF(OR('Main Data'!J14="YG 18K",'Main Data'!J14="YG &lt;18K",'Main Data'!J14="PG 18K",'Main Data'!J14="PG &lt;18K",'Main Data'!J14="WG 18K",'Main Data'!J14="Mixes of 18K",'Main Data'!J14="Mixes &lt;18K"),1,0)</f>
        <v>0</v>
      </c>
      <c r="AF14">
        <f>IF('Main Data'!J14="Platinum",1,0)</f>
        <v>0</v>
      </c>
      <c r="AG14">
        <f>IF(OR('Main Data'!J14="PVD",'Main Data'!J14="Gold Plate",'Main Data'!J14="Other"),1,0)</f>
        <v>0</v>
      </c>
      <c r="AH14">
        <f>IF('Main Data'!N14="Stainless Steel",1,0)</f>
        <v>0</v>
      </c>
      <c r="AI14">
        <f>IF('Main Data'!N14="Leather",1,0)</f>
        <v>1</v>
      </c>
      <c r="AJ14">
        <f>IF('Main Data'!N14="Two-tone",1,0)</f>
        <v>0</v>
      </c>
      <c r="AK14">
        <f>IF(OR('Main Data'!N14="YG 18K",'Main Data'!N14="PG 18K",'Main Data'!N14="WG 18K",'Main Data'!N14="Mixes of 18K"),1,0)</f>
        <v>0</v>
      </c>
      <c r="AL14">
        <f>IF(OR(,'Main Data'!N14="PVD",'Main Data'!N14="Gold plate"),1,0)</f>
        <v>0</v>
      </c>
      <c r="AM14">
        <f>IF(OR('Main Data'!AV14="Yes",'Main Data'!AW14="Yes",'Main Data'!AU14="Yes"),1,0)</f>
        <v>0</v>
      </c>
      <c r="AN14">
        <f>IF(OR(ISTEXT('Main Data'!AX14), ISTEXT('Main Data'!AY14)),1,0)</f>
        <v>0</v>
      </c>
      <c r="AO14">
        <f>IF('Main Data'!AZ14="Yes",1,0)</f>
        <v>0</v>
      </c>
      <c r="AP14">
        <f>IF('Main Data'!BA14="Yes",1,0)</f>
        <v>0</v>
      </c>
      <c r="AQ14">
        <f>IF('Main Data'!BD14="Yes",1,0)</f>
        <v>0</v>
      </c>
      <c r="AR14">
        <f>IF('Main Data'!BE14="A",1,0)</f>
        <v>0</v>
      </c>
      <c r="AS14">
        <f>IF('Main Data'!BE14="AA",1,0)</f>
        <v>1</v>
      </c>
      <c r="AT14">
        <f>IF('Main Data'!BE14="AAA",1,0)</f>
        <v>0</v>
      </c>
      <c r="AU14">
        <f>IF('Main Data'!BE14="AAAA",1,0)</f>
        <v>0</v>
      </c>
      <c r="AV14">
        <f>IF('Main Data'!P14="Yes",1,0)</f>
        <v>0</v>
      </c>
      <c r="AW14">
        <f>IF('Main Data'!AP14="Yes",1,0)</f>
        <v>0</v>
      </c>
      <c r="AX14">
        <f>IF(OR('Main Data'!V14="Yes", 'Main Data'!W14="Yes",'Main Data'!X14="Yes"),1,0)</f>
        <v>0</v>
      </c>
      <c r="AY14">
        <f>IF(OR('Main Data'!Y14="Yes",'Main Data'!Z14="Yes"),1,0)</f>
        <v>0</v>
      </c>
      <c r="AZ14">
        <f>IF('Main Data'!AR14="Yes",1,0)</f>
        <v>0</v>
      </c>
      <c r="BA14">
        <f>IF('Main Data'!AS14="Yes",1,0)</f>
        <v>0</v>
      </c>
      <c r="BB14">
        <f>IF('Main Data'!AG14="Yes",1,0)</f>
        <v>0</v>
      </c>
      <c r="BC14">
        <f>IF('Main Data'!AB14="Yes",1,0)</f>
        <v>0</v>
      </c>
      <c r="BD14">
        <f>IF('Main Data'!AA14="Yes",1,0)</f>
        <v>0</v>
      </c>
      <c r="BE14">
        <f>IF('Main Data'!AC14="Yes",1,0)</f>
        <v>0</v>
      </c>
      <c r="BF14">
        <f>IF('Main Data'!AF14="Yes",1,0)</f>
        <v>0</v>
      </c>
      <c r="BG14">
        <f>IF(OR('Main Data'!AI14="Yes",'Main Data'!AL14="Yes"),1,0)</f>
        <v>1</v>
      </c>
      <c r="BH14">
        <f>IF('Main Data'!AJ14="Yes",1,0)</f>
        <v>0</v>
      </c>
      <c r="BI14">
        <f>IF('Main Data'!AK14="Yes",1,0)</f>
        <v>0</v>
      </c>
      <c r="BJ14">
        <f>IF('Main Data'!AM14="Yes",1,0)</f>
        <v>0</v>
      </c>
      <c r="BK14">
        <f>IF('Main Data'!AQ14="Yes",1,0)</f>
        <v>0</v>
      </c>
      <c r="BL14" s="21">
        <f t="shared" si="1"/>
        <v>0</v>
      </c>
      <c r="BM14" s="21">
        <f t="shared" si="2"/>
        <v>0</v>
      </c>
      <c r="BN14" s="21">
        <f t="shared" si="3"/>
        <v>0</v>
      </c>
      <c r="BO14" s="21">
        <f t="shared" si="4"/>
        <v>0</v>
      </c>
      <c r="BP14" s="21">
        <f t="shared" si="5"/>
        <v>1</v>
      </c>
    </row>
    <row r="15" spans="1:75" x14ac:dyDescent="0.2">
      <c r="A15">
        <v>11</v>
      </c>
      <c r="B15" s="33">
        <f>'Main Data'!C15</f>
        <v>44870</v>
      </c>
      <c r="C15">
        <f>'Main Data'!D15</f>
        <v>18</v>
      </c>
      <c r="D15" s="26">
        <f>'Main Data'!E15</f>
        <v>3400</v>
      </c>
      <c r="E15" s="26">
        <f>'Main Data'!F15</f>
        <v>4250</v>
      </c>
      <c r="F15" s="34">
        <f t="shared" si="0"/>
        <v>8.1315307106042525</v>
      </c>
      <c r="G15">
        <f>IF('Main Data'!H15="AP",1,0)</f>
        <v>0</v>
      </c>
      <c r="H15">
        <f>IF('Main Data'!H15="Blancpain",1,0)</f>
        <v>0</v>
      </c>
      <c r="I15">
        <f>IF('Main Data'!H15="Breguet",1,0)</f>
        <v>0</v>
      </c>
      <c r="J15">
        <f>IF('Main Data'!H15="Breitling",1,0)</f>
        <v>1</v>
      </c>
      <c r="K15">
        <f>IF('Main Data'!H15="Cartier",1,0)</f>
        <v>0</v>
      </c>
      <c r="L15">
        <f>IF('Main Data'!H15="Gallet",1,0)</f>
        <v>0</v>
      </c>
      <c r="M15">
        <f>IF('Main Data'!H15="Girard Perregaux",1,0)</f>
        <v>0</v>
      </c>
      <c r="N15">
        <f>IF('Main Data'!H15="Gubelin",1,0)</f>
        <v>0</v>
      </c>
      <c r="O15">
        <f>IF('Main Data'!H15="Heuer",1,0)</f>
        <v>0</v>
      </c>
      <c r="P15">
        <f>IF('Main Data'!H15="IWC",1,0)</f>
        <v>0</v>
      </c>
      <c r="Q15">
        <f>IF('Main Data'!H15="JLC",1,0)</f>
        <v>0</v>
      </c>
      <c r="R15">
        <f>IF('Main Data'!H15="Longines",1,0)</f>
        <v>0</v>
      </c>
      <c r="S15">
        <f>IF('Main Data'!H15="Movado",1,0)</f>
        <v>0</v>
      </c>
      <c r="T15">
        <f>IF('Main Data'!H15="Omega",1,0)</f>
        <v>0</v>
      </c>
      <c r="U15">
        <f>IF('Main Data'!H15="Panerai",1,0)</f>
        <v>0</v>
      </c>
      <c r="V15">
        <f>IF('Main Data'!H15="Patek",1,0)</f>
        <v>0</v>
      </c>
      <c r="W15">
        <f>IF('Main Data'!H15="Rolex",1,0)</f>
        <v>0</v>
      </c>
      <c r="X15">
        <f>IF('Main Data'!H15="Tudor",1,0)</f>
        <v>0</v>
      </c>
      <c r="Y15">
        <f>IF('Main Data'!H15="Ulysse Nardin",1,0)</f>
        <v>0</v>
      </c>
      <c r="Z15">
        <f>IF('Main Data'!H15="Universal Geneve",1,0)</f>
        <v>0</v>
      </c>
      <c r="AA15">
        <f>IF('Main Data'!H15="Vacheron",1,0)</f>
        <v>0</v>
      </c>
      <c r="AB15">
        <f>IF('Main Data'!H15="Zenith",1,0)</f>
        <v>0</v>
      </c>
      <c r="AC15">
        <f>IF('Main Data'!J15="Stainless Steel",1,0)</f>
        <v>1</v>
      </c>
      <c r="AD15">
        <f>IF('Main Data'!J15="Two-tone",1,0)</f>
        <v>0</v>
      </c>
      <c r="AE15">
        <f>IF(OR('Main Data'!J15="YG 18K",'Main Data'!J15="YG &lt;18K",'Main Data'!J15="PG 18K",'Main Data'!J15="PG &lt;18K",'Main Data'!J15="WG 18K",'Main Data'!J15="Mixes of 18K",'Main Data'!J15="Mixes &lt;18K"),1,0)</f>
        <v>0</v>
      </c>
      <c r="AF15">
        <f>IF('Main Data'!J15="Platinum",1,0)</f>
        <v>0</v>
      </c>
      <c r="AG15">
        <f>IF(OR('Main Data'!J15="PVD",'Main Data'!J15="Gold Plate",'Main Data'!J15="Other"),1,0)</f>
        <v>0</v>
      </c>
      <c r="AH15">
        <f>IF('Main Data'!N15="Stainless Steel",1,0)</f>
        <v>0</v>
      </c>
      <c r="AI15">
        <f>IF('Main Data'!N15="Leather",1,0)</f>
        <v>1</v>
      </c>
      <c r="AJ15">
        <f>IF('Main Data'!N15="Two-tone",1,0)</f>
        <v>0</v>
      </c>
      <c r="AK15">
        <f>IF(OR('Main Data'!N15="YG 18K",'Main Data'!N15="PG 18K",'Main Data'!N15="WG 18K",'Main Data'!N15="Mixes of 18K"),1,0)</f>
        <v>0</v>
      </c>
      <c r="AL15">
        <f>IF(OR(,'Main Data'!N15="PVD",'Main Data'!N15="Gold plate"),1,0)</f>
        <v>0</v>
      </c>
      <c r="AM15">
        <f>IF(OR('Main Data'!AV15="Yes",'Main Data'!AW15="Yes",'Main Data'!AU15="Yes"),1,0)</f>
        <v>0</v>
      </c>
      <c r="AN15">
        <f>IF(OR(ISTEXT('Main Data'!AX15), ISTEXT('Main Data'!AY15)),1,0)</f>
        <v>0</v>
      </c>
      <c r="AO15">
        <f>IF('Main Data'!AZ15="Yes",1,0)</f>
        <v>0</v>
      </c>
      <c r="AP15">
        <f>IF('Main Data'!BA15="Yes",1,0)</f>
        <v>0</v>
      </c>
      <c r="AQ15">
        <f>IF('Main Data'!BD15="Yes",1,0)</f>
        <v>0</v>
      </c>
      <c r="AR15">
        <f>IF('Main Data'!BE15="A",1,0)</f>
        <v>0</v>
      </c>
      <c r="AS15">
        <f>IF('Main Data'!BE15="AA",1,0)</f>
        <v>0</v>
      </c>
      <c r="AT15">
        <f>IF('Main Data'!BE15="AAA",1,0)</f>
        <v>1</v>
      </c>
      <c r="AU15">
        <f>IF('Main Data'!BE15="AAAA",1,0)</f>
        <v>0</v>
      </c>
      <c r="AV15">
        <f>IF('Main Data'!P15="Yes",1,0)</f>
        <v>0</v>
      </c>
      <c r="AW15">
        <f>IF('Main Data'!AP15="Yes",1,0)</f>
        <v>0</v>
      </c>
      <c r="AX15">
        <f>IF(OR('Main Data'!V15="Yes", 'Main Data'!W15="Yes",'Main Data'!X15="Yes"),1,0)</f>
        <v>1</v>
      </c>
      <c r="AY15">
        <f>IF(OR('Main Data'!Y15="Yes",'Main Data'!Z15="Yes"),1,0)</f>
        <v>0</v>
      </c>
      <c r="AZ15">
        <f>IF('Main Data'!AR15="Yes",1,0)</f>
        <v>0</v>
      </c>
      <c r="BA15">
        <f>IF('Main Data'!AS15="Yes",1,0)</f>
        <v>0</v>
      </c>
      <c r="BB15">
        <f>IF('Main Data'!AG15="Yes",1,0)</f>
        <v>0</v>
      </c>
      <c r="BC15">
        <f>IF('Main Data'!AB15="Yes",1,0)</f>
        <v>0</v>
      </c>
      <c r="BD15">
        <f>IF('Main Data'!AA15="Yes",1,0)</f>
        <v>0</v>
      </c>
      <c r="BE15">
        <f>IF('Main Data'!AC15="Yes",1,0)</f>
        <v>0</v>
      </c>
      <c r="BF15">
        <f>IF('Main Data'!AF15="Yes",1,0)</f>
        <v>1</v>
      </c>
      <c r="BG15">
        <f>IF(OR('Main Data'!AI15="Yes",'Main Data'!AL15="Yes"),1,0)</f>
        <v>0</v>
      </c>
      <c r="BH15">
        <f>IF('Main Data'!AJ15="Yes",1,0)</f>
        <v>0</v>
      </c>
      <c r="BI15">
        <f>IF('Main Data'!AK15="Yes",1,0)</f>
        <v>0</v>
      </c>
      <c r="BJ15">
        <f>IF('Main Data'!AM15="Yes",1,0)</f>
        <v>0</v>
      </c>
      <c r="BK15">
        <f>IF('Main Data'!AQ15="Yes",1,0)</f>
        <v>0</v>
      </c>
      <c r="BL15" s="21">
        <f t="shared" si="1"/>
        <v>0</v>
      </c>
      <c r="BM15" s="21">
        <f t="shared" si="2"/>
        <v>0</v>
      </c>
      <c r="BN15" s="21">
        <f t="shared" si="3"/>
        <v>0</v>
      </c>
      <c r="BO15" s="21">
        <f t="shared" si="4"/>
        <v>0</v>
      </c>
      <c r="BP15" s="21">
        <f t="shared" si="5"/>
        <v>1</v>
      </c>
    </row>
    <row r="16" spans="1:75" x14ac:dyDescent="0.2">
      <c r="A16">
        <v>12</v>
      </c>
      <c r="B16" s="33">
        <f>'Main Data'!C16</f>
        <v>44870</v>
      </c>
      <c r="C16">
        <f>'Main Data'!D16</f>
        <v>20</v>
      </c>
      <c r="D16" s="26">
        <f>'Main Data'!E16</f>
        <v>4500</v>
      </c>
      <c r="E16" s="26">
        <f>'Main Data'!F16</f>
        <v>5625</v>
      </c>
      <c r="F16" s="34">
        <f t="shared" si="0"/>
        <v>8.4118326757584114</v>
      </c>
      <c r="G16">
        <f>IF('Main Data'!H16="AP",1,0)</f>
        <v>0</v>
      </c>
      <c r="H16">
        <f>IF('Main Data'!H16="Blancpain",1,0)</f>
        <v>0</v>
      </c>
      <c r="I16">
        <f>IF('Main Data'!H16="Breguet",1,0)</f>
        <v>0</v>
      </c>
      <c r="J16">
        <f>IF('Main Data'!H16="Breitling",1,0)</f>
        <v>0</v>
      </c>
      <c r="K16">
        <f>IF('Main Data'!H16="Cartier",1,0)</f>
        <v>0</v>
      </c>
      <c r="L16">
        <f>IF('Main Data'!H16="Gallet",1,0)</f>
        <v>0</v>
      </c>
      <c r="M16">
        <f>IF('Main Data'!H16="Girard Perregaux",1,0)</f>
        <v>0</v>
      </c>
      <c r="N16">
        <f>IF('Main Data'!H16="Gubelin",1,0)</f>
        <v>0</v>
      </c>
      <c r="O16">
        <f>IF('Main Data'!H16="Heuer",1,0)</f>
        <v>0</v>
      </c>
      <c r="P16">
        <f>IF('Main Data'!H16="IWC",1,0)</f>
        <v>0</v>
      </c>
      <c r="Q16">
        <f>IF('Main Data'!H16="JLC",1,0)</f>
        <v>0</v>
      </c>
      <c r="R16">
        <f>IF('Main Data'!H16="Longines",1,0)</f>
        <v>0</v>
      </c>
      <c r="S16">
        <f>IF('Main Data'!H16="Movado",1,0)</f>
        <v>0</v>
      </c>
      <c r="T16">
        <f>IF('Main Data'!H16="Omega",1,0)</f>
        <v>1</v>
      </c>
      <c r="U16">
        <f>IF('Main Data'!H16="Panerai",1,0)</f>
        <v>0</v>
      </c>
      <c r="V16">
        <f>IF('Main Data'!H16="Patek",1,0)</f>
        <v>0</v>
      </c>
      <c r="W16">
        <f>IF('Main Data'!H16="Rolex",1,0)</f>
        <v>0</v>
      </c>
      <c r="X16">
        <f>IF('Main Data'!H16="Tudor",1,0)</f>
        <v>0</v>
      </c>
      <c r="Y16">
        <f>IF('Main Data'!H16="Ulysse Nardin",1,0)</f>
        <v>0</v>
      </c>
      <c r="Z16">
        <f>IF('Main Data'!H16="Universal Geneve",1,0)</f>
        <v>0</v>
      </c>
      <c r="AA16">
        <f>IF('Main Data'!H16="Vacheron",1,0)</f>
        <v>0</v>
      </c>
      <c r="AB16">
        <f>IF('Main Data'!H16="Zenith",1,0)</f>
        <v>0</v>
      </c>
      <c r="AC16">
        <f>IF('Main Data'!J16="Stainless Steel",1,0)</f>
        <v>1</v>
      </c>
      <c r="AD16">
        <f>IF('Main Data'!J16="Two-tone",1,0)</f>
        <v>0</v>
      </c>
      <c r="AE16">
        <f>IF(OR('Main Data'!J16="YG 18K",'Main Data'!J16="YG &lt;18K",'Main Data'!J16="PG 18K",'Main Data'!J16="PG &lt;18K",'Main Data'!J16="WG 18K",'Main Data'!J16="Mixes of 18K",'Main Data'!J16="Mixes &lt;18K"),1,0)</f>
        <v>0</v>
      </c>
      <c r="AF16">
        <f>IF('Main Data'!J16="Platinum",1,0)</f>
        <v>0</v>
      </c>
      <c r="AG16">
        <f>IF(OR('Main Data'!J16="PVD",'Main Data'!J16="Gold Plate",'Main Data'!J16="Other"),1,0)</f>
        <v>0</v>
      </c>
      <c r="AH16">
        <f>IF('Main Data'!N16="Stainless Steel",1,0)</f>
        <v>0</v>
      </c>
      <c r="AI16">
        <f>IF('Main Data'!N16="Leather",1,0)</f>
        <v>1</v>
      </c>
      <c r="AJ16">
        <f>IF('Main Data'!N16="Two-tone",1,0)</f>
        <v>0</v>
      </c>
      <c r="AK16">
        <f>IF(OR('Main Data'!N16="YG 18K",'Main Data'!N16="PG 18K",'Main Data'!N16="WG 18K",'Main Data'!N16="Mixes of 18K"),1,0)</f>
        <v>0</v>
      </c>
      <c r="AL16">
        <f>IF(OR(,'Main Data'!N16="PVD",'Main Data'!N16="Gold plate"),1,0)</f>
        <v>0</v>
      </c>
      <c r="AM16">
        <f>IF(OR('Main Data'!AV16="Yes",'Main Data'!AW16="Yes",'Main Data'!AU16="Yes"),1,0)</f>
        <v>0</v>
      </c>
      <c r="AN16">
        <f>IF(OR(ISTEXT('Main Data'!AX16), ISTEXT('Main Data'!AY16)),1,0)</f>
        <v>0</v>
      </c>
      <c r="AO16">
        <f>IF('Main Data'!AZ16="Yes",1,0)</f>
        <v>0</v>
      </c>
      <c r="AP16">
        <f>IF('Main Data'!BA16="Yes",1,0)</f>
        <v>0</v>
      </c>
      <c r="AQ16">
        <f>IF('Main Data'!BD16="Yes",1,0)</f>
        <v>0</v>
      </c>
      <c r="AR16">
        <f>IF('Main Data'!BE16="A",1,0)</f>
        <v>0</v>
      </c>
      <c r="AS16">
        <f>IF('Main Data'!BE16="AA",1,0)</f>
        <v>0</v>
      </c>
      <c r="AT16">
        <f>IF('Main Data'!BE16="AAA",1,0)</f>
        <v>1</v>
      </c>
      <c r="AU16">
        <f>IF('Main Data'!BE16="AAAA",1,0)</f>
        <v>0</v>
      </c>
      <c r="AV16">
        <f>IF('Main Data'!P16="Yes",1,0)</f>
        <v>0</v>
      </c>
      <c r="AW16">
        <f>IF('Main Data'!AP16="Yes",1,0)</f>
        <v>0</v>
      </c>
      <c r="AX16">
        <f>IF(OR('Main Data'!V16="Yes", 'Main Data'!W16="Yes",'Main Data'!X16="Yes"),1,0)</f>
        <v>1</v>
      </c>
      <c r="AY16">
        <f>IF(OR('Main Data'!Y16="Yes",'Main Data'!Z16="Yes"),1,0)</f>
        <v>1</v>
      </c>
      <c r="AZ16">
        <f>IF('Main Data'!AR16="Yes",1,0)</f>
        <v>0</v>
      </c>
      <c r="BA16">
        <f>IF('Main Data'!AS16="Yes",1,0)</f>
        <v>0</v>
      </c>
      <c r="BB16">
        <f>IF('Main Data'!AG16="Yes",1,0)</f>
        <v>0</v>
      </c>
      <c r="BC16">
        <f>IF('Main Data'!AB16="Yes",1,0)</f>
        <v>0</v>
      </c>
      <c r="BD16">
        <f>IF('Main Data'!AA16="Yes",1,0)</f>
        <v>0</v>
      </c>
      <c r="BE16">
        <f>IF('Main Data'!AC16="Yes",1,0)</f>
        <v>0</v>
      </c>
      <c r="BF16">
        <f>IF('Main Data'!AF16="Yes",1,0)</f>
        <v>0</v>
      </c>
      <c r="BG16">
        <f>IF(OR('Main Data'!AI16="Yes",'Main Data'!AL16="Yes"),1,0)</f>
        <v>0</v>
      </c>
      <c r="BH16">
        <f>IF('Main Data'!AJ16="Yes",1,0)</f>
        <v>0</v>
      </c>
      <c r="BI16">
        <f>IF('Main Data'!AK16="Yes",1,0)</f>
        <v>0</v>
      </c>
      <c r="BJ16">
        <f>IF('Main Data'!AM16="Yes",1,0)</f>
        <v>0</v>
      </c>
      <c r="BK16">
        <f>IF('Main Data'!AQ16="Yes",1,0)</f>
        <v>0</v>
      </c>
      <c r="BL16" s="21">
        <f t="shared" si="1"/>
        <v>0</v>
      </c>
      <c r="BM16" s="21">
        <f t="shared" si="2"/>
        <v>0</v>
      </c>
      <c r="BN16" s="21">
        <f t="shared" si="3"/>
        <v>0</v>
      </c>
      <c r="BO16" s="21">
        <f t="shared" si="4"/>
        <v>0</v>
      </c>
      <c r="BP16" s="21">
        <f t="shared" si="5"/>
        <v>1</v>
      </c>
    </row>
    <row r="17" spans="1:68" x14ac:dyDescent="0.2">
      <c r="A17">
        <v>13</v>
      </c>
      <c r="B17" s="33">
        <f>'Main Data'!C17</f>
        <v>44870</v>
      </c>
      <c r="C17">
        <f>'Main Data'!D17</f>
        <v>21</v>
      </c>
      <c r="D17" s="26">
        <f>'Main Data'!E17</f>
        <v>12000</v>
      </c>
      <c r="E17" s="26">
        <f>'Main Data'!F17</f>
        <v>15000</v>
      </c>
      <c r="F17" s="34">
        <f t="shared" si="0"/>
        <v>9.3926619287701367</v>
      </c>
      <c r="G17">
        <f>IF('Main Data'!H17="AP",1,0)</f>
        <v>0</v>
      </c>
      <c r="H17">
        <f>IF('Main Data'!H17="Blancpain",1,0)</f>
        <v>0</v>
      </c>
      <c r="I17">
        <f>IF('Main Data'!H17="Breguet",1,0)</f>
        <v>0</v>
      </c>
      <c r="J17">
        <f>IF('Main Data'!H17="Breitling",1,0)</f>
        <v>0</v>
      </c>
      <c r="K17">
        <f>IF('Main Data'!H17="Cartier",1,0)</f>
        <v>0</v>
      </c>
      <c r="L17">
        <f>IF('Main Data'!H17="Gallet",1,0)</f>
        <v>0</v>
      </c>
      <c r="M17">
        <f>IF('Main Data'!H17="Girard Perregaux",1,0)</f>
        <v>0</v>
      </c>
      <c r="N17">
        <f>IF('Main Data'!H17="Gubelin",1,0)</f>
        <v>0</v>
      </c>
      <c r="O17">
        <f>IF('Main Data'!H17="Heuer",1,0)</f>
        <v>0</v>
      </c>
      <c r="P17">
        <f>IF('Main Data'!H17="IWC",1,0)</f>
        <v>0</v>
      </c>
      <c r="Q17">
        <f>IF('Main Data'!H17="JLC",1,0)</f>
        <v>0</v>
      </c>
      <c r="R17">
        <f>IF('Main Data'!H17="Longines",1,0)</f>
        <v>0</v>
      </c>
      <c r="S17">
        <f>IF('Main Data'!H17="Movado",1,0)</f>
        <v>0</v>
      </c>
      <c r="T17">
        <f>IF('Main Data'!H17="Omega",1,0)</f>
        <v>1</v>
      </c>
      <c r="U17">
        <f>IF('Main Data'!H17="Panerai",1,0)</f>
        <v>0</v>
      </c>
      <c r="V17">
        <f>IF('Main Data'!H17="Patek",1,0)</f>
        <v>0</v>
      </c>
      <c r="W17">
        <f>IF('Main Data'!H17="Rolex",1,0)</f>
        <v>0</v>
      </c>
      <c r="X17">
        <f>IF('Main Data'!H17="Tudor",1,0)</f>
        <v>0</v>
      </c>
      <c r="Y17">
        <f>IF('Main Data'!H17="Ulysse Nardin",1,0)</f>
        <v>0</v>
      </c>
      <c r="Z17">
        <f>IF('Main Data'!H17="Universal Geneve",1,0)</f>
        <v>0</v>
      </c>
      <c r="AA17">
        <f>IF('Main Data'!H17="Vacheron",1,0)</f>
        <v>0</v>
      </c>
      <c r="AB17">
        <f>IF('Main Data'!H17="Zenith",1,0)</f>
        <v>0</v>
      </c>
      <c r="AC17">
        <f>IF('Main Data'!J17="Stainless Steel",1,0)</f>
        <v>1</v>
      </c>
      <c r="AD17">
        <f>IF('Main Data'!J17="Two-tone",1,0)</f>
        <v>0</v>
      </c>
      <c r="AE17">
        <f>IF(OR('Main Data'!J17="YG 18K",'Main Data'!J17="YG &lt;18K",'Main Data'!J17="PG 18K",'Main Data'!J17="PG &lt;18K",'Main Data'!J17="WG 18K",'Main Data'!J17="Mixes of 18K",'Main Data'!J17="Mixes &lt;18K"),1,0)</f>
        <v>0</v>
      </c>
      <c r="AF17">
        <f>IF('Main Data'!J17="Platinum",1,0)</f>
        <v>0</v>
      </c>
      <c r="AG17">
        <f>IF(OR('Main Data'!J17="PVD",'Main Data'!J17="Gold Plate",'Main Data'!J17="Other"),1,0)</f>
        <v>0</v>
      </c>
      <c r="AH17">
        <f>IF('Main Data'!N17="Stainless Steel",1,0)</f>
        <v>0</v>
      </c>
      <c r="AI17">
        <f>IF('Main Data'!N17="Leather",1,0)</f>
        <v>1</v>
      </c>
      <c r="AJ17">
        <f>IF('Main Data'!N17="Two-tone",1,0)</f>
        <v>0</v>
      </c>
      <c r="AK17">
        <f>IF(OR('Main Data'!N17="YG 18K",'Main Data'!N17="PG 18K",'Main Data'!N17="WG 18K",'Main Data'!N17="Mixes of 18K"),1,0)</f>
        <v>0</v>
      </c>
      <c r="AL17">
        <f>IF(OR(,'Main Data'!N17="PVD",'Main Data'!N17="Gold plate"),1,0)</f>
        <v>0</v>
      </c>
      <c r="AM17">
        <f>IF(OR('Main Data'!AV17="Yes",'Main Data'!AW17="Yes",'Main Data'!AU17="Yes"),1,0)</f>
        <v>0</v>
      </c>
      <c r="AN17">
        <f>IF(OR(ISTEXT('Main Data'!AX17), ISTEXT('Main Data'!AY17)),1,0)</f>
        <v>0</v>
      </c>
      <c r="AO17">
        <f>IF('Main Data'!AZ17="Yes",1,0)</f>
        <v>0</v>
      </c>
      <c r="AP17">
        <f>IF('Main Data'!BA17="Yes",1,0)</f>
        <v>0</v>
      </c>
      <c r="AQ17">
        <f>IF('Main Data'!BD17="Yes",1,0)</f>
        <v>0</v>
      </c>
      <c r="AR17">
        <f>IF('Main Data'!BE17="A",1,0)</f>
        <v>0</v>
      </c>
      <c r="AS17">
        <f>IF('Main Data'!BE17="AA",1,0)</f>
        <v>0</v>
      </c>
      <c r="AT17">
        <f>IF('Main Data'!BE17="AAA",1,0)</f>
        <v>1</v>
      </c>
      <c r="AU17">
        <f>IF('Main Data'!BE17="AAAA",1,0)</f>
        <v>0</v>
      </c>
      <c r="AV17">
        <f>IF('Main Data'!P17="Yes",1,0)</f>
        <v>0</v>
      </c>
      <c r="AW17">
        <f>IF('Main Data'!AP17="Yes",1,0)</f>
        <v>0</v>
      </c>
      <c r="AX17">
        <f>IF(OR('Main Data'!V17="Yes", 'Main Data'!W17="Yes",'Main Data'!X17="Yes"),1,0)</f>
        <v>0</v>
      </c>
      <c r="AY17">
        <f>IF(OR('Main Data'!Y17="Yes",'Main Data'!Z17="Yes"),1,0)</f>
        <v>0</v>
      </c>
      <c r="AZ17">
        <f>IF('Main Data'!AR17="Yes",1,0)</f>
        <v>0</v>
      </c>
      <c r="BA17">
        <f>IF('Main Data'!AS17="Yes",1,0)</f>
        <v>0</v>
      </c>
      <c r="BB17">
        <f>IF('Main Data'!AG17="Yes",1,0)</f>
        <v>0</v>
      </c>
      <c r="BC17">
        <f>IF('Main Data'!AB17="Yes",1,0)</f>
        <v>0</v>
      </c>
      <c r="BD17">
        <f>IF('Main Data'!AA17="Yes",1,0)</f>
        <v>0</v>
      </c>
      <c r="BE17">
        <f>IF('Main Data'!AC17="Yes",1,0)</f>
        <v>0</v>
      </c>
      <c r="BF17">
        <f>IF('Main Data'!AF17="Yes",1,0)</f>
        <v>0</v>
      </c>
      <c r="BG17">
        <f>IF(OR('Main Data'!AI17="Yes",'Main Data'!AL17="Yes"),1,0)</f>
        <v>1</v>
      </c>
      <c r="BH17">
        <f>IF('Main Data'!AJ17="Yes",1,0)</f>
        <v>0</v>
      </c>
      <c r="BI17">
        <f>IF('Main Data'!AK17="Yes",1,0)</f>
        <v>0</v>
      </c>
      <c r="BJ17">
        <f>IF('Main Data'!AM17="Yes",1,0)</f>
        <v>0</v>
      </c>
      <c r="BK17">
        <f>IF('Main Data'!AQ17="Yes",1,0)</f>
        <v>0</v>
      </c>
      <c r="BL17" s="21">
        <f t="shared" si="1"/>
        <v>0</v>
      </c>
      <c r="BM17" s="21">
        <f t="shared" si="2"/>
        <v>0</v>
      </c>
      <c r="BN17" s="21">
        <f t="shared" si="3"/>
        <v>0</v>
      </c>
      <c r="BO17" s="21">
        <f t="shared" si="4"/>
        <v>0</v>
      </c>
      <c r="BP17" s="21">
        <f t="shared" si="5"/>
        <v>1</v>
      </c>
    </row>
    <row r="18" spans="1:68" x14ac:dyDescent="0.2">
      <c r="A18">
        <v>14</v>
      </c>
      <c r="B18" s="33">
        <f>'Main Data'!C18</f>
        <v>44870</v>
      </c>
      <c r="C18">
        <f>'Main Data'!D18</f>
        <v>22</v>
      </c>
      <c r="D18" s="26">
        <f>'Main Data'!E18</f>
        <v>16500</v>
      </c>
      <c r="E18" s="26">
        <f>'Main Data'!F18</f>
        <v>20625</v>
      </c>
      <c r="F18" s="34">
        <f t="shared" si="0"/>
        <v>9.7111156598886712</v>
      </c>
      <c r="G18">
        <f>IF('Main Data'!H18="AP",1,0)</f>
        <v>0</v>
      </c>
      <c r="H18">
        <f>IF('Main Data'!H18="Blancpain",1,0)</f>
        <v>0</v>
      </c>
      <c r="I18">
        <f>IF('Main Data'!H18="Breguet",1,0)</f>
        <v>0</v>
      </c>
      <c r="J18">
        <f>IF('Main Data'!H18="Breitling",1,0)</f>
        <v>0</v>
      </c>
      <c r="K18">
        <f>IF('Main Data'!H18="Cartier",1,0)</f>
        <v>0</v>
      </c>
      <c r="L18">
        <f>IF('Main Data'!H18="Gallet",1,0)</f>
        <v>0</v>
      </c>
      <c r="M18">
        <f>IF('Main Data'!H18="Girard Perregaux",1,0)</f>
        <v>0</v>
      </c>
      <c r="N18">
        <f>IF('Main Data'!H18="Gubelin",1,0)</f>
        <v>0</v>
      </c>
      <c r="O18">
        <f>IF('Main Data'!H18="Heuer",1,0)</f>
        <v>0</v>
      </c>
      <c r="P18">
        <f>IF('Main Data'!H18="IWC",1,0)</f>
        <v>0</v>
      </c>
      <c r="Q18">
        <f>IF('Main Data'!H18="JLC",1,0)</f>
        <v>0</v>
      </c>
      <c r="R18">
        <f>IF('Main Data'!H18="Longines",1,0)</f>
        <v>0</v>
      </c>
      <c r="S18">
        <f>IF('Main Data'!H18="Movado",1,0)</f>
        <v>0</v>
      </c>
      <c r="T18">
        <f>IF('Main Data'!H18="Omega",1,0)</f>
        <v>1</v>
      </c>
      <c r="U18">
        <f>IF('Main Data'!H18="Panerai",1,0)</f>
        <v>0</v>
      </c>
      <c r="V18">
        <f>IF('Main Data'!H18="Patek",1,0)</f>
        <v>0</v>
      </c>
      <c r="W18">
        <f>IF('Main Data'!H18="Rolex",1,0)</f>
        <v>0</v>
      </c>
      <c r="X18">
        <f>IF('Main Data'!H18="Tudor",1,0)</f>
        <v>0</v>
      </c>
      <c r="Y18">
        <f>IF('Main Data'!H18="Ulysse Nardin",1,0)</f>
        <v>0</v>
      </c>
      <c r="Z18">
        <f>IF('Main Data'!H18="Universal Geneve",1,0)</f>
        <v>0</v>
      </c>
      <c r="AA18">
        <f>IF('Main Data'!H18="Vacheron",1,0)</f>
        <v>0</v>
      </c>
      <c r="AB18">
        <f>IF('Main Data'!H18="Zenith",1,0)</f>
        <v>0</v>
      </c>
      <c r="AC18">
        <f>IF('Main Data'!J18="Stainless Steel",1,0)</f>
        <v>1</v>
      </c>
      <c r="AD18">
        <f>IF('Main Data'!J18="Two-tone",1,0)</f>
        <v>0</v>
      </c>
      <c r="AE18">
        <f>IF(OR('Main Data'!J18="YG 18K",'Main Data'!J18="YG &lt;18K",'Main Data'!J18="PG 18K",'Main Data'!J18="PG &lt;18K",'Main Data'!J18="WG 18K",'Main Data'!J18="Mixes of 18K",'Main Data'!J18="Mixes &lt;18K"),1,0)</f>
        <v>0</v>
      </c>
      <c r="AF18">
        <f>IF('Main Data'!J18="Platinum",1,0)</f>
        <v>0</v>
      </c>
      <c r="AG18">
        <f>IF(OR('Main Data'!J18="PVD",'Main Data'!J18="Gold Plate",'Main Data'!J18="Other"),1,0)</f>
        <v>0</v>
      </c>
      <c r="AH18">
        <f>IF('Main Data'!N18="Stainless Steel",1,0)</f>
        <v>0</v>
      </c>
      <c r="AI18">
        <f>IF('Main Data'!N18="Leather",1,0)</f>
        <v>1</v>
      </c>
      <c r="AJ18">
        <f>IF('Main Data'!N18="Two-tone",1,0)</f>
        <v>0</v>
      </c>
      <c r="AK18">
        <f>IF(OR('Main Data'!N18="YG 18K",'Main Data'!N18="PG 18K",'Main Data'!N18="WG 18K",'Main Data'!N18="Mixes of 18K"),1,0)</f>
        <v>0</v>
      </c>
      <c r="AL18">
        <f>IF(OR(,'Main Data'!N18="PVD",'Main Data'!N18="Gold plate"),1,0)</f>
        <v>0</v>
      </c>
      <c r="AM18">
        <f>IF(OR('Main Data'!AV18="Yes",'Main Data'!AW18="Yes",'Main Data'!AU18="Yes"),1,0)</f>
        <v>0</v>
      </c>
      <c r="AN18">
        <f>IF(OR(ISTEXT('Main Data'!AX18), ISTEXT('Main Data'!AY18)),1,0)</f>
        <v>0</v>
      </c>
      <c r="AO18">
        <f>IF('Main Data'!AZ18="Yes",1,0)</f>
        <v>0</v>
      </c>
      <c r="AP18">
        <f>IF('Main Data'!BA18="Yes",1,0)</f>
        <v>0</v>
      </c>
      <c r="AQ18">
        <f>IF('Main Data'!BD18="Yes",1,0)</f>
        <v>0</v>
      </c>
      <c r="AR18">
        <f>IF('Main Data'!BE18="A",1,0)</f>
        <v>0</v>
      </c>
      <c r="AS18">
        <f>IF('Main Data'!BE18="AA",1,0)</f>
        <v>0</v>
      </c>
      <c r="AT18">
        <f>IF('Main Data'!BE18="AAA",1,0)</f>
        <v>1</v>
      </c>
      <c r="AU18">
        <f>IF('Main Data'!BE18="AAAA",1,0)</f>
        <v>0</v>
      </c>
      <c r="AV18">
        <f>IF('Main Data'!P18="Yes",1,0)</f>
        <v>0</v>
      </c>
      <c r="AW18">
        <f>IF('Main Data'!AP18="Yes",1,0)</f>
        <v>0</v>
      </c>
      <c r="AX18">
        <f>IF(OR('Main Data'!V18="Yes", 'Main Data'!W18="Yes",'Main Data'!X18="Yes"),1,0)</f>
        <v>0</v>
      </c>
      <c r="AY18">
        <f>IF(OR('Main Data'!Y18="Yes",'Main Data'!Z18="Yes"),1,0)</f>
        <v>0</v>
      </c>
      <c r="AZ18">
        <f>IF('Main Data'!AR18="Yes",1,0)</f>
        <v>0</v>
      </c>
      <c r="BA18">
        <f>IF('Main Data'!AS18="Yes",1,0)</f>
        <v>0</v>
      </c>
      <c r="BB18">
        <f>IF('Main Data'!AG18="Yes",1,0)</f>
        <v>0</v>
      </c>
      <c r="BC18">
        <f>IF('Main Data'!AB18="Yes",1,0)</f>
        <v>0</v>
      </c>
      <c r="BD18">
        <f>IF('Main Data'!AA18="Yes",1,0)</f>
        <v>0</v>
      </c>
      <c r="BE18">
        <f>IF('Main Data'!AC18="Yes",1,0)</f>
        <v>0</v>
      </c>
      <c r="BF18">
        <f>IF('Main Data'!AF18="Yes",1,0)</f>
        <v>0</v>
      </c>
      <c r="BG18">
        <f>IF(OR('Main Data'!AI18="Yes",'Main Data'!AL18="Yes"),1,0)</f>
        <v>1</v>
      </c>
      <c r="BH18">
        <f>IF('Main Data'!AJ18="Yes",1,0)</f>
        <v>0</v>
      </c>
      <c r="BI18">
        <f>IF('Main Data'!AK18="Yes",1,0)</f>
        <v>0</v>
      </c>
      <c r="BJ18">
        <f>IF('Main Data'!AM18="Yes",1,0)</f>
        <v>0</v>
      </c>
      <c r="BK18">
        <f>IF('Main Data'!AQ18="Yes",1,0)</f>
        <v>0</v>
      </c>
      <c r="BL18" s="21">
        <f t="shared" si="1"/>
        <v>0</v>
      </c>
      <c r="BM18" s="21">
        <f t="shared" si="2"/>
        <v>0</v>
      </c>
      <c r="BN18" s="21">
        <f t="shared" si="3"/>
        <v>0</v>
      </c>
      <c r="BO18" s="21">
        <f t="shared" si="4"/>
        <v>0</v>
      </c>
      <c r="BP18" s="21">
        <f t="shared" si="5"/>
        <v>1</v>
      </c>
    </row>
    <row r="19" spans="1:68" x14ac:dyDescent="0.2">
      <c r="A19">
        <v>15</v>
      </c>
      <c r="B19" s="33">
        <f>'Main Data'!C19</f>
        <v>44870</v>
      </c>
      <c r="C19">
        <f>'Main Data'!D19</f>
        <v>23</v>
      </c>
      <c r="D19" s="26">
        <f>'Main Data'!E19</f>
        <v>3200</v>
      </c>
      <c r="E19" s="26">
        <f>'Main Data'!F19</f>
        <v>4000</v>
      </c>
      <c r="F19" s="34">
        <f t="shared" si="0"/>
        <v>8.0709060887878188</v>
      </c>
      <c r="G19">
        <f>IF('Main Data'!H19="AP",1,0)</f>
        <v>0</v>
      </c>
      <c r="H19">
        <f>IF('Main Data'!H19="Blancpain",1,0)</f>
        <v>0</v>
      </c>
      <c r="I19">
        <f>IF('Main Data'!H19="Breguet",1,0)</f>
        <v>0</v>
      </c>
      <c r="J19">
        <f>IF('Main Data'!H19="Breitling",1,0)</f>
        <v>0</v>
      </c>
      <c r="K19">
        <f>IF('Main Data'!H19="Cartier",1,0)</f>
        <v>0</v>
      </c>
      <c r="L19">
        <f>IF('Main Data'!H19="Gallet",1,0)</f>
        <v>0</v>
      </c>
      <c r="M19">
        <f>IF('Main Data'!H19="Girard Perregaux",1,0)</f>
        <v>0</v>
      </c>
      <c r="N19">
        <f>IF('Main Data'!H19="Gubelin",1,0)</f>
        <v>0</v>
      </c>
      <c r="O19">
        <f>IF('Main Data'!H19="Heuer",1,0)</f>
        <v>0</v>
      </c>
      <c r="P19">
        <f>IF('Main Data'!H19="IWC",1,0)</f>
        <v>0</v>
      </c>
      <c r="Q19">
        <f>IF('Main Data'!H19="JLC",1,0)</f>
        <v>0</v>
      </c>
      <c r="R19">
        <f>IF('Main Data'!H19="Longines",1,0)</f>
        <v>0</v>
      </c>
      <c r="S19">
        <f>IF('Main Data'!H19="Movado",1,0)</f>
        <v>0</v>
      </c>
      <c r="T19">
        <f>IF('Main Data'!H19="Omega",1,0)</f>
        <v>1</v>
      </c>
      <c r="U19">
        <f>IF('Main Data'!H19="Panerai",1,0)</f>
        <v>0</v>
      </c>
      <c r="V19">
        <f>IF('Main Data'!H19="Patek",1,0)</f>
        <v>0</v>
      </c>
      <c r="W19">
        <f>IF('Main Data'!H19="Rolex",1,0)</f>
        <v>0</v>
      </c>
      <c r="X19">
        <f>IF('Main Data'!H19="Tudor",1,0)</f>
        <v>0</v>
      </c>
      <c r="Y19">
        <f>IF('Main Data'!H19="Ulysse Nardin",1,0)</f>
        <v>0</v>
      </c>
      <c r="Z19">
        <f>IF('Main Data'!H19="Universal Geneve",1,0)</f>
        <v>0</v>
      </c>
      <c r="AA19">
        <f>IF('Main Data'!H19="Vacheron",1,0)</f>
        <v>0</v>
      </c>
      <c r="AB19">
        <f>IF('Main Data'!H19="Zenith",1,0)</f>
        <v>0</v>
      </c>
      <c r="AC19">
        <f>IF('Main Data'!J19="Stainless Steel",1,0)</f>
        <v>0</v>
      </c>
      <c r="AD19">
        <f>IF('Main Data'!J19="Two-tone",1,0)</f>
        <v>0</v>
      </c>
      <c r="AE19">
        <f>IF(OR('Main Data'!J19="YG 18K",'Main Data'!J19="YG &lt;18K",'Main Data'!J19="PG 18K",'Main Data'!J19="PG &lt;18K",'Main Data'!J19="WG 18K",'Main Data'!J19="Mixes of 18K",'Main Data'!J19="Mixes &lt;18K"),1,0)</f>
        <v>1</v>
      </c>
      <c r="AF19">
        <f>IF('Main Data'!J19="Platinum",1,0)</f>
        <v>0</v>
      </c>
      <c r="AG19">
        <f>IF(OR('Main Data'!J19="PVD",'Main Data'!J19="Gold Plate",'Main Data'!J19="Other"),1,0)</f>
        <v>0</v>
      </c>
      <c r="AH19">
        <f>IF('Main Data'!N19="Stainless Steel",1,0)</f>
        <v>0</v>
      </c>
      <c r="AI19">
        <f>IF('Main Data'!N19="Leather",1,0)</f>
        <v>1</v>
      </c>
      <c r="AJ19">
        <f>IF('Main Data'!N19="Two-tone",1,0)</f>
        <v>0</v>
      </c>
      <c r="AK19">
        <f>IF(OR('Main Data'!N19="YG 18K",'Main Data'!N19="PG 18K",'Main Data'!N19="WG 18K",'Main Data'!N19="Mixes of 18K"),1,0)</f>
        <v>0</v>
      </c>
      <c r="AL19">
        <f>IF(OR(,'Main Data'!N19="PVD",'Main Data'!N19="Gold plate"),1,0)</f>
        <v>0</v>
      </c>
      <c r="AM19">
        <f>IF(OR('Main Data'!AV19="Yes",'Main Data'!AW19="Yes",'Main Data'!AU19="Yes"),1,0)</f>
        <v>0</v>
      </c>
      <c r="AN19">
        <f>IF(OR(ISTEXT('Main Data'!AX19), ISTEXT('Main Data'!AY19)),1,0)</f>
        <v>0</v>
      </c>
      <c r="AO19">
        <f>IF('Main Data'!AZ19="Yes",1,0)</f>
        <v>0</v>
      </c>
      <c r="AP19">
        <f>IF('Main Data'!BA19="Yes",1,0)</f>
        <v>0</v>
      </c>
      <c r="AQ19">
        <f>IF('Main Data'!BD19="Yes",1,0)</f>
        <v>0</v>
      </c>
      <c r="AR19">
        <f>IF('Main Data'!BE19="A",1,0)</f>
        <v>0</v>
      </c>
      <c r="AS19">
        <f>IF('Main Data'!BE19="AA",1,0)</f>
        <v>1</v>
      </c>
      <c r="AT19">
        <f>IF('Main Data'!BE19="AAA",1,0)</f>
        <v>0</v>
      </c>
      <c r="AU19">
        <f>IF('Main Data'!BE19="AAAA",1,0)</f>
        <v>0</v>
      </c>
      <c r="AV19">
        <f>IF('Main Data'!P19="Yes",1,0)</f>
        <v>0</v>
      </c>
      <c r="AW19">
        <f>IF('Main Data'!AP19="Yes",1,0)</f>
        <v>0</v>
      </c>
      <c r="AX19">
        <f>IF(OR('Main Data'!V19="Yes", 'Main Data'!W19="Yes",'Main Data'!X19="Yes"),1,0)</f>
        <v>0</v>
      </c>
      <c r="AY19">
        <f>IF(OR('Main Data'!Y19="Yes",'Main Data'!Z19="Yes"),1,0)</f>
        <v>0</v>
      </c>
      <c r="AZ19">
        <f>IF('Main Data'!AR19="Yes",1,0)</f>
        <v>0</v>
      </c>
      <c r="BA19">
        <f>IF('Main Data'!AS19="Yes",1,0)</f>
        <v>0</v>
      </c>
      <c r="BB19">
        <f>IF('Main Data'!AG19="Yes",1,0)</f>
        <v>0</v>
      </c>
      <c r="BC19">
        <f>IF('Main Data'!AB19="Yes",1,0)</f>
        <v>0</v>
      </c>
      <c r="BD19">
        <f>IF('Main Data'!AA19="Yes",1,0)</f>
        <v>0</v>
      </c>
      <c r="BE19">
        <f>IF('Main Data'!AC19="Yes",1,0)</f>
        <v>0</v>
      </c>
      <c r="BF19">
        <f>IF('Main Data'!AF19="Yes",1,0)</f>
        <v>0</v>
      </c>
      <c r="BG19">
        <f>IF(OR('Main Data'!AI19="Yes",'Main Data'!AL19="Yes"),1,0)</f>
        <v>1</v>
      </c>
      <c r="BH19">
        <f>IF('Main Data'!AJ19="Yes",1,0)</f>
        <v>0</v>
      </c>
      <c r="BI19">
        <f>IF('Main Data'!AK19="Yes",1,0)</f>
        <v>0</v>
      </c>
      <c r="BJ19">
        <f>IF('Main Data'!AM19="Yes",1,0)</f>
        <v>0</v>
      </c>
      <c r="BK19">
        <f>IF('Main Data'!AQ19="Yes",1,0)</f>
        <v>0</v>
      </c>
      <c r="BL19" s="21">
        <f t="shared" si="1"/>
        <v>0</v>
      </c>
      <c r="BM19" s="21">
        <f t="shared" si="2"/>
        <v>0</v>
      </c>
      <c r="BN19" s="21">
        <f t="shared" si="3"/>
        <v>0</v>
      </c>
      <c r="BO19" s="21">
        <f t="shared" si="4"/>
        <v>0</v>
      </c>
      <c r="BP19" s="21">
        <f t="shared" si="5"/>
        <v>1</v>
      </c>
    </row>
    <row r="20" spans="1:68" x14ac:dyDescent="0.2">
      <c r="A20">
        <v>16</v>
      </c>
      <c r="B20" s="33">
        <f>'Main Data'!C20</f>
        <v>44870</v>
      </c>
      <c r="C20">
        <f>'Main Data'!D20</f>
        <v>24</v>
      </c>
      <c r="D20" s="26">
        <f>'Main Data'!E20</f>
        <v>52000</v>
      </c>
      <c r="E20" s="26">
        <f>'Main Data'!F20</f>
        <v>65000</v>
      </c>
      <c r="F20" s="34">
        <f t="shared" si="0"/>
        <v>10.858998997563564</v>
      </c>
      <c r="G20">
        <f>IF('Main Data'!H20="AP",1,0)</f>
        <v>0</v>
      </c>
      <c r="H20">
        <f>IF('Main Data'!H20="Blancpain",1,0)</f>
        <v>0</v>
      </c>
      <c r="I20">
        <f>IF('Main Data'!H20="Breguet",1,0)</f>
        <v>1</v>
      </c>
      <c r="J20">
        <f>IF('Main Data'!H20="Breitling",1,0)</f>
        <v>0</v>
      </c>
      <c r="K20">
        <f>IF('Main Data'!H20="Cartier",1,0)</f>
        <v>0</v>
      </c>
      <c r="L20">
        <f>IF('Main Data'!H20="Gallet",1,0)</f>
        <v>0</v>
      </c>
      <c r="M20">
        <f>IF('Main Data'!H20="Girard Perregaux",1,0)</f>
        <v>0</v>
      </c>
      <c r="N20">
        <f>IF('Main Data'!H20="Gubelin",1,0)</f>
        <v>0</v>
      </c>
      <c r="O20">
        <f>IF('Main Data'!H20="Heuer",1,0)</f>
        <v>0</v>
      </c>
      <c r="P20">
        <f>IF('Main Data'!H20="IWC",1,0)</f>
        <v>0</v>
      </c>
      <c r="Q20">
        <f>IF('Main Data'!H20="JLC",1,0)</f>
        <v>0</v>
      </c>
      <c r="R20">
        <f>IF('Main Data'!H20="Longines",1,0)</f>
        <v>0</v>
      </c>
      <c r="S20">
        <f>IF('Main Data'!H20="Movado",1,0)</f>
        <v>0</v>
      </c>
      <c r="T20">
        <f>IF('Main Data'!H20="Omega",1,0)</f>
        <v>0</v>
      </c>
      <c r="U20">
        <f>IF('Main Data'!H20="Panerai",1,0)</f>
        <v>0</v>
      </c>
      <c r="V20">
        <f>IF('Main Data'!H20="Patek",1,0)</f>
        <v>0</v>
      </c>
      <c r="W20">
        <f>IF('Main Data'!H20="Rolex",1,0)</f>
        <v>0</v>
      </c>
      <c r="X20">
        <f>IF('Main Data'!H20="Tudor",1,0)</f>
        <v>0</v>
      </c>
      <c r="Y20">
        <f>IF('Main Data'!H20="Ulysse Nardin",1,0)</f>
        <v>0</v>
      </c>
      <c r="Z20">
        <f>IF('Main Data'!H20="Universal Geneve",1,0)</f>
        <v>0</v>
      </c>
      <c r="AA20">
        <f>IF('Main Data'!H20="Vacheron",1,0)</f>
        <v>0</v>
      </c>
      <c r="AB20">
        <f>IF('Main Data'!H20="Zenith",1,0)</f>
        <v>0</v>
      </c>
      <c r="AC20">
        <f>IF('Main Data'!J20="Stainless Steel",1,0)</f>
        <v>1</v>
      </c>
      <c r="AD20">
        <f>IF('Main Data'!J20="Two-tone",1,0)</f>
        <v>0</v>
      </c>
      <c r="AE20">
        <f>IF(OR('Main Data'!J20="YG 18K",'Main Data'!J20="YG &lt;18K",'Main Data'!J20="PG 18K",'Main Data'!J20="PG &lt;18K",'Main Data'!J20="WG 18K",'Main Data'!J20="Mixes of 18K",'Main Data'!J20="Mixes &lt;18K"),1,0)</f>
        <v>0</v>
      </c>
      <c r="AF20">
        <f>IF('Main Data'!J20="Platinum",1,0)</f>
        <v>0</v>
      </c>
      <c r="AG20">
        <f>IF(OR('Main Data'!J20="PVD",'Main Data'!J20="Gold Plate",'Main Data'!J20="Other"),1,0)</f>
        <v>0</v>
      </c>
      <c r="AH20">
        <f>IF('Main Data'!N20="Stainless Steel",1,0)</f>
        <v>0</v>
      </c>
      <c r="AI20">
        <f>IF('Main Data'!N20="Leather",1,0)</f>
        <v>1</v>
      </c>
      <c r="AJ20">
        <f>IF('Main Data'!N20="Two-tone",1,0)</f>
        <v>0</v>
      </c>
      <c r="AK20">
        <f>IF(OR('Main Data'!N20="YG 18K",'Main Data'!N20="PG 18K",'Main Data'!N20="WG 18K",'Main Data'!N20="Mixes of 18K"),1,0)</f>
        <v>0</v>
      </c>
      <c r="AL20">
        <f>IF(OR(,'Main Data'!N20="PVD",'Main Data'!N20="Gold plate"),1,0)</f>
        <v>0</v>
      </c>
      <c r="AM20">
        <f>IF(OR('Main Data'!AV20="Yes",'Main Data'!AW20="Yes",'Main Data'!AU20="Yes"),1,0)</f>
        <v>0</v>
      </c>
      <c r="AN20">
        <f>IF(OR(ISTEXT('Main Data'!AX20), ISTEXT('Main Data'!AY20)),1,0)</f>
        <v>0</v>
      </c>
      <c r="AO20">
        <f>IF('Main Data'!AZ20="Yes",1,0)</f>
        <v>1</v>
      </c>
      <c r="AP20">
        <f>IF('Main Data'!BA20="Yes",1,0)</f>
        <v>0</v>
      </c>
      <c r="AQ20">
        <f>IF('Main Data'!BD20="Yes",1,0)</f>
        <v>0</v>
      </c>
      <c r="AR20">
        <f>IF('Main Data'!BE20="A",1,0)</f>
        <v>0</v>
      </c>
      <c r="AS20">
        <f>IF('Main Data'!BE20="AA",1,0)</f>
        <v>0</v>
      </c>
      <c r="AT20">
        <f>IF('Main Data'!BE20="AAA",1,0)</f>
        <v>0</v>
      </c>
      <c r="AU20">
        <f>IF('Main Data'!BE20="AAAA",1,0)</f>
        <v>1</v>
      </c>
      <c r="AV20">
        <f>IF('Main Data'!P20="Yes",1,0)</f>
        <v>0</v>
      </c>
      <c r="AW20">
        <f>IF('Main Data'!AP20="Yes",1,0)</f>
        <v>0</v>
      </c>
      <c r="AX20">
        <f>IF(OR('Main Data'!V20="Yes", 'Main Data'!W20="Yes",'Main Data'!X20="Yes"),1,0)</f>
        <v>0</v>
      </c>
      <c r="AY20">
        <f>IF(OR('Main Data'!Y20="Yes",'Main Data'!Z20="Yes"),1,0)</f>
        <v>0</v>
      </c>
      <c r="AZ20">
        <f>IF('Main Data'!AR20="Yes",1,0)</f>
        <v>0</v>
      </c>
      <c r="BA20">
        <f>IF('Main Data'!AS20="Yes",1,0)</f>
        <v>0</v>
      </c>
      <c r="BB20">
        <f>IF('Main Data'!AG20="Yes",1,0)</f>
        <v>0</v>
      </c>
      <c r="BC20">
        <f>IF('Main Data'!AB20="Yes",1,0)</f>
        <v>0</v>
      </c>
      <c r="BD20">
        <f>IF('Main Data'!AA20="Yes",1,0)</f>
        <v>0</v>
      </c>
      <c r="BE20">
        <f>IF('Main Data'!AC20="Yes",1,0)</f>
        <v>0</v>
      </c>
      <c r="BF20">
        <f>IF('Main Data'!AF20="Yes",1,0)</f>
        <v>0</v>
      </c>
      <c r="BG20">
        <f>IF(OR('Main Data'!AI20="Yes",'Main Data'!AL20="Yes"),1,0)</f>
        <v>0</v>
      </c>
      <c r="BH20">
        <f>IF('Main Data'!AJ20="Yes",1,0)</f>
        <v>1</v>
      </c>
      <c r="BI20">
        <f>IF('Main Data'!AK20="Yes",1,0)</f>
        <v>0</v>
      </c>
      <c r="BJ20">
        <f>IF('Main Data'!AM20="Yes",1,0)</f>
        <v>0</v>
      </c>
      <c r="BK20">
        <f>IF('Main Data'!AQ20="Yes",1,0)</f>
        <v>0</v>
      </c>
      <c r="BL20" s="21">
        <f t="shared" si="1"/>
        <v>0</v>
      </c>
      <c r="BM20" s="21">
        <f t="shared" si="2"/>
        <v>0</v>
      </c>
      <c r="BN20" s="21">
        <f t="shared" si="3"/>
        <v>0</v>
      </c>
      <c r="BO20" s="21">
        <f t="shared" si="4"/>
        <v>0</v>
      </c>
      <c r="BP20" s="21">
        <f t="shared" si="5"/>
        <v>1</v>
      </c>
    </row>
    <row r="21" spans="1:68" x14ac:dyDescent="0.2">
      <c r="A21">
        <v>17</v>
      </c>
      <c r="B21" s="33">
        <f>'Main Data'!C21</f>
        <v>44870</v>
      </c>
      <c r="C21">
        <f>'Main Data'!D21</f>
        <v>25</v>
      </c>
      <c r="D21" s="26">
        <f>'Main Data'!E21</f>
        <v>11000</v>
      </c>
      <c r="E21" s="26">
        <f>'Main Data'!F21</f>
        <v>13750</v>
      </c>
      <c r="F21" s="34">
        <f t="shared" si="0"/>
        <v>9.3056505517805075</v>
      </c>
      <c r="G21">
        <f>IF('Main Data'!H21="AP",1,0)</f>
        <v>0</v>
      </c>
      <c r="H21">
        <f>IF('Main Data'!H21="Blancpain",1,0)</f>
        <v>0</v>
      </c>
      <c r="I21">
        <f>IF('Main Data'!H21="Breguet",1,0)</f>
        <v>1</v>
      </c>
      <c r="J21">
        <f>IF('Main Data'!H21="Breitling",1,0)</f>
        <v>0</v>
      </c>
      <c r="K21">
        <f>IF('Main Data'!H21="Cartier",1,0)</f>
        <v>0</v>
      </c>
      <c r="L21">
        <f>IF('Main Data'!H21="Gallet",1,0)</f>
        <v>0</v>
      </c>
      <c r="M21">
        <f>IF('Main Data'!H21="Girard Perregaux",1,0)</f>
        <v>0</v>
      </c>
      <c r="N21">
        <f>IF('Main Data'!H21="Gubelin",1,0)</f>
        <v>0</v>
      </c>
      <c r="O21">
        <f>IF('Main Data'!H21="Heuer",1,0)</f>
        <v>0</v>
      </c>
      <c r="P21">
        <f>IF('Main Data'!H21="IWC",1,0)</f>
        <v>0</v>
      </c>
      <c r="Q21">
        <f>IF('Main Data'!H21="JLC",1,0)</f>
        <v>0</v>
      </c>
      <c r="R21">
        <f>IF('Main Data'!H21="Longines",1,0)</f>
        <v>0</v>
      </c>
      <c r="S21">
        <f>IF('Main Data'!H21="Movado",1,0)</f>
        <v>0</v>
      </c>
      <c r="T21">
        <f>IF('Main Data'!H21="Omega",1,0)</f>
        <v>0</v>
      </c>
      <c r="U21">
        <f>IF('Main Data'!H21="Panerai",1,0)</f>
        <v>0</v>
      </c>
      <c r="V21">
        <f>IF('Main Data'!H21="Patek",1,0)</f>
        <v>0</v>
      </c>
      <c r="W21">
        <f>IF('Main Data'!H21="Rolex",1,0)</f>
        <v>0</v>
      </c>
      <c r="X21">
        <f>IF('Main Data'!H21="Tudor",1,0)</f>
        <v>0</v>
      </c>
      <c r="Y21">
        <f>IF('Main Data'!H21="Ulysse Nardin",1,0)</f>
        <v>0</v>
      </c>
      <c r="Z21">
        <f>IF('Main Data'!H21="Universal Geneve",1,0)</f>
        <v>0</v>
      </c>
      <c r="AA21">
        <f>IF('Main Data'!H21="Vacheron",1,0)</f>
        <v>0</v>
      </c>
      <c r="AB21">
        <f>IF('Main Data'!H21="Zenith",1,0)</f>
        <v>0</v>
      </c>
      <c r="AC21">
        <f>IF('Main Data'!J21="Stainless Steel",1,0)</f>
        <v>1</v>
      </c>
      <c r="AD21">
        <f>IF('Main Data'!J21="Two-tone",1,0)</f>
        <v>0</v>
      </c>
      <c r="AE21">
        <f>IF(OR('Main Data'!J21="YG 18K",'Main Data'!J21="YG &lt;18K",'Main Data'!J21="PG 18K",'Main Data'!J21="PG &lt;18K",'Main Data'!J21="WG 18K",'Main Data'!J21="Mixes of 18K",'Main Data'!J21="Mixes &lt;18K"),1,0)</f>
        <v>0</v>
      </c>
      <c r="AF21">
        <f>IF('Main Data'!J21="Platinum",1,0)</f>
        <v>0</v>
      </c>
      <c r="AG21">
        <f>IF(OR('Main Data'!J21="PVD",'Main Data'!J21="Gold Plate",'Main Data'!J21="Other"),1,0)</f>
        <v>0</v>
      </c>
      <c r="AH21">
        <f>IF('Main Data'!N21="Stainless Steel",1,0)</f>
        <v>0</v>
      </c>
      <c r="AI21">
        <f>IF('Main Data'!N21="Leather",1,0)</f>
        <v>1</v>
      </c>
      <c r="AJ21">
        <f>IF('Main Data'!N21="Two-tone",1,0)</f>
        <v>0</v>
      </c>
      <c r="AK21">
        <f>IF(OR('Main Data'!N21="YG 18K",'Main Data'!N21="PG 18K",'Main Data'!N21="WG 18K",'Main Data'!N21="Mixes of 18K"),1,0)</f>
        <v>0</v>
      </c>
      <c r="AL21">
        <f>IF(OR(,'Main Data'!N21="PVD",'Main Data'!N21="Gold plate"),1,0)</f>
        <v>0</v>
      </c>
      <c r="AM21">
        <f>IF(OR('Main Data'!AV21="Yes",'Main Data'!AW21="Yes",'Main Data'!AU21="Yes"),1,0)</f>
        <v>0</v>
      </c>
      <c r="AN21">
        <f>IF(OR(ISTEXT('Main Data'!AX21), ISTEXT('Main Data'!AY21)),1,0)</f>
        <v>0</v>
      </c>
      <c r="AO21">
        <f>IF('Main Data'!AZ21="Yes",1,0)</f>
        <v>0</v>
      </c>
      <c r="AP21">
        <f>IF('Main Data'!BA21="Yes",1,0)</f>
        <v>0</v>
      </c>
      <c r="AQ21">
        <f>IF('Main Data'!BD21="Yes",1,0)</f>
        <v>0</v>
      </c>
      <c r="AR21">
        <f>IF('Main Data'!BE21="A",1,0)</f>
        <v>0</v>
      </c>
      <c r="AS21">
        <f>IF('Main Data'!BE21="AA",1,0)</f>
        <v>0</v>
      </c>
      <c r="AT21">
        <f>IF('Main Data'!BE21="AAA",1,0)</f>
        <v>1</v>
      </c>
      <c r="AU21">
        <f>IF('Main Data'!BE21="AAAA",1,0)</f>
        <v>0</v>
      </c>
      <c r="AV21">
        <f>IF('Main Data'!P21="Yes",1,0)</f>
        <v>0</v>
      </c>
      <c r="AW21">
        <f>IF('Main Data'!AP21="Yes",1,0)</f>
        <v>0</v>
      </c>
      <c r="AX21">
        <f>IF(OR('Main Data'!V21="Yes", 'Main Data'!W21="Yes",'Main Data'!X21="Yes"),1,0)</f>
        <v>0</v>
      </c>
      <c r="AY21">
        <f>IF(OR('Main Data'!Y21="Yes",'Main Data'!Z21="Yes"),1,0)</f>
        <v>0</v>
      </c>
      <c r="AZ21">
        <f>IF('Main Data'!AR21="Yes",1,0)</f>
        <v>0</v>
      </c>
      <c r="BA21">
        <f>IF('Main Data'!AS21="Yes",1,0)</f>
        <v>0</v>
      </c>
      <c r="BB21">
        <f>IF('Main Data'!AG21="Yes",1,0)</f>
        <v>0</v>
      </c>
      <c r="BC21">
        <f>IF('Main Data'!AB21="Yes",1,0)</f>
        <v>0</v>
      </c>
      <c r="BD21">
        <f>IF('Main Data'!AA21="Yes",1,0)</f>
        <v>0</v>
      </c>
      <c r="BE21">
        <f>IF('Main Data'!AC21="Yes",1,0)</f>
        <v>0</v>
      </c>
      <c r="BF21">
        <f>IF('Main Data'!AF21="Yes",1,0)</f>
        <v>0</v>
      </c>
      <c r="BG21">
        <f>IF(OR('Main Data'!AI21="Yes",'Main Data'!AL21="Yes"),1,0)</f>
        <v>0</v>
      </c>
      <c r="BH21">
        <f>IF('Main Data'!AJ21="Yes",1,0)</f>
        <v>1</v>
      </c>
      <c r="BI21">
        <f>IF('Main Data'!AK21="Yes",1,0)</f>
        <v>0</v>
      </c>
      <c r="BJ21">
        <f>IF('Main Data'!AM21="Yes",1,0)</f>
        <v>0</v>
      </c>
      <c r="BK21">
        <f>IF('Main Data'!AQ21="Yes",1,0)</f>
        <v>0</v>
      </c>
      <c r="BL21" s="21">
        <f t="shared" si="1"/>
        <v>0</v>
      </c>
      <c r="BM21" s="21">
        <f t="shared" si="2"/>
        <v>0</v>
      </c>
      <c r="BN21" s="21">
        <f t="shared" si="3"/>
        <v>0</v>
      </c>
      <c r="BO21" s="21">
        <f t="shared" si="4"/>
        <v>0</v>
      </c>
      <c r="BP21" s="21">
        <f t="shared" si="5"/>
        <v>1</v>
      </c>
    </row>
    <row r="22" spans="1:68" x14ac:dyDescent="0.2">
      <c r="A22">
        <v>18</v>
      </c>
      <c r="B22" s="33">
        <f>'Main Data'!C22</f>
        <v>44870</v>
      </c>
      <c r="C22">
        <f>'Main Data'!D22</f>
        <v>26</v>
      </c>
      <c r="D22" s="26">
        <f>'Main Data'!E22</f>
        <v>8000</v>
      </c>
      <c r="E22" s="26">
        <f>'Main Data'!F22</f>
        <v>10000</v>
      </c>
      <c r="F22" s="34">
        <f t="shared" si="0"/>
        <v>8.987196820661973</v>
      </c>
      <c r="G22">
        <f>IF('Main Data'!H22="AP",1,0)</f>
        <v>0</v>
      </c>
      <c r="H22">
        <f>IF('Main Data'!H22="Blancpain",1,0)</f>
        <v>0</v>
      </c>
      <c r="I22">
        <f>IF('Main Data'!H22="Breguet",1,0)</f>
        <v>0</v>
      </c>
      <c r="J22">
        <f>IF('Main Data'!H22="Breitling",1,0)</f>
        <v>0</v>
      </c>
      <c r="K22">
        <f>IF('Main Data'!H22="Cartier",1,0)</f>
        <v>0</v>
      </c>
      <c r="L22">
        <f>IF('Main Data'!H22="Gallet",1,0)</f>
        <v>0</v>
      </c>
      <c r="M22">
        <f>IF('Main Data'!H22="Girard Perregaux",1,0)</f>
        <v>0</v>
      </c>
      <c r="N22">
        <f>IF('Main Data'!H22="Gubelin",1,0)</f>
        <v>0</v>
      </c>
      <c r="O22">
        <f>IF('Main Data'!H22="Heuer",1,0)</f>
        <v>0</v>
      </c>
      <c r="P22">
        <f>IF('Main Data'!H22="IWC",1,0)</f>
        <v>0</v>
      </c>
      <c r="Q22">
        <f>IF('Main Data'!H22="JLC",1,0)</f>
        <v>0</v>
      </c>
      <c r="R22">
        <f>IF('Main Data'!H22="Longines",1,0)</f>
        <v>0</v>
      </c>
      <c r="S22">
        <f>IF('Main Data'!H22="Movado",1,0)</f>
        <v>0</v>
      </c>
      <c r="T22">
        <f>IF('Main Data'!H22="Omega",1,0)</f>
        <v>1</v>
      </c>
      <c r="U22">
        <f>IF('Main Data'!H22="Panerai",1,0)</f>
        <v>0</v>
      </c>
      <c r="V22">
        <f>IF('Main Data'!H22="Patek",1,0)</f>
        <v>0</v>
      </c>
      <c r="W22">
        <f>IF('Main Data'!H22="Rolex",1,0)</f>
        <v>0</v>
      </c>
      <c r="X22">
        <f>IF('Main Data'!H22="Tudor",1,0)</f>
        <v>0</v>
      </c>
      <c r="Y22">
        <f>IF('Main Data'!H22="Ulysse Nardin",1,0)</f>
        <v>0</v>
      </c>
      <c r="Z22">
        <f>IF('Main Data'!H22="Universal Geneve",1,0)</f>
        <v>0</v>
      </c>
      <c r="AA22">
        <f>IF('Main Data'!H22="Vacheron",1,0)</f>
        <v>0</v>
      </c>
      <c r="AB22">
        <f>IF('Main Data'!H22="Zenith",1,0)</f>
        <v>0</v>
      </c>
      <c r="AC22">
        <f>IF('Main Data'!J22="Stainless Steel",1,0)</f>
        <v>1</v>
      </c>
      <c r="AD22">
        <f>IF('Main Data'!J22="Two-tone",1,0)</f>
        <v>0</v>
      </c>
      <c r="AE22">
        <f>IF(OR('Main Data'!J22="YG 18K",'Main Data'!J22="YG &lt;18K",'Main Data'!J22="PG 18K",'Main Data'!J22="PG &lt;18K",'Main Data'!J22="WG 18K",'Main Data'!J22="Mixes of 18K",'Main Data'!J22="Mixes &lt;18K"),1,0)</f>
        <v>0</v>
      </c>
      <c r="AF22">
        <f>IF('Main Data'!J22="Platinum",1,0)</f>
        <v>0</v>
      </c>
      <c r="AG22">
        <f>IF(OR('Main Data'!J22="PVD",'Main Data'!J22="Gold Plate",'Main Data'!J22="Other"),1,0)</f>
        <v>0</v>
      </c>
      <c r="AH22">
        <f>IF('Main Data'!N22="Stainless Steel",1,0)</f>
        <v>1</v>
      </c>
      <c r="AI22">
        <f>IF('Main Data'!N22="Leather",1,0)</f>
        <v>0</v>
      </c>
      <c r="AJ22">
        <f>IF('Main Data'!N22="Two-tone",1,0)</f>
        <v>0</v>
      </c>
      <c r="AK22">
        <f>IF(OR('Main Data'!N22="YG 18K",'Main Data'!N22="PG 18K",'Main Data'!N22="WG 18K",'Main Data'!N22="Mixes of 18K"),1,0)</f>
        <v>0</v>
      </c>
      <c r="AL22">
        <f>IF(OR(,'Main Data'!N22="PVD",'Main Data'!N22="Gold plate"),1,0)</f>
        <v>0</v>
      </c>
      <c r="AM22">
        <f>IF(OR('Main Data'!AV22="Yes",'Main Data'!AW22="Yes",'Main Data'!AU22="Yes"),1,0)</f>
        <v>0</v>
      </c>
      <c r="AN22">
        <f>IF(OR(ISTEXT('Main Data'!AX22), ISTEXT('Main Data'!AY22)),1,0)</f>
        <v>0</v>
      </c>
      <c r="AO22">
        <f>IF('Main Data'!AZ22="Yes",1,0)</f>
        <v>1</v>
      </c>
      <c r="AP22">
        <f>IF('Main Data'!BA22="Yes",1,0)</f>
        <v>0</v>
      </c>
      <c r="AQ22">
        <f>IF('Main Data'!BD22="Yes",1,0)</f>
        <v>0</v>
      </c>
      <c r="AR22">
        <f>IF('Main Data'!BE22="A",1,0)</f>
        <v>0</v>
      </c>
      <c r="AS22">
        <f>IF('Main Data'!BE22="AA",1,0)</f>
        <v>0</v>
      </c>
      <c r="AT22">
        <f>IF('Main Data'!BE22="AAA",1,0)</f>
        <v>1</v>
      </c>
      <c r="AU22">
        <f>IF('Main Data'!BE22="AAAA",1,0)</f>
        <v>0</v>
      </c>
      <c r="AV22">
        <f>IF('Main Data'!P22="Yes",1,0)</f>
        <v>0</v>
      </c>
      <c r="AW22">
        <f>IF('Main Data'!AP22="Yes",1,0)</f>
        <v>0</v>
      </c>
      <c r="AX22">
        <f>IF(OR('Main Data'!V22="Yes", 'Main Data'!W22="Yes",'Main Data'!X22="Yes"),1,0)</f>
        <v>0</v>
      </c>
      <c r="AY22">
        <f>IF(OR('Main Data'!Y22="Yes",'Main Data'!Z22="Yes"),1,0)</f>
        <v>0</v>
      </c>
      <c r="AZ22">
        <f>IF('Main Data'!AR22="Yes",1,0)</f>
        <v>0</v>
      </c>
      <c r="BA22">
        <f>IF('Main Data'!AS22="Yes",1,0)</f>
        <v>0</v>
      </c>
      <c r="BB22">
        <f>IF('Main Data'!AG22="Yes",1,0)</f>
        <v>0</v>
      </c>
      <c r="BC22">
        <f>IF('Main Data'!AB22="Yes",1,0)</f>
        <v>0</v>
      </c>
      <c r="BD22">
        <f>IF('Main Data'!AA22="Yes",1,0)</f>
        <v>0</v>
      </c>
      <c r="BE22">
        <f>IF('Main Data'!AC22="Yes",1,0)</f>
        <v>0</v>
      </c>
      <c r="BF22">
        <f>IF('Main Data'!AF22="Yes",1,0)</f>
        <v>0</v>
      </c>
      <c r="BG22">
        <f>IF(OR('Main Data'!AI22="Yes",'Main Data'!AL22="Yes"),1,0)</f>
        <v>1</v>
      </c>
      <c r="BH22">
        <f>IF('Main Data'!AJ22="Yes",1,0)</f>
        <v>0</v>
      </c>
      <c r="BI22">
        <f>IF('Main Data'!AK22="Yes",1,0)</f>
        <v>0</v>
      </c>
      <c r="BJ22">
        <f>IF('Main Data'!AM22="Yes",1,0)</f>
        <v>0</v>
      </c>
      <c r="BK22">
        <f>IF('Main Data'!AQ22="Yes",1,0)</f>
        <v>0</v>
      </c>
      <c r="BL22" s="21">
        <f t="shared" si="1"/>
        <v>0</v>
      </c>
      <c r="BM22" s="21">
        <f t="shared" si="2"/>
        <v>0</v>
      </c>
      <c r="BN22" s="21">
        <f t="shared" si="3"/>
        <v>0</v>
      </c>
      <c r="BO22" s="21">
        <f t="shared" si="4"/>
        <v>0</v>
      </c>
      <c r="BP22" s="21">
        <f t="shared" si="5"/>
        <v>1</v>
      </c>
    </row>
    <row r="23" spans="1:68" x14ac:dyDescent="0.2">
      <c r="A23">
        <v>19</v>
      </c>
      <c r="B23" s="33">
        <f>'Main Data'!C23</f>
        <v>44870</v>
      </c>
      <c r="C23">
        <f>'Main Data'!D23</f>
        <v>27</v>
      </c>
      <c r="D23" s="26">
        <f>'Main Data'!E23</f>
        <v>4500</v>
      </c>
      <c r="E23" s="26">
        <f>'Main Data'!F23</f>
        <v>5625</v>
      </c>
      <c r="F23" s="34">
        <f t="shared" si="0"/>
        <v>8.4118326757584114</v>
      </c>
      <c r="G23">
        <f>IF('Main Data'!H23="AP",1,0)</f>
        <v>0</v>
      </c>
      <c r="H23">
        <f>IF('Main Data'!H23="Blancpain",1,0)</f>
        <v>0</v>
      </c>
      <c r="I23">
        <f>IF('Main Data'!H23="Breguet",1,0)</f>
        <v>0</v>
      </c>
      <c r="J23">
        <f>IF('Main Data'!H23="Breitling",1,0)</f>
        <v>0</v>
      </c>
      <c r="K23">
        <f>IF('Main Data'!H23="Cartier",1,0)</f>
        <v>0</v>
      </c>
      <c r="L23">
        <f>IF('Main Data'!H23="Gallet",1,0)</f>
        <v>0</v>
      </c>
      <c r="M23">
        <f>IF('Main Data'!H23="Girard Perregaux",1,0)</f>
        <v>0</v>
      </c>
      <c r="N23">
        <f>IF('Main Data'!H23="Gubelin",1,0)</f>
        <v>0</v>
      </c>
      <c r="O23">
        <f>IF('Main Data'!H23="Heuer",1,0)</f>
        <v>0</v>
      </c>
      <c r="P23">
        <f>IF('Main Data'!H23="IWC",1,0)</f>
        <v>0</v>
      </c>
      <c r="Q23">
        <f>IF('Main Data'!H23="JLC",1,0)</f>
        <v>0</v>
      </c>
      <c r="R23">
        <f>IF('Main Data'!H23="Longines",1,0)</f>
        <v>0</v>
      </c>
      <c r="S23">
        <f>IF('Main Data'!H23="Movado",1,0)</f>
        <v>0</v>
      </c>
      <c r="T23">
        <f>IF('Main Data'!H23="Omega",1,0)</f>
        <v>1</v>
      </c>
      <c r="U23">
        <f>IF('Main Data'!H23="Panerai",1,0)</f>
        <v>0</v>
      </c>
      <c r="V23">
        <f>IF('Main Data'!H23="Patek",1,0)</f>
        <v>0</v>
      </c>
      <c r="W23">
        <f>IF('Main Data'!H23="Rolex",1,0)</f>
        <v>0</v>
      </c>
      <c r="X23">
        <f>IF('Main Data'!H23="Tudor",1,0)</f>
        <v>0</v>
      </c>
      <c r="Y23">
        <f>IF('Main Data'!H23="Ulysse Nardin",1,0)</f>
        <v>0</v>
      </c>
      <c r="Z23">
        <f>IF('Main Data'!H23="Universal Geneve",1,0)</f>
        <v>0</v>
      </c>
      <c r="AA23">
        <f>IF('Main Data'!H23="Vacheron",1,0)</f>
        <v>0</v>
      </c>
      <c r="AB23">
        <f>IF('Main Data'!H23="Zenith",1,0)</f>
        <v>0</v>
      </c>
      <c r="AC23">
        <f>IF('Main Data'!J23="Stainless Steel",1,0)</f>
        <v>1</v>
      </c>
      <c r="AD23">
        <f>IF('Main Data'!J23="Two-tone",1,0)</f>
        <v>0</v>
      </c>
      <c r="AE23">
        <f>IF(OR('Main Data'!J23="YG 18K",'Main Data'!J23="YG &lt;18K",'Main Data'!J23="PG 18K",'Main Data'!J23="PG &lt;18K",'Main Data'!J23="WG 18K",'Main Data'!J23="Mixes of 18K",'Main Data'!J23="Mixes &lt;18K"),1,0)</f>
        <v>0</v>
      </c>
      <c r="AF23">
        <f>IF('Main Data'!J23="Platinum",1,0)</f>
        <v>0</v>
      </c>
      <c r="AG23">
        <f>IF(OR('Main Data'!J23="PVD",'Main Data'!J23="Gold Plate",'Main Data'!J23="Other"),1,0)</f>
        <v>0</v>
      </c>
      <c r="AH23">
        <f>IF('Main Data'!N23="Stainless Steel",1,0)</f>
        <v>0</v>
      </c>
      <c r="AI23">
        <f>IF('Main Data'!N23="Leather",1,0)</f>
        <v>1</v>
      </c>
      <c r="AJ23">
        <f>IF('Main Data'!N23="Two-tone",1,0)</f>
        <v>0</v>
      </c>
      <c r="AK23">
        <f>IF(OR('Main Data'!N23="YG 18K",'Main Data'!N23="PG 18K",'Main Data'!N23="WG 18K",'Main Data'!N23="Mixes of 18K"),1,0)</f>
        <v>0</v>
      </c>
      <c r="AL23">
        <f>IF(OR(,'Main Data'!N23="PVD",'Main Data'!N23="Gold plate"),1,0)</f>
        <v>0</v>
      </c>
      <c r="AM23">
        <f>IF(OR('Main Data'!AV23="Yes",'Main Data'!AW23="Yes",'Main Data'!AU23="Yes"),1,0)</f>
        <v>0</v>
      </c>
      <c r="AN23">
        <f>IF(OR(ISTEXT('Main Data'!AX23), ISTEXT('Main Data'!AY23)),1,0)</f>
        <v>0</v>
      </c>
      <c r="AO23">
        <f>IF('Main Data'!AZ23="Yes",1,0)</f>
        <v>0</v>
      </c>
      <c r="AP23">
        <f>IF('Main Data'!BA23="Yes",1,0)</f>
        <v>0</v>
      </c>
      <c r="AQ23">
        <f>IF('Main Data'!BD23="Yes",1,0)</f>
        <v>0</v>
      </c>
      <c r="AR23">
        <f>IF('Main Data'!BE23="A",1,0)</f>
        <v>0</v>
      </c>
      <c r="AS23">
        <f>IF('Main Data'!BE23="AA",1,0)</f>
        <v>1</v>
      </c>
      <c r="AT23">
        <f>IF('Main Data'!BE23="AAA",1,0)</f>
        <v>0</v>
      </c>
      <c r="AU23">
        <f>IF('Main Data'!BE23="AAAA",1,0)</f>
        <v>0</v>
      </c>
      <c r="AV23">
        <f>IF('Main Data'!P23="Yes",1,0)</f>
        <v>0</v>
      </c>
      <c r="AW23">
        <f>IF('Main Data'!AP23="Yes",1,0)</f>
        <v>0</v>
      </c>
      <c r="AX23">
        <f>IF(OR('Main Data'!V23="Yes", 'Main Data'!W23="Yes",'Main Data'!X23="Yes"),1,0)</f>
        <v>0</v>
      </c>
      <c r="AY23">
        <f>IF(OR('Main Data'!Y23="Yes",'Main Data'!Z23="Yes"),1,0)</f>
        <v>0</v>
      </c>
      <c r="AZ23">
        <f>IF('Main Data'!AR23="Yes",1,0)</f>
        <v>0</v>
      </c>
      <c r="BA23">
        <f>IF('Main Data'!AS23="Yes",1,0)</f>
        <v>0</v>
      </c>
      <c r="BB23">
        <f>IF('Main Data'!AG23="Yes",1,0)</f>
        <v>0</v>
      </c>
      <c r="BC23">
        <f>IF('Main Data'!AB23="Yes",1,0)</f>
        <v>0</v>
      </c>
      <c r="BD23">
        <f>IF('Main Data'!AA23="Yes",1,0)</f>
        <v>0</v>
      </c>
      <c r="BE23">
        <f>IF('Main Data'!AC23="Yes",1,0)</f>
        <v>0</v>
      </c>
      <c r="BF23">
        <f>IF('Main Data'!AF23="Yes",1,0)</f>
        <v>0</v>
      </c>
      <c r="BG23">
        <f>IF(OR('Main Data'!AI23="Yes",'Main Data'!AL23="Yes"),1,0)</f>
        <v>1</v>
      </c>
      <c r="BH23">
        <f>IF('Main Data'!AJ23="Yes",1,0)</f>
        <v>0</v>
      </c>
      <c r="BI23">
        <f>IF('Main Data'!AK23="Yes",1,0)</f>
        <v>0</v>
      </c>
      <c r="BJ23">
        <f>IF('Main Data'!AM23="Yes",1,0)</f>
        <v>0</v>
      </c>
      <c r="BK23">
        <f>IF('Main Data'!AQ23="Yes",1,0)</f>
        <v>0</v>
      </c>
      <c r="BL23" s="21">
        <f t="shared" si="1"/>
        <v>0</v>
      </c>
      <c r="BM23" s="21">
        <f t="shared" si="2"/>
        <v>0</v>
      </c>
      <c r="BN23" s="21">
        <f t="shared" si="3"/>
        <v>0</v>
      </c>
      <c r="BO23" s="21">
        <f t="shared" si="4"/>
        <v>0</v>
      </c>
      <c r="BP23" s="21">
        <f t="shared" si="5"/>
        <v>1</v>
      </c>
    </row>
    <row r="24" spans="1:68" x14ac:dyDescent="0.2">
      <c r="A24">
        <v>20</v>
      </c>
      <c r="B24" s="33">
        <f>'Main Data'!C24</f>
        <v>44870</v>
      </c>
      <c r="C24">
        <f>'Main Data'!D24</f>
        <v>29</v>
      </c>
      <c r="D24" s="26">
        <f>'Main Data'!E24</f>
        <v>5500</v>
      </c>
      <c r="E24" s="26">
        <f>'Main Data'!F24</f>
        <v>6875</v>
      </c>
      <c r="F24" s="34">
        <f t="shared" si="0"/>
        <v>8.6125033712205621</v>
      </c>
      <c r="G24">
        <f>IF('Main Data'!H24="AP",1,0)</f>
        <v>0</v>
      </c>
      <c r="H24">
        <f>IF('Main Data'!H24="Blancpain",1,0)</f>
        <v>0</v>
      </c>
      <c r="I24">
        <f>IF('Main Data'!H24="Breguet",1,0)</f>
        <v>0</v>
      </c>
      <c r="J24">
        <f>IF('Main Data'!H24="Breitling",1,0)</f>
        <v>0</v>
      </c>
      <c r="K24">
        <f>IF('Main Data'!H24="Cartier",1,0)</f>
        <v>0</v>
      </c>
      <c r="L24">
        <f>IF('Main Data'!H24="Gallet",1,0)</f>
        <v>0</v>
      </c>
      <c r="M24">
        <f>IF('Main Data'!H24="Girard Perregaux",1,0)</f>
        <v>0</v>
      </c>
      <c r="N24">
        <f>IF('Main Data'!H24="Gubelin",1,0)</f>
        <v>0</v>
      </c>
      <c r="O24">
        <f>IF('Main Data'!H24="Heuer",1,0)</f>
        <v>0</v>
      </c>
      <c r="P24">
        <f>IF('Main Data'!H24="IWC",1,0)</f>
        <v>0</v>
      </c>
      <c r="Q24">
        <f>IF('Main Data'!H24="JLC",1,0)</f>
        <v>1</v>
      </c>
      <c r="R24">
        <f>IF('Main Data'!H24="Longines",1,0)</f>
        <v>0</v>
      </c>
      <c r="S24">
        <f>IF('Main Data'!H24="Movado",1,0)</f>
        <v>0</v>
      </c>
      <c r="T24">
        <f>IF('Main Data'!H24="Omega",1,0)</f>
        <v>0</v>
      </c>
      <c r="U24">
        <f>IF('Main Data'!H24="Panerai",1,0)</f>
        <v>0</v>
      </c>
      <c r="V24">
        <f>IF('Main Data'!H24="Patek",1,0)</f>
        <v>0</v>
      </c>
      <c r="W24">
        <f>IF('Main Data'!H24="Rolex",1,0)</f>
        <v>0</v>
      </c>
      <c r="X24">
        <f>IF('Main Data'!H24="Tudor",1,0)</f>
        <v>0</v>
      </c>
      <c r="Y24">
        <f>IF('Main Data'!H24="Ulysse Nardin",1,0)</f>
        <v>0</v>
      </c>
      <c r="Z24">
        <f>IF('Main Data'!H24="Universal Geneve",1,0)</f>
        <v>0</v>
      </c>
      <c r="AA24">
        <f>IF('Main Data'!H24="Vacheron",1,0)</f>
        <v>0</v>
      </c>
      <c r="AB24">
        <f>IF('Main Data'!H24="Zenith",1,0)</f>
        <v>0</v>
      </c>
      <c r="AC24">
        <f>IF('Main Data'!J24="Stainless Steel",1,0)</f>
        <v>1</v>
      </c>
      <c r="AD24">
        <f>IF('Main Data'!J24="Two-tone",1,0)</f>
        <v>0</v>
      </c>
      <c r="AE24">
        <f>IF(OR('Main Data'!J24="YG 18K",'Main Data'!J24="YG &lt;18K",'Main Data'!J24="PG 18K",'Main Data'!J24="PG &lt;18K",'Main Data'!J24="WG 18K",'Main Data'!J24="Mixes of 18K",'Main Data'!J24="Mixes &lt;18K"),1,0)</f>
        <v>0</v>
      </c>
      <c r="AF24">
        <f>IF('Main Data'!J24="Platinum",1,0)</f>
        <v>0</v>
      </c>
      <c r="AG24">
        <f>IF(OR('Main Data'!J24="PVD",'Main Data'!J24="Gold Plate",'Main Data'!J24="Other"),1,0)</f>
        <v>0</v>
      </c>
      <c r="AH24">
        <f>IF('Main Data'!N24="Stainless Steel",1,0)</f>
        <v>0</v>
      </c>
      <c r="AI24">
        <f>IF('Main Data'!N24="Leather",1,0)</f>
        <v>1</v>
      </c>
      <c r="AJ24">
        <f>IF('Main Data'!N24="Two-tone",1,0)</f>
        <v>0</v>
      </c>
      <c r="AK24">
        <f>IF(OR('Main Data'!N24="YG 18K",'Main Data'!N24="PG 18K",'Main Data'!N24="WG 18K",'Main Data'!N24="Mixes of 18K"),1,0)</f>
        <v>0</v>
      </c>
      <c r="AL24">
        <f>IF(OR(,'Main Data'!N24="PVD",'Main Data'!N24="Gold plate"),1,0)</f>
        <v>0</v>
      </c>
      <c r="AM24">
        <f>IF(OR('Main Data'!AV24="Yes",'Main Data'!AW24="Yes",'Main Data'!AU24="Yes"),1,0)</f>
        <v>0</v>
      </c>
      <c r="AN24">
        <f>IF(OR(ISTEXT('Main Data'!AX24), ISTEXT('Main Data'!AY24)),1,0)</f>
        <v>0</v>
      </c>
      <c r="AO24">
        <f>IF('Main Data'!AZ24="Yes",1,0)</f>
        <v>0</v>
      </c>
      <c r="AP24">
        <f>IF('Main Data'!BA24="Yes",1,0)</f>
        <v>0</v>
      </c>
      <c r="AQ24">
        <f>IF('Main Data'!BD24="Yes",1,0)</f>
        <v>0</v>
      </c>
      <c r="AR24">
        <f>IF('Main Data'!BE24="A",1,0)</f>
        <v>0</v>
      </c>
      <c r="AS24">
        <f>IF('Main Data'!BE24="AA",1,0)</f>
        <v>0</v>
      </c>
      <c r="AT24">
        <f>IF('Main Data'!BE24="AAA",1,0)</f>
        <v>1</v>
      </c>
      <c r="AU24">
        <f>IF('Main Data'!BE24="AAAA",1,0)</f>
        <v>0</v>
      </c>
      <c r="AV24">
        <f>IF('Main Data'!P24="Yes",1,0)</f>
        <v>0</v>
      </c>
      <c r="AW24">
        <f>IF('Main Data'!AP24="Yes",1,0)</f>
        <v>0</v>
      </c>
      <c r="AX24">
        <f>IF(OR('Main Data'!V24="Yes", 'Main Data'!W24="Yes",'Main Data'!X24="Yes"),1,0)</f>
        <v>1</v>
      </c>
      <c r="AY24">
        <f>IF(OR('Main Data'!Y24="Yes",'Main Data'!Z24="Yes"),1,0)</f>
        <v>0</v>
      </c>
      <c r="AZ24">
        <f>IF('Main Data'!AR24="Yes",1,0)</f>
        <v>0</v>
      </c>
      <c r="BA24">
        <f>IF('Main Data'!AS24="Yes",1,0)</f>
        <v>0</v>
      </c>
      <c r="BB24">
        <f>IF('Main Data'!AG24="Yes",1,0)</f>
        <v>0</v>
      </c>
      <c r="BC24">
        <f>IF('Main Data'!AB24="Yes",1,0)</f>
        <v>0</v>
      </c>
      <c r="BD24">
        <f>IF('Main Data'!AA24="Yes",1,0)</f>
        <v>1</v>
      </c>
      <c r="BE24">
        <f>IF('Main Data'!AC24="Yes",1,0)</f>
        <v>0</v>
      </c>
      <c r="BF24">
        <f>IF('Main Data'!AF24="Yes",1,0)</f>
        <v>0</v>
      </c>
      <c r="BG24">
        <f>IF(OR('Main Data'!AI24="Yes",'Main Data'!AL24="Yes"),1,0)</f>
        <v>0</v>
      </c>
      <c r="BH24">
        <f>IF('Main Data'!AJ24="Yes",1,0)</f>
        <v>0</v>
      </c>
      <c r="BI24">
        <f>IF('Main Data'!AK24="Yes",1,0)</f>
        <v>0</v>
      </c>
      <c r="BJ24">
        <f>IF('Main Data'!AM24="Yes",1,0)</f>
        <v>0</v>
      </c>
      <c r="BK24">
        <f>IF('Main Data'!AQ24="Yes",1,0)</f>
        <v>0</v>
      </c>
      <c r="BL24" s="21">
        <f t="shared" si="1"/>
        <v>0</v>
      </c>
      <c r="BM24" s="21">
        <f t="shared" si="2"/>
        <v>0</v>
      </c>
      <c r="BN24" s="21">
        <f t="shared" si="3"/>
        <v>0</v>
      </c>
      <c r="BO24" s="21">
        <f t="shared" si="4"/>
        <v>0</v>
      </c>
      <c r="BP24" s="21">
        <f t="shared" si="5"/>
        <v>1</v>
      </c>
    </row>
    <row r="25" spans="1:68" x14ac:dyDescent="0.2">
      <c r="A25">
        <v>21</v>
      </c>
      <c r="B25" s="33">
        <f>'Main Data'!C25</f>
        <v>44870</v>
      </c>
      <c r="C25">
        <f>'Main Data'!D25</f>
        <v>30</v>
      </c>
      <c r="D25" s="26">
        <f>'Main Data'!E25</f>
        <v>9500</v>
      </c>
      <c r="E25" s="26">
        <f>'Main Data'!F25</f>
        <v>11875</v>
      </c>
      <c r="F25" s="34">
        <f t="shared" si="0"/>
        <v>9.1590470775886317</v>
      </c>
      <c r="G25">
        <f>IF('Main Data'!H25="AP",1,0)</f>
        <v>0</v>
      </c>
      <c r="H25">
        <f>IF('Main Data'!H25="Blancpain",1,0)</f>
        <v>0</v>
      </c>
      <c r="I25">
        <f>IF('Main Data'!H25="Breguet",1,0)</f>
        <v>0</v>
      </c>
      <c r="J25">
        <f>IF('Main Data'!H25="Breitling",1,0)</f>
        <v>0</v>
      </c>
      <c r="K25">
        <f>IF('Main Data'!H25="Cartier",1,0)</f>
        <v>0</v>
      </c>
      <c r="L25">
        <f>IF('Main Data'!H25="Gallet",1,0)</f>
        <v>0</v>
      </c>
      <c r="M25">
        <f>IF('Main Data'!H25="Girard Perregaux",1,0)</f>
        <v>0</v>
      </c>
      <c r="N25">
        <f>IF('Main Data'!H25="Gubelin",1,0)</f>
        <v>0</v>
      </c>
      <c r="O25">
        <f>IF('Main Data'!H25="Heuer",1,0)</f>
        <v>1</v>
      </c>
      <c r="P25">
        <f>IF('Main Data'!H25="IWC",1,0)</f>
        <v>0</v>
      </c>
      <c r="Q25">
        <f>IF('Main Data'!H25="JLC",1,0)</f>
        <v>0</v>
      </c>
      <c r="R25">
        <f>IF('Main Data'!H25="Longines",1,0)</f>
        <v>0</v>
      </c>
      <c r="S25">
        <f>IF('Main Data'!H25="Movado",1,0)</f>
        <v>0</v>
      </c>
      <c r="T25">
        <f>IF('Main Data'!H25="Omega",1,0)</f>
        <v>0</v>
      </c>
      <c r="U25">
        <f>IF('Main Data'!H25="Panerai",1,0)</f>
        <v>0</v>
      </c>
      <c r="V25">
        <f>IF('Main Data'!H25="Patek",1,0)</f>
        <v>0</v>
      </c>
      <c r="W25">
        <f>IF('Main Data'!H25="Rolex",1,0)</f>
        <v>0</v>
      </c>
      <c r="X25">
        <f>IF('Main Data'!H25="Tudor",1,0)</f>
        <v>0</v>
      </c>
      <c r="Y25">
        <f>IF('Main Data'!H25="Ulysse Nardin",1,0)</f>
        <v>0</v>
      </c>
      <c r="Z25">
        <f>IF('Main Data'!H25="Universal Geneve",1,0)</f>
        <v>0</v>
      </c>
      <c r="AA25">
        <f>IF('Main Data'!H25="Vacheron",1,0)</f>
        <v>0</v>
      </c>
      <c r="AB25">
        <f>IF('Main Data'!H25="Zenith",1,0)</f>
        <v>0</v>
      </c>
      <c r="AC25">
        <f>IF('Main Data'!J25="Stainless Steel",1,0)</f>
        <v>1</v>
      </c>
      <c r="AD25">
        <f>IF('Main Data'!J25="Two-tone",1,0)</f>
        <v>0</v>
      </c>
      <c r="AE25">
        <f>IF(OR('Main Data'!J25="YG 18K",'Main Data'!J25="YG &lt;18K",'Main Data'!J25="PG 18K",'Main Data'!J25="PG &lt;18K",'Main Data'!J25="WG 18K",'Main Data'!J25="Mixes of 18K",'Main Data'!J25="Mixes &lt;18K"),1,0)</f>
        <v>0</v>
      </c>
      <c r="AF25">
        <f>IF('Main Data'!J25="Platinum",1,0)</f>
        <v>0</v>
      </c>
      <c r="AG25">
        <f>IF(OR('Main Data'!J25="PVD",'Main Data'!J25="Gold Plate",'Main Data'!J25="Other"),1,0)</f>
        <v>0</v>
      </c>
      <c r="AH25">
        <f>IF('Main Data'!N25="Stainless Steel",1,0)</f>
        <v>0</v>
      </c>
      <c r="AI25">
        <f>IF('Main Data'!N25="Leather",1,0)</f>
        <v>1</v>
      </c>
      <c r="AJ25">
        <f>IF('Main Data'!N25="Two-tone",1,0)</f>
        <v>0</v>
      </c>
      <c r="AK25">
        <f>IF(OR('Main Data'!N25="YG 18K",'Main Data'!N25="PG 18K",'Main Data'!N25="WG 18K",'Main Data'!N25="Mixes of 18K"),1,0)</f>
        <v>0</v>
      </c>
      <c r="AL25">
        <f>IF(OR(,'Main Data'!N25="PVD",'Main Data'!N25="Gold plate"),1,0)</f>
        <v>0</v>
      </c>
      <c r="AM25">
        <f>IF(OR('Main Data'!AV25="Yes",'Main Data'!AW25="Yes",'Main Data'!AU25="Yes"),1,0)</f>
        <v>0</v>
      </c>
      <c r="AN25">
        <f>IF(OR(ISTEXT('Main Data'!AX25), ISTEXT('Main Data'!AY25)),1,0)</f>
        <v>0</v>
      </c>
      <c r="AO25">
        <f>IF('Main Data'!AZ25="Yes",1,0)</f>
        <v>0</v>
      </c>
      <c r="AP25">
        <f>IF('Main Data'!BA25="Yes",1,0)</f>
        <v>0</v>
      </c>
      <c r="AQ25">
        <f>IF('Main Data'!BD25="Yes",1,0)</f>
        <v>0</v>
      </c>
      <c r="AR25">
        <f>IF('Main Data'!BE25="A",1,0)</f>
        <v>0</v>
      </c>
      <c r="AS25">
        <f>IF('Main Data'!BE25="AA",1,0)</f>
        <v>0</v>
      </c>
      <c r="AT25">
        <f>IF('Main Data'!BE25="AAA",1,0)</f>
        <v>1</v>
      </c>
      <c r="AU25">
        <f>IF('Main Data'!BE25="AAAA",1,0)</f>
        <v>0</v>
      </c>
      <c r="AV25">
        <f>IF('Main Data'!P25="Yes",1,0)</f>
        <v>0</v>
      </c>
      <c r="AW25">
        <f>IF('Main Data'!AP25="Yes",1,0)</f>
        <v>0</v>
      </c>
      <c r="AX25">
        <f>IF(OR('Main Data'!V25="Yes", 'Main Data'!W25="Yes",'Main Data'!X25="Yes"),1,0)</f>
        <v>0</v>
      </c>
      <c r="AY25">
        <f>IF(OR('Main Data'!Y25="Yes",'Main Data'!Z25="Yes"),1,0)</f>
        <v>0</v>
      </c>
      <c r="AZ25">
        <f>IF('Main Data'!AR25="Yes",1,0)</f>
        <v>0</v>
      </c>
      <c r="BA25">
        <f>IF('Main Data'!AS25="Yes",1,0)</f>
        <v>0</v>
      </c>
      <c r="BB25">
        <f>IF('Main Data'!AG25="Yes",1,0)</f>
        <v>0</v>
      </c>
      <c r="BC25">
        <f>IF('Main Data'!AB25="Yes",1,0)</f>
        <v>0</v>
      </c>
      <c r="BD25">
        <f>IF('Main Data'!AA25="Yes",1,0)</f>
        <v>0</v>
      </c>
      <c r="BE25">
        <f>IF('Main Data'!AC25="Yes",1,0)</f>
        <v>0</v>
      </c>
      <c r="BF25">
        <f>IF('Main Data'!AF25="Yes",1,0)</f>
        <v>0</v>
      </c>
      <c r="BG25">
        <f>IF(OR('Main Data'!AI25="Yes",'Main Data'!AL25="Yes"),1,0)</f>
        <v>1</v>
      </c>
      <c r="BH25">
        <f>IF('Main Data'!AJ25="Yes",1,0)</f>
        <v>0</v>
      </c>
      <c r="BI25">
        <f>IF('Main Data'!AK25="Yes",1,0)</f>
        <v>0</v>
      </c>
      <c r="BJ25">
        <f>IF('Main Data'!AM25="Yes",1,0)</f>
        <v>0</v>
      </c>
      <c r="BK25">
        <f>IF('Main Data'!AQ25="Yes",1,0)</f>
        <v>0</v>
      </c>
      <c r="BL25" s="21">
        <f t="shared" si="1"/>
        <v>0</v>
      </c>
      <c r="BM25" s="21">
        <f t="shared" si="2"/>
        <v>0</v>
      </c>
      <c r="BN25" s="21">
        <f t="shared" si="3"/>
        <v>0</v>
      </c>
      <c r="BO25" s="21">
        <f t="shared" si="4"/>
        <v>0</v>
      </c>
      <c r="BP25" s="21">
        <f t="shared" si="5"/>
        <v>1</v>
      </c>
    </row>
    <row r="26" spans="1:68" x14ac:dyDescent="0.2">
      <c r="A26">
        <v>22</v>
      </c>
      <c r="B26" s="33">
        <f>'Main Data'!C26</f>
        <v>44870</v>
      </c>
      <c r="C26">
        <f>'Main Data'!D26</f>
        <v>31</v>
      </c>
      <c r="D26" s="26">
        <f>'Main Data'!E26</f>
        <v>6500</v>
      </c>
      <c r="E26" s="26">
        <f>'Main Data'!F26</f>
        <v>8125</v>
      </c>
      <c r="F26" s="34">
        <f t="shared" si="0"/>
        <v>8.7795574558837277</v>
      </c>
      <c r="G26">
        <f>IF('Main Data'!H26="AP",1,0)</f>
        <v>0</v>
      </c>
      <c r="H26">
        <f>IF('Main Data'!H26="Blancpain",1,0)</f>
        <v>0</v>
      </c>
      <c r="I26">
        <f>IF('Main Data'!H26="Breguet",1,0)</f>
        <v>0</v>
      </c>
      <c r="J26">
        <f>IF('Main Data'!H26="Breitling",1,0)</f>
        <v>0</v>
      </c>
      <c r="K26">
        <f>IF('Main Data'!H26="Cartier",1,0)</f>
        <v>0</v>
      </c>
      <c r="L26">
        <f>IF('Main Data'!H26="Gallet",1,0)</f>
        <v>0</v>
      </c>
      <c r="M26">
        <f>IF('Main Data'!H26="Girard Perregaux",1,0)</f>
        <v>0</v>
      </c>
      <c r="N26">
        <f>IF('Main Data'!H26="Gubelin",1,0)</f>
        <v>0</v>
      </c>
      <c r="O26">
        <f>IF('Main Data'!H26="Heuer",1,0)</f>
        <v>1</v>
      </c>
      <c r="P26">
        <f>IF('Main Data'!H26="IWC",1,0)</f>
        <v>0</v>
      </c>
      <c r="Q26">
        <f>IF('Main Data'!H26="JLC",1,0)</f>
        <v>0</v>
      </c>
      <c r="R26">
        <f>IF('Main Data'!H26="Longines",1,0)</f>
        <v>0</v>
      </c>
      <c r="S26">
        <f>IF('Main Data'!H26="Movado",1,0)</f>
        <v>0</v>
      </c>
      <c r="T26">
        <f>IF('Main Data'!H26="Omega",1,0)</f>
        <v>0</v>
      </c>
      <c r="U26">
        <f>IF('Main Data'!H26="Panerai",1,0)</f>
        <v>0</v>
      </c>
      <c r="V26">
        <f>IF('Main Data'!H26="Patek",1,0)</f>
        <v>0</v>
      </c>
      <c r="W26">
        <f>IF('Main Data'!H26="Rolex",1,0)</f>
        <v>0</v>
      </c>
      <c r="X26">
        <f>IF('Main Data'!H26="Tudor",1,0)</f>
        <v>0</v>
      </c>
      <c r="Y26">
        <f>IF('Main Data'!H26="Ulysse Nardin",1,0)</f>
        <v>0</v>
      </c>
      <c r="Z26">
        <f>IF('Main Data'!H26="Universal Geneve",1,0)</f>
        <v>0</v>
      </c>
      <c r="AA26">
        <f>IF('Main Data'!H26="Vacheron",1,0)</f>
        <v>0</v>
      </c>
      <c r="AB26">
        <f>IF('Main Data'!H26="Zenith",1,0)</f>
        <v>0</v>
      </c>
      <c r="AC26">
        <f>IF('Main Data'!J26="Stainless Steel",1,0)</f>
        <v>1</v>
      </c>
      <c r="AD26">
        <f>IF('Main Data'!J26="Two-tone",1,0)</f>
        <v>0</v>
      </c>
      <c r="AE26">
        <f>IF(OR('Main Data'!J26="YG 18K",'Main Data'!J26="YG &lt;18K",'Main Data'!J26="PG 18K",'Main Data'!J26="PG &lt;18K",'Main Data'!J26="WG 18K",'Main Data'!J26="Mixes of 18K",'Main Data'!J26="Mixes &lt;18K"),1,0)</f>
        <v>0</v>
      </c>
      <c r="AF26">
        <f>IF('Main Data'!J26="Platinum",1,0)</f>
        <v>0</v>
      </c>
      <c r="AG26">
        <f>IF(OR('Main Data'!J26="PVD",'Main Data'!J26="Gold Plate",'Main Data'!J26="Other"),1,0)</f>
        <v>0</v>
      </c>
      <c r="AH26">
        <f>IF('Main Data'!N26="Stainless Steel",1,0)</f>
        <v>1</v>
      </c>
      <c r="AI26">
        <f>IF('Main Data'!N26="Leather",1,0)</f>
        <v>0</v>
      </c>
      <c r="AJ26">
        <f>IF('Main Data'!N26="Two-tone",1,0)</f>
        <v>0</v>
      </c>
      <c r="AK26">
        <f>IF(OR('Main Data'!N26="YG 18K",'Main Data'!N26="PG 18K",'Main Data'!N26="WG 18K",'Main Data'!N26="Mixes of 18K"),1,0)</f>
        <v>0</v>
      </c>
      <c r="AL26">
        <f>IF(OR(,'Main Data'!N26="PVD",'Main Data'!N26="Gold plate"),1,0)</f>
        <v>0</v>
      </c>
      <c r="AM26">
        <f>IF(OR('Main Data'!AV26="Yes",'Main Data'!AW26="Yes",'Main Data'!AU26="Yes"),1,0)</f>
        <v>0</v>
      </c>
      <c r="AN26">
        <f>IF(OR(ISTEXT('Main Data'!AX26), ISTEXT('Main Data'!AY26)),1,0)</f>
        <v>0</v>
      </c>
      <c r="AO26">
        <f>IF('Main Data'!AZ26="Yes",1,0)</f>
        <v>0</v>
      </c>
      <c r="AP26">
        <f>IF('Main Data'!BA26="Yes",1,0)</f>
        <v>0</v>
      </c>
      <c r="AQ26">
        <f>IF('Main Data'!BD26="Yes",1,0)</f>
        <v>0</v>
      </c>
      <c r="AR26">
        <f>IF('Main Data'!BE26="A",1,0)</f>
        <v>0</v>
      </c>
      <c r="AS26">
        <f>IF('Main Data'!BE26="AA",1,0)</f>
        <v>1</v>
      </c>
      <c r="AT26">
        <f>IF('Main Data'!BE26="AAA",1,0)</f>
        <v>0</v>
      </c>
      <c r="AU26">
        <f>IF('Main Data'!BE26="AAAA",1,0)</f>
        <v>0</v>
      </c>
      <c r="AV26">
        <f>IF('Main Data'!P26="Yes",1,0)</f>
        <v>0</v>
      </c>
      <c r="AW26">
        <f>IF('Main Data'!AP26="Yes",1,0)</f>
        <v>0</v>
      </c>
      <c r="AX26">
        <f>IF(OR('Main Data'!V26="Yes", 'Main Data'!W26="Yes",'Main Data'!X26="Yes"),1,0)</f>
        <v>1</v>
      </c>
      <c r="AY26">
        <f>IF(OR('Main Data'!Y26="Yes",'Main Data'!Z26="Yes"),1,0)</f>
        <v>0</v>
      </c>
      <c r="AZ26">
        <f>IF('Main Data'!AR26="Yes",1,0)</f>
        <v>0</v>
      </c>
      <c r="BA26">
        <f>IF('Main Data'!AS26="Yes",1,0)</f>
        <v>0</v>
      </c>
      <c r="BB26">
        <f>IF('Main Data'!AG26="Yes",1,0)</f>
        <v>0</v>
      </c>
      <c r="BC26">
        <f>IF('Main Data'!AB26="Yes",1,0)</f>
        <v>0</v>
      </c>
      <c r="BD26">
        <f>IF('Main Data'!AA26="Yes",1,0)</f>
        <v>0</v>
      </c>
      <c r="BE26">
        <f>IF('Main Data'!AC26="Yes",1,0)</f>
        <v>0</v>
      </c>
      <c r="BF26">
        <f>IF('Main Data'!AF26="Yes",1,0)</f>
        <v>0</v>
      </c>
      <c r="BG26">
        <f>IF(OR('Main Data'!AI26="Yes",'Main Data'!AL26="Yes"),1,0)</f>
        <v>1</v>
      </c>
      <c r="BH26">
        <f>IF('Main Data'!AJ26="Yes",1,0)</f>
        <v>0</v>
      </c>
      <c r="BI26">
        <f>IF('Main Data'!AK26="Yes",1,0)</f>
        <v>0</v>
      </c>
      <c r="BJ26">
        <f>IF('Main Data'!AM26="Yes",1,0)</f>
        <v>0</v>
      </c>
      <c r="BK26">
        <f>IF('Main Data'!AQ26="Yes",1,0)</f>
        <v>0</v>
      </c>
      <c r="BL26" s="21">
        <f t="shared" si="1"/>
        <v>0</v>
      </c>
      <c r="BM26" s="21">
        <f t="shared" si="2"/>
        <v>0</v>
      </c>
      <c r="BN26" s="21">
        <f t="shared" si="3"/>
        <v>0</v>
      </c>
      <c r="BO26" s="21">
        <f t="shared" si="4"/>
        <v>0</v>
      </c>
      <c r="BP26" s="21">
        <f t="shared" si="5"/>
        <v>1</v>
      </c>
    </row>
    <row r="27" spans="1:68" x14ac:dyDescent="0.2">
      <c r="A27">
        <v>23</v>
      </c>
      <c r="B27" s="33">
        <f>'Main Data'!C27</f>
        <v>44870</v>
      </c>
      <c r="C27">
        <f>'Main Data'!D27</f>
        <v>32</v>
      </c>
      <c r="D27" s="26">
        <f>'Main Data'!E27</f>
        <v>5000</v>
      </c>
      <c r="E27" s="26">
        <f>'Main Data'!F27</f>
        <v>6250</v>
      </c>
      <c r="F27" s="34">
        <f t="shared" si="0"/>
        <v>8.5171931914162382</v>
      </c>
      <c r="G27">
        <f>IF('Main Data'!H27="AP",1,0)</f>
        <v>0</v>
      </c>
      <c r="H27">
        <f>IF('Main Data'!H27="Blancpain",1,0)</f>
        <v>0</v>
      </c>
      <c r="I27">
        <f>IF('Main Data'!H27="Breguet",1,0)</f>
        <v>0</v>
      </c>
      <c r="J27">
        <f>IF('Main Data'!H27="Breitling",1,0)</f>
        <v>0</v>
      </c>
      <c r="K27">
        <f>IF('Main Data'!H27="Cartier",1,0)</f>
        <v>0</v>
      </c>
      <c r="L27">
        <f>IF('Main Data'!H27="Gallet",1,0)</f>
        <v>0</v>
      </c>
      <c r="M27">
        <f>IF('Main Data'!H27="Girard Perregaux",1,0)</f>
        <v>0</v>
      </c>
      <c r="N27">
        <f>IF('Main Data'!H27="Gubelin",1,0)</f>
        <v>0</v>
      </c>
      <c r="O27">
        <f>IF('Main Data'!H27="Heuer",1,0)</f>
        <v>1</v>
      </c>
      <c r="P27">
        <f>IF('Main Data'!H27="IWC",1,0)</f>
        <v>0</v>
      </c>
      <c r="Q27">
        <f>IF('Main Data'!H27="JLC",1,0)</f>
        <v>0</v>
      </c>
      <c r="R27">
        <f>IF('Main Data'!H27="Longines",1,0)</f>
        <v>0</v>
      </c>
      <c r="S27">
        <f>IF('Main Data'!H27="Movado",1,0)</f>
        <v>0</v>
      </c>
      <c r="T27">
        <f>IF('Main Data'!H27="Omega",1,0)</f>
        <v>0</v>
      </c>
      <c r="U27">
        <f>IF('Main Data'!H27="Panerai",1,0)</f>
        <v>0</v>
      </c>
      <c r="V27">
        <f>IF('Main Data'!H27="Patek",1,0)</f>
        <v>0</v>
      </c>
      <c r="W27">
        <f>IF('Main Data'!H27="Rolex",1,0)</f>
        <v>0</v>
      </c>
      <c r="X27">
        <f>IF('Main Data'!H27="Tudor",1,0)</f>
        <v>0</v>
      </c>
      <c r="Y27">
        <f>IF('Main Data'!H27="Ulysse Nardin",1,0)</f>
        <v>0</v>
      </c>
      <c r="Z27">
        <f>IF('Main Data'!H27="Universal Geneve",1,0)</f>
        <v>0</v>
      </c>
      <c r="AA27">
        <f>IF('Main Data'!H27="Vacheron",1,0)</f>
        <v>0</v>
      </c>
      <c r="AB27">
        <f>IF('Main Data'!H27="Zenith",1,0)</f>
        <v>0</v>
      </c>
      <c r="AC27">
        <f>IF('Main Data'!J27="Stainless Steel",1,0)</f>
        <v>1</v>
      </c>
      <c r="AD27">
        <f>IF('Main Data'!J27="Two-tone",1,0)</f>
        <v>0</v>
      </c>
      <c r="AE27">
        <f>IF(OR('Main Data'!J27="YG 18K",'Main Data'!J27="YG &lt;18K",'Main Data'!J27="PG 18K",'Main Data'!J27="PG &lt;18K",'Main Data'!J27="WG 18K",'Main Data'!J27="Mixes of 18K",'Main Data'!J27="Mixes &lt;18K"),1,0)</f>
        <v>0</v>
      </c>
      <c r="AF27">
        <f>IF('Main Data'!J27="Platinum",1,0)</f>
        <v>0</v>
      </c>
      <c r="AG27">
        <f>IF(OR('Main Data'!J27="PVD",'Main Data'!J27="Gold Plate",'Main Data'!J27="Other"),1,0)</f>
        <v>0</v>
      </c>
      <c r="AH27">
        <f>IF('Main Data'!N27="Stainless Steel",1,0)</f>
        <v>1</v>
      </c>
      <c r="AI27">
        <f>IF('Main Data'!N27="Leather",1,0)</f>
        <v>0</v>
      </c>
      <c r="AJ27">
        <f>IF('Main Data'!N27="Two-tone",1,0)</f>
        <v>0</v>
      </c>
      <c r="AK27">
        <f>IF(OR('Main Data'!N27="YG 18K",'Main Data'!N27="PG 18K",'Main Data'!N27="WG 18K",'Main Data'!N27="Mixes of 18K"),1,0)</f>
        <v>0</v>
      </c>
      <c r="AL27">
        <f>IF(OR(,'Main Data'!N27="PVD",'Main Data'!N27="Gold plate"),1,0)</f>
        <v>0</v>
      </c>
      <c r="AM27">
        <f>IF(OR('Main Data'!AV27="Yes",'Main Data'!AW27="Yes",'Main Data'!AU27="Yes"),1,0)</f>
        <v>0</v>
      </c>
      <c r="AN27">
        <f>IF(OR(ISTEXT('Main Data'!AX27), ISTEXT('Main Data'!AY27)),1,0)</f>
        <v>0</v>
      </c>
      <c r="AO27">
        <f>IF('Main Data'!AZ27="Yes",1,0)</f>
        <v>0</v>
      </c>
      <c r="AP27">
        <f>IF('Main Data'!BA27="Yes",1,0)</f>
        <v>0</v>
      </c>
      <c r="AQ27">
        <f>IF('Main Data'!BD27="Yes",1,0)</f>
        <v>0</v>
      </c>
      <c r="AR27">
        <f>IF('Main Data'!BE27="A",1,0)</f>
        <v>0</v>
      </c>
      <c r="AS27">
        <f>IF('Main Data'!BE27="AA",1,0)</f>
        <v>1</v>
      </c>
      <c r="AT27">
        <f>IF('Main Data'!BE27="AAA",1,0)</f>
        <v>0</v>
      </c>
      <c r="AU27">
        <f>IF('Main Data'!BE27="AAAA",1,0)</f>
        <v>0</v>
      </c>
      <c r="AV27">
        <f>IF('Main Data'!P27="Yes",1,0)</f>
        <v>0</v>
      </c>
      <c r="AW27">
        <f>IF('Main Data'!AP27="Yes",1,0)</f>
        <v>0</v>
      </c>
      <c r="AX27">
        <f>IF(OR('Main Data'!V27="Yes", 'Main Data'!W27="Yes",'Main Data'!X27="Yes"),1,0)</f>
        <v>1</v>
      </c>
      <c r="AY27">
        <f>IF(OR('Main Data'!Y27="Yes",'Main Data'!Z27="Yes"),1,0)</f>
        <v>0</v>
      </c>
      <c r="AZ27">
        <f>IF('Main Data'!AR27="Yes",1,0)</f>
        <v>0</v>
      </c>
      <c r="BA27">
        <f>IF('Main Data'!AS27="Yes",1,0)</f>
        <v>0</v>
      </c>
      <c r="BB27">
        <f>IF('Main Data'!AG27="Yes",1,0)</f>
        <v>0</v>
      </c>
      <c r="BC27">
        <f>IF('Main Data'!AB27="Yes",1,0)</f>
        <v>0</v>
      </c>
      <c r="BD27">
        <f>IF('Main Data'!AA27="Yes",1,0)</f>
        <v>0</v>
      </c>
      <c r="BE27">
        <f>IF('Main Data'!AC27="Yes",1,0)</f>
        <v>0</v>
      </c>
      <c r="BF27">
        <f>IF('Main Data'!AF27="Yes",1,0)</f>
        <v>0</v>
      </c>
      <c r="BG27">
        <f>IF(OR('Main Data'!AI27="Yes",'Main Data'!AL27="Yes"),1,0)</f>
        <v>1</v>
      </c>
      <c r="BH27">
        <f>IF('Main Data'!AJ27="Yes",1,0)</f>
        <v>0</v>
      </c>
      <c r="BI27">
        <f>IF('Main Data'!AK27="Yes",1,0)</f>
        <v>0</v>
      </c>
      <c r="BJ27">
        <f>IF('Main Data'!AM27="Yes",1,0)</f>
        <v>0</v>
      </c>
      <c r="BK27">
        <f>IF('Main Data'!AQ27="Yes",1,0)</f>
        <v>0</v>
      </c>
      <c r="BL27" s="21">
        <f t="shared" si="1"/>
        <v>0</v>
      </c>
      <c r="BM27" s="21">
        <f t="shared" si="2"/>
        <v>0</v>
      </c>
      <c r="BN27" s="21">
        <f t="shared" si="3"/>
        <v>0</v>
      </c>
      <c r="BO27" s="21">
        <f t="shared" si="4"/>
        <v>0</v>
      </c>
      <c r="BP27" s="21">
        <f t="shared" si="5"/>
        <v>1</v>
      </c>
    </row>
    <row r="28" spans="1:68" x14ac:dyDescent="0.2">
      <c r="A28">
        <v>24</v>
      </c>
      <c r="B28" s="33">
        <f>'Main Data'!C28</f>
        <v>44870</v>
      </c>
      <c r="C28">
        <f>'Main Data'!D28</f>
        <v>33</v>
      </c>
      <c r="D28" s="26">
        <f>'Main Data'!E28</f>
        <v>26000</v>
      </c>
      <c r="E28" s="26">
        <f>'Main Data'!F28</f>
        <v>32500</v>
      </c>
      <c r="F28" s="34">
        <f t="shared" si="0"/>
        <v>10.165851817003619</v>
      </c>
      <c r="G28">
        <f>IF('Main Data'!H28="AP",1,0)</f>
        <v>0</v>
      </c>
      <c r="H28">
        <f>IF('Main Data'!H28="Blancpain",1,0)</f>
        <v>0</v>
      </c>
      <c r="I28">
        <f>IF('Main Data'!H28="Breguet",1,0)</f>
        <v>0</v>
      </c>
      <c r="J28">
        <f>IF('Main Data'!H28="Breitling",1,0)</f>
        <v>0</v>
      </c>
      <c r="K28">
        <f>IF('Main Data'!H28="Cartier",1,0)</f>
        <v>0</v>
      </c>
      <c r="L28">
        <f>IF('Main Data'!H28="Gallet",1,0)</f>
        <v>0</v>
      </c>
      <c r="M28">
        <f>IF('Main Data'!H28="Girard Perregaux",1,0)</f>
        <v>0</v>
      </c>
      <c r="N28">
        <f>IF('Main Data'!H28="Gubelin",1,0)</f>
        <v>0</v>
      </c>
      <c r="O28">
        <f>IF('Main Data'!H28="Heuer",1,0)</f>
        <v>0</v>
      </c>
      <c r="P28">
        <f>IF('Main Data'!H28="IWC",1,0)</f>
        <v>1</v>
      </c>
      <c r="Q28">
        <f>IF('Main Data'!H28="JLC",1,0)</f>
        <v>0</v>
      </c>
      <c r="R28">
        <f>IF('Main Data'!H28="Longines",1,0)</f>
        <v>0</v>
      </c>
      <c r="S28">
        <f>IF('Main Data'!H28="Movado",1,0)</f>
        <v>0</v>
      </c>
      <c r="T28">
        <f>IF('Main Data'!H28="Omega",1,0)</f>
        <v>0</v>
      </c>
      <c r="U28">
        <f>IF('Main Data'!H28="Panerai",1,0)</f>
        <v>0</v>
      </c>
      <c r="V28">
        <f>IF('Main Data'!H28="Patek",1,0)</f>
        <v>0</v>
      </c>
      <c r="W28">
        <f>IF('Main Data'!H28="Rolex",1,0)</f>
        <v>0</v>
      </c>
      <c r="X28">
        <f>IF('Main Data'!H28="Tudor",1,0)</f>
        <v>0</v>
      </c>
      <c r="Y28">
        <f>IF('Main Data'!H28="Ulysse Nardin",1,0)</f>
        <v>0</v>
      </c>
      <c r="Z28">
        <f>IF('Main Data'!H28="Universal Geneve",1,0)</f>
        <v>0</v>
      </c>
      <c r="AA28">
        <f>IF('Main Data'!H28="Vacheron",1,0)</f>
        <v>0</v>
      </c>
      <c r="AB28">
        <f>IF('Main Data'!H28="Zenith",1,0)</f>
        <v>0</v>
      </c>
      <c r="AC28">
        <f>IF('Main Data'!J28="Stainless Steel",1,0)</f>
        <v>1</v>
      </c>
      <c r="AD28">
        <f>IF('Main Data'!J28="Two-tone",1,0)</f>
        <v>0</v>
      </c>
      <c r="AE28">
        <f>IF(OR('Main Data'!J28="YG 18K",'Main Data'!J28="YG &lt;18K",'Main Data'!J28="PG 18K",'Main Data'!J28="PG &lt;18K",'Main Data'!J28="WG 18K",'Main Data'!J28="Mixes of 18K",'Main Data'!J28="Mixes &lt;18K"),1,0)</f>
        <v>0</v>
      </c>
      <c r="AF28">
        <f>IF('Main Data'!J28="Platinum",1,0)</f>
        <v>0</v>
      </c>
      <c r="AG28">
        <f>IF(OR('Main Data'!J28="PVD",'Main Data'!J28="Gold Plate",'Main Data'!J28="Other"),1,0)</f>
        <v>0</v>
      </c>
      <c r="AH28">
        <f>IF('Main Data'!N28="Stainless Steel",1,0)</f>
        <v>0</v>
      </c>
      <c r="AI28">
        <f>IF('Main Data'!N28="Leather",1,0)</f>
        <v>1</v>
      </c>
      <c r="AJ28">
        <f>IF('Main Data'!N28="Two-tone",1,0)</f>
        <v>0</v>
      </c>
      <c r="AK28">
        <f>IF(OR('Main Data'!N28="YG 18K",'Main Data'!N28="PG 18K",'Main Data'!N28="WG 18K",'Main Data'!N28="Mixes of 18K"),1,0)</f>
        <v>0</v>
      </c>
      <c r="AL28">
        <f>IF(OR(,'Main Data'!N28="PVD",'Main Data'!N28="Gold plate"),1,0)</f>
        <v>0</v>
      </c>
      <c r="AM28">
        <f>IF(OR('Main Data'!AV28="Yes",'Main Data'!AW28="Yes",'Main Data'!AU28="Yes"),1,0)</f>
        <v>0</v>
      </c>
      <c r="AN28">
        <f>IF(OR(ISTEXT('Main Data'!AX28), ISTEXT('Main Data'!AY28)),1,0)</f>
        <v>0</v>
      </c>
      <c r="AO28">
        <f>IF('Main Data'!AZ28="Yes",1,0)</f>
        <v>0</v>
      </c>
      <c r="AP28">
        <f>IF('Main Data'!BA28="Yes",1,0)</f>
        <v>0</v>
      </c>
      <c r="AQ28">
        <f>IF('Main Data'!BD28="Yes",1,0)</f>
        <v>0</v>
      </c>
      <c r="AR28">
        <f>IF('Main Data'!BE28="A",1,0)</f>
        <v>0</v>
      </c>
      <c r="AS28">
        <f>IF('Main Data'!BE28="AA",1,0)</f>
        <v>0</v>
      </c>
      <c r="AT28">
        <f>IF('Main Data'!BE28="AAA",1,0)</f>
        <v>0</v>
      </c>
      <c r="AU28">
        <f>IF('Main Data'!BE28="AAAA",1,0)</f>
        <v>1</v>
      </c>
      <c r="AV28">
        <f>IF('Main Data'!P28="Yes",1,0)</f>
        <v>1</v>
      </c>
      <c r="AW28">
        <f>IF('Main Data'!AP28="Yes",1,0)</f>
        <v>0</v>
      </c>
      <c r="AX28">
        <f>IF(OR('Main Data'!V28="Yes", 'Main Data'!W28="Yes",'Main Data'!X28="Yes"),1,0)</f>
        <v>0</v>
      </c>
      <c r="AY28">
        <f>IF(OR('Main Data'!Y28="Yes",'Main Data'!Z28="Yes"),1,0)</f>
        <v>0</v>
      </c>
      <c r="AZ28">
        <f>IF('Main Data'!AR28="Yes",1,0)</f>
        <v>0</v>
      </c>
      <c r="BA28">
        <f>IF('Main Data'!AS28="Yes",1,0)</f>
        <v>0</v>
      </c>
      <c r="BB28">
        <f>IF('Main Data'!AG28="Yes",1,0)</f>
        <v>0</v>
      </c>
      <c r="BC28">
        <f>IF('Main Data'!AB28="Yes",1,0)</f>
        <v>0</v>
      </c>
      <c r="BD28">
        <f>IF('Main Data'!AA28="Yes",1,0)</f>
        <v>0</v>
      </c>
      <c r="BE28">
        <f>IF('Main Data'!AC28="Yes",1,0)</f>
        <v>0</v>
      </c>
      <c r="BF28">
        <f>IF('Main Data'!AF28="Yes",1,0)</f>
        <v>0</v>
      </c>
      <c r="BG28">
        <f>IF(OR('Main Data'!AI28="Yes",'Main Data'!AL28="Yes"),1,0)</f>
        <v>0</v>
      </c>
      <c r="BH28">
        <f>IF('Main Data'!AJ28="Yes",1,0)</f>
        <v>0</v>
      </c>
      <c r="BI28">
        <f>IF('Main Data'!AK28="Yes",1,0)</f>
        <v>0</v>
      </c>
      <c r="BJ28">
        <f>IF('Main Data'!AM28="Yes",1,0)</f>
        <v>0</v>
      </c>
      <c r="BK28">
        <f>IF('Main Data'!AQ28="Yes",1,0)</f>
        <v>0</v>
      </c>
      <c r="BL28" s="21">
        <f t="shared" si="1"/>
        <v>0</v>
      </c>
      <c r="BM28" s="21">
        <f t="shared" si="2"/>
        <v>0</v>
      </c>
      <c r="BN28" s="21">
        <f t="shared" si="3"/>
        <v>0</v>
      </c>
      <c r="BO28" s="21">
        <f t="shared" si="4"/>
        <v>0</v>
      </c>
      <c r="BP28" s="21">
        <f t="shared" si="5"/>
        <v>1</v>
      </c>
    </row>
    <row r="29" spans="1:68" x14ac:dyDescent="0.2">
      <c r="A29">
        <v>25</v>
      </c>
      <c r="B29" s="33">
        <f>'Main Data'!C29</f>
        <v>44870</v>
      </c>
      <c r="C29">
        <f>'Main Data'!D29</f>
        <v>35</v>
      </c>
      <c r="D29" s="26">
        <f>'Main Data'!E29</f>
        <v>10500</v>
      </c>
      <c r="E29" s="26">
        <f>'Main Data'!F29</f>
        <v>13125</v>
      </c>
      <c r="F29" s="34">
        <f t="shared" si="0"/>
        <v>9.259130536145614</v>
      </c>
      <c r="G29">
        <f>IF('Main Data'!H29="AP",1,0)</f>
        <v>0</v>
      </c>
      <c r="H29">
        <f>IF('Main Data'!H29="Blancpain",1,0)</f>
        <v>0</v>
      </c>
      <c r="I29">
        <f>IF('Main Data'!H29="Breguet",1,0)</f>
        <v>0</v>
      </c>
      <c r="J29">
        <f>IF('Main Data'!H29="Breitling",1,0)</f>
        <v>0</v>
      </c>
      <c r="K29">
        <f>IF('Main Data'!H29="Cartier",1,0)</f>
        <v>0</v>
      </c>
      <c r="L29">
        <f>IF('Main Data'!H29="Gallet",1,0)</f>
        <v>0</v>
      </c>
      <c r="M29">
        <f>IF('Main Data'!H29="Girard Perregaux",1,0)</f>
        <v>0</v>
      </c>
      <c r="N29">
        <f>IF('Main Data'!H29="Gubelin",1,0)</f>
        <v>0</v>
      </c>
      <c r="O29">
        <f>IF('Main Data'!H29="Heuer",1,0)</f>
        <v>0</v>
      </c>
      <c r="P29">
        <f>IF('Main Data'!H29="IWC",1,0)</f>
        <v>0</v>
      </c>
      <c r="Q29">
        <f>IF('Main Data'!H29="JLC",1,0)</f>
        <v>0</v>
      </c>
      <c r="R29">
        <f>IF('Main Data'!H29="Longines",1,0)</f>
        <v>0</v>
      </c>
      <c r="S29">
        <f>IF('Main Data'!H29="Movado",1,0)</f>
        <v>0</v>
      </c>
      <c r="T29">
        <f>IF('Main Data'!H29="Omega",1,0)</f>
        <v>0</v>
      </c>
      <c r="U29">
        <f>IF('Main Data'!H29="Panerai",1,0)</f>
        <v>0</v>
      </c>
      <c r="V29">
        <f>IF('Main Data'!H29="Patek",1,0)</f>
        <v>0</v>
      </c>
      <c r="W29">
        <f>IF('Main Data'!H29="Rolex",1,0)</f>
        <v>0</v>
      </c>
      <c r="X29">
        <f>IF('Main Data'!H29="Tudor",1,0)</f>
        <v>0</v>
      </c>
      <c r="Y29">
        <f>IF('Main Data'!H29="Ulysse Nardin",1,0)</f>
        <v>0</v>
      </c>
      <c r="Z29">
        <f>IF('Main Data'!H29="Universal Geneve",1,0)</f>
        <v>0</v>
      </c>
      <c r="AA29">
        <f>IF('Main Data'!H29="Vacheron",1,0)</f>
        <v>1</v>
      </c>
      <c r="AB29">
        <f>IF('Main Data'!H29="Zenith",1,0)</f>
        <v>0</v>
      </c>
      <c r="AC29">
        <f>IF('Main Data'!J29="Stainless Steel",1,0)</f>
        <v>0</v>
      </c>
      <c r="AD29">
        <f>IF('Main Data'!J29="Two-tone",1,0)</f>
        <v>0</v>
      </c>
      <c r="AE29">
        <f>IF(OR('Main Data'!J29="YG 18K",'Main Data'!J29="YG &lt;18K",'Main Data'!J29="PG 18K",'Main Data'!J29="PG &lt;18K",'Main Data'!J29="WG 18K",'Main Data'!J29="Mixes of 18K",'Main Data'!J29="Mixes &lt;18K"),1,0)</f>
        <v>1</v>
      </c>
      <c r="AF29">
        <f>IF('Main Data'!J29="Platinum",1,0)</f>
        <v>0</v>
      </c>
      <c r="AG29">
        <f>IF(OR('Main Data'!J29="PVD",'Main Data'!J29="Gold Plate",'Main Data'!J29="Other"),1,0)</f>
        <v>0</v>
      </c>
      <c r="AH29">
        <f>IF('Main Data'!N29="Stainless Steel",1,0)</f>
        <v>0</v>
      </c>
      <c r="AI29">
        <f>IF('Main Data'!N29="Leather",1,0)</f>
        <v>1</v>
      </c>
      <c r="AJ29">
        <f>IF('Main Data'!N29="Two-tone",1,0)</f>
        <v>0</v>
      </c>
      <c r="AK29">
        <f>IF(OR('Main Data'!N29="YG 18K",'Main Data'!N29="PG 18K",'Main Data'!N29="WG 18K",'Main Data'!N29="Mixes of 18K"),1,0)</f>
        <v>0</v>
      </c>
      <c r="AL29">
        <f>IF(OR(,'Main Data'!N29="PVD",'Main Data'!N29="Gold plate"),1,0)</f>
        <v>0</v>
      </c>
      <c r="AM29">
        <f>IF(OR('Main Data'!AV29="Yes",'Main Data'!AW29="Yes",'Main Data'!AU29="Yes"),1,0)</f>
        <v>0</v>
      </c>
      <c r="AN29">
        <f>IF(OR(ISTEXT('Main Data'!AX29), ISTEXT('Main Data'!AY29)),1,0)</f>
        <v>0</v>
      </c>
      <c r="AO29">
        <f>IF('Main Data'!AZ29="Yes",1,0)</f>
        <v>0</v>
      </c>
      <c r="AP29">
        <f>IF('Main Data'!BA29="Yes",1,0)</f>
        <v>0</v>
      </c>
      <c r="AQ29">
        <f>IF('Main Data'!BD29="Yes",1,0)</f>
        <v>0</v>
      </c>
      <c r="AR29">
        <f>IF('Main Data'!BE29="A",1,0)</f>
        <v>0</v>
      </c>
      <c r="AS29">
        <f>IF('Main Data'!BE29="AA",1,0)</f>
        <v>0</v>
      </c>
      <c r="AT29">
        <f>IF('Main Data'!BE29="AAA",1,0)</f>
        <v>1</v>
      </c>
      <c r="AU29">
        <f>IF('Main Data'!BE29="AAAA",1,0)</f>
        <v>0</v>
      </c>
      <c r="AV29">
        <f>IF('Main Data'!P29="Yes",1,0)</f>
        <v>0</v>
      </c>
      <c r="AW29">
        <f>IF('Main Data'!AP29="Yes",1,0)</f>
        <v>0</v>
      </c>
      <c r="AX29">
        <f>IF(OR('Main Data'!V29="Yes", 'Main Data'!W29="Yes",'Main Data'!X29="Yes"),1,0)</f>
        <v>1</v>
      </c>
      <c r="AY29">
        <f>IF(OR('Main Data'!Y29="Yes",'Main Data'!Z29="Yes"),1,0)</f>
        <v>0</v>
      </c>
      <c r="AZ29">
        <f>IF('Main Data'!AR29="Yes",1,0)</f>
        <v>0</v>
      </c>
      <c r="BA29">
        <f>IF('Main Data'!AS29="Yes",1,0)</f>
        <v>0</v>
      </c>
      <c r="BB29">
        <f>IF('Main Data'!AG29="Yes",1,0)</f>
        <v>0</v>
      </c>
      <c r="BC29">
        <f>IF('Main Data'!AB29="Yes",1,0)</f>
        <v>0</v>
      </c>
      <c r="BD29">
        <f>IF('Main Data'!AA29="Yes",1,0)</f>
        <v>0</v>
      </c>
      <c r="BE29">
        <f>IF('Main Data'!AC29="Yes",1,0)</f>
        <v>0</v>
      </c>
      <c r="BF29">
        <f>IF('Main Data'!AF29="Yes",1,0)</f>
        <v>0</v>
      </c>
      <c r="BG29">
        <f>IF(OR('Main Data'!AI29="Yes",'Main Data'!AL29="Yes"),1,0)</f>
        <v>0</v>
      </c>
      <c r="BH29">
        <f>IF('Main Data'!AJ29="Yes",1,0)</f>
        <v>0</v>
      </c>
      <c r="BI29">
        <f>IF('Main Data'!AK29="Yes",1,0)</f>
        <v>0</v>
      </c>
      <c r="BJ29">
        <f>IF('Main Data'!AM29="Yes",1,0)</f>
        <v>0</v>
      </c>
      <c r="BK29">
        <f>IF('Main Data'!AQ29="Yes",1,0)</f>
        <v>0</v>
      </c>
      <c r="BL29" s="21">
        <f t="shared" si="1"/>
        <v>0</v>
      </c>
      <c r="BM29" s="21">
        <f t="shared" si="2"/>
        <v>0</v>
      </c>
      <c r="BN29" s="21">
        <f t="shared" si="3"/>
        <v>0</v>
      </c>
      <c r="BO29" s="21">
        <f t="shared" si="4"/>
        <v>0</v>
      </c>
      <c r="BP29" s="21">
        <f t="shared" si="5"/>
        <v>1</v>
      </c>
    </row>
    <row r="30" spans="1:68" x14ac:dyDescent="0.2">
      <c r="A30">
        <v>26</v>
      </c>
      <c r="B30" s="33">
        <f>'Main Data'!C30</f>
        <v>44870</v>
      </c>
      <c r="C30">
        <f>'Main Data'!D30</f>
        <v>36</v>
      </c>
      <c r="D30" s="26">
        <f>'Main Data'!E30</f>
        <v>2400</v>
      </c>
      <c r="E30" s="26">
        <f>'Main Data'!F30</f>
        <v>3000</v>
      </c>
      <c r="F30" s="34">
        <f t="shared" si="0"/>
        <v>7.7832240163360371</v>
      </c>
      <c r="G30">
        <f>IF('Main Data'!H30="AP",1,0)</f>
        <v>0</v>
      </c>
      <c r="H30">
        <f>IF('Main Data'!H30="Blancpain",1,0)</f>
        <v>0</v>
      </c>
      <c r="I30">
        <f>IF('Main Data'!H30="Breguet",1,0)</f>
        <v>0</v>
      </c>
      <c r="J30">
        <f>IF('Main Data'!H30="Breitling",1,0)</f>
        <v>0</v>
      </c>
      <c r="K30">
        <f>IF('Main Data'!H30="Cartier",1,0)</f>
        <v>0</v>
      </c>
      <c r="L30">
        <f>IF('Main Data'!H30="Gallet",1,0)</f>
        <v>0</v>
      </c>
      <c r="M30">
        <f>IF('Main Data'!H30="Girard Perregaux",1,0)</f>
        <v>0</v>
      </c>
      <c r="N30">
        <f>IF('Main Data'!H30="Gubelin",1,0)</f>
        <v>0</v>
      </c>
      <c r="O30">
        <f>IF('Main Data'!H30="Heuer",1,0)</f>
        <v>0</v>
      </c>
      <c r="P30">
        <f>IF('Main Data'!H30="IWC",1,0)</f>
        <v>0</v>
      </c>
      <c r="Q30">
        <f>IF('Main Data'!H30="JLC",1,0)</f>
        <v>0</v>
      </c>
      <c r="R30">
        <f>IF('Main Data'!H30="Longines",1,0)</f>
        <v>0</v>
      </c>
      <c r="S30">
        <f>IF('Main Data'!H30="Movado",1,0)</f>
        <v>0</v>
      </c>
      <c r="T30">
        <f>IF('Main Data'!H30="Omega",1,0)</f>
        <v>0</v>
      </c>
      <c r="U30">
        <f>IF('Main Data'!H30="Panerai",1,0)</f>
        <v>0</v>
      </c>
      <c r="V30">
        <f>IF('Main Data'!H30="Patek",1,0)</f>
        <v>0</v>
      </c>
      <c r="W30">
        <f>IF('Main Data'!H30="Rolex",1,0)</f>
        <v>0</v>
      </c>
      <c r="X30">
        <f>IF('Main Data'!H30="Tudor",1,0)</f>
        <v>0</v>
      </c>
      <c r="Y30">
        <f>IF('Main Data'!H30="Ulysse Nardin",1,0)</f>
        <v>0</v>
      </c>
      <c r="Z30">
        <f>IF('Main Data'!H30="Universal Geneve",1,0)</f>
        <v>0</v>
      </c>
      <c r="AA30">
        <f>IF('Main Data'!H30="Vacheron",1,0)</f>
        <v>1</v>
      </c>
      <c r="AB30">
        <f>IF('Main Data'!H30="Zenith",1,0)</f>
        <v>0</v>
      </c>
      <c r="AC30">
        <f>IF('Main Data'!J30="Stainless Steel",1,0)</f>
        <v>1</v>
      </c>
      <c r="AD30">
        <f>IF('Main Data'!J30="Two-tone",1,0)</f>
        <v>0</v>
      </c>
      <c r="AE30">
        <f>IF(OR('Main Data'!J30="YG 18K",'Main Data'!J30="YG &lt;18K",'Main Data'!J30="PG 18K",'Main Data'!J30="PG &lt;18K",'Main Data'!J30="WG 18K",'Main Data'!J30="Mixes of 18K",'Main Data'!J30="Mixes &lt;18K"),1,0)</f>
        <v>0</v>
      </c>
      <c r="AF30">
        <f>IF('Main Data'!J30="Platinum",1,0)</f>
        <v>0</v>
      </c>
      <c r="AG30">
        <f>IF(OR('Main Data'!J30="PVD",'Main Data'!J30="Gold Plate",'Main Data'!J30="Other"),1,0)</f>
        <v>0</v>
      </c>
      <c r="AH30">
        <f>IF('Main Data'!N30="Stainless Steel",1,0)</f>
        <v>0</v>
      </c>
      <c r="AI30">
        <f>IF('Main Data'!N30="Leather",1,0)</f>
        <v>1</v>
      </c>
      <c r="AJ30">
        <f>IF('Main Data'!N30="Two-tone",1,0)</f>
        <v>0</v>
      </c>
      <c r="AK30">
        <f>IF(OR('Main Data'!N30="YG 18K",'Main Data'!N30="PG 18K",'Main Data'!N30="WG 18K",'Main Data'!N30="Mixes of 18K"),1,0)</f>
        <v>0</v>
      </c>
      <c r="AL30">
        <f>IF(OR(,'Main Data'!N30="PVD",'Main Data'!N30="Gold plate"),1,0)</f>
        <v>0</v>
      </c>
      <c r="AM30">
        <f>IF(OR('Main Data'!AV30="Yes",'Main Data'!AW30="Yes",'Main Data'!AU30="Yes"),1,0)</f>
        <v>0</v>
      </c>
      <c r="AN30">
        <f>IF(OR(ISTEXT('Main Data'!AX30), ISTEXT('Main Data'!AY30)),1,0)</f>
        <v>0</v>
      </c>
      <c r="AO30">
        <f>IF('Main Data'!AZ30="Yes",1,0)</f>
        <v>0</v>
      </c>
      <c r="AP30">
        <f>IF('Main Data'!BA30="Yes",1,0)</f>
        <v>0</v>
      </c>
      <c r="AQ30">
        <f>IF('Main Data'!BD30="Yes",1,0)</f>
        <v>0</v>
      </c>
      <c r="AR30">
        <f>IF('Main Data'!BE30="A",1,0)</f>
        <v>0</v>
      </c>
      <c r="AS30">
        <f>IF('Main Data'!BE30="AA",1,0)</f>
        <v>1</v>
      </c>
      <c r="AT30">
        <f>IF('Main Data'!BE30="AAA",1,0)</f>
        <v>0</v>
      </c>
      <c r="AU30">
        <f>IF('Main Data'!BE30="AAAA",1,0)</f>
        <v>0</v>
      </c>
      <c r="AV30">
        <f>IF('Main Data'!P30="Yes",1,0)</f>
        <v>0</v>
      </c>
      <c r="AW30">
        <f>IF('Main Data'!AP30="Yes",1,0)</f>
        <v>0</v>
      </c>
      <c r="AX30">
        <f>IF(OR('Main Data'!V30="Yes", 'Main Data'!W30="Yes",'Main Data'!X30="Yes"),1,0)</f>
        <v>1</v>
      </c>
      <c r="AY30">
        <f>IF(OR('Main Data'!Y30="Yes",'Main Data'!Z30="Yes"),1,0)</f>
        <v>0</v>
      </c>
      <c r="AZ30">
        <f>IF('Main Data'!AR30="Yes",1,0)</f>
        <v>0</v>
      </c>
      <c r="BA30">
        <f>IF('Main Data'!AS30="Yes",1,0)</f>
        <v>0</v>
      </c>
      <c r="BB30">
        <f>IF('Main Data'!AG30="Yes",1,0)</f>
        <v>0</v>
      </c>
      <c r="BC30">
        <f>IF('Main Data'!AB30="Yes",1,0)</f>
        <v>0</v>
      </c>
      <c r="BD30">
        <f>IF('Main Data'!AA30="Yes",1,0)</f>
        <v>0</v>
      </c>
      <c r="BE30">
        <f>IF('Main Data'!AC30="Yes",1,0)</f>
        <v>0</v>
      </c>
      <c r="BF30">
        <f>IF('Main Data'!AF30="Yes",1,0)</f>
        <v>0</v>
      </c>
      <c r="BG30">
        <f>IF(OR('Main Data'!AI30="Yes",'Main Data'!AL30="Yes"),1,0)</f>
        <v>0</v>
      </c>
      <c r="BH30">
        <f>IF('Main Data'!AJ30="Yes",1,0)</f>
        <v>0</v>
      </c>
      <c r="BI30">
        <f>IF('Main Data'!AK30="Yes",1,0)</f>
        <v>0</v>
      </c>
      <c r="BJ30">
        <f>IF('Main Data'!AM30="Yes",1,0)</f>
        <v>0</v>
      </c>
      <c r="BK30">
        <f>IF('Main Data'!AQ30="Yes",1,0)</f>
        <v>0</v>
      </c>
      <c r="BL30" s="21">
        <f t="shared" si="1"/>
        <v>0</v>
      </c>
      <c r="BM30" s="21">
        <f t="shared" si="2"/>
        <v>0</v>
      </c>
      <c r="BN30" s="21">
        <f t="shared" si="3"/>
        <v>0</v>
      </c>
      <c r="BO30" s="21">
        <f t="shared" si="4"/>
        <v>0</v>
      </c>
      <c r="BP30" s="21">
        <f t="shared" si="5"/>
        <v>1</v>
      </c>
    </row>
    <row r="31" spans="1:68" x14ac:dyDescent="0.2">
      <c r="A31">
        <v>27</v>
      </c>
      <c r="B31" s="33">
        <f>'Main Data'!C31</f>
        <v>44870</v>
      </c>
      <c r="C31">
        <f>'Main Data'!D31</f>
        <v>38</v>
      </c>
      <c r="D31" s="26">
        <f>'Main Data'!E31</f>
        <v>9000</v>
      </c>
      <c r="E31" s="26">
        <f>'Main Data'!F31</f>
        <v>11250</v>
      </c>
      <c r="F31" s="34">
        <f t="shared" si="0"/>
        <v>9.1049798563183568</v>
      </c>
      <c r="G31">
        <f>IF('Main Data'!H31="AP",1,0)</f>
        <v>0</v>
      </c>
      <c r="H31">
        <f>IF('Main Data'!H31="Blancpain",1,0)</f>
        <v>0</v>
      </c>
      <c r="I31">
        <f>IF('Main Data'!H31="Breguet",1,0)</f>
        <v>0</v>
      </c>
      <c r="J31">
        <f>IF('Main Data'!H31="Breitling",1,0)</f>
        <v>0</v>
      </c>
      <c r="K31">
        <f>IF('Main Data'!H31="Cartier",1,0)</f>
        <v>0</v>
      </c>
      <c r="L31">
        <f>IF('Main Data'!H31="Gallet",1,0)</f>
        <v>0</v>
      </c>
      <c r="M31">
        <f>IF('Main Data'!H31="Girard Perregaux",1,0)</f>
        <v>0</v>
      </c>
      <c r="N31">
        <f>IF('Main Data'!H31="Gubelin",1,0)</f>
        <v>0</v>
      </c>
      <c r="O31">
        <f>IF('Main Data'!H31="Heuer",1,0)</f>
        <v>0</v>
      </c>
      <c r="P31">
        <f>IF('Main Data'!H31="IWC",1,0)</f>
        <v>0</v>
      </c>
      <c r="Q31">
        <f>IF('Main Data'!H31="JLC",1,0)</f>
        <v>0</v>
      </c>
      <c r="R31">
        <f>IF('Main Data'!H31="Longines",1,0)</f>
        <v>0</v>
      </c>
      <c r="S31">
        <f>IF('Main Data'!H31="Movado",1,0)</f>
        <v>0</v>
      </c>
      <c r="T31">
        <f>IF('Main Data'!H31="Omega",1,0)</f>
        <v>0</v>
      </c>
      <c r="U31">
        <f>IF('Main Data'!H31="Panerai",1,0)</f>
        <v>0</v>
      </c>
      <c r="V31">
        <f>IF('Main Data'!H31="Patek",1,0)</f>
        <v>0</v>
      </c>
      <c r="W31">
        <f>IF('Main Data'!H31="Rolex",1,0)</f>
        <v>0</v>
      </c>
      <c r="X31">
        <f>IF('Main Data'!H31="Tudor",1,0)</f>
        <v>0</v>
      </c>
      <c r="Y31">
        <f>IF('Main Data'!H31="Ulysse Nardin",1,0)</f>
        <v>0</v>
      </c>
      <c r="Z31">
        <f>IF('Main Data'!H31="Universal Geneve",1,0)</f>
        <v>0</v>
      </c>
      <c r="AA31">
        <f>IF('Main Data'!H31="Vacheron",1,0)</f>
        <v>1</v>
      </c>
      <c r="AB31">
        <f>IF('Main Data'!H31="Zenith",1,0)</f>
        <v>0</v>
      </c>
      <c r="AC31">
        <f>IF('Main Data'!J31="Stainless Steel",1,0)</f>
        <v>0</v>
      </c>
      <c r="AD31">
        <f>IF('Main Data'!J31="Two-tone",1,0)</f>
        <v>0</v>
      </c>
      <c r="AE31">
        <f>IF(OR('Main Data'!J31="YG 18K",'Main Data'!J31="YG &lt;18K",'Main Data'!J31="PG 18K",'Main Data'!J31="PG &lt;18K",'Main Data'!J31="WG 18K",'Main Data'!J31="Mixes of 18K",'Main Data'!J31="Mixes &lt;18K"),1,0)</f>
        <v>1</v>
      </c>
      <c r="AF31">
        <f>IF('Main Data'!J31="Platinum",1,0)</f>
        <v>0</v>
      </c>
      <c r="AG31">
        <f>IF(OR('Main Data'!J31="PVD",'Main Data'!J31="Gold Plate",'Main Data'!J31="Other"),1,0)</f>
        <v>0</v>
      </c>
      <c r="AH31">
        <f>IF('Main Data'!N31="Stainless Steel",1,0)</f>
        <v>0</v>
      </c>
      <c r="AI31">
        <f>IF('Main Data'!N31="Leather",1,0)</f>
        <v>1</v>
      </c>
      <c r="AJ31">
        <f>IF('Main Data'!N31="Two-tone",1,0)</f>
        <v>0</v>
      </c>
      <c r="AK31">
        <f>IF(OR('Main Data'!N31="YG 18K",'Main Data'!N31="PG 18K",'Main Data'!N31="WG 18K",'Main Data'!N31="Mixes of 18K"),1,0)</f>
        <v>0</v>
      </c>
      <c r="AL31">
        <f>IF(OR(,'Main Data'!N31="PVD",'Main Data'!N31="Gold plate"),1,0)</f>
        <v>0</v>
      </c>
      <c r="AM31">
        <f>IF(OR('Main Data'!AV31="Yes",'Main Data'!AW31="Yes",'Main Data'!AU31="Yes"),1,0)</f>
        <v>0</v>
      </c>
      <c r="AN31">
        <f>IF(OR(ISTEXT('Main Data'!AX31), ISTEXT('Main Data'!AY31)),1,0)</f>
        <v>0</v>
      </c>
      <c r="AO31">
        <f>IF('Main Data'!AZ31="Yes",1,0)</f>
        <v>0</v>
      </c>
      <c r="AP31">
        <f>IF('Main Data'!BA31="Yes",1,0)</f>
        <v>0</v>
      </c>
      <c r="AQ31">
        <f>IF('Main Data'!BD31="Yes",1,0)</f>
        <v>0</v>
      </c>
      <c r="AR31">
        <f>IF('Main Data'!BE31="A",1,0)</f>
        <v>0</v>
      </c>
      <c r="AS31">
        <f>IF('Main Data'!BE31="AA",1,0)</f>
        <v>0</v>
      </c>
      <c r="AT31">
        <f>IF('Main Data'!BE31="AAA",1,0)</f>
        <v>1</v>
      </c>
      <c r="AU31">
        <f>IF('Main Data'!BE31="AAAA",1,0)</f>
        <v>0</v>
      </c>
      <c r="AV31">
        <f>IF('Main Data'!P31="Yes",1,0)</f>
        <v>0</v>
      </c>
      <c r="AW31">
        <f>IF('Main Data'!AP31="Yes",1,0)</f>
        <v>0</v>
      </c>
      <c r="AX31">
        <f>IF(OR('Main Data'!V31="Yes", 'Main Data'!W31="Yes",'Main Data'!X31="Yes"),1,0)</f>
        <v>1</v>
      </c>
      <c r="AY31">
        <f>IF(OR('Main Data'!Y31="Yes",'Main Data'!Z31="Yes"),1,0)</f>
        <v>0</v>
      </c>
      <c r="AZ31">
        <f>IF('Main Data'!AR31="Yes",1,0)</f>
        <v>0</v>
      </c>
      <c r="BA31">
        <f>IF('Main Data'!AS31="Yes",1,0)</f>
        <v>0</v>
      </c>
      <c r="BB31">
        <f>IF('Main Data'!AG31="Yes",1,0)</f>
        <v>0</v>
      </c>
      <c r="BC31">
        <f>IF('Main Data'!AB31="Yes",1,0)</f>
        <v>0</v>
      </c>
      <c r="BD31">
        <f>IF('Main Data'!AA31="Yes",1,0)</f>
        <v>0</v>
      </c>
      <c r="BE31">
        <f>IF('Main Data'!AC31="Yes",1,0)</f>
        <v>0</v>
      </c>
      <c r="BF31">
        <f>IF('Main Data'!AF31="Yes",1,0)</f>
        <v>0</v>
      </c>
      <c r="BG31">
        <f>IF(OR('Main Data'!AI31="Yes",'Main Data'!AL31="Yes"),1,0)</f>
        <v>0</v>
      </c>
      <c r="BH31">
        <f>IF('Main Data'!AJ31="Yes",1,0)</f>
        <v>0</v>
      </c>
      <c r="BI31">
        <f>IF('Main Data'!AK31="Yes",1,0)</f>
        <v>0</v>
      </c>
      <c r="BJ31">
        <f>IF('Main Data'!AM31="Yes",1,0)</f>
        <v>0</v>
      </c>
      <c r="BK31">
        <f>IF('Main Data'!AQ31="Yes",1,0)</f>
        <v>0</v>
      </c>
      <c r="BL31" s="21">
        <f t="shared" si="1"/>
        <v>0</v>
      </c>
      <c r="BM31" s="21">
        <f t="shared" si="2"/>
        <v>0</v>
      </c>
      <c r="BN31" s="21">
        <f t="shared" si="3"/>
        <v>0</v>
      </c>
      <c r="BO31" s="21">
        <f t="shared" si="4"/>
        <v>0</v>
      </c>
      <c r="BP31" s="21">
        <f t="shared" si="5"/>
        <v>1</v>
      </c>
    </row>
    <row r="32" spans="1:68" x14ac:dyDescent="0.2">
      <c r="A32">
        <v>28</v>
      </c>
      <c r="B32" s="33">
        <f>'Main Data'!C32</f>
        <v>44870</v>
      </c>
      <c r="C32">
        <f>'Main Data'!D32</f>
        <v>39</v>
      </c>
      <c r="D32" s="26">
        <f>'Main Data'!E32</f>
        <v>5500</v>
      </c>
      <c r="E32" s="26">
        <f>'Main Data'!F32</f>
        <v>6875</v>
      </c>
      <c r="F32" s="34">
        <f t="shared" si="0"/>
        <v>8.6125033712205621</v>
      </c>
      <c r="G32">
        <f>IF('Main Data'!H32="AP",1,0)</f>
        <v>0</v>
      </c>
      <c r="H32">
        <f>IF('Main Data'!H32="Blancpain",1,0)</f>
        <v>0</v>
      </c>
      <c r="I32">
        <f>IF('Main Data'!H32="Breguet",1,0)</f>
        <v>0</v>
      </c>
      <c r="J32">
        <f>IF('Main Data'!H32="Breitling",1,0)</f>
        <v>0</v>
      </c>
      <c r="K32">
        <f>IF('Main Data'!H32="Cartier",1,0)</f>
        <v>0</v>
      </c>
      <c r="L32">
        <f>IF('Main Data'!H32="Gallet",1,0)</f>
        <v>0</v>
      </c>
      <c r="M32">
        <f>IF('Main Data'!H32="Girard Perregaux",1,0)</f>
        <v>0</v>
      </c>
      <c r="N32">
        <f>IF('Main Data'!H32="Gubelin",1,0)</f>
        <v>0</v>
      </c>
      <c r="O32">
        <f>IF('Main Data'!H32="Heuer",1,0)</f>
        <v>0</v>
      </c>
      <c r="P32">
        <f>IF('Main Data'!H32="IWC",1,0)</f>
        <v>0</v>
      </c>
      <c r="Q32">
        <f>IF('Main Data'!H32="JLC",1,0)</f>
        <v>0</v>
      </c>
      <c r="R32">
        <f>IF('Main Data'!H32="Longines",1,0)</f>
        <v>0</v>
      </c>
      <c r="S32">
        <f>IF('Main Data'!H32="Movado",1,0)</f>
        <v>0</v>
      </c>
      <c r="T32">
        <f>IF('Main Data'!H32="Omega",1,0)</f>
        <v>1</v>
      </c>
      <c r="U32">
        <f>IF('Main Data'!H32="Panerai",1,0)</f>
        <v>0</v>
      </c>
      <c r="V32">
        <f>IF('Main Data'!H32="Patek",1,0)</f>
        <v>0</v>
      </c>
      <c r="W32">
        <f>IF('Main Data'!H32="Rolex",1,0)</f>
        <v>0</v>
      </c>
      <c r="X32">
        <f>IF('Main Data'!H32="Tudor",1,0)</f>
        <v>0</v>
      </c>
      <c r="Y32">
        <f>IF('Main Data'!H32="Ulysse Nardin",1,0)</f>
        <v>0</v>
      </c>
      <c r="Z32">
        <f>IF('Main Data'!H32="Universal Geneve",1,0)</f>
        <v>0</v>
      </c>
      <c r="AA32">
        <f>IF('Main Data'!H32="Vacheron",1,0)</f>
        <v>0</v>
      </c>
      <c r="AB32">
        <f>IF('Main Data'!H32="Zenith",1,0)</f>
        <v>0</v>
      </c>
      <c r="AC32">
        <f>IF('Main Data'!J32="Stainless Steel",1,0)</f>
        <v>1</v>
      </c>
      <c r="AD32">
        <f>IF('Main Data'!J32="Two-tone",1,0)</f>
        <v>0</v>
      </c>
      <c r="AE32">
        <f>IF(OR('Main Data'!J32="YG 18K",'Main Data'!J32="YG &lt;18K",'Main Data'!J32="PG 18K",'Main Data'!J32="PG &lt;18K",'Main Data'!J32="WG 18K",'Main Data'!J32="Mixes of 18K",'Main Data'!J32="Mixes &lt;18K"),1,0)</f>
        <v>0</v>
      </c>
      <c r="AF32">
        <f>IF('Main Data'!J32="Platinum",1,0)</f>
        <v>0</v>
      </c>
      <c r="AG32">
        <f>IF(OR('Main Data'!J32="PVD",'Main Data'!J32="Gold Plate",'Main Data'!J32="Other"),1,0)</f>
        <v>0</v>
      </c>
      <c r="AH32">
        <f>IF('Main Data'!N32="Stainless Steel",1,0)</f>
        <v>0</v>
      </c>
      <c r="AI32">
        <f>IF('Main Data'!N32="Leather",1,0)</f>
        <v>1</v>
      </c>
      <c r="AJ32">
        <f>IF('Main Data'!N32="Two-tone",1,0)</f>
        <v>0</v>
      </c>
      <c r="AK32">
        <f>IF(OR('Main Data'!N32="YG 18K",'Main Data'!N32="PG 18K",'Main Data'!N32="WG 18K",'Main Data'!N32="Mixes of 18K"),1,0)</f>
        <v>0</v>
      </c>
      <c r="AL32">
        <f>IF(OR(,'Main Data'!N32="PVD",'Main Data'!N32="Gold plate"),1,0)</f>
        <v>0</v>
      </c>
      <c r="AM32">
        <f>IF(OR('Main Data'!AV32="Yes",'Main Data'!AW32="Yes",'Main Data'!AU32="Yes"),1,0)</f>
        <v>0</v>
      </c>
      <c r="AN32">
        <f>IF(OR(ISTEXT('Main Data'!AX32), ISTEXT('Main Data'!AY32)),1,0)</f>
        <v>0</v>
      </c>
      <c r="AO32">
        <f>IF('Main Data'!AZ32="Yes",1,0)</f>
        <v>0</v>
      </c>
      <c r="AP32">
        <f>IF('Main Data'!BA32="Yes",1,0)</f>
        <v>1</v>
      </c>
      <c r="AQ32">
        <f>IF('Main Data'!BD32="Yes",1,0)</f>
        <v>0</v>
      </c>
      <c r="AR32">
        <f>IF('Main Data'!BE32="A",1,0)</f>
        <v>0</v>
      </c>
      <c r="AS32">
        <f>IF('Main Data'!BE32="AA",1,0)</f>
        <v>0</v>
      </c>
      <c r="AT32">
        <f>IF('Main Data'!BE32="AAA",1,0)</f>
        <v>1</v>
      </c>
      <c r="AU32">
        <f>IF('Main Data'!BE32="AAAA",1,0)</f>
        <v>0</v>
      </c>
      <c r="AV32">
        <f>IF('Main Data'!P32="Yes",1,0)</f>
        <v>1</v>
      </c>
      <c r="AW32">
        <f>IF('Main Data'!AP32="Yes",1,0)</f>
        <v>0</v>
      </c>
      <c r="AX32">
        <f>IF(OR('Main Data'!V32="Yes", 'Main Data'!W32="Yes",'Main Data'!X32="Yes"),1,0)</f>
        <v>0</v>
      </c>
      <c r="AY32">
        <f>IF(OR('Main Data'!Y32="Yes",'Main Data'!Z32="Yes"),1,0)</f>
        <v>0</v>
      </c>
      <c r="AZ32">
        <f>IF('Main Data'!AR32="Yes",1,0)</f>
        <v>0</v>
      </c>
      <c r="BA32">
        <f>IF('Main Data'!AS32="Yes",1,0)</f>
        <v>0</v>
      </c>
      <c r="BB32">
        <f>IF('Main Data'!AG32="Yes",1,0)</f>
        <v>0</v>
      </c>
      <c r="BC32">
        <f>IF('Main Data'!AB32="Yes",1,0)</f>
        <v>0</v>
      </c>
      <c r="BD32">
        <f>IF('Main Data'!AA32="Yes",1,0)</f>
        <v>0</v>
      </c>
      <c r="BE32">
        <f>IF('Main Data'!AC32="Yes",1,0)</f>
        <v>0</v>
      </c>
      <c r="BF32">
        <f>IF('Main Data'!AF32="Yes",1,0)</f>
        <v>0</v>
      </c>
      <c r="BG32">
        <f>IF(OR('Main Data'!AI32="Yes",'Main Data'!AL32="Yes"),1,0)</f>
        <v>0</v>
      </c>
      <c r="BH32">
        <f>IF('Main Data'!AJ32="Yes",1,0)</f>
        <v>0</v>
      </c>
      <c r="BI32">
        <f>IF('Main Data'!AK32="Yes",1,0)</f>
        <v>0</v>
      </c>
      <c r="BJ32">
        <f>IF('Main Data'!AM32="Yes",1,0)</f>
        <v>0</v>
      </c>
      <c r="BK32">
        <f>IF('Main Data'!AQ32="Yes",1,0)</f>
        <v>0</v>
      </c>
      <c r="BL32" s="21">
        <f t="shared" si="1"/>
        <v>0</v>
      </c>
      <c r="BM32" s="21">
        <f t="shared" si="2"/>
        <v>0</v>
      </c>
      <c r="BN32" s="21">
        <f t="shared" si="3"/>
        <v>0</v>
      </c>
      <c r="BO32" s="21">
        <f t="shared" si="4"/>
        <v>0</v>
      </c>
      <c r="BP32" s="21">
        <f t="shared" si="5"/>
        <v>1</v>
      </c>
    </row>
    <row r="33" spans="1:68" x14ac:dyDescent="0.2">
      <c r="A33">
        <v>29</v>
      </c>
      <c r="B33" s="33">
        <f>'Main Data'!C33</f>
        <v>44870</v>
      </c>
      <c r="C33">
        <f>'Main Data'!D33</f>
        <v>40</v>
      </c>
      <c r="D33" s="26">
        <f>'Main Data'!E33</f>
        <v>4500</v>
      </c>
      <c r="E33" s="26">
        <f>'Main Data'!F33</f>
        <v>5625</v>
      </c>
      <c r="F33" s="34">
        <f t="shared" si="0"/>
        <v>8.4118326757584114</v>
      </c>
      <c r="G33">
        <f>IF('Main Data'!H33="AP",1,0)</f>
        <v>0</v>
      </c>
      <c r="H33">
        <f>IF('Main Data'!H33="Blancpain",1,0)</f>
        <v>0</v>
      </c>
      <c r="I33">
        <f>IF('Main Data'!H33="Breguet",1,0)</f>
        <v>0</v>
      </c>
      <c r="J33">
        <f>IF('Main Data'!H33="Breitling",1,0)</f>
        <v>0</v>
      </c>
      <c r="K33">
        <f>IF('Main Data'!H33="Cartier",1,0)</f>
        <v>0</v>
      </c>
      <c r="L33">
        <f>IF('Main Data'!H33="Gallet",1,0)</f>
        <v>0</v>
      </c>
      <c r="M33">
        <f>IF('Main Data'!H33="Girard Perregaux",1,0)</f>
        <v>0</v>
      </c>
      <c r="N33">
        <f>IF('Main Data'!H33="Gubelin",1,0)</f>
        <v>0</v>
      </c>
      <c r="O33">
        <f>IF('Main Data'!H33="Heuer",1,0)</f>
        <v>0</v>
      </c>
      <c r="P33">
        <f>IF('Main Data'!H33="IWC",1,0)</f>
        <v>0</v>
      </c>
      <c r="Q33">
        <f>IF('Main Data'!H33="JLC",1,0)</f>
        <v>0</v>
      </c>
      <c r="R33">
        <f>IF('Main Data'!H33="Longines",1,0)</f>
        <v>0</v>
      </c>
      <c r="S33">
        <f>IF('Main Data'!H33="Movado",1,0)</f>
        <v>0</v>
      </c>
      <c r="T33">
        <f>IF('Main Data'!H33="Omega",1,0)</f>
        <v>1</v>
      </c>
      <c r="U33">
        <f>IF('Main Data'!H33="Panerai",1,0)</f>
        <v>0</v>
      </c>
      <c r="V33">
        <f>IF('Main Data'!H33="Patek",1,0)</f>
        <v>0</v>
      </c>
      <c r="W33">
        <f>IF('Main Data'!H33="Rolex",1,0)</f>
        <v>0</v>
      </c>
      <c r="X33">
        <f>IF('Main Data'!H33="Tudor",1,0)</f>
        <v>0</v>
      </c>
      <c r="Y33">
        <f>IF('Main Data'!H33="Ulysse Nardin",1,0)</f>
        <v>0</v>
      </c>
      <c r="Z33">
        <f>IF('Main Data'!H33="Universal Geneve",1,0)</f>
        <v>0</v>
      </c>
      <c r="AA33">
        <f>IF('Main Data'!H33="Vacheron",1,0)</f>
        <v>0</v>
      </c>
      <c r="AB33">
        <f>IF('Main Data'!H33="Zenith",1,0)</f>
        <v>0</v>
      </c>
      <c r="AC33">
        <f>IF('Main Data'!J33="Stainless Steel",1,0)</f>
        <v>1</v>
      </c>
      <c r="AD33">
        <f>IF('Main Data'!J33="Two-tone",1,0)</f>
        <v>0</v>
      </c>
      <c r="AE33">
        <f>IF(OR('Main Data'!J33="YG 18K",'Main Data'!J33="YG &lt;18K",'Main Data'!J33="PG 18K",'Main Data'!J33="PG &lt;18K",'Main Data'!J33="WG 18K",'Main Data'!J33="Mixes of 18K",'Main Data'!J33="Mixes &lt;18K"),1,0)</f>
        <v>0</v>
      </c>
      <c r="AF33">
        <f>IF('Main Data'!J33="Platinum",1,0)</f>
        <v>0</v>
      </c>
      <c r="AG33">
        <f>IF(OR('Main Data'!J33="PVD",'Main Data'!J33="Gold Plate",'Main Data'!J33="Other"),1,0)</f>
        <v>0</v>
      </c>
      <c r="AH33">
        <f>IF('Main Data'!N33="Stainless Steel",1,0)</f>
        <v>1</v>
      </c>
      <c r="AI33">
        <f>IF('Main Data'!N33="Leather",1,0)</f>
        <v>0</v>
      </c>
      <c r="AJ33">
        <f>IF('Main Data'!N33="Two-tone",1,0)</f>
        <v>0</v>
      </c>
      <c r="AK33">
        <f>IF(OR('Main Data'!N33="YG 18K",'Main Data'!N33="PG 18K",'Main Data'!N33="WG 18K",'Main Data'!N33="Mixes of 18K"),1,0)</f>
        <v>0</v>
      </c>
      <c r="AL33">
        <f>IF(OR(,'Main Data'!N33="PVD",'Main Data'!N33="Gold plate"),1,0)</f>
        <v>0</v>
      </c>
      <c r="AM33">
        <f>IF(OR('Main Data'!AV33="Yes",'Main Data'!AW33="Yes",'Main Data'!AU33="Yes"),1,0)</f>
        <v>0</v>
      </c>
      <c r="AN33">
        <f>IF(OR(ISTEXT('Main Data'!AX33), ISTEXT('Main Data'!AY33)),1,0)</f>
        <v>0</v>
      </c>
      <c r="AO33">
        <f>IF('Main Data'!AZ33="Yes",1,0)</f>
        <v>0</v>
      </c>
      <c r="AP33">
        <f>IF('Main Data'!BA33="Yes",1,0)</f>
        <v>0</v>
      </c>
      <c r="AQ33">
        <f>IF('Main Data'!BD33="Yes",1,0)</f>
        <v>0</v>
      </c>
      <c r="AR33">
        <f>IF('Main Data'!BE33="A",1,0)</f>
        <v>0</v>
      </c>
      <c r="AS33">
        <f>IF('Main Data'!BE33="AA",1,0)</f>
        <v>0</v>
      </c>
      <c r="AT33">
        <f>IF('Main Data'!BE33="AAA",1,0)</f>
        <v>1</v>
      </c>
      <c r="AU33">
        <f>IF('Main Data'!BE33="AAAA",1,0)</f>
        <v>0</v>
      </c>
      <c r="AV33">
        <f>IF('Main Data'!P33="Yes",1,0)</f>
        <v>0</v>
      </c>
      <c r="AW33">
        <f>IF('Main Data'!AP33="Yes",1,0)</f>
        <v>0</v>
      </c>
      <c r="AX33">
        <f>IF(OR('Main Data'!V33="Yes", 'Main Data'!W33="Yes",'Main Data'!X33="Yes"),1,0)</f>
        <v>1</v>
      </c>
      <c r="AY33">
        <f>IF(OR('Main Data'!Y33="Yes",'Main Data'!Z33="Yes"),1,0)</f>
        <v>0</v>
      </c>
      <c r="AZ33">
        <f>IF('Main Data'!AR33="Yes",1,0)</f>
        <v>0</v>
      </c>
      <c r="BA33">
        <f>IF('Main Data'!AS33="Yes",1,0)</f>
        <v>0</v>
      </c>
      <c r="BB33">
        <f>IF('Main Data'!AG33="Yes",1,0)</f>
        <v>0</v>
      </c>
      <c r="BC33">
        <f>IF('Main Data'!AB33="Yes",1,0)</f>
        <v>0</v>
      </c>
      <c r="BD33">
        <f>IF('Main Data'!AA33="Yes",1,0)</f>
        <v>1</v>
      </c>
      <c r="BE33">
        <f>IF('Main Data'!AC33="Yes",1,0)</f>
        <v>0</v>
      </c>
      <c r="BF33">
        <f>IF('Main Data'!AF33="Yes",1,0)</f>
        <v>0</v>
      </c>
      <c r="BG33">
        <f>IF(OR('Main Data'!AI33="Yes",'Main Data'!AL33="Yes"),1,0)</f>
        <v>0</v>
      </c>
      <c r="BH33">
        <f>IF('Main Data'!AJ33="Yes",1,0)</f>
        <v>0</v>
      </c>
      <c r="BI33">
        <f>IF('Main Data'!AK33="Yes",1,0)</f>
        <v>0</v>
      </c>
      <c r="BJ33">
        <f>IF('Main Data'!AM33="Yes",1,0)</f>
        <v>0</v>
      </c>
      <c r="BK33">
        <f>IF('Main Data'!AQ33="Yes",1,0)</f>
        <v>0</v>
      </c>
      <c r="BL33" s="21">
        <f t="shared" si="1"/>
        <v>0</v>
      </c>
      <c r="BM33" s="21">
        <f t="shared" si="2"/>
        <v>0</v>
      </c>
      <c r="BN33" s="21">
        <f t="shared" si="3"/>
        <v>0</v>
      </c>
      <c r="BO33" s="21">
        <f t="shared" si="4"/>
        <v>0</v>
      </c>
      <c r="BP33" s="21">
        <f t="shared" si="5"/>
        <v>1</v>
      </c>
    </row>
    <row r="34" spans="1:68" x14ac:dyDescent="0.2">
      <c r="A34">
        <v>30</v>
      </c>
      <c r="B34" s="33">
        <f>'Main Data'!C34</f>
        <v>44870</v>
      </c>
      <c r="C34">
        <f>'Main Data'!D34</f>
        <v>41</v>
      </c>
      <c r="D34" s="26">
        <f>'Main Data'!E34</f>
        <v>3500</v>
      </c>
      <c r="E34" s="26">
        <f>'Main Data'!F34</f>
        <v>4375</v>
      </c>
      <c r="F34" s="34">
        <f t="shared" si="0"/>
        <v>8.1605182474775049</v>
      </c>
      <c r="G34">
        <f>IF('Main Data'!H34="AP",1,0)</f>
        <v>0</v>
      </c>
      <c r="H34">
        <f>IF('Main Data'!H34="Blancpain",1,0)</f>
        <v>0</v>
      </c>
      <c r="I34">
        <f>IF('Main Data'!H34="Breguet",1,0)</f>
        <v>0</v>
      </c>
      <c r="J34">
        <f>IF('Main Data'!H34="Breitling",1,0)</f>
        <v>0</v>
      </c>
      <c r="K34">
        <f>IF('Main Data'!H34="Cartier",1,0)</f>
        <v>0</v>
      </c>
      <c r="L34">
        <f>IF('Main Data'!H34="Gallet",1,0)</f>
        <v>0</v>
      </c>
      <c r="M34">
        <f>IF('Main Data'!H34="Girard Perregaux",1,0)</f>
        <v>0</v>
      </c>
      <c r="N34">
        <f>IF('Main Data'!H34="Gubelin",1,0)</f>
        <v>0</v>
      </c>
      <c r="O34">
        <f>IF('Main Data'!H34="Heuer",1,0)</f>
        <v>0</v>
      </c>
      <c r="P34">
        <f>IF('Main Data'!H34="IWC",1,0)</f>
        <v>0</v>
      </c>
      <c r="Q34">
        <f>IF('Main Data'!H34="JLC",1,0)</f>
        <v>0</v>
      </c>
      <c r="R34">
        <f>IF('Main Data'!H34="Longines",1,0)</f>
        <v>0</v>
      </c>
      <c r="S34">
        <f>IF('Main Data'!H34="Movado",1,0)</f>
        <v>0</v>
      </c>
      <c r="T34">
        <f>IF('Main Data'!H34="Omega",1,0)</f>
        <v>1</v>
      </c>
      <c r="U34">
        <f>IF('Main Data'!H34="Panerai",1,0)</f>
        <v>0</v>
      </c>
      <c r="V34">
        <f>IF('Main Data'!H34="Patek",1,0)</f>
        <v>0</v>
      </c>
      <c r="W34">
        <f>IF('Main Data'!H34="Rolex",1,0)</f>
        <v>0</v>
      </c>
      <c r="X34">
        <f>IF('Main Data'!H34="Tudor",1,0)</f>
        <v>0</v>
      </c>
      <c r="Y34">
        <f>IF('Main Data'!H34="Ulysse Nardin",1,0)</f>
        <v>0</v>
      </c>
      <c r="Z34">
        <f>IF('Main Data'!H34="Universal Geneve",1,0)</f>
        <v>0</v>
      </c>
      <c r="AA34">
        <f>IF('Main Data'!H34="Vacheron",1,0)</f>
        <v>0</v>
      </c>
      <c r="AB34">
        <f>IF('Main Data'!H34="Zenith",1,0)</f>
        <v>0</v>
      </c>
      <c r="AC34">
        <f>IF('Main Data'!J34="Stainless Steel",1,0)</f>
        <v>1</v>
      </c>
      <c r="AD34">
        <f>IF('Main Data'!J34="Two-tone",1,0)</f>
        <v>0</v>
      </c>
      <c r="AE34">
        <f>IF(OR('Main Data'!J34="YG 18K",'Main Data'!J34="YG &lt;18K",'Main Data'!J34="PG 18K",'Main Data'!J34="PG &lt;18K",'Main Data'!J34="WG 18K",'Main Data'!J34="Mixes of 18K",'Main Data'!J34="Mixes &lt;18K"),1,0)</f>
        <v>0</v>
      </c>
      <c r="AF34">
        <f>IF('Main Data'!J34="Platinum",1,0)</f>
        <v>0</v>
      </c>
      <c r="AG34">
        <f>IF(OR('Main Data'!J34="PVD",'Main Data'!J34="Gold Plate",'Main Data'!J34="Other"),1,0)</f>
        <v>0</v>
      </c>
      <c r="AH34">
        <f>IF('Main Data'!N34="Stainless Steel",1,0)</f>
        <v>0</v>
      </c>
      <c r="AI34">
        <f>IF('Main Data'!N34="Leather",1,0)</f>
        <v>1</v>
      </c>
      <c r="AJ34">
        <f>IF('Main Data'!N34="Two-tone",1,0)</f>
        <v>0</v>
      </c>
      <c r="AK34">
        <f>IF(OR('Main Data'!N34="YG 18K",'Main Data'!N34="PG 18K",'Main Data'!N34="WG 18K",'Main Data'!N34="Mixes of 18K"),1,0)</f>
        <v>0</v>
      </c>
      <c r="AL34">
        <f>IF(OR(,'Main Data'!N34="PVD",'Main Data'!N34="Gold plate"),1,0)</f>
        <v>0</v>
      </c>
      <c r="AM34">
        <f>IF(OR('Main Data'!AV34="Yes",'Main Data'!AW34="Yes",'Main Data'!AU34="Yes"),1,0)</f>
        <v>0</v>
      </c>
      <c r="AN34">
        <f>IF(OR(ISTEXT('Main Data'!AX34), ISTEXT('Main Data'!AY34)),1,0)</f>
        <v>0</v>
      </c>
      <c r="AO34">
        <f>IF('Main Data'!AZ34="Yes",1,0)</f>
        <v>0</v>
      </c>
      <c r="AP34">
        <f>IF('Main Data'!BA34="Yes",1,0)</f>
        <v>0</v>
      </c>
      <c r="AQ34">
        <f>IF('Main Data'!BD34="Yes",1,0)</f>
        <v>0</v>
      </c>
      <c r="AR34">
        <f>IF('Main Data'!BE34="A",1,0)</f>
        <v>0</v>
      </c>
      <c r="AS34">
        <f>IF('Main Data'!BE34="AA",1,0)</f>
        <v>0</v>
      </c>
      <c r="AT34">
        <f>IF('Main Data'!BE34="AAA",1,0)</f>
        <v>1</v>
      </c>
      <c r="AU34">
        <f>IF('Main Data'!BE34="AAAA",1,0)</f>
        <v>0</v>
      </c>
      <c r="AV34">
        <f>IF('Main Data'!P34="Yes",1,0)</f>
        <v>0</v>
      </c>
      <c r="AW34">
        <f>IF('Main Data'!AP34="Yes",1,0)</f>
        <v>0</v>
      </c>
      <c r="AX34">
        <f>IF(OR('Main Data'!V34="Yes", 'Main Data'!W34="Yes",'Main Data'!X34="Yes"),1,0)</f>
        <v>0</v>
      </c>
      <c r="AY34">
        <f>IF(OR('Main Data'!Y34="Yes",'Main Data'!Z34="Yes"),1,0)</f>
        <v>0</v>
      </c>
      <c r="AZ34">
        <f>IF('Main Data'!AR34="Yes",1,0)</f>
        <v>0</v>
      </c>
      <c r="BA34">
        <f>IF('Main Data'!AS34="Yes",1,0)</f>
        <v>0</v>
      </c>
      <c r="BB34">
        <f>IF('Main Data'!AG34="Yes",1,0)</f>
        <v>0</v>
      </c>
      <c r="BC34">
        <f>IF('Main Data'!AB34="Yes",1,0)</f>
        <v>0</v>
      </c>
      <c r="BD34">
        <f>IF('Main Data'!AA34="Yes",1,0)</f>
        <v>0</v>
      </c>
      <c r="BE34">
        <f>IF('Main Data'!AC34="Yes",1,0)</f>
        <v>0</v>
      </c>
      <c r="BF34">
        <f>IF('Main Data'!AF34="Yes",1,0)</f>
        <v>0</v>
      </c>
      <c r="BG34">
        <f>IF(OR('Main Data'!AI34="Yes",'Main Data'!AL34="Yes"),1,0)</f>
        <v>1</v>
      </c>
      <c r="BH34">
        <f>IF('Main Data'!AJ34="Yes",1,0)</f>
        <v>0</v>
      </c>
      <c r="BI34">
        <f>IF('Main Data'!AK34="Yes",1,0)</f>
        <v>0</v>
      </c>
      <c r="BJ34">
        <f>IF('Main Data'!AM34="Yes",1,0)</f>
        <v>0</v>
      </c>
      <c r="BK34">
        <f>IF('Main Data'!AQ34="Yes",1,0)</f>
        <v>0</v>
      </c>
      <c r="BL34" s="21">
        <f t="shared" si="1"/>
        <v>0</v>
      </c>
      <c r="BM34" s="21">
        <f t="shared" si="2"/>
        <v>0</v>
      </c>
      <c r="BN34" s="21">
        <f t="shared" si="3"/>
        <v>0</v>
      </c>
      <c r="BO34" s="21">
        <f t="shared" si="4"/>
        <v>0</v>
      </c>
      <c r="BP34" s="21">
        <f t="shared" si="5"/>
        <v>1</v>
      </c>
    </row>
    <row r="35" spans="1:68" x14ac:dyDescent="0.2">
      <c r="A35">
        <v>31</v>
      </c>
      <c r="B35" s="33">
        <f>'Main Data'!C35</f>
        <v>44870</v>
      </c>
      <c r="C35">
        <f>'Main Data'!D35</f>
        <v>42</v>
      </c>
      <c r="D35" s="26">
        <f>'Main Data'!E35</f>
        <v>7500</v>
      </c>
      <c r="E35" s="26">
        <f>'Main Data'!F35</f>
        <v>9375</v>
      </c>
      <c r="F35" s="34">
        <f t="shared" si="0"/>
        <v>8.9226582995244019</v>
      </c>
      <c r="G35">
        <f>IF('Main Data'!H35="AP",1,0)</f>
        <v>0</v>
      </c>
      <c r="H35">
        <f>IF('Main Data'!H35="Blancpain",1,0)</f>
        <v>1</v>
      </c>
      <c r="I35">
        <f>IF('Main Data'!H35="Breguet",1,0)</f>
        <v>0</v>
      </c>
      <c r="J35">
        <f>IF('Main Data'!H35="Breitling",1,0)</f>
        <v>0</v>
      </c>
      <c r="K35">
        <f>IF('Main Data'!H35="Cartier",1,0)</f>
        <v>0</v>
      </c>
      <c r="L35">
        <f>IF('Main Data'!H35="Gallet",1,0)</f>
        <v>0</v>
      </c>
      <c r="M35">
        <f>IF('Main Data'!H35="Girard Perregaux",1,0)</f>
        <v>0</v>
      </c>
      <c r="N35">
        <f>IF('Main Data'!H35="Gubelin",1,0)</f>
        <v>0</v>
      </c>
      <c r="O35">
        <f>IF('Main Data'!H35="Heuer",1,0)</f>
        <v>0</v>
      </c>
      <c r="P35">
        <f>IF('Main Data'!H35="IWC",1,0)</f>
        <v>0</v>
      </c>
      <c r="Q35">
        <f>IF('Main Data'!H35="JLC",1,0)</f>
        <v>0</v>
      </c>
      <c r="R35">
        <f>IF('Main Data'!H35="Longines",1,0)</f>
        <v>0</v>
      </c>
      <c r="S35">
        <f>IF('Main Data'!H35="Movado",1,0)</f>
        <v>0</v>
      </c>
      <c r="T35">
        <f>IF('Main Data'!H35="Omega",1,0)</f>
        <v>0</v>
      </c>
      <c r="U35">
        <f>IF('Main Data'!H35="Panerai",1,0)</f>
        <v>0</v>
      </c>
      <c r="V35">
        <f>IF('Main Data'!H35="Patek",1,0)</f>
        <v>0</v>
      </c>
      <c r="W35">
        <f>IF('Main Data'!H35="Rolex",1,0)</f>
        <v>0</v>
      </c>
      <c r="X35">
        <f>IF('Main Data'!H35="Tudor",1,0)</f>
        <v>0</v>
      </c>
      <c r="Y35">
        <f>IF('Main Data'!H35="Ulysse Nardin",1,0)</f>
        <v>0</v>
      </c>
      <c r="Z35">
        <f>IF('Main Data'!H35="Universal Geneve",1,0)</f>
        <v>0</v>
      </c>
      <c r="AA35">
        <f>IF('Main Data'!H35="Vacheron",1,0)</f>
        <v>0</v>
      </c>
      <c r="AB35">
        <f>IF('Main Data'!H35="Zenith",1,0)</f>
        <v>0</v>
      </c>
      <c r="AC35">
        <f>IF('Main Data'!J35="Stainless Steel",1,0)</f>
        <v>1</v>
      </c>
      <c r="AD35">
        <f>IF('Main Data'!J35="Two-tone",1,0)</f>
        <v>0</v>
      </c>
      <c r="AE35">
        <f>IF(OR('Main Data'!J35="YG 18K",'Main Data'!J35="YG &lt;18K",'Main Data'!J35="PG 18K",'Main Data'!J35="PG &lt;18K",'Main Data'!J35="WG 18K",'Main Data'!J35="Mixes of 18K",'Main Data'!J35="Mixes &lt;18K"),1,0)</f>
        <v>0</v>
      </c>
      <c r="AF35">
        <f>IF('Main Data'!J35="Platinum",1,0)</f>
        <v>0</v>
      </c>
      <c r="AG35">
        <f>IF(OR('Main Data'!J35="PVD",'Main Data'!J35="Gold Plate",'Main Data'!J35="Other"),1,0)</f>
        <v>0</v>
      </c>
      <c r="AH35">
        <f>IF('Main Data'!N35="Stainless Steel",1,0)</f>
        <v>0</v>
      </c>
      <c r="AI35">
        <f>IF('Main Data'!N35="Leather",1,0)</f>
        <v>1</v>
      </c>
      <c r="AJ35">
        <f>IF('Main Data'!N35="Two-tone",1,0)</f>
        <v>0</v>
      </c>
      <c r="AK35">
        <f>IF(OR('Main Data'!N35="YG 18K",'Main Data'!N35="PG 18K",'Main Data'!N35="WG 18K",'Main Data'!N35="Mixes of 18K"),1,0)</f>
        <v>0</v>
      </c>
      <c r="AL35">
        <f>IF(OR(,'Main Data'!N35="PVD",'Main Data'!N35="Gold plate"),1,0)</f>
        <v>0</v>
      </c>
      <c r="AM35">
        <f>IF(OR('Main Data'!AV35="Yes",'Main Data'!AW35="Yes",'Main Data'!AU35="Yes"),1,0)</f>
        <v>0</v>
      </c>
      <c r="AN35">
        <f>IF(OR(ISTEXT('Main Data'!AX35), ISTEXT('Main Data'!AY35)),1,0)</f>
        <v>0</v>
      </c>
      <c r="AO35">
        <f>IF('Main Data'!AZ35="Yes",1,0)</f>
        <v>0</v>
      </c>
      <c r="AP35">
        <f>IF('Main Data'!BA35="Yes",1,0)</f>
        <v>0</v>
      </c>
      <c r="AQ35">
        <f>IF('Main Data'!BD35="Yes",1,0)</f>
        <v>0</v>
      </c>
      <c r="AR35">
        <f>IF('Main Data'!BE35="A",1,0)</f>
        <v>0</v>
      </c>
      <c r="AS35">
        <f>IF('Main Data'!BE35="AA",1,0)</f>
        <v>1</v>
      </c>
      <c r="AT35">
        <f>IF('Main Data'!BE35="AAA",1,0)</f>
        <v>0</v>
      </c>
      <c r="AU35">
        <f>IF('Main Data'!BE35="AAAA",1,0)</f>
        <v>0</v>
      </c>
      <c r="AV35">
        <f>IF('Main Data'!P35="Yes",1,0)</f>
        <v>1</v>
      </c>
      <c r="AW35">
        <f>IF('Main Data'!AP35="Yes",1,0)</f>
        <v>0</v>
      </c>
      <c r="AX35">
        <f>IF(OR('Main Data'!V35="Yes", 'Main Data'!W35="Yes",'Main Data'!X35="Yes"),1,0)</f>
        <v>0</v>
      </c>
      <c r="AY35">
        <f>IF(OR('Main Data'!Y35="Yes",'Main Data'!Z35="Yes"),1,0)</f>
        <v>0</v>
      </c>
      <c r="AZ35">
        <f>IF('Main Data'!AR35="Yes",1,0)</f>
        <v>0</v>
      </c>
      <c r="BA35">
        <f>IF('Main Data'!AS35="Yes",1,0)</f>
        <v>0</v>
      </c>
      <c r="BB35">
        <f>IF('Main Data'!AG35="Yes",1,0)</f>
        <v>0</v>
      </c>
      <c r="BC35">
        <f>IF('Main Data'!AB35="Yes",1,0)</f>
        <v>0</v>
      </c>
      <c r="BD35">
        <f>IF('Main Data'!AA35="Yes",1,0)</f>
        <v>1</v>
      </c>
      <c r="BE35">
        <f>IF('Main Data'!AC35="Yes",1,0)</f>
        <v>0</v>
      </c>
      <c r="BF35">
        <f>IF('Main Data'!AF35="Yes",1,0)</f>
        <v>0</v>
      </c>
      <c r="BG35">
        <f>IF(OR('Main Data'!AI35="Yes",'Main Data'!AL35="Yes"),1,0)</f>
        <v>0</v>
      </c>
      <c r="BH35">
        <f>IF('Main Data'!AJ35="Yes",1,0)</f>
        <v>0</v>
      </c>
      <c r="BI35">
        <f>IF('Main Data'!AK35="Yes",1,0)</f>
        <v>0</v>
      </c>
      <c r="BJ35">
        <f>IF('Main Data'!AM35="Yes",1,0)</f>
        <v>0</v>
      </c>
      <c r="BK35">
        <f>IF('Main Data'!AQ35="Yes",1,0)</f>
        <v>0</v>
      </c>
      <c r="BL35" s="21">
        <f t="shared" si="1"/>
        <v>0</v>
      </c>
      <c r="BM35" s="21">
        <f t="shared" si="2"/>
        <v>0</v>
      </c>
      <c r="BN35" s="21">
        <f t="shared" si="3"/>
        <v>0</v>
      </c>
      <c r="BO35" s="21">
        <f t="shared" si="4"/>
        <v>0</v>
      </c>
      <c r="BP35" s="21">
        <f t="shared" si="5"/>
        <v>1</v>
      </c>
    </row>
    <row r="36" spans="1:68" x14ac:dyDescent="0.2">
      <c r="A36">
        <v>32</v>
      </c>
      <c r="B36" s="33">
        <f>'Main Data'!C36</f>
        <v>44870</v>
      </c>
      <c r="C36">
        <f>'Main Data'!D36</f>
        <v>44</v>
      </c>
      <c r="D36" s="26">
        <f>'Main Data'!E36</f>
        <v>3400</v>
      </c>
      <c r="E36" s="26">
        <f>'Main Data'!F36</f>
        <v>4250</v>
      </c>
      <c r="F36" s="34">
        <f t="shared" si="0"/>
        <v>8.1315307106042525</v>
      </c>
      <c r="G36">
        <f>IF('Main Data'!H36="AP",1,0)</f>
        <v>0</v>
      </c>
      <c r="H36">
        <f>IF('Main Data'!H36="Blancpain",1,0)</f>
        <v>0</v>
      </c>
      <c r="I36">
        <f>IF('Main Data'!H36="Breguet",1,0)</f>
        <v>0</v>
      </c>
      <c r="J36">
        <f>IF('Main Data'!H36="Breitling",1,0)</f>
        <v>0</v>
      </c>
      <c r="K36">
        <f>IF('Main Data'!H36="Cartier",1,0)</f>
        <v>0</v>
      </c>
      <c r="L36">
        <f>IF('Main Data'!H36="Gallet",1,0)</f>
        <v>0</v>
      </c>
      <c r="M36">
        <f>IF('Main Data'!H36="Girard Perregaux",1,0)</f>
        <v>0</v>
      </c>
      <c r="N36">
        <f>IF('Main Data'!H36="Gubelin",1,0)</f>
        <v>0</v>
      </c>
      <c r="O36">
        <f>IF('Main Data'!H36="Heuer",1,0)</f>
        <v>1</v>
      </c>
      <c r="P36">
        <f>IF('Main Data'!H36="IWC",1,0)</f>
        <v>0</v>
      </c>
      <c r="Q36">
        <f>IF('Main Data'!H36="JLC",1,0)</f>
        <v>0</v>
      </c>
      <c r="R36">
        <f>IF('Main Data'!H36="Longines",1,0)</f>
        <v>0</v>
      </c>
      <c r="S36">
        <f>IF('Main Data'!H36="Movado",1,0)</f>
        <v>0</v>
      </c>
      <c r="T36">
        <f>IF('Main Data'!H36="Omega",1,0)</f>
        <v>0</v>
      </c>
      <c r="U36">
        <f>IF('Main Data'!H36="Panerai",1,0)</f>
        <v>0</v>
      </c>
      <c r="V36">
        <f>IF('Main Data'!H36="Patek",1,0)</f>
        <v>0</v>
      </c>
      <c r="W36">
        <f>IF('Main Data'!H36="Rolex",1,0)</f>
        <v>0</v>
      </c>
      <c r="X36">
        <f>IF('Main Data'!H36="Tudor",1,0)</f>
        <v>0</v>
      </c>
      <c r="Y36">
        <f>IF('Main Data'!H36="Ulysse Nardin",1,0)</f>
        <v>0</v>
      </c>
      <c r="Z36">
        <f>IF('Main Data'!H36="Universal Geneve",1,0)</f>
        <v>0</v>
      </c>
      <c r="AA36">
        <f>IF('Main Data'!H36="Vacheron",1,0)</f>
        <v>0</v>
      </c>
      <c r="AB36">
        <f>IF('Main Data'!H36="Zenith",1,0)</f>
        <v>0</v>
      </c>
      <c r="AC36">
        <f>IF('Main Data'!J36="Stainless Steel",1,0)</f>
        <v>1</v>
      </c>
      <c r="AD36">
        <f>IF('Main Data'!J36="Two-tone",1,0)</f>
        <v>0</v>
      </c>
      <c r="AE36">
        <f>IF(OR('Main Data'!J36="YG 18K",'Main Data'!J36="YG &lt;18K",'Main Data'!J36="PG 18K",'Main Data'!J36="PG &lt;18K",'Main Data'!J36="WG 18K",'Main Data'!J36="Mixes of 18K",'Main Data'!J36="Mixes &lt;18K"),1,0)</f>
        <v>0</v>
      </c>
      <c r="AF36">
        <f>IF('Main Data'!J36="Platinum",1,0)</f>
        <v>0</v>
      </c>
      <c r="AG36">
        <f>IF(OR('Main Data'!J36="PVD",'Main Data'!J36="Gold Plate",'Main Data'!J36="Other"),1,0)</f>
        <v>0</v>
      </c>
      <c r="AH36">
        <f>IF('Main Data'!N36="Stainless Steel",1,0)</f>
        <v>0</v>
      </c>
      <c r="AI36">
        <f>IF('Main Data'!N36="Leather",1,0)</f>
        <v>1</v>
      </c>
      <c r="AJ36">
        <f>IF('Main Data'!N36="Two-tone",1,0)</f>
        <v>0</v>
      </c>
      <c r="AK36">
        <f>IF(OR('Main Data'!N36="YG 18K",'Main Data'!N36="PG 18K",'Main Data'!N36="WG 18K",'Main Data'!N36="Mixes of 18K"),1,0)</f>
        <v>0</v>
      </c>
      <c r="AL36">
        <f>IF(OR(,'Main Data'!N36="PVD",'Main Data'!N36="Gold plate"),1,0)</f>
        <v>0</v>
      </c>
      <c r="AM36">
        <f>IF(OR('Main Data'!AV36="Yes",'Main Data'!AW36="Yes",'Main Data'!AU36="Yes"),1,0)</f>
        <v>0</v>
      </c>
      <c r="AN36">
        <f>IF(OR(ISTEXT('Main Data'!AX36), ISTEXT('Main Data'!AY36)),1,0)</f>
        <v>0</v>
      </c>
      <c r="AO36">
        <f>IF('Main Data'!AZ36="Yes",1,0)</f>
        <v>0</v>
      </c>
      <c r="AP36">
        <f>IF('Main Data'!BA36="Yes",1,0)</f>
        <v>0</v>
      </c>
      <c r="AQ36">
        <f>IF('Main Data'!BD36="Yes",1,0)</f>
        <v>0</v>
      </c>
      <c r="AR36">
        <f>IF('Main Data'!BE36="A",1,0)</f>
        <v>0</v>
      </c>
      <c r="AS36">
        <f>IF('Main Data'!BE36="AA",1,0)</f>
        <v>0</v>
      </c>
      <c r="AT36">
        <f>IF('Main Data'!BE36="AAA",1,0)</f>
        <v>1</v>
      </c>
      <c r="AU36">
        <f>IF('Main Data'!BE36="AAAA",1,0)</f>
        <v>0</v>
      </c>
      <c r="AV36">
        <f>IF('Main Data'!P36="Yes",1,0)</f>
        <v>0</v>
      </c>
      <c r="AW36">
        <f>IF('Main Data'!AP36="Yes",1,0)</f>
        <v>0</v>
      </c>
      <c r="AX36">
        <f>IF(OR('Main Data'!V36="Yes", 'Main Data'!W36="Yes",'Main Data'!X36="Yes"),1,0)</f>
        <v>1</v>
      </c>
      <c r="AY36">
        <f>IF(OR('Main Data'!Y36="Yes",'Main Data'!Z36="Yes"),1,0)</f>
        <v>0</v>
      </c>
      <c r="AZ36">
        <f>IF('Main Data'!AR36="Yes",1,0)</f>
        <v>0</v>
      </c>
      <c r="BA36">
        <f>IF('Main Data'!AS36="Yes",1,0)</f>
        <v>0</v>
      </c>
      <c r="BB36">
        <f>IF('Main Data'!AG36="Yes",1,0)</f>
        <v>0</v>
      </c>
      <c r="BC36">
        <f>IF('Main Data'!AB36="Yes",1,0)</f>
        <v>0</v>
      </c>
      <c r="BD36">
        <f>IF('Main Data'!AA36="Yes",1,0)</f>
        <v>0</v>
      </c>
      <c r="BE36">
        <f>IF('Main Data'!AC36="Yes",1,0)</f>
        <v>0</v>
      </c>
      <c r="BF36">
        <f>IF('Main Data'!AF36="Yes",1,0)</f>
        <v>0</v>
      </c>
      <c r="BG36">
        <f>IF(OR('Main Data'!AI36="Yes",'Main Data'!AL36="Yes"),1,0)</f>
        <v>1</v>
      </c>
      <c r="BH36">
        <f>IF('Main Data'!AJ36="Yes",1,0)</f>
        <v>0</v>
      </c>
      <c r="BI36">
        <f>IF('Main Data'!AK36="Yes",1,0)</f>
        <v>0</v>
      </c>
      <c r="BJ36">
        <f>IF('Main Data'!AM36="Yes",1,0)</f>
        <v>0</v>
      </c>
      <c r="BK36">
        <f>IF('Main Data'!AQ36="Yes",1,0)</f>
        <v>0</v>
      </c>
      <c r="BL36" s="21">
        <f t="shared" si="1"/>
        <v>0</v>
      </c>
      <c r="BM36" s="21">
        <f t="shared" si="2"/>
        <v>0</v>
      </c>
      <c r="BN36" s="21">
        <f t="shared" si="3"/>
        <v>0</v>
      </c>
      <c r="BO36" s="21">
        <f t="shared" si="4"/>
        <v>0</v>
      </c>
      <c r="BP36" s="21">
        <f t="shared" si="5"/>
        <v>1</v>
      </c>
    </row>
    <row r="37" spans="1:68" x14ac:dyDescent="0.2">
      <c r="A37">
        <v>33</v>
      </c>
      <c r="B37" s="33">
        <f>'Main Data'!C37</f>
        <v>44870</v>
      </c>
      <c r="C37">
        <f>'Main Data'!D37</f>
        <v>45</v>
      </c>
      <c r="D37" s="26">
        <f>'Main Data'!E37</f>
        <v>2300</v>
      </c>
      <c r="E37" s="26">
        <f>'Main Data'!F37</f>
        <v>2875</v>
      </c>
      <c r="F37" s="34">
        <f t="shared" si="0"/>
        <v>7.7406644019172415</v>
      </c>
      <c r="G37">
        <f>IF('Main Data'!H37="AP",1,0)</f>
        <v>0</v>
      </c>
      <c r="H37">
        <f>IF('Main Data'!H37="Blancpain",1,0)</f>
        <v>0</v>
      </c>
      <c r="I37">
        <f>IF('Main Data'!H37="Breguet",1,0)</f>
        <v>0</v>
      </c>
      <c r="J37">
        <f>IF('Main Data'!H37="Breitling",1,0)</f>
        <v>0</v>
      </c>
      <c r="K37">
        <f>IF('Main Data'!H37="Cartier",1,0)</f>
        <v>0</v>
      </c>
      <c r="L37">
        <f>IF('Main Data'!H37="Gallet",1,0)</f>
        <v>0</v>
      </c>
      <c r="M37">
        <f>IF('Main Data'!H37="Girard Perregaux",1,0)</f>
        <v>0</v>
      </c>
      <c r="N37">
        <f>IF('Main Data'!H37="Gubelin",1,0)</f>
        <v>0</v>
      </c>
      <c r="O37">
        <f>IF('Main Data'!H37="Heuer",1,0)</f>
        <v>1</v>
      </c>
      <c r="P37">
        <f>IF('Main Data'!H37="IWC",1,0)</f>
        <v>0</v>
      </c>
      <c r="Q37">
        <f>IF('Main Data'!H37="JLC",1,0)</f>
        <v>0</v>
      </c>
      <c r="R37">
        <f>IF('Main Data'!H37="Longines",1,0)</f>
        <v>0</v>
      </c>
      <c r="S37">
        <f>IF('Main Data'!H37="Movado",1,0)</f>
        <v>0</v>
      </c>
      <c r="T37">
        <f>IF('Main Data'!H37="Omega",1,0)</f>
        <v>0</v>
      </c>
      <c r="U37">
        <f>IF('Main Data'!H37="Panerai",1,0)</f>
        <v>0</v>
      </c>
      <c r="V37">
        <f>IF('Main Data'!H37="Patek",1,0)</f>
        <v>0</v>
      </c>
      <c r="W37">
        <f>IF('Main Data'!H37="Rolex",1,0)</f>
        <v>0</v>
      </c>
      <c r="X37">
        <f>IF('Main Data'!H37="Tudor",1,0)</f>
        <v>0</v>
      </c>
      <c r="Y37">
        <f>IF('Main Data'!H37="Ulysse Nardin",1,0)</f>
        <v>0</v>
      </c>
      <c r="Z37">
        <f>IF('Main Data'!H37="Universal Geneve",1,0)</f>
        <v>0</v>
      </c>
      <c r="AA37">
        <f>IF('Main Data'!H37="Vacheron",1,0)</f>
        <v>0</v>
      </c>
      <c r="AB37">
        <f>IF('Main Data'!H37="Zenith",1,0)</f>
        <v>0</v>
      </c>
      <c r="AC37">
        <f>IF('Main Data'!J37="Stainless Steel",1,0)</f>
        <v>1</v>
      </c>
      <c r="AD37">
        <f>IF('Main Data'!J37="Two-tone",1,0)</f>
        <v>0</v>
      </c>
      <c r="AE37">
        <f>IF(OR('Main Data'!J37="YG 18K",'Main Data'!J37="YG &lt;18K",'Main Data'!J37="PG 18K",'Main Data'!J37="PG &lt;18K",'Main Data'!J37="WG 18K",'Main Data'!J37="Mixes of 18K",'Main Data'!J37="Mixes &lt;18K"),1,0)</f>
        <v>0</v>
      </c>
      <c r="AF37">
        <f>IF('Main Data'!J37="Platinum",1,0)</f>
        <v>0</v>
      </c>
      <c r="AG37">
        <f>IF(OR('Main Data'!J37="PVD",'Main Data'!J37="Gold Plate",'Main Data'!J37="Other"),1,0)</f>
        <v>0</v>
      </c>
      <c r="AH37">
        <f>IF('Main Data'!N37="Stainless Steel",1,0)</f>
        <v>0</v>
      </c>
      <c r="AI37">
        <f>IF('Main Data'!N37="Leather",1,0)</f>
        <v>1</v>
      </c>
      <c r="AJ37">
        <f>IF('Main Data'!N37="Two-tone",1,0)</f>
        <v>0</v>
      </c>
      <c r="AK37">
        <f>IF(OR('Main Data'!N37="YG 18K",'Main Data'!N37="PG 18K",'Main Data'!N37="WG 18K",'Main Data'!N37="Mixes of 18K"),1,0)</f>
        <v>0</v>
      </c>
      <c r="AL37">
        <f>IF(OR(,'Main Data'!N37="PVD",'Main Data'!N37="Gold plate"),1,0)</f>
        <v>0</v>
      </c>
      <c r="AM37">
        <f>IF(OR('Main Data'!AV37="Yes",'Main Data'!AW37="Yes",'Main Data'!AU37="Yes"),1,0)</f>
        <v>0</v>
      </c>
      <c r="AN37">
        <f>IF(OR(ISTEXT('Main Data'!AX37), ISTEXT('Main Data'!AY37)),1,0)</f>
        <v>0</v>
      </c>
      <c r="AO37">
        <f>IF('Main Data'!AZ37="Yes",1,0)</f>
        <v>0</v>
      </c>
      <c r="AP37">
        <f>IF('Main Data'!BA37="Yes",1,0)</f>
        <v>0</v>
      </c>
      <c r="AQ37">
        <f>IF('Main Data'!BD37="Yes",1,0)</f>
        <v>0</v>
      </c>
      <c r="AR37">
        <f>IF('Main Data'!BE37="A",1,0)</f>
        <v>0</v>
      </c>
      <c r="AS37">
        <f>IF('Main Data'!BE37="AA",1,0)</f>
        <v>1</v>
      </c>
      <c r="AT37">
        <f>IF('Main Data'!BE37="AAA",1,0)</f>
        <v>0</v>
      </c>
      <c r="AU37">
        <f>IF('Main Data'!BE37="AAAA",1,0)</f>
        <v>0</v>
      </c>
      <c r="AV37">
        <f>IF('Main Data'!P37="Yes",1,0)</f>
        <v>0</v>
      </c>
      <c r="AW37">
        <f>IF('Main Data'!AP37="Yes",1,0)</f>
        <v>0</v>
      </c>
      <c r="AX37">
        <f>IF(OR('Main Data'!V37="Yes", 'Main Data'!W37="Yes",'Main Data'!X37="Yes"),1,0)</f>
        <v>1</v>
      </c>
      <c r="AY37">
        <f>IF(OR('Main Data'!Y37="Yes",'Main Data'!Z37="Yes"),1,0)</f>
        <v>0</v>
      </c>
      <c r="AZ37">
        <f>IF('Main Data'!AR37="Yes",1,0)</f>
        <v>0</v>
      </c>
      <c r="BA37">
        <f>IF('Main Data'!AS37="Yes",1,0)</f>
        <v>0</v>
      </c>
      <c r="BB37">
        <f>IF('Main Data'!AG37="Yes",1,0)</f>
        <v>0</v>
      </c>
      <c r="BC37">
        <f>IF('Main Data'!AB37="Yes",1,0)</f>
        <v>0</v>
      </c>
      <c r="BD37">
        <f>IF('Main Data'!AA37="Yes",1,0)</f>
        <v>0</v>
      </c>
      <c r="BE37">
        <f>IF('Main Data'!AC37="Yes",1,0)</f>
        <v>0</v>
      </c>
      <c r="BF37">
        <f>IF('Main Data'!AF37="Yes",1,0)</f>
        <v>0</v>
      </c>
      <c r="BG37">
        <f>IF(OR('Main Data'!AI37="Yes",'Main Data'!AL37="Yes"),1,0)</f>
        <v>1</v>
      </c>
      <c r="BH37">
        <f>IF('Main Data'!AJ37="Yes",1,0)</f>
        <v>0</v>
      </c>
      <c r="BI37">
        <f>IF('Main Data'!AK37="Yes",1,0)</f>
        <v>0</v>
      </c>
      <c r="BJ37">
        <f>IF('Main Data'!AM37="Yes",1,0)</f>
        <v>0</v>
      </c>
      <c r="BK37">
        <f>IF('Main Data'!AQ37="Yes",1,0)</f>
        <v>0</v>
      </c>
      <c r="BL37" s="21">
        <f t="shared" si="1"/>
        <v>0</v>
      </c>
      <c r="BM37" s="21">
        <f t="shared" si="2"/>
        <v>0</v>
      </c>
      <c r="BN37" s="21">
        <f t="shared" si="3"/>
        <v>0</v>
      </c>
      <c r="BO37" s="21">
        <f t="shared" si="4"/>
        <v>0</v>
      </c>
      <c r="BP37" s="21">
        <f t="shared" si="5"/>
        <v>1</v>
      </c>
    </row>
    <row r="38" spans="1:68" x14ac:dyDescent="0.2">
      <c r="A38">
        <v>34</v>
      </c>
      <c r="B38" s="33">
        <f>'Main Data'!C38</f>
        <v>44870</v>
      </c>
      <c r="C38">
        <f>'Main Data'!D38</f>
        <v>46</v>
      </c>
      <c r="D38" s="26">
        <f>'Main Data'!E38</f>
        <v>2600</v>
      </c>
      <c r="E38" s="26">
        <f>'Main Data'!F38</f>
        <v>3250</v>
      </c>
      <c r="F38" s="34">
        <f t="shared" si="0"/>
        <v>7.8632667240095735</v>
      </c>
      <c r="G38">
        <f>IF('Main Data'!H38="AP",1,0)</f>
        <v>0</v>
      </c>
      <c r="H38">
        <f>IF('Main Data'!H38="Blancpain",1,0)</f>
        <v>0</v>
      </c>
      <c r="I38">
        <f>IF('Main Data'!H38="Breguet",1,0)</f>
        <v>0</v>
      </c>
      <c r="J38">
        <f>IF('Main Data'!H38="Breitling",1,0)</f>
        <v>0</v>
      </c>
      <c r="K38">
        <f>IF('Main Data'!H38="Cartier",1,0)</f>
        <v>0</v>
      </c>
      <c r="L38">
        <f>IF('Main Data'!H38="Gallet",1,0)</f>
        <v>0</v>
      </c>
      <c r="M38">
        <f>IF('Main Data'!H38="Girard Perregaux",1,0)</f>
        <v>0</v>
      </c>
      <c r="N38">
        <f>IF('Main Data'!H38="Gubelin",1,0)</f>
        <v>0</v>
      </c>
      <c r="O38">
        <f>IF('Main Data'!H38="Heuer",1,0)</f>
        <v>1</v>
      </c>
      <c r="P38">
        <f>IF('Main Data'!H38="IWC",1,0)</f>
        <v>0</v>
      </c>
      <c r="Q38">
        <f>IF('Main Data'!H38="JLC",1,0)</f>
        <v>0</v>
      </c>
      <c r="R38">
        <f>IF('Main Data'!H38="Longines",1,0)</f>
        <v>0</v>
      </c>
      <c r="S38">
        <f>IF('Main Data'!H38="Movado",1,0)</f>
        <v>0</v>
      </c>
      <c r="T38">
        <f>IF('Main Data'!H38="Omega",1,0)</f>
        <v>0</v>
      </c>
      <c r="U38">
        <f>IF('Main Data'!H38="Panerai",1,0)</f>
        <v>0</v>
      </c>
      <c r="V38">
        <f>IF('Main Data'!H38="Patek",1,0)</f>
        <v>0</v>
      </c>
      <c r="W38">
        <f>IF('Main Data'!H38="Rolex",1,0)</f>
        <v>0</v>
      </c>
      <c r="X38">
        <f>IF('Main Data'!H38="Tudor",1,0)</f>
        <v>0</v>
      </c>
      <c r="Y38">
        <f>IF('Main Data'!H38="Ulysse Nardin",1,0)</f>
        <v>0</v>
      </c>
      <c r="Z38">
        <f>IF('Main Data'!H38="Universal Geneve",1,0)</f>
        <v>0</v>
      </c>
      <c r="AA38">
        <f>IF('Main Data'!H38="Vacheron",1,0)</f>
        <v>0</v>
      </c>
      <c r="AB38">
        <f>IF('Main Data'!H38="Zenith",1,0)</f>
        <v>0</v>
      </c>
      <c r="AC38">
        <f>IF('Main Data'!J38="Stainless Steel",1,0)</f>
        <v>1</v>
      </c>
      <c r="AD38">
        <f>IF('Main Data'!J38="Two-tone",1,0)</f>
        <v>0</v>
      </c>
      <c r="AE38">
        <f>IF(OR('Main Data'!J38="YG 18K",'Main Data'!J38="YG &lt;18K",'Main Data'!J38="PG 18K",'Main Data'!J38="PG &lt;18K",'Main Data'!J38="WG 18K",'Main Data'!J38="Mixes of 18K",'Main Data'!J38="Mixes &lt;18K"),1,0)</f>
        <v>0</v>
      </c>
      <c r="AF38">
        <f>IF('Main Data'!J38="Platinum",1,0)</f>
        <v>0</v>
      </c>
      <c r="AG38">
        <f>IF(OR('Main Data'!J38="PVD",'Main Data'!J38="Gold Plate",'Main Data'!J38="Other"),1,0)</f>
        <v>0</v>
      </c>
      <c r="AH38">
        <f>IF('Main Data'!N38="Stainless Steel",1,0)</f>
        <v>0</v>
      </c>
      <c r="AI38">
        <f>IF('Main Data'!N38="Leather",1,0)</f>
        <v>1</v>
      </c>
      <c r="AJ38">
        <f>IF('Main Data'!N38="Two-tone",1,0)</f>
        <v>0</v>
      </c>
      <c r="AK38">
        <f>IF(OR('Main Data'!N38="YG 18K",'Main Data'!N38="PG 18K",'Main Data'!N38="WG 18K",'Main Data'!N38="Mixes of 18K"),1,0)</f>
        <v>0</v>
      </c>
      <c r="AL38">
        <f>IF(OR(,'Main Data'!N38="PVD",'Main Data'!N38="Gold plate"),1,0)</f>
        <v>0</v>
      </c>
      <c r="AM38">
        <f>IF(OR('Main Data'!AV38="Yes",'Main Data'!AW38="Yes",'Main Data'!AU38="Yes"),1,0)</f>
        <v>0</v>
      </c>
      <c r="AN38">
        <f>IF(OR(ISTEXT('Main Data'!AX38), ISTEXT('Main Data'!AY38)),1,0)</f>
        <v>0</v>
      </c>
      <c r="AO38">
        <f>IF('Main Data'!AZ38="Yes",1,0)</f>
        <v>0</v>
      </c>
      <c r="AP38">
        <f>IF('Main Data'!BA38="Yes",1,0)</f>
        <v>1</v>
      </c>
      <c r="AQ38">
        <f>IF('Main Data'!BD38="Yes",1,0)</f>
        <v>0</v>
      </c>
      <c r="AR38">
        <f>IF('Main Data'!BE38="A",1,0)</f>
        <v>0</v>
      </c>
      <c r="AS38">
        <f>IF('Main Data'!BE38="AA",1,0)</f>
        <v>1</v>
      </c>
      <c r="AT38">
        <f>IF('Main Data'!BE38="AAA",1,0)</f>
        <v>0</v>
      </c>
      <c r="AU38">
        <f>IF('Main Data'!BE38="AAAA",1,0)</f>
        <v>0</v>
      </c>
      <c r="AV38">
        <f>IF('Main Data'!P38="Yes",1,0)</f>
        <v>0</v>
      </c>
      <c r="AW38">
        <f>IF('Main Data'!AP38="Yes",1,0)</f>
        <v>0</v>
      </c>
      <c r="AX38">
        <f>IF(OR('Main Data'!V38="Yes", 'Main Data'!W38="Yes",'Main Data'!X38="Yes"),1,0)</f>
        <v>0</v>
      </c>
      <c r="AY38">
        <f>IF(OR('Main Data'!Y38="Yes",'Main Data'!Z38="Yes"),1,0)</f>
        <v>0</v>
      </c>
      <c r="AZ38">
        <f>IF('Main Data'!AR38="Yes",1,0)</f>
        <v>0</v>
      </c>
      <c r="BA38">
        <f>IF('Main Data'!AS38="Yes",1,0)</f>
        <v>0</v>
      </c>
      <c r="BB38">
        <f>IF('Main Data'!AG38="Yes",1,0)</f>
        <v>0</v>
      </c>
      <c r="BC38">
        <f>IF('Main Data'!AB38="Yes",1,0)</f>
        <v>0</v>
      </c>
      <c r="BD38">
        <f>IF('Main Data'!AA38="Yes",1,0)</f>
        <v>0</v>
      </c>
      <c r="BE38">
        <f>IF('Main Data'!AC38="Yes",1,0)</f>
        <v>0</v>
      </c>
      <c r="BF38">
        <f>IF('Main Data'!AF38="Yes",1,0)</f>
        <v>0</v>
      </c>
      <c r="BG38">
        <f>IF(OR('Main Data'!AI38="Yes",'Main Data'!AL38="Yes"),1,0)</f>
        <v>1</v>
      </c>
      <c r="BH38">
        <f>IF('Main Data'!AJ38="Yes",1,0)</f>
        <v>0</v>
      </c>
      <c r="BI38">
        <f>IF('Main Data'!AK38="Yes",1,0)</f>
        <v>0</v>
      </c>
      <c r="BJ38">
        <f>IF('Main Data'!AM38="Yes",1,0)</f>
        <v>0</v>
      </c>
      <c r="BK38">
        <f>IF('Main Data'!AQ38="Yes",1,0)</f>
        <v>0</v>
      </c>
      <c r="BL38" s="21">
        <f t="shared" si="1"/>
        <v>0</v>
      </c>
      <c r="BM38" s="21">
        <f t="shared" si="2"/>
        <v>0</v>
      </c>
      <c r="BN38" s="21">
        <f t="shared" si="3"/>
        <v>0</v>
      </c>
      <c r="BO38" s="21">
        <f t="shared" si="4"/>
        <v>0</v>
      </c>
      <c r="BP38" s="21">
        <f t="shared" si="5"/>
        <v>1</v>
      </c>
    </row>
    <row r="39" spans="1:68" x14ac:dyDescent="0.2">
      <c r="A39">
        <v>35</v>
      </c>
      <c r="B39" s="33">
        <f>'Main Data'!C39</f>
        <v>44870</v>
      </c>
      <c r="C39">
        <f>'Main Data'!D39</f>
        <v>47</v>
      </c>
      <c r="D39" s="26">
        <f>'Main Data'!E39</f>
        <v>6500</v>
      </c>
      <c r="E39" s="26">
        <f>'Main Data'!F39</f>
        <v>8125</v>
      </c>
      <c r="F39" s="34">
        <f t="shared" si="0"/>
        <v>8.7795574558837277</v>
      </c>
      <c r="G39">
        <f>IF('Main Data'!H39="AP",1,0)</f>
        <v>0</v>
      </c>
      <c r="H39">
        <f>IF('Main Data'!H39="Blancpain",1,0)</f>
        <v>0</v>
      </c>
      <c r="I39">
        <f>IF('Main Data'!H39="Breguet",1,0)</f>
        <v>0</v>
      </c>
      <c r="J39">
        <f>IF('Main Data'!H39="Breitling",1,0)</f>
        <v>0</v>
      </c>
      <c r="K39">
        <f>IF('Main Data'!H39="Cartier",1,0)</f>
        <v>0</v>
      </c>
      <c r="L39">
        <f>IF('Main Data'!H39="Gallet",1,0)</f>
        <v>0</v>
      </c>
      <c r="M39">
        <f>IF('Main Data'!H39="Girard Perregaux",1,0)</f>
        <v>0</v>
      </c>
      <c r="N39">
        <f>IF('Main Data'!H39="Gubelin",1,0)</f>
        <v>0</v>
      </c>
      <c r="O39">
        <f>IF('Main Data'!H39="Heuer",1,0)</f>
        <v>1</v>
      </c>
      <c r="P39">
        <f>IF('Main Data'!H39="IWC",1,0)</f>
        <v>0</v>
      </c>
      <c r="Q39">
        <f>IF('Main Data'!H39="JLC",1,0)</f>
        <v>0</v>
      </c>
      <c r="R39">
        <f>IF('Main Data'!H39="Longines",1,0)</f>
        <v>0</v>
      </c>
      <c r="S39">
        <f>IF('Main Data'!H39="Movado",1,0)</f>
        <v>0</v>
      </c>
      <c r="T39">
        <f>IF('Main Data'!H39="Omega",1,0)</f>
        <v>0</v>
      </c>
      <c r="U39">
        <f>IF('Main Data'!H39="Panerai",1,0)</f>
        <v>0</v>
      </c>
      <c r="V39">
        <f>IF('Main Data'!H39="Patek",1,0)</f>
        <v>0</v>
      </c>
      <c r="W39">
        <f>IF('Main Data'!H39="Rolex",1,0)</f>
        <v>0</v>
      </c>
      <c r="X39">
        <f>IF('Main Data'!H39="Tudor",1,0)</f>
        <v>0</v>
      </c>
      <c r="Y39">
        <f>IF('Main Data'!H39="Ulysse Nardin",1,0)</f>
        <v>0</v>
      </c>
      <c r="Z39">
        <f>IF('Main Data'!H39="Universal Geneve",1,0)</f>
        <v>0</v>
      </c>
      <c r="AA39">
        <f>IF('Main Data'!H39="Vacheron",1,0)</f>
        <v>0</v>
      </c>
      <c r="AB39">
        <f>IF('Main Data'!H39="Zenith",1,0)</f>
        <v>0</v>
      </c>
      <c r="AC39">
        <f>IF('Main Data'!J39="Stainless Steel",1,0)</f>
        <v>1</v>
      </c>
      <c r="AD39">
        <f>IF('Main Data'!J39="Two-tone",1,0)</f>
        <v>0</v>
      </c>
      <c r="AE39">
        <f>IF(OR('Main Data'!J39="YG 18K",'Main Data'!J39="YG &lt;18K",'Main Data'!J39="PG 18K",'Main Data'!J39="PG &lt;18K",'Main Data'!J39="WG 18K",'Main Data'!J39="Mixes of 18K",'Main Data'!J39="Mixes &lt;18K"),1,0)</f>
        <v>0</v>
      </c>
      <c r="AF39">
        <f>IF('Main Data'!J39="Platinum",1,0)</f>
        <v>0</v>
      </c>
      <c r="AG39">
        <f>IF(OR('Main Data'!J39="PVD",'Main Data'!J39="Gold Plate",'Main Data'!J39="Other"),1,0)</f>
        <v>0</v>
      </c>
      <c r="AH39">
        <f>IF('Main Data'!N39="Stainless Steel",1,0)</f>
        <v>1</v>
      </c>
      <c r="AI39">
        <f>IF('Main Data'!N39="Leather",1,0)</f>
        <v>0</v>
      </c>
      <c r="AJ39">
        <f>IF('Main Data'!N39="Two-tone",1,0)</f>
        <v>0</v>
      </c>
      <c r="AK39">
        <f>IF(OR('Main Data'!N39="YG 18K",'Main Data'!N39="PG 18K",'Main Data'!N39="WG 18K",'Main Data'!N39="Mixes of 18K"),1,0)</f>
        <v>0</v>
      </c>
      <c r="AL39">
        <f>IF(OR(,'Main Data'!N39="PVD",'Main Data'!N39="Gold plate"),1,0)</f>
        <v>0</v>
      </c>
      <c r="AM39">
        <f>IF(OR('Main Data'!AV39="Yes",'Main Data'!AW39="Yes",'Main Data'!AU39="Yes"),1,0)</f>
        <v>0</v>
      </c>
      <c r="AN39">
        <f>IF(OR(ISTEXT('Main Data'!AX39), ISTEXT('Main Data'!AY39)),1,0)</f>
        <v>0</v>
      </c>
      <c r="AO39">
        <f>IF('Main Data'!AZ39="Yes",1,0)</f>
        <v>0</v>
      </c>
      <c r="AP39">
        <f>IF('Main Data'!BA39="Yes",1,0)</f>
        <v>0</v>
      </c>
      <c r="AQ39">
        <f>IF('Main Data'!BD39="Yes",1,0)</f>
        <v>0</v>
      </c>
      <c r="AR39">
        <f>IF('Main Data'!BE39="A",1,0)</f>
        <v>0</v>
      </c>
      <c r="AS39">
        <f>IF('Main Data'!BE39="AA",1,0)</f>
        <v>0</v>
      </c>
      <c r="AT39">
        <f>IF('Main Data'!BE39="AAA",1,0)</f>
        <v>1</v>
      </c>
      <c r="AU39">
        <f>IF('Main Data'!BE39="AAAA",1,0)</f>
        <v>0</v>
      </c>
      <c r="AV39">
        <f>IF('Main Data'!P39="Yes",1,0)</f>
        <v>0</v>
      </c>
      <c r="AW39">
        <f>IF('Main Data'!AP39="Yes",1,0)</f>
        <v>0</v>
      </c>
      <c r="AX39">
        <f>IF(OR('Main Data'!V39="Yes", 'Main Data'!W39="Yes",'Main Data'!X39="Yes"),1,0)</f>
        <v>1</v>
      </c>
      <c r="AY39">
        <f>IF(OR('Main Data'!Y39="Yes",'Main Data'!Z39="Yes"),1,0)</f>
        <v>0</v>
      </c>
      <c r="AZ39">
        <f>IF('Main Data'!AR39="Yes",1,0)</f>
        <v>0</v>
      </c>
      <c r="BA39">
        <f>IF('Main Data'!AS39="Yes",1,0)</f>
        <v>0</v>
      </c>
      <c r="BB39">
        <f>IF('Main Data'!AG39="Yes",1,0)</f>
        <v>0</v>
      </c>
      <c r="BC39">
        <f>IF('Main Data'!AB39="Yes",1,0)</f>
        <v>0</v>
      </c>
      <c r="BD39">
        <f>IF('Main Data'!AA39="Yes",1,0)</f>
        <v>0</v>
      </c>
      <c r="BE39">
        <f>IF('Main Data'!AC39="Yes",1,0)</f>
        <v>0</v>
      </c>
      <c r="BF39">
        <f>IF('Main Data'!AF39="Yes",1,0)</f>
        <v>0</v>
      </c>
      <c r="BG39">
        <f>IF(OR('Main Data'!AI39="Yes",'Main Data'!AL39="Yes"),1,0)</f>
        <v>1</v>
      </c>
      <c r="BH39">
        <f>IF('Main Data'!AJ39="Yes",1,0)</f>
        <v>0</v>
      </c>
      <c r="BI39">
        <f>IF('Main Data'!AK39="Yes",1,0)</f>
        <v>0</v>
      </c>
      <c r="BJ39">
        <f>IF('Main Data'!AM39="Yes",1,0)</f>
        <v>0</v>
      </c>
      <c r="BK39">
        <f>IF('Main Data'!AQ39="Yes",1,0)</f>
        <v>0</v>
      </c>
      <c r="BL39" s="21">
        <f t="shared" si="1"/>
        <v>0</v>
      </c>
      <c r="BM39" s="21">
        <f t="shared" si="2"/>
        <v>0</v>
      </c>
      <c r="BN39" s="21">
        <f t="shared" si="3"/>
        <v>0</v>
      </c>
      <c r="BO39" s="21">
        <f t="shared" si="4"/>
        <v>0</v>
      </c>
      <c r="BP39" s="21">
        <f t="shared" si="5"/>
        <v>1</v>
      </c>
    </row>
    <row r="40" spans="1:68" x14ac:dyDescent="0.2">
      <c r="A40">
        <v>36</v>
      </c>
      <c r="B40" s="33">
        <f>'Main Data'!C40</f>
        <v>44870</v>
      </c>
      <c r="C40">
        <f>'Main Data'!D40</f>
        <v>48</v>
      </c>
      <c r="D40" s="26">
        <f>'Main Data'!E40</f>
        <v>19000</v>
      </c>
      <c r="E40" s="26">
        <f>'Main Data'!F40</f>
        <v>23750</v>
      </c>
      <c r="F40" s="34">
        <f t="shared" si="0"/>
        <v>9.8521942581485771</v>
      </c>
      <c r="G40">
        <f>IF('Main Data'!H40="AP",1,0)</f>
        <v>0</v>
      </c>
      <c r="H40">
        <f>IF('Main Data'!H40="Blancpain",1,0)</f>
        <v>0</v>
      </c>
      <c r="I40">
        <f>IF('Main Data'!H40="Breguet",1,0)</f>
        <v>0</v>
      </c>
      <c r="J40">
        <f>IF('Main Data'!H40="Breitling",1,0)</f>
        <v>0</v>
      </c>
      <c r="K40">
        <f>IF('Main Data'!H40="Cartier",1,0)</f>
        <v>0</v>
      </c>
      <c r="L40">
        <f>IF('Main Data'!H40="Gallet",1,0)</f>
        <v>0</v>
      </c>
      <c r="M40">
        <f>IF('Main Data'!H40="Girard Perregaux",1,0)</f>
        <v>0</v>
      </c>
      <c r="N40">
        <f>IF('Main Data'!H40="Gubelin",1,0)</f>
        <v>0</v>
      </c>
      <c r="O40">
        <f>IF('Main Data'!H40="Heuer",1,0)</f>
        <v>0</v>
      </c>
      <c r="P40">
        <f>IF('Main Data'!H40="IWC",1,0)</f>
        <v>1</v>
      </c>
      <c r="Q40">
        <f>IF('Main Data'!H40="JLC",1,0)</f>
        <v>0</v>
      </c>
      <c r="R40">
        <f>IF('Main Data'!H40="Longines",1,0)</f>
        <v>0</v>
      </c>
      <c r="S40">
        <f>IF('Main Data'!H40="Movado",1,0)</f>
        <v>0</v>
      </c>
      <c r="T40">
        <f>IF('Main Data'!H40="Omega",1,0)</f>
        <v>0</v>
      </c>
      <c r="U40">
        <f>IF('Main Data'!H40="Panerai",1,0)</f>
        <v>0</v>
      </c>
      <c r="V40">
        <f>IF('Main Data'!H40="Patek",1,0)</f>
        <v>0</v>
      </c>
      <c r="W40">
        <f>IF('Main Data'!H40="Rolex",1,0)</f>
        <v>0</v>
      </c>
      <c r="X40">
        <f>IF('Main Data'!H40="Tudor",1,0)</f>
        <v>0</v>
      </c>
      <c r="Y40">
        <f>IF('Main Data'!H40="Ulysse Nardin",1,0)</f>
        <v>0</v>
      </c>
      <c r="Z40">
        <f>IF('Main Data'!H40="Universal Geneve",1,0)</f>
        <v>0</v>
      </c>
      <c r="AA40">
        <f>IF('Main Data'!H40="Vacheron",1,0)</f>
        <v>0</v>
      </c>
      <c r="AB40">
        <f>IF('Main Data'!H40="Zenith",1,0)</f>
        <v>0</v>
      </c>
      <c r="AC40">
        <f>IF('Main Data'!J40="Stainless Steel",1,0)</f>
        <v>1</v>
      </c>
      <c r="AD40">
        <f>IF('Main Data'!J40="Two-tone",1,0)</f>
        <v>0</v>
      </c>
      <c r="AE40">
        <f>IF(OR('Main Data'!J40="YG 18K",'Main Data'!J40="YG &lt;18K",'Main Data'!J40="PG 18K",'Main Data'!J40="PG &lt;18K",'Main Data'!J40="WG 18K",'Main Data'!J40="Mixes of 18K",'Main Data'!J40="Mixes &lt;18K"),1,0)</f>
        <v>0</v>
      </c>
      <c r="AF40">
        <f>IF('Main Data'!J40="Platinum",1,0)</f>
        <v>0</v>
      </c>
      <c r="AG40">
        <f>IF(OR('Main Data'!J40="PVD",'Main Data'!J40="Gold Plate",'Main Data'!J40="Other"),1,0)</f>
        <v>0</v>
      </c>
      <c r="AH40">
        <f>IF('Main Data'!N40="Stainless Steel",1,0)</f>
        <v>1</v>
      </c>
      <c r="AI40">
        <f>IF('Main Data'!N40="Leather",1,0)</f>
        <v>0</v>
      </c>
      <c r="AJ40">
        <f>IF('Main Data'!N40="Two-tone",1,0)</f>
        <v>0</v>
      </c>
      <c r="AK40">
        <f>IF(OR('Main Data'!N40="YG 18K",'Main Data'!N40="PG 18K",'Main Data'!N40="WG 18K",'Main Data'!N40="Mixes of 18K"),1,0)</f>
        <v>0</v>
      </c>
      <c r="AL40">
        <f>IF(OR(,'Main Data'!N40="PVD",'Main Data'!N40="Gold plate"),1,0)</f>
        <v>0</v>
      </c>
      <c r="AM40">
        <f>IF(OR('Main Data'!AV40="Yes",'Main Data'!AW40="Yes",'Main Data'!AU40="Yes"),1,0)</f>
        <v>0</v>
      </c>
      <c r="AN40">
        <f>IF(OR(ISTEXT('Main Data'!AX40), ISTEXT('Main Data'!AY40)),1,0)</f>
        <v>0</v>
      </c>
      <c r="AO40">
        <f>IF('Main Data'!AZ40="Yes",1,0)</f>
        <v>0</v>
      </c>
      <c r="AP40">
        <f>IF('Main Data'!BA40="Yes",1,0)</f>
        <v>0</v>
      </c>
      <c r="AQ40">
        <f>IF('Main Data'!BD40="Yes",1,0)</f>
        <v>0</v>
      </c>
      <c r="AR40">
        <f>IF('Main Data'!BE40="A",1,0)</f>
        <v>0</v>
      </c>
      <c r="AS40">
        <f>IF('Main Data'!BE40="AA",1,0)</f>
        <v>0</v>
      </c>
      <c r="AT40">
        <f>IF('Main Data'!BE40="AAA",1,0)</f>
        <v>1</v>
      </c>
      <c r="AU40">
        <f>IF('Main Data'!BE40="AAAA",1,0)</f>
        <v>0</v>
      </c>
      <c r="AV40">
        <f>IF('Main Data'!P40="Yes",1,0)</f>
        <v>0</v>
      </c>
      <c r="AW40">
        <f>IF('Main Data'!AP40="Yes",1,0)</f>
        <v>0</v>
      </c>
      <c r="AX40">
        <f>IF(OR('Main Data'!V40="Yes", 'Main Data'!W40="Yes",'Main Data'!X40="Yes"),1,0)</f>
        <v>1</v>
      </c>
      <c r="AY40">
        <f>IF(OR('Main Data'!Y40="Yes",'Main Data'!Z40="Yes"),1,0)</f>
        <v>0</v>
      </c>
      <c r="AZ40">
        <f>IF('Main Data'!AR40="Yes",1,0)</f>
        <v>0</v>
      </c>
      <c r="BA40">
        <f>IF('Main Data'!AS40="Yes",1,0)</f>
        <v>0</v>
      </c>
      <c r="BB40">
        <f>IF('Main Data'!AG40="Yes",1,0)</f>
        <v>0</v>
      </c>
      <c r="BC40">
        <f>IF('Main Data'!AB40="Yes",1,0)</f>
        <v>1</v>
      </c>
      <c r="BD40">
        <f>IF('Main Data'!AA40="Yes",1,0)</f>
        <v>0</v>
      </c>
      <c r="BE40">
        <f>IF('Main Data'!AC40="Yes",1,0)</f>
        <v>0</v>
      </c>
      <c r="BF40">
        <f>IF('Main Data'!AF40="Yes",1,0)</f>
        <v>0</v>
      </c>
      <c r="BG40">
        <f>IF(OR('Main Data'!AI40="Yes",'Main Data'!AL40="Yes"),1,0)</f>
        <v>0</v>
      </c>
      <c r="BH40">
        <f>IF('Main Data'!AJ40="Yes",1,0)</f>
        <v>0</v>
      </c>
      <c r="BI40">
        <f>IF('Main Data'!AK40="Yes",1,0)</f>
        <v>0</v>
      </c>
      <c r="BJ40">
        <f>IF('Main Data'!AM40="Yes",1,0)</f>
        <v>0</v>
      </c>
      <c r="BK40">
        <f>IF('Main Data'!AQ40="Yes",1,0)</f>
        <v>0</v>
      </c>
      <c r="BL40" s="21">
        <f t="shared" si="1"/>
        <v>0</v>
      </c>
      <c r="BM40" s="21">
        <f t="shared" si="2"/>
        <v>0</v>
      </c>
      <c r="BN40" s="21">
        <f t="shared" si="3"/>
        <v>0</v>
      </c>
      <c r="BO40" s="21">
        <f t="shared" si="4"/>
        <v>0</v>
      </c>
      <c r="BP40" s="21">
        <f t="shared" si="5"/>
        <v>1</v>
      </c>
    </row>
    <row r="41" spans="1:68" x14ac:dyDescent="0.2">
      <c r="A41">
        <v>37</v>
      </c>
      <c r="B41" s="33">
        <f>'Main Data'!C41</f>
        <v>44870</v>
      </c>
      <c r="C41">
        <f>'Main Data'!D41</f>
        <v>49</v>
      </c>
      <c r="D41" s="26">
        <f>'Main Data'!E41</f>
        <v>5000</v>
      </c>
      <c r="E41" s="26">
        <f>'Main Data'!F41</f>
        <v>6250</v>
      </c>
      <c r="F41" s="34">
        <f t="shared" si="0"/>
        <v>8.5171931914162382</v>
      </c>
      <c r="G41">
        <f>IF('Main Data'!H41="AP",1,0)</f>
        <v>0</v>
      </c>
      <c r="H41">
        <f>IF('Main Data'!H41="Blancpain",1,0)</f>
        <v>0</v>
      </c>
      <c r="I41">
        <f>IF('Main Data'!H41="Breguet",1,0)</f>
        <v>0</v>
      </c>
      <c r="J41">
        <f>IF('Main Data'!H41="Breitling",1,0)</f>
        <v>0</v>
      </c>
      <c r="K41">
        <f>IF('Main Data'!H41="Cartier",1,0)</f>
        <v>0</v>
      </c>
      <c r="L41">
        <f>IF('Main Data'!H41="Gallet",1,0)</f>
        <v>0</v>
      </c>
      <c r="M41">
        <f>IF('Main Data'!H41="Girard Perregaux",1,0)</f>
        <v>0</v>
      </c>
      <c r="N41">
        <f>IF('Main Data'!H41="Gubelin",1,0)</f>
        <v>0</v>
      </c>
      <c r="O41">
        <f>IF('Main Data'!H41="Heuer",1,0)</f>
        <v>0</v>
      </c>
      <c r="P41">
        <f>IF('Main Data'!H41="IWC",1,0)</f>
        <v>1</v>
      </c>
      <c r="Q41">
        <f>IF('Main Data'!H41="JLC",1,0)</f>
        <v>0</v>
      </c>
      <c r="R41">
        <f>IF('Main Data'!H41="Longines",1,0)</f>
        <v>0</v>
      </c>
      <c r="S41">
        <f>IF('Main Data'!H41="Movado",1,0)</f>
        <v>0</v>
      </c>
      <c r="T41">
        <f>IF('Main Data'!H41="Omega",1,0)</f>
        <v>0</v>
      </c>
      <c r="U41">
        <f>IF('Main Data'!H41="Panerai",1,0)</f>
        <v>0</v>
      </c>
      <c r="V41">
        <f>IF('Main Data'!H41="Patek",1,0)</f>
        <v>0</v>
      </c>
      <c r="W41">
        <f>IF('Main Data'!H41="Rolex",1,0)</f>
        <v>0</v>
      </c>
      <c r="X41">
        <f>IF('Main Data'!H41="Tudor",1,0)</f>
        <v>0</v>
      </c>
      <c r="Y41">
        <f>IF('Main Data'!H41="Ulysse Nardin",1,0)</f>
        <v>0</v>
      </c>
      <c r="Z41">
        <f>IF('Main Data'!H41="Universal Geneve",1,0)</f>
        <v>0</v>
      </c>
      <c r="AA41">
        <f>IF('Main Data'!H41="Vacheron",1,0)</f>
        <v>0</v>
      </c>
      <c r="AB41">
        <f>IF('Main Data'!H41="Zenith",1,0)</f>
        <v>0</v>
      </c>
      <c r="AC41">
        <f>IF('Main Data'!J41="Stainless Steel",1,0)</f>
        <v>1</v>
      </c>
      <c r="AD41">
        <f>IF('Main Data'!J41="Two-tone",1,0)</f>
        <v>0</v>
      </c>
      <c r="AE41">
        <f>IF(OR('Main Data'!J41="YG 18K",'Main Data'!J41="YG &lt;18K",'Main Data'!J41="PG 18K",'Main Data'!J41="PG &lt;18K",'Main Data'!J41="WG 18K",'Main Data'!J41="Mixes of 18K",'Main Data'!J41="Mixes &lt;18K"),1,0)</f>
        <v>0</v>
      </c>
      <c r="AF41">
        <f>IF('Main Data'!J41="Platinum",1,0)</f>
        <v>0</v>
      </c>
      <c r="AG41">
        <f>IF(OR('Main Data'!J41="PVD",'Main Data'!J41="Gold Plate",'Main Data'!J41="Other"),1,0)</f>
        <v>0</v>
      </c>
      <c r="AH41">
        <f>IF('Main Data'!N41="Stainless Steel",1,0)</f>
        <v>1</v>
      </c>
      <c r="AI41">
        <f>IF('Main Data'!N41="Leather",1,0)</f>
        <v>0</v>
      </c>
      <c r="AJ41">
        <f>IF('Main Data'!N41="Two-tone",1,0)</f>
        <v>0</v>
      </c>
      <c r="AK41">
        <f>IF(OR('Main Data'!N41="YG 18K",'Main Data'!N41="PG 18K",'Main Data'!N41="WG 18K",'Main Data'!N41="Mixes of 18K"),1,0)</f>
        <v>0</v>
      </c>
      <c r="AL41">
        <f>IF(OR(,'Main Data'!N41="PVD",'Main Data'!N41="Gold plate"),1,0)</f>
        <v>0</v>
      </c>
      <c r="AM41">
        <f>IF(OR('Main Data'!AV41="Yes",'Main Data'!AW41="Yes",'Main Data'!AU41="Yes"),1,0)</f>
        <v>0</v>
      </c>
      <c r="AN41">
        <f>IF(OR(ISTEXT('Main Data'!AX41), ISTEXT('Main Data'!AY41)),1,0)</f>
        <v>0</v>
      </c>
      <c r="AO41">
        <f>IF('Main Data'!AZ41="Yes",1,0)</f>
        <v>0</v>
      </c>
      <c r="AP41">
        <f>IF('Main Data'!BA41="Yes",1,0)</f>
        <v>0</v>
      </c>
      <c r="AQ41">
        <f>IF('Main Data'!BD41="Yes",1,0)</f>
        <v>0</v>
      </c>
      <c r="AR41">
        <f>IF('Main Data'!BE41="A",1,0)</f>
        <v>0</v>
      </c>
      <c r="AS41">
        <f>IF('Main Data'!BE41="AA",1,0)</f>
        <v>1</v>
      </c>
      <c r="AT41">
        <f>IF('Main Data'!BE41="AAA",1,0)</f>
        <v>0</v>
      </c>
      <c r="AU41">
        <f>IF('Main Data'!BE41="AAAA",1,0)</f>
        <v>0</v>
      </c>
      <c r="AV41">
        <f>IF('Main Data'!P41="Yes",1,0)</f>
        <v>0</v>
      </c>
      <c r="AW41">
        <f>IF('Main Data'!AP41="Yes",1,0)</f>
        <v>0</v>
      </c>
      <c r="AX41">
        <f>IF(OR('Main Data'!V41="Yes", 'Main Data'!W41="Yes",'Main Data'!X41="Yes"),1,0)</f>
        <v>1</v>
      </c>
      <c r="AY41">
        <f>IF(OR('Main Data'!Y41="Yes",'Main Data'!Z41="Yes"),1,0)</f>
        <v>0</v>
      </c>
      <c r="AZ41">
        <f>IF('Main Data'!AR41="Yes",1,0)</f>
        <v>0</v>
      </c>
      <c r="BA41">
        <f>IF('Main Data'!AS41="Yes",1,0)</f>
        <v>0</v>
      </c>
      <c r="BB41">
        <f>IF('Main Data'!AG41="Yes",1,0)</f>
        <v>0</v>
      </c>
      <c r="BC41">
        <f>IF('Main Data'!AB41="Yes",1,0)</f>
        <v>1</v>
      </c>
      <c r="BD41">
        <f>IF('Main Data'!AA41="Yes",1,0)</f>
        <v>0</v>
      </c>
      <c r="BE41">
        <f>IF('Main Data'!AC41="Yes",1,0)</f>
        <v>0</v>
      </c>
      <c r="BF41">
        <f>IF('Main Data'!AF41="Yes",1,0)</f>
        <v>0</v>
      </c>
      <c r="BG41">
        <f>IF(OR('Main Data'!AI41="Yes",'Main Data'!AL41="Yes"),1,0)</f>
        <v>0</v>
      </c>
      <c r="BH41">
        <f>IF('Main Data'!AJ41="Yes",1,0)</f>
        <v>0</v>
      </c>
      <c r="BI41">
        <f>IF('Main Data'!AK41="Yes",1,0)</f>
        <v>0</v>
      </c>
      <c r="BJ41">
        <f>IF('Main Data'!AM41="Yes",1,0)</f>
        <v>0</v>
      </c>
      <c r="BK41">
        <f>IF('Main Data'!AQ41="Yes",1,0)</f>
        <v>0</v>
      </c>
      <c r="BL41" s="21">
        <f t="shared" si="1"/>
        <v>0</v>
      </c>
      <c r="BM41" s="21">
        <f t="shared" si="2"/>
        <v>0</v>
      </c>
      <c r="BN41" s="21">
        <f t="shared" si="3"/>
        <v>0</v>
      </c>
      <c r="BO41" s="21">
        <f t="shared" si="4"/>
        <v>0</v>
      </c>
      <c r="BP41" s="21">
        <f t="shared" si="5"/>
        <v>1</v>
      </c>
    </row>
    <row r="42" spans="1:68" x14ac:dyDescent="0.2">
      <c r="A42">
        <v>38</v>
      </c>
      <c r="B42" s="33">
        <f>'Main Data'!C42</f>
        <v>44870</v>
      </c>
      <c r="C42">
        <f>'Main Data'!D42</f>
        <v>81</v>
      </c>
      <c r="D42" s="26">
        <f>'Main Data'!E42</f>
        <v>11000</v>
      </c>
      <c r="E42" s="26">
        <f>'Main Data'!F42</f>
        <v>13750</v>
      </c>
      <c r="F42" s="34">
        <f t="shared" si="0"/>
        <v>9.3056505517805075</v>
      </c>
      <c r="G42">
        <f>IF('Main Data'!H42="AP",1,0)</f>
        <v>0</v>
      </c>
      <c r="H42">
        <f>IF('Main Data'!H42="Blancpain",1,0)</f>
        <v>0</v>
      </c>
      <c r="I42">
        <f>IF('Main Data'!H42="Breguet",1,0)</f>
        <v>0</v>
      </c>
      <c r="J42">
        <f>IF('Main Data'!H42="Breitling",1,0)</f>
        <v>0</v>
      </c>
      <c r="K42">
        <f>IF('Main Data'!H42="Cartier",1,0)</f>
        <v>1</v>
      </c>
      <c r="L42">
        <f>IF('Main Data'!H42="Gallet",1,0)</f>
        <v>0</v>
      </c>
      <c r="M42">
        <f>IF('Main Data'!H42="Girard Perregaux",1,0)</f>
        <v>0</v>
      </c>
      <c r="N42">
        <f>IF('Main Data'!H42="Gubelin",1,0)</f>
        <v>0</v>
      </c>
      <c r="O42">
        <f>IF('Main Data'!H42="Heuer",1,0)</f>
        <v>0</v>
      </c>
      <c r="P42">
        <f>IF('Main Data'!H42="IWC",1,0)</f>
        <v>0</v>
      </c>
      <c r="Q42">
        <f>IF('Main Data'!H42="JLC",1,0)</f>
        <v>0</v>
      </c>
      <c r="R42">
        <f>IF('Main Data'!H42="Longines",1,0)</f>
        <v>0</v>
      </c>
      <c r="S42">
        <f>IF('Main Data'!H42="Movado",1,0)</f>
        <v>0</v>
      </c>
      <c r="T42">
        <f>IF('Main Data'!H42="Omega",1,0)</f>
        <v>0</v>
      </c>
      <c r="U42">
        <f>IF('Main Data'!H42="Panerai",1,0)</f>
        <v>0</v>
      </c>
      <c r="V42">
        <f>IF('Main Data'!H42="Patek",1,0)</f>
        <v>0</v>
      </c>
      <c r="W42">
        <f>IF('Main Data'!H42="Rolex",1,0)</f>
        <v>0</v>
      </c>
      <c r="X42">
        <f>IF('Main Data'!H42="Tudor",1,0)</f>
        <v>0</v>
      </c>
      <c r="Y42">
        <f>IF('Main Data'!H42="Ulysse Nardin",1,0)</f>
        <v>0</v>
      </c>
      <c r="Z42">
        <f>IF('Main Data'!H42="Universal Geneve",1,0)</f>
        <v>0</v>
      </c>
      <c r="AA42">
        <f>IF('Main Data'!H42="Vacheron",1,0)</f>
        <v>0</v>
      </c>
      <c r="AB42">
        <f>IF('Main Data'!H42="Zenith",1,0)</f>
        <v>0</v>
      </c>
      <c r="AC42">
        <f>IF('Main Data'!J42="Stainless Steel",1,0)</f>
        <v>0</v>
      </c>
      <c r="AD42">
        <f>IF('Main Data'!J42="Two-tone",1,0)</f>
        <v>0</v>
      </c>
      <c r="AE42">
        <f>IF(OR('Main Data'!J42="YG 18K",'Main Data'!J42="YG &lt;18K",'Main Data'!J42="PG 18K",'Main Data'!J42="PG &lt;18K",'Main Data'!J42="WG 18K",'Main Data'!J42="Mixes of 18K",'Main Data'!J42="Mixes &lt;18K"),1,0)</f>
        <v>1</v>
      </c>
      <c r="AF42">
        <f>IF('Main Data'!J42="Platinum",1,0)</f>
        <v>0</v>
      </c>
      <c r="AG42">
        <f>IF(OR('Main Data'!J42="PVD",'Main Data'!J42="Gold Plate",'Main Data'!J42="Other"),1,0)</f>
        <v>0</v>
      </c>
      <c r="AH42">
        <f>IF('Main Data'!N42="Stainless Steel",1,0)</f>
        <v>0</v>
      </c>
      <c r="AI42">
        <f>IF('Main Data'!N42="Leather",1,0)</f>
        <v>1</v>
      </c>
      <c r="AJ42">
        <f>IF('Main Data'!N42="Two-tone",1,0)</f>
        <v>0</v>
      </c>
      <c r="AK42">
        <f>IF(OR('Main Data'!N42="YG 18K",'Main Data'!N42="PG 18K",'Main Data'!N42="WG 18K",'Main Data'!N42="Mixes of 18K"),1,0)</f>
        <v>0</v>
      </c>
      <c r="AL42">
        <f>IF(OR(,'Main Data'!N42="PVD",'Main Data'!N42="Gold plate"),1,0)</f>
        <v>0</v>
      </c>
      <c r="AM42">
        <f>IF(OR('Main Data'!AV42="Yes",'Main Data'!AW42="Yes",'Main Data'!AU42="Yes"),1,0)</f>
        <v>0</v>
      </c>
      <c r="AN42">
        <f>IF(OR(ISTEXT('Main Data'!AX42), ISTEXT('Main Data'!AY42)),1,0)</f>
        <v>0</v>
      </c>
      <c r="AO42">
        <f>IF('Main Data'!AZ42="Yes",1,0)</f>
        <v>0</v>
      </c>
      <c r="AP42">
        <f>IF('Main Data'!BA42="Yes",1,0)</f>
        <v>0</v>
      </c>
      <c r="AQ42">
        <f>IF('Main Data'!BD42="Yes",1,0)</f>
        <v>0</v>
      </c>
      <c r="AR42">
        <f>IF('Main Data'!BE42="A",1,0)</f>
        <v>0</v>
      </c>
      <c r="AS42">
        <f>IF('Main Data'!BE42="AA",1,0)</f>
        <v>0</v>
      </c>
      <c r="AT42">
        <f>IF('Main Data'!BE42="AAA",1,0)</f>
        <v>0</v>
      </c>
      <c r="AU42">
        <f>IF('Main Data'!BE42="AAAA",1,0)</f>
        <v>1</v>
      </c>
      <c r="AV42">
        <f>IF('Main Data'!P42="Yes",1,0)</f>
        <v>1</v>
      </c>
      <c r="AW42">
        <f>IF('Main Data'!AP42="Yes",1,0)</f>
        <v>0</v>
      </c>
      <c r="AX42">
        <f>IF(OR('Main Data'!V42="Yes", 'Main Data'!W42="Yes",'Main Data'!X42="Yes"),1,0)</f>
        <v>0</v>
      </c>
      <c r="AY42">
        <f>IF(OR('Main Data'!Y42="Yes",'Main Data'!Z42="Yes"),1,0)</f>
        <v>0</v>
      </c>
      <c r="AZ42">
        <f>IF('Main Data'!AR42="Yes",1,0)</f>
        <v>0</v>
      </c>
      <c r="BA42">
        <f>IF('Main Data'!AS42="Yes",1,0)</f>
        <v>0</v>
      </c>
      <c r="BB42">
        <f>IF('Main Data'!AG42="Yes",1,0)</f>
        <v>0</v>
      </c>
      <c r="BC42">
        <f>IF('Main Data'!AB42="Yes",1,0)</f>
        <v>0</v>
      </c>
      <c r="BD42">
        <f>IF('Main Data'!AA42="Yes",1,0)</f>
        <v>0</v>
      </c>
      <c r="BE42">
        <f>IF('Main Data'!AC42="Yes",1,0)</f>
        <v>0</v>
      </c>
      <c r="BF42">
        <f>IF('Main Data'!AF42="Yes",1,0)</f>
        <v>0</v>
      </c>
      <c r="BG42">
        <f>IF(OR('Main Data'!AI42="Yes",'Main Data'!AL42="Yes"),1,0)</f>
        <v>0</v>
      </c>
      <c r="BH42">
        <f>IF('Main Data'!AJ42="Yes",1,0)</f>
        <v>0</v>
      </c>
      <c r="BI42">
        <f>IF('Main Data'!AK42="Yes",1,0)</f>
        <v>0</v>
      </c>
      <c r="BJ42">
        <f>IF('Main Data'!AM42="Yes",1,0)</f>
        <v>0</v>
      </c>
      <c r="BK42">
        <f>IF('Main Data'!AQ42="Yes",1,0)</f>
        <v>0</v>
      </c>
      <c r="BL42" s="21">
        <f t="shared" si="1"/>
        <v>0</v>
      </c>
      <c r="BM42" s="21">
        <f t="shared" si="2"/>
        <v>0</v>
      </c>
      <c r="BN42" s="21">
        <f t="shared" si="3"/>
        <v>0</v>
      </c>
      <c r="BO42" s="21">
        <f t="shared" si="4"/>
        <v>0</v>
      </c>
      <c r="BP42" s="21">
        <f t="shared" si="5"/>
        <v>1</v>
      </c>
    </row>
    <row r="43" spans="1:68" x14ac:dyDescent="0.2">
      <c r="A43">
        <v>39</v>
      </c>
      <c r="B43" s="33">
        <f>'Main Data'!C43</f>
        <v>44870</v>
      </c>
      <c r="C43">
        <f>'Main Data'!D43</f>
        <v>90</v>
      </c>
      <c r="D43" s="26">
        <f>'Main Data'!E43</f>
        <v>2400</v>
      </c>
      <c r="E43" s="26">
        <f>'Main Data'!F43</f>
        <v>3000</v>
      </c>
      <c r="F43" s="34">
        <f t="shared" si="0"/>
        <v>7.7832240163360371</v>
      </c>
      <c r="G43">
        <f>IF('Main Data'!H43="AP",1,0)</f>
        <v>1</v>
      </c>
      <c r="H43">
        <f>IF('Main Data'!H43="Blancpain",1,0)</f>
        <v>0</v>
      </c>
      <c r="I43">
        <f>IF('Main Data'!H43="Breguet",1,0)</f>
        <v>0</v>
      </c>
      <c r="J43">
        <f>IF('Main Data'!H43="Breitling",1,0)</f>
        <v>0</v>
      </c>
      <c r="K43">
        <f>IF('Main Data'!H43="Cartier",1,0)</f>
        <v>0</v>
      </c>
      <c r="L43">
        <f>IF('Main Data'!H43="Gallet",1,0)</f>
        <v>0</v>
      </c>
      <c r="M43">
        <f>IF('Main Data'!H43="Girard Perregaux",1,0)</f>
        <v>0</v>
      </c>
      <c r="N43">
        <f>IF('Main Data'!H43="Gubelin",1,0)</f>
        <v>0</v>
      </c>
      <c r="O43">
        <f>IF('Main Data'!H43="Heuer",1,0)</f>
        <v>0</v>
      </c>
      <c r="P43">
        <f>IF('Main Data'!H43="IWC",1,0)</f>
        <v>0</v>
      </c>
      <c r="Q43">
        <f>IF('Main Data'!H43="JLC",1,0)</f>
        <v>0</v>
      </c>
      <c r="R43">
        <f>IF('Main Data'!H43="Longines",1,0)</f>
        <v>0</v>
      </c>
      <c r="S43">
        <f>IF('Main Data'!H43="Movado",1,0)</f>
        <v>0</v>
      </c>
      <c r="T43">
        <f>IF('Main Data'!H43="Omega",1,0)</f>
        <v>0</v>
      </c>
      <c r="U43">
        <f>IF('Main Data'!H43="Panerai",1,0)</f>
        <v>0</v>
      </c>
      <c r="V43">
        <f>IF('Main Data'!H43="Patek",1,0)</f>
        <v>0</v>
      </c>
      <c r="W43">
        <f>IF('Main Data'!H43="Rolex",1,0)</f>
        <v>0</v>
      </c>
      <c r="X43">
        <f>IF('Main Data'!H43="Tudor",1,0)</f>
        <v>0</v>
      </c>
      <c r="Y43">
        <f>IF('Main Data'!H43="Ulysse Nardin",1,0)</f>
        <v>0</v>
      </c>
      <c r="Z43">
        <f>IF('Main Data'!H43="Universal Geneve",1,0)</f>
        <v>0</v>
      </c>
      <c r="AA43">
        <f>IF('Main Data'!H43="Vacheron",1,0)</f>
        <v>0</v>
      </c>
      <c r="AB43">
        <f>IF('Main Data'!H43="Zenith",1,0)</f>
        <v>0</v>
      </c>
      <c r="AC43">
        <f>IF('Main Data'!J43="Stainless Steel",1,0)</f>
        <v>0</v>
      </c>
      <c r="AD43">
        <f>IF('Main Data'!J43="Two-tone",1,0)</f>
        <v>0</v>
      </c>
      <c r="AE43">
        <f>IF(OR('Main Data'!J43="YG 18K",'Main Data'!J43="YG &lt;18K",'Main Data'!J43="PG 18K",'Main Data'!J43="PG &lt;18K",'Main Data'!J43="WG 18K",'Main Data'!J43="Mixes of 18K",'Main Data'!J43="Mixes &lt;18K"),1,0)</f>
        <v>1</v>
      </c>
      <c r="AF43">
        <f>IF('Main Data'!J43="Platinum",1,0)</f>
        <v>0</v>
      </c>
      <c r="AG43">
        <f>IF(OR('Main Data'!J43="PVD",'Main Data'!J43="Gold Plate",'Main Data'!J43="Other"),1,0)</f>
        <v>0</v>
      </c>
      <c r="AH43">
        <f>IF('Main Data'!N43="Stainless Steel",1,0)</f>
        <v>0</v>
      </c>
      <c r="AI43">
        <f>IF('Main Data'!N43="Leather",1,0)</f>
        <v>1</v>
      </c>
      <c r="AJ43">
        <f>IF('Main Data'!N43="Two-tone",1,0)</f>
        <v>0</v>
      </c>
      <c r="AK43">
        <f>IF(OR('Main Data'!N43="YG 18K",'Main Data'!N43="PG 18K",'Main Data'!N43="WG 18K",'Main Data'!N43="Mixes of 18K"),1,0)</f>
        <v>0</v>
      </c>
      <c r="AL43">
        <f>IF(OR(,'Main Data'!N43="PVD",'Main Data'!N43="Gold plate"),1,0)</f>
        <v>0</v>
      </c>
      <c r="AM43">
        <f>IF(OR('Main Data'!AV43="Yes",'Main Data'!AW43="Yes",'Main Data'!AU43="Yes"),1,0)</f>
        <v>0</v>
      </c>
      <c r="AN43">
        <f>IF(OR(ISTEXT('Main Data'!AX43), ISTEXT('Main Data'!AY43)),1,0)</f>
        <v>0</v>
      </c>
      <c r="AO43">
        <f>IF('Main Data'!AZ43="Yes",1,0)</f>
        <v>0</v>
      </c>
      <c r="AP43">
        <f>IF('Main Data'!BA43="Yes",1,0)</f>
        <v>0</v>
      </c>
      <c r="AQ43">
        <f>IF('Main Data'!BD43="Yes",1,0)</f>
        <v>0</v>
      </c>
      <c r="AR43">
        <f>IF('Main Data'!BE43="A",1,0)</f>
        <v>0</v>
      </c>
      <c r="AS43">
        <f>IF('Main Data'!BE43="AA",1,0)</f>
        <v>1</v>
      </c>
      <c r="AT43">
        <f>IF('Main Data'!BE43="AAA",1,0)</f>
        <v>0</v>
      </c>
      <c r="AU43">
        <f>IF('Main Data'!BE43="AAAA",1,0)</f>
        <v>0</v>
      </c>
      <c r="AV43">
        <f>IF('Main Data'!P43="Yes",1,0)</f>
        <v>1</v>
      </c>
      <c r="AW43">
        <f>IF('Main Data'!AP43="Yes",1,0)</f>
        <v>0</v>
      </c>
      <c r="AX43">
        <f>IF(OR('Main Data'!V43="Yes", 'Main Data'!W43="Yes",'Main Data'!X43="Yes"),1,0)</f>
        <v>0</v>
      </c>
      <c r="AY43">
        <f>IF(OR('Main Data'!Y43="Yes",'Main Data'!Z43="Yes"),1,0)</f>
        <v>0</v>
      </c>
      <c r="AZ43">
        <f>IF('Main Data'!AR43="Yes",1,0)</f>
        <v>0</v>
      </c>
      <c r="BA43">
        <f>IF('Main Data'!AS43="Yes",1,0)</f>
        <v>0</v>
      </c>
      <c r="BB43">
        <f>IF('Main Data'!AG43="Yes",1,0)</f>
        <v>0</v>
      </c>
      <c r="BC43">
        <f>IF('Main Data'!AB43="Yes",1,0)</f>
        <v>0</v>
      </c>
      <c r="BD43">
        <f>IF('Main Data'!AA43="Yes",1,0)</f>
        <v>0</v>
      </c>
      <c r="BE43">
        <f>IF('Main Data'!AC43="Yes",1,0)</f>
        <v>0</v>
      </c>
      <c r="BF43">
        <f>IF('Main Data'!AF43="Yes",1,0)</f>
        <v>0</v>
      </c>
      <c r="BG43">
        <f>IF(OR('Main Data'!AI43="Yes",'Main Data'!AL43="Yes"),1,0)</f>
        <v>0</v>
      </c>
      <c r="BH43">
        <f>IF('Main Data'!AJ43="Yes",1,0)</f>
        <v>0</v>
      </c>
      <c r="BI43">
        <f>IF('Main Data'!AK43="Yes",1,0)</f>
        <v>0</v>
      </c>
      <c r="BJ43">
        <f>IF('Main Data'!AM43="Yes",1,0)</f>
        <v>0</v>
      </c>
      <c r="BK43">
        <f>IF('Main Data'!AQ43="Yes",1,0)</f>
        <v>0</v>
      </c>
      <c r="BL43" s="21">
        <f t="shared" si="1"/>
        <v>0</v>
      </c>
      <c r="BM43" s="21">
        <f t="shared" si="2"/>
        <v>0</v>
      </c>
      <c r="BN43" s="21">
        <f t="shared" si="3"/>
        <v>0</v>
      </c>
      <c r="BO43" s="21">
        <f t="shared" si="4"/>
        <v>0</v>
      </c>
      <c r="BP43" s="21">
        <f t="shared" si="5"/>
        <v>1</v>
      </c>
    </row>
    <row r="44" spans="1:68" x14ac:dyDescent="0.2">
      <c r="A44">
        <v>40</v>
      </c>
      <c r="B44" s="33">
        <f>'Main Data'!C44</f>
        <v>44870</v>
      </c>
      <c r="C44">
        <f>'Main Data'!D44</f>
        <v>91</v>
      </c>
      <c r="D44" s="26">
        <f>'Main Data'!E44</f>
        <v>8500</v>
      </c>
      <c r="E44" s="26">
        <f>'Main Data'!F44</f>
        <v>10625</v>
      </c>
      <c r="F44" s="34">
        <f t="shared" si="0"/>
        <v>9.0478214424784085</v>
      </c>
      <c r="G44">
        <f>IF('Main Data'!H44="AP",1,0)</f>
        <v>0</v>
      </c>
      <c r="H44">
        <f>IF('Main Data'!H44="Blancpain",1,0)</f>
        <v>0</v>
      </c>
      <c r="I44">
        <f>IF('Main Data'!H44="Breguet",1,0)</f>
        <v>0</v>
      </c>
      <c r="J44">
        <f>IF('Main Data'!H44="Breitling",1,0)</f>
        <v>0</v>
      </c>
      <c r="K44">
        <f>IF('Main Data'!H44="Cartier",1,0)</f>
        <v>0</v>
      </c>
      <c r="L44">
        <f>IF('Main Data'!H44="Gallet",1,0)</f>
        <v>0</v>
      </c>
      <c r="M44">
        <f>IF('Main Data'!H44="Girard Perregaux",1,0)</f>
        <v>0</v>
      </c>
      <c r="N44">
        <f>IF('Main Data'!H44="Gubelin",1,0)</f>
        <v>0</v>
      </c>
      <c r="O44">
        <f>IF('Main Data'!H44="Heuer",1,0)</f>
        <v>0</v>
      </c>
      <c r="P44">
        <f>IF('Main Data'!H44="IWC",1,0)</f>
        <v>0</v>
      </c>
      <c r="Q44">
        <f>IF('Main Data'!H44="JLC",1,0)</f>
        <v>0</v>
      </c>
      <c r="R44">
        <f>IF('Main Data'!H44="Longines",1,0)</f>
        <v>0</v>
      </c>
      <c r="S44">
        <f>IF('Main Data'!H44="Movado",1,0)</f>
        <v>0</v>
      </c>
      <c r="T44">
        <f>IF('Main Data'!H44="Omega",1,0)</f>
        <v>0</v>
      </c>
      <c r="U44">
        <f>IF('Main Data'!H44="Panerai",1,0)</f>
        <v>0</v>
      </c>
      <c r="V44">
        <f>IF('Main Data'!H44="Patek",1,0)</f>
        <v>0</v>
      </c>
      <c r="W44">
        <f>IF('Main Data'!H44="Rolex",1,0)</f>
        <v>0</v>
      </c>
      <c r="X44">
        <f>IF('Main Data'!H44="Tudor",1,0)</f>
        <v>0</v>
      </c>
      <c r="Y44">
        <f>IF('Main Data'!H44="Ulysse Nardin",1,0)</f>
        <v>0</v>
      </c>
      <c r="Z44">
        <f>IF('Main Data'!H44="Universal Geneve",1,0)</f>
        <v>0</v>
      </c>
      <c r="AA44">
        <f>IF('Main Data'!H44="Vacheron",1,0)</f>
        <v>1</v>
      </c>
      <c r="AB44">
        <f>IF('Main Data'!H44="Zenith",1,0)</f>
        <v>0</v>
      </c>
      <c r="AC44">
        <f>IF('Main Data'!J44="Stainless Steel",1,0)</f>
        <v>0</v>
      </c>
      <c r="AD44">
        <f>IF('Main Data'!J44="Two-tone",1,0)</f>
        <v>0</v>
      </c>
      <c r="AE44">
        <f>IF(OR('Main Data'!J44="YG 18K",'Main Data'!J44="YG &lt;18K",'Main Data'!J44="PG 18K",'Main Data'!J44="PG &lt;18K",'Main Data'!J44="WG 18K",'Main Data'!J44="Mixes of 18K",'Main Data'!J44="Mixes &lt;18K"),1,0)</f>
        <v>1</v>
      </c>
      <c r="AF44">
        <f>IF('Main Data'!J44="Platinum",1,0)</f>
        <v>0</v>
      </c>
      <c r="AG44">
        <f>IF(OR('Main Data'!J44="PVD",'Main Data'!J44="Gold Plate",'Main Data'!J44="Other"),1,0)</f>
        <v>0</v>
      </c>
      <c r="AH44">
        <f>IF('Main Data'!N44="Stainless Steel",1,0)</f>
        <v>0</v>
      </c>
      <c r="AI44">
        <f>IF('Main Data'!N44="Leather",1,0)</f>
        <v>0</v>
      </c>
      <c r="AJ44">
        <f>IF('Main Data'!N44="Two-tone",1,0)</f>
        <v>0</v>
      </c>
      <c r="AK44">
        <f>IF(OR('Main Data'!N44="YG 18K",'Main Data'!N44="PG 18K",'Main Data'!N44="WG 18K",'Main Data'!N44="Mixes of 18K"),1,0)</f>
        <v>1</v>
      </c>
      <c r="AL44">
        <f>IF(OR(,'Main Data'!N44="PVD",'Main Data'!N44="Gold plate"),1,0)</f>
        <v>0</v>
      </c>
      <c r="AM44">
        <f>IF(OR('Main Data'!AV44="Yes",'Main Data'!AW44="Yes",'Main Data'!AU44="Yes"),1,0)</f>
        <v>1</v>
      </c>
      <c r="AN44">
        <f>IF(OR(ISTEXT('Main Data'!AX44), ISTEXT('Main Data'!AY44)),1,0)</f>
        <v>0</v>
      </c>
      <c r="AO44">
        <f>IF('Main Data'!AZ44="Yes",1,0)</f>
        <v>0</v>
      </c>
      <c r="AP44">
        <f>IF('Main Data'!BA44="Yes",1,0)</f>
        <v>0</v>
      </c>
      <c r="AQ44">
        <f>IF('Main Data'!BD44="Yes",1,0)</f>
        <v>0</v>
      </c>
      <c r="AR44">
        <f>IF('Main Data'!BE44="A",1,0)</f>
        <v>0</v>
      </c>
      <c r="AS44">
        <f>IF('Main Data'!BE44="AA",1,0)</f>
        <v>0</v>
      </c>
      <c r="AT44">
        <f>IF('Main Data'!BE44="AAA",1,0)</f>
        <v>1</v>
      </c>
      <c r="AU44">
        <f>IF('Main Data'!BE44="AAAA",1,0)</f>
        <v>0</v>
      </c>
      <c r="AV44">
        <f>IF('Main Data'!P44="Yes",1,0)</f>
        <v>1</v>
      </c>
      <c r="AW44">
        <f>IF('Main Data'!AP44="Yes",1,0)</f>
        <v>0</v>
      </c>
      <c r="AX44">
        <f>IF(OR('Main Data'!V44="Yes", 'Main Data'!W44="Yes",'Main Data'!X44="Yes"),1,0)</f>
        <v>0</v>
      </c>
      <c r="AY44">
        <f>IF(OR('Main Data'!Y44="Yes",'Main Data'!Z44="Yes"),1,0)</f>
        <v>0</v>
      </c>
      <c r="AZ44">
        <f>IF('Main Data'!AR44="Yes",1,0)</f>
        <v>0</v>
      </c>
      <c r="BA44">
        <f>IF('Main Data'!AS44="Yes",1,0)</f>
        <v>0</v>
      </c>
      <c r="BB44">
        <f>IF('Main Data'!AG44="Yes",1,0)</f>
        <v>0</v>
      </c>
      <c r="BC44">
        <f>IF('Main Data'!AB44="Yes",1,0)</f>
        <v>0</v>
      </c>
      <c r="BD44">
        <f>IF('Main Data'!AA44="Yes",1,0)</f>
        <v>0</v>
      </c>
      <c r="BE44">
        <f>IF('Main Data'!AC44="Yes",1,0)</f>
        <v>0</v>
      </c>
      <c r="BF44">
        <f>IF('Main Data'!AF44="Yes",1,0)</f>
        <v>0</v>
      </c>
      <c r="BG44">
        <f>IF(OR('Main Data'!AI44="Yes",'Main Data'!AL44="Yes"),1,0)</f>
        <v>0</v>
      </c>
      <c r="BH44">
        <f>IF('Main Data'!AJ44="Yes",1,0)</f>
        <v>0</v>
      </c>
      <c r="BI44">
        <f>IF('Main Data'!AK44="Yes",1,0)</f>
        <v>0</v>
      </c>
      <c r="BJ44">
        <f>IF('Main Data'!AM44="Yes",1,0)</f>
        <v>0</v>
      </c>
      <c r="BK44">
        <f>IF('Main Data'!AQ44="Yes",1,0)</f>
        <v>0</v>
      </c>
      <c r="BL44" s="21">
        <f t="shared" si="1"/>
        <v>0</v>
      </c>
      <c r="BM44" s="21">
        <f t="shared" si="2"/>
        <v>0</v>
      </c>
      <c r="BN44" s="21">
        <f t="shared" si="3"/>
        <v>0</v>
      </c>
      <c r="BO44" s="21">
        <f t="shared" si="4"/>
        <v>0</v>
      </c>
      <c r="BP44" s="21">
        <f t="shared" si="5"/>
        <v>1</v>
      </c>
    </row>
    <row r="45" spans="1:68" x14ac:dyDescent="0.2">
      <c r="A45">
        <v>41</v>
      </c>
      <c r="B45" s="33">
        <f>'Main Data'!C45</f>
        <v>44870</v>
      </c>
      <c r="C45">
        <f>'Main Data'!D45</f>
        <v>92</v>
      </c>
      <c r="D45" s="26">
        <f>'Main Data'!E45</f>
        <v>1800</v>
      </c>
      <c r="E45" s="26">
        <f>'Main Data'!F45</f>
        <v>2250</v>
      </c>
      <c r="F45" s="34">
        <f t="shared" si="0"/>
        <v>7.4955419438842563</v>
      </c>
      <c r="G45">
        <f>IF('Main Data'!H45="AP",1,0)</f>
        <v>0</v>
      </c>
      <c r="H45">
        <f>IF('Main Data'!H45="Blancpain",1,0)</f>
        <v>0</v>
      </c>
      <c r="I45">
        <f>IF('Main Data'!H45="Breguet",1,0)</f>
        <v>0</v>
      </c>
      <c r="J45">
        <f>IF('Main Data'!H45="Breitling",1,0)</f>
        <v>0</v>
      </c>
      <c r="K45">
        <f>IF('Main Data'!H45="Cartier",1,0)</f>
        <v>0</v>
      </c>
      <c r="L45">
        <f>IF('Main Data'!H45="Gallet",1,0)</f>
        <v>0</v>
      </c>
      <c r="M45">
        <f>IF('Main Data'!H45="Girard Perregaux",1,0)</f>
        <v>0</v>
      </c>
      <c r="N45">
        <f>IF('Main Data'!H45="Gubelin",1,0)</f>
        <v>0</v>
      </c>
      <c r="O45">
        <f>IF('Main Data'!H45="Heuer",1,0)</f>
        <v>0</v>
      </c>
      <c r="P45">
        <f>IF('Main Data'!H45="IWC",1,0)</f>
        <v>0</v>
      </c>
      <c r="Q45">
        <f>IF('Main Data'!H45="JLC",1,0)</f>
        <v>0</v>
      </c>
      <c r="R45">
        <f>IF('Main Data'!H45="Longines",1,0)</f>
        <v>0</v>
      </c>
      <c r="S45">
        <f>IF('Main Data'!H45="Movado",1,0)</f>
        <v>0</v>
      </c>
      <c r="T45">
        <f>IF('Main Data'!H45="Omega",1,0)</f>
        <v>0</v>
      </c>
      <c r="U45">
        <f>IF('Main Data'!H45="Panerai",1,0)</f>
        <v>0</v>
      </c>
      <c r="V45">
        <f>IF('Main Data'!H45="Patek",1,0)</f>
        <v>0</v>
      </c>
      <c r="W45">
        <f>IF('Main Data'!H45="Rolex",1,0)</f>
        <v>0</v>
      </c>
      <c r="X45">
        <f>IF('Main Data'!H45="Tudor",1,0)</f>
        <v>0</v>
      </c>
      <c r="Y45">
        <f>IF('Main Data'!H45="Ulysse Nardin",1,0)</f>
        <v>0</v>
      </c>
      <c r="Z45">
        <f>IF('Main Data'!H45="Universal Geneve",1,0)</f>
        <v>0</v>
      </c>
      <c r="AA45">
        <f>IF('Main Data'!H45="Vacheron",1,0)</f>
        <v>1</v>
      </c>
      <c r="AB45">
        <f>IF('Main Data'!H45="Zenith",1,0)</f>
        <v>0</v>
      </c>
      <c r="AC45">
        <f>IF('Main Data'!J45="Stainless Steel",1,0)</f>
        <v>0</v>
      </c>
      <c r="AD45">
        <f>IF('Main Data'!J45="Two-tone",1,0)</f>
        <v>0</v>
      </c>
      <c r="AE45">
        <f>IF(OR('Main Data'!J45="YG 18K",'Main Data'!J45="YG &lt;18K",'Main Data'!J45="PG 18K",'Main Data'!J45="PG &lt;18K",'Main Data'!J45="WG 18K",'Main Data'!J45="Mixes of 18K",'Main Data'!J45="Mixes &lt;18K"),1,0)</f>
        <v>1</v>
      </c>
      <c r="AF45">
        <f>IF('Main Data'!J45="Platinum",1,0)</f>
        <v>0</v>
      </c>
      <c r="AG45">
        <f>IF(OR('Main Data'!J45="PVD",'Main Data'!J45="Gold Plate",'Main Data'!J45="Other"),1,0)</f>
        <v>0</v>
      </c>
      <c r="AH45">
        <f>IF('Main Data'!N45="Stainless Steel",1,0)</f>
        <v>0</v>
      </c>
      <c r="AI45">
        <f>IF('Main Data'!N45="Leather",1,0)</f>
        <v>0</v>
      </c>
      <c r="AJ45">
        <f>IF('Main Data'!N45="Two-tone",1,0)</f>
        <v>0</v>
      </c>
      <c r="AK45">
        <f>IF(OR('Main Data'!N45="YG 18K",'Main Data'!N45="PG 18K",'Main Data'!N45="WG 18K",'Main Data'!N45="Mixes of 18K"),1,0)</f>
        <v>1</v>
      </c>
      <c r="AL45">
        <f>IF(OR(,'Main Data'!N45="PVD",'Main Data'!N45="Gold plate"),1,0)</f>
        <v>0</v>
      </c>
      <c r="AM45">
        <f>IF(OR('Main Data'!AV45="Yes",'Main Data'!AW45="Yes",'Main Data'!AU45="Yes"),1,0)</f>
        <v>0</v>
      </c>
      <c r="AN45">
        <f>IF(OR(ISTEXT('Main Data'!AX45), ISTEXT('Main Data'!AY45)),1,0)</f>
        <v>0</v>
      </c>
      <c r="AO45">
        <f>IF('Main Data'!AZ45="Yes",1,0)</f>
        <v>0</v>
      </c>
      <c r="AP45">
        <f>IF('Main Data'!BA45="Yes",1,0)</f>
        <v>0</v>
      </c>
      <c r="AQ45">
        <f>IF('Main Data'!BD45="Yes",1,0)</f>
        <v>0</v>
      </c>
      <c r="AR45">
        <f>IF('Main Data'!BE45="A",1,0)</f>
        <v>0</v>
      </c>
      <c r="AS45">
        <f>IF('Main Data'!BE45="AA",1,0)</f>
        <v>1</v>
      </c>
      <c r="AT45">
        <f>IF('Main Data'!BE45="AAA",1,0)</f>
        <v>0</v>
      </c>
      <c r="AU45">
        <f>IF('Main Data'!BE45="AAAA",1,0)</f>
        <v>0</v>
      </c>
      <c r="AV45">
        <f>IF('Main Data'!P45="Yes",1,0)</f>
        <v>1</v>
      </c>
      <c r="AW45">
        <f>IF('Main Data'!AP45="Yes",1,0)</f>
        <v>0</v>
      </c>
      <c r="AX45">
        <f>IF(OR('Main Data'!V45="Yes", 'Main Data'!W45="Yes",'Main Data'!X45="Yes"),1,0)</f>
        <v>0</v>
      </c>
      <c r="AY45">
        <f>IF(OR('Main Data'!Y45="Yes",'Main Data'!Z45="Yes"),1,0)</f>
        <v>0</v>
      </c>
      <c r="AZ45">
        <f>IF('Main Data'!AR45="Yes",1,0)</f>
        <v>0</v>
      </c>
      <c r="BA45">
        <f>IF('Main Data'!AS45="Yes",1,0)</f>
        <v>0</v>
      </c>
      <c r="BB45">
        <f>IF('Main Data'!AG45="Yes",1,0)</f>
        <v>0</v>
      </c>
      <c r="BC45">
        <f>IF('Main Data'!AB45="Yes",1,0)</f>
        <v>0</v>
      </c>
      <c r="BD45">
        <f>IF('Main Data'!AA45="Yes",1,0)</f>
        <v>0</v>
      </c>
      <c r="BE45">
        <f>IF('Main Data'!AC45="Yes",1,0)</f>
        <v>0</v>
      </c>
      <c r="BF45">
        <f>IF('Main Data'!AF45="Yes",1,0)</f>
        <v>0</v>
      </c>
      <c r="BG45">
        <f>IF(OR('Main Data'!AI45="Yes",'Main Data'!AL45="Yes"),1,0)</f>
        <v>0</v>
      </c>
      <c r="BH45">
        <f>IF('Main Data'!AJ45="Yes",1,0)</f>
        <v>0</v>
      </c>
      <c r="BI45">
        <f>IF('Main Data'!AK45="Yes",1,0)</f>
        <v>0</v>
      </c>
      <c r="BJ45">
        <f>IF('Main Data'!AM45="Yes",1,0)</f>
        <v>0</v>
      </c>
      <c r="BK45">
        <f>IF('Main Data'!AQ45="Yes",1,0)</f>
        <v>0</v>
      </c>
      <c r="BL45" s="21">
        <f t="shared" si="1"/>
        <v>0</v>
      </c>
      <c r="BM45" s="21">
        <f t="shared" si="2"/>
        <v>0</v>
      </c>
      <c r="BN45" s="21">
        <f t="shared" si="3"/>
        <v>0</v>
      </c>
      <c r="BO45" s="21">
        <f t="shared" si="4"/>
        <v>0</v>
      </c>
      <c r="BP45" s="21">
        <f t="shared" si="5"/>
        <v>1</v>
      </c>
    </row>
    <row r="46" spans="1:68" x14ac:dyDescent="0.2">
      <c r="A46">
        <v>42</v>
      </c>
      <c r="B46" s="33">
        <f>'Main Data'!C46</f>
        <v>44870</v>
      </c>
      <c r="C46">
        <f>'Main Data'!D46</f>
        <v>97</v>
      </c>
      <c r="D46" s="26">
        <f>'Main Data'!E46</f>
        <v>2000</v>
      </c>
      <c r="E46" s="26">
        <f>'Main Data'!F46</f>
        <v>2500</v>
      </c>
      <c r="F46" s="34">
        <f t="shared" si="0"/>
        <v>7.6009024595420822</v>
      </c>
      <c r="G46">
        <f>IF('Main Data'!H46="AP",1,0)</f>
        <v>1</v>
      </c>
      <c r="H46">
        <f>IF('Main Data'!H46="Blancpain",1,0)</f>
        <v>0</v>
      </c>
      <c r="I46">
        <f>IF('Main Data'!H46="Breguet",1,0)</f>
        <v>0</v>
      </c>
      <c r="J46">
        <f>IF('Main Data'!H46="Breitling",1,0)</f>
        <v>0</v>
      </c>
      <c r="K46">
        <f>IF('Main Data'!H46="Cartier",1,0)</f>
        <v>0</v>
      </c>
      <c r="L46">
        <f>IF('Main Data'!H46="Gallet",1,0)</f>
        <v>0</v>
      </c>
      <c r="M46">
        <f>IF('Main Data'!H46="Girard Perregaux",1,0)</f>
        <v>0</v>
      </c>
      <c r="N46">
        <f>IF('Main Data'!H46="Gubelin",1,0)</f>
        <v>0</v>
      </c>
      <c r="O46">
        <f>IF('Main Data'!H46="Heuer",1,0)</f>
        <v>0</v>
      </c>
      <c r="P46">
        <f>IF('Main Data'!H46="IWC",1,0)</f>
        <v>0</v>
      </c>
      <c r="Q46">
        <f>IF('Main Data'!H46="JLC",1,0)</f>
        <v>0</v>
      </c>
      <c r="R46">
        <f>IF('Main Data'!H46="Longines",1,0)</f>
        <v>0</v>
      </c>
      <c r="S46">
        <f>IF('Main Data'!H46="Movado",1,0)</f>
        <v>0</v>
      </c>
      <c r="T46">
        <f>IF('Main Data'!H46="Omega",1,0)</f>
        <v>0</v>
      </c>
      <c r="U46">
        <f>IF('Main Data'!H46="Panerai",1,0)</f>
        <v>0</v>
      </c>
      <c r="V46">
        <f>IF('Main Data'!H46="Patek",1,0)</f>
        <v>0</v>
      </c>
      <c r="W46">
        <f>IF('Main Data'!H46="Rolex",1,0)</f>
        <v>0</v>
      </c>
      <c r="X46">
        <f>IF('Main Data'!H46="Tudor",1,0)</f>
        <v>0</v>
      </c>
      <c r="Y46">
        <f>IF('Main Data'!H46="Ulysse Nardin",1,0)</f>
        <v>0</v>
      </c>
      <c r="Z46">
        <f>IF('Main Data'!H46="Universal Geneve",1,0)</f>
        <v>0</v>
      </c>
      <c r="AA46">
        <f>IF('Main Data'!H46="Vacheron",1,0)</f>
        <v>0</v>
      </c>
      <c r="AB46">
        <f>IF('Main Data'!H46="Zenith",1,0)</f>
        <v>0</v>
      </c>
      <c r="AC46">
        <f>IF('Main Data'!J46="Stainless Steel",1,0)</f>
        <v>0</v>
      </c>
      <c r="AD46">
        <f>IF('Main Data'!J46="Two-tone",1,0)</f>
        <v>0</v>
      </c>
      <c r="AE46">
        <f>IF(OR('Main Data'!J46="YG 18K",'Main Data'!J46="YG &lt;18K",'Main Data'!J46="PG 18K",'Main Data'!J46="PG &lt;18K",'Main Data'!J46="WG 18K",'Main Data'!J46="Mixes of 18K",'Main Data'!J46="Mixes &lt;18K"),1,0)</f>
        <v>1</v>
      </c>
      <c r="AF46">
        <f>IF('Main Data'!J46="Platinum",1,0)</f>
        <v>0</v>
      </c>
      <c r="AG46">
        <f>IF(OR('Main Data'!J46="PVD",'Main Data'!J46="Gold Plate",'Main Data'!J46="Other"),1,0)</f>
        <v>0</v>
      </c>
      <c r="AH46">
        <f>IF('Main Data'!N46="Stainless Steel",1,0)</f>
        <v>0</v>
      </c>
      <c r="AI46">
        <f>IF('Main Data'!N46="Leather",1,0)</f>
        <v>0</v>
      </c>
      <c r="AJ46">
        <f>IF('Main Data'!N46="Two-tone",1,0)</f>
        <v>0</v>
      </c>
      <c r="AK46">
        <f>IF(OR('Main Data'!N46="YG 18K",'Main Data'!N46="PG 18K",'Main Data'!N46="WG 18K",'Main Data'!N46="Mixes of 18K"),1,0)</f>
        <v>1</v>
      </c>
      <c r="AL46">
        <f>IF(OR(,'Main Data'!N46="PVD",'Main Data'!N46="Gold plate"),1,0)</f>
        <v>0</v>
      </c>
      <c r="AM46">
        <f>IF(OR('Main Data'!AV46="Yes",'Main Data'!AW46="Yes",'Main Data'!AU46="Yes"),1,0)</f>
        <v>0</v>
      </c>
      <c r="AN46">
        <f>IF(OR(ISTEXT('Main Data'!AX46), ISTEXT('Main Data'!AY46)),1,0)</f>
        <v>0</v>
      </c>
      <c r="AO46">
        <f>IF('Main Data'!AZ46="Yes",1,0)</f>
        <v>0</v>
      </c>
      <c r="AP46">
        <f>IF('Main Data'!BA46="Yes",1,0)</f>
        <v>0</v>
      </c>
      <c r="AQ46">
        <f>IF('Main Data'!BD46="Yes",1,0)</f>
        <v>0</v>
      </c>
      <c r="AR46">
        <f>IF('Main Data'!BE46="A",1,0)</f>
        <v>0</v>
      </c>
      <c r="AS46">
        <f>IF('Main Data'!BE46="AA",1,0)</f>
        <v>1</v>
      </c>
      <c r="AT46">
        <f>IF('Main Data'!BE46="AAA",1,0)</f>
        <v>0</v>
      </c>
      <c r="AU46">
        <f>IF('Main Data'!BE46="AAAA",1,0)</f>
        <v>0</v>
      </c>
      <c r="AV46">
        <f>IF('Main Data'!P46="Yes",1,0)</f>
        <v>1</v>
      </c>
      <c r="AW46">
        <f>IF('Main Data'!AP46="Yes",1,0)</f>
        <v>0</v>
      </c>
      <c r="AX46">
        <f>IF(OR('Main Data'!V46="Yes", 'Main Data'!W46="Yes",'Main Data'!X46="Yes"),1,0)</f>
        <v>0</v>
      </c>
      <c r="AY46">
        <f>IF(OR('Main Data'!Y46="Yes",'Main Data'!Z46="Yes"),1,0)</f>
        <v>0</v>
      </c>
      <c r="AZ46">
        <f>IF('Main Data'!AR46="Yes",1,0)</f>
        <v>0</v>
      </c>
      <c r="BA46">
        <f>IF('Main Data'!AS46="Yes",1,0)</f>
        <v>0</v>
      </c>
      <c r="BB46">
        <f>IF('Main Data'!AG46="Yes",1,0)</f>
        <v>0</v>
      </c>
      <c r="BC46">
        <f>IF('Main Data'!AB46="Yes",1,0)</f>
        <v>0</v>
      </c>
      <c r="BD46">
        <f>IF('Main Data'!AA46="Yes",1,0)</f>
        <v>0</v>
      </c>
      <c r="BE46">
        <f>IF('Main Data'!AC46="Yes",1,0)</f>
        <v>0</v>
      </c>
      <c r="BF46">
        <f>IF('Main Data'!AF46="Yes",1,0)</f>
        <v>0</v>
      </c>
      <c r="BG46">
        <f>IF(OR('Main Data'!AI46="Yes",'Main Data'!AL46="Yes"),1,0)</f>
        <v>0</v>
      </c>
      <c r="BH46">
        <f>IF('Main Data'!AJ46="Yes",1,0)</f>
        <v>0</v>
      </c>
      <c r="BI46">
        <f>IF('Main Data'!AK46="Yes",1,0)</f>
        <v>0</v>
      </c>
      <c r="BJ46">
        <f>IF('Main Data'!AM46="Yes",1,0)</f>
        <v>0</v>
      </c>
      <c r="BK46">
        <f>IF('Main Data'!AQ46="Yes",1,0)</f>
        <v>0</v>
      </c>
      <c r="BL46" s="21">
        <f t="shared" si="1"/>
        <v>0</v>
      </c>
      <c r="BM46" s="21">
        <f t="shared" si="2"/>
        <v>0</v>
      </c>
      <c r="BN46" s="21">
        <f t="shared" si="3"/>
        <v>0</v>
      </c>
      <c r="BO46" s="21">
        <f t="shared" si="4"/>
        <v>0</v>
      </c>
      <c r="BP46" s="21">
        <f t="shared" si="5"/>
        <v>1</v>
      </c>
    </row>
    <row r="47" spans="1:68" x14ac:dyDescent="0.2">
      <c r="A47">
        <v>43</v>
      </c>
      <c r="B47" s="33">
        <f>'Main Data'!C47</f>
        <v>44870</v>
      </c>
      <c r="C47">
        <f>'Main Data'!D47</f>
        <v>99</v>
      </c>
      <c r="D47" s="26">
        <f>'Main Data'!E47</f>
        <v>6500</v>
      </c>
      <c r="E47" s="26">
        <f>'Main Data'!F47</f>
        <v>8125</v>
      </c>
      <c r="F47" s="34">
        <f t="shared" si="0"/>
        <v>8.7795574558837277</v>
      </c>
      <c r="G47">
        <f>IF('Main Data'!H47="AP",1,0)</f>
        <v>0</v>
      </c>
      <c r="H47">
        <f>IF('Main Data'!H47="Blancpain",1,0)</f>
        <v>0</v>
      </c>
      <c r="I47">
        <f>IF('Main Data'!H47="Breguet",1,0)</f>
        <v>0</v>
      </c>
      <c r="J47">
        <f>IF('Main Data'!H47="Breitling",1,0)</f>
        <v>0</v>
      </c>
      <c r="K47">
        <f>IF('Main Data'!H47="Cartier",1,0)</f>
        <v>0</v>
      </c>
      <c r="L47">
        <f>IF('Main Data'!H47="Gallet",1,0)</f>
        <v>0</v>
      </c>
      <c r="M47">
        <f>IF('Main Data'!H47="Girard Perregaux",1,0)</f>
        <v>0</v>
      </c>
      <c r="N47">
        <f>IF('Main Data'!H47="Gubelin",1,0)</f>
        <v>0</v>
      </c>
      <c r="O47">
        <f>IF('Main Data'!H47="Heuer",1,0)</f>
        <v>0</v>
      </c>
      <c r="P47">
        <f>IF('Main Data'!H47="IWC",1,0)</f>
        <v>0</v>
      </c>
      <c r="Q47">
        <f>IF('Main Data'!H47="JLC",1,0)</f>
        <v>0</v>
      </c>
      <c r="R47">
        <f>IF('Main Data'!H47="Longines",1,0)</f>
        <v>0</v>
      </c>
      <c r="S47">
        <f>IF('Main Data'!H47="Movado",1,0)</f>
        <v>0</v>
      </c>
      <c r="T47">
        <f>IF('Main Data'!H47="Omega",1,0)</f>
        <v>0</v>
      </c>
      <c r="U47">
        <f>IF('Main Data'!H47="Panerai",1,0)</f>
        <v>0</v>
      </c>
      <c r="V47">
        <f>IF('Main Data'!H47="Patek",1,0)</f>
        <v>0</v>
      </c>
      <c r="W47">
        <f>IF('Main Data'!H47="Rolex",1,0)</f>
        <v>1</v>
      </c>
      <c r="X47">
        <f>IF('Main Data'!H47="Tudor",1,0)</f>
        <v>0</v>
      </c>
      <c r="Y47">
        <f>IF('Main Data'!H47="Ulysse Nardin",1,0)</f>
        <v>0</v>
      </c>
      <c r="Z47">
        <f>IF('Main Data'!H47="Universal Geneve",1,0)</f>
        <v>0</v>
      </c>
      <c r="AA47">
        <f>IF('Main Data'!H47="Vacheron",1,0)</f>
        <v>0</v>
      </c>
      <c r="AB47">
        <f>IF('Main Data'!H47="Zenith",1,0)</f>
        <v>0</v>
      </c>
      <c r="AC47">
        <f>IF('Main Data'!J47="Stainless Steel",1,0)</f>
        <v>0</v>
      </c>
      <c r="AD47">
        <f>IF('Main Data'!J47="Two-tone",1,0)</f>
        <v>0</v>
      </c>
      <c r="AE47">
        <f>IF(OR('Main Data'!J47="YG 18K",'Main Data'!J47="YG &lt;18K",'Main Data'!J47="PG 18K",'Main Data'!J47="PG &lt;18K",'Main Data'!J47="WG 18K",'Main Data'!J47="Mixes of 18K",'Main Data'!J47="Mixes &lt;18K"),1,0)</f>
        <v>1</v>
      </c>
      <c r="AF47">
        <f>IF('Main Data'!J47="Platinum",1,0)</f>
        <v>0</v>
      </c>
      <c r="AG47">
        <f>IF(OR('Main Data'!J47="PVD",'Main Data'!J47="Gold Plate",'Main Data'!J47="Other"),1,0)</f>
        <v>0</v>
      </c>
      <c r="AH47">
        <f>IF('Main Data'!N47="Stainless Steel",1,0)</f>
        <v>0</v>
      </c>
      <c r="AI47">
        <f>IF('Main Data'!N47="Leather",1,0)</f>
        <v>1</v>
      </c>
      <c r="AJ47">
        <f>IF('Main Data'!N47="Two-tone",1,0)</f>
        <v>0</v>
      </c>
      <c r="AK47">
        <f>IF(OR('Main Data'!N47="YG 18K",'Main Data'!N47="PG 18K",'Main Data'!N47="WG 18K",'Main Data'!N47="Mixes of 18K"),1,0)</f>
        <v>0</v>
      </c>
      <c r="AL47">
        <f>IF(OR(,'Main Data'!N47="PVD",'Main Data'!N47="Gold plate"),1,0)</f>
        <v>0</v>
      </c>
      <c r="AM47">
        <f>IF(OR('Main Data'!AV47="Yes",'Main Data'!AW47="Yes",'Main Data'!AU47="Yes"),1,0)</f>
        <v>0</v>
      </c>
      <c r="AN47">
        <f>IF(OR(ISTEXT('Main Data'!AX47), ISTEXT('Main Data'!AY47)),1,0)</f>
        <v>0</v>
      </c>
      <c r="AO47">
        <f>IF('Main Data'!AZ47="Yes",1,0)</f>
        <v>0</v>
      </c>
      <c r="AP47">
        <f>IF('Main Data'!BA47="Yes",1,0)</f>
        <v>0</v>
      </c>
      <c r="AQ47">
        <f>IF('Main Data'!BD47="Yes",1,0)</f>
        <v>0</v>
      </c>
      <c r="AR47">
        <f>IF('Main Data'!BE47="A",1,0)</f>
        <v>0</v>
      </c>
      <c r="AS47">
        <f>IF('Main Data'!BE47="AA",1,0)</f>
        <v>0</v>
      </c>
      <c r="AT47">
        <f>IF('Main Data'!BE47="AAA",1,0)</f>
        <v>1</v>
      </c>
      <c r="AU47">
        <f>IF('Main Data'!BE47="AAAA",1,0)</f>
        <v>0</v>
      </c>
      <c r="AV47">
        <f>IF('Main Data'!P47="Yes",1,0)</f>
        <v>1</v>
      </c>
      <c r="AW47">
        <f>IF('Main Data'!AP47="Yes",1,0)</f>
        <v>0</v>
      </c>
      <c r="AX47">
        <f>IF(OR('Main Data'!V47="Yes", 'Main Data'!W47="Yes",'Main Data'!X47="Yes"),1,0)</f>
        <v>0</v>
      </c>
      <c r="AY47">
        <f>IF(OR('Main Data'!Y47="Yes",'Main Data'!Z47="Yes"),1,0)</f>
        <v>0</v>
      </c>
      <c r="AZ47">
        <f>IF('Main Data'!AR47="Yes",1,0)</f>
        <v>0</v>
      </c>
      <c r="BA47">
        <f>IF('Main Data'!AS47="Yes",1,0)</f>
        <v>0</v>
      </c>
      <c r="BB47">
        <f>IF('Main Data'!AG47="Yes",1,0)</f>
        <v>0</v>
      </c>
      <c r="BC47">
        <f>IF('Main Data'!AB47="Yes",1,0)</f>
        <v>0</v>
      </c>
      <c r="BD47">
        <f>IF('Main Data'!AA47="Yes",1,0)</f>
        <v>0</v>
      </c>
      <c r="BE47">
        <f>IF('Main Data'!AC47="Yes",1,0)</f>
        <v>0</v>
      </c>
      <c r="BF47">
        <f>IF('Main Data'!AF47="Yes",1,0)</f>
        <v>0</v>
      </c>
      <c r="BG47">
        <f>IF(OR('Main Data'!AI47="Yes",'Main Data'!AL47="Yes"),1,0)</f>
        <v>0</v>
      </c>
      <c r="BH47">
        <f>IF('Main Data'!AJ47="Yes",1,0)</f>
        <v>0</v>
      </c>
      <c r="BI47">
        <f>IF('Main Data'!AK47="Yes",1,0)</f>
        <v>0</v>
      </c>
      <c r="BJ47">
        <f>IF('Main Data'!AM47="Yes",1,0)</f>
        <v>0</v>
      </c>
      <c r="BK47">
        <f>IF('Main Data'!AQ47="Yes",1,0)</f>
        <v>0</v>
      </c>
      <c r="BL47" s="21">
        <f t="shared" si="1"/>
        <v>0</v>
      </c>
      <c r="BM47" s="21">
        <f t="shared" si="2"/>
        <v>0</v>
      </c>
      <c r="BN47" s="21">
        <f t="shared" si="3"/>
        <v>0</v>
      </c>
      <c r="BO47" s="21">
        <f t="shared" si="4"/>
        <v>0</v>
      </c>
      <c r="BP47" s="21">
        <f t="shared" si="5"/>
        <v>1</v>
      </c>
    </row>
    <row r="48" spans="1:68" x14ac:dyDescent="0.2">
      <c r="A48">
        <v>44</v>
      </c>
      <c r="B48" s="33">
        <f>'Main Data'!C48</f>
        <v>44870</v>
      </c>
      <c r="C48">
        <f>'Main Data'!D48</f>
        <v>100</v>
      </c>
      <c r="D48" s="26">
        <f>'Main Data'!E48</f>
        <v>13000</v>
      </c>
      <c r="E48" s="26">
        <f>'Main Data'!F48</f>
        <v>16250</v>
      </c>
      <c r="F48" s="34">
        <f t="shared" si="0"/>
        <v>9.4727046364436731</v>
      </c>
      <c r="G48">
        <f>IF('Main Data'!H48="AP",1,0)</f>
        <v>0</v>
      </c>
      <c r="H48">
        <f>IF('Main Data'!H48="Blancpain",1,0)</f>
        <v>0</v>
      </c>
      <c r="I48">
        <f>IF('Main Data'!H48="Breguet",1,0)</f>
        <v>0</v>
      </c>
      <c r="J48">
        <f>IF('Main Data'!H48="Breitling",1,0)</f>
        <v>0</v>
      </c>
      <c r="K48">
        <f>IF('Main Data'!H48="Cartier",1,0)</f>
        <v>0</v>
      </c>
      <c r="L48">
        <f>IF('Main Data'!H48="Gallet",1,0)</f>
        <v>0</v>
      </c>
      <c r="M48">
        <f>IF('Main Data'!H48="Girard Perregaux",1,0)</f>
        <v>0</v>
      </c>
      <c r="N48">
        <f>IF('Main Data'!H48="Gubelin",1,0)</f>
        <v>0</v>
      </c>
      <c r="O48">
        <f>IF('Main Data'!H48="Heuer",1,0)</f>
        <v>0</v>
      </c>
      <c r="P48">
        <f>IF('Main Data'!H48="IWC",1,0)</f>
        <v>0</v>
      </c>
      <c r="Q48">
        <f>IF('Main Data'!H48="JLC",1,0)</f>
        <v>0</v>
      </c>
      <c r="R48">
        <f>IF('Main Data'!H48="Longines",1,0)</f>
        <v>0</v>
      </c>
      <c r="S48">
        <f>IF('Main Data'!H48="Movado",1,0)</f>
        <v>0</v>
      </c>
      <c r="T48">
        <f>IF('Main Data'!H48="Omega",1,0)</f>
        <v>0</v>
      </c>
      <c r="U48">
        <f>IF('Main Data'!H48="Panerai",1,0)</f>
        <v>0</v>
      </c>
      <c r="V48">
        <f>IF('Main Data'!H48="Patek",1,0)</f>
        <v>0</v>
      </c>
      <c r="W48">
        <f>IF('Main Data'!H48="Rolex",1,0)</f>
        <v>1</v>
      </c>
      <c r="X48">
        <f>IF('Main Data'!H48="Tudor",1,0)</f>
        <v>0</v>
      </c>
      <c r="Y48">
        <f>IF('Main Data'!H48="Ulysse Nardin",1,0)</f>
        <v>0</v>
      </c>
      <c r="Z48">
        <f>IF('Main Data'!H48="Universal Geneve",1,0)</f>
        <v>0</v>
      </c>
      <c r="AA48">
        <f>IF('Main Data'!H48="Vacheron",1,0)</f>
        <v>0</v>
      </c>
      <c r="AB48">
        <f>IF('Main Data'!H48="Zenith",1,0)</f>
        <v>0</v>
      </c>
      <c r="AC48">
        <f>IF('Main Data'!J48="Stainless Steel",1,0)</f>
        <v>1</v>
      </c>
      <c r="AD48">
        <f>IF('Main Data'!J48="Two-tone",1,0)</f>
        <v>0</v>
      </c>
      <c r="AE48">
        <f>IF(OR('Main Data'!J48="YG 18K",'Main Data'!J48="YG &lt;18K",'Main Data'!J48="PG 18K",'Main Data'!J48="PG &lt;18K",'Main Data'!J48="WG 18K",'Main Data'!J48="Mixes of 18K",'Main Data'!J48="Mixes &lt;18K"),1,0)</f>
        <v>0</v>
      </c>
      <c r="AF48">
        <f>IF('Main Data'!J48="Platinum",1,0)</f>
        <v>0</v>
      </c>
      <c r="AG48">
        <f>IF(OR('Main Data'!J48="PVD",'Main Data'!J48="Gold Plate",'Main Data'!J48="Other"),1,0)</f>
        <v>0</v>
      </c>
      <c r="AH48">
        <f>IF('Main Data'!N48="Stainless Steel",1,0)</f>
        <v>0</v>
      </c>
      <c r="AI48">
        <f>IF('Main Data'!N48="Leather",1,0)</f>
        <v>1</v>
      </c>
      <c r="AJ48">
        <f>IF('Main Data'!N48="Two-tone",1,0)</f>
        <v>0</v>
      </c>
      <c r="AK48">
        <f>IF(OR('Main Data'!N48="YG 18K",'Main Data'!N48="PG 18K",'Main Data'!N48="WG 18K",'Main Data'!N48="Mixes of 18K"),1,0)</f>
        <v>0</v>
      </c>
      <c r="AL48">
        <f>IF(OR(,'Main Data'!N48="PVD",'Main Data'!N48="Gold plate"),1,0)</f>
        <v>0</v>
      </c>
      <c r="AM48">
        <f>IF(OR('Main Data'!AV48="Yes",'Main Data'!AW48="Yes",'Main Data'!AU48="Yes"),1,0)</f>
        <v>0</v>
      </c>
      <c r="AN48">
        <f>IF(OR(ISTEXT('Main Data'!AX48), ISTEXT('Main Data'!AY48)),1,0)</f>
        <v>0</v>
      </c>
      <c r="AO48">
        <f>IF('Main Data'!AZ48="Yes",1,0)</f>
        <v>1</v>
      </c>
      <c r="AP48">
        <f>IF('Main Data'!BA48="Yes",1,0)</f>
        <v>0</v>
      </c>
      <c r="AQ48">
        <f>IF('Main Data'!BD48="Yes",1,0)</f>
        <v>0</v>
      </c>
      <c r="AR48">
        <f>IF('Main Data'!BE48="A",1,0)</f>
        <v>0</v>
      </c>
      <c r="AS48">
        <f>IF('Main Data'!BE48="AA",1,0)</f>
        <v>0</v>
      </c>
      <c r="AT48">
        <f>IF('Main Data'!BE48="AAA",1,0)</f>
        <v>1</v>
      </c>
      <c r="AU48">
        <f>IF('Main Data'!BE48="AAAA",1,0)</f>
        <v>0</v>
      </c>
      <c r="AV48">
        <f>IF('Main Data'!P48="Yes",1,0)</f>
        <v>0</v>
      </c>
      <c r="AW48">
        <f>IF('Main Data'!AP48="Yes",1,0)</f>
        <v>0</v>
      </c>
      <c r="AX48">
        <f>IF(OR('Main Data'!V48="Yes", 'Main Data'!W48="Yes",'Main Data'!X48="Yes"),1,0)</f>
        <v>1</v>
      </c>
      <c r="AY48">
        <f>IF(OR('Main Data'!Y48="Yes",'Main Data'!Z48="Yes"),1,0)</f>
        <v>0</v>
      </c>
      <c r="AZ48">
        <f>IF('Main Data'!AR48="Yes",1,0)</f>
        <v>0</v>
      </c>
      <c r="BA48">
        <f>IF('Main Data'!AS48="Yes",1,0)</f>
        <v>0</v>
      </c>
      <c r="BB48">
        <f>IF('Main Data'!AG48="Yes",1,0)</f>
        <v>0</v>
      </c>
      <c r="BC48">
        <f>IF('Main Data'!AB48="Yes",1,0)</f>
        <v>0</v>
      </c>
      <c r="BD48">
        <f>IF('Main Data'!AA48="Yes",1,0)</f>
        <v>0</v>
      </c>
      <c r="BE48">
        <f>IF('Main Data'!AC48="Yes",1,0)</f>
        <v>0</v>
      </c>
      <c r="BF48">
        <f>IF('Main Data'!AF48="Yes",1,0)</f>
        <v>0</v>
      </c>
      <c r="BG48">
        <f>IF(OR('Main Data'!AI48="Yes",'Main Data'!AL48="Yes"),1,0)</f>
        <v>0</v>
      </c>
      <c r="BH48">
        <f>IF('Main Data'!AJ48="Yes",1,0)</f>
        <v>0</v>
      </c>
      <c r="BI48">
        <f>IF('Main Data'!AK48="Yes",1,0)</f>
        <v>0</v>
      </c>
      <c r="BJ48">
        <f>IF('Main Data'!AM48="Yes",1,0)</f>
        <v>0</v>
      </c>
      <c r="BK48">
        <f>IF('Main Data'!AQ48="Yes",1,0)</f>
        <v>0</v>
      </c>
      <c r="BL48" s="21">
        <f t="shared" si="1"/>
        <v>0</v>
      </c>
      <c r="BM48" s="21">
        <f t="shared" si="2"/>
        <v>0</v>
      </c>
      <c r="BN48" s="21">
        <f t="shared" si="3"/>
        <v>0</v>
      </c>
      <c r="BO48" s="21">
        <f t="shared" si="4"/>
        <v>0</v>
      </c>
      <c r="BP48" s="21">
        <f t="shared" si="5"/>
        <v>1</v>
      </c>
    </row>
    <row r="49" spans="1:68" x14ac:dyDescent="0.2">
      <c r="A49">
        <v>45</v>
      </c>
      <c r="B49" s="33">
        <f>'Main Data'!C49</f>
        <v>44870</v>
      </c>
      <c r="C49">
        <f>'Main Data'!D49</f>
        <v>101</v>
      </c>
      <c r="D49" s="26">
        <f>'Main Data'!E49</f>
        <v>8500</v>
      </c>
      <c r="E49" s="26">
        <f>'Main Data'!F49</f>
        <v>10625</v>
      </c>
      <c r="F49" s="34">
        <f t="shared" si="0"/>
        <v>9.0478214424784085</v>
      </c>
      <c r="G49">
        <f>IF('Main Data'!H49="AP",1,0)</f>
        <v>0</v>
      </c>
      <c r="H49">
        <f>IF('Main Data'!H49="Blancpain",1,0)</f>
        <v>0</v>
      </c>
      <c r="I49">
        <f>IF('Main Data'!H49="Breguet",1,0)</f>
        <v>0</v>
      </c>
      <c r="J49">
        <f>IF('Main Data'!H49="Breitling",1,0)</f>
        <v>0</v>
      </c>
      <c r="K49">
        <f>IF('Main Data'!H49="Cartier",1,0)</f>
        <v>0</v>
      </c>
      <c r="L49">
        <f>IF('Main Data'!H49="Gallet",1,0)</f>
        <v>0</v>
      </c>
      <c r="M49">
        <f>IF('Main Data'!H49="Girard Perregaux",1,0)</f>
        <v>0</v>
      </c>
      <c r="N49">
        <f>IF('Main Data'!H49="Gubelin",1,0)</f>
        <v>0</v>
      </c>
      <c r="O49">
        <f>IF('Main Data'!H49="Heuer",1,0)</f>
        <v>0</v>
      </c>
      <c r="P49">
        <f>IF('Main Data'!H49="IWC",1,0)</f>
        <v>0</v>
      </c>
      <c r="Q49">
        <f>IF('Main Data'!H49="JLC",1,0)</f>
        <v>0</v>
      </c>
      <c r="R49">
        <f>IF('Main Data'!H49="Longines",1,0)</f>
        <v>0</v>
      </c>
      <c r="S49">
        <f>IF('Main Data'!H49="Movado",1,0)</f>
        <v>0</v>
      </c>
      <c r="T49">
        <f>IF('Main Data'!H49="Omega",1,0)</f>
        <v>0</v>
      </c>
      <c r="U49">
        <f>IF('Main Data'!H49="Panerai",1,0)</f>
        <v>0</v>
      </c>
      <c r="V49">
        <f>IF('Main Data'!H49="Patek",1,0)</f>
        <v>0</v>
      </c>
      <c r="W49">
        <f>IF('Main Data'!H49="Rolex",1,0)</f>
        <v>1</v>
      </c>
      <c r="X49">
        <f>IF('Main Data'!H49="Tudor",1,0)</f>
        <v>0</v>
      </c>
      <c r="Y49">
        <f>IF('Main Data'!H49="Ulysse Nardin",1,0)</f>
        <v>0</v>
      </c>
      <c r="Z49">
        <f>IF('Main Data'!H49="Universal Geneve",1,0)</f>
        <v>0</v>
      </c>
      <c r="AA49">
        <f>IF('Main Data'!H49="Vacheron",1,0)</f>
        <v>0</v>
      </c>
      <c r="AB49">
        <f>IF('Main Data'!H49="Zenith",1,0)</f>
        <v>0</v>
      </c>
      <c r="AC49">
        <f>IF('Main Data'!J49="Stainless Steel",1,0)</f>
        <v>1</v>
      </c>
      <c r="AD49">
        <f>IF('Main Data'!J49="Two-tone",1,0)</f>
        <v>0</v>
      </c>
      <c r="AE49">
        <f>IF(OR('Main Data'!J49="YG 18K",'Main Data'!J49="YG &lt;18K",'Main Data'!J49="PG 18K",'Main Data'!J49="PG &lt;18K",'Main Data'!J49="WG 18K",'Main Data'!J49="Mixes of 18K",'Main Data'!J49="Mixes &lt;18K"),1,0)</f>
        <v>0</v>
      </c>
      <c r="AF49">
        <f>IF('Main Data'!J49="Platinum",1,0)</f>
        <v>0</v>
      </c>
      <c r="AG49">
        <f>IF(OR('Main Data'!J49="PVD",'Main Data'!J49="Gold Plate",'Main Data'!J49="Other"),1,0)</f>
        <v>0</v>
      </c>
      <c r="AH49">
        <f>IF('Main Data'!N49="Stainless Steel",1,0)</f>
        <v>1</v>
      </c>
      <c r="AI49">
        <f>IF('Main Data'!N49="Leather",1,0)</f>
        <v>0</v>
      </c>
      <c r="AJ49">
        <f>IF('Main Data'!N49="Two-tone",1,0)</f>
        <v>0</v>
      </c>
      <c r="AK49">
        <f>IF(OR('Main Data'!N49="YG 18K",'Main Data'!N49="PG 18K",'Main Data'!N49="WG 18K",'Main Data'!N49="Mixes of 18K"),1,0)</f>
        <v>0</v>
      </c>
      <c r="AL49">
        <f>IF(OR(,'Main Data'!N49="PVD",'Main Data'!N49="Gold plate"),1,0)</f>
        <v>0</v>
      </c>
      <c r="AM49">
        <f>IF(OR('Main Data'!AV49="Yes",'Main Data'!AW49="Yes",'Main Data'!AU49="Yes"),1,0)</f>
        <v>0</v>
      </c>
      <c r="AN49">
        <f>IF(OR(ISTEXT('Main Data'!AX49), ISTEXT('Main Data'!AY49)),1,0)</f>
        <v>0</v>
      </c>
      <c r="AO49">
        <f>IF('Main Data'!AZ49="Yes",1,0)</f>
        <v>0</v>
      </c>
      <c r="AP49">
        <f>IF('Main Data'!BA49="Yes",1,0)</f>
        <v>0</v>
      </c>
      <c r="AQ49">
        <f>IF('Main Data'!BD49="Yes",1,0)</f>
        <v>0</v>
      </c>
      <c r="AR49">
        <f>IF('Main Data'!BE49="A",1,0)</f>
        <v>0</v>
      </c>
      <c r="AS49">
        <f>IF('Main Data'!BE49="AA",1,0)</f>
        <v>1</v>
      </c>
      <c r="AT49">
        <f>IF('Main Data'!BE49="AAA",1,0)</f>
        <v>0</v>
      </c>
      <c r="AU49">
        <f>IF('Main Data'!BE49="AAAA",1,0)</f>
        <v>0</v>
      </c>
      <c r="AV49">
        <f>IF('Main Data'!P49="Yes",1,0)</f>
        <v>1</v>
      </c>
      <c r="AW49">
        <f>IF('Main Data'!AP49="Yes",1,0)</f>
        <v>0</v>
      </c>
      <c r="AX49">
        <f>IF(OR('Main Data'!V49="Yes", 'Main Data'!W49="Yes",'Main Data'!X49="Yes"),1,0)</f>
        <v>0</v>
      </c>
      <c r="AY49">
        <f>IF(OR('Main Data'!Y49="Yes",'Main Data'!Z49="Yes"),1,0)</f>
        <v>0</v>
      </c>
      <c r="AZ49">
        <f>IF('Main Data'!AR49="Yes",1,0)</f>
        <v>0</v>
      </c>
      <c r="BA49">
        <f>IF('Main Data'!AS49="Yes",1,0)</f>
        <v>0</v>
      </c>
      <c r="BB49">
        <f>IF('Main Data'!AG49="Yes",1,0)</f>
        <v>0</v>
      </c>
      <c r="BC49">
        <f>IF('Main Data'!AB49="Yes",1,0)</f>
        <v>0</v>
      </c>
      <c r="BD49">
        <f>IF('Main Data'!AA49="Yes",1,0)</f>
        <v>1</v>
      </c>
      <c r="BE49">
        <f>IF('Main Data'!AC49="Yes",1,0)</f>
        <v>0</v>
      </c>
      <c r="BF49">
        <f>IF('Main Data'!AF49="Yes",1,0)</f>
        <v>0</v>
      </c>
      <c r="BG49">
        <f>IF(OR('Main Data'!AI49="Yes",'Main Data'!AL49="Yes"),1,0)</f>
        <v>0</v>
      </c>
      <c r="BH49">
        <f>IF('Main Data'!AJ49="Yes",1,0)</f>
        <v>0</v>
      </c>
      <c r="BI49">
        <f>IF('Main Data'!AK49="Yes",1,0)</f>
        <v>0</v>
      </c>
      <c r="BJ49">
        <f>IF('Main Data'!AM49="Yes",1,0)</f>
        <v>0</v>
      </c>
      <c r="BK49">
        <f>IF('Main Data'!AQ49="Yes",1,0)</f>
        <v>0</v>
      </c>
      <c r="BL49" s="21">
        <f t="shared" si="1"/>
        <v>0</v>
      </c>
      <c r="BM49" s="21">
        <f t="shared" si="2"/>
        <v>0</v>
      </c>
      <c r="BN49" s="21">
        <f t="shared" si="3"/>
        <v>0</v>
      </c>
      <c r="BO49" s="21">
        <f t="shared" si="4"/>
        <v>0</v>
      </c>
      <c r="BP49" s="21">
        <f t="shared" si="5"/>
        <v>1</v>
      </c>
    </row>
    <row r="50" spans="1:68" x14ac:dyDescent="0.2">
      <c r="A50">
        <v>46</v>
      </c>
      <c r="B50" s="33">
        <f>'Main Data'!C50</f>
        <v>44870</v>
      </c>
      <c r="C50">
        <f>'Main Data'!D50</f>
        <v>111</v>
      </c>
      <c r="D50" s="26">
        <f>'Main Data'!E50</f>
        <v>18000</v>
      </c>
      <c r="E50" s="26">
        <f>'Main Data'!F50</f>
        <v>22500</v>
      </c>
      <c r="F50" s="34">
        <f t="shared" si="0"/>
        <v>9.7981270368783022</v>
      </c>
      <c r="G50">
        <f>IF('Main Data'!H50="AP",1,0)</f>
        <v>0</v>
      </c>
      <c r="H50">
        <f>IF('Main Data'!H50="Blancpain",1,0)</f>
        <v>0</v>
      </c>
      <c r="I50">
        <f>IF('Main Data'!H50="Breguet",1,0)</f>
        <v>0</v>
      </c>
      <c r="J50">
        <f>IF('Main Data'!H50="Breitling",1,0)</f>
        <v>0</v>
      </c>
      <c r="K50">
        <f>IF('Main Data'!H50="Cartier",1,0)</f>
        <v>0</v>
      </c>
      <c r="L50">
        <f>IF('Main Data'!H50="Gallet",1,0)</f>
        <v>0</v>
      </c>
      <c r="M50">
        <f>IF('Main Data'!H50="Girard Perregaux",1,0)</f>
        <v>0</v>
      </c>
      <c r="N50">
        <f>IF('Main Data'!H50="Gubelin",1,0)</f>
        <v>0</v>
      </c>
      <c r="O50">
        <f>IF('Main Data'!H50="Heuer",1,0)</f>
        <v>0</v>
      </c>
      <c r="P50">
        <f>IF('Main Data'!H50="IWC",1,0)</f>
        <v>0</v>
      </c>
      <c r="Q50">
        <f>IF('Main Data'!H50="JLC",1,0)</f>
        <v>0</v>
      </c>
      <c r="R50">
        <f>IF('Main Data'!H50="Longines",1,0)</f>
        <v>0</v>
      </c>
      <c r="S50">
        <f>IF('Main Data'!H50="Movado",1,0)</f>
        <v>0</v>
      </c>
      <c r="T50">
        <f>IF('Main Data'!H50="Omega",1,0)</f>
        <v>0</v>
      </c>
      <c r="U50">
        <f>IF('Main Data'!H50="Panerai",1,0)</f>
        <v>0</v>
      </c>
      <c r="V50">
        <f>IF('Main Data'!H50="Patek",1,0)</f>
        <v>0</v>
      </c>
      <c r="W50">
        <f>IF('Main Data'!H50="Rolex",1,0)</f>
        <v>1</v>
      </c>
      <c r="X50">
        <f>IF('Main Data'!H50="Tudor",1,0)</f>
        <v>0</v>
      </c>
      <c r="Y50">
        <f>IF('Main Data'!H50="Ulysse Nardin",1,0)</f>
        <v>0</v>
      </c>
      <c r="Z50">
        <f>IF('Main Data'!H50="Universal Geneve",1,0)</f>
        <v>0</v>
      </c>
      <c r="AA50">
        <f>IF('Main Data'!H50="Vacheron",1,0)</f>
        <v>0</v>
      </c>
      <c r="AB50">
        <f>IF('Main Data'!H50="Zenith",1,0)</f>
        <v>0</v>
      </c>
      <c r="AC50">
        <f>IF('Main Data'!J50="Stainless Steel",1,0)</f>
        <v>0</v>
      </c>
      <c r="AD50">
        <f>IF('Main Data'!J50="Two-tone",1,0)</f>
        <v>0</v>
      </c>
      <c r="AE50">
        <f>IF(OR('Main Data'!J50="YG 18K",'Main Data'!J50="YG &lt;18K",'Main Data'!J50="PG 18K",'Main Data'!J50="PG &lt;18K",'Main Data'!J50="WG 18K",'Main Data'!J50="Mixes of 18K",'Main Data'!J50="Mixes &lt;18K"),1,0)</f>
        <v>1</v>
      </c>
      <c r="AF50">
        <f>IF('Main Data'!J50="Platinum",1,0)</f>
        <v>0</v>
      </c>
      <c r="AG50">
        <f>IF(OR('Main Data'!J50="PVD",'Main Data'!J50="Gold Plate",'Main Data'!J50="Other"),1,0)</f>
        <v>0</v>
      </c>
      <c r="AH50">
        <f>IF('Main Data'!N50="Stainless Steel",1,0)</f>
        <v>0</v>
      </c>
      <c r="AI50">
        <f>IF('Main Data'!N50="Leather",1,0)</f>
        <v>0</v>
      </c>
      <c r="AJ50">
        <f>IF('Main Data'!N50="Two-tone",1,0)</f>
        <v>0</v>
      </c>
      <c r="AK50">
        <f>IF(OR('Main Data'!N50="YG 18K",'Main Data'!N50="PG 18K",'Main Data'!N50="WG 18K",'Main Data'!N50="Mixes of 18K"),1,0)</f>
        <v>1</v>
      </c>
      <c r="AL50">
        <f>IF(OR(,'Main Data'!N50="PVD",'Main Data'!N50="Gold plate"),1,0)</f>
        <v>0</v>
      </c>
      <c r="AM50">
        <f>IF(OR('Main Data'!AV50="Yes",'Main Data'!AW50="Yes",'Main Data'!AU50="Yes"),1,0)</f>
        <v>1</v>
      </c>
      <c r="AN50">
        <f>IF(OR(ISTEXT('Main Data'!AX50), ISTEXT('Main Data'!AY50)),1,0)</f>
        <v>0</v>
      </c>
      <c r="AO50">
        <f>IF('Main Data'!AZ50="Yes",1,0)</f>
        <v>0</v>
      </c>
      <c r="AP50">
        <f>IF('Main Data'!BA50="Yes",1,0)</f>
        <v>0</v>
      </c>
      <c r="AQ50">
        <f>IF('Main Data'!BD50="Yes",1,0)</f>
        <v>0</v>
      </c>
      <c r="AR50">
        <f>IF('Main Data'!BE50="A",1,0)</f>
        <v>0</v>
      </c>
      <c r="AS50">
        <f>IF('Main Data'!BE50="AA",1,0)</f>
        <v>0</v>
      </c>
      <c r="AT50">
        <f>IF('Main Data'!BE50="AAA",1,0)</f>
        <v>1</v>
      </c>
      <c r="AU50">
        <f>IF('Main Data'!BE50="AAAA",1,0)</f>
        <v>0</v>
      </c>
      <c r="AV50">
        <f>IF('Main Data'!P50="Yes",1,0)</f>
        <v>0</v>
      </c>
      <c r="AW50">
        <f>IF('Main Data'!AP50="Yes",1,0)</f>
        <v>0</v>
      </c>
      <c r="AX50">
        <f>IF(OR('Main Data'!V50="Yes", 'Main Data'!W50="Yes",'Main Data'!X50="Yes"),1,0)</f>
        <v>1</v>
      </c>
      <c r="AY50">
        <f>IF(OR('Main Data'!Y50="Yes",'Main Data'!Z50="Yes"),1,0)</f>
        <v>0</v>
      </c>
      <c r="AZ50">
        <f>IF('Main Data'!AR50="Yes",1,0)</f>
        <v>0</v>
      </c>
      <c r="BA50">
        <f>IF('Main Data'!AS50="Yes",1,0)</f>
        <v>0</v>
      </c>
      <c r="BB50">
        <f>IF('Main Data'!AG50="Yes",1,0)</f>
        <v>0</v>
      </c>
      <c r="BC50">
        <f>IF('Main Data'!AB50="Yes",1,0)</f>
        <v>0</v>
      </c>
      <c r="BD50">
        <f>IF('Main Data'!AA50="Yes",1,0)</f>
        <v>0</v>
      </c>
      <c r="BE50">
        <f>IF('Main Data'!AC50="Yes",1,0)</f>
        <v>0</v>
      </c>
      <c r="BF50">
        <f>IF('Main Data'!AF50="Yes",1,0)</f>
        <v>0</v>
      </c>
      <c r="BG50">
        <f>IF(OR('Main Data'!AI50="Yes",'Main Data'!AL50="Yes"),1,0)</f>
        <v>0</v>
      </c>
      <c r="BH50">
        <f>IF('Main Data'!AJ50="Yes",1,0)</f>
        <v>0</v>
      </c>
      <c r="BI50">
        <f>IF('Main Data'!AK50="Yes",1,0)</f>
        <v>0</v>
      </c>
      <c r="BJ50">
        <f>IF('Main Data'!AM50="Yes",1,0)</f>
        <v>0</v>
      </c>
      <c r="BK50">
        <f>IF('Main Data'!AQ50="Yes",1,0)</f>
        <v>0</v>
      </c>
      <c r="BL50" s="21">
        <f t="shared" si="1"/>
        <v>0</v>
      </c>
      <c r="BM50" s="21">
        <f t="shared" si="2"/>
        <v>0</v>
      </c>
      <c r="BN50" s="21">
        <f t="shared" si="3"/>
        <v>0</v>
      </c>
      <c r="BO50" s="21">
        <f t="shared" si="4"/>
        <v>0</v>
      </c>
      <c r="BP50" s="21">
        <f t="shared" si="5"/>
        <v>1</v>
      </c>
    </row>
    <row r="51" spans="1:68" x14ac:dyDescent="0.2">
      <c r="A51">
        <v>47</v>
      </c>
      <c r="B51" s="33">
        <f>'Main Data'!C51</f>
        <v>44870</v>
      </c>
      <c r="C51">
        <f>'Main Data'!D51</f>
        <v>117</v>
      </c>
      <c r="D51" s="26">
        <f>'Main Data'!E51</f>
        <v>34000</v>
      </c>
      <c r="E51" s="26">
        <f>'Main Data'!F51</f>
        <v>42500</v>
      </c>
      <c r="F51" s="34">
        <f t="shared" si="0"/>
        <v>10.434115803598299</v>
      </c>
      <c r="G51">
        <f>IF('Main Data'!H51="AP",1,0)</f>
        <v>0</v>
      </c>
      <c r="H51">
        <f>IF('Main Data'!H51="Blancpain",1,0)</f>
        <v>0</v>
      </c>
      <c r="I51">
        <f>IF('Main Data'!H51="Breguet",1,0)</f>
        <v>0</v>
      </c>
      <c r="J51">
        <f>IF('Main Data'!H51="Breitling",1,0)</f>
        <v>0</v>
      </c>
      <c r="K51">
        <f>IF('Main Data'!H51="Cartier",1,0)</f>
        <v>0</v>
      </c>
      <c r="L51">
        <f>IF('Main Data'!H51="Gallet",1,0)</f>
        <v>0</v>
      </c>
      <c r="M51">
        <f>IF('Main Data'!H51="Girard Perregaux",1,0)</f>
        <v>0</v>
      </c>
      <c r="N51">
        <f>IF('Main Data'!H51="Gubelin",1,0)</f>
        <v>0</v>
      </c>
      <c r="O51">
        <f>IF('Main Data'!H51="Heuer",1,0)</f>
        <v>0</v>
      </c>
      <c r="P51">
        <f>IF('Main Data'!H51="IWC",1,0)</f>
        <v>0</v>
      </c>
      <c r="Q51">
        <f>IF('Main Data'!H51="JLC",1,0)</f>
        <v>0</v>
      </c>
      <c r="R51">
        <f>IF('Main Data'!H51="Longines",1,0)</f>
        <v>0</v>
      </c>
      <c r="S51">
        <f>IF('Main Data'!H51="Movado",1,0)</f>
        <v>0</v>
      </c>
      <c r="T51">
        <f>IF('Main Data'!H51="Omega",1,0)</f>
        <v>0</v>
      </c>
      <c r="U51">
        <f>IF('Main Data'!H51="Panerai",1,0)</f>
        <v>0</v>
      </c>
      <c r="V51">
        <f>IF('Main Data'!H51="Patek",1,0)</f>
        <v>0</v>
      </c>
      <c r="W51">
        <f>IF('Main Data'!H51="Rolex",1,0)</f>
        <v>1</v>
      </c>
      <c r="X51">
        <f>IF('Main Data'!H51="Tudor",1,0)</f>
        <v>0</v>
      </c>
      <c r="Y51">
        <f>IF('Main Data'!H51="Ulysse Nardin",1,0)</f>
        <v>0</v>
      </c>
      <c r="Z51">
        <f>IF('Main Data'!H51="Universal Geneve",1,0)</f>
        <v>0</v>
      </c>
      <c r="AA51">
        <f>IF('Main Data'!H51="Vacheron",1,0)</f>
        <v>0</v>
      </c>
      <c r="AB51">
        <f>IF('Main Data'!H51="Zenith",1,0)</f>
        <v>0</v>
      </c>
      <c r="AC51">
        <f>IF('Main Data'!J51="Stainless Steel",1,0)</f>
        <v>0</v>
      </c>
      <c r="AD51">
        <f>IF('Main Data'!J51="Two-tone",1,0)</f>
        <v>0</v>
      </c>
      <c r="AE51">
        <f>IF(OR('Main Data'!J51="YG 18K",'Main Data'!J51="YG &lt;18K",'Main Data'!J51="PG 18K",'Main Data'!J51="PG &lt;18K",'Main Data'!J51="WG 18K",'Main Data'!J51="Mixes of 18K",'Main Data'!J51="Mixes &lt;18K"),1,0)</f>
        <v>1</v>
      </c>
      <c r="AF51">
        <f>IF('Main Data'!J51="Platinum",1,0)</f>
        <v>0</v>
      </c>
      <c r="AG51">
        <f>IF(OR('Main Data'!J51="PVD",'Main Data'!J51="Gold Plate",'Main Data'!J51="Other"),1,0)</f>
        <v>0</v>
      </c>
      <c r="AH51">
        <f>IF('Main Data'!N51="Stainless Steel",1,0)</f>
        <v>0</v>
      </c>
      <c r="AI51">
        <f>IF('Main Data'!N51="Leather",1,0)</f>
        <v>0</v>
      </c>
      <c r="AJ51">
        <f>IF('Main Data'!N51="Two-tone",1,0)</f>
        <v>0</v>
      </c>
      <c r="AK51">
        <f>IF(OR('Main Data'!N51="YG 18K",'Main Data'!N51="PG 18K",'Main Data'!N51="WG 18K",'Main Data'!N51="Mixes of 18K"),1,0)</f>
        <v>1</v>
      </c>
      <c r="AL51">
        <f>IF(OR(,'Main Data'!N51="PVD",'Main Data'!N51="Gold plate"),1,0)</f>
        <v>0</v>
      </c>
      <c r="AM51">
        <f>IF(OR('Main Data'!AV51="Yes",'Main Data'!AW51="Yes",'Main Data'!AU51="Yes"),1,0)</f>
        <v>0</v>
      </c>
      <c r="AN51">
        <f>IF(OR(ISTEXT('Main Data'!AX51), ISTEXT('Main Data'!AY51)),1,0)</f>
        <v>0</v>
      </c>
      <c r="AO51">
        <f>IF('Main Data'!AZ51="Yes",1,0)</f>
        <v>0</v>
      </c>
      <c r="AP51">
        <f>IF('Main Data'!BA51="Yes",1,0)</f>
        <v>0</v>
      </c>
      <c r="AQ51">
        <f>IF('Main Data'!BD51="Yes",1,0)</f>
        <v>0</v>
      </c>
      <c r="AR51">
        <f>IF('Main Data'!BE51="A",1,0)</f>
        <v>0</v>
      </c>
      <c r="AS51">
        <f>IF('Main Data'!BE51="AA",1,0)</f>
        <v>0</v>
      </c>
      <c r="AT51">
        <f>IF('Main Data'!BE51="AAA",1,0)</f>
        <v>1</v>
      </c>
      <c r="AU51">
        <f>IF('Main Data'!BE51="AAAA",1,0)</f>
        <v>0</v>
      </c>
      <c r="AV51">
        <f>IF('Main Data'!P51="Yes",1,0)</f>
        <v>0</v>
      </c>
      <c r="AW51">
        <f>IF('Main Data'!AP51="Yes",1,0)</f>
        <v>0</v>
      </c>
      <c r="AX51">
        <f>IF(OR('Main Data'!V51="Yes", 'Main Data'!W51="Yes",'Main Data'!X51="Yes"),1,0)</f>
        <v>1</v>
      </c>
      <c r="AY51">
        <f>IF(OR('Main Data'!Y51="Yes",'Main Data'!Z51="Yes"),1,0)</f>
        <v>0</v>
      </c>
      <c r="AZ51">
        <f>IF('Main Data'!AR51="Yes",1,0)</f>
        <v>0</v>
      </c>
      <c r="BA51">
        <f>IF('Main Data'!AS51="Yes",1,0)</f>
        <v>0</v>
      </c>
      <c r="BB51">
        <f>IF('Main Data'!AG51="Yes",1,0)</f>
        <v>0</v>
      </c>
      <c r="BC51">
        <f>IF('Main Data'!AB51="Yes",1,0)</f>
        <v>0</v>
      </c>
      <c r="BD51">
        <f>IF('Main Data'!AA51="Yes",1,0)</f>
        <v>0</v>
      </c>
      <c r="BE51">
        <f>IF('Main Data'!AC51="Yes",1,0)</f>
        <v>0</v>
      </c>
      <c r="BF51">
        <f>IF('Main Data'!AF51="Yes",1,0)</f>
        <v>0</v>
      </c>
      <c r="BG51">
        <f>IF(OR('Main Data'!AI51="Yes",'Main Data'!AL51="Yes"),1,0)</f>
        <v>0</v>
      </c>
      <c r="BH51">
        <f>IF('Main Data'!AJ51="Yes",1,0)</f>
        <v>0</v>
      </c>
      <c r="BI51">
        <f>IF('Main Data'!AK51="Yes",1,0)</f>
        <v>0</v>
      </c>
      <c r="BJ51">
        <f>IF('Main Data'!AM51="Yes",1,0)</f>
        <v>0</v>
      </c>
      <c r="BK51">
        <f>IF('Main Data'!AQ51="Yes",1,0)</f>
        <v>0</v>
      </c>
      <c r="BL51" s="21">
        <f t="shared" si="1"/>
        <v>0</v>
      </c>
      <c r="BM51" s="21">
        <f t="shared" si="2"/>
        <v>0</v>
      </c>
      <c r="BN51" s="21">
        <f t="shared" si="3"/>
        <v>0</v>
      </c>
      <c r="BO51" s="21">
        <f t="shared" si="4"/>
        <v>0</v>
      </c>
      <c r="BP51" s="21">
        <f t="shared" si="5"/>
        <v>1</v>
      </c>
    </row>
    <row r="52" spans="1:68" x14ac:dyDescent="0.2">
      <c r="A52">
        <v>48</v>
      </c>
      <c r="B52" s="33">
        <f>'Main Data'!C52</f>
        <v>44870</v>
      </c>
      <c r="C52">
        <f>'Main Data'!D52</f>
        <v>139</v>
      </c>
      <c r="D52" s="26">
        <f>'Main Data'!E52</f>
        <v>60000</v>
      </c>
      <c r="E52" s="26">
        <f>'Main Data'!F52</f>
        <v>75000</v>
      </c>
      <c r="F52" s="34">
        <f t="shared" si="0"/>
        <v>11.002099841204238</v>
      </c>
      <c r="G52">
        <f>IF('Main Data'!H52="AP",1,0)</f>
        <v>1</v>
      </c>
      <c r="H52">
        <f>IF('Main Data'!H52="Blancpain",1,0)</f>
        <v>0</v>
      </c>
      <c r="I52">
        <f>IF('Main Data'!H52="Breguet",1,0)</f>
        <v>0</v>
      </c>
      <c r="J52">
        <f>IF('Main Data'!H52="Breitling",1,0)</f>
        <v>0</v>
      </c>
      <c r="K52">
        <f>IF('Main Data'!H52="Cartier",1,0)</f>
        <v>0</v>
      </c>
      <c r="L52">
        <f>IF('Main Data'!H52="Gallet",1,0)</f>
        <v>0</v>
      </c>
      <c r="M52">
        <f>IF('Main Data'!H52="Girard Perregaux",1,0)</f>
        <v>0</v>
      </c>
      <c r="N52">
        <f>IF('Main Data'!H52="Gubelin",1,0)</f>
        <v>0</v>
      </c>
      <c r="O52">
        <f>IF('Main Data'!H52="Heuer",1,0)</f>
        <v>0</v>
      </c>
      <c r="P52">
        <f>IF('Main Data'!H52="IWC",1,0)</f>
        <v>0</v>
      </c>
      <c r="Q52">
        <f>IF('Main Data'!H52="JLC",1,0)</f>
        <v>0</v>
      </c>
      <c r="R52">
        <f>IF('Main Data'!H52="Longines",1,0)</f>
        <v>0</v>
      </c>
      <c r="S52">
        <f>IF('Main Data'!H52="Movado",1,0)</f>
        <v>0</v>
      </c>
      <c r="T52">
        <f>IF('Main Data'!H52="Omega",1,0)</f>
        <v>0</v>
      </c>
      <c r="U52">
        <f>IF('Main Data'!H52="Panerai",1,0)</f>
        <v>0</v>
      </c>
      <c r="V52">
        <f>IF('Main Data'!H52="Patek",1,0)</f>
        <v>0</v>
      </c>
      <c r="W52">
        <f>IF('Main Data'!H52="Rolex",1,0)</f>
        <v>0</v>
      </c>
      <c r="X52">
        <f>IF('Main Data'!H52="Tudor",1,0)</f>
        <v>0</v>
      </c>
      <c r="Y52">
        <f>IF('Main Data'!H52="Ulysse Nardin",1,0)</f>
        <v>0</v>
      </c>
      <c r="Z52">
        <f>IF('Main Data'!H52="Universal Geneve",1,0)</f>
        <v>0</v>
      </c>
      <c r="AA52">
        <f>IF('Main Data'!H52="Vacheron",1,0)</f>
        <v>0</v>
      </c>
      <c r="AB52">
        <f>IF('Main Data'!H52="Zenith",1,0)</f>
        <v>0</v>
      </c>
      <c r="AC52">
        <f>IF('Main Data'!J52="Stainless Steel",1,0)</f>
        <v>1</v>
      </c>
      <c r="AD52">
        <f>IF('Main Data'!J52="Two-tone",1,0)</f>
        <v>0</v>
      </c>
      <c r="AE52">
        <f>IF(OR('Main Data'!J52="YG 18K",'Main Data'!J52="YG &lt;18K",'Main Data'!J52="PG 18K",'Main Data'!J52="PG &lt;18K",'Main Data'!J52="WG 18K",'Main Data'!J52="Mixes of 18K",'Main Data'!J52="Mixes &lt;18K"),1,0)</f>
        <v>0</v>
      </c>
      <c r="AF52">
        <f>IF('Main Data'!J52="Platinum",1,0)</f>
        <v>0</v>
      </c>
      <c r="AG52">
        <f>IF(OR('Main Data'!J52="PVD",'Main Data'!J52="Gold Plate",'Main Data'!J52="Other"),1,0)</f>
        <v>0</v>
      </c>
      <c r="AH52">
        <f>IF('Main Data'!N52="Stainless Steel",1,0)</f>
        <v>1</v>
      </c>
      <c r="AI52">
        <f>IF('Main Data'!N52="Leather",1,0)</f>
        <v>0</v>
      </c>
      <c r="AJ52">
        <f>IF('Main Data'!N52="Two-tone",1,0)</f>
        <v>0</v>
      </c>
      <c r="AK52">
        <f>IF(OR('Main Data'!N52="YG 18K",'Main Data'!N52="PG 18K",'Main Data'!N52="WG 18K",'Main Data'!N52="Mixes of 18K"),1,0)</f>
        <v>0</v>
      </c>
      <c r="AL52">
        <f>IF(OR(,'Main Data'!N52="PVD",'Main Data'!N52="Gold plate"),1,0)</f>
        <v>0</v>
      </c>
      <c r="AM52">
        <f>IF(OR('Main Data'!AV52="Yes",'Main Data'!AW52="Yes",'Main Data'!AU52="Yes"),1,0)</f>
        <v>0</v>
      </c>
      <c r="AN52">
        <f>IF(OR(ISTEXT('Main Data'!AX52), ISTEXT('Main Data'!AY52)),1,0)</f>
        <v>0</v>
      </c>
      <c r="AO52">
        <f>IF('Main Data'!AZ52="Yes",1,0)</f>
        <v>0</v>
      </c>
      <c r="AP52">
        <f>IF('Main Data'!BA52="Yes",1,0)</f>
        <v>0</v>
      </c>
      <c r="AQ52">
        <f>IF('Main Data'!BD52="Yes",1,0)</f>
        <v>0</v>
      </c>
      <c r="AR52">
        <f>IF('Main Data'!BE52="A",1,0)</f>
        <v>0</v>
      </c>
      <c r="AS52">
        <f>IF('Main Data'!BE52="AA",1,0)</f>
        <v>0</v>
      </c>
      <c r="AT52">
        <f>IF('Main Data'!BE52="AAA",1,0)</f>
        <v>1</v>
      </c>
      <c r="AU52">
        <f>IF('Main Data'!BE52="AAAA",1,0)</f>
        <v>0</v>
      </c>
      <c r="AV52">
        <f>IF('Main Data'!P52="Yes",1,0)</f>
        <v>0</v>
      </c>
      <c r="AW52">
        <f>IF('Main Data'!AP52="Yes",1,0)</f>
        <v>0</v>
      </c>
      <c r="AX52">
        <f>IF(OR('Main Data'!V52="Yes", 'Main Data'!W52="Yes",'Main Data'!X52="Yes"),1,0)</f>
        <v>1</v>
      </c>
      <c r="AY52">
        <f>IF(OR('Main Data'!Y52="Yes",'Main Data'!Z52="Yes"),1,0)</f>
        <v>0</v>
      </c>
      <c r="AZ52">
        <f>IF('Main Data'!AR52="Yes",1,0)</f>
        <v>0</v>
      </c>
      <c r="BA52">
        <f>IF('Main Data'!AS52="Yes",1,0)</f>
        <v>0</v>
      </c>
      <c r="BB52">
        <f>IF('Main Data'!AG52="Yes",1,0)</f>
        <v>0</v>
      </c>
      <c r="BC52">
        <f>IF('Main Data'!AB52="Yes",1,0)</f>
        <v>0</v>
      </c>
      <c r="BD52">
        <f>IF('Main Data'!AA52="Yes",1,0)</f>
        <v>0</v>
      </c>
      <c r="BE52">
        <f>IF('Main Data'!AC52="Yes",1,0)</f>
        <v>0</v>
      </c>
      <c r="BF52">
        <f>IF('Main Data'!AF52="Yes",1,0)</f>
        <v>0</v>
      </c>
      <c r="BG52">
        <f>IF(OR('Main Data'!AI52="Yes",'Main Data'!AL52="Yes"),1,0)</f>
        <v>0</v>
      </c>
      <c r="BH52">
        <f>IF('Main Data'!AJ52="Yes",1,0)</f>
        <v>0</v>
      </c>
      <c r="BI52">
        <f>IF('Main Data'!AK52="Yes",1,0)</f>
        <v>0</v>
      </c>
      <c r="BJ52">
        <f>IF('Main Data'!AM52="Yes",1,0)</f>
        <v>0</v>
      </c>
      <c r="BK52">
        <f>IF('Main Data'!AQ52="Yes",1,0)</f>
        <v>0</v>
      </c>
      <c r="BL52" s="21">
        <f t="shared" si="1"/>
        <v>0</v>
      </c>
      <c r="BM52" s="21">
        <f t="shared" si="2"/>
        <v>0</v>
      </c>
      <c r="BN52" s="21">
        <f t="shared" si="3"/>
        <v>0</v>
      </c>
      <c r="BO52" s="21">
        <f t="shared" si="4"/>
        <v>0</v>
      </c>
      <c r="BP52" s="21">
        <f t="shared" si="5"/>
        <v>1</v>
      </c>
    </row>
    <row r="53" spans="1:68" x14ac:dyDescent="0.2">
      <c r="A53">
        <v>49</v>
      </c>
      <c r="B53" s="33">
        <f>'Main Data'!C53</f>
        <v>44870</v>
      </c>
      <c r="C53">
        <f>'Main Data'!D53</f>
        <v>150</v>
      </c>
      <c r="D53" s="26">
        <f>'Main Data'!E53</f>
        <v>8000</v>
      </c>
      <c r="E53" s="26">
        <f>'Main Data'!F53</f>
        <v>10000</v>
      </c>
      <c r="F53" s="34">
        <f t="shared" si="0"/>
        <v>8.987196820661973</v>
      </c>
      <c r="G53">
        <f>IF('Main Data'!H53="AP",1,0)</f>
        <v>0</v>
      </c>
      <c r="H53">
        <f>IF('Main Data'!H53="Blancpain",1,0)</f>
        <v>0</v>
      </c>
      <c r="I53">
        <f>IF('Main Data'!H53="Breguet",1,0)</f>
        <v>0</v>
      </c>
      <c r="J53">
        <f>IF('Main Data'!H53="Breitling",1,0)</f>
        <v>0</v>
      </c>
      <c r="K53">
        <f>IF('Main Data'!H53="Cartier",1,0)</f>
        <v>0</v>
      </c>
      <c r="L53">
        <f>IF('Main Data'!H53="Gallet",1,0)</f>
        <v>0</v>
      </c>
      <c r="M53">
        <f>IF('Main Data'!H53="Girard Perregaux",1,0)</f>
        <v>0</v>
      </c>
      <c r="N53">
        <f>IF('Main Data'!H53="Gubelin",1,0)</f>
        <v>0</v>
      </c>
      <c r="O53">
        <f>IF('Main Data'!H53="Heuer",1,0)</f>
        <v>0</v>
      </c>
      <c r="P53">
        <f>IF('Main Data'!H53="IWC",1,0)</f>
        <v>0</v>
      </c>
      <c r="Q53">
        <f>IF('Main Data'!H53="JLC",1,0)</f>
        <v>0</v>
      </c>
      <c r="R53">
        <f>IF('Main Data'!H53="Longines",1,0)</f>
        <v>0</v>
      </c>
      <c r="S53">
        <f>IF('Main Data'!H53="Movado",1,0)</f>
        <v>0</v>
      </c>
      <c r="T53">
        <f>IF('Main Data'!H53="Omega",1,0)</f>
        <v>0</v>
      </c>
      <c r="U53">
        <f>IF('Main Data'!H53="Panerai",1,0)</f>
        <v>0</v>
      </c>
      <c r="V53">
        <f>IF('Main Data'!H53="Patek",1,0)</f>
        <v>0</v>
      </c>
      <c r="W53">
        <f>IF('Main Data'!H53="Rolex",1,0)</f>
        <v>1</v>
      </c>
      <c r="X53">
        <f>IF('Main Data'!H53="Tudor",1,0)</f>
        <v>0</v>
      </c>
      <c r="Y53">
        <f>IF('Main Data'!H53="Ulysse Nardin",1,0)</f>
        <v>0</v>
      </c>
      <c r="Z53">
        <f>IF('Main Data'!H53="Universal Geneve",1,0)</f>
        <v>0</v>
      </c>
      <c r="AA53">
        <f>IF('Main Data'!H53="Vacheron",1,0)</f>
        <v>0</v>
      </c>
      <c r="AB53">
        <f>IF('Main Data'!H53="Zenith",1,0)</f>
        <v>0</v>
      </c>
      <c r="AC53">
        <f>IF('Main Data'!J53="Stainless Steel",1,0)</f>
        <v>0</v>
      </c>
      <c r="AD53">
        <f>IF('Main Data'!J53="Two-tone",1,0)</f>
        <v>1</v>
      </c>
      <c r="AE53">
        <f>IF(OR('Main Data'!J53="YG 18K",'Main Data'!J53="YG &lt;18K",'Main Data'!J53="PG 18K",'Main Data'!J53="PG &lt;18K",'Main Data'!J53="WG 18K",'Main Data'!J53="Mixes of 18K",'Main Data'!J53="Mixes &lt;18K"),1,0)</f>
        <v>0</v>
      </c>
      <c r="AF53">
        <f>IF('Main Data'!J53="Platinum",1,0)</f>
        <v>0</v>
      </c>
      <c r="AG53">
        <f>IF(OR('Main Data'!J53="PVD",'Main Data'!J53="Gold Plate",'Main Data'!J53="Other"),1,0)</f>
        <v>0</v>
      </c>
      <c r="AH53">
        <f>IF('Main Data'!N53="Stainless Steel",1,0)</f>
        <v>0</v>
      </c>
      <c r="AI53">
        <f>IF('Main Data'!N53="Leather",1,0)</f>
        <v>0</v>
      </c>
      <c r="AJ53">
        <f>IF('Main Data'!N53="Two-tone",1,0)</f>
        <v>1</v>
      </c>
      <c r="AK53">
        <f>IF(OR('Main Data'!N53="YG 18K",'Main Data'!N53="PG 18K",'Main Data'!N53="WG 18K",'Main Data'!N53="Mixes of 18K"),1,0)</f>
        <v>0</v>
      </c>
      <c r="AL53">
        <f>IF(OR(,'Main Data'!N53="PVD",'Main Data'!N53="Gold plate"),1,0)</f>
        <v>0</v>
      </c>
      <c r="AM53">
        <f>IF(OR('Main Data'!AV53="Yes",'Main Data'!AW53="Yes",'Main Data'!AU53="Yes"),1,0)</f>
        <v>0</v>
      </c>
      <c r="AN53">
        <f>IF(OR(ISTEXT('Main Data'!AX53), ISTEXT('Main Data'!AY53)),1,0)</f>
        <v>0</v>
      </c>
      <c r="AO53">
        <f>IF('Main Data'!AZ53="Yes",1,0)</f>
        <v>0</v>
      </c>
      <c r="AP53">
        <f>IF('Main Data'!BA53="Yes",1,0)</f>
        <v>0</v>
      </c>
      <c r="AQ53">
        <f>IF('Main Data'!BD53="Yes",1,0)</f>
        <v>0</v>
      </c>
      <c r="AR53">
        <f>IF('Main Data'!BE53="A",1,0)</f>
        <v>0</v>
      </c>
      <c r="AS53">
        <f>IF('Main Data'!BE53="AA",1,0)</f>
        <v>1</v>
      </c>
      <c r="AT53">
        <f>IF('Main Data'!BE53="AAA",1,0)</f>
        <v>0</v>
      </c>
      <c r="AU53">
        <f>IF('Main Data'!BE53="AAAA",1,0)</f>
        <v>0</v>
      </c>
      <c r="AV53">
        <f>IF('Main Data'!P53="Yes",1,0)</f>
        <v>0</v>
      </c>
      <c r="AW53">
        <f>IF('Main Data'!AP53="Yes",1,0)</f>
        <v>0</v>
      </c>
      <c r="AX53">
        <f>IF(OR('Main Data'!V53="Yes", 'Main Data'!W53="Yes",'Main Data'!X53="Yes"),1,0)</f>
        <v>1</v>
      </c>
      <c r="AY53">
        <f>IF(OR('Main Data'!Y53="Yes",'Main Data'!Z53="Yes"),1,0)</f>
        <v>0</v>
      </c>
      <c r="AZ53">
        <f>IF('Main Data'!AR53="Yes",1,0)</f>
        <v>0</v>
      </c>
      <c r="BA53">
        <f>IF('Main Data'!AS53="Yes",1,0)</f>
        <v>0</v>
      </c>
      <c r="BB53">
        <f>IF('Main Data'!AG53="Yes",1,0)</f>
        <v>0</v>
      </c>
      <c r="BC53">
        <f>IF('Main Data'!AB53="Yes",1,0)</f>
        <v>0</v>
      </c>
      <c r="BD53">
        <f>IF('Main Data'!AA53="Yes",1,0)</f>
        <v>0</v>
      </c>
      <c r="BE53">
        <f>IF('Main Data'!AC53="Yes",1,0)</f>
        <v>1</v>
      </c>
      <c r="BF53">
        <f>IF('Main Data'!AF53="Yes",1,0)</f>
        <v>0</v>
      </c>
      <c r="BG53">
        <f>IF(OR('Main Data'!AI53="Yes",'Main Data'!AL53="Yes"),1,0)</f>
        <v>0</v>
      </c>
      <c r="BH53">
        <f>IF('Main Data'!AJ53="Yes",1,0)</f>
        <v>0</v>
      </c>
      <c r="BI53">
        <f>IF('Main Data'!AK53="Yes",1,0)</f>
        <v>0</v>
      </c>
      <c r="BJ53">
        <f>IF('Main Data'!AM53="Yes",1,0)</f>
        <v>0</v>
      </c>
      <c r="BK53">
        <f>IF('Main Data'!AQ53="Yes",1,0)</f>
        <v>0</v>
      </c>
      <c r="BL53" s="21">
        <f t="shared" si="1"/>
        <v>0</v>
      </c>
      <c r="BM53" s="21">
        <f t="shared" si="2"/>
        <v>0</v>
      </c>
      <c r="BN53" s="21">
        <f t="shared" si="3"/>
        <v>0</v>
      </c>
      <c r="BO53" s="21">
        <f t="shared" si="4"/>
        <v>0</v>
      </c>
      <c r="BP53" s="21">
        <f t="shared" si="5"/>
        <v>1</v>
      </c>
    </row>
    <row r="54" spans="1:68" x14ac:dyDescent="0.2">
      <c r="A54">
        <v>50</v>
      </c>
      <c r="B54" s="33">
        <f>'Main Data'!C54</f>
        <v>44870</v>
      </c>
      <c r="C54">
        <f>'Main Data'!D54</f>
        <v>152</v>
      </c>
      <c r="D54" s="26">
        <f>'Main Data'!E54</f>
        <v>10000</v>
      </c>
      <c r="E54" s="26">
        <f>'Main Data'!F54</f>
        <v>12500</v>
      </c>
      <c r="F54" s="34">
        <f t="shared" si="0"/>
        <v>9.2103403719761836</v>
      </c>
      <c r="G54">
        <f>IF('Main Data'!H54="AP",1,0)</f>
        <v>0</v>
      </c>
      <c r="H54">
        <f>IF('Main Data'!H54="Blancpain",1,0)</f>
        <v>0</v>
      </c>
      <c r="I54">
        <f>IF('Main Data'!H54="Breguet",1,0)</f>
        <v>0</v>
      </c>
      <c r="J54">
        <f>IF('Main Data'!H54="Breitling",1,0)</f>
        <v>0</v>
      </c>
      <c r="K54">
        <f>IF('Main Data'!H54="Cartier",1,0)</f>
        <v>0</v>
      </c>
      <c r="L54">
        <f>IF('Main Data'!H54="Gallet",1,0)</f>
        <v>0</v>
      </c>
      <c r="M54">
        <f>IF('Main Data'!H54="Girard Perregaux",1,0)</f>
        <v>0</v>
      </c>
      <c r="N54">
        <f>IF('Main Data'!H54="Gubelin",1,0)</f>
        <v>0</v>
      </c>
      <c r="O54">
        <f>IF('Main Data'!H54="Heuer",1,0)</f>
        <v>0</v>
      </c>
      <c r="P54">
        <f>IF('Main Data'!H54="IWC",1,0)</f>
        <v>0</v>
      </c>
      <c r="Q54">
        <f>IF('Main Data'!H54="JLC",1,0)</f>
        <v>0</v>
      </c>
      <c r="R54">
        <f>IF('Main Data'!H54="Longines",1,0)</f>
        <v>0</v>
      </c>
      <c r="S54">
        <f>IF('Main Data'!H54="Movado",1,0)</f>
        <v>0</v>
      </c>
      <c r="T54">
        <f>IF('Main Data'!H54="Omega",1,0)</f>
        <v>0</v>
      </c>
      <c r="U54">
        <f>IF('Main Data'!H54="Panerai",1,0)</f>
        <v>0</v>
      </c>
      <c r="V54">
        <f>IF('Main Data'!H54="Patek",1,0)</f>
        <v>0</v>
      </c>
      <c r="W54">
        <f>IF('Main Data'!H54="Rolex",1,0)</f>
        <v>1</v>
      </c>
      <c r="X54">
        <f>IF('Main Data'!H54="Tudor",1,0)</f>
        <v>0</v>
      </c>
      <c r="Y54">
        <f>IF('Main Data'!H54="Ulysse Nardin",1,0)</f>
        <v>0</v>
      </c>
      <c r="Z54">
        <f>IF('Main Data'!H54="Universal Geneve",1,0)</f>
        <v>0</v>
      </c>
      <c r="AA54">
        <f>IF('Main Data'!H54="Vacheron",1,0)</f>
        <v>0</v>
      </c>
      <c r="AB54">
        <f>IF('Main Data'!H54="Zenith",1,0)</f>
        <v>0</v>
      </c>
      <c r="AC54">
        <f>IF('Main Data'!J54="Stainless Steel",1,0)</f>
        <v>1</v>
      </c>
      <c r="AD54">
        <f>IF('Main Data'!J54="Two-tone",1,0)</f>
        <v>0</v>
      </c>
      <c r="AE54">
        <f>IF(OR('Main Data'!J54="YG 18K",'Main Data'!J54="YG &lt;18K",'Main Data'!J54="PG 18K",'Main Data'!J54="PG &lt;18K",'Main Data'!J54="WG 18K",'Main Data'!J54="Mixes of 18K",'Main Data'!J54="Mixes &lt;18K"),1,0)</f>
        <v>0</v>
      </c>
      <c r="AF54">
        <f>IF('Main Data'!J54="Platinum",1,0)</f>
        <v>0</v>
      </c>
      <c r="AG54">
        <f>IF(OR('Main Data'!J54="PVD",'Main Data'!J54="Gold Plate",'Main Data'!J54="Other"),1,0)</f>
        <v>0</v>
      </c>
      <c r="AH54">
        <f>IF('Main Data'!N54="Stainless Steel",1,0)</f>
        <v>1</v>
      </c>
      <c r="AI54">
        <f>IF('Main Data'!N54="Leather",1,0)</f>
        <v>0</v>
      </c>
      <c r="AJ54">
        <f>IF('Main Data'!N54="Two-tone",1,0)</f>
        <v>0</v>
      </c>
      <c r="AK54">
        <f>IF(OR('Main Data'!N54="YG 18K",'Main Data'!N54="PG 18K",'Main Data'!N54="WG 18K",'Main Data'!N54="Mixes of 18K"),1,0)</f>
        <v>0</v>
      </c>
      <c r="AL54">
        <f>IF(OR(,'Main Data'!N54="PVD",'Main Data'!N54="Gold plate"),1,0)</f>
        <v>0</v>
      </c>
      <c r="AM54">
        <f>IF(OR('Main Data'!AV54="Yes",'Main Data'!AW54="Yes",'Main Data'!AU54="Yes"),1,0)</f>
        <v>0</v>
      </c>
      <c r="AN54">
        <f>IF(OR(ISTEXT('Main Data'!AX54), ISTEXT('Main Data'!AY54)),1,0)</f>
        <v>0</v>
      </c>
      <c r="AO54">
        <f>IF('Main Data'!AZ54="Yes",1,0)</f>
        <v>0</v>
      </c>
      <c r="AP54">
        <f>IF('Main Data'!BA54="Yes",1,0)</f>
        <v>0</v>
      </c>
      <c r="AQ54">
        <f>IF('Main Data'!BD54="Yes",1,0)</f>
        <v>0</v>
      </c>
      <c r="AR54">
        <f>IF('Main Data'!BE54="A",1,0)</f>
        <v>0</v>
      </c>
      <c r="AS54">
        <f>IF('Main Data'!BE54="AA",1,0)</f>
        <v>1</v>
      </c>
      <c r="AT54">
        <f>IF('Main Data'!BE54="AAA",1,0)</f>
        <v>0</v>
      </c>
      <c r="AU54">
        <f>IF('Main Data'!BE54="AAAA",1,0)</f>
        <v>0</v>
      </c>
      <c r="AV54">
        <f>IF('Main Data'!P54="Yes",1,0)</f>
        <v>0</v>
      </c>
      <c r="AW54">
        <f>IF('Main Data'!AP54="Yes",1,0)</f>
        <v>0</v>
      </c>
      <c r="AX54">
        <f>IF(OR('Main Data'!V54="Yes", 'Main Data'!W54="Yes",'Main Data'!X54="Yes"),1,0)</f>
        <v>1</v>
      </c>
      <c r="AY54">
        <f>IF(OR('Main Data'!Y54="Yes",'Main Data'!Z54="Yes"),1,0)</f>
        <v>0</v>
      </c>
      <c r="AZ54">
        <f>IF('Main Data'!AR54="Yes",1,0)</f>
        <v>0</v>
      </c>
      <c r="BA54">
        <f>IF('Main Data'!AS54="Yes",1,0)</f>
        <v>0</v>
      </c>
      <c r="BB54">
        <f>IF('Main Data'!AG54="Yes",1,0)</f>
        <v>0</v>
      </c>
      <c r="BC54">
        <f>IF('Main Data'!AB54="Yes",1,0)</f>
        <v>0</v>
      </c>
      <c r="BD54">
        <f>IF('Main Data'!AA54="Yes",1,0)</f>
        <v>0</v>
      </c>
      <c r="BE54">
        <f>IF('Main Data'!AC54="Yes",1,0)</f>
        <v>1</v>
      </c>
      <c r="BF54">
        <f>IF('Main Data'!AF54="Yes",1,0)</f>
        <v>0</v>
      </c>
      <c r="BG54">
        <f>IF(OR('Main Data'!AI54="Yes",'Main Data'!AL54="Yes"),1,0)</f>
        <v>0</v>
      </c>
      <c r="BH54">
        <f>IF('Main Data'!AJ54="Yes",1,0)</f>
        <v>0</v>
      </c>
      <c r="BI54">
        <f>IF('Main Data'!AK54="Yes",1,0)</f>
        <v>0</v>
      </c>
      <c r="BJ54">
        <f>IF('Main Data'!AM54="Yes",1,0)</f>
        <v>0</v>
      </c>
      <c r="BK54">
        <f>IF('Main Data'!AQ54="Yes",1,0)</f>
        <v>0</v>
      </c>
      <c r="BL54" s="21">
        <f t="shared" si="1"/>
        <v>0</v>
      </c>
      <c r="BM54" s="21">
        <f t="shared" si="2"/>
        <v>0</v>
      </c>
      <c r="BN54" s="21">
        <f t="shared" si="3"/>
        <v>0</v>
      </c>
      <c r="BO54" s="21">
        <f t="shared" si="4"/>
        <v>0</v>
      </c>
      <c r="BP54" s="21">
        <f t="shared" si="5"/>
        <v>1</v>
      </c>
    </row>
    <row r="55" spans="1:68" x14ac:dyDescent="0.2">
      <c r="A55">
        <v>51</v>
      </c>
      <c r="B55" s="33">
        <f>'Main Data'!C55</f>
        <v>44870</v>
      </c>
      <c r="C55">
        <f>'Main Data'!D55</f>
        <v>157</v>
      </c>
      <c r="D55" s="26">
        <f>'Main Data'!E55</f>
        <v>95000</v>
      </c>
      <c r="E55" s="26">
        <f>'Main Data'!F55</f>
        <v>118750</v>
      </c>
      <c r="F55" s="34">
        <f t="shared" si="0"/>
        <v>11.461632170582678</v>
      </c>
      <c r="G55">
        <f>IF('Main Data'!H55="AP",1,0)</f>
        <v>0</v>
      </c>
      <c r="H55">
        <f>IF('Main Data'!H55="Blancpain",1,0)</f>
        <v>0</v>
      </c>
      <c r="I55">
        <f>IF('Main Data'!H55="Breguet",1,0)</f>
        <v>0</v>
      </c>
      <c r="J55">
        <f>IF('Main Data'!H55="Breitling",1,0)</f>
        <v>0</v>
      </c>
      <c r="K55">
        <f>IF('Main Data'!H55="Cartier",1,0)</f>
        <v>0</v>
      </c>
      <c r="L55">
        <f>IF('Main Data'!H55="Gallet",1,0)</f>
        <v>0</v>
      </c>
      <c r="M55">
        <f>IF('Main Data'!H55="Girard Perregaux",1,0)</f>
        <v>0</v>
      </c>
      <c r="N55">
        <f>IF('Main Data'!H55="Gubelin",1,0)</f>
        <v>0</v>
      </c>
      <c r="O55">
        <f>IF('Main Data'!H55="Heuer",1,0)</f>
        <v>0</v>
      </c>
      <c r="P55">
        <f>IF('Main Data'!H55="IWC",1,0)</f>
        <v>0</v>
      </c>
      <c r="Q55">
        <f>IF('Main Data'!H55="JLC",1,0)</f>
        <v>0</v>
      </c>
      <c r="R55">
        <f>IF('Main Data'!H55="Longines",1,0)</f>
        <v>0</v>
      </c>
      <c r="S55">
        <f>IF('Main Data'!H55="Movado",1,0)</f>
        <v>0</v>
      </c>
      <c r="T55">
        <f>IF('Main Data'!H55="Omega",1,0)</f>
        <v>0</v>
      </c>
      <c r="U55">
        <f>IF('Main Data'!H55="Panerai",1,0)</f>
        <v>0</v>
      </c>
      <c r="V55">
        <f>IF('Main Data'!H55="Patek",1,0)</f>
        <v>0</v>
      </c>
      <c r="W55">
        <f>IF('Main Data'!H55="Rolex",1,0)</f>
        <v>1</v>
      </c>
      <c r="X55">
        <f>IF('Main Data'!H55="Tudor",1,0)</f>
        <v>0</v>
      </c>
      <c r="Y55">
        <f>IF('Main Data'!H55="Ulysse Nardin",1,0)</f>
        <v>0</v>
      </c>
      <c r="Z55">
        <f>IF('Main Data'!H55="Universal Geneve",1,0)</f>
        <v>0</v>
      </c>
      <c r="AA55">
        <f>IF('Main Data'!H55="Vacheron",1,0)</f>
        <v>0</v>
      </c>
      <c r="AB55">
        <f>IF('Main Data'!H55="Zenith",1,0)</f>
        <v>0</v>
      </c>
      <c r="AC55">
        <f>IF('Main Data'!J55="Stainless Steel",1,0)</f>
        <v>1</v>
      </c>
      <c r="AD55">
        <f>IF('Main Data'!J55="Two-tone",1,0)</f>
        <v>0</v>
      </c>
      <c r="AE55">
        <f>IF(OR('Main Data'!J55="YG 18K",'Main Data'!J55="YG &lt;18K",'Main Data'!J55="PG 18K",'Main Data'!J55="PG &lt;18K",'Main Data'!J55="WG 18K",'Main Data'!J55="Mixes of 18K",'Main Data'!J55="Mixes &lt;18K"),1,0)</f>
        <v>0</v>
      </c>
      <c r="AF55">
        <f>IF('Main Data'!J55="Platinum",1,0)</f>
        <v>0</v>
      </c>
      <c r="AG55">
        <f>IF(OR('Main Data'!J55="PVD",'Main Data'!J55="Gold Plate",'Main Data'!J55="Other"),1,0)</f>
        <v>0</v>
      </c>
      <c r="AH55">
        <f>IF('Main Data'!N55="Stainless Steel",1,0)</f>
        <v>1</v>
      </c>
      <c r="AI55">
        <f>IF('Main Data'!N55="Leather",1,0)</f>
        <v>0</v>
      </c>
      <c r="AJ55">
        <f>IF('Main Data'!N55="Two-tone",1,0)</f>
        <v>0</v>
      </c>
      <c r="AK55">
        <f>IF(OR('Main Data'!N55="YG 18K",'Main Data'!N55="PG 18K",'Main Data'!N55="WG 18K",'Main Data'!N55="Mixes of 18K"),1,0)</f>
        <v>0</v>
      </c>
      <c r="AL55">
        <f>IF(OR(,'Main Data'!N55="PVD",'Main Data'!N55="Gold plate"),1,0)</f>
        <v>0</v>
      </c>
      <c r="AM55">
        <f>IF(OR('Main Data'!AV55="Yes",'Main Data'!AW55="Yes",'Main Data'!AU55="Yes"),1,0)</f>
        <v>0</v>
      </c>
      <c r="AN55">
        <f>IF(OR(ISTEXT('Main Data'!AX55), ISTEXT('Main Data'!AY55)),1,0)</f>
        <v>0</v>
      </c>
      <c r="AO55">
        <f>IF('Main Data'!AZ55="Yes",1,0)</f>
        <v>0</v>
      </c>
      <c r="AP55">
        <f>IF('Main Data'!BA55="Yes",1,0)</f>
        <v>0</v>
      </c>
      <c r="AQ55">
        <f>IF('Main Data'!BD55="Yes",1,0)</f>
        <v>0</v>
      </c>
      <c r="AR55">
        <f>IF('Main Data'!BE55="A",1,0)</f>
        <v>0</v>
      </c>
      <c r="AS55">
        <f>IF('Main Data'!BE55="AA",1,0)</f>
        <v>0</v>
      </c>
      <c r="AT55">
        <f>IF('Main Data'!BE55="AAA",1,0)</f>
        <v>0</v>
      </c>
      <c r="AU55">
        <f>IF('Main Data'!BE55="AAAA",1,0)</f>
        <v>1</v>
      </c>
      <c r="AV55">
        <f>IF('Main Data'!P55="Yes",1,0)</f>
        <v>0</v>
      </c>
      <c r="AW55">
        <f>IF('Main Data'!AP55="Yes",1,0)</f>
        <v>0</v>
      </c>
      <c r="AX55">
        <f>IF(OR('Main Data'!V55="Yes", 'Main Data'!W55="Yes",'Main Data'!X55="Yes"),1,0)</f>
        <v>0</v>
      </c>
      <c r="AY55">
        <f>IF(OR('Main Data'!Y55="Yes",'Main Data'!Z55="Yes"),1,0)</f>
        <v>0</v>
      </c>
      <c r="AZ55">
        <f>IF('Main Data'!AR55="Yes",1,0)</f>
        <v>0</v>
      </c>
      <c r="BA55">
        <f>IF('Main Data'!AS55="Yes",1,0)</f>
        <v>0</v>
      </c>
      <c r="BB55">
        <f>IF('Main Data'!AG55="Yes",1,0)</f>
        <v>0</v>
      </c>
      <c r="BC55">
        <f>IF('Main Data'!AB55="Yes",1,0)</f>
        <v>0</v>
      </c>
      <c r="BD55">
        <f>IF('Main Data'!AA55="Yes",1,0)</f>
        <v>0</v>
      </c>
      <c r="BE55">
        <f>IF('Main Data'!AC55="Yes",1,0)</f>
        <v>0</v>
      </c>
      <c r="BF55">
        <f>IF('Main Data'!AF55="Yes",1,0)</f>
        <v>0</v>
      </c>
      <c r="BG55">
        <f>IF(OR('Main Data'!AI55="Yes",'Main Data'!AL55="Yes"),1,0)</f>
        <v>1</v>
      </c>
      <c r="BH55">
        <f>IF('Main Data'!AJ55="Yes",1,0)</f>
        <v>0</v>
      </c>
      <c r="BI55">
        <f>IF('Main Data'!AK55="Yes",1,0)</f>
        <v>0</v>
      </c>
      <c r="BJ55">
        <f>IF('Main Data'!AM55="Yes",1,0)</f>
        <v>0</v>
      </c>
      <c r="BK55">
        <f>IF('Main Data'!AQ55="Yes",1,0)</f>
        <v>0</v>
      </c>
      <c r="BL55" s="21">
        <f t="shared" si="1"/>
        <v>0</v>
      </c>
      <c r="BM55" s="21">
        <f t="shared" si="2"/>
        <v>0</v>
      </c>
      <c r="BN55" s="21">
        <f t="shared" si="3"/>
        <v>0</v>
      </c>
      <c r="BO55" s="21">
        <f t="shared" si="4"/>
        <v>0</v>
      </c>
      <c r="BP55" s="21">
        <f t="shared" si="5"/>
        <v>1</v>
      </c>
    </row>
    <row r="56" spans="1:68" x14ac:dyDescent="0.2">
      <c r="A56">
        <v>52</v>
      </c>
      <c r="B56" s="33">
        <f>'Main Data'!C56</f>
        <v>44870</v>
      </c>
      <c r="C56">
        <f>'Main Data'!D56</f>
        <v>159</v>
      </c>
      <c r="D56" s="26">
        <f>'Main Data'!E56</f>
        <v>90000</v>
      </c>
      <c r="E56" s="26">
        <f>'Main Data'!F56</f>
        <v>112500</v>
      </c>
      <c r="F56" s="34">
        <f t="shared" si="0"/>
        <v>11.407564949312402</v>
      </c>
      <c r="G56">
        <f>IF('Main Data'!H56="AP",1,0)</f>
        <v>0</v>
      </c>
      <c r="H56">
        <f>IF('Main Data'!H56="Blancpain",1,0)</f>
        <v>0</v>
      </c>
      <c r="I56">
        <f>IF('Main Data'!H56="Breguet",1,0)</f>
        <v>0</v>
      </c>
      <c r="J56">
        <f>IF('Main Data'!H56="Breitling",1,0)</f>
        <v>0</v>
      </c>
      <c r="K56">
        <f>IF('Main Data'!H56="Cartier",1,0)</f>
        <v>0</v>
      </c>
      <c r="L56">
        <f>IF('Main Data'!H56="Gallet",1,0)</f>
        <v>0</v>
      </c>
      <c r="M56">
        <f>IF('Main Data'!H56="Girard Perregaux",1,0)</f>
        <v>0</v>
      </c>
      <c r="N56">
        <f>IF('Main Data'!H56="Gubelin",1,0)</f>
        <v>0</v>
      </c>
      <c r="O56">
        <f>IF('Main Data'!H56="Heuer",1,0)</f>
        <v>0</v>
      </c>
      <c r="P56">
        <f>IF('Main Data'!H56="IWC",1,0)</f>
        <v>0</v>
      </c>
      <c r="Q56">
        <f>IF('Main Data'!H56="JLC",1,0)</f>
        <v>0</v>
      </c>
      <c r="R56">
        <f>IF('Main Data'!H56="Longines",1,0)</f>
        <v>0</v>
      </c>
      <c r="S56">
        <f>IF('Main Data'!H56="Movado",1,0)</f>
        <v>0</v>
      </c>
      <c r="T56">
        <f>IF('Main Data'!H56="Omega",1,0)</f>
        <v>0</v>
      </c>
      <c r="U56">
        <f>IF('Main Data'!H56="Panerai",1,0)</f>
        <v>0</v>
      </c>
      <c r="V56">
        <f>IF('Main Data'!H56="Patek",1,0)</f>
        <v>0</v>
      </c>
      <c r="W56">
        <f>IF('Main Data'!H56="Rolex",1,0)</f>
        <v>1</v>
      </c>
      <c r="X56">
        <f>IF('Main Data'!H56="Tudor",1,0)</f>
        <v>0</v>
      </c>
      <c r="Y56">
        <f>IF('Main Data'!H56="Ulysse Nardin",1,0)</f>
        <v>0</v>
      </c>
      <c r="Z56">
        <f>IF('Main Data'!H56="Universal Geneve",1,0)</f>
        <v>0</v>
      </c>
      <c r="AA56">
        <f>IF('Main Data'!H56="Vacheron",1,0)</f>
        <v>0</v>
      </c>
      <c r="AB56">
        <f>IF('Main Data'!H56="Zenith",1,0)</f>
        <v>0</v>
      </c>
      <c r="AC56">
        <f>IF('Main Data'!J56="Stainless Steel",1,0)</f>
        <v>1</v>
      </c>
      <c r="AD56">
        <f>IF('Main Data'!J56="Two-tone",1,0)</f>
        <v>0</v>
      </c>
      <c r="AE56">
        <f>IF(OR('Main Data'!J56="YG 18K",'Main Data'!J56="YG &lt;18K",'Main Data'!J56="PG 18K",'Main Data'!J56="PG &lt;18K",'Main Data'!J56="WG 18K",'Main Data'!J56="Mixes of 18K",'Main Data'!J56="Mixes &lt;18K"),1,0)</f>
        <v>0</v>
      </c>
      <c r="AF56">
        <f>IF('Main Data'!J56="Platinum",1,0)</f>
        <v>0</v>
      </c>
      <c r="AG56">
        <f>IF(OR('Main Data'!J56="PVD",'Main Data'!J56="Gold Plate",'Main Data'!J56="Other"),1,0)</f>
        <v>0</v>
      </c>
      <c r="AH56">
        <f>IF('Main Data'!N56="Stainless Steel",1,0)</f>
        <v>1</v>
      </c>
      <c r="AI56">
        <f>IF('Main Data'!N56="Leather",1,0)</f>
        <v>0</v>
      </c>
      <c r="AJ56">
        <f>IF('Main Data'!N56="Two-tone",1,0)</f>
        <v>0</v>
      </c>
      <c r="AK56">
        <f>IF(OR('Main Data'!N56="YG 18K",'Main Data'!N56="PG 18K",'Main Data'!N56="WG 18K",'Main Data'!N56="Mixes of 18K"),1,0)</f>
        <v>0</v>
      </c>
      <c r="AL56">
        <f>IF(OR(,'Main Data'!N56="PVD",'Main Data'!N56="Gold plate"),1,0)</f>
        <v>0</v>
      </c>
      <c r="AM56">
        <f>IF(OR('Main Data'!AV56="Yes",'Main Data'!AW56="Yes",'Main Data'!AU56="Yes"),1,0)</f>
        <v>0</v>
      </c>
      <c r="AN56">
        <f>IF(OR(ISTEXT('Main Data'!AX56), ISTEXT('Main Data'!AY56)),1,0)</f>
        <v>0</v>
      </c>
      <c r="AO56">
        <f>IF('Main Data'!AZ56="Yes",1,0)</f>
        <v>1</v>
      </c>
      <c r="AP56">
        <f>IF('Main Data'!BA56="Yes",1,0)</f>
        <v>0</v>
      </c>
      <c r="AQ56">
        <f>IF('Main Data'!BD56="Yes",1,0)</f>
        <v>0</v>
      </c>
      <c r="AR56">
        <f>IF('Main Data'!BE56="A",1,0)</f>
        <v>0</v>
      </c>
      <c r="AS56">
        <f>IF('Main Data'!BE56="AA",1,0)</f>
        <v>0</v>
      </c>
      <c r="AT56">
        <f>IF('Main Data'!BE56="AAA",1,0)</f>
        <v>1</v>
      </c>
      <c r="AU56">
        <f>IF('Main Data'!BE56="AAAA",1,0)</f>
        <v>0</v>
      </c>
      <c r="AV56">
        <f>IF('Main Data'!P56="Yes",1,0)</f>
        <v>0</v>
      </c>
      <c r="AW56">
        <f>IF('Main Data'!AP56="Yes",1,0)</f>
        <v>0</v>
      </c>
      <c r="AX56">
        <f>IF(OR('Main Data'!V56="Yes", 'Main Data'!W56="Yes",'Main Data'!X56="Yes"),1,0)</f>
        <v>0</v>
      </c>
      <c r="AY56">
        <f>IF(OR('Main Data'!Y56="Yes",'Main Data'!Z56="Yes"),1,0)</f>
        <v>0</v>
      </c>
      <c r="AZ56">
        <f>IF('Main Data'!AR56="Yes",1,0)</f>
        <v>0</v>
      </c>
      <c r="BA56">
        <f>IF('Main Data'!AS56="Yes",1,0)</f>
        <v>0</v>
      </c>
      <c r="BB56">
        <f>IF('Main Data'!AG56="Yes",1,0)</f>
        <v>0</v>
      </c>
      <c r="BC56">
        <f>IF('Main Data'!AB56="Yes",1,0)</f>
        <v>0</v>
      </c>
      <c r="BD56">
        <f>IF('Main Data'!AA56="Yes",1,0)</f>
        <v>0</v>
      </c>
      <c r="BE56">
        <f>IF('Main Data'!AC56="Yes",1,0)</f>
        <v>0</v>
      </c>
      <c r="BF56">
        <f>IF('Main Data'!AF56="Yes",1,0)</f>
        <v>0</v>
      </c>
      <c r="BG56">
        <f>IF(OR('Main Data'!AI56="Yes",'Main Data'!AL56="Yes"),1,0)</f>
        <v>1</v>
      </c>
      <c r="BH56">
        <f>IF('Main Data'!AJ56="Yes",1,0)</f>
        <v>0</v>
      </c>
      <c r="BI56">
        <f>IF('Main Data'!AK56="Yes",1,0)</f>
        <v>0</v>
      </c>
      <c r="BJ56">
        <f>IF('Main Data'!AM56="Yes",1,0)</f>
        <v>0</v>
      </c>
      <c r="BK56">
        <f>IF('Main Data'!AQ56="Yes",1,0)</f>
        <v>0</v>
      </c>
      <c r="BL56" s="21">
        <f t="shared" si="1"/>
        <v>0</v>
      </c>
      <c r="BM56" s="21">
        <f t="shared" si="2"/>
        <v>0</v>
      </c>
      <c r="BN56" s="21">
        <f t="shared" si="3"/>
        <v>0</v>
      </c>
      <c r="BO56" s="21">
        <f t="shared" si="4"/>
        <v>0</v>
      </c>
      <c r="BP56" s="21">
        <f t="shared" si="5"/>
        <v>1</v>
      </c>
    </row>
    <row r="57" spans="1:68" x14ac:dyDescent="0.2">
      <c r="A57">
        <v>53</v>
      </c>
      <c r="B57" s="33">
        <f>'Main Data'!C57</f>
        <v>44870</v>
      </c>
      <c r="C57">
        <f>'Main Data'!D57</f>
        <v>171</v>
      </c>
      <c r="D57" s="26">
        <f>'Main Data'!E57</f>
        <v>11000</v>
      </c>
      <c r="E57" s="26">
        <f>'Main Data'!F57</f>
        <v>13750</v>
      </c>
      <c r="F57" s="34">
        <f t="shared" si="0"/>
        <v>9.3056505517805075</v>
      </c>
      <c r="G57">
        <f>IF('Main Data'!H57="AP",1,0)</f>
        <v>1</v>
      </c>
      <c r="H57">
        <f>IF('Main Data'!H57="Blancpain",1,0)</f>
        <v>0</v>
      </c>
      <c r="I57">
        <f>IF('Main Data'!H57="Breguet",1,0)</f>
        <v>0</v>
      </c>
      <c r="J57">
        <f>IF('Main Data'!H57="Breitling",1,0)</f>
        <v>0</v>
      </c>
      <c r="K57">
        <f>IF('Main Data'!H57="Cartier",1,0)</f>
        <v>0</v>
      </c>
      <c r="L57">
        <f>IF('Main Data'!H57="Gallet",1,0)</f>
        <v>0</v>
      </c>
      <c r="M57">
        <f>IF('Main Data'!H57="Girard Perregaux",1,0)</f>
        <v>0</v>
      </c>
      <c r="N57">
        <f>IF('Main Data'!H57="Gubelin",1,0)</f>
        <v>0</v>
      </c>
      <c r="O57">
        <f>IF('Main Data'!H57="Heuer",1,0)</f>
        <v>0</v>
      </c>
      <c r="P57">
        <f>IF('Main Data'!H57="IWC",1,0)</f>
        <v>0</v>
      </c>
      <c r="Q57">
        <f>IF('Main Data'!H57="JLC",1,0)</f>
        <v>0</v>
      </c>
      <c r="R57">
        <f>IF('Main Data'!H57="Longines",1,0)</f>
        <v>0</v>
      </c>
      <c r="S57">
        <f>IF('Main Data'!H57="Movado",1,0)</f>
        <v>0</v>
      </c>
      <c r="T57">
        <f>IF('Main Data'!H57="Omega",1,0)</f>
        <v>0</v>
      </c>
      <c r="U57">
        <f>IF('Main Data'!H57="Panerai",1,0)</f>
        <v>0</v>
      </c>
      <c r="V57">
        <f>IF('Main Data'!H57="Patek",1,0)</f>
        <v>0</v>
      </c>
      <c r="W57">
        <f>IF('Main Data'!H57="Rolex",1,0)</f>
        <v>0</v>
      </c>
      <c r="X57">
        <f>IF('Main Data'!H57="Tudor",1,0)</f>
        <v>0</v>
      </c>
      <c r="Y57">
        <f>IF('Main Data'!H57="Ulysse Nardin",1,0)</f>
        <v>0</v>
      </c>
      <c r="Z57">
        <f>IF('Main Data'!H57="Universal Geneve",1,0)</f>
        <v>0</v>
      </c>
      <c r="AA57">
        <f>IF('Main Data'!H57="Vacheron",1,0)</f>
        <v>0</v>
      </c>
      <c r="AB57">
        <f>IF('Main Data'!H57="Zenith",1,0)</f>
        <v>0</v>
      </c>
      <c r="AC57">
        <f>IF('Main Data'!J57="Stainless Steel",1,0)</f>
        <v>0</v>
      </c>
      <c r="AD57">
        <f>IF('Main Data'!J57="Two-tone",1,0)</f>
        <v>0</v>
      </c>
      <c r="AE57">
        <f>IF(OR('Main Data'!J57="YG 18K",'Main Data'!J57="YG &lt;18K",'Main Data'!J57="PG 18K",'Main Data'!J57="PG &lt;18K",'Main Data'!J57="WG 18K",'Main Data'!J57="Mixes of 18K",'Main Data'!J57="Mixes &lt;18K"),1,0)</f>
        <v>1</v>
      </c>
      <c r="AF57">
        <f>IF('Main Data'!J57="Platinum",1,0)</f>
        <v>0</v>
      </c>
      <c r="AG57">
        <f>IF(OR('Main Data'!J57="PVD",'Main Data'!J57="Gold Plate",'Main Data'!J57="Other"),1,0)</f>
        <v>0</v>
      </c>
      <c r="AH57">
        <f>IF('Main Data'!N57="Stainless Steel",1,0)</f>
        <v>0</v>
      </c>
      <c r="AI57">
        <f>IF('Main Data'!N57="Leather",1,0)</f>
        <v>1</v>
      </c>
      <c r="AJ57">
        <f>IF('Main Data'!N57="Two-tone",1,0)</f>
        <v>0</v>
      </c>
      <c r="AK57">
        <f>IF(OR('Main Data'!N57="YG 18K",'Main Data'!N57="PG 18K",'Main Data'!N57="WG 18K",'Main Data'!N57="Mixes of 18K"),1,0)</f>
        <v>0</v>
      </c>
      <c r="AL57">
        <f>IF(OR(,'Main Data'!N57="PVD",'Main Data'!N57="Gold plate"),1,0)</f>
        <v>0</v>
      </c>
      <c r="AM57">
        <f>IF(OR('Main Data'!AV57="Yes",'Main Data'!AW57="Yes",'Main Data'!AU57="Yes"),1,0)</f>
        <v>0</v>
      </c>
      <c r="AN57">
        <f>IF(OR(ISTEXT('Main Data'!AX57), ISTEXT('Main Data'!AY57)),1,0)</f>
        <v>0</v>
      </c>
      <c r="AO57">
        <f>IF('Main Data'!AZ57="Yes",1,0)</f>
        <v>0</v>
      </c>
      <c r="AP57">
        <f>IF('Main Data'!BA57="Yes",1,0)</f>
        <v>0</v>
      </c>
      <c r="AQ57">
        <f>IF('Main Data'!BD57="Yes",1,0)</f>
        <v>0</v>
      </c>
      <c r="AR57">
        <f>IF('Main Data'!BE57="A",1,0)</f>
        <v>0</v>
      </c>
      <c r="AS57">
        <f>IF('Main Data'!BE57="AA",1,0)</f>
        <v>0</v>
      </c>
      <c r="AT57">
        <f>IF('Main Data'!BE57="AAA",1,0)</f>
        <v>1</v>
      </c>
      <c r="AU57">
        <f>IF('Main Data'!BE57="AAAA",1,0)</f>
        <v>0</v>
      </c>
      <c r="AV57">
        <f>IF('Main Data'!P57="Yes",1,0)</f>
        <v>0</v>
      </c>
      <c r="AW57">
        <f>IF('Main Data'!AP57="Yes",1,0)</f>
        <v>0</v>
      </c>
      <c r="AX57">
        <f>IF(OR('Main Data'!V57="Yes", 'Main Data'!W57="Yes",'Main Data'!X57="Yes"),1,0)</f>
        <v>0</v>
      </c>
      <c r="AY57">
        <f>IF(OR('Main Data'!Y57="Yes",'Main Data'!Z57="Yes"),1,0)</f>
        <v>0</v>
      </c>
      <c r="AZ57">
        <f>IF('Main Data'!AR57="Yes",1,0)</f>
        <v>0</v>
      </c>
      <c r="BA57">
        <f>IF('Main Data'!AS57="Yes",1,0)</f>
        <v>0</v>
      </c>
      <c r="BB57">
        <f>IF('Main Data'!AG57="Yes",1,0)</f>
        <v>0</v>
      </c>
      <c r="BC57">
        <f>IF('Main Data'!AB57="Yes",1,0)</f>
        <v>0</v>
      </c>
      <c r="BD57">
        <f>IF('Main Data'!AA57="Yes",1,0)</f>
        <v>0</v>
      </c>
      <c r="BE57">
        <f>IF('Main Data'!AC57="Yes",1,0)</f>
        <v>0</v>
      </c>
      <c r="BF57">
        <f>IF('Main Data'!AF57="Yes",1,0)</f>
        <v>0</v>
      </c>
      <c r="BG57">
        <f>IF(OR('Main Data'!AI57="Yes",'Main Data'!AL57="Yes"),1,0)</f>
        <v>0</v>
      </c>
      <c r="BH57">
        <f>IF('Main Data'!AJ57="Yes",1,0)</f>
        <v>0</v>
      </c>
      <c r="BI57">
        <f>IF('Main Data'!AK57="Yes",1,0)</f>
        <v>0</v>
      </c>
      <c r="BJ57">
        <f>IF('Main Data'!AM57="Yes",1,0)</f>
        <v>1</v>
      </c>
      <c r="BK57">
        <f>IF('Main Data'!AQ57="Yes",1,0)</f>
        <v>0</v>
      </c>
      <c r="BL57" s="21">
        <f t="shared" si="1"/>
        <v>0</v>
      </c>
      <c r="BM57" s="21">
        <f t="shared" si="2"/>
        <v>0</v>
      </c>
      <c r="BN57" s="21">
        <f t="shared" si="3"/>
        <v>0</v>
      </c>
      <c r="BO57" s="21">
        <f t="shared" si="4"/>
        <v>0</v>
      </c>
      <c r="BP57" s="21">
        <f t="shared" si="5"/>
        <v>1</v>
      </c>
    </row>
    <row r="58" spans="1:68" x14ac:dyDescent="0.2">
      <c r="A58">
        <v>54</v>
      </c>
      <c r="B58" s="33">
        <f>'Main Data'!C58</f>
        <v>44870</v>
      </c>
      <c r="C58">
        <f>'Main Data'!D58</f>
        <v>196</v>
      </c>
      <c r="D58" s="26">
        <f>'Main Data'!E58</f>
        <v>42000</v>
      </c>
      <c r="E58" s="26">
        <f>'Main Data'!F58</f>
        <v>52500</v>
      </c>
      <c r="F58" s="34">
        <f t="shared" si="0"/>
        <v>10.645424897265505</v>
      </c>
      <c r="G58">
        <f>IF('Main Data'!H58="AP",1,0)</f>
        <v>0</v>
      </c>
      <c r="H58">
        <f>IF('Main Data'!H58="Blancpain",1,0)</f>
        <v>0</v>
      </c>
      <c r="I58">
        <f>IF('Main Data'!H58="Breguet",1,0)</f>
        <v>0</v>
      </c>
      <c r="J58">
        <f>IF('Main Data'!H58="Breitling",1,0)</f>
        <v>0</v>
      </c>
      <c r="K58">
        <f>IF('Main Data'!H58="Cartier",1,0)</f>
        <v>0</v>
      </c>
      <c r="L58">
        <f>IF('Main Data'!H58="Gallet",1,0)</f>
        <v>0</v>
      </c>
      <c r="M58">
        <f>IF('Main Data'!H58="Girard Perregaux",1,0)</f>
        <v>0</v>
      </c>
      <c r="N58">
        <f>IF('Main Data'!H58="Gubelin",1,0)</f>
        <v>0</v>
      </c>
      <c r="O58">
        <f>IF('Main Data'!H58="Heuer",1,0)</f>
        <v>0</v>
      </c>
      <c r="P58">
        <f>IF('Main Data'!H58="IWC",1,0)</f>
        <v>0</v>
      </c>
      <c r="Q58">
        <f>IF('Main Data'!H58="JLC",1,0)</f>
        <v>0</v>
      </c>
      <c r="R58">
        <f>IF('Main Data'!H58="Longines",1,0)</f>
        <v>0</v>
      </c>
      <c r="S58">
        <f>IF('Main Data'!H58="Movado",1,0)</f>
        <v>0</v>
      </c>
      <c r="T58">
        <f>IF('Main Data'!H58="Omega",1,0)</f>
        <v>0</v>
      </c>
      <c r="U58">
        <f>IF('Main Data'!H58="Panerai",1,0)</f>
        <v>0</v>
      </c>
      <c r="V58">
        <f>IF('Main Data'!H58="Patek",1,0)</f>
        <v>1</v>
      </c>
      <c r="W58">
        <f>IF('Main Data'!H58="Rolex",1,0)</f>
        <v>0</v>
      </c>
      <c r="X58">
        <f>IF('Main Data'!H58="Tudor",1,0)</f>
        <v>0</v>
      </c>
      <c r="Y58">
        <f>IF('Main Data'!H58="Ulysse Nardin",1,0)</f>
        <v>0</v>
      </c>
      <c r="Z58">
        <f>IF('Main Data'!H58="Universal Geneve",1,0)</f>
        <v>0</v>
      </c>
      <c r="AA58">
        <f>IF('Main Data'!H58="Vacheron",1,0)</f>
        <v>0</v>
      </c>
      <c r="AB58">
        <f>IF('Main Data'!H58="Zenith",1,0)</f>
        <v>0</v>
      </c>
      <c r="AC58">
        <f>IF('Main Data'!J58="Stainless Steel",1,0)</f>
        <v>0</v>
      </c>
      <c r="AD58">
        <f>IF('Main Data'!J58="Two-tone",1,0)</f>
        <v>0</v>
      </c>
      <c r="AE58">
        <f>IF(OR('Main Data'!J58="YG 18K",'Main Data'!J58="YG &lt;18K",'Main Data'!J58="PG 18K",'Main Data'!J58="PG &lt;18K",'Main Data'!J58="WG 18K",'Main Data'!J58="Mixes of 18K",'Main Data'!J58="Mixes &lt;18K"),1,0)</f>
        <v>1</v>
      </c>
      <c r="AF58">
        <f>IF('Main Data'!J58="Platinum",1,0)</f>
        <v>0</v>
      </c>
      <c r="AG58">
        <f>IF(OR('Main Data'!J58="PVD",'Main Data'!J58="Gold Plate",'Main Data'!J58="Other"),1,0)</f>
        <v>0</v>
      </c>
      <c r="AH58">
        <f>IF('Main Data'!N58="Stainless Steel",1,0)</f>
        <v>0</v>
      </c>
      <c r="AI58">
        <f>IF('Main Data'!N58="Leather",1,0)</f>
        <v>1</v>
      </c>
      <c r="AJ58">
        <f>IF('Main Data'!N58="Two-tone",1,0)</f>
        <v>0</v>
      </c>
      <c r="AK58">
        <f>IF(OR('Main Data'!N58="YG 18K",'Main Data'!N58="PG 18K",'Main Data'!N58="WG 18K",'Main Data'!N58="Mixes of 18K"),1,0)</f>
        <v>0</v>
      </c>
      <c r="AL58">
        <f>IF(OR(,'Main Data'!N58="PVD",'Main Data'!N58="Gold plate"),1,0)</f>
        <v>0</v>
      </c>
      <c r="AM58">
        <f>IF(OR('Main Data'!AV58="Yes",'Main Data'!AW58="Yes",'Main Data'!AU58="Yes"),1,0)</f>
        <v>0</v>
      </c>
      <c r="AN58">
        <f>IF(OR(ISTEXT('Main Data'!AX58), ISTEXT('Main Data'!AY58)),1,0)</f>
        <v>0</v>
      </c>
      <c r="AO58">
        <f>IF('Main Data'!AZ58="Yes",1,0)</f>
        <v>0</v>
      </c>
      <c r="AP58">
        <f>IF('Main Data'!BA58="Yes",1,0)</f>
        <v>0</v>
      </c>
      <c r="AQ58">
        <f>IF('Main Data'!BD58="Yes",1,0)</f>
        <v>0</v>
      </c>
      <c r="AR58">
        <f>IF('Main Data'!BE58="A",1,0)</f>
        <v>0</v>
      </c>
      <c r="AS58">
        <f>IF('Main Data'!BE58="AA",1,0)</f>
        <v>1</v>
      </c>
      <c r="AT58">
        <f>IF('Main Data'!BE58="AAA",1,0)</f>
        <v>0</v>
      </c>
      <c r="AU58">
        <f>IF('Main Data'!BE58="AAAA",1,0)</f>
        <v>0</v>
      </c>
      <c r="AV58">
        <f>IF('Main Data'!P58="Yes",1,0)</f>
        <v>0</v>
      </c>
      <c r="AW58">
        <f>IF('Main Data'!AP58="Yes",1,0)</f>
        <v>0</v>
      </c>
      <c r="AX58">
        <f>IF(OR('Main Data'!V58="Yes", 'Main Data'!W58="Yes",'Main Data'!X58="Yes"),1,0)</f>
        <v>0</v>
      </c>
      <c r="AY58">
        <f>IF(OR('Main Data'!Y58="Yes",'Main Data'!Z58="Yes"),1,0)</f>
        <v>0</v>
      </c>
      <c r="AZ58">
        <f>IF('Main Data'!AR58="Yes",1,0)</f>
        <v>0</v>
      </c>
      <c r="BA58">
        <f>IF('Main Data'!AS58="Yes",1,0)</f>
        <v>0</v>
      </c>
      <c r="BB58">
        <f>IF('Main Data'!AG58="Yes",1,0)</f>
        <v>0</v>
      </c>
      <c r="BC58">
        <f>IF('Main Data'!AB58="Yes",1,0)</f>
        <v>0</v>
      </c>
      <c r="BD58">
        <f>IF('Main Data'!AA58="Yes",1,0)</f>
        <v>0</v>
      </c>
      <c r="BE58">
        <f>IF('Main Data'!AC58="Yes",1,0)</f>
        <v>0</v>
      </c>
      <c r="BF58">
        <f>IF('Main Data'!AF58="Yes",1,0)</f>
        <v>0</v>
      </c>
      <c r="BG58">
        <f>IF(OR('Main Data'!AI58="Yes",'Main Data'!AL58="Yes"),1,0)</f>
        <v>0</v>
      </c>
      <c r="BH58">
        <f>IF('Main Data'!AJ58="Yes",1,0)</f>
        <v>0</v>
      </c>
      <c r="BI58">
        <f>IF('Main Data'!AK58="Yes",1,0)</f>
        <v>0</v>
      </c>
      <c r="BJ58">
        <f>IF('Main Data'!AM58="Yes",1,0)</f>
        <v>1</v>
      </c>
      <c r="BK58">
        <f>IF('Main Data'!AQ58="Yes",1,0)</f>
        <v>0</v>
      </c>
      <c r="BL58" s="21">
        <f t="shared" si="1"/>
        <v>0</v>
      </c>
      <c r="BM58" s="21">
        <f t="shared" si="2"/>
        <v>0</v>
      </c>
      <c r="BN58" s="21">
        <f t="shared" si="3"/>
        <v>0</v>
      </c>
      <c r="BO58" s="21">
        <f t="shared" si="4"/>
        <v>0</v>
      </c>
      <c r="BP58" s="21">
        <f t="shared" si="5"/>
        <v>1</v>
      </c>
    </row>
    <row r="59" spans="1:68" x14ac:dyDescent="0.2">
      <c r="A59">
        <v>55</v>
      </c>
      <c r="B59" s="33">
        <f>'Main Data'!C59</f>
        <v>44870</v>
      </c>
      <c r="C59">
        <f>'Main Data'!D59</f>
        <v>199</v>
      </c>
      <c r="D59" s="26">
        <f>'Main Data'!E59</f>
        <v>90000</v>
      </c>
      <c r="E59" s="26">
        <f>'Main Data'!F59</f>
        <v>112500</v>
      </c>
      <c r="F59" s="34">
        <f t="shared" si="0"/>
        <v>11.407564949312402</v>
      </c>
      <c r="G59">
        <f>IF('Main Data'!H59="AP",1,0)</f>
        <v>0</v>
      </c>
      <c r="H59">
        <f>IF('Main Data'!H59="Blancpain",1,0)</f>
        <v>0</v>
      </c>
      <c r="I59">
        <f>IF('Main Data'!H59="Breguet",1,0)</f>
        <v>0</v>
      </c>
      <c r="J59">
        <f>IF('Main Data'!H59="Breitling",1,0)</f>
        <v>0</v>
      </c>
      <c r="K59">
        <f>IF('Main Data'!H59="Cartier",1,0)</f>
        <v>0</v>
      </c>
      <c r="L59">
        <f>IF('Main Data'!H59="Gallet",1,0)</f>
        <v>0</v>
      </c>
      <c r="M59">
        <f>IF('Main Data'!H59="Girard Perregaux",1,0)</f>
        <v>0</v>
      </c>
      <c r="N59">
        <f>IF('Main Data'!H59="Gubelin",1,0)</f>
        <v>0</v>
      </c>
      <c r="O59">
        <f>IF('Main Data'!H59="Heuer",1,0)</f>
        <v>0</v>
      </c>
      <c r="P59">
        <f>IF('Main Data'!H59="IWC",1,0)</f>
        <v>0</v>
      </c>
      <c r="Q59">
        <f>IF('Main Data'!H59="JLC",1,0)</f>
        <v>0</v>
      </c>
      <c r="R59">
        <f>IF('Main Data'!H59="Longines",1,0)</f>
        <v>0</v>
      </c>
      <c r="S59">
        <f>IF('Main Data'!H59="Movado",1,0)</f>
        <v>0</v>
      </c>
      <c r="T59">
        <f>IF('Main Data'!H59="Omega",1,0)</f>
        <v>0</v>
      </c>
      <c r="U59">
        <f>IF('Main Data'!H59="Panerai",1,0)</f>
        <v>0</v>
      </c>
      <c r="V59">
        <f>IF('Main Data'!H59="Patek",1,0)</f>
        <v>1</v>
      </c>
      <c r="W59">
        <f>IF('Main Data'!H59="Rolex",1,0)</f>
        <v>0</v>
      </c>
      <c r="X59">
        <f>IF('Main Data'!H59="Tudor",1,0)</f>
        <v>0</v>
      </c>
      <c r="Y59">
        <f>IF('Main Data'!H59="Ulysse Nardin",1,0)</f>
        <v>0</v>
      </c>
      <c r="Z59">
        <f>IF('Main Data'!H59="Universal Geneve",1,0)</f>
        <v>0</v>
      </c>
      <c r="AA59">
        <f>IF('Main Data'!H59="Vacheron",1,0)</f>
        <v>0</v>
      </c>
      <c r="AB59">
        <f>IF('Main Data'!H59="Zenith",1,0)</f>
        <v>0</v>
      </c>
      <c r="AC59">
        <f>IF('Main Data'!J59="Stainless Steel",1,0)</f>
        <v>1</v>
      </c>
      <c r="AD59">
        <f>IF('Main Data'!J59="Two-tone",1,0)</f>
        <v>0</v>
      </c>
      <c r="AE59">
        <f>IF(OR('Main Data'!J59="YG 18K",'Main Data'!J59="YG &lt;18K",'Main Data'!J59="PG 18K",'Main Data'!J59="PG &lt;18K",'Main Data'!J59="WG 18K",'Main Data'!J59="Mixes of 18K",'Main Data'!J59="Mixes &lt;18K"),1,0)</f>
        <v>0</v>
      </c>
      <c r="AF59">
        <f>IF('Main Data'!J59="Platinum",1,0)</f>
        <v>0</v>
      </c>
      <c r="AG59">
        <f>IF(OR('Main Data'!J59="PVD",'Main Data'!J59="Gold Plate",'Main Data'!J59="Other"),1,0)</f>
        <v>0</v>
      </c>
      <c r="AH59">
        <f>IF('Main Data'!N59="Stainless Steel",1,0)</f>
        <v>1</v>
      </c>
      <c r="AI59">
        <f>IF('Main Data'!N59="Leather",1,0)</f>
        <v>0</v>
      </c>
      <c r="AJ59">
        <f>IF('Main Data'!N59="Two-tone",1,0)</f>
        <v>0</v>
      </c>
      <c r="AK59">
        <f>IF(OR('Main Data'!N59="YG 18K",'Main Data'!N59="PG 18K",'Main Data'!N59="WG 18K",'Main Data'!N59="Mixes of 18K"),1,0)</f>
        <v>0</v>
      </c>
      <c r="AL59">
        <f>IF(OR(,'Main Data'!N59="PVD",'Main Data'!N59="Gold plate"),1,0)</f>
        <v>0</v>
      </c>
      <c r="AM59">
        <f>IF(OR('Main Data'!AV59="Yes",'Main Data'!AW59="Yes",'Main Data'!AU59="Yes"),1,0)</f>
        <v>0</v>
      </c>
      <c r="AN59">
        <f>IF(OR(ISTEXT('Main Data'!AX59), ISTEXT('Main Data'!AY59)),1,0)</f>
        <v>0</v>
      </c>
      <c r="AO59">
        <f>IF('Main Data'!AZ59="Yes",1,0)</f>
        <v>0</v>
      </c>
      <c r="AP59">
        <f>IF('Main Data'!BA59="Yes",1,0)</f>
        <v>0</v>
      </c>
      <c r="AQ59">
        <f>IF('Main Data'!BD59="Yes",1,0)</f>
        <v>0</v>
      </c>
      <c r="AR59">
        <f>IF('Main Data'!BE59="A",1,0)</f>
        <v>0</v>
      </c>
      <c r="AS59">
        <f>IF('Main Data'!BE59="AA",1,0)</f>
        <v>0</v>
      </c>
      <c r="AT59">
        <f>IF('Main Data'!BE59="AAA",1,0)</f>
        <v>0</v>
      </c>
      <c r="AU59">
        <f>IF('Main Data'!BE59="AAAA",1,0)</f>
        <v>1</v>
      </c>
      <c r="AV59">
        <f>IF('Main Data'!P59="Yes",1,0)</f>
        <v>0</v>
      </c>
      <c r="AW59">
        <f>IF('Main Data'!AP59="Yes",1,0)</f>
        <v>0</v>
      </c>
      <c r="AX59">
        <f>IF(OR('Main Data'!V59="Yes", 'Main Data'!W59="Yes",'Main Data'!X59="Yes"),1,0)</f>
        <v>1</v>
      </c>
      <c r="AY59">
        <f>IF(OR('Main Data'!Y59="Yes",'Main Data'!Z59="Yes"),1,0)</f>
        <v>0</v>
      </c>
      <c r="AZ59">
        <f>IF('Main Data'!AR59="Yes",1,0)</f>
        <v>0</v>
      </c>
      <c r="BA59">
        <f>IF('Main Data'!AS59="Yes",1,0)</f>
        <v>0</v>
      </c>
      <c r="BB59">
        <f>IF('Main Data'!AG59="Yes",1,0)</f>
        <v>0</v>
      </c>
      <c r="BC59">
        <f>IF('Main Data'!AB59="Yes",1,0)</f>
        <v>0</v>
      </c>
      <c r="BD59">
        <f>IF('Main Data'!AA59="Yes",1,0)</f>
        <v>0</v>
      </c>
      <c r="BE59">
        <f>IF('Main Data'!AC59="Yes",1,0)</f>
        <v>0</v>
      </c>
      <c r="BF59">
        <f>IF('Main Data'!AF59="Yes",1,0)</f>
        <v>0</v>
      </c>
      <c r="BG59">
        <f>IF(OR('Main Data'!AI59="Yes",'Main Data'!AL59="Yes"),1,0)</f>
        <v>0</v>
      </c>
      <c r="BH59">
        <f>IF('Main Data'!AJ59="Yes",1,0)</f>
        <v>0</v>
      </c>
      <c r="BI59">
        <f>IF('Main Data'!AK59="Yes",1,0)</f>
        <v>0</v>
      </c>
      <c r="BJ59">
        <f>IF('Main Data'!AM59="Yes",1,0)</f>
        <v>0</v>
      </c>
      <c r="BK59">
        <f>IF('Main Data'!AQ59="Yes",1,0)</f>
        <v>0</v>
      </c>
      <c r="BL59" s="21">
        <f t="shared" si="1"/>
        <v>0</v>
      </c>
      <c r="BM59" s="21">
        <f t="shared" si="2"/>
        <v>0</v>
      </c>
      <c r="BN59" s="21">
        <f t="shared" si="3"/>
        <v>0</v>
      </c>
      <c r="BO59" s="21">
        <f t="shared" si="4"/>
        <v>0</v>
      </c>
      <c r="BP59" s="21">
        <f t="shared" si="5"/>
        <v>1</v>
      </c>
    </row>
    <row r="60" spans="1:68" x14ac:dyDescent="0.2">
      <c r="A60">
        <v>56</v>
      </c>
      <c r="B60" s="33">
        <f>'Main Data'!C60</f>
        <v>44870</v>
      </c>
      <c r="C60">
        <f>'Main Data'!D60</f>
        <v>200</v>
      </c>
      <c r="D60" s="26">
        <f>'Main Data'!E60</f>
        <v>100000</v>
      </c>
      <c r="E60" s="26">
        <f>'Main Data'!F60</f>
        <v>475000</v>
      </c>
      <c r="F60" s="34">
        <f t="shared" si="0"/>
        <v>11.512925464970229</v>
      </c>
      <c r="G60">
        <f>IF('Main Data'!H60="AP",1,0)</f>
        <v>0</v>
      </c>
      <c r="H60">
        <f>IF('Main Data'!H60="Blancpain",1,0)</f>
        <v>0</v>
      </c>
      <c r="I60">
        <f>IF('Main Data'!H60="Breguet",1,0)</f>
        <v>0</v>
      </c>
      <c r="J60">
        <f>IF('Main Data'!H60="Breitling",1,0)</f>
        <v>0</v>
      </c>
      <c r="K60">
        <f>IF('Main Data'!H60="Cartier",1,0)</f>
        <v>0</v>
      </c>
      <c r="L60">
        <f>IF('Main Data'!H60="Gallet",1,0)</f>
        <v>0</v>
      </c>
      <c r="M60">
        <f>IF('Main Data'!H60="Girard Perregaux",1,0)</f>
        <v>0</v>
      </c>
      <c r="N60">
        <f>IF('Main Data'!H60="Gubelin",1,0)</f>
        <v>0</v>
      </c>
      <c r="O60">
        <f>IF('Main Data'!H60="Heuer",1,0)</f>
        <v>0</v>
      </c>
      <c r="P60">
        <f>IF('Main Data'!H60="IWC",1,0)</f>
        <v>0</v>
      </c>
      <c r="Q60">
        <f>IF('Main Data'!H60="JLC",1,0)</f>
        <v>0</v>
      </c>
      <c r="R60">
        <f>IF('Main Data'!H60="Longines",1,0)</f>
        <v>0</v>
      </c>
      <c r="S60">
        <f>IF('Main Data'!H60="Movado",1,0)</f>
        <v>0</v>
      </c>
      <c r="T60">
        <f>IF('Main Data'!H60="Omega",1,0)</f>
        <v>0</v>
      </c>
      <c r="U60">
        <f>IF('Main Data'!H60="Panerai",1,0)</f>
        <v>0</v>
      </c>
      <c r="V60">
        <f>IF('Main Data'!H60="Patek",1,0)</f>
        <v>1</v>
      </c>
      <c r="W60">
        <f>IF('Main Data'!H60="Rolex",1,0)</f>
        <v>0</v>
      </c>
      <c r="X60">
        <f>IF('Main Data'!H60="Tudor",1,0)</f>
        <v>0</v>
      </c>
      <c r="Y60">
        <f>IF('Main Data'!H60="Ulysse Nardin",1,0)</f>
        <v>0</v>
      </c>
      <c r="Z60">
        <f>IF('Main Data'!H60="Universal Geneve",1,0)</f>
        <v>0</v>
      </c>
      <c r="AA60">
        <f>IF('Main Data'!H60="Vacheron",1,0)</f>
        <v>0</v>
      </c>
      <c r="AB60">
        <f>IF('Main Data'!H60="Zenith",1,0)</f>
        <v>0</v>
      </c>
      <c r="AC60">
        <f>IF('Main Data'!J60="Stainless Steel",1,0)</f>
        <v>1</v>
      </c>
      <c r="AD60">
        <f>IF('Main Data'!J60="Two-tone",1,0)</f>
        <v>0</v>
      </c>
      <c r="AE60">
        <f>IF(OR('Main Data'!J60="YG 18K",'Main Data'!J60="YG &lt;18K",'Main Data'!J60="PG 18K",'Main Data'!J60="PG &lt;18K",'Main Data'!J60="WG 18K",'Main Data'!J60="Mixes of 18K",'Main Data'!J60="Mixes &lt;18K"),1,0)</f>
        <v>0</v>
      </c>
      <c r="AF60">
        <f>IF('Main Data'!J60="Platinum",1,0)</f>
        <v>0</v>
      </c>
      <c r="AG60">
        <f>IF(OR('Main Data'!J60="PVD",'Main Data'!J60="Gold Plate",'Main Data'!J60="Other"),1,0)</f>
        <v>0</v>
      </c>
      <c r="AH60">
        <f>IF('Main Data'!N60="Stainless Steel",1,0)</f>
        <v>0</v>
      </c>
      <c r="AI60">
        <f>IF('Main Data'!N60="Leather",1,0)</f>
        <v>1</v>
      </c>
      <c r="AJ60">
        <f>IF('Main Data'!N60="Two-tone",1,0)</f>
        <v>0</v>
      </c>
      <c r="AK60">
        <f>IF(OR('Main Data'!N60="YG 18K",'Main Data'!N60="PG 18K",'Main Data'!N60="WG 18K",'Main Data'!N60="Mixes of 18K"),1,0)</f>
        <v>0</v>
      </c>
      <c r="AL60">
        <f>IF(OR(,'Main Data'!N60="PVD",'Main Data'!N60="Gold plate"),1,0)</f>
        <v>0</v>
      </c>
      <c r="AM60">
        <f>IF(OR('Main Data'!AV60="Yes",'Main Data'!AW60="Yes",'Main Data'!AU60="Yes"),1,0)</f>
        <v>0</v>
      </c>
      <c r="AN60">
        <f>IF(OR(ISTEXT('Main Data'!AX60), ISTEXT('Main Data'!AY60)),1,0)</f>
        <v>0</v>
      </c>
      <c r="AO60">
        <f>IF('Main Data'!AZ60="Yes",1,0)</f>
        <v>0</v>
      </c>
      <c r="AP60">
        <f>IF('Main Data'!BA60="Yes",1,0)</f>
        <v>0</v>
      </c>
      <c r="AQ60">
        <f>IF('Main Data'!BD60="Yes",1,0)</f>
        <v>0</v>
      </c>
      <c r="AR60">
        <f>IF('Main Data'!BE60="A",1,0)</f>
        <v>0</v>
      </c>
      <c r="AS60">
        <f>IF('Main Data'!BE60="AA",1,0)</f>
        <v>0</v>
      </c>
      <c r="AT60">
        <f>IF('Main Data'!BE60="AAA",1,0)</f>
        <v>0</v>
      </c>
      <c r="AU60">
        <f>IF('Main Data'!BE60="AAAA",1,0)</f>
        <v>1</v>
      </c>
      <c r="AV60">
        <f>IF('Main Data'!P60="Yes",1,0)</f>
        <v>0</v>
      </c>
      <c r="AW60">
        <f>IF('Main Data'!AP60="Yes",1,0)</f>
        <v>0</v>
      </c>
      <c r="AX60">
        <f>IF(OR('Main Data'!V60="Yes", 'Main Data'!W60="Yes",'Main Data'!X60="Yes"),1,0)</f>
        <v>0</v>
      </c>
      <c r="AY60">
        <f>IF(OR('Main Data'!Y60="Yes",'Main Data'!Z60="Yes"),1,0)</f>
        <v>0</v>
      </c>
      <c r="AZ60">
        <f>IF('Main Data'!AR60="Yes",1,0)</f>
        <v>0</v>
      </c>
      <c r="BA60">
        <f>IF('Main Data'!AS60="Yes",1,0)</f>
        <v>0</v>
      </c>
      <c r="BB60">
        <f>IF('Main Data'!AG60="Yes",1,0)</f>
        <v>0</v>
      </c>
      <c r="BC60">
        <f>IF('Main Data'!AB60="Yes",1,0)</f>
        <v>0</v>
      </c>
      <c r="BD60">
        <f>IF('Main Data'!AA60="Yes",1,0)</f>
        <v>0</v>
      </c>
      <c r="BE60">
        <f>IF('Main Data'!AC60="Yes",1,0)</f>
        <v>0</v>
      </c>
      <c r="BF60">
        <f>IF('Main Data'!AF60="Yes",1,0)</f>
        <v>0</v>
      </c>
      <c r="BG60">
        <f>IF(OR('Main Data'!AI60="Yes",'Main Data'!AL60="Yes"),1,0)</f>
        <v>1</v>
      </c>
      <c r="BH60">
        <f>IF('Main Data'!AJ60="Yes",1,0)</f>
        <v>0</v>
      </c>
      <c r="BI60">
        <f>IF('Main Data'!AK60="Yes",1,0)</f>
        <v>0</v>
      </c>
      <c r="BJ60">
        <f>IF('Main Data'!AM60="Yes",1,0)</f>
        <v>0</v>
      </c>
      <c r="BK60">
        <f>IF('Main Data'!AQ60="Yes",1,0)</f>
        <v>0</v>
      </c>
      <c r="BL60" s="21">
        <f t="shared" si="1"/>
        <v>0</v>
      </c>
      <c r="BM60" s="21">
        <f t="shared" si="2"/>
        <v>0</v>
      </c>
      <c r="BN60" s="21">
        <f t="shared" si="3"/>
        <v>0</v>
      </c>
      <c r="BO60" s="21">
        <f t="shared" si="4"/>
        <v>0</v>
      </c>
      <c r="BP60" s="21">
        <f t="shared" si="5"/>
        <v>1</v>
      </c>
    </row>
    <row r="61" spans="1:68" x14ac:dyDescent="0.2">
      <c r="A61">
        <v>57</v>
      </c>
      <c r="B61" s="33">
        <f>'Main Data'!C61</f>
        <v>44871</v>
      </c>
      <c r="C61">
        <f>'Main Data'!D61</f>
        <v>201</v>
      </c>
      <c r="D61" s="26">
        <f>'Main Data'!E61</f>
        <v>1800</v>
      </c>
      <c r="E61" s="26">
        <f>'Main Data'!F61</f>
        <v>2250</v>
      </c>
      <c r="F61" s="34">
        <f t="shared" si="0"/>
        <v>7.4955419438842563</v>
      </c>
      <c r="G61">
        <f>IF('Main Data'!H61="AP",1,0)</f>
        <v>0</v>
      </c>
      <c r="H61">
        <f>IF('Main Data'!H61="Blancpain",1,0)</f>
        <v>0</v>
      </c>
      <c r="I61">
        <f>IF('Main Data'!H61="Breguet",1,0)</f>
        <v>0</v>
      </c>
      <c r="J61">
        <f>IF('Main Data'!H61="Breitling",1,0)</f>
        <v>0</v>
      </c>
      <c r="K61">
        <f>IF('Main Data'!H61="Cartier",1,0)</f>
        <v>0</v>
      </c>
      <c r="L61">
        <f>IF('Main Data'!H61="Gallet",1,0)</f>
        <v>0</v>
      </c>
      <c r="M61">
        <f>IF('Main Data'!H61="Girard Perregaux",1,0)</f>
        <v>0</v>
      </c>
      <c r="N61">
        <f>IF('Main Data'!H61="Gubelin",1,0)</f>
        <v>0</v>
      </c>
      <c r="O61">
        <f>IF('Main Data'!H61="Heuer",1,0)</f>
        <v>1</v>
      </c>
      <c r="P61">
        <f>IF('Main Data'!H61="IWC",1,0)</f>
        <v>0</v>
      </c>
      <c r="Q61">
        <f>IF('Main Data'!H61="JLC",1,0)</f>
        <v>0</v>
      </c>
      <c r="R61">
        <f>IF('Main Data'!H61="Longines",1,0)</f>
        <v>0</v>
      </c>
      <c r="S61">
        <f>IF('Main Data'!H61="Movado",1,0)</f>
        <v>0</v>
      </c>
      <c r="T61">
        <f>IF('Main Data'!H61="Omega",1,0)</f>
        <v>0</v>
      </c>
      <c r="U61">
        <f>IF('Main Data'!H61="Panerai",1,0)</f>
        <v>0</v>
      </c>
      <c r="V61">
        <f>IF('Main Data'!H61="Patek",1,0)</f>
        <v>0</v>
      </c>
      <c r="W61">
        <f>IF('Main Data'!H61="Rolex",1,0)</f>
        <v>0</v>
      </c>
      <c r="X61">
        <f>IF('Main Data'!H61="Tudor",1,0)</f>
        <v>0</v>
      </c>
      <c r="Y61">
        <f>IF('Main Data'!H61="Ulysse Nardin",1,0)</f>
        <v>0</v>
      </c>
      <c r="Z61">
        <f>IF('Main Data'!H61="Universal Geneve",1,0)</f>
        <v>0</v>
      </c>
      <c r="AA61">
        <f>IF('Main Data'!H61="Vacheron",1,0)</f>
        <v>0</v>
      </c>
      <c r="AB61">
        <f>IF('Main Data'!H61="Zenith",1,0)</f>
        <v>0</v>
      </c>
      <c r="AC61">
        <f>IF('Main Data'!J61="Stainless Steel",1,0)</f>
        <v>0</v>
      </c>
      <c r="AD61">
        <f>IF('Main Data'!J61="Two-tone",1,0)</f>
        <v>0</v>
      </c>
      <c r="AE61">
        <f>IF(OR('Main Data'!J61="YG 18K",'Main Data'!J61="YG &lt;18K",'Main Data'!J61="PG 18K",'Main Data'!J61="PG &lt;18K",'Main Data'!J61="WG 18K",'Main Data'!J61="Mixes of 18K",'Main Data'!J61="Mixes &lt;18K"),1,0)</f>
        <v>1</v>
      </c>
      <c r="AF61">
        <f>IF('Main Data'!J61="Platinum",1,0)</f>
        <v>0</v>
      </c>
      <c r="AG61">
        <f>IF(OR('Main Data'!J61="PVD",'Main Data'!J61="Gold Plate",'Main Data'!J61="Other"),1,0)</f>
        <v>0</v>
      </c>
      <c r="AH61">
        <f>IF('Main Data'!N61="Stainless Steel",1,0)</f>
        <v>0</v>
      </c>
      <c r="AI61">
        <f>IF('Main Data'!N61="Leather",1,0)</f>
        <v>0</v>
      </c>
      <c r="AJ61">
        <f>IF('Main Data'!N61="Two-tone",1,0)</f>
        <v>0</v>
      </c>
      <c r="AK61">
        <f>IF(OR('Main Data'!N61="YG 18K",'Main Data'!N61="PG 18K",'Main Data'!N61="WG 18K",'Main Data'!N61="Mixes of 18K"),1,0)</f>
        <v>0</v>
      </c>
      <c r="AL61">
        <f>IF(OR(,'Main Data'!N61="PVD",'Main Data'!N61="Gold plate"),1,0)</f>
        <v>1</v>
      </c>
      <c r="AM61">
        <f>IF(OR('Main Data'!AV61="Yes",'Main Data'!AW61="Yes",'Main Data'!AU61="Yes"),1,0)</f>
        <v>0</v>
      </c>
      <c r="AN61">
        <f>IF(OR(ISTEXT('Main Data'!AX61), ISTEXT('Main Data'!AY61)),1,0)</f>
        <v>0</v>
      </c>
      <c r="AO61">
        <f>IF('Main Data'!AZ61="Yes",1,0)</f>
        <v>0</v>
      </c>
      <c r="AP61">
        <f>IF('Main Data'!BA61="Yes",1,0)</f>
        <v>0</v>
      </c>
      <c r="AQ61">
        <f>IF('Main Data'!BD61="Yes",1,0)</f>
        <v>0</v>
      </c>
      <c r="AR61">
        <f>IF('Main Data'!BE61="A",1,0)</f>
        <v>0</v>
      </c>
      <c r="AS61">
        <f>IF('Main Data'!BE61="AA",1,0)</f>
        <v>0</v>
      </c>
      <c r="AT61">
        <f>IF('Main Data'!BE61="AAA",1,0)</f>
        <v>1</v>
      </c>
      <c r="AU61">
        <f>IF('Main Data'!BE61="AAAA",1,0)</f>
        <v>0</v>
      </c>
      <c r="AV61">
        <f>IF('Main Data'!P61="Yes",1,0)</f>
        <v>0</v>
      </c>
      <c r="AW61">
        <f>IF('Main Data'!AP61="Yes",1,0)</f>
        <v>0</v>
      </c>
      <c r="AX61">
        <f>IF(OR('Main Data'!V61="Yes", 'Main Data'!W61="Yes",'Main Data'!X61="Yes"),1,0)</f>
        <v>0</v>
      </c>
      <c r="AY61">
        <f>IF(OR('Main Data'!Y61="Yes",'Main Data'!Z61="Yes"),1,0)</f>
        <v>0</v>
      </c>
      <c r="AZ61">
        <f>IF('Main Data'!AR61="Yes",1,0)</f>
        <v>0</v>
      </c>
      <c r="BA61">
        <f>IF('Main Data'!AS61="Yes",1,0)</f>
        <v>0</v>
      </c>
      <c r="BB61">
        <f>IF('Main Data'!AG61="Yes",1,0)</f>
        <v>0</v>
      </c>
      <c r="BC61">
        <f>IF('Main Data'!AB61="Yes",1,0)</f>
        <v>0</v>
      </c>
      <c r="BD61">
        <f>IF('Main Data'!AA61="Yes",1,0)</f>
        <v>0</v>
      </c>
      <c r="BE61">
        <f>IF('Main Data'!AC61="Yes",1,0)</f>
        <v>0</v>
      </c>
      <c r="BF61">
        <f>IF('Main Data'!AF61="Yes",1,0)</f>
        <v>0</v>
      </c>
      <c r="BG61">
        <f>IF(OR('Main Data'!AI61="Yes",'Main Data'!AL61="Yes"),1,0)</f>
        <v>1</v>
      </c>
      <c r="BH61">
        <f>IF('Main Data'!AJ61="Yes",1,0)</f>
        <v>0</v>
      </c>
      <c r="BI61">
        <f>IF('Main Data'!AK61="Yes",1,0)</f>
        <v>0</v>
      </c>
      <c r="BJ61">
        <f>IF('Main Data'!AM61="Yes",1,0)</f>
        <v>0</v>
      </c>
      <c r="BK61">
        <f>IF('Main Data'!AQ61="Yes",1,0)</f>
        <v>0</v>
      </c>
      <c r="BL61" s="21">
        <f t="shared" si="1"/>
        <v>0</v>
      </c>
      <c r="BM61" s="21">
        <f t="shared" si="2"/>
        <v>0</v>
      </c>
      <c r="BN61" s="21">
        <f t="shared" si="3"/>
        <v>0</v>
      </c>
      <c r="BO61" s="21">
        <f t="shared" si="4"/>
        <v>0</v>
      </c>
      <c r="BP61" s="21">
        <f t="shared" si="5"/>
        <v>1</v>
      </c>
    </row>
    <row r="62" spans="1:68" x14ac:dyDescent="0.2">
      <c r="A62">
        <v>58</v>
      </c>
      <c r="B62" s="33">
        <f>'Main Data'!C62</f>
        <v>44871</v>
      </c>
      <c r="C62">
        <f>'Main Data'!D62</f>
        <v>202</v>
      </c>
      <c r="D62" s="26">
        <f>'Main Data'!E62</f>
        <v>900</v>
      </c>
      <c r="E62" s="26">
        <f>'Main Data'!F62</f>
        <v>1125</v>
      </c>
      <c r="F62" s="34">
        <f t="shared" si="0"/>
        <v>6.8023947633243109</v>
      </c>
      <c r="G62">
        <f>IF('Main Data'!H62="AP",1,0)</f>
        <v>0</v>
      </c>
      <c r="H62">
        <f>IF('Main Data'!H62="Blancpain",1,0)</f>
        <v>0</v>
      </c>
      <c r="I62">
        <f>IF('Main Data'!H62="Breguet",1,0)</f>
        <v>0</v>
      </c>
      <c r="J62">
        <f>IF('Main Data'!H62="Breitling",1,0)</f>
        <v>0</v>
      </c>
      <c r="K62">
        <f>IF('Main Data'!H62="Cartier",1,0)</f>
        <v>0</v>
      </c>
      <c r="L62">
        <f>IF('Main Data'!H62="Gallet",1,0)</f>
        <v>0</v>
      </c>
      <c r="M62">
        <f>IF('Main Data'!H62="Girard Perregaux",1,0)</f>
        <v>0</v>
      </c>
      <c r="N62">
        <f>IF('Main Data'!H62="Gubelin",1,0)</f>
        <v>0</v>
      </c>
      <c r="O62">
        <f>IF('Main Data'!H62="Heuer",1,0)</f>
        <v>0</v>
      </c>
      <c r="P62">
        <f>IF('Main Data'!H62="IWC",1,0)</f>
        <v>0</v>
      </c>
      <c r="Q62">
        <f>IF('Main Data'!H62="JLC",1,0)</f>
        <v>0</v>
      </c>
      <c r="R62">
        <f>IF('Main Data'!H62="Longines",1,0)</f>
        <v>0</v>
      </c>
      <c r="S62">
        <f>IF('Main Data'!H62="Movado",1,0)</f>
        <v>1</v>
      </c>
      <c r="T62">
        <f>IF('Main Data'!H62="Omega",1,0)</f>
        <v>0</v>
      </c>
      <c r="U62">
        <f>IF('Main Data'!H62="Panerai",1,0)</f>
        <v>0</v>
      </c>
      <c r="V62">
        <f>IF('Main Data'!H62="Patek",1,0)</f>
        <v>0</v>
      </c>
      <c r="W62">
        <f>IF('Main Data'!H62="Rolex",1,0)</f>
        <v>0</v>
      </c>
      <c r="X62">
        <f>IF('Main Data'!H62="Tudor",1,0)</f>
        <v>0</v>
      </c>
      <c r="Y62">
        <f>IF('Main Data'!H62="Ulysse Nardin",1,0)</f>
        <v>0</v>
      </c>
      <c r="Z62">
        <f>IF('Main Data'!H62="Universal Geneve",1,0)</f>
        <v>0</v>
      </c>
      <c r="AA62">
        <f>IF('Main Data'!H62="Vacheron",1,0)</f>
        <v>0</v>
      </c>
      <c r="AB62">
        <f>IF('Main Data'!H62="Zenith",1,0)</f>
        <v>0</v>
      </c>
      <c r="AC62">
        <f>IF('Main Data'!J62="Stainless Steel",1,0)</f>
        <v>1</v>
      </c>
      <c r="AD62">
        <f>IF('Main Data'!J62="Two-tone",1,0)</f>
        <v>0</v>
      </c>
      <c r="AE62">
        <f>IF(OR('Main Data'!J62="YG 18K",'Main Data'!J62="YG &lt;18K",'Main Data'!J62="PG 18K",'Main Data'!J62="PG &lt;18K",'Main Data'!J62="WG 18K",'Main Data'!J62="Mixes of 18K",'Main Data'!J62="Mixes &lt;18K"),1,0)</f>
        <v>0</v>
      </c>
      <c r="AF62">
        <f>IF('Main Data'!J62="Platinum",1,0)</f>
        <v>0</v>
      </c>
      <c r="AG62">
        <f>IF(OR('Main Data'!J62="PVD",'Main Data'!J62="Gold Plate",'Main Data'!J62="Other"),1,0)</f>
        <v>0</v>
      </c>
      <c r="AH62">
        <f>IF('Main Data'!N62="Stainless Steel",1,0)</f>
        <v>0</v>
      </c>
      <c r="AI62">
        <f>IF('Main Data'!N62="Leather",1,0)</f>
        <v>1</v>
      </c>
      <c r="AJ62">
        <f>IF('Main Data'!N62="Two-tone",1,0)</f>
        <v>0</v>
      </c>
      <c r="AK62">
        <f>IF(OR('Main Data'!N62="YG 18K",'Main Data'!N62="PG 18K",'Main Data'!N62="WG 18K",'Main Data'!N62="Mixes of 18K"),1,0)</f>
        <v>0</v>
      </c>
      <c r="AL62">
        <f>IF(OR(,'Main Data'!N62="PVD",'Main Data'!N62="Gold plate"),1,0)</f>
        <v>0</v>
      </c>
      <c r="AM62">
        <f>IF(OR('Main Data'!AV62="Yes",'Main Data'!AW62="Yes",'Main Data'!AU62="Yes"),1,0)</f>
        <v>0</v>
      </c>
      <c r="AN62">
        <f>IF(OR(ISTEXT('Main Data'!AX62), ISTEXT('Main Data'!AY62)),1,0)</f>
        <v>0</v>
      </c>
      <c r="AO62">
        <f>IF('Main Data'!AZ62="Yes",1,0)</f>
        <v>0</v>
      </c>
      <c r="AP62">
        <f>IF('Main Data'!BA62="Yes",1,0)</f>
        <v>0</v>
      </c>
      <c r="AQ62">
        <f>IF('Main Data'!BD62="Yes",1,0)</f>
        <v>0</v>
      </c>
      <c r="AR62">
        <f>IF('Main Data'!BE62="A",1,0)</f>
        <v>1</v>
      </c>
      <c r="AS62">
        <f>IF('Main Data'!BE62="AA",1,0)</f>
        <v>0</v>
      </c>
      <c r="AT62">
        <f>IF('Main Data'!BE62="AAA",1,0)</f>
        <v>0</v>
      </c>
      <c r="AU62">
        <f>IF('Main Data'!BE62="AAAA",1,0)</f>
        <v>0</v>
      </c>
      <c r="AV62">
        <f>IF('Main Data'!P62="Yes",1,0)</f>
        <v>1</v>
      </c>
      <c r="AW62">
        <f>IF('Main Data'!AP62="Yes",1,0)</f>
        <v>0</v>
      </c>
      <c r="AX62">
        <f>IF(OR('Main Data'!V62="Yes", 'Main Data'!W62="Yes",'Main Data'!X62="Yes"),1,0)</f>
        <v>0</v>
      </c>
      <c r="AY62">
        <f>IF(OR('Main Data'!Y62="Yes",'Main Data'!Z62="Yes"),1,0)</f>
        <v>0</v>
      </c>
      <c r="AZ62">
        <f>IF('Main Data'!AR62="Yes",1,0)</f>
        <v>0</v>
      </c>
      <c r="BA62">
        <f>IF('Main Data'!AS62="Yes",1,0)</f>
        <v>0</v>
      </c>
      <c r="BB62">
        <f>IF('Main Data'!AG62="Yes",1,0)</f>
        <v>0</v>
      </c>
      <c r="BC62">
        <f>IF('Main Data'!AB62="Yes",1,0)</f>
        <v>0</v>
      </c>
      <c r="BD62">
        <f>IF('Main Data'!AA62="Yes",1,0)</f>
        <v>0</v>
      </c>
      <c r="BE62">
        <f>IF('Main Data'!AC62="Yes",1,0)</f>
        <v>0</v>
      </c>
      <c r="BF62">
        <f>IF('Main Data'!AF62="Yes",1,0)</f>
        <v>0</v>
      </c>
      <c r="BG62">
        <f>IF(OR('Main Data'!AI62="Yes",'Main Data'!AL62="Yes"),1,0)</f>
        <v>0</v>
      </c>
      <c r="BH62">
        <f>IF('Main Data'!AJ62="Yes",1,0)</f>
        <v>0</v>
      </c>
      <c r="BI62">
        <f>IF('Main Data'!AK62="Yes",1,0)</f>
        <v>0</v>
      </c>
      <c r="BJ62">
        <f>IF('Main Data'!AM62="Yes",1,0)</f>
        <v>0</v>
      </c>
      <c r="BK62">
        <f>IF('Main Data'!AQ62="Yes",1,0)</f>
        <v>0</v>
      </c>
      <c r="BL62" s="21">
        <f t="shared" si="1"/>
        <v>0</v>
      </c>
      <c r="BM62" s="21">
        <f t="shared" si="2"/>
        <v>0</v>
      </c>
      <c r="BN62" s="21">
        <f t="shared" si="3"/>
        <v>0</v>
      </c>
      <c r="BO62" s="21">
        <f t="shared" si="4"/>
        <v>0</v>
      </c>
      <c r="BP62" s="21">
        <f t="shared" si="5"/>
        <v>1</v>
      </c>
    </row>
    <row r="63" spans="1:68" x14ac:dyDescent="0.2">
      <c r="A63">
        <v>59</v>
      </c>
      <c r="B63" s="33">
        <f>'Main Data'!C63</f>
        <v>44871</v>
      </c>
      <c r="C63">
        <f>'Main Data'!D63</f>
        <v>204</v>
      </c>
      <c r="D63" s="26">
        <f>'Main Data'!E63</f>
        <v>3200</v>
      </c>
      <c r="E63" s="26">
        <f>'Main Data'!F63</f>
        <v>4000</v>
      </c>
      <c r="F63" s="34">
        <f t="shared" si="0"/>
        <v>8.0709060887878188</v>
      </c>
      <c r="G63">
        <f>IF('Main Data'!H63="AP",1,0)</f>
        <v>0</v>
      </c>
      <c r="H63">
        <f>IF('Main Data'!H63="Blancpain",1,0)</f>
        <v>0</v>
      </c>
      <c r="I63">
        <f>IF('Main Data'!H63="Breguet",1,0)</f>
        <v>0</v>
      </c>
      <c r="J63">
        <f>IF('Main Data'!H63="Breitling",1,0)</f>
        <v>0</v>
      </c>
      <c r="K63">
        <f>IF('Main Data'!H63="Cartier",1,0)</f>
        <v>0</v>
      </c>
      <c r="L63">
        <f>IF('Main Data'!H63="Gallet",1,0)</f>
        <v>0</v>
      </c>
      <c r="M63">
        <f>IF('Main Data'!H63="Girard Perregaux",1,0)</f>
        <v>0</v>
      </c>
      <c r="N63">
        <f>IF('Main Data'!H63="Gubelin",1,0)</f>
        <v>0</v>
      </c>
      <c r="O63">
        <f>IF('Main Data'!H63="Heuer",1,0)</f>
        <v>1</v>
      </c>
      <c r="P63">
        <f>IF('Main Data'!H63="IWC",1,0)</f>
        <v>0</v>
      </c>
      <c r="Q63">
        <f>IF('Main Data'!H63="JLC",1,0)</f>
        <v>0</v>
      </c>
      <c r="R63">
        <f>IF('Main Data'!H63="Longines",1,0)</f>
        <v>0</v>
      </c>
      <c r="S63">
        <f>IF('Main Data'!H63="Movado",1,0)</f>
        <v>0</v>
      </c>
      <c r="T63">
        <f>IF('Main Data'!H63="Omega",1,0)</f>
        <v>0</v>
      </c>
      <c r="U63">
        <f>IF('Main Data'!H63="Panerai",1,0)</f>
        <v>0</v>
      </c>
      <c r="V63">
        <f>IF('Main Data'!H63="Patek",1,0)</f>
        <v>0</v>
      </c>
      <c r="W63">
        <f>IF('Main Data'!H63="Rolex",1,0)</f>
        <v>0</v>
      </c>
      <c r="X63">
        <f>IF('Main Data'!H63="Tudor",1,0)</f>
        <v>0</v>
      </c>
      <c r="Y63">
        <f>IF('Main Data'!H63="Ulysse Nardin",1,0)</f>
        <v>0</v>
      </c>
      <c r="Z63">
        <f>IF('Main Data'!H63="Universal Geneve",1,0)</f>
        <v>0</v>
      </c>
      <c r="AA63">
        <f>IF('Main Data'!H63="Vacheron",1,0)</f>
        <v>0</v>
      </c>
      <c r="AB63">
        <f>IF('Main Data'!H63="Zenith",1,0)</f>
        <v>0</v>
      </c>
      <c r="AC63">
        <f>IF('Main Data'!J63="Stainless Steel",1,0)</f>
        <v>1</v>
      </c>
      <c r="AD63">
        <f>IF('Main Data'!J63="Two-tone",1,0)</f>
        <v>0</v>
      </c>
      <c r="AE63">
        <f>IF(OR('Main Data'!J63="YG 18K",'Main Data'!J63="YG &lt;18K",'Main Data'!J63="PG 18K",'Main Data'!J63="PG &lt;18K",'Main Data'!J63="WG 18K",'Main Data'!J63="Mixes of 18K",'Main Data'!J63="Mixes &lt;18K"),1,0)</f>
        <v>0</v>
      </c>
      <c r="AF63">
        <f>IF('Main Data'!J63="Platinum",1,0)</f>
        <v>0</v>
      </c>
      <c r="AG63">
        <f>IF(OR('Main Data'!J63="PVD",'Main Data'!J63="Gold Plate",'Main Data'!J63="Other"),1,0)</f>
        <v>0</v>
      </c>
      <c r="AH63">
        <f>IF('Main Data'!N63="Stainless Steel",1,0)</f>
        <v>1</v>
      </c>
      <c r="AI63">
        <f>IF('Main Data'!N63="Leather",1,0)</f>
        <v>0</v>
      </c>
      <c r="AJ63">
        <f>IF('Main Data'!N63="Two-tone",1,0)</f>
        <v>0</v>
      </c>
      <c r="AK63">
        <f>IF(OR('Main Data'!N63="YG 18K",'Main Data'!N63="PG 18K",'Main Data'!N63="WG 18K",'Main Data'!N63="Mixes of 18K"),1,0)</f>
        <v>0</v>
      </c>
      <c r="AL63">
        <f>IF(OR(,'Main Data'!N63="PVD",'Main Data'!N63="Gold plate"),1,0)</f>
        <v>0</v>
      </c>
      <c r="AM63">
        <f>IF(OR('Main Data'!AV63="Yes",'Main Data'!AW63="Yes",'Main Data'!AU63="Yes"),1,0)</f>
        <v>0</v>
      </c>
      <c r="AN63">
        <f>IF(OR(ISTEXT('Main Data'!AX63), ISTEXT('Main Data'!AY63)),1,0)</f>
        <v>0</v>
      </c>
      <c r="AO63">
        <f>IF('Main Data'!AZ63="Yes",1,0)</f>
        <v>0</v>
      </c>
      <c r="AP63">
        <f>IF('Main Data'!BA63="Yes",1,0)</f>
        <v>0</v>
      </c>
      <c r="AQ63">
        <f>IF('Main Data'!BD63="Yes",1,0)</f>
        <v>0</v>
      </c>
      <c r="AR63">
        <f>IF('Main Data'!BE63="A",1,0)</f>
        <v>1</v>
      </c>
      <c r="AS63">
        <f>IF('Main Data'!BE63="AA",1,0)</f>
        <v>0</v>
      </c>
      <c r="AT63">
        <f>IF('Main Data'!BE63="AAA",1,0)</f>
        <v>0</v>
      </c>
      <c r="AU63">
        <f>IF('Main Data'!BE63="AAAA",1,0)</f>
        <v>0</v>
      </c>
      <c r="AV63">
        <f>IF('Main Data'!P63="Yes",1,0)</f>
        <v>0</v>
      </c>
      <c r="AW63">
        <f>IF('Main Data'!AP63="Yes",1,0)</f>
        <v>0</v>
      </c>
      <c r="AX63">
        <f>IF(OR('Main Data'!V63="Yes", 'Main Data'!W63="Yes",'Main Data'!X63="Yes"),1,0)</f>
        <v>1</v>
      </c>
      <c r="AY63">
        <f>IF(OR('Main Data'!Y63="Yes",'Main Data'!Z63="Yes"),1,0)</f>
        <v>0</v>
      </c>
      <c r="AZ63">
        <f>IF('Main Data'!AR63="Yes",1,0)</f>
        <v>0</v>
      </c>
      <c r="BA63">
        <f>IF('Main Data'!AS63="Yes",1,0)</f>
        <v>0</v>
      </c>
      <c r="BB63">
        <f>IF('Main Data'!AG63="Yes",1,0)</f>
        <v>0</v>
      </c>
      <c r="BC63">
        <f>IF('Main Data'!AB63="Yes",1,0)</f>
        <v>0</v>
      </c>
      <c r="BD63">
        <f>IF('Main Data'!AA63="Yes",1,0)</f>
        <v>0</v>
      </c>
      <c r="BE63">
        <f>IF('Main Data'!AC63="Yes",1,0)</f>
        <v>0</v>
      </c>
      <c r="BF63">
        <f>IF('Main Data'!AF63="Yes",1,0)</f>
        <v>0</v>
      </c>
      <c r="BG63">
        <f>IF(OR('Main Data'!AI63="Yes",'Main Data'!AL63="Yes"),1,0)</f>
        <v>1</v>
      </c>
      <c r="BH63">
        <f>IF('Main Data'!AJ63="Yes",1,0)</f>
        <v>0</v>
      </c>
      <c r="BI63">
        <f>IF('Main Data'!AK63="Yes",1,0)</f>
        <v>0</v>
      </c>
      <c r="BJ63">
        <f>IF('Main Data'!AM63="Yes",1,0)</f>
        <v>0</v>
      </c>
      <c r="BK63">
        <f>IF('Main Data'!AQ63="Yes",1,0)</f>
        <v>0</v>
      </c>
      <c r="BL63" s="21">
        <f t="shared" si="1"/>
        <v>0</v>
      </c>
      <c r="BM63" s="21">
        <f t="shared" si="2"/>
        <v>0</v>
      </c>
      <c r="BN63" s="21">
        <f t="shared" si="3"/>
        <v>0</v>
      </c>
      <c r="BO63" s="21">
        <f t="shared" si="4"/>
        <v>0</v>
      </c>
      <c r="BP63" s="21">
        <f t="shared" si="5"/>
        <v>1</v>
      </c>
    </row>
    <row r="64" spans="1:68" x14ac:dyDescent="0.2">
      <c r="A64">
        <v>60</v>
      </c>
      <c r="B64" s="33">
        <f>'Main Data'!C64</f>
        <v>44871</v>
      </c>
      <c r="C64">
        <f>'Main Data'!D64</f>
        <v>205</v>
      </c>
      <c r="D64" s="26">
        <f>'Main Data'!E64</f>
        <v>5000</v>
      </c>
      <c r="E64" s="26">
        <f>'Main Data'!F64</f>
        <v>6250</v>
      </c>
      <c r="F64" s="34">
        <f t="shared" si="0"/>
        <v>8.5171931914162382</v>
      </c>
      <c r="G64">
        <f>IF('Main Data'!H64="AP",1,0)</f>
        <v>0</v>
      </c>
      <c r="H64">
        <f>IF('Main Data'!H64="Blancpain",1,0)</f>
        <v>0</v>
      </c>
      <c r="I64">
        <f>IF('Main Data'!H64="Breguet",1,0)</f>
        <v>0</v>
      </c>
      <c r="J64">
        <f>IF('Main Data'!H64="Breitling",1,0)</f>
        <v>0</v>
      </c>
      <c r="K64">
        <f>IF('Main Data'!H64="Cartier",1,0)</f>
        <v>0</v>
      </c>
      <c r="L64">
        <f>IF('Main Data'!H64="Gallet",1,0)</f>
        <v>0</v>
      </c>
      <c r="M64">
        <f>IF('Main Data'!H64="Girard Perregaux",1,0)</f>
        <v>0</v>
      </c>
      <c r="N64">
        <f>IF('Main Data'!H64="Gubelin",1,0)</f>
        <v>0</v>
      </c>
      <c r="O64">
        <f>IF('Main Data'!H64="Heuer",1,0)</f>
        <v>0</v>
      </c>
      <c r="P64">
        <f>IF('Main Data'!H64="IWC",1,0)</f>
        <v>0</v>
      </c>
      <c r="Q64">
        <f>IF('Main Data'!H64="JLC",1,0)</f>
        <v>0</v>
      </c>
      <c r="R64">
        <f>IF('Main Data'!H64="Longines",1,0)</f>
        <v>0</v>
      </c>
      <c r="S64">
        <f>IF('Main Data'!H64="Movado",1,0)</f>
        <v>0</v>
      </c>
      <c r="T64">
        <f>IF('Main Data'!H64="Omega",1,0)</f>
        <v>0</v>
      </c>
      <c r="U64">
        <f>IF('Main Data'!H64="Panerai",1,0)</f>
        <v>0</v>
      </c>
      <c r="V64">
        <f>IF('Main Data'!H64="Patek",1,0)</f>
        <v>0</v>
      </c>
      <c r="W64">
        <f>IF('Main Data'!H64="Rolex",1,0)</f>
        <v>0</v>
      </c>
      <c r="X64">
        <f>IF('Main Data'!H64="Tudor",1,0)</f>
        <v>0</v>
      </c>
      <c r="Y64">
        <f>IF('Main Data'!H64="Ulysse Nardin",1,0)</f>
        <v>0</v>
      </c>
      <c r="Z64">
        <f>IF('Main Data'!H64="Universal Geneve",1,0)</f>
        <v>0</v>
      </c>
      <c r="AA64">
        <f>IF('Main Data'!H64="Vacheron",1,0)</f>
        <v>0</v>
      </c>
      <c r="AB64">
        <f>IF('Main Data'!H64="Zenith",1,0)</f>
        <v>1</v>
      </c>
      <c r="AC64">
        <f>IF('Main Data'!J64="Stainless Steel",1,0)</f>
        <v>1</v>
      </c>
      <c r="AD64">
        <f>IF('Main Data'!J64="Two-tone",1,0)</f>
        <v>0</v>
      </c>
      <c r="AE64">
        <f>IF(OR('Main Data'!J64="YG 18K",'Main Data'!J64="YG &lt;18K",'Main Data'!J64="PG 18K",'Main Data'!J64="PG &lt;18K",'Main Data'!J64="WG 18K",'Main Data'!J64="Mixes of 18K",'Main Data'!J64="Mixes &lt;18K"),1,0)</f>
        <v>0</v>
      </c>
      <c r="AF64">
        <f>IF('Main Data'!J64="Platinum",1,0)</f>
        <v>0</v>
      </c>
      <c r="AG64">
        <f>IF(OR('Main Data'!J64="PVD",'Main Data'!J64="Gold Plate",'Main Data'!J64="Other"),1,0)</f>
        <v>0</v>
      </c>
      <c r="AH64">
        <f>IF('Main Data'!N64="Stainless Steel",1,0)</f>
        <v>0</v>
      </c>
      <c r="AI64">
        <f>IF('Main Data'!N64="Leather",1,0)</f>
        <v>1</v>
      </c>
      <c r="AJ64">
        <f>IF('Main Data'!N64="Two-tone",1,0)</f>
        <v>0</v>
      </c>
      <c r="AK64">
        <f>IF(OR('Main Data'!N64="YG 18K",'Main Data'!N64="PG 18K",'Main Data'!N64="WG 18K",'Main Data'!N64="Mixes of 18K"),1,0)</f>
        <v>0</v>
      </c>
      <c r="AL64">
        <f>IF(OR(,'Main Data'!N64="PVD",'Main Data'!N64="Gold plate"),1,0)</f>
        <v>0</v>
      </c>
      <c r="AM64">
        <f>IF(OR('Main Data'!AV64="Yes",'Main Data'!AW64="Yes",'Main Data'!AU64="Yes"),1,0)</f>
        <v>0</v>
      </c>
      <c r="AN64">
        <f>IF(OR(ISTEXT('Main Data'!AX64), ISTEXT('Main Data'!AY64)),1,0)</f>
        <v>0</v>
      </c>
      <c r="AO64">
        <f>IF('Main Data'!AZ64="Yes",1,0)</f>
        <v>0</v>
      </c>
      <c r="AP64">
        <f>IF('Main Data'!BA64="Yes",1,0)</f>
        <v>0</v>
      </c>
      <c r="AQ64">
        <f>IF('Main Data'!BD64="Yes",1,0)</f>
        <v>0</v>
      </c>
      <c r="AR64">
        <f>IF('Main Data'!BE64="A",1,0)</f>
        <v>0</v>
      </c>
      <c r="AS64">
        <f>IF('Main Data'!BE64="AA",1,0)</f>
        <v>1</v>
      </c>
      <c r="AT64">
        <f>IF('Main Data'!BE64="AAA",1,0)</f>
        <v>0</v>
      </c>
      <c r="AU64">
        <f>IF('Main Data'!BE64="AAAA",1,0)</f>
        <v>0</v>
      </c>
      <c r="AV64">
        <f>IF('Main Data'!P64="Yes",1,0)</f>
        <v>0</v>
      </c>
      <c r="AW64">
        <f>IF('Main Data'!AP64="Yes",1,0)</f>
        <v>0</v>
      </c>
      <c r="AX64">
        <f>IF(OR('Main Data'!V64="Yes", 'Main Data'!W64="Yes",'Main Data'!X64="Yes"),1,0)</f>
        <v>1</v>
      </c>
      <c r="AY64">
        <f>IF(OR('Main Data'!Y64="Yes",'Main Data'!Z64="Yes"),1,0)</f>
        <v>0</v>
      </c>
      <c r="AZ64">
        <f>IF('Main Data'!AR64="Yes",1,0)</f>
        <v>0</v>
      </c>
      <c r="BA64">
        <f>IF('Main Data'!AS64="Yes",1,0)</f>
        <v>0</v>
      </c>
      <c r="BB64">
        <f>IF('Main Data'!AG64="Yes",1,0)</f>
        <v>0</v>
      </c>
      <c r="BC64">
        <f>IF('Main Data'!AB64="Yes",1,0)</f>
        <v>0</v>
      </c>
      <c r="BD64">
        <f>IF('Main Data'!AA64="Yes",1,0)</f>
        <v>0</v>
      </c>
      <c r="BE64">
        <f>IF('Main Data'!AC64="Yes",1,0)</f>
        <v>0</v>
      </c>
      <c r="BF64">
        <f>IF('Main Data'!AF64="Yes",1,0)</f>
        <v>0</v>
      </c>
      <c r="BG64">
        <f>IF(OR('Main Data'!AI64="Yes",'Main Data'!AL64="Yes"),1,0)</f>
        <v>1</v>
      </c>
      <c r="BH64">
        <f>IF('Main Data'!AJ64="Yes",1,0)</f>
        <v>0</v>
      </c>
      <c r="BI64">
        <f>IF('Main Data'!AK64="Yes",1,0)</f>
        <v>0</v>
      </c>
      <c r="BJ64">
        <f>IF('Main Data'!AM64="Yes",1,0)</f>
        <v>0</v>
      </c>
      <c r="BK64">
        <f>IF('Main Data'!AQ64="Yes",1,0)</f>
        <v>0</v>
      </c>
      <c r="BL64" s="21">
        <f t="shared" si="1"/>
        <v>0</v>
      </c>
      <c r="BM64" s="21">
        <f t="shared" si="2"/>
        <v>0</v>
      </c>
      <c r="BN64" s="21">
        <f t="shared" si="3"/>
        <v>0</v>
      </c>
      <c r="BO64" s="21">
        <f t="shared" si="4"/>
        <v>0</v>
      </c>
      <c r="BP64" s="21">
        <f t="shared" si="5"/>
        <v>1</v>
      </c>
    </row>
    <row r="65" spans="1:68" x14ac:dyDescent="0.2">
      <c r="A65">
        <v>61</v>
      </c>
      <c r="B65" s="33">
        <f>'Main Data'!C65</f>
        <v>44871</v>
      </c>
      <c r="C65">
        <f>'Main Data'!D65</f>
        <v>207</v>
      </c>
      <c r="D65" s="26">
        <f>'Main Data'!E65</f>
        <v>1700</v>
      </c>
      <c r="E65" s="26">
        <f>'Main Data'!F65</f>
        <v>2125</v>
      </c>
      <c r="F65" s="34">
        <f t="shared" si="0"/>
        <v>7.4383835300443071</v>
      </c>
      <c r="G65">
        <f>IF('Main Data'!H65="AP",1,0)</f>
        <v>0</v>
      </c>
      <c r="H65">
        <f>IF('Main Data'!H65="Blancpain",1,0)</f>
        <v>0</v>
      </c>
      <c r="I65">
        <f>IF('Main Data'!H65="Breguet",1,0)</f>
        <v>0</v>
      </c>
      <c r="J65">
        <f>IF('Main Data'!H65="Breitling",1,0)</f>
        <v>0</v>
      </c>
      <c r="K65">
        <f>IF('Main Data'!H65="Cartier",1,0)</f>
        <v>0</v>
      </c>
      <c r="L65">
        <f>IF('Main Data'!H65="Gallet",1,0)</f>
        <v>0</v>
      </c>
      <c r="M65">
        <f>IF('Main Data'!H65="Girard Perregaux",1,0)</f>
        <v>0</v>
      </c>
      <c r="N65">
        <f>IF('Main Data'!H65="Gubelin",1,0)</f>
        <v>0</v>
      </c>
      <c r="O65">
        <f>IF('Main Data'!H65="Heuer",1,0)</f>
        <v>0</v>
      </c>
      <c r="P65">
        <f>IF('Main Data'!H65="IWC",1,0)</f>
        <v>0</v>
      </c>
      <c r="Q65">
        <f>IF('Main Data'!H65="JLC",1,0)</f>
        <v>0</v>
      </c>
      <c r="R65">
        <f>IF('Main Data'!H65="Longines",1,0)</f>
        <v>0</v>
      </c>
      <c r="S65">
        <f>IF('Main Data'!H65="Movado",1,0)</f>
        <v>0</v>
      </c>
      <c r="T65">
        <f>IF('Main Data'!H65="Omega",1,0)</f>
        <v>1</v>
      </c>
      <c r="U65">
        <f>IF('Main Data'!H65="Panerai",1,0)</f>
        <v>0</v>
      </c>
      <c r="V65">
        <f>IF('Main Data'!H65="Patek",1,0)</f>
        <v>0</v>
      </c>
      <c r="W65">
        <f>IF('Main Data'!H65="Rolex",1,0)</f>
        <v>0</v>
      </c>
      <c r="X65">
        <f>IF('Main Data'!H65="Tudor",1,0)</f>
        <v>0</v>
      </c>
      <c r="Y65">
        <f>IF('Main Data'!H65="Ulysse Nardin",1,0)</f>
        <v>0</v>
      </c>
      <c r="Z65">
        <f>IF('Main Data'!H65="Universal Geneve",1,0)</f>
        <v>0</v>
      </c>
      <c r="AA65">
        <f>IF('Main Data'!H65="Vacheron",1,0)</f>
        <v>0</v>
      </c>
      <c r="AB65">
        <f>IF('Main Data'!H65="Zenith",1,0)</f>
        <v>0</v>
      </c>
      <c r="AC65">
        <f>IF('Main Data'!J65="Stainless Steel",1,0)</f>
        <v>1</v>
      </c>
      <c r="AD65">
        <f>IF('Main Data'!J65="Two-tone",1,0)</f>
        <v>0</v>
      </c>
      <c r="AE65">
        <f>IF(OR('Main Data'!J65="YG 18K",'Main Data'!J65="YG &lt;18K",'Main Data'!J65="PG 18K",'Main Data'!J65="PG &lt;18K",'Main Data'!J65="WG 18K",'Main Data'!J65="Mixes of 18K",'Main Data'!J65="Mixes &lt;18K"),1,0)</f>
        <v>0</v>
      </c>
      <c r="AF65">
        <f>IF('Main Data'!J65="Platinum",1,0)</f>
        <v>0</v>
      </c>
      <c r="AG65">
        <f>IF(OR('Main Data'!J65="PVD",'Main Data'!J65="Gold Plate",'Main Data'!J65="Other"),1,0)</f>
        <v>0</v>
      </c>
      <c r="AH65">
        <f>IF('Main Data'!N65="Stainless Steel",1,0)</f>
        <v>0</v>
      </c>
      <c r="AI65">
        <f>IF('Main Data'!N65="Leather",1,0)</f>
        <v>1</v>
      </c>
      <c r="AJ65">
        <f>IF('Main Data'!N65="Two-tone",1,0)</f>
        <v>0</v>
      </c>
      <c r="AK65">
        <f>IF(OR('Main Data'!N65="YG 18K",'Main Data'!N65="PG 18K",'Main Data'!N65="WG 18K",'Main Data'!N65="Mixes of 18K"),1,0)</f>
        <v>0</v>
      </c>
      <c r="AL65">
        <f>IF(OR(,'Main Data'!N65="PVD",'Main Data'!N65="Gold plate"),1,0)</f>
        <v>0</v>
      </c>
      <c r="AM65">
        <f>IF(OR('Main Data'!AV65="Yes",'Main Data'!AW65="Yes",'Main Data'!AU65="Yes"),1,0)</f>
        <v>0</v>
      </c>
      <c r="AN65">
        <f>IF(OR(ISTEXT('Main Data'!AX65), ISTEXT('Main Data'!AY65)),1,0)</f>
        <v>0</v>
      </c>
      <c r="AO65">
        <f>IF('Main Data'!AZ65="Yes",1,0)</f>
        <v>0</v>
      </c>
      <c r="AP65">
        <f>IF('Main Data'!BA65="Yes",1,0)</f>
        <v>0</v>
      </c>
      <c r="AQ65">
        <f>IF('Main Data'!BD65="Yes",1,0)</f>
        <v>0</v>
      </c>
      <c r="AR65">
        <f>IF('Main Data'!BE65="A",1,0)</f>
        <v>0</v>
      </c>
      <c r="AS65">
        <f>IF('Main Data'!BE65="AA",1,0)</f>
        <v>0</v>
      </c>
      <c r="AT65">
        <f>IF('Main Data'!BE65="AAA",1,0)</f>
        <v>1</v>
      </c>
      <c r="AU65">
        <f>IF('Main Data'!BE65="AAAA",1,0)</f>
        <v>0</v>
      </c>
      <c r="AV65">
        <f>IF('Main Data'!P65="Yes",1,0)</f>
        <v>1</v>
      </c>
      <c r="AW65">
        <f>IF('Main Data'!AP65="Yes",1,0)</f>
        <v>0</v>
      </c>
      <c r="AX65">
        <f>IF(OR('Main Data'!V65="Yes", 'Main Data'!W65="Yes",'Main Data'!X65="Yes"),1,0)</f>
        <v>0</v>
      </c>
      <c r="AY65">
        <f>IF(OR('Main Data'!Y65="Yes",'Main Data'!Z65="Yes"),1,0)</f>
        <v>0</v>
      </c>
      <c r="AZ65">
        <f>IF('Main Data'!AR65="Yes",1,0)</f>
        <v>0</v>
      </c>
      <c r="BA65">
        <f>IF('Main Data'!AS65="Yes",1,0)</f>
        <v>0</v>
      </c>
      <c r="BB65">
        <f>IF('Main Data'!AG65="Yes",1,0)</f>
        <v>0</v>
      </c>
      <c r="BC65">
        <f>IF('Main Data'!AB65="Yes",1,0)</f>
        <v>0</v>
      </c>
      <c r="BD65">
        <f>IF('Main Data'!AA65="Yes",1,0)</f>
        <v>0</v>
      </c>
      <c r="BE65">
        <f>IF('Main Data'!AC65="Yes",1,0)</f>
        <v>0</v>
      </c>
      <c r="BF65">
        <f>IF('Main Data'!AF65="Yes",1,0)</f>
        <v>0</v>
      </c>
      <c r="BG65">
        <f>IF(OR('Main Data'!AI65="Yes",'Main Data'!AL65="Yes"),1,0)</f>
        <v>0</v>
      </c>
      <c r="BH65">
        <f>IF('Main Data'!AJ65="Yes",1,0)</f>
        <v>0</v>
      </c>
      <c r="BI65">
        <f>IF('Main Data'!AK65="Yes",1,0)</f>
        <v>0</v>
      </c>
      <c r="BJ65">
        <f>IF('Main Data'!AM65="Yes",1,0)</f>
        <v>0</v>
      </c>
      <c r="BK65">
        <f>IF('Main Data'!AQ65="Yes",1,0)</f>
        <v>0</v>
      </c>
      <c r="BL65" s="21">
        <f t="shared" si="1"/>
        <v>0</v>
      </c>
      <c r="BM65" s="21">
        <f t="shared" si="2"/>
        <v>0</v>
      </c>
      <c r="BN65" s="21">
        <f t="shared" si="3"/>
        <v>0</v>
      </c>
      <c r="BO65" s="21">
        <f t="shared" si="4"/>
        <v>0</v>
      </c>
      <c r="BP65" s="21">
        <f t="shared" si="5"/>
        <v>1</v>
      </c>
    </row>
    <row r="66" spans="1:68" x14ac:dyDescent="0.2">
      <c r="A66">
        <v>62</v>
      </c>
      <c r="B66" s="33">
        <f>'Main Data'!C66</f>
        <v>44871</v>
      </c>
      <c r="C66">
        <f>'Main Data'!D66</f>
        <v>209</v>
      </c>
      <c r="D66" s="26">
        <f>'Main Data'!E66</f>
        <v>3000</v>
      </c>
      <c r="E66" s="26">
        <f>'Main Data'!F66</f>
        <v>3750</v>
      </c>
      <c r="F66" s="34">
        <f t="shared" si="0"/>
        <v>8.0063675676502459</v>
      </c>
      <c r="G66">
        <f>IF('Main Data'!H66="AP",1,0)</f>
        <v>0</v>
      </c>
      <c r="H66">
        <f>IF('Main Data'!H66="Blancpain",1,0)</f>
        <v>0</v>
      </c>
      <c r="I66">
        <f>IF('Main Data'!H66="Breguet",1,0)</f>
        <v>0</v>
      </c>
      <c r="J66">
        <f>IF('Main Data'!H66="Breitling",1,0)</f>
        <v>0</v>
      </c>
      <c r="K66">
        <f>IF('Main Data'!H66="Cartier",1,0)</f>
        <v>0</v>
      </c>
      <c r="L66">
        <f>IF('Main Data'!H66="Gallet",1,0)</f>
        <v>0</v>
      </c>
      <c r="M66">
        <f>IF('Main Data'!H66="Girard Perregaux",1,0)</f>
        <v>0</v>
      </c>
      <c r="N66">
        <f>IF('Main Data'!H66="Gubelin",1,0)</f>
        <v>0</v>
      </c>
      <c r="O66">
        <f>IF('Main Data'!H66="Heuer",1,0)</f>
        <v>0</v>
      </c>
      <c r="P66">
        <f>IF('Main Data'!H66="IWC",1,0)</f>
        <v>0</v>
      </c>
      <c r="Q66">
        <f>IF('Main Data'!H66="JLC",1,0)</f>
        <v>0</v>
      </c>
      <c r="R66">
        <f>IF('Main Data'!H66="Longines",1,0)</f>
        <v>0</v>
      </c>
      <c r="S66">
        <f>IF('Main Data'!H66="Movado",1,0)</f>
        <v>1</v>
      </c>
      <c r="T66">
        <f>IF('Main Data'!H66="Omega",1,0)</f>
        <v>0</v>
      </c>
      <c r="U66">
        <f>IF('Main Data'!H66="Panerai",1,0)</f>
        <v>0</v>
      </c>
      <c r="V66">
        <f>IF('Main Data'!H66="Patek",1,0)</f>
        <v>0</v>
      </c>
      <c r="W66">
        <f>IF('Main Data'!H66="Rolex",1,0)</f>
        <v>0</v>
      </c>
      <c r="X66">
        <f>IF('Main Data'!H66="Tudor",1,0)</f>
        <v>0</v>
      </c>
      <c r="Y66">
        <f>IF('Main Data'!H66="Ulysse Nardin",1,0)</f>
        <v>0</v>
      </c>
      <c r="Z66">
        <f>IF('Main Data'!H66="Universal Geneve",1,0)</f>
        <v>0</v>
      </c>
      <c r="AA66">
        <f>IF('Main Data'!H66="Vacheron",1,0)</f>
        <v>0</v>
      </c>
      <c r="AB66">
        <f>IF('Main Data'!H66="Zenith",1,0)</f>
        <v>0</v>
      </c>
      <c r="AC66">
        <f>IF('Main Data'!J66="Stainless Steel",1,0)</f>
        <v>0</v>
      </c>
      <c r="AD66">
        <f>IF('Main Data'!J66="Two-tone",1,0)</f>
        <v>0</v>
      </c>
      <c r="AE66">
        <f>IF(OR('Main Data'!J66="YG 18K",'Main Data'!J66="YG &lt;18K",'Main Data'!J66="PG 18K",'Main Data'!J66="PG &lt;18K",'Main Data'!J66="WG 18K",'Main Data'!J66="Mixes of 18K",'Main Data'!J66="Mixes &lt;18K"),1,0)</f>
        <v>1</v>
      </c>
      <c r="AF66">
        <f>IF('Main Data'!J66="Platinum",1,0)</f>
        <v>0</v>
      </c>
      <c r="AG66">
        <f>IF(OR('Main Data'!J66="PVD",'Main Data'!J66="Gold Plate",'Main Data'!J66="Other"),1,0)</f>
        <v>0</v>
      </c>
      <c r="AH66">
        <f>IF('Main Data'!N66="Stainless Steel",1,0)</f>
        <v>0</v>
      </c>
      <c r="AI66">
        <f>IF('Main Data'!N66="Leather",1,0)</f>
        <v>1</v>
      </c>
      <c r="AJ66">
        <f>IF('Main Data'!N66="Two-tone",1,0)</f>
        <v>0</v>
      </c>
      <c r="AK66">
        <f>IF(OR('Main Data'!N66="YG 18K",'Main Data'!N66="PG 18K",'Main Data'!N66="WG 18K",'Main Data'!N66="Mixes of 18K"),1,0)</f>
        <v>0</v>
      </c>
      <c r="AL66">
        <f>IF(OR(,'Main Data'!N66="PVD",'Main Data'!N66="Gold plate"),1,0)</f>
        <v>0</v>
      </c>
      <c r="AM66">
        <f>IF(OR('Main Data'!AV66="Yes",'Main Data'!AW66="Yes",'Main Data'!AU66="Yes"),1,0)</f>
        <v>0</v>
      </c>
      <c r="AN66">
        <f>IF(OR(ISTEXT('Main Data'!AX66), ISTEXT('Main Data'!AY66)),1,0)</f>
        <v>0</v>
      </c>
      <c r="AO66">
        <f>IF('Main Data'!AZ66="Yes",1,0)</f>
        <v>0</v>
      </c>
      <c r="AP66">
        <f>IF('Main Data'!BA66="Yes",1,0)</f>
        <v>0</v>
      </c>
      <c r="AQ66">
        <f>IF('Main Data'!BD66="Yes",1,0)</f>
        <v>0</v>
      </c>
      <c r="AR66">
        <f>IF('Main Data'!BE66="A",1,0)</f>
        <v>0</v>
      </c>
      <c r="AS66">
        <f>IF('Main Data'!BE66="AA",1,0)</f>
        <v>1</v>
      </c>
      <c r="AT66">
        <f>IF('Main Data'!BE66="AAA",1,0)</f>
        <v>0</v>
      </c>
      <c r="AU66">
        <f>IF('Main Data'!BE66="AAAA",1,0)</f>
        <v>0</v>
      </c>
      <c r="AV66">
        <f>IF('Main Data'!P66="Yes",1,0)</f>
        <v>0</v>
      </c>
      <c r="AW66">
        <f>IF('Main Data'!AP66="Yes",1,0)</f>
        <v>0</v>
      </c>
      <c r="AX66">
        <f>IF(OR('Main Data'!V66="Yes", 'Main Data'!W66="Yes",'Main Data'!X66="Yes"),1,0)</f>
        <v>1</v>
      </c>
      <c r="AY66">
        <f>IF(OR('Main Data'!Y66="Yes",'Main Data'!Z66="Yes"),1,0)</f>
        <v>0</v>
      </c>
      <c r="AZ66">
        <f>IF('Main Data'!AR66="Yes",1,0)</f>
        <v>0</v>
      </c>
      <c r="BA66">
        <f>IF('Main Data'!AS66="Yes",1,0)</f>
        <v>0</v>
      </c>
      <c r="BB66">
        <f>IF('Main Data'!AG66="Yes",1,0)</f>
        <v>0</v>
      </c>
      <c r="BC66">
        <f>IF('Main Data'!AB66="Yes",1,0)</f>
        <v>0</v>
      </c>
      <c r="BD66">
        <f>IF('Main Data'!AA66="Yes",1,0)</f>
        <v>0</v>
      </c>
      <c r="BE66">
        <f>IF('Main Data'!AC66="Yes",1,0)</f>
        <v>0</v>
      </c>
      <c r="BF66">
        <f>IF('Main Data'!AF66="Yes",1,0)</f>
        <v>0</v>
      </c>
      <c r="BG66">
        <f>IF(OR('Main Data'!AI66="Yes",'Main Data'!AL66="Yes"),1,0)</f>
        <v>0</v>
      </c>
      <c r="BH66">
        <f>IF('Main Data'!AJ66="Yes",1,0)</f>
        <v>0</v>
      </c>
      <c r="BI66">
        <f>IF('Main Data'!AK66="Yes",1,0)</f>
        <v>0</v>
      </c>
      <c r="BJ66">
        <f>IF('Main Data'!AM66="Yes",1,0)</f>
        <v>0</v>
      </c>
      <c r="BK66">
        <f>IF('Main Data'!AQ66="Yes",1,0)</f>
        <v>0</v>
      </c>
      <c r="BL66" s="21">
        <f t="shared" si="1"/>
        <v>0</v>
      </c>
      <c r="BM66" s="21">
        <f t="shared" si="2"/>
        <v>0</v>
      </c>
      <c r="BN66" s="21">
        <f t="shared" si="3"/>
        <v>0</v>
      </c>
      <c r="BO66" s="21">
        <f t="shared" si="4"/>
        <v>0</v>
      </c>
      <c r="BP66" s="21">
        <f t="shared" si="5"/>
        <v>1</v>
      </c>
    </row>
    <row r="67" spans="1:68" x14ac:dyDescent="0.2">
      <c r="A67">
        <v>63</v>
      </c>
      <c r="B67" s="33">
        <f>'Main Data'!C67</f>
        <v>44871</v>
      </c>
      <c r="C67">
        <f>'Main Data'!D67</f>
        <v>289</v>
      </c>
      <c r="D67" s="26">
        <f>'Main Data'!E67</f>
        <v>13500</v>
      </c>
      <c r="E67" s="26">
        <f>'Main Data'!F67</f>
        <v>16875</v>
      </c>
      <c r="F67" s="34">
        <f t="shared" si="0"/>
        <v>9.5104449644265205</v>
      </c>
      <c r="G67">
        <f>IF('Main Data'!H67="AP",1,0)</f>
        <v>0</v>
      </c>
      <c r="H67">
        <f>IF('Main Data'!H67="Blancpain",1,0)</f>
        <v>0</v>
      </c>
      <c r="I67">
        <f>IF('Main Data'!H67="Breguet",1,0)</f>
        <v>0</v>
      </c>
      <c r="J67">
        <f>IF('Main Data'!H67="Breitling",1,0)</f>
        <v>0</v>
      </c>
      <c r="K67">
        <f>IF('Main Data'!H67="Cartier",1,0)</f>
        <v>0</v>
      </c>
      <c r="L67">
        <f>IF('Main Data'!H67="Gallet",1,0)</f>
        <v>0</v>
      </c>
      <c r="M67">
        <f>IF('Main Data'!H67="Girard Perregaux",1,0)</f>
        <v>0</v>
      </c>
      <c r="N67">
        <f>IF('Main Data'!H67="Gubelin",1,0)</f>
        <v>0</v>
      </c>
      <c r="O67">
        <f>IF('Main Data'!H67="Heuer",1,0)</f>
        <v>0</v>
      </c>
      <c r="P67">
        <f>IF('Main Data'!H67="IWC",1,0)</f>
        <v>0</v>
      </c>
      <c r="Q67">
        <f>IF('Main Data'!H67="JLC",1,0)</f>
        <v>0</v>
      </c>
      <c r="R67">
        <f>IF('Main Data'!H67="Longines",1,0)</f>
        <v>0</v>
      </c>
      <c r="S67">
        <f>IF('Main Data'!H67="Movado",1,0)</f>
        <v>0</v>
      </c>
      <c r="T67">
        <f>IF('Main Data'!H67="Omega",1,0)</f>
        <v>0</v>
      </c>
      <c r="U67">
        <f>IF('Main Data'!H67="Panerai",1,0)</f>
        <v>0</v>
      </c>
      <c r="V67">
        <f>IF('Main Data'!H67="Patek",1,0)</f>
        <v>0</v>
      </c>
      <c r="W67">
        <f>IF('Main Data'!H67="Rolex",1,0)</f>
        <v>1</v>
      </c>
      <c r="X67">
        <f>IF('Main Data'!H67="Tudor",1,0)</f>
        <v>0</v>
      </c>
      <c r="Y67">
        <f>IF('Main Data'!H67="Ulysse Nardin",1,0)</f>
        <v>0</v>
      </c>
      <c r="Z67">
        <f>IF('Main Data'!H67="Universal Geneve",1,0)</f>
        <v>0</v>
      </c>
      <c r="AA67">
        <f>IF('Main Data'!H67="Vacheron",1,0)</f>
        <v>0</v>
      </c>
      <c r="AB67">
        <f>IF('Main Data'!H67="Zenith",1,0)</f>
        <v>0</v>
      </c>
      <c r="AC67">
        <f>IF('Main Data'!J67="Stainless Steel",1,0)</f>
        <v>1</v>
      </c>
      <c r="AD67">
        <f>IF('Main Data'!J67="Two-tone",1,0)</f>
        <v>0</v>
      </c>
      <c r="AE67">
        <f>IF(OR('Main Data'!J67="YG 18K",'Main Data'!J67="YG &lt;18K",'Main Data'!J67="PG 18K",'Main Data'!J67="PG &lt;18K",'Main Data'!J67="WG 18K",'Main Data'!J67="Mixes of 18K",'Main Data'!J67="Mixes &lt;18K"),1,0)</f>
        <v>0</v>
      </c>
      <c r="AF67">
        <f>IF('Main Data'!J67="Platinum",1,0)</f>
        <v>0</v>
      </c>
      <c r="AG67">
        <f>IF(OR('Main Data'!J67="PVD",'Main Data'!J67="Gold Plate",'Main Data'!J67="Other"),1,0)</f>
        <v>0</v>
      </c>
      <c r="AH67">
        <f>IF('Main Data'!N67="Stainless Steel",1,0)</f>
        <v>1</v>
      </c>
      <c r="AI67">
        <f>IF('Main Data'!N67="Leather",1,0)</f>
        <v>0</v>
      </c>
      <c r="AJ67">
        <f>IF('Main Data'!N67="Two-tone",1,0)</f>
        <v>0</v>
      </c>
      <c r="AK67">
        <f>IF(OR('Main Data'!N67="YG 18K",'Main Data'!N67="PG 18K",'Main Data'!N67="WG 18K",'Main Data'!N67="Mixes of 18K"),1,0)</f>
        <v>0</v>
      </c>
      <c r="AL67">
        <f>IF(OR(,'Main Data'!N67="PVD",'Main Data'!N67="Gold plate"),1,0)</f>
        <v>0</v>
      </c>
      <c r="AM67">
        <f>IF(OR('Main Data'!AV67="Yes",'Main Data'!AW67="Yes",'Main Data'!AU67="Yes"),1,0)</f>
        <v>0</v>
      </c>
      <c r="AN67">
        <f>IF(OR(ISTEXT('Main Data'!AX67), ISTEXT('Main Data'!AY67)),1,0)</f>
        <v>0</v>
      </c>
      <c r="AO67">
        <f>IF('Main Data'!AZ67="Yes",1,0)</f>
        <v>0</v>
      </c>
      <c r="AP67">
        <f>IF('Main Data'!BA67="Yes",1,0)</f>
        <v>0</v>
      </c>
      <c r="AQ67">
        <f>IF('Main Data'!BD67="Yes",1,0)</f>
        <v>0</v>
      </c>
      <c r="AR67">
        <f>IF('Main Data'!BE67="A",1,0)</f>
        <v>0</v>
      </c>
      <c r="AS67">
        <f>IF('Main Data'!BE67="AA",1,0)</f>
        <v>0</v>
      </c>
      <c r="AT67">
        <f>IF('Main Data'!BE67="AAA",1,0)</f>
        <v>1</v>
      </c>
      <c r="AU67">
        <f>IF('Main Data'!BE67="AAAA",1,0)</f>
        <v>0</v>
      </c>
      <c r="AV67">
        <f>IF('Main Data'!P67="Yes",1,0)</f>
        <v>1</v>
      </c>
      <c r="AW67">
        <f>IF('Main Data'!AP67="Yes",1,0)</f>
        <v>0</v>
      </c>
      <c r="AX67">
        <f>IF(OR('Main Data'!V67="Yes", 'Main Data'!W67="Yes",'Main Data'!X67="Yes"),1,0)</f>
        <v>0</v>
      </c>
      <c r="AY67">
        <f>IF(OR('Main Data'!Y67="Yes",'Main Data'!Z67="Yes"),1,0)</f>
        <v>0</v>
      </c>
      <c r="AZ67">
        <f>IF('Main Data'!AR67="Yes",1,0)</f>
        <v>0</v>
      </c>
      <c r="BA67">
        <f>IF('Main Data'!AS67="Yes",1,0)</f>
        <v>0</v>
      </c>
      <c r="BB67">
        <f>IF('Main Data'!AG67="Yes",1,0)</f>
        <v>0</v>
      </c>
      <c r="BC67">
        <f>IF('Main Data'!AB67="Yes",1,0)</f>
        <v>0</v>
      </c>
      <c r="BD67">
        <f>IF('Main Data'!AA67="Yes",1,0)</f>
        <v>0</v>
      </c>
      <c r="BE67">
        <f>IF('Main Data'!AC67="Yes",1,0)</f>
        <v>0</v>
      </c>
      <c r="BF67">
        <f>IF('Main Data'!AF67="Yes",1,0)</f>
        <v>0</v>
      </c>
      <c r="BG67">
        <f>IF(OR('Main Data'!AI67="Yes",'Main Data'!AL67="Yes"),1,0)</f>
        <v>0</v>
      </c>
      <c r="BH67">
        <f>IF('Main Data'!AJ67="Yes",1,0)</f>
        <v>0</v>
      </c>
      <c r="BI67">
        <f>IF('Main Data'!AK67="Yes",1,0)</f>
        <v>0</v>
      </c>
      <c r="BJ67">
        <f>IF('Main Data'!AM67="Yes",1,0)</f>
        <v>0</v>
      </c>
      <c r="BK67">
        <f>IF('Main Data'!AQ67="Yes",1,0)</f>
        <v>0</v>
      </c>
      <c r="BL67" s="21">
        <f t="shared" si="1"/>
        <v>0</v>
      </c>
      <c r="BM67" s="21">
        <f t="shared" si="2"/>
        <v>0</v>
      </c>
      <c r="BN67" s="21">
        <f t="shared" si="3"/>
        <v>0</v>
      </c>
      <c r="BO67" s="21">
        <f t="shared" si="4"/>
        <v>0</v>
      </c>
      <c r="BP67" s="21">
        <f t="shared" si="5"/>
        <v>1</v>
      </c>
    </row>
    <row r="68" spans="1:68" x14ac:dyDescent="0.2">
      <c r="A68">
        <v>64</v>
      </c>
      <c r="B68" s="33">
        <f>'Main Data'!C68</f>
        <v>44871</v>
      </c>
      <c r="C68">
        <f>'Main Data'!D68</f>
        <v>293</v>
      </c>
      <c r="D68" s="26">
        <f>'Main Data'!E68</f>
        <v>14000</v>
      </c>
      <c r="E68" s="26">
        <f>'Main Data'!F68</f>
        <v>17500</v>
      </c>
      <c r="F68" s="34">
        <f t="shared" si="0"/>
        <v>9.5468126085973957</v>
      </c>
      <c r="G68">
        <f>IF('Main Data'!H68="AP",1,0)</f>
        <v>0</v>
      </c>
      <c r="H68">
        <f>IF('Main Data'!H68="Blancpain",1,0)</f>
        <v>0</v>
      </c>
      <c r="I68">
        <f>IF('Main Data'!H68="Breguet",1,0)</f>
        <v>0</v>
      </c>
      <c r="J68">
        <f>IF('Main Data'!H68="Breitling",1,0)</f>
        <v>0</v>
      </c>
      <c r="K68">
        <f>IF('Main Data'!H68="Cartier",1,0)</f>
        <v>0</v>
      </c>
      <c r="L68">
        <f>IF('Main Data'!H68="Gallet",1,0)</f>
        <v>0</v>
      </c>
      <c r="M68">
        <f>IF('Main Data'!H68="Girard Perregaux",1,0)</f>
        <v>0</v>
      </c>
      <c r="N68">
        <f>IF('Main Data'!H68="Gubelin",1,0)</f>
        <v>0</v>
      </c>
      <c r="O68">
        <f>IF('Main Data'!H68="Heuer",1,0)</f>
        <v>0</v>
      </c>
      <c r="P68">
        <f>IF('Main Data'!H68="IWC",1,0)</f>
        <v>0</v>
      </c>
      <c r="Q68">
        <f>IF('Main Data'!H68="JLC",1,0)</f>
        <v>0</v>
      </c>
      <c r="R68">
        <f>IF('Main Data'!H68="Longines",1,0)</f>
        <v>0</v>
      </c>
      <c r="S68">
        <f>IF('Main Data'!H68="Movado",1,0)</f>
        <v>0</v>
      </c>
      <c r="T68">
        <f>IF('Main Data'!H68="Omega",1,0)</f>
        <v>0</v>
      </c>
      <c r="U68">
        <f>IF('Main Data'!H68="Panerai",1,0)</f>
        <v>0</v>
      </c>
      <c r="V68">
        <f>IF('Main Data'!H68="Patek",1,0)</f>
        <v>0</v>
      </c>
      <c r="W68">
        <f>IF('Main Data'!H68="Rolex",1,0)</f>
        <v>1</v>
      </c>
      <c r="X68">
        <f>IF('Main Data'!H68="Tudor",1,0)</f>
        <v>0</v>
      </c>
      <c r="Y68">
        <f>IF('Main Data'!H68="Ulysse Nardin",1,0)</f>
        <v>0</v>
      </c>
      <c r="Z68">
        <f>IF('Main Data'!H68="Universal Geneve",1,0)</f>
        <v>0</v>
      </c>
      <c r="AA68">
        <f>IF('Main Data'!H68="Vacheron",1,0)</f>
        <v>0</v>
      </c>
      <c r="AB68">
        <f>IF('Main Data'!H68="Zenith",1,0)</f>
        <v>0</v>
      </c>
      <c r="AC68">
        <f>IF('Main Data'!J68="Stainless Steel",1,0)</f>
        <v>1</v>
      </c>
      <c r="AD68">
        <f>IF('Main Data'!J68="Two-tone",1,0)</f>
        <v>0</v>
      </c>
      <c r="AE68">
        <f>IF(OR('Main Data'!J68="YG 18K",'Main Data'!J68="YG &lt;18K",'Main Data'!J68="PG 18K",'Main Data'!J68="PG &lt;18K",'Main Data'!J68="WG 18K",'Main Data'!J68="Mixes of 18K",'Main Data'!J68="Mixes &lt;18K"),1,0)</f>
        <v>0</v>
      </c>
      <c r="AF68">
        <f>IF('Main Data'!J68="Platinum",1,0)</f>
        <v>0</v>
      </c>
      <c r="AG68">
        <f>IF(OR('Main Data'!J68="PVD",'Main Data'!J68="Gold Plate",'Main Data'!J68="Other"),1,0)</f>
        <v>0</v>
      </c>
      <c r="AH68">
        <f>IF('Main Data'!N68="Stainless Steel",1,0)</f>
        <v>1</v>
      </c>
      <c r="AI68">
        <f>IF('Main Data'!N68="Leather",1,0)</f>
        <v>0</v>
      </c>
      <c r="AJ68">
        <f>IF('Main Data'!N68="Two-tone",1,0)</f>
        <v>0</v>
      </c>
      <c r="AK68">
        <f>IF(OR('Main Data'!N68="YG 18K",'Main Data'!N68="PG 18K",'Main Data'!N68="WG 18K",'Main Data'!N68="Mixes of 18K"),1,0)</f>
        <v>0</v>
      </c>
      <c r="AL68">
        <f>IF(OR(,'Main Data'!N68="PVD",'Main Data'!N68="Gold plate"),1,0)</f>
        <v>0</v>
      </c>
      <c r="AM68">
        <f>IF(OR('Main Data'!AV68="Yes",'Main Data'!AW68="Yes",'Main Data'!AU68="Yes"),1,0)</f>
        <v>0</v>
      </c>
      <c r="AN68">
        <f>IF(OR(ISTEXT('Main Data'!AX68), ISTEXT('Main Data'!AY68)),1,0)</f>
        <v>0</v>
      </c>
      <c r="AO68">
        <f>IF('Main Data'!AZ68="Yes",1,0)</f>
        <v>0</v>
      </c>
      <c r="AP68">
        <f>IF('Main Data'!BA68="Yes",1,0)</f>
        <v>0</v>
      </c>
      <c r="AQ68">
        <f>IF('Main Data'!BD68="Yes",1,0)</f>
        <v>0</v>
      </c>
      <c r="AR68">
        <f>IF('Main Data'!BE68="A",1,0)</f>
        <v>0</v>
      </c>
      <c r="AS68">
        <f>IF('Main Data'!BE68="AA",1,0)</f>
        <v>0</v>
      </c>
      <c r="AT68">
        <f>IF('Main Data'!BE68="AAA",1,0)</f>
        <v>1</v>
      </c>
      <c r="AU68">
        <f>IF('Main Data'!BE68="AAAA",1,0)</f>
        <v>0</v>
      </c>
      <c r="AV68">
        <f>IF('Main Data'!P68="Yes",1,0)</f>
        <v>0</v>
      </c>
      <c r="AW68">
        <f>IF('Main Data'!AP68="Yes",1,0)</f>
        <v>0</v>
      </c>
      <c r="AX68">
        <f>IF(OR('Main Data'!V68="Yes", 'Main Data'!W68="Yes",'Main Data'!X68="Yes"),1,0)</f>
        <v>1</v>
      </c>
      <c r="AY68">
        <f>IF(OR('Main Data'!Y68="Yes",'Main Data'!Z68="Yes"),1,0)</f>
        <v>0</v>
      </c>
      <c r="AZ68">
        <f>IF('Main Data'!AR68="Yes",1,0)</f>
        <v>0</v>
      </c>
      <c r="BA68">
        <f>IF('Main Data'!AS68="Yes",1,0)</f>
        <v>0</v>
      </c>
      <c r="BB68">
        <f>IF('Main Data'!AG68="Yes",1,0)</f>
        <v>0</v>
      </c>
      <c r="BC68">
        <f>IF('Main Data'!AB68="Yes",1,0)</f>
        <v>0</v>
      </c>
      <c r="BD68">
        <f>IF('Main Data'!AA68="Yes",1,0)</f>
        <v>0</v>
      </c>
      <c r="BE68">
        <f>IF('Main Data'!AC68="Yes",1,0)</f>
        <v>1</v>
      </c>
      <c r="BF68">
        <f>IF('Main Data'!AF68="Yes",1,0)</f>
        <v>0</v>
      </c>
      <c r="BG68">
        <f>IF(OR('Main Data'!AI68="Yes",'Main Data'!AL68="Yes"),1,0)</f>
        <v>0</v>
      </c>
      <c r="BH68">
        <f>IF('Main Data'!AJ68="Yes",1,0)</f>
        <v>0</v>
      </c>
      <c r="BI68">
        <f>IF('Main Data'!AK68="Yes",1,0)</f>
        <v>0</v>
      </c>
      <c r="BJ68">
        <f>IF('Main Data'!AM68="Yes",1,0)</f>
        <v>0</v>
      </c>
      <c r="BK68">
        <f>IF('Main Data'!AQ68="Yes",1,0)</f>
        <v>0</v>
      </c>
      <c r="BL68" s="21">
        <f t="shared" si="1"/>
        <v>0</v>
      </c>
      <c r="BM68" s="21">
        <f t="shared" si="2"/>
        <v>0</v>
      </c>
      <c r="BN68" s="21">
        <f t="shared" si="3"/>
        <v>0</v>
      </c>
      <c r="BO68" s="21">
        <f t="shared" si="4"/>
        <v>0</v>
      </c>
      <c r="BP68" s="21">
        <f t="shared" si="5"/>
        <v>1</v>
      </c>
    </row>
    <row r="69" spans="1:68" x14ac:dyDescent="0.2">
      <c r="A69">
        <v>65</v>
      </c>
      <c r="B69" s="33">
        <f>'Main Data'!C69</f>
        <v>44871</v>
      </c>
      <c r="C69">
        <f>'Main Data'!D69</f>
        <v>295</v>
      </c>
      <c r="D69" s="26">
        <f>'Main Data'!E69</f>
        <v>20000</v>
      </c>
      <c r="E69" s="26">
        <f>'Main Data'!F69</f>
        <v>25000</v>
      </c>
      <c r="F69" s="34">
        <f t="shared" ref="F69:F132" si="6">LN(D69)</f>
        <v>9.9034875525361272</v>
      </c>
      <c r="G69">
        <f>IF('Main Data'!H69="AP",1,0)</f>
        <v>0</v>
      </c>
      <c r="H69">
        <f>IF('Main Data'!H69="Blancpain",1,0)</f>
        <v>0</v>
      </c>
      <c r="I69">
        <f>IF('Main Data'!H69="Breguet",1,0)</f>
        <v>0</v>
      </c>
      <c r="J69">
        <f>IF('Main Data'!H69="Breitling",1,0)</f>
        <v>0</v>
      </c>
      <c r="K69">
        <f>IF('Main Data'!H69="Cartier",1,0)</f>
        <v>0</v>
      </c>
      <c r="L69">
        <f>IF('Main Data'!H69="Gallet",1,0)</f>
        <v>0</v>
      </c>
      <c r="M69">
        <f>IF('Main Data'!H69="Girard Perregaux",1,0)</f>
        <v>0</v>
      </c>
      <c r="N69">
        <f>IF('Main Data'!H69="Gubelin",1,0)</f>
        <v>0</v>
      </c>
      <c r="O69">
        <f>IF('Main Data'!H69="Heuer",1,0)</f>
        <v>0</v>
      </c>
      <c r="P69">
        <f>IF('Main Data'!H69="IWC",1,0)</f>
        <v>0</v>
      </c>
      <c r="Q69">
        <f>IF('Main Data'!H69="JLC",1,0)</f>
        <v>0</v>
      </c>
      <c r="R69">
        <f>IF('Main Data'!H69="Longines",1,0)</f>
        <v>0</v>
      </c>
      <c r="S69">
        <f>IF('Main Data'!H69="Movado",1,0)</f>
        <v>0</v>
      </c>
      <c r="T69">
        <f>IF('Main Data'!H69="Omega",1,0)</f>
        <v>0</v>
      </c>
      <c r="U69">
        <f>IF('Main Data'!H69="Panerai",1,0)</f>
        <v>0</v>
      </c>
      <c r="V69">
        <f>IF('Main Data'!H69="Patek",1,0)</f>
        <v>0</v>
      </c>
      <c r="W69">
        <f>IF('Main Data'!H69="Rolex",1,0)</f>
        <v>1</v>
      </c>
      <c r="X69">
        <f>IF('Main Data'!H69="Tudor",1,0)</f>
        <v>0</v>
      </c>
      <c r="Y69">
        <f>IF('Main Data'!H69="Ulysse Nardin",1,0)</f>
        <v>0</v>
      </c>
      <c r="Z69">
        <f>IF('Main Data'!H69="Universal Geneve",1,0)</f>
        <v>0</v>
      </c>
      <c r="AA69">
        <f>IF('Main Data'!H69="Vacheron",1,0)</f>
        <v>0</v>
      </c>
      <c r="AB69">
        <f>IF('Main Data'!H69="Zenith",1,0)</f>
        <v>0</v>
      </c>
      <c r="AC69">
        <f>IF('Main Data'!J69="Stainless Steel",1,0)</f>
        <v>0</v>
      </c>
      <c r="AD69">
        <f>IF('Main Data'!J69="Two-tone",1,0)</f>
        <v>0</v>
      </c>
      <c r="AE69">
        <f>IF(OR('Main Data'!J69="YG 18K",'Main Data'!J69="YG &lt;18K",'Main Data'!J69="PG 18K",'Main Data'!J69="PG &lt;18K",'Main Data'!J69="WG 18K",'Main Data'!J69="Mixes of 18K",'Main Data'!J69="Mixes &lt;18K"),1,0)</f>
        <v>1</v>
      </c>
      <c r="AF69">
        <f>IF('Main Data'!J69="Platinum",1,0)</f>
        <v>0</v>
      </c>
      <c r="AG69">
        <f>IF(OR('Main Data'!J69="PVD",'Main Data'!J69="Gold Plate",'Main Data'!J69="Other"),1,0)</f>
        <v>0</v>
      </c>
      <c r="AH69">
        <f>IF('Main Data'!N69="Stainless Steel",1,0)</f>
        <v>0</v>
      </c>
      <c r="AI69">
        <f>IF('Main Data'!N69="Leather",1,0)</f>
        <v>1</v>
      </c>
      <c r="AJ69">
        <f>IF('Main Data'!N69="Two-tone",1,0)</f>
        <v>0</v>
      </c>
      <c r="AK69">
        <f>IF(OR('Main Data'!N69="YG 18K",'Main Data'!N69="PG 18K",'Main Data'!N69="WG 18K",'Main Data'!N69="Mixes of 18K"),1,0)</f>
        <v>0</v>
      </c>
      <c r="AL69">
        <f>IF(OR(,'Main Data'!N69="PVD",'Main Data'!N69="Gold plate"),1,0)</f>
        <v>0</v>
      </c>
      <c r="AM69">
        <f>IF(OR('Main Data'!AV69="Yes",'Main Data'!AW69="Yes",'Main Data'!AU69="Yes"),1,0)</f>
        <v>0</v>
      </c>
      <c r="AN69">
        <f>IF(OR(ISTEXT('Main Data'!AX69), ISTEXT('Main Data'!AY69)),1,0)</f>
        <v>0</v>
      </c>
      <c r="AO69">
        <f>IF('Main Data'!AZ69="Yes",1,0)</f>
        <v>0</v>
      </c>
      <c r="AP69">
        <f>IF('Main Data'!BA69="Yes",1,0)</f>
        <v>0</v>
      </c>
      <c r="AQ69">
        <f>IF('Main Data'!BD69="Yes",1,0)</f>
        <v>0</v>
      </c>
      <c r="AR69">
        <f>IF('Main Data'!BE69="A",1,0)</f>
        <v>0</v>
      </c>
      <c r="AS69">
        <f>IF('Main Data'!BE69="AA",1,0)</f>
        <v>1</v>
      </c>
      <c r="AT69">
        <f>IF('Main Data'!BE69="AAA",1,0)</f>
        <v>0</v>
      </c>
      <c r="AU69">
        <f>IF('Main Data'!BE69="AAAA",1,0)</f>
        <v>0</v>
      </c>
      <c r="AV69">
        <f>IF('Main Data'!P69="Yes",1,0)</f>
        <v>0</v>
      </c>
      <c r="AW69">
        <f>IF('Main Data'!AP69="Yes",1,0)</f>
        <v>0</v>
      </c>
      <c r="AX69">
        <f>IF(OR('Main Data'!V69="Yes", 'Main Data'!W69="Yes",'Main Data'!X69="Yes"),1,0)</f>
        <v>1</v>
      </c>
      <c r="AY69">
        <f>IF(OR('Main Data'!Y69="Yes",'Main Data'!Z69="Yes"),1,0)</f>
        <v>0</v>
      </c>
      <c r="AZ69">
        <f>IF('Main Data'!AR69="Yes",1,0)</f>
        <v>0</v>
      </c>
      <c r="BA69">
        <f>IF('Main Data'!AS69="Yes",1,0)</f>
        <v>0</v>
      </c>
      <c r="BB69">
        <f>IF('Main Data'!AG69="Yes",1,0)</f>
        <v>0</v>
      </c>
      <c r="BC69">
        <f>IF('Main Data'!AB69="Yes",1,0)</f>
        <v>0</v>
      </c>
      <c r="BD69">
        <f>IF('Main Data'!AA69="Yes",1,0)</f>
        <v>0</v>
      </c>
      <c r="BE69">
        <f>IF('Main Data'!AC69="Yes",1,0)</f>
        <v>1</v>
      </c>
      <c r="BF69">
        <f>IF('Main Data'!AF69="Yes",1,0)</f>
        <v>0</v>
      </c>
      <c r="BG69">
        <f>IF(OR('Main Data'!AI69="Yes",'Main Data'!AL69="Yes"),1,0)</f>
        <v>0</v>
      </c>
      <c r="BH69">
        <f>IF('Main Data'!AJ69="Yes",1,0)</f>
        <v>0</v>
      </c>
      <c r="BI69">
        <f>IF('Main Data'!AK69="Yes",1,0)</f>
        <v>0</v>
      </c>
      <c r="BJ69">
        <f>IF('Main Data'!AM69="Yes",1,0)</f>
        <v>0</v>
      </c>
      <c r="BK69">
        <f>IF('Main Data'!AQ69="Yes",1,0)</f>
        <v>0</v>
      </c>
      <c r="BL69" s="21">
        <f t="shared" ref="BL69:BL132" si="7">IF(AND($B69&gt;=DATEVALUE("1/1/2018"),$B69&lt;=DATEVALUE("12/31/2018")),1,0)</f>
        <v>0</v>
      </c>
      <c r="BM69" s="21">
        <f t="shared" ref="BM69:BM132" si="8">IF(AND($B69&gt;=DATEVALUE("1/1/2019"),$B69&lt;=DATEVALUE("12/31/2019")),1,0)</f>
        <v>0</v>
      </c>
      <c r="BN69" s="21">
        <f t="shared" ref="BN69:BN132" si="9">IF(AND($B69&gt;=DATEVALUE("1/1/2020"),$B69&lt;=DATEVALUE("12/31/2020")),1,0)</f>
        <v>0</v>
      </c>
      <c r="BO69" s="21">
        <f t="shared" ref="BO69:BO132" si="10">IF(AND($B69&gt;=DATEVALUE("1/1/2021"),$B69&lt;=DATEVALUE("12/31/2021")),1,0)</f>
        <v>0</v>
      </c>
      <c r="BP69" s="21">
        <f t="shared" ref="BP69:BP132" si="11">IF(AND($B69&gt;=DATEVALUE("1/1/2022"),$B69&lt;=DATEVALUE("12/31/2022")),1,0)</f>
        <v>1</v>
      </c>
    </row>
    <row r="70" spans="1:68" x14ac:dyDescent="0.2">
      <c r="A70">
        <v>66</v>
      </c>
      <c r="B70" s="33">
        <f>'Main Data'!C70</f>
        <v>44871</v>
      </c>
      <c r="C70">
        <f>'Main Data'!D70</f>
        <v>296</v>
      </c>
      <c r="D70" s="26">
        <f>'Main Data'!E70</f>
        <v>19000</v>
      </c>
      <c r="E70" s="26">
        <f>'Main Data'!F70</f>
        <v>23750</v>
      </c>
      <c r="F70" s="34">
        <f t="shared" si="6"/>
        <v>9.8521942581485771</v>
      </c>
      <c r="G70">
        <f>IF('Main Data'!H70="AP",1,0)</f>
        <v>0</v>
      </c>
      <c r="H70">
        <f>IF('Main Data'!H70="Blancpain",1,0)</f>
        <v>0</v>
      </c>
      <c r="I70">
        <f>IF('Main Data'!H70="Breguet",1,0)</f>
        <v>0</v>
      </c>
      <c r="J70">
        <f>IF('Main Data'!H70="Breitling",1,0)</f>
        <v>0</v>
      </c>
      <c r="K70">
        <f>IF('Main Data'!H70="Cartier",1,0)</f>
        <v>0</v>
      </c>
      <c r="L70">
        <f>IF('Main Data'!H70="Gallet",1,0)</f>
        <v>0</v>
      </c>
      <c r="M70">
        <f>IF('Main Data'!H70="Girard Perregaux",1,0)</f>
        <v>0</v>
      </c>
      <c r="N70">
        <f>IF('Main Data'!H70="Gubelin",1,0)</f>
        <v>0</v>
      </c>
      <c r="O70">
        <f>IF('Main Data'!H70="Heuer",1,0)</f>
        <v>0</v>
      </c>
      <c r="P70">
        <f>IF('Main Data'!H70="IWC",1,0)</f>
        <v>0</v>
      </c>
      <c r="Q70">
        <f>IF('Main Data'!H70="JLC",1,0)</f>
        <v>0</v>
      </c>
      <c r="R70">
        <f>IF('Main Data'!H70="Longines",1,0)</f>
        <v>0</v>
      </c>
      <c r="S70">
        <f>IF('Main Data'!H70="Movado",1,0)</f>
        <v>0</v>
      </c>
      <c r="T70">
        <f>IF('Main Data'!H70="Omega",1,0)</f>
        <v>0</v>
      </c>
      <c r="U70">
        <f>IF('Main Data'!H70="Panerai",1,0)</f>
        <v>0</v>
      </c>
      <c r="V70">
        <f>IF('Main Data'!H70="Patek",1,0)</f>
        <v>0</v>
      </c>
      <c r="W70">
        <f>IF('Main Data'!H70="Rolex",1,0)</f>
        <v>1</v>
      </c>
      <c r="X70">
        <f>IF('Main Data'!H70="Tudor",1,0)</f>
        <v>0</v>
      </c>
      <c r="Y70">
        <f>IF('Main Data'!H70="Ulysse Nardin",1,0)</f>
        <v>0</v>
      </c>
      <c r="Z70">
        <f>IF('Main Data'!H70="Universal Geneve",1,0)</f>
        <v>0</v>
      </c>
      <c r="AA70">
        <f>IF('Main Data'!H70="Vacheron",1,0)</f>
        <v>0</v>
      </c>
      <c r="AB70">
        <f>IF('Main Data'!H70="Zenith",1,0)</f>
        <v>0</v>
      </c>
      <c r="AC70">
        <f>IF('Main Data'!J70="Stainless Steel",1,0)</f>
        <v>1</v>
      </c>
      <c r="AD70">
        <f>IF('Main Data'!J70="Two-tone",1,0)</f>
        <v>0</v>
      </c>
      <c r="AE70">
        <f>IF(OR('Main Data'!J70="YG 18K",'Main Data'!J70="YG &lt;18K",'Main Data'!J70="PG 18K",'Main Data'!J70="PG &lt;18K",'Main Data'!J70="WG 18K",'Main Data'!J70="Mixes of 18K",'Main Data'!J70="Mixes &lt;18K"),1,0)</f>
        <v>0</v>
      </c>
      <c r="AF70">
        <f>IF('Main Data'!J70="Platinum",1,0)</f>
        <v>0</v>
      </c>
      <c r="AG70">
        <f>IF(OR('Main Data'!J70="PVD",'Main Data'!J70="Gold Plate",'Main Data'!J70="Other"),1,0)</f>
        <v>0</v>
      </c>
      <c r="AH70">
        <f>IF('Main Data'!N70="Stainless Steel",1,0)</f>
        <v>1</v>
      </c>
      <c r="AI70">
        <f>IF('Main Data'!N70="Leather",1,0)</f>
        <v>0</v>
      </c>
      <c r="AJ70">
        <f>IF('Main Data'!N70="Two-tone",1,0)</f>
        <v>0</v>
      </c>
      <c r="AK70">
        <f>IF(OR('Main Data'!N70="YG 18K",'Main Data'!N70="PG 18K",'Main Data'!N70="WG 18K",'Main Data'!N70="Mixes of 18K"),1,0)</f>
        <v>0</v>
      </c>
      <c r="AL70">
        <f>IF(OR(,'Main Data'!N70="PVD",'Main Data'!N70="Gold plate"),1,0)</f>
        <v>0</v>
      </c>
      <c r="AM70">
        <f>IF(OR('Main Data'!AV70="Yes",'Main Data'!AW70="Yes",'Main Data'!AU70="Yes"),1,0)</f>
        <v>0</v>
      </c>
      <c r="AN70">
        <f>IF(OR(ISTEXT('Main Data'!AX70), ISTEXT('Main Data'!AY70)),1,0)</f>
        <v>0</v>
      </c>
      <c r="AO70">
        <f>IF('Main Data'!AZ70="Yes",1,0)</f>
        <v>0</v>
      </c>
      <c r="AP70">
        <f>IF('Main Data'!BA70="Yes",1,0)</f>
        <v>0</v>
      </c>
      <c r="AQ70">
        <f>IF('Main Data'!BD70="Yes",1,0)</f>
        <v>0</v>
      </c>
      <c r="AR70">
        <f>IF('Main Data'!BE70="A",1,0)</f>
        <v>0</v>
      </c>
      <c r="AS70">
        <f>IF('Main Data'!BE70="AA",1,0)</f>
        <v>1</v>
      </c>
      <c r="AT70">
        <f>IF('Main Data'!BE70="AAA",1,0)</f>
        <v>0</v>
      </c>
      <c r="AU70">
        <f>IF('Main Data'!BE70="AAAA",1,0)</f>
        <v>0</v>
      </c>
      <c r="AV70">
        <f>IF('Main Data'!P70="Yes",1,0)</f>
        <v>0</v>
      </c>
      <c r="AW70">
        <f>IF('Main Data'!AP70="Yes",1,0)</f>
        <v>0</v>
      </c>
      <c r="AX70">
        <f>IF(OR('Main Data'!V70="Yes", 'Main Data'!W70="Yes",'Main Data'!X70="Yes"),1,0)</f>
        <v>1</v>
      </c>
      <c r="AY70">
        <f>IF(OR('Main Data'!Y70="Yes",'Main Data'!Z70="Yes"),1,0)</f>
        <v>0</v>
      </c>
      <c r="AZ70">
        <f>IF('Main Data'!AR70="Yes",1,0)</f>
        <v>0</v>
      </c>
      <c r="BA70">
        <f>IF('Main Data'!AS70="Yes",1,0)</f>
        <v>0</v>
      </c>
      <c r="BB70">
        <f>IF('Main Data'!AG70="Yes",1,0)</f>
        <v>0</v>
      </c>
      <c r="BC70">
        <f>IF('Main Data'!AB70="Yes",1,0)</f>
        <v>0</v>
      </c>
      <c r="BD70">
        <f>IF('Main Data'!AA70="Yes",1,0)</f>
        <v>0</v>
      </c>
      <c r="BE70">
        <f>IF('Main Data'!AC70="Yes",1,0)</f>
        <v>1</v>
      </c>
      <c r="BF70">
        <f>IF('Main Data'!AF70="Yes",1,0)</f>
        <v>0</v>
      </c>
      <c r="BG70">
        <f>IF(OR('Main Data'!AI70="Yes",'Main Data'!AL70="Yes"),1,0)</f>
        <v>0</v>
      </c>
      <c r="BH70">
        <f>IF('Main Data'!AJ70="Yes",1,0)</f>
        <v>0</v>
      </c>
      <c r="BI70">
        <f>IF('Main Data'!AK70="Yes",1,0)</f>
        <v>0</v>
      </c>
      <c r="BJ70">
        <f>IF('Main Data'!AM70="Yes",1,0)</f>
        <v>0</v>
      </c>
      <c r="BK70">
        <f>IF('Main Data'!AQ70="Yes",1,0)</f>
        <v>0</v>
      </c>
      <c r="BL70" s="21">
        <f t="shared" si="7"/>
        <v>0</v>
      </c>
      <c r="BM70" s="21">
        <f t="shared" si="8"/>
        <v>0</v>
      </c>
      <c r="BN70" s="21">
        <f t="shared" si="9"/>
        <v>0</v>
      </c>
      <c r="BO70" s="21">
        <f t="shared" si="10"/>
        <v>0</v>
      </c>
      <c r="BP70" s="21">
        <f t="shared" si="11"/>
        <v>1</v>
      </c>
    </row>
    <row r="71" spans="1:68" x14ac:dyDescent="0.2">
      <c r="A71">
        <v>67</v>
      </c>
      <c r="B71" s="33">
        <f>'Main Data'!C71</f>
        <v>44871</v>
      </c>
      <c r="C71">
        <f>'Main Data'!D71</f>
        <v>298</v>
      </c>
      <c r="D71" s="26">
        <f>'Main Data'!E71</f>
        <v>22000</v>
      </c>
      <c r="E71" s="26">
        <f>'Main Data'!F71</f>
        <v>27500</v>
      </c>
      <c r="F71" s="34">
        <f t="shared" si="6"/>
        <v>9.9987977323404529</v>
      </c>
      <c r="G71">
        <f>IF('Main Data'!H71="AP",1,0)</f>
        <v>0</v>
      </c>
      <c r="H71">
        <f>IF('Main Data'!H71="Blancpain",1,0)</f>
        <v>0</v>
      </c>
      <c r="I71">
        <f>IF('Main Data'!H71="Breguet",1,0)</f>
        <v>0</v>
      </c>
      <c r="J71">
        <f>IF('Main Data'!H71="Breitling",1,0)</f>
        <v>0</v>
      </c>
      <c r="K71">
        <f>IF('Main Data'!H71="Cartier",1,0)</f>
        <v>0</v>
      </c>
      <c r="L71">
        <f>IF('Main Data'!H71="Gallet",1,0)</f>
        <v>0</v>
      </c>
      <c r="M71">
        <f>IF('Main Data'!H71="Girard Perregaux",1,0)</f>
        <v>0</v>
      </c>
      <c r="N71">
        <f>IF('Main Data'!H71="Gubelin",1,0)</f>
        <v>0</v>
      </c>
      <c r="O71">
        <f>IF('Main Data'!H71="Heuer",1,0)</f>
        <v>0</v>
      </c>
      <c r="P71">
        <f>IF('Main Data'!H71="IWC",1,0)</f>
        <v>0</v>
      </c>
      <c r="Q71">
        <f>IF('Main Data'!H71="JLC",1,0)</f>
        <v>0</v>
      </c>
      <c r="R71">
        <f>IF('Main Data'!H71="Longines",1,0)</f>
        <v>0</v>
      </c>
      <c r="S71">
        <f>IF('Main Data'!H71="Movado",1,0)</f>
        <v>0</v>
      </c>
      <c r="T71">
        <f>IF('Main Data'!H71="Omega",1,0)</f>
        <v>0</v>
      </c>
      <c r="U71">
        <f>IF('Main Data'!H71="Panerai",1,0)</f>
        <v>0</v>
      </c>
      <c r="V71">
        <f>IF('Main Data'!H71="Patek",1,0)</f>
        <v>0</v>
      </c>
      <c r="W71">
        <f>IF('Main Data'!H71="Rolex",1,0)</f>
        <v>1</v>
      </c>
      <c r="X71">
        <f>IF('Main Data'!H71="Tudor",1,0)</f>
        <v>0</v>
      </c>
      <c r="Y71">
        <f>IF('Main Data'!H71="Ulysse Nardin",1,0)</f>
        <v>0</v>
      </c>
      <c r="Z71">
        <f>IF('Main Data'!H71="Universal Geneve",1,0)</f>
        <v>0</v>
      </c>
      <c r="AA71">
        <f>IF('Main Data'!H71="Vacheron",1,0)</f>
        <v>0</v>
      </c>
      <c r="AB71">
        <f>IF('Main Data'!H71="Zenith",1,0)</f>
        <v>0</v>
      </c>
      <c r="AC71">
        <f>IF('Main Data'!J71="Stainless Steel",1,0)</f>
        <v>1</v>
      </c>
      <c r="AD71">
        <f>IF('Main Data'!J71="Two-tone",1,0)</f>
        <v>0</v>
      </c>
      <c r="AE71">
        <f>IF(OR('Main Data'!J71="YG 18K",'Main Data'!J71="YG &lt;18K",'Main Data'!J71="PG 18K",'Main Data'!J71="PG &lt;18K",'Main Data'!J71="WG 18K",'Main Data'!J71="Mixes of 18K",'Main Data'!J71="Mixes &lt;18K"),1,0)</f>
        <v>0</v>
      </c>
      <c r="AF71">
        <f>IF('Main Data'!J71="Platinum",1,0)</f>
        <v>0</v>
      </c>
      <c r="AG71">
        <f>IF(OR('Main Data'!J71="PVD",'Main Data'!J71="Gold Plate",'Main Data'!J71="Other"),1,0)</f>
        <v>0</v>
      </c>
      <c r="AH71">
        <f>IF('Main Data'!N71="Stainless Steel",1,0)</f>
        <v>1</v>
      </c>
      <c r="AI71">
        <f>IF('Main Data'!N71="Leather",1,0)</f>
        <v>0</v>
      </c>
      <c r="AJ71">
        <f>IF('Main Data'!N71="Two-tone",1,0)</f>
        <v>0</v>
      </c>
      <c r="AK71">
        <f>IF(OR('Main Data'!N71="YG 18K",'Main Data'!N71="PG 18K",'Main Data'!N71="WG 18K",'Main Data'!N71="Mixes of 18K"),1,0)</f>
        <v>0</v>
      </c>
      <c r="AL71">
        <f>IF(OR(,'Main Data'!N71="PVD",'Main Data'!N71="Gold plate"),1,0)</f>
        <v>0</v>
      </c>
      <c r="AM71">
        <f>IF(OR('Main Data'!AV71="Yes",'Main Data'!AW71="Yes",'Main Data'!AU71="Yes"),1,0)</f>
        <v>0</v>
      </c>
      <c r="AN71">
        <f>IF(OR(ISTEXT('Main Data'!AX71), ISTEXT('Main Data'!AY71)),1,0)</f>
        <v>0</v>
      </c>
      <c r="AO71">
        <f>IF('Main Data'!AZ71="Yes",1,0)</f>
        <v>0</v>
      </c>
      <c r="AP71">
        <f>IF('Main Data'!BA71="Yes",1,0)</f>
        <v>0</v>
      </c>
      <c r="AQ71">
        <f>IF('Main Data'!BD71="Yes",1,0)</f>
        <v>0</v>
      </c>
      <c r="AR71">
        <f>IF('Main Data'!BE71="A",1,0)</f>
        <v>0</v>
      </c>
      <c r="AS71">
        <f>IF('Main Data'!BE71="AA",1,0)</f>
        <v>0</v>
      </c>
      <c r="AT71">
        <f>IF('Main Data'!BE71="AAA",1,0)</f>
        <v>1</v>
      </c>
      <c r="AU71">
        <f>IF('Main Data'!BE71="AAAA",1,0)</f>
        <v>0</v>
      </c>
      <c r="AV71">
        <f>IF('Main Data'!P71="Yes",1,0)</f>
        <v>0</v>
      </c>
      <c r="AW71">
        <f>IF('Main Data'!AP71="Yes",1,0)</f>
        <v>0</v>
      </c>
      <c r="AX71">
        <f>IF(OR('Main Data'!V71="Yes", 'Main Data'!W71="Yes",'Main Data'!X71="Yes"),1,0)</f>
        <v>1</v>
      </c>
      <c r="AY71">
        <f>IF(OR('Main Data'!Y71="Yes",'Main Data'!Z71="Yes"),1,0)</f>
        <v>0</v>
      </c>
      <c r="AZ71">
        <f>IF('Main Data'!AR71="Yes",1,0)</f>
        <v>0</v>
      </c>
      <c r="BA71">
        <f>IF('Main Data'!AS71="Yes",1,0)</f>
        <v>0</v>
      </c>
      <c r="BB71">
        <f>IF('Main Data'!AG71="Yes",1,0)</f>
        <v>0</v>
      </c>
      <c r="BC71">
        <f>IF('Main Data'!AB71="Yes",1,0)</f>
        <v>0</v>
      </c>
      <c r="BD71">
        <f>IF('Main Data'!AA71="Yes",1,0)</f>
        <v>0</v>
      </c>
      <c r="BE71">
        <f>IF('Main Data'!AC71="Yes",1,0)</f>
        <v>1</v>
      </c>
      <c r="BF71">
        <f>IF('Main Data'!AF71="Yes",1,0)</f>
        <v>0</v>
      </c>
      <c r="BG71">
        <f>IF(OR('Main Data'!AI71="Yes",'Main Data'!AL71="Yes"),1,0)</f>
        <v>0</v>
      </c>
      <c r="BH71">
        <f>IF('Main Data'!AJ71="Yes",1,0)</f>
        <v>0</v>
      </c>
      <c r="BI71">
        <f>IF('Main Data'!AK71="Yes",1,0)</f>
        <v>0</v>
      </c>
      <c r="BJ71">
        <f>IF('Main Data'!AM71="Yes",1,0)</f>
        <v>0</v>
      </c>
      <c r="BK71">
        <f>IF('Main Data'!AQ71="Yes",1,0)</f>
        <v>0</v>
      </c>
      <c r="BL71" s="21">
        <f t="shared" si="7"/>
        <v>0</v>
      </c>
      <c r="BM71" s="21">
        <f t="shared" si="8"/>
        <v>0</v>
      </c>
      <c r="BN71" s="21">
        <f t="shared" si="9"/>
        <v>0</v>
      </c>
      <c r="BO71" s="21">
        <f t="shared" si="10"/>
        <v>0</v>
      </c>
      <c r="BP71" s="21">
        <f t="shared" si="11"/>
        <v>1</v>
      </c>
    </row>
    <row r="72" spans="1:68" x14ac:dyDescent="0.2">
      <c r="A72">
        <v>68</v>
      </c>
      <c r="B72" s="33">
        <f>'Main Data'!C72</f>
        <v>44871</v>
      </c>
      <c r="C72">
        <f>'Main Data'!D72</f>
        <v>301</v>
      </c>
      <c r="D72" s="26">
        <f>'Main Data'!E72</f>
        <v>9500</v>
      </c>
      <c r="E72" s="26">
        <f>'Main Data'!F72</f>
        <v>11875</v>
      </c>
      <c r="F72" s="34">
        <f t="shared" si="6"/>
        <v>9.1590470775886317</v>
      </c>
      <c r="G72">
        <f>IF('Main Data'!H72="AP",1,0)</f>
        <v>0</v>
      </c>
      <c r="H72">
        <f>IF('Main Data'!H72="Blancpain",1,0)</f>
        <v>0</v>
      </c>
      <c r="I72">
        <f>IF('Main Data'!H72="Breguet",1,0)</f>
        <v>0</v>
      </c>
      <c r="J72">
        <f>IF('Main Data'!H72="Breitling",1,0)</f>
        <v>0</v>
      </c>
      <c r="K72">
        <f>IF('Main Data'!H72="Cartier",1,0)</f>
        <v>0</v>
      </c>
      <c r="L72">
        <f>IF('Main Data'!H72="Gallet",1,0)</f>
        <v>0</v>
      </c>
      <c r="M72">
        <f>IF('Main Data'!H72="Girard Perregaux",1,0)</f>
        <v>0</v>
      </c>
      <c r="N72">
        <f>IF('Main Data'!H72="Gubelin",1,0)</f>
        <v>0</v>
      </c>
      <c r="O72">
        <f>IF('Main Data'!H72="Heuer",1,0)</f>
        <v>0</v>
      </c>
      <c r="P72">
        <f>IF('Main Data'!H72="IWC",1,0)</f>
        <v>0</v>
      </c>
      <c r="Q72">
        <f>IF('Main Data'!H72="JLC",1,0)</f>
        <v>0</v>
      </c>
      <c r="R72">
        <f>IF('Main Data'!H72="Longines",1,0)</f>
        <v>0</v>
      </c>
      <c r="S72">
        <f>IF('Main Data'!H72="Movado",1,0)</f>
        <v>0</v>
      </c>
      <c r="T72">
        <f>IF('Main Data'!H72="Omega",1,0)</f>
        <v>0</v>
      </c>
      <c r="U72">
        <f>IF('Main Data'!H72="Panerai",1,0)</f>
        <v>0</v>
      </c>
      <c r="V72">
        <f>IF('Main Data'!H72="Patek",1,0)</f>
        <v>0</v>
      </c>
      <c r="W72">
        <f>IF('Main Data'!H72="Rolex",1,0)</f>
        <v>1</v>
      </c>
      <c r="X72">
        <f>IF('Main Data'!H72="Tudor",1,0)</f>
        <v>0</v>
      </c>
      <c r="Y72">
        <f>IF('Main Data'!H72="Ulysse Nardin",1,0)</f>
        <v>0</v>
      </c>
      <c r="Z72">
        <f>IF('Main Data'!H72="Universal Geneve",1,0)</f>
        <v>0</v>
      </c>
      <c r="AA72">
        <f>IF('Main Data'!H72="Vacheron",1,0)</f>
        <v>0</v>
      </c>
      <c r="AB72">
        <f>IF('Main Data'!H72="Zenith",1,0)</f>
        <v>0</v>
      </c>
      <c r="AC72">
        <f>IF('Main Data'!J72="Stainless Steel",1,0)</f>
        <v>1</v>
      </c>
      <c r="AD72">
        <f>IF('Main Data'!J72="Two-tone",1,0)</f>
        <v>0</v>
      </c>
      <c r="AE72">
        <f>IF(OR('Main Data'!J72="YG 18K",'Main Data'!J72="YG &lt;18K",'Main Data'!J72="PG 18K",'Main Data'!J72="PG &lt;18K",'Main Data'!J72="WG 18K",'Main Data'!J72="Mixes of 18K",'Main Data'!J72="Mixes &lt;18K"),1,0)</f>
        <v>0</v>
      </c>
      <c r="AF72">
        <f>IF('Main Data'!J72="Platinum",1,0)</f>
        <v>0</v>
      </c>
      <c r="AG72">
        <f>IF(OR('Main Data'!J72="PVD",'Main Data'!J72="Gold Plate",'Main Data'!J72="Other"),1,0)</f>
        <v>0</v>
      </c>
      <c r="AH72">
        <f>IF('Main Data'!N72="Stainless Steel",1,0)</f>
        <v>1</v>
      </c>
      <c r="AI72">
        <f>IF('Main Data'!N72="Leather",1,0)</f>
        <v>0</v>
      </c>
      <c r="AJ72">
        <f>IF('Main Data'!N72="Two-tone",1,0)</f>
        <v>0</v>
      </c>
      <c r="AK72">
        <f>IF(OR('Main Data'!N72="YG 18K",'Main Data'!N72="PG 18K",'Main Data'!N72="WG 18K",'Main Data'!N72="Mixes of 18K"),1,0)</f>
        <v>0</v>
      </c>
      <c r="AL72">
        <f>IF(OR(,'Main Data'!N72="PVD",'Main Data'!N72="Gold plate"),1,0)</f>
        <v>0</v>
      </c>
      <c r="AM72">
        <f>IF(OR('Main Data'!AV72="Yes",'Main Data'!AW72="Yes",'Main Data'!AU72="Yes"),1,0)</f>
        <v>0</v>
      </c>
      <c r="AN72">
        <f>IF(OR(ISTEXT('Main Data'!AX72), ISTEXT('Main Data'!AY72)),1,0)</f>
        <v>0</v>
      </c>
      <c r="AO72">
        <f>IF('Main Data'!AZ72="Yes",1,0)</f>
        <v>0</v>
      </c>
      <c r="AP72">
        <f>IF('Main Data'!BA72="Yes",1,0)</f>
        <v>0</v>
      </c>
      <c r="AQ72">
        <f>IF('Main Data'!BD72="Yes",1,0)</f>
        <v>0</v>
      </c>
      <c r="AR72">
        <f>IF('Main Data'!BE72="A",1,0)</f>
        <v>0</v>
      </c>
      <c r="AS72">
        <f>IF('Main Data'!BE72="AA",1,0)</f>
        <v>0</v>
      </c>
      <c r="AT72">
        <f>IF('Main Data'!BE72="AAA",1,0)</f>
        <v>1</v>
      </c>
      <c r="AU72">
        <f>IF('Main Data'!BE72="AAAA",1,0)</f>
        <v>0</v>
      </c>
      <c r="AV72">
        <f>IF('Main Data'!P72="Yes",1,0)</f>
        <v>1</v>
      </c>
      <c r="AW72">
        <f>IF('Main Data'!AP72="Yes",1,0)</f>
        <v>0</v>
      </c>
      <c r="AX72">
        <f>IF(OR('Main Data'!V72="Yes", 'Main Data'!W72="Yes",'Main Data'!X72="Yes"),1,0)</f>
        <v>0</v>
      </c>
      <c r="AY72">
        <f>IF(OR('Main Data'!Y72="Yes",'Main Data'!Z72="Yes"),1,0)</f>
        <v>0</v>
      </c>
      <c r="AZ72">
        <f>IF('Main Data'!AR72="Yes",1,0)</f>
        <v>0</v>
      </c>
      <c r="BA72">
        <f>IF('Main Data'!AS72="Yes",1,0)</f>
        <v>0</v>
      </c>
      <c r="BB72">
        <f>IF('Main Data'!AG72="Yes",1,0)</f>
        <v>0</v>
      </c>
      <c r="BC72">
        <f>IF('Main Data'!AB72="Yes",1,0)</f>
        <v>0</v>
      </c>
      <c r="BD72">
        <f>IF('Main Data'!AA72="Yes",1,0)</f>
        <v>0</v>
      </c>
      <c r="BE72">
        <f>IF('Main Data'!AC72="Yes",1,0)</f>
        <v>0</v>
      </c>
      <c r="BF72">
        <f>IF('Main Data'!AF72="Yes",1,0)</f>
        <v>0</v>
      </c>
      <c r="BG72">
        <f>IF(OR('Main Data'!AI72="Yes",'Main Data'!AL72="Yes"),1,0)</f>
        <v>0</v>
      </c>
      <c r="BH72">
        <f>IF('Main Data'!AJ72="Yes",1,0)</f>
        <v>0</v>
      </c>
      <c r="BI72">
        <f>IF('Main Data'!AK72="Yes",1,0)</f>
        <v>0</v>
      </c>
      <c r="BJ72">
        <f>IF('Main Data'!AM72="Yes",1,0)</f>
        <v>0</v>
      </c>
      <c r="BK72">
        <f>IF('Main Data'!AQ72="Yes",1,0)</f>
        <v>0</v>
      </c>
      <c r="BL72" s="21">
        <f t="shared" si="7"/>
        <v>0</v>
      </c>
      <c r="BM72" s="21">
        <f t="shared" si="8"/>
        <v>0</v>
      </c>
      <c r="BN72" s="21">
        <f t="shared" si="9"/>
        <v>0</v>
      </c>
      <c r="BO72" s="21">
        <f t="shared" si="10"/>
        <v>0</v>
      </c>
      <c r="BP72" s="21">
        <f t="shared" si="11"/>
        <v>1</v>
      </c>
    </row>
    <row r="73" spans="1:68" x14ac:dyDescent="0.2">
      <c r="A73">
        <v>69</v>
      </c>
      <c r="B73" s="33">
        <f>'Main Data'!C73</f>
        <v>44871</v>
      </c>
      <c r="C73">
        <f>'Main Data'!D73</f>
        <v>302</v>
      </c>
      <c r="D73" s="26">
        <f>'Main Data'!E73</f>
        <v>3500</v>
      </c>
      <c r="E73" s="26">
        <f>'Main Data'!F73</f>
        <v>4375</v>
      </c>
      <c r="F73" s="34">
        <f t="shared" si="6"/>
        <v>8.1605182474775049</v>
      </c>
      <c r="G73">
        <f>IF('Main Data'!H73="AP",1,0)</f>
        <v>0</v>
      </c>
      <c r="H73">
        <f>IF('Main Data'!H73="Blancpain",1,0)</f>
        <v>0</v>
      </c>
      <c r="I73">
        <f>IF('Main Data'!H73="Breguet",1,0)</f>
        <v>0</v>
      </c>
      <c r="J73">
        <f>IF('Main Data'!H73="Breitling",1,0)</f>
        <v>0</v>
      </c>
      <c r="K73">
        <f>IF('Main Data'!H73="Cartier",1,0)</f>
        <v>0</v>
      </c>
      <c r="L73">
        <f>IF('Main Data'!H73="Gallet",1,0)</f>
        <v>0</v>
      </c>
      <c r="M73">
        <f>IF('Main Data'!H73="Girard Perregaux",1,0)</f>
        <v>0</v>
      </c>
      <c r="N73">
        <f>IF('Main Data'!H73="Gubelin",1,0)</f>
        <v>0</v>
      </c>
      <c r="O73">
        <f>IF('Main Data'!H73="Heuer",1,0)</f>
        <v>0</v>
      </c>
      <c r="P73">
        <f>IF('Main Data'!H73="IWC",1,0)</f>
        <v>0</v>
      </c>
      <c r="Q73">
        <f>IF('Main Data'!H73="JLC",1,0)</f>
        <v>0</v>
      </c>
      <c r="R73">
        <f>IF('Main Data'!H73="Longines",1,0)</f>
        <v>0</v>
      </c>
      <c r="S73">
        <f>IF('Main Data'!H73="Movado",1,0)</f>
        <v>0</v>
      </c>
      <c r="T73">
        <f>IF('Main Data'!H73="Omega",1,0)</f>
        <v>0</v>
      </c>
      <c r="U73">
        <f>IF('Main Data'!H73="Panerai",1,0)</f>
        <v>0</v>
      </c>
      <c r="V73">
        <f>IF('Main Data'!H73="Patek",1,0)</f>
        <v>0</v>
      </c>
      <c r="W73">
        <f>IF('Main Data'!H73="Rolex",1,0)</f>
        <v>1</v>
      </c>
      <c r="X73">
        <f>IF('Main Data'!H73="Tudor",1,0)</f>
        <v>0</v>
      </c>
      <c r="Y73">
        <f>IF('Main Data'!H73="Ulysse Nardin",1,0)</f>
        <v>0</v>
      </c>
      <c r="Z73">
        <f>IF('Main Data'!H73="Universal Geneve",1,0)</f>
        <v>0</v>
      </c>
      <c r="AA73">
        <f>IF('Main Data'!H73="Vacheron",1,0)</f>
        <v>0</v>
      </c>
      <c r="AB73">
        <f>IF('Main Data'!H73="Zenith",1,0)</f>
        <v>0</v>
      </c>
      <c r="AC73">
        <f>IF('Main Data'!J73="Stainless Steel",1,0)</f>
        <v>1</v>
      </c>
      <c r="AD73">
        <f>IF('Main Data'!J73="Two-tone",1,0)</f>
        <v>0</v>
      </c>
      <c r="AE73">
        <f>IF(OR('Main Data'!J73="YG 18K",'Main Data'!J73="YG &lt;18K",'Main Data'!J73="PG 18K",'Main Data'!J73="PG &lt;18K",'Main Data'!J73="WG 18K",'Main Data'!J73="Mixes of 18K",'Main Data'!J73="Mixes &lt;18K"),1,0)</f>
        <v>0</v>
      </c>
      <c r="AF73">
        <f>IF('Main Data'!J73="Platinum",1,0)</f>
        <v>0</v>
      </c>
      <c r="AG73">
        <f>IF(OR('Main Data'!J73="PVD",'Main Data'!J73="Gold Plate",'Main Data'!J73="Other"),1,0)</f>
        <v>0</v>
      </c>
      <c r="AH73">
        <f>IF('Main Data'!N73="Stainless Steel",1,0)</f>
        <v>1</v>
      </c>
      <c r="AI73">
        <f>IF('Main Data'!N73="Leather",1,0)</f>
        <v>0</v>
      </c>
      <c r="AJ73">
        <f>IF('Main Data'!N73="Two-tone",1,0)</f>
        <v>0</v>
      </c>
      <c r="AK73">
        <f>IF(OR('Main Data'!N73="YG 18K",'Main Data'!N73="PG 18K",'Main Data'!N73="WG 18K",'Main Data'!N73="Mixes of 18K"),1,0)</f>
        <v>0</v>
      </c>
      <c r="AL73">
        <f>IF(OR(,'Main Data'!N73="PVD",'Main Data'!N73="Gold plate"),1,0)</f>
        <v>0</v>
      </c>
      <c r="AM73">
        <f>IF(OR('Main Data'!AV73="Yes",'Main Data'!AW73="Yes",'Main Data'!AU73="Yes"),1,0)</f>
        <v>0</v>
      </c>
      <c r="AN73">
        <f>IF(OR(ISTEXT('Main Data'!AX73), ISTEXT('Main Data'!AY73)),1,0)</f>
        <v>1</v>
      </c>
      <c r="AO73">
        <f>IF('Main Data'!AZ73="Yes",1,0)</f>
        <v>0</v>
      </c>
      <c r="AP73">
        <f>IF('Main Data'!BA73="Yes",1,0)</f>
        <v>0</v>
      </c>
      <c r="AQ73">
        <f>IF('Main Data'!BD73="Yes",1,0)</f>
        <v>0</v>
      </c>
      <c r="AR73">
        <f>IF('Main Data'!BE73="A",1,0)</f>
        <v>0</v>
      </c>
      <c r="AS73">
        <f>IF('Main Data'!BE73="AA",1,0)</f>
        <v>0</v>
      </c>
      <c r="AT73">
        <f>IF('Main Data'!BE73="AAA",1,0)</f>
        <v>1</v>
      </c>
      <c r="AU73">
        <f>IF('Main Data'!BE73="AAAA",1,0)</f>
        <v>0</v>
      </c>
      <c r="AV73">
        <f>IF('Main Data'!P73="Yes",1,0)</f>
        <v>1</v>
      </c>
      <c r="AW73">
        <f>IF('Main Data'!AP73="Yes",1,0)</f>
        <v>0</v>
      </c>
      <c r="AX73">
        <f>IF(OR('Main Data'!V73="Yes", 'Main Data'!W73="Yes",'Main Data'!X73="Yes"),1,0)</f>
        <v>0</v>
      </c>
      <c r="AY73">
        <f>IF(OR('Main Data'!Y73="Yes",'Main Data'!Z73="Yes"),1,0)</f>
        <v>0</v>
      </c>
      <c r="AZ73">
        <f>IF('Main Data'!AR73="Yes",1,0)</f>
        <v>0</v>
      </c>
      <c r="BA73">
        <f>IF('Main Data'!AS73="Yes",1,0)</f>
        <v>0</v>
      </c>
      <c r="BB73">
        <f>IF('Main Data'!AG73="Yes",1,0)</f>
        <v>0</v>
      </c>
      <c r="BC73">
        <f>IF('Main Data'!AB73="Yes",1,0)</f>
        <v>0</v>
      </c>
      <c r="BD73">
        <f>IF('Main Data'!AA73="Yes",1,0)</f>
        <v>0</v>
      </c>
      <c r="BE73">
        <f>IF('Main Data'!AC73="Yes",1,0)</f>
        <v>0</v>
      </c>
      <c r="BF73">
        <f>IF('Main Data'!AF73="Yes",1,0)</f>
        <v>0</v>
      </c>
      <c r="BG73">
        <f>IF(OR('Main Data'!AI73="Yes",'Main Data'!AL73="Yes"),1,0)</f>
        <v>0</v>
      </c>
      <c r="BH73">
        <f>IF('Main Data'!AJ73="Yes",1,0)</f>
        <v>0</v>
      </c>
      <c r="BI73">
        <f>IF('Main Data'!AK73="Yes",1,0)</f>
        <v>0</v>
      </c>
      <c r="BJ73">
        <f>IF('Main Data'!AM73="Yes",1,0)</f>
        <v>0</v>
      </c>
      <c r="BK73">
        <f>IF('Main Data'!AQ73="Yes",1,0)</f>
        <v>0</v>
      </c>
      <c r="BL73" s="21">
        <f t="shared" si="7"/>
        <v>0</v>
      </c>
      <c r="BM73" s="21">
        <f t="shared" si="8"/>
        <v>0</v>
      </c>
      <c r="BN73" s="21">
        <f t="shared" si="9"/>
        <v>0</v>
      </c>
      <c r="BO73" s="21">
        <f t="shared" si="10"/>
        <v>0</v>
      </c>
      <c r="BP73" s="21">
        <f t="shared" si="11"/>
        <v>1</v>
      </c>
    </row>
    <row r="74" spans="1:68" x14ac:dyDescent="0.2">
      <c r="A74">
        <v>70</v>
      </c>
      <c r="B74" s="33">
        <f>'Main Data'!C74</f>
        <v>44871</v>
      </c>
      <c r="C74">
        <f>'Main Data'!D74</f>
        <v>303</v>
      </c>
      <c r="D74" s="26">
        <f>'Main Data'!E74</f>
        <v>28000</v>
      </c>
      <c r="E74" s="26">
        <f>'Main Data'!F74</f>
        <v>35000</v>
      </c>
      <c r="F74" s="34">
        <f t="shared" si="6"/>
        <v>10.239959789157341</v>
      </c>
      <c r="G74">
        <f>IF('Main Data'!H74="AP",1,0)</f>
        <v>0</v>
      </c>
      <c r="H74">
        <f>IF('Main Data'!H74="Blancpain",1,0)</f>
        <v>0</v>
      </c>
      <c r="I74">
        <f>IF('Main Data'!H74="Breguet",1,0)</f>
        <v>0</v>
      </c>
      <c r="J74">
        <f>IF('Main Data'!H74="Breitling",1,0)</f>
        <v>0</v>
      </c>
      <c r="K74">
        <f>IF('Main Data'!H74="Cartier",1,0)</f>
        <v>0</v>
      </c>
      <c r="L74">
        <f>IF('Main Data'!H74="Gallet",1,0)</f>
        <v>0</v>
      </c>
      <c r="M74">
        <f>IF('Main Data'!H74="Girard Perregaux",1,0)</f>
        <v>0</v>
      </c>
      <c r="N74">
        <f>IF('Main Data'!H74="Gubelin",1,0)</f>
        <v>0</v>
      </c>
      <c r="O74">
        <f>IF('Main Data'!H74="Heuer",1,0)</f>
        <v>0</v>
      </c>
      <c r="P74">
        <f>IF('Main Data'!H74="IWC",1,0)</f>
        <v>0</v>
      </c>
      <c r="Q74">
        <f>IF('Main Data'!H74="JLC",1,0)</f>
        <v>0</v>
      </c>
      <c r="R74">
        <f>IF('Main Data'!H74="Longines",1,0)</f>
        <v>0</v>
      </c>
      <c r="S74">
        <f>IF('Main Data'!H74="Movado",1,0)</f>
        <v>0</v>
      </c>
      <c r="T74">
        <f>IF('Main Data'!H74="Omega",1,0)</f>
        <v>0</v>
      </c>
      <c r="U74">
        <f>IF('Main Data'!H74="Panerai",1,0)</f>
        <v>0</v>
      </c>
      <c r="V74">
        <f>IF('Main Data'!H74="Patek",1,0)</f>
        <v>0</v>
      </c>
      <c r="W74">
        <f>IF('Main Data'!H74="Rolex",1,0)</f>
        <v>1</v>
      </c>
      <c r="X74">
        <f>IF('Main Data'!H74="Tudor",1,0)</f>
        <v>0</v>
      </c>
      <c r="Y74">
        <f>IF('Main Data'!H74="Ulysse Nardin",1,0)</f>
        <v>0</v>
      </c>
      <c r="Z74">
        <f>IF('Main Data'!H74="Universal Geneve",1,0)</f>
        <v>0</v>
      </c>
      <c r="AA74">
        <f>IF('Main Data'!H74="Vacheron",1,0)</f>
        <v>0</v>
      </c>
      <c r="AB74">
        <f>IF('Main Data'!H74="Zenith",1,0)</f>
        <v>0</v>
      </c>
      <c r="AC74">
        <f>IF('Main Data'!J74="Stainless Steel",1,0)</f>
        <v>1</v>
      </c>
      <c r="AD74">
        <f>IF('Main Data'!J74="Two-tone",1,0)</f>
        <v>0</v>
      </c>
      <c r="AE74">
        <f>IF(OR('Main Data'!J74="YG 18K",'Main Data'!J74="YG &lt;18K",'Main Data'!J74="PG 18K",'Main Data'!J74="PG &lt;18K",'Main Data'!J74="WG 18K",'Main Data'!J74="Mixes of 18K",'Main Data'!J74="Mixes &lt;18K"),1,0)</f>
        <v>0</v>
      </c>
      <c r="AF74">
        <f>IF('Main Data'!J74="Platinum",1,0)</f>
        <v>0</v>
      </c>
      <c r="AG74">
        <f>IF(OR('Main Data'!J74="PVD",'Main Data'!J74="Gold Plate",'Main Data'!J74="Other"),1,0)</f>
        <v>0</v>
      </c>
      <c r="AH74">
        <f>IF('Main Data'!N74="Stainless Steel",1,0)</f>
        <v>1</v>
      </c>
      <c r="AI74">
        <f>IF('Main Data'!N74="Leather",1,0)</f>
        <v>0</v>
      </c>
      <c r="AJ74">
        <f>IF('Main Data'!N74="Two-tone",1,0)</f>
        <v>0</v>
      </c>
      <c r="AK74">
        <f>IF(OR('Main Data'!N74="YG 18K",'Main Data'!N74="PG 18K",'Main Data'!N74="WG 18K",'Main Data'!N74="Mixes of 18K"),1,0)</f>
        <v>0</v>
      </c>
      <c r="AL74">
        <f>IF(OR(,'Main Data'!N74="PVD",'Main Data'!N74="Gold plate"),1,0)</f>
        <v>0</v>
      </c>
      <c r="AM74">
        <f>IF(OR('Main Data'!AV74="Yes",'Main Data'!AW74="Yes",'Main Data'!AU74="Yes"),1,0)</f>
        <v>0</v>
      </c>
      <c r="AN74">
        <f>IF(OR(ISTEXT('Main Data'!AX74), ISTEXT('Main Data'!AY74)),1,0)</f>
        <v>0</v>
      </c>
      <c r="AO74">
        <f>IF('Main Data'!AZ74="Yes",1,0)</f>
        <v>0</v>
      </c>
      <c r="AP74">
        <f>IF('Main Data'!BA74="Yes",1,0)</f>
        <v>0</v>
      </c>
      <c r="AQ74">
        <f>IF('Main Data'!BD74="Yes",1,0)</f>
        <v>0</v>
      </c>
      <c r="AR74">
        <f>IF('Main Data'!BE74="A",1,0)</f>
        <v>0</v>
      </c>
      <c r="AS74">
        <f>IF('Main Data'!BE74="AA",1,0)</f>
        <v>0</v>
      </c>
      <c r="AT74">
        <f>IF('Main Data'!BE74="AAA",1,0)</f>
        <v>1</v>
      </c>
      <c r="AU74">
        <f>IF('Main Data'!BE74="AAAA",1,0)</f>
        <v>0</v>
      </c>
      <c r="AV74">
        <f>IF('Main Data'!P74="Yes",1,0)</f>
        <v>0</v>
      </c>
      <c r="AW74">
        <f>IF('Main Data'!AP74="Yes",1,0)</f>
        <v>0</v>
      </c>
      <c r="AX74">
        <f>IF(OR('Main Data'!V74="Yes", 'Main Data'!W74="Yes",'Main Data'!X74="Yes"),1,0)</f>
        <v>0</v>
      </c>
      <c r="AY74">
        <f>IF(OR('Main Data'!Y74="Yes",'Main Data'!Z74="Yes"),1,0)</f>
        <v>0</v>
      </c>
      <c r="AZ74">
        <f>IF('Main Data'!AR74="Yes",1,0)</f>
        <v>0</v>
      </c>
      <c r="BA74">
        <f>IF('Main Data'!AS74="Yes",1,0)</f>
        <v>0</v>
      </c>
      <c r="BB74">
        <f>IF('Main Data'!AG74="Yes",1,0)</f>
        <v>0</v>
      </c>
      <c r="BC74">
        <f>IF('Main Data'!AB74="Yes",1,0)</f>
        <v>0</v>
      </c>
      <c r="BD74">
        <f>IF('Main Data'!AA74="Yes",1,0)</f>
        <v>0</v>
      </c>
      <c r="BE74">
        <f>IF('Main Data'!AC74="Yes",1,0)</f>
        <v>0</v>
      </c>
      <c r="BF74">
        <f>IF('Main Data'!AF74="Yes",1,0)</f>
        <v>0</v>
      </c>
      <c r="BG74">
        <f>IF(OR('Main Data'!AI74="Yes",'Main Data'!AL74="Yes"),1,0)</f>
        <v>1</v>
      </c>
      <c r="BH74">
        <f>IF('Main Data'!AJ74="Yes",1,0)</f>
        <v>0</v>
      </c>
      <c r="BI74">
        <f>IF('Main Data'!AK74="Yes",1,0)</f>
        <v>0</v>
      </c>
      <c r="BJ74">
        <f>IF('Main Data'!AM74="Yes",1,0)</f>
        <v>0</v>
      </c>
      <c r="BK74">
        <f>IF('Main Data'!AQ74="Yes",1,0)</f>
        <v>0</v>
      </c>
      <c r="BL74" s="21">
        <f t="shared" si="7"/>
        <v>0</v>
      </c>
      <c r="BM74" s="21">
        <f t="shared" si="8"/>
        <v>0</v>
      </c>
      <c r="BN74" s="21">
        <f t="shared" si="9"/>
        <v>0</v>
      </c>
      <c r="BO74" s="21">
        <f t="shared" si="10"/>
        <v>0</v>
      </c>
      <c r="BP74" s="21">
        <f t="shared" si="11"/>
        <v>1</v>
      </c>
    </row>
    <row r="75" spans="1:68" x14ac:dyDescent="0.2">
      <c r="A75">
        <v>71</v>
      </c>
      <c r="B75" s="33">
        <f>'Main Data'!C75</f>
        <v>44871</v>
      </c>
      <c r="C75">
        <f>'Main Data'!D75</f>
        <v>315</v>
      </c>
      <c r="D75" s="26">
        <f>'Main Data'!E75</f>
        <v>15000</v>
      </c>
      <c r="E75" s="26">
        <f>'Main Data'!F75</f>
        <v>18750</v>
      </c>
      <c r="F75" s="34">
        <f t="shared" si="6"/>
        <v>9.6158054800843473</v>
      </c>
      <c r="G75">
        <f>IF('Main Data'!H75="AP",1,0)</f>
        <v>0</v>
      </c>
      <c r="H75">
        <f>IF('Main Data'!H75="Blancpain",1,0)</f>
        <v>0</v>
      </c>
      <c r="I75">
        <f>IF('Main Data'!H75="Breguet",1,0)</f>
        <v>0</v>
      </c>
      <c r="J75">
        <f>IF('Main Data'!H75="Breitling",1,0)</f>
        <v>0</v>
      </c>
      <c r="K75">
        <f>IF('Main Data'!H75="Cartier",1,0)</f>
        <v>0</v>
      </c>
      <c r="L75">
        <f>IF('Main Data'!H75="Gallet",1,0)</f>
        <v>0</v>
      </c>
      <c r="M75">
        <f>IF('Main Data'!H75="Girard Perregaux",1,0)</f>
        <v>0</v>
      </c>
      <c r="N75">
        <f>IF('Main Data'!H75="Gubelin",1,0)</f>
        <v>0</v>
      </c>
      <c r="O75">
        <f>IF('Main Data'!H75="Heuer",1,0)</f>
        <v>0</v>
      </c>
      <c r="P75">
        <f>IF('Main Data'!H75="IWC",1,0)</f>
        <v>0</v>
      </c>
      <c r="Q75">
        <f>IF('Main Data'!H75="JLC",1,0)</f>
        <v>0</v>
      </c>
      <c r="R75">
        <f>IF('Main Data'!H75="Longines",1,0)</f>
        <v>0</v>
      </c>
      <c r="S75">
        <f>IF('Main Data'!H75="Movado",1,0)</f>
        <v>0</v>
      </c>
      <c r="T75">
        <f>IF('Main Data'!H75="Omega",1,0)</f>
        <v>0</v>
      </c>
      <c r="U75">
        <f>IF('Main Data'!H75="Panerai",1,0)</f>
        <v>0</v>
      </c>
      <c r="V75">
        <f>IF('Main Data'!H75="Patek",1,0)</f>
        <v>0</v>
      </c>
      <c r="W75">
        <f>IF('Main Data'!H75="Rolex",1,0)</f>
        <v>1</v>
      </c>
      <c r="X75">
        <f>IF('Main Data'!H75="Tudor",1,0)</f>
        <v>0</v>
      </c>
      <c r="Y75">
        <f>IF('Main Data'!H75="Ulysse Nardin",1,0)</f>
        <v>0</v>
      </c>
      <c r="Z75">
        <f>IF('Main Data'!H75="Universal Geneve",1,0)</f>
        <v>0</v>
      </c>
      <c r="AA75">
        <f>IF('Main Data'!H75="Vacheron",1,0)</f>
        <v>0</v>
      </c>
      <c r="AB75">
        <f>IF('Main Data'!H75="Zenith",1,0)</f>
        <v>0</v>
      </c>
      <c r="AC75">
        <f>IF('Main Data'!J75="Stainless Steel",1,0)</f>
        <v>1</v>
      </c>
      <c r="AD75">
        <f>IF('Main Data'!J75="Two-tone",1,0)</f>
        <v>0</v>
      </c>
      <c r="AE75">
        <f>IF(OR('Main Data'!J75="YG 18K",'Main Data'!J75="YG &lt;18K",'Main Data'!J75="PG 18K",'Main Data'!J75="PG &lt;18K",'Main Data'!J75="WG 18K",'Main Data'!J75="Mixes of 18K",'Main Data'!J75="Mixes &lt;18K"),1,0)</f>
        <v>0</v>
      </c>
      <c r="AF75">
        <f>IF('Main Data'!J75="Platinum",1,0)</f>
        <v>0</v>
      </c>
      <c r="AG75">
        <f>IF(OR('Main Data'!J75="PVD",'Main Data'!J75="Gold Plate",'Main Data'!J75="Other"),1,0)</f>
        <v>0</v>
      </c>
      <c r="AH75">
        <f>IF('Main Data'!N75="Stainless Steel",1,0)</f>
        <v>1</v>
      </c>
      <c r="AI75">
        <f>IF('Main Data'!N75="Leather",1,0)</f>
        <v>0</v>
      </c>
      <c r="AJ75">
        <f>IF('Main Data'!N75="Two-tone",1,0)</f>
        <v>0</v>
      </c>
      <c r="AK75">
        <f>IF(OR('Main Data'!N75="YG 18K",'Main Data'!N75="PG 18K",'Main Data'!N75="WG 18K",'Main Data'!N75="Mixes of 18K"),1,0)</f>
        <v>0</v>
      </c>
      <c r="AL75">
        <f>IF(OR(,'Main Data'!N75="PVD",'Main Data'!N75="Gold plate"),1,0)</f>
        <v>0</v>
      </c>
      <c r="AM75">
        <f>IF(OR('Main Data'!AV75="Yes",'Main Data'!AW75="Yes",'Main Data'!AU75="Yes"),1,0)</f>
        <v>0</v>
      </c>
      <c r="AN75">
        <f>IF(OR(ISTEXT('Main Data'!AX75), ISTEXT('Main Data'!AY75)),1,0)</f>
        <v>0</v>
      </c>
      <c r="AO75">
        <f>IF('Main Data'!AZ75="Yes",1,0)</f>
        <v>0</v>
      </c>
      <c r="AP75">
        <f>IF('Main Data'!BA75="Yes",1,0)</f>
        <v>0</v>
      </c>
      <c r="AQ75">
        <f>IF('Main Data'!BD75="Yes",1,0)</f>
        <v>0</v>
      </c>
      <c r="AR75">
        <f>IF('Main Data'!BE75="A",1,0)</f>
        <v>0</v>
      </c>
      <c r="AS75">
        <f>IF('Main Data'!BE75="AA",1,0)</f>
        <v>0</v>
      </c>
      <c r="AT75">
        <f>IF('Main Data'!BE75="AAA",1,0)</f>
        <v>1</v>
      </c>
      <c r="AU75">
        <f>IF('Main Data'!BE75="AAAA",1,0)</f>
        <v>0</v>
      </c>
      <c r="AV75">
        <f>IF('Main Data'!P75="Yes",1,0)</f>
        <v>0</v>
      </c>
      <c r="AW75">
        <f>IF('Main Data'!AP75="Yes",1,0)</f>
        <v>0</v>
      </c>
      <c r="AX75">
        <f>IF(OR('Main Data'!V75="Yes", 'Main Data'!W75="Yes",'Main Data'!X75="Yes"),1,0)</f>
        <v>1</v>
      </c>
      <c r="AY75">
        <f>IF(OR('Main Data'!Y75="Yes",'Main Data'!Z75="Yes"),1,0)</f>
        <v>0</v>
      </c>
      <c r="AZ75">
        <f>IF('Main Data'!AR75="Yes",1,0)</f>
        <v>0</v>
      </c>
      <c r="BA75">
        <f>IF('Main Data'!AS75="Yes",1,0)</f>
        <v>0</v>
      </c>
      <c r="BB75">
        <f>IF('Main Data'!AG75="Yes",1,0)</f>
        <v>0</v>
      </c>
      <c r="BC75">
        <f>IF('Main Data'!AB75="Yes",1,0)</f>
        <v>0</v>
      </c>
      <c r="BD75">
        <f>IF('Main Data'!AA75="Yes",1,0)</f>
        <v>1</v>
      </c>
      <c r="BE75">
        <f>IF('Main Data'!AC75="Yes",1,0)</f>
        <v>0</v>
      </c>
      <c r="BF75">
        <f>IF('Main Data'!AF75="Yes",1,0)</f>
        <v>0</v>
      </c>
      <c r="BG75">
        <f>IF(OR('Main Data'!AI75="Yes",'Main Data'!AL75="Yes"),1,0)</f>
        <v>0</v>
      </c>
      <c r="BH75">
        <f>IF('Main Data'!AJ75="Yes",1,0)</f>
        <v>0</v>
      </c>
      <c r="BI75">
        <f>IF('Main Data'!AK75="Yes",1,0)</f>
        <v>0</v>
      </c>
      <c r="BJ75">
        <f>IF('Main Data'!AM75="Yes",1,0)</f>
        <v>0</v>
      </c>
      <c r="BK75">
        <f>IF('Main Data'!AQ75="Yes",1,0)</f>
        <v>0</v>
      </c>
      <c r="BL75" s="21">
        <f t="shared" si="7"/>
        <v>0</v>
      </c>
      <c r="BM75" s="21">
        <f t="shared" si="8"/>
        <v>0</v>
      </c>
      <c r="BN75" s="21">
        <f t="shared" si="9"/>
        <v>0</v>
      </c>
      <c r="BO75" s="21">
        <f t="shared" si="10"/>
        <v>0</v>
      </c>
      <c r="BP75" s="21">
        <f t="shared" si="11"/>
        <v>1</v>
      </c>
    </row>
    <row r="76" spans="1:68" x14ac:dyDescent="0.2">
      <c r="A76">
        <v>72</v>
      </c>
      <c r="B76" s="33">
        <f>'Main Data'!C76</f>
        <v>44871</v>
      </c>
      <c r="C76">
        <f>'Main Data'!D76</f>
        <v>316</v>
      </c>
      <c r="D76" s="26">
        <f>'Main Data'!E76</f>
        <v>22000</v>
      </c>
      <c r="E76" s="26">
        <f>'Main Data'!F76</f>
        <v>27500</v>
      </c>
      <c r="F76" s="34">
        <f t="shared" si="6"/>
        <v>9.9987977323404529</v>
      </c>
      <c r="G76">
        <f>IF('Main Data'!H76="AP",1,0)</f>
        <v>0</v>
      </c>
      <c r="H76">
        <f>IF('Main Data'!H76="Blancpain",1,0)</f>
        <v>0</v>
      </c>
      <c r="I76">
        <f>IF('Main Data'!H76="Breguet",1,0)</f>
        <v>0</v>
      </c>
      <c r="J76">
        <f>IF('Main Data'!H76="Breitling",1,0)</f>
        <v>0</v>
      </c>
      <c r="K76">
        <f>IF('Main Data'!H76="Cartier",1,0)</f>
        <v>0</v>
      </c>
      <c r="L76">
        <f>IF('Main Data'!H76="Gallet",1,0)</f>
        <v>0</v>
      </c>
      <c r="M76">
        <f>IF('Main Data'!H76="Girard Perregaux",1,0)</f>
        <v>0</v>
      </c>
      <c r="N76">
        <f>IF('Main Data'!H76="Gubelin",1,0)</f>
        <v>0</v>
      </c>
      <c r="O76">
        <f>IF('Main Data'!H76="Heuer",1,0)</f>
        <v>0</v>
      </c>
      <c r="P76">
        <f>IF('Main Data'!H76="IWC",1,0)</f>
        <v>0</v>
      </c>
      <c r="Q76">
        <f>IF('Main Data'!H76="JLC",1,0)</f>
        <v>0</v>
      </c>
      <c r="R76">
        <f>IF('Main Data'!H76="Longines",1,0)</f>
        <v>0</v>
      </c>
      <c r="S76">
        <f>IF('Main Data'!H76="Movado",1,0)</f>
        <v>0</v>
      </c>
      <c r="T76">
        <f>IF('Main Data'!H76="Omega",1,0)</f>
        <v>0</v>
      </c>
      <c r="U76">
        <f>IF('Main Data'!H76="Panerai",1,0)</f>
        <v>0</v>
      </c>
      <c r="V76">
        <f>IF('Main Data'!H76="Patek",1,0)</f>
        <v>0</v>
      </c>
      <c r="W76">
        <f>IF('Main Data'!H76="Rolex",1,0)</f>
        <v>1</v>
      </c>
      <c r="X76">
        <f>IF('Main Data'!H76="Tudor",1,0)</f>
        <v>0</v>
      </c>
      <c r="Y76">
        <f>IF('Main Data'!H76="Ulysse Nardin",1,0)</f>
        <v>0</v>
      </c>
      <c r="Z76">
        <f>IF('Main Data'!H76="Universal Geneve",1,0)</f>
        <v>0</v>
      </c>
      <c r="AA76">
        <f>IF('Main Data'!H76="Vacheron",1,0)</f>
        <v>0</v>
      </c>
      <c r="AB76">
        <f>IF('Main Data'!H76="Zenith",1,0)</f>
        <v>0</v>
      </c>
      <c r="AC76">
        <f>IF('Main Data'!J76="Stainless Steel",1,0)</f>
        <v>1</v>
      </c>
      <c r="AD76">
        <f>IF('Main Data'!J76="Two-tone",1,0)</f>
        <v>0</v>
      </c>
      <c r="AE76">
        <f>IF(OR('Main Data'!J76="YG 18K",'Main Data'!J76="YG &lt;18K",'Main Data'!J76="PG 18K",'Main Data'!J76="PG &lt;18K",'Main Data'!J76="WG 18K",'Main Data'!J76="Mixes of 18K",'Main Data'!J76="Mixes &lt;18K"),1,0)</f>
        <v>0</v>
      </c>
      <c r="AF76">
        <f>IF('Main Data'!J76="Platinum",1,0)</f>
        <v>0</v>
      </c>
      <c r="AG76">
        <f>IF(OR('Main Data'!J76="PVD",'Main Data'!J76="Gold Plate",'Main Data'!J76="Other"),1,0)</f>
        <v>0</v>
      </c>
      <c r="AH76">
        <f>IF('Main Data'!N76="Stainless Steel",1,0)</f>
        <v>1</v>
      </c>
      <c r="AI76">
        <f>IF('Main Data'!N76="Leather",1,0)</f>
        <v>0</v>
      </c>
      <c r="AJ76">
        <f>IF('Main Data'!N76="Two-tone",1,0)</f>
        <v>0</v>
      </c>
      <c r="AK76">
        <f>IF(OR('Main Data'!N76="YG 18K",'Main Data'!N76="PG 18K",'Main Data'!N76="WG 18K",'Main Data'!N76="Mixes of 18K"),1,0)</f>
        <v>0</v>
      </c>
      <c r="AL76">
        <f>IF(OR(,'Main Data'!N76="PVD",'Main Data'!N76="Gold plate"),1,0)</f>
        <v>0</v>
      </c>
      <c r="AM76">
        <f>IF(OR('Main Data'!AV76="Yes",'Main Data'!AW76="Yes",'Main Data'!AU76="Yes"),1,0)</f>
        <v>0</v>
      </c>
      <c r="AN76">
        <f>IF(OR(ISTEXT('Main Data'!AX76), ISTEXT('Main Data'!AY76)),1,0)</f>
        <v>0</v>
      </c>
      <c r="AO76">
        <f>IF('Main Data'!AZ76="Yes",1,0)</f>
        <v>0</v>
      </c>
      <c r="AP76">
        <f>IF('Main Data'!BA76="Yes",1,0)</f>
        <v>0</v>
      </c>
      <c r="AQ76">
        <f>IF('Main Data'!BD76="Yes",1,0)</f>
        <v>0</v>
      </c>
      <c r="AR76">
        <f>IF('Main Data'!BE76="A",1,0)</f>
        <v>0</v>
      </c>
      <c r="AS76">
        <f>IF('Main Data'!BE76="AA",1,0)</f>
        <v>0</v>
      </c>
      <c r="AT76">
        <f>IF('Main Data'!BE76="AAA",1,0)</f>
        <v>0</v>
      </c>
      <c r="AU76">
        <f>IF('Main Data'!BE76="AAAA",1,0)</f>
        <v>1</v>
      </c>
      <c r="AV76">
        <f>IF('Main Data'!P76="Yes",1,0)</f>
        <v>0</v>
      </c>
      <c r="AW76">
        <f>IF('Main Data'!AP76="Yes",1,0)</f>
        <v>0</v>
      </c>
      <c r="AX76">
        <f>IF(OR('Main Data'!V76="Yes", 'Main Data'!W76="Yes",'Main Data'!X76="Yes"),1,0)</f>
        <v>1</v>
      </c>
      <c r="AY76">
        <f>IF(OR('Main Data'!Y76="Yes",'Main Data'!Z76="Yes"),1,0)</f>
        <v>0</v>
      </c>
      <c r="AZ76">
        <f>IF('Main Data'!AR76="Yes",1,0)</f>
        <v>0</v>
      </c>
      <c r="BA76">
        <f>IF('Main Data'!AS76="Yes",1,0)</f>
        <v>0</v>
      </c>
      <c r="BB76">
        <f>IF('Main Data'!AG76="Yes",1,0)</f>
        <v>0</v>
      </c>
      <c r="BC76">
        <f>IF('Main Data'!AB76="Yes",1,0)</f>
        <v>0</v>
      </c>
      <c r="BD76">
        <f>IF('Main Data'!AA76="Yes",1,0)</f>
        <v>1</v>
      </c>
      <c r="BE76">
        <f>IF('Main Data'!AC76="Yes",1,0)</f>
        <v>0</v>
      </c>
      <c r="BF76">
        <f>IF('Main Data'!AF76="Yes",1,0)</f>
        <v>0</v>
      </c>
      <c r="BG76">
        <f>IF(OR('Main Data'!AI76="Yes",'Main Data'!AL76="Yes"),1,0)</f>
        <v>0</v>
      </c>
      <c r="BH76">
        <f>IF('Main Data'!AJ76="Yes",1,0)</f>
        <v>0</v>
      </c>
      <c r="BI76">
        <f>IF('Main Data'!AK76="Yes",1,0)</f>
        <v>0</v>
      </c>
      <c r="BJ76">
        <f>IF('Main Data'!AM76="Yes",1,0)</f>
        <v>0</v>
      </c>
      <c r="BK76">
        <f>IF('Main Data'!AQ76="Yes",1,0)</f>
        <v>0</v>
      </c>
      <c r="BL76" s="21">
        <f t="shared" si="7"/>
        <v>0</v>
      </c>
      <c r="BM76" s="21">
        <f t="shared" si="8"/>
        <v>0</v>
      </c>
      <c r="BN76" s="21">
        <f t="shared" si="9"/>
        <v>0</v>
      </c>
      <c r="BO76" s="21">
        <f t="shared" si="10"/>
        <v>0</v>
      </c>
      <c r="BP76" s="21">
        <f t="shared" si="11"/>
        <v>1</v>
      </c>
    </row>
    <row r="77" spans="1:68" x14ac:dyDescent="0.2">
      <c r="A77">
        <v>73</v>
      </c>
      <c r="B77" s="33">
        <f>'Main Data'!C77</f>
        <v>44871</v>
      </c>
      <c r="C77">
        <f>'Main Data'!D77</f>
        <v>317</v>
      </c>
      <c r="D77" s="26">
        <f>'Main Data'!E77</f>
        <v>7500</v>
      </c>
      <c r="E77" s="26">
        <f>'Main Data'!F77</f>
        <v>9375</v>
      </c>
      <c r="F77" s="34">
        <f t="shared" si="6"/>
        <v>8.9226582995244019</v>
      </c>
      <c r="G77">
        <f>IF('Main Data'!H77="AP",1,0)</f>
        <v>0</v>
      </c>
      <c r="H77">
        <f>IF('Main Data'!H77="Blancpain",1,0)</f>
        <v>0</v>
      </c>
      <c r="I77">
        <f>IF('Main Data'!H77="Breguet",1,0)</f>
        <v>0</v>
      </c>
      <c r="J77">
        <f>IF('Main Data'!H77="Breitling",1,0)</f>
        <v>0</v>
      </c>
      <c r="K77">
        <f>IF('Main Data'!H77="Cartier",1,0)</f>
        <v>0</v>
      </c>
      <c r="L77">
        <f>IF('Main Data'!H77="Gallet",1,0)</f>
        <v>0</v>
      </c>
      <c r="M77">
        <f>IF('Main Data'!H77="Girard Perregaux",1,0)</f>
        <v>0</v>
      </c>
      <c r="N77">
        <f>IF('Main Data'!H77="Gubelin",1,0)</f>
        <v>0</v>
      </c>
      <c r="O77">
        <f>IF('Main Data'!H77="Heuer",1,0)</f>
        <v>0</v>
      </c>
      <c r="P77">
        <f>IF('Main Data'!H77="IWC",1,0)</f>
        <v>0</v>
      </c>
      <c r="Q77">
        <f>IF('Main Data'!H77="JLC",1,0)</f>
        <v>0</v>
      </c>
      <c r="R77">
        <f>IF('Main Data'!H77="Longines",1,0)</f>
        <v>0</v>
      </c>
      <c r="S77">
        <f>IF('Main Data'!H77="Movado",1,0)</f>
        <v>0</v>
      </c>
      <c r="T77">
        <f>IF('Main Data'!H77="Omega",1,0)</f>
        <v>0</v>
      </c>
      <c r="U77">
        <f>IF('Main Data'!H77="Panerai",1,0)</f>
        <v>0</v>
      </c>
      <c r="V77">
        <f>IF('Main Data'!H77="Patek",1,0)</f>
        <v>1</v>
      </c>
      <c r="W77">
        <f>IF('Main Data'!H77="Rolex",1,0)</f>
        <v>0</v>
      </c>
      <c r="X77">
        <f>IF('Main Data'!H77="Tudor",1,0)</f>
        <v>0</v>
      </c>
      <c r="Y77">
        <f>IF('Main Data'!H77="Ulysse Nardin",1,0)</f>
        <v>0</v>
      </c>
      <c r="Z77">
        <f>IF('Main Data'!H77="Universal Geneve",1,0)</f>
        <v>0</v>
      </c>
      <c r="AA77">
        <f>IF('Main Data'!H77="Vacheron",1,0)</f>
        <v>0</v>
      </c>
      <c r="AB77">
        <f>IF('Main Data'!H77="Zenith",1,0)</f>
        <v>0</v>
      </c>
      <c r="AC77">
        <f>IF('Main Data'!J77="Stainless Steel",1,0)</f>
        <v>0</v>
      </c>
      <c r="AD77">
        <f>IF('Main Data'!J77="Two-tone",1,0)</f>
        <v>0</v>
      </c>
      <c r="AE77">
        <f>IF(OR('Main Data'!J77="YG 18K",'Main Data'!J77="YG &lt;18K",'Main Data'!J77="PG 18K",'Main Data'!J77="PG &lt;18K",'Main Data'!J77="WG 18K",'Main Data'!J77="Mixes of 18K",'Main Data'!J77="Mixes &lt;18K"),1,0)</f>
        <v>1</v>
      </c>
      <c r="AF77">
        <f>IF('Main Data'!J77="Platinum",1,0)</f>
        <v>0</v>
      </c>
      <c r="AG77">
        <f>IF(OR('Main Data'!J77="PVD",'Main Data'!J77="Gold Plate",'Main Data'!J77="Other"),1,0)</f>
        <v>0</v>
      </c>
      <c r="AH77">
        <f>IF('Main Data'!N77="Stainless Steel",1,0)</f>
        <v>0</v>
      </c>
      <c r="AI77">
        <f>IF('Main Data'!N77="Leather",1,0)</f>
        <v>1</v>
      </c>
      <c r="AJ77">
        <f>IF('Main Data'!N77="Two-tone",1,0)</f>
        <v>0</v>
      </c>
      <c r="AK77">
        <f>IF(OR('Main Data'!N77="YG 18K",'Main Data'!N77="PG 18K",'Main Data'!N77="WG 18K",'Main Data'!N77="Mixes of 18K"),1,0)</f>
        <v>0</v>
      </c>
      <c r="AL77">
        <f>IF(OR(,'Main Data'!N77="PVD",'Main Data'!N77="Gold plate"),1,0)</f>
        <v>0</v>
      </c>
      <c r="AM77">
        <f>IF(OR('Main Data'!AV77="Yes",'Main Data'!AW77="Yes",'Main Data'!AU77="Yes"),1,0)</f>
        <v>0</v>
      </c>
      <c r="AN77">
        <f>IF(OR(ISTEXT('Main Data'!AX77), ISTEXT('Main Data'!AY77)),1,0)</f>
        <v>0</v>
      </c>
      <c r="AO77">
        <f>IF('Main Data'!AZ77="Yes",1,0)</f>
        <v>0</v>
      </c>
      <c r="AP77">
        <f>IF('Main Data'!BA77="Yes",1,0)</f>
        <v>0</v>
      </c>
      <c r="AQ77">
        <f>IF('Main Data'!BD77="Yes",1,0)</f>
        <v>0</v>
      </c>
      <c r="AR77">
        <f>IF('Main Data'!BE77="A",1,0)</f>
        <v>0</v>
      </c>
      <c r="AS77">
        <f>IF('Main Data'!BE77="AA",1,0)</f>
        <v>1</v>
      </c>
      <c r="AT77">
        <f>IF('Main Data'!BE77="AAA",1,0)</f>
        <v>0</v>
      </c>
      <c r="AU77">
        <f>IF('Main Data'!BE77="AAAA",1,0)</f>
        <v>0</v>
      </c>
      <c r="AV77">
        <f>IF('Main Data'!P77="Yes",1,0)</f>
        <v>1</v>
      </c>
      <c r="AW77">
        <f>IF('Main Data'!AP77="Yes",1,0)</f>
        <v>0</v>
      </c>
      <c r="AX77">
        <f>IF(OR('Main Data'!V77="Yes", 'Main Data'!W77="Yes",'Main Data'!X77="Yes"),1,0)</f>
        <v>0</v>
      </c>
      <c r="AY77">
        <f>IF(OR('Main Data'!Y77="Yes",'Main Data'!Z77="Yes"),1,0)</f>
        <v>0</v>
      </c>
      <c r="AZ77">
        <f>IF('Main Data'!AR77="Yes",1,0)</f>
        <v>0</v>
      </c>
      <c r="BA77">
        <f>IF('Main Data'!AS77="Yes",1,0)</f>
        <v>0</v>
      </c>
      <c r="BB77">
        <f>IF('Main Data'!AG77="Yes",1,0)</f>
        <v>0</v>
      </c>
      <c r="BC77">
        <f>IF('Main Data'!AB77="Yes",1,0)</f>
        <v>0</v>
      </c>
      <c r="BD77">
        <f>IF('Main Data'!AA77="Yes",1,0)</f>
        <v>0</v>
      </c>
      <c r="BE77">
        <f>IF('Main Data'!AC77="Yes",1,0)</f>
        <v>0</v>
      </c>
      <c r="BF77">
        <f>IF('Main Data'!AF77="Yes",1,0)</f>
        <v>0</v>
      </c>
      <c r="BG77">
        <f>IF(OR('Main Data'!AI77="Yes",'Main Data'!AL77="Yes"),1,0)</f>
        <v>0</v>
      </c>
      <c r="BH77">
        <f>IF('Main Data'!AJ77="Yes",1,0)</f>
        <v>0</v>
      </c>
      <c r="BI77">
        <f>IF('Main Data'!AK77="Yes",1,0)</f>
        <v>0</v>
      </c>
      <c r="BJ77">
        <f>IF('Main Data'!AM77="Yes",1,0)</f>
        <v>0</v>
      </c>
      <c r="BK77">
        <f>IF('Main Data'!AQ77="Yes",1,0)</f>
        <v>0</v>
      </c>
      <c r="BL77" s="21">
        <f t="shared" si="7"/>
        <v>0</v>
      </c>
      <c r="BM77" s="21">
        <f t="shared" si="8"/>
        <v>0</v>
      </c>
      <c r="BN77" s="21">
        <f t="shared" si="9"/>
        <v>0</v>
      </c>
      <c r="BO77" s="21">
        <f t="shared" si="10"/>
        <v>0</v>
      </c>
      <c r="BP77" s="21">
        <f t="shared" si="11"/>
        <v>1</v>
      </c>
    </row>
    <row r="78" spans="1:68" x14ac:dyDescent="0.2">
      <c r="A78">
        <v>74</v>
      </c>
      <c r="B78" s="33">
        <f>'Main Data'!C78</f>
        <v>44871</v>
      </c>
      <c r="C78">
        <f>'Main Data'!D78</f>
        <v>318</v>
      </c>
      <c r="D78" s="26">
        <f>'Main Data'!E78</f>
        <v>6000</v>
      </c>
      <c r="E78" s="26">
        <f>'Main Data'!F78</f>
        <v>7500</v>
      </c>
      <c r="F78" s="34">
        <f t="shared" si="6"/>
        <v>8.6995147482101913</v>
      </c>
      <c r="G78">
        <f>IF('Main Data'!H78="AP",1,0)</f>
        <v>0</v>
      </c>
      <c r="H78">
        <f>IF('Main Data'!H78="Blancpain",1,0)</f>
        <v>0</v>
      </c>
      <c r="I78">
        <f>IF('Main Data'!H78="Breguet",1,0)</f>
        <v>0</v>
      </c>
      <c r="J78">
        <f>IF('Main Data'!H78="Breitling",1,0)</f>
        <v>0</v>
      </c>
      <c r="K78">
        <f>IF('Main Data'!H78="Cartier",1,0)</f>
        <v>0</v>
      </c>
      <c r="L78">
        <f>IF('Main Data'!H78="Gallet",1,0)</f>
        <v>0</v>
      </c>
      <c r="M78">
        <f>IF('Main Data'!H78="Girard Perregaux",1,0)</f>
        <v>0</v>
      </c>
      <c r="N78">
        <f>IF('Main Data'!H78="Gubelin",1,0)</f>
        <v>0</v>
      </c>
      <c r="O78">
        <f>IF('Main Data'!H78="Heuer",1,0)</f>
        <v>0</v>
      </c>
      <c r="P78">
        <f>IF('Main Data'!H78="IWC",1,0)</f>
        <v>0</v>
      </c>
      <c r="Q78">
        <f>IF('Main Data'!H78="JLC",1,0)</f>
        <v>0</v>
      </c>
      <c r="R78">
        <f>IF('Main Data'!H78="Longines",1,0)</f>
        <v>0</v>
      </c>
      <c r="S78">
        <f>IF('Main Data'!H78="Movado",1,0)</f>
        <v>0</v>
      </c>
      <c r="T78">
        <f>IF('Main Data'!H78="Omega",1,0)</f>
        <v>0</v>
      </c>
      <c r="U78">
        <f>IF('Main Data'!H78="Panerai",1,0)</f>
        <v>0</v>
      </c>
      <c r="V78">
        <f>IF('Main Data'!H78="Patek",1,0)</f>
        <v>1</v>
      </c>
      <c r="W78">
        <f>IF('Main Data'!H78="Rolex",1,0)</f>
        <v>0</v>
      </c>
      <c r="X78">
        <f>IF('Main Data'!H78="Tudor",1,0)</f>
        <v>0</v>
      </c>
      <c r="Y78">
        <f>IF('Main Data'!H78="Ulysse Nardin",1,0)</f>
        <v>0</v>
      </c>
      <c r="Z78">
        <f>IF('Main Data'!H78="Universal Geneve",1,0)</f>
        <v>0</v>
      </c>
      <c r="AA78">
        <f>IF('Main Data'!H78="Vacheron",1,0)</f>
        <v>0</v>
      </c>
      <c r="AB78">
        <f>IF('Main Data'!H78="Zenith",1,0)</f>
        <v>0</v>
      </c>
      <c r="AC78">
        <f>IF('Main Data'!J78="Stainless Steel",1,0)</f>
        <v>0</v>
      </c>
      <c r="AD78">
        <f>IF('Main Data'!J78="Two-tone",1,0)</f>
        <v>0</v>
      </c>
      <c r="AE78">
        <f>IF(OR('Main Data'!J78="YG 18K",'Main Data'!J78="YG &lt;18K",'Main Data'!J78="PG 18K",'Main Data'!J78="PG &lt;18K",'Main Data'!J78="WG 18K",'Main Data'!J78="Mixes of 18K",'Main Data'!J78="Mixes &lt;18K"),1,0)</f>
        <v>1</v>
      </c>
      <c r="AF78">
        <f>IF('Main Data'!J78="Platinum",1,0)</f>
        <v>0</v>
      </c>
      <c r="AG78">
        <f>IF(OR('Main Data'!J78="PVD",'Main Data'!J78="Gold Plate",'Main Data'!J78="Other"),1,0)</f>
        <v>0</v>
      </c>
      <c r="AH78">
        <f>IF('Main Data'!N78="Stainless Steel",1,0)</f>
        <v>0</v>
      </c>
      <c r="AI78">
        <f>IF('Main Data'!N78="Leather",1,0)</f>
        <v>1</v>
      </c>
      <c r="AJ78">
        <f>IF('Main Data'!N78="Two-tone",1,0)</f>
        <v>0</v>
      </c>
      <c r="AK78">
        <f>IF(OR('Main Data'!N78="YG 18K",'Main Data'!N78="PG 18K",'Main Data'!N78="WG 18K",'Main Data'!N78="Mixes of 18K"),1,0)</f>
        <v>0</v>
      </c>
      <c r="AL78">
        <f>IF(OR(,'Main Data'!N78="PVD",'Main Data'!N78="Gold plate"),1,0)</f>
        <v>0</v>
      </c>
      <c r="AM78">
        <f>IF(OR('Main Data'!AV78="Yes",'Main Data'!AW78="Yes",'Main Data'!AU78="Yes"),1,0)</f>
        <v>0</v>
      </c>
      <c r="AN78">
        <f>IF(OR(ISTEXT('Main Data'!AX78), ISTEXT('Main Data'!AY78)),1,0)</f>
        <v>1</v>
      </c>
      <c r="AO78">
        <f>IF('Main Data'!AZ78="Yes",1,0)</f>
        <v>0</v>
      </c>
      <c r="AP78">
        <f>IF('Main Data'!BA78="Yes",1,0)</f>
        <v>0</v>
      </c>
      <c r="AQ78">
        <f>IF('Main Data'!BD78="Yes",1,0)</f>
        <v>0</v>
      </c>
      <c r="AR78">
        <f>IF('Main Data'!BE78="A",1,0)</f>
        <v>0</v>
      </c>
      <c r="AS78">
        <f>IF('Main Data'!BE78="AA",1,0)</f>
        <v>0</v>
      </c>
      <c r="AT78">
        <f>IF('Main Data'!BE78="AAA",1,0)</f>
        <v>1</v>
      </c>
      <c r="AU78">
        <f>IF('Main Data'!BE78="AAAA",1,0)</f>
        <v>0</v>
      </c>
      <c r="AV78">
        <f>IF('Main Data'!P78="Yes",1,0)</f>
        <v>1</v>
      </c>
      <c r="AW78">
        <f>IF('Main Data'!AP78="Yes",1,0)</f>
        <v>0</v>
      </c>
      <c r="AX78">
        <f>IF(OR('Main Data'!V78="Yes", 'Main Data'!W78="Yes",'Main Data'!X78="Yes"),1,0)</f>
        <v>0</v>
      </c>
      <c r="AY78">
        <f>IF(OR('Main Data'!Y78="Yes",'Main Data'!Z78="Yes"),1,0)</f>
        <v>0</v>
      </c>
      <c r="AZ78">
        <f>IF('Main Data'!AR78="Yes",1,0)</f>
        <v>0</v>
      </c>
      <c r="BA78">
        <f>IF('Main Data'!AS78="Yes",1,0)</f>
        <v>0</v>
      </c>
      <c r="BB78">
        <f>IF('Main Data'!AG78="Yes",1,0)</f>
        <v>0</v>
      </c>
      <c r="BC78">
        <f>IF('Main Data'!AB78="Yes",1,0)</f>
        <v>0</v>
      </c>
      <c r="BD78">
        <f>IF('Main Data'!AA78="Yes",1,0)</f>
        <v>0</v>
      </c>
      <c r="BE78">
        <f>IF('Main Data'!AC78="Yes",1,0)</f>
        <v>0</v>
      </c>
      <c r="BF78">
        <f>IF('Main Data'!AF78="Yes",1,0)</f>
        <v>0</v>
      </c>
      <c r="BG78">
        <f>IF(OR('Main Data'!AI78="Yes",'Main Data'!AL78="Yes"),1,0)</f>
        <v>0</v>
      </c>
      <c r="BH78">
        <f>IF('Main Data'!AJ78="Yes",1,0)</f>
        <v>0</v>
      </c>
      <c r="BI78">
        <f>IF('Main Data'!AK78="Yes",1,0)</f>
        <v>0</v>
      </c>
      <c r="BJ78">
        <f>IF('Main Data'!AM78="Yes",1,0)</f>
        <v>0</v>
      </c>
      <c r="BK78">
        <f>IF('Main Data'!AQ78="Yes",1,0)</f>
        <v>0</v>
      </c>
      <c r="BL78" s="21">
        <f t="shared" si="7"/>
        <v>0</v>
      </c>
      <c r="BM78" s="21">
        <f t="shared" si="8"/>
        <v>0</v>
      </c>
      <c r="BN78" s="21">
        <f t="shared" si="9"/>
        <v>0</v>
      </c>
      <c r="BO78" s="21">
        <f t="shared" si="10"/>
        <v>0</v>
      </c>
      <c r="BP78" s="21">
        <f t="shared" si="11"/>
        <v>1</v>
      </c>
    </row>
    <row r="79" spans="1:68" x14ac:dyDescent="0.2">
      <c r="A79">
        <v>75</v>
      </c>
      <c r="B79" s="33">
        <f>'Main Data'!C79</f>
        <v>44871</v>
      </c>
      <c r="C79">
        <f>'Main Data'!D79</f>
        <v>319</v>
      </c>
      <c r="D79" s="26">
        <f>'Main Data'!E79</f>
        <v>26000</v>
      </c>
      <c r="E79" s="26">
        <f>'Main Data'!F79</f>
        <v>32500</v>
      </c>
      <c r="F79" s="34">
        <f t="shared" si="6"/>
        <v>10.165851817003619</v>
      </c>
      <c r="G79">
        <f>IF('Main Data'!H79="AP",1,0)</f>
        <v>0</v>
      </c>
      <c r="H79">
        <f>IF('Main Data'!H79="Blancpain",1,0)</f>
        <v>0</v>
      </c>
      <c r="I79">
        <f>IF('Main Data'!H79="Breguet",1,0)</f>
        <v>0</v>
      </c>
      <c r="J79">
        <f>IF('Main Data'!H79="Breitling",1,0)</f>
        <v>0</v>
      </c>
      <c r="K79">
        <f>IF('Main Data'!H79="Cartier",1,0)</f>
        <v>0</v>
      </c>
      <c r="L79">
        <f>IF('Main Data'!H79="Gallet",1,0)</f>
        <v>0</v>
      </c>
      <c r="M79">
        <f>IF('Main Data'!H79="Girard Perregaux",1,0)</f>
        <v>0</v>
      </c>
      <c r="N79">
        <f>IF('Main Data'!H79="Gubelin",1,0)</f>
        <v>0</v>
      </c>
      <c r="O79">
        <f>IF('Main Data'!H79="Heuer",1,0)</f>
        <v>0</v>
      </c>
      <c r="P79">
        <f>IF('Main Data'!H79="IWC",1,0)</f>
        <v>0</v>
      </c>
      <c r="Q79">
        <f>IF('Main Data'!H79="JLC",1,0)</f>
        <v>0</v>
      </c>
      <c r="R79">
        <f>IF('Main Data'!H79="Longines",1,0)</f>
        <v>0</v>
      </c>
      <c r="S79">
        <f>IF('Main Data'!H79="Movado",1,0)</f>
        <v>0</v>
      </c>
      <c r="T79">
        <f>IF('Main Data'!H79="Omega",1,0)</f>
        <v>0</v>
      </c>
      <c r="U79">
        <f>IF('Main Data'!H79="Panerai",1,0)</f>
        <v>0</v>
      </c>
      <c r="V79">
        <f>IF('Main Data'!H79="Patek",1,0)</f>
        <v>1</v>
      </c>
      <c r="W79">
        <f>IF('Main Data'!H79="Rolex",1,0)</f>
        <v>0</v>
      </c>
      <c r="X79">
        <f>IF('Main Data'!H79="Tudor",1,0)</f>
        <v>0</v>
      </c>
      <c r="Y79">
        <f>IF('Main Data'!H79="Ulysse Nardin",1,0)</f>
        <v>0</v>
      </c>
      <c r="Z79">
        <f>IF('Main Data'!H79="Universal Geneve",1,0)</f>
        <v>0</v>
      </c>
      <c r="AA79">
        <f>IF('Main Data'!H79="Vacheron",1,0)</f>
        <v>0</v>
      </c>
      <c r="AB79">
        <f>IF('Main Data'!H79="Zenith",1,0)</f>
        <v>0</v>
      </c>
      <c r="AC79">
        <f>IF('Main Data'!J79="Stainless Steel",1,0)</f>
        <v>0</v>
      </c>
      <c r="AD79">
        <f>IF('Main Data'!J79="Two-tone",1,0)</f>
        <v>0</v>
      </c>
      <c r="AE79">
        <f>IF(OR('Main Data'!J79="YG 18K",'Main Data'!J79="YG &lt;18K",'Main Data'!J79="PG 18K",'Main Data'!J79="PG &lt;18K",'Main Data'!J79="WG 18K",'Main Data'!J79="Mixes of 18K",'Main Data'!J79="Mixes &lt;18K"),1,0)</f>
        <v>1</v>
      </c>
      <c r="AF79">
        <f>IF('Main Data'!J79="Platinum",1,0)</f>
        <v>0</v>
      </c>
      <c r="AG79">
        <f>IF(OR('Main Data'!J79="PVD",'Main Data'!J79="Gold Plate",'Main Data'!J79="Other"),1,0)</f>
        <v>0</v>
      </c>
      <c r="AH79">
        <f>IF('Main Data'!N79="Stainless Steel",1,0)</f>
        <v>0</v>
      </c>
      <c r="AI79">
        <f>IF('Main Data'!N79="Leather",1,0)</f>
        <v>1</v>
      </c>
      <c r="AJ79">
        <f>IF('Main Data'!N79="Two-tone",1,0)</f>
        <v>0</v>
      </c>
      <c r="AK79">
        <f>IF(OR('Main Data'!N79="YG 18K",'Main Data'!N79="PG 18K",'Main Data'!N79="WG 18K",'Main Data'!N79="Mixes of 18K"),1,0)</f>
        <v>0</v>
      </c>
      <c r="AL79">
        <f>IF(OR(,'Main Data'!N79="PVD",'Main Data'!N79="Gold plate"),1,0)</f>
        <v>0</v>
      </c>
      <c r="AM79">
        <f>IF(OR('Main Data'!AV79="Yes",'Main Data'!AW79="Yes",'Main Data'!AU79="Yes"),1,0)</f>
        <v>0</v>
      </c>
      <c r="AN79">
        <f>IF(OR(ISTEXT('Main Data'!AX79), ISTEXT('Main Data'!AY79)),1,0)</f>
        <v>1</v>
      </c>
      <c r="AO79">
        <f>IF('Main Data'!AZ79="Yes",1,0)</f>
        <v>0</v>
      </c>
      <c r="AP79">
        <f>IF('Main Data'!BA79="Yes",1,0)</f>
        <v>0</v>
      </c>
      <c r="AQ79">
        <f>IF('Main Data'!BD79="Yes",1,0)</f>
        <v>0</v>
      </c>
      <c r="AR79">
        <f>IF('Main Data'!BE79="A",1,0)</f>
        <v>0</v>
      </c>
      <c r="AS79">
        <f>IF('Main Data'!BE79="AA",1,0)</f>
        <v>0</v>
      </c>
      <c r="AT79">
        <f>IF('Main Data'!BE79="AAA",1,0)</f>
        <v>0</v>
      </c>
      <c r="AU79">
        <f>IF('Main Data'!BE79="AAAA",1,0)</f>
        <v>1</v>
      </c>
      <c r="AV79">
        <f>IF('Main Data'!P79="Yes",1,0)</f>
        <v>1</v>
      </c>
      <c r="AW79">
        <f>IF('Main Data'!AP79="Yes",1,0)</f>
        <v>0</v>
      </c>
      <c r="AX79">
        <f>IF(OR('Main Data'!V79="Yes", 'Main Data'!W79="Yes",'Main Data'!X79="Yes"),1,0)</f>
        <v>0</v>
      </c>
      <c r="AY79">
        <f>IF(OR('Main Data'!Y79="Yes",'Main Data'!Z79="Yes"),1,0)</f>
        <v>0</v>
      </c>
      <c r="AZ79">
        <f>IF('Main Data'!AR79="Yes",1,0)</f>
        <v>0</v>
      </c>
      <c r="BA79">
        <f>IF('Main Data'!AS79="Yes",1,0)</f>
        <v>0</v>
      </c>
      <c r="BB79">
        <f>IF('Main Data'!AG79="Yes",1,0)</f>
        <v>0</v>
      </c>
      <c r="BC79">
        <f>IF('Main Data'!AB79="Yes",1,0)</f>
        <v>0</v>
      </c>
      <c r="BD79">
        <f>IF('Main Data'!AA79="Yes",1,0)</f>
        <v>0</v>
      </c>
      <c r="BE79">
        <f>IF('Main Data'!AC79="Yes",1,0)</f>
        <v>0</v>
      </c>
      <c r="BF79">
        <f>IF('Main Data'!AF79="Yes",1,0)</f>
        <v>0</v>
      </c>
      <c r="BG79">
        <f>IF(OR('Main Data'!AI79="Yes",'Main Data'!AL79="Yes"),1,0)</f>
        <v>0</v>
      </c>
      <c r="BH79">
        <f>IF('Main Data'!AJ79="Yes",1,0)</f>
        <v>0</v>
      </c>
      <c r="BI79">
        <f>IF('Main Data'!AK79="Yes",1,0)</f>
        <v>0</v>
      </c>
      <c r="BJ79">
        <f>IF('Main Data'!AM79="Yes",1,0)</f>
        <v>0</v>
      </c>
      <c r="BK79">
        <f>IF('Main Data'!AQ79="Yes",1,0)</f>
        <v>0</v>
      </c>
      <c r="BL79" s="21">
        <f t="shared" si="7"/>
        <v>0</v>
      </c>
      <c r="BM79" s="21">
        <f t="shared" si="8"/>
        <v>0</v>
      </c>
      <c r="BN79" s="21">
        <f t="shared" si="9"/>
        <v>0</v>
      </c>
      <c r="BO79" s="21">
        <f t="shared" si="10"/>
        <v>0</v>
      </c>
      <c r="BP79" s="21">
        <f t="shared" si="11"/>
        <v>1</v>
      </c>
    </row>
    <row r="80" spans="1:68" x14ac:dyDescent="0.2">
      <c r="A80">
        <v>76</v>
      </c>
      <c r="B80" s="33">
        <f>'Main Data'!C80</f>
        <v>44871</v>
      </c>
      <c r="C80">
        <f>'Main Data'!D80</f>
        <v>323</v>
      </c>
      <c r="D80" s="26">
        <f>'Main Data'!E80</f>
        <v>4000</v>
      </c>
      <c r="E80" s="26">
        <f>'Main Data'!F80</f>
        <v>5000</v>
      </c>
      <c r="F80" s="34">
        <f t="shared" si="6"/>
        <v>8.2940496401020276</v>
      </c>
      <c r="G80">
        <f>IF('Main Data'!H80="AP",1,0)</f>
        <v>0</v>
      </c>
      <c r="H80">
        <f>IF('Main Data'!H80="Blancpain",1,0)</f>
        <v>0</v>
      </c>
      <c r="I80">
        <f>IF('Main Data'!H80="Breguet",1,0)</f>
        <v>0</v>
      </c>
      <c r="J80">
        <f>IF('Main Data'!H80="Breitling",1,0)</f>
        <v>0</v>
      </c>
      <c r="K80">
        <f>IF('Main Data'!H80="Cartier",1,0)</f>
        <v>0</v>
      </c>
      <c r="L80">
        <f>IF('Main Data'!H80="Gallet",1,0)</f>
        <v>0</v>
      </c>
      <c r="M80">
        <f>IF('Main Data'!H80="Girard Perregaux",1,0)</f>
        <v>0</v>
      </c>
      <c r="N80">
        <f>IF('Main Data'!H80="Gubelin",1,0)</f>
        <v>0</v>
      </c>
      <c r="O80">
        <f>IF('Main Data'!H80="Heuer",1,0)</f>
        <v>0</v>
      </c>
      <c r="P80">
        <f>IF('Main Data'!H80="IWC",1,0)</f>
        <v>0</v>
      </c>
      <c r="Q80">
        <f>IF('Main Data'!H80="JLC",1,0)</f>
        <v>0</v>
      </c>
      <c r="R80">
        <f>IF('Main Data'!H80="Longines",1,0)</f>
        <v>0</v>
      </c>
      <c r="S80">
        <f>IF('Main Data'!H80="Movado",1,0)</f>
        <v>0</v>
      </c>
      <c r="T80">
        <f>IF('Main Data'!H80="Omega",1,0)</f>
        <v>0</v>
      </c>
      <c r="U80">
        <f>IF('Main Data'!H80="Panerai",1,0)</f>
        <v>0</v>
      </c>
      <c r="V80">
        <f>IF('Main Data'!H80="Patek",1,0)</f>
        <v>1</v>
      </c>
      <c r="W80">
        <f>IF('Main Data'!H80="Rolex",1,0)</f>
        <v>0</v>
      </c>
      <c r="X80">
        <f>IF('Main Data'!H80="Tudor",1,0)</f>
        <v>0</v>
      </c>
      <c r="Y80">
        <f>IF('Main Data'!H80="Ulysse Nardin",1,0)</f>
        <v>0</v>
      </c>
      <c r="Z80">
        <f>IF('Main Data'!H80="Universal Geneve",1,0)</f>
        <v>0</v>
      </c>
      <c r="AA80">
        <f>IF('Main Data'!H80="Vacheron",1,0)</f>
        <v>0</v>
      </c>
      <c r="AB80">
        <f>IF('Main Data'!H80="Zenith",1,0)</f>
        <v>0</v>
      </c>
      <c r="AC80">
        <f>IF('Main Data'!J80="Stainless Steel",1,0)</f>
        <v>0</v>
      </c>
      <c r="AD80">
        <f>IF('Main Data'!J80="Two-tone",1,0)</f>
        <v>0</v>
      </c>
      <c r="AE80">
        <f>IF(OR('Main Data'!J80="YG 18K",'Main Data'!J80="YG &lt;18K",'Main Data'!J80="PG 18K",'Main Data'!J80="PG &lt;18K",'Main Data'!J80="WG 18K",'Main Data'!J80="Mixes of 18K",'Main Data'!J80="Mixes &lt;18K"),1,0)</f>
        <v>1</v>
      </c>
      <c r="AF80">
        <f>IF('Main Data'!J80="Platinum",1,0)</f>
        <v>0</v>
      </c>
      <c r="AG80">
        <f>IF(OR('Main Data'!J80="PVD",'Main Data'!J80="Gold Plate",'Main Data'!J80="Other"),1,0)</f>
        <v>0</v>
      </c>
      <c r="AH80">
        <f>IF('Main Data'!N80="Stainless Steel",1,0)</f>
        <v>0</v>
      </c>
      <c r="AI80">
        <f>IF('Main Data'!N80="Leather",1,0)</f>
        <v>1</v>
      </c>
      <c r="AJ80">
        <f>IF('Main Data'!N80="Two-tone",1,0)</f>
        <v>0</v>
      </c>
      <c r="AK80">
        <f>IF(OR('Main Data'!N80="YG 18K",'Main Data'!N80="PG 18K",'Main Data'!N80="WG 18K",'Main Data'!N80="Mixes of 18K"),1,0)</f>
        <v>0</v>
      </c>
      <c r="AL80">
        <f>IF(OR(,'Main Data'!N80="PVD",'Main Data'!N80="Gold plate"),1,0)</f>
        <v>0</v>
      </c>
      <c r="AM80">
        <f>IF(OR('Main Data'!AV80="Yes",'Main Data'!AW80="Yes",'Main Data'!AU80="Yes"),1,0)</f>
        <v>0</v>
      </c>
      <c r="AN80">
        <f>IF(OR(ISTEXT('Main Data'!AX80), ISTEXT('Main Data'!AY80)),1,0)</f>
        <v>0</v>
      </c>
      <c r="AO80">
        <f>IF('Main Data'!AZ80="Yes",1,0)</f>
        <v>0</v>
      </c>
      <c r="AP80">
        <f>IF('Main Data'!BA80="Yes",1,0)</f>
        <v>0</v>
      </c>
      <c r="AQ80">
        <f>IF('Main Data'!BD80="Yes",1,0)</f>
        <v>0</v>
      </c>
      <c r="AR80">
        <f>IF('Main Data'!BE80="A",1,0)</f>
        <v>0</v>
      </c>
      <c r="AS80">
        <f>IF('Main Data'!BE80="AA",1,0)</f>
        <v>1</v>
      </c>
      <c r="AT80">
        <f>IF('Main Data'!BE80="AAA",1,0)</f>
        <v>0</v>
      </c>
      <c r="AU80">
        <f>IF('Main Data'!BE80="AAAA",1,0)</f>
        <v>0</v>
      </c>
      <c r="AV80">
        <f>IF('Main Data'!P80="Yes",1,0)</f>
        <v>1</v>
      </c>
      <c r="AW80">
        <f>IF('Main Data'!AP80="Yes",1,0)</f>
        <v>0</v>
      </c>
      <c r="AX80">
        <f>IF(OR('Main Data'!V80="Yes", 'Main Data'!W80="Yes",'Main Data'!X80="Yes"),1,0)</f>
        <v>0</v>
      </c>
      <c r="AY80">
        <f>IF(OR('Main Data'!Y80="Yes",'Main Data'!Z80="Yes"),1,0)</f>
        <v>0</v>
      </c>
      <c r="AZ80">
        <f>IF('Main Data'!AR80="Yes",1,0)</f>
        <v>0</v>
      </c>
      <c r="BA80">
        <f>IF('Main Data'!AS80="Yes",1,0)</f>
        <v>0</v>
      </c>
      <c r="BB80">
        <f>IF('Main Data'!AG80="Yes",1,0)</f>
        <v>0</v>
      </c>
      <c r="BC80">
        <f>IF('Main Data'!AB80="Yes",1,0)</f>
        <v>0</v>
      </c>
      <c r="BD80">
        <f>IF('Main Data'!AA80="Yes",1,0)</f>
        <v>0</v>
      </c>
      <c r="BE80">
        <f>IF('Main Data'!AC80="Yes",1,0)</f>
        <v>0</v>
      </c>
      <c r="BF80">
        <f>IF('Main Data'!AF80="Yes",1,0)</f>
        <v>0</v>
      </c>
      <c r="BG80">
        <f>IF(OR('Main Data'!AI80="Yes",'Main Data'!AL80="Yes"),1,0)</f>
        <v>0</v>
      </c>
      <c r="BH80">
        <f>IF('Main Data'!AJ80="Yes",1,0)</f>
        <v>0</v>
      </c>
      <c r="BI80">
        <f>IF('Main Data'!AK80="Yes",1,0)</f>
        <v>0</v>
      </c>
      <c r="BJ80">
        <f>IF('Main Data'!AM80="Yes",1,0)</f>
        <v>0</v>
      </c>
      <c r="BK80">
        <f>IF('Main Data'!AQ80="Yes",1,0)</f>
        <v>0</v>
      </c>
      <c r="BL80" s="21">
        <f t="shared" si="7"/>
        <v>0</v>
      </c>
      <c r="BM80" s="21">
        <f t="shared" si="8"/>
        <v>0</v>
      </c>
      <c r="BN80" s="21">
        <f t="shared" si="9"/>
        <v>0</v>
      </c>
      <c r="BO80" s="21">
        <f t="shared" si="10"/>
        <v>0</v>
      </c>
      <c r="BP80" s="21">
        <f t="shared" si="11"/>
        <v>1</v>
      </c>
    </row>
    <row r="81" spans="1:68" x14ac:dyDescent="0.2">
      <c r="A81">
        <v>77</v>
      </c>
      <c r="B81" s="33">
        <f>'Main Data'!C81</f>
        <v>44871</v>
      </c>
      <c r="C81">
        <f>'Main Data'!D81</f>
        <v>325</v>
      </c>
      <c r="D81" s="26">
        <f>'Main Data'!E81</f>
        <v>100000</v>
      </c>
      <c r="E81" s="26">
        <f>'Main Data'!F81</f>
        <v>156250</v>
      </c>
      <c r="F81" s="34">
        <f t="shared" si="6"/>
        <v>11.512925464970229</v>
      </c>
      <c r="G81">
        <f>IF('Main Data'!H81="AP",1,0)</f>
        <v>0</v>
      </c>
      <c r="H81">
        <f>IF('Main Data'!H81="Blancpain",1,0)</f>
        <v>0</v>
      </c>
      <c r="I81">
        <f>IF('Main Data'!H81="Breguet",1,0)</f>
        <v>0</v>
      </c>
      <c r="J81">
        <f>IF('Main Data'!H81="Breitling",1,0)</f>
        <v>0</v>
      </c>
      <c r="K81">
        <f>IF('Main Data'!H81="Cartier",1,0)</f>
        <v>0</v>
      </c>
      <c r="L81">
        <f>IF('Main Data'!H81="Gallet",1,0)</f>
        <v>0</v>
      </c>
      <c r="M81">
        <f>IF('Main Data'!H81="Girard Perregaux",1,0)</f>
        <v>0</v>
      </c>
      <c r="N81">
        <f>IF('Main Data'!H81="Gubelin",1,0)</f>
        <v>0</v>
      </c>
      <c r="O81">
        <f>IF('Main Data'!H81="Heuer",1,0)</f>
        <v>0</v>
      </c>
      <c r="P81">
        <f>IF('Main Data'!H81="IWC",1,0)</f>
        <v>0</v>
      </c>
      <c r="Q81">
        <f>IF('Main Data'!H81="JLC",1,0)</f>
        <v>0</v>
      </c>
      <c r="R81">
        <f>IF('Main Data'!H81="Longines",1,0)</f>
        <v>0</v>
      </c>
      <c r="S81">
        <f>IF('Main Data'!H81="Movado",1,0)</f>
        <v>0</v>
      </c>
      <c r="T81">
        <f>IF('Main Data'!H81="Omega",1,0)</f>
        <v>0</v>
      </c>
      <c r="U81">
        <f>IF('Main Data'!H81="Panerai",1,0)</f>
        <v>0</v>
      </c>
      <c r="V81">
        <f>IF('Main Data'!H81="Patek",1,0)</f>
        <v>1</v>
      </c>
      <c r="W81">
        <f>IF('Main Data'!H81="Rolex",1,0)</f>
        <v>0</v>
      </c>
      <c r="X81">
        <f>IF('Main Data'!H81="Tudor",1,0)</f>
        <v>0</v>
      </c>
      <c r="Y81">
        <f>IF('Main Data'!H81="Ulysse Nardin",1,0)</f>
        <v>0</v>
      </c>
      <c r="Z81">
        <f>IF('Main Data'!H81="Universal Geneve",1,0)</f>
        <v>0</v>
      </c>
      <c r="AA81">
        <f>IF('Main Data'!H81="Vacheron",1,0)</f>
        <v>0</v>
      </c>
      <c r="AB81">
        <f>IF('Main Data'!H81="Zenith",1,0)</f>
        <v>0</v>
      </c>
      <c r="AC81">
        <f>IF('Main Data'!J81="Stainless Steel",1,0)</f>
        <v>0</v>
      </c>
      <c r="AD81">
        <f>IF('Main Data'!J81="Two-tone",1,0)</f>
        <v>0</v>
      </c>
      <c r="AE81">
        <f>IF(OR('Main Data'!J81="YG 18K",'Main Data'!J81="YG &lt;18K",'Main Data'!J81="PG 18K",'Main Data'!J81="PG &lt;18K",'Main Data'!J81="WG 18K",'Main Data'!J81="Mixes of 18K",'Main Data'!J81="Mixes &lt;18K"),1,0)</f>
        <v>1</v>
      </c>
      <c r="AF81">
        <f>IF('Main Data'!J81="Platinum",1,0)</f>
        <v>0</v>
      </c>
      <c r="AG81">
        <f>IF(OR('Main Data'!J81="PVD",'Main Data'!J81="Gold Plate",'Main Data'!J81="Other"),1,0)</f>
        <v>0</v>
      </c>
      <c r="AH81">
        <f>IF('Main Data'!N81="Stainless Steel",1,0)</f>
        <v>0</v>
      </c>
      <c r="AI81">
        <f>IF('Main Data'!N81="Leather",1,0)</f>
        <v>0</v>
      </c>
      <c r="AJ81">
        <f>IF('Main Data'!N81="Two-tone",1,0)</f>
        <v>0</v>
      </c>
      <c r="AK81">
        <f>IF(OR('Main Data'!N81="YG 18K",'Main Data'!N81="PG 18K",'Main Data'!N81="WG 18K",'Main Data'!N81="Mixes of 18K"),1,0)</f>
        <v>1</v>
      </c>
      <c r="AL81">
        <f>IF(OR(,'Main Data'!N81="PVD",'Main Data'!N81="Gold plate"),1,0)</f>
        <v>0</v>
      </c>
      <c r="AM81">
        <f>IF(OR('Main Data'!AV81="Yes",'Main Data'!AW81="Yes",'Main Data'!AU81="Yes"),1,0)</f>
        <v>0</v>
      </c>
      <c r="AN81">
        <f>IF(OR(ISTEXT('Main Data'!AX81), ISTEXT('Main Data'!AY81)),1,0)</f>
        <v>0</v>
      </c>
      <c r="AO81">
        <f>IF('Main Data'!AZ81="Yes",1,0)</f>
        <v>0</v>
      </c>
      <c r="AP81">
        <f>IF('Main Data'!BA81="Yes",1,0)</f>
        <v>0</v>
      </c>
      <c r="AQ81">
        <f>IF('Main Data'!BD81="Yes",1,0)</f>
        <v>0</v>
      </c>
      <c r="AR81">
        <f>IF('Main Data'!BE81="A",1,0)</f>
        <v>0</v>
      </c>
      <c r="AS81">
        <f>IF('Main Data'!BE81="AA",1,0)</f>
        <v>0</v>
      </c>
      <c r="AT81">
        <f>IF('Main Data'!BE81="AAA",1,0)</f>
        <v>0</v>
      </c>
      <c r="AU81">
        <f>IF('Main Data'!BE81="AAAA",1,0)</f>
        <v>1</v>
      </c>
      <c r="AV81">
        <f>IF('Main Data'!P81="Yes",1,0)</f>
        <v>0</v>
      </c>
      <c r="AW81">
        <f>IF('Main Data'!AP81="Yes",1,0)</f>
        <v>0</v>
      </c>
      <c r="AX81">
        <f>IF(OR('Main Data'!V81="Yes", 'Main Data'!W81="Yes",'Main Data'!X81="Yes"),1,0)</f>
        <v>1</v>
      </c>
      <c r="AY81">
        <f>IF(OR('Main Data'!Y81="Yes",'Main Data'!Z81="Yes"),1,0)</f>
        <v>0</v>
      </c>
      <c r="AZ81">
        <f>IF('Main Data'!AR81="Yes",1,0)</f>
        <v>0</v>
      </c>
      <c r="BA81">
        <f>IF('Main Data'!AS81="Yes",1,0)</f>
        <v>0</v>
      </c>
      <c r="BB81">
        <f>IF('Main Data'!AG81="Yes",1,0)</f>
        <v>0</v>
      </c>
      <c r="BC81">
        <f>IF('Main Data'!AB81="Yes",1,0)</f>
        <v>0</v>
      </c>
      <c r="BD81">
        <f>IF('Main Data'!AA81="Yes",1,0)</f>
        <v>0</v>
      </c>
      <c r="BE81">
        <f>IF('Main Data'!AC81="Yes",1,0)</f>
        <v>0</v>
      </c>
      <c r="BF81">
        <f>IF('Main Data'!AF81="Yes",1,0)</f>
        <v>0</v>
      </c>
      <c r="BG81">
        <f>IF(OR('Main Data'!AI81="Yes",'Main Data'!AL81="Yes"),1,0)</f>
        <v>0</v>
      </c>
      <c r="BH81">
        <f>IF('Main Data'!AJ81="Yes",1,0)</f>
        <v>0</v>
      </c>
      <c r="BI81">
        <f>IF('Main Data'!AK81="Yes",1,0)</f>
        <v>0</v>
      </c>
      <c r="BJ81">
        <f>IF('Main Data'!AM81="Yes",1,0)</f>
        <v>0</v>
      </c>
      <c r="BK81">
        <f>IF('Main Data'!AQ81="Yes",1,0)</f>
        <v>0</v>
      </c>
      <c r="BL81" s="21">
        <f t="shared" si="7"/>
        <v>0</v>
      </c>
      <c r="BM81" s="21">
        <f t="shared" si="8"/>
        <v>0</v>
      </c>
      <c r="BN81" s="21">
        <f t="shared" si="9"/>
        <v>0</v>
      </c>
      <c r="BO81" s="21">
        <f t="shared" si="10"/>
        <v>0</v>
      </c>
      <c r="BP81" s="21">
        <f t="shared" si="11"/>
        <v>1</v>
      </c>
    </row>
    <row r="82" spans="1:68" x14ac:dyDescent="0.2">
      <c r="A82">
        <v>78</v>
      </c>
      <c r="B82" s="33">
        <f>'Main Data'!C82</f>
        <v>44871</v>
      </c>
      <c r="C82">
        <f>'Main Data'!D82</f>
        <v>329</v>
      </c>
      <c r="D82" s="26">
        <f>'Main Data'!E82</f>
        <v>4500</v>
      </c>
      <c r="E82" s="26">
        <f>'Main Data'!F82</f>
        <v>5625</v>
      </c>
      <c r="F82" s="34">
        <f t="shared" si="6"/>
        <v>8.4118326757584114</v>
      </c>
      <c r="G82">
        <f>IF('Main Data'!H82="AP",1,0)</f>
        <v>0</v>
      </c>
      <c r="H82">
        <f>IF('Main Data'!H82="Blancpain",1,0)</f>
        <v>0</v>
      </c>
      <c r="I82">
        <f>IF('Main Data'!H82="Breguet",1,0)</f>
        <v>0</v>
      </c>
      <c r="J82">
        <f>IF('Main Data'!H82="Breitling",1,0)</f>
        <v>0</v>
      </c>
      <c r="K82">
        <f>IF('Main Data'!H82="Cartier",1,0)</f>
        <v>0</v>
      </c>
      <c r="L82">
        <f>IF('Main Data'!H82="Gallet",1,0)</f>
        <v>0</v>
      </c>
      <c r="M82">
        <f>IF('Main Data'!H82="Girard Perregaux",1,0)</f>
        <v>0</v>
      </c>
      <c r="N82">
        <f>IF('Main Data'!H82="Gubelin",1,0)</f>
        <v>0</v>
      </c>
      <c r="O82">
        <f>IF('Main Data'!H82="Heuer",1,0)</f>
        <v>0</v>
      </c>
      <c r="P82">
        <f>IF('Main Data'!H82="IWC",1,0)</f>
        <v>0</v>
      </c>
      <c r="Q82">
        <f>IF('Main Data'!H82="JLC",1,0)</f>
        <v>0</v>
      </c>
      <c r="R82">
        <f>IF('Main Data'!H82="Longines",1,0)</f>
        <v>0</v>
      </c>
      <c r="S82">
        <f>IF('Main Data'!H82="Movado",1,0)</f>
        <v>0</v>
      </c>
      <c r="T82">
        <f>IF('Main Data'!H82="Omega",1,0)</f>
        <v>0</v>
      </c>
      <c r="U82">
        <f>IF('Main Data'!H82="Panerai",1,0)</f>
        <v>0</v>
      </c>
      <c r="V82">
        <f>IF('Main Data'!H82="Patek",1,0)</f>
        <v>1</v>
      </c>
      <c r="W82">
        <f>IF('Main Data'!H82="Rolex",1,0)</f>
        <v>0</v>
      </c>
      <c r="X82">
        <f>IF('Main Data'!H82="Tudor",1,0)</f>
        <v>0</v>
      </c>
      <c r="Y82">
        <f>IF('Main Data'!H82="Ulysse Nardin",1,0)</f>
        <v>0</v>
      </c>
      <c r="Z82">
        <f>IF('Main Data'!H82="Universal Geneve",1,0)</f>
        <v>0</v>
      </c>
      <c r="AA82">
        <f>IF('Main Data'!H82="Vacheron",1,0)</f>
        <v>0</v>
      </c>
      <c r="AB82">
        <f>IF('Main Data'!H82="Zenith",1,0)</f>
        <v>0</v>
      </c>
      <c r="AC82">
        <f>IF('Main Data'!J82="Stainless Steel",1,0)</f>
        <v>0</v>
      </c>
      <c r="AD82">
        <f>IF('Main Data'!J82="Two-tone",1,0)</f>
        <v>0</v>
      </c>
      <c r="AE82">
        <f>IF(OR('Main Data'!J82="YG 18K",'Main Data'!J82="YG &lt;18K",'Main Data'!J82="PG 18K",'Main Data'!J82="PG &lt;18K",'Main Data'!J82="WG 18K",'Main Data'!J82="Mixes of 18K",'Main Data'!J82="Mixes &lt;18K"),1,0)</f>
        <v>1</v>
      </c>
      <c r="AF82">
        <f>IF('Main Data'!J82="Platinum",1,0)</f>
        <v>0</v>
      </c>
      <c r="AG82">
        <f>IF(OR('Main Data'!J82="PVD",'Main Data'!J82="Gold Plate",'Main Data'!J82="Other"),1,0)</f>
        <v>0</v>
      </c>
      <c r="AH82">
        <f>IF('Main Data'!N82="Stainless Steel",1,0)</f>
        <v>0</v>
      </c>
      <c r="AI82">
        <f>IF('Main Data'!N82="Leather",1,0)</f>
        <v>0</v>
      </c>
      <c r="AJ82">
        <f>IF('Main Data'!N82="Two-tone",1,0)</f>
        <v>0</v>
      </c>
      <c r="AK82">
        <f>IF(OR('Main Data'!N82="YG 18K",'Main Data'!N82="PG 18K",'Main Data'!N82="WG 18K",'Main Data'!N82="Mixes of 18K"),1,0)</f>
        <v>1</v>
      </c>
      <c r="AL82">
        <f>IF(OR(,'Main Data'!N82="PVD",'Main Data'!N82="Gold plate"),1,0)</f>
        <v>0</v>
      </c>
      <c r="AM82">
        <f>IF(OR('Main Data'!AV82="Yes",'Main Data'!AW82="Yes",'Main Data'!AU82="Yes"),1,0)</f>
        <v>0</v>
      </c>
      <c r="AN82">
        <f>IF(OR(ISTEXT('Main Data'!AX82), ISTEXT('Main Data'!AY82)),1,0)</f>
        <v>0</v>
      </c>
      <c r="AO82">
        <f>IF('Main Data'!AZ82="Yes",1,0)</f>
        <v>0</v>
      </c>
      <c r="AP82">
        <f>IF('Main Data'!BA82="Yes",1,0)</f>
        <v>0</v>
      </c>
      <c r="AQ82">
        <f>IF('Main Data'!BD82="Yes",1,0)</f>
        <v>0</v>
      </c>
      <c r="AR82">
        <f>IF('Main Data'!BE82="A",1,0)</f>
        <v>0</v>
      </c>
      <c r="AS82">
        <f>IF('Main Data'!BE82="AA",1,0)</f>
        <v>1</v>
      </c>
      <c r="AT82">
        <f>IF('Main Data'!BE82="AAA",1,0)</f>
        <v>0</v>
      </c>
      <c r="AU82">
        <f>IF('Main Data'!BE82="AAAA",1,0)</f>
        <v>0</v>
      </c>
      <c r="AV82">
        <f>IF('Main Data'!P82="Yes",1,0)</f>
        <v>1</v>
      </c>
      <c r="AW82">
        <f>IF('Main Data'!AP82="Yes",1,0)</f>
        <v>0</v>
      </c>
      <c r="AX82">
        <f>IF(OR('Main Data'!V82="Yes", 'Main Data'!W82="Yes",'Main Data'!X82="Yes"),1,0)</f>
        <v>0</v>
      </c>
      <c r="AY82">
        <f>IF(OR('Main Data'!Y82="Yes",'Main Data'!Z82="Yes"),1,0)</f>
        <v>0</v>
      </c>
      <c r="AZ82">
        <f>IF('Main Data'!AR82="Yes",1,0)</f>
        <v>0</v>
      </c>
      <c r="BA82">
        <f>IF('Main Data'!AS82="Yes",1,0)</f>
        <v>0</v>
      </c>
      <c r="BB82">
        <f>IF('Main Data'!AG82="Yes",1,0)</f>
        <v>0</v>
      </c>
      <c r="BC82">
        <f>IF('Main Data'!AB82="Yes",1,0)</f>
        <v>0</v>
      </c>
      <c r="BD82">
        <f>IF('Main Data'!AA82="Yes",1,0)</f>
        <v>0</v>
      </c>
      <c r="BE82">
        <f>IF('Main Data'!AC82="Yes",1,0)</f>
        <v>0</v>
      </c>
      <c r="BF82">
        <f>IF('Main Data'!AF82="Yes",1,0)</f>
        <v>0</v>
      </c>
      <c r="BG82">
        <f>IF(OR('Main Data'!AI82="Yes",'Main Data'!AL82="Yes"),1,0)</f>
        <v>0</v>
      </c>
      <c r="BH82">
        <f>IF('Main Data'!AJ82="Yes",1,0)</f>
        <v>0</v>
      </c>
      <c r="BI82">
        <f>IF('Main Data'!AK82="Yes",1,0)</f>
        <v>0</v>
      </c>
      <c r="BJ82">
        <f>IF('Main Data'!AM82="Yes",1,0)</f>
        <v>0</v>
      </c>
      <c r="BK82">
        <f>IF('Main Data'!AQ82="Yes",1,0)</f>
        <v>0</v>
      </c>
      <c r="BL82" s="21">
        <f t="shared" si="7"/>
        <v>0</v>
      </c>
      <c r="BM82" s="21">
        <f t="shared" si="8"/>
        <v>0</v>
      </c>
      <c r="BN82" s="21">
        <f t="shared" si="9"/>
        <v>0</v>
      </c>
      <c r="BO82" s="21">
        <f t="shared" si="10"/>
        <v>0</v>
      </c>
      <c r="BP82" s="21">
        <f t="shared" si="11"/>
        <v>1</v>
      </c>
    </row>
    <row r="83" spans="1:68" x14ac:dyDescent="0.2">
      <c r="A83">
        <v>79</v>
      </c>
      <c r="B83" s="33">
        <f>'Main Data'!C83</f>
        <v>44871</v>
      </c>
      <c r="C83">
        <f>'Main Data'!D83</f>
        <v>330</v>
      </c>
      <c r="D83" s="26">
        <f>'Main Data'!E83</f>
        <v>6000</v>
      </c>
      <c r="E83" s="26">
        <f>'Main Data'!F83</f>
        <v>7500</v>
      </c>
      <c r="F83" s="34">
        <f t="shared" si="6"/>
        <v>8.6995147482101913</v>
      </c>
      <c r="G83">
        <f>IF('Main Data'!H83="AP",1,0)</f>
        <v>0</v>
      </c>
      <c r="H83">
        <f>IF('Main Data'!H83="Blancpain",1,0)</f>
        <v>0</v>
      </c>
      <c r="I83">
        <f>IF('Main Data'!H83="Breguet",1,0)</f>
        <v>0</v>
      </c>
      <c r="J83">
        <f>IF('Main Data'!H83="Breitling",1,0)</f>
        <v>0</v>
      </c>
      <c r="K83">
        <f>IF('Main Data'!H83="Cartier",1,0)</f>
        <v>0</v>
      </c>
      <c r="L83">
        <f>IF('Main Data'!H83="Gallet",1,0)</f>
        <v>0</v>
      </c>
      <c r="M83">
        <f>IF('Main Data'!H83="Girard Perregaux",1,0)</f>
        <v>0</v>
      </c>
      <c r="N83">
        <f>IF('Main Data'!H83="Gubelin",1,0)</f>
        <v>0</v>
      </c>
      <c r="O83">
        <f>IF('Main Data'!H83="Heuer",1,0)</f>
        <v>0</v>
      </c>
      <c r="P83">
        <f>IF('Main Data'!H83="IWC",1,0)</f>
        <v>0</v>
      </c>
      <c r="Q83">
        <f>IF('Main Data'!H83="JLC",1,0)</f>
        <v>0</v>
      </c>
      <c r="R83">
        <f>IF('Main Data'!H83="Longines",1,0)</f>
        <v>0</v>
      </c>
      <c r="S83">
        <f>IF('Main Data'!H83="Movado",1,0)</f>
        <v>0</v>
      </c>
      <c r="T83">
        <f>IF('Main Data'!H83="Omega",1,0)</f>
        <v>0</v>
      </c>
      <c r="U83">
        <f>IF('Main Data'!H83="Panerai",1,0)</f>
        <v>0</v>
      </c>
      <c r="V83">
        <f>IF('Main Data'!H83="Patek",1,0)</f>
        <v>0</v>
      </c>
      <c r="W83">
        <f>IF('Main Data'!H83="Rolex",1,0)</f>
        <v>0</v>
      </c>
      <c r="X83">
        <f>IF('Main Data'!H83="Tudor",1,0)</f>
        <v>0</v>
      </c>
      <c r="Y83">
        <f>IF('Main Data'!H83="Ulysse Nardin",1,0)</f>
        <v>0</v>
      </c>
      <c r="Z83">
        <f>IF('Main Data'!H83="Universal Geneve",1,0)</f>
        <v>0</v>
      </c>
      <c r="AA83">
        <f>IF('Main Data'!H83="Vacheron",1,0)</f>
        <v>1</v>
      </c>
      <c r="AB83">
        <f>IF('Main Data'!H83="Zenith",1,0)</f>
        <v>0</v>
      </c>
      <c r="AC83">
        <f>IF('Main Data'!J83="Stainless Steel",1,0)</f>
        <v>0</v>
      </c>
      <c r="AD83">
        <f>IF('Main Data'!J83="Two-tone",1,0)</f>
        <v>0</v>
      </c>
      <c r="AE83">
        <f>IF(OR('Main Data'!J83="YG 18K",'Main Data'!J83="YG &lt;18K",'Main Data'!J83="PG 18K",'Main Data'!J83="PG &lt;18K",'Main Data'!J83="WG 18K",'Main Data'!J83="Mixes of 18K",'Main Data'!J83="Mixes &lt;18K"),1,0)</f>
        <v>1</v>
      </c>
      <c r="AF83">
        <f>IF('Main Data'!J83="Platinum",1,0)</f>
        <v>0</v>
      </c>
      <c r="AG83">
        <f>IF(OR('Main Data'!J83="PVD",'Main Data'!J83="Gold Plate",'Main Data'!J83="Other"),1,0)</f>
        <v>0</v>
      </c>
      <c r="AH83">
        <f>IF('Main Data'!N83="Stainless Steel",1,0)</f>
        <v>0</v>
      </c>
      <c r="AI83">
        <f>IF('Main Data'!N83="Leather",1,0)</f>
        <v>0</v>
      </c>
      <c r="AJ83">
        <f>IF('Main Data'!N83="Two-tone",1,0)</f>
        <v>0</v>
      </c>
      <c r="AK83">
        <f>IF(OR('Main Data'!N83="YG 18K",'Main Data'!N83="PG 18K",'Main Data'!N83="WG 18K",'Main Data'!N83="Mixes of 18K"),1,0)</f>
        <v>1</v>
      </c>
      <c r="AL83">
        <f>IF(OR(,'Main Data'!N83="PVD",'Main Data'!N83="Gold plate"),1,0)</f>
        <v>0</v>
      </c>
      <c r="AM83">
        <f>IF(OR('Main Data'!AV83="Yes",'Main Data'!AW83="Yes",'Main Data'!AU83="Yes"),1,0)</f>
        <v>0</v>
      </c>
      <c r="AN83">
        <f>IF(OR(ISTEXT('Main Data'!AX83), ISTEXT('Main Data'!AY83)),1,0)</f>
        <v>0</v>
      </c>
      <c r="AO83">
        <f>IF('Main Data'!AZ83="Yes",1,0)</f>
        <v>0</v>
      </c>
      <c r="AP83">
        <f>IF('Main Data'!BA83="Yes",1,0)</f>
        <v>0</v>
      </c>
      <c r="AQ83">
        <f>IF('Main Data'!BD83="Yes",1,0)</f>
        <v>0</v>
      </c>
      <c r="AR83">
        <f>IF('Main Data'!BE83="A",1,0)</f>
        <v>0</v>
      </c>
      <c r="AS83">
        <f>IF('Main Data'!BE83="AA",1,0)</f>
        <v>1</v>
      </c>
      <c r="AT83">
        <f>IF('Main Data'!BE83="AAA",1,0)</f>
        <v>0</v>
      </c>
      <c r="AU83">
        <f>IF('Main Data'!BE83="AAAA",1,0)</f>
        <v>0</v>
      </c>
      <c r="AV83">
        <f>IF('Main Data'!P83="Yes",1,0)</f>
        <v>1</v>
      </c>
      <c r="AW83">
        <f>IF('Main Data'!AP83="Yes",1,0)</f>
        <v>0</v>
      </c>
      <c r="AX83">
        <f>IF(OR('Main Data'!V83="Yes", 'Main Data'!W83="Yes",'Main Data'!X83="Yes"),1,0)</f>
        <v>0</v>
      </c>
      <c r="AY83">
        <f>IF(OR('Main Data'!Y83="Yes",'Main Data'!Z83="Yes"),1,0)</f>
        <v>0</v>
      </c>
      <c r="AZ83">
        <f>IF('Main Data'!AR83="Yes",1,0)</f>
        <v>0</v>
      </c>
      <c r="BA83">
        <f>IF('Main Data'!AS83="Yes",1,0)</f>
        <v>0</v>
      </c>
      <c r="BB83">
        <f>IF('Main Data'!AG83="Yes",1,0)</f>
        <v>0</v>
      </c>
      <c r="BC83">
        <f>IF('Main Data'!AB83="Yes",1,0)</f>
        <v>0</v>
      </c>
      <c r="BD83">
        <f>IF('Main Data'!AA83="Yes",1,0)</f>
        <v>0</v>
      </c>
      <c r="BE83">
        <f>IF('Main Data'!AC83="Yes",1,0)</f>
        <v>0</v>
      </c>
      <c r="BF83">
        <f>IF('Main Data'!AF83="Yes",1,0)</f>
        <v>0</v>
      </c>
      <c r="BG83">
        <f>IF(OR('Main Data'!AI83="Yes",'Main Data'!AL83="Yes"),1,0)</f>
        <v>0</v>
      </c>
      <c r="BH83">
        <f>IF('Main Data'!AJ83="Yes",1,0)</f>
        <v>0</v>
      </c>
      <c r="BI83">
        <f>IF('Main Data'!AK83="Yes",1,0)</f>
        <v>0</v>
      </c>
      <c r="BJ83">
        <f>IF('Main Data'!AM83="Yes",1,0)</f>
        <v>0</v>
      </c>
      <c r="BK83">
        <f>IF('Main Data'!AQ83="Yes",1,0)</f>
        <v>0</v>
      </c>
      <c r="BL83" s="21">
        <f t="shared" si="7"/>
        <v>0</v>
      </c>
      <c r="BM83" s="21">
        <f t="shared" si="8"/>
        <v>0</v>
      </c>
      <c r="BN83" s="21">
        <f t="shared" si="9"/>
        <v>0</v>
      </c>
      <c r="BO83" s="21">
        <f t="shared" si="10"/>
        <v>0</v>
      </c>
      <c r="BP83" s="21">
        <f t="shared" si="11"/>
        <v>1</v>
      </c>
    </row>
    <row r="84" spans="1:68" x14ac:dyDescent="0.2">
      <c r="A84">
        <v>80</v>
      </c>
      <c r="B84" s="33">
        <f>'Main Data'!C84</f>
        <v>44871</v>
      </c>
      <c r="C84">
        <f>'Main Data'!D84</f>
        <v>331</v>
      </c>
      <c r="D84" s="26">
        <f>'Main Data'!E84</f>
        <v>4400</v>
      </c>
      <c r="E84" s="26">
        <f>'Main Data'!F84</f>
        <v>5500</v>
      </c>
      <c r="F84" s="34">
        <f t="shared" si="6"/>
        <v>8.3893598199063533</v>
      </c>
      <c r="G84">
        <f>IF('Main Data'!H84="AP",1,0)</f>
        <v>0</v>
      </c>
      <c r="H84">
        <f>IF('Main Data'!H84="Blancpain",1,0)</f>
        <v>0</v>
      </c>
      <c r="I84">
        <f>IF('Main Data'!H84="Breguet",1,0)</f>
        <v>0</v>
      </c>
      <c r="J84">
        <f>IF('Main Data'!H84="Breitling",1,0)</f>
        <v>0</v>
      </c>
      <c r="K84">
        <f>IF('Main Data'!H84="Cartier",1,0)</f>
        <v>0</v>
      </c>
      <c r="L84">
        <f>IF('Main Data'!H84="Gallet",1,0)</f>
        <v>0</v>
      </c>
      <c r="M84">
        <f>IF('Main Data'!H84="Girard Perregaux",1,0)</f>
        <v>0</v>
      </c>
      <c r="N84">
        <f>IF('Main Data'!H84="Gubelin",1,0)</f>
        <v>0</v>
      </c>
      <c r="O84">
        <f>IF('Main Data'!H84="Heuer",1,0)</f>
        <v>0</v>
      </c>
      <c r="P84">
        <f>IF('Main Data'!H84="IWC",1,0)</f>
        <v>0</v>
      </c>
      <c r="Q84">
        <f>IF('Main Data'!H84="JLC",1,0)</f>
        <v>0</v>
      </c>
      <c r="R84">
        <f>IF('Main Data'!H84="Longines",1,0)</f>
        <v>0</v>
      </c>
      <c r="S84">
        <f>IF('Main Data'!H84="Movado",1,0)</f>
        <v>0</v>
      </c>
      <c r="T84">
        <f>IF('Main Data'!H84="Omega",1,0)</f>
        <v>0</v>
      </c>
      <c r="U84">
        <f>IF('Main Data'!H84="Panerai",1,0)</f>
        <v>0</v>
      </c>
      <c r="V84">
        <f>IF('Main Data'!H84="Patek",1,0)</f>
        <v>1</v>
      </c>
      <c r="W84">
        <f>IF('Main Data'!H84="Rolex",1,0)</f>
        <v>0</v>
      </c>
      <c r="X84">
        <f>IF('Main Data'!H84="Tudor",1,0)</f>
        <v>0</v>
      </c>
      <c r="Y84">
        <f>IF('Main Data'!H84="Ulysse Nardin",1,0)</f>
        <v>0</v>
      </c>
      <c r="Z84">
        <f>IF('Main Data'!H84="Universal Geneve",1,0)</f>
        <v>0</v>
      </c>
      <c r="AA84">
        <f>IF('Main Data'!H84="Vacheron",1,0)</f>
        <v>0</v>
      </c>
      <c r="AB84">
        <f>IF('Main Data'!H84="Zenith",1,0)</f>
        <v>0</v>
      </c>
      <c r="AC84">
        <f>IF('Main Data'!J84="Stainless Steel",1,0)</f>
        <v>0</v>
      </c>
      <c r="AD84">
        <f>IF('Main Data'!J84="Two-tone",1,0)</f>
        <v>0</v>
      </c>
      <c r="AE84">
        <f>IF(OR('Main Data'!J84="YG 18K",'Main Data'!J84="YG &lt;18K",'Main Data'!J84="PG 18K",'Main Data'!J84="PG &lt;18K",'Main Data'!J84="WG 18K",'Main Data'!J84="Mixes of 18K",'Main Data'!J84="Mixes &lt;18K"),1,0)</f>
        <v>1</v>
      </c>
      <c r="AF84">
        <f>IF('Main Data'!J84="Platinum",1,0)</f>
        <v>0</v>
      </c>
      <c r="AG84">
        <f>IF(OR('Main Data'!J84="PVD",'Main Data'!J84="Gold Plate",'Main Data'!J84="Other"),1,0)</f>
        <v>0</v>
      </c>
      <c r="AH84">
        <f>IF('Main Data'!N84="Stainless Steel",1,0)</f>
        <v>0</v>
      </c>
      <c r="AI84">
        <f>IF('Main Data'!N84="Leather",1,0)</f>
        <v>0</v>
      </c>
      <c r="AJ84">
        <f>IF('Main Data'!N84="Two-tone",1,0)</f>
        <v>0</v>
      </c>
      <c r="AK84">
        <f>IF(OR('Main Data'!N84="YG 18K",'Main Data'!N84="PG 18K",'Main Data'!N84="WG 18K",'Main Data'!N84="Mixes of 18K"),1,0)</f>
        <v>1</v>
      </c>
      <c r="AL84">
        <f>IF(OR(,'Main Data'!N84="PVD",'Main Data'!N84="Gold plate"),1,0)</f>
        <v>0</v>
      </c>
      <c r="AM84">
        <f>IF(OR('Main Data'!AV84="Yes",'Main Data'!AW84="Yes",'Main Data'!AU84="Yes"),1,0)</f>
        <v>0</v>
      </c>
      <c r="AN84">
        <f>IF(OR(ISTEXT('Main Data'!AX84), ISTEXT('Main Data'!AY84)),1,0)</f>
        <v>0</v>
      </c>
      <c r="AO84">
        <f>IF('Main Data'!AZ84="Yes",1,0)</f>
        <v>0</v>
      </c>
      <c r="AP84">
        <f>IF('Main Data'!BA84="Yes",1,0)</f>
        <v>0</v>
      </c>
      <c r="AQ84">
        <f>IF('Main Data'!BD84="Yes",1,0)</f>
        <v>0</v>
      </c>
      <c r="AR84">
        <f>IF('Main Data'!BE84="A",1,0)</f>
        <v>0</v>
      </c>
      <c r="AS84">
        <f>IF('Main Data'!BE84="AA",1,0)</f>
        <v>1</v>
      </c>
      <c r="AT84">
        <f>IF('Main Data'!BE84="AAA",1,0)</f>
        <v>0</v>
      </c>
      <c r="AU84">
        <f>IF('Main Data'!BE84="AAAA",1,0)</f>
        <v>0</v>
      </c>
      <c r="AV84">
        <f>IF('Main Data'!P84="Yes",1,0)</f>
        <v>1</v>
      </c>
      <c r="AW84">
        <f>IF('Main Data'!AP84="Yes",1,0)</f>
        <v>0</v>
      </c>
      <c r="AX84">
        <f>IF(OR('Main Data'!V84="Yes", 'Main Data'!W84="Yes",'Main Data'!X84="Yes"),1,0)</f>
        <v>0</v>
      </c>
      <c r="AY84">
        <f>IF(OR('Main Data'!Y84="Yes",'Main Data'!Z84="Yes"),1,0)</f>
        <v>0</v>
      </c>
      <c r="AZ84">
        <f>IF('Main Data'!AR84="Yes",1,0)</f>
        <v>0</v>
      </c>
      <c r="BA84">
        <f>IF('Main Data'!AS84="Yes",1,0)</f>
        <v>0</v>
      </c>
      <c r="BB84">
        <f>IF('Main Data'!AG84="Yes",1,0)</f>
        <v>0</v>
      </c>
      <c r="BC84">
        <f>IF('Main Data'!AB84="Yes",1,0)</f>
        <v>0</v>
      </c>
      <c r="BD84">
        <f>IF('Main Data'!AA84="Yes",1,0)</f>
        <v>0</v>
      </c>
      <c r="BE84">
        <f>IF('Main Data'!AC84="Yes",1,0)</f>
        <v>0</v>
      </c>
      <c r="BF84">
        <f>IF('Main Data'!AF84="Yes",1,0)</f>
        <v>0</v>
      </c>
      <c r="BG84">
        <f>IF(OR('Main Data'!AI84="Yes",'Main Data'!AL84="Yes"),1,0)</f>
        <v>0</v>
      </c>
      <c r="BH84">
        <f>IF('Main Data'!AJ84="Yes",1,0)</f>
        <v>0</v>
      </c>
      <c r="BI84">
        <f>IF('Main Data'!AK84="Yes",1,0)</f>
        <v>0</v>
      </c>
      <c r="BJ84">
        <f>IF('Main Data'!AM84="Yes",1,0)</f>
        <v>0</v>
      </c>
      <c r="BK84">
        <f>IF('Main Data'!AQ84="Yes",1,0)</f>
        <v>0</v>
      </c>
      <c r="BL84" s="21">
        <f t="shared" si="7"/>
        <v>0</v>
      </c>
      <c r="BM84" s="21">
        <f t="shared" si="8"/>
        <v>0</v>
      </c>
      <c r="BN84" s="21">
        <f t="shared" si="9"/>
        <v>0</v>
      </c>
      <c r="BO84" s="21">
        <f t="shared" si="10"/>
        <v>0</v>
      </c>
      <c r="BP84" s="21">
        <f t="shared" si="11"/>
        <v>1</v>
      </c>
    </row>
    <row r="85" spans="1:68" x14ac:dyDescent="0.2">
      <c r="A85">
        <v>81</v>
      </c>
      <c r="B85" s="33">
        <f>'Main Data'!C85</f>
        <v>44871</v>
      </c>
      <c r="C85">
        <f>'Main Data'!D85</f>
        <v>332</v>
      </c>
      <c r="D85" s="26">
        <f>'Main Data'!E85</f>
        <v>8000</v>
      </c>
      <c r="E85" s="26">
        <f>'Main Data'!F85</f>
        <v>10000</v>
      </c>
      <c r="F85" s="34">
        <f t="shared" si="6"/>
        <v>8.987196820661973</v>
      </c>
      <c r="G85">
        <f>IF('Main Data'!H85="AP",1,0)</f>
        <v>0</v>
      </c>
      <c r="H85">
        <f>IF('Main Data'!H85="Blancpain",1,0)</f>
        <v>0</v>
      </c>
      <c r="I85">
        <f>IF('Main Data'!H85="Breguet",1,0)</f>
        <v>0</v>
      </c>
      <c r="J85">
        <f>IF('Main Data'!H85="Breitling",1,0)</f>
        <v>0</v>
      </c>
      <c r="K85">
        <f>IF('Main Data'!H85="Cartier",1,0)</f>
        <v>0</v>
      </c>
      <c r="L85">
        <f>IF('Main Data'!H85="Gallet",1,0)</f>
        <v>0</v>
      </c>
      <c r="M85">
        <f>IF('Main Data'!H85="Girard Perregaux",1,0)</f>
        <v>0</v>
      </c>
      <c r="N85">
        <f>IF('Main Data'!H85="Gubelin",1,0)</f>
        <v>0</v>
      </c>
      <c r="O85">
        <f>IF('Main Data'!H85="Heuer",1,0)</f>
        <v>0</v>
      </c>
      <c r="P85">
        <f>IF('Main Data'!H85="IWC",1,0)</f>
        <v>0</v>
      </c>
      <c r="Q85">
        <f>IF('Main Data'!H85="JLC",1,0)</f>
        <v>0</v>
      </c>
      <c r="R85">
        <f>IF('Main Data'!H85="Longines",1,0)</f>
        <v>0</v>
      </c>
      <c r="S85">
        <f>IF('Main Data'!H85="Movado",1,0)</f>
        <v>0</v>
      </c>
      <c r="T85">
        <f>IF('Main Data'!H85="Omega",1,0)</f>
        <v>0</v>
      </c>
      <c r="U85">
        <f>IF('Main Data'!H85="Panerai",1,0)</f>
        <v>0</v>
      </c>
      <c r="V85">
        <f>IF('Main Data'!H85="Patek",1,0)</f>
        <v>1</v>
      </c>
      <c r="W85">
        <f>IF('Main Data'!H85="Rolex",1,0)</f>
        <v>0</v>
      </c>
      <c r="X85">
        <f>IF('Main Data'!H85="Tudor",1,0)</f>
        <v>0</v>
      </c>
      <c r="Y85">
        <f>IF('Main Data'!H85="Ulysse Nardin",1,0)</f>
        <v>0</v>
      </c>
      <c r="Z85">
        <f>IF('Main Data'!H85="Universal Geneve",1,0)</f>
        <v>0</v>
      </c>
      <c r="AA85">
        <f>IF('Main Data'!H85="Vacheron",1,0)</f>
        <v>0</v>
      </c>
      <c r="AB85">
        <f>IF('Main Data'!H85="Zenith",1,0)</f>
        <v>0</v>
      </c>
      <c r="AC85">
        <f>IF('Main Data'!J85="Stainless Steel",1,0)</f>
        <v>0</v>
      </c>
      <c r="AD85">
        <f>IF('Main Data'!J85="Two-tone",1,0)</f>
        <v>0</v>
      </c>
      <c r="AE85">
        <f>IF(OR('Main Data'!J85="YG 18K",'Main Data'!J85="YG &lt;18K",'Main Data'!J85="PG 18K",'Main Data'!J85="PG &lt;18K",'Main Data'!J85="WG 18K",'Main Data'!J85="Mixes of 18K",'Main Data'!J85="Mixes &lt;18K"),1,0)</f>
        <v>1</v>
      </c>
      <c r="AF85">
        <f>IF('Main Data'!J85="Platinum",1,0)</f>
        <v>0</v>
      </c>
      <c r="AG85">
        <f>IF(OR('Main Data'!J85="PVD",'Main Data'!J85="Gold Plate",'Main Data'!J85="Other"),1,0)</f>
        <v>0</v>
      </c>
      <c r="AH85">
        <f>IF('Main Data'!N85="Stainless Steel",1,0)</f>
        <v>0</v>
      </c>
      <c r="AI85">
        <f>IF('Main Data'!N85="Leather",1,0)</f>
        <v>0</v>
      </c>
      <c r="AJ85">
        <f>IF('Main Data'!N85="Two-tone",1,0)</f>
        <v>0</v>
      </c>
      <c r="AK85">
        <f>IF(OR('Main Data'!N85="YG 18K",'Main Data'!N85="PG 18K",'Main Data'!N85="WG 18K",'Main Data'!N85="Mixes of 18K"),1,0)</f>
        <v>1</v>
      </c>
      <c r="AL85">
        <f>IF(OR(,'Main Data'!N85="PVD",'Main Data'!N85="Gold plate"),1,0)</f>
        <v>0</v>
      </c>
      <c r="AM85">
        <f>IF(OR('Main Data'!AV85="Yes",'Main Data'!AW85="Yes",'Main Data'!AU85="Yes"),1,0)</f>
        <v>0</v>
      </c>
      <c r="AN85">
        <f>IF(OR(ISTEXT('Main Data'!AX85), ISTEXT('Main Data'!AY85)),1,0)</f>
        <v>1</v>
      </c>
      <c r="AO85">
        <f>IF('Main Data'!AZ85="Yes",1,0)</f>
        <v>0</v>
      </c>
      <c r="AP85">
        <f>IF('Main Data'!BA85="Yes",1,0)</f>
        <v>0</v>
      </c>
      <c r="AQ85">
        <f>IF('Main Data'!BD85="Yes",1,0)</f>
        <v>0</v>
      </c>
      <c r="AR85">
        <f>IF('Main Data'!BE85="A",1,0)</f>
        <v>0</v>
      </c>
      <c r="AS85">
        <f>IF('Main Data'!BE85="AA",1,0)</f>
        <v>1</v>
      </c>
      <c r="AT85">
        <f>IF('Main Data'!BE85="AAA",1,0)</f>
        <v>0</v>
      </c>
      <c r="AU85">
        <f>IF('Main Data'!BE85="AAAA",1,0)</f>
        <v>0</v>
      </c>
      <c r="AV85">
        <f>IF('Main Data'!P85="Yes",1,0)</f>
        <v>1</v>
      </c>
      <c r="AW85">
        <f>IF('Main Data'!AP85="Yes",1,0)</f>
        <v>0</v>
      </c>
      <c r="AX85">
        <f>IF(OR('Main Data'!V85="Yes", 'Main Data'!W85="Yes",'Main Data'!X85="Yes"),1,0)</f>
        <v>0</v>
      </c>
      <c r="AY85">
        <f>IF(OR('Main Data'!Y85="Yes",'Main Data'!Z85="Yes"),1,0)</f>
        <v>0</v>
      </c>
      <c r="AZ85">
        <f>IF('Main Data'!AR85="Yes",1,0)</f>
        <v>0</v>
      </c>
      <c r="BA85">
        <f>IF('Main Data'!AS85="Yes",1,0)</f>
        <v>0</v>
      </c>
      <c r="BB85">
        <f>IF('Main Data'!AG85="Yes",1,0)</f>
        <v>0</v>
      </c>
      <c r="BC85">
        <f>IF('Main Data'!AB85="Yes",1,0)</f>
        <v>0</v>
      </c>
      <c r="BD85">
        <f>IF('Main Data'!AA85="Yes",1,0)</f>
        <v>0</v>
      </c>
      <c r="BE85">
        <f>IF('Main Data'!AC85="Yes",1,0)</f>
        <v>0</v>
      </c>
      <c r="BF85">
        <f>IF('Main Data'!AF85="Yes",1,0)</f>
        <v>0</v>
      </c>
      <c r="BG85">
        <f>IF(OR('Main Data'!AI85="Yes",'Main Data'!AL85="Yes"),1,0)</f>
        <v>0</v>
      </c>
      <c r="BH85">
        <f>IF('Main Data'!AJ85="Yes",1,0)</f>
        <v>0</v>
      </c>
      <c r="BI85">
        <f>IF('Main Data'!AK85="Yes",1,0)</f>
        <v>0</v>
      </c>
      <c r="BJ85">
        <f>IF('Main Data'!AM85="Yes",1,0)</f>
        <v>0</v>
      </c>
      <c r="BK85">
        <f>IF('Main Data'!AQ85="Yes",1,0)</f>
        <v>0</v>
      </c>
      <c r="BL85" s="21">
        <f t="shared" si="7"/>
        <v>0</v>
      </c>
      <c r="BM85" s="21">
        <f t="shared" si="8"/>
        <v>0</v>
      </c>
      <c r="BN85" s="21">
        <f t="shared" si="9"/>
        <v>0</v>
      </c>
      <c r="BO85" s="21">
        <f t="shared" si="10"/>
        <v>0</v>
      </c>
      <c r="BP85" s="21">
        <f t="shared" si="11"/>
        <v>1</v>
      </c>
    </row>
    <row r="86" spans="1:68" x14ac:dyDescent="0.2">
      <c r="A86">
        <v>82</v>
      </c>
      <c r="B86" s="33">
        <f>'Main Data'!C86</f>
        <v>44871</v>
      </c>
      <c r="C86">
        <f>'Main Data'!D86</f>
        <v>335</v>
      </c>
      <c r="D86" s="26">
        <f>'Main Data'!E86</f>
        <v>13000</v>
      </c>
      <c r="E86" s="26">
        <f>'Main Data'!F86</f>
        <v>16250</v>
      </c>
      <c r="F86" s="34">
        <f t="shared" si="6"/>
        <v>9.4727046364436731</v>
      </c>
      <c r="G86">
        <f>IF('Main Data'!H86="AP",1,0)</f>
        <v>0</v>
      </c>
      <c r="H86">
        <f>IF('Main Data'!H86="Blancpain",1,0)</f>
        <v>0</v>
      </c>
      <c r="I86">
        <f>IF('Main Data'!H86="Breguet",1,0)</f>
        <v>0</v>
      </c>
      <c r="J86">
        <f>IF('Main Data'!H86="Breitling",1,0)</f>
        <v>0</v>
      </c>
      <c r="K86">
        <f>IF('Main Data'!H86="Cartier",1,0)</f>
        <v>0</v>
      </c>
      <c r="L86">
        <f>IF('Main Data'!H86="Gallet",1,0)</f>
        <v>0</v>
      </c>
      <c r="M86">
        <f>IF('Main Data'!H86="Girard Perregaux",1,0)</f>
        <v>0</v>
      </c>
      <c r="N86">
        <f>IF('Main Data'!H86="Gubelin",1,0)</f>
        <v>0</v>
      </c>
      <c r="O86">
        <f>IF('Main Data'!H86="Heuer",1,0)</f>
        <v>0</v>
      </c>
      <c r="P86">
        <f>IF('Main Data'!H86="IWC",1,0)</f>
        <v>0</v>
      </c>
      <c r="Q86">
        <f>IF('Main Data'!H86="JLC",1,0)</f>
        <v>0</v>
      </c>
      <c r="R86">
        <f>IF('Main Data'!H86="Longines",1,0)</f>
        <v>0</v>
      </c>
      <c r="S86">
        <f>IF('Main Data'!H86="Movado",1,0)</f>
        <v>0</v>
      </c>
      <c r="T86">
        <f>IF('Main Data'!H86="Omega",1,0)</f>
        <v>0</v>
      </c>
      <c r="U86">
        <f>IF('Main Data'!H86="Panerai",1,0)</f>
        <v>0</v>
      </c>
      <c r="V86">
        <f>IF('Main Data'!H86="Patek",1,0)</f>
        <v>0</v>
      </c>
      <c r="W86">
        <f>IF('Main Data'!H86="Rolex",1,0)</f>
        <v>1</v>
      </c>
      <c r="X86">
        <f>IF('Main Data'!H86="Tudor",1,0)</f>
        <v>0</v>
      </c>
      <c r="Y86">
        <f>IF('Main Data'!H86="Ulysse Nardin",1,0)</f>
        <v>0</v>
      </c>
      <c r="Z86">
        <f>IF('Main Data'!H86="Universal Geneve",1,0)</f>
        <v>0</v>
      </c>
      <c r="AA86">
        <f>IF('Main Data'!H86="Vacheron",1,0)</f>
        <v>0</v>
      </c>
      <c r="AB86">
        <f>IF('Main Data'!H86="Zenith",1,0)</f>
        <v>0</v>
      </c>
      <c r="AC86">
        <f>IF('Main Data'!J86="Stainless Steel",1,0)</f>
        <v>1</v>
      </c>
      <c r="AD86">
        <f>IF('Main Data'!J86="Two-tone",1,0)</f>
        <v>0</v>
      </c>
      <c r="AE86">
        <f>IF(OR('Main Data'!J86="YG 18K",'Main Data'!J86="YG &lt;18K",'Main Data'!J86="PG 18K",'Main Data'!J86="PG &lt;18K",'Main Data'!J86="WG 18K",'Main Data'!J86="Mixes of 18K",'Main Data'!J86="Mixes &lt;18K"),1,0)</f>
        <v>0</v>
      </c>
      <c r="AF86">
        <f>IF('Main Data'!J86="Platinum",1,0)</f>
        <v>0</v>
      </c>
      <c r="AG86">
        <f>IF(OR('Main Data'!J86="PVD",'Main Data'!J86="Gold Plate",'Main Data'!J86="Other"),1,0)</f>
        <v>0</v>
      </c>
      <c r="AH86">
        <f>IF('Main Data'!N86="Stainless Steel",1,0)</f>
        <v>1</v>
      </c>
      <c r="AI86">
        <f>IF('Main Data'!N86="Leather",1,0)</f>
        <v>0</v>
      </c>
      <c r="AJ86">
        <f>IF('Main Data'!N86="Two-tone",1,0)</f>
        <v>0</v>
      </c>
      <c r="AK86">
        <f>IF(OR('Main Data'!N86="YG 18K",'Main Data'!N86="PG 18K",'Main Data'!N86="WG 18K",'Main Data'!N86="Mixes of 18K"),1,0)</f>
        <v>0</v>
      </c>
      <c r="AL86">
        <f>IF(OR(,'Main Data'!N86="PVD",'Main Data'!N86="Gold plate"),1,0)</f>
        <v>0</v>
      </c>
      <c r="AM86">
        <f>IF(OR('Main Data'!AV86="Yes",'Main Data'!AW86="Yes",'Main Data'!AU86="Yes"),1,0)</f>
        <v>0</v>
      </c>
      <c r="AN86">
        <f>IF(OR(ISTEXT('Main Data'!AX86), ISTEXT('Main Data'!AY86)),1,0)</f>
        <v>0</v>
      </c>
      <c r="AO86">
        <f>IF('Main Data'!AZ86="Yes",1,0)</f>
        <v>0</v>
      </c>
      <c r="AP86">
        <f>IF('Main Data'!BA86="Yes",1,0)</f>
        <v>0</v>
      </c>
      <c r="AQ86">
        <f>IF('Main Data'!BD86="Yes",1,0)</f>
        <v>0</v>
      </c>
      <c r="AR86">
        <f>IF('Main Data'!BE86="A",1,0)</f>
        <v>0</v>
      </c>
      <c r="AS86">
        <f>IF('Main Data'!BE86="AA",1,0)</f>
        <v>1</v>
      </c>
      <c r="AT86">
        <f>IF('Main Data'!BE86="AAA",1,0)</f>
        <v>0</v>
      </c>
      <c r="AU86">
        <f>IF('Main Data'!BE86="AAAA",1,0)</f>
        <v>0</v>
      </c>
      <c r="AV86">
        <f>IF('Main Data'!P86="Yes",1,0)</f>
        <v>1</v>
      </c>
      <c r="AW86">
        <f>IF('Main Data'!AP86="Yes",1,0)</f>
        <v>0</v>
      </c>
      <c r="AX86">
        <f>IF(OR('Main Data'!V86="Yes", 'Main Data'!W86="Yes",'Main Data'!X86="Yes"),1,0)</f>
        <v>0</v>
      </c>
      <c r="AY86">
        <f>IF(OR('Main Data'!Y86="Yes",'Main Data'!Z86="Yes"),1,0)</f>
        <v>0</v>
      </c>
      <c r="AZ86">
        <f>IF('Main Data'!AR86="Yes",1,0)</f>
        <v>0</v>
      </c>
      <c r="BA86">
        <f>IF('Main Data'!AS86="Yes",1,0)</f>
        <v>0</v>
      </c>
      <c r="BB86">
        <f>IF('Main Data'!AG86="Yes",1,0)</f>
        <v>0</v>
      </c>
      <c r="BC86">
        <f>IF('Main Data'!AB86="Yes",1,0)</f>
        <v>0</v>
      </c>
      <c r="BD86">
        <f>IF('Main Data'!AA86="Yes",1,0)</f>
        <v>1</v>
      </c>
      <c r="BE86">
        <f>IF('Main Data'!AC86="Yes",1,0)</f>
        <v>0</v>
      </c>
      <c r="BF86">
        <f>IF('Main Data'!AF86="Yes",1,0)</f>
        <v>0</v>
      </c>
      <c r="BG86">
        <f>IF(OR('Main Data'!AI86="Yes",'Main Data'!AL86="Yes"),1,0)</f>
        <v>0</v>
      </c>
      <c r="BH86">
        <f>IF('Main Data'!AJ86="Yes",1,0)</f>
        <v>0</v>
      </c>
      <c r="BI86">
        <f>IF('Main Data'!AK86="Yes",1,0)</f>
        <v>0</v>
      </c>
      <c r="BJ86">
        <f>IF('Main Data'!AM86="Yes",1,0)</f>
        <v>0</v>
      </c>
      <c r="BK86">
        <f>IF('Main Data'!AQ86="Yes",1,0)</f>
        <v>0</v>
      </c>
      <c r="BL86" s="21">
        <f t="shared" si="7"/>
        <v>0</v>
      </c>
      <c r="BM86" s="21">
        <f t="shared" si="8"/>
        <v>0</v>
      </c>
      <c r="BN86" s="21">
        <f t="shared" si="9"/>
        <v>0</v>
      </c>
      <c r="BO86" s="21">
        <f t="shared" si="10"/>
        <v>0</v>
      </c>
      <c r="BP86" s="21">
        <f t="shared" si="11"/>
        <v>1</v>
      </c>
    </row>
    <row r="87" spans="1:68" x14ac:dyDescent="0.2">
      <c r="A87">
        <v>83</v>
      </c>
      <c r="B87" s="33">
        <f>'Main Data'!C87</f>
        <v>44871</v>
      </c>
      <c r="C87">
        <f>'Main Data'!D87</f>
        <v>336</v>
      </c>
      <c r="D87" s="26">
        <f>'Main Data'!E87</f>
        <v>17000</v>
      </c>
      <c r="E87" s="26">
        <f>'Main Data'!F87</f>
        <v>21250</v>
      </c>
      <c r="F87" s="34">
        <f t="shared" si="6"/>
        <v>9.7409686230383539</v>
      </c>
      <c r="G87">
        <f>IF('Main Data'!H87="AP",1,0)</f>
        <v>0</v>
      </c>
      <c r="H87">
        <f>IF('Main Data'!H87="Blancpain",1,0)</f>
        <v>0</v>
      </c>
      <c r="I87">
        <f>IF('Main Data'!H87="Breguet",1,0)</f>
        <v>0</v>
      </c>
      <c r="J87">
        <f>IF('Main Data'!H87="Breitling",1,0)</f>
        <v>0</v>
      </c>
      <c r="K87">
        <f>IF('Main Data'!H87="Cartier",1,0)</f>
        <v>0</v>
      </c>
      <c r="L87">
        <f>IF('Main Data'!H87="Gallet",1,0)</f>
        <v>0</v>
      </c>
      <c r="M87">
        <f>IF('Main Data'!H87="Girard Perregaux",1,0)</f>
        <v>0</v>
      </c>
      <c r="N87">
        <f>IF('Main Data'!H87="Gubelin",1,0)</f>
        <v>0</v>
      </c>
      <c r="O87">
        <f>IF('Main Data'!H87="Heuer",1,0)</f>
        <v>0</v>
      </c>
      <c r="P87">
        <f>IF('Main Data'!H87="IWC",1,0)</f>
        <v>0</v>
      </c>
      <c r="Q87">
        <f>IF('Main Data'!H87="JLC",1,0)</f>
        <v>0</v>
      </c>
      <c r="R87">
        <f>IF('Main Data'!H87="Longines",1,0)</f>
        <v>0</v>
      </c>
      <c r="S87">
        <f>IF('Main Data'!H87="Movado",1,0)</f>
        <v>0</v>
      </c>
      <c r="T87">
        <f>IF('Main Data'!H87="Omega",1,0)</f>
        <v>0</v>
      </c>
      <c r="U87">
        <f>IF('Main Data'!H87="Panerai",1,0)</f>
        <v>0</v>
      </c>
      <c r="V87">
        <f>IF('Main Data'!H87="Patek",1,0)</f>
        <v>0</v>
      </c>
      <c r="W87">
        <f>IF('Main Data'!H87="Rolex",1,0)</f>
        <v>1</v>
      </c>
      <c r="X87">
        <f>IF('Main Data'!H87="Tudor",1,0)</f>
        <v>0</v>
      </c>
      <c r="Y87">
        <f>IF('Main Data'!H87="Ulysse Nardin",1,0)</f>
        <v>0</v>
      </c>
      <c r="Z87">
        <f>IF('Main Data'!H87="Universal Geneve",1,0)</f>
        <v>0</v>
      </c>
      <c r="AA87">
        <f>IF('Main Data'!H87="Vacheron",1,0)</f>
        <v>0</v>
      </c>
      <c r="AB87">
        <f>IF('Main Data'!H87="Zenith",1,0)</f>
        <v>0</v>
      </c>
      <c r="AC87">
        <f>IF('Main Data'!J87="Stainless Steel",1,0)</f>
        <v>1</v>
      </c>
      <c r="AD87">
        <f>IF('Main Data'!J87="Two-tone",1,0)</f>
        <v>0</v>
      </c>
      <c r="AE87">
        <f>IF(OR('Main Data'!J87="YG 18K",'Main Data'!J87="YG &lt;18K",'Main Data'!J87="PG 18K",'Main Data'!J87="PG &lt;18K",'Main Data'!J87="WG 18K",'Main Data'!J87="Mixes of 18K",'Main Data'!J87="Mixes &lt;18K"),1,0)</f>
        <v>0</v>
      </c>
      <c r="AF87">
        <f>IF('Main Data'!J87="Platinum",1,0)</f>
        <v>0</v>
      </c>
      <c r="AG87">
        <f>IF(OR('Main Data'!J87="PVD",'Main Data'!J87="Gold Plate",'Main Data'!J87="Other"),1,0)</f>
        <v>0</v>
      </c>
      <c r="AH87">
        <f>IF('Main Data'!N87="Stainless Steel",1,0)</f>
        <v>1</v>
      </c>
      <c r="AI87">
        <f>IF('Main Data'!N87="Leather",1,0)</f>
        <v>0</v>
      </c>
      <c r="AJ87">
        <f>IF('Main Data'!N87="Two-tone",1,0)</f>
        <v>0</v>
      </c>
      <c r="AK87">
        <f>IF(OR('Main Data'!N87="YG 18K",'Main Data'!N87="PG 18K",'Main Data'!N87="WG 18K",'Main Data'!N87="Mixes of 18K"),1,0)</f>
        <v>0</v>
      </c>
      <c r="AL87">
        <f>IF(OR(,'Main Data'!N87="PVD",'Main Data'!N87="Gold plate"),1,0)</f>
        <v>0</v>
      </c>
      <c r="AM87">
        <f>IF(OR('Main Data'!AV87="Yes",'Main Data'!AW87="Yes",'Main Data'!AU87="Yes"),1,0)</f>
        <v>0</v>
      </c>
      <c r="AN87">
        <f>IF(OR(ISTEXT('Main Data'!AX87), ISTEXT('Main Data'!AY87)),1,0)</f>
        <v>0</v>
      </c>
      <c r="AO87">
        <f>IF('Main Data'!AZ87="Yes",1,0)</f>
        <v>0</v>
      </c>
      <c r="AP87">
        <f>IF('Main Data'!BA87="Yes",1,0)</f>
        <v>0</v>
      </c>
      <c r="AQ87">
        <f>IF('Main Data'!BD87="Yes",1,0)</f>
        <v>0</v>
      </c>
      <c r="AR87">
        <f>IF('Main Data'!BE87="A",1,0)</f>
        <v>0</v>
      </c>
      <c r="AS87">
        <f>IF('Main Data'!BE87="AA",1,0)</f>
        <v>1</v>
      </c>
      <c r="AT87">
        <f>IF('Main Data'!BE87="AAA",1,0)</f>
        <v>0</v>
      </c>
      <c r="AU87">
        <f>IF('Main Data'!BE87="AAAA",1,0)</f>
        <v>0</v>
      </c>
      <c r="AV87">
        <f>IF('Main Data'!P87="Yes",1,0)</f>
        <v>1</v>
      </c>
      <c r="AW87">
        <f>IF('Main Data'!AP87="Yes",1,0)</f>
        <v>0</v>
      </c>
      <c r="AX87">
        <f>IF(OR('Main Data'!V87="Yes", 'Main Data'!W87="Yes",'Main Data'!X87="Yes"),1,0)</f>
        <v>0</v>
      </c>
      <c r="AY87">
        <f>IF(OR('Main Data'!Y87="Yes",'Main Data'!Z87="Yes"),1,0)</f>
        <v>0</v>
      </c>
      <c r="AZ87">
        <f>IF('Main Data'!AR87="Yes",1,0)</f>
        <v>0</v>
      </c>
      <c r="BA87">
        <f>IF('Main Data'!AS87="Yes",1,0)</f>
        <v>0</v>
      </c>
      <c r="BB87">
        <f>IF('Main Data'!AG87="Yes",1,0)</f>
        <v>0</v>
      </c>
      <c r="BC87">
        <f>IF('Main Data'!AB87="Yes",1,0)</f>
        <v>0</v>
      </c>
      <c r="BD87">
        <f>IF('Main Data'!AA87="Yes",1,0)</f>
        <v>1</v>
      </c>
      <c r="BE87">
        <f>IF('Main Data'!AC87="Yes",1,0)</f>
        <v>0</v>
      </c>
      <c r="BF87">
        <f>IF('Main Data'!AF87="Yes",1,0)</f>
        <v>0</v>
      </c>
      <c r="BG87">
        <f>IF(OR('Main Data'!AI87="Yes",'Main Data'!AL87="Yes"),1,0)</f>
        <v>0</v>
      </c>
      <c r="BH87">
        <f>IF('Main Data'!AJ87="Yes",1,0)</f>
        <v>0</v>
      </c>
      <c r="BI87">
        <f>IF('Main Data'!AK87="Yes",1,0)</f>
        <v>0</v>
      </c>
      <c r="BJ87">
        <f>IF('Main Data'!AM87="Yes",1,0)</f>
        <v>0</v>
      </c>
      <c r="BK87">
        <f>IF('Main Data'!AQ87="Yes",1,0)</f>
        <v>0</v>
      </c>
      <c r="BL87" s="21">
        <f t="shared" si="7"/>
        <v>0</v>
      </c>
      <c r="BM87" s="21">
        <f t="shared" si="8"/>
        <v>0</v>
      </c>
      <c r="BN87" s="21">
        <f t="shared" si="9"/>
        <v>0</v>
      </c>
      <c r="BO87" s="21">
        <f t="shared" si="10"/>
        <v>0</v>
      </c>
      <c r="BP87" s="21">
        <f t="shared" si="11"/>
        <v>1</v>
      </c>
    </row>
    <row r="88" spans="1:68" x14ac:dyDescent="0.2">
      <c r="A88">
        <v>84</v>
      </c>
      <c r="B88" s="33">
        <f>'Main Data'!C88</f>
        <v>44871</v>
      </c>
      <c r="C88">
        <f>'Main Data'!D88</f>
        <v>337</v>
      </c>
      <c r="D88" s="26">
        <f>'Main Data'!E88</f>
        <v>8500</v>
      </c>
      <c r="E88" s="26">
        <f>'Main Data'!F88</f>
        <v>10625</v>
      </c>
      <c r="F88" s="34">
        <f t="shared" si="6"/>
        <v>9.0478214424784085</v>
      </c>
      <c r="G88">
        <f>IF('Main Data'!H88="AP",1,0)</f>
        <v>0</v>
      </c>
      <c r="H88">
        <f>IF('Main Data'!H88="Blancpain",1,0)</f>
        <v>0</v>
      </c>
      <c r="I88">
        <f>IF('Main Data'!H88="Breguet",1,0)</f>
        <v>0</v>
      </c>
      <c r="J88">
        <f>IF('Main Data'!H88="Breitling",1,0)</f>
        <v>0</v>
      </c>
      <c r="K88">
        <f>IF('Main Data'!H88="Cartier",1,0)</f>
        <v>0</v>
      </c>
      <c r="L88">
        <f>IF('Main Data'!H88="Gallet",1,0)</f>
        <v>0</v>
      </c>
      <c r="M88">
        <f>IF('Main Data'!H88="Girard Perregaux",1,0)</f>
        <v>0</v>
      </c>
      <c r="N88">
        <f>IF('Main Data'!H88="Gubelin",1,0)</f>
        <v>0</v>
      </c>
      <c r="O88">
        <f>IF('Main Data'!H88="Heuer",1,0)</f>
        <v>0</v>
      </c>
      <c r="P88">
        <f>IF('Main Data'!H88="IWC",1,0)</f>
        <v>0</v>
      </c>
      <c r="Q88">
        <f>IF('Main Data'!H88="JLC",1,0)</f>
        <v>0</v>
      </c>
      <c r="R88">
        <f>IF('Main Data'!H88="Longines",1,0)</f>
        <v>0</v>
      </c>
      <c r="S88">
        <f>IF('Main Data'!H88="Movado",1,0)</f>
        <v>0</v>
      </c>
      <c r="T88">
        <f>IF('Main Data'!H88="Omega",1,0)</f>
        <v>0</v>
      </c>
      <c r="U88">
        <f>IF('Main Data'!H88="Panerai",1,0)</f>
        <v>0</v>
      </c>
      <c r="V88">
        <f>IF('Main Data'!H88="Patek",1,0)</f>
        <v>0</v>
      </c>
      <c r="W88">
        <f>IF('Main Data'!H88="Rolex",1,0)</f>
        <v>1</v>
      </c>
      <c r="X88">
        <f>IF('Main Data'!H88="Tudor",1,0)</f>
        <v>0</v>
      </c>
      <c r="Y88">
        <f>IF('Main Data'!H88="Ulysse Nardin",1,0)</f>
        <v>0</v>
      </c>
      <c r="Z88">
        <f>IF('Main Data'!H88="Universal Geneve",1,0)</f>
        <v>0</v>
      </c>
      <c r="AA88">
        <f>IF('Main Data'!H88="Vacheron",1,0)</f>
        <v>0</v>
      </c>
      <c r="AB88">
        <f>IF('Main Data'!H88="Zenith",1,0)</f>
        <v>0</v>
      </c>
      <c r="AC88">
        <f>IF('Main Data'!J88="Stainless Steel",1,0)</f>
        <v>1</v>
      </c>
      <c r="AD88">
        <f>IF('Main Data'!J88="Two-tone",1,0)</f>
        <v>0</v>
      </c>
      <c r="AE88">
        <f>IF(OR('Main Data'!J88="YG 18K",'Main Data'!J88="YG &lt;18K",'Main Data'!J88="PG 18K",'Main Data'!J88="PG &lt;18K",'Main Data'!J88="WG 18K",'Main Data'!J88="Mixes of 18K",'Main Data'!J88="Mixes &lt;18K"),1,0)</f>
        <v>0</v>
      </c>
      <c r="AF88">
        <f>IF('Main Data'!J88="Platinum",1,0)</f>
        <v>0</v>
      </c>
      <c r="AG88">
        <f>IF(OR('Main Data'!J88="PVD",'Main Data'!J88="Gold Plate",'Main Data'!J88="Other"),1,0)</f>
        <v>0</v>
      </c>
      <c r="AH88">
        <f>IF('Main Data'!N88="Stainless Steel",1,0)</f>
        <v>1</v>
      </c>
      <c r="AI88">
        <f>IF('Main Data'!N88="Leather",1,0)</f>
        <v>0</v>
      </c>
      <c r="AJ88">
        <f>IF('Main Data'!N88="Two-tone",1,0)</f>
        <v>0</v>
      </c>
      <c r="AK88">
        <f>IF(OR('Main Data'!N88="YG 18K",'Main Data'!N88="PG 18K",'Main Data'!N88="WG 18K",'Main Data'!N88="Mixes of 18K"),1,0)</f>
        <v>0</v>
      </c>
      <c r="AL88">
        <f>IF(OR(,'Main Data'!N88="PVD",'Main Data'!N88="Gold plate"),1,0)</f>
        <v>0</v>
      </c>
      <c r="AM88">
        <f>IF(OR('Main Data'!AV88="Yes",'Main Data'!AW88="Yes",'Main Data'!AU88="Yes"),1,0)</f>
        <v>0</v>
      </c>
      <c r="AN88">
        <f>IF(OR(ISTEXT('Main Data'!AX88), ISTEXT('Main Data'!AY88)),1,0)</f>
        <v>0</v>
      </c>
      <c r="AO88">
        <f>IF('Main Data'!AZ88="Yes",1,0)</f>
        <v>0</v>
      </c>
      <c r="AP88">
        <f>IF('Main Data'!BA88="Yes",1,0)</f>
        <v>0</v>
      </c>
      <c r="AQ88">
        <f>IF('Main Data'!BD88="Yes",1,0)</f>
        <v>0</v>
      </c>
      <c r="AR88">
        <f>IF('Main Data'!BE88="A",1,0)</f>
        <v>0</v>
      </c>
      <c r="AS88">
        <f>IF('Main Data'!BE88="AA",1,0)</f>
        <v>1</v>
      </c>
      <c r="AT88">
        <f>IF('Main Data'!BE88="AAA",1,0)</f>
        <v>0</v>
      </c>
      <c r="AU88">
        <f>IF('Main Data'!BE88="AAAA",1,0)</f>
        <v>0</v>
      </c>
      <c r="AV88">
        <f>IF('Main Data'!P88="Yes",1,0)</f>
        <v>0</v>
      </c>
      <c r="AW88">
        <f>IF('Main Data'!AP88="Yes",1,0)</f>
        <v>0</v>
      </c>
      <c r="AX88">
        <f>IF(OR('Main Data'!V88="Yes", 'Main Data'!W88="Yes",'Main Data'!X88="Yes"),1,0)</f>
        <v>1</v>
      </c>
      <c r="AY88">
        <f>IF(OR('Main Data'!Y88="Yes",'Main Data'!Z88="Yes"),1,0)</f>
        <v>0</v>
      </c>
      <c r="AZ88">
        <f>IF('Main Data'!AR88="Yes",1,0)</f>
        <v>0</v>
      </c>
      <c r="BA88">
        <f>IF('Main Data'!AS88="Yes",1,0)</f>
        <v>0</v>
      </c>
      <c r="BB88">
        <f>IF('Main Data'!AG88="Yes",1,0)</f>
        <v>0</v>
      </c>
      <c r="BC88">
        <f>IF('Main Data'!AB88="Yes",1,0)</f>
        <v>0</v>
      </c>
      <c r="BD88">
        <f>IF('Main Data'!AA88="Yes",1,0)</f>
        <v>0</v>
      </c>
      <c r="BE88">
        <f>IF('Main Data'!AC88="Yes",1,0)</f>
        <v>1</v>
      </c>
      <c r="BF88">
        <f>IF('Main Data'!AF88="Yes",1,0)</f>
        <v>0</v>
      </c>
      <c r="BG88">
        <f>IF(OR('Main Data'!AI88="Yes",'Main Data'!AL88="Yes"),1,0)</f>
        <v>0</v>
      </c>
      <c r="BH88">
        <f>IF('Main Data'!AJ88="Yes",1,0)</f>
        <v>0</v>
      </c>
      <c r="BI88">
        <f>IF('Main Data'!AK88="Yes",1,0)</f>
        <v>0</v>
      </c>
      <c r="BJ88">
        <f>IF('Main Data'!AM88="Yes",1,0)</f>
        <v>0</v>
      </c>
      <c r="BK88">
        <f>IF('Main Data'!AQ88="Yes",1,0)</f>
        <v>0</v>
      </c>
      <c r="BL88" s="21">
        <f t="shared" si="7"/>
        <v>0</v>
      </c>
      <c r="BM88" s="21">
        <f t="shared" si="8"/>
        <v>0</v>
      </c>
      <c r="BN88" s="21">
        <f t="shared" si="9"/>
        <v>0</v>
      </c>
      <c r="BO88" s="21">
        <f t="shared" si="10"/>
        <v>0</v>
      </c>
      <c r="BP88" s="21">
        <f t="shared" si="11"/>
        <v>1</v>
      </c>
    </row>
    <row r="89" spans="1:68" x14ac:dyDescent="0.2">
      <c r="A89">
        <v>85</v>
      </c>
      <c r="B89" s="33">
        <f>'Main Data'!C89</f>
        <v>44871</v>
      </c>
      <c r="C89">
        <f>'Main Data'!D89</f>
        <v>338</v>
      </c>
      <c r="D89" s="26">
        <f>'Main Data'!E89</f>
        <v>12000</v>
      </c>
      <c r="E89" s="26">
        <f>'Main Data'!F89</f>
        <v>15000</v>
      </c>
      <c r="F89" s="34">
        <f t="shared" si="6"/>
        <v>9.3926619287701367</v>
      </c>
      <c r="G89">
        <f>IF('Main Data'!H89="AP",1,0)</f>
        <v>0</v>
      </c>
      <c r="H89">
        <f>IF('Main Data'!H89="Blancpain",1,0)</f>
        <v>0</v>
      </c>
      <c r="I89">
        <f>IF('Main Data'!H89="Breguet",1,0)</f>
        <v>0</v>
      </c>
      <c r="J89">
        <f>IF('Main Data'!H89="Breitling",1,0)</f>
        <v>0</v>
      </c>
      <c r="K89">
        <f>IF('Main Data'!H89="Cartier",1,0)</f>
        <v>0</v>
      </c>
      <c r="L89">
        <f>IF('Main Data'!H89="Gallet",1,0)</f>
        <v>0</v>
      </c>
      <c r="M89">
        <f>IF('Main Data'!H89="Girard Perregaux",1,0)</f>
        <v>0</v>
      </c>
      <c r="N89">
        <f>IF('Main Data'!H89="Gubelin",1,0)</f>
        <v>0</v>
      </c>
      <c r="O89">
        <f>IF('Main Data'!H89="Heuer",1,0)</f>
        <v>0</v>
      </c>
      <c r="P89">
        <f>IF('Main Data'!H89="IWC",1,0)</f>
        <v>0</v>
      </c>
      <c r="Q89">
        <f>IF('Main Data'!H89="JLC",1,0)</f>
        <v>0</v>
      </c>
      <c r="R89">
        <f>IF('Main Data'!H89="Longines",1,0)</f>
        <v>0</v>
      </c>
      <c r="S89">
        <f>IF('Main Data'!H89="Movado",1,0)</f>
        <v>0</v>
      </c>
      <c r="T89">
        <f>IF('Main Data'!H89="Omega",1,0)</f>
        <v>0</v>
      </c>
      <c r="U89">
        <f>IF('Main Data'!H89="Panerai",1,0)</f>
        <v>0</v>
      </c>
      <c r="V89">
        <f>IF('Main Data'!H89="Patek",1,0)</f>
        <v>0</v>
      </c>
      <c r="W89">
        <f>IF('Main Data'!H89="Rolex",1,0)</f>
        <v>1</v>
      </c>
      <c r="X89">
        <f>IF('Main Data'!H89="Tudor",1,0)</f>
        <v>0</v>
      </c>
      <c r="Y89">
        <f>IF('Main Data'!H89="Ulysse Nardin",1,0)</f>
        <v>0</v>
      </c>
      <c r="Z89">
        <f>IF('Main Data'!H89="Universal Geneve",1,0)</f>
        <v>0</v>
      </c>
      <c r="AA89">
        <f>IF('Main Data'!H89="Vacheron",1,0)</f>
        <v>0</v>
      </c>
      <c r="AB89">
        <f>IF('Main Data'!H89="Zenith",1,0)</f>
        <v>0</v>
      </c>
      <c r="AC89">
        <f>IF('Main Data'!J89="Stainless Steel",1,0)</f>
        <v>1</v>
      </c>
      <c r="AD89">
        <f>IF('Main Data'!J89="Two-tone",1,0)</f>
        <v>0</v>
      </c>
      <c r="AE89">
        <f>IF(OR('Main Data'!J89="YG 18K",'Main Data'!J89="YG &lt;18K",'Main Data'!J89="PG 18K",'Main Data'!J89="PG &lt;18K",'Main Data'!J89="WG 18K",'Main Data'!J89="Mixes of 18K",'Main Data'!J89="Mixes &lt;18K"),1,0)</f>
        <v>0</v>
      </c>
      <c r="AF89">
        <f>IF('Main Data'!J89="Platinum",1,0)</f>
        <v>0</v>
      </c>
      <c r="AG89">
        <f>IF(OR('Main Data'!J89="PVD",'Main Data'!J89="Gold Plate",'Main Data'!J89="Other"),1,0)</f>
        <v>0</v>
      </c>
      <c r="AH89">
        <f>IF('Main Data'!N89="Stainless Steel",1,0)</f>
        <v>1</v>
      </c>
      <c r="AI89">
        <f>IF('Main Data'!N89="Leather",1,0)</f>
        <v>0</v>
      </c>
      <c r="AJ89">
        <f>IF('Main Data'!N89="Two-tone",1,0)</f>
        <v>0</v>
      </c>
      <c r="AK89">
        <f>IF(OR('Main Data'!N89="YG 18K",'Main Data'!N89="PG 18K",'Main Data'!N89="WG 18K",'Main Data'!N89="Mixes of 18K"),1,0)</f>
        <v>0</v>
      </c>
      <c r="AL89">
        <f>IF(OR(,'Main Data'!N89="PVD",'Main Data'!N89="Gold plate"),1,0)</f>
        <v>0</v>
      </c>
      <c r="AM89">
        <f>IF(OR('Main Data'!AV89="Yes",'Main Data'!AW89="Yes",'Main Data'!AU89="Yes"),1,0)</f>
        <v>0</v>
      </c>
      <c r="AN89">
        <f>IF(OR(ISTEXT('Main Data'!AX89), ISTEXT('Main Data'!AY89)),1,0)</f>
        <v>0</v>
      </c>
      <c r="AO89">
        <f>IF('Main Data'!AZ89="Yes",1,0)</f>
        <v>0</v>
      </c>
      <c r="AP89">
        <f>IF('Main Data'!BA89="Yes",1,0)</f>
        <v>0</v>
      </c>
      <c r="AQ89">
        <f>IF('Main Data'!BD89="Yes",1,0)</f>
        <v>0</v>
      </c>
      <c r="AR89">
        <f>IF('Main Data'!BE89="A",1,0)</f>
        <v>0</v>
      </c>
      <c r="AS89">
        <f>IF('Main Data'!BE89="AA",1,0)</f>
        <v>0</v>
      </c>
      <c r="AT89">
        <f>IF('Main Data'!BE89="AAA",1,0)</f>
        <v>1</v>
      </c>
      <c r="AU89">
        <f>IF('Main Data'!BE89="AAAA",1,0)</f>
        <v>0</v>
      </c>
      <c r="AV89">
        <f>IF('Main Data'!P89="Yes",1,0)</f>
        <v>0</v>
      </c>
      <c r="AW89">
        <f>IF('Main Data'!AP89="Yes",1,0)</f>
        <v>0</v>
      </c>
      <c r="AX89">
        <f>IF(OR('Main Data'!V89="Yes", 'Main Data'!W89="Yes",'Main Data'!X89="Yes"),1,0)</f>
        <v>1</v>
      </c>
      <c r="AY89">
        <f>IF(OR('Main Data'!Y89="Yes",'Main Data'!Z89="Yes"),1,0)</f>
        <v>0</v>
      </c>
      <c r="AZ89">
        <f>IF('Main Data'!AR89="Yes",1,0)</f>
        <v>0</v>
      </c>
      <c r="BA89">
        <f>IF('Main Data'!AS89="Yes",1,0)</f>
        <v>0</v>
      </c>
      <c r="BB89">
        <f>IF('Main Data'!AG89="Yes",1,0)</f>
        <v>0</v>
      </c>
      <c r="BC89">
        <f>IF('Main Data'!AB89="Yes",1,0)</f>
        <v>0</v>
      </c>
      <c r="BD89">
        <f>IF('Main Data'!AA89="Yes",1,0)</f>
        <v>1</v>
      </c>
      <c r="BE89">
        <f>IF('Main Data'!AC89="Yes",1,0)</f>
        <v>0</v>
      </c>
      <c r="BF89">
        <f>IF('Main Data'!AF89="Yes",1,0)</f>
        <v>0</v>
      </c>
      <c r="BG89">
        <f>IF(OR('Main Data'!AI89="Yes",'Main Data'!AL89="Yes"),1,0)</f>
        <v>0</v>
      </c>
      <c r="BH89">
        <f>IF('Main Data'!AJ89="Yes",1,0)</f>
        <v>0</v>
      </c>
      <c r="BI89">
        <f>IF('Main Data'!AK89="Yes",1,0)</f>
        <v>0</v>
      </c>
      <c r="BJ89">
        <f>IF('Main Data'!AM89="Yes",1,0)</f>
        <v>0</v>
      </c>
      <c r="BK89">
        <f>IF('Main Data'!AQ89="Yes",1,0)</f>
        <v>0</v>
      </c>
      <c r="BL89" s="21">
        <f t="shared" si="7"/>
        <v>0</v>
      </c>
      <c r="BM89" s="21">
        <f t="shared" si="8"/>
        <v>0</v>
      </c>
      <c r="BN89" s="21">
        <f t="shared" si="9"/>
        <v>0</v>
      </c>
      <c r="BO89" s="21">
        <f t="shared" si="10"/>
        <v>0</v>
      </c>
      <c r="BP89" s="21">
        <f t="shared" si="11"/>
        <v>1</v>
      </c>
    </row>
    <row r="90" spans="1:68" x14ac:dyDescent="0.2">
      <c r="A90">
        <v>86</v>
      </c>
      <c r="B90" s="33">
        <f>'Main Data'!C90</f>
        <v>44871</v>
      </c>
      <c r="C90">
        <f>'Main Data'!D90</f>
        <v>339</v>
      </c>
      <c r="D90" s="26">
        <f>'Main Data'!E90</f>
        <v>4500</v>
      </c>
      <c r="E90" s="26">
        <f>'Main Data'!F90</f>
        <v>5625</v>
      </c>
      <c r="F90" s="34">
        <f t="shared" si="6"/>
        <v>8.4118326757584114</v>
      </c>
      <c r="G90">
        <f>IF('Main Data'!H90="AP",1,0)</f>
        <v>0</v>
      </c>
      <c r="H90">
        <f>IF('Main Data'!H90="Blancpain",1,0)</f>
        <v>0</v>
      </c>
      <c r="I90">
        <f>IF('Main Data'!H90="Breguet",1,0)</f>
        <v>0</v>
      </c>
      <c r="J90">
        <f>IF('Main Data'!H90="Breitling",1,0)</f>
        <v>0</v>
      </c>
      <c r="K90">
        <f>IF('Main Data'!H90="Cartier",1,0)</f>
        <v>0</v>
      </c>
      <c r="L90">
        <f>IF('Main Data'!H90="Gallet",1,0)</f>
        <v>0</v>
      </c>
      <c r="M90">
        <f>IF('Main Data'!H90="Girard Perregaux",1,0)</f>
        <v>0</v>
      </c>
      <c r="N90">
        <f>IF('Main Data'!H90="Gubelin",1,0)</f>
        <v>0</v>
      </c>
      <c r="O90">
        <f>IF('Main Data'!H90="Heuer",1,0)</f>
        <v>0</v>
      </c>
      <c r="P90">
        <f>IF('Main Data'!H90="IWC",1,0)</f>
        <v>0</v>
      </c>
      <c r="Q90">
        <f>IF('Main Data'!H90="JLC",1,0)</f>
        <v>0</v>
      </c>
      <c r="R90">
        <f>IF('Main Data'!H90="Longines",1,0)</f>
        <v>0</v>
      </c>
      <c r="S90">
        <f>IF('Main Data'!H90="Movado",1,0)</f>
        <v>0</v>
      </c>
      <c r="T90">
        <f>IF('Main Data'!H90="Omega",1,0)</f>
        <v>0</v>
      </c>
      <c r="U90">
        <f>IF('Main Data'!H90="Panerai",1,0)</f>
        <v>0</v>
      </c>
      <c r="V90">
        <f>IF('Main Data'!H90="Patek",1,0)</f>
        <v>0</v>
      </c>
      <c r="W90">
        <f>IF('Main Data'!H90="Rolex",1,0)</f>
        <v>0</v>
      </c>
      <c r="X90">
        <f>IF('Main Data'!H90="Tudor",1,0)</f>
        <v>1</v>
      </c>
      <c r="Y90">
        <f>IF('Main Data'!H90="Ulysse Nardin",1,0)</f>
        <v>0</v>
      </c>
      <c r="Z90">
        <f>IF('Main Data'!H90="Universal Geneve",1,0)</f>
        <v>0</v>
      </c>
      <c r="AA90">
        <f>IF('Main Data'!H90="Vacheron",1,0)</f>
        <v>0</v>
      </c>
      <c r="AB90">
        <f>IF('Main Data'!H90="Zenith",1,0)</f>
        <v>0</v>
      </c>
      <c r="AC90">
        <f>IF('Main Data'!J90="Stainless Steel",1,0)</f>
        <v>1</v>
      </c>
      <c r="AD90">
        <f>IF('Main Data'!J90="Two-tone",1,0)</f>
        <v>0</v>
      </c>
      <c r="AE90">
        <f>IF(OR('Main Data'!J90="YG 18K",'Main Data'!J90="YG &lt;18K",'Main Data'!J90="PG 18K",'Main Data'!J90="PG &lt;18K",'Main Data'!J90="WG 18K",'Main Data'!J90="Mixes of 18K",'Main Data'!J90="Mixes &lt;18K"),1,0)</f>
        <v>0</v>
      </c>
      <c r="AF90">
        <f>IF('Main Data'!J90="Platinum",1,0)</f>
        <v>0</v>
      </c>
      <c r="AG90">
        <f>IF(OR('Main Data'!J90="PVD",'Main Data'!J90="Gold Plate",'Main Data'!J90="Other"),1,0)</f>
        <v>0</v>
      </c>
      <c r="AH90">
        <f>IF('Main Data'!N90="Stainless Steel",1,0)</f>
        <v>1</v>
      </c>
      <c r="AI90">
        <f>IF('Main Data'!N90="Leather",1,0)</f>
        <v>0</v>
      </c>
      <c r="AJ90">
        <f>IF('Main Data'!N90="Two-tone",1,0)</f>
        <v>0</v>
      </c>
      <c r="AK90">
        <f>IF(OR('Main Data'!N90="YG 18K",'Main Data'!N90="PG 18K",'Main Data'!N90="WG 18K",'Main Data'!N90="Mixes of 18K"),1,0)</f>
        <v>0</v>
      </c>
      <c r="AL90">
        <f>IF(OR(,'Main Data'!N90="PVD",'Main Data'!N90="Gold plate"),1,0)</f>
        <v>0</v>
      </c>
      <c r="AM90">
        <f>IF(OR('Main Data'!AV90="Yes",'Main Data'!AW90="Yes",'Main Data'!AU90="Yes"),1,0)</f>
        <v>0</v>
      </c>
      <c r="AN90">
        <f>IF(OR(ISTEXT('Main Data'!AX90), ISTEXT('Main Data'!AY90)),1,0)</f>
        <v>0</v>
      </c>
      <c r="AO90">
        <f>IF('Main Data'!AZ90="Yes",1,0)</f>
        <v>0</v>
      </c>
      <c r="AP90">
        <f>IF('Main Data'!BA90="Yes",1,0)</f>
        <v>0</v>
      </c>
      <c r="AQ90">
        <f>IF('Main Data'!BD90="Yes",1,0)</f>
        <v>0</v>
      </c>
      <c r="AR90">
        <f>IF('Main Data'!BE90="A",1,0)</f>
        <v>0</v>
      </c>
      <c r="AS90">
        <f>IF('Main Data'!BE90="AA",1,0)</f>
        <v>1</v>
      </c>
      <c r="AT90">
        <f>IF('Main Data'!BE90="AAA",1,0)</f>
        <v>0</v>
      </c>
      <c r="AU90">
        <f>IF('Main Data'!BE90="AAAA",1,0)</f>
        <v>0</v>
      </c>
      <c r="AV90">
        <f>IF('Main Data'!P90="Yes",1,0)</f>
        <v>0</v>
      </c>
      <c r="AW90">
        <f>IF('Main Data'!AP90="Yes",1,0)</f>
        <v>0</v>
      </c>
      <c r="AX90">
        <f>IF(OR('Main Data'!V90="Yes", 'Main Data'!W90="Yes",'Main Data'!X90="Yes"),1,0)</f>
        <v>1</v>
      </c>
      <c r="AY90">
        <f>IF(OR('Main Data'!Y90="Yes",'Main Data'!Z90="Yes"),1,0)</f>
        <v>0</v>
      </c>
      <c r="AZ90">
        <f>IF('Main Data'!AR90="Yes",1,0)</f>
        <v>0</v>
      </c>
      <c r="BA90">
        <f>IF('Main Data'!AS90="Yes",1,0)</f>
        <v>0</v>
      </c>
      <c r="BB90">
        <f>IF('Main Data'!AG90="Yes",1,0)</f>
        <v>0</v>
      </c>
      <c r="BC90">
        <f>IF('Main Data'!AB90="Yes",1,0)</f>
        <v>0</v>
      </c>
      <c r="BD90">
        <f>IF('Main Data'!AA90="Yes",1,0)</f>
        <v>1</v>
      </c>
      <c r="BE90">
        <f>IF('Main Data'!AC90="Yes",1,0)</f>
        <v>0</v>
      </c>
      <c r="BF90">
        <f>IF('Main Data'!AF90="Yes",1,0)</f>
        <v>0</v>
      </c>
      <c r="BG90">
        <f>IF(OR('Main Data'!AI90="Yes",'Main Data'!AL90="Yes"),1,0)</f>
        <v>0</v>
      </c>
      <c r="BH90">
        <f>IF('Main Data'!AJ90="Yes",1,0)</f>
        <v>0</v>
      </c>
      <c r="BI90">
        <f>IF('Main Data'!AK90="Yes",1,0)</f>
        <v>0</v>
      </c>
      <c r="BJ90">
        <f>IF('Main Data'!AM90="Yes",1,0)</f>
        <v>0</v>
      </c>
      <c r="BK90">
        <f>IF('Main Data'!AQ90="Yes",1,0)</f>
        <v>0</v>
      </c>
      <c r="BL90" s="21">
        <f t="shared" si="7"/>
        <v>0</v>
      </c>
      <c r="BM90" s="21">
        <f t="shared" si="8"/>
        <v>0</v>
      </c>
      <c r="BN90" s="21">
        <f t="shared" si="9"/>
        <v>0</v>
      </c>
      <c r="BO90" s="21">
        <f t="shared" si="10"/>
        <v>0</v>
      </c>
      <c r="BP90" s="21">
        <f t="shared" si="11"/>
        <v>1</v>
      </c>
    </row>
    <row r="91" spans="1:68" x14ac:dyDescent="0.2">
      <c r="A91">
        <v>87</v>
      </c>
      <c r="B91" s="33">
        <f>'Main Data'!C91</f>
        <v>44871</v>
      </c>
      <c r="C91">
        <f>'Main Data'!D91</f>
        <v>344</v>
      </c>
      <c r="D91" s="26">
        <f>'Main Data'!E91</f>
        <v>28000</v>
      </c>
      <c r="E91" s="26">
        <f>'Main Data'!F91</f>
        <v>35000</v>
      </c>
      <c r="F91" s="34">
        <f t="shared" si="6"/>
        <v>10.239959789157341</v>
      </c>
      <c r="G91">
        <f>IF('Main Data'!H91="AP",1,0)</f>
        <v>0</v>
      </c>
      <c r="H91">
        <f>IF('Main Data'!H91="Blancpain",1,0)</f>
        <v>0</v>
      </c>
      <c r="I91">
        <f>IF('Main Data'!H91="Breguet",1,0)</f>
        <v>0</v>
      </c>
      <c r="J91">
        <f>IF('Main Data'!H91="Breitling",1,0)</f>
        <v>0</v>
      </c>
      <c r="K91">
        <f>IF('Main Data'!H91="Cartier",1,0)</f>
        <v>0</v>
      </c>
      <c r="L91">
        <f>IF('Main Data'!H91="Gallet",1,0)</f>
        <v>0</v>
      </c>
      <c r="M91">
        <f>IF('Main Data'!H91="Girard Perregaux",1,0)</f>
        <v>0</v>
      </c>
      <c r="N91">
        <f>IF('Main Data'!H91="Gubelin",1,0)</f>
        <v>0</v>
      </c>
      <c r="O91">
        <f>IF('Main Data'!H91="Heuer",1,0)</f>
        <v>0</v>
      </c>
      <c r="P91">
        <f>IF('Main Data'!H91="IWC",1,0)</f>
        <v>0</v>
      </c>
      <c r="Q91">
        <f>IF('Main Data'!H91="JLC",1,0)</f>
        <v>0</v>
      </c>
      <c r="R91">
        <f>IF('Main Data'!H91="Longines",1,0)</f>
        <v>0</v>
      </c>
      <c r="S91">
        <f>IF('Main Data'!H91="Movado",1,0)</f>
        <v>0</v>
      </c>
      <c r="T91">
        <f>IF('Main Data'!H91="Omega",1,0)</f>
        <v>0</v>
      </c>
      <c r="U91">
        <f>IF('Main Data'!H91="Panerai",1,0)</f>
        <v>0</v>
      </c>
      <c r="V91">
        <f>IF('Main Data'!H91="Patek",1,0)</f>
        <v>0</v>
      </c>
      <c r="W91">
        <f>IF('Main Data'!H91="Rolex",1,0)</f>
        <v>1</v>
      </c>
      <c r="X91">
        <f>IF('Main Data'!H91="Tudor",1,0)</f>
        <v>0</v>
      </c>
      <c r="Y91">
        <f>IF('Main Data'!H91="Ulysse Nardin",1,0)</f>
        <v>0</v>
      </c>
      <c r="Z91">
        <f>IF('Main Data'!H91="Universal Geneve",1,0)</f>
        <v>0</v>
      </c>
      <c r="AA91">
        <f>IF('Main Data'!H91="Vacheron",1,0)</f>
        <v>0</v>
      </c>
      <c r="AB91">
        <f>IF('Main Data'!H91="Zenith",1,0)</f>
        <v>0</v>
      </c>
      <c r="AC91">
        <f>IF('Main Data'!J91="Stainless Steel",1,0)</f>
        <v>0</v>
      </c>
      <c r="AD91">
        <f>IF('Main Data'!J91="Two-tone",1,0)</f>
        <v>0</v>
      </c>
      <c r="AE91">
        <f>IF(OR('Main Data'!J91="YG 18K",'Main Data'!J91="YG &lt;18K",'Main Data'!J91="PG 18K",'Main Data'!J91="PG &lt;18K",'Main Data'!J91="WG 18K",'Main Data'!J91="Mixes of 18K",'Main Data'!J91="Mixes &lt;18K"),1,0)</f>
        <v>1</v>
      </c>
      <c r="AF91">
        <f>IF('Main Data'!J91="Platinum",1,0)</f>
        <v>0</v>
      </c>
      <c r="AG91">
        <f>IF(OR('Main Data'!J91="PVD",'Main Data'!J91="Gold Plate",'Main Data'!J91="Other"),1,0)</f>
        <v>0</v>
      </c>
      <c r="AH91">
        <f>IF('Main Data'!N91="Stainless Steel",1,0)</f>
        <v>0</v>
      </c>
      <c r="AI91">
        <f>IF('Main Data'!N91="Leather",1,0)</f>
        <v>0</v>
      </c>
      <c r="AJ91">
        <f>IF('Main Data'!N91="Two-tone",1,0)</f>
        <v>0</v>
      </c>
      <c r="AK91">
        <f>IF(OR('Main Data'!N91="YG 18K",'Main Data'!N91="PG 18K",'Main Data'!N91="WG 18K",'Main Data'!N91="Mixes of 18K"),1,0)</f>
        <v>1</v>
      </c>
      <c r="AL91">
        <f>IF(OR(,'Main Data'!N91="PVD",'Main Data'!N91="Gold plate"),1,0)</f>
        <v>0</v>
      </c>
      <c r="AM91">
        <f>IF(OR('Main Data'!AV91="Yes",'Main Data'!AW91="Yes",'Main Data'!AU91="Yes"),1,0)</f>
        <v>0</v>
      </c>
      <c r="AN91">
        <f>IF(OR(ISTEXT('Main Data'!AX91), ISTEXT('Main Data'!AY91)),1,0)</f>
        <v>0</v>
      </c>
      <c r="AO91">
        <f>IF('Main Data'!AZ91="Yes",1,0)</f>
        <v>0</v>
      </c>
      <c r="AP91">
        <f>IF('Main Data'!BA91="Yes",1,0)</f>
        <v>0</v>
      </c>
      <c r="AQ91">
        <f>IF('Main Data'!BD91="Yes",1,0)</f>
        <v>0</v>
      </c>
      <c r="AR91">
        <f>IF('Main Data'!BE91="A",1,0)</f>
        <v>0</v>
      </c>
      <c r="AS91">
        <f>IF('Main Data'!BE91="AA",1,0)</f>
        <v>0</v>
      </c>
      <c r="AT91">
        <f>IF('Main Data'!BE91="AAA",1,0)</f>
        <v>1</v>
      </c>
      <c r="AU91">
        <f>IF('Main Data'!BE91="AAAA",1,0)</f>
        <v>0</v>
      </c>
      <c r="AV91">
        <f>IF('Main Data'!P91="Yes",1,0)</f>
        <v>0</v>
      </c>
      <c r="AW91">
        <f>IF('Main Data'!AP91="Yes",1,0)</f>
        <v>0</v>
      </c>
      <c r="AX91">
        <f>IF(OR('Main Data'!V91="Yes", 'Main Data'!W91="Yes",'Main Data'!X91="Yes"),1,0)</f>
        <v>1</v>
      </c>
      <c r="AY91">
        <f>IF(OR('Main Data'!Y91="Yes",'Main Data'!Z91="Yes"),1,0)</f>
        <v>0</v>
      </c>
      <c r="AZ91">
        <f>IF('Main Data'!AR91="Yes",1,0)</f>
        <v>0</v>
      </c>
      <c r="BA91">
        <f>IF('Main Data'!AS91="Yes",1,0)</f>
        <v>0</v>
      </c>
      <c r="BB91">
        <f>IF('Main Data'!AG91="Yes",1,0)</f>
        <v>0</v>
      </c>
      <c r="BC91">
        <f>IF('Main Data'!AB91="Yes",1,0)</f>
        <v>0</v>
      </c>
      <c r="BD91">
        <f>IF('Main Data'!AA91="Yes",1,0)</f>
        <v>0</v>
      </c>
      <c r="BE91">
        <f>IF('Main Data'!AC91="Yes",1,0)</f>
        <v>0</v>
      </c>
      <c r="BF91">
        <f>IF('Main Data'!AF91="Yes",1,0)</f>
        <v>0</v>
      </c>
      <c r="BG91">
        <f>IF(OR('Main Data'!AI91="Yes",'Main Data'!AL91="Yes"),1,0)</f>
        <v>0</v>
      </c>
      <c r="BH91">
        <f>IF('Main Data'!AJ91="Yes",1,0)</f>
        <v>0</v>
      </c>
      <c r="BI91">
        <f>IF('Main Data'!AK91="Yes",1,0)</f>
        <v>0</v>
      </c>
      <c r="BJ91">
        <f>IF('Main Data'!AM91="Yes",1,0)</f>
        <v>0</v>
      </c>
      <c r="BK91">
        <f>IF('Main Data'!AQ91="Yes",1,0)</f>
        <v>0</v>
      </c>
      <c r="BL91" s="21">
        <f t="shared" si="7"/>
        <v>0</v>
      </c>
      <c r="BM91" s="21">
        <f t="shared" si="8"/>
        <v>0</v>
      </c>
      <c r="BN91" s="21">
        <f t="shared" si="9"/>
        <v>0</v>
      </c>
      <c r="BO91" s="21">
        <f t="shared" si="10"/>
        <v>0</v>
      </c>
      <c r="BP91" s="21">
        <f t="shared" si="11"/>
        <v>1</v>
      </c>
    </row>
    <row r="92" spans="1:68" x14ac:dyDescent="0.2">
      <c r="A92">
        <v>88</v>
      </c>
      <c r="B92" s="33">
        <f>'Main Data'!C92</f>
        <v>44871</v>
      </c>
      <c r="C92">
        <f>'Main Data'!D92</f>
        <v>345</v>
      </c>
      <c r="D92" s="26">
        <f>'Main Data'!E92</f>
        <v>3400</v>
      </c>
      <c r="E92" s="26">
        <f>'Main Data'!F92</f>
        <v>4250</v>
      </c>
      <c r="F92" s="34">
        <f t="shared" si="6"/>
        <v>8.1315307106042525</v>
      </c>
      <c r="G92">
        <f>IF('Main Data'!H92="AP",1,0)</f>
        <v>0</v>
      </c>
      <c r="H92">
        <f>IF('Main Data'!H92="Blancpain",1,0)</f>
        <v>0</v>
      </c>
      <c r="I92">
        <f>IF('Main Data'!H92="Breguet",1,0)</f>
        <v>0</v>
      </c>
      <c r="J92">
        <f>IF('Main Data'!H92="Breitling",1,0)</f>
        <v>0</v>
      </c>
      <c r="K92">
        <f>IF('Main Data'!H92="Cartier",1,0)</f>
        <v>0</v>
      </c>
      <c r="L92">
        <f>IF('Main Data'!H92="Gallet",1,0)</f>
        <v>0</v>
      </c>
      <c r="M92">
        <f>IF('Main Data'!H92="Girard Perregaux",1,0)</f>
        <v>0</v>
      </c>
      <c r="N92">
        <f>IF('Main Data'!H92="Gubelin",1,0)</f>
        <v>0</v>
      </c>
      <c r="O92">
        <f>IF('Main Data'!H92="Heuer",1,0)</f>
        <v>0</v>
      </c>
      <c r="P92">
        <f>IF('Main Data'!H92="IWC",1,0)</f>
        <v>0</v>
      </c>
      <c r="Q92">
        <f>IF('Main Data'!H92="JLC",1,0)</f>
        <v>0</v>
      </c>
      <c r="R92">
        <f>IF('Main Data'!H92="Longines",1,0)</f>
        <v>0</v>
      </c>
      <c r="S92">
        <f>IF('Main Data'!H92="Movado",1,0)</f>
        <v>0</v>
      </c>
      <c r="T92">
        <f>IF('Main Data'!H92="Omega",1,0)</f>
        <v>0</v>
      </c>
      <c r="U92">
        <f>IF('Main Data'!H92="Panerai",1,0)</f>
        <v>0</v>
      </c>
      <c r="V92">
        <f>IF('Main Data'!H92="Patek",1,0)</f>
        <v>0</v>
      </c>
      <c r="W92">
        <f>IF('Main Data'!H92="Rolex",1,0)</f>
        <v>1</v>
      </c>
      <c r="X92">
        <f>IF('Main Data'!H92="Tudor",1,0)</f>
        <v>0</v>
      </c>
      <c r="Y92">
        <f>IF('Main Data'!H92="Ulysse Nardin",1,0)</f>
        <v>0</v>
      </c>
      <c r="Z92">
        <f>IF('Main Data'!H92="Universal Geneve",1,0)</f>
        <v>0</v>
      </c>
      <c r="AA92">
        <f>IF('Main Data'!H92="Vacheron",1,0)</f>
        <v>0</v>
      </c>
      <c r="AB92">
        <f>IF('Main Data'!H92="Zenith",1,0)</f>
        <v>0</v>
      </c>
      <c r="AC92">
        <f>IF('Main Data'!J92="Stainless Steel",1,0)</f>
        <v>1</v>
      </c>
      <c r="AD92">
        <f>IF('Main Data'!J92="Two-tone",1,0)</f>
        <v>0</v>
      </c>
      <c r="AE92">
        <f>IF(OR('Main Data'!J92="YG 18K",'Main Data'!J92="YG &lt;18K",'Main Data'!J92="PG 18K",'Main Data'!J92="PG &lt;18K",'Main Data'!J92="WG 18K",'Main Data'!J92="Mixes of 18K",'Main Data'!J92="Mixes &lt;18K"),1,0)</f>
        <v>0</v>
      </c>
      <c r="AF92">
        <f>IF('Main Data'!J92="Platinum",1,0)</f>
        <v>0</v>
      </c>
      <c r="AG92">
        <f>IF(OR('Main Data'!J92="PVD",'Main Data'!J92="Gold Plate",'Main Data'!J92="Other"),1,0)</f>
        <v>0</v>
      </c>
      <c r="AH92">
        <f>IF('Main Data'!N92="Stainless Steel",1,0)</f>
        <v>0</v>
      </c>
      <c r="AI92">
        <f>IF('Main Data'!N92="Leather",1,0)</f>
        <v>1</v>
      </c>
      <c r="AJ92">
        <f>IF('Main Data'!N92="Two-tone",1,0)</f>
        <v>0</v>
      </c>
      <c r="AK92">
        <f>IF(OR('Main Data'!N92="YG 18K",'Main Data'!N92="PG 18K",'Main Data'!N92="WG 18K",'Main Data'!N92="Mixes of 18K"),1,0)</f>
        <v>0</v>
      </c>
      <c r="AL92">
        <f>IF(OR(,'Main Data'!N92="PVD",'Main Data'!N92="Gold plate"),1,0)</f>
        <v>0</v>
      </c>
      <c r="AM92">
        <f>IF(OR('Main Data'!AV92="Yes",'Main Data'!AW92="Yes",'Main Data'!AU92="Yes"),1,0)</f>
        <v>0</v>
      </c>
      <c r="AN92">
        <f>IF(OR(ISTEXT('Main Data'!AX92), ISTEXT('Main Data'!AY92)),1,0)</f>
        <v>0</v>
      </c>
      <c r="AO92">
        <f>IF('Main Data'!AZ92="Yes",1,0)</f>
        <v>0</v>
      </c>
      <c r="AP92">
        <f>IF('Main Data'!BA92="Yes",1,0)</f>
        <v>0</v>
      </c>
      <c r="AQ92">
        <f>IF('Main Data'!BD92="Yes",1,0)</f>
        <v>0</v>
      </c>
      <c r="AR92">
        <f>IF('Main Data'!BE92="A",1,0)</f>
        <v>0</v>
      </c>
      <c r="AS92">
        <f>IF('Main Data'!BE92="AA",1,0)</f>
        <v>0</v>
      </c>
      <c r="AT92">
        <f>IF('Main Data'!BE92="AAA",1,0)</f>
        <v>1</v>
      </c>
      <c r="AU92">
        <f>IF('Main Data'!BE92="AAAA",1,0)</f>
        <v>0</v>
      </c>
      <c r="AV92">
        <f>IF('Main Data'!P92="Yes",1,0)</f>
        <v>0</v>
      </c>
      <c r="AW92">
        <f>IF('Main Data'!AP92="Yes",1,0)</f>
        <v>0</v>
      </c>
      <c r="AX92">
        <f>IF(OR('Main Data'!V92="Yes", 'Main Data'!W92="Yes",'Main Data'!X92="Yes"),1,0)</f>
        <v>1</v>
      </c>
      <c r="AY92">
        <f>IF(OR('Main Data'!Y92="Yes",'Main Data'!Z92="Yes"),1,0)</f>
        <v>0</v>
      </c>
      <c r="AZ92">
        <f>IF('Main Data'!AR92="Yes",1,0)</f>
        <v>0</v>
      </c>
      <c r="BA92">
        <f>IF('Main Data'!AS92="Yes",1,0)</f>
        <v>0</v>
      </c>
      <c r="BB92">
        <f>IF('Main Data'!AG92="Yes",1,0)</f>
        <v>0</v>
      </c>
      <c r="BC92">
        <f>IF('Main Data'!AB92="Yes",1,0)</f>
        <v>0</v>
      </c>
      <c r="BD92">
        <f>IF('Main Data'!AA92="Yes",1,0)</f>
        <v>0</v>
      </c>
      <c r="BE92">
        <f>IF('Main Data'!AC92="Yes",1,0)</f>
        <v>0</v>
      </c>
      <c r="BF92">
        <f>IF('Main Data'!AF92="Yes",1,0)</f>
        <v>0</v>
      </c>
      <c r="BG92">
        <f>IF(OR('Main Data'!AI92="Yes",'Main Data'!AL92="Yes"),1,0)</f>
        <v>0</v>
      </c>
      <c r="BH92">
        <f>IF('Main Data'!AJ92="Yes",1,0)</f>
        <v>0</v>
      </c>
      <c r="BI92">
        <f>IF('Main Data'!AK92="Yes",1,0)</f>
        <v>0</v>
      </c>
      <c r="BJ92">
        <f>IF('Main Data'!AM92="Yes",1,0)</f>
        <v>0</v>
      </c>
      <c r="BK92">
        <f>IF('Main Data'!AQ92="Yes",1,0)</f>
        <v>0</v>
      </c>
      <c r="BL92" s="21">
        <f t="shared" si="7"/>
        <v>0</v>
      </c>
      <c r="BM92" s="21">
        <f t="shared" si="8"/>
        <v>0</v>
      </c>
      <c r="BN92" s="21">
        <f t="shared" si="9"/>
        <v>0</v>
      </c>
      <c r="BO92" s="21">
        <f t="shared" si="10"/>
        <v>0</v>
      </c>
      <c r="BP92" s="21">
        <f t="shared" si="11"/>
        <v>1</v>
      </c>
    </row>
    <row r="93" spans="1:68" x14ac:dyDescent="0.2">
      <c r="A93">
        <v>89</v>
      </c>
      <c r="B93" s="33">
        <f>'Main Data'!C93</f>
        <v>44871</v>
      </c>
      <c r="C93">
        <f>'Main Data'!D93</f>
        <v>346</v>
      </c>
      <c r="D93" s="26">
        <f>'Main Data'!E93</f>
        <v>20000</v>
      </c>
      <c r="E93" s="26">
        <f>'Main Data'!F93</f>
        <v>25000</v>
      </c>
      <c r="F93" s="34">
        <f t="shared" si="6"/>
        <v>9.9034875525361272</v>
      </c>
      <c r="G93">
        <f>IF('Main Data'!H93="AP",1,0)</f>
        <v>0</v>
      </c>
      <c r="H93">
        <f>IF('Main Data'!H93="Blancpain",1,0)</f>
        <v>0</v>
      </c>
      <c r="I93">
        <f>IF('Main Data'!H93="Breguet",1,0)</f>
        <v>0</v>
      </c>
      <c r="J93">
        <f>IF('Main Data'!H93="Breitling",1,0)</f>
        <v>0</v>
      </c>
      <c r="K93">
        <f>IF('Main Data'!H93="Cartier",1,0)</f>
        <v>0</v>
      </c>
      <c r="L93">
        <f>IF('Main Data'!H93="Gallet",1,0)</f>
        <v>0</v>
      </c>
      <c r="M93">
        <f>IF('Main Data'!H93="Girard Perregaux",1,0)</f>
        <v>0</v>
      </c>
      <c r="N93">
        <f>IF('Main Data'!H93="Gubelin",1,0)</f>
        <v>0</v>
      </c>
      <c r="O93">
        <f>IF('Main Data'!H93="Heuer",1,0)</f>
        <v>0</v>
      </c>
      <c r="P93">
        <f>IF('Main Data'!H93="IWC",1,0)</f>
        <v>0</v>
      </c>
      <c r="Q93">
        <f>IF('Main Data'!H93="JLC",1,0)</f>
        <v>0</v>
      </c>
      <c r="R93">
        <f>IF('Main Data'!H93="Longines",1,0)</f>
        <v>0</v>
      </c>
      <c r="S93">
        <f>IF('Main Data'!H93="Movado",1,0)</f>
        <v>0</v>
      </c>
      <c r="T93">
        <f>IF('Main Data'!H93="Omega",1,0)</f>
        <v>0</v>
      </c>
      <c r="U93">
        <f>IF('Main Data'!H93="Panerai",1,0)</f>
        <v>0</v>
      </c>
      <c r="V93">
        <f>IF('Main Data'!H93="Patek",1,0)</f>
        <v>0</v>
      </c>
      <c r="W93">
        <f>IF('Main Data'!H93="Rolex",1,0)</f>
        <v>1</v>
      </c>
      <c r="X93">
        <f>IF('Main Data'!H93="Tudor",1,0)</f>
        <v>0</v>
      </c>
      <c r="Y93">
        <f>IF('Main Data'!H93="Ulysse Nardin",1,0)</f>
        <v>0</v>
      </c>
      <c r="Z93">
        <f>IF('Main Data'!H93="Universal Geneve",1,0)</f>
        <v>0</v>
      </c>
      <c r="AA93">
        <f>IF('Main Data'!H93="Vacheron",1,0)</f>
        <v>0</v>
      </c>
      <c r="AB93">
        <f>IF('Main Data'!H93="Zenith",1,0)</f>
        <v>0</v>
      </c>
      <c r="AC93">
        <f>IF('Main Data'!J93="Stainless Steel",1,0)</f>
        <v>0</v>
      </c>
      <c r="AD93">
        <f>IF('Main Data'!J93="Two-tone",1,0)</f>
        <v>0</v>
      </c>
      <c r="AE93">
        <f>IF(OR('Main Data'!J93="YG 18K",'Main Data'!J93="YG &lt;18K",'Main Data'!J93="PG 18K",'Main Data'!J93="PG &lt;18K",'Main Data'!J93="WG 18K",'Main Data'!J93="Mixes of 18K",'Main Data'!J93="Mixes &lt;18K"),1,0)</f>
        <v>1</v>
      </c>
      <c r="AF93">
        <f>IF('Main Data'!J93="Platinum",1,0)</f>
        <v>0</v>
      </c>
      <c r="AG93">
        <f>IF(OR('Main Data'!J93="PVD",'Main Data'!J93="Gold Plate",'Main Data'!J93="Other"),1,0)</f>
        <v>0</v>
      </c>
      <c r="AH93">
        <f>IF('Main Data'!N93="Stainless Steel",1,0)</f>
        <v>0</v>
      </c>
      <c r="AI93">
        <f>IF('Main Data'!N93="Leather",1,0)</f>
        <v>0</v>
      </c>
      <c r="AJ93">
        <f>IF('Main Data'!N93="Two-tone",1,0)</f>
        <v>0</v>
      </c>
      <c r="AK93">
        <f>IF(OR('Main Data'!N93="YG 18K",'Main Data'!N93="PG 18K",'Main Data'!N93="WG 18K",'Main Data'!N93="Mixes of 18K"),1,0)</f>
        <v>1</v>
      </c>
      <c r="AL93">
        <f>IF(OR(,'Main Data'!N93="PVD",'Main Data'!N93="Gold plate"),1,0)</f>
        <v>0</v>
      </c>
      <c r="AM93">
        <f>IF(OR('Main Data'!AV93="Yes",'Main Data'!AW93="Yes",'Main Data'!AU93="Yes"),1,0)</f>
        <v>0</v>
      </c>
      <c r="AN93">
        <f>IF(OR(ISTEXT('Main Data'!AX93), ISTEXT('Main Data'!AY93)),1,0)</f>
        <v>0</v>
      </c>
      <c r="AO93">
        <f>IF('Main Data'!AZ93="Yes",1,0)</f>
        <v>0</v>
      </c>
      <c r="AP93">
        <f>IF('Main Data'!BA93="Yes",1,0)</f>
        <v>0</v>
      </c>
      <c r="AQ93">
        <f>IF('Main Data'!BD93="Yes",1,0)</f>
        <v>0</v>
      </c>
      <c r="AR93">
        <f>IF('Main Data'!BE93="A",1,0)</f>
        <v>0</v>
      </c>
      <c r="AS93">
        <f>IF('Main Data'!BE93="AA",1,0)</f>
        <v>0</v>
      </c>
      <c r="AT93">
        <f>IF('Main Data'!BE93="AAA",1,0)</f>
        <v>1</v>
      </c>
      <c r="AU93">
        <f>IF('Main Data'!BE93="AAAA",1,0)</f>
        <v>0</v>
      </c>
      <c r="AV93">
        <f>IF('Main Data'!P93="Yes",1,0)</f>
        <v>0</v>
      </c>
      <c r="AW93">
        <f>IF('Main Data'!AP93="Yes",1,0)</f>
        <v>0</v>
      </c>
      <c r="AX93">
        <f>IF(OR('Main Data'!V93="Yes", 'Main Data'!W93="Yes",'Main Data'!X93="Yes"),1,0)</f>
        <v>1</v>
      </c>
      <c r="AY93">
        <f>IF(OR('Main Data'!Y93="Yes",'Main Data'!Z93="Yes"),1,0)</f>
        <v>0</v>
      </c>
      <c r="AZ93">
        <f>IF('Main Data'!AR93="Yes",1,0)</f>
        <v>0</v>
      </c>
      <c r="BA93">
        <f>IF('Main Data'!AS93="Yes",1,0)</f>
        <v>0</v>
      </c>
      <c r="BB93">
        <f>IF('Main Data'!AG93="Yes",1,0)</f>
        <v>0</v>
      </c>
      <c r="BC93">
        <f>IF('Main Data'!AB93="Yes",1,0)</f>
        <v>0</v>
      </c>
      <c r="BD93">
        <f>IF('Main Data'!AA93="Yes",1,0)</f>
        <v>0</v>
      </c>
      <c r="BE93">
        <f>IF('Main Data'!AC93="Yes",1,0)</f>
        <v>0</v>
      </c>
      <c r="BF93">
        <f>IF('Main Data'!AF93="Yes",1,0)</f>
        <v>0</v>
      </c>
      <c r="BG93">
        <f>IF(OR('Main Data'!AI93="Yes",'Main Data'!AL93="Yes"),1,0)</f>
        <v>0</v>
      </c>
      <c r="BH93">
        <f>IF('Main Data'!AJ93="Yes",1,0)</f>
        <v>0</v>
      </c>
      <c r="BI93">
        <f>IF('Main Data'!AK93="Yes",1,0)</f>
        <v>0</v>
      </c>
      <c r="BJ93">
        <f>IF('Main Data'!AM93="Yes",1,0)</f>
        <v>0</v>
      </c>
      <c r="BK93">
        <f>IF('Main Data'!AQ93="Yes",1,0)</f>
        <v>0</v>
      </c>
      <c r="BL93" s="21">
        <f t="shared" si="7"/>
        <v>0</v>
      </c>
      <c r="BM93" s="21">
        <f t="shared" si="8"/>
        <v>0</v>
      </c>
      <c r="BN93" s="21">
        <f t="shared" si="9"/>
        <v>0</v>
      </c>
      <c r="BO93" s="21">
        <f t="shared" si="10"/>
        <v>0</v>
      </c>
      <c r="BP93" s="21">
        <f t="shared" si="11"/>
        <v>1</v>
      </c>
    </row>
    <row r="94" spans="1:68" x14ac:dyDescent="0.2">
      <c r="A94">
        <v>90</v>
      </c>
      <c r="B94" s="33">
        <f>'Main Data'!C94</f>
        <v>44871</v>
      </c>
      <c r="C94">
        <f>'Main Data'!D94</f>
        <v>351</v>
      </c>
      <c r="D94" s="26">
        <f>'Main Data'!E94</f>
        <v>3600</v>
      </c>
      <c r="E94" s="26">
        <f>'Main Data'!F94</f>
        <v>4500</v>
      </c>
      <c r="F94" s="34">
        <f t="shared" si="6"/>
        <v>8.1886891244442008</v>
      </c>
      <c r="G94">
        <f>IF('Main Data'!H94="AP",1,0)</f>
        <v>0</v>
      </c>
      <c r="H94">
        <f>IF('Main Data'!H94="Blancpain",1,0)</f>
        <v>0</v>
      </c>
      <c r="I94">
        <f>IF('Main Data'!H94="Breguet",1,0)</f>
        <v>0</v>
      </c>
      <c r="J94">
        <f>IF('Main Data'!H94="Breitling",1,0)</f>
        <v>0</v>
      </c>
      <c r="K94">
        <f>IF('Main Data'!H94="Cartier",1,0)</f>
        <v>0</v>
      </c>
      <c r="L94">
        <f>IF('Main Data'!H94="Gallet",1,0)</f>
        <v>0</v>
      </c>
      <c r="M94">
        <f>IF('Main Data'!H94="Girard Perregaux",1,0)</f>
        <v>0</v>
      </c>
      <c r="N94">
        <f>IF('Main Data'!H94="Gubelin",1,0)</f>
        <v>0</v>
      </c>
      <c r="O94">
        <f>IF('Main Data'!H94="Heuer",1,0)</f>
        <v>0</v>
      </c>
      <c r="P94">
        <f>IF('Main Data'!H94="IWC",1,0)</f>
        <v>0</v>
      </c>
      <c r="Q94">
        <f>IF('Main Data'!H94="JLC",1,0)</f>
        <v>0</v>
      </c>
      <c r="R94">
        <f>IF('Main Data'!H94="Longines",1,0)</f>
        <v>1</v>
      </c>
      <c r="S94">
        <f>IF('Main Data'!H94="Movado",1,0)</f>
        <v>0</v>
      </c>
      <c r="T94">
        <f>IF('Main Data'!H94="Omega",1,0)</f>
        <v>0</v>
      </c>
      <c r="U94">
        <f>IF('Main Data'!H94="Panerai",1,0)</f>
        <v>0</v>
      </c>
      <c r="V94">
        <f>IF('Main Data'!H94="Patek",1,0)</f>
        <v>0</v>
      </c>
      <c r="W94">
        <f>IF('Main Data'!H94="Rolex",1,0)</f>
        <v>0</v>
      </c>
      <c r="X94">
        <f>IF('Main Data'!H94="Tudor",1,0)</f>
        <v>0</v>
      </c>
      <c r="Y94">
        <f>IF('Main Data'!H94="Ulysse Nardin",1,0)</f>
        <v>0</v>
      </c>
      <c r="Z94">
        <f>IF('Main Data'!H94="Universal Geneve",1,0)</f>
        <v>0</v>
      </c>
      <c r="AA94">
        <f>IF('Main Data'!H94="Vacheron",1,0)</f>
        <v>0</v>
      </c>
      <c r="AB94">
        <f>IF('Main Data'!H94="Zenith",1,0)</f>
        <v>0</v>
      </c>
      <c r="AC94">
        <f>IF('Main Data'!J94="Stainless Steel",1,0)</f>
        <v>0</v>
      </c>
      <c r="AD94">
        <f>IF('Main Data'!J94="Two-tone",1,0)</f>
        <v>0</v>
      </c>
      <c r="AE94">
        <f>IF(OR('Main Data'!J94="YG 18K",'Main Data'!J94="YG &lt;18K",'Main Data'!J94="PG 18K",'Main Data'!J94="PG &lt;18K",'Main Data'!J94="WG 18K",'Main Data'!J94="Mixes of 18K",'Main Data'!J94="Mixes &lt;18K"),1,0)</f>
        <v>1</v>
      </c>
      <c r="AF94">
        <f>IF('Main Data'!J94="Platinum",1,0)</f>
        <v>0</v>
      </c>
      <c r="AG94">
        <f>IF(OR('Main Data'!J94="PVD",'Main Data'!J94="Gold Plate",'Main Data'!J94="Other"),1,0)</f>
        <v>0</v>
      </c>
      <c r="AH94">
        <f>IF('Main Data'!N94="Stainless Steel",1,0)</f>
        <v>0</v>
      </c>
      <c r="AI94">
        <f>IF('Main Data'!N94="Leather",1,0)</f>
        <v>1</v>
      </c>
      <c r="AJ94">
        <f>IF('Main Data'!N94="Two-tone",1,0)</f>
        <v>0</v>
      </c>
      <c r="AK94">
        <f>IF(OR('Main Data'!N94="YG 18K",'Main Data'!N94="PG 18K",'Main Data'!N94="WG 18K",'Main Data'!N94="Mixes of 18K"),1,0)</f>
        <v>0</v>
      </c>
      <c r="AL94">
        <f>IF(OR(,'Main Data'!N94="PVD",'Main Data'!N94="Gold plate"),1,0)</f>
        <v>0</v>
      </c>
      <c r="AM94">
        <f>IF(OR('Main Data'!AV94="Yes",'Main Data'!AW94="Yes",'Main Data'!AU94="Yes"),1,0)</f>
        <v>0</v>
      </c>
      <c r="AN94">
        <f>IF(OR(ISTEXT('Main Data'!AX94), ISTEXT('Main Data'!AY94)),1,0)</f>
        <v>0</v>
      </c>
      <c r="AO94">
        <f>IF('Main Data'!AZ94="Yes",1,0)</f>
        <v>0</v>
      </c>
      <c r="AP94">
        <f>IF('Main Data'!BA94="Yes",1,0)</f>
        <v>0</v>
      </c>
      <c r="AQ94">
        <f>IF('Main Data'!BD94="Yes",1,0)</f>
        <v>0</v>
      </c>
      <c r="AR94">
        <f>IF('Main Data'!BE94="A",1,0)</f>
        <v>0</v>
      </c>
      <c r="AS94">
        <f>IF('Main Data'!BE94="AA",1,0)</f>
        <v>0</v>
      </c>
      <c r="AT94">
        <f>IF('Main Data'!BE94="AAA",1,0)</f>
        <v>1</v>
      </c>
      <c r="AU94">
        <f>IF('Main Data'!BE94="AAAA",1,0)</f>
        <v>0</v>
      </c>
      <c r="AV94">
        <f>IF('Main Data'!P94="Yes",1,0)</f>
        <v>0</v>
      </c>
      <c r="AW94">
        <f>IF('Main Data'!AP94="Yes",1,0)</f>
        <v>0</v>
      </c>
      <c r="AX94">
        <f>IF(OR('Main Data'!V94="Yes", 'Main Data'!W94="Yes",'Main Data'!X94="Yes"),1,0)</f>
        <v>0</v>
      </c>
      <c r="AY94">
        <f>IF(OR('Main Data'!Y94="Yes",'Main Data'!Z94="Yes"),1,0)</f>
        <v>0</v>
      </c>
      <c r="AZ94">
        <f>IF('Main Data'!AR94="Yes",1,0)</f>
        <v>0</v>
      </c>
      <c r="BA94">
        <f>IF('Main Data'!AS94="Yes",1,0)</f>
        <v>0</v>
      </c>
      <c r="BB94">
        <f>IF('Main Data'!AG94="Yes",1,0)</f>
        <v>0</v>
      </c>
      <c r="BC94">
        <f>IF('Main Data'!AB94="Yes",1,0)</f>
        <v>0</v>
      </c>
      <c r="BD94">
        <f>IF('Main Data'!AA94="Yes",1,0)</f>
        <v>0</v>
      </c>
      <c r="BE94">
        <f>IF('Main Data'!AC94="Yes",1,0)</f>
        <v>0</v>
      </c>
      <c r="BF94">
        <f>IF('Main Data'!AF94="Yes",1,0)</f>
        <v>0</v>
      </c>
      <c r="BG94">
        <f>IF(OR('Main Data'!AI94="Yes",'Main Data'!AL94="Yes"),1,0)</f>
        <v>1</v>
      </c>
      <c r="BH94">
        <f>IF('Main Data'!AJ94="Yes",1,0)</f>
        <v>0</v>
      </c>
      <c r="BI94">
        <f>IF('Main Data'!AK94="Yes",1,0)</f>
        <v>0</v>
      </c>
      <c r="BJ94">
        <f>IF('Main Data'!AM94="Yes",1,0)</f>
        <v>0</v>
      </c>
      <c r="BK94">
        <f>IF('Main Data'!AQ94="Yes",1,0)</f>
        <v>0</v>
      </c>
      <c r="BL94" s="21">
        <f t="shared" si="7"/>
        <v>0</v>
      </c>
      <c r="BM94" s="21">
        <f t="shared" si="8"/>
        <v>0</v>
      </c>
      <c r="BN94" s="21">
        <f t="shared" si="9"/>
        <v>0</v>
      </c>
      <c r="BO94" s="21">
        <f t="shared" si="10"/>
        <v>0</v>
      </c>
      <c r="BP94" s="21">
        <f t="shared" si="11"/>
        <v>1</v>
      </c>
    </row>
    <row r="95" spans="1:68" x14ac:dyDescent="0.2">
      <c r="A95">
        <v>91</v>
      </c>
      <c r="B95" s="33">
        <f>'Main Data'!C95</f>
        <v>44871</v>
      </c>
      <c r="C95">
        <f>'Main Data'!D95</f>
        <v>354</v>
      </c>
      <c r="D95" s="26">
        <f>'Main Data'!E95</f>
        <v>4500</v>
      </c>
      <c r="E95" s="26">
        <f>'Main Data'!F95</f>
        <v>5625</v>
      </c>
      <c r="F95" s="34">
        <f t="shared" si="6"/>
        <v>8.4118326757584114</v>
      </c>
      <c r="G95">
        <f>IF('Main Data'!H95="AP",1,0)</f>
        <v>0</v>
      </c>
      <c r="H95">
        <f>IF('Main Data'!H95="Blancpain",1,0)</f>
        <v>0</v>
      </c>
      <c r="I95">
        <f>IF('Main Data'!H95="Breguet",1,0)</f>
        <v>0</v>
      </c>
      <c r="J95">
        <f>IF('Main Data'!H95="Breitling",1,0)</f>
        <v>0</v>
      </c>
      <c r="K95">
        <f>IF('Main Data'!H95="Cartier",1,0)</f>
        <v>0</v>
      </c>
      <c r="L95">
        <f>IF('Main Data'!H95="Gallet",1,0)</f>
        <v>0</v>
      </c>
      <c r="M95">
        <f>IF('Main Data'!H95="Girard Perregaux",1,0)</f>
        <v>0</v>
      </c>
      <c r="N95">
        <f>IF('Main Data'!H95="Gubelin",1,0)</f>
        <v>0</v>
      </c>
      <c r="O95">
        <f>IF('Main Data'!H95="Heuer",1,0)</f>
        <v>0</v>
      </c>
      <c r="P95">
        <f>IF('Main Data'!H95="IWC",1,0)</f>
        <v>0</v>
      </c>
      <c r="Q95">
        <f>IF('Main Data'!H95="JLC",1,0)</f>
        <v>0</v>
      </c>
      <c r="R95">
        <f>IF('Main Data'!H95="Longines",1,0)</f>
        <v>0</v>
      </c>
      <c r="S95">
        <f>IF('Main Data'!H95="Movado",1,0)</f>
        <v>0</v>
      </c>
      <c r="T95">
        <f>IF('Main Data'!H95="Omega",1,0)</f>
        <v>0</v>
      </c>
      <c r="U95">
        <f>IF('Main Data'!H95="Panerai",1,0)</f>
        <v>0</v>
      </c>
      <c r="V95">
        <f>IF('Main Data'!H95="Patek",1,0)</f>
        <v>0</v>
      </c>
      <c r="W95">
        <f>IF('Main Data'!H95="Rolex",1,0)</f>
        <v>0</v>
      </c>
      <c r="X95">
        <f>IF('Main Data'!H95="Tudor",1,0)</f>
        <v>0</v>
      </c>
      <c r="Y95">
        <f>IF('Main Data'!H95="Ulysse Nardin",1,0)</f>
        <v>1</v>
      </c>
      <c r="Z95">
        <f>IF('Main Data'!H95="Universal Geneve",1,0)</f>
        <v>0</v>
      </c>
      <c r="AA95">
        <f>IF('Main Data'!H95="Vacheron",1,0)</f>
        <v>0</v>
      </c>
      <c r="AB95">
        <f>IF('Main Data'!H95="Zenith",1,0)</f>
        <v>0</v>
      </c>
      <c r="AC95">
        <f>IF('Main Data'!J95="Stainless Steel",1,0)</f>
        <v>1</v>
      </c>
      <c r="AD95">
        <f>IF('Main Data'!J95="Two-tone",1,0)</f>
        <v>0</v>
      </c>
      <c r="AE95">
        <f>IF(OR('Main Data'!J95="YG 18K",'Main Data'!J95="YG &lt;18K",'Main Data'!J95="PG 18K",'Main Data'!J95="PG &lt;18K",'Main Data'!J95="WG 18K",'Main Data'!J95="Mixes of 18K",'Main Data'!J95="Mixes &lt;18K"),1,0)</f>
        <v>0</v>
      </c>
      <c r="AF95">
        <f>IF('Main Data'!J95="Platinum",1,0)</f>
        <v>0</v>
      </c>
      <c r="AG95">
        <f>IF(OR('Main Data'!J95="PVD",'Main Data'!J95="Gold Plate",'Main Data'!J95="Other"),1,0)</f>
        <v>0</v>
      </c>
      <c r="AH95">
        <f>IF('Main Data'!N95="Stainless Steel",1,0)</f>
        <v>0</v>
      </c>
      <c r="AI95">
        <f>IF('Main Data'!N95="Leather",1,0)</f>
        <v>1</v>
      </c>
      <c r="AJ95">
        <f>IF('Main Data'!N95="Two-tone",1,0)</f>
        <v>0</v>
      </c>
      <c r="AK95">
        <f>IF(OR('Main Data'!N95="YG 18K",'Main Data'!N95="PG 18K",'Main Data'!N95="WG 18K",'Main Data'!N95="Mixes of 18K"),1,0)</f>
        <v>0</v>
      </c>
      <c r="AL95">
        <f>IF(OR(,'Main Data'!N95="PVD",'Main Data'!N95="Gold plate"),1,0)</f>
        <v>0</v>
      </c>
      <c r="AM95">
        <f>IF(OR('Main Data'!AV95="Yes",'Main Data'!AW95="Yes",'Main Data'!AU95="Yes"),1,0)</f>
        <v>0</v>
      </c>
      <c r="AN95">
        <f>IF(OR(ISTEXT('Main Data'!AX95), ISTEXT('Main Data'!AY95)),1,0)</f>
        <v>0</v>
      </c>
      <c r="AO95">
        <f>IF('Main Data'!AZ95="Yes",1,0)</f>
        <v>0</v>
      </c>
      <c r="AP95">
        <f>IF('Main Data'!BA95="Yes",1,0)</f>
        <v>0</v>
      </c>
      <c r="AQ95">
        <f>IF('Main Data'!BD95="Yes",1,0)</f>
        <v>0</v>
      </c>
      <c r="AR95">
        <f>IF('Main Data'!BE95="A",1,0)</f>
        <v>0</v>
      </c>
      <c r="AS95">
        <f>IF('Main Data'!BE95="AA",1,0)</f>
        <v>0</v>
      </c>
      <c r="AT95">
        <f>IF('Main Data'!BE95="AAA",1,0)</f>
        <v>1</v>
      </c>
      <c r="AU95">
        <f>IF('Main Data'!BE95="AAAA",1,0)</f>
        <v>0</v>
      </c>
      <c r="AV95">
        <f>IF('Main Data'!P95="Yes",1,0)</f>
        <v>0</v>
      </c>
      <c r="AW95">
        <f>IF('Main Data'!AP95="Yes",1,0)</f>
        <v>0</v>
      </c>
      <c r="AX95">
        <f>IF(OR('Main Data'!V95="Yes", 'Main Data'!W95="Yes",'Main Data'!X95="Yes"),1,0)</f>
        <v>0</v>
      </c>
      <c r="AY95">
        <f>IF(OR('Main Data'!Y95="Yes",'Main Data'!Z95="Yes"),1,0)</f>
        <v>0</v>
      </c>
      <c r="AZ95">
        <f>IF('Main Data'!AR95="Yes",1,0)</f>
        <v>0</v>
      </c>
      <c r="BA95">
        <f>IF('Main Data'!AS95="Yes",1,0)</f>
        <v>0</v>
      </c>
      <c r="BB95">
        <f>IF('Main Data'!AG95="Yes",1,0)</f>
        <v>0</v>
      </c>
      <c r="BC95">
        <f>IF('Main Data'!AB95="Yes",1,0)</f>
        <v>0</v>
      </c>
      <c r="BD95">
        <f>IF('Main Data'!AA95="Yes",1,0)</f>
        <v>0</v>
      </c>
      <c r="BE95">
        <f>IF('Main Data'!AC95="Yes",1,0)</f>
        <v>0</v>
      </c>
      <c r="BF95">
        <f>IF('Main Data'!AF95="Yes",1,0)</f>
        <v>0</v>
      </c>
      <c r="BG95">
        <f>IF(OR('Main Data'!AI95="Yes",'Main Data'!AL95="Yes"),1,0)</f>
        <v>1</v>
      </c>
      <c r="BH95">
        <f>IF('Main Data'!AJ95="Yes",1,0)</f>
        <v>0</v>
      </c>
      <c r="BI95">
        <f>IF('Main Data'!AK95="Yes",1,0)</f>
        <v>0</v>
      </c>
      <c r="BJ95">
        <f>IF('Main Data'!AM95="Yes",1,0)</f>
        <v>0</v>
      </c>
      <c r="BK95">
        <f>IF('Main Data'!AQ95="Yes",1,0)</f>
        <v>0</v>
      </c>
      <c r="BL95" s="21">
        <f t="shared" si="7"/>
        <v>0</v>
      </c>
      <c r="BM95" s="21">
        <f t="shared" si="8"/>
        <v>0</v>
      </c>
      <c r="BN95" s="21">
        <f t="shared" si="9"/>
        <v>0</v>
      </c>
      <c r="BO95" s="21">
        <f t="shared" si="10"/>
        <v>0</v>
      </c>
      <c r="BP95" s="21">
        <f t="shared" si="11"/>
        <v>1</v>
      </c>
    </row>
    <row r="96" spans="1:68" x14ac:dyDescent="0.2">
      <c r="A96">
        <v>92</v>
      </c>
      <c r="B96" s="33">
        <f>'Main Data'!C96</f>
        <v>44871</v>
      </c>
      <c r="C96">
        <f>'Main Data'!D96</f>
        <v>355</v>
      </c>
      <c r="D96" s="26">
        <f>'Main Data'!E96</f>
        <v>5000</v>
      </c>
      <c r="E96" s="26">
        <f>'Main Data'!F96</f>
        <v>6250</v>
      </c>
      <c r="F96" s="34">
        <f t="shared" si="6"/>
        <v>8.5171931914162382</v>
      </c>
      <c r="G96">
        <f>IF('Main Data'!H96="AP",1,0)</f>
        <v>0</v>
      </c>
      <c r="H96">
        <f>IF('Main Data'!H96="Blancpain",1,0)</f>
        <v>0</v>
      </c>
      <c r="I96">
        <f>IF('Main Data'!H96="Breguet",1,0)</f>
        <v>0</v>
      </c>
      <c r="J96">
        <f>IF('Main Data'!H96="Breitling",1,0)</f>
        <v>0</v>
      </c>
      <c r="K96">
        <f>IF('Main Data'!H96="Cartier",1,0)</f>
        <v>0</v>
      </c>
      <c r="L96">
        <f>IF('Main Data'!H96="Gallet",1,0)</f>
        <v>0</v>
      </c>
      <c r="M96">
        <f>IF('Main Data'!H96="Girard Perregaux",1,0)</f>
        <v>0</v>
      </c>
      <c r="N96">
        <f>IF('Main Data'!H96="Gubelin",1,0)</f>
        <v>0</v>
      </c>
      <c r="O96">
        <f>IF('Main Data'!H96="Heuer",1,0)</f>
        <v>0</v>
      </c>
      <c r="P96">
        <f>IF('Main Data'!H96="IWC",1,0)</f>
        <v>0</v>
      </c>
      <c r="Q96">
        <f>IF('Main Data'!H96="JLC",1,0)</f>
        <v>0</v>
      </c>
      <c r="R96">
        <f>IF('Main Data'!H96="Longines",1,0)</f>
        <v>0</v>
      </c>
      <c r="S96">
        <f>IF('Main Data'!H96="Movado",1,0)</f>
        <v>0</v>
      </c>
      <c r="T96">
        <f>IF('Main Data'!H96="Omega",1,0)</f>
        <v>0</v>
      </c>
      <c r="U96">
        <f>IF('Main Data'!H96="Panerai",1,0)</f>
        <v>0</v>
      </c>
      <c r="V96">
        <f>IF('Main Data'!H96="Patek",1,0)</f>
        <v>0</v>
      </c>
      <c r="W96">
        <f>IF('Main Data'!H96="Rolex",1,0)</f>
        <v>0</v>
      </c>
      <c r="X96">
        <f>IF('Main Data'!H96="Tudor",1,0)</f>
        <v>0</v>
      </c>
      <c r="Y96">
        <f>IF('Main Data'!H96="Ulysse Nardin",1,0)</f>
        <v>0</v>
      </c>
      <c r="Z96">
        <f>IF('Main Data'!H96="Universal Geneve",1,0)</f>
        <v>1</v>
      </c>
      <c r="AA96">
        <f>IF('Main Data'!H96="Vacheron",1,0)</f>
        <v>0</v>
      </c>
      <c r="AB96">
        <f>IF('Main Data'!H96="Zenith",1,0)</f>
        <v>0</v>
      </c>
      <c r="AC96">
        <f>IF('Main Data'!J96="Stainless Steel",1,0)</f>
        <v>1</v>
      </c>
      <c r="AD96">
        <f>IF('Main Data'!J96="Two-tone",1,0)</f>
        <v>0</v>
      </c>
      <c r="AE96">
        <f>IF(OR('Main Data'!J96="YG 18K",'Main Data'!J96="YG &lt;18K",'Main Data'!J96="PG 18K",'Main Data'!J96="PG &lt;18K",'Main Data'!J96="WG 18K",'Main Data'!J96="Mixes of 18K",'Main Data'!J96="Mixes &lt;18K"),1,0)</f>
        <v>0</v>
      </c>
      <c r="AF96">
        <f>IF('Main Data'!J96="Platinum",1,0)</f>
        <v>0</v>
      </c>
      <c r="AG96">
        <f>IF(OR('Main Data'!J96="PVD",'Main Data'!J96="Gold Plate",'Main Data'!J96="Other"),1,0)</f>
        <v>0</v>
      </c>
      <c r="AH96">
        <f>IF('Main Data'!N96="Stainless Steel",1,0)</f>
        <v>0</v>
      </c>
      <c r="AI96">
        <f>IF('Main Data'!N96="Leather",1,0)</f>
        <v>1</v>
      </c>
      <c r="AJ96">
        <f>IF('Main Data'!N96="Two-tone",1,0)</f>
        <v>0</v>
      </c>
      <c r="AK96">
        <f>IF(OR('Main Data'!N96="YG 18K",'Main Data'!N96="PG 18K",'Main Data'!N96="WG 18K",'Main Data'!N96="Mixes of 18K"),1,0)</f>
        <v>0</v>
      </c>
      <c r="AL96">
        <f>IF(OR(,'Main Data'!N96="PVD",'Main Data'!N96="Gold plate"),1,0)</f>
        <v>0</v>
      </c>
      <c r="AM96">
        <f>IF(OR('Main Data'!AV96="Yes",'Main Data'!AW96="Yes",'Main Data'!AU96="Yes"),1,0)</f>
        <v>0</v>
      </c>
      <c r="AN96">
        <f>IF(OR(ISTEXT('Main Data'!AX96), ISTEXT('Main Data'!AY96)),1,0)</f>
        <v>0</v>
      </c>
      <c r="AO96">
        <f>IF('Main Data'!AZ96="Yes",1,0)</f>
        <v>0</v>
      </c>
      <c r="AP96">
        <f>IF('Main Data'!BA96="Yes",1,0)</f>
        <v>1</v>
      </c>
      <c r="AQ96">
        <f>IF('Main Data'!BD96="Yes",1,0)</f>
        <v>0</v>
      </c>
      <c r="AR96">
        <f>IF('Main Data'!BE96="A",1,0)</f>
        <v>0</v>
      </c>
      <c r="AS96">
        <f>IF('Main Data'!BE96="AA",1,0)</f>
        <v>0</v>
      </c>
      <c r="AT96">
        <f>IF('Main Data'!BE96="AAA",1,0)</f>
        <v>1</v>
      </c>
      <c r="AU96">
        <f>IF('Main Data'!BE96="AAAA",1,0)</f>
        <v>0</v>
      </c>
      <c r="AV96">
        <f>IF('Main Data'!P96="Yes",1,0)</f>
        <v>0</v>
      </c>
      <c r="AW96">
        <f>IF('Main Data'!AP96="Yes",1,0)</f>
        <v>0</v>
      </c>
      <c r="AX96">
        <f>IF(OR('Main Data'!V96="Yes", 'Main Data'!W96="Yes",'Main Data'!X96="Yes"),1,0)</f>
        <v>1</v>
      </c>
      <c r="AY96">
        <f>IF(OR('Main Data'!Y96="Yes",'Main Data'!Z96="Yes"),1,0)</f>
        <v>1</v>
      </c>
      <c r="AZ96">
        <f>IF('Main Data'!AR96="Yes",1,0)</f>
        <v>0</v>
      </c>
      <c r="BA96">
        <f>IF('Main Data'!AS96="Yes",1,0)</f>
        <v>0</v>
      </c>
      <c r="BB96">
        <f>IF('Main Data'!AG96="Yes",1,0)</f>
        <v>0</v>
      </c>
      <c r="BC96">
        <f>IF('Main Data'!AB96="Yes",1,0)</f>
        <v>0</v>
      </c>
      <c r="BD96">
        <f>IF('Main Data'!AA96="Yes",1,0)</f>
        <v>0</v>
      </c>
      <c r="BE96">
        <f>IF('Main Data'!AC96="Yes",1,0)</f>
        <v>0</v>
      </c>
      <c r="BF96">
        <f>IF('Main Data'!AF96="Yes",1,0)</f>
        <v>0</v>
      </c>
      <c r="BG96">
        <f>IF(OR('Main Data'!AI96="Yes",'Main Data'!AL96="Yes"),1,0)</f>
        <v>1</v>
      </c>
      <c r="BH96">
        <f>IF('Main Data'!AJ96="Yes",1,0)</f>
        <v>0</v>
      </c>
      <c r="BI96">
        <f>IF('Main Data'!AK96="Yes",1,0)</f>
        <v>0</v>
      </c>
      <c r="BJ96">
        <f>IF('Main Data'!AM96="Yes",1,0)</f>
        <v>0</v>
      </c>
      <c r="BK96">
        <f>IF('Main Data'!AQ96="Yes",1,0)</f>
        <v>0</v>
      </c>
      <c r="BL96" s="21">
        <f t="shared" si="7"/>
        <v>0</v>
      </c>
      <c r="BM96" s="21">
        <f t="shared" si="8"/>
        <v>0</v>
      </c>
      <c r="BN96" s="21">
        <f t="shared" si="9"/>
        <v>0</v>
      </c>
      <c r="BO96" s="21">
        <f t="shared" si="10"/>
        <v>0</v>
      </c>
      <c r="BP96" s="21">
        <f t="shared" si="11"/>
        <v>1</v>
      </c>
    </row>
    <row r="97" spans="1:68" x14ac:dyDescent="0.2">
      <c r="A97">
        <v>93</v>
      </c>
      <c r="B97" s="33">
        <f>'Main Data'!C97</f>
        <v>44871</v>
      </c>
      <c r="C97">
        <f>'Main Data'!D97</f>
        <v>356</v>
      </c>
      <c r="D97" s="26">
        <f>'Main Data'!E97</f>
        <v>3500</v>
      </c>
      <c r="E97" s="26">
        <f>'Main Data'!F97</f>
        <v>4375</v>
      </c>
      <c r="F97" s="34">
        <f t="shared" si="6"/>
        <v>8.1605182474775049</v>
      </c>
      <c r="G97">
        <f>IF('Main Data'!H97="AP",1,0)</f>
        <v>0</v>
      </c>
      <c r="H97">
        <f>IF('Main Data'!H97="Blancpain",1,0)</f>
        <v>0</v>
      </c>
      <c r="I97">
        <f>IF('Main Data'!H97="Breguet",1,0)</f>
        <v>0</v>
      </c>
      <c r="J97">
        <f>IF('Main Data'!H97="Breitling",1,0)</f>
        <v>0</v>
      </c>
      <c r="K97">
        <f>IF('Main Data'!H97="Cartier",1,0)</f>
        <v>0</v>
      </c>
      <c r="L97">
        <f>IF('Main Data'!H97="Gallet",1,0)</f>
        <v>0</v>
      </c>
      <c r="M97">
        <f>IF('Main Data'!H97="Girard Perregaux",1,0)</f>
        <v>0</v>
      </c>
      <c r="N97">
        <f>IF('Main Data'!H97="Gubelin",1,0)</f>
        <v>0</v>
      </c>
      <c r="O97">
        <f>IF('Main Data'!H97="Heuer",1,0)</f>
        <v>0</v>
      </c>
      <c r="P97">
        <f>IF('Main Data'!H97="IWC",1,0)</f>
        <v>0</v>
      </c>
      <c r="Q97">
        <f>IF('Main Data'!H97="JLC",1,0)</f>
        <v>1</v>
      </c>
      <c r="R97">
        <f>IF('Main Data'!H97="Longines",1,0)</f>
        <v>0</v>
      </c>
      <c r="S97">
        <f>IF('Main Data'!H97="Movado",1,0)</f>
        <v>0</v>
      </c>
      <c r="T97">
        <f>IF('Main Data'!H97="Omega",1,0)</f>
        <v>0</v>
      </c>
      <c r="U97">
        <f>IF('Main Data'!H97="Panerai",1,0)</f>
        <v>0</v>
      </c>
      <c r="V97">
        <f>IF('Main Data'!H97="Patek",1,0)</f>
        <v>0</v>
      </c>
      <c r="W97">
        <f>IF('Main Data'!H97="Rolex",1,0)</f>
        <v>0</v>
      </c>
      <c r="X97">
        <f>IF('Main Data'!H97="Tudor",1,0)</f>
        <v>0</v>
      </c>
      <c r="Y97">
        <f>IF('Main Data'!H97="Ulysse Nardin",1,0)</f>
        <v>0</v>
      </c>
      <c r="Z97">
        <f>IF('Main Data'!H97="Universal Geneve",1,0)</f>
        <v>0</v>
      </c>
      <c r="AA97">
        <f>IF('Main Data'!H97="Vacheron",1,0)</f>
        <v>0</v>
      </c>
      <c r="AB97">
        <f>IF('Main Data'!H97="Zenith",1,0)</f>
        <v>0</v>
      </c>
      <c r="AC97">
        <f>IF('Main Data'!J97="Stainless Steel",1,0)</f>
        <v>0</v>
      </c>
      <c r="AD97">
        <f>IF('Main Data'!J97="Two-tone",1,0)</f>
        <v>0</v>
      </c>
      <c r="AE97">
        <f>IF(OR('Main Data'!J97="YG 18K",'Main Data'!J97="YG &lt;18K",'Main Data'!J97="PG 18K",'Main Data'!J97="PG &lt;18K",'Main Data'!J97="WG 18K",'Main Data'!J97="Mixes of 18K",'Main Data'!J97="Mixes &lt;18K"),1,0)</f>
        <v>1</v>
      </c>
      <c r="AF97">
        <f>IF('Main Data'!J97="Platinum",1,0)</f>
        <v>0</v>
      </c>
      <c r="AG97">
        <f>IF(OR('Main Data'!J97="PVD",'Main Data'!J97="Gold Plate",'Main Data'!J97="Other"),1,0)</f>
        <v>0</v>
      </c>
      <c r="AH97">
        <f>IF('Main Data'!N97="Stainless Steel",1,0)</f>
        <v>0</v>
      </c>
      <c r="AI97">
        <f>IF('Main Data'!N97="Leather",1,0)</f>
        <v>1</v>
      </c>
      <c r="AJ97">
        <f>IF('Main Data'!N97="Two-tone",1,0)</f>
        <v>0</v>
      </c>
      <c r="AK97">
        <f>IF(OR('Main Data'!N97="YG 18K",'Main Data'!N97="PG 18K",'Main Data'!N97="WG 18K",'Main Data'!N97="Mixes of 18K"),1,0)</f>
        <v>0</v>
      </c>
      <c r="AL97">
        <f>IF(OR(,'Main Data'!N97="PVD",'Main Data'!N97="Gold plate"),1,0)</f>
        <v>0</v>
      </c>
      <c r="AM97">
        <f>IF(OR('Main Data'!AV97="Yes",'Main Data'!AW97="Yes",'Main Data'!AU97="Yes"),1,0)</f>
        <v>0</v>
      </c>
      <c r="AN97">
        <f>IF(OR(ISTEXT('Main Data'!AX97), ISTEXT('Main Data'!AY97)),1,0)</f>
        <v>0</v>
      </c>
      <c r="AO97">
        <f>IF('Main Data'!AZ97="Yes",1,0)</f>
        <v>0</v>
      </c>
      <c r="AP97">
        <f>IF('Main Data'!BA97="Yes",1,0)</f>
        <v>0</v>
      </c>
      <c r="AQ97">
        <f>IF('Main Data'!BD97="Yes",1,0)</f>
        <v>0</v>
      </c>
      <c r="AR97">
        <f>IF('Main Data'!BE97="A",1,0)</f>
        <v>0</v>
      </c>
      <c r="AS97">
        <f>IF('Main Data'!BE97="AA",1,0)</f>
        <v>0</v>
      </c>
      <c r="AT97">
        <f>IF('Main Data'!BE97="AAA",1,0)</f>
        <v>1</v>
      </c>
      <c r="AU97">
        <f>IF('Main Data'!BE97="AAAA",1,0)</f>
        <v>0</v>
      </c>
      <c r="AV97">
        <f>IF('Main Data'!P97="Yes",1,0)</f>
        <v>0</v>
      </c>
      <c r="AW97">
        <f>IF('Main Data'!AP97="Yes",1,0)</f>
        <v>0</v>
      </c>
      <c r="AX97">
        <f>IF(OR('Main Data'!V97="Yes", 'Main Data'!W97="Yes",'Main Data'!X97="Yes"),1,0)</f>
        <v>0</v>
      </c>
      <c r="AY97">
        <f>IF(OR('Main Data'!Y97="Yes",'Main Data'!Z97="Yes"),1,0)</f>
        <v>0</v>
      </c>
      <c r="AZ97">
        <f>IF('Main Data'!AR97="Yes",1,0)</f>
        <v>0</v>
      </c>
      <c r="BA97">
        <f>IF('Main Data'!AS97="Yes",1,0)</f>
        <v>0</v>
      </c>
      <c r="BB97">
        <f>IF('Main Data'!AG97="Yes",1,0)</f>
        <v>0</v>
      </c>
      <c r="BC97">
        <f>IF('Main Data'!AB97="Yes",1,0)</f>
        <v>0</v>
      </c>
      <c r="BD97">
        <f>IF('Main Data'!AA97="Yes",1,0)</f>
        <v>0</v>
      </c>
      <c r="BE97">
        <f>IF('Main Data'!AC97="Yes",1,0)</f>
        <v>0</v>
      </c>
      <c r="BF97">
        <f>IF('Main Data'!AF97="Yes",1,0)</f>
        <v>0</v>
      </c>
      <c r="BG97">
        <f>IF(OR('Main Data'!AI97="Yes",'Main Data'!AL97="Yes"),1,0)</f>
        <v>1</v>
      </c>
      <c r="BH97">
        <f>IF('Main Data'!AJ97="Yes",1,0)</f>
        <v>0</v>
      </c>
      <c r="BI97">
        <f>IF('Main Data'!AK97="Yes",1,0)</f>
        <v>0</v>
      </c>
      <c r="BJ97">
        <f>IF('Main Data'!AM97="Yes",1,0)</f>
        <v>0</v>
      </c>
      <c r="BK97">
        <f>IF('Main Data'!AQ97="Yes",1,0)</f>
        <v>0</v>
      </c>
      <c r="BL97" s="21">
        <f t="shared" si="7"/>
        <v>0</v>
      </c>
      <c r="BM97" s="21">
        <f t="shared" si="8"/>
        <v>0</v>
      </c>
      <c r="BN97" s="21">
        <f t="shared" si="9"/>
        <v>0</v>
      </c>
      <c r="BO97" s="21">
        <f t="shared" si="10"/>
        <v>0</v>
      </c>
      <c r="BP97" s="21">
        <f t="shared" si="11"/>
        <v>1</v>
      </c>
    </row>
    <row r="98" spans="1:68" x14ac:dyDescent="0.2">
      <c r="A98">
        <v>94</v>
      </c>
      <c r="B98" s="33">
        <f>'Main Data'!C98</f>
        <v>44871</v>
      </c>
      <c r="C98">
        <f>'Main Data'!D98</f>
        <v>357</v>
      </c>
      <c r="D98" s="26">
        <f>'Main Data'!E98</f>
        <v>3000</v>
      </c>
      <c r="E98" s="26">
        <f>'Main Data'!F98</f>
        <v>3750</v>
      </c>
      <c r="F98" s="34">
        <f t="shared" si="6"/>
        <v>8.0063675676502459</v>
      </c>
      <c r="G98">
        <f>IF('Main Data'!H98="AP",1,0)</f>
        <v>0</v>
      </c>
      <c r="H98">
        <f>IF('Main Data'!H98="Blancpain",1,0)</f>
        <v>0</v>
      </c>
      <c r="I98">
        <f>IF('Main Data'!H98="Breguet",1,0)</f>
        <v>0</v>
      </c>
      <c r="J98">
        <f>IF('Main Data'!H98="Breitling",1,0)</f>
        <v>0</v>
      </c>
      <c r="K98">
        <f>IF('Main Data'!H98="Cartier",1,0)</f>
        <v>0</v>
      </c>
      <c r="L98">
        <f>IF('Main Data'!H98="Gallet",1,0)</f>
        <v>0</v>
      </c>
      <c r="M98">
        <f>IF('Main Data'!H98="Girard Perregaux",1,0)</f>
        <v>0</v>
      </c>
      <c r="N98">
        <f>IF('Main Data'!H98="Gubelin",1,0)</f>
        <v>0</v>
      </c>
      <c r="O98">
        <f>IF('Main Data'!H98="Heuer",1,0)</f>
        <v>0</v>
      </c>
      <c r="P98">
        <f>IF('Main Data'!H98="IWC",1,0)</f>
        <v>0</v>
      </c>
      <c r="Q98">
        <f>IF('Main Data'!H98="JLC",1,0)</f>
        <v>0</v>
      </c>
      <c r="R98">
        <f>IF('Main Data'!H98="Longines",1,0)</f>
        <v>0</v>
      </c>
      <c r="S98">
        <f>IF('Main Data'!H98="Movado",1,0)</f>
        <v>0</v>
      </c>
      <c r="T98">
        <f>IF('Main Data'!H98="Omega",1,0)</f>
        <v>0</v>
      </c>
      <c r="U98">
        <f>IF('Main Data'!H98="Panerai",1,0)</f>
        <v>0</v>
      </c>
      <c r="V98">
        <f>IF('Main Data'!H98="Patek",1,0)</f>
        <v>0</v>
      </c>
      <c r="W98">
        <f>IF('Main Data'!H98="Rolex",1,0)</f>
        <v>0</v>
      </c>
      <c r="X98">
        <f>IF('Main Data'!H98="Tudor",1,0)</f>
        <v>0</v>
      </c>
      <c r="Y98">
        <f>IF('Main Data'!H98="Ulysse Nardin",1,0)</f>
        <v>1</v>
      </c>
      <c r="Z98">
        <f>IF('Main Data'!H98="Universal Geneve",1,0)</f>
        <v>0</v>
      </c>
      <c r="AA98">
        <f>IF('Main Data'!H98="Vacheron",1,0)</f>
        <v>0</v>
      </c>
      <c r="AB98">
        <f>IF('Main Data'!H98="Zenith",1,0)</f>
        <v>0</v>
      </c>
      <c r="AC98">
        <f>IF('Main Data'!J98="Stainless Steel",1,0)</f>
        <v>0</v>
      </c>
      <c r="AD98">
        <f>IF('Main Data'!J98="Two-tone",1,0)</f>
        <v>0</v>
      </c>
      <c r="AE98">
        <f>IF(OR('Main Data'!J98="YG 18K",'Main Data'!J98="YG &lt;18K",'Main Data'!J98="PG 18K",'Main Data'!J98="PG &lt;18K",'Main Data'!J98="WG 18K",'Main Data'!J98="Mixes of 18K",'Main Data'!J98="Mixes &lt;18K"),1,0)</f>
        <v>1</v>
      </c>
      <c r="AF98">
        <f>IF('Main Data'!J98="Platinum",1,0)</f>
        <v>0</v>
      </c>
      <c r="AG98">
        <f>IF(OR('Main Data'!J98="PVD",'Main Data'!J98="Gold Plate",'Main Data'!J98="Other"),1,0)</f>
        <v>0</v>
      </c>
      <c r="AH98">
        <f>IF('Main Data'!N98="Stainless Steel",1,0)</f>
        <v>0</v>
      </c>
      <c r="AI98">
        <f>IF('Main Data'!N98="Leather",1,0)</f>
        <v>1</v>
      </c>
      <c r="AJ98">
        <f>IF('Main Data'!N98="Two-tone",1,0)</f>
        <v>0</v>
      </c>
      <c r="AK98">
        <f>IF(OR('Main Data'!N98="YG 18K",'Main Data'!N98="PG 18K",'Main Data'!N98="WG 18K",'Main Data'!N98="Mixes of 18K"),1,0)</f>
        <v>0</v>
      </c>
      <c r="AL98">
        <f>IF(OR(,'Main Data'!N98="PVD",'Main Data'!N98="Gold plate"),1,0)</f>
        <v>0</v>
      </c>
      <c r="AM98">
        <f>IF(OR('Main Data'!AV98="Yes",'Main Data'!AW98="Yes",'Main Data'!AU98="Yes"),1,0)</f>
        <v>0</v>
      </c>
      <c r="AN98">
        <f>IF(OR(ISTEXT('Main Data'!AX98), ISTEXT('Main Data'!AY98)),1,0)</f>
        <v>0</v>
      </c>
      <c r="AO98">
        <f>IF('Main Data'!AZ98="Yes",1,0)</f>
        <v>0</v>
      </c>
      <c r="AP98">
        <f>IF('Main Data'!BA98="Yes",1,0)</f>
        <v>0</v>
      </c>
      <c r="AQ98">
        <f>IF('Main Data'!BD98="Yes",1,0)</f>
        <v>0</v>
      </c>
      <c r="AR98">
        <f>IF('Main Data'!BE98="A",1,0)</f>
        <v>0</v>
      </c>
      <c r="AS98">
        <f>IF('Main Data'!BE98="AA",1,0)</f>
        <v>0</v>
      </c>
      <c r="AT98">
        <f>IF('Main Data'!BE98="AAA",1,0)</f>
        <v>1</v>
      </c>
      <c r="AU98">
        <f>IF('Main Data'!BE98="AAAA",1,0)</f>
        <v>0</v>
      </c>
      <c r="AV98">
        <f>IF('Main Data'!P98="Yes",1,0)</f>
        <v>0</v>
      </c>
      <c r="AW98">
        <f>IF('Main Data'!AP98="Yes",1,0)</f>
        <v>0</v>
      </c>
      <c r="AX98">
        <f>IF(OR('Main Data'!V98="Yes", 'Main Data'!W98="Yes",'Main Data'!X98="Yes"),1,0)</f>
        <v>0</v>
      </c>
      <c r="AY98">
        <f>IF(OR('Main Data'!Y98="Yes",'Main Data'!Z98="Yes"),1,0)</f>
        <v>0</v>
      </c>
      <c r="AZ98">
        <f>IF('Main Data'!AR98="Yes",1,0)</f>
        <v>0</v>
      </c>
      <c r="BA98">
        <f>IF('Main Data'!AS98="Yes",1,0)</f>
        <v>0</v>
      </c>
      <c r="BB98">
        <f>IF('Main Data'!AG98="Yes",1,0)</f>
        <v>0</v>
      </c>
      <c r="BC98">
        <f>IF('Main Data'!AB98="Yes",1,0)</f>
        <v>0</v>
      </c>
      <c r="BD98">
        <f>IF('Main Data'!AA98="Yes",1,0)</f>
        <v>0</v>
      </c>
      <c r="BE98">
        <f>IF('Main Data'!AC98="Yes",1,0)</f>
        <v>0</v>
      </c>
      <c r="BF98">
        <f>IF('Main Data'!AF98="Yes",1,0)</f>
        <v>0</v>
      </c>
      <c r="BG98">
        <f>IF(OR('Main Data'!AI98="Yes",'Main Data'!AL98="Yes"),1,0)</f>
        <v>1</v>
      </c>
      <c r="BH98">
        <f>IF('Main Data'!AJ98="Yes",1,0)</f>
        <v>0</v>
      </c>
      <c r="BI98">
        <f>IF('Main Data'!AK98="Yes",1,0)</f>
        <v>0</v>
      </c>
      <c r="BJ98">
        <f>IF('Main Data'!AM98="Yes",1,0)</f>
        <v>0</v>
      </c>
      <c r="BK98">
        <f>IF('Main Data'!AQ98="Yes",1,0)</f>
        <v>0</v>
      </c>
      <c r="BL98" s="21">
        <f t="shared" si="7"/>
        <v>0</v>
      </c>
      <c r="BM98" s="21">
        <f t="shared" si="8"/>
        <v>0</v>
      </c>
      <c r="BN98" s="21">
        <f t="shared" si="9"/>
        <v>0</v>
      </c>
      <c r="BO98" s="21">
        <f t="shared" si="10"/>
        <v>0</v>
      </c>
      <c r="BP98" s="21">
        <f t="shared" si="11"/>
        <v>1</v>
      </c>
    </row>
    <row r="99" spans="1:68" x14ac:dyDescent="0.2">
      <c r="A99">
        <v>95</v>
      </c>
      <c r="B99" s="33">
        <f>'Main Data'!C99</f>
        <v>44871</v>
      </c>
      <c r="C99">
        <f>'Main Data'!D99</f>
        <v>358</v>
      </c>
      <c r="D99" s="26">
        <f>'Main Data'!E99</f>
        <v>3800</v>
      </c>
      <c r="E99" s="26">
        <f>'Main Data'!F99</f>
        <v>4750</v>
      </c>
      <c r="F99" s="34">
        <f t="shared" si="6"/>
        <v>8.2427563457144775</v>
      </c>
      <c r="G99">
        <f>IF('Main Data'!H99="AP",1,0)</f>
        <v>0</v>
      </c>
      <c r="H99">
        <f>IF('Main Data'!H99="Blancpain",1,0)</f>
        <v>0</v>
      </c>
      <c r="I99">
        <f>IF('Main Data'!H99="Breguet",1,0)</f>
        <v>0</v>
      </c>
      <c r="J99">
        <f>IF('Main Data'!H99="Breitling",1,0)</f>
        <v>0</v>
      </c>
      <c r="K99">
        <f>IF('Main Data'!H99="Cartier",1,0)</f>
        <v>0</v>
      </c>
      <c r="L99">
        <f>IF('Main Data'!H99="Gallet",1,0)</f>
        <v>0</v>
      </c>
      <c r="M99">
        <f>IF('Main Data'!H99="Girard Perregaux",1,0)</f>
        <v>0</v>
      </c>
      <c r="N99">
        <f>IF('Main Data'!H99="Gubelin",1,0)</f>
        <v>0</v>
      </c>
      <c r="O99">
        <f>IF('Main Data'!H99="Heuer",1,0)</f>
        <v>0</v>
      </c>
      <c r="P99">
        <f>IF('Main Data'!H99="IWC",1,0)</f>
        <v>0</v>
      </c>
      <c r="Q99">
        <f>IF('Main Data'!H99="JLC",1,0)</f>
        <v>1</v>
      </c>
      <c r="R99">
        <f>IF('Main Data'!H99="Longines",1,0)</f>
        <v>0</v>
      </c>
      <c r="S99">
        <f>IF('Main Data'!H99="Movado",1,0)</f>
        <v>0</v>
      </c>
      <c r="T99">
        <f>IF('Main Data'!H99="Omega",1,0)</f>
        <v>0</v>
      </c>
      <c r="U99">
        <f>IF('Main Data'!H99="Panerai",1,0)</f>
        <v>0</v>
      </c>
      <c r="V99">
        <f>IF('Main Data'!H99="Patek",1,0)</f>
        <v>0</v>
      </c>
      <c r="W99">
        <f>IF('Main Data'!H99="Rolex",1,0)</f>
        <v>0</v>
      </c>
      <c r="X99">
        <f>IF('Main Data'!H99="Tudor",1,0)</f>
        <v>0</v>
      </c>
      <c r="Y99">
        <f>IF('Main Data'!H99="Ulysse Nardin",1,0)</f>
        <v>0</v>
      </c>
      <c r="Z99">
        <f>IF('Main Data'!H99="Universal Geneve",1,0)</f>
        <v>0</v>
      </c>
      <c r="AA99">
        <f>IF('Main Data'!H99="Vacheron",1,0)</f>
        <v>0</v>
      </c>
      <c r="AB99">
        <f>IF('Main Data'!H99="Zenith",1,0)</f>
        <v>0</v>
      </c>
      <c r="AC99">
        <f>IF('Main Data'!J99="Stainless Steel",1,0)</f>
        <v>0</v>
      </c>
      <c r="AD99">
        <f>IF('Main Data'!J99="Two-tone",1,0)</f>
        <v>0</v>
      </c>
      <c r="AE99">
        <f>IF(OR('Main Data'!J99="YG 18K",'Main Data'!J99="YG &lt;18K",'Main Data'!J99="PG 18K",'Main Data'!J99="PG &lt;18K",'Main Data'!J99="WG 18K",'Main Data'!J99="Mixes of 18K",'Main Data'!J99="Mixes &lt;18K"),1,0)</f>
        <v>1</v>
      </c>
      <c r="AF99">
        <f>IF('Main Data'!J99="Platinum",1,0)</f>
        <v>0</v>
      </c>
      <c r="AG99">
        <f>IF(OR('Main Data'!J99="PVD",'Main Data'!J99="Gold Plate",'Main Data'!J99="Other"),1,0)</f>
        <v>0</v>
      </c>
      <c r="AH99">
        <f>IF('Main Data'!N99="Stainless Steel",1,0)</f>
        <v>0</v>
      </c>
      <c r="AI99">
        <f>IF('Main Data'!N99="Leather",1,0)</f>
        <v>1</v>
      </c>
      <c r="AJ99">
        <f>IF('Main Data'!N99="Two-tone",1,0)</f>
        <v>0</v>
      </c>
      <c r="AK99">
        <f>IF(OR('Main Data'!N99="YG 18K",'Main Data'!N99="PG 18K",'Main Data'!N99="WG 18K",'Main Data'!N99="Mixes of 18K"),1,0)</f>
        <v>0</v>
      </c>
      <c r="AL99">
        <f>IF(OR(,'Main Data'!N99="PVD",'Main Data'!N99="Gold plate"),1,0)</f>
        <v>0</v>
      </c>
      <c r="AM99">
        <f>IF(OR('Main Data'!AV99="Yes",'Main Data'!AW99="Yes",'Main Data'!AU99="Yes"),1,0)</f>
        <v>0</v>
      </c>
      <c r="AN99">
        <f>IF(OR(ISTEXT('Main Data'!AX99), ISTEXT('Main Data'!AY99)),1,0)</f>
        <v>1</v>
      </c>
      <c r="AO99">
        <f>IF('Main Data'!AZ99="Yes",1,0)</f>
        <v>0</v>
      </c>
      <c r="AP99">
        <f>IF('Main Data'!BA99="Yes",1,0)</f>
        <v>0</v>
      </c>
      <c r="AQ99">
        <f>IF('Main Data'!BD99="Yes",1,0)</f>
        <v>0</v>
      </c>
      <c r="AR99">
        <f>IF('Main Data'!BE99="A",1,0)</f>
        <v>0</v>
      </c>
      <c r="AS99">
        <f>IF('Main Data'!BE99="AA",1,0)</f>
        <v>0</v>
      </c>
      <c r="AT99">
        <f>IF('Main Data'!BE99="AAA",1,0)</f>
        <v>1</v>
      </c>
      <c r="AU99">
        <f>IF('Main Data'!BE99="AAAA",1,0)</f>
        <v>0</v>
      </c>
      <c r="AV99">
        <f>IF('Main Data'!P99="Yes",1,0)</f>
        <v>0</v>
      </c>
      <c r="AW99">
        <f>IF('Main Data'!AP99="Yes",1,0)</f>
        <v>0</v>
      </c>
      <c r="AX99">
        <f>IF(OR('Main Data'!V99="Yes", 'Main Data'!W99="Yes",'Main Data'!X99="Yes"),1,0)</f>
        <v>1</v>
      </c>
      <c r="AY99">
        <f>IF(OR('Main Data'!Y99="Yes",'Main Data'!Z99="Yes"),1,0)</f>
        <v>0</v>
      </c>
      <c r="AZ99">
        <f>IF('Main Data'!AR99="Yes",1,0)</f>
        <v>0</v>
      </c>
      <c r="BA99">
        <f>IF('Main Data'!AS99="Yes",1,0)</f>
        <v>0</v>
      </c>
      <c r="BB99">
        <f>IF('Main Data'!AG99="Yes",1,0)</f>
        <v>0</v>
      </c>
      <c r="BC99">
        <f>IF('Main Data'!AB99="Yes",1,0)</f>
        <v>0</v>
      </c>
      <c r="BD99">
        <f>IF('Main Data'!AA99="Yes",1,0)</f>
        <v>0</v>
      </c>
      <c r="BE99">
        <f>IF('Main Data'!AC99="Yes",1,0)</f>
        <v>0</v>
      </c>
      <c r="BF99">
        <f>IF('Main Data'!AF99="Yes",1,0)</f>
        <v>0</v>
      </c>
      <c r="BG99">
        <f>IF(OR('Main Data'!AI99="Yes",'Main Data'!AL99="Yes"),1,0)</f>
        <v>0</v>
      </c>
      <c r="BH99">
        <f>IF('Main Data'!AJ99="Yes",1,0)</f>
        <v>0</v>
      </c>
      <c r="BI99">
        <f>IF('Main Data'!AK99="Yes",1,0)</f>
        <v>0</v>
      </c>
      <c r="BJ99">
        <f>IF('Main Data'!AM99="Yes",1,0)</f>
        <v>0</v>
      </c>
      <c r="BK99">
        <f>IF('Main Data'!AQ99="Yes",1,0)</f>
        <v>0</v>
      </c>
      <c r="BL99" s="21">
        <f t="shared" si="7"/>
        <v>0</v>
      </c>
      <c r="BM99" s="21">
        <f t="shared" si="8"/>
        <v>0</v>
      </c>
      <c r="BN99" s="21">
        <f t="shared" si="9"/>
        <v>0</v>
      </c>
      <c r="BO99" s="21">
        <f t="shared" si="10"/>
        <v>0</v>
      </c>
      <c r="BP99" s="21">
        <f t="shared" si="11"/>
        <v>1</v>
      </c>
    </row>
    <row r="100" spans="1:68" x14ac:dyDescent="0.2">
      <c r="A100">
        <v>96</v>
      </c>
      <c r="B100" s="33">
        <f>'Main Data'!C100</f>
        <v>44871</v>
      </c>
      <c r="C100">
        <f>'Main Data'!D100</f>
        <v>359</v>
      </c>
      <c r="D100" s="26">
        <f>'Main Data'!E100</f>
        <v>7500</v>
      </c>
      <c r="E100" s="26">
        <f>'Main Data'!F100</f>
        <v>9375</v>
      </c>
      <c r="F100" s="34">
        <f t="shared" si="6"/>
        <v>8.9226582995244019</v>
      </c>
      <c r="G100">
        <f>IF('Main Data'!H100="AP",1,0)</f>
        <v>0</v>
      </c>
      <c r="H100">
        <f>IF('Main Data'!H100="Blancpain",1,0)</f>
        <v>0</v>
      </c>
      <c r="I100">
        <f>IF('Main Data'!H100="Breguet",1,0)</f>
        <v>0</v>
      </c>
      <c r="J100">
        <f>IF('Main Data'!H100="Breitling",1,0)</f>
        <v>0</v>
      </c>
      <c r="K100">
        <f>IF('Main Data'!H100="Cartier",1,0)</f>
        <v>0</v>
      </c>
      <c r="L100">
        <f>IF('Main Data'!H100="Gallet",1,0)</f>
        <v>0</v>
      </c>
      <c r="M100">
        <f>IF('Main Data'!H100="Girard Perregaux",1,0)</f>
        <v>0</v>
      </c>
      <c r="N100">
        <f>IF('Main Data'!H100="Gubelin",1,0)</f>
        <v>0</v>
      </c>
      <c r="O100">
        <f>IF('Main Data'!H100="Heuer",1,0)</f>
        <v>0</v>
      </c>
      <c r="P100">
        <f>IF('Main Data'!H100="IWC",1,0)</f>
        <v>0</v>
      </c>
      <c r="Q100">
        <f>IF('Main Data'!H100="JLC",1,0)</f>
        <v>0</v>
      </c>
      <c r="R100">
        <f>IF('Main Data'!H100="Longines",1,0)</f>
        <v>0</v>
      </c>
      <c r="S100">
        <f>IF('Main Data'!H100="Movado",1,0)</f>
        <v>0</v>
      </c>
      <c r="T100">
        <f>IF('Main Data'!H100="Omega",1,0)</f>
        <v>1</v>
      </c>
      <c r="U100">
        <f>IF('Main Data'!H100="Panerai",1,0)</f>
        <v>0</v>
      </c>
      <c r="V100">
        <f>IF('Main Data'!H100="Patek",1,0)</f>
        <v>0</v>
      </c>
      <c r="W100">
        <f>IF('Main Data'!H100="Rolex",1,0)</f>
        <v>0</v>
      </c>
      <c r="X100">
        <f>IF('Main Data'!H100="Tudor",1,0)</f>
        <v>0</v>
      </c>
      <c r="Y100">
        <f>IF('Main Data'!H100="Ulysse Nardin",1,0)</f>
        <v>0</v>
      </c>
      <c r="Z100">
        <f>IF('Main Data'!H100="Universal Geneve",1,0)</f>
        <v>0</v>
      </c>
      <c r="AA100">
        <f>IF('Main Data'!H100="Vacheron",1,0)</f>
        <v>0</v>
      </c>
      <c r="AB100">
        <f>IF('Main Data'!H100="Zenith",1,0)</f>
        <v>0</v>
      </c>
      <c r="AC100">
        <f>IF('Main Data'!J100="Stainless Steel",1,0)</f>
        <v>0</v>
      </c>
      <c r="AD100">
        <f>IF('Main Data'!J100="Two-tone",1,0)</f>
        <v>0</v>
      </c>
      <c r="AE100">
        <f>IF(OR('Main Data'!J100="YG 18K",'Main Data'!J100="YG &lt;18K",'Main Data'!J100="PG 18K",'Main Data'!J100="PG &lt;18K",'Main Data'!J100="WG 18K",'Main Data'!J100="Mixes of 18K",'Main Data'!J100="Mixes &lt;18K"),1,0)</f>
        <v>1</v>
      </c>
      <c r="AF100">
        <f>IF('Main Data'!J100="Platinum",1,0)</f>
        <v>0</v>
      </c>
      <c r="AG100">
        <f>IF(OR('Main Data'!J100="PVD",'Main Data'!J100="Gold Plate",'Main Data'!J100="Other"),1,0)</f>
        <v>0</v>
      </c>
      <c r="AH100">
        <f>IF('Main Data'!N100="Stainless Steel",1,0)</f>
        <v>0</v>
      </c>
      <c r="AI100">
        <f>IF('Main Data'!N100="Leather",1,0)</f>
        <v>1</v>
      </c>
      <c r="AJ100">
        <f>IF('Main Data'!N100="Two-tone",1,0)</f>
        <v>0</v>
      </c>
      <c r="AK100">
        <f>IF(OR('Main Data'!N100="YG 18K",'Main Data'!N100="PG 18K",'Main Data'!N100="WG 18K",'Main Data'!N100="Mixes of 18K"),1,0)</f>
        <v>0</v>
      </c>
      <c r="AL100">
        <f>IF(OR(,'Main Data'!N100="PVD",'Main Data'!N100="Gold plate"),1,0)</f>
        <v>0</v>
      </c>
      <c r="AM100">
        <f>IF(OR('Main Data'!AV100="Yes",'Main Data'!AW100="Yes",'Main Data'!AU100="Yes"),1,0)</f>
        <v>0</v>
      </c>
      <c r="AN100">
        <f>IF(OR(ISTEXT('Main Data'!AX100), ISTEXT('Main Data'!AY100)),1,0)</f>
        <v>0</v>
      </c>
      <c r="AO100">
        <f>IF('Main Data'!AZ100="Yes",1,0)</f>
        <v>0</v>
      </c>
      <c r="AP100">
        <f>IF('Main Data'!BA100="Yes",1,0)</f>
        <v>0</v>
      </c>
      <c r="AQ100">
        <f>IF('Main Data'!BD100="Yes",1,0)</f>
        <v>0</v>
      </c>
      <c r="AR100">
        <f>IF('Main Data'!BE100="A",1,0)</f>
        <v>0</v>
      </c>
      <c r="AS100">
        <f>IF('Main Data'!BE100="AA",1,0)</f>
        <v>0</v>
      </c>
      <c r="AT100">
        <f>IF('Main Data'!BE100="AAA",1,0)</f>
        <v>1</v>
      </c>
      <c r="AU100">
        <f>IF('Main Data'!BE100="AAAA",1,0)</f>
        <v>0</v>
      </c>
      <c r="AV100">
        <f>IF('Main Data'!P100="Yes",1,0)</f>
        <v>0</v>
      </c>
      <c r="AW100">
        <f>IF('Main Data'!AP100="Yes",1,0)</f>
        <v>0</v>
      </c>
      <c r="AX100">
        <f>IF(OR('Main Data'!V100="Yes", 'Main Data'!W100="Yes",'Main Data'!X100="Yes"),1,0)</f>
        <v>0</v>
      </c>
      <c r="AY100">
        <f>IF(OR('Main Data'!Y100="Yes",'Main Data'!Z100="Yes"),1,0)</f>
        <v>0</v>
      </c>
      <c r="AZ100">
        <f>IF('Main Data'!AR100="Yes",1,0)</f>
        <v>0</v>
      </c>
      <c r="BA100">
        <f>IF('Main Data'!AS100="Yes",1,0)</f>
        <v>0</v>
      </c>
      <c r="BB100">
        <f>IF('Main Data'!AG100="Yes",1,0)</f>
        <v>0</v>
      </c>
      <c r="BC100">
        <f>IF('Main Data'!AB100="Yes",1,0)</f>
        <v>0</v>
      </c>
      <c r="BD100">
        <f>IF('Main Data'!AA100="Yes",1,0)</f>
        <v>0</v>
      </c>
      <c r="BE100">
        <f>IF('Main Data'!AC100="Yes",1,0)</f>
        <v>0</v>
      </c>
      <c r="BF100">
        <f>IF('Main Data'!AF100="Yes",1,0)</f>
        <v>0</v>
      </c>
      <c r="BG100">
        <f>IF(OR('Main Data'!AI100="Yes",'Main Data'!AL100="Yes"),1,0)</f>
        <v>1</v>
      </c>
      <c r="BH100">
        <f>IF('Main Data'!AJ100="Yes",1,0)</f>
        <v>0</v>
      </c>
      <c r="BI100">
        <f>IF('Main Data'!AK100="Yes",1,0)</f>
        <v>0</v>
      </c>
      <c r="BJ100">
        <f>IF('Main Data'!AM100="Yes",1,0)</f>
        <v>0</v>
      </c>
      <c r="BK100">
        <f>IF('Main Data'!AQ100="Yes",1,0)</f>
        <v>0</v>
      </c>
      <c r="BL100" s="21">
        <f t="shared" si="7"/>
        <v>0</v>
      </c>
      <c r="BM100" s="21">
        <f t="shared" si="8"/>
        <v>0</v>
      </c>
      <c r="BN100" s="21">
        <f t="shared" si="9"/>
        <v>0</v>
      </c>
      <c r="BO100" s="21">
        <f t="shared" si="10"/>
        <v>0</v>
      </c>
      <c r="BP100" s="21">
        <f t="shared" si="11"/>
        <v>1</v>
      </c>
    </row>
    <row r="101" spans="1:68" x14ac:dyDescent="0.2">
      <c r="A101">
        <v>97</v>
      </c>
      <c r="B101" s="33">
        <f>'Main Data'!C101</f>
        <v>44871</v>
      </c>
      <c r="C101">
        <f>'Main Data'!D101</f>
        <v>360</v>
      </c>
      <c r="D101" s="26">
        <f>'Main Data'!E101</f>
        <v>3600</v>
      </c>
      <c r="E101" s="26">
        <f>'Main Data'!F101</f>
        <v>4500</v>
      </c>
      <c r="F101" s="34">
        <f t="shared" si="6"/>
        <v>8.1886891244442008</v>
      </c>
      <c r="G101">
        <f>IF('Main Data'!H101="AP",1,0)</f>
        <v>0</v>
      </c>
      <c r="H101">
        <f>IF('Main Data'!H101="Blancpain",1,0)</f>
        <v>0</v>
      </c>
      <c r="I101">
        <f>IF('Main Data'!H101="Breguet",1,0)</f>
        <v>0</v>
      </c>
      <c r="J101">
        <f>IF('Main Data'!H101="Breitling",1,0)</f>
        <v>0</v>
      </c>
      <c r="K101">
        <f>IF('Main Data'!H101="Cartier",1,0)</f>
        <v>0</v>
      </c>
      <c r="L101">
        <f>IF('Main Data'!H101="Gallet",1,0)</f>
        <v>0</v>
      </c>
      <c r="M101">
        <f>IF('Main Data'!H101="Girard Perregaux",1,0)</f>
        <v>0</v>
      </c>
      <c r="N101">
        <f>IF('Main Data'!H101="Gubelin",1,0)</f>
        <v>0</v>
      </c>
      <c r="O101">
        <f>IF('Main Data'!H101="Heuer",1,0)</f>
        <v>0</v>
      </c>
      <c r="P101">
        <f>IF('Main Data'!H101="IWC",1,0)</f>
        <v>0</v>
      </c>
      <c r="Q101">
        <f>IF('Main Data'!H101="JLC",1,0)</f>
        <v>0</v>
      </c>
      <c r="R101">
        <f>IF('Main Data'!H101="Longines",1,0)</f>
        <v>1</v>
      </c>
      <c r="S101">
        <f>IF('Main Data'!H101="Movado",1,0)</f>
        <v>0</v>
      </c>
      <c r="T101">
        <f>IF('Main Data'!H101="Omega",1,0)</f>
        <v>0</v>
      </c>
      <c r="U101">
        <f>IF('Main Data'!H101="Panerai",1,0)</f>
        <v>0</v>
      </c>
      <c r="V101">
        <f>IF('Main Data'!H101="Patek",1,0)</f>
        <v>0</v>
      </c>
      <c r="W101">
        <f>IF('Main Data'!H101="Rolex",1,0)</f>
        <v>0</v>
      </c>
      <c r="X101">
        <f>IF('Main Data'!H101="Tudor",1,0)</f>
        <v>0</v>
      </c>
      <c r="Y101">
        <f>IF('Main Data'!H101="Ulysse Nardin",1,0)</f>
        <v>0</v>
      </c>
      <c r="Z101">
        <f>IF('Main Data'!H101="Universal Geneve",1,0)</f>
        <v>0</v>
      </c>
      <c r="AA101">
        <f>IF('Main Data'!H101="Vacheron",1,0)</f>
        <v>0</v>
      </c>
      <c r="AB101">
        <f>IF('Main Data'!H101="Zenith",1,0)</f>
        <v>0</v>
      </c>
      <c r="AC101">
        <f>IF('Main Data'!J101="Stainless Steel",1,0)</f>
        <v>1</v>
      </c>
      <c r="AD101">
        <f>IF('Main Data'!J101="Two-tone",1,0)</f>
        <v>0</v>
      </c>
      <c r="AE101">
        <f>IF(OR('Main Data'!J101="YG 18K",'Main Data'!J101="YG &lt;18K",'Main Data'!J101="PG 18K",'Main Data'!J101="PG &lt;18K",'Main Data'!J101="WG 18K",'Main Data'!J101="Mixes of 18K",'Main Data'!J101="Mixes &lt;18K"),1,0)</f>
        <v>0</v>
      </c>
      <c r="AF101">
        <f>IF('Main Data'!J101="Platinum",1,0)</f>
        <v>0</v>
      </c>
      <c r="AG101">
        <f>IF(OR('Main Data'!J101="PVD",'Main Data'!J101="Gold Plate",'Main Data'!J101="Other"),1,0)</f>
        <v>0</v>
      </c>
      <c r="AH101">
        <f>IF('Main Data'!N101="Stainless Steel",1,0)</f>
        <v>1</v>
      </c>
      <c r="AI101">
        <f>IF('Main Data'!N101="Leather",1,0)</f>
        <v>0</v>
      </c>
      <c r="AJ101">
        <f>IF('Main Data'!N101="Two-tone",1,0)</f>
        <v>0</v>
      </c>
      <c r="AK101">
        <f>IF(OR('Main Data'!N101="YG 18K",'Main Data'!N101="PG 18K",'Main Data'!N101="WG 18K",'Main Data'!N101="Mixes of 18K"),1,0)</f>
        <v>0</v>
      </c>
      <c r="AL101">
        <f>IF(OR(,'Main Data'!N101="PVD",'Main Data'!N101="Gold plate"),1,0)</f>
        <v>0</v>
      </c>
      <c r="AM101">
        <f>IF(OR('Main Data'!AV101="Yes",'Main Data'!AW101="Yes",'Main Data'!AU101="Yes"),1,0)</f>
        <v>0</v>
      </c>
      <c r="AN101">
        <f>IF(OR(ISTEXT('Main Data'!AX101), ISTEXT('Main Data'!AY101)),1,0)</f>
        <v>0</v>
      </c>
      <c r="AO101">
        <f>IF('Main Data'!AZ101="Yes",1,0)</f>
        <v>0</v>
      </c>
      <c r="AP101">
        <f>IF('Main Data'!BA101="Yes",1,0)</f>
        <v>0</v>
      </c>
      <c r="AQ101">
        <f>IF('Main Data'!BD101="Yes",1,0)</f>
        <v>0</v>
      </c>
      <c r="AR101">
        <f>IF('Main Data'!BE101="A",1,0)</f>
        <v>0</v>
      </c>
      <c r="AS101">
        <f>IF('Main Data'!BE101="AA",1,0)</f>
        <v>1</v>
      </c>
      <c r="AT101">
        <f>IF('Main Data'!BE101="AAA",1,0)</f>
        <v>0</v>
      </c>
      <c r="AU101">
        <f>IF('Main Data'!BE101="AAAA",1,0)</f>
        <v>0</v>
      </c>
      <c r="AV101">
        <f>IF('Main Data'!P101="Yes",1,0)</f>
        <v>0</v>
      </c>
      <c r="AW101">
        <f>IF('Main Data'!AP101="Yes",1,0)</f>
        <v>0</v>
      </c>
      <c r="AX101">
        <f>IF(OR('Main Data'!V101="Yes", 'Main Data'!W101="Yes",'Main Data'!X101="Yes"),1,0)</f>
        <v>0</v>
      </c>
      <c r="AY101">
        <f>IF(OR('Main Data'!Y101="Yes",'Main Data'!Z101="Yes"),1,0)</f>
        <v>0</v>
      </c>
      <c r="AZ101">
        <f>IF('Main Data'!AR101="Yes",1,0)</f>
        <v>0</v>
      </c>
      <c r="BA101">
        <f>IF('Main Data'!AS101="Yes",1,0)</f>
        <v>0</v>
      </c>
      <c r="BB101">
        <f>IF('Main Data'!AG101="Yes",1,0)</f>
        <v>0</v>
      </c>
      <c r="BC101">
        <f>IF('Main Data'!AB101="Yes",1,0)</f>
        <v>0</v>
      </c>
      <c r="BD101">
        <f>IF('Main Data'!AA101="Yes",1,0)</f>
        <v>0</v>
      </c>
      <c r="BE101">
        <f>IF('Main Data'!AC101="Yes",1,0)</f>
        <v>0</v>
      </c>
      <c r="BF101">
        <f>IF('Main Data'!AF101="Yes",1,0)</f>
        <v>0</v>
      </c>
      <c r="BG101">
        <f>IF(OR('Main Data'!AI101="Yes",'Main Data'!AL101="Yes"),1,0)</f>
        <v>1</v>
      </c>
      <c r="BH101">
        <f>IF('Main Data'!AJ101="Yes",1,0)</f>
        <v>0</v>
      </c>
      <c r="BI101">
        <f>IF('Main Data'!AK101="Yes",1,0)</f>
        <v>0</v>
      </c>
      <c r="BJ101">
        <f>IF('Main Data'!AM101="Yes",1,0)</f>
        <v>0</v>
      </c>
      <c r="BK101">
        <f>IF('Main Data'!AQ101="Yes",1,0)</f>
        <v>0</v>
      </c>
      <c r="BL101" s="21">
        <f t="shared" si="7"/>
        <v>0</v>
      </c>
      <c r="BM101" s="21">
        <f t="shared" si="8"/>
        <v>0</v>
      </c>
      <c r="BN101" s="21">
        <f t="shared" si="9"/>
        <v>0</v>
      </c>
      <c r="BO101" s="21">
        <f t="shared" si="10"/>
        <v>0</v>
      </c>
      <c r="BP101" s="21">
        <f t="shared" si="11"/>
        <v>1</v>
      </c>
    </row>
    <row r="102" spans="1:68" x14ac:dyDescent="0.2">
      <c r="A102">
        <v>98</v>
      </c>
      <c r="B102" s="33">
        <f>'Main Data'!C102</f>
        <v>44871</v>
      </c>
      <c r="C102">
        <f>'Main Data'!D102</f>
        <v>361</v>
      </c>
      <c r="D102" s="26">
        <f>'Main Data'!E102</f>
        <v>5000</v>
      </c>
      <c r="E102" s="26">
        <f>'Main Data'!F102</f>
        <v>6250</v>
      </c>
      <c r="F102" s="34">
        <f t="shared" si="6"/>
        <v>8.5171931914162382</v>
      </c>
      <c r="G102">
        <f>IF('Main Data'!H102="AP",1,0)</f>
        <v>0</v>
      </c>
      <c r="H102">
        <f>IF('Main Data'!H102="Blancpain",1,0)</f>
        <v>0</v>
      </c>
      <c r="I102">
        <f>IF('Main Data'!H102="Breguet",1,0)</f>
        <v>0</v>
      </c>
      <c r="J102">
        <f>IF('Main Data'!H102="Breitling",1,0)</f>
        <v>0</v>
      </c>
      <c r="K102">
        <f>IF('Main Data'!H102="Cartier",1,0)</f>
        <v>0</v>
      </c>
      <c r="L102">
        <f>IF('Main Data'!H102="Gallet",1,0)</f>
        <v>0</v>
      </c>
      <c r="M102">
        <f>IF('Main Data'!H102="Girard Perregaux",1,0)</f>
        <v>0</v>
      </c>
      <c r="N102">
        <f>IF('Main Data'!H102="Gubelin",1,0)</f>
        <v>0</v>
      </c>
      <c r="O102">
        <f>IF('Main Data'!H102="Heuer",1,0)</f>
        <v>0</v>
      </c>
      <c r="P102">
        <f>IF('Main Data'!H102="IWC",1,0)</f>
        <v>1</v>
      </c>
      <c r="Q102">
        <f>IF('Main Data'!H102="JLC",1,0)</f>
        <v>0</v>
      </c>
      <c r="R102">
        <f>IF('Main Data'!H102="Longines",1,0)</f>
        <v>0</v>
      </c>
      <c r="S102">
        <f>IF('Main Data'!H102="Movado",1,0)</f>
        <v>0</v>
      </c>
      <c r="T102">
        <f>IF('Main Data'!H102="Omega",1,0)</f>
        <v>0</v>
      </c>
      <c r="U102">
        <f>IF('Main Data'!H102="Panerai",1,0)</f>
        <v>0</v>
      </c>
      <c r="V102">
        <f>IF('Main Data'!H102="Patek",1,0)</f>
        <v>0</v>
      </c>
      <c r="W102">
        <f>IF('Main Data'!H102="Rolex",1,0)</f>
        <v>0</v>
      </c>
      <c r="X102">
        <f>IF('Main Data'!H102="Tudor",1,0)</f>
        <v>0</v>
      </c>
      <c r="Y102">
        <f>IF('Main Data'!H102="Ulysse Nardin",1,0)</f>
        <v>0</v>
      </c>
      <c r="Z102">
        <f>IF('Main Data'!H102="Universal Geneve",1,0)</f>
        <v>0</v>
      </c>
      <c r="AA102">
        <f>IF('Main Data'!H102="Vacheron",1,0)</f>
        <v>0</v>
      </c>
      <c r="AB102">
        <f>IF('Main Data'!H102="Zenith",1,0)</f>
        <v>0</v>
      </c>
      <c r="AC102">
        <f>IF('Main Data'!J102="Stainless Steel",1,0)</f>
        <v>1</v>
      </c>
      <c r="AD102">
        <f>IF('Main Data'!J102="Two-tone",1,0)</f>
        <v>0</v>
      </c>
      <c r="AE102">
        <f>IF(OR('Main Data'!J102="YG 18K",'Main Data'!J102="YG &lt;18K",'Main Data'!J102="PG 18K",'Main Data'!J102="PG &lt;18K",'Main Data'!J102="WG 18K",'Main Data'!J102="Mixes of 18K",'Main Data'!J102="Mixes &lt;18K"),1,0)</f>
        <v>0</v>
      </c>
      <c r="AF102">
        <f>IF('Main Data'!J102="Platinum",1,0)</f>
        <v>0</v>
      </c>
      <c r="AG102">
        <f>IF(OR('Main Data'!J102="PVD",'Main Data'!J102="Gold Plate",'Main Data'!J102="Other"),1,0)</f>
        <v>0</v>
      </c>
      <c r="AH102">
        <f>IF('Main Data'!N102="Stainless Steel",1,0)</f>
        <v>0</v>
      </c>
      <c r="AI102">
        <f>IF('Main Data'!N102="Leather",1,0)</f>
        <v>1</v>
      </c>
      <c r="AJ102">
        <f>IF('Main Data'!N102="Two-tone",1,0)</f>
        <v>0</v>
      </c>
      <c r="AK102">
        <f>IF(OR('Main Data'!N102="YG 18K",'Main Data'!N102="PG 18K",'Main Data'!N102="WG 18K",'Main Data'!N102="Mixes of 18K"),1,0)</f>
        <v>0</v>
      </c>
      <c r="AL102">
        <f>IF(OR(,'Main Data'!N102="PVD",'Main Data'!N102="Gold plate"),1,0)</f>
        <v>0</v>
      </c>
      <c r="AM102">
        <f>IF(OR('Main Data'!AV102="Yes",'Main Data'!AW102="Yes",'Main Data'!AU102="Yes"),1,0)</f>
        <v>0</v>
      </c>
      <c r="AN102">
        <f>IF(OR(ISTEXT('Main Data'!AX102), ISTEXT('Main Data'!AY102)),1,0)</f>
        <v>0</v>
      </c>
      <c r="AO102">
        <f>IF('Main Data'!AZ102="Yes",1,0)</f>
        <v>0</v>
      </c>
      <c r="AP102">
        <f>IF('Main Data'!BA102="Yes",1,0)</f>
        <v>0</v>
      </c>
      <c r="AQ102">
        <f>IF('Main Data'!BD102="Yes",1,0)</f>
        <v>0</v>
      </c>
      <c r="AR102">
        <f>IF('Main Data'!BE102="A",1,0)</f>
        <v>0</v>
      </c>
      <c r="AS102">
        <f>IF('Main Data'!BE102="AA",1,0)</f>
        <v>0</v>
      </c>
      <c r="AT102">
        <f>IF('Main Data'!BE102="AAA",1,0)</f>
        <v>1</v>
      </c>
      <c r="AU102">
        <f>IF('Main Data'!BE102="AAAA",1,0)</f>
        <v>0</v>
      </c>
      <c r="AV102">
        <f>IF('Main Data'!P102="Yes",1,0)</f>
        <v>1</v>
      </c>
      <c r="AW102">
        <f>IF('Main Data'!AP102="Yes",1,0)</f>
        <v>0</v>
      </c>
      <c r="AX102">
        <f>IF(OR('Main Data'!V102="Yes", 'Main Data'!W102="Yes",'Main Data'!X102="Yes"),1,0)</f>
        <v>0</v>
      </c>
      <c r="AY102">
        <f>IF(OR('Main Data'!Y102="Yes",'Main Data'!Z102="Yes"),1,0)</f>
        <v>0</v>
      </c>
      <c r="AZ102">
        <f>IF('Main Data'!AR102="Yes",1,0)</f>
        <v>0</v>
      </c>
      <c r="BA102">
        <f>IF('Main Data'!AS102="Yes",1,0)</f>
        <v>0</v>
      </c>
      <c r="BB102">
        <f>IF('Main Data'!AG102="Yes",1,0)</f>
        <v>0</v>
      </c>
      <c r="BC102">
        <f>IF('Main Data'!AB102="Yes",1,0)</f>
        <v>0</v>
      </c>
      <c r="BD102">
        <f>IF('Main Data'!AA102="Yes",1,0)</f>
        <v>0</v>
      </c>
      <c r="BE102">
        <f>IF('Main Data'!AC102="Yes",1,0)</f>
        <v>0</v>
      </c>
      <c r="BF102">
        <f>IF('Main Data'!AF102="Yes",1,0)</f>
        <v>0</v>
      </c>
      <c r="BG102">
        <f>IF(OR('Main Data'!AI102="Yes",'Main Data'!AL102="Yes"),1,0)</f>
        <v>0</v>
      </c>
      <c r="BH102">
        <f>IF('Main Data'!AJ102="Yes",1,0)</f>
        <v>0</v>
      </c>
      <c r="BI102">
        <f>IF('Main Data'!AK102="Yes",1,0)</f>
        <v>0</v>
      </c>
      <c r="BJ102">
        <f>IF('Main Data'!AM102="Yes",1,0)</f>
        <v>0</v>
      </c>
      <c r="BK102">
        <f>IF('Main Data'!AQ102="Yes",1,0)</f>
        <v>0</v>
      </c>
      <c r="BL102" s="21">
        <f t="shared" si="7"/>
        <v>0</v>
      </c>
      <c r="BM102" s="21">
        <f t="shared" si="8"/>
        <v>0</v>
      </c>
      <c r="BN102" s="21">
        <f t="shared" si="9"/>
        <v>0</v>
      </c>
      <c r="BO102" s="21">
        <f t="shared" si="10"/>
        <v>0</v>
      </c>
      <c r="BP102" s="21">
        <f t="shared" si="11"/>
        <v>1</v>
      </c>
    </row>
    <row r="103" spans="1:68" x14ac:dyDescent="0.2">
      <c r="A103">
        <v>99</v>
      </c>
      <c r="B103" s="33">
        <f>'Main Data'!C103</f>
        <v>44871</v>
      </c>
      <c r="C103">
        <f>'Main Data'!D103</f>
        <v>363</v>
      </c>
      <c r="D103" s="26">
        <f>'Main Data'!E103</f>
        <v>4000</v>
      </c>
      <c r="E103" s="26">
        <f>'Main Data'!F103</f>
        <v>5000</v>
      </c>
      <c r="F103" s="34">
        <f t="shared" si="6"/>
        <v>8.2940496401020276</v>
      </c>
      <c r="G103">
        <f>IF('Main Data'!H103="AP",1,0)</f>
        <v>0</v>
      </c>
      <c r="H103">
        <f>IF('Main Data'!H103="Blancpain",1,0)</f>
        <v>0</v>
      </c>
      <c r="I103">
        <f>IF('Main Data'!H103="Breguet",1,0)</f>
        <v>0</v>
      </c>
      <c r="J103">
        <f>IF('Main Data'!H103="Breitling",1,0)</f>
        <v>0</v>
      </c>
      <c r="K103">
        <f>IF('Main Data'!H103="Cartier",1,0)</f>
        <v>0</v>
      </c>
      <c r="L103">
        <f>IF('Main Data'!H103="Gallet",1,0)</f>
        <v>0</v>
      </c>
      <c r="M103">
        <f>IF('Main Data'!H103="Girard Perregaux",1,0)</f>
        <v>0</v>
      </c>
      <c r="N103">
        <f>IF('Main Data'!H103="Gubelin",1,0)</f>
        <v>0</v>
      </c>
      <c r="O103">
        <f>IF('Main Data'!H103="Heuer",1,0)</f>
        <v>0</v>
      </c>
      <c r="P103">
        <f>IF('Main Data'!H103="IWC",1,0)</f>
        <v>0</v>
      </c>
      <c r="Q103">
        <f>IF('Main Data'!H103="JLC",1,0)</f>
        <v>0</v>
      </c>
      <c r="R103">
        <f>IF('Main Data'!H103="Longines",1,0)</f>
        <v>0</v>
      </c>
      <c r="S103">
        <f>IF('Main Data'!H103="Movado",1,0)</f>
        <v>0</v>
      </c>
      <c r="T103">
        <f>IF('Main Data'!H103="Omega",1,0)</f>
        <v>1</v>
      </c>
      <c r="U103">
        <f>IF('Main Data'!H103="Panerai",1,0)</f>
        <v>0</v>
      </c>
      <c r="V103">
        <f>IF('Main Data'!H103="Patek",1,0)</f>
        <v>0</v>
      </c>
      <c r="W103">
        <f>IF('Main Data'!H103="Rolex",1,0)</f>
        <v>0</v>
      </c>
      <c r="X103">
        <f>IF('Main Data'!H103="Tudor",1,0)</f>
        <v>0</v>
      </c>
      <c r="Y103">
        <f>IF('Main Data'!H103="Ulysse Nardin",1,0)</f>
        <v>0</v>
      </c>
      <c r="Z103">
        <f>IF('Main Data'!H103="Universal Geneve",1,0)</f>
        <v>0</v>
      </c>
      <c r="AA103">
        <f>IF('Main Data'!H103="Vacheron",1,0)</f>
        <v>0</v>
      </c>
      <c r="AB103">
        <f>IF('Main Data'!H103="Zenith",1,0)</f>
        <v>0</v>
      </c>
      <c r="AC103">
        <f>IF('Main Data'!J103="Stainless Steel",1,0)</f>
        <v>1</v>
      </c>
      <c r="AD103">
        <f>IF('Main Data'!J103="Two-tone",1,0)</f>
        <v>0</v>
      </c>
      <c r="AE103">
        <f>IF(OR('Main Data'!J103="YG 18K",'Main Data'!J103="YG &lt;18K",'Main Data'!J103="PG 18K",'Main Data'!J103="PG &lt;18K",'Main Data'!J103="WG 18K",'Main Data'!J103="Mixes of 18K",'Main Data'!J103="Mixes &lt;18K"),1,0)</f>
        <v>0</v>
      </c>
      <c r="AF103">
        <f>IF('Main Data'!J103="Platinum",1,0)</f>
        <v>0</v>
      </c>
      <c r="AG103">
        <f>IF(OR('Main Data'!J103="PVD",'Main Data'!J103="Gold Plate",'Main Data'!J103="Other"),1,0)</f>
        <v>0</v>
      </c>
      <c r="AH103">
        <f>IF('Main Data'!N103="Stainless Steel",1,0)</f>
        <v>0</v>
      </c>
      <c r="AI103">
        <f>IF('Main Data'!N103="Leather",1,0)</f>
        <v>1</v>
      </c>
      <c r="AJ103">
        <f>IF('Main Data'!N103="Two-tone",1,0)</f>
        <v>0</v>
      </c>
      <c r="AK103">
        <f>IF(OR('Main Data'!N103="YG 18K",'Main Data'!N103="PG 18K",'Main Data'!N103="WG 18K",'Main Data'!N103="Mixes of 18K"),1,0)</f>
        <v>0</v>
      </c>
      <c r="AL103">
        <f>IF(OR(,'Main Data'!N103="PVD",'Main Data'!N103="Gold plate"),1,0)</f>
        <v>0</v>
      </c>
      <c r="AM103">
        <f>IF(OR('Main Data'!AV103="Yes",'Main Data'!AW103="Yes",'Main Data'!AU103="Yes"),1,0)</f>
        <v>0</v>
      </c>
      <c r="AN103">
        <f>IF(OR(ISTEXT('Main Data'!AX103), ISTEXT('Main Data'!AY103)),1,0)</f>
        <v>0</v>
      </c>
      <c r="AO103">
        <f>IF('Main Data'!AZ103="Yes",1,0)</f>
        <v>0</v>
      </c>
      <c r="AP103">
        <f>IF('Main Data'!BA103="Yes",1,0)</f>
        <v>0</v>
      </c>
      <c r="AQ103">
        <f>IF('Main Data'!BD103="Yes",1,0)</f>
        <v>0</v>
      </c>
      <c r="AR103">
        <f>IF('Main Data'!BE103="A",1,0)</f>
        <v>1</v>
      </c>
      <c r="AS103">
        <f>IF('Main Data'!BE103="AA",1,0)</f>
        <v>0</v>
      </c>
      <c r="AT103">
        <f>IF('Main Data'!BE103="AAA",1,0)</f>
        <v>0</v>
      </c>
      <c r="AU103">
        <f>IF('Main Data'!BE103="AAAA",1,0)</f>
        <v>0</v>
      </c>
      <c r="AV103">
        <f>IF('Main Data'!P103="Yes",1,0)</f>
        <v>1</v>
      </c>
      <c r="AW103">
        <f>IF('Main Data'!AP103="Yes",1,0)</f>
        <v>0</v>
      </c>
      <c r="AX103">
        <f>IF(OR('Main Data'!V103="Yes", 'Main Data'!W103="Yes",'Main Data'!X103="Yes"),1,0)</f>
        <v>0</v>
      </c>
      <c r="AY103">
        <f>IF(OR('Main Data'!Y103="Yes",'Main Data'!Z103="Yes"),1,0)</f>
        <v>0</v>
      </c>
      <c r="AZ103">
        <f>IF('Main Data'!AR103="Yes",1,0)</f>
        <v>0</v>
      </c>
      <c r="BA103">
        <f>IF('Main Data'!AS103="Yes",1,0)</f>
        <v>0</v>
      </c>
      <c r="BB103">
        <f>IF('Main Data'!AG103="Yes",1,0)</f>
        <v>0</v>
      </c>
      <c r="BC103">
        <f>IF('Main Data'!AB103="Yes",1,0)</f>
        <v>1</v>
      </c>
      <c r="BD103">
        <f>IF('Main Data'!AA103="Yes",1,0)</f>
        <v>0</v>
      </c>
      <c r="BE103">
        <f>IF('Main Data'!AC103="Yes",1,0)</f>
        <v>0</v>
      </c>
      <c r="BF103">
        <f>IF('Main Data'!AF103="Yes",1,0)</f>
        <v>0</v>
      </c>
      <c r="BG103">
        <f>IF(OR('Main Data'!AI103="Yes",'Main Data'!AL103="Yes"),1,0)</f>
        <v>0</v>
      </c>
      <c r="BH103">
        <f>IF('Main Data'!AJ103="Yes",1,0)</f>
        <v>0</v>
      </c>
      <c r="BI103">
        <f>IF('Main Data'!AK103="Yes",1,0)</f>
        <v>0</v>
      </c>
      <c r="BJ103">
        <f>IF('Main Data'!AM103="Yes",1,0)</f>
        <v>0</v>
      </c>
      <c r="BK103">
        <f>IF('Main Data'!AQ103="Yes",1,0)</f>
        <v>0</v>
      </c>
      <c r="BL103" s="21">
        <f t="shared" si="7"/>
        <v>0</v>
      </c>
      <c r="BM103" s="21">
        <f t="shared" si="8"/>
        <v>0</v>
      </c>
      <c r="BN103" s="21">
        <f t="shared" si="9"/>
        <v>0</v>
      </c>
      <c r="BO103" s="21">
        <f t="shared" si="10"/>
        <v>0</v>
      </c>
      <c r="BP103" s="21">
        <f t="shared" si="11"/>
        <v>1</v>
      </c>
    </row>
    <row r="104" spans="1:68" x14ac:dyDescent="0.2">
      <c r="A104">
        <v>100</v>
      </c>
      <c r="B104" s="33">
        <f>'Main Data'!C104</f>
        <v>44871</v>
      </c>
      <c r="C104">
        <f>'Main Data'!D104</f>
        <v>373</v>
      </c>
      <c r="D104" s="26">
        <f>'Main Data'!E104</f>
        <v>3200</v>
      </c>
      <c r="E104" s="26">
        <f>'Main Data'!F104</f>
        <v>4000</v>
      </c>
      <c r="F104" s="34">
        <f t="shared" si="6"/>
        <v>8.0709060887878188</v>
      </c>
      <c r="G104">
        <f>IF('Main Data'!H104="AP",1,0)</f>
        <v>0</v>
      </c>
      <c r="H104">
        <f>IF('Main Data'!H104="Blancpain",1,0)</f>
        <v>0</v>
      </c>
      <c r="I104">
        <f>IF('Main Data'!H104="Breguet",1,0)</f>
        <v>0</v>
      </c>
      <c r="J104">
        <f>IF('Main Data'!H104="Breitling",1,0)</f>
        <v>0</v>
      </c>
      <c r="K104">
        <f>IF('Main Data'!H104="Cartier",1,0)</f>
        <v>0</v>
      </c>
      <c r="L104">
        <f>IF('Main Data'!H104="Gallet",1,0)</f>
        <v>0</v>
      </c>
      <c r="M104">
        <f>IF('Main Data'!H104="Girard Perregaux",1,0)</f>
        <v>0</v>
      </c>
      <c r="N104">
        <f>IF('Main Data'!H104="Gubelin",1,0)</f>
        <v>0</v>
      </c>
      <c r="O104">
        <f>IF('Main Data'!H104="Heuer",1,0)</f>
        <v>0</v>
      </c>
      <c r="P104">
        <f>IF('Main Data'!H104="IWC",1,0)</f>
        <v>0</v>
      </c>
      <c r="Q104">
        <f>IF('Main Data'!H104="JLC",1,0)</f>
        <v>1</v>
      </c>
      <c r="R104">
        <f>IF('Main Data'!H104="Longines",1,0)</f>
        <v>0</v>
      </c>
      <c r="S104">
        <f>IF('Main Data'!H104="Movado",1,0)</f>
        <v>0</v>
      </c>
      <c r="T104">
        <f>IF('Main Data'!H104="Omega",1,0)</f>
        <v>0</v>
      </c>
      <c r="U104">
        <f>IF('Main Data'!H104="Panerai",1,0)</f>
        <v>0</v>
      </c>
      <c r="V104">
        <f>IF('Main Data'!H104="Patek",1,0)</f>
        <v>0</v>
      </c>
      <c r="W104">
        <f>IF('Main Data'!H104="Rolex",1,0)</f>
        <v>0</v>
      </c>
      <c r="X104">
        <f>IF('Main Data'!H104="Tudor",1,0)</f>
        <v>0</v>
      </c>
      <c r="Y104">
        <f>IF('Main Data'!H104="Ulysse Nardin",1,0)</f>
        <v>0</v>
      </c>
      <c r="Z104">
        <f>IF('Main Data'!H104="Universal Geneve",1,0)</f>
        <v>0</v>
      </c>
      <c r="AA104">
        <f>IF('Main Data'!H104="Vacheron",1,0)</f>
        <v>0</v>
      </c>
      <c r="AB104">
        <f>IF('Main Data'!H104="Zenith",1,0)</f>
        <v>0</v>
      </c>
      <c r="AC104">
        <f>IF('Main Data'!J104="Stainless Steel",1,0)</f>
        <v>0</v>
      </c>
      <c r="AD104">
        <f>IF('Main Data'!J104="Two-tone",1,0)</f>
        <v>0</v>
      </c>
      <c r="AE104">
        <f>IF(OR('Main Data'!J104="YG 18K",'Main Data'!J104="YG &lt;18K",'Main Data'!J104="PG 18K",'Main Data'!J104="PG &lt;18K",'Main Data'!J104="WG 18K",'Main Data'!J104="Mixes of 18K",'Main Data'!J104="Mixes &lt;18K"),1,0)</f>
        <v>1</v>
      </c>
      <c r="AF104">
        <f>IF('Main Data'!J104="Platinum",1,0)</f>
        <v>0</v>
      </c>
      <c r="AG104">
        <f>IF(OR('Main Data'!J104="PVD",'Main Data'!J104="Gold Plate",'Main Data'!J104="Other"),1,0)</f>
        <v>0</v>
      </c>
      <c r="AH104">
        <f>IF('Main Data'!N104="Stainless Steel",1,0)</f>
        <v>0</v>
      </c>
      <c r="AI104">
        <f>IF('Main Data'!N104="Leather",1,0)</f>
        <v>1</v>
      </c>
      <c r="AJ104">
        <f>IF('Main Data'!N104="Two-tone",1,0)</f>
        <v>0</v>
      </c>
      <c r="AK104">
        <f>IF(OR('Main Data'!N104="YG 18K",'Main Data'!N104="PG 18K",'Main Data'!N104="WG 18K",'Main Data'!N104="Mixes of 18K"),1,0)</f>
        <v>0</v>
      </c>
      <c r="AL104">
        <f>IF(OR(,'Main Data'!N104="PVD",'Main Data'!N104="Gold plate"),1,0)</f>
        <v>0</v>
      </c>
      <c r="AM104">
        <f>IF(OR('Main Data'!AV104="Yes",'Main Data'!AW104="Yes",'Main Data'!AU104="Yes"),1,0)</f>
        <v>0</v>
      </c>
      <c r="AN104">
        <f>IF(OR(ISTEXT('Main Data'!AX104), ISTEXT('Main Data'!AY104)),1,0)</f>
        <v>0</v>
      </c>
      <c r="AO104">
        <f>IF('Main Data'!AZ104="Yes",1,0)</f>
        <v>0</v>
      </c>
      <c r="AP104">
        <f>IF('Main Data'!BA104="Yes",1,0)</f>
        <v>0</v>
      </c>
      <c r="AQ104">
        <f>IF('Main Data'!BD104="Yes",1,0)</f>
        <v>0</v>
      </c>
      <c r="AR104">
        <f>IF('Main Data'!BE104="A",1,0)</f>
        <v>0</v>
      </c>
      <c r="AS104">
        <f>IF('Main Data'!BE104="AA",1,0)</f>
        <v>1</v>
      </c>
      <c r="AT104">
        <f>IF('Main Data'!BE104="AAA",1,0)</f>
        <v>0</v>
      </c>
      <c r="AU104">
        <f>IF('Main Data'!BE104="AAAA",1,0)</f>
        <v>0</v>
      </c>
      <c r="AV104">
        <f>IF('Main Data'!P104="Yes",1,0)</f>
        <v>0</v>
      </c>
      <c r="AW104">
        <f>IF('Main Data'!AP104="Yes",1,0)</f>
        <v>0</v>
      </c>
      <c r="AX104">
        <f>IF(OR('Main Data'!V104="Yes", 'Main Data'!W104="Yes",'Main Data'!X104="Yes"),1,0)</f>
        <v>1</v>
      </c>
      <c r="AY104">
        <f>IF(OR('Main Data'!Y104="Yes",'Main Data'!Z104="Yes"),1,0)</f>
        <v>1</v>
      </c>
      <c r="AZ104">
        <f>IF('Main Data'!AR104="Yes",1,0)</f>
        <v>0</v>
      </c>
      <c r="BA104">
        <f>IF('Main Data'!AS104="Yes",1,0)</f>
        <v>0</v>
      </c>
      <c r="BB104">
        <f>IF('Main Data'!AG104="Yes",1,0)</f>
        <v>0</v>
      </c>
      <c r="BC104">
        <f>IF('Main Data'!AB104="Yes",1,0)</f>
        <v>0</v>
      </c>
      <c r="BD104">
        <f>IF('Main Data'!AA104="Yes",1,0)</f>
        <v>0</v>
      </c>
      <c r="BE104">
        <f>IF('Main Data'!AC104="Yes",1,0)</f>
        <v>0</v>
      </c>
      <c r="BF104">
        <f>IF('Main Data'!AF104="Yes",1,0)</f>
        <v>0</v>
      </c>
      <c r="BG104">
        <f>IF(OR('Main Data'!AI104="Yes",'Main Data'!AL104="Yes"),1,0)</f>
        <v>0</v>
      </c>
      <c r="BH104">
        <f>IF('Main Data'!AJ104="Yes",1,0)</f>
        <v>0</v>
      </c>
      <c r="BI104">
        <f>IF('Main Data'!AK104="Yes",1,0)</f>
        <v>0</v>
      </c>
      <c r="BJ104">
        <f>IF('Main Data'!AM104="Yes",1,0)</f>
        <v>0</v>
      </c>
      <c r="BK104">
        <f>IF('Main Data'!AQ104="Yes",1,0)</f>
        <v>0</v>
      </c>
      <c r="BL104" s="21">
        <f t="shared" si="7"/>
        <v>0</v>
      </c>
      <c r="BM104" s="21">
        <f t="shared" si="8"/>
        <v>0</v>
      </c>
      <c r="BN104" s="21">
        <f t="shared" si="9"/>
        <v>0</v>
      </c>
      <c r="BO104" s="21">
        <f t="shared" si="10"/>
        <v>0</v>
      </c>
      <c r="BP104" s="21">
        <f t="shared" si="11"/>
        <v>1</v>
      </c>
    </row>
    <row r="105" spans="1:68" x14ac:dyDescent="0.2">
      <c r="A105">
        <v>101</v>
      </c>
      <c r="B105" s="33">
        <f>'Main Data'!C105</f>
        <v>44871</v>
      </c>
      <c r="C105">
        <f>'Main Data'!D105</f>
        <v>395</v>
      </c>
      <c r="D105" s="26">
        <f>'Main Data'!E105</f>
        <v>5000</v>
      </c>
      <c r="E105" s="26">
        <f>'Main Data'!F105</f>
        <v>6250</v>
      </c>
      <c r="F105" s="34">
        <f t="shared" si="6"/>
        <v>8.5171931914162382</v>
      </c>
      <c r="G105">
        <f>IF('Main Data'!H105="AP",1,0)</f>
        <v>0</v>
      </c>
      <c r="H105">
        <f>IF('Main Data'!H105="Blancpain",1,0)</f>
        <v>0</v>
      </c>
      <c r="I105">
        <f>IF('Main Data'!H105="Breguet",1,0)</f>
        <v>0</v>
      </c>
      <c r="J105">
        <f>IF('Main Data'!H105="Breitling",1,0)</f>
        <v>0</v>
      </c>
      <c r="K105">
        <f>IF('Main Data'!H105="Cartier",1,0)</f>
        <v>1</v>
      </c>
      <c r="L105">
        <f>IF('Main Data'!H105="Gallet",1,0)</f>
        <v>0</v>
      </c>
      <c r="M105">
        <f>IF('Main Data'!H105="Girard Perregaux",1,0)</f>
        <v>0</v>
      </c>
      <c r="N105">
        <f>IF('Main Data'!H105="Gubelin",1,0)</f>
        <v>0</v>
      </c>
      <c r="O105">
        <f>IF('Main Data'!H105="Heuer",1,0)</f>
        <v>0</v>
      </c>
      <c r="P105">
        <f>IF('Main Data'!H105="IWC",1,0)</f>
        <v>0</v>
      </c>
      <c r="Q105">
        <f>IF('Main Data'!H105="JLC",1,0)</f>
        <v>0</v>
      </c>
      <c r="R105">
        <f>IF('Main Data'!H105="Longines",1,0)</f>
        <v>0</v>
      </c>
      <c r="S105">
        <f>IF('Main Data'!H105="Movado",1,0)</f>
        <v>0</v>
      </c>
      <c r="T105">
        <f>IF('Main Data'!H105="Omega",1,0)</f>
        <v>0</v>
      </c>
      <c r="U105">
        <f>IF('Main Data'!H105="Panerai",1,0)</f>
        <v>0</v>
      </c>
      <c r="V105">
        <f>IF('Main Data'!H105="Patek",1,0)</f>
        <v>0</v>
      </c>
      <c r="W105">
        <f>IF('Main Data'!H105="Rolex",1,0)</f>
        <v>0</v>
      </c>
      <c r="X105">
        <f>IF('Main Data'!H105="Tudor",1,0)</f>
        <v>0</v>
      </c>
      <c r="Y105">
        <f>IF('Main Data'!H105="Ulysse Nardin",1,0)</f>
        <v>0</v>
      </c>
      <c r="Z105">
        <f>IF('Main Data'!H105="Universal Geneve",1,0)</f>
        <v>0</v>
      </c>
      <c r="AA105">
        <f>IF('Main Data'!H105="Vacheron",1,0)</f>
        <v>0</v>
      </c>
      <c r="AB105">
        <f>IF('Main Data'!H105="Zenith",1,0)</f>
        <v>0</v>
      </c>
      <c r="AC105">
        <f>IF('Main Data'!J105="Stainless Steel",1,0)</f>
        <v>0</v>
      </c>
      <c r="AD105">
        <f>IF('Main Data'!J105="Two-tone",1,0)</f>
        <v>0</v>
      </c>
      <c r="AE105">
        <f>IF(OR('Main Data'!J105="YG 18K",'Main Data'!J105="YG &lt;18K",'Main Data'!J105="PG 18K",'Main Data'!J105="PG &lt;18K",'Main Data'!J105="WG 18K",'Main Data'!J105="Mixes of 18K",'Main Data'!J105="Mixes &lt;18K"),1,0)</f>
        <v>1</v>
      </c>
      <c r="AF105">
        <f>IF('Main Data'!J105="Platinum",1,0)</f>
        <v>0</v>
      </c>
      <c r="AG105">
        <f>IF(OR('Main Data'!J105="PVD",'Main Data'!J105="Gold Plate",'Main Data'!J105="Other"),1,0)</f>
        <v>0</v>
      </c>
      <c r="AH105">
        <f>IF('Main Data'!N105="Stainless Steel",1,0)</f>
        <v>0</v>
      </c>
      <c r="AI105">
        <f>IF('Main Data'!N105="Leather",1,0)</f>
        <v>1</v>
      </c>
      <c r="AJ105">
        <f>IF('Main Data'!N105="Two-tone",1,0)</f>
        <v>0</v>
      </c>
      <c r="AK105">
        <f>IF(OR('Main Data'!N105="YG 18K",'Main Data'!N105="PG 18K",'Main Data'!N105="WG 18K",'Main Data'!N105="Mixes of 18K"),1,0)</f>
        <v>0</v>
      </c>
      <c r="AL105">
        <f>IF(OR(,'Main Data'!N105="PVD",'Main Data'!N105="Gold plate"),1,0)</f>
        <v>0</v>
      </c>
      <c r="AM105">
        <f>IF(OR('Main Data'!AV105="Yes",'Main Data'!AW105="Yes",'Main Data'!AU105="Yes"),1,0)</f>
        <v>0</v>
      </c>
      <c r="AN105">
        <f>IF(OR(ISTEXT('Main Data'!AX105), ISTEXT('Main Data'!AY105)),1,0)</f>
        <v>0</v>
      </c>
      <c r="AO105">
        <f>IF('Main Data'!AZ105="Yes",1,0)</f>
        <v>0</v>
      </c>
      <c r="AP105">
        <f>IF('Main Data'!BA105="Yes",1,0)</f>
        <v>0</v>
      </c>
      <c r="AQ105">
        <f>IF('Main Data'!BD105="Yes",1,0)</f>
        <v>0</v>
      </c>
      <c r="AR105">
        <f>IF('Main Data'!BE105="A",1,0)</f>
        <v>0</v>
      </c>
      <c r="AS105">
        <f>IF('Main Data'!BE105="AA",1,0)</f>
        <v>1</v>
      </c>
      <c r="AT105">
        <f>IF('Main Data'!BE105="AAA",1,0)</f>
        <v>0</v>
      </c>
      <c r="AU105">
        <f>IF('Main Data'!BE105="AAAA",1,0)</f>
        <v>0</v>
      </c>
      <c r="AV105">
        <f>IF('Main Data'!P105="Yes",1,0)</f>
        <v>1</v>
      </c>
      <c r="AW105">
        <f>IF('Main Data'!AP105="Yes",1,0)</f>
        <v>0</v>
      </c>
      <c r="AX105">
        <f>IF(OR('Main Data'!V105="Yes", 'Main Data'!W105="Yes",'Main Data'!X105="Yes"),1,0)</f>
        <v>0</v>
      </c>
      <c r="AY105">
        <f>IF(OR('Main Data'!Y105="Yes",'Main Data'!Z105="Yes"),1,0)</f>
        <v>0</v>
      </c>
      <c r="AZ105">
        <f>IF('Main Data'!AR105="Yes",1,0)</f>
        <v>0</v>
      </c>
      <c r="BA105">
        <f>IF('Main Data'!AS105="Yes",1,0)</f>
        <v>0</v>
      </c>
      <c r="BB105">
        <f>IF('Main Data'!AG105="Yes",1,0)</f>
        <v>0</v>
      </c>
      <c r="BC105">
        <f>IF('Main Data'!AB105="Yes",1,0)</f>
        <v>0</v>
      </c>
      <c r="BD105">
        <f>IF('Main Data'!AA105="Yes",1,0)</f>
        <v>0</v>
      </c>
      <c r="BE105">
        <f>IF('Main Data'!AC105="Yes",1,0)</f>
        <v>0</v>
      </c>
      <c r="BF105">
        <f>IF('Main Data'!AF105="Yes",1,0)</f>
        <v>0</v>
      </c>
      <c r="BG105">
        <f>IF(OR('Main Data'!AI105="Yes",'Main Data'!AL105="Yes"),1,0)</f>
        <v>0</v>
      </c>
      <c r="BH105">
        <f>IF('Main Data'!AJ105="Yes",1,0)</f>
        <v>0</v>
      </c>
      <c r="BI105">
        <f>IF('Main Data'!AK105="Yes",1,0)</f>
        <v>0</v>
      </c>
      <c r="BJ105">
        <f>IF('Main Data'!AM105="Yes",1,0)</f>
        <v>0</v>
      </c>
      <c r="BK105">
        <f>IF('Main Data'!AQ105="Yes",1,0)</f>
        <v>0</v>
      </c>
      <c r="BL105" s="21">
        <f t="shared" si="7"/>
        <v>0</v>
      </c>
      <c r="BM105" s="21">
        <f t="shared" si="8"/>
        <v>0</v>
      </c>
      <c r="BN105" s="21">
        <f t="shared" si="9"/>
        <v>0</v>
      </c>
      <c r="BO105" s="21">
        <f t="shared" si="10"/>
        <v>0</v>
      </c>
      <c r="BP105" s="21">
        <f t="shared" si="11"/>
        <v>1</v>
      </c>
    </row>
    <row r="106" spans="1:68" x14ac:dyDescent="0.2">
      <c r="A106">
        <v>102</v>
      </c>
      <c r="B106" s="33">
        <f>'Main Data'!C106</f>
        <v>44871</v>
      </c>
      <c r="C106">
        <f>'Main Data'!D106</f>
        <v>403</v>
      </c>
      <c r="D106" s="26">
        <f>'Main Data'!E106</f>
        <v>3800</v>
      </c>
      <c r="E106" s="26">
        <f>'Main Data'!F106</f>
        <v>4750</v>
      </c>
      <c r="F106" s="34">
        <f t="shared" si="6"/>
        <v>8.2427563457144775</v>
      </c>
      <c r="G106">
        <f>IF('Main Data'!H106="AP",1,0)</f>
        <v>0</v>
      </c>
      <c r="H106">
        <f>IF('Main Data'!H106="Blancpain",1,0)</f>
        <v>0</v>
      </c>
      <c r="I106">
        <f>IF('Main Data'!H106="Breguet",1,0)</f>
        <v>0</v>
      </c>
      <c r="J106">
        <f>IF('Main Data'!H106="Breitling",1,0)</f>
        <v>0</v>
      </c>
      <c r="K106">
        <f>IF('Main Data'!H106="Cartier",1,0)</f>
        <v>0</v>
      </c>
      <c r="L106">
        <f>IF('Main Data'!H106="Gallet",1,0)</f>
        <v>0</v>
      </c>
      <c r="M106">
        <f>IF('Main Data'!H106="Girard Perregaux",1,0)</f>
        <v>0</v>
      </c>
      <c r="N106">
        <f>IF('Main Data'!H106="Gubelin",1,0)</f>
        <v>0</v>
      </c>
      <c r="O106">
        <f>IF('Main Data'!H106="Heuer",1,0)</f>
        <v>0</v>
      </c>
      <c r="P106">
        <f>IF('Main Data'!H106="IWC",1,0)</f>
        <v>0</v>
      </c>
      <c r="Q106">
        <f>IF('Main Data'!H106="JLC",1,0)</f>
        <v>0</v>
      </c>
      <c r="R106">
        <f>IF('Main Data'!H106="Longines",1,0)</f>
        <v>0</v>
      </c>
      <c r="S106">
        <f>IF('Main Data'!H106="Movado",1,0)</f>
        <v>0</v>
      </c>
      <c r="T106">
        <f>IF('Main Data'!H106="Omega",1,0)</f>
        <v>0</v>
      </c>
      <c r="U106">
        <f>IF('Main Data'!H106="Panerai",1,0)</f>
        <v>0</v>
      </c>
      <c r="V106">
        <f>IF('Main Data'!H106="Patek",1,0)</f>
        <v>1</v>
      </c>
      <c r="W106">
        <f>IF('Main Data'!H106="Rolex",1,0)</f>
        <v>0</v>
      </c>
      <c r="X106">
        <f>IF('Main Data'!H106="Tudor",1,0)</f>
        <v>0</v>
      </c>
      <c r="Y106">
        <f>IF('Main Data'!H106="Ulysse Nardin",1,0)</f>
        <v>0</v>
      </c>
      <c r="Z106">
        <f>IF('Main Data'!H106="Universal Geneve",1,0)</f>
        <v>0</v>
      </c>
      <c r="AA106">
        <f>IF('Main Data'!H106="Vacheron",1,0)</f>
        <v>0</v>
      </c>
      <c r="AB106">
        <f>IF('Main Data'!H106="Zenith",1,0)</f>
        <v>0</v>
      </c>
      <c r="AC106">
        <f>IF('Main Data'!J106="Stainless Steel",1,0)</f>
        <v>0</v>
      </c>
      <c r="AD106">
        <f>IF('Main Data'!J106="Two-tone",1,0)</f>
        <v>0</v>
      </c>
      <c r="AE106">
        <f>IF(OR('Main Data'!J106="YG 18K",'Main Data'!J106="YG &lt;18K",'Main Data'!J106="PG 18K",'Main Data'!J106="PG &lt;18K",'Main Data'!J106="WG 18K",'Main Data'!J106="Mixes of 18K",'Main Data'!J106="Mixes &lt;18K"),1,0)</f>
        <v>1</v>
      </c>
      <c r="AF106">
        <f>IF('Main Data'!J106="Platinum",1,0)</f>
        <v>0</v>
      </c>
      <c r="AG106">
        <f>IF(OR('Main Data'!J106="PVD",'Main Data'!J106="Gold Plate",'Main Data'!J106="Other"),1,0)</f>
        <v>0</v>
      </c>
      <c r="AH106">
        <f>IF('Main Data'!N106="Stainless Steel",1,0)</f>
        <v>0</v>
      </c>
      <c r="AI106">
        <f>IF('Main Data'!N106="Leather",1,0)</f>
        <v>1</v>
      </c>
      <c r="AJ106">
        <f>IF('Main Data'!N106="Two-tone",1,0)</f>
        <v>0</v>
      </c>
      <c r="AK106">
        <f>IF(OR('Main Data'!N106="YG 18K",'Main Data'!N106="PG 18K",'Main Data'!N106="WG 18K",'Main Data'!N106="Mixes of 18K"),1,0)</f>
        <v>0</v>
      </c>
      <c r="AL106">
        <f>IF(OR(,'Main Data'!N106="PVD",'Main Data'!N106="Gold plate"),1,0)</f>
        <v>0</v>
      </c>
      <c r="AM106">
        <f>IF(OR('Main Data'!AV106="Yes",'Main Data'!AW106="Yes",'Main Data'!AU106="Yes"),1,0)</f>
        <v>0</v>
      </c>
      <c r="AN106">
        <f>IF(OR(ISTEXT('Main Data'!AX106), ISTEXT('Main Data'!AY106)),1,0)</f>
        <v>0</v>
      </c>
      <c r="AO106">
        <f>IF('Main Data'!AZ106="Yes",1,0)</f>
        <v>0</v>
      </c>
      <c r="AP106">
        <f>IF('Main Data'!BA106="Yes",1,0)</f>
        <v>0</v>
      </c>
      <c r="AQ106">
        <f>IF('Main Data'!BD106="Yes",1,0)</f>
        <v>0</v>
      </c>
      <c r="AR106">
        <f>IF('Main Data'!BE106="A",1,0)</f>
        <v>0</v>
      </c>
      <c r="AS106">
        <f>IF('Main Data'!BE106="AA",1,0)</f>
        <v>1</v>
      </c>
      <c r="AT106">
        <f>IF('Main Data'!BE106="AAA",1,0)</f>
        <v>0</v>
      </c>
      <c r="AU106">
        <f>IF('Main Data'!BE106="AAAA",1,0)</f>
        <v>0</v>
      </c>
      <c r="AV106">
        <f>IF('Main Data'!P106="Yes",1,0)</f>
        <v>1</v>
      </c>
      <c r="AW106">
        <f>IF('Main Data'!AP106="Yes",1,0)</f>
        <v>0</v>
      </c>
      <c r="AX106">
        <f>IF(OR('Main Data'!V106="Yes", 'Main Data'!W106="Yes",'Main Data'!X106="Yes"),1,0)</f>
        <v>0</v>
      </c>
      <c r="AY106">
        <f>IF(OR('Main Data'!Y106="Yes",'Main Data'!Z106="Yes"),1,0)</f>
        <v>0</v>
      </c>
      <c r="AZ106">
        <f>IF('Main Data'!AR106="Yes",1,0)</f>
        <v>0</v>
      </c>
      <c r="BA106">
        <f>IF('Main Data'!AS106="Yes",1,0)</f>
        <v>0</v>
      </c>
      <c r="BB106">
        <f>IF('Main Data'!AG106="Yes",1,0)</f>
        <v>0</v>
      </c>
      <c r="BC106">
        <f>IF('Main Data'!AB106="Yes",1,0)</f>
        <v>0</v>
      </c>
      <c r="BD106">
        <f>IF('Main Data'!AA106="Yes",1,0)</f>
        <v>0</v>
      </c>
      <c r="BE106">
        <f>IF('Main Data'!AC106="Yes",1,0)</f>
        <v>0</v>
      </c>
      <c r="BF106">
        <f>IF('Main Data'!AF106="Yes",1,0)</f>
        <v>0</v>
      </c>
      <c r="BG106">
        <f>IF(OR('Main Data'!AI106="Yes",'Main Data'!AL106="Yes"),1,0)</f>
        <v>0</v>
      </c>
      <c r="BH106">
        <f>IF('Main Data'!AJ106="Yes",1,0)</f>
        <v>0</v>
      </c>
      <c r="BI106">
        <f>IF('Main Data'!AK106="Yes",1,0)</f>
        <v>0</v>
      </c>
      <c r="BJ106">
        <f>IF('Main Data'!AM106="Yes",1,0)</f>
        <v>0</v>
      </c>
      <c r="BK106">
        <f>IF('Main Data'!AQ106="Yes",1,0)</f>
        <v>0</v>
      </c>
      <c r="BL106" s="21">
        <f t="shared" si="7"/>
        <v>0</v>
      </c>
      <c r="BM106" s="21">
        <f t="shared" si="8"/>
        <v>0</v>
      </c>
      <c r="BN106" s="21">
        <f t="shared" si="9"/>
        <v>0</v>
      </c>
      <c r="BO106" s="21">
        <f t="shared" si="10"/>
        <v>0</v>
      </c>
      <c r="BP106" s="21">
        <f t="shared" si="11"/>
        <v>1</v>
      </c>
    </row>
    <row r="107" spans="1:68" x14ac:dyDescent="0.2">
      <c r="A107">
        <v>103</v>
      </c>
      <c r="B107" s="33">
        <f>'Main Data'!C107</f>
        <v>44871</v>
      </c>
      <c r="C107">
        <f>'Main Data'!D107</f>
        <v>404</v>
      </c>
      <c r="D107" s="26">
        <f>'Main Data'!E107</f>
        <v>6500</v>
      </c>
      <c r="E107" s="26">
        <f>'Main Data'!F107</f>
        <v>8125</v>
      </c>
      <c r="F107" s="34">
        <f t="shared" si="6"/>
        <v>8.7795574558837277</v>
      </c>
      <c r="G107">
        <f>IF('Main Data'!H107="AP",1,0)</f>
        <v>0</v>
      </c>
      <c r="H107">
        <f>IF('Main Data'!H107="Blancpain",1,0)</f>
        <v>0</v>
      </c>
      <c r="I107">
        <f>IF('Main Data'!H107="Breguet",1,0)</f>
        <v>0</v>
      </c>
      <c r="J107">
        <f>IF('Main Data'!H107="Breitling",1,0)</f>
        <v>0</v>
      </c>
      <c r="K107">
        <f>IF('Main Data'!H107="Cartier",1,0)</f>
        <v>0</v>
      </c>
      <c r="L107">
        <f>IF('Main Data'!H107="Gallet",1,0)</f>
        <v>0</v>
      </c>
      <c r="M107">
        <f>IF('Main Data'!H107="Girard Perregaux",1,0)</f>
        <v>0</v>
      </c>
      <c r="N107">
        <f>IF('Main Data'!H107="Gubelin",1,0)</f>
        <v>0</v>
      </c>
      <c r="O107">
        <f>IF('Main Data'!H107="Heuer",1,0)</f>
        <v>0</v>
      </c>
      <c r="P107">
        <f>IF('Main Data'!H107="IWC",1,0)</f>
        <v>0</v>
      </c>
      <c r="Q107">
        <f>IF('Main Data'!H107="JLC",1,0)</f>
        <v>0</v>
      </c>
      <c r="R107">
        <f>IF('Main Data'!H107="Longines",1,0)</f>
        <v>0</v>
      </c>
      <c r="S107">
        <f>IF('Main Data'!H107="Movado",1,0)</f>
        <v>0</v>
      </c>
      <c r="T107">
        <f>IF('Main Data'!H107="Omega",1,0)</f>
        <v>0</v>
      </c>
      <c r="U107">
        <f>IF('Main Data'!H107="Panerai",1,0)</f>
        <v>0</v>
      </c>
      <c r="V107">
        <f>IF('Main Data'!H107="Patek",1,0)</f>
        <v>1</v>
      </c>
      <c r="W107">
        <f>IF('Main Data'!H107="Rolex",1,0)</f>
        <v>0</v>
      </c>
      <c r="X107">
        <f>IF('Main Data'!H107="Tudor",1,0)</f>
        <v>0</v>
      </c>
      <c r="Y107">
        <f>IF('Main Data'!H107="Ulysse Nardin",1,0)</f>
        <v>0</v>
      </c>
      <c r="Z107">
        <f>IF('Main Data'!H107="Universal Geneve",1,0)</f>
        <v>0</v>
      </c>
      <c r="AA107">
        <f>IF('Main Data'!H107="Vacheron",1,0)</f>
        <v>0</v>
      </c>
      <c r="AB107">
        <f>IF('Main Data'!H107="Zenith",1,0)</f>
        <v>0</v>
      </c>
      <c r="AC107">
        <f>IF('Main Data'!J107="Stainless Steel",1,0)</f>
        <v>0</v>
      </c>
      <c r="AD107">
        <f>IF('Main Data'!J107="Two-tone",1,0)</f>
        <v>0</v>
      </c>
      <c r="AE107">
        <f>IF(OR('Main Data'!J107="YG 18K",'Main Data'!J107="YG &lt;18K",'Main Data'!J107="PG 18K",'Main Data'!J107="PG &lt;18K",'Main Data'!J107="WG 18K",'Main Data'!J107="Mixes of 18K",'Main Data'!J107="Mixes &lt;18K"),1,0)</f>
        <v>1</v>
      </c>
      <c r="AF107">
        <f>IF('Main Data'!J107="Platinum",1,0)</f>
        <v>0</v>
      </c>
      <c r="AG107">
        <f>IF(OR('Main Data'!J107="PVD",'Main Data'!J107="Gold Plate",'Main Data'!J107="Other"),1,0)</f>
        <v>0</v>
      </c>
      <c r="AH107">
        <f>IF('Main Data'!N107="Stainless Steel",1,0)</f>
        <v>0</v>
      </c>
      <c r="AI107">
        <f>IF('Main Data'!N107="Leather",1,0)</f>
        <v>1</v>
      </c>
      <c r="AJ107">
        <f>IF('Main Data'!N107="Two-tone",1,0)</f>
        <v>0</v>
      </c>
      <c r="AK107">
        <f>IF(OR('Main Data'!N107="YG 18K",'Main Data'!N107="PG 18K",'Main Data'!N107="WG 18K",'Main Data'!N107="Mixes of 18K"),1,0)</f>
        <v>0</v>
      </c>
      <c r="AL107">
        <f>IF(OR(,'Main Data'!N107="PVD",'Main Data'!N107="Gold plate"),1,0)</f>
        <v>0</v>
      </c>
      <c r="AM107">
        <f>IF(OR('Main Data'!AV107="Yes",'Main Data'!AW107="Yes",'Main Data'!AU107="Yes"),1,0)</f>
        <v>0</v>
      </c>
      <c r="AN107">
        <f>IF(OR(ISTEXT('Main Data'!AX107), ISTEXT('Main Data'!AY107)),1,0)</f>
        <v>0</v>
      </c>
      <c r="AO107">
        <f>IF('Main Data'!AZ107="Yes",1,0)</f>
        <v>0</v>
      </c>
      <c r="AP107">
        <f>IF('Main Data'!BA107="Yes",1,0)</f>
        <v>0</v>
      </c>
      <c r="AQ107">
        <f>IF('Main Data'!BD107="Yes",1,0)</f>
        <v>0</v>
      </c>
      <c r="AR107">
        <f>IF('Main Data'!BE107="A",1,0)</f>
        <v>0</v>
      </c>
      <c r="AS107">
        <f>IF('Main Data'!BE107="AA",1,0)</f>
        <v>1</v>
      </c>
      <c r="AT107">
        <f>IF('Main Data'!BE107="AAA",1,0)</f>
        <v>0</v>
      </c>
      <c r="AU107">
        <f>IF('Main Data'!BE107="AAAA",1,0)</f>
        <v>0</v>
      </c>
      <c r="AV107">
        <f>IF('Main Data'!P107="Yes",1,0)</f>
        <v>1</v>
      </c>
      <c r="AW107">
        <f>IF('Main Data'!AP107="Yes",1,0)</f>
        <v>0</v>
      </c>
      <c r="AX107">
        <f>IF(OR('Main Data'!V107="Yes", 'Main Data'!W107="Yes",'Main Data'!X107="Yes"),1,0)</f>
        <v>0</v>
      </c>
      <c r="AY107">
        <f>IF(OR('Main Data'!Y107="Yes",'Main Data'!Z107="Yes"),1,0)</f>
        <v>0</v>
      </c>
      <c r="AZ107">
        <f>IF('Main Data'!AR107="Yes",1,0)</f>
        <v>0</v>
      </c>
      <c r="BA107">
        <f>IF('Main Data'!AS107="Yes",1,0)</f>
        <v>0</v>
      </c>
      <c r="BB107">
        <f>IF('Main Data'!AG107="Yes",1,0)</f>
        <v>0</v>
      </c>
      <c r="BC107">
        <f>IF('Main Data'!AB107="Yes",1,0)</f>
        <v>0</v>
      </c>
      <c r="BD107">
        <f>IF('Main Data'!AA107="Yes",1,0)</f>
        <v>0</v>
      </c>
      <c r="BE107">
        <f>IF('Main Data'!AC107="Yes",1,0)</f>
        <v>0</v>
      </c>
      <c r="BF107">
        <f>IF('Main Data'!AF107="Yes",1,0)</f>
        <v>0</v>
      </c>
      <c r="BG107">
        <f>IF(OR('Main Data'!AI107="Yes",'Main Data'!AL107="Yes"),1,0)</f>
        <v>0</v>
      </c>
      <c r="BH107">
        <f>IF('Main Data'!AJ107="Yes",1,0)</f>
        <v>0</v>
      </c>
      <c r="BI107">
        <f>IF('Main Data'!AK107="Yes",1,0)</f>
        <v>0</v>
      </c>
      <c r="BJ107">
        <f>IF('Main Data'!AM107="Yes",1,0)</f>
        <v>0</v>
      </c>
      <c r="BK107">
        <f>IF('Main Data'!AQ107="Yes",1,0)</f>
        <v>0</v>
      </c>
      <c r="BL107" s="21">
        <f t="shared" si="7"/>
        <v>0</v>
      </c>
      <c r="BM107" s="21">
        <f t="shared" si="8"/>
        <v>0</v>
      </c>
      <c r="BN107" s="21">
        <f t="shared" si="9"/>
        <v>0</v>
      </c>
      <c r="BO107" s="21">
        <f t="shared" si="10"/>
        <v>0</v>
      </c>
      <c r="BP107" s="21">
        <f t="shared" si="11"/>
        <v>1</v>
      </c>
    </row>
    <row r="108" spans="1:68" x14ac:dyDescent="0.2">
      <c r="A108">
        <v>104</v>
      </c>
      <c r="B108" s="33">
        <f>'Main Data'!C108</f>
        <v>44871</v>
      </c>
      <c r="C108">
        <f>'Main Data'!D108</f>
        <v>405</v>
      </c>
      <c r="D108" s="26">
        <f>'Main Data'!E108</f>
        <v>8500</v>
      </c>
      <c r="E108" s="26">
        <f>'Main Data'!F108</f>
        <v>10625</v>
      </c>
      <c r="F108" s="34">
        <f t="shared" si="6"/>
        <v>9.0478214424784085</v>
      </c>
      <c r="G108">
        <f>IF('Main Data'!H108="AP",1,0)</f>
        <v>0</v>
      </c>
      <c r="H108">
        <f>IF('Main Data'!H108="Blancpain",1,0)</f>
        <v>0</v>
      </c>
      <c r="I108">
        <f>IF('Main Data'!H108="Breguet",1,0)</f>
        <v>0</v>
      </c>
      <c r="J108">
        <f>IF('Main Data'!H108="Breitling",1,0)</f>
        <v>0</v>
      </c>
      <c r="K108">
        <f>IF('Main Data'!H108="Cartier",1,0)</f>
        <v>0</v>
      </c>
      <c r="L108">
        <f>IF('Main Data'!H108="Gallet",1,0)</f>
        <v>0</v>
      </c>
      <c r="M108">
        <f>IF('Main Data'!H108="Girard Perregaux",1,0)</f>
        <v>0</v>
      </c>
      <c r="N108">
        <f>IF('Main Data'!H108="Gubelin",1,0)</f>
        <v>0</v>
      </c>
      <c r="O108">
        <f>IF('Main Data'!H108="Heuer",1,0)</f>
        <v>0</v>
      </c>
      <c r="P108">
        <f>IF('Main Data'!H108="IWC",1,0)</f>
        <v>0</v>
      </c>
      <c r="Q108">
        <f>IF('Main Data'!H108="JLC",1,0)</f>
        <v>0</v>
      </c>
      <c r="R108">
        <f>IF('Main Data'!H108="Longines",1,0)</f>
        <v>0</v>
      </c>
      <c r="S108">
        <f>IF('Main Data'!H108="Movado",1,0)</f>
        <v>0</v>
      </c>
      <c r="T108">
        <f>IF('Main Data'!H108="Omega",1,0)</f>
        <v>0</v>
      </c>
      <c r="U108">
        <f>IF('Main Data'!H108="Panerai",1,0)</f>
        <v>0</v>
      </c>
      <c r="V108">
        <f>IF('Main Data'!H108="Patek",1,0)</f>
        <v>1</v>
      </c>
      <c r="W108">
        <f>IF('Main Data'!H108="Rolex",1,0)</f>
        <v>0</v>
      </c>
      <c r="X108">
        <f>IF('Main Data'!H108="Tudor",1,0)</f>
        <v>0</v>
      </c>
      <c r="Y108">
        <f>IF('Main Data'!H108="Ulysse Nardin",1,0)</f>
        <v>0</v>
      </c>
      <c r="Z108">
        <f>IF('Main Data'!H108="Universal Geneve",1,0)</f>
        <v>0</v>
      </c>
      <c r="AA108">
        <f>IF('Main Data'!H108="Vacheron",1,0)</f>
        <v>0</v>
      </c>
      <c r="AB108">
        <f>IF('Main Data'!H108="Zenith",1,0)</f>
        <v>0</v>
      </c>
      <c r="AC108">
        <f>IF('Main Data'!J108="Stainless Steel",1,0)</f>
        <v>0</v>
      </c>
      <c r="AD108">
        <f>IF('Main Data'!J108="Two-tone",1,0)</f>
        <v>0</v>
      </c>
      <c r="AE108">
        <f>IF(OR('Main Data'!J108="YG 18K",'Main Data'!J108="YG &lt;18K",'Main Data'!J108="PG 18K",'Main Data'!J108="PG &lt;18K",'Main Data'!J108="WG 18K",'Main Data'!J108="Mixes of 18K",'Main Data'!J108="Mixes &lt;18K"),1,0)</f>
        <v>1</v>
      </c>
      <c r="AF108">
        <f>IF('Main Data'!J108="Platinum",1,0)</f>
        <v>0</v>
      </c>
      <c r="AG108">
        <f>IF(OR('Main Data'!J108="PVD",'Main Data'!J108="Gold Plate",'Main Data'!J108="Other"),1,0)</f>
        <v>0</v>
      </c>
      <c r="AH108">
        <f>IF('Main Data'!N108="Stainless Steel",1,0)</f>
        <v>0</v>
      </c>
      <c r="AI108">
        <f>IF('Main Data'!N108="Leather",1,0)</f>
        <v>1</v>
      </c>
      <c r="AJ108">
        <f>IF('Main Data'!N108="Two-tone",1,0)</f>
        <v>0</v>
      </c>
      <c r="AK108">
        <f>IF(OR('Main Data'!N108="YG 18K",'Main Data'!N108="PG 18K",'Main Data'!N108="WG 18K",'Main Data'!N108="Mixes of 18K"),1,0)</f>
        <v>0</v>
      </c>
      <c r="AL108">
        <f>IF(OR(,'Main Data'!N108="PVD",'Main Data'!N108="Gold plate"),1,0)</f>
        <v>0</v>
      </c>
      <c r="AM108">
        <f>IF(OR('Main Data'!AV108="Yes",'Main Data'!AW108="Yes",'Main Data'!AU108="Yes"),1,0)</f>
        <v>0</v>
      </c>
      <c r="AN108">
        <f>IF(OR(ISTEXT('Main Data'!AX108), ISTEXT('Main Data'!AY108)),1,0)</f>
        <v>0</v>
      </c>
      <c r="AO108">
        <f>IF('Main Data'!AZ108="Yes",1,0)</f>
        <v>0</v>
      </c>
      <c r="AP108">
        <f>IF('Main Data'!BA108="Yes",1,0)</f>
        <v>0</v>
      </c>
      <c r="AQ108">
        <f>IF('Main Data'!BD108="Yes",1,0)</f>
        <v>0</v>
      </c>
      <c r="AR108">
        <f>IF('Main Data'!BE108="A",1,0)</f>
        <v>0</v>
      </c>
      <c r="AS108">
        <f>IF('Main Data'!BE108="AA",1,0)</f>
        <v>1</v>
      </c>
      <c r="AT108">
        <f>IF('Main Data'!BE108="AAA",1,0)</f>
        <v>0</v>
      </c>
      <c r="AU108">
        <f>IF('Main Data'!BE108="AAAA",1,0)</f>
        <v>0</v>
      </c>
      <c r="AV108">
        <f>IF('Main Data'!P108="Yes",1,0)</f>
        <v>1</v>
      </c>
      <c r="AW108">
        <f>IF('Main Data'!AP108="Yes",1,0)</f>
        <v>0</v>
      </c>
      <c r="AX108">
        <f>IF(OR('Main Data'!V108="Yes", 'Main Data'!W108="Yes",'Main Data'!X108="Yes"),1,0)</f>
        <v>0</v>
      </c>
      <c r="AY108">
        <f>IF(OR('Main Data'!Y108="Yes",'Main Data'!Z108="Yes"),1,0)</f>
        <v>0</v>
      </c>
      <c r="AZ108">
        <f>IF('Main Data'!AR108="Yes",1,0)</f>
        <v>0</v>
      </c>
      <c r="BA108">
        <f>IF('Main Data'!AS108="Yes",1,0)</f>
        <v>0</v>
      </c>
      <c r="BB108">
        <f>IF('Main Data'!AG108="Yes",1,0)</f>
        <v>0</v>
      </c>
      <c r="BC108">
        <f>IF('Main Data'!AB108="Yes",1,0)</f>
        <v>0</v>
      </c>
      <c r="BD108">
        <f>IF('Main Data'!AA108="Yes",1,0)</f>
        <v>0</v>
      </c>
      <c r="BE108">
        <f>IF('Main Data'!AC108="Yes",1,0)</f>
        <v>0</v>
      </c>
      <c r="BF108">
        <f>IF('Main Data'!AF108="Yes",1,0)</f>
        <v>0</v>
      </c>
      <c r="BG108">
        <f>IF(OR('Main Data'!AI108="Yes",'Main Data'!AL108="Yes"),1,0)</f>
        <v>0</v>
      </c>
      <c r="BH108">
        <f>IF('Main Data'!AJ108="Yes",1,0)</f>
        <v>0</v>
      </c>
      <c r="BI108">
        <f>IF('Main Data'!AK108="Yes",1,0)</f>
        <v>0</v>
      </c>
      <c r="BJ108">
        <f>IF('Main Data'!AM108="Yes",1,0)</f>
        <v>0</v>
      </c>
      <c r="BK108">
        <f>IF('Main Data'!AQ108="Yes",1,0)</f>
        <v>0</v>
      </c>
      <c r="BL108" s="21">
        <f t="shared" si="7"/>
        <v>0</v>
      </c>
      <c r="BM108" s="21">
        <f t="shared" si="8"/>
        <v>0</v>
      </c>
      <c r="BN108" s="21">
        <f t="shared" si="9"/>
        <v>0</v>
      </c>
      <c r="BO108" s="21">
        <f t="shared" si="10"/>
        <v>0</v>
      </c>
      <c r="BP108" s="21">
        <f t="shared" si="11"/>
        <v>1</v>
      </c>
    </row>
    <row r="109" spans="1:68" x14ac:dyDescent="0.2">
      <c r="A109">
        <v>105</v>
      </c>
      <c r="B109" s="33">
        <f>'Main Data'!C109</f>
        <v>44871</v>
      </c>
      <c r="C109">
        <f>'Main Data'!D109</f>
        <v>406</v>
      </c>
      <c r="D109" s="26">
        <f>'Main Data'!E109</f>
        <v>8500</v>
      </c>
      <c r="E109" s="26">
        <f>'Main Data'!F109</f>
        <v>10625</v>
      </c>
      <c r="F109" s="34">
        <f t="shared" si="6"/>
        <v>9.0478214424784085</v>
      </c>
      <c r="G109">
        <f>IF('Main Data'!H109="AP",1,0)</f>
        <v>0</v>
      </c>
      <c r="H109">
        <f>IF('Main Data'!H109="Blancpain",1,0)</f>
        <v>0</v>
      </c>
      <c r="I109">
        <f>IF('Main Data'!H109="Breguet",1,0)</f>
        <v>0</v>
      </c>
      <c r="J109">
        <f>IF('Main Data'!H109="Breitling",1,0)</f>
        <v>0</v>
      </c>
      <c r="K109">
        <f>IF('Main Data'!H109="Cartier",1,0)</f>
        <v>0</v>
      </c>
      <c r="L109">
        <f>IF('Main Data'!H109="Gallet",1,0)</f>
        <v>0</v>
      </c>
      <c r="M109">
        <f>IF('Main Data'!H109="Girard Perregaux",1,0)</f>
        <v>0</v>
      </c>
      <c r="N109">
        <f>IF('Main Data'!H109="Gubelin",1,0)</f>
        <v>0</v>
      </c>
      <c r="O109">
        <f>IF('Main Data'!H109="Heuer",1,0)</f>
        <v>0</v>
      </c>
      <c r="P109">
        <f>IF('Main Data'!H109="IWC",1,0)</f>
        <v>0</v>
      </c>
      <c r="Q109">
        <f>IF('Main Data'!H109="JLC",1,0)</f>
        <v>0</v>
      </c>
      <c r="R109">
        <f>IF('Main Data'!H109="Longines",1,0)</f>
        <v>0</v>
      </c>
      <c r="S109">
        <f>IF('Main Data'!H109="Movado",1,0)</f>
        <v>0</v>
      </c>
      <c r="T109">
        <f>IF('Main Data'!H109="Omega",1,0)</f>
        <v>0</v>
      </c>
      <c r="U109">
        <f>IF('Main Data'!H109="Panerai",1,0)</f>
        <v>0</v>
      </c>
      <c r="V109">
        <f>IF('Main Data'!H109="Patek",1,0)</f>
        <v>1</v>
      </c>
      <c r="W109">
        <f>IF('Main Data'!H109="Rolex",1,0)</f>
        <v>0</v>
      </c>
      <c r="X109">
        <f>IF('Main Data'!H109="Tudor",1,0)</f>
        <v>0</v>
      </c>
      <c r="Y109">
        <f>IF('Main Data'!H109="Ulysse Nardin",1,0)</f>
        <v>0</v>
      </c>
      <c r="Z109">
        <f>IF('Main Data'!H109="Universal Geneve",1,0)</f>
        <v>0</v>
      </c>
      <c r="AA109">
        <f>IF('Main Data'!H109="Vacheron",1,0)</f>
        <v>0</v>
      </c>
      <c r="AB109">
        <f>IF('Main Data'!H109="Zenith",1,0)</f>
        <v>0</v>
      </c>
      <c r="AC109">
        <f>IF('Main Data'!J109="Stainless Steel",1,0)</f>
        <v>0</v>
      </c>
      <c r="AD109">
        <f>IF('Main Data'!J109="Two-tone",1,0)</f>
        <v>0</v>
      </c>
      <c r="AE109">
        <f>IF(OR('Main Data'!J109="YG 18K",'Main Data'!J109="YG &lt;18K",'Main Data'!J109="PG 18K",'Main Data'!J109="PG &lt;18K",'Main Data'!J109="WG 18K",'Main Data'!J109="Mixes of 18K",'Main Data'!J109="Mixes &lt;18K"),1,0)</f>
        <v>1</v>
      </c>
      <c r="AF109">
        <f>IF('Main Data'!J109="Platinum",1,0)</f>
        <v>0</v>
      </c>
      <c r="AG109">
        <f>IF(OR('Main Data'!J109="PVD",'Main Data'!J109="Gold Plate",'Main Data'!J109="Other"),1,0)</f>
        <v>0</v>
      </c>
      <c r="AH109">
        <f>IF('Main Data'!N109="Stainless Steel",1,0)</f>
        <v>0</v>
      </c>
      <c r="AI109">
        <f>IF('Main Data'!N109="Leather",1,0)</f>
        <v>1</v>
      </c>
      <c r="AJ109">
        <f>IF('Main Data'!N109="Two-tone",1,0)</f>
        <v>0</v>
      </c>
      <c r="AK109">
        <f>IF(OR('Main Data'!N109="YG 18K",'Main Data'!N109="PG 18K",'Main Data'!N109="WG 18K",'Main Data'!N109="Mixes of 18K"),1,0)</f>
        <v>0</v>
      </c>
      <c r="AL109">
        <f>IF(OR(,'Main Data'!N109="PVD",'Main Data'!N109="Gold plate"),1,0)</f>
        <v>0</v>
      </c>
      <c r="AM109">
        <f>IF(OR('Main Data'!AV109="Yes",'Main Data'!AW109="Yes",'Main Data'!AU109="Yes"),1,0)</f>
        <v>0</v>
      </c>
      <c r="AN109">
        <f>IF(OR(ISTEXT('Main Data'!AX109), ISTEXT('Main Data'!AY109)),1,0)</f>
        <v>1</v>
      </c>
      <c r="AO109">
        <f>IF('Main Data'!AZ109="Yes",1,0)</f>
        <v>0</v>
      </c>
      <c r="AP109">
        <f>IF('Main Data'!BA109="Yes",1,0)</f>
        <v>0</v>
      </c>
      <c r="AQ109">
        <f>IF('Main Data'!BD109="Yes",1,0)</f>
        <v>0</v>
      </c>
      <c r="AR109">
        <f>IF('Main Data'!BE109="A",1,0)</f>
        <v>0</v>
      </c>
      <c r="AS109">
        <f>IF('Main Data'!BE109="AA",1,0)</f>
        <v>1</v>
      </c>
      <c r="AT109">
        <f>IF('Main Data'!BE109="AAA",1,0)</f>
        <v>0</v>
      </c>
      <c r="AU109">
        <f>IF('Main Data'!BE109="AAAA",1,0)</f>
        <v>0</v>
      </c>
      <c r="AV109">
        <f>IF('Main Data'!P109="Yes",1,0)</f>
        <v>1</v>
      </c>
      <c r="AW109">
        <f>IF('Main Data'!AP109="Yes",1,0)</f>
        <v>0</v>
      </c>
      <c r="AX109">
        <f>IF(OR('Main Data'!V109="Yes", 'Main Data'!W109="Yes",'Main Data'!X109="Yes"),1,0)</f>
        <v>0</v>
      </c>
      <c r="AY109">
        <f>IF(OR('Main Data'!Y109="Yes",'Main Data'!Z109="Yes"),1,0)</f>
        <v>0</v>
      </c>
      <c r="AZ109">
        <f>IF('Main Data'!AR109="Yes",1,0)</f>
        <v>0</v>
      </c>
      <c r="BA109">
        <f>IF('Main Data'!AS109="Yes",1,0)</f>
        <v>0</v>
      </c>
      <c r="BB109">
        <f>IF('Main Data'!AG109="Yes",1,0)</f>
        <v>0</v>
      </c>
      <c r="BC109">
        <f>IF('Main Data'!AB109="Yes",1,0)</f>
        <v>0</v>
      </c>
      <c r="BD109">
        <f>IF('Main Data'!AA109="Yes",1,0)</f>
        <v>0</v>
      </c>
      <c r="BE109">
        <f>IF('Main Data'!AC109="Yes",1,0)</f>
        <v>0</v>
      </c>
      <c r="BF109">
        <f>IF('Main Data'!AF109="Yes",1,0)</f>
        <v>0</v>
      </c>
      <c r="BG109">
        <f>IF(OR('Main Data'!AI109="Yes",'Main Data'!AL109="Yes"),1,0)</f>
        <v>0</v>
      </c>
      <c r="BH109">
        <f>IF('Main Data'!AJ109="Yes",1,0)</f>
        <v>0</v>
      </c>
      <c r="BI109">
        <f>IF('Main Data'!AK109="Yes",1,0)</f>
        <v>0</v>
      </c>
      <c r="BJ109">
        <f>IF('Main Data'!AM109="Yes",1,0)</f>
        <v>0</v>
      </c>
      <c r="BK109">
        <f>IF('Main Data'!AQ109="Yes",1,0)</f>
        <v>0</v>
      </c>
      <c r="BL109" s="21">
        <f t="shared" si="7"/>
        <v>0</v>
      </c>
      <c r="BM109" s="21">
        <f t="shared" si="8"/>
        <v>0</v>
      </c>
      <c r="BN109" s="21">
        <f t="shared" si="9"/>
        <v>0</v>
      </c>
      <c r="BO109" s="21">
        <f t="shared" si="10"/>
        <v>0</v>
      </c>
      <c r="BP109" s="21">
        <f t="shared" si="11"/>
        <v>1</v>
      </c>
    </row>
    <row r="110" spans="1:68" x14ac:dyDescent="0.2">
      <c r="A110">
        <v>106</v>
      </c>
      <c r="B110" s="33">
        <f>'Main Data'!C110</f>
        <v>44871</v>
      </c>
      <c r="C110">
        <f>'Main Data'!D110</f>
        <v>407</v>
      </c>
      <c r="D110" s="26">
        <f>'Main Data'!E110</f>
        <v>8500</v>
      </c>
      <c r="E110" s="26">
        <f>'Main Data'!F110</f>
        <v>10625</v>
      </c>
      <c r="F110" s="34">
        <f t="shared" si="6"/>
        <v>9.0478214424784085</v>
      </c>
      <c r="G110">
        <f>IF('Main Data'!H110="AP",1,0)</f>
        <v>0</v>
      </c>
      <c r="H110">
        <f>IF('Main Data'!H110="Blancpain",1,0)</f>
        <v>0</v>
      </c>
      <c r="I110">
        <f>IF('Main Data'!H110="Breguet",1,0)</f>
        <v>0</v>
      </c>
      <c r="J110">
        <f>IF('Main Data'!H110="Breitling",1,0)</f>
        <v>0</v>
      </c>
      <c r="K110">
        <f>IF('Main Data'!H110="Cartier",1,0)</f>
        <v>0</v>
      </c>
      <c r="L110">
        <f>IF('Main Data'!H110="Gallet",1,0)</f>
        <v>0</v>
      </c>
      <c r="M110">
        <f>IF('Main Data'!H110="Girard Perregaux",1,0)</f>
        <v>0</v>
      </c>
      <c r="N110">
        <f>IF('Main Data'!H110="Gubelin",1,0)</f>
        <v>0</v>
      </c>
      <c r="O110">
        <f>IF('Main Data'!H110="Heuer",1,0)</f>
        <v>0</v>
      </c>
      <c r="P110">
        <f>IF('Main Data'!H110="IWC",1,0)</f>
        <v>0</v>
      </c>
      <c r="Q110">
        <f>IF('Main Data'!H110="JLC",1,0)</f>
        <v>0</v>
      </c>
      <c r="R110">
        <f>IF('Main Data'!H110="Longines",1,0)</f>
        <v>0</v>
      </c>
      <c r="S110">
        <f>IF('Main Data'!H110="Movado",1,0)</f>
        <v>0</v>
      </c>
      <c r="T110">
        <f>IF('Main Data'!H110="Omega",1,0)</f>
        <v>0</v>
      </c>
      <c r="U110">
        <f>IF('Main Data'!H110="Panerai",1,0)</f>
        <v>0</v>
      </c>
      <c r="V110">
        <f>IF('Main Data'!H110="Patek",1,0)</f>
        <v>1</v>
      </c>
      <c r="W110">
        <f>IF('Main Data'!H110="Rolex",1,0)</f>
        <v>0</v>
      </c>
      <c r="X110">
        <f>IF('Main Data'!H110="Tudor",1,0)</f>
        <v>0</v>
      </c>
      <c r="Y110">
        <f>IF('Main Data'!H110="Ulysse Nardin",1,0)</f>
        <v>0</v>
      </c>
      <c r="Z110">
        <f>IF('Main Data'!H110="Universal Geneve",1,0)</f>
        <v>0</v>
      </c>
      <c r="AA110">
        <f>IF('Main Data'!H110="Vacheron",1,0)</f>
        <v>0</v>
      </c>
      <c r="AB110">
        <f>IF('Main Data'!H110="Zenith",1,0)</f>
        <v>0</v>
      </c>
      <c r="AC110">
        <f>IF('Main Data'!J110="Stainless Steel",1,0)</f>
        <v>0</v>
      </c>
      <c r="AD110">
        <f>IF('Main Data'!J110="Two-tone",1,0)</f>
        <v>0</v>
      </c>
      <c r="AE110">
        <f>IF(OR('Main Data'!J110="YG 18K",'Main Data'!J110="YG &lt;18K",'Main Data'!J110="PG 18K",'Main Data'!J110="PG &lt;18K",'Main Data'!J110="WG 18K",'Main Data'!J110="Mixes of 18K",'Main Data'!J110="Mixes &lt;18K"),1,0)</f>
        <v>1</v>
      </c>
      <c r="AF110">
        <f>IF('Main Data'!J110="Platinum",1,0)</f>
        <v>0</v>
      </c>
      <c r="AG110">
        <f>IF(OR('Main Data'!J110="PVD",'Main Data'!J110="Gold Plate",'Main Data'!J110="Other"),1,0)</f>
        <v>0</v>
      </c>
      <c r="AH110">
        <f>IF('Main Data'!N110="Stainless Steel",1,0)</f>
        <v>0</v>
      </c>
      <c r="AI110">
        <f>IF('Main Data'!N110="Leather",1,0)</f>
        <v>0</v>
      </c>
      <c r="AJ110">
        <f>IF('Main Data'!N110="Two-tone",1,0)</f>
        <v>0</v>
      </c>
      <c r="AK110">
        <f>IF(OR('Main Data'!N110="YG 18K",'Main Data'!N110="PG 18K",'Main Data'!N110="WG 18K",'Main Data'!N110="Mixes of 18K"),1,0)</f>
        <v>1</v>
      </c>
      <c r="AL110">
        <f>IF(OR(,'Main Data'!N110="PVD",'Main Data'!N110="Gold plate"),1,0)</f>
        <v>0</v>
      </c>
      <c r="AM110">
        <f>IF(OR('Main Data'!AV110="Yes",'Main Data'!AW110="Yes",'Main Data'!AU110="Yes"),1,0)</f>
        <v>0</v>
      </c>
      <c r="AN110">
        <f>IF(OR(ISTEXT('Main Data'!AX110), ISTEXT('Main Data'!AY110)),1,0)</f>
        <v>0</v>
      </c>
      <c r="AO110">
        <f>IF('Main Data'!AZ110="Yes",1,0)</f>
        <v>0</v>
      </c>
      <c r="AP110">
        <f>IF('Main Data'!BA110="Yes",1,0)</f>
        <v>0</v>
      </c>
      <c r="AQ110">
        <f>IF('Main Data'!BD110="Yes",1,0)</f>
        <v>0</v>
      </c>
      <c r="AR110">
        <f>IF('Main Data'!BE110="A",1,0)</f>
        <v>0</v>
      </c>
      <c r="AS110">
        <f>IF('Main Data'!BE110="AA",1,0)</f>
        <v>1</v>
      </c>
      <c r="AT110">
        <f>IF('Main Data'!BE110="AAA",1,0)</f>
        <v>0</v>
      </c>
      <c r="AU110">
        <f>IF('Main Data'!BE110="AAAA",1,0)</f>
        <v>0</v>
      </c>
      <c r="AV110">
        <f>IF('Main Data'!P110="Yes",1,0)</f>
        <v>1</v>
      </c>
      <c r="AW110">
        <f>IF('Main Data'!AP110="Yes",1,0)</f>
        <v>0</v>
      </c>
      <c r="AX110">
        <f>IF(OR('Main Data'!V110="Yes", 'Main Data'!W110="Yes",'Main Data'!X110="Yes"),1,0)</f>
        <v>0</v>
      </c>
      <c r="AY110">
        <f>IF(OR('Main Data'!Y110="Yes",'Main Data'!Z110="Yes"),1,0)</f>
        <v>0</v>
      </c>
      <c r="AZ110">
        <f>IF('Main Data'!AR110="Yes",1,0)</f>
        <v>0</v>
      </c>
      <c r="BA110">
        <f>IF('Main Data'!AS110="Yes",1,0)</f>
        <v>0</v>
      </c>
      <c r="BB110">
        <f>IF('Main Data'!AG110="Yes",1,0)</f>
        <v>0</v>
      </c>
      <c r="BC110">
        <f>IF('Main Data'!AB110="Yes",1,0)</f>
        <v>0</v>
      </c>
      <c r="BD110">
        <f>IF('Main Data'!AA110="Yes",1,0)</f>
        <v>0</v>
      </c>
      <c r="BE110">
        <f>IF('Main Data'!AC110="Yes",1,0)</f>
        <v>0</v>
      </c>
      <c r="BF110">
        <f>IF('Main Data'!AF110="Yes",1,0)</f>
        <v>0</v>
      </c>
      <c r="BG110">
        <f>IF(OR('Main Data'!AI110="Yes",'Main Data'!AL110="Yes"),1,0)</f>
        <v>0</v>
      </c>
      <c r="BH110">
        <f>IF('Main Data'!AJ110="Yes",1,0)</f>
        <v>0</v>
      </c>
      <c r="BI110">
        <f>IF('Main Data'!AK110="Yes",1,0)</f>
        <v>0</v>
      </c>
      <c r="BJ110">
        <f>IF('Main Data'!AM110="Yes",1,0)</f>
        <v>0</v>
      </c>
      <c r="BK110">
        <f>IF('Main Data'!AQ110="Yes",1,0)</f>
        <v>0</v>
      </c>
      <c r="BL110" s="21">
        <f t="shared" si="7"/>
        <v>0</v>
      </c>
      <c r="BM110" s="21">
        <f t="shared" si="8"/>
        <v>0</v>
      </c>
      <c r="BN110" s="21">
        <f t="shared" si="9"/>
        <v>0</v>
      </c>
      <c r="BO110" s="21">
        <f t="shared" si="10"/>
        <v>0</v>
      </c>
      <c r="BP110" s="21">
        <f t="shared" si="11"/>
        <v>1</v>
      </c>
    </row>
    <row r="111" spans="1:68" x14ac:dyDescent="0.2">
      <c r="A111">
        <v>107</v>
      </c>
      <c r="B111" s="33">
        <f>'Main Data'!C111</f>
        <v>44871</v>
      </c>
      <c r="C111">
        <f>'Main Data'!D111</f>
        <v>408</v>
      </c>
      <c r="D111" s="26">
        <f>'Main Data'!E111</f>
        <v>6000</v>
      </c>
      <c r="E111" s="26">
        <f>'Main Data'!F111</f>
        <v>7500</v>
      </c>
      <c r="F111" s="34">
        <f t="shared" si="6"/>
        <v>8.6995147482101913</v>
      </c>
      <c r="G111">
        <f>IF('Main Data'!H111="AP",1,0)</f>
        <v>0</v>
      </c>
      <c r="H111">
        <f>IF('Main Data'!H111="Blancpain",1,0)</f>
        <v>0</v>
      </c>
      <c r="I111">
        <f>IF('Main Data'!H111="Breguet",1,0)</f>
        <v>0</v>
      </c>
      <c r="J111">
        <f>IF('Main Data'!H111="Breitling",1,0)</f>
        <v>0</v>
      </c>
      <c r="K111">
        <f>IF('Main Data'!H111="Cartier",1,0)</f>
        <v>0</v>
      </c>
      <c r="L111">
        <f>IF('Main Data'!H111="Gallet",1,0)</f>
        <v>0</v>
      </c>
      <c r="M111">
        <f>IF('Main Data'!H111="Girard Perregaux",1,0)</f>
        <v>0</v>
      </c>
      <c r="N111">
        <f>IF('Main Data'!H111="Gubelin",1,0)</f>
        <v>0</v>
      </c>
      <c r="O111">
        <f>IF('Main Data'!H111="Heuer",1,0)</f>
        <v>0</v>
      </c>
      <c r="P111">
        <f>IF('Main Data'!H111="IWC",1,0)</f>
        <v>0</v>
      </c>
      <c r="Q111">
        <f>IF('Main Data'!H111="JLC",1,0)</f>
        <v>0</v>
      </c>
      <c r="R111">
        <f>IF('Main Data'!H111="Longines",1,0)</f>
        <v>0</v>
      </c>
      <c r="S111">
        <f>IF('Main Data'!H111="Movado",1,0)</f>
        <v>0</v>
      </c>
      <c r="T111">
        <f>IF('Main Data'!H111="Omega",1,0)</f>
        <v>0</v>
      </c>
      <c r="U111">
        <f>IF('Main Data'!H111="Panerai",1,0)</f>
        <v>0</v>
      </c>
      <c r="V111">
        <f>IF('Main Data'!H111="Patek",1,0)</f>
        <v>0</v>
      </c>
      <c r="W111">
        <f>IF('Main Data'!H111="Rolex",1,0)</f>
        <v>0</v>
      </c>
      <c r="X111">
        <f>IF('Main Data'!H111="Tudor",1,0)</f>
        <v>0</v>
      </c>
      <c r="Y111">
        <f>IF('Main Data'!H111="Ulysse Nardin",1,0)</f>
        <v>0</v>
      </c>
      <c r="Z111">
        <f>IF('Main Data'!H111="Universal Geneve",1,0)</f>
        <v>0</v>
      </c>
      <c r="AA111">
        <f>IF('Main Data'!H111="Vacheron",1,0)</f>
        <v>1</v>
      </c>
      <c r="AB111">
        <f>IF('Main Data'!H111="Zenith",1,0)</f>
        <v>0</v>
      </c>
      <c r="AC111">
        <f>IF('Main Data'!J111="Stainless Steel",1,0)</f>
        <v>0</v>
      </c>
      <c r="AD111">
        <f>IF('Main Data'!J111="Two-tone",1,0)</f>
        <v>0</v>
      </c>
      <c r="AE111">
        <f>IF(OR('Main Data'!J111="YG 18K",'Main Data'!J111="YG &lt;18K",'Main Data'!J111="PG 18K",'Main Data'!J111="PG &lt;18K",'Main Data'!J111="WG 18K",'Main Data'!J111="Mixes of 18K",'Main Data'!J111="Mixes &lt;18K"),1,0)</f>
        <v>1</v>
      </c>
      <c r="AF111">
        <f>IF('Main Data'!J111="Platinum",1,0)</f>
        <v>0</v>
      </c>
      <c r="AG111">
        <f>IF(OR('Main Data'!J111="PVD",'Main Data'!J111="Gold Plate",'Main Data'!J111="Other"),1,0)</f>
        <v>0</v>
      </c>
      <c r="AH111">
        <f>IF('Main Data'!N111="Stainless Steel",1,0)</f>
        <v>0</v>
      </c>
      <c r="AI111">
        <f>IF('Main Data'!N111="Leather",1,0)</f>
        <v>1</v>
      </c>
      <c r="AJ111">
        <f>IF('Main Data'!N111="Two-tone",1,0)</f>
        <v>0</v>
      </c>
      <c r="AK111">
        <f>IF(OR('Main Data'!N111="YG 18K",'Main Data'!N111="PG 18K",'Main Data'!N111="WG 18K",'Main Data'!N111="Mixes of 18K"),1,0)</f>
        <v>0</v>
      </c>
      <c r="AL111">
        <f>IF(OR(,'Main Data'!N111="PVD",'Main Data'!N111="Gold plate"),1,0)</f>
        <v>0</v>
      </c>
      <c r="AM111">
        <f>IF(OR('Main Data'!AV111="Yes",'Main Data'!AW111="Yes",'Main Data'!AU111="Yes"),1,0)</f>
        <v>0</v>
      </c>
      <c r="AN111">
        <f>IF(OR(ISTEXT('Main Data'!AX111), ISTEXT('Main Data'!AY111)),1,0)</f>
        <v>0</v>
      </c>
      <c r="AO111">
        <f>IF('Main Data'!AZ111="Yes",1,0)</f>
        <v>0</v>
      </c>
      <c r="AP111">
        <f>IF('Main Data'!BA111="Yes",1,0)</f>
        <v>0</v>
      </c>
      <c r="AQ111">
        <f>IF('Main Data'!BD111="Yes",1,0)</f>
        <v>0</v>
      </c>
      <c r="AR111">
        <f>IF('Main Data'!BE111="A",1,0)</f>
        <v>0</v>
      </c>
      <c r="AS111">
        <f>IF('Main Data'!BE111="AA",1,0)</f>
        <v>0</v>
      </c>
      <c r="AT111">
        <f>IF('Main Data'!BE111="AAA",1,0)</f>
        <v>1</v>
      </c>
      <c r="AU111">
        <f>IF('Main Data'!BE111="AAAA",1,0)</f>
        <v>0</v>
      </c>
      <c r="AV111">
        <f>IF('Main Data'!P111="Yes",1,0)</f>
        <v>1</v>
      </c>
      <c r="AW111">
        <f>IF('Main Data'!AP111="Yes",1,0)</f>
        <v>0</v>
      </c>
      <c r="AX111">
        <f>IF(OR('Main Data'!V111="Yes", 'Main Data'!W111="Yes",'Main Data'!X111="Yes"),1,0)</f>
        <v>0</v>
      </c>
      <c r="AY111">
        <f>IF(OR('Main Data'!Y111="Yes",'Main Data'!Z111="Yes"),1,0)</f>
        <v>0</v>
      </c>
      <c r="AZ111">
        <f>IF('Main Data'!AR111="Yes",1,0)</f>
        <v>0</v>
      </c>
      <c r="BA111">
        <f>IF('Main Data'!AS111="Yes",1,0)</f>
        <v>0</v>
      </c>
      <c r="BB111">
        <f>IF('Main Data'!AG111="Yes",1,0)</f>
        <v>0</v>
      </c>
      <c r="BC111">
        <f>IF('Main Data'!AB111="Yes",1,0)</f>
        <v>0</v>
      </c>
      <c r="BD111">
        <f>IF('Main Data'!AA111="Yes",1,0)</f>
        <v>0</v>
      </c>
      <c r="BE111">
        <f>IF('Main Data'!AC111="Yes",1,0)</f>
        <v>0</v>
      </c>
      <c r="BF111">
        <f>IF('Main Data'!AF111="Yes",1,0)</f>
        <v>0</v>
      </c>
      <c r="BG111">
        <f>IF(OR('Main Data'!AI111="Yes",'Main Data'!AL111="Yes"),1,0)</f>
        <v>0</v>
      </c>
      <c r="BH111">
        <f>IF('Main Data'!AJ111="Yes",1,0)</f>
        <v>0</v>
      </c>
      <c r="BI111">
        <f>IF('Main Data'!AK111="Yes",1,0)</f>
        <v>0</v>
      </c>
      <c r="BJ111">
        <f>IF('Main Data'!AM111="Yes",1,0)</f>
        <v>0</v>
      </c>
      <c r="BK111">
        <f>IF('Main Data'!AQ111="Yes",1,0)</f>
        <v>0</v>
      </c>
      <c r="BL111" s="21">
        <f t="shared" si="7"/>
        <v>0</v>
      </c>
      <c r="BM111" s="21">
        <f t="shared" si="8"/>
        <v>0</v>
      </c>
      <c r="BN111" s="21">
        <f t="shared" si="9"/>
        <v>0</v>
      </c>
      <c r="BO111" s="21">
        <f t="shared" si="10"/>
        <v>0</v>
      </c>
      <c r="BP111" s="21">
        <f t="shared" si="11"/>
        <v>1</v>
      </c>
    </row>
    <row r="112" spans="1:68" x14ac:dyDescent="0.2">
      <c r="A112">
        <v>108</v>
      </c>
      <c r="B112" s="33">
        <f>'Main Data'!C112</f>
        <v>44871</v>
      </c>
      <c r="C112">
        <f>'Main Data'!D112</f>
        <v>409</v>
      </c>
      <c r="D112" s="26">
        <f>'Main Data'!E112</f>
        <v>2000</v>
      </c>
      <c r="E112" s="26">
        <f>'Main Data'!F112</f>
        <v>2500</v>
      </c>
      <c r="F112" s="34">
        <f t="shared" si="6"/>
        <v>7.6009024595420822</v>
      </c>
      <c r="G112">
        <f>IF('Main Data'!H112="AP",1,0)</f>
        <v>0</v>
      </c>
      <c r="H112">
        <f>IF('Main Data'!H112="Blancpain",1,0)</f>
        <v>0</v>
      </c>
      <c r="I112">
        <f>IF('Main Data'!H112="Breguet",1,0)</f>
        <v>0</v>
      </c>
      <c r="J112">
        <f>IF('Main Data'!H112="Breitling",1,0)</f>
        <v>0</v>
      </c>
      <c r="K112">
        <f>IF('Main Data'!H112="Cartier",1,0)</f>
        <v>0</v>
      </c>
      <c r="L112">
        <f>IF('Main Data'!H112="Gallet",1,0)</f>
        <v>0</v>
      </c>
      <c r="M112">
        <f>IF('Main Data'!H112="Girard Perregaux",1,0)</f>
        <v>0</v>
      </c>
      <c r="N112">
        <f>IF('Main Data'!H112="Gubelin",1,0)</f>
        <v>0</v>
      </c>
      <c r="O112">
        <f>IF('Main Data'!H112="Heuer",1,0)</f>
        <v>0</v>
      </c>
      <c r="P112">
        <f>IF('Main Data'!H112="IWC",1,0)</f>
        <v>0</v>
      </c>
      <c r="Q112">
        <f>IF('Main Data'!H112="JLC",1,0)</f>
        <v>0</v>
      </c>
      <c r="R112">
        <f>IF('Main Data'!H112="Longines",1,0)</f>
        <v>0</v>
      </c>
      <c r="S112">
        <f>IF('Main Data'!H112="Movado",1,0)</f>
        <v>0</v>
      </c>
      <c r="T112">
        <f>IF('Main Data'!H112="Omega",1,0)</f>
        <v>0</v>
      </c>
      <c r="U112">
        <f>IF('Main Data'!H112="Panerai",1,0)</f>
        <v>0</v>
      </c>
      <c r="V112">
        <f>IF('Main Data'!H112="Patek",1,0)</f>
        <v>0</v>
      </c>
      <c r="W112">
        <f>IF('Main Data'!H112="Rolex",1,0)</f>
        <v>0</v>
      </c>
      <c r="X112">
        <f>IF('Main Data'!H112="Tudor",1,0)</f>
        <v>0</v>
      </c>
      <c r="Y112">
        <f>IF('Main Data'!H112="Ulysse Nardin",1,0)</f>
        <v>0</v>
      </c>
      <c r="Z112">
        <f>IF('Main Data'!H112="Universal Geneve",1,0)</f>
        <v>0</v>
      </c>
      <c r="AA112">
        <f>IF('Main Data'!H112="Vacheron",1,0)</f>
        <v>1</v>
      </c>
      <c r="AB112">
        <f>IF('Main Data'!H112="Zenith",1,0)</f>
        <v>0</v>
      </c>
      <c r="AC112">
        <f>IF('Main Data'!J112="Stainless Steel",1,0)</f>
        <v>0</v>
      </c>
      <c r="AD112">
        <f>IF('Main Data'!J112="Two-tone",1,0)</f>
        <v>0</v>
      </c>
      <c r="AE112">
        <f>IF(OR('Main Data'!J112="YG 18K",'Main Data'!J112="YG &lt;18K",'Main Data'!J112="PG 18K",'Main Data'!J112="PG &lt;18K",'Main Data'!J112="WG 18K",'Main Data'!J112="Mixes of 18K",'Main Data'!J112="Mixes &lt;18K"),1,0)</f>
        <v>1</v>
      </c>
      <c r="AF112">
        <f>IF('Main Data'!J112="Platinum",1,0)</f>
        <v>0</v>
      </c>
      <c r="AG112">
        <f>IF(OR('Main Data'!J112="PVD",'Main Data'!J112="Gold Plate",'Main Data'!J112="Other"),1,0)</f>
        <v>0</v>
      </c>
      <c r="AH112">
        <f>IF('Main Data'!N112="Stainless Steel",1,0)</f>
        <v>0</v>
      </c>
      <c r="AI112">
        <f>IF('Main Data'!N112="Leather",1,0)</f>
        <v>1</v>
      </c>
      <c r="AJ112">
        <f>IF('Main Data'!N112="Two-tone",1,0)</f>
        <v>0</v>
      </c>
      <c r="AK112">
        <f>IF(OR('Main Data'!N112="YG 18K",'Main Data'!N112="PG 18K",'Main Data'!N112="WG 18K",'Main Data'!N112="Mixes of 18K"),1,0)</f>
        <v>0</v>
      </c>
      <c r="AL112">
        <f>IF(OR(,'Main Data'!N112="PVD",'Main Data'!N112="Gold plate"),1,0)</f>
        <v>0</v>
      </c>
      <c r="AM112">
        <f>IF(OR('Main Data'!AV112="Yes",'Main Data'!AW112="Yes",'Main Data'!AU112="Yes"),1,0)</f>
        <v>0</v>
      </c>
      <c r="AN112">
        <f>IF(OR(ISTEXT('Main Data'!AX112), ISTEXT('Main Data'!AY112)),1,0)</f>
        <v>0</v>
      </c>
      <c r="AO112">
        <f>IF('Main Data'!AZ112="Yes",1,0)</f>
        <v>0</v>
      </c>
      <c r="AP112">
        <f>IF('Main Data'!BA112="Yes",1,0)</f>
        <v>0</v>
      </c>
      <c r="AQ112">
        <f>IF('Main Data'!BD112="Yes",1,0)</f>
        <v>0</v>
      </c>
      <c r="AR112">
        <f>IF('Main Data'!BE112="A",1,0)</f>
        <v>0</v>
      </c>
      <c r="AS112">
        <f>IF('Main Data'!BE112="AA",1,0)</f>
        <v>1</v>
      </c>
      <c r="AT112">
        <f>IF('Main Data'!BE112="AAA",1,0)</f>
        <v>0</v>
      </c>
      <c r="AU112">
        <f>IF('Main Data'!BE112="AAAA",1,0)</f>
        <v>0</v>
      </c>
      <c r="AV112">
        <f>IF('Main Data'!P112="Yes",1,0)</f>
        <v>1</v>
      </c>
      <c r="AW112">
        <f>IF('Main Data'!AP112="Yes",1,0)</f>
        <v>0</v>
      </c>
      <c r="AX112">
        <f>IF(OR('Main Data'!V112="Yes", 'Main Data'!W112="Yes",'Main Data'!X112="Yes"),1,0)</f>
        <v>0</v>
      </c>
      <c r="AY112">
        <f>IF(OR('Main Data'!Y112="Yes",'Main Data'!Z112="Yes"),1,0)</f>
        <v>0</v>
      </c>
      <c r="AZ112">
        <f>IF('Main Data'!AR112="Yes",1,0)</f>
        <v>0</v>
      </c>
      <c r="BA112">
        <f>IF('Main Data'!AS112="Yes",1,0)</f>
        <v>0</v>
      </c>
      <c r="BB112">
        <f>IF('Main Data'!AG112="Yes",1,0)</f>
        <v>0</v>
      </c>
      <c r="BC112">
        <f>IF('Main Data'!AB112="Yes",1,0)</f>
        <v>0</v>
      </c>
      <c r="BD112">
        <f>IF('Main Data'!AA112="Yes",1,0)</f>
        <v>0</v>
      </c>
      <c r="BE112">
        <f>IF('Main Data'!AC112="Yes",1,0)</f>
        <v>0</v>
      </c>
      <c r="BF112">
        <f>IF('Main Data'!AF112="Yes",1,0)</f>
        <v>0</v>
      </c>
      <c r="BG112">
        <f>IF(OR('Main Data'!AI112="Yes",'Main Data'!AL112="Yes"),1,0)</f>
        <v>0</v>
      </c>
      <c r="BH112">
        <f>IF('Main Data'!AJ112="Yes",1,0)</f>
        <v>0</v>
      </c>
      <c r="BI112">
        <f>IF('Main Data'!AK112="Yes",1,0)</f>
        <v>0</v>
      </c>
      <c r="BJ112">
        <f>IF('Main Data'!AM112="Yes",1,0)</f>
        <v>0</v>
      </c>
      <c r="BK112">
        <f>IF('Main Data'!AQ112="Yes",1,0)</f>
        <v>0</v>
      </c>
      <c r="BL112" s="21">
        <f t="shared" si="7"/>
        <v>0</v>
      </c>
      <c r="BM112" s="21">
        <f t="shared" si="8"/>
        <v>0</v>
      </c>
      <c r="BN112" s="21">
        <f t="shared" si="9"/>
        <v>0</v>
      </c>
      <c r="BO112" s="21">
        <f t="shared" si="10"/>
        <v>0</v>
      </c>
      <c r="BP112" s="21">
        <f t="shared" si="11"/>
        <v>1</v>
      </c>
    </row>
    <row r="113" spans="1:68" x14ac:dyDescent="0.2">
      <c r="A113">
        <v>109</v>
      </c>
      <c r="B113" s="33">
        <f>'Main Data'!C113</f>
        <v>44871</v>
      </c>
      <c r="C113">
        <f>'Main Data'!D113</f>
        <v>410</v>
      </c>
      <c r="D113" s="26">
        <f>'Main Data'!E113</f>
        <v>6500</v>
      </c>
      <c r="E113" s="26">
        <f>'Main Data'!F113</f>
        <v>8125</v>
      </c>
      <c r="F113" s="34">
        <f t="shared" si="6"/>
        <v>8.7795574558837277</v>
      </c>
      <c r="G113">
        <f>IF('Main Data'!H113="AP",1,0)</f>
        <v>1</v>
      </c>
      <c r="H113">
        <f>IF('Main Data'!H113="Blancpain",1,0)</f>
        <v>0</v>
      </c>
      <c r="I113">
        <f>IF('Main Data'!H113="Breguet",1,0)</f>
        <v>0</v>
      </c>
      <c r="J113">
        <f>IF('Main Data'!H113="Breitling",1,0)</f>
        <v>0</v>
      </c>
      <c r="K113">
        <f>IF('Main Data'!H113="Cartier",1,0)</f>
        <v>0</v>
      </c>
      <c r="L113">
        <f>IF('Main Data'!H113="Gallet",1,0)</f>
        <v>0</v>
      </c>
      <c r="M113">
        <f>IF('Main Data'!H113="Girard Perregaux",1,0)</f>
        <v>0</v>
      </c>
      <c r="N113">
        <f>IF('Main Data'!H113="Gubelin",1,0)</f>
        <v>0</v>
      </c>
      <c r="O113">
        <f>IF('Main Data'!H113="Heuer",1,0)</f>
        <v>0</v>
      </c>
      <c r="P113">
        <f>IF('Main Data'!H113="IWC",1,0)</f>
        <v>0</v>
      </c>
      <c r="Q113">
        <f>IF('Main Data'!H113="JLC",1,0)</f>
        <v>0</v>
      </c>
      <c r="R113">
        <f>IF('Main Data'!H113="Longines",1,0)</f>
        <v>0</v>
      </c>
      <c r="S113">
        <f>IF('Main Data'!H113="Movado",1,0)</f>
        <v>0</v>
      </c>
      <c r="T113">
        <f>IF('Main Data'!H113="Omega",1,0)</f>
        <v>0</v>
      </c>
      <c r="U113">
        <f>IF('Main Data'!H113="Panerai",1,0)</f>
        <v>0</v>
      </c>
      <c r="V113">
        <f>IF('Main Data'!H113="Patek",1,0)</f>
        <v>0</v>
      </c>
      <c r="W113">
        <f>IF('Main Data'!H113="Rolex",1,0)</f>
        <v>0</v>
      </c>
      <c r="X113">
        <f>IF('Main Data'!H113="Tudor",1,0)</f>
        <v>0</v>
      </c>
      <c r="Y113">
        <f>IF('Main Data'!H113="Ulysse Nardin",1,0)</f>
        <v>0</v>
      </c>
      <c r="Z113">
        <f>IF('Main Data'!H113="Universal Geneve",1,0)</f>
        <v>0</v>
      </c>
      <c r="AA113">
        <f>IF('Main Data'!H113="Vacheron",1,0)</f>
        <v>0</v>
      </c>
      <c r="AB113">
        <f>IF('Main Data'!H113="Zenith",1,0)</f>
        <v>0</v>
      </c>
      <c r="AC113">
        <f>IF('Main Data'!J113="Stainless Steel",1,0)</f>
        <v>0</v>
      </c>
      <c r="AD113">
        <f>IF('Main Data'!J113="Two-tone",1,0)</f>
        <v>0</v>
      </c>
      <c r="AE113">
        <f>IF(OR('Main Data'!J113="YG 18K",'Main Data'!J113="YG &lt;18K",'Main Data'!J113="PG 18K",'Main Data'!J113="PG &lt;18K",'Main Data'!J113="WG 18K",'Main Data'!J113="Mixes of 18K",'Main Data'!J113="Mixes &lt;18K"),1,0)</f>
        <v>1</v>
      </c>
      <c r="AF113">
        <f>IF('Main Data'!J113="Platinum",1,0)</f>
        <v>0</v>
      </c>
      <c r="AG113">
        <f>IF(OR('Main Data'!J113="PVD",'Main Data'!J113="Gold Plate",'Main Data'!J113="Other"),1,0)</f>
        <v>0</v>
      </c>
      <c r="AH113">
        <f>IF('Main Data'!N113="Stainless Steel",1,0)</f>
        <v>0</v>
      </c>
      <c r="AI113">
        <f>IF('Main Data'!N113="Leather",1,0)</f>
        <v>1</v>
      </c>
      <c r="AJ113">
        <f>IF('Main Data'!N113="Two-tone",1,0)</f>
        <v>0</v>
      </c>
      <c r="AK113">
        <f>IF(OR('Main Data'!N113="YG 18K",'Main Data'!N113="PG 18K",'Main Data'!N113="WG 18K",'Main Data'!N113="Mixes of 18K"),1,0)</f>
        <v>0</v>
      </c>
      <c r="AL113">
        <f>IF(OR(,'Main Data'!N113="PVD",'Main Data'!N113="Gold plate"),1,0)</f>
        <v>0</v>
      </c>
      <c r="AM113">
        <f>IF(OR('Main Data'!AV113="Yes",'Main Data'!AW113="Yes",'Main Data'!AU113="Yes"),1,0)</f>
        <v>0</v>
      </c>
      <c r="AN113">
        <f>IF(OR(ISTEXT('Main Data'!AX113), ISTEXT('Main Data'!AY113)),1,0)</f>
        <v>0</v>
      </c>
      <c r="AO113">
        <f>IF('Main Data'!AZ113="Yes",1,0)</f>
        <v>0</v>
      </c>
      <c r="AP113">
        <f>IF('Main Data'!BA113="Yes",1,0)</f>
        <v>0</v>
      </c>
      <c r="AQ113">
        <f>IF('Main Data'!BD113="Yes",1,0)</f>
        <v>0</v>
      </c>
      <c r="AR113">
        <f>IF('Main Data'!BE113="A",1,0)</f>
        <v>0</v>
      </c>
      <c r="AS113">
        <f>IF('Main Data'!BE113="AA",1,0)</f>
        <v>0</v>
      </c>
      <c r="AT113">
        <f>IF('Main Data'!BE113="AAA",1,0)</f>
        <v>0</v>
      </c>
      <c r="AU113">
        <f>IF('Main Data'!BE113="AAAA",1,0)</f>
        <v>1</v>
      </c>
      <c r="AV113">
        <f>IF('Main Data'!P113="Yes",1,0)</f>
        <v>1</v>
      </c>
      <c r="AW113">
        <f>IF('Main Data'!AP113="Yes",1,0)</f>
        <v>0</v>
      </c>
      <c r="AX113">
        <f>IF(OR('Main Data'!V113="Yes", 'Main Data'!W113="Yes",'Main Data'!X113="Yes"),1,0)</f>
        <v>0</v>
      </c>
      <c r="AY113">
        <f>IF(OR('Main Data'!Y113="Yes",'Main Data'!Z113="Yes"),1,0)</f>
        <v>0</v>
      </c>
      <c r="AZ113">
        <f>IF('Main Data'!AR113="Yes",1,0)</f>
        <v>0</v>
      </c>
      <c r="BA113">
        <f>IF('Main Data'!AS113="Yes",1,0)</f>
        <v>0</v>
      </c>
      <c r="BB113">
        <f>IF('Main Data'!AG113="Yes",1,0)</f>
        <v>0</v>
      </c>
      <c r="BC113">
        <f>IF('Main Data'!AB113="Yes",1,0)</f>
        <v>0</v>
      </c>
      <c r="BD113">
        <f>IF('Main Data'!AA113="Yes",1,0)</f>
        <v>0</v>
      </c>
      <c r="BE113">
        <f>IF('Main Data'!AC113="Yes",1,0)</f>
        <v>0</v>
      </c>
      <c r="BF113">
        <f>IF('Main Data'!AF113="Yes",1,0)</f>
        <v>0</v>
      </c>
      <c r="BG113">
        <f>IF(OR('Main Data'!AI113="Yes",'Main Data'!AL113="Yes"),1,0)</f>
        <v>0</v>
      </c>
      <c r="BH113">
        <f>IF('Main Data'!AJ113="Yes",1,0)</f>
        <v>0</v>
      </c>
      <c r="BI113">
        <f>IF('Main Data'!AK113="Yes",1,0)</f>
        <v>0</v>
      </c>
      <c r="BJ113">
        <f>IF('Main Data'!AM113="Yes",1,0)</f>
        <v>0</v>
      </c>
      <c r="BK113">
        <f>IF('Main Data'!AQ113="Yes",1,0)</f>
        <v>0</v>
      </c>
      <c r="BL113" s="21">
        <f t="shared" si="7"/>
        <v>0</v>
      </c>
      <c r="BM113" s="21">
        <f t="shared" si="8"/>
        <v>0</v>
      </c>
      <c r="BN113" s="21">
        <f t="shared" si="9"/>
        <v>0</v>
      </c>
      <c r="BO113" s="21">
        <f t="shared" si="10"/>
        <v>0</v>
      </c>
      <c r="BP113" s="21">
        <f t="shared" si="11"/>
        <v>1</v>
      </c>
    </row>
    <row r="114" spans="1:68" x14ac:dyDescent="0.2">
      <c r="A114">
        <v>110</v>
      </c>
      <c r="B114" s="33">
        <f>'Main Data'!C114</f>
        <v>44871</v>
      </c>
      <c r="C114">
        <f>'Main Data'!D114</f>
        <v>428</v>
      </c>
      <c r="D114" s="26">
        <f>'Main Data'!E114</f>
        <v>4000</v>
      </c>
      <c r="E114" s="26">
        <f>'Main Data'!F114</f>
        <v>5000</v>
      </c>
      <c r="F114" s="34">
        <f t="shared" si="6"/>
        <v>8.2940496401020276</v>
      </c>
      <c r="G114">
        <f>IF('Main Data'!H114="AP",1,0)</f>
        <v>0</v>
      </c>
      <c r="H114">
        <f>IF('Main Data'!H114="Blancpain",1,0)</f>
        <v>0</v>
      </c>
      <c r="I114">
        <f>IF('Main Data'!H114="Breguet",1,0)</f>
        <v>0</v>
      </c>
      <c r="J114">
        <f>IF('Main Data'!H114="Breitling",1,0)</f>
        <v>0</v>
      </c>
      <c r="K114">
        <f>IF('Main Data'!H114="Cartier",1,0)</f>
        <v>0</v>
      </c>
      <c r="L114">
        <f>IF('Main Data'!H114="Gallet",1,0)</f>
        <v>0</v>
      </c>
      <c r="M114">
        <f>IF('Main Data'!H114="Girard Perregaux",1,0)</f>
        <v>0</v>
      </c>
      <c r="N114">
        <f>IF('Main Data'!H114="Gubelin",1,0)</f>
        <v>0</v>
      </c>
      <c r="O114">
        <f>IF('Main Data'!H114="Heuer",1,0)</f>
        <v>0</v>
      </c>
      <c r="P114">
        <f>IF('Main Data'!H114="IWC",1,0)</f>
        <v>0</v>
      </c>
      <c r="Q114">
        <f>IF('Main Data'!H114="JLC",1,0)</f>
        <v>0</v>
      </c>
      <c r="R114">
        <f>IF('Main Data'!H114="Longines",1,0)</f>
        <v>0</v>
      </c>
      <c r="S114">
        <f>IF('Main Data'!H114="Movado",1,0)</f>
        <v>0</v>
      </c>
      <c r="T114">
        <f>IF('Main Data'!H114="Omega",1,0)</f>
        <v>0</v>
      </c>
      <c r="U114">
        <f>IF('Main Data'!H114="Panerai",1,0)</f>
        <v>0</v>
      </c>
      <c r="V114">
        <f>IF('Main Data'!H114="Patek",1,0)</f>
        <v>0</v>
      </c>
      <c r="W114">
        <f>IF('Main Data'!H114="Rolex",1,0)</f>
        <v>1</v>
      </c>
      <c r="X114">
        <f>IF('Main Data'!H114="Tudor",1,0)</f>
        <v>0</v>
      </c>
      <c r="Y114">
        <f>IF('Main Data'!H114="Ulysse Nardin",1,0)</f>
        <v>0</v>
      </c>
      <c r="Z114">
        <f>IF('Main Data'!H114="Universal Geneve",1,0)</f>
        <v>0</v>
      </c>
      <c r="AA114">
        <f>IF('Main Data'!H114="Vacheron",1,0)</f>
        <v>0</v>
      </c>
      <c r="AB114">
        <f>IF('Main Data'!H114="Zenith",1,0)</f>
        <v>0</v>
      </c>
      <c r="AC114">
        <f>IF('Main Data'!J114="Stainless Steel",1,0)</f>
        <v>1</v>
      </c>
      <c r="AD114">
        <f>IF('Main Data'!J114="Two-tone",1,0)</f>
        <v>0</v>
      </c>
      <c r="AE114">
        <f>IF(OR('Main Data'!J114="YG 18K",'Main Data'!J114="YG &lt;18K",'Main Data'!J114="PG 18K",'Main Data'!J114="PG &lt;18K",'Main Data'!J114="WG 18K",'Main Data'!J114="Mixes of 18K",'Main Data'!J114="Mixes &lt;18K"),1,0)</f>
        <v>0</v>
      </c>
      <c r="AF114">
        <f>IF('Main Data'!J114="Platinum",1,0)</f>
        <v>0</v>
      </c>
      <c r="AG114">
        <f>IF(OR('Main Data'!J114="PVD",'Main Data'!J114="Gold Plate",'Main Data'!J114="Other"),1,0)</f>
        <v>0</v>
      </c>
      <c r="AH114">
        <f>IF('Main Data'!N114="Stainless Steel",1,0)</f>
        <v>1</v>
      </c>
      <c r="AI114">
        <f>IF('Main Data'!N114="Leather",1,0)</f>
        <v>0</v>
      </c>
      <c r="AJ114">
        <f>IF('Main Data'!N114="Two-tone",1,0)</f>
        <v>0</v>
      </c>
      <c r="AK114">
        <f>IF(OR('Main Data'!N114="YG 18K",'Main Data'!N114="PG 18K",'Main Data'!N114="WG 18K",'Main Data'!N114="Mixes of 18K"),1,0)</f>
        <v>0</v>
      </c>
      <c r="AL114">
        <f>IF(OR(,'Main Data'!N114="PVD",'Main Data'!N114="Gold plate"),1,0)</f>
        <v>0</v>
      </c>
      <c r="AM114">
        <f>IF(OR('Main Data'!AV114="Yes",'Main Data'!AW114="Yes",'Main Data'!AU114="Yes"),1,0)</f>
        <v>0</v>
      </c>
      <c r="AN114">
        <f>IF(OR(ISTEXT('Main Data'!AX114), ISTEXT('Main Data'!AY114)),1,0)</f>
        <v>0</v>
      </c>
      <c r="AO114">
        <f>IF('Main Data'!AZ114="Yes",1,0)</f>
        <v>0</v>
      </c>
      <c r="AP114">
        <f>IF('Main Data'!BA114="Yes",1,0)</f>
        <v>0</v>
      </c>
      <c r="AQ114">
        <f>IF('Main Data'!BD114="Yes",1,0)</f>
        <v>0</v>
      </c>
      <c r="AR114">
        <f>IF('Main Data'!BE114="A",1,0)</f>
        <v>0</v>
      </c>
      <c r="AS114">
        <f>IF('Main Data'!BE114="AA",1,0)</f>
        <v>1</v>
      </c>
      <c r="AT114">
        <f>IF('Main Data'!BE114="AAA",1,0)</f>
        <v>0</v>
      </c>
      <c r="AU114">
        <f>IF('Main Data'!BE114="AAAA",1,0)</f>
        <v>0</v>
      </c>
      <c r="AV114">
        <f>IF('Main Data'!P114="Yes",1,0)</f>
        <v>0</v>
      </c>
      <c r="AW114">
        <f>IF('Main Data'!AP114="Yes",1,0)</f>
        <v>0</v>
      </c>
      <c r="AX114">
        <f>IF(OR('Main Data'!V114="Yes", 'Main Data'!W114="Yes",'Main Data'!X114="Yes"),1,0)</f>
        <v>1</v>
      </c>
      <c r="AY114">
        <f>IF(OR('Main Data'!Y114="Yes",'Main Data'!Z114="Yes"),1,0)</f>
        <v>0</v>
      </c>
      <c r="AZ114">
        <f>IF('Main Data'!AR114="Yes",1,0)</f>
        <v>0</v>
      </c>
      <c r="BA114">
        <f>IF('Main Data'!AS114="Yes",1,0)</f>
        <v>0</v>
      </c>
      <c r="BB114">
        <f>IF('Main Data'!AG114="Yes",1,0)</f>
        <v>0</v>
      </c>
      <c r="BC114">
        <f>IF('Main Data'!AB114="Yes",1,0)</f>
        <v>0</v>
      </c>
      <c r="BD114">
        <f>IF('Main Data'!AA114="Yes",1,0)</f>
        <v>0</v>
      </c>
      <c r="BE114">
        <f>IF('Main Data'!AC114="Yes",1,0)</f>
        <v>0</v>
      </c>
      <c r="BF114">
        <f>IF('Main Data'!AF114="Yes",1,0)</f>
        <v>0</v>
      </c>
      <c r="BG114">
        <f>IF(OR('Main Data'!AI114="Yes",'Main Data'!AL114="Yes"),1,0)</f>
        <v>0</v>
      </c>
      <c r="BH114">
        <f>IF('Main Data'!AJ114="Yes",1,0)</f>
        <v>0</v>
      </c>
      <c r="BI114">
        <f>IF('Main Data'!AK114="Yes",1,0)</f>
        <v>0</v>
      </c>
      <c r="BJ114">
        <f>IF('Main Data'!AM114="Yes",1,0)</f>
        <v>0</v>
      </c>
      <c r="BK114">
        <f>IF('Main Data'!AQ114="Yes",1,0)</f>
        <v>0</v>
      </c>
      <c r="BL114" s="21">
        <f t="shared" si="7"/>
        <v>0</v>
      </c>
      <c r="BM114" s="21">
        <f t="shared" si="8"/>
        <v>0</v>
      </c>
      <c r="BN114" s="21">
        <f t="shared" si="9"/>
        <v>0</v>
      </c>
      <c r="BO114" s="21">
        <f t="shared" si="10"/>
        <v>0</v>
      </c>
      <c r="BP114" s="21">
        <f t="shared" si="11"/>
        <v>1</v>
      </c>
    </row>
    <row r="115" spans="1:68" x14ac:dyDescent="0.2">
      <c r="A115">
        <v>111</v>
      </c>
      <c r="B115" s="33">
        <f>'Main Data'!C115</f>
        <v>44871</v>
      </c>
      <c r="C115">
        <f>'Main Data'!D115</f>
        <v>435</v>
      </c>
      <c r="D115" s="26">
        <f>'Main Data'!E115</f>
        <v>9000</v>
      </c>
      <c r="E115" s="26">
        <f>'Main Data'!F115</f>
        <v>11250</v>
      </c>
      <c r="F115" s="34">
        <f t="shared" si="6"/>
        <v>9.1049798563183568</v>
      </c>
      <c r="G115">
        <f>IF('Main Data'!H115="AP",1,0)</f>
        <v>0</v>
      </c>
      <c r="H115">
        <f>IF('Main Data'!H115="Blancpain",1,0)</f>
        <v>0</v>
      </c>
      <c r="I115">
        <f>IF('Main Data'!H115="Breguet",1,0)</f>
        <v>0</v>
      </c>
      <c r="J115">
        <f>IF('Main Data'!H115="Breitling",1,0)</f>
        <v>0</v>
      </c>
      <c r="K115">
        <f>IF('Main Data'!H115="Cartier",1,0)</f>
        <v>0</v>
      </c>
      <c r="L115">
        <f>IF('Main Data'!H115="Gallet",1,0)</f>
        <v>0</v>
      </c>
      <c r="M115">
        <f>IF('Main Data'!H115="Girard Perregaux",1,0)</f>
        <v>0</v>
      </c>
      <c r="N115">
        <f>IF('Main Data'!H115="Gubelin",1,0)</f>
        <v>0</v>
      </c>
      <c r="O115">
        <f>IF('Main Data'!H115="Heuer",1,0)</f>
        <v>0</v>
      </c>
      <c r="P115">
        <f>IF('Main Data'!H115="IWC",1,0)</f>
        <v>0</v>
      </c>
      <c r="Q115">
        <f>IF('Main Data'!H115="JLC",1,0)</f>
        <v>0</v>
      </c>
      <c r="R115">
        <f>IF('Main Data'!H115="Longines",1,0)</f>
        <v>0</v>
      </c>
      <c r="S115">
        <f>IF('Main Data'!H115="Movado",1,0)</f>
        <v>0</v>
      </c>
      <c r="T115">
        <f>IF('Main Data'!H115="Omega",1,0)</f>
        <v>0</v>
      </c>
      <c r="U115">
        <f>IF('Main Data'!H115="Panerai",1,0)</f>
        <v>0</v>
      </c>
      <c r="V115">
        <f>IF('Main Data'!H115="Patek",1,0)</f>
        <v>0</v>
      </c>
      <c r="W115">
        <f>IF('Main Data'!H115="Rolex",1,0)</f>
        <v>1</v>
      </c>
      <c r="X115">
        <f>IF('Main Data'!H115="Tudor",1,0)</f>
        <v>0</v>
      </c>
      <c r="Y115">
        <f>IF('Main Data'!H115="Ulysse Nardin",1,0)</f>
        <v>0</v>
      </c>
      <c r="Z115">
        <f>IF('Main Data'!H115="Universal Geneve",1,0)</f>
        <v>0</v>
      </c>
      <c r="AA115">
        <f>IF('Main Data'!H115="Vacheron",1,0)</f>
        <v>0</v>
      </c>
      <c r="AB115">
        <f>IF('Main Data'!H115="Zenith",1,0)</f>
        <v>0</v>
      </c>
      <c r="AC115">
        <f>IF('Main Data'!J115="Stainless Steel",1,0)</f>
        <v>1</v>
      </c>
      <c r="AD115">
        <f>IF('Main Data'!J115="Two-tone",1,0)</f>
        <v>0</v>
      </c>
      <c r="AE115">
        <f>IF(OR('Main Data'!J115="YG 18K",'Main Data'!J115="YG &lt;18K",'Main Data'!J115="PG 18K",'Main Data'!J115="PG &lt;18K",'Main Data'!J115="WG 18K",'Main Data'!J115="Mixes of 18K",'Main Data'!J115="Mixes &lt;18K"),1,0)</f>
        <v>0</v>
      </c>
      <c r="AF115">
        <f>IF('Main Data'!J115="Platinum",1,0)</f>
        <v>0</v>
      </c>
      <c r="AG115">
        <f>IF(OR('Main Data'!J115="PVD",'Main Data'!J115="Gold Plate",'Main Data'!J115="Other"),1,0)</f>
        <v>0</v>
      </c>
      <c r="AH115">
        <f>IF('Main Data'!N115="Stainless Steel",1,0)</f>
        <v>1</v>
      </c>
      <c r="AI115">
        <f>IF('Main Data'!N115="Leather",1,0)</f>
        <v>0</v>
      </c>
      <c r="AJ115">
        <f>IF('Main Data'!N115="Two-tone",1,0)</f>
        <v>0</v>
      </c>
      <c r="AK115">
        <f>IF(OR('Main Data'!N115="YG 18K",'Main Data'!N115="PG 18K",'Main Data'!N115="WG 18K",'Main Data'!N115="Mixes of 18K"),1,0)</f>
        <v>0</v>
      </c>
      <c r="AL115">
        <f>IF(OR(,'Main Data'!N115="PVD",'Main Data'!N115="Gold plate"),1,0)</f>
        <v>0</v>
      </c>
      <c r="AM115">
        <f>IF(OR('Main Data'!AV115="Yes",'Main Data'!AW115="Yes",'Main Data'!AU115="Yes"),1,0)</f>
        <v>0</v>
      </c>
      <c r="AN115">
        <f>IF(OR(ISTEXT('Main Data'!AX115), ISTEXT('Main Data'!AY115)),1,0)</f>
        <v>0</v>
      </c>
      <c r="AO115">
        <f>IF('Main Data'!AZ115="Yes",1,0)</f>
        <v>1</v>
      </c>
      <c r="AP115">
        <f>IF('Main Data'!BA115="Yes",1,0)</f>
        <v>0</v>
      </c>
      <c r="AQ115">
        <f>IF('Main Data'!BD115="Yes",1,0)</f>
        <v>0</v>
      </c>
      <c r="AR115">
        <f>IF('Main Data'!BE115="A",1,0)</f>
        <v>0</v>
      </c>
      <c r="AS115">
        <f>IF('Main Data'!BE115="AA",1,0)</f>
        <v>1</v>
      </c>
      <c r="AT115">
        <f>IF('Main Data'!BE115="AAA",1,0)</f>
        <v>0</v>
      </c>
      <c r="AU115">
        <f>IF('Main Data'!BE115="AAAA",1,0)</f>
        <v>0</v>
      </c>
      <c r="AV115">
        <f>IF('Main Data'!P115="Yes",1,0)</f>
        <v>1</v>
      </c>
      <c r="AW115">
        <f>IF('Main Data'!AP115="Yes",1,0)</f>
        <v>0</v>
      </c>
      <c r="AX115">
        <f>IF(OR('Main Data'!V115="Yes", 'Main Data'!W115="Yes",'Main Data'!X115="Yes"),1,0)</f>
        <v>0</v>
      </c>
      <c r="AY115">
        <f>IF(OR('Main Data'!Y115="Yes",'Main Data'!Z115="Yes"),1,0)</f>
        <v>0</v>
      </c>
      <c r="AZ115">
        <f>IF('Main Data'!AR115="Yes",1,0)</f>
        <v>0</v>
      </c>
      <c r="BA115">
        <f>IF('Main Data'!AS115="Yes",1,0)</f>
        <v>0</v>
      </c>
      <c r="BB115">
        <f>IF('Main Data'!AG115="Yes",1,0)</f>
        <v>0</v>
      </c>
      <c r="BC115">
        <f>IF('Main Data'!AB115="Yes",1,0)</f>
        <v>0</v>
      </c>
      <c r="BD115">
        <f>IF('Main Data'!AA115="Yes",1,0)</f>
        <v>1</v>
      </c>
      <c r="BE115">
        <f>IF('Main Data'!AC115="Yes",1,0)</f>
        <v>0</v>
      </c>
      <c r="BF115">
        <f>IF('Main Data'!AF115="Yes",1,0)</f>
        <v>0</v>
      </c>
      <c r="BG115">
        <f>IF(OR('Main Data'!AI115="Yes",'Main Data'!AL115="Yes"),1,0)</f>
        <v>0</v>
      </c>
      <c r="BH115">
        <f>IF('Main Data'!AJ115="Yes",1,0)</f>
        <v>0</v>
      </c>
      <c r="BI115">
        <f>IF('Main Data'!AK115="Yes",1,0)</f>
        <v>0</v>
      </c>
      <c r="BJ115">
        <f>IF('Main Data'!AM115="Yes",1,0)</f>
        <v>0</v>
      </c>
      <c r="BK115">
        <f>IF('Main Data'!AQ115="Yes",1,0)</f>
        <v>0</v>
      </c>
      <c r="BL115" s="21">
        <f t="shared" si="7"/>
        <v>0</v>
      </c>
      <c r="BM115" s="21">
        <f t="shared" si="8"/>
        <v>0</v>
      </c>
      <c r="BN115" s="21">
        <f t="shared" si="9"/>
        <v>0</v>
      </c>
      <c r="BO115" s="21">
        <f t="shared" si="10"/>
        <v>0</v>
      </c>
      <c r="BP115" s="21">
        <f t="shared" si="11"/>
        <v>1</v>
      </c>
    </row>
    <row r="116" spans="1:68" x14ac:dyDescent="0.2">
      <c r="A116">
        <v>112</v>
      </c>
      <c r="B116" s="33">
        <f>'Main Data'!C116</f>
        <v>44871</v>
      </c>
      <c r="C116">
        <f>'Main Data'!D116</f>
        <v>436</v>
      </c>
      <c r="D116" s="26">
        <f>'Main Data'!E116</f>
        <v>9500</v>
      </c>
      <c r="E116" s="26">
        <f>'Main Data'!F116</f>
        <v>11875</v>
      </c>
      <c r="F116" s="34">
        <f t="shared" si="6"/>
        <v>9.1590470775886317</v>
      </c>
      <c r="G116">
        <f>IF('Main Data'!H116="AP",1,0)</f>
        <v>0</v>
      </c>
      <c r="H116">
        <f>IF('Main Data'!H116="Blancpain",1,0)</f>
        <v>0</v>
      </c>
      <c r="I116">
        <f>IF('Main Data'!H116="Breguet",1,0)</f>
        <v>0</v>
      </c>
      <c r="J116">
        <f>IF('Main Data'!H116="Breitling",1,0)</f>
        <v>0</v>
      </c>
      <c r="K116">
        <f>IF('Main Data'!H116="Cartier",1,0)</f>
        <v>0</v>
      </c>
      <c r="L116">
        <f>IF('Main Data'!H116="Gallet",1,0)</f>
        <v>0</v>
      </c>
      <c r="M116">
        <f>IF('Main Data'!H116="Girard Perregaux",1,0)</f>
        <v>0</v>
      </c>
      <c r="N116">
        <f>IF('Main Data'!H116="Gubelin",1,0)</f>
        <v>0</v>
      </c>
      <c r="O116">
        <f>IF('Main Data'!H116="Heuer",1,0)</f>
        <v>0</v>
      </c>
      <c r="P116">
        <f>IF('Main Data'!H116="IWC",1,0)</f>
        <v>0</v>
      </c>
      <c r="Q116">
        <f>IF('Main Data'!H116="JLC",1,0)</f>
        <v>0</v>
      </c>
      <c r="R116">
        <f>IF('Main Data'!H116="Longines",1,0)</f>
        <v>0</v>
      </c>
      <c r="S116">
        <f>IF('Main Data'!H116="Movado",1,0)</f>
        <v>0</v>
      </c>
      <c r="T116">
        <f>IF('Main Data'!H116="Omega",1,0)</f>
        <v>0</v>
      </c>
      <c r="U116">
        <f>IF('Main Data'!H116="Panerai",1,0)</f>
        <v>0</v>
      </c>
      <c r="V116">
        <f>IF('Main Data'!H116="Patek",1,0)</f>
        <v>0</v>
      </c>
      <c r="W116">
        <f>IF('Main Data'!H116="Rolex",1,0)</f>
        <v>1</v>
      </c>
      <c r="X116">
        <f>IF('Main Data'!H116="Tudor",1,0)</f>
        <v>0</v>
      </c>
      <c r="Y116">
        <f>IF('Main Data'!H116="Ulysse Nardin",1,0)</f>
        <v>0</v>
      </c>
      <c r="Z116">
        <f>IF('Main Data'!H116="Universal Geneve",1,0)</f>
        <v>0</v>
      </c>
      <c r="AA116">
        <f>IF('Main Data'!H116="Vacheron",1,0)</f>
        <v>0</v>
      </c>
      <c r="AB116">
        <f>IF('Main Data'!H116="Zenith",1,0)</f>
        <v>0</v>
      </c>
      <c r="AC116">
        <f>IF('Main Data'!J116="Stainless Steel",1,0)</f>
        <v>1</v>
      </c>
      <c r="AD116">
        <f>IF('Main Data'!J116="Two-tone",1,0)</f>
        <v>0</v>
      </c>
      <c r="AE116">
        <f>IF(OR('Main Data'!J116="YG 18K",'Main Data'!J116="YG &lt;18K",'Main Data'!J116="PG 18K",'Main Data'!J116="PG &lt;18K",'Main Data'!J116="WG 18K",'Main Data'!J116="Mixes of 18K",'Main Data'!J116="Mixes &lt;18K"),1,0)</f>
        <v>0</v>
      </c>
      <c r="AF116">
        <f>IF('Main Data'!J116="Platinum",1,0)</f>
        <v>0</v>
      </c>
      <c r="AG116">
        <f>IF(OR('Main Data'!J116="PVD",'Main Data'!J116="Gold Plate",'Main Data'!J116="Other"),1,0)</f>
        <v>0</v>
      </c>
      <c r="AH116">
        <f>IF('Main Data'!N116="Stainless Steel",1,0)</f>
        <v>1</v>
      </c>
      <c r="AI116">
        <f>IF('Main Data'!N116="Leather",1,0)</f>
        <v>0</v>
      </c>
      <c r="AJ116">
        <f>IF('Main Data'!N116="Two-tone",1,0)</f>
        <v>0</v>
      </c>
      <c r="AK116">
        <f>IF(OR('Main Data'!N116="YG 18K",'Main Data'!N116="PG 18K",'Main Data'!N116="WG 18K",'Main Data'!N116="Mixes of 18K"),1,0)</f>
        <v>0</v>
      </c>
      <c r="AL116">
        <f>IF(OR(,'Main Data'!N116="PVD",'Main Data'!N116="Gold plate"),1,0)</f>
        <v>0</v>
      </c>
      <c r="AM116">
        <f>IF(OR('Main Data'!AV116="Yes",'Main Data'!AW116="Yes",'Main Data'!AU116="Yes"),1,0)</f>
        <v>0</v>
      </c>
      <c r="AN116">
        <f>IF(OR(ISTEXT('Main Data'!AX116), ISTEXT('Main Data'!AY116)),1,0)</f>
        <v>0</v>
      </c>
      <c r="AO116">
        <f>IF('Main Data'!AZ116="Yes",1,0)</f>
        <v>0</v>
      </c>
      <c r="AP116">
        <f>IF('Main Data'!BA116="Yes",1,0)</f>
        <v>0</v>
      </c>
      <c r="AQ116">
        <f>IF('Main Data'!BD116="Yes",1,0)</f>
        <v>0</v>
      </c>
      <c r="AR116">
        <f>IF('Main Data'!BE116="A",1,0)</f>
        <v>0</v>
      </c>
      <c r="AS116">
        <f>IF('Main Data'!BE116="AA",1,0)</f>
        <v>0</v>
      </c>
      <c r="AT116">
        <f>IF('Main Data'!BE116="AAA",1,0)</f>
        <v>1</v>
      </c>
      <c r="AU116">
        <f>IF('Main Data'!BE116="AAAA",1,0)</f>
        <v>0</v>
      </c>
      <c r="AV116">
        <f>IF('Main Data'!P116="Yes",1,0)</f>
        <v>0</v>
      </c>
      <c r="AW116">
        <f>IF('Main Data'!AP116="Yes",1,0)</f>
        <v>0</v>
      </c>
      <c r="AX116">
        <f>IF(OR('Main Data'!V116="Yes", 'Main Data'!W116="Yes",'Main Data'!X116="Yes"),1,0)</f>
        <v>1</v>
      </c>
      <c r="AY116">
        <f>IF(OR('Main Data'!Y116="Yes",'Main Data'!Z116="Yes"),1,0)</f>
        <v>0</v>
      </c>
      <c r="AZ116">
        <f>IF('Main Data'!AR116="Yes",1,0)</f>
        <v>0</v>
      </c>
      <c r="BA116">
        <f>IF('Main Data'!AS116="Yes",1,0)</f>
        <v>0</v>
      </c>
      <c r="BB116">
        <f>IF('Main Data'!AG116="Yes",1,0)</f>
        <v>0</v>
      </c>
      <c r="BC116">
        <f>IF('Main Data'!AB116="Yes",1,0)</f>
        <v>0</v>
      </c>
      <c r="BD116">
        <f>IF('Main Data'!AA116="Yes",1,0)</f>
        <v>1</v>
      </c>
      <c r="BE116">
        <f>IF('Main Data'!AC116="Yes",1,0)</f>
        <v>0</v>
      </c>
      <c r="BF116">
        <f>IF('Main Data'!AF116="Yes",1,0)</f>
        <v>0</v>
      </c>
      <c r="BG116">
        <f>IF(OR('Main Data'!AI116="Yes",'Main Data'!AL116="Yes"),1,0)</f>
        <v>0</v>
      </c>
      <c r="BH116">
        <f>IF('Main Data'!AJ116="Yes",1,0)</f>
        <v>0</v>
      </c>
      <c r="BI116">
        <f>IF('Main Data'!AK116="Yes",1,0)</f>
        <v>0</v>
      </c>
      <c r="BJ116">
        <f>IF('Main Data'!AM116="Yes",1,0)</f>
        <v>0</v>
      </c>
      <c r="BK116">
        <f>IF('Main Data'!AQ116="Yes",1,0)</f>
        <v>0</v>
      </c>
      <c r="BL116" s="21">
        <f t="shared" si="7"/>
        <v>0</v>
      </c>
      <c r="BM116" s="21">
        <f t="shared" si="8"/>
        <v>0</v>
      </c>
      <c r="BN116" s="21">
        <f t="shared" si="9"/>
        <v>0</v>
      </c>
      <c r="BO116" s="21">
        <f t="shared" si="10"/>
        <v>0</v>
      </c>
      <c r="BP116" s="21">
        <f t="shared" si="11"/>
        <v>1</v>
      </c>
    </row>
    <row r="117" spans="1:68" x14ac:dyDescent="0.2">
      <c r="A117">
        <v>113</v>
      </c>
      <c r="B117" s="33">
        <f>'Main Data'!C117</f>
        <v>44871</v>
      </c>
      <c r="C117">
        <f>'Main Data'!D117</f>
        <v>437</v>
      </c>
      <c r="D117" s="26">
        <f>'Main Data'!E117</f>
        <v>7500</v>
      </c>
      <c r="E117" s="26">
        <f>'Main Data'!F117</f>
        <v>9375</v>
      </c>
      <c r="F117" s="34">
        <f t="shared" si="6"/>
        <v>8.9226582995244019</v>
      </c>
      <c r="G117">
        <f>IF('Main Data'!H117="AP",1,0)</f>
        <v>0</v>
      </c>
      <c r="H117">
        <f>IF('Main Data'!H117="Blancpain",1,0)</f>
        <v>0</v>
      </c>
      <c r="I117">
        <f>IF('Main Data'!H117="Breguet",1,0)</f>
        <v>0</v>
      </c>
      <c r="J117">
        <f>IF('Main Data'!H117="Breitling",1,0)</f>
        <v>0</v>
      </c>
      <c r="K117">
        <f>IF('Main Data'!H117="Cartier",1,0)</f>
        <v>0</v>
      </c>
      <c r="L117">
        <f>IF('Main Data'!H117="Gallet",1,0)</f>
        <v>0</v>
      </c>
      <c r="M117">
        <f>IF('Main Data'!H117="Girard Perregaux",1,0)</f>
        <v>0</v>
      </c>
      <c r="N117">
        <f>IF('Main Data'!H117="Gubelin",1,0)</f>
        <v>0</v>
      </c>
      <c r="O117">
        <f>IF('Main Data'!H117="Heuer",1,0)</f>
        <v>0</v>
      </c>
      <c r="P117">
        <f>IF('Main Data'!H117="IWC",1,0)</f>
        <v>0</v>
      </c>
      <c r="Q117">
        <f>IF('Main Data'!H117="JLC",1,0)</f>
        <v>0</v>
      </c>
      <c r="R117">
        <f>IF('Main Data'!H117="Longines",1,0)</f>
        <v>0</v>
      </c>
      <c r="S117">
        <f>IF('Main Data'!H117="Movado",1,0)</f>
        <v>0</v>
      </c>
      <c r="T117">
        <f>IF('Main Data'!H117="Omega",1,0)</f>
        <v>0</v>
      </c>
      <c r="U117">
        <f>IF('Main Data'!H117="Panerai",1,0)</f>
        <v>0</v>
      </c>
      <c r="V117">
        <f>IF('Main Data'!H117="Patek",1,0)</f>
        <v>0</v>
      </c>
      <c r="W117">
        <f>IF('Main Data'!H117="Rolex",1,0)</f>
        <v>1</v>
      </c>
      <c r="X117">
        <f>IF('Main Data'!H117="Tudor",1,0)</f>
        <v>0</v>
      </c>
      <c r="Y117">
        <f>IF('Main Data'!H117="Ulysse Nardin",1,0)</f>
        <v>0</v>
      </c>
      <c r="Z117">
        <f>IF('Main Data'!H117="Universal Geneve",1,0)</f>
        <v>0</v>
      </c>
      <c r="AA117">
        <f>IF('Main Data'!H117="Vacheron",1,0)</f>
        <v>0</v>
      </c>
      <c r="AB117">
        <f>IF('Main Data'!H117="Zenith",1,0)</f>
        <v>0</v>
      </c>
      <c r="AC117">
        <f>IF('Main Data'!J117="Stainless Steel",1,0)</f>
        <v>1</v>
      </c>
      <c r="AD117">
        <f>IF('Main Data'!J117="Two-tone",1,0)</f>
        <v>0</v>
      </c>
      <c r="AE117">
        <f>IF(OR('Main Data'!J117="YG 18K",'Main Data'!J117="YG &lt;18K",'Main Data'!J117="PG 18K",'Main Data'!J117="PG &lt;18K",'Main Data'!J117="WG 18K",'Main Data'!J117="Mixes of 18K",'Main Data'!J117="Mixes &lt;18K"),1,0)</f>
        <v>0</v>
      </c>
      <c r="AF117">
        <f>IF('Main Data'!J117="Platinum",1,0)</f>
        <v>0</v>
      </c>
      <c r="AG117">
        <f>IF(OR('Main Data'!J117="PVD",'Main Data'!J117="Gold Plate",'Main Data'!J117="Other"),1,0)</f>
        <v>0</v>
      </c>
      <c r="AH117">
        <f>IF('Main Data'!N117="Stainless Steel",1,0)</f>
        <v>0</v>
      </c>
      <c r="AI117">
        <f>IF('Main Data'!N117="Leather",1,0)</f>
        <v>1</v>
      </c>
      <c r="AJ117">
        <f>IF('Main Data'!N117="Two-tone",1,0)</f>
        <v>0</v>
      </c>
      <c r="AK117">
        <f>IF(OR('Main Data'!N117="YG 18K",'Main Data'!N117="PG 18K",'Main Data'!N117="WG 18K",'Main Data'!N117="Mixes of 18K"),1,0)</f>
        <v>0</v>
      </c>
      <c r="AL117">
        <f>IF(OR(,'Main Data'!N117="PVD",'Main Data'!N117="Gold plate"),1,0)</f>
        <v>0</v>
      </c>
      <c r="AM117">
        <f>IF(OR('Main Data'!AV117="Yes",'Main Data'!AW117="Yes",'Main Data'!AU117="Yes"),1,0)</f>
        <v>0</v>
      </c>
      <c r="AN117">
        <f>IF(OR(ISTEXT('Main Data'!AX117), ISTEXT('Main Data'!AY117)),1,0)</f>
        <v>0</v>
      </c>
      <c r="AO117">
        <f>IF('Main Data'!AZ117="Yes",1,0)</f>
        <v>0</v>
      </c>
      <c r="AP117">
        <f>IF('Main Data'!BA117="Yes",1,0)</f>
        <v>0</v>
      </c>
      <c r="AQ117">
        <f>IF('Main Data'!BD117="Yes",1,0)</f>
        <v>0</v>
      </c>
      <c r="AR117">
        <f>IF('Main Data'!BE117="A",1,0)</f>
        <v>0</v>
      </c>
      <c r="AS117">
        <f>IF('Main Data'!BE117="AA",1,0)</f>
        <v>1</v>
      </c>
      <c r="AT117">
        <f>IF('Main Data'!BE117="AAA",1,0)</f>
        <v>0</v>
      </c>
      <c r="AU117">
        <f>IF('Main Data'!BE117="AAAA",1,0)</f>
        <v>0</v>
      </c>
      <c r="AV117">
        <f>IF('Main Data'!P117="Yes",1,0)</f>
        <v>1</v>
      </c>
      <c r="AW117">
        <f>IF('Main Data'!AP117="Yes",1,0)</f>
        <v>0</v>
      </c>
      <c r="AX117">
        <f>IF(OR('Main Data'!V117="Yes", 'Main Data'!W117="Yes",'Main Data'!X117="Yes"),1,0)</f>
        <v>0</v>
      </c>
      <c r="AY117">
        <f>IF(OR('Main Data'!Y117="Yes",'Main Data'!Z117="Yes"),1,0)</f>
        <v>0</v>
      </c>
      <c r="AZ117">
        <f>IF('Main Data'!AR117="Yes",1,0)</f>
        <v>0</v>
      </c>
      <c r="BA117">
        <f>IF('Main Data'!AS117="Yes",1,0)</f>
        <v>0</v>
      </c>
      <c r="BB117">
        <f>IF('Main Data'!AG117="Yes",1,0)</f>
        <v>0</v>
      </c>
      <c r="BC117">
        <f>IF('Main Data'!AB117="Yes",1,0)</f>
        <v>0</v>
      </c>
      <c r="BD117">
        <f>IF('Main Data'!AA117="Yes",1,0)</f>
        <v>1</v>
      </c>
      <c r="BE117">
        <f>IF('Main Data'!AC117="Yes",1,0)</f>
        <v>0</v>
      </c>
      <c r="BF117">
        <f>IF('Main Data'!AF117="Yes",1,0)</f>
        <v>0</v>
      </c>
      <c r="BG117">
        <f>IF(OR('Main Data'!AI117="Yes",'Main Data'!AL117="Yes"),1,0)</f>
        <v>0</v>
      </c>
      <c r="BH117">
        <f>IF('Main Data'!AJ117="Yes",1,0)</f>
        <v>0</v>
      </c>
      <c r="BI117">
        <f>IF('Main Data'!AK117="Yes",1,0)</f>
        <v>0</v>
      </c>
      <c r="BJ117">
        <f>IF('Main Data'!AM117="Yes",1,0)</f>
        <v>0</v>
      </c>
      <c r="BK117">
        <f>IF('Main Data'!AQ117="Yes",1,0)</f>
        <v>0</v>
      </c>
      <c r="BL117" s="21">
        <f t="shared" si="7"/>
        <v>0</v>
      </c>
      <c r="BM117" s="21">
        <f t="shared" si="8"/>
        <v>0</v>
      </c>
      <c r="BN117" s="21">
        <f t="shared" si="9"/>
        <v>0</v>
      </c>
      <c r="BO117" s="21">
        <f t="shared" si="10"/>
        <v>0</v>
      </c>
      <c r="BP117" s="21">
        <f t="shared" si="11"/>
        <v>1</v>
      </c>
    </row>
    <row r="118" spans="1:68" x14ac:dyDescent="0.2">
      <c r="A118">
        <v>114</v>
      </c>
      <c r="B118" s="33">
        <f>'Main Data'!C118</f>
        <v>44871</v>
      </c>
      <c r="C118">
        <f>'Main Data'!D118</f>
        <v>439</v>
      </c>
      <c r="D118" s="26">
        <f>'Main Data'!E118</f>
        <v>28000</v>
      </c>
      <c r="E118" s="26">
        <f>'Main Data'!F118</f>
        <v>35000</v>
      </c>
      <c r="F118" s="34">
        <f t="shared" si="6"/>
        <v>10.239959789157341</v>
      </c>
      <c r="G118">
        <f>IF('Main Data'!H118="AP",1,0)</f>
        <v>0</v>
      </c>
      <c r="H118">
        <f>IF('Main Data'!H118="Blancpain",1,0)</f>
        <v>0</v>
      </c>
      <c r="I118">
        <f>IF('Main Data'!H118="Breguet",1,0)</f>
        <v>0</v>
      </c>
      <c r="J118">
        <f>IF('Main Data'!H118="Breitling",1,0)</f>
        <v>0</v>
      </c>
      <c r="K118">
        <f>IF('Main Data'!H118="Cartier",1,0)</f>
        <v>0</v>
      </c>
      <c r="L118">
        <f>IF('Main Data'!H118="Gallet",1,0)</f>
        <v>0</v>
      </c>
      <c r="M118">
        <f>IF('Main Data'!H118="Girard Perregaux",1,0)</f>
        <v>0</v>
      </c>
      <c r="N118">
        <f>IF('Main Data'!H118="Gubelin",1,0)</f>
        <v>0</v>
      </c>
      <c r="O118">
        <f>IF('Main Data'!H118="Heuer",1,0)</f>
        <v>0</v>
      </c>
      <c r="P118">
        <f>IF('Main Data'!H118="IWC",1,0)</f>
        <v>0</v>
      </c>
      <c r="Q118">
        <f>IF('Main Data'!H118="JLC",1,0)</f>
        <v>0</v>
      </c>
      <c r="R118">
        <f>IF('Main Data'!H118="Longines",1,0)</f>
        <v>0</v>
      </c>
      <c r="S118">
        <f>IF('Main Data'!H118="Movado",1,0)</f>
        <v>0</v>
      </c>
      <c r="T118">
        <f>IF('Main Data'!H118="Omega",1,0)</f>
        <v>0</v>
      </c>
      <c r="U118">
        <f>IF('Main Data'!H118="Panerai",1,0)</f>
        <v>0</v>
      </c>
      <c r="V118">
        <f>IF('Main Data'!H118="Patek",1,0)</f>
        <v>0</v>
      </c>
      <c r="W118">
        <f>IF('Main Data'!H118="Rolex",1,0)</f>
        <v>1</v>
      </c>
      <c r="X118">
        <f>IF('Main Data'!H118="Tudor",1,0)</f>
        <v>0</v>
      </c>
      <c r="Y118">
        <f>IF('Main Data'!H118="Ulysse Nardin",1,0)</f>
        <v>0</v>
      </c>
      <c r="Z118">
        <f>IF('Main Data'!H118="Universal Geneve",1,0)</f>
        <v>0</v>
      </c>
      <c r="AA118">
        <f>IF('Main Data'!H118="Vacheron",1,0)</f>
        <v>0</v>
      </c>
      <c r="AB118">
        <f>IF('Main Data'!H118="Zenith",1,0)</f>
        <v>0</v>
      </c>
      <c r="AC118">
        <f>IF('Main Data'!J118="Stainless Steel",1,0)</f>
        <v>1</v>
      </c>
      <c r="AD118">
        <f>IF('Main Data'!J118="Two-tone",1,0)</f>
        <v>0</v>
      </c>
      <c r="AE118">
        <f>IF(OR('Main Data'!J118="YG 18K",'Main Data'!J118="YG &lt;18K",'Main Data'!J118="PG 18K",'Main Data'!J118="PG &lt;18K",'Main Data'!J118="WG 18K",'Main Data'!J118="Mixes of 18K",'Main Data'!J118="Mixes &lt;18K"),1,0)</f>
        <v>0</v>
      </c>
      <c r="AF118">
        <f>IF('Main Data'!J118="Platinum",1,0)</f>
        <v>0</v>
      </c>
      <c r="AG118">
        <f>IF(OR('Main Data'!J118="PVD",'Main Data'!J118="Gold Plate",'Main Data'!J118="Other"),1,0)</f>
        <v>0</v>
      </c>
      <c r="AH118">
        <f>IF('Main Data'!N118="Stainless Steel",1,0)</f>
        <v>1</v>
      </c>
      <c r="AI118">
        <f>IF('Main Data'!N118="Leather",1,0)</f>
        <v>0</v>
      </c>
      <c r="AJ118">
        <f>IF('Main Data'!N118="Two-tone",1,0)</f>
        <v>0</v>
      </c>
      <c r="AK118">
        <f>IF(OR('Main Data'!N118="YG 18K",'Main Data'!N118="PG 18K",'Main Data'!N118="WG 18K",'Main Data'!N118="Mixes of 18K"),1,0)</f>
        <v>0</v>
      </c>
      <c r="AL118">
        <f>IF(OR(,'Main Data'!N118="PVD",'Main Data'!N118="Gold plate"),1,0)</f>
        <v>0</v>
      </c>
      <c r="AM118">
        <f>IF(OR('Main Data'!AV118="Yes",'Main Data'!AW118="Yes",'Main Data'!AU118="Yes"),1,0)</f>
        <v>0</v>
      </c>
      <c r="AN118">
        <f>IF(OR(ISTEXT('Main Data'!AX118), ISTEXT('Main Data'!AY118)),1,0)</f>
        <v>0</v>
      </c>
      <c r="AO118">
        <f>IF('Main Data'!AZ118="Yes",1,0)</f>
        <v>1</v>
      </c>
      <c r="AP118">
        <f>IF('Main Data'!BA118="Yes",1,0)</f>
        <v>0</v>
      </c>
      <c r="AQ118">
        <f>IF('Main Data'!BD118="Yes",1,0)</f>
        <v>0</v>
      </c>
      <c r="AR118">
        <f>IF('Main Data'!BE118="A",1,0)</f>
        <v>0</v>
      </c>
      <c r="AS118">
        <f>IF('Main Data'!BE118="AA",1,0)</f>
        <v>0</v>
      </c>
      <c r="AT118">
        <f>IF('Main Data'!BE118="AAA",1,0)</f>
        <v>1</v>
      </c>
      <c r="AU118">
        <f>IF('Main Data'!BE118="AAAA",1,0)</f>
        <v>0</v>
      </c>
      <c r="AV118">
        <f>IF('Main Data'!P118="Yes",1,0)</f>
        <v>1</v>
      </c>
      <c r="AW118">
        <f>IF('Main Data'!AP118="Yes",1,0)</f>
        <v>0</v>
      </c>
      <c r="AX118">
        <f>IF(OR('Main Data'!V118="Yes", 'Main Data'!W118="Yes",'Main Data'!X118="Yes"),1,0)</f>
        <v>0</v>
      </c>
      <c r="AY118">
        <f>IF(OR('Main Data'!Y118="Yes",'Main Data'!Z118="Yes"),1,0)</f>
        <v>0</v>
      </c>
      <c r="AZ118">
        <f>IF('Main Data'!AR118="Yes",1,0)</f>
        <v>0</v>
      </c>
      <c r="BA118">
        <f>IF('Main Data'!AS118="Yes",1,0)</f>
        <v>0</v>
      </c>
      <c r="BB118">
        <f>IF('Main Data'!AG118="Yes",1,0)</f>
        <v>0</v>
      </c>
      <c r="BC118">
        <f>IF('Main Data'!AB118="Yes",1,0)</f>
        <v>0</v>
      </c>
      <c r="BD118">
        <f>IF('Main Data'!AA118="Yes",1,0)</f>
        <v>1</v>
      </c>
      <c r="BE118">
        <f>IF('Main Data'!AC118="Yes",1,0)</f>
        <v>0</v>
      </c>
      <c r="BF118">
        <f>IF('Main Data'!AF118="Yes",1,0)</f>
        <v>0</v>
      </c>
      <c r="BG118">
        <f>IF(OR('Main Data'!AI118="Yes",'Main Data'!AL118="Yes"),1,0)</f>
        <v>0</v>
      </c>
      <c r="BH118">
        <f>IF('Main Data'!AJ118="Yes",1,0)</f>
        <v>0</v>
      </c>
      <c r="BI118">
        <f>IF('Main Data'!AK118="Yes",1,0)</f>
        <v>0</v>
      </c>
      <c r="BJ118">
        <f>IF('Main Data'!AM118="Yes",1,0)</f>
        <v>0</v>
      </c>
      <c r="BK118">
        <f>IF('Main Data'!AQ118="Yes",1,0)</f>
        <v>0</v>
      </c>
      <c r="BL118" s="21">
        <f t="shared" si="7"/>
        <v>0</v>
      </c>
      <c r="BM118" s="21">
        <f t="shared" si="8"/>
        <v>0</v>
      </c>
      <c r="BN118" s="21">
        <f t="shared" si="9"/>
        <v>0</v>
      </c>
      <c r="BO118" s="21">
        <f t="shared" si="10"/>
        <v>0</v>
      </c>
      <c r="BP118" s="21">
        <f t="shared" si="11"/>
        <v>1</v>
      </c>
    </row>
    <row r="119" spans="1:68" x14ac:dyDescent="0.2">
      <c r="A119">
        <v>115</v>
      </c>
      <c r="B119" s="33">
        <f>'Main Data'!C119</f>
        <v>44871</v>
      </c>
      <c r="C119">
        <f>'Main Data'!D119</f>
        <v>445</v>
      </c>
      <c r="D119" s="26">
        <f>'Main Data'!E119</f>
        <v>70000</v>
      </c>
      <c r="E119" s="26">
        <f>'Main Data'!F119</f>
        <v>87500</v>
      </c>
      <c r="F119" s="34">
        <f t="shared" si="6"/>
        <v>11.156250521031495</v>
      </c>
      <c r="G119">
        <f>IF('Main Data'!H119="AP",1,0)</f>
        <v>1</v>
      </c>
      <c r="H119">
        <f>IF('Main Data'!H119="Blancpain",1,0)</f>
        <v>0</v>
      </c>
      <c r="I119">
        <f>IF('Main Data'!H119="Breguet",1,0)</f>
        <v>0</v>
      </c>
      <c r="J119">
        <f>IF('Main Data'!H119="Breitling",1,0)</f>
        <v>0</v>
      </c>
      <c r="K119">
        <f>IF('Main Data'!H119="Cartier",1,0)</f>
        <v>0</v>
      </c>
      <c r="L119">
        <f>IF('Main Data'!H119="Gallet",1,0)</f>
        <v>0</v>
      </c>
      <c r="M119">
        <f>IF('Main Data'!H119="Girard Perregaux",1,0)</f>
        <v>0</v>
      </c>
      <c r="N119">
        <f>IF('Main Data'!H119="Gubelin",1,0)</f>
        <v>0</v>
      </c>
      <c r="O119">
        <f>IF('Main Data'!H119="Heuer",1,0)</f>
        <v>0</v>
      </c>
      <c r="P119">
        <f>IF('Main Data'!H119="IWC",1,0)</f>
        <v>0</v>
      </c>
      <c r="Q119">
        <f>IF('Main Data'!H119="JLC",1,0)</f>
        <v>0</v>
      </c>
      <c r="R119">
        <f>IF('Main Data'!H119="Longines",1,0)</f>
        <v>0</v>
      </c>
      <c r="S119">
        <f>IF('Main Data'!H119="Movado",1,0)</f>
        <v>0</v>
      </c>
      <c r="T119">
        <f>IF('Main Data'!H119="Omega",1,0)</f>
        <v>0</v>
      </c>
      <c r="U119">
        <f>IF('Main Data'!H119="Panerai",1,0)</f>
        <v>0</v>
      </c>
      <c r="V119">
        <f>IF('Main Data'!H119="Patek",1,0)</f>
        <v>0</v>
      </c>
      <c r="W119">
        <f>IF('Main Data'!H119="Rolex",1,0)</f>
        <v>0</v>
      </c>
      <c r="X119">
        <f>IF('Main Data'!H119="Tudor",1,0)</f>
        <v>0</v>
      </c>
      <c r="Y119">
        <f>IF('Main Data'!H119="Ulysse Nardin",1,0)</f>
        <v>0</v>
      </c>
      <c r="Z119">
        <f>IF('Main Data'!H119="Universal Geneve",1,0)</f>
        <v>0</v>
      </c>
      <c r="AA119">
        <f>IF('Main Data'!H119="Vacheron",1,0)</f>
        <v>0</v>
      </c>
      <c r="AB119">
        <f>IF('Main Data'!H119="Zenith",1,0)</f>
        <v>0</v>
      </c>
      <c r="AC119">
        <f>IF('Main Data'!J119="Stainless Steel",1,0)</f>
        <v>0</v>
      </c>
      <c r="AD119">
        <f>IF('Main Data'!J119="Two-tone",1,0)</f>
        <v>0</v>
      </c>
      <c r="AE119">
        <f>IF(OR('Main Data'!J119="YG 18K",'Main Data'!J119="YG &lt;18K",'Main Data'!J119="PG 18K",'Main Data'!J119="PG &lt;18K",'Main Data'!J119="WG 18K",'Main Data'!J119="Mixes of 18K",'Main Data'!J119="Mixes &lt;18K"),1,0)</f>
        <v>1</v>
      </c>
      <c r="AF119">
        <f>IF('Main Data'!J119="Platinum",1,0)</f>
        <v>0</v>
      </c>
      <c r="AG119">
        <f>IF(OR('Main Data'!J119="PVD",'Main Data'!J119="Gold Plate",'Main Data'!J119="Other"),1,0)</f>
        <v>0</v>
      </c>
      <c r="AH119">
        <f>IF('Main Data'!N119="Stainless Steel",1,0)</f>
        <v>0</v>
      </c>
      <c r="AI119">
        <f>IF('Main Data'!N119="Leather",1,0)</f>
        <v>0</v>
      </c>
      <c r="AJ119">
        <f>IF('Main Data'!N119="Two-tone",1,0)</f>
        <v>0</v>
      </c>
      <c r="AK119">
        <f>IF(OR('Main Data'!N119="YG 18K",'Main Data'!N119="PG 18K",'Main Data'!N119="WG 18K",'Main Data'!N119="Mixes of 18K"),1,0)</f>
        <v>1</v>
      </c>
      <c r="AL119">
        <f>IF(OR(,'Main Data'!N119="PVD",'Main Data'!N119="Gold plate"),1,0)</f>
        <v>0</v>
      </c>
      <c r="AM119">
        <f>IF(OR('Main Data'!AV119="Yes",'Main Data'!AW119="Yes",'Main Data'!AU119="Yes"),1,0)</f>
        <v>0</v>
      </c>
      <c r="AN119">
        <f>IF(OR(ISTEXT('Main Data'!AX119), ISTEXT('Main Data'!AY119)),1,0)</f>
        <v>0</v>
      </c>
      <c r="AO119">
        <f>IF('Main Data'!AZ119="Yes",1,0)</f>
        <v>0</v>
      </c>
      <c r="AP119">
        <f>IF('Main Data'!BA119="Yes",1,0)</f>
        <v>0</v>
      </c>
      <c r="AQ119">
        <f>IF('Main Data'!BD119="Yes",1,0)</f>
        <v>0</v>
      </c>
      <c r="AR119">
        <f>IF('Main Data'!BE119="A",1,0)</f>
        <v>0</v>
      </c>
      <c r="AS119">
        <f>IF('Main Data'!BE119="AA",1,0)</f>
        <v>0</v>
      </c>
      <c r="AT119">
        <f>IF('Main Data'!BE119="AAA",1,0)</f>
        <v>0</v>
      </c>
      <c r="AU119">
        <f>IF('Main Data'!BE119="AAAA",1,0)</f>
        <v>1</v>
      </c>
      <c r="AV119">
        <f>IF('Main Data'!P119="Yes",1,0)</f>
        <v>0</v>
      </c>
      <c r="AW119">
        <f>IF('Main Data'!AP119="Yes",1,0)</f>
        <v>0</v>
      </c>
      <c r="AX119">
        <f>IF(OR('Main Data'!V119="Yes", 'Main Data'!W119="Yes",'Main Data'!X119="Yes"),1,0)</f>
        <v>0</v>
      </c>
      <c r="AY119">
        <f>IF(OR('Main Data'!Y119="Yes",'Main Data'!Z119="Yes"),1,0)</f>
        <v>0</v>
      </c>
      <c r="AZ119">
        <f>IF('Main Data'!AR119="Yes",1,0)</f>
        <v>0</v>
      </c>
      <c r="BA119">
        <f>IF('Main Data'!AS119="Yes",1,0)</f>
        <v>0</v>
      </c>
      <c r="BB119">
        <f>IF('Main Data'!AG119="Yes",1,0)</f>
        <v>0</v>
      </c>
      <c r="BC119">
        <f>IF('Main Data'!AB119="Yes",1,0)</f>
        <v>0</v>
      </c>
      <c r="BD119">
        <f>IF('Main Data'!AA119="Yes",1,0)</f>
        <v>0</v>
      </c>
      <c r="BE119">
        <f>IF('Main Data'!AC119="Yes",1,0)</f>
        <v>0</v>
      </c>
      <c r="BF119">
        <f>IF('Main Data'!AF119="Yes",1,0)</f>
        <v>0</v>
      </c>
      <c r="BG119">
        <f>IF(OR('Main Data'!AI119="Yes",'Main Data'!AL119="Yes"),1,0)</f>
        <v>0</v>
      </c>
      <c r="BH119">
        <f>IF('Main Data'!AJ119="Yes",1,0)</f>
        <v>0</v>
      </c>
      <c r="BI119">
        <f>IF('Main Data'!AK119="Yes",1,0)</f>
        <v>0</v>
      </c>
      <c r="BJ119">
        <f>IF('Main Data'!AM119="Yes",1,0)</f>
        <v>1</v>
      </c>
      <c r="BK119">
        <f>IF('Main Data'!AQ119="Yes",1,0)</f>
        <v>0</v>
      </c>
      <c r="BL119" s="21">
        <f t="shared" si="7"/>
        <v>0</v>
      </c>
      <c r="BM119" s="21">
        <f t="shared" si="8"/>
        <v>0</v>
      </c>
      <c r="BN119" s="21">
        <f t="shared" si="9"/>
        <v>0</v>
      </c>
      <c r="BO119" s="21">
        <f t="shared" si="10"/>
        <v>0</v>
      </c>
      <c r="BP119" s="21">
        <f t="shared" si="11"/>
        <v>1</v>
      </c>
    </row>
    <row r="120" spans="1:68" x14ac:dyDescent="0.2">
      <c r="A120">
        <v>116</v>
      </c>
      <c r="B120" s="33">
        <f>'Main Data'!C120</f>
        <v>44871</v>
      </c>
      <c r="C120">
        <f>'Main Data'!D120</f>
        <v>449</v>
      </c>
      <c r="D120" s="26">
        <f>'Main Data'!E120</f>
        <v>100000</v>
      </c>
      <c r="E120" s="26">
        <f>'Main Data'!F120</f>
        <v>137500</v>
      </c>
      <c r="F120" s="34">
        <f t="shared" si="6"/>
        <v>11.512925464970229</v>
      </c>
      <c r="G120">
        <f>IF('Main Data'!H120="AP",1,0)</f>
        <v>1</v>
      </c>
      <c r="H120">
        <f>IF('Main Data'!H120="Blancpain",1,0)</f>
        <v>0</v>
      </c>
      <c r="I120">
        <f>IF('Main Data'!H120="Breguet",1,0)</f>
        <v>0</v>
      </c>
      <c r="J120">
        <f>IF('Main Data'!H120="Breitling",1,0)</f>
        <v>0</v>
      </c>
      <c r="K120">
        <f>IF('Main Data'!H120="Cartier",1,0)</f>
        <v>0</v>
      </c>
      <c r="L120">
        <f>IF('Main Data'!H120="Gallet",1,0)</f>
        <v>0</v>
      </c>
      <c r="M120">
        <f>IF('Main Data'!H120="Girard Perregaux",1,0)</f>
        <v>0</v>
      </c>
      <c r="N120">
        <f>IF('Main Data'!H120="Gubelin",1,0)</f>
        <v>0</v>
      </c>
      <c r="O120">
        <f>IF('Main Data'!H120="Heuer",1,0)</f>
        <v>0</v>
      </c>
      <c r="P120">
        <f>IF('Main Data'!H120="IWC",1,0)</f>
        <v>0</v>
      </c>
      <c r="Q120">
        <f>IF('Main Data'!H120="JLC",1,0)</f>
        <v>0</v>
      </c>
      <c r="R120">
        <f>IF('Main Data'!H120="Longines",1,0)</f>
        <v>0</v>
      </c>
      <c r="S120">
        <f>IF('Main Data'!H120="Movado",1,0)</f>
        <v>0</v>
      </c>
      <c r="T120">
        <f>IF('Main Data'!H120="Omega",1,0)</f>
        <v>0</v>
      </c>
      <c r="U120">
        <f>IF('Main Data'!H120="Panerai",1,0)</f>
        <v>0</v>
      </c>
      <c r="V120">
        <f>IF('Main Data'!H120="Patek",1,0)</f>
        <v>0</v>
      </c>
      <c r="W120">
        <f>IF('Main Data'!H120="Rolex",1,0)</f>
        <v>0</v>
      </c>
      <c r="X120">
        <f>IF('Main Data'!H120="Tudor",1,0)</f>
        <v>0</v>
      </c>
      <c r="Y120">
        <f>IF('Main Data'!H120="Ulysse Nardin",1,0)</f>
        <v>0</v>
      </c>
      <c r="Z120">
        <f>IF('Main Data'!H120="Universal Geneve",1,0)</f>
        <v>0</v>
      </c>
      <c r="AA120">
        <f>IF('Main Data'!H120="Vacheron",1,0)</f>
        <v>0</v>
      </c>
      <c r="AB120">
        <f>IF('Main Data'!H120="Zenith",1,0)</f>
        <v>0</v>
      </c>
      <c r="AC120">
        <f>IF('Main Data'!J120="Stainless Steel",1,0)</f>
        <v>0</v>
      </c>
      <c r="AD120">
        <f>IF('Main Data'!J120="Two-tone",1,0)</f>
        <v>0</v>
      </c>
      <c r="AE120">
        <f>IF(OR('Main Data'!J120="YG 18K",'Main Data'!J120="YG &lt;18K",'Main Data'!J120="PG 18K",'Main Data'!J120="PG &lt;18K",'Main Data'!J120="WG 18K",'Main Data'!J120="Mixes of 18K",'Main Data'!J120="Mixes &lt;18K"),1,0)</f>
        <v>1</v>
      </c>
      <c r="AF120">
        <f>IF('Main Data'!J120="Platinum",1,0)</f>
        <v>0</v>
      </c>
      <c r="AG120">
        <f>IF(OR('Main Data'!J120="PVD",'Main Data'!J120="Gold Plate",'Main Data'!J120="Other"),1,0)</f>
        <v>0</v>
      </c>
      <c r="AH120">
        <f>IF('Main Data'!N120="Stainless Steel",1,0)</f>
        <v>0</v>
      </c>
      <c r="AI120">
        <f>IF('Main Data'!N120="Leather",1,0)</f>
        <v>0</v>
      </c>
      <c r="AJ120">
        <f>IF('Main Data'!N120="Two-tone",1,0)</f>
        <v>0</v>
      </c>
      <c r="AK120">
        <f>IF(OR('Main Data'!N120="YG 18K",'Main Data'!N120="PG 18K",'Main Data'!N120="WG 18K",'Main Data'!N120="Mixes of 18K"),1,0)</f>
        <v>1</v>
      </c>
      <c r="AL120">
        <f>IF(OR(,'Main Data'!N120="PVD",'Main Data'!N120="Gold plate"),1,0)</f>
        <v>0</v>
      </c>
      <c r="AM120">
        <f>IF(OR('Main Data'!AV120="Yes",'Main Data'!AW120="Yes",'Main Data'!AU120="Yes"),1,0)</f>
        <v>0</v>
      </c>
      <c r="AN120">
        <f>IF(OR(ISTEXT('Main Data'!AX120), ISTEXT('Main Data'!AY120)),1,0)</f>
        <v>0</v>
      </c>
      <c r="AO120">
        <f>IF('Main Data'!AZ120="Yes",1,0)</f>
        <v>0</v>
      </c>
      <c r="AP120">
        <f>IF('Main Data'!BA120="Yes",1,0)</f>
        <v>0</v>
      </c>
      <c r="AQ120">
        <f>IF('Main Data'!BD120="Yes",1,0)</f>
        <v>0</v>
      </c>
      <c r="AR120">
        <f>IF('Main Data'!BE120="A",1,0)</f>
        <v>0</v>
      </c>
      <c r="AS120">
        <f>IF('Main Data'!BE120="AA",1,0)</f>
        <v>0</v>
      </c>
      <c r="AT120">
        <f>IF('Main Data'!BE120="AAA",1,0)</f>
        <v>0</v>
      </c>
      <c r="AU120">
        <f>IF('Main Data'!BE120="AAAA",1,0)</f>
        <v>1</v>
      </c>
      <c r="AV120">
        <f>IF('Main Data'!P120="Yes",1,0)</f>
        <v>0</v>
      </c>
      <c r="AW120">
        <f>IF('Main Data'!AP120="Yes",1,0)</f>
        <v>0</v>
      </c>
      <c r="AX120">
        <f>IF(OR('Main Data'!V120="Yes", 'Main Data'!W120="Yes",'Main Data'!X120="Yes"),1,0)</f>
        <v>1</v>
      </c>
      <c r="AY120">
        <f>IF(OR('Main Data'!Y120="Yes",'Main Data'!Z120="Yes"),1,0)</f>
        <v>0</v>
      </c>
      <c r="AZ120">
        <f>IF('Main Data'!AR120="Yes",1,0)</f>
        <v>0</v>
      </c>
      <c r="BA120">
        <f>IF('Main Data'!AS120="Yes",1,0)</f>
        <v>0</v>
      </c>
      <c r="BB120">
        <f>IF('Main Data'!AG120="Yes",1,0)</f>
        <v>0</v>
      </c>
      <c r="BC120">
        <f>IF('Main Data'!AB120="Yes",1,0)</f>
        <v>0</v>
      </c>
      <c r="BD120">
        <f>IF('Main Data'!AA120="Yes",1,0)</f>
        <v>0</v>
      </c>
      <c r="BE120">
        <f>IF('Main Data'!AC120="Yes",1,0)</f>
        <v>0</v>
      </c>
      <c r="BF120">
        <f>IF('Main Data'!AF120="Yes",1,0)</f>
        <v>0</v>
      </c>
      <c r="BG120">
        <f>IF(OR('Main Data'!AI120="Yes",'Main Data'!AL120="Yes"),1,0)</f>
        <v>0</v>
      </c>
      <c r="BH120">
        <f>IF('Main Data'!AJ120="Yes",1,0)</f>
        <v>0</v>
      </c>
      <c r="BI120">
        <f>IF('Main Data'!AK120="Yes",1,0)</f>
        <v>0</v>
      </c>
      <c r="BJ120">
        <f>IF('Main Data'!AM120="Yes",1,0)</f>
        <v>0</v>
      </c>
      <c r="BK120">
        <f>IF('Main Data'!AQ120="Yes",1,0)</f>
        <v>0</v>
      </c>
      <c r="BL120" s="21">
        <f t="shared" si="7"/>
        <v>0</v>
      </c>
      <c r="BM120" s="21">
        <f t="shared" si="8"/>
        <v>0</v>
      </c>
      <c r="BN120" s="21">
        <f t="shared" si="9"/>
        <v>0</v>
      </c>
      <c r="BO120" s="21">
        <f t="shared" si="10"/>
        <v>0</v>
      </c>
      <c r="BP120" s="21">
        <f t="shared" si="11"/>
        <v>1</v>
      </c>
    </row>
    <row r="121" spans="1:68" x14ac:dyDescent="0.2">
      <c r="A121">
        <v>117</v>
      </c>
      <c r="B121" s="33">
        <f>'Main Data'!C121</f>
        <v>44871</v>
      </c>
      <c r="C121">
        <f>'Main Data'!D121</f>
        <v>456</v>
      </c>
      <c r="D121" s="26">
        <f>'Main Data'!E121</f>
        <v>2000</v>
      </c>
      <c r="E121" s="26">
        <f>'Main Data'!F121</f>
        <v>2500</v>
      </c>
      <c r="F121" s="34">
        <f t="shared" si="6"/>
        <v>7.6009024595420822</v>
      </c>
      <c r="G121">
        <f>IF('Main Data'!H121="AP",1,0)</f>
        <v>0</v>
      </c>
      <c r="H121">
        <f>IF('Main Data'!H121="Blancpain",1,0)</f>
        <v>0</v>
      </c>
      <c r="I121">
        <f>IF('Main Data'!H121="Breguet",1,0)</f>
        <v>0</v>
      </c>
      <c r="J121">
        <f>IF('Main Data'!H121="Breitling",1,0)</f>
        <v>0</v>
      </c>
      <c r="K121">
        <f>IF('Main Data'!H121="Cartier",1,0)</f>
        <v>0</v>
      </c>
      <c r="L121">
        <f>IF('Main Data'!H121="Gallet",1,0)</f>
        <v>0</v>
      </c>
      <c r="M121">
        <f>IF('Main Data'!H121="Girard Perregaux",1,0)</f>
        <v>0</v>
      </c>
      <c r="N121">
        <f>IF('Main Data'!H121="Gubelin",1,0)</f>
        <v>0</v>
      </c>
      <c r="O121">
        <f>IF('Main Data'!H121="Heuer",1,0)</f>
        <v>0</v>
      </c>
      <c r="P121">
        <f>IF('Main Data'!H121="IWC",1,0)</f>
        <v>0</v>
      </c>
      <c r="Q121">
        <f>IF('Main Data'!H121="JLC",1,0)</f>
        <v>0</v>
      </c>
      <c r="R121">
        <f>IF('Main Data'!H121="Longines",1,0)</f>
        <v>0</v>
      </c>
      <c r="S121">
        <f>IF('Main Data'!H121="Movado",1,0)</f>
        <v>0</v>
      </c>
      <c r="T121">
        <f>IF('Main Data'!H121="Omega",1,0)</f>
        <v>0</v>
      </c>
      <c r="U121">
        <f>IF('Main Data'!H121="Panerai",1,0)</f>
        <v>0</v>
      </c>
      <c r="V121">
        <f>IF('Main Data'!H121="Patek",1,0)</f>
        <v>0</v>
      </c>
      <c r="W121">
        <f>IF('Main Data'!H121="Rolex",1,0)</f>
        <v>1</v>
      </c>
      <c r="X121">
        <f>IF('Main Data'!H121="Tudor",1,0)</f>
        <v>0</v>
      </c>
      <c r="Y121">
        <f>IF('Main Data'!H121="Ulysse Nardin",1,0)</f>
        <v>0</v>
      </c>
      <c r="Z121">
        <f>IF('Main Data'!H121="Universal Geneve",1,0)</f>
        <v>0</v>
      </c>
      <c r="AA121">
        <f>IF('Main Data'!H121="Vacheron",1,0)</f>
        <v>0</v>
      </c>
      <c r="AB121">
        <f>IF('Main Data'!H121="Zenith",1,0)</f>
        <v>0</v>
      </c>
      <c r="AC121">
        <f>IF('Main Data'!J121="Stainless Steel",1,0)</f>
        <v>0</v>
      </c>
      <c r="AD121">
        <f>IF('Main Data'!J121="Two-tone",1,0)</f>
        <v>0</v>
      </c>
      <c r="AE121">
        <f>IF(OR('Main Data'!J121="YG 18K",'Main Data'!J121="YG &lt;18K",'Main Data'!J121="PG 18K",'Main Data'!J121="PG &lt;18K",'Main Data'!J121="WG 18K",'Main Data'!J121="Mixes of 18K",'Main Data'!J121="Mixes &lt;18K"),1,0)</f>
        <v>1</v>
      </c>
      <c r="AF121">
        <f>IF('Main Data'!J121="Platinum",1,0)</f>
        <v>0</v>
      </c>
      <c r="AG121">
        <f>IF(OR('Main Data'!J121="PVD",'Main Data'!J121="Gold Plate",'Main Data'!J121="Other"),1,0)</f>
        <v>0</v>
      </c>
      <c r="AH121">
        <f>IF('Main Data'!N121="Stainless Steel",1,0)</f>
        <v>0</v>
      </c>
      <c r="AI121">
        <f>IF('Main Data'!N121="Leather",1,0)</f>
        <v>1</v>
      </c>
      <c r="AJ121">
        <f>IF('Main Data'!N121="Two-tone",1,0)</f>
        <v>0</v>
      </c>
      <c r="AK121">
        <f>IF(OR('Main Data'!N121="YG 18K",'Main Data'!N121="PG 18K",'Main Data'!N121="WG 18K",'Main Data'!N121="Mixes of 18K"),1,0)</f>
        <v>0</v>
      </c>
      <c r="AL121">
        <f>IF(OR(,'Main Data'!N121="PVD",'Main Data'!N121="Gold plate"),1,0)</f>
        <v>0</v>
      </c>
      <c r="AM121">
        <f>IF(OR('Main Data'!AV121="Yes",'Main Data'!AW121="Yes",'Main Data'!AU121="Yes"),1,0)</f>
        <v>0</v>
      </c>
      <c r="AN121">
        <f>IF(OR(ISTEXT('Main Data'!AX121), ISTEXT('Main Data'!AY121)),1,0)</f>
        <v>0</v>
      </c>
      <c r="AO121">
        <f>IF('Main Data'!AZ121="Yes",1,0)</f>
        <v>0</v>
      </c>
      <c r="AP121">
        <f>IF('Main Data'!BA121="Yes",1,0)</f>
        <v>0</v>
      </c>
      <c r="AQ121">
        <f>IF('Main Data'!BD121="Yes",1,0)</f>
        <v>0</v>
      </c>
      <c r="AR121">
        <f>IF('Main Data'!BE121="A",1,0)</f>
        <v>0</v>
      </c>
      <c r="AS121">
        <f>IF('Main Data'!BE121="AA",1,0)</f>
        <v>0</v>
      </c>
      <c r="AT121">
        <f>IF('Main Data'!BE121="AAA",1,0)</f>
        <v>1</v>
      </c>
      <c r="AU121">
        <f>IF('Main Data'!BE121="AAAA",1,0)</f>
        <v>0</v>
      </c>
      <c r="AV121">
        <f>IF('Main Data'!P121="Yes",1,0)</f>
        <v>1</v>
      </c>
      <c r="AW121">
        <f>IF('Main Data'!AP121="Yes",1,0)</f>
        <v>0</v>
      </c>
      <c r="AX121">
        <f>IF(OR('Main Data'!V121="Yes", 'Main Data'!W121="Yes",'Main Data'!X121="Yes"),1,0)</f>
        <v>0</v>
      </c>
      <c r="AY121">
        <f>IF(OR('Main Data'!Y121="Yes",'Main Data'!Z121="Yes"),1,0)</f>
        <v>0</v>
      </c>
      <c r="AZ121">
        <f>IF('Main Data'!AR121="Yes",1,0)</f>
        <v>0</v>
      </c>
      <c r="BA121">
        <f>IF('Main Data'!AS121="Yes",1,0)</f>
        <v>0</v>
      </c>
      <c r="BB121">
        <f>IF('Main Data'!AG121="Yes",1,0)</f>
        <v>0</v>
      </c>
      <c r="BC121">
        <f>IF('Main Data'!AB121="Yes",1,0)</f>
        <v>0</v>
      </c>
      <c r="BD121">
        <f>IF('Main Data'!AA121="Yes",1,0)</f>
        <v>0</v>
      </c>
      <c r="BE121">
        <f>IF('Main Data'!AC121="Yes",1,0)</f>
        <v>0</v>
      </c>
      <c r="BF121">
        <f>IF('Main Data'!AF121="Yes",1,0)</f>
        <v>0</v>
      </c>
      <c r="BG121">
        <f>IF(OR('Main Data'!AI121="Yes",'Main Data'!AL121="Yes"),1,0)</f>
        <v>0</v>
      </c>
      <c r="BH121">
        <f>IF('Main Data'!AJ121="Yes",1,0)</f>
        <v>0</v>
      </c>
      <c r="BI121">
        <f>IF('Main Data'!AK121="Yes",1,0)</f>
        <v>0</v>
      </c>
      <c r="BJ121">
        <f>IF('Main Data'!AM121="Yes",1,0)</f>
        <v>0</v>
      </c>
      <c r="BK121">
        <f>IF('Main Data'!AQ121="Yes",1,0)</f>
        <v>0</v>
      </c>
      <c r="BL121" s="21">
        <f t="shared" si="7"/>
        <v>0</v>
      </c>
      <c r="BM121" s="21">
        <f t="shared" si="8"/>
        <v>0</v>
      </c>
      <c r="BN121" s="21">
        <f t="shared" si="9"/>
        <v>0</v>
      </c>
      <c r="BO121" s="21">
        <f t="shared" si="10"/>
        <v>0</v>
      </c>
      <c r="BP121" s="21">
        <f t="shared" si="11"/>
        <v>1</v>
      </c>
    </row>
    <row r="122" spans="1:68" x14ac:dyDescent="0.2">
      <c r="A122">
        <v>118</v>
      </c>
      <c r="B122" s="33">
        <f>'Main Data'!C122</f>
        <v>44871</v>
      </c>
      <c r="C122">
        <f>'Main Data'!D122</f>
        <v>459</v>
      </c>
      <c r="D122" s="26">
        <f>'Main Data'!E122</f>
        <v>9000</v>
      </c>
      <c r="E122" s="26">
        <f>'Main Data'!F122</f>
        <v>11250</v>
      </c>
      <c r="F122" s="34">
        <f t="shared" si="6"/>
        <v>9.1049798563183568</v>
      </c>
      <c r="G122">
        <f>IF('Main Data'!H122="AP",1,0)</f>
        <v>0</v>
      </c>
      <c r="H122">
        <f>IF('Main Data'!H122="Blancpain",1,0)</f>
        <v>0</v>
      </c>
      <c r="I122">
        <f>IF('Main Data'!H122="Breguet",1,0)</f>
        <v>0</v>
      </c>
      <c r="J122">
        <f>IF('Main Data'!H122="Breitling",1,0)</f>
        <v>0</v>
      </c>
      <c r="K122">
        <f>IF('Main Data'!H122="Cartier",1,0)</f>
        <v>0</v>
      </c>
      <c r="L122">
        <f>IF('Main Data'!H122="Gallet",1,0)</f>
        <v>0</v>
      </c>
      <c r="M122">
        <f>IF('Main Data'!H122="Girard Perregaux",1,0)</f>
        <v>0</v>
      </c>
      <c r="N122">
        <f>IF('Main Data'!H122="Gubelin",1,0)</f>
        <v>0</v>
      </c>
      <c r="O122">
        <f>IF('Main Data'!H122="Heuer",1,0)</f>
        <v>0</v>
      </c>
      <c r="P122">
        <f>IF('Main Data'!H122="IWC",1,0)</f>
        <v>0</v>
      </c>
      <c r="Q122">
        <f>IF('Main Data'!H122="JLC",1,0)</f>
        <v>0</v>
      </c>
      <c r="R122">
        <f>IF('Main Data'!H122="Longines",1,0)</f>
        <v>0</v>
      </c>
      <c r="S122">
        <f>IF('Main Data'!H122="Movado",1,0)</f>
        <v>0</v>
      </c>
      <c r="T122">
        <f>IF('Main Data'!H122="Omega",1,0)</f>
        <v>0</v>
      </c>
      <c r="U122">
        <f>IF('Main Data'!H122="Panerai",1,0)</f>
        <v>0</v>
      </c>
      <c r="V122">
        <f>IF('Main Data'!H122="Patek",1,0)</f>
        <v>0</v>
      </c>
      <c r="W122">
        <f>IF('Main Data'!H122="Rolex",1,0)</f>
        <v>1</v>
      </c>
      <c r="X122">
        <f>IF('Main Data'!H122="Tudor",1,0)</f>
        <v>0</v>
      </c>
      <c r="Y122">
        <f>IF('Main Data'!H122="Ulysse Nardin",1,0)</f>
        <v>0</v>
      </c>
      <c r="Z122">
        <f>IF('Main Data'!H122="Universal Geneve",1,0)</f>
        <v>0</v>
      </c>
      <c r="AA122">
        <f>IF('Main Data'!H122="Vacheron",1,0)</f>
        <v>0</v>
      </c>
      <c r="AB122">
        <f>IF('Main Data'!H122="Zenith",1,0)</f>
        <v>0</v>
      </c>
      <c r="AC122">
        <f>IF('Main Data'!J122="Stainless Steel",1,0)</f>
        <v>1</v>
      </c>
      <c r="AD122">
        <f>IF('Main Data'!J122="Two-tone",1,0)</f>
        <v>0</v>
      </c>
      <c r="AE122">
        <f>IF(OR('Main Data'!J122="YG 18K",'Main Data'!J122="YG &lt;18K",'Main Data'!J122="PG 18K",'Main Data'!J122="PG &lt;18K",'Main Data'!J122="WG 18K",'Main Data'!J122="Mixes of 18K",'Main Data'!J122="Mixes &lt;18K"),1,0)</f>
        <v>0</v>
      </c>
      <c r="AF122">
        <f>IF('Main Data'!J122="Platinum",1,0)</f>
        <v>0</v>
      </c>
      <c r="AG122">
        <f>IF(OR('Main Data'!J122="PVD",'Main Data'!J122="Gold Plate",'Main Data'!J122="Other"),1,0)</f>
        <v>0</v>
      </c>
      <c r="AH122">
        <f>IF('Main Data'!N122="Stainless Steel",1,0)</f>
        <v>0</v>
      </c>
      <c r="AI122">
        <f>IF('Main Data'!N122="Leather",1,0)</f>
        <v>1</v>
      </c>
      <c r="AJ122">
        <f>IF('Main Data'!N122="Two-tone",1,0)</f>
        <v>0</v>
      </c>
      <c r="AK122">
        <f>IF(OR('Main Data'!N122="YG 18K",'Main Data'!N122="PG 18K",'Main Data'!N122="WG 18K",'Main Data'!N122="Mixes of 18K"),1,0)</f>
        <v>0</v>
      </c>
      <c r="AL122">
        <f>IF(OR(,'Main Data'!N122="PVD",'Main Data'!N122="Gold plate"),1,0)</f>
        <v>0</v>
      </c>
      <c r="AM122">
        <f>IF(OR('Main Data'!AV122="Yes",'Main Data'!AW122="Yes",'Main Data'!AU122="Yes"),1,0)</f>
        <v>0</v>
      </c>
      <c r="AN122">
        <f>IF(OR(ISTEXT('Main Data'!AX122), ISTEXT('Main Data'!AY122)),1,0)</f>
        <v>0</v>
      </c>
      <c r="AO122">
        <f>IF('Main Data'!AZ122="Yes",1,0)</f>
        <v>0</v>
      </c>
      <c r="AP122">
        <f>IF('Main Data'!BA122="Yes",1,0)</f>
        <v>0</v>
      </c>
      <c r="AQ122">
        <f>IF('Main Data'!BD122="Yes",1,0)</f>
        <v>0</v>
      </c>
      <c r="AR122">
        <f>IF('Main Data'!BE122="A",1,0)</f>
        <v>0</v>
      </c>
      <c r="AS122">
        <f>IF('Main Data'!BE122="AA",1,0)</f>
        <v>1</v>
      </c>
      <c r="AT122">
        <f>IF('Main Data'!BE122="AAA",1,0)</f>
        <v>0</v>
      </c>
      <c r="AU122">
        <f>IF('Main Data'!BE122="AAAA",1,0)</f>
        <v>0</v>
      </c>
      <c r="AV122">
        <f>IF('Main Data'!P122="Yes",1,0)</f>
        <v>0</v>
      </c>
      <c r="AW122">
        <f>IF('Main Data'!AP122="Yes",1,0)</f>
        <v>0</v>
      </c>
      <c r="AX122">
        <f>IF(OR('Main Data'!V122="Yes", 'Main Data'!W122="Yes",'Main Data'!X122="Yes"),1,0)</f>
        <v>1</v>
      </c>
      <c r="AY122">
        <f>IF(OR('Main Data'!Y122="Yes",'Main Data'!Z122="Yes"),1,0)</f>
        <v>0</v>
      </c>
      <c r="AZ122">
        <f>IF('Main Data'!AR122="Yes",1,0)</f>
        <v>0</v>
      </c>
      <c r="BA122">
        <f>IF('Main Data'!AS122="Yes",1,0)</f>
        <v>0</v>
      </c>
      <c r="BB122">
        <f>IF('Main Data'!AG122="Yes",1,0)</f>
        <v>0</v>
      </c>
      <c r="BC122">
        <f>IF('Main Data'!AB122="Yes",1,0)</f>
        <v>0</v>
      </c>
      <c r="BD122">
        <f>IF('Main Data'!AA122="Yes",1,0)</f>
        <v>0</v>
      </c>
      <c r="BE122">
        <f>IF('Main Data'!AC122="Yes",1,0)</f>
        <v>1</v>
      </c>
      <c r="BF122">
        <f>IF('Main Data'!AF122="Yes",1,0)</f>
        <v>0</v>
      </c>
      <c r="BG122">
        <f>IF(OR('Main Data'!AI122="Yes",'Main Data'!AL122="Yes"),1,0)</f>
        <v>0</v>
      </c>
      <c r="BH122">
        <f>IF('Main Data'!AJ122="Yes",1,0)</f>
        <v>0</v>
      </c>
      <c r="BI122">
        <f>IF('Main Data'!AK122="Yes",1,0)</f>
        <v>0</v>
      </c>
      <c r="BJ122">
        <f>IF('Main Data'!AM122="Yes",1,0)</f>
        <v>0</v>
      </c>
      <c r="BK122">
        <f>IF('Main Data'!AQ122="Yes",1,0)</f>
        <v>0</v>
      </c>
      <c r="BL122" s="21">
        <f t="shared" si="7"/>
        <v>0</v>
      </c>
      <c r="BM122" s="21">
        <f t="shared" si="8"/>
        <v>0</v>
      </c>
      <c r="BN122" s="21">
        <f t="shared" si="9"/>
        <v>0</v>
      </c>
      <c r="BO122" s="21">
        <f t="shared" si="10"/>
        <v>0</v>
      </c>
      <c r="BP122" s="21">
        <f t="shared" si="11"/>
        <v>1</v>
      </c>
    </row>
    <row r="123" spans="1:68" x14ac:dyDescent="0.2">
      <c r="A123">
        <v>119</v>
      </c>
      <c r="B123" s="33">
        <f>'Main Data'!C123</f>
        <v>44871</v>
      </c>
      <c r="C123">
        <f>'Main Data'!D123</f>
        <v>461</v>
      </c>
      <c r="D123" s="26">
        <f>'Main Data'!E123</f>
        <v>3600</v>
      </c>
      <c r="E123" s="26">
        <f>'Main Data'!F123</f>
        <v>4500</v>
      </c>
      <c r="F123" s="34">
        <f t="shared" si="6"/>
        <v>8.1886891244442008</v>
      </c>
      <c r="G123">
        <f>IF('Main Data'!H123="AP",1,0)</f>
        <v>0</v>
      </c>
      <c r="H123">
        <f>IF('Main Data'!H123="Blancpain",1,0)</f>
        <v>0</v>
      </c>
      <c r="I123">
        <f>IF('Main Data'!H123="Breguet",1,0)</f>
        <v>0</v>
      </c>
      <c r="J123">
        <f>IF('Main Data'!H123="Breitling",1,0)</f>
        <v>0</v>
      </c>
      <c r="K123">
        <f>IF('Main Data'!H123="Cartier",1,0)</f>
        <v>0</v>
      </c>
      <c r="L123">
        <f>IF('Main Data'!H123="Gallet",1,0)</f>
        <v>0</v>
      </c>
      <c r="M123">
        <f>IF('Main Data'!H123="Girard Perregaux",1,0)</f>
        <v>0</v>
      </c>
      <c r="N123">
        <f>IF('Main Data'!H123="Gubelin",1,0)</f>
        <v>0</v>
      </c>
      <c r="O123">
        <f>IF('Main Data'!H123="Heuer",1,0)</f>
        <v>0</v>
      </c>
      <c r="P123">
        <f>IF('Main Data'!H123="IWC",1,0)</f>
        <v>0</v>
      </c>
      <c r="Q123">
        <f>IF('Main Data'!H123="JLC",1,0)</f>
        <v>0</v>
      </c>
      <c r="R123">
        <f>IF('Main Data'!H123="Longines",1,0)</f>
        <v>0</v>
      </c>
      <c r="S123">
        <f>IF('Main Data'!H123="Movado",1,0)</f>
        <v>0</v>
      </c>
      <c r="T123">
        <f>IF('Main Data'!H123="Omega",1,0)</f>
        <v>0</v>
      </c>
      <c r="U123">
        <f>IF('Main Data'!H123="Panerai",1,0)</f>
        <v>0</v>
      </c>
      <c r="V123">
        <f>IF('Main Data'!H123="Patek",1,0)</f>
        <v>0</v>
      </c>
      <c r="W123">
        <f>IF('Main Data'!H123="Rolex",1,0)</f>
        <v>1</v>
      </c>
      <c r="X123">
        <f>IF('Main Data'!H123="Tudor",1,0)</f>
        <v>0</v>
      </c>
      <c r="Y123">
        <f>IF('Main Data'!H123="Ulysse Nardin",1,0)</f>
        <v>0</v>
      </c>
      <c r="Z123">
        <f>IF('Main Data'!H123="Universal Geneve",1,0)</f>
        <v>0</v>
      </c>
      <c r="AA123">
        <f>IF('Main Data'!H123="Vacheron",1,0)</f>
        <v>0</v>
      </c>
      <c r="AB123">
        <f>IF('Main Data'!H123="Zenith",1,0)</f>
        <v>0</v>
      </c>
      <c r="AC123">
        <f>IF('Main Data'!J123="Stainless Steel",1,0)</f>
        <v>1</v>
      </c>
      <c r="AD123">
        <f>IF('Main Data'!J123="Two-tone",1,0)</f>
        <v>0</v>
      </c>
      <c r="AE123">
        <f>IF(OR('Main Data'!J123="YG 18K",'Main Data'!J123="YG &lt;18K",'Main Data'!J123="PG 18K",'Main Data'!J123="PG &lt;18K",'Main Data'!J123="WG 18K",'Main Data'!J123="Mixes of 18K",'Main Data'!J123="Mixes &lt;18K"),1,0)</f>
        <v>0</v>
      </c>
      <c r="AF123">
        <f>IF('Main Data'!J123="Platinum",1,0)</f>
        <v>0</v>
      </c>
      <c r="AG123">
        <f>IF(OR('Main Data'!J123="PVD",'Main Data'!J123="Gold Plate",'Main Data'!J123="Other"),1,0)</f>
        <v>0</v>
      </c>
      <c r="AH123">
        <f>IF('Main Data'!N123="Stainless Steel",1,0)</f>
        <v>1</v>
      </c>
      <c r="AI123">
        <f>IF('Main Data'!N123="Leather",1,0)</f>
        <v>0</v>
      </c>
      <c r="AJ123">
        <f>IF('Main Data'!N123="Two-tone",1,0)</f>
        <v>0</v>
      </c>
      <c r="AK123">
        <f>IF(OR('Main Data'!N123="YG 18K",'Main Data'!N123="PG 18K",'Main Data'!N123="WG 18K",'Main Data'!N123="Mixes of 18K"),1,0)</f>
        <v>0</v>
      </c>
      <c r="AL123">
        <f>IF(OR(,'Main Data'!N123="PVD",'Main Data'!N123="Gold plate"),1,0)</f>
        <v>0</v>
      </c>
      <c r="AM123">
        <f>IF(OR('Main Data'!AV123="Yes",'Main Data'!AW123="Yes",'Main Data'!AU123="Yes"),1,0)</f>
        <v>0</v>
      </c>
      <c r="AN123">
        <f>IF(OR(ISTEXT('Main Data'!AX123), ISTEXT('Main Data'!AY123)),1,0)</f>
        <v>0</v>
      </c>
      <c r="AO123">
        <f>IF('Main Data'!AZ123="Yes",1,0)</f>
        <v>0</v>
      </c>
      <c r="AP123">
        <f>IF('Main Data'!BA123="Yes",1,0)</f>
        <v>0</v>
      </c>
      <c r="AQ123">
        <f>IF('Main Data'!BD123="Yes",1,0)</f>
        <v>0</v>
      </c>
      <c r="AR123">
        <f>IF('Main Data'!BE123="A",1,0)</f>
        <v>0</v>
      </c>
      <c r="AS123">
        <f>IF('Main Data'!BE123="AA",1,0)</f>
        <v>1</v>
      </c>
      <c r="AT123">
        <f>IF('Main Data'!BE123="AAA",1,0)</f>
        <v>0</v>
      </c>
      <c r="AU123">
        <f>IF('Main Data'!BE123="AAAA",1,0)</f>
        <v>0</v>
      </c>
      <c r="AV123">
        <f>IF('Main Data'!P123="Yes",1,0)</f>
        <v>0</v>
      </c>
      <c r="AW123">
        <f>IF('Main Data'!AP123="Yes",1,0)</f>
        <v>0</v>
      </c>
      <c r="AX123">
        <f>IF(OR('Main Data'!V123="Yes", 'Main Data'!W123="Yes",'Main Data'!X123="Yes"),1,0)</f>
        <v>1</v>
      </c>
      <c r="AY123">
        <f>IF(OR('Main Data'!Y123="Yes",'Main Data'!Z123="Yes"),1,0)</f>
        <v>0</v>
      </c>
      <c r="AZ123">
        <f>IF('Main Data'!AR123="Yes",1,0)</f>
        <v>0</v>
      </c>
      <c r="BA123">
        <f>IF('Main Data'!AS123="Yes",1,0)</f>
        <v>0</v>
      </c>
      <c r="BB123">
        <f>IF('Main Data'!AG123="Yes",1,0)</f>
        <v>0</v>
      </c>
      <c r="BC123">
        <f>IF('Main Data'!AB123="Yes",1,0)</f>
        <v>0</v>
      </c>
      <c r="BD123">
        <f>IF('Main Data'!AA123="Yes",1,0)</f>
        <v>0</v>
      </c>
      <c r="BE123">
        <f>IF('Main Data'!AC123="Yes",1,0)</f>
        <v>0</v>
      </c>
      <c r="BF123">
        <f>IF('Main Data'!AF123="Yes",1,0)</f>
        <v>0</v>
      </c>
      <c r="BG123">
        <f>IF(OR('Main Data'!AI123="Yes",'Main Data'!AL123="Yes"),1,0)</f>
        <v>0</v>
      </c>
      <c r="BH123">
        <f>IF('Main Data'!AJ123="Yes",1,0)</f>
        <v>0</v>
      </c>
      <c r="BI123">
        <f>IF('Main Data'!AK123="Yes",1,0)</f>
        <v>0</v>
      </c>
      <c r="BJ123">
        <f>IF('Main Data'!AM123="Yes",1,0)</f>
        <v>0</v>
      </c>
      <c r="BK123">
        <f>IF('Main Data'!AQ123="Yes",1,0)</f>
        <v>0</v>
      </c>
      <c r="BL123" s="21">
        <f t="shared" si="7"/>
        <v>0</v>
      </c>
      <c r="BM123" s="21">
        <f t="shared" si="8"/>
        <v>0</v>
      </c>
      <c r="BN123" s="21">
        <f t="shared" si="9"/>
        <v>0</v>
      </c>
      <c r="BO123" s="21">
        <f t="shared" si="10"/>
        <v>0</v>
      </c>
      <c r="BP123" s="21">
        <f t="shared" si="11"/>
        <v>1</v>
      </c>
    </row>
    <row r="124" spans="1:68" x14ac:dyDescent="0.2">
      <c r="A124">
        <v>120</v>
      </c>
      <c r="B124" s="33">
        <f>'Main Data'!C124</f>
        <v>44871</v>
      </c>
      <c r="C124">
        <f>'Main Data'!D124</f>
        <v>465</v>
      </c>
      <c r="D124" s="26">
        <f>'Main Data'!E124</f>
        <v>9000</v>
      </c>
      <c r="E124" s="26">
        <f>'Main Data'!F124</f>
        <v>11250</v>
      </c>
      <c r="F124" s="34">
        <f t="shared" si="6"/>
        <v>9.1049798563183568</v>
      </c>
      <c r="G124">
        <f>IF('Main Data'!H124="AP",1,0)</f>
        <v>0</v>
      </c>
      <c r="H124">
        <f>IF('Main Data'!H124="Blancpain",1,0)</f>
        <v>0</v>
      </c>
      <c r="I124">
        <f>IF('Main Data'!H124="Breguet",1,0)</f>
        <v>0</v>
      </c>
      <c r="J124">
        <f>IF('Main Data'!H124="Breitling",1,0)</f>
        <v>0</v>
      </c>
      <c r="K124">
        <f>IF('Main Data'!H124="Cartier",1,0)</f>
        <v>0</v>
      </c>
      <c r="L124">
        <f>IF('Main Data'!H124="Gallet",1,0)</f>
        <v>0</v>
      </c>
      <c r="M124">
        <f>IF('Main Data'!H124="Girard Perregaux",1,0)</f>
        <v>0</v>
      </c>
      <c r="N124">
        <f>IF('Main Data'!H124="Gubelin",1,0)</f>
        <v>0</v>
      </c>
      <c r="O124">
        <f>IF('Main Data'!H124="Heuer",1,0)</f>
        <v>0</v>
      </c>
      <c r="P124">
        <f>IF('Main Data'!H124="IWC",1,0)</f>
        <v>0</v>
      </c>
      <c r="Q124">
        <f>IF('Main Data'!H124="JLC",1,0)</f>
        <v>0</v>
      </c>
      <c r="R124">
        <f>IF('Main Data'!H124="Longines",1,0)</f>
        <v>0</v>
      </c>
      <c r="S124">
        <f>IF('Main Data'!H124="Movado",1,0)</f>
        <v>0</v>
      </c>
      <c r="T124">
        <f>IF('Main Data'!H124="Omega",1,0)</f>
        <v>0</v>
      </c>
      <c r="U124">
        <f>IF('Main Data'!H124="Panerai",1,0)</f>
        <v>0</v>
      </c>
      <c r="V124">
        <f>IF('Main Data'!H124="Patek",1,0)</f>
        <v>0</v>
      </c>
      <c r="W124">
        <f>IF('Main Data'!H124="Rolex",1,0)</f>
        <v>1</v>
      </c>
      <c r="X124">
        <f>IF('Main Data'!H124="Tudor",1,0)</f>
        <v>0</v>
      </c>
      <c r="Y124">
        <f>IF('Main Data'!H124="Ulysse Nardin",1,0)</f>
        <v>0</v>
      </c>
      <c r="Z124">
        <f>IF('Main Data'!H124="Universal Geneve",1,0)</f>
        <v>0</v>
      </c>
      <c r="AA124">
        <f>IF('Main Data'!H124="Vacheron",1,0)</f>
        <v>0</v>
      </c>
      <c r="AB124">
        <f>IF('Main Data'!H124="Zenith",1,0)</f>
        <v>0</v>
      </c>
      <c r="AC124">
        <f>IF('Main Data'!J124="Stainless Steel",1,0)</f>
        <v>1</v>
      </c>
      <c r="AD124">
        <f>IF('Main Data'!J124="Two-tone",1,0)</f>
        <v>0</v>
      </c>
      <c r="AE124">
        <f>IF(OR('Main Data'!J124="YG 18K",'Main Data'!J124="YG &lt;18K",'Main Data'!J124="PG 18K",'Main Data'!J124="PG &lt;18K",'Main Data'!J124="WG 18K",'Main Data'!J124="Mixes of 18K",'Main Data'!J124="Mixes &lt;18K"),1,0)</f>
        <v>0</v>
      </c>
      <c r="AF124">
        <f>IF('Main Data'!J124="Platinum",1,0)</f>
        <v>0</v>
      </c>
      <c r="AG124">
        <f>IF(OR('Main Data'!J124="PVD",'Main Data'!J124="Gold Plate",'Main Data'!J124="Other"),1,0)</f>
        <v>0</v>
      </c>
      <c r="AH124">
        <f>IF('Main Data'!N124="Stainless Steel",1,0)</f>
        <v>1</v>
      </c>
      <c r="AI124">
        <f>IF('Main Data'!N124="Leather",1,0)</f>
        <v>0</v>
      </c>
      <c r="AJ124">
        <f>IF('Main Data'!N124="Two-tone",1,0)</f>
        <v>0</v>
      </c>
      <c r="AK124">
        <f>IF(OR('Main Data'!N124="YG 18K",'Main Data'!N124="PG 18K",'Main Data'!N124="WG 18K",'Main Data'!N124="Mixes of 18K"),1,0)</f>
        <v>0</v>
      </c>
      <c r="AL124">
        <f>IF(OR(,'Main Data'!N124="PVD",'Main Data'!N124="Gold plate"),1,0)</f>
        <v>0</v>
      </c>
      <c r="AM124">
        <f>IF(OR('Main Data'!AV124="Yes",'Main Data'!AW124="Yes",'Main Data'!AU124="Yes"),1,0)</f>
        <v>0</v>
      </c>
      <c r="AN124">
        <f>IF(OR(ISTEXT('Main Data'!AX124), ISTEXT('Main Data'!AY124)),1,0)</f>
        <v>0</v>
      </c>
      <c r="AO124">
        <f>IF('Main Data'!AZ124="Yes",1,0)</f>
        <v>0</v>
      </c>
      <c r="AP124">
        <f>IF('Main Data'!BA124="Yes",1,0)</f>
        <v>0</v>
      </c>
      <c r="AQ124">
        <f>IF('Main Data'!BD124="Yes",1,0)</f>
        <v>0</v>
      </c>
      <c r="AR124">
        <f>IF('Main Data'!BE124="A",1,0)</f>
        <v>0</v>
      </c>
      <c r="AS124">
        <f>IF('Main Data'!BE124="AA",1,0)</f>
        <v>1</v>
      </c>
      <c r="AT124">
        <f>IF('Main Data'!BE124="AAA",1,0)</f>
        <v>0</v>
      </c>
      <c r="AU124">
        <f>IF('Main Data'!BE124="AAAA",1,0)</f>
        <v>0</v>
      </c>
      <c r="AV124">
        <f>IF('Main Data'!P124="Yes",1,0)</f>
        <v>1</v>
      </c>
      <c r="AW124">
        <f>IF('Main Data'!AP124="Yes",1,0)</f>
        <v>0</v>
      </c>
      <c r="AX124">
        <f>IF(OR('Main Data'!V124="Yes", 'Main Data'!W124="Yes",'Main Data'!X124="Yes"),1,0)</f>
        <v>0</v>
      </c>
      <c r="AY124">
        <f>IF(OR('Main Data'!Y124="Yes",'Main Data'!Z124="Yes"),1,0)</f>
        <v>0</v>
      </c>
      <c r="AZ124">
        <f>IF('Main Data'!AR124="Yes",1,0)</f>
        <v>0</v>
      </c>
      <c r="BA124">
        <f>IF('Main Data'!AS124="Yes",1,0)</f>
        <v>0</v>
      </c>
      <c r="BB124">
        <f>IF('Main Data'!AG124="Yes",1,0)</f>
        <v>0</v>
      </c>
      <c r="BC124">
        <f>IF('Main Data'!AB124="Yes",1,0)</f>
        <v>0</v>
      </c>
      <c r="BD124">
        <f>IF('Main Data'!AA124="Yes",1,0)</f>
        <v>1</v>
      </c>
      <c r="BE124">
        <f>IF('Main Data'!AC124="Yes",1,0)</f>
        <v>0</v>
      </c>
      <c r="BF124">
        <f>IF('Main Data'!AF124="Yes",1,0)</f>
        <v>0</v>
      </c>
      <c r="BG124">
        <f>IF(OR('Main Data'!AI124="Yes",'Main Data'!AL124="Yes"),1,0)</f>
        <v>0</v>
      </c>
      <c r="BH124">
        <f>IF('Main Data'!AJ124="Yes",1,0)</f>
        <v>0</v>
      </c>
      <c r="BI124">
        <f>IF('Main Data'!AK124="Yes",1,0)</f>
        <v>0</v>
      </c>
      <c r="BJ124">
        <f>IF('Main Data'!AM124="Yes",1,0)</f>
        <v>0</v>
      </c>
      <c r="BK124">
        <f>IF('Main Data'!AQ124="Yes",1,0)</f>
        <v>0</v>
      </c>
      <c r="BL124" s="21">
        <f t="shared" si="7"/>
        <v>0</v>
      </c>
      <c r="BM124" s="21">
        <f t="shared" si="8"/>
        <v>0</v>
      </c>
      <c r="BN124" s="21">
        <f t="shared" si="9"/>
        <v>0</v>
      </c>
      <c r="BO124" s="21">
        <f t="shared" si="10"/>
        <v>0</v>
      </c>
      <c r="BP124" s="21">
        <f t="shared" si="11"/>
        <v>1</v>
      </c>
    </row>
    <row r="125" spans="1:68" x14ac:dyDescent="0.2">
      <c r="A125">
        <v>121</v>
      </c>
      <c r="B125" s="33">
        <f>'Main Data'!C125</f>
        <v>44871</v>
      </c>
      <c r="C125">
        <f>'Main Data'!D125</f>
        <v>469</v>
      </c>
      <c r="D125" s="26">
        <f>'Main Data'!E125</f>
        <v>100000</v>
      </c>
      <c r="E125" s="26">
        <f>'Main Data'!F125</f>
        <v>143750</v>
      </c>
      <c r="F125" s="34">
        <f t="shared" si="6"/>
        <v>11.512925464970229</v>
      </c>
      <c r="G125">
        <f>IF('Main Data'!H125="AP",1,0)</f>
        <v>0</v>
      </c>
      <c r="H125">
        <f>IF('Main Data'!H125="Blancpain",1,0)</f>
        <v>0</v>
      </c>
      <c r="I125">
        <f>IF('Main Data'!H125="Breguet",1,0)</f>
        <v>0</v>
      </c>
      <c r="J125">
        <f>IF('Main Data'!H125="Breitling",1,0)</f>
        <v>0</v>
      </c>
      <c r="K125">
        <f>IF('Main Data'!H125="Cartier",1,0)</f>
        <v>0</v>
      </c>
      <c r="L125">
        <f>IF('Main Data'!H125="Gallet",1,0)</f>
        <v>0</v>
      </c>
      <c r="M125">
        <f>IF('Main Data'!H125="Girard Perregaux",1,0)</f>
        <v>0</v>
      </c>
      <c r="N125">
        <f>IF('Main Data'!H125="Gubelin",1,0)</f>
        <v>0</v>
      </c>
      <c r="O125">
        <f>IF('Main Data'!H125="Heuer",1,0)</f>
        <v>0</v>
      </c>
      <c r="P125">
        <f>IF('Main Data'!H125="IWC",1,0)</f>
        <v>0</v>
      </c>
      <c r="Q125">
        <f>IF('Main Data'!H125="JLC",1,0)</f>
        <v>0</v>
      </c>
      <c r="R125">
        <f>IF('Main Data'!H125="Longines",1,0)</f>
        <v>0</v>
      </c>
      <c r="S125">
        <f>IF('Main Data'!H125="Movado",1,0)</f>
        <v>0</v>
      </c>
      <c r="T125">
        <f>IF('Main Data'!H125="Omega",1,0)</f>
        <v>0</v>
      </c>
      <c r="U125">
        <f>IF('Main Data'!H125="Panerai",1,0)</f>
        <v>0</v>
      </c>
      <c r="V125">
        <f>IF('Main Data'!H125="Patek",1,0)</f>
        <v>0</v>
      </c>
      <c r="W125">
        <f>IF('Main Data'!H125="Rolex",1,0)</f>
        <v>1</v>
      </c>
      <c r="X125">
        <f>IF('Main Data'!H125="Tudor",1,0)</f>
        <v>0</v>
      </c>
      <c r="Y125">
        <f>IF('Main Data'!H125="Ulysse Nardin",1,0)</f>
        <v>0</v>
      </c>
      <c r="Z125">
        <f>IF('Main Data'!H125="Universal Geneve",1,0)</f>
        <v>0</v>
      </c>
      <c r="AA125">
        <f>IF('Main Data'!H125="Vacheron",1,0)</f>
        <v>0</v>
      </c>
      <c r="AB125">
        <f>IF('Main Data'!H125="Zenith",1,0)</f>
        <v>0</v>
      </c>
      <c r="AC125">
        <f>IF('Main Data'!J125="Stainless Steel",1,0)</f>
        <v>0</v>
      </c>
      <c r="AD125">
        <f>IF('Main Data'!J125="Two-tone",1,0)</f>
        <v>0</v>
      </c>
      <c r="AE125">
        <f>IF(OR('Main Data'!J125="YG 18K",'Main Data'!J125="YG &lt;18K",'Main Data'!J125="PG 18K",'Main Data'!J125="PG &lt;18K",'Main Data'!J125="WG 18K",'Main Data'!J125="Mixes of 18K",'Main Data'!J125="Mixes &lt;18K"),1,0)</f>
        <v>1</v>
      </c>
      <c r="AF125">
        <f>IF('Main Data'!J125="Platinum",1,0)</f>
        <v>0</v>
      </c>
      <c r="AG125">
        <f>IF(OR('Main Data'!J125="PVD",'Main Data'!J125="Gold Plate",'Main Data'!J125="Other"),1,0)</f>
        <v>0</v>
      </c>
      <c r="AH125">
        <f>IF('Main Data'!N125="Stainless Steel",1,0)</f>
        <v>0</v>
      </c>
      <c r="AI125">
        <f>IF('Main Data'!N125="Leather",1,0)</f>
        <v>0</v>
      </c>
      <c r="AJ125">
        <f>IF('Main Data'!N125="Two-tone",1,0)</f>
        <v>0</v>
      </c>
      <c r="AK125">
        <f>IF(OR('Main Data'!N125="YG 18K",'Main Data'!N125="PG 18K",'Main Data'!N125="WG 18K",'Main Data'!N125="Mixes of 18K"),1,0)</f>
        <v>1</v>
      </c>
      <c r="AL125">
        <f>IF(OR(,'Main Data'!N125="PVD",'Main Data'!N125="Gold plate"),1,0)</f>
        <v>0</v>
      </c>
      <c r="AM125">
        <f>IF(OR('Main Data'!AV125="Yes",'Main Data'!AW125="Yes",'Main Data'!AU125="Yes"),1,0)</f>
        <v>0</v>
      </c>
      <c r="AN125">
        <f>IF(OR(ISTEXT('Main Data'!AX125), ISTEXT('Main Data'!AY125)),1,0)</f>
        <v>0</v>
      </c>
      <c r="AO125">
        <f>IF('Main Data'!AZ125="Yes",1,0)</f>
        <v>0</v>
      </c>
      <c r="AP125">
        <f>IF('Main Data'!BA125="Yes",1,0)</f>
        <v>0</v>
      </c>
      <c r="AQ125">
        <f>IF('Main Data'!BD125="Yes",1,0)</f>
        <v>0</v>
      </c>
      <c r="AR125">
        <f>IF('Main Data'!BE125="A",1,0)</f>
        <v>0</v>
      </c>
      <c r="AS125">
        <f>IF('Main Data'!BE125="AA",1,0)</f>
        <v>0</v>
      </c>
      <c r="AT125">
        <f>IF('Main Data'!BE125="AAA",1,0)</f>
        <v>0</v>
      </c>
      <c r="AU125">
        <f>IF('Main Data'!BE125="AAAA",1,0)</f>
        <v>1</v>
      </c>
      <c r="AV125">
        <f>IF('Main Data'!P125="Yes",1,0)</f>
        <v>0</v>
      </c>
      <c r="AW125">
        <f>IF('Main Data'!AP125="Yes",1,0)</f>
        <v>0</v>
      </c>
      <c r="AX125">
        <f>IF(OR('Main Data'!V125="Yes", 'Main Data'!W125="Yes",'Main Data'!X125="Yes"),1,0)</f>
        <v>0</v>
      </c>
      <c r="AY125">
        <f>IF(OR('Main Data'!Y125="Yes",'Main Data'!Z125="Yes"),1,0)</f>
        <v>0</v>
      </c>
      <c r="AZ125">
        <f>IF('Main Data'!AR125="Yes",1,0)</f>
        <v>0</v>
      </c>
      <c r="BA125">
        <f>IF('Main Data'!AS125="Yes",1,0)</f>
        <v>0</v>
      </c>
      <c r="BB125">
        <f>IF('Main Data'!AG125="Yes",1,0)</f>
        <v>0</v>
      </c>
      <c r="BC125">
        <f>IF('Main Data'!AB125="Yes",1,0)</f>
        <v>0</v>
      </c>
      <c r="BD125">
        <f>IF('Main Data'!AA125="Yes",1,0)</f>
        <v>0</v>
      </c>
      <c r="BE125">
        <f>IF('Main Data'!AC125="Yes",1,0)</f>
        <v>0</v>
      </c>
      <c r="BF125">
        <f>IF('Main Data'!AF125="Yes",1,0)</f>
        <v>0</v>
      </c>
      <c r="BG125">
        <f>IF(OR('Main Data'!AI125="Yes",'Main Data'!AL125="Yes"),1,0)</f>
        <v>1</v>
      </c>
      <c r="BH125">
        <f>IF('Main Data'!AJ125="Yes",1,0)</f>
        <v>0</v>
      </c>
      <c r="BI125">
        <f>IF('Main Data'!AK125="Yes",1,0)</f>
        <v>0</v>
      </c>
      <c r="BJ125">
        <f>IF('Main Data'!AM125="Yes",1,0)</f>
        <v>0</v>
      </c>
      <c r="BK125">
        <f>IF('Main Data'!AQ125="Yes",1,0)</f>
        <v>0</v>
      </c>
      <c r="BL125" s="21">
        <f t="shared" si="7"/>
        <v>0</v>
      </c>
      <c r="BM125" s="21">
        <f t="shared" si="8"/>
        <v>0</v>
      </c>
      <c r="BN125" s="21">
        <f t="shared" si="9"/>
        <v>0</v>
      </c>
      <c r="BO125" s="21">
        <f t="shared" si="10"/>
        <v>0</v>
      </c>
      <c r="BP125" s="21">
        <f t="shared" si="11"/>
        <v>1</v>
      </c>
    </row>
    <row r="126" spans="1:68" x14ac:dyDescent="0.2">
      <c r="A126">
        <v>122</v>
      </c>
      <c r="B126" s="33">
        <f>'Main Data'!C126</f>
        <v>44871</v>
      </c>
      <c r="C126">
        <f>'Main Data'!D126</f>
        <v>470</v>
      </c>
      <c r="D126" s="26">
        <f>'Main Data'!E126</f>
        <v>100000</v>
      </c>
      <c r="E126" s="26">
        <f>'Main Data'!F126</f>
        <v>487500</v>
      </c>
      <c r="F126" s="34">
        <f t="shared" si="6"/>
        <v>11.512925464970229</v>
      </c>
      <c r="G126">
        <f>IF('Main Data'!H126="AP",1,0)</f>
        <v>0</v>
      </c>
      <c r="H126">
        <f>IF('Main Data'!H126="Blancpain",1,0)</f>
        <v>0</v>
      </c>
      <c r="I126">
        <f>IF('Main Data'!H126="Breguet",1,0)</f>
        <v>0</v>
      </c>
      <c r="J126">
        <f>IF('Main Data'!H126="Breitling",1,0)</f>
        <v>0</v>
      </c>
      <c r="K126">
        <f>IF('Main Data'!H126="Cartier",1,0)</f>
        <v>0</v>
      </c>
      <c r="L126">
        <f>IF('Main Data'!H126="Gallet",1,0)</f>
        <v>0</v>
      </c>
      <c r="M126">
        <f>IF('Main Data'!H126="Girard Perregaux",1,0)</f>
        <v>0</v>
      </c>
      <c r="N126">
        <f>IF('Main Data'!H126="Gubelin",1,0)</f>
        <v>0</v>
      </c>
      <c r="O126">
        <f>IF('Main Data'!H126="Heuer",1,0)</f>
        <v>0</v>
      </c>
      <c r="P126">
        <f>IF('Main Data'!H126="IWC",1,0)</f>
        <v>0</v>
      </c>
      <c r="Q126">
        <f>IF('Main Data'!H126="JLC",1,0)</f>
        <v>0</v>
      </c>
      <c r="R126">
        <f>IF('Main Data'!H126="Longines",1,0)</f>
        <v>0</v>
      </c>
      <c r="S126">
        <f>IF('Main Data'!H126="Movado",1,0)</f>
        <v>0</v>
      </c>
      <c r="T126">
        <f>IF('Main Data'!H126="Omega",1,0)</f>
        <v>0</v>
      </c>
      <c r="U126">
        <f>IF('Main Data'!H126="Panerai",1,0)</f>
        <v>0</v>
      </c>
      <c r="V126">
        <f>IF('Main Data'!H126="Patek",1,0)</f>
        <v>0</v>
      </c>
      <c r="W126">
        <f>IF('Main Data'!H126="Rolex",1,0)</f>
        <v>1</v>
      </c>
      <c r="X126">
        <f>IF('Main Data'!H126="Tudor",1,0)</f>
        <v>0</v>
      </c>
      <c r="Y126">
        <f>IF('Main Data'!H126="Ulysse Nardin",1,0)</f>
        <v>0</v>
      </c>
      <c r="Z126">
        <f>IF('Main Data'!H126="Universal Geneve",1,0)</f>
        <v>0</v>
      </c>
      <c r="AA126">
        <f>IF('Main Data'!H126="Vacheron",1,0)</f>
        <v>0</v>
      </c>
      <c r="AB126">
        <f>IF('Main Data'!H126="Zenith",1,0)</f>
        <v>0</v>
      </c>
      <c r="AC126">
        <f>IF('Main Data'!J126="Stainless Steel",1,0)</f>
        <v>1</v>
      </c>
      <c r="AD126">
        <f>IF('Main Data'!J126="Two-tone",1,0)</f>
        <v>0</v>
      </c>
      <c r="AE126">
        <f>IF(OR('Main Data'!J126="YG 18K",'Main Data'!J126="YG &lt;18K",'Main Data'!J126="PG 18K",'Main Data'!J126="PG &lt;18K",'Main Data'!J126="WG 18K",'Main Data'!J126="Mixes of 18K",'Main Data'!J126="Mixes &lt;18K"),1,0)</f>
        <v>0</v>
      </c>
      <c r="AF126">
        <f>IF('Main Data'!J126="Platinum",1,0)</f>
        <v>0</v>
      </c>
      <c r="AG126">
        <f>IF(OR('Main Data'!J126="PVD",'Main Data'!J126="Gold Plate",'Main Data'!J126="Other"),1,0)</f>
        <v>0</v>
      </c>
      <c r="AH126">
        <f>IF('Main Data'!N126="Stainless Steel",1,0)</f>
        <v>1</v>
      </c>
      <c r="AI126">
        <f>IF('Main Data'!N126="Leather",1,0)</f>
        <v>0</v>
      </c>
      <c r="AJ126">
        <f>IF('Main Data'!N126="Two-tone",1,0)</f>
        <v>0</v>
      </c>
      <c r="AK126">
        <f>IF(OR('Main Data'!N126="YG 18K",'Main Data'!N126="PG 18K",'Main Data'!N126="WG 18K",'Main Data'!N126="Mixes of 18K"),1,0)</f>
        <v>0</v>
      </c>
      <c r="AL126">
        <f>IF(OR(,'Main Data'!N126="PVD",'Main Data'!N126="Gold plate"),1,0)</f>
        <v>0</v>
      </c>
      <c r="AM126">
        <f>IF(OR('Main Data'!AV126="Yes",'Main Data'!AW126="Yes",'Main Data'!AU126="Yes"),1,0)</f>
        <v>0</v>
      </c>
      <c r="AN126">
        <f>IF(OR(ISTEXT('Main Data'!AX126), ISTEXT('Main Data'!AY126)),1,0)</f>
        <v>0</v>
      </c>
      <c r="AO126">
        <f>IF('Main Data'!AZ126="Yes",1,0)</f>
        <v>0</v>
      </c>
      <c r="AP126">
        <f>IF('Main Data'!BA126="Yes",1,0)</f>
        <v>0</v>
      </c>
      <c r="AQ126">
        <f>IF('Main Data'!BD126="Yes",1,0)</f>
        <v>0</v>
      </c>
      <c r="AR126">
        <f>IF('Main Data'!BE126="A",1,0)</f>
        <v>0</v>
      </c>
      <c r="AS126">
        <f>IF('Main Data'!BE126="AA",1,0)</f>
        <v>0</v>
      </c>
      <c r="AT126">
        <f>IF('Main Data'!BE126="AAA",1,0)</f>
        <v>0</v>
      </c>
      <c r="AU126">
        <f>IF('Main Data'!BE126="AAAA",1,0)</f>
        <v>1</v>
      </c>
      <c r="AV126">
        <f>IF('Main Data'!P126="Yes",1,0)</f>
        <v>0</v>
      </c>
      <c r="AW126">
        <f>IF('Main Data'!AP126="Yes",1,0)</f>
        <v>0</v>
      </c>
      <c r="AX126">
        <f>IF(OR('Main Data'!V126="Yes", 'Main Data'!W126="Yes",'Main Data'!X126="Yes"),1,0)</f>
        <v>0</v>
      </c>
      <c r="AY126">
        <f>IF(OR('Main Data'!Y126="Yes",'Main Data'!Z126="Yes"),1,0)</f>
        <v>0</v>
      </c>
      <c r="AZ126">
        <f>IF('Main Data'!AR126="Yes",1,0)</f>
        <v>0</v>
      </c>
      <c r="BA126">
        <f>IF('Main Data'!AS126="Yes",1,0)</f>
        <v>0</v>
      </c>
      <c r="BB126">
        <f>IF('Main Data'!AG126="Yes",1,0)</f>
        <v>0</v>
      </c>
      <c r="BC126">
        <f>IF('Main Data'!AB126="Yes",1,0)</f>
        <v>0</v>
      </c>
      <c r="BD126">
        <f>IF('Main Data'!AA126="Yes",1,0)</f>
        <v>0</v>
      </c>
      <c r="BE126">
        <f>IF('Main Data'!AC126="Yes",1,0)</f>
        <v>0</v>
      </c>
      <c r="BF126">
        <f>IF('Main Data'!AF126="Yes",1,0)</f>
        <v>0</v>
      </c>
      <c r="BG126">
        <f>IF(OR('Main Data'!AI126="Yes",'Main Data'!AL126="Yes"),1,0)</f>
        <v>1</v>
      </c>
      <c r="BH126">
        <f>IF('Main Data'!AJ126="Yes",1,0)</f>
        <v>0</v>
      </c>
      <c r="BI126">
        <f>IF('Main Data'!AK126="Yes",1,0)</f>
        <v>0</v>
      </c>
      <c r="BJ126">
        <f>IF('Main Data'!AM126="Yes",1,0)</f>
        <v>0</v>
      </c>
      <c r="BK126">
        <f>IF('Main Data'!AQ126="Yes",1,0)</f>
        <v>0</v>
      </c>
      <c r="BL126" s="21">
        <f t="shared" si="7"/>
        <v>0</v>
      </c>
      <c r="BM126" s="21">
        <f t="shared" si="8"/>
        <v>0</v>
      </c>
      <c r="BN126" s="21">
        <f t="shared" si="9"/>
        <v>0</v>
      </c>
      <c r="BO126" s="21">
        <f t="shared" si="10"/>
        <v>0</v>
      </c>
      <c r="BP126" s="21">
        <f t="shared" si="11"/>
        <v>1</v>
      </c>
    </row>
    <row r="127" spans="1:68" x14ac:dyDescent="0.2">
      <c r="A127">
        <v>123</v>
      </c>
      <c r="B127" s="33">
        <f>'Main Data'!C127</f>
        <v>44871</v>
      </c>
      <c r="C127">
        <f>'Main Data'!D127</f>
        <v>478</v>
      </c>
      <c r="D127" s="26">
        <f>'Main Data'!E127</f>
        <v>55000</v>
      </c>
      <c r="E127" s="26">
        <f>'Main Data'!F127</f>
        <v>68750</v>
      </c>
      <c r="F127" s="34">
        <f t="shared" si="6"/>
        <v>10.915088464214607</v>
      </c>
      <c r="G127">
        <f>IF('Main Data'!H127="AP",1,0)</f>
        <v>0</v>
      </c>
      <c r="H127">
        <f>IF('Main Data'!H127="Blancpain",1,0)</f>
        <v>0</v>
      </c>
      <c r="I127">
        <f>IF('Main Data'!H127="Breguet",1,0)</f>
        <v>0</v>
      </c>
      <c r="J127">
        <f>IF('Main Data'!H127="Breitling",1,0)</f>
        <v>0</v>
      </c>
      <c r="K127">
        <f>IF('Main Data'!H127="Cartier",1,0)</f>
        <v>0</v>
      </c>
      <c r="L127">
        <f>IF('Main Data'!H127="Gallet",1,0)</f>
        <v>0</v>
      </c>
      <c r="M127">
        <f>IF('Main Data'!H127="Girard Perregaux",1,0)</f>
        <v>0</v>
      </c>
      <c r="N127">
        <f>IF('Main Data'!H127="Gubelin",1,0)</f>
        <v>0</v>
      </c>
      <c r="O127">
        <f>IF('Main Data'!H127="Heuer",1,0)</f>
        <v>0</v>
      </c>
      <c r="P127">
        <f>IF('Main Data'!H127="IWC",1,0)</f>
        <v>0</v>
      </c>
      <c r="Q127">
        <f>IF('Main Data'!H127="JLC",1,0)</f>
        <v>0</v>
      </c>
      <c r="R127">
        <f>IF('Main Data'!H127="Longines",1,0)</f>
        <v>0</v>
      </c>
      <c r="S127">
        <f>IF('Main Data'!H127="Movado",1,0)</f>
        <v>0</v>
      </c>
      <c r="T127">
        <f>IF('Main Data'!H127="Omega",1,0)</f>
        <v>0</v>
      </c>
      <c r="U127">
        <f>IF('Main Data'!H127="Panerai",1,0)</f>
        <v>1</v>
      </c>
      <c r="V127">
        <f>IF('Main Data'!H127="Patek",1,0)</f>
        <v>0</v>
      </c>
      <c r="W127">
        <f>IF('Main Data'!H127="Rolex",1,0)</f>
        <v>0</v>
      </c>
      <c r="X127">
        <f>IF('Main Data'!H127="Tudor",1,0)</f>
        <v>0</v>
      </c>
      <c r="Y127">
        <f>IF('Main Data'!H127="Ulysse Nardin",1,0)</f>
        <v>0</v>
      </c>
      <c r="Z127">
        <f>IF('Main Data'!H127="Universal Geneve",1,0)</f>
        <v>0</v>
      </c>
      <c r="AA127">
        <f>IF('Main Data'!H127="Vacheron",1,0)</f>
        <v>0</v>
      </c>
      <c r="AB127">
        <f>IF('Main Data'!H127="Zenith",1,0)</f>
        <v>0</v>
      </c>
      <c r="AC127">
        <f>IF('Main Data'!J127="Stainless Steel",1,0)</f>
        <v>1</v>
      </c>
      <c r="AD127">
        <f>IF('Main Data'!J127="Two-tone",1,0)</f>
        <v>0</v>
      </c>
      <c r="AE127">
        <f>IF(OR('Main Data'!J127="YG 18K",'Main Data'!J127="YG &lt;18K",'Main Data'!J127="PG 18K",'Main Data'!J127="PG &lt;18K",'Main Data'!J127="WG 18K",'Main Data'!J127="Mixes of 18K",'Main Data'!J127="Mixes &lt;18K"),1,0)</f>
        <v>0</v>
      </c>
      <c r="AF127">
        <f>IF('Main Data'!J127="Platinum",1,0)</f>
        <v>0</v>
      </c>
      <c r="AG127">
        <f>IF(OR('Main Data'!J127="PVD",'Main Data'!J127="Gold Plate",'Main Data'!J127="Other"),1,0)</f>
        <v>0</v>
      </c>
      <c r="AH127">
        <f>IF('Main Data'!N127="Stainless Steel",1,0)</f>
        <v>0</v>
      </c>
      <c r="AI127">
        <f>IF('Main Data'!N127="Leather",1,0)</f>
        <v>1</v>
      </c>
      <c r="AJ127">
        <f>IF('Main Data'!N127="Two-tone",1,0)</f>
        <v>0</v>
      </c>
      <c r="AK127">
        <f>IF(OR('Main Data'!N127="YG 18K",'Main Data'!N127="PG 18K",'Main Data'!N127="WG 18K",'Main Data'!N127="Mixes of 18K"),1,0)</f>
        <v>0</v>
      </c>
      <c r="AL127">
        <f>IF(OR(,'Main Data'!N127="PVD",'Main Data'!N127="Gold plate"),1,0)</f>
        <v>0</v>
      </c>
      <c r="AM127">
        <f>IF(OR('Main Data'!AV127="Yes",'Main Data'!AW127="Yes",'Main Data'!AU127="Yes"),1,0)</f>
        <v>0</v>
      </c>
      <c r="AN127">
        <f>IF(OR(ISTEXT('Main Data'!AX127), ISTEXT('Main Data'!AY127)),1,0)</f>
        <v>0</v>
      </c>
      <c r="AO127">
        <f>IF('Main Data'!AZ127="Yes",1,0)</f>
        <v>0</v>
      </c>
      <c r="AP127">
        <f>IF('Main Data'!BA127="Yes",1,0)</f>
        <v>1</v>
      </c>
      <c r="AQ127">
        <f>IF('Main Data'!BD127="Yes",1,0)</f>
        <v>0</v>
      </c>
      <c r="AR127">
        <f>IF('Main Data'!BE127="A",1,0)</f>
        <v>0</v>
      </c>
      <c r="AS127">
        <f>IF('Main Data'!BE127="AA",1,0)</f>
        <v>0</v>
      </c>
      <c r="AT127">
        <f>IF('Main Data'!BE127="AAA",1,0)</f>
        <v>0</v>
      </c>
      <c r="AU127">
        <f>IF('Main Data'!BE127="AAAA",1,0)</f>
        <v>1</v>
      </c>
      <c r="AV127">
        <f>IF('Main Data'!P127="Yes",1,0)</f>
        <v>1</v>
      </c>
      <c r="AW127">
        <f>IF('Main Data'!AP127="Yes",1,0)</f>
        <v>0</v>
      </c>
      <c r="AX127">
        <f>IF(OR('Main Data'!V127="Yes", 'Main Data'!W127="Yes",'Main Data'!X127="Yes"),1,0)</f>
        <v>0</v>
      </c>
      <c r="AY127">
        <f>IF(OR('Main Data'!Y127="Yes",'Main Data'!Z127="Yes"),1,0)</f>
        <v>0</v>
      </c>
      <c r="AZ127">
        <f>IF('Main Data'!AR127="Yes",1,0)</f>
        <v>0</v>
      </c>
      <c r="BA127">
        <f>IF('Main Data'!AS127="Yes",1,0)</f>
        <v>0</v>
      </c>
      <c r="BB127">
        <f>IF('Main Data'!AG127="Yes",1,0)</f>
        <v>0</v>
      </c>
      <c r="BC127">
        <f>IF('Main Data'!AB127="Yes",1,0)</f>
        <v>0</v>
      </c>
      <c r="BD127">
        <f>IF('Main Data'!AA127="Yes",1,0)</f>
        <v>1</v>
      </c>
      <c r="BE127">
        <f>IF('Main Data'!AC127="Yes",1,0)</f>
        <v>0</v>
      </c>
      <c r="BF127">
        <f>IF('Main Data'!AF127="Yes",1,0)</f>
        <v>0</v>
      </c>
      <c r="BG127">
        <f>IF(OR('Main Data'!AI127="Yes",'Main Data'!AL127="Yes"),1,0)</f>
        <v>0</v>
      </c>
      <c r="BH127">
        <f>IF('Main Data'!AJ127="Yes",1,0)</f>
        <v>0</v>
      </c>
      <c r="BI127">
        <f>IF('Main Data'!AK127="Yes",1,0)</f>
        <v>0</v>
      </c>
      <c r="BJ127">
        <f>IF('Main Data'!AM127="Yes",1,0)</f>
        <v>0</v>
      </c>
      <c r="BK127">
        <f>IF('Main Data'!AQ127="Yes",1,0)</f>
        <v>0</v>
      </c>
      <c r="BL127" s="21">
        <f t="shared" si="7"/>
        <v>0</v>
      </c>
      <c r="BM127" s="21">
        <f t="shared" si="8"/>
        <v>0</v>
      </c>
      <c r="BN127" s="21">
        <f t="shared" si="9"/>
        <v>0</v>
      </c>
      <c r="BO127" s="21">
        <f t="shared" si="10"/>
        <v>0</v>
      </c>
      <c r="BP127" s="21">
        <f t="shared" si="11"/>
        <v>1</v>
      </c>
    </row>
    <row r="128" spans="1:68" x14ac:dyDescent="0.2">
      <c r="A128">
        <v>124</v>
      </c>
      <c r="B128" s="33">
        <f>'Main Data'!C128</f>
        <v>44688</v>
      </c>
      <c r="C128">
        <f>'Main Data'!D128</f>
        <v>2</v>
      </c>
      <c r="D128" s="26">
        <f>'Main Data'!E128</f>
        <v>8500</v>
      </c>
      <c r="E128" s="26">
        <f>'Main Data'!F128</f>
        <v>10625</v>
      </c>
      <c r="F128" s="34">
        <f t="shared" si="6"/>
        <v>9.0478214424784085</v>
      </c>
      <c r="G128">
        <f>IF('Main Data'!H128="AP",1,0)</f>
        <v>0</v>
      </c>
      <c r="H128">
        <f>IF('Main Data'!H128="Blancpain",1,0)</f>
        <v>0</v>
      </c>
      <c r="I128">
        <f>IF('Main Data'!H128="Breguet",1,0)</f>
        <v>0</v>
      </c>
      <c r="J128">
        <f>IF('Main Data'!H128="Breitling",1,0)</f>
        <v>0</v>
      </c>
      <c r="K128">
        <f>IF('Main Data'!H128="Cartier",1,0)</f>
        <v>0</v>
      </c>
      <c r="L128">
        <f>IF('Main Data'!H128="Gallet",1,0)</f>
        <v>0</v>
      </c>
      <c r="M128">
        <f>IF('Main Data'!H128="Girard Perregaux",1,0)</f>
        <v>0</v>
      </c>
      <c r="N128">
        <f>IF('Main Data'!H128="Gubelin",1,0)</f>
        <v>0</v>
      </c>
      <c r="O128">
        <f>IF('Main Data'!H128="Heuer",1,0)</f>
        <v>0</v>
      </c>
      <c r="P128">
        <f>IF('Main Data'!H128="IWC",1,0)</f>
        <v>0</v>
      </c>
      <c r="Q128">
        <f>IF('Main Data'!H128="JLC",1,0)</f>
        <v>0</v>
      </c>
      <c r="R128">
        <f>IF('Main Data'!H128="Longines",1,0)</f>
        <v>0</v>
      </c>
      <c r="S128">
        <f>IF('Main Data'!H128="Movado",1,0)</f>
        <v>0</v>
      </c>
      <c r="T128">
        <f>IF('Main Data'!H128="Omega",1,0)</f>
        <v>1</v>
      </c>
      <c r="U128">
        <f>IF('Main Data'!H128="Panerai",1,0)</f>
        <v>0</v>
      </c>
      <c r="V128">
        <f>IF('Main Data'!H128="Patek",1,0)</f>
        <v>0</v>
      </c>
      <c r="W128">
        <f>IF('Main Data'!H128="Rolex",1,0)</f>
        <v>0</v>
      </c>
      <c r="X128">
        <f>IF('Main Data'!H128="Tudor",1,0)</f>
        <v>0</v>
      </c>
      <c r="Y128">
        <f>IF('Main Data'!H128="Ulysse Nardin",1,0)</f>
        <v>0</v>
      </c>
      <c r="Z128">
        <f>IF('Main Data'!H128="Universal Geneve",1,0)</f>
        <v>0</v>
      </c>
      <c r="AA128">
        <f>IF('Main Data'!H128="Vacheron",1,0)</f>
        <v>0</v>
      </c>
      <c r="AB128">
        <f>IF('Main Data'!H128="Zenith",1,0)</f>
        <v>0</v>
      </c>
      <c r="AC128">
        <f>IF('Main Data'!J128="Stainless Steel",1,0)</f>
        <v>1</v>
      </c>
      <c r="AD128">
        <f>IF('Main Data'!J128="Two-tone",1,0)</f>
        <v>0</v>
      </c>
      <c r="AE128">
        <f>IF(OR('Main Data'!J128="YG 18K",'Main Data'!J128="YG &lt;18K",'Main Data'!J128="PG 18K",'Main Data'!J128="PG &lt;18K",'Main Data'!J128="WG 18K",'Main Data'!J128="Mixes of 18K",'Main Data'!J128="Mixes &lt;18K"),1,0)</f>
        <v>0</v>
      </c>
      <c r="AF128">
        <f>IF('Main Data'!J128="Platinum",1,0)</f>
        <v>0</v>
      </c>
      <c r="AG128">
        <f>IF(OR('Main Data'!J128="PVD",'Main Data'!J128="Gold Plate",'Main Data'!J128="Other"),1,0)</f>
        <v>0</v>
      </c>
      <c r="AH128">
        <f>IF('Main Data'!N128="Stainless Steel",1,0)</f>
        <v>0</v>
      </c>
      <c r="AI128">
        <f>IF('Main Data'!N128="Leather",1,0)</f>
        <v>1</v>
      </c>
      <c r="AJ128">
        <f>IF('Main Data'!N128="Two-tone",1,0)</f>
        <v>0</v>
      </c>
      <c r="AK128">
        <f>IF(OR('Main Data'!N128="YG 18K",'Main Data'!N128="PG 18K",'Main Data'!N128="WG 18K",'Main Data'!N128="Mixes of 18K"),1,0)</f>
        <v>0</v>
      </c>
      <c r="AL128">
        <f>IF(OR(,'Main Data'!N128="PVD",'Main Data'!N128="Gold plate"),1,0)</f>
        <v>0</v>
      </c>
      <c r="AM128">
        <f>IF(OR('Main Data'!AV128="Yes",'Main Data'!AW128="Yes",'Main Data'!AU128="Yes"),1,0)</f>
        <v>0</v>
      </c>
      <c r="AN128">
        <f>IF(OR(ISTEXT('Main Data'!AX128), ISTEXT('Main Data'!AY128)),1,0)</f>
        <v>0</v>
      </c>
      <c r="AO128">
        <f>IF('Main Data'!AZ128="Yes",1,0)</f>
        <v>0</v>
      </c>
      <c r="AP128">
        <f>IF('Main Data'!BA128="Yes",1,0)</f>
        <v>0</v>
      </c>
      <c r="AQ128">
        <f>IF('Main Data'!BD128="Yes",1,0)</f>
        <v>0</v>
      </c>
      <c r="AR128">
        <f>IF('Main Data'!BE128="A",1,0)</f>
        <v>0</v>
      </c>
      <c r="AS128">
        <f>IF('Main Data'!BE128="AA",1,0)</f>
        <v>0</v>
      </c>
      <c r="AT128">
        <f>IF('Main Data'!BE128="AAA",1,0)</f>
        <v>1</v>
      </c>
      <c r="AU128">
        <f>IF('Main Data'!BE128="AAAA",1,0)</f>
        <v>0</v>
      </c>
      <c r="AV128">
        <f>IF('Main Data'!P128="Yes",1,0)</f>
        <v>0</v>
      </c>
      <c r="AW128">
        <f>IF('Main Data'!AP128="Yes",1,0)</f>
        <v>0</v>
      </c>
      <c r="AX128">
        <f>IF(OR('Main Data'!V128="Yes", 'Main Data'!W128="Yes",'Main Data'!X128="Yes"),1,0)</f>
        <v>0</v>
      </c>
      <c r="AY128">
        <f>IF(OR('Main Data'!Y128="Yes",'Main Data'!Z128="Yes"),1,0)</f>
        <v>0</v>
      </c>
      <c r="AZ128">
        <f>IF('Main Data'!AR128="Yes",1,0)</f>
        <v>0</v>
      </c>
      <c r="BA128">
        <f>IF('Main Data'!AS128="Yes",1,0)</f>
        <v>0</v>
      </c>
      <c r="BB128">
        <f>IF('Main Data'!AG128="Yes",1,0)</f>
        <v>0</v>
      </c>
      <c r="BC128">
        <f>IF('Main Data'!AB128="Yes",1,0)</f>
        <v>0</v>
      </c>
      <c r="BD128">
        <f>IF('Main Data'!AA128="Yes",1,0)</f>
        <v>0</v>
      </c>
      <c r="BE128">
        <f>IF('Main Data'!AC128="Yes",1,0)</f>
        <v>0</v>
      </c>
      <c r="BF128">
        <f>IF('Main Data'!AF128="Yes",1,0)</f>
        <v>0</v>
      </c>
      <c r="BG128">
        <f>IF(OR('Main Data'!AI128="Yes",'Main Data'!AL128="Yes"),1,0)</f>
        <v>1</v>
      </c>
      <c r="BH128">
        <f>IF('Main Data'!AJ128="Yes",1,0)</f>
        <v>0</v>
      </c>
      <c r="BI128">
        <f>IF('Main Data'!AK128="Yes",1,0)</f>
        <v>0</v>
      </c>
      <c r="BJ128">
        <f>IF('Main Data'!AM128="Yes",1,0)</f>
        <v>0</v>
      </c>
      <c r="BK128">
        <f>IF('Main Data'!AQ128="Yes",1,0)</f>
        <v>0</v>
      </c>
      <c r="BL128" s="21">
        <f t="shared" si="7"/>
        <v>0</v>
      </c>
      <c r="BM128" s="21">
        <f t="shared" si="8"/>
        <v>0</v>
      </c>
      <c r="BN128" s="21">
        <f t="shared" si="9"/>
        <v>0</v>
      </c>
      <c r="BO128" s="21">
        <f t="shared" si="10"/>
        <v>0</v>
      </c>
      <c r="BP128" s="21">
        <f t="shared" si="11"/>
        <v>1</v>
      </c>
    </row>
    <row r="129" spans="1:68" x14ac:dyDescent="0.2">
      <c r="A129">
        <v>125</v>
      </c>
      <c r="B129" s="33">
        <f>'Main Data'!C129</f>
        <v>44688</v>
      </c>
      <c r="C129">
        <f>'Main Data'!D129</f>
        <v>3</v>
      </c>
      <c r="D129" s="26">
        <f>'Main Data'!E129</f>
        <v>5500</v>
      </c>
      <c r="E129" s="26">
        <f>'Main Data'!F129</f>
        <v>6875</v>
      </c>
      <c r="F129" s="34">
        <f t="shared" si="6"/>
        <v>8.6125033712205621</v>
      </c>
      <c r="G129">
        <f>IF('Main Data'!H129="AP",1,0)</f>
        <v>0</v>
      </c>
      <c r="H129">
        <f>IF('Main Data'!H129="Blancpain",1,0)</f>
        <v>0</v>
      </c>
      <c r="I129">
        <f>IF('Main Data'!H129="Breguet",1,0)</f>
        <v>0</v>
      </c>
      <c r="J129">
        <f>IF('Main Data'!H129="Breitling",1,0)</f>
        <v>0</v>
      </c>
      <c r="K129">
        <f>IF('Main Data'!H129="Cartier",1,0)</f>
        <v>0</v>
      </c>
      <c r="L129">
        <f>IF('Main Data'!H129="Gallet",1,0)</f>
        <v>0</v>
      </c>
      <c r="M129">
        <f>IF('Main Data'!H129="Girard Perregaux",1,0)</f>
        <v>0</v>
      </c>
      <c r="N129">
        <f>IF('Main Data'!H129="Gubelin",1,0)</f>
        <v>0</v>
      </c>
      <c r="O129">
        <f>IF('Main Data'!H129="Heuer",1,0)</f>
        <v>0</v>
      </c>
      <c r="P129">
        <f>IF('Main Data'!H129="IWC",1,0)</f>
        <v>0</v>
      </c>
      <c r="Q129">
        <f>IF('Main Data'!H129="JLC",1,0)</f>
        <v>0</v>
      </c>
      <c r="R129">
        <f>IF('Main Data'!H129="Longines",1,0)</f>
        <v>0</v>
      </c>
      <c r="S129">
        <f>IF('Main Data'!H129="Movado",1,0)</f>
        <v>0</v>
      </c>
      <c r="T129">
        <f>IF('Main Data'!H129="Omega",1,0)</f>
        <v>1</v>
      </c>
      <c r="U129">
        <f>IF('Main Data'!H129="Panerai",1,0)</f>
        <v>0</v>
      </c>
      <c r="V129">
        <f>IF('Main Data'!H129="Patek",1,0)</f>
        <v>0</v>
      </c>
      <c r="W129">
        <f>IF('Main Data'!H129="Rolex",1,0)</f>
        <v>0</v>
      </c>
      <c r="X129">
        <f>IF('Main Data'!H129="Tudor",1,0)</f>
        <v>0</v>
      </c>
      <c r="Y129">
        <f>IF('Main Data'!H129="Ulysse Nardin",1,0)</f>
        <v>0</v>
      </c>
      <c r="Z129">
        <f>IF('Main Data'!H129="Universal Geneve",1,0)</f>
        <v>0</v>
      </c>
      <c r="AA129">
        <f>IF('Main Data'!H129="Vacheron",1,0)</f>
        <v>0</v>
      </c>
      <c r="AB129">
        <f>IF('Main Data'!H129="Zenith",1,0)</f>
        <v>0</v>
      </c>
      <c r="AC129">
        <f>IF('Main Data'!J129="Stainless Steel",1,0)</f>
        <v>1</v>
      </c>
      <c r="AD129">
        <f>IF('Main Data'!J129="Two-tone",1,0)</f>
        <v>0</v>
      </c>
      <c r="AE129">
        <f>IF(OR('Main Data'!J129="YG 18K",'Main Data'!J129="YG &lt;18K",'Main Data'!J129="PG 18K",'Main Data'!J129="PG &lt;18K",'Main Data'!J129="WG 18K",'Main Data'!J129="Mixes of 18K",'Main Data'!J129="Mixes &lt;18K"),1,0)</f>
        <v>0</v>
      </c>
      <c r="AF129">
        <f>IF('Main Data'!J129="Platinum",1,0)</f>
        <v>0</v>
      </c>
      <c r="AG129">
        <f>IF(OR('Main Data'!J129="PVD",'Main Data'!J129="Gold Plate",'Main Data'!J129="Other"),1,0)</f>
        <v>0</v>
      </c>
      <c r="AH129">
        <f>IF('Main Data'!N129="Stainless Steel",1,0)</f>
        <v>0</v>
      </c>
      <c r="AI129">
        <f>IF('Main Data'!N129="Leather",1,0)</f>
        <v>1</v>
      </c>
      <c r="AJ129">
        <f>IF('Main Data'!N129="Two-tone",1,0)</f>
        <v>0</v>
      </c>
      <c r="AK129">
        <f>IF(OR('Main Data'!N129="YG 18K",'Main Data'!N129="PG 18K",'Main Data'!N129="WG 18K",'Main Data'!N129="Mixes of 18K"),1,0)</f>
        <v>0</v>
      </c>
      <c r="AL129">
        <f>IF(OR(,'Main Data'!N129="PVD",'Main Data'!N129="Gold plate"),1,0)</f>
        <v>0</v>
      </c>
      <c r="AM129">
        <f>IF(OR('Main Data'!AV129="Yes",'Main Data'!AW129="Yes",'Main Data'!AU129="Yes"),1,0)</f>
        <v>0</v>
      </c>
      <c r="AN129">
        <f>IF(OR(ISTEXT('Main Data'!AX129), ISTEXT('Main Data'!AY129)),1,0)</f>
        <v>0</v>
      </c>
      <c r="AO129">
        <f>IF('Main Data'!AZ129="Yes",1,0)</f>
        <v>0</v>
      </c>
      <c r="AP129">
        <f>IF('Main Data'!BA129="Yes",1,0)</f>
        <v>0</v>
      </c>
      <c r="AQ129">
        <f>IF('Main Data'!BD129="Yes",1,0)</f>
        <v>0</v>
      </c>
      <c r="AR129">
        <f>IF('Main Data'!BE129="A",1,0)</f>
        <v>0</v>
      </c>
      <c r="AS129">
        <f>IF('Main Data'!BE129="AA",1,0)</f>
        <v>0</v>
      </c>
      <c r="AT129">
        <f>IF('Main Data'!BE129="AAA",1,0)</f>
        <v>1</v>
      </c>
      <c r="AU129">
        <f>IF('Main Data'!BE129="AAAA",1,0)</f>
        <v>0</v>
      </c>
      <c r="AV129">
        <f>IF('Main Data'!P129="Yes",1,0)</f>
        <v>0</v>
      </c>
      <c r="AW129">
        <f>IF('Main Data'!AP129="Yes",1,0)</f>
        <v>0</v>
      </c>
      <c r="AX129">
        <f>IF(OR('Main Data'!V129="Yes", 'Main Data'!W129="Yes",'Main Data'!X129="Yes"),1,0)</f>
        <v>0</v>
      </c>
      <c r="AY129">
        <f>IF(OR('Main Data'!Y129="Yes",'Main Data'!Z129="Yes"),1,0)</f>
        <v>0</v>
      </c>
      <c r="AZ129">
        <f>IF('Main Data'!AR129="Yes",1,0)</f>
        <v>0</v>
      </c>
      <c r="BA129">
        <f>IF('Main Data'!AS129="Yes",1,0)</f>
        <v>0</v>
      </c>
      <c r="BB129">
        <f>IF('Main Data'!AG129="Yes",1,0)</f>
        <v>0</v>
      </c>
      <c r="BC129">
        <f>IF('Main Data'!AB129="Yes",1,0)</f>
        <v>0</v>
      </c>
      <c r="BD129">
        <f>IF('Main Data'!AA129="Yes",1,0)</f>
        <v>0</v>
      </c>
      <c r="BE129">
        <f>IF('Main Data'!AC129="Yes",1,0)</f>
        <v>0</v>
      </c>
      <c r="BF129">
        <f>IF('Main Data'!AF129="Yes",1,0)</f>
        <v>0</v>
      </c>
      <c r="BG129">
        <f>IF(OR('Main Data'!AI129="Yes",'Main Data'!AL129="Yes"),1,0)</f>
        <v>1</v>
      </c>
      <c r="BH129">
        <f>IF('Main Data'!AJ129="Yes",1,0)</f>
        <v>0</v>
      </c>
      <c r="BI129">
        <f>IF('Main Data'!AK129="Yes",1,0)</f>
        <v>0</v>
      </c>
      <c r="BJ129">
        <f>IF('Main Data'!AM129="Yes",1,0)</f>
        <v>0</v>
      </c>
      <c r="BK129">
        <f>IF('Main Data'!AQ129="Yes",1,0)</f>
        <v>0</v>
      </c>
      <c r="BL129" s="21">
        <f t="shared" si="7"/>
        <v>0</v>
      </c>
      <c r="BM129" s="21">
        <f t="shared" si="8"/>
        <v>0</v>
      </c>
      <c r="BN129" s="21">
        <f t="shared" si="9"/>
        <v>0</v>
      </c>
      <c r="BO129" s="21">
        <f t="shared" si="10"/>
        <v>0</v>
      </c>
      <c r="BP129" s="21">
        <f t="shared" si="11"/>
        <v>1</v>
      </c>
    </row>
    <row r="130" spans="1:68" x14ac:dyDescent="0.2">
      <c r="A130">
        <v>126</v>
      </c>
      <c r="B130" s="33">
        <f>'Main Data'!C130</f>
        <v>44688</v>
      </c>
      <c r="C130">
        <f>'Main Data'!D130</f>
        <v>5</v>
      </c>
      <c r="D130" s="26">
        <f>'Main Data'!E130</f>
        <v>4000</v>
      </c>
      <c r="E130" s="26">
        <f>'Main Data'!F130</f>
        <v>5000</v>
      </c>
      <c r="F130" s="34">
        <f t="shared" si="6"/>
        <v>8.2940496401020276</v>
      </c>
      <c r="G130">
        <f>IF('Main Data'!H130="AP",1,0)</f>
        <v>0</v>
      </c>
      <c r="H130">
        <f>IF('Main Data'!H130="Blancpain",1,0)</f>
        <v>0</v>
      </c>
      <c r="I130">
        <f>IF('Main Data'!H130="Breguet",1,0)</f>
        <v>0</v>
      </c>
      <c r="J130">
        <f>IF('Main Data'!H130="Breitling",1,0)</f>
        <v>0</v>
      </c>
      <c r="K130">
        <f>IF('Main Data'!H130="Cartier",1,0)</f>
        <v>0</v>
      </c>
      <c r="L130">
        <f>IF('Main Data'!H130="Gallet",1,0)</f>
        <v>0</v>
      </c>
      <c r="M130">
        <f>IF('Main Data'!H130="Girard Perregaux",1,0)</f>
        <v>0</v>
      </c>
      <c r="N130">
        <f>IF('Main Data'!H130="Gubelin",1,0)</f>
        <v>0</v>
      </c>
      <c r="O130">
        <f>IF('Main Data'!H130="Heuer",1,0)</f>
        <v>0</v>
      </c>
      <c r="P130">
        <f>IF('Main Data'!H130="IWC",1,0)</f>
        <v>0</v>
      </c>
      <c r="Q130">
        <f>IF('Main Data'!H130="JLC",1,0)</f>
        <v>0</v>
      </c>
      <c r="R130">
        <f>IF('Main Data'!H130="Longines",1,0)</f>
        <v>0</v>
      </c>
      <c r="S130">
        <f>IF('Main Data'!H130="Movado",1,0)</f>
        <v>0</v>
      </c>
      <c r="T130">
        <f>IF('Main Data'!H130="Omega",1,0)</f>
        <v>1</v>
      </c>
      <c r="U130">
        <f>IF('Main Data'!H130="Panerai",1,0)</f>
        <v>0</v>
      </c>
      <c r="V130">
        <f>IF('Main Data'!H130="Patek",1,0)</f>
        <v>0</v>
      </c>
      <c r="W130">
        <f>IF('Main Data'!H130="Rolex",1,0)</f>
        <v>0</v>
      </c>
      <c r="X130">
        <f>IF('Main Data'!H130="Tudor",1,0)</f>
        <v>0</v>
      </c>
      <c r="Y130">
        <f>IF('Main Data'!H130="Ulysse Nardin",1,0)</f>
        <v>0</v>
      </c>
      <c r="Z130">
        <f>IF('Main Data'!H130="Universal Geneve",1,0)</f>
        <v>0</v>
      </c>
      <c r="AA130">
        <f>IF('Main Data'!H130="Vacheron",1,0)</f>
        <v>0</v>
      </c>
      <c r="AB130">
        <f>IF('Main Data'!H130="Zenith",1,0)</f>
        <v>0</v>
      </c>
      <c r="AC130">
        <f>IF('Main Data'!J130="Stainless Steel",1,0)</f>
        <v>0</v>
      </c>
      <c r="AD130">
        <f>IF('Main Data'!J130="Two-tone",1,0)</f>
        <v>0</v>
      </c>
      <c r="AE130">
        <f>IF(OR('Main Data'!J130="YG 18K",'Main Data'!J130="YG &lt;18K",'Main Data'!J130="PG 18K",'Main Data'!J130="PG &lt;18K",'Main Data'!J130="WG 18K",'Main Data'!J130="Mixes of 18K",'Main Data'!J130="Mixes &lt;18K"),1,0)</f>
        <v>1</v>
      </c>
      <c r="AF130">
        <f>IF('Main Data'!J130="Platinum",1,0)</f>
        <v>0</v>
      </c>
      <c r="AG130">
        <f>IF(OR('Main Data'!J130="PVD",'Main Data'!J130="Gold Plate",'Main Data'!J130="Other"),1,0)</f>
        <v>0</v>
      </c>
      <c r="AH130">
        <f>IF('Main Data'!N130="Stainless Steel",1,0)</f>
        <v>0</v>
      </c>
      <c r="AI130">
        <f>IF('Main Data'!N130="Leather",1,0)</f>
        <v>1</v>
      </c>
      <c r="AJ130">
        <f>IF('Main Data'!N130="Two-tone",1,0)</f>
        <v>0</v>
      </c>
      <c r="AK130">
        <f>IF(OR('Main Data'!N130="YG 18K",'Main Data'!N130="PG 18K",'Main Data'!N130="WG 18K",'Main Data'!N130="Mixes of 18K"),1,0)</f>
        <v>0</v>
      </c>
      <c r="AL130">
        <f>IF(OR(,'Main Data'!N130="PVD",'Main Data'!N130="Gold plate"),1,0)</f>
        <v>0</v>
      </c>
      <c r="AM130">
        <f>IF(OR('Main Data'!AV130="Yes",'Main Data'!AW130="Yes",'Main Data'!AU130="Yes"),1,0)</f>
        <v>0</v>
      </c>
      <c r="AN130">
        <f>IF(OR(ISTEXT('Main Data'!AX130), ISTEXT('Main Data'!AY130)),1,0)</f>
        <v>0</v>
      </c>
      <c r="AO130">
        <f>IF('Main Data'!AZ130="Yes",1,0)</f>
        <v>0</v>
      </c>
      <c r="AP130">
        <f>IF('Main Data'!BA130="Yes",1,0)</f>
        <v>0</v>
      </c>
      <c r="AQ130">
        <f>IF('Main Data'!BD130="Yes",1,0)</f>
        <v>0</v>
      </c>
      <c r="AR130">
        <f>IF('Main Data'!BE130="A",1,0)</f>
        <v>0</v>
      </c>
      <c r="AS130">
        <f>IF('Main Data'!BE130="AA",1,0)</f>
        <v>0</v>
      </c>
      <c r="AT130">
        <f>IF('Main Data'!BE130="AAA",1,0)</f>
        <v>1</v>
      </c>
      <c r="AU130">
        <f>IF('Main Data'!BE130="AAAA",1,0)</f>
        <v>0</v>
      </c>
      <c r="AV130">
        <f>IF('Main Data'!P130="Yes",1,0)</f>
        <v>1</v>
      </c>
      <c r="AW130">
        <f>IF('Main Data'!AP130="Yes",1,0)</f>
        <v>0</v>
      </c>
      <c r="AX130">
        <f>IF(OR('Main Data'!V130="Yes", 'Main Data'!W130="Yes",'Main Data'!X130="Yes"),1,0)</f>
        <v>0</v>
      </c>
      <c r="AY130">
        <f>IF(OR('Main Data'!Y130="Yes",'Main Data'!Z130="Yes"),1,0)</f>
        <v>0</v>
      </c>
      <c r="AZ130">
        <f>IF('Main Data'!AR130="Yes",1,0)</f>
        <v>0</v>
      </c>
      <c r="BA130">
        <f>IF('Main Data'!AS130="Yes",1,0)</f>
        <v>0</v>
      </c>
      <c r="BB130">
        <f>IF('Main Data'!AG130="Yes",1,0)</f>
        <v>0</v>
      </c>
      <c r="BC130">
        <f>IF('Main Data'!AB130="Yes",1,0)</f>
        <v>0</v>
      </c>
      <c r="BD130">
        <f>IF('Main Data'!AA130="Yes",1,0)</f>
        <v>0</v>
      </c>
      <c r="BE130">
        <f>IF('Main Data'!AC130="Yes",1,0)</f>
        <v>0</v>
      </c>
      <c r="BF130">
        <f>IF('Main Data'!AF130="Yes",1,0)</f>
        <v>0</v>
      </c>
      <c r="BG130">
        <f>IF(OR('Main Data'!AI130="Yes",'Main Data'!AL130="Yes"),1,0)</f>
        <v>0</v>
      </c>
      <c r="BH130">
        <f>IF('Main Data'!AJ130="Yes",1,0)</f>
        <v>0</v>
      </c>
      <c r="BI130">
        <f>IF('Main Data'!AK130="Yes",1,0)</f>
        <v>0</v>
      </c>
      <c r="BJ130">
        <f>IF('Main Data'!AM130="Yes",1,0)</f>
        <v>0</v>
      </c>
      <c r="BK130">
        <f>IF('Main Data'!AQ130="Yes",1,0)</f>
        <v>0</v>
      </c>
      <c r="BL130" s="21">
        <f t="shared" si="7"/>
        <v>0</v>
      </c>
      <c r="BM130" s="21">
        <f t="shared" si="8"/>
        <v>0</v>
      </c>
      <c r="BN130" s="21">
        <f t="shared" si="9"/>
        <v>0</v>
      </c>
      <c r="BO130" s="21">
        <f t="shared" si="10"/>
        <v>0</v>
      </c>
      <c r="BP130" s="21">
        <f t="shared" si="11"/>
        <v>1</v>
      </c>
    </row>
    <row r="131" spans="1:68" x14ac:dyDescent="0.2">
      <c r="A131">
        <v>127</v>
      </c>
      <c r="B131" s="33">
        <f>'Main Data'!C131</f>
        <v>44688</v>
      </c>
      <c r="C131">
        <f>'Main Data'!D131</f>
        <v>6</v>
      </c>
      <c r="D131" s="26">
        <f>'Main Data'!E131</f>
        <v>1200</v>
      </c>
      <c r="E131" s="26">
        <f>'Main Data'!F131</f>
        <v>1500</v>
      </c>
      <c r="F131" s="34">
        <f t="shared" si="6"/>
        <v>7.0900768357760917</v>
      </c>
      <c r="G131">
        <f>IF('Main Data'!H131="AP",1,0)</f>
        <v>0</v>
      </c>
      <c r="H131">
        <f>IF('Main Data'!H131="Blancpain",1,0)</f>
        <v>0</v>
      </c>
      <c r="I131">
        <f>IF('Main Data'!H131="Breguet",1,0)</f>
        <v>0</v>
      </c>
      <c r="J131">
        <f>IF('Main Data'!H131="Breitling",1,0)</f>
        <v>0</v>
      </c>
      <c r="K131">
        <f>IF('Main Data'!H131="Cartier",1,0)</f>
        <v>0</v>
      </c>
      <c r="L131">
        <f>IF('Main Data'!H131="Gallet",1,0)</f>
        <v>0</v>
      </c>
      <c r="M131">
        <f>IF('Main Data'!H131="Girard Perregaux",1,0)</f>
        <v>0</v>
      </c>
      <c r="N131">
        <f>IF('Main Data'!H131="Gubelin",1,0)</f>
        <v>0</v>
      </c>
      <c r="O131">
        <f>IF('Main Data'!H131="Heuer",1,0)</f>
        <v>0</v>
      </c>
      <c r="P131">
        <f>IF('Main Data'!H131="IWC",1,0)</f>
        <v>0</v>
      </c>
      <c r="Q131">
        <f>IF('Main Data'!H131="JLC",1,0)</f>
        <v>0</v>
      </c>
      <c r="R131">
        <f>IF('Main Data'!H131="Longines",1,0)</f>
        <v>0</v>
      </c>
      <c r="S131">
        <f>IF('Main Data'!H131="Movado",1,0)</f>
        <v>0</v>
      </c>
      <c r="T131">
        <f>IF('Main Data'!H131="Omega",1,0)</f>
        <v>1</v>
      </c>
      <c r="U131">
        <f>IF('Main Data'!H131="Panerai",1,0)</f>
        <v>0</v>
      </c>
      <c r="V131">
        <f>IF('Main Data'!H131="Patek",1,0)</f>
        <v>0</v>
      </c>
      <c r="W131">
        <f>IF('Main Data'!H131="Rolex",1,0)</f>
        <v>0</v>
      </c>
      <c r="X131">
        <f>IF('Main Data'!H131="Tudor",1,0)</f>
        <v>0</v>
      </c>
      <c r="Y131">
        <f>IF('Main Data'!H131="Ulysse Nardin",1,0)</f>
        <v>0</v>
      </c>
      <c r="Z131">
        <f>IF('Main Data'!H131="Universal Geneve",1,0)</f>
        <v>0</v>
      </c>
      <c r="AA131">
        <f>IF('Main Data'!H131="Vacheron",1,0)</f>
        <v>0</v>
      </c>
      <c r="AB131">
        <f>IF('Main Data'!H131="Zenith",1,0)</f>
        <v>0</v>
      </c>
      <c r="AC131">
        <f>IF('Main Data'!J131="Stainless Steel",1,0)</f>
        <v>0</v>
      </c>
      <c r="AD131">
        <f>IF('Main Data'!J131="Two-tone",1,0)</f>
        <v>0</v>
      </c>
      <c r="AE131">
        <f>IF(OR('Main Data'!J131="YG 18K",'Main Data'!J131="YG &lt;18K",'Main Data'!J131="PG 18K",'Main Data'!J131="PG &lt;18K",'Main Data'!J131="WG 18K",'Main Data'!J131="Mixes of 18K",'Main Data'!J131="Mixes &lt;18K"),1,0)</f>
        <v>1</v>
      </c>
      <c r="AF131">
        <f>IF('Main Data'!J131="Platinum",1,0)</f>
        <v>0</v>
      </c>
      <c r="AG131">
        <f>IF(OR('Main Data'!J131="PVD",'Main Data'!J131="Gold Plate",'Main Data'!J131="Other"),1,0)</f>
        <v>0</v>
      </c>
      <c r="AH131">
        <f>IF('Main Data'!N131="Stainless Steel",1,0)</f>
        <v>0</v>
      </c>
      <c r="AI131">
        <f>IF('Main Data'!N131="Leather",1,0)</f>
        <v>1</v>
      </c>
      <c r="AJ131">
        <f>IF('Main Data'!N131="Two-tone",1,0)</f>
        <v>0</v>
      </c>
      <c r="AK131">
        <f>IF(OR('Main Data'!N131="YG 18K",'Main Data'!N131="PG 18K",'Main Data'!N131="WG 18K",'Main Data'!N131="Mixes of 18K"),1,0)</f>
        <v>0</v>
      </c>
      <c r="AL131">
        <f>IF(OR(,'Main Data'!N131="PVD",'Main Data'!N131="Gold plate"),1,0)</f>
        <v>0</v>
      </c>
      <c r="AM131">
        <f>IF(OR('Main Data'!AV131="Yes",'Main Data'!AW131="Yes",'Main Data'!AU131="Yes"),1,0)</f>
        <v>0</v>
      </c>
      <c r="AN131">
        <f>IF(OR(ISTEXT('Main Data'!AX131), ISTEXT('Main Data'!AY131)),1,0)</f>
        <v>0</v>
      </c>
      <c r="AO131">
        <f>IF('Main Data'!AZ131="Yes",1,0)</f>
        <v>0</v>
      </c>
      <c r="AP131">
        <f>IF('Main Data'!BA131="Yes",1,0)</f>
        <v>0</v>
      </c>
      <c r="AQ131">
        <f>IF('Main Data'!BD131="Yes",1,0)</f>
        <v>0</v>
      </c>
      <c r="AR131">
        <f>IF('Main Data'!BE131="A",1,0)</f>
        <v>0</v>
      </c>
      <c r="AS131">
        <f>IF('Main Data'!BE131="AA",1,0)</f>
        <v>1</v>
      </c>
      <c r="AT131">
        <f>IF('Main Data'!BE131="AAA",1,0)</f>
        <v>0</v>
      </c>
      <c r="AU131">
        <f>IF('Main Data'!BE131="AAAA",1,0)</f>
        <v>0</v>
      </c>
      <c r="AV131">
        <f>IF('Main Data'!P131="Yes",1,0)</f>
        <v>0</v>
      </c>
      <c r="AW131">
        <f>IF('Main Data'!AP131="Yes",1,0)</f>
        <v>0</v>
      </c>
      <c r="AX131">
        <f>IF(OR('Main Data'!V131="Yes", 'Main Data'!W131="Yes",'Main Data'!X131="Yes"),1,0)</f>
        <v>1</v>
      </c>
      <c r="AY131">
        <f>IF(OR('Main Data'!Y131="Yes",'Main Data'!Z131="Yes"),1,0)</f>
        <v>0</v>
      </c>
      <c r="AZ131">
        <f>IF('Main Data'!AR131="Yes",1,0)</f>
        <v>0</v>
      </c>
      <c r="BA131">
        <f>IF('Main Data'!AS131="Yes",1,0)</f>
        <v>0</v>
      </c>
      <c r="BB131">
        <f>IF('Main Data'!AG131="Yes",1,0)</f>
        <v>0</v>
      </c>
      <c r="BC131">
        <f>IF('Main Data'!AB131="Yes",1,0)</f>
        <v>0</v>
      </c>
      <c r="BD131">
        <f>IF('Main Data'!AA131="Yes",1,0)</f>
        <v>0</v>
      </c>
      <c r="BE131">
        <f>IF('Main Data'!AC131="Yes",1,0)</f>
        <v>0</v>
      </c>
      <c r="BF131">
        <f>IF('Main Data'!AF131="Yes",1,0)</f>
        <v>0</v>
      </c>
      <c r="BG131">
        <f>IF(OR('Main Data'!AI131="Yes",'Main Data'!AL131="Yes"),1,0)</f>
        <v>0</v>
      </c>
      <c r="BH131">
        <f>IF('Main Data'!AJ131="Yes",1,0)</f>
        <v>0</v>
      </c>
      <c r="BI131">
        <f>IF('Main Data'!AK131="Yes",1,0)</f>
        <v>0</v>
      </c>
      <c r="BJ131">
        <f>IF('Main Data'!AM131="Yes",1,0)</f>
        <v>0</v>
      </c>
      <c r="BK131">
        <f>IF('Main Data'!AQ131="Yes",1,0)</f>
        <v>0</v>
      </c>
      <c r="BL131" s="21">
        <f t="shared" si="7"/>
        <v>0</v>
      </c>
      <c r="BM131" s="21">
        <f t="shared" si="8"/>
        <v>0</v>
      </c>
      <c r="BN131" s="21">
        <f t="shared" si="9"/>
        <v>0</v>
      </c>
      <c r="BO131" s="21">
        <f t="shared" si="10"/>
        <v>0</v>
      </c>
      <c r="BP131" s="21">
        <f t="shared" si="11"/>
        <v>1</v>
      </c>
    </row>
    <row r="132" spans="1:68" x14ac:dyDescent="0.2">
      <c r="A132">
        <v>128</v>
      </c>
      <c r="B132" s="33">
        <f>'Main Data'!C132</f>
        <v>44688</v>
      </c>
      <c r="C132">
        <f>'Main Data'!D132</f>
        <v>7</v>
      </c>
      <c r="D132" s="26">
        <f>'Main Data'!E132</f>
        <v>2000</v>
      </c>
      <c r="E132" s="26">
        <f>'Main Data'!F132</f>
        <v>2500</v>
      </c>
      <c r="F132" s="34">
        <f t="shared" si="6"/>
        <v>7.6009024595420822</v>
      </c>
      <c r="G132">
        <f>IF('Main Data'!H132="AP",1,0)</f>
        <v>0</v>
      </c>
      <c r="H132">
        <f>IF('Main Data'!H132="Blancpain",1,0)</f>
        <v>0</v>
      </c>
      <c r="I132">
        <f>IF('Main Data'!H132="Breguet",1,0)</f>
        <v>0</v>
      </c>
      <c r="J132">
        <f>IF('Main Data'!H132="Breitling",1,0)</f>
        <v>0</v>
      </c>
      <c r="K132">
        <f>IF('Main Data'!H132="Cartier",1,0)</f>
        <v>0</v>
      </c>
      <c r="L132">
        <f>IF('Main Data'!H132="Gallet",1,0)</f>
        <v>0</v>
      </c>
      <c r="M132">
        <f>IF('Main Data'!H132="Girard Perregaux",1,0)</f>
        <v>0</v>
      </c>
      <c r="N132">
        <f>IF('Main Data'!H132="Gubelin",1,0)</f>
        <v>0</v>
      </c>
      <c r="O132">
        <f>IF('Main Data'!H132="Heuer",1,0)</f>
        <v>0</v>
      </c>
      <c r="P132">
        <f>IF('Main Data'!H132="IWC",1,0)</f>
        <v>0</v>
      </c>
      <c r="Q132">
        <f>IF('Main Data'!H132="JLC",1,0)</f>
        <v>0</v>
      </c>
      <c r="R132">
        <f>IF('Main Data'!H132="Longines",1,0)</f>
        <v>0</v>
      </c>
      <c r="S132">
        <f>IF('Main Data'!H132="Movado",1,0)</f>
        <v>0</v>
      </c>
      <c r="T132">
        <f>IF('Main Data'!H132="Omega",1,0)</f>
        <v>1</v>
      </c>
      <c r="U132">
        <f>IF('Main Data'!H132="Panerai",1,0)</f>
        <v>0</v>
      </c>
      <c r="V132">
        <f>IF('Main Data'!H132="Patek",1,0)</f>
        <v>0</v>
      </c>
      <c r="W132">
        <f>IF('Main Data'!H132="Rolex",1,0)</f>
        <v>0</v>
      </c>
      <c r="X132">
        <f>IF('Main Data'!H132="Tudor",1,0)</f>
        <v>0</v>
      </c>
      <c r="Y132">
        <f>IF('Main Data'!H132="Ulysse Nardin",1,0)</f>
        <v>0</v>
      </c>
      <c r="Z132">
        <f>IF('Main Data'!H132="Universal Geneve",1,0)</f>
        <v>0</v>
      </c>
      <c r="AA132">
        <f>IF('Main Data'!H132="Vacheron",1,0)</f>
        <v>0</v>
      </c>
      <c r="AB132">
        <f>IF('Main Data'!H132="Zenith",1,0)</f>
        <v>0</v>
      </c>
      <c r="AC132">
        <f>IF('Main Data'!J132="Stainless Steel",1,0)</f>
        <v>0</v>
      </c>
      <c r="AD132">
        <f>IF('Main Data'!J132="Two-tone",1,0)</f>
        <v>0</v>
      </c>
      <c r="AE132">
        <f>IF(OR('Main Data'!J132="YG 18K",'Main Data'!J132="YG &lt;18K",'Main Data'!J132="PG 18K",'Main Data'!J132="PG &lt;18K",'Main Data'!J132="WG 18K",'Main Data'!J132="Mixes of 18K",'Main Data'!J132="Mixes &lt;18K"),1,0)</f>
        <v>1</v>
      </c>
      <c r="AF132">
        <f>IF('Main Data'!J132="Platinum",1,0)</f>
        <v>0</v>
      </c>
      <c r="AG132">
        <f>IF(OR('Main Data'!J132="PVD",'Main Data'!J132="Gold Plate",'Main Data'!J132="Other"),1,0)</f>
        <v>0</v>
      </c>
      <c r="AH132">
        <f>IF('Main Data'!N132="Stainless Steel",1,0)</f>
        <v>0</v>
      </c>
      <c r="AI132">
        <f>IF('Main Data'!N132="Leather",1,0)</f>
        <v>1</v>
      </c>
      <c r="AJ132">
        <f>IF('Main Data'!N132="Two-tone",1,0)</f>
        <v>0</v>
      </c>
      <c r="AK132">
        <f>IF(OR('Main Data'!N132="YG 18K",'Main Data'!N132="PG 18K",'Main Data'!N132="WG 18K",'Main Data'!N132="Mixes of 18K"),1,0)</f>
        <v>0</v>
      </c>
      <c r="AL132">
        <f>IF(OR(,'Main Data'!N132="PVD",'Main Data'!N132="Gold plate"),1,0)</f>
        <v>0</v>
      </c>
      <c r="AM132">
        <f>IF(OR('Main Data'!AV132="Yes",'Main Data'!AW132="Yes",'Main Data'!AU132="Yes"),1,0)</f>
        <v>0</v>
      </c>
      <c r="AN132">
        <f>IF(OR(ISTEXT('Main Data'!AX132), ISTEXT('Main Data'!AY132)),1,0)</f>
        <v>0</v>
      </c>
      <c r="AO132">
        <f>IF('Main Data'!AZ132="Yes",1,0)</f>
        <v>0</v>
      </c>
      <c r="AP132">
        <f>IF('Main Data'!BA132="Yes",1,0)</f>
        <v>0</v>
      </c>
      <c r="AQ132">
        <f>IF('Main Data'!BD132="Yes",1,0)</f>
        <v>0</v>
      </c>
      <c r="AR132">
        <f>IF('Main Data'!BE132="A",1,0)</f>
        <v>0</v>
      </c>
      <c r="AS132">
        <f>IF('Main Data'!BE132="AA",1,0)</f>
        <v>1</v>
      </c>
      <c r="AT132">
        <f>IF('Main Data'!BE132="AAA",1,0)</f>
        <v>0</v>
      </c>
      <c r="AU132">
        <f>IF('Main Data'!BE132="AAAA",1,0)</f>
        <v>0</v>
      </c>
      <c r="AV132">
        <f>IF('Main Data'!P132="Yes",1,0)</f>
        <v>0</v>
      </c>
      <c r="AW132">
        <f>IF('Main Data'!AP132="Yes",1,0)</f>
        <v>0</v>
      </c>
      <c r="AX132">
        <f>IF(OR('Main Data'!V132="Yes", 'Main Data'!W132="Yes",'Main Data'!X132="Yes"),1,0)</f>
        <v>1</v>
      </c>
      <c r="AY132">
        <f>IF(OR('Main Data'!Y132="Yes",'Main Data'!Z132="Yes"),1,0)</f>
        <v>0</v>
      </c>
      <c r="AZ132">
        <f>IF('Main Data'!AR132="Yes",1,0)</f>
        <v>0</v>
      </c>
      <c r="BA132">
        <f>IF('Main Data'!AS132="Yes",1,0)</f>
        <v>0</v>
      </c>
      <c r="BB132">
        <f>IF('Main Data'!AG132="Yes",1,0)</f>
        <v>0</v>
      </c>
      <c r="BC132">
        <f>IF('Main Data'!AB132="Yes",1,0)</f>
        <v>0</v>
      </c>
      <c r="BD132">
        <f>IF('Main Data'!AA132="Yes",1,0)</f>
        <v>0</v>
      </c>
      <c r="BE132">
        <f>IF('Main Data'!AC132="Yes",1,0)</f>
        <v>0</v>
      </c>
      <c r="BF132">
        <f>IF('Main Data'!AF132="Yes",1,0)</f>
        <v>0</v>
      </c>
      <c r="BG132">
        <f>IF(OR('Main Data'!AI132="Yes",'Main Data'!AL132="Yes"),1,0)</f>
        <v>0</v>
      </c>
      <c r="BH132">
        <f>IF('Main Data'!AJ132="Yes",1,0)</f>
        <v>0</v>
      </c>
      <c r="BI132">
        <f>IF('Main Data'!AK132="Yes",1,0)</f>
        <v>0</v>
      </c>
      <c r="BJ132">
        <f>IF('Main Data'!AM132="Yes",1,0)</f>
        <v>0</v>
      </c>
      <c r="BK132">
        <f>IF('Main Data'!AQ132="Yes",1,0)</f>
        <v>0</v>
      </c>
      <c r="BL132" s="21">
        <f t="shared" si="7"/>
        <v>0</v>
      </c>
      <c r="BM132" s="21">
        <f t="shared" si="8"/>
        <v>0</v>
      </c>
      <c r="BN132" s="21">
        <f t="shared" si="9"/>
        <v>0</v>
      </c>
      <c r="BO132" s="21">
        <f t="shared" si="10"/>
        <v>0</v>
      </c>
      <c r="BP132" s="21">
        <f t="shared" si="11"/>
        <v>1</v>
      </c>
    </row>
    <row r="133" spans="1:68" x14ac:dyDescent="0.2">
      <c r="A133">
        <v>129</v>
      </c>
      <c r="B133" s="33">
        <f>'Main Data'!C133</f>
        <v>44688</v>
      </c>
      <c r="C133">
        <f>'Main Data'!D133</f>
        <v>8</v>
      </c>
      <c r="D133" s="26">
        <f>'Main Data'!E133</f>
        <v>3500</v>
      </c>
      <c r="E133" s="26">
        <f>'Main Data'!F133</f>
        <v>4375</v>
      </c>
      <c r="F133" s="34">
        <f t="shared" ref="F133:F196" si="12">LN(D133)</f>
        <v>8.1605182474775049</v>
      </c>
      <c r="G133">
        <f>IF('Main Data'!H133="AP",1,0)</f>
        <v>0</v>
      </c>
      <c r="H133">
        <f>IF('Main Data'!H133="Blancpain",1,0)</f>
        <v>0</v>
      </c>
      <c r="I133">
        <f>IF('Main Data'!H133="Breguet",1,0)</f>
        <v>0</v>
      </c>
      <c r="J133">
        <f>IF('Main Data'!H133="Breitling",1,0)</f>
        <v>0</v>
      </c>
      <c r="K133">
        <f>IF('Main Data'!H133="Cartier",1,0)</f>
        <v>0</v>
      </c>
      <c r="L133">
        <f>IF('Main Data'!H133="Gallet",1,0)</f>
        <v>0</v>
      </c>
      <c r="M133">
        <f>IF('Main Data'!H133="Girard Perregaux",1,0)</f>
        <v>0</v>
      </c>
      <c r="N133">
        <f>IF('Main Data'!H133="Gubelin",1,0)</f>
        <v>0</v>
      </c>
      <c r="O133">
        <f>IF('Main Data'!H133="Heuer",1,0)</f>
        <v>0</v>
      </c>
      <c r="P133">
        <f>IF('Main Data'!H133="IWC",1,0)</f>
        <v>0</v>
      </c>
      <c r="Q133">
        <f>IF('Main Data'!H133="JLC",1,0)</f>
        <v>0</v>
      </c>
      <c r="R133">
        <f>IF('Main Data'!H133="Longines",1,0)</f>
        <v>0</v>
      </c>
      <c r="S133">
        <f>IF('Main Data'!H133="Movado",1,0)</f>
        <v>0</v>
      </c>
      <c r="T133">
        <f>IF('Main Data'!H133="Omega",1,0)</f>
        <v>1</v>
      </c>
      <c r="U133">
        <f>IF('Main Data'!H133="Panerai",1,0)</f>
        <v>0</v>
      </c>
      <c r="V133">
        <f>IF('Main Data'!H133="Patek",1,0)</f>
        <v>0</v>
      </c>
      <c r="W133">
        <f>IF('Main Data'!H133="Rolex",1,0)</f>
        <v>0</v>
      </c>
      <c r="X133">
        <f>IF('Main Data'!H133="Tudor",1,0)</f>
        <v>0</v>
      </c>
      <c r="Y133">
        <f>IF('Main Data'!H133="Ulysse Nardin",1,0)</f>
        <v>0</v>
      </c>
      <c r="Z133">
        <f>IF('Main Data'!H133="Universal Geneve",1,0)</f>
        <v>0</v>
      </c>
      <c r="AA133">
        <f>IF('Main Data'!H133="Vacheron",1,0)</f>
        <v>0</v>
      </c>
      <c r="AB133">
        <f>IF('Main Data'!H133="Zenith",1,0)</f>
        <v>0</v>
      </c>
      <c r="AC133">
        <f>IF('Main Data'!J133="Stainless Steel",1,0)</f>
        <v>0</v>
      </c>
      <c r="AD133">
        <f>IF('Main Data'!J133="Two-tone",1,0)</f>
        <v>0</v>
      </c>
      <c r="AE133">
        <f>IF(OR('Main Data'!J133="YG 18K",'Main Data'!J133="YG &lt;18K",'Main Data'!J133="PG 18K",'Main Data'!J133="PG &lt;18K",'Main Data'!J133="WG 18K",'Main Data'!J133="Mixes of 18K",'Main Data'!J133="Mixes &lt;18K"),1,0)</f>
        <v>1</v>
      </c>
      <c r="AF133">
        <f>IF('Main Data'!J133="Platinum",1,0)</f>
        <v>0</v>
      </c>
      <c r="AG133">
        <f>IF(OR('Main Data'!J133="PVD",'Main Data'!J133="Gold Plate",'Main Data'!J133="Other"),1,0)</f>
        <v>0</v>
      </c>
      <c r="AH133">
        <f>IF('Main Data'!N133="Stainless Steel",1,0)</f>
        <v>0</v>
      </c>
      <c r="AI133">
        <f>IF('Main Data'!N133="Leather",1,0)</f>
        <v>1</v>
      </c>
      <c r="AJ133">
        <f>IF('Main Data'!N133="Two-tone",1,0)</f>
        <v>0</v>
      </c>
      <c r="AK133">
        <f>IF(OR('Main Data'!N133="YG 18K",'Main Data'!N133="PG 18K",'Main Data'!N133="WG 18K",'Main Data'!N133="Mixes of 18K"),1,0)</f>
        <v>0</v>
      </c>
      <c r="AL133">
        <f>IF(OR(,'Main Data'!N133="PVD",'Main Data'!N133="Gold plate"),1,0)</f>
        <v>0</v>
      </c>
      <c r="AM133">
        <f>IF(OR('Main Data'!AV133="Yes",'Main Data'!AW133="Yes",'Main Data'!AU133="Yes"),1,0)</f>
        <v>0</v>
      </c>
      <c r="AN133">
        <f>IF(OR(ISTEXT('Main Data'!AX133), ISTEXT('Main Data'!AY133)),1,0)</f>
        <v>0</v>
      </c>
      <c r="AO133">
        <f>IF('Main Data'!AZ133="Yes",1,0)</f>
        <v>0</v>
      </c>
      <c r="AP133">
        <f>IF('Main Data'!BA133="Yes",1,0)</f>
        <v>0</v>
      </c>
      <c r="AQ133">
        <f>IF('Main Data'!BD133="Yes",1,0)</f>
        <v>0</v>
      </c>
      <c r="AR133">
        <f>IF('Main Data'!BE133="A",1,0)</f>
        <v>0</v>
      </c>
      <c r="AS133">
        <f>IF('Main Data'!BE133="AA",1,0)</f>
        <v>0</v>
      </c>
      <c r="AT133">
        <f>IF('Main Data'!BE133="AAA",1,0)</f>
        <v>1</v>
      </c>
      <c r="AU133">
        <f>IF('Main Data'!BE133="AAAA",1,0)</f>
        <v>0</v>
      </c>
      <c r="AV133">
        <f>IF('Main Data'!P133="Yes",1,0)</f>
        <v>1</v>
      </c>
      <c r="AW133">
        <f>IF('Main Data'!AP133="Yes",1,0)</f>
        <v>0</v>
      </c>
      <c r="AX133">
        <f>IF(OR('Main Data'!V133="Yes", 'Main Data'!W133="Yes",'Main Data'!X133="Yes"),1,0)</f>
        <v>0</v>
      </c>
      <c r="AY133">
        <f>IF(OR('Main Data'!Y133="Yes",'Main Data'!Z133="Yes"),1,0)</f>
        <v>0</v>
      </c>
      <c r="AZ133">
        <f>IF('Main Data'!AR133="Yes",1,0)</f>
        <v>0</v>
      </c>
      <c r="BA133">
        <f>IF('Main Data'!AS133="Yes",1,0)</f>
        <v>0</v>
      </c>
      <c r="BB133">
        <f>IF('Main Data'!AG133="Yes",1,0)</f>
        <v>0</v>
      </c>
      <c r="BC133">
        <f>IF('Main Data'!AB133="Yes",1,0)</f>
        <v>0</v>
      </c>
      <c r="BD133">
        <f>IF('Main Data'!AA133="Yes",1,0)</f>
        <v>0</v>
      </c>
      <c r="BE133">
        <f>IF('Main Data'!AC133="Yes",1,0)</f>
        <v>0</v>
      </c>
      <c r="BF133">
        <f>IF('Main Data'!AF133="Yes",1,0)</f>
        <v>0</v>
      </c>
      <c r="BG133">
        <f>IF(OR('Main Data'!AI133="Yes",'Main Data'!AL133="Yes"),1,0)</f>
        <v>0</v>
      </c>
      <c r="BH133">
        <f>IF('Main Data'!AJ133="Yes",1,0)</f>
        <v>0</v>
      </c>
      <c r="BI133">
        <f>IF('Main Data'!AK133="Yes",1,0)</f>
        <v>0</v>
      </c>
      <c r="BJ133">
        <f>IF('Main Data'!AM133="Yes",1,0)</f>
        <v>0</v>
      </c>
      <c r="BK133">
        <f>IF('Main Data'!AQ133="Yes",1,0)</f>
        <v>0</v>
      </c>
      <c r="BL133" s="21">
        <f t="shared" ref="BL133:BL196" si="13">IF(AND($B133&gt;=DATEVALUE("1/1/2018"),$B133&lt;=DATEVALUE("12/31/2018")),1,0)</f>
        <v>0</v>
      </c>
      <c r="BM133" s="21">
        <f t="shared" ref="BM133:BM196" si="14">IF(AND($B133&gt;=DATEVALUE("1/1/2019"),$B133&lt;=DATEVALUE("12/31/2019")),1,0)</f>
        <v>0</v>
      </c>
      <c r="BN133" s="21">
        <f t="shared" ref="BN133:BN196" si="15">IF(AND($B133&gt;=DATEVALUE("1/1/2020"),$B133&lt;=DATEVALUE("12/31/2020")),1,0)</f>
        <v>0</v>
      </c>
      <c r="BO133" s="21">
        <f t="shared" ref="BO133:BO196" si="16">IF(AND($B133&gt;=DATEVALUE("1/1/2021"),$B133&lt;=DATEVALUE("12/31/2021")),1,0)</f>
        <v>0</v>
      </c>
      <c r="BP133" s="21">
        <f t="shared" ref="BP133:BP196" si="17">IF(AND($B133&gt;=DATEVALUE("1/1/2022"),$B133&lt;=DATEVALUE("12/31/2022")),1,0)</f>
        <v>1</v>
      </c>
    </row>
    <row r="134" spans="1:68" x14ac:dyDescent="0.2">
      <c r="A134">
        <v>130</v>
      </c>
      <c r="B134" s="33">
        <f>'Main Data'!C134</f>
        <v>44688</v>
      </c>
      <c r="C134">
        <f>'Main Data'!D134</f>
        <v>10</v>
      </c>
      <c r="D134" s="26">
        <f>'Main Data'!E134</f>
        <v>1900</v>
      </c>
      <c r="E134" s="26">
        <f>'Main Data'!F134</f>
        <v>2375</v>
      </c>
      <c r="F134" s="34">
        <f t="shared" si="12"/>
        <v>7.5496091651545321</v>
      </c>
      <c r="G134">
        <f>IF('Main Data'!H134="AP",1,0)</f>
        <v>0</v>
      </c>
      <c r="H134">
        <f>IF('Main Data'!H134="Blancpain",1,0)</f>
        <v>0</v>
      </c>
      <c r="I134">
        <f>IF('Main Data'!H134="Breguet",1,0)</f>
        <v>0</v>
      </c>
      <c r="J134">
        <f>IF('Main Data'!H134="Breitling",1,0)</f>
        <v>0</v>
      </c>
      <c r="K134">
        <f>IF('Main Data'!H134="Cartier",1,0)</f>
        <v>0</v>
      </c>
      <c r="L134">
        <f>IF('Main Data'!H134="Gallet",1,0)</f>
        <v>0</v>
      </c>
      <c r="M134">
        <f>IF('Main Data'!H134="Girard Perregaux",1,0)</f>
        <v>0</v>
      </c>
      <c r="N134">
        <f>IF('Main Data'!H134="Gubelin",1,0)</f>
        <v>0</v>
      </c>
      <c r="O134">
        <f>IF('Main Data'!H134="Heuer",1,0)</f>
        <v>0</v>
      </c>
      <c r="P134">
        <f>IF('Main Data'!H134="IWC",1,0)</f>
        <v>0</v>
      </c>
      <c r="Q134">
        <f>IF('Main Data'!H134="JLC",1,0)</f>
        <v>0</v>
      </c>
      <c r="R134">
        <f>IF('Main Data'!H134="Longines",1,0)</f>
        <v>0</v>
      </c>
      <c r="S134">
        <f>IF('Main Data'!H134="Movado",1,0)</f>
        <v>0</v>
      </c>
      <c r="T134">
        <f>IF('Main Data'!H134="Omega",1,0)</f>
        <v>1</v>
      </c>
      <c r="U134">
        <f>IF('Main Data'!H134="Panerai",1,0)</f>
        <v>0</v>
      </c>
      <c r="V134">
        <f>IF('Main Data'!H134="Patek",1,0)</f>
        <v>0</v>
      </c>
      <c r="W134">
        <f>IF('Main Data'!H134="Rolex",1,0)</f>
        <v>0</v>
      </c>
      <c r="X134">
        <f>IF('Main Data'!H134="Tudor",1,0)</f>
        <v>0</v>
      </c>
      <c r="Y134">
        <f>IF('Main Data'!H134="Ulysse Nardin",1,0)</f>
        <v>0</v>
      </c>
      <c r="Z134">
        <f>IF('Main Data'!H134="Universal Geneve",1,0)</f>
        <v>0</v>
      </c>
      <c r="AA134">
        <f>IF('Main Data'!H134="Vacheron",1,0)</f>
        <v>0</v>
      </c>
      <c r="AB134">
        <f>IF('Main Data'!H134="Zenith",1,0)</f>
        <v>0</v>
      </c>
      <c r="AC134">
        <f>IF('Main Data'!J134="Stainless Steel",1,0)</f>
        <v>1</v>
      </c>
      <c r="AD134">
        <f>IF('Main Data'!J134="Two-tone",1,0)</f>
        <v>0</v>
      </c>
      <c r="AE134">
        <f>IF(OR('Main Data'!J134="YG 18K",'Main Data'!J134="YG &lt;18K",'Main Data'!J134="PG 18K",'Main Data'!J134="PG &lt;18K",'Main Data'!J134="WG 18K",'Main Data'!J134="Mixes of 18K",'Main Data'!J134="Mixes &lt;18K"),1,0)</f>
        <v>0</v>
      </c>
      <c r="AF134">
        <f>IF('Main Data'!J134="Platinum",1,0)</f>
        <v>0</v>
      </c>
      <c r="AG134">
        <f>IF(OR('Main Data'!J134="PVD",'Main Data'!J134="Gold Plate",'Main Data'!J134="Other"),1,0)</f>
        <v>0</v>
      </c>
      <c r="AH134">
        <f>IF('Main Data'!N134="Stainless Steel",1,0)</f>
        <v>0</v>
      </c>
      <c r="AI134">
        <f>IF('Main Data'!N134="Leather",1,0)</f>
        <v>1</v>
      </c>
      <c r="AJ134">
        <f>IF('Main Data'!N134="Two-tone",1,0)</f>
        <v>0</v>
      </c>
      <c r="AK134">
        <f>IF(OR('Main Data'!N134="YG 18K",'Main Data'!N134="PG 18K",'Main Data'!N134="WG 18K",'Main Data'!N134="Mixes of 18K"),1,0)</f>
        <v>0</v>
      </c>
      <c r="AL134">
        <f>IF(OR(,'Main Data'!N134="PVD",'Main Data'!N134="Gold plate"),1,0)</f>
        <v>0</v>
      </c>
      <c r="AM134">
        <f>IF(OR('Main Data'!AV134="Yes",'Main Data'!AW134="Yes",'Main Data'!AU134="Yes"),1,0)</f>
        <v>0</v>
      </c>
      <c r="AN134">
        <f>IF(OR(ISTEXT('Main Data'!AX134), ISTEXT('Main Data'!AY134)),1,0)</f>
        <v>0</v>
      </c>
      <c r="AO134">
        <f>IF('Main Data'!AZ134="Yes",1,0)</f>
        <v>0</v>
      </c>
      <c r="AP134">
        <f>IF('Main Data'!BA134="Yes",1,0)</f>
        <v>0</v>
      </c>
      <c r="AQ134">
        <f>IF('Main Data'!BD134="Yes",1,0)</f>
        <v>0</v>
      </c>
      <c r="AR134">
        <f>IF('Main Data'!BE134="A",1,0)</f>
        <v>0</v>
      </c>
      <c r="AS134">
        <f>IF('Main Data'!BE134="AA",1,0)</f>
        <v>1</v>
      </c>
      <c r="AT134">
        <f>IF('Main Data'!BE134="AAA",1,0)</f>
        <v>0</v>
      </c>
      <c r="AU134">
        <f>IF('Main Data'!BE134="AAAA",1,0)</f>
        <v>0</v>
      </c>
      <c r="AV134">
        <f>IF('Main Data'!P134="Yes",1,0)</f>
        <v>1</v>
      </c>
      <c r="AW134">
        <f>IF('Main Data'!AP134="Yes",1,0)</f>
        <v>0</v>
      </c>
      <c r="AX134">
        <f>IF(OR('Main Data'!V134="Yes", 'Main Data'!W134="Yes",'Main Data'!X134="Yes"),1,0)</f>
        <v>0</v>
      </c>
      <c r="AY134">
        <f>IF(OR('Main Data'!Y134="Yes",'Main Data'!Z134="Yes"),1,0)</f>
        <v>0</v>
      </c>
      <c r="AZ134">
        <f>IF('Main Data'!AR134="Yes",1,0)</f>
        <v>0</v>
      </c>
      <c r="BA134">
        <f>IF('Main Data'!AS134="Yes",1,0)</f>
        <v>0</v>
      </c>
      <c r="BB134">
        <f>IF('Main Data'!AG134="Yes",1,0)</f>
        <v>0</v>
      </c>
      <c r="BC134">
        <f>IF('Main Data'!AB134="Yes",1,0)</f>
        <v>0</v>
      </c>
      <c r="BD134">
        <f>IF('Main Data'!AA134="Yes",1,0)</f>
        <v>0</v>
      </c>
      <c r="BE134">
        <f>IF('Main Data'!AC134="Yes",1,0)</f>
        <v>0</v>
      </c>
      <c r="BF134">
        <f>IF('Main Data'!AF134="Yes",1,0)</f>
        <v>0</v>
      </c>
      <c r="BG134">
        <f>IF(OR('Main Data'!AI134="Yes",'Main Data'!AL134="Yes"),1,0)</f>
        <v>0</v>
      </c>
      <c r="BH134">
        <f>IF('Main Data'!AJ134="Yes",1,0)</f>
        <v>0</v>
      </c>
      <c r="BI134">
        <f>IF('Main Data'!AK134="Yes",1,0)</f>
        <v>0</v>
      </c>
      <c r="BJ134">
        <f>IF('Main Data'!AM134="Yes",1,0)</f>
        <v>0</v>
      </c>
      <c r="BK134">
        <f>IF('Main Data'!AQ134="Yes",1,0)</f>
        <v>0</v>
      </c>
      <c r="BL134" s="21">
        <f t="shared" si="13"/>
        <v>0</v>
      </c>
      <c r="BM134" s="21">
        <f t="shared" si="14"/>
        <v>0</v>
      </c>
      <c r="BN134" s="21">
        <f t="shared" si="15"/>
        <v>0</v>
      </c>
      <c r="BO134" s="21">
        <f t="shared" si="16"/>
        <v>0</v>
      </c>
      <c r="BP134" s="21">
        <f t="shared" si="17"/>
        <v>1</v>
      </c>
    </row>
    <row r="135" spans="1:68" x14ac:dyDescent="0.2">
      <c r="A135">
        <v>131</v>
      </c>
      <c r="B135" s="33">
        <f>'Main Data'!C135</f>
        <v>44688</v>
      </c>
      <c r="C135">
        <f>'Main Data'!D135</f>
        <v>11</v>
      </c>
      <c r="D135" s="26">
        <f>'Main Data'!E135</f>
        <v>5000</v>
      </c>
      <c r="E135" s="26">
        <f>'Main Data'!F135</f>
        <v>6250</v>
      </c>
      <c r="F135" s="34">
        <f t="shared" si="12"/>
        <v>8.5171931914162382</v>
      </c>
      <c r="G135">
        <f>IF('Main Data'!H135="AP",1,0)</f>
        <v>0</v>
      </c>
      <c r="H135">
        <f>IF('Main Data'!H135="Blancpain",1,0)</f>
        <v>0</v>
      </c>
      <c r="I135">
        <f>IF('Main Data'!H135="Breguet",1,0)</f>
        <v>0</v>
      </c>
      <c r="J135">
        <f>IF('Main Data'!H135="Breitling",1,0)</f>
        <v>0</v>
      </c>
      <c r="K135">
        <f>IF('Main Data'!H135="Cartier",1,0)</f>
        <v>0</v>
      </c>
      <c r="L135">
        <f>IF('Main Data'!H135="Gallet",1,0)</f>
        <v>0</v>
      </c>
      <c r="M135">
        <f>IF('Main Data'!H135="Girard Perregaux",1,0)</f>
        <v>0</v>
      </c>
      <c r="N135">
        <f>IF('Main Data'!H135="Gubelin",1,0)</f>
        <v>0</v>
      </c>
      <c r="O135">
        <f>IF('Main Data'!H135="Heuer",1,0)</f>
        <v>0</v>
      </c>
      <c r="P135">
        <f>IF('Main Data'!H135="IWC",1,0)</f>
        <v>0</v>
      </c>
      <c r="Q135">
        <f>IF('Main Data'!H135="JLC",1,0)</f>
        <v>0</v>
      </c>
      <c r="R135">
        <f>IF('Main Data'!H135="Longines",1,0)</f>
        <v>0</v>
      </c>
      <c r="S135">
        <f>IF('Main Data'!H135="Movado",1,0)</f>
        <v>0</v>
      </c>
      <c r="T135">
        <f>IF('Main Data'!H135="Omega",1,0)</f>
        <v>1</v>
      </c>
      <c r="U135">
        <f>IF('Main Data'!H135="Panerai",1,0)</f>
        <v>0</v>
      </c>
      <c r="V135">
        <f>IF('Main Data'!H135="Patek",1,0)</f>
        <v>0</v>
      </c>
      <c r="W135">
        <f>IF('Main Data'!H135="Rolex",1,0)</f>
        <v>0</v>
      </c>
      <c r="X135">
        <f>IF('Main Data'!H135="Tudor",1,0)</f>
        <v>0</v>
      </c>
      <c r="Y135">
        <f>IF('Main Data'!H135="Ulysse Nardin",1,0)</f>
        <v>0</v>
      </c>
      <c r="Z135">
        <f>IF('Main Data'!H135="Universal Geneve",1,0)</f>
        <v>0</v>
      </c>
      <c r="AA135">
        <f>IF('Main Data'!H135="Vacheron",1,0)</f>
        <v>0</v>
      </c>
      <c r="AB135">
        <f>IF('Main Data'!H135="Zenith",1,0)</f>
        <v>0</v>
      </c>
      <c r="AC135">
        <f>IF('Main Data'!J135="Stainless Steel",1,0)</f>
        <v>0</v>
      </c>
      <c r="AD135">
        <f>IF('Main Data'!J135="Two-tone",1,0)</f>
        <v>0</v>
      </c>
      <c r="AE135">
        <f>IF(OR('Main Data'!J135="YG 18K",'Main Data'!J135="YG &lt;18K",'Main Data'!J135="PG 18K",'Main Data'!J135="PG &lt;18K",'Main Data'!J135="WG 18K",'Main Data'!J135="Mixes of 18K",'Main Data'!J135="Mixes &lt;18K"),1,0)</f>
        <v>1</v>
      </c>
      <c r="AF135">
        <f>IF('Main Data'!J135="Platinum",1,0)</f>
        <v>0</v>
      </c>
      <c r="AG135">
        <f>IF(OR('Main Data'!J135="PVD",'Main Data'!J135="Gold Plate",'Main Data'!J135="Other"),1,0)</f>
        <v>0</v>
      </c>
      <c r="AH135">
        <f>IF('Main Data'!N135="Stainless Steel",1,0)</f>
        <v>0</v>
      </c>
      <c r="AI135">
        <f>IF('Main Data'!N135="Leather",1,0)</f>
        <v>1</v>
      </c>
      <c r="AJ135">
        <f>IF('Main Data'!N135="Two-tone",1,0)</f>
        <v>0</v>
      </c>
      <c r="AK135">
        <f>IF(OR('Main Data'!N135="YG 18K",'Main Data'!N135="PG 18K",'Main Data'!N135="WG 18K",'Main Data'!N135="Mixes of 18K"),1,0)</f>
        <v>0</v>
      </c>
      <c r="AL135">
        <f>IF(OR(,'Main Data'!N135="PVD",'Main Data'!N135="Gold plate"),1,0)</f>
        <v>0</v>
      </c>
      <c r="AM135">
        <f>IF(OR('Main Data'!AV135="Yes",'Main Data'!AW135="Yes",'Main Data'!AU135="Yes"),1,0)</f>
        <v>0</v>
      </c>
      <c r="AN135">
        <f>IF(OR(ISTEXT('Main Data'!AX135), ISTEXT('Main Data'!AY135)),1,0)</f>
        <v>0</v>
      </c>
      <c r="AO135">
        <f>IF('Main Data'!AZ135="Yes",1,0)</f>
        <v>0</v>
      </c>
      <c r="AP135">
        <f>IF('Main Data'!BA135="Yes",1,0)</f>
        <v>0</v>
      </c>
      <c r="AQ135">
        <f>IF('Main Data'!BD135="Yes",1,0)</f>
        <v>0</v>
      </c>
      <c r="AR135">
        <f>IF('Main Data'!BE135="A",1,0)</f>
        <v>0</v>
      </c>
      <c r="AS135">
        <f>IF('Main Data'!BE135="AA",1,0)</f>
        <v>0</v>
      </c>
      <c r="AT135">
        <f>IF('Main Data'!BE135="AAA",1,0)</f>
        <v>1</v>
      </c>
      <c r="AU135">
        <f>IF('Main Data'!BE135="AAAA",1,0)</f>
        <v>0</v>
      </c>
      <c r="AV135">
        <f>IF('Main Data'!P135="Yes",1,0)</f>
        <v>0</v>
      </c>
      <c r="AW135">
        <f>IF('Main Data'!AP135="Yes",1,0)</f>
        <v>0</v>
      </c>
      <c r="AX135">
        <f>IF(OR('Main Data'!V135="Yes", 'Main Data'!W135="Yes",'Main Data'!X135="Yes"),1,0)</f>
        <v>0</v>
      </c>
      <c r="AY135">
        <f>IF(OR('Main Data'!Y135="Yes",'Main Data'!Z135="Yes"),1,0)</f>
        <v>0</v>
      </c>
      <c r="AZ135">
        <f>IF('Main Data'!AR135="Yes",1,0)</f>
        <v>0</v>
      </c>
      <c r="BA135">
        <f>IF('Main Data'!AS135="Yes",1,0)</f>
        <v>0</v>
      </c>
      <c r="BB135">
        <f>IF('Main Data'!AG135="Yes",1,0)</f>
        <v>0</v>
      </c>
      <c r="BC135">
        <f>IF('Main Data'!AB135="Yes",1,0)</f>
        <v>0</v>
      </c>
      <c r="BD135">
        <f>IF('Main Data'!AA135="Yes",1,0)</f>
        <v>0</v>
      </c>
      <c r="BE135">
        <f>IF('Main Data'!AC135="Yes",1,0)</f>
        <v>0</v>
      </c>
      <c r="BF135">
        <f>IF('Main Data'!AF135="Yes",1,0)</f>
        <v>0</v>
      </c>
      <c r="BG135">
        <f>IF(OR('Main Data'!AI135="Yes",'Main Data'!AL135="Yes"),1,0)</f>
        <v>1</v>
      </c>
      <c r="BH135">
        <f>IF('Main Data'!AJ135="Yes",1,0)</f>
        <v>0</v>
      </c>
      <c r="BI135">
        <f>IF('Main Data'!AK135="Yes",1,0)</f>
        <v>0</v>
      </c>
      <c r="BJ135">
        <f>IF('Main Data'!AM135="Yes",1,0)</f>
        <v>0</v>
      </c>
      <c r="BK135">
        <f>IF('Main Data'!AQ135="Yes",1,0)</f>
        <v>0</v>
      </c>
      <c r="BL135" s="21">
        <f t="shared" si="13"/>
        <v>0</v>
      </c>
      <c r="BM135" s="21">
        <f t="shared" si="14"/>
        <v>0</v>
      </c>
      <c r="BN135" s="21">
        <f t="shared" si="15"/>
        <v>0</v>
      </c>
      <c r="BO135" s="21">
        <f t="shared" si="16"/>
        <v>0</v>
      </c>
      <c r="BP135" s="21">
        <f t="shared" si="17"/>
        <v>1</v>
      </c>
    </row>
    <row r="136" spans="1:68" x14ac:dyDescent="0.2">
      <c r="A136">
        <v>132</v>
      </c>
      <c r="B136" s="33">
        <f>'Main Data'!C136</f>
        <v>44688</v>
      </c>
      <c r="C136">
        <f>'Main Data'!D136</f>
        <v>12</v>
      </c>
      <c r="D136" s="26">
        <f>'Main Data'!E136</f>
        <v>4300</v>
      </c>
      <c r="E136" s="26">
        <f>'Main Data'!F136</f>
        <v>5375</v>
      </c>
      <c r="F136" s="34">
        <f t="shared" si="12"/>
        <v>8.3663703016816537</v>
      </c>
      <c r="G136">
        <f>IF('Main Data'!H136="AP",1,0)</f>
        <v>0</v>
      </c>
      <c r="H136">
        <f>IF('Main Data'!H136="Blancpain",1,0)</f>
        <v>0</v>
      </c>
      <c r="I136">
        <f>IF('Main Data'!H136="Breguet",1,0)</f>
        <v>0</v>
      </c>
      <c r="J136">
        <f>IF('Main Data'!H136="Breitling",1,0)</f>
        <v>0</v>
      </c>
      <c r="K136">
        <f>IF('Main Data'!H136="Cartier",1,0)</f>
        <v>0</v>
      </c>
      <c r="L136">
        <f>IF('Main Data'!H136="Gallet",1,0)</f>
        <v>0</v>
      </c>
      <c r="M136">
        <f>IF('Main Data'!H136="Girard Perregaux",1,0)</f>
        <v>0</v>
      </c>
      <c r="N136">
        <f>IF('Main Data'!H136="Gubelin",1,0)</f>
        <v>0</v>
      </c>
      <c r="O136">
        <f>IF('Main Data'!H136="Heuer",1,0)</f>
        <v>0</v>
      </c>
      <c r="P136">
        <f>IF('Main Data'!H136="IWC",1,0)</f>
        <v>0</v>
      </c>
      <c r="Q136">
        <f>IF('Main Data'!H136="JLC",1,0)</f>
        <v>0</v>
      </c>
      <c r="R136">
        <f>IF('Main Data'!H136="Longines",1,0)</f>
        <v>0</v>
      </c>
      <c r="S136">
        <f>IF('Main Data'!H136="Movado",1,0)</f>
        <v>0</v>
      </c>
      <c r="T136">
        <f>IF('Main Data'!H136="Omega",1,0)</f>
        <v>1</v>
      </c>
      <c r="U136">
        <f>IF('Main Data'!H136="Panerai",1,0)</f>
        <v>0</v>
      </c>
      <c r="V136">
        <f>IF('Main Data'!H136="Patek",1,0)</f>
        <v>0</v>
      </c>
      <c r="W136">
        <f>IF('Main Data'!H136="Rolex",1,0)</f>
        <v>0</v>
      </c>
      <c r="X136">
        <f>IF('Main Data'!H136="Tudor",1,0)</f>
        <v>0</v>
      </c>
      <c r="Y136">
        <f>IF('Main Data'!H136="Ulysse Nardin",1,0)</f>
        <v>0</v>
      </c>
      <c r="Z136">
        <f>IF('Main Data'!H136="Universal Geneve",1,0)</f>
        <v>0</v>
      </c>
      <c r="AA136">
        <f>IF('Main Data'!H136="Vacheron",1,0)</f>
        <v>0</v>
      </c>
      <c r="AB136">
        <f>IF('Main Data'!H136="Zenith",1,0)</f>
        <v>0</v>
      </c>
      <c r="AC136">
        <f>IF('Main Data'!J136="Stainless Steel",1,0)</f>
        <v>1</v>
      </c>
      <c r="AD136">
        <f>IF('Main Data'!J136="Two-tone",1,0)</f>
        <v>0</v>
      </c>
      <c r="AE136">
        <f>IF(OR('Main Data'!J136="YG 18K",'Main Data'!J136="YG &lt;18K",'Main Data'!J136="PG 18K",'Main Data'!J136="PG &lt;18K",'Main Data'!J136="WG 18K",'Main Data'!J136="Mixes of 18K",'Main Data'!J136="Mixes &lt;18K"),1,0)</f>
        <v>0</v>
      </c>
      <c r="AF136">
        <f>IF('Main Data'!J136="Platinum",1,0)</f>
        <v>0</v>
      </c>
      <c r="AG136">
        <f>IF(OR('Main Data'!J136="PVD",'Main Data'!J136="Gold Plate",'Main Data'!J136="Other"),1,0)</f>
        <v>0</v>
      </c>
      <c r="AH136">
        <f>IF('Main Data'!N136="Stainless Steel",1,0)</f>
        <v>1</v>
      </c>
      <c r="AI136">
        <f>IF('Main Data'!N136="Leather",1,0)</f>
        <v>0</v>
      </c>
      <c r="AJ136">
        <f>IF('Main Data'!N136="Two-tone",1,0)</f>
        <v>0</v>
      </c>
      <c r="AK136">
        <f>IF(OR('Main Data'!N136="YG 18K",'Main Data'!N136="PG 18K",'Main Data'!N136="WG 18K",'Main Data'!N136="Mixes of 18K"),1,0)</f>
        <v>0</v>
      </c>
      <c r="AL136">
        <f>IF(OR(,'Main Data'!N136="PVD",'Main Data'!N136="Gold plate"),1,0)</f>
        <v>0</v>
      </c>
      <c r="AM136">
        <f>IF(OR('Main Data'!AV136="Yes",'Main Data'!AW136="Yes",'Main Data'!AU136="Yes"),1,0)</f>
        <v>0</v>
      </c>
      <c r="AN136">
        <f>IF(OR(ISTEXT('Main Data'!AX136), ISTEXT('Main Data'!AY136)),1,0)</f>
        <v>0</v>
      </c>
      <c r="AO136">
        <f>IF('Main Data'!AZ136="Yes",1,0)</f>
        <v>0</v>
      </c>
      <c r="AP136">
        <f>IF('Main Data'!BA136="Yes",1,0)</f>
        <v>0</v>
      </c>
      <c r="AQ136">
        <f>IF('Main Data'!BD136="Yes",1,0)</f>
        <v>0</v>
      </c>
      <c r="AR136">
        <f>IF('Main Data'!BE136="A",1,0)</f>
        <v>0</v>
      </c>
      <c r="AS136">
        <f>IF('Main Data'!BE136="AA",1,0)</f>
        <v>1</v>
      </c>
      <c r="AT136">
        <f>IF('Main Data'!BE136="AAA",1,0)</f>
        <v>0</v>
      </c>
      <c r="AU136">
        <f>IF('Main Data'!BE136="AAAA",1,0)</f>
        <v>0</v>
      </c>
      <c r="AV136">
        <f>IF('Main Data'!P136="Yes",1,0)</f>
        <v>0</v>
      </c>
      <c r="AW136">
        <f>IF('Main Data'!AP136="Yes",1,0)</f>
        <v>0</v>
      </c>
      <c r="AX136">
        <f>IF(OR('Main Data'!V136="Yes", 'Main Data'!W136="Yes",'Main Data'!X136="Yes"),1,0)</f>
        <v>0</v>
      </c>
      <c r="AY136">
        <f>IF(OR('Main Data'!Y136="Yes",'Main Data'!Z136="Yes"),1,0)</f>
        <v>0</v>
      </c>
      <c r="AZ136">
        <f>IF('Main Data'!AR136="Yes",1,0)</f>
        <v>0</v>
      </c>
      <c r="BA136">
        <f>IF('Main Data'!AS136="Yes",1,0)</f>
        <v>0</v>
      </c>
      <c r="BB136">
        <f>IF('Main Data'!AG136="Yes",1,0)</f>
        <v>0</v>
      </c>
      <c r="BC136">
        <f>IF('Main Data'!AB136="Yes",1,0)</f>
        <v>0</v>
      </c>
      <c r="BD136">
        <f>IF('Main Data'!AA136="Yes",1,0)</f>
        <v>0</v>
      </c>
      <c r="BE136">
        <f>IF('Main Data'!AC136="Yes",1,0)</f>
        <v>0</v>
      </c>
      <c r="BF136">
        <f>IF('Main Data'!AF136="Yes",1,0)</f>
        <v>0</v>
      </c>
      <c r="BG136">
        <f>IF(OR('Main Data'!AI136="Yes",'Main Data'!AL136="Yes"),1,0)</f>
        <v>1</v>
      </c>
      <c r="BH136">
        <f>IF('Main Data'!AJ136="Yes",1,0)</f>
        <v>0</v>
      </c>
      <c r="BI136">
        <f>IF('Main Data'!AK136="Yes",1,0)</f>
        <v>0</v>
      </c>
      <c r="BJ136">
        <f>IF('Main Data'!AM136="Yes",1,0)</f>
        <v>0</v>
      </c>
      <c r="BK136">
        <f>IF('Main Data'!AQ136="Yes",1,0)</f>
        <v>0</v>
      </c>
      <c r="BL136" s="21">
        <f t="shared" si="13"/>
        <v>0</v>
      </c>
      <c r="BM136" s="21">
        <f t="shared" si="14"/>
        <v>0</v>
      </c>
      <c r="BN136" s="21">
        <f t="shared" si="15"/>
        <v>0</v>
      </c>
      <c r="BO136" s="21">
        <f t="shared" si="16"/>
        <v>0</v>
      </c>
      <c r="BP136" s="21">
        <f t="shared" si="17"/>
        <v>1</v>
      </c>
    </row>
    <row r="137" spans="1:68" x14ac:dyDescent="0.2">
      <c r="A137">
        <v>133</v>
      </c>
      <c r="B137" s="33">
        <f>'Main Data'!C137</f>
        <v>44688</v>
      </c>
      <c r="C137">
        <f>'Main Data'!D137</f>
        <v>25</v>
      </c>
      <c r="D137" s="26">
        <f>'Main Data'!E137</f>
        <v>5500</v>
      </c>
      <c r="E137" s="26">
        <f>'Main Data'!F137</f>
        <v>6875</v>
      </c>
      <c r="F137" s="34">
        <f t="shared" si="12"/>
        <v>8.6125033712205621</v>
      </c>
      <c r="G137">
        <f>IF('Main Data'!H137="AP",1,0)</f>
        <v>0</v>
      </c>
      <c r="H137">
        <f>IF('Main Data'!H137="Blancpain",1,0)</f>
        <v>0</v>
      </c>
      <c r="I137">
        <f>IF('Main Data'!H137="Breguet",1,0)</f>
        <v>0</v>
      </c>
      <c r="J137">
        <f>IF('Main Data'!H137="Breitling",1,0)</f>
        <v>0</v>
      </c>
      <c r="K137">
        <f>IF('Main Data'!H137="Cartier",1,0)</f>
        <v>0</v>
      </c>
      <c r="L137">
        <f>IF('Main Data'!H137="Gallet",1,0)</f>
        <v>0</v>
      </c>
      <c r="M137">
        <f>IF('Main Data'!H137="Girard Perregaux",1,0)</f>
        <v>0</v>
      </c>
      <c r="N137">
        <f>IF('Main Data'!H137="Gubelin",1,0)</f>
        <v>0</v>
      </c>
      <c r="O137">
        <f>IF('Main Data'!H137="Heuer",1,0)</f>
        <v>0</v>
      </c>
      <c r="P137">
        <f>IF('Main Data'!H137="IWC",1,0)</f>
        <v>0</v>
      </c>
      <c r="Q137">
        <f>IF('Main Data'!H137="JLC",1,0)</f>
        <v>0</v>
      </c>
      <c r="R137">
        <f>IF('Main Data'!H137="Longines",1,0)</f>
        <v>0</v>
      </c>
      <c r="S137">
        <f>IF('Main Data'!H137="Movado",1,0)</f>
        <v>0</v>
      </c>
      <c r="T137">
        <f>IF('Main Data'!H137="Omega",1,0)</f>
        <v>1</v>
      </c>
      <c r="U137">
        <f>IF('Main Data'!H137="Panerai",1,0)</f>
        <v>0</v>
      </c>
      <c r="V137">
        <f>IF('Main Data'!H137="Patek",1,0)</f>
        <v>0</v>
      </c>
      <c r="W137">
        <f>IF('Main Data'!H137="Rolex",1,0)</f>
        <v>0</v>
      </c>
      <c r="X137">
        <f>IF('Main Data'!H137="Tudor",1,0)</f>
        <v>0</v>
      </c>
      <c r="Y137">
        <f>IF('Main Data'!H137="Ulysse Nardin",1,0)</f>
        <v>0</v>
      </c>
      <c r="Z137">
        <f>IF('Main Data'!H137="Universal Geneve",1,0)</f>
        <v>0</v>
      </c>
      <c r="AA137">
        <f>IF('Main Data'!H137="Vacheron",1,0)</f>
        <v>0</v>
      </c>
      <c r="AB137">
        <f>IF('Main Data'!H137="Zenith",1,0)</f>
        <v>0</v>
      </c>
      <c r="AC137">
        <f>IF('Main Data'!J137="Stainless Steel",1,0)</f>
        <v>1</v>
      </c>
      <c r="AD137">
        <f>IF('Main Data'!J137="Two-tone",1,0)</f>
        <v>0</v>
      </c>
      <c r="AE137">
        <f>IF(OR('Main Data'!J137="YG 18K",'Main Data'!J137="YG &lt;18K",'Main Data'!J137="PG 18K",'Main Data'!J137="PG &lt;18K",'Main Data'!J137="WG 18K",'Main Data'!J137="Mixes of 18K",'Main Data'!J137="Mixes &lt;18K"),1,0)</f>
        <v>0</v>
      </c>
      <c r="AF137">
        <f>IF('Main Data'!J137="Platinum",1,0)</f>
        <v>0</v>
      </c>
      <c r="AG137">
        <f>IF(OR('Main Data'!J137="PVD",'Main Data'!J137="Gold Plate",'Main Data'!J137="Other"),1,0)</f>
        <v>0</v>
      </c>
      <c r="AH137">
        <f>IF('Main Data'!N137="Stainless Steel",1,0)</f>
        <v>0</v>
      </c>
      <c r="AI137">
        <f>IF('Main Data'!N137="Leather",1,0)</f>
        <v>1</v>
      </c>
      <c r="AJ137">
        <f>IF('Main Data'!N137="Two-tone",1,0)</f>
        <v>0</v>
      </c>
      <c r="AK137">
        <f>IF(OR('Main Data'!N137="YG 18K",'Main Data'!N137="PG 18K",'Main Data'!N137="WG 18K",'Main Data'!N137="Mixes of 18K"),1,0)</f>
        <v>0</v>
      </c>
      <c r="AL137">
        <f>IF(OR(,'Main Data'!N137="PVD",'Main Data'!N137="Gold plate"),1,0)</f>
        <v>0</v>
      </c>
      <c r="AM137">
        <f>IF(OR('Main Data'!AV137="Yes",'Main Data'!AW137="Yes",'Main Data'!AU137="Yes"),1,0)</f>
        <v>0</v>
      </c>
      <c r="AN137">
        <f>IF(OR(ISTEXT('Main Data'!AX137), ISTEXT('Main Data'!AY137)),1,0)</f>
        <v>0</v>
      </c>
      <c r="AO137">
        <f>IF('Main Data'!AZ137="Yes",1,0)</f>
        <v>0</v>
      </c>
      <c r="AP137">
        <f>IF('Main Data'!BA137="Yes",1,0)</f>
        <v>0</v>
      </c>
      <c r="AQ137">
        <f>IF('Main Data'!BD137="Yes",1,0)</f>
        <v>0</v>
      </c>
      <c r="AR137">
        <f>IF('Main Data'!BE137="A",1,0)</f>
        <v>0</v>
      </c>
      <c r="AS137">
        <f>IF('Main Data'!BE137="AA",1,0)</f>
        <v>1</v>
      </c>
      <c r="AT137">
        <f>IF('Main Data'!BE137="AAA",1,0)</f>
        <v>0</v>
      </c>
      <c r="AU137">
        <f>IF('Main Data'!BE137="AAAA",1,0)</f>
        <v>0</v>
      </c>
      <c r="AV137">
        <f>IF('Main Data'!P137="Yes",1,0)</f>
        <v>0</v>
      </c>
      <c r="AW137">
        <f>IF('Main Data'!AP137="Yes",1,0)</f>
        <v>0</v>
      </c>
      <c r="AX137">
        <f>IF(OR('Main Data'!V137="Yes", 'Main Data'!W137="Yes",'Main Data'!X137="Yes"),1,0)</f>
        <v>1</v>
      </c>
      <c r="AY137">
        <f>IF(OR('Main Data'!Y137="Yes",'Main Data'!Z137="Yes"),1,0)</f>
        <v>0</v>
      </c>
      <c r="AZ137">
        <f>IF('Main Data'!AR137="Yes",1,0)</f>
        <v>0</v>
      </c>
      <c r="BA137">
        <f>IF('Main Data'!AS137="Yes",1,0)</f>
        <v>0</v>
      </c>
      <c r="BB137">
        <f>IF('Main Data'!AG137="Yes",1,0)</f>
        <v>0</v>
      </c>
      <c r="BC137">
        <f>IF('Main Data'!AB137="Yes",1,0)</f>
        <v>0</v>
      </c>
      <c r="BD137">
        <f>IF('Main Data'!AA137="Yes",1,0)</f>
        <v>1</v>
      </c>
      <c r="BE137">
        <f>IF('Main Data'!AC137="Yes",1,0)</f>
        <v>0</v>
      </c>
      <c r="BF137">
        <f>IF('Main Data'!AF137="Yes",1,0)</f>
        <v>0</v>
      </c>
      <c r="BG137">
        <f>IF(OR('Main Data'!AI137="Yes",'Main Data'!AL137="Yes"),1,0)</f>
        <v>0</v>
      </c>
      <c r="BH137">
        <f>IF('Main Data'!AJ137="Yes",1,0)</f>
        <v>0</v>
      </c>
      <c r="BI137">
        <f>IF('Main Data'!AK137="Yes",1,0)</f>
        <v>0</v>
      </c>
      <c r="BJ137">
        <f>IF('Main Data'!AM137="Yes",1,0)</f>
        <v>0</v>
      </c>
      <c r="BK137">
        <f>IF('Main Data'!AQ137="Yes",1,0)</f>
        <v>0</v>
      </c>
      <c r="BL137" s="21">
        <f t="shared" si="13"/>
        <v>0</v>
      </c>
      <c r="BM137" s="21">
        <f t="shared" si="14"/>
        <v>0</v>
      </c>
      <c r="BN137" s="21">
        <f t="shared" si="15"/>
        <v>0</v>
      </c>
      <c r="BO137" s="21">
        <f t="shared" si="16"/>
        <v>0</v>
      </c>
      <c r="BP137" s="21">
        <f t="shared" si="17"/>
        <v>1</v>
      </c>
    </row>
    <row r="138" spans="1:68" x14ac:dyDescent="0.2">
      <c r="A138">
        <v>134</v>
      </c>
      <c r="B138" s="33">
        <f>'Main Data'!C138</f>
        <v>44688</v>
      </c>
      <c r="C138">
        <f>'Main Data'!D138</f>
        <v>26</v>
      </c>
      <c r="D138" s="26">
        <f>'Main Data'!E138</f>
        <v>6500</v>
      </c>
      <c r="E138" s="26">
        <f>'Main Data'!F138</f>
        <v>8125</v>
      </c>
      <c r="F138" s="34">
        <f t="shared" si="12"/>
        <v>8.7795574558837277</v>
      </c>
      <c r="G138">
        <f>IF('Main Data'!H138="AP",1,0)</f>
        <v>0</v>
      </c>
      <c r="H138">
        <f>IF('Main Data'!H138="Blancpain",1,0)</f>
        <v>0</v>
      </c>
      <c r="I138">
        <f>IF('Main Data'!H138="Breguet",1,0)</f>
        <v>0</v>
      </c>
      <c r="J138">
        <f>IF('Main Data'!H138="Breitling",1,0)</f>
        <v>0</v>
      </c>
      <c r="K138">
        <f>IF('Main Data'!H138="Cartier",1,0)</f>
        <v>0</v>
      </c>
      <c r="L138">
        <f>IF('Main Data'!H138="Gallet",1,0)</f>
        <v>0</v>
      </c>
      <c r="M138">
        <f>IF('Main Data'!H138="Girard Perregaux",1,0)</f>
        <v>0</v>
      </c>
      <c r="N138">
        <f>IF('Main Data'!H138="Gubelin",1,0)</f>
        <v>0</v>
      </c>
      <c r="O138">
        <f>IF('Main Data'!H138="Heuer",1,0)</f>
        <v>0</v>
      </c>
      <c r="P138">
        <f>IF('Main Data'!H138="IWC",1,0)</f>
        <v>0</v>
      </c>
      <c r="Q138">
        <f>IF('Main Data'!H138="JLC",1,0)</f>
        <v>0</v>
      </c>
      <c r="R138">
        <f>IF('Main Data'!H138="Longines",1,0)</f>
        <v>0</v>
      </c>
      <c r="S138">
        <f>IF('Main Data'!H138="Movado",1,0)</f>
        <v>0</v>
      </c>
      <c r="T138">
        <f>IF('Main Data'!H138="Omega",1,0)</f>
        <v>1</v>
      </c>
      <c r="U138">
        <f>IF('Main Data'!H138="Panerai",1,0)</f>
        <v>0</v>
      </c>
      <c r="V138">
        <f>IF('Main Data'!H138="Patek",1,0)</f>
        <v>0</v>
      </c>
      <c r="W138">
        <f>IF('Main Data'!H138="Rolex",1,0)</f>
        <v>0</v>
      </c>
      <c r="X138">
        <f>IF('Main Data'!H138="Tudor",1,0)</f>
        <v>0</v>
      </c>
      <c r="Y138">
        <f>IF('Main Data'!H138="Ulysse Nardin",1,0)</f>
        <v>0</v>
      </c>
      <c r="Z138">
        <f>IF('Main Data'!H138="Universal Geneve",1,0)</f>
        <v>0</v>
      </c>
      <c r="AA138">
        <f>IF('Main Data'!H138="Vacheron",1,0)</f>
        <v>0</v>
      </c>
      <c r="AB138">
        <f>IF('Main Data'!H138="Zenith",1,0)</f>
        <v>0</v>
      </c>
      <c r="AC138">
        <f>IF('Main Data'!J138="Stainless Steel",1,0)</f>
        <v>1</v>
      </c>
      <c r="AD138">
        <f>IF('Main Data'!J138="Two-tone",1,0)</f>
        <v>0</v>
      </c>
      <c r="AE138">
        <f>IF(OR('Main Data'!J138="YG 18K",'Main Data'!J138="YG &lt;18K",'Main Data'!J138="PG 18K",'Main Data'!J138="PG &lt;18K",'Main Data'!J138="WG 18K",'Main Data'!J138="Mixes of 18K",'Main Data'!J138="Mixes &lt;18K"),1,0)</f>
        <v>0</v>
      </c>
      <c r="AF138">
        <f>IF('Main Data'!J138="Platinum",1,0)</f>
        <v>0</v>
      </c>
      <c r="AG138">
        <f>IF(OR('Main Data'!J138="PVD",'Main Data'!J138="Gold Plate",'Main Data'!J138="Other"),1,0)</f>
        <v>0</v>
      </c>
      <c r="AH138">
        <f>IF('Main Data'!N138="Stainless Steel",1,0)</f>
        <v>0</v>
      </c>
      <c r="AI138">
        <f>IF('Main Data'!N138="Leather",1,0)</f>
        <v>1</v>
      </c>
      <c r="AJ138">
        <f>IF('Main Data'!N138="Two-tone",1,0)</f>
        <v>0</v>
      </c>
      <c r="AK138">
        <f>IF(OR('Main Data'!N138="YG 18K",'Main Data'!N138="PG 18K",'Main Data'!N138="WG 18K",'Main Data'!N138="Mixes of 18K"),1,0)</f>
        <v>0</v>
      </c>
      <c r="AL138">
        <f>IF(OR(,'Main Data'!N138="PVD",'Main Data'!N138="Gold plate"),1,0)</f>
        <v>0</v>
      </c>
      <c r="AM138">
        <f>IF(OR('Main Data'!AV138="Yes",'Main Data'!AW138="Yes",'Main Data'!AU138="Yes"),1,0)</f>
        <v>0</v>
      </c>
      <c r="AN138">
        <f>IF(OR(ISTEXT('Main Data'!AX138), ISTEXT('Main Data'!AY138)),1,0)</f>
        <v>0</v>
      </c>
      <c r="AO138">
        <f>IF('Main Data'!AZ138="Yes",1,0)</f>
        <v>0</v>
      </c>
      <c r="AP138">
        <f>IF('Main Data'!BA138="Yes",1,0)</f>
        <v>0</v>
      </c>
      <c r="AQ138">
        <f>IF('Main Data'!BD138="Yes",1,0)</f>
        <v>0</v>
      </c>
      <c r="AR138">
        <f>IF('Main Data'!BE138="A",1,0)</f>
        <v>0</v>
      </c>
      <c r="AS138">
        <f>IF('Main Data'!BE138="AA",1,0)</f>
        <v>0</v>
      </c>
      <c r="AT138">
        <f>IF('Main Data'!BE138="AAA",1,0)</f>
        <v>1</v>
      </c>
      <c r="AU138">
        <f>IF('Main Data'!BE138="AAAA",1,0)</f>
        <v>0</v>
      </c>
      <c r="AV138">
        <f>IF('Main Data'!P138="Yes",1,0)</f>
        <v>0</v>
      </c>
      <c r="AW138">
        <f>IF('Main Data'!AP138="Yes",1,0)</f>
        <v>0</v>
      </c>
      <c r="AX138">
        <f>IF(OR('Main Data'!V138="Yes", 'Main Data'!W138="Yes",'Main Data'!X138="Yes"),1,0)</f>
        <v>0</v>
      </c>
      <c r="AY138">
        <f>IF(OR('Main Data'!Y138="Yes",'Main Data'!Z138="Yes"),1,0)</f>
        <v>0</v>
      </c>
      <c r="AZ138">
        <f>IF('Main Data'!AR138="Yes",1,0)</f>
        <v>0</v>
      </c>
      <c r="BA138">
        <f>IF('Main Data'!AS138="Yes",1,0)</f>
        <v>0</v>
      </c>
      <c r="BB138">
        <f>IF('Main Data'!AG138="Yes",1,0)</f>
        <v>0</v>
      </c>
      <c r="BC138">
        <f>IF('Main Data'!AB138="Yes",1,0)</f>
        <v>0</v>
      </c>
      <c r="BD138">
        <f>IF('Main Data'!AA138="Yes",1,0)</f>
        <v>0</v>
      </c>
      <c r="BE138">
        <f>IF('Main Data'!AC138="Yes",1,0)</f>
        <v>0</v>
      </c>
      <c r="BF138">
        <f>IF('Main Data'!AF138="Yes",1,0)</f>
        <v>0</v>
      </c>
      <c r="BG138">
        <f>IF(OR('Main Data'!AI138="Yes",'Main Data'!AL138="Yes"),1,0)</f>
        <v>1</v>
      </c>
      <c r="BH138">
        <f>IF('Main Data'!AJ138="Yes",1,0)</f>
        <v>0</v>
      </c>
      <c r="BI138">
        <f>IF('Main Data'!AK138="Yes",1,0)</f>
        <v>0</v>
      </c>
      <c r="BJ138">
        <f>IF('Main Data'!AM138="Yes",1,0)</f>
        <v>0</v>
      </c>
      <c r="BK138">
        <f>IF('Main Data'!AQ138="Yes",1,0)</f>
        <v>0</v>
      </c>
      <c r="BL138" s="21">
        <f t="shared" si="13"/>
        <v>0</v>
      </c>
      <c r="BM138" s="21">
        <f t="shared" si="14"/>
        <v>0</v>
      </c>
      <c r="BN138" s="21">
        <f t="shared" si="15"/>
        <v>0</v>
      </c>
      <c r="BO138" s="21">
        <f t="shared" si="16"/>
        <v>0</v>
      </c>
      <c r="BP138" s="21">
        <f t="shared" si="17"/>
        <v>1</v>
      </c>
    </row>
    <row r="139" spans="1:68" x14ac:dyDescent="0.2">
      <c r="A139">
        <v>135</v>
      </c>
      <c r="B139" s="33">
        <f>'Main Data'!C139</f>
        <v>44688</v>
      </c>
      <c r="C139">
        <f>'Main Data'!D139</f>
        <v>27</v>
      </c>
      <c r="D139" s="26">
        <f>'Main Data'!E139</f>
        <v>10000</v>
      </c>
      <c r="E139" s="26">
        <f>'Main Data'!F139</f>
        <v>12500</v>
      </c>
      <c r="F139" s="34">
        <f t="shared" si="12"/>
        <v>9.2103403719761836</v>
      </c>
      <c r="G139">
        <f>IF('Main Data'!H139="AP",1,0)</f>
        <v>0</v>
      </c>
      <c r="H139">
        <f>IF('Main Data'!H139="Blancpain",1,0)</f>
        <v>0</v>
      </c>
      <c r="I139">
        <f>IF('Main Data'!H139="Breguet",1,0)</f>
        <v>0</v>
      </c>
      <c r="J139">
        <f>IF('Main Data'!H139="Breitling",1,0)</f>
        <v>0</v>
      </c>
      <c r="K139">
        <f>IF('Main Data'!H139="Cartier",1,0)</f>
        <v>0</v>
      </c>
      <c r="L139">
        <f>IF('Main Data'!H139="Gallet",1,0)</f>
        <v>0</v>
      </c>
      <c r="M139">
        <f>IF('Main Data'!H139="Girard Perregaux",1,0)</f>
        <v>0</v>
      </c>
      <c r="N139">
        <f>IF('Main Data'!H139="Gubelin",1,0)</f>
        <v>0</v>
      </c>
      <c r="O139">
        <f>IF('Main Data'!H139="Heuer",1,0)</f>
        <v>0</v>
      </c>
      <c r="P139">
        <f>IF('Main Data'!H139="IWC",1,0)</f>
        <v>0</v>
      </c>
      <c r="Q139">
        <f>IF('Main Data'!H139="JLC",1,0)</f>
        <v>0</v>
      </c>
      <c r="R139">
        <f>IF('Main Data'!H139="Longines",1,0)</f>
        <v>0</v>
      </c>
      <c r="S139">
        <f>IF('Main Data'!H139="Movado",1,0)</f>
        <v>0</v>
      </c>
      <c r="T139">
        <f>IF('Main Data'!H139="Omega",1,0)</f>
        <v>1</v>
      </c>
      <c r="U139">
        <f>IF('Main Data'!H139="Panerai",1,0)</f>
        <v>0</v>
      </c>
      <c r="V139">
        <f>IF('Main Data'!H139="Patek",1,0)</f>
        <v>0</v>
      </c>
      <c r="W139">
        <f>IF('Main Data'!H139="Rolex",1,0)</f>
        <v>0</v>
      </c>
      <c r="X139">
        <f>IF('Main Data'!H139="Tudor",1,0)</f>
        <v>0</v>
      </c>
      <c r="Y139">
        <f>IF('Main Data'!H139="Ulysse Nardin",1,0)</f>
        <v>0</v>
      </c>
      <c r="Z139">
        <f>IF('Main Data'!H139="Universal Geneve",1,0)</f>
        <v>0</v>
      </c>
      <c r="AA139">
        <f>IF('Main Data'!H139="Vacheron",1,0)</f>
        <v>0</v>
      </c>
      <c r="AB139">
        <f>IF('Main Data'!H139="Zenith",1,0)</f>
        <v>0</v>
      </c>
      <c r="AC139">
        <f>IF('Main Data'!J139="Stainless Steel",1,0)</f>
        <v>1</v>
      </c>
      <c r="AD139">
        <f>IF('Main Data'!J139="Two-tone",1,0)</f>
        <v>0</v>
      </c>
      <c r="AE139">
        <f>IF(OR('Main Data'!J139="YG 18K",'Main Data'!J139="YG &lt;18K",'Main Data'!J139="PG 18K",'Main Data'!J139="PG &lt;18K",'Main Data'!J139="WG 18K",'Main Data'!J139="Mixes of 18K",'Main Data'!J139="Mixes &lt;18K"),1,0)</f>
        <v>0</v>
      </c>
      <c r="AF139">
        <f>IF('Main Data'!J139="Platinum",1,0)</f>
        <v>0</v>
      </c>
      <c r="AG139">
        <f>IF(OR('Main Data'!J139="PVD",'Main Data'!J139="Gold Plate",'Main Data'!J139="Other"),1,0)</f>
        <v>0</v>
      </c>
      <c r="AH139">
        <f>IF('Main Data'!N139="Stainless Steel",1,0)</f>
        <v>0</v>
      </c>
      <c r="AI139">
        <f>IF('Main Data'!N139="Leather",1,0)</f>
        <v>1</v>
      </c>
      <c r="AJ139">
        <f>IF('Main Data'!N139="Two-tone",1,0)</f>
        <v>0</v>
      </c>
      <c r="AK139">
        <f>IF(OR('Main Data'!N139="YG 18K",'Main Data'!N139="PG 18K",'Main Data'!N139="WG 18K",'Main Data'!N139="Mixes of 18K"),1,0)</f>
        <v>0</v>
      </c>
      <c r="AL139">
        <f>IF(OR(,'Main Data'!N139="PVD",'Main Data'!N139="Gold plate"),1,0)</f>
        <v>0</v>
      </c>
      <c r="AM139">
        <f>IF(OR('Main Data'!AV139="Yes",'Main Data'!AW139="Yes",'Main Data'!AU139="Yes"),1,0)</f>
        <v>0</v>
      </c>
      <c r="AN139">
        <f>IF(OR(ISTEXT('Main Data'!AX139), ISTEXT('Main Data'!AY139)),1,0)</f>
        <v>1</v>
      </c>
      <c r="AO139">
        <f>IF('Main Data'!AZ139="Yes",1,0)</f>
        <v>0</v>
      </c>
      <c r="AP139">
        <f>IF('Main Data'!BA139="Yes",1,0)</f>
        <v>0</v>
      </c>
      <c r="AQ139">
        <f>IF('Main Data'!BD139="Yes",1,0)</f>
        <v>0</v>
      </c>
      <c r="AR139">
        <f>IF('Main Data'!BE139="A",1,0)</f>
        <v>0</v>
      </c>
      <c r="AS139">
        <f>IF('Main Data'!BE139="AA",1,0)</f>
        <v>0</v>
      </c>
      <c r="AT139">
        <f>IF('Main Data'!BE139="AAA",1,0)</f>
        <v>1</v>
      </c>
      <c r="AU139">
        <f>IF('Main Data'!BE139="AAAA",1,0)</f>
        <v>0</v>
      </c>
      <c r="AV139">
        <f>IF('Main Data'!P139="Yes",1,0)</f>
        <v>0</v>
      </c>
      <c r="AW139">
        <f>IF('Main Data'!AP139="Yes",1,0)</f>
        <v>0</v>
      </c>
      <c r="AX139">
        <f>IF(OR('Main Data'!V139="Yes", 'Main Data'!W139="Yes",'Main Data'!X139="Yes"),1,0)</f>
        <v>0</v>
      </c>
      <c r="AY139">
        <f>IF(OR('Main Data'!Y139="Yes",'Main Data'!Z139="Yes"),1,0)</f>
        <v>0</v>
      </c>
      <c r="AZ139">
        <f>IF('Main Data'!AR139="Yes",1,0)</f>
        <v>0</v>
      </c>
      <c r="BA139">
        <f>IF('Main Data'!AS139="Yes",1,0)</f>
        <v>0</v>
      </c>
      <c r="BB139">
        <f>IF('Main Data'!AG139="Yes",1,0)</f>
        <v>0</v>
      </c>
      <c r="BC139">
        <f>IF('Main Data'!AB139="Yes",1,0)</f>
        <v>0</v>
      </c>
      <c r="BD139">
        <f>IF('Main Data'!AA139="Yes",1,0)</f>
        <v>0</v>
      </c>
      <c r="BE139">
        <f>IF('Main Data'!AC139="Yes",1,0)</f>
        <v>0</v>
      </c>
      <c r="BF139">
        <f>IF('Main Data'!AF139="Yes",1,0)</f>
        <v>0</v>
      </c>
      <c r="BG139">
        <f>IF(OR('Main Data'!AI139="Yes",'Main Data'!AL139="Yes"),1,0)</f>
        <v>1</v>
      </c>
      <c r="BH139">
        <f>IF('Main Data'!AJ139="Yes",1,0)</f>
        <v>0</v>
      </c>
      <c r="BI139">
        <f>IF('Main Data'!AK139="Yes",1,0)</f>
        <v>0</v>
      </c>
      <c r="BJ139">
        <f>IF('Main Data'!AM139="Yes",1,0)</f>
        <v>0</v>
      </c>
      <c r="BK139">
        <f>IF('Main Data'!AQ139="Yes",1,0)</f>
        <v>0</v>
      </c>
      <c r="BL139" s="21">
        <f t="shared" si="13"/>
        <v>0</v>
      </c>
      <c r="BM139" s="21">
        <f t="shared" si="14"/>
        <v>0</v>
      </c>
      <c r="BN139" s="21">
        <f t="shared" si="15"/>
        <v>0</v>
      </c>
      <c r="BO139" s="21">
        <f t="shared" si="16"/>
        <v>0</v>
      </c>
      <c r="BP139" s="21">
        <f t="shared" si="17"/>
        <v>1</v>
      </c>
    </row>
    <row r="140" spans="1:68" x14ac:dyDescent="0.2">
      <c r="A140">
        <v>136</v>
      </c>
      <c r="B140" s="33">
        <f>'Main Data'!C140</f>
        <v>44688</v>
      </c>
      <c r="C140">
        <f>'Main Data'!D140</f>
        <v>28</v>
      </c>
      <c r="D140" s="26">
        <f>'Main Data'!E140</f>
        <v>20000</v>
      </c>
      <c r="E140" s="26">
        <f>'Main Data'!F140</f>
        <v>25000</v>
      </c>
      <c r="F140" s="34">
        <f t="shared" si="12"/>
        <v>9.9034875525361272</v>
      </c>
      <c r="G140">
        <f>IF('Main Data'!H140="AP",1,0)</f>
        <v>0</v>
      </c>
      <c r="H140">
        <f>IF('Main Data'!H140="Blancpain",1,0)</f>
        <v>0</v>
      </c>
      <c r="I140">
        <f>IF('Main Data'!H140="Breguet",1,0)</f>
        <v>0</v>
      </c>
      <c r="J140">
        <f>IF('Main Data'!H140="Breitling",1,0)</f>
        <v>0</v>
      </c>
      <c r="K140">
        <f>IF('Main Data'!H140="Cartier",1,0)</f>
        <v>0</v>
      </c>
      <c r="L140">
        <f>IF('Main Data'!H140="Gallet",1,0)</f>
        <v>0</v>
      </c>
      <c r="M140">
        <f>IF('Main Data'!H140="Girard Perregaux",1,0)</f>
        <v>0</v>
      </c>
      <c r="N140">
        <f>IF('Main Data'!H140="Gubelin",1,0)</f>
        <v>0</v>
      </c>
      <c r="O140">
        <f>IF('Main Data'!H140="Heuer",1,0)</f>
        <v>1</v>
      </c>
      <c r="P140">
        <f>IF('Main Data'!H140="IWC",1,0)</f>
        <v>0</v>
      </c>
      <c r="Q140">
        <f>IF('Main Data'!H140="JLC",1,0)</f>
        <v>0</v>
      </c>
      <c r="R140">
        <f>IF('Main Data'!H140="Longines",1,0)</f>
        <v>0</v>
      </c>
      <c r="S140">
        <f>IF('Main Data'!H140="Movado",1,0)</f>
        <v>0</v>
      </c>
      <c r="T140">
        <f>IF('Main Data'!H140="Omega",1,0)</f>
        <v>0</v>
      </c>
      <c r="U140">
        <f>IF('Main Data'!H140="Panerai",1,0)</f>
        <v>0</v>
      </c>
      <c r="V140">
        <f>IF('Main Data'!H140="Patek",1,0)</f>
        <v>0</v>
      </c>
      <c r="W140">
        <f>IF('Main Data'!H140="Rolex",1,0)</f>
        <v>0</v>
      </c>
      <c r="X140">
        <f>IF('Main Data'!H140="Tudor",1,0)</f>
        <v>0</v>
      </c>
      <c r="Y140">
        <f>IF('Main Data'!H140="Ulysse Nardin",1,0)</f>
        <v>0</v>
      </c>
      <c r="Z140">
        <f>IF('Main Data'!H140="Universal Geneve",1,0)</f>
        <v>0</v>
      </c>
      <c r="AA140">
        <f>IF('Main Data'!H140="Vacheron",1,0)</f>
        <v>0</v>
      </c>
      <c r="AB140">
        <f>IF('Main Data'!H140="Zenith",1,0)</f>
        <v>0</v>
      </c>
      <c r="AC140">
        <f>IF('Main Data'!J140="Stainless Steel",1,0)</f>
        <v>1</v>
      </c>
      <c r="AD140">
        <f>IF('Main Data'!J140="Two-tone",1,0)</f>
        <v>0</v>
      </c>
      <c r="AE140">
        <f>IF(OR('Main Data'!J140="YG 18K",'Main Data'!J140="YG &lt;18K",'Main Data'!J140="PG 18K",'Main Data'!J140="PG &lt;18K",'Main Data'!J140="WG 18K",'Main Data'!J140="Mixes of 18K",'Main Data'!J140="Mixes &lt;18K"),1,0)</f>
        <v>0</v>
      </c>
      <c r="AF140">
        <f>IF('Main Data'!J140="Platinum",1,0)</f>
        <v>0</v>
      </c>
      <c r="AG140">
        <f>IF(OR('Main Data'!J140="PVD",'Main Data'!J140="Gold Plate",'Main Data'!J140="Other"),1,0)</f>
        <v>0</v>
      </c>
      <c r="AH140">
        <f>IF('Main Data'!N140="Stainless Steel",1,0)</f>
        <v>0</v>
      </c>
      <c r="AI140">
        <f>IF('Main Data'!N140="Leather",1,0)</f>
        <v>1</v>
      </c>
      <c r="AJ140">
        <f>IF('Main Data'!N140="Two-tone",1,0)</f>
        <v>0</v>
      </c>
      <c r="AK140">
        <f>IF(OR('Main Data'!N140="YG 18K",'Main Data'!N140="PG 18K",'Main Data'!N140="WG 18K",'Main Data'!N140="Mixes of 18K"),1,0)</f>
        <v>0</v>
      </c>
      <c r="AL140">
        <f>IF(OR(,'Main Data'!N140="PVD",'Main Data'!N140="Gold plate"),1,0)</f>
        <v>0</v>
      </c>
      <c r="AM140">
        <f>IF(OR('Main Data'!AV140="Yes",'Main Data'!AW140="Yes",'Main Data'!AU140="Yes"),1,0)</f>
        <v>0</v>
      </c>
      <c r="AN140">
        <f>IF(OR(ISTEXT('Main Data'!AX140), ISTEXT('Main Data'!AY140)),1,0)</f>
        <v>0</v>
      </c>
      <c r="AO140">
        <f>IF('Main Data'!AZ140="Yes",1,0)</f>
        <v>0</v>
      </c>
      <c r="AP140">
        <f>IF('Main Data'!BA140="Yes",1,0)</f>
        <v>0</v>
      </c>
      <c r="AQ140">
        <f>IF('Main Data'!BD140="Yes",1,0)</f>
        <v>0</v>
      </c>
      <c r="AR140">
        <f>IF('Main Data'!BE140="A",1,0)</f>
        <v>0</v>
      </c>
      <c r="AS140">
        <f>IF('Main Data'!BE140="AA",1,0)</f>
        <v>0</v>
      </c>
      <c r="AT140">
        <f>IF('Main Data'!BE140="AAA",1,0)</f>
        <v>0</v>
      </c>
      <c r="AU140">
        <f>IF('Main Data'!BE140="AAAA",1,0)</f>
        <v>1</v>
      </c>
      <c r="AV140">
        <f>IF('Main Data'!P140="Yes",1,0)</f>
        <v>0</v>
      </c>
      <c r="AW140">
        <f>IF('Main Data'!AP140="Yes",1,0)</f>
        <v>0</v>
      </c>
      <c r="AX140">
        <f>IF(OR('Main Data'!V140="Yes", 'Main Data'!W140="Yes",'Main Data'!X140="Yes"),1,0)</f>
        <v>1</v>
      </c>
      <c r="AY140">
        <f>IF(OR('Main Data'!Y140="Yes",'Main Data'!Z140="Yes"),1,0)</f>
        <v>0</v>
      </c>
      <c r="AZ140">
        <f>IF('Main Data'!AR140="Yes",1,0)</f>
        <v>0</v>
      </c>
      <c r="BA140">
        <f>IF('Main Data'!AS140="Yes",1,0)</f>
        <v>0</v>
      </c>
      <c r="BB140">
        <f>IF('Main Data'!AG140="Yes",1,0)</f>
        <v>0</v>
      </c>
      <c r="BC140">
        <f>IF('Main Data'!AB140="Yes",1,0)</f>
        <v>0</v>
      </c>
      <c r="BD140">
        <f>IF('Main Data'!AA140="Yes",1,0)</f>
        <v>0</v>
      </c>
      <c r="BE140">
        <f>IF('Main Data'!AC140="Yes",1,0)</f>
        <v>0</v>
      </c>
      <c r="BF140">
        <f>IF('Main Data'!AF140="Yes",1,0)</f>
        <v>0</v>
      </c>
      <c r="BG140">
        <f>IF(OR('Main Data'!AI140="Yes",'Main Data'!AL140="Yes"),1,0)</f>
        <v>1</v>
      </c>
      <c r="BH140">
        <f>IF('Main Data'!AJ140="Yes",1,0)</f>
        <v>0</v>
      </c>
      <c r="BI140">
        <f>IF('Main Data'!AK140="Yes",1,0)</f>
        <v>0</v>
      </c>
      <c r="BJ140">
        <f>IF('Main Data'!AM140="Yes",1,0)</f>
        <v>0</v>
      </c>
      <c r="BK140">
        <f>IF('Main Data'!AQ140="Yes",1,0)</f>
        <v>0</v>
      </c>
      <c r="BL140" s="21">
        <f t="shared" si="13"/>
        <v>0</v>
      </c>
      <c r="BM140" s="21">
        <f t="shared" si="14"/>
        <v>0</v>
      </c>
      <c r="BN140" s="21">
        <f t="shared" si="15"/>
        <v>0</v>
      </c>
      <c r="BO140" s="21">
        <f t="shared" si="16"/>
        <v>0</v>
      </c>
      <c r="BP140" s="21">
        <f t="shared" si="17"/>
        <v>1</v>
      </c>
    </row>
    <row r="141" spans="1:68" x14ac:dyDescent="0.2">
      <c r="A141">
        <v>137</v>
      </c>
      <c r="B141" s="33">
        <f>'Main Data'!C141</f>
        <v>44688</v>
      </c>
      <c r="C141">
        <f>'Main Data'!D141</f>
        <v>29</v>
      </c>
      <c r="D141" s="26">
        <f>'Main Data'!E141</f>
        <v>4100</v>
      </c>
      <c r="E141" s="26">
        <f>'Main Data'!F141</f>
        <v>5125</v>
      </c>
      <c r="F141" s="34">
        <f t="shared" si="12"/>
        <v>8.3187422526923989</v>
      </c>
      <c r="G141">
        <f>IF('Main Data'!H141="AP",1,0)</f>
        <v>0</v>
      </c>
      <c r="H141">
        <f>IF('Main Data'!H141="Blancpain",1,0)</f>
        <v>0</v>
      </c>
      <c r="I141">
        <f>IF('Main Data'!H141="Breguet",1,0)</f>
        <v>0</v>
      </c>
      <c r="J141">
        <f>IF('Main Data'!H141="Breitling",1,0)</f>
        <v>0</v>
      </c>
      <c r="K141">
        <f>IF('Main Data'!H141="Cartier",1,0)</f>
        <v>0</v>
      </c>
      <c r="L141">
        <f>IF('Main Data'!H141="Gallet",1,0)</f>
        <v>0</v>
      </c>
      <c r="M141">
        <f>IF('Main Data'!H141="Girard Perregaux",1,0)</f>
        <v>0</v>
      </c>
      <c r="N141">
        <f>IF('Main Data'!H141="Gubelin",1,0)</f>
        <v>0</v>
      </c>
      <c r="O141">
        <f>IF('Main Data'!H141="Heuer",1,0)</f>
        <v>1</v>
      </c>
      <c r="P141">
        <f>IF('Main Data'!H141="IWC",1,0)</f>
        <v>0</v>
      </c>
      <c r="Q141">
        <f>IF('Main Data'!H141="JLC",1,0)</f>
        <v>0</v>
      </c>
      <c r="R141">
        <f>IF('Main Data'!H141="Longines",1,0)</f>
        <v>0</v>
      </c>
      <c r="S141">
        <f>IF('Main Data'!H141="Movado",1,0)</f>
        <v>0</v>
      </c>
      <c r="T141">
        <f>IF('Main Data'!H141="Omega",1,0)</f>
        <v>0</v>
      </c>
      <c r="U141">
        <f>IF('Main Data'!H141="Panerai",1,0)</f>
        <v>0</v>
      </c>
      <c r="V141">
        <f>IF('Main Data'!H141="Patek",1,0)</f>
        <v>0</v>
      </c>
      <c r="W141">
        <f>IF('Main Data'!H141="Rolex",1,0)</f>
        <v>0</v>
      </c>
      <c r="X141">
        <f>IF('Main Data'!H141="Tudor",1,0)</f>
        <v>0</v>
      </c>
      <c r="Y141">
        <f>IF('Main Data'!H141="Ulysse Nardin",1,0)</f>
        <v>0</v>
      </c>
      <c r="Z141">
        <f>IF('Main Data'!H141="Universal Geneve",1,0)</f>
        <v>0</v>
      </c>
      <c r="AA141">
        <f>IF('Main Data'!H141="Vacheron",1,0)</f>
        <v>0</v>
      </c>
      <c r="AB141">
        <f>IF('Main Data'!H141="Zenith",1,0)</f>
        <v>0</v>
      </c>
      <c r="AC141">
        <f>IF('Main Data'!J141="Stainless Steel",1,0)</f>
        <v>1</v>
      </c>
      <c r="AD141">
        <f>IF('Main Data'!J141="Two-tone",1,0)</f>
        <v>0</v>
      </c>
      <c r="AE141">
        <f>IF(OR('Main Data'!J141="YG 18K",'Main Data'!J141="YG &lt;18K",'Main Data'!J141="PG 18K",'Main Data'!J141="PG &lt;18K",'Main Data'!J141="WG 18K",'Main Data'!J141="Mixes of 18K",'Main Data'!J141="Mixes &lt;18K"),1,0)</f>
        <v>0</v>
      </c>
      <c r="AF141">
        <f>IF('Main Data'!J141="Platinum",1,0)</f>
        <v>0</v>
      </c>
      <c r="AG141">
        <f>IF(OR('Main Data'!J141="PVD",'Main Data'!J141="Gold Plate",'Main Data'!J141="Other"),1,0)</f>
        <v>0</v>
      </c>
      <c r="AH141">
        <f>IF('Main Data'!N141="Stainless Steel",1,0)</f>
        <v>0</v>
      </c>
      <c r="AI141">
        <f>IF('Main Data'!N141="Leather",1,0)</f>
        <v>1</v>
      </c>
      <c r="AJ141">
        <f>IF('Main Data'!N141="Two-tone",1,0)</f>
        <v>0</v>
      </c>
      <c r="AK141">
        <f>IF(OR('Main Data'!N141="YG 18K",'Main Data'!N141="PG 18K",'Main Data'!N141="WG 18K",'Main Data'!N141="Mixes of 18K"),1,0)</f>
        <v>0</v>
      </c>
      <c r="AL141">
        <f>IF(OR(,'Main Data'!N141="PVD",'Main Data'!N141="Gold plate"),1,0)</f>
        <v>0</v>
      </c>
      <c r="AM141">
        <f>IF(OR('Main Data'!AV141="Yes",'Main Data'!AW141="Yes",'Main Data'!AU141="Yes"),1,0)</f>
        <v>0</v>
      </c>
      <c r="AN141">
        <f>IF(OR(ISTEXT('Main Data'!AX141), ISTEXT('Main Data'!AY141)),1,0)</f>
        <v>0</v>
      </c>
      <c r="AO141">
        <f>IF('Main Data'!AZ141="Yes",1,0)</f>
        <v>0</v>
      </c>
      <c r="AP141">
        <f>IF('Main Data'!BA141="Yes",1,0)</f>
        <v>0</v>
      </c>
      <c r="AQ141">
        <f>IF('Main Data'!BD141="Yes",1,0)</f>
        <v>0</v>
      </c>
      <c r="AR141">
        <f>IF('Main Data'!BE141="A",1,0)</f>
        <v>0</v>
      </c>
      <c r="AS141">
        <f>IF('Main Data'!BE141="AA",1,0)</f>
        <v>1</v>
      </c>
      <c r="AT141">
        <f>IF('Main Data'!BE141="AAA",1,0)</f>
        <v>0</v>
      </c>
      <c r="AU141">
        <f>IF('Main Data'!BE141="AAAA",1,0)</f>
        <v>0</v>
      </c>
      <c r="AV141">
        <f>IF('Main Data'!P141="Yes",1,0)</f>
        <v>0</v>
      </c>
      <c r="AW141">
        <f>IF('Main Data'!AP141="Yes",1,0)</f>
        <v>0</v>
      </c>
      <c r="AX141">
        <f>IF(OR('Main Data'!V141="Yes", 'Main Data'!W141="Yes",'Main Data'!X141="Yes"),1,0)</f>
        <v>1</v>
      </c>
      <c r="AY141">
        <f>IF(OR('Main Data'!Y141="Yes",'Main Data'!Z141="Yes"),1,0)</f>
        <v>0</v>
      </c>
      <c r="AZ141">
        <f>IF('Main Data'!AR141="Yes",1,0)</f>
        <v>0</v>
      </c>
      <c r="BA141">
        <f>IF('Main Data'!AS141="Yes",1,0)</f>
        <v>0</v>
      </c>
      <c r="BB141">
        <f>IF('Main Data'!AG141="Yes",1,0)</f>
        <v>0</v>
      </c>
      <c r="BC141">
        <f>IF('Main Data'!AB141="Yes",1,0)</f>
        <v>0</v>
      </c>
      <c r="BD141">
        <f>IF('Main Data'!AA141="Yes",1,0)</f>
        <v>0</v>
      </c>
      <c r="BE141">
        <f>IF('Main Data'!AC141="Yes",1,0)</f>
        <v>0</v>
      </c>
      <c r="BF141">
        <f>IF('Main Data'!AF141="Yes",1,0)</f>
        <v>0</v>
      </c>
      <c r="BG141">
        <f>IF(OR('Main Data'!AI141="Yes",'Main Data'!AL141="Yes"),1,0)</f>
        <v>1</v>
      </c>
      <c r="BH141">
        <f>IF('Main Data'!AJ141="Yes",1,0)</f>
        <v>0</v>
      </c>
      <c r="BI141">
        <f>IF('Main Data'!AK141="Yes",1,0)</f>
        <v>0</v>
      </c>
      <c r="BJ141">
        <f>IF('Main Data'!AM141="Yes",1,0)</f>
        <v>0</v>
      </c>
      <c r="BK141">
        <f>IF('Main Data'!AQ141="Yes",1,0)</f>
        <v>0</v>
      </c>
      <c r="BL141" s="21">
        <f t="shared" si="13"/>
        <v>0</v>
      </c>
      <c r="BM141" s="21">
        <f t="shared" si="14"/>
        <v>0</v>
      </c>
      <c r="BN141" s="21">
        <f t="shared" si="15"/>
        <v>0</v>
      </c>
      <c r="BO141" s="21">
        <f t="shared" si="16"/>
        <v>0</v>
      </c>
      <c r="BP141" s="21">
        <f t="shared" si="17"/>
        <v>1</v>
      </c>
    </row>
    <row r="142" spans="1:68" x14ac:dyDescent="0.2">
      <c r="A142">
        <v>138</v>
      </c>
      <c r="B142" s="33">
        <f>'Main Data'!C142</f>
        <v>44688</v>
      </c>
      <c r="C142">
        <f>'Main Data'!D142</f>
        <v>34</v>
      </c>
      <c r="D142" s="26">
        <f>'Main Data'!E142</f>
        <v>4800</v>
      </c>
      <c r="E142" s="26">
        <f>'Main Data'!F142</f>
        <v>6000</v>
      </c>
      <c r="F142" s="34">
        <f t="shared" si="12"/>
        <v>8.4763711968959825</v>
      </c>
      <c r="G142">
        <f>IF('Main Data'!H142="AP",1,0)</f>
        <v>0</v>
      </c>
      <c r="H142">
        <f>IF('Main Data'!H142="Blancpain",1,0)</f>
        <v>0</v>
      </c>
      <c r="I142">
        <f>IF('Main Data'!H142="Breguet",1,0)</f>
        <v>0</v>
      </c>
      <c r="J142">
        <f>IF('Main Data'!H142="Breitling",1,0)</f>
        <v>0</v>
      </c>
      <c r="K142">
        <f>IF('Main Data'!H142="Cartier",1,0)</f>
        <v>0</v>
      </c>
      <c r="L142">
        <f>IF('Main Data'!H142="Gallet",1,0)</f>
        <v>0</v>
      </c>
      <c r="M142">
        <f>IF('Main Data'!H142="Girard Perregaux",1,0)</f>
        <v>1</v>
      </c>
      <c r="N142">
        <f>IF('Main Data'!H142="Gubelin",1,0)</f>
        <v>0</v>
      </c>
      <c r="O142">
        <f>IF('Main Data'!H142="Heuer",1,0)</f>
        <v>0</v>
      </c>
      <c r="P142">
        <f>IF('Main Data'!H142="IWC",1,0)</f>
        <v>0</v>
      </c>
      <c r="Q142">
        <f>IF('Main Data'!H142="JLC",1,0)</f>
        <v>0</v>
      </c>
      <c r="R142">
        <f>IF('Main Data'!H142="Longines",1,0)</f>
        <v>0</v>
      </c>
      <c r="S142">
        <f>IF('Main Data'!H142="Movado",1,0)</f>
        <v>0</v>
      </c>
      <c r="T142">
        <f>IF('Main Data'!H142="Omega",1,0)</f>
        <v>0</v>
      </c>
      <c r="U142">
        <f>IF('Main Data'!H142="Panerai",1,0)</f>
        <v>0</v>
      </c>
      <c r="V142">
        <f>IF('Main Data'!H142="Patek",1,0)</f>
        <v>0</v>
      </c>
      <c r="W142">
        <f>IF('Main Data'!H142="Rolex",1,0)</f>
        <v>0</v>
      </c>
      <c r="X142">
        <f>IF('Main Data'!H142="Tudor",1,0)</f>
        <v>0</v>
      </c>
      <c r="Y142">
        <f>IF('Main Data'!H142="Ulysse Nardin",1,0)</f>
        <v>0</v>
      </c>
      <c r="Z142">
        <f>IF('Main Data'!H142="Universal Geneve",1,0)</f>
        <v>0</v>
      </c>
      <c r="AA142">
        <f>IF('Main Data'!H142="Vacheron",1,0)</f>
        <v>0</v>
      </c>
      <c r="AB142">
        <f>IF('Main Data'!H142="Zenith",1,0)</f>
        <v>0</v>
      </c>
      <c r="AC142">
        <f>IF('Main Data'!J142="Stainless Steel",1,0)</f>
        <v>1</v>
      </c>
      <c r="AD142">
        <f>IF('Main Data'!J142="Two-tone",1,0)</f>
        <v>0</v>
      </c>
      <c r="AE142">
        <f>IF(OR('Main Data'!J142="YG 18K",'Main Data'!J142="YG &lt;18K",'Main Data'!J142="PG 18K",'Main Data'!J142="PG &lt;18K",'Main Data'!J142="WG 18K",'Main Data'!J142="Mixes of 18K",'Main Data'!J142="Mixes &lt;18K"),1,0)</f>
        <v>0</v>
      </c>
      <c r="AF142">
        <f>IF('Main Data'!J142="Platinum",1,0)</f>
        <v>0</v>
      </c>
      <c r="AG142">
        <f>IF(OR('Main Data'!J142="PVD",'Main Data'!J142="Gold Plate",'Main Data'!J142="Other"),1,0)</f>
        <v>0</v>
      </c>
      <c r="AH142">
        <f>IF('Main Data'!N142="Stainless Steel",1,0)</f>
        <v>0</v>
      </c>
      <c r="AI142">
        <f>IF('Main Data'!N142="Leather",1,0)</f>
        <v>1</v>
      </c>
      <c r="AJ142">
        <f>IF('Main Data'!N142="Two-tone",1,0)</f>
        <v>0</v>
      </c>
      <c r="AK142">
        <f>IF(OR('Main Data'!N142="YG 18K",'Main Data'!N142="PG 18K",'Main Data'!N142="WG 18K",'Main Data'!N142="Mixes of 18K"),1,0)</f>
        <v>0</v>
      </c>
      <c r="AL142">
        <f>IF(OR(,'Main Data'!N142="PVD",'Main Data'!N142="Gold plate"),1,0)</f>
        <v>0</v>
      </c>
      <c r="AM142">
        <f>IF(OR('Main Data'!AV142="Yes",'Main Data'!AW142="Yes",'Main Data'!AU142="Yes"),1,0)</f>
        <v>0</v>
      </c>
      <c r="AN142">
        <f>IF(OR(ISTEXT('Main Data'!AX142), ISTEXT('Main Data'!AY142)),1,0)</f>
        <v>0</v>
      </c>
      <c r="AO142">
        <f>IF('Main Data'!AZ142="Yes",1,0)</f>
        <v>0</v>
      </c>
      <c r="AP142">
        <f>IF('Main Data'!BA142="Yes",1,0)</f>
        <v>0</v>
      </c>
      <c r="AQ142">
        <f>IF('Main Data'!BD142="Yes",1,0)</f>
        <v>0</v>
      </c>
      <c r="AR142">
        <f>IF('Main Data'!BE142="A",1,0)</f>
        <v>0</v>
      </c>
      <c r="AS142">
        <f>IF('Main Data'!BE142="AA",1,0)</f>
        <v>1</v>
      </c>
      <c r="AT142">
        <f>IF('Main Data'!BE142="AAA",1,0)</f>
        <v>0</v>
      </c>
      <c r="AU142">
        <f>IF('Main Data'!BE142="AAAA",1,0)</f>
        <v>0</v>
      </c>
      <c r="AV142">
        <f>IF('Main Data'!P142="Yes",1,0)</f>
        <v>0</v>
      </c>
      <c r="AW142">
        <f>IF('Main Data'!AP142="Yes",1,0)</f>
        <v>0</v>
      </c>
      <c r="AX142">
        <f>IF(OR('Main Data'!V142="Yes", 'Main Data'!W142="Yes",'Main Data'!X142="Yes"),1,0)</f>
        <v>0</v>
      </c>
      <c r="AY142">
        <f>IF(OR('Main Data'!Y142="Yes",'Main Data'!Z142="Yes"),1,0)</f>
        <v>0</v>
      </c>
      <c r="AZ142">
        <f>IF('Main Data'!AR142="Yes",1,0)</f>
        <v>0</v>
      </c>
      <c r="BA142">
        <f>IF('Main Data'!AS142="Yes",1,0)</f>
        <v>0</v>
      </c>
      <c r="BB142">
        <f>IF('Main Data'!AG142="Yes",1,0)</f>
        <v>0</v>
      </c>
      <c r="BC142">
        <f>IF('Main Data'!AB142="Yes",1,0)</f>
        <v>0</v>
      </c>
      <c r="BD142">
        <f>IF('Main Data'!AA142="Yes",1,0)</f>
        <v>0</v>
      </c>
      <c r="BE142">
        <f>IF('Main Data'!AC142="Yes",1,0)</f>
        <v>0</v>
      </c>
      <c r="BF142">
        <f>IF('Main Data'!AF142="Yes",1,0)</f>
        <v>0</v>
      </c>
      <c r="BG142">
        <f>IF(OR('Main Data'!AI142="Yes",'Main Data'!AL142="Yes"),1,0)</f>
        <v>1</v>
      </c>
      <c r="BH142">
        <f>IF('Main Data'!AJ142="Yes",1,0)</f>
        <v>0</v>
      </c>
      <c r="BI142">
        <f>IF('Main Data'!AK142="Yes",1,0)</f>
        <v>0</v>
      </c>
      <c r="BJ142">
        <f>IF('Main Data'!AM142="Yes",1,0)</f>
        <v>0</v>
      </c>
      <c r="BK142">
        <f>IF('Main Data'!AQ142="Yes",1,0)</f>
        <v>0</v>
      </c>
      <c r="BL142" s="21">
        <f t="shared" si="13"/>
        <v>0</v>
      </c>
      <c r="BM142" s="21">
        <f t="shared" si="14"/>
        <v>0</v>
      </c>
      <c r="BN142" s="21">
        <f t="shared" si="15"/>
        <v>0</v>
      </c>
      <c r="BO142" s="21">
        <f t="shared" si="16"/>
        <v>0</v>
      </c>
      <c r="BP142" s="21">
        <f t="shared" si="17"/>
        <v>1</v>
      </c>
    </row>
    <row r="143" spans="1:68" x14ac:dyDescent="0.2">
      <c r="A143">
        <v>139</v>
      </c>
      <c r="B143" s="33">
        <f>'Main Data'!C143</f>
        <v>44688</v>
      </c>
      <c r="C143">
        <f>'Main Data'!D143</f>
        <v>35</v>
      </c>
      <c r="D143" s="26">
        <f>'Main Data'!E143</f>
        <v>7800</v>
      </c>
      <c r="E143" s="26">
        <f>'Main Data'!F143</f>
        <v>9750</v>
      </c>
      <c r="F143" s="34">
        <f t="shared" si="12"/>
        <v>8.9618790126776826</v>
      </c>
      <c r="G143">
        <f>IF('Main Data'!H143="AP",1,0)</f>
        <v>0</v>
      </c>
      <c r="H143">
        <f>IF('Main Data'!H143="Blancpain",1,0)</f>
        <v>0</v>
      </c>
      <c r="I143">
        <f>IF('Main Data'!H143="Breguet",1,0)</f>
        <v>0</v>
      </c>
      <c r="J143">
        <f>IF('Main Data'!H143="Breitling",1,0)</f>
        <v>0</v>
      </c>
      <c r="K143">
        <f>IF('Main Data'!H143="Cartier",1,0)</f>
        <v>0</v>
      </c>
      <c r="L143">
        <f>IF('Main Data'!H143="Gallet",1,0)</f>
        <v>0</v>
      </c>
      <c r="M143">
        <f>IF('Main Data'!H143="Girard Perregaux",1,0)</f>
        <v>0</v>
      </c>
      <c r="N143">
        <f>IF('Main Data'!H143="Gubelin",1,0)</f>
        <v>0</v>
      </c>
      <c r="O143">
        <f>IF('Main Data'!H143="Heuer",1,0)</f>
        <v>0</v>
      </c>
      <c r="P143">
        <f>IF('Main Data'!H143="IWC",1,0)</f>
        <v>0</v>
      </c>
      <c r="Q143">
        <f>IF('Main Data'!H143="JLC",1,0)</f>
        <v>0</v>
      </c>
      <c r="R143">
        <f>IF('Main Data'!H143="Longines",1,0)</f>
        <v>0</v>
      </c>
      <c r="S143">
        <f>IF('Main Data'!H143="Movado",1,0)</f>
        <v>0</v>
      </c>
      <c r="T143">
        <f>IF('Main Data'!H143="Omega",1,0)</f>
        <v>0</v>
      </c>
      <c r="U143">
        <f>IF('Main Data'!H143="Panerai",1,0)</f>
        <v>0</v>
      </c>
      <c r="V143">
        <f>IF('Main Data'!H143="Patek",1,0)</f>
        <v>0</v>
      </c>
      <c r="W143">
        <f>IF('Main Data'!H143="Rolex",1,0)</f>
        <v>0</v>
      </c>
      <c r="X143">
        <f>IF('Main Data'!H143="Tudor",1,0)</f>
        <v>0</v>
      </c>
      <c r="Y143">
        <f>IF('Main Data'!H143="Ulysse Nardin",1,0)</f>
        <v>1</v>
      </c>
      <c r="Z143">
        <f>IF('Main Data'!H143="Universal Geneve",1,0)</f>
        <v>0</v>
      </c>
      <c r="AA143">
        <f>IF('Main Data'!H143="Vacheron",1,0)</f>
        <v>0</v>
      </c>
      <c r="AB143">
        <f>IF('Main Data'!H143="Zenith",1,0)</f>
        <v>0</v>
      </c>
      <c r="AC143">
        <f>IF('Main Data'!J143="Stainless Steel",1,0)</f>
        <v>1</v>
      </c>
      <c r="AD143">
        <f>IF('Main Data'!J143="Two-tone",1,0)</f>
        <v>0</v>
      </c>
      <c r="AE143">
        <f>IF(OR('Main Data'!J143="YG 18K",'Main Data'!J143="YG &lt;18K",'Main Data'!J143="PG 18K",'Main Data'!J143="PG &lt;18K",'Main Data'!J143="WG 18K",'Main Data'!J143="Mixes of 18K",'Main Data'!J143="Mixes &lt;18K"),1,0)</f>
        <v>0</v>
      </c>
      <c r="AF143">
        <f>IF('Main Data'!J143="Platinum",1,0)</f>
        <v>0</v>
      </c>
      <c r="AG143">
        <f>IF(OR('Main Data'!J143="PVD",'Main Data'!J143="Gold Plate",'Main Data'!J143="Other"),1,0)</f>
        <v>0</v>
      </c>
      <c r="AH143">
        <f>IF('Main Data'!N143="Stainless Steel",1,0)</f>
        <v>0</v>
      </c>
      <c r="AI143">
        <f>IF('Main Data'!N143="Leather",1,0)</f>
        <v>1</v>
      </c>
      <c r="AJ143">
        <f>IF('Main Data'!N143="Two-tone",1,0)</f>
        <v>0</v>
      </c>
      <c r="AK143">
        <f>IF(OR('Main Data'!N143="YG 18K",'Main Data'!N143="PG 18K",'Main Data'!N143="WG 18K",'Main Data'!N143="Mixes of 18K"),1,0)</f>
        <v>0</v>
      </c>
      <c r="AL143">
        <f>IF(OR(,'Main Data'!N143="PVD",'Main Data'!N143="Gold plate"),1,0)</f>
        <v>0</v>
      </c>
      <c r="AM143">
        <f>IF(OR('Main Data'!AV143="Yes",'Main Data'!AW143="Yes",'Main Data'!AU143="Yes"),1,0)</f>
        <v>0</v>
      </c>
      <c r="AN143">
        <f>IF(OR(ISTEXT('Main Data'!AX143), ISTEXT('Main Data'!AY143)),1,0)</f>
        <v>0</v>
      </c>
      <c r="AO143">
        <f>IF('Main Data'!AZ143="Yes",1,0)</f>
        <v>0</v>
      </c>
      <c r="AP143">
        <f>IF('Main Data'!BA143="Yes",1,0)</f>
        <v>0</v>
      </c>
      <c r="AQ143">
        <f>IF('Main Data'!BD143="Yes",1,0)</f>
        <v>0</v>
      </c>
      <c r="AR143">
        <f>IF('Main Data'!BE143="A",1,0)</f>
        <v>0</v>
      </c>
      <c r="AS143">
        <f>IF('Main Data'!BE143="AA",1,0)</f>
        <v>0</v>
      </c>
      <c r="AT143">
        <f>IF('Main Data'!BE143="AAA",1,0)</f>
        <v>1</v>
      </c>
      <c r="AU143">
        <f>IF('Main Data'!BE143="AAAA",1,0)</f>
        <v>0</v>
      </c>
      <c r="AV143">
        <f>IF('Main Data'!P143="Yes",1,0)</f>
        <v>0</v>
      </c>
      <c r="AW143">
        <f>IF('Main Data'!AP143="Yes",1,0)</f>
        <v>0</v>
      </c>
      <c r="AX143">
        <f>IF(OR('Main Data'!V143="Yes", 'Main Data'!W143="Yes",'Main Data'!X143="Yes"),1,0)</f>
        <v>1</v>
      </c>
      <c r="AY143">
        <f>IF(OR('Main Data'!Y143="Yes",'Main Data'!Z143="Yes"),1,0)</f>
        <v>0</v>
      </c>
      <c r="AZ143">
        <f>IF('Main Data'!AR143="Yes",1,0)</f>
        <v>0</v>
      </c>
      <c r="BA143">
        <f>IF('Main Data'!AS143="Yes",1,0)</f>
        <v>0</v>
      </c>
      <c r="BB143">
        <f>IF('Main Data'!AG143="Yes",1,0)</f>
        <v>0</v>
      </c>
      <c r="BC143">
        <f>IF('Main Data'!AB143="Yes",1,0)</f>
        <v>0</v>
      </c>
      <c r="BD143">
        <f>IF('Main Data'!AA143="Yes",1,0)</f>
        <v>0</v>
      </c>
      <c r="BE143">
        <f>IF('Main Data'!AC143="Yes",1,0)</f>
        <v>0</v>
      </c>
      <c r="BF143">
        <f>IF('Main Data'!AF143="Yes",1,0)</f>
        <v>0</v>
      </c>
      <c r="BG143">
        <f>IF(OR('Main Data'!AI143="Yes",'Main Data'!AL143="Yes"),1,0)</f>
        <v>1</v>
      </c>
      <c r="BH143">
        <f>IF('Main Data'!AJ143="Yes",1,0)</f>
        <v>0</v>
      </c>
      <c r="BI143">
        <f>IF('Main Data'!AK143="Yes",1,0)</f>
        <v>0</v>
      </c>
      <c r="BJ143">
        <f>IF('Main Data'!AM143="Yes",1,0)</f>
        <v>0</v>
      </c>
      <c r="BK143">
        <f>IF('Main Data'!AQ143="Yes",1,0)</f>
        <v>0</v>
      </c>
      <c r="BL143" s="21">
        <f t="shared" si="13"/>
        <v>0</v>
      </c>
      <c r="BM143" s="21">
        <f t="shared" si="14"/>
        <v>0</v>
      </c>
      <c r="BN143" s="21">
        <f t="shared" si="15"/>
        <v>0</v>
      </c>
      <c r="BO143" s="21">
        <f t="shared" si="16"/>
        <v>0</v>
      </c>
      <c r="BP143" s="21">
        <f t="shared" si="17"/>
        <v>1</v>
      </c>
    </row>
    <row r="144" spans="1:68" x14ac:dyDescent="0.2">
      <c r="A144">
        <v>140</v>
      </c>
      <c r="B144" s="33">
        <f>'Main Data'!C144</f>
        <v>44688</v>
      </c>
      <c r="C144">
        <f>'Main Data'!D144</f>
        <v>36</v>
      </c>
      <c r="D144" s="26">
        <f>'Main Data'!E144</f>
        <v>4600</v>
      </c>
      <c r="E144" s="26">
        <f>'Main Data'!F144</f>
        <v>5750</v>
      </c>
      <c r="F144" s="34">
        <f t="shared" si="12"/>
        <v>8.4338115824771869</v>
      </c>
      <c r="G144">
        <f>IF('Main Data'!H144="AP",1,0)</f>
        <v>0</v>
      </c>
      <c r="H144">
        <f>IF('Main Data'!H144="Blancpain",1,0)</f>
        <v>0</v>
      </c>
      <c r="I144">
        <f>IF('Main Data'!H144="Breguet",1,0)</f>
        <v>0</v>
      </c>
      <c r="J144">
        <f>IF('Main Data'!H144="Breitling",1,0)</f>
        <v>0</v>
      </c>
      <c r="K144">
        <f>IF('Main Data'!H144="Cartier",1,0)</f>
        <v>0</v>
      </c>
      <c r="L144">
        <f>IF('Main Data'!H144="Gallet",1,0)</f>
        <v>0</v>
      </c>
      <c r="M144">
        <f>IF('Main Data'!H144="Girard Perregaux",1,0)</f>
        <v>0</v>
      </c>
      <c r="N144">
        <f>IF('Main Data'!H144="Gubelin",1,0)</f>
        <v>0</v>
      </c>
      <c r="O144">
        <f>IF('Main Data'!H144="Heuer",1,0)</f>
        <v>0</v>
      </c>
      <c r="P144">
        <f>IF('Main Data'!H144="IWC",1,0)</f>
        <v>0</v>
      </c>
      <c r="Q144">
        <f>IF('Main Data'!H144="JLC",1,0)</f>
        <v>0</v>
      </c>
      <c r="R144">
        <f>IF('Main Data'!H144="Longines",1,0)</f>
        <v>0</v>
      </c>
      <c r="S144">
        <f>IF('Main Data'!H144="Movado",1,0)</f>
        <v>0</v>
      </c>
      <c r="T144">
        <f>IF('Main Data'!H144="Omega",1,0)</f>
        <v>0</v>
      </c>
      <c r="U144">
        <f>IF('Main Data'!H144="Panerai",1,0)</f>
        <v>0</v>
      </c>
      <c r="V144">
        <f>IF('Main Data'!H144="Patek",1,0)</f>
        <v>0</v>
      </c>
      <c r="W144">
        <f>IF('Main Data'!H144="Rolex",1,0)</f>
        <v>0</v>
      </c>
      <c r="X144">
        <f>IF('Main Data'!H144="Tudor",1,0)</f>
        <v>0</v>
      </c>
      <c r="Y144">
        <f>IF('Main Data'!H144="Ulysse Nardin",1,0)</f>
        <v>0</v>
      </c>
      <c r="Z144">
        <f>IF('Main Data'!H144="Universal Geneve",1,0)</f>
        <v>1</v>
      </c>
      <c r="AA144">
        <f>IF('Main Data'!H144="Vacheron",1,0)</f>
        <v>0</v>
      </c>
      <c r="AB144">
        <f>IF('Main Data'!H144="Zenith",1,0)</f>
        <v>0</v>
      </c>
      <c r="AC144">
        <f>IF('Main Data'!J144="Stainless Steel",1,0)</f>
        <v>0</v>
      </c>
      <c r="AD144">
        <f>IF('Main Data'!J144="Two-tone",1,0)</f>
        <v>0</v>
      </c>
      <c r="AE144">
        <f>IF(OR('Main Data'!J144="YG 18K",'Main Data'!J144="YG &lt;18K",'Main Data'!J144="PG 18K",'Main Data'!J144="PG &lt;18K",'Main Data'!J144="WG 18K",'Main Data'!J144="Mixes of 18K",'Main Data'!J144="Mixes &lt;18K"),1,0)</f>
        <v>1</v>
      </c>
      <c r="AF144">
        <f>IF('Main Data'!J144="Platinum",1,0)</f>
        <v>0</v>
      </c>
      <c r="AG144">
        <f>IF(OR('Main Data'!J144="PVD",'Main Data'!J144="Gold Plate",'Main Data'!J144="Other"),1,0)</f>
        <v>0</v>
      </c>
      <c r="AH144">
        <f>IF('Main Data'!N144="Stainless Steel",1,0)</f>
        <v>0</v>
      </c>
      <c r="AI144">
        <f>IF('Main Data'!N144="Leather",1,0)</f>
        <v>1</v>
      </c>
      <c r="AJ144">
        <f>IF('Main Data'!N144="Two-tone",1,0)</f>
        <v>0</v>
      </c>
      <c r="AK144">
        <f>IF(OR('Main Data'!N144="YG 18K",'Main Data'!N144="PG 18K",'Main Data'!N144="WG 18K",'Main Data'!N144="Mixes of 18K"),1,0)</f>
        <v>0</v>
      </c>
      <c r="AL144">
        <f>IF(OR(,'Main Data'!N144="PVD",'Main Data'!N144="Gold plate"),1,0)</f>
        <v>0</v>
      </c>
      <c r="AM144">
        <f>IF(OR('Main Data'!AV144="Yes",'Main Data'!AW144="Yes",'Main Data'!AU144="Yes"),1,0)</f>
        <v>0</v>
      </c>
      <c r="AN144">
        <f>IF(OR(ISTEXT('Main Data'!AX144), ISTEXT('Main Data'!AY144)),1,0)</f>
        <v>1</v>
      </c>
      <c r="AO144">
        <f>IF('Main Data'!AZ144="Yes",1,0)</f>
        <v>0</v>
      </c>
      <c r="AP144">
        <f>IF('Main Data'!BA144="Yes",1,0)</f>
        <v>0</v>
      </c>
      <c r="AQ144">
        <f>IF('Main Data'!BD144="Yes",1,0)</f>
        <v>0</v>
      </c>
      <c r="AR144">
        <f>IF('Main Data'!BE144="A",1,0)</f>
        <v>0</v>
      </c>
      <c r="AS144">
        <f>IF('Main Data'!BE144="AA",1,0)</f>
        <v>1</v>
      </c>
      <c r="AT144">
        <f>IF('Main Data'!BE144="AAA",1,0)</f>
        <v>0</v>
      </c>
      <c r="AU144">
        <f>IF('Main Data'!BE144="AAAA",1,0)</f>
        <v>0</v>
      </c>
      <c r="AV144">
        <f>IF('Main Data'!P144="Yes",1,0)</f>
        <v>0</v>
      </c>
      <c r="AW144">
        <f>IF('Main Data'!AP144="Yes",1,0)</f>
        <v>0</v>
      </c>
      <c r="AX144">
        <f>IF(OR('Main Data'!V144="Yes", 'Main Data'!W144="Yes",'Main Data'!X144="Yes"),1,0)</f>
        <v>1</v>
      </c>
      <c r="AY144">
        <f>IF(OR('Main Data'!Y144="Yes",'Main Data'!Z144="Yes"),1,0)</f>
        <v>1</v>
      </c>
      <c r="AZ144">
        <f>IF('Main Data'!AR144="Yes",1,0)</f>
        <v>0</v>
      </c>
      <c r="BA144">
        <f>IF('Main Data'!AS144="Yes",1,0)</f>
        <v>0</v>
      </c>
      <c r="BB144">
        <f>IF('Main Data'!AG144="Yes",1,0)</f>
        <v>0</v>
      </c>
      <c r="BC144">
        <f>IF('Main Data'!AB144="Yes",1,0)</f>
        <v>0</v>
      </c>
      <c r="BD144">
        <f>IF('Main Data'!AA144="Yes",1,0)</f>
        <v>0</v>
      </c>
      <c r="BE144">
        <f>IF('Main Data'!AC144="Yes",1,0)</f>
        <v>0</v>
      </c>
      <c r="BF144">
        <f>IF('Main Data'!AF144="Yes",1,0)</f>
        <v>0</v>
      </c>
      <c r="BG144">
        <f>IF(OR('Main Data'!AI144="Yes",'Main Data'!AL144="Yes"),1,0)</f>
        <v>1</v>
      </c>
      <c r="BH144">
        <f>IF('Main Data'!AJ144="Yes",1,0)</f>
        <v>0</v>
      </c>
      <c r="BI144">
        <f>IF('Main Data'!AK144="Yes",1,0)</f>
        <v>0</v>
      </c>
      <c r="BJ144">
        <f>IF('Main Data'!AM144="Yes",1,0)</f>
        <v>0</v>
      </c>
      <c r="BK144">
        <f>IF('Main Data'!AQ144="Yes",1,0)</f>
        <v>0</v>
      </c>
      <c r="BL144" s="21">
        <f t="shared" si="13"/>
        <v>0</v>
      </c>
      <c r="BM144" s="21">
        <f t="shared" si="14"/>
        <v>0</v>
      </c>
      <c r="BN144" s="21">
        <f t="shared" si="15"/>
        <v>0</v>
      </c>
      <c r="BO144" s="21">
        <f t="shared" si="16"/>
        <v>0</v>
      </c>
      <c r="BP144" s="21">
        <f t="shared" si="17"/>
        <v>1</v>
      </c>
    </row>
    <row r="145" spans="1:68" x14ac:dyDescent="0.2">
      <c r="A145">
        <v>141</v>
      </c>
      <c r="B145" s="33">
        <f>'Main Data'!C145</f>
        <v>44688</v>
      </c>
      <c r="C145">
        <f>'Main Data'!D145</f>
        <v>37</v>
      </c>
      <c r="D145" s="26">
        <f>'Main Data'!E145</f>
        <v>2200</v>
      </c>
      <c r="E145" s="26">
        <f>'Main Data'!F145</f>
        <v>2750</v>
      </c>
      <c r="F145" s="34">
        <f t="shared" si="12"/>
        <v>7.696212639346407</v>
      </c>
      <c r="G145">
        <f>IF('Main Data'!H145="AP",1,0)</f>
        <v>0</v>
      </c>
      <c r="H145">
        <f>IF('Main Data'!H145="Blancpain",1,0)</f>
        <v>0</v>
      </c>
      <c r="I145">
        <f>IF('Main Data'!H145="Breguet",1,0)</f>
        <v>0</v>
      </c>
      <c r="J145">
        <f>IF('Main Data'!H145="Breitling",1,0)</f>
        <v>0</v>
      </c>
      <c r="K145">
        <f>IF('Main Data'!H145="Cartier",1,0)</f>
        <v>0</v>
      </c>
      <c r="L145">
        <f>IF('Main Data'!H145="Gallet",1,0)</f>
        <v>0</v>
      </c>
      <c r="M145">
        <f>IF('Main Data'!H145="Girard Perregaux",1,0)</f>
        <v>0</v>
      </c>
      <c r="N145">
        <f>IF('Main Data'!H145="Gubelin",1,0)</f>
        <v>0</v>
      </c>
      <c r="O145">
        <f>IF('Main Data'!H145="Heuer",1,0)</f>
        <v>0</v>
      </c>
      <c r="P145">
        <f>IF('Main Data'!H145="IWC",1,0)</f>
        <v>0</v>
      </c>
      <c r="Q145">
        <f>IF('Main Data'!H145="JLC",1,0)</f>
        <v>0</v>
      </c>
      <c r="R145">
        <f>IF('Main Data'!H145="Longines",1,0)</f>
        <v>0</v>
      </c>
      <c r="S145">
        <f>IF('Main Data'!H145="Movado",1,0)</f>
        <v>0</v>
      </c>
      <c r="T145">
        <f>IF('Main Data'!H145="Omega",1,0)</f>
        <v>1</v>
      </c>
      <c r="U145">
        <f>IF('Main Data'!H145="Panerai",1,0)</f>
        <v>0</v>
      </c>
      <c r="V145">
        <f>IF('Main Data'!H145="Patek",1,0)</f>
        <v>0</v>
      </c>
      <c r="W145">
        <f>IF('Main Data'!H145="Rolex",1,0)</f>
        <v>0</v>
      </c>
      <c r="X145">
        <f>IF('Main Data'!H145="Tudor",1,0)</f>
        <v>0</v>
      </c>
      <c r="Y145">
        <f>IF('Main Data'!H145="Ulysse Nardin",1,0)</f>
        <v>0</v>
      </c>
      <c r="Z145">
        <f>IF('Main Data'!H145="Universal Geneve",1,0)</f>
        <v>0</v>
      </c>
      <c r="AA145">
        <f>IF('Main Data'!H145="Vacheron",1,0)</f>
        <v>0</v>
      </c>
      <c r="AB145">
        <f>IF('Main Data'!H145="Zenith",1,0)</f>
        <v>0</v>
      </c>
      <c r="AC145">
        <f>IF('Main Data'!J145="Stainless Steel",1,0)</f>
        <v>0</v>
      </c>
      <c r="AD145">
        <f>IF('Main Data'!J145="Two-tone",1,0)</f>
        <v>0</v>
      </c>
      <c r="AE145">
        <f>IF(OR('Main Data'!J145="YG 18K",'Main Data'!J145="YG &lt;18K",'Main Data'!J145="PG 18K",'Main Data'!J145="PG &lt;18K",'Main Data'!J145="WG 18K",'Main Data'!J145="Mixes of 18K",'Main Data'!J145="Mixes &lt;18K"),1,0)</f>
        <v>1</v>
      </c>
      <c r="AF145">
        <f>IF('Main Data'!J145="Platinum",1,0)</f>
        <v>0</v>
      </c>
      <c r="AG145">
        <f>IF(OR('Main Data'!J145="PVD",'Main Data'!J145="Gold Plate",'Main Data'!J145="Other"),1,0)</f>
        <v>0</v>
      </c>
      <c r="AH145">
        <f>IF('Main Data'!N145="Stainless Steel",1,0)</f>
        <v>0</v>
      </c>
      <c r="AI145">
        <f>IF('Main Data'!N145="Leather",1,0)</f>
        <v>1</v>
      </c>
      <c r="AJ145">
        <f>IF('Main Data'!N145="Two-tone",1,0)</f>
        <v>0</v>
      </c>
      <c r="AK145">
        <f>IF(OR('Main Data'!N145="YG 18K",'Main Data'!N145="PG 18K",'Main Data'!N145="WG 18K",'Main Data'!N145="Mixes of 18K"),1,0)</f>
        <v>0</v>
      </c>
      <c r="AL145">
        <f>IF(OR(,'Main Data'!N145="PVD",'Main Data'!N145="Gold plate"),1,0)</f>
        <v>0</v>
      </c>
      <c r="AM145">
        <f>IF(OR('Main Data'!AV145="Yes",'Main Data'!AW145="Yes",'Main Data'!AU145="Yes"),1,0)</f>
        <v>0</v>
      </c>
      <c r="AN145">
        <f>IF(OR(ISTEXT('Main Data'!AX145), ISTEXT('Main Data'!AY145)),1,0)</f>
        <v>0</v>
      </c>
      <c r="AO145">
        <f>IF('Main Data'!AZ145="Yes",1,0)</f>
        <v>0</v>
      </c>
      <c r="AP145">
        <f>IF('Main Data'!BA145="Yes",1,0)</f>
        <v>0</v>
      </c>
      <c r="AQ145">
        <f>IF('Main Data'!BD145="Yes",1,0)</f>
        <v>0</v>
      </c>
      <c r="AR145">
        <f>IF('Main Data'!BE145="A",1,0)</f>
        <v>0</v>
      </c>
      <c r="AS145">
        <f>IF('Main Data'!BE145="AA",1,0)</f>
        <v>1</v>
      </c>
      <c r="AT145">
        <f>IF('Main Data'!BE145="AAA",1,0)</f>
        <v>0</v>
      </c>
      <c r="AU145">
        <f>IF('Main Data'!BE145="AAAA",1,0)</f>
        <v>0</v>
      </c>
      <c r="AV145">
        <f>IF('Main Data'!P145="Yes",1,0)</f>
        <v>0</v>
      </c>
      <c r="AW145">
        <f>IF('Main Data'!AP145="Yes",1,0)</f>
        <v>0</v>
      </c>
      <c r="AX145">
        <f>IF(OR('Main Data'!V145="Yes", 'Main Data'!W145="Yes",'Main Data'!X145="Yes"),1,0)</f>
        <v>1</v>
      </c>
      <c r="AY145">
        <f>IF(OR('Main Data'!Y145="Yes",'Main Data'!Z145="Yes"),1,0)</f>
        <v>1</v>
      </c>
      <c r="AZ145">
        <f>IF('Main Data'!AR145="Yes",1,0)</f>
        <v>0</v>
      </c>
      <c r="BA145">
        <f>IF('Main Data'!AS145="Yes",1,0)</f>
        <v>0</v>
      </c>
      <c r="BB145">
        <f>IF('Main Data'!AG145="Yes",1,0)</f>
        <v>0</v>
      </c>
      <c r="BC145">
        <f>IF('Main Data'!AB145="Yes",1,0)</f>
        <v>0</v>
      </c>
      <c r="BD145">
        <f>IF('Main Data'!AA145="Yes",1,0)</f>
        <v>0</v>
      </c>
      <c r="BE145">
        <f>IF('Main Data'!AC145="Yes",1,0)</f>
        <v>0</v>
      </c>
      <c r="BF145">
        <f>IF('Main Data'!AF145="Yes",1,0)</f>
        <v>0</v>
      </c>
      <c r="BG145">
        <f>IF(OR('Main Data'!AI145="Yes",'Main Data'!AL145="Yes"),1,0)</f>
        <v>0</v>
      </c>
      <c r="BH145">
        <f>IF('Main Data'!AJ145="Yes",1,0)</f>
        <v>0</v>
      </c>
      <c r="BI145">
        <f>IF('Main Data'!AK145="Yes",1,0)</f>
        <v>0</v>
      </c>
      <c r="BJ145">
        <f>IF('Main Data'!AM145="Yes",1,0)</f>
        <v>0</v>
      </c>
      <c r="BK145">
        <f>IF('Main Data'!AQ145="Yes",1,0)</f>
        <v>0</v>
      </c>
      <c r="BL145" s="21">
        <f t="shared" si="13"/>
        <v>0</v>
      </c>
      <c r="BM145" s="21">
        <f t="shared" si="14"/>
        <v>0</v>
      </c>
      <c r="BN145" s="21">
        <f t="shared" si="15"/>
        <v>0</v>
      </c>
      <c r="BO145" s="21">
        <f t="shared" si="16"/>
        <v>0</v>
      </c>
      <c r="BP145" s="21">
        <f t="shared" si="17"/>
        <v>1</v>
      </c>
    </row>
    <row r="146" spans="1:68" x14ac:dyDescent="0.2">
      <c r="A146">
        <v>142</v>
      </c>
      <c r="B146" s="33">
        <f>'Main Data'!C146</f>
        <v>44688</v>
      </c>
      <c r="C146">
        <f>'Main Data'!D146</f>
        <v>39</v>
      </c>
      <c r="D146" s="26">
        <f>'Main Data'!E146</f>
        <v>1400</v>
      </c>
      <c r="E146" s="26">
        <f>'Main Data'!F146</f>
        <v>1750</v>
      </c>
      <c r="F146" s="34">
        <f t="shared" si="12"/>
        <v>7.2442275156033498</v>
      </c>
      <c r="G146">
        <f>IF('Main Data'!H146="AP",1,0)</f>
        <v>0</v>
      </c>
      <c r="H146">
        <f>IF('Main Data'!H146="Blancpain",1,0)</f>
        <v>0</v>
      </c>
      <c r="I146">
        <f>IF('Main Data'!H146="Breguet",1,0)</f>
        <v>0</v>
      </c>
      <c r="J146">
        <f>IF('Main Data'!H146="Breitling",1,0)</f>
        <v>0</v>
      </c>
      <c r="K146">
        <f>IF('Main Data'!H146="Cartier",1,0)</f>
        <v>0</v>
      </c>
      <c r="L146">
        <f>IF('Main Data'!H146="Gallet",1,0)</f>
        <v>0</v>
      </c>
      <c r="M146">
        <f>IF('Main Data'!H146="Girard Perregaux",1,0)</f>
        <v>0</v>
      </c>
      <c r="N146">
        <f>IF('Main Data'!H146="Gubelin",1,0)</f>
        <v>0</v>
      </c>
      <c r="O146">
        <f>IF('Main Data'!H146="Heuer",1,0)</f>
        <v>0</v>
      </c>
      <c r="P146">
        <f>IF('Main Data'!H146="IWC",1,0)</f>
        <v>0</v>
      </c>
      <c r="Q146">
        <f>IF('Main Data'!H146="JLC",1,0)</f>
        <v>1</v>
      </c>
      <c r="R146">
        <f>IF('Main Data'!H146="Longines",1,0)</f>
        <v>0</v>
      </c>
      <c r="S146">
        <f>IF('Main Data'!H146="Movado",1,0)</f>
        <v>0</v>
      </c>
      <c r="T146">
        <f>IF('Main Data'!H146="Omega",1,0)</f>
        <v>0</v>
      </c>
      <c r="U146">
        <f>IF('Main Data'!H146="Panerai",1,0)</f>
        <v>0</v>
      </c>
      <c r="V146">
        <f>IF('Main Data'!H146="Patek",1,0)</f>
        <v>0</v>
      </c>
      <c r="W146">
        <f>IF('Main Data'!H146="Rolex",1,0)</f>
        <v>0</v>
      </c>
      <c r="X146">
        <f>IF('Main Data'!H146="Tudor",1,0)</f>
        <v>0</v>
      </c>
      <c r="Y146">
        <f>IF('Main Data'!H146="Ulysse Nardin",1,0)</f>
        <v>0</v>
      </c>
      <c r="Z146">
        <f>IF('Main Data'!H146="Universal Geneve",1,0)</f>
        <v>0</v>
      </c>
      <c r="AA146">
        <f>IF('Main Data'!H146="Vacheron",1,0)</f>
        <v>0</v>
      </c>
      <c r="AB146">
        <f>IF('Main Data'!H146="Zenith",1,0)</f>
        <v>0</v>
      </c>
      <c r="AC146">
        <f>IF('Main Data'!J146="Stainless Steel",1,0)</f>
        <v>1</v>
      </c>
      <c r="AD146">
        <f>IF('Main Data'!J146="Two-tone",1,0)</f>
        <v>0</v>
      </c>
      <c r="AE146">
        <f>IF(OR('Main Data'!J146="YG 18K",'Main Data'!J146="YG &lt;18K",'Main Data'!J146="PG 18K",'Main Data'!J146="PG &lt;18K",'Main Data'!J146="WG 18K",'Main Data'!J146="Mixes of 18K",'Main Data'!J146="Mixes &lt;18K"),1,0)</f>
        <v>0</v>
      </c>
      <c r="AF146">
        <f>IF('Main Data'!J146="Platinum",1,0)</f>
        <v>0</v>
      </c>
      <c r="AG146">
        <f>IF(OR('Main Data'!J146="PVD",'Main Data'!J146="Gold Plate",'Main Data'!J146="Other"),1,0)</f>
        <v>0</v>
      </c>
      <c r="AH146">
        <f>IF('Main Data'!N146="Stainless Steel",1,0)</f>
        <v>0</v>
      </c>
      <c r="AI146">
        <f>IF('Main Data'!N146="Leather",1,0)</f>
        <v>1</v>
      </c>
      <c r="AJ146">
        <f>IF('Main Data'!N146="Two-tone",1,0)</f>
        <v>0</v>
      </c>
      <c r="AK146">
        <f>IF(OR('Main Data'!N146="YG 18K",'Main Data'!N146="PG 18K",'Main Data'!N146="WG 18K",'Main Data'!N146="Mixes of 18K"),1,0)</f>
        <v>0</v>
      </c>
      <c r="AL146">
        <f>IF(OR(,'Main Data'!N146="PVD",'Main Data'!N146="Gold plate"),1,0)</f>
        <v>0</v>
      </c>
      <c r="AM146">
        <f>IF(OR('Main Data'!AV146="Yes",'Main Data'!AW146="Yes",'Main Data'!AU146="Yes"),1,0)</f>
        <v>0</v>
      </c>
      <c r="AN146">
        <f>IF(OR(ISTEXT('Main Data'!AX146), ISTEXT('Main Data'!AY146)),1,0)</f>
        <v>0</v>
      </c>
      <c r="AO146">
        <f>IF('Main Data'!AZ146="Yes",1,0)</f>
        <v>0</v>
      </c>
      <c r="AP146">
        <f>IF('Main Data'!BA146="Yes",1,0)</f>
        <v>0</v>
      </c>
      <c r="AQ146">
        <f>IF('Main Data'!BD146="Yes",1,0)</f>
        <v>0</v>
      </c>
      <c r="AR146">
        <f>IF('Main Data'!BE146="A",1,0)</f>
        <v>0</v>
      </c>
      <c r="AS146">
        <f>IF('Main Data'!BE146="AA",1,0)</f>
        <v>1</v>
      </c>
      <c r="AT146">
        <f>IF('Main Data'!BE146="AAA",1,0)</f>
        <v>0</v>
      </c>
      <c r="AU146">
        <f>IF('Main Data'!BE146="AAAA",1,0)</f>
        <v>0</v>
      </c>
      <c r="AV146">
        <f>IF('Main Data'!P146="Yes",1,0)</f>
        <v>0</v>
      </c>
      <c r="AW146">
        <f>IF('Main Data'!AP146="Yes",1,0)</f>
        <v>0</v>
      </c>
      <c r="AX146">
        <f>IF(OR('Main Data'!V146="Yes", 'Main Data'!W146="Yes",'Main Data'!X146="Yes"),1,0)</f>
        <v>0</v>
      </c>
      <c r="AY146">
        <f>IF(OR('Main Data'!Y146="Yes",'Main Data'!Z146="Yes"),1,0)</f>
        <v>0</v>
      </c>
      <c r="AZ146">
        <f>IF('Main Data'!AR146="Yes",1,0)</f>
        <v>0</v>
      </c>
      <c r="BA146">
        <f>IF('Main Data'!AS146="Yes",1,0)</f>
        <v>1</v>
      </c>
      <c r="BB146">
        <f>IF('Main Data'!AG146="Yes",1,0)</f>
        <v>0</v>
      </c>
      <c r="BC146">
        <f>IF('Main Data'!AB146="Yes",1,0)</f>
        <v>0</v>
      </c>
      <c r="BD146">
        <f>IF('Main Data'!AA146="Yes",1,0)</f>
        <v>0</v>
      </c>
      <c r="BE146">
        <f>IF('Main Data'!AC146="Yes",1,0)</f>
        <v>0</v>
      </c>
      <c r="BF146">
        <f>IF('Main Data'!AF146="Yes",1,0)</f>
        <v>0</v>
      </c>
      <c r="BG146">
        <f>IF(OR('Main Data'!AI146="Yes",'Main Data'!AL146="Yes"),1,0)</f>
        <v>0</v>
      </c>
      <c r="BH146">
        <f>IF('Main Data'!AJ146="Yes",1,0)</f>
        <v>0</v>
      </c>
      <c r="BI146">
        <f>IF('Main Data'!AK146="Yes",1,0)</f>
        <v>0</v>
      </c>
      <c r="BJ146">
        <f>IF('Main Data'!AM146="Yes",1,0)</f>
        <v>0</v>
      </c>
      <c r="BK146">
        <f>IF('Main Data'!AQ146="Yes",1,0)</f>
        <v>0</v>
      </c>
      <c r="BL146" s="21">
        <f t="shared" si="13"/>
        <v>0</v>
      </c>
      <c r="BM146" s="21">
        <f t="shared" si="14"/>
        <v>0</v>
      </c>
      <c r="BN146" s="21">
        <f t="shared" si="15"/>
        <v>0</v>
      </c>
      <c r="BO146" s="21">
        <f t="shared" si="16"/>
        <v>0</v>
      </c>
      <c r="BP146" s="21">
        <f t="shared" si="17"/>
        <v>1</v>
      </c>
    </row>
    <row r="147" spans="1:68" x14ac:dyDescent="0.2">
      <c r="A147">
        <v>143</v>
      </c>
      <c r="B147" s="33">
        <f>'Main Data'!C147</f>
        <v>44688</v>
      </c>
      <c r="C147">
        <f>'Main Data'!D147</f>
        <v>40</v>
      </c>
      <c r="D147" s="26">
        <f>'Main Data'!E147</f>
        <v>2000</v>
      </c>
      <c r="E147" s="26">
        <f>'Main Data'!F147</f>
        <v>2500</v>
      </c>
      <c r="F147" s="34">
        <f t="shared" si="12"/>
        <v>7.6009024595420822</v>
      </c>
      <c r="G147">
        <f>IF('Main Data'!H147="AP",1,0)</f>
        <v>0</v>
      </c>
      <c r="H147">
        <f>IF('Main Data'!H147="Blancpain",1,0)</f>
        <v>0</v>
      </c>
      <c r="I147">
        <f>IF('Main Data'!H147="Breguet",1,0)</f>
        <v>0</v>
      </c>
      <c r="J147">
        <f>IF('Main Data'!H147="Breitling",1,0)</f>
        <v>0</v>
      </c>
      <c r="K147">
        <f>IF('Main Data'!H147="Cartier",1,0)</f>
        <v>0</v>
      </c>
      <c r="L147">
        <f>IF('Main Data'!H147="Gallet",1,0)</f>
        <v>0</v>
      </c>
      <c r="M147">
        <f>IF('Main Data'!H147="Girard Perregaux",1,0)</f>
        <v>0</v>
      </c>
      <c r="N147">
        <f>IF('Main Data'!H147="Gubelin",1,0)</f>
        <v>0</v>
      </c>
      <c r="O147">
        <f>IF('Main Data'!H147="Heuer",1,0)</f>
        <v>0</v>
      </c>
      <c r="P147">
        <f>IF('Main Data'!H147="IWC",1,0)</f>
        <v>0</v>
      </c>
      <c r="Q147">
        <f>IF('Main Data'!H147="JLC",1,0)</f>
        <v>1</v>
      </c>
      <c r="R147">
        <f>IF('Main Data'!H147="Longines",1,0)</f>
        <v>0</v>
      </c>
      <c r="S147">
        <f>IF('Main Data'!H147="Movado",1,0)</f>
        <v>0</v>
      </c>
      <c r="T147">
        <f>IF('Main Data'!H147="Omega",1,0)</f>
        <v>0</v>
      </c>
      <c r="U147">
        <f>IF('Main Data'!H147="Panerai",1,0)</f>
        <v>0</v>
      </c>
      <c r="V147">
        <f>IF('Main Data'!H147="Patek",1,0)</f>
        <v>0</v>
      </c>
      <c r="W147">
        <f>IF('Main Data'!H147="Rolex",1,0)</f>
        <v>0</v>
      </c>
      <c r="X147">
        <f>IF('Main Data'!H147="Tudor",1,0)</f>
        <v>0</v>
      </c>
      <c r="Y147">
        <f>IF('Main Data'!H147="Ulysse Nardin",1,0)</f>
        <v>0</v>
      </c>
      <c r="Z147">
        <f>IF('Main Data'!H147="Universal Geneve",1,0)</f>
        <v>0</v>
      </c>
      <c r="AA147">
        <f>IF('Main Data'!H147="Vacheron",1,0)</f>
        <v>0</v>
      </c>
      <c r="AB147">
        <f>IF('Main Data'!H147="Zenith",1,0)</f>
        <v>0</v>
      </c>
      <c r="AC147">
        <f>IF('Main Data'!J147="Stainless Steel",1,0)</f>
        <v>1</v>
      </c>
      <c r="AD147">
        <f>IF('Main Data'!J147="Two-tone",1,0)</f>
        <v>0</v>
      </c>
      <c r="AE147">
        <f>IF(OR('Main Data'!J147="YG 18K",'Main Data'!J147="YG &lt;18K",'Main Data'!J147="PG 18K",'Main Data'!J147="PG &lt;18K",'Main Data'!J147="WG 18K",'Main Data'!J147="Mixes of 18K",'Main Data'!J147="Mixes &lt;18K"),1,0)</f>
        <v>0</v>
      </c>
      <c r="AF147">
        <f>IF('Main Data'!J147="Platinum",1,0)</f>
        <v>0</v>
      </c>
      <c r="AG147">
        <f>IF(OR('Main Data'!J147="PVD",'Main Data'!J147="Gold Plate",'Main Data'!J147="Other"),1,0)</f>
        <v>0</v>
      </c>
      <c r="AH147">
        <f>IF('Main Data'!N147="Stainless Steel",1,0)</f>
        <v>0</v>
      </c>
      <c r="AI147">
        <f>IF('Main Data'!N147="Leather",1,0)</f>
        <v>1</v>
      </c>
      <c r="AJ147">
        <f>IF('Main Data'!N147="Two-tone",1,0)</f>
        <v>0</v>
      </c>
      <c r="AK147">
        <f>IF(OR('Main Data'!N147="YG 18K",'Main Data'!N147="PG 18K",'Main Data'!N147="WG 18K",'Main Data'!N147="Mixes of 18K"),1,0)</f>
        <v>0</v>
      </c>
      <c r="AL147">
        <f>IF(OR(,'Main Data'!N147="PVD",'Main Data'!N147="Gold plate"),1,0)</f>
        <v>0</v>
      </c>
      <c r="AM147">
        <f>IF(OR('Main Data'!AV147="Yes",'Main Data'!AW147="Yes",'Main Data'!AU147="Yes"),1,0)</f>
        <v>0</v>
      </c>
      <c r="AN147">
        <f>IF(OR(ISTEXT('Main Data'!AX147), ISTEXT('Main Data'!AY147)),1,0)</f>
        <v>0</v>
      </c>
      <c r="AO147">
        <f>IF('Main Data'!AZ147="Yes",1,0)</f>
        <v>0</v>
      </c>
      <c r="AP147">
        <f>IF('Main Data'!BA147="Yes",1,0)</f>
        <v>0</v>
      </c>
      <c r="AQ147">
        <f>IF('Main Data'!BD147="Yes",1,0)</f>
        <v>0</v>
      </c>
      <c r="AR147">
        <f>IF('Main Data'!BE147="A",1,0)</f>
        <v>0</v>
      </c>
      <c r="AS147">
        <f>IF('Main Data'!BE147="AA",1,0)</f>
        <v>1</v>
      </c>
      <c r="AT147">
        <f>IF('Main Data'!BE147="AAA",1,0)</f>
        <v>0</v>
      </c>
      <c r="AU147">
        <f>IF('Main Data'!BE147="AAAA",1,0)</f>
        <v>0</v>
      </c>
      <c r="AV147">
        <f>IF('Main Data'!P147="Yes",1,0)</f>
        <v>0</v>
      </c>
      <c r="AW147">
        <f>IF('Main Data'!AP147="Yes",1,0)</f>
        <v>0</v>
      </c>
      <c r="AX147">
        <f>IF(OR('Main Data'!V147="Yes", 'Main Data'!W147="Yes",'Main Data'!X147="Yes"),1,0)</f>
        <v>1</v>
      </c>
      <c r="AY147">
        <f>IF(OR('Main Data'!Y147="Yes",'Main Data'!Z147="Yes"),1,0)</f>
        <v>0</v>
      </c>
      <c r="AZ147">
        <f>IF('Main Data'!AR147="Yes",1,0)</f>
        <v>0</v>
      </c>
      <c r="BA147">
        <f>IF('Main Data'!AS147="Yes",1,0)</f>
        <v>1</v>
      </c>
      <c r="BB147">
        <f>IF('Main Data'!AG147="Yes",1,0)</f>
        <v>0</v>
      </c>
      <c r="BC147">
        <f>IF('Main Data'!AB147="Yes",1,0)</f>
        <v>0</v>
      </c>
      <c r="BD147">
        <f>IF('Main Data'!AA147="Yes",1,0)</f>
        <v>0</v>
      </c>
      <c r="BE147">
        <f>IF('Main Data'!AC147="Yes",1,0)</f>
        <v>0</v>
      </c>
      <c r="BF147">
        <f>IF('Main Data'!AF147="Yes",1,0)</f>
        <v>0</v>
      </c>
      <c r="BG147">
        <f>IF(OR('Main Data'!AI147="Yes",'Main Data'!AL147="Yes"),1,0)</f>
        <v>0</v>
      </c>
      <c r="BH147">
        <f>IF('Main Data'!AJ147="Yes",1,0)</f>
        <v>0</v>
      </c>
      <c r="BI147">
        <f>IF('Main Data'!AK147="Yes",1,0)</f>
        <v>0</v>
      </c>
      <c r="BJ147">
        <f>IF('Main Data'!AM147="Yes",1,0)</f>
        <v>0</v>
      </c>
      <c r="BK147">
        <f>IF('Main Data'!AQ147="Yes",1,0)</f>
        <v>0</v>
      </c>
      <c r="BL147" s="21">
        <f t="shared" si="13"/>
        <v>0</v>
      </c>
      <c r="BM147" s="21">
        <f t="shared" si="14"/>
        <v>0</v>
      </c>
      <c r="BN147" s="21">
        <f t="shared" si="15"/>
        <v>0</v>
      </c>
      <c r="BO147" s="21">
        <f t="shared" si="16"/>
        <v>0</v>
      </c>
      <c r="BP147" s="21">
        <f t="shared" si="17"/>
        <v>1</v>
      </c>
    </row>
    <row r="148" spans="1:68" x14ac:dyDescent="0.2">
      <c r="A148">
        <v>144</v>
      </c>
      <c r="B148" s="33">
        <f>'Main Data'!C148</f>
        <v>44688</v>
      </c>
      <c r="C148">
        <f>'Main Data'!D148</f>
        <v>41</v>
      </c>
      <c r="D148" s="26">
        <f>'Main Data'!E148</f>
        <v>4000</v>
      </c>
      <c r="E148" s="26">
        <f>'Main Data'!F148</f>
        <v>5000</v>
      </c>
      <c r="F148" s="34">
        <f t="shared" si="12"/>
        <v>8.2940496401020276</v>
      </c>
      <c r="G148">
        <f>IF('Main Data'!H148="AP",1,0)</f>
        <v>0</v>
      </c>
      <c r="H148">
        <f>IF('Main Data'!H148="Blancpain",1,0)</f>
        <v>0</v>
      </c>
      <c r="I148">
        <f>IF('Main Data'!H148="Breguet",1,0)</f>
        <v>0</v>
      </c>
      <c r="J148">
        <f>IF('Main Data'!H148="Breitling",1,0)</f>
        <v>0</v>
      </c>
      <c r="K148">
        <f>IF('Main Data'!H148="Cartier",1,0)</f>
        <v>0</v>
      </c>
      <c r="L148">
        <f>IF('Main Data'!H148="Gallet",1,0)</f>
        <v>0</v>
      </c>
      <c r="M148">
        <f>IF('Main Data'!H148="Girard Perregaux",1,0)</f>
        <v>0</v>
      </c>
      <c r="N148">
        <f>IF('Main Data'!H148="Gubelin",1,0)</f>
        <v>0</v>
      </c>
      <c r="O148">
        <f>IF('Main Data'!H148="Heuer",1,0)</f>
        <v>0</v>
      </c>
      <c r="P148">
        <f>IF('Main Data'!H148="IWC",1,0)</f>
        <v>0</v>
      </c>
      <c r="Q148">
        <f>IF('Main Data'!H148="JLC",1,0)</f>
        <v>1</v>
      </c>
      <c r="R148">
        <f>IF('Main Data'!H148="Longines",1,0)</f>
        <v>0</v>
      </c>
      <c r="S148">
        <f>IF('Main Data'!H148="Movado",1,0)</f>
        <v>0</v>
      </c>
      <c r="T148">
        <f>IF('Main Data'!H148="Omega",1,0)</f>
        <v>0</v>
      </c>
      <c r="U148">
        <f>IF('Main Data'!H148="Panerai",1,0)</f>
        <v>0</v>
      </c>
      <c r="V148">
        <f>IF('Main Data'!H148="Patek",1,0)</f>
        <v>0</v>
      </c>
      <c r="W148">
        <f>IF('Main Data'!H148="Rolex",1,0)</f>
        <v>0</v>
      </c>
      <c r="X148">
        <f>IF('Main Data'!H148="Tudor",1,0)</f>
        <v>0</v>
      </c>
      <c r="Y148">
        <f>IF('Main Data'!H148="Ulysse Nardin",1,0)</f>
        <v>0</v>
      </c>
      <c r="Z148">
        <f>IF('Main Data'!H148="Universal Geneve",1,0)</f>
        <v>0</v>
      </c>
      <c r="AA148">
        <f>IF('Main Data'!H148="Vacheron",1,0)</f>
        <v>0</v>
      </c>
      <c r="AB148">
        <f>IF('Main Data'!H148="Zenith",1,0)</f>
        <v>0</v>
      </c>
      <c r="AC148">
        <f>IF('Main Data'!J148="Stainless Steel",1,0)</f>
        <v>1</v>
      </c>
      <c r="AD148">
        <f>IF('Main Data'!J148="Two-tone",1,0)</f>
        <v>0</v>
      </c>
      <c r="AE148">
        <f>IF(OR('Main Data'!J148="YG 18K",'Main Data'!J148="YG &lt;18K",'Main Data'!J148="PG 18K",'Main Data'!J148="PG &lt;18K",'Main Data'!J148="WG 18K",'Main Data'!J148="Mixes of 18K",'Main Data'!J148="Mixes &lt;18K"),1,0)</f>
        <v>0</v>
      </c>
      <c r="AF148">
        <f>IF('Main Data'!J148="Platinum",1,0)</f>
        <v>0</v>
      </c>
      <c r="AG148">
        <f>IF(OR('Main Data'!J148="PVD",'Main Data'!J148="Gold Plate",'Main Data'!J148="Other"),1,0)</f>
        <v>0</v>
      </c>
      <c r="AH148">
        <f>IF('Main Data'!N148="Stainless Steel",1,0)</f>
        <v>1</v>
      </c>
      <c r="AI148">
        <f>IF('Main Data'!N148="Leather",1,0)</f>
        <v>0</v>
      </c>
      <c r="AJ148">
        <f>IF('Main Data'!N148="Two-tone",1,0)</f>
        <v>0</v>
      </c>
      <c r="AK148">
        <f>IF(OR('Main Data'!N148="YG 18K",'Main Data'!N148="PG 18K",'Main Data'!N148="WG 18K",'Main Data'!N148="Mixes of 18K"),1,0)</f>
        <v>0</v>
      </c>
      <c r="AL148">
        <f>IF(OR(,'Main Data'!N148="PVD",'Main Data'!N148="Gold plate"),1,0)</f>
        <v>0</v>
      </c>
      <c r="AM148">
        <f>IF(OR('Main Data'!AV148="Yes",'Main Data'!AW148="Yes",'Main Data'!AU148="Yes"),1,0)</f>
        <v>0</v>
      </c>
      <c r="AN148">
        <f>IF(OR(ISTEXT('Main Data'!AX148), ISTEXT('Main Data'!AY148)),1,0)</f>
        <v>0</v>
      </c>
      <c r="AO148">
        <f>IF('Main Data'!AZ148="Yes",1,0)</f>
        <v>0</v>
      </c>
      <c r="AP148">
        <f>IF('Main Data'!BA148="Yes",1,0)</f>
        <v>0</v>
      </c>
      <c r="AQ148">
        <f>IF('Main Data'!BD148="Yes",1,0)</f>
        <v>0</v>
      </c>
      <c r="AR148">
        <f>IF('Main Data'!BE148="A",1,0)</f>
        <v>0</v>
      </c>
      <c r="AS148">
        <f>IF('Main Data'!BE148="AA",1,0)</f>
        <v>1</v>
      </c>
      <c r="AT148">
        <f>IF('Main Data'!BE148="AAA",1,0)</f>
        <v>0</v>
      </c>
      <c r="AU148">
        <f>IF('Main Data'!BE148="AAAA",1,0)</f>
        <v>0</v>
      </c>
      <c r="AV148">
        <f>IF('Main Data'!P148="Yes",1,0)</f>
        <v>0</v>
      </c>
      <c r="AW148">
        <f>IF('Main Data'!AP148="Yes",1,0)</f>
        <v>0</v>
      </c>
      <c r="AX148">
        <f>IF(OR('Main Data'!V148="Yes", 'Main Data'!W148="Yes",'Main Data'!X148="Yes"),1,0)</f>
        <v>1</v>
      </c>
      <c r="AY148">
        <f>IF(OR('Main Data'!Y148="Yes",'Main Data'!Z148="Yes"),1,0)</f>
        <v>0</v>
      </c>
      <c r="AZ148">
        <f>IF('Main Data'!AR148="Yes",1,0)</f>
        <v>0</v>
      </c>
      <c r="BA148">
        <f>IF('Main Data'!AS148="Yes",1,0)</f>
        <v>1</v>
      </c>
      <c r="BB148">
        <f>IF('Main Data'!AG148="Yes",1,0)</f>
        <v>0</v>
      </c>
      <c r="BC148">
        <f>IF('Main Data'!AB148="Yes",1,0)</f>
        <v>0</v>
      </c>
      <c r="BD148">
        <f>IF('Main Data'!AA148="Yes",1,0)</f>
        <v>1</v>
      </c>
      <c r="BE148">
        <f>IF('Main Data'!AC148="Yes",1,0)</f>
        <v>0</v>
      </c>
      <c r="BF148">
        <f>IF('Main Data'!AF148="Yes",1,0)</f>
        <v>0</v>
      </c>
      <c r="BG148">
        <f>IF(OR('Main Data'!AI148="Yes",'Main Data'!AL148="Yes"),1,0)</f>
        <v>0</v>
      </c>
      <c r="BH148">
        <f>IF('Main Data'!AJ148="Yes",1,0)</f>
        <v>0</v>
      </c>
      <c r="BI148">
        <f>IF('Main Data'!AK148="Yes",1,0)</f>
        <v>0</v>
      </c>
      <c r="BJ148">
        <f>IF('Main Data'!AM148="Yes",1,0)</f>
        <v>0</v>
      </c>
      <c r="BK148">
        <f>IF('Main Data'!AQ148="Yes",1,0)</f>
        <v>0</v>
      </c>
      <c r="BL148" s="21">
        <f t="shared" si="13"/>
        <v>0</v>
      </c>
      <c r="BM148" s="21">
        <f t="shared" si="14"/>
        <v>0</v>
      </c>
      <c r="BN148" s="21">
        <f t="shared" si="15"/>
        <v>0</v>
      </c>
      <c r="BO148" s="21">
        <f t="shared" si="16"/>
        <v>0</v>
      </c>
      <c r="BP148" s="21">
        <f t="shared" si="17"/>
        <v>1</v>
      </c>
    </row>
    <row r="149" spans="1:68" x14ac:dyDescent="0.2">
      <c r="A149">
        <v>145</v>
      </c>
      <c r="B149" s="33">
        <f>'Main Data'!C149</f>
        <v>44688</v>
      </c>
      <c r="C149">
        <f>'Main Data'!D149</f>
        <v>42</v>
      </c>
      <c r="D149" s="26">
        <f>'Main Data'!E149</f>
        <v>3200</v>
      </c>
      <c r="E149" s="26">
        <f>'Main Data'!F149</f>
        <v>4000</v>
      </c>
      <c r="F149" s="34">
        <f t="shared" si="12"/>
        <v>8.0709060887878188</v>
      </c>
      <c r="G149">
        <f>IF('Main Data'!H149="AP",1,0)</f>
        <v>0</v>
      </c>
      <c r="H149">
        <f>IF('Main Data'!H149="Blancpain",1,0)</f>
        <v>0</v>
      </c>
      <c r="I149">
        <f>IF('Main Data'!H149="Breguet",1,0)</f>
        <v>0</v>
      </c>
      <c r="J149">
        <f>IF('Main Data'!H149="Breitling",1,0)</f>
        <v>1</v>
      </c>
      <c r="K149">
        <f>IF('Main Data'!H149="Cartier",1,0)</f>
        <v>0</v>
      </c>
      <c r="L149">
        <f>IF('Main Data'!H149="Gallet",1,0)</f>
        <v>0</v>
      </c>
      <c r="M149">
        <f>IF('Main Data'!H149="Girard Perregaux",1,0)</f>
        <v>0</v>
      </c>
      <c r="N149">
        <f>IF('Main Data'!H149="Gubelin",1,0)</f>
        <v>0</v>
      </c>
      <c r="O149">
        <f>IF('Main Data'!H149="Heuer",1,0)</f>
        <v>0</v>
      </c>
      <c r="P149">
        <f>IF('Main Data'!H149="IWC",1,0)</f>
        <v>0</v>
      </c>
      <c r="Q149">
        <f>IF('Main Data'!H149="JLC",1,0)</f>
        <v>0</v>
      </c>
      <c r="R149">
        <f>IF('Main Data'!H149="Longines",1,0)</f>
        <v>0</v>
      </c>
      <c r="S149">
        <f>IF('Main Data'!H149="Movado",1,0)</f>
        <v>0</v>
      </c>
      <c r="T149">
        <f>IF('Main Data'!H149="Omega",1,0)</f>
        <v>0</v>
      </c>
      <c r="U149">
        <f>IF('Main Data'!H149="Panerai",1,0)</f>
        <v>0</v>
      </c>
      <c r="V149">
        <f>IF('Main Data'!H149="Patek",1,0)</f>
        <v>0</v>
      </c>
      <c r="W149">
        <f>IF('Main Data'!H149="Rolex",1,0)</f>
        <v>0</v>
      </c>
      <c r="X149">
        <f>IF('Main Data'!H149="Tudor",1,0)</f>
        <v>0</v>
      </c>
      <c r="Y149">
        <f>IF('Main Data'!H149="Ulysse Nardin",1,0)</f>
        <v>0</v>
      </c>
      <c r="Z149">
        <f>IF('Main Data'!H149="Universal Geneve",1,0)</f>
        <v>0</v>
      </c>
      <c r="AA149">
        <f>IF('Main Data'!H149="Vacheron",1,0)</f>
        <v>0</v>
      </c>
      <c r="AB149">
        <f>IF('Main Data'!H149="Zenith",1,0)</f>
        <v>0</v>
      </c>
      <c r="AC149">
        <f>IF('Main Data'!J149="Stainless Steel",1,0)</f>
        <v>0</v>
      </c>
      <c r="AD149">
        <f>IF('Main Data'!J149="Two-tone",1,0)</f>
        <v>0</v>
      </c>
      <c r="AE149">
        <f>IF(OR('Main Data'!J149="YG 18K",'Main Data'!J149="YG &lt;18K",'Main Data'!J149="PG 18K",'Main Data'!J149="PG &lt;18K",'Main Data'!J149="WG 18K",'Main Data'!J149="Mixes of 18K",'Main Data'!J149="Mixes &lt;18K"),1,0)</f>
        <v>0</v>
      </c>
      <c r="AF149">
        <f>IF('Main Data'!J149="Platinum",1,0)</f>
        <v>0</v>
      </c>
      <c r="AG149">
        <f>IF(OR('Main Data'!J149="PVD",'Main Data'!J149="Gold Plate",'Main Data'!J149="Other"),1,0)</f>
        <v>1</v>
      </c>
      <c r="AH149">
        <f>IF('Main Data'!N149="Stainless Steel",1,0)</f>
        <v>0</v>
      </c>
      <c r="AI149">
        <f>IF('Main Data'!N149="Leather",1,0)</f>
        <v>1</v>
      </c>
      <c r="AJ149">
        <f>IF('Main Data'!N149="Two-tone",1,0)</f>
        <v>0</v>
      </c>
      <c r="AK149">
        <f>IF(OR('Main Data'!N149="YG 18K",'Main Data'!N149="PG 18K",'Main Data'!N149="WG 18K",'Main Data'!N149="Mixes of 18K"),1,0)</f>
        <v>0</v>
      </c>
      <c r="AL149">
        <f>IF(OR(,'Main Data'!N149="PVD",'Main Data'!N149="Gold plate"),1,0)</f>
        <v>0</v>
      </c>
      <c r="AM149">
        <f>IF(OR('Main Data'!AV149="Yes",'Main Data'!AW149="Yes",'Main Data'!AU149="Yes"),1,0)</f>
        <v>0</v>
      </c>
      <c r="AN149">
        <f>IF(OR(ISTEXT('Main Data'!AX149), ISTEXT('Main Data'!AY149)),1,0)</f>
        <v>0</v>
      </c>
      <c r="AO149">
        <f>IF('Main Data'!AZ149="Yes",1,0)</f>
        <v>0</v>
      </c>
      <c r="AP149">
        <f>IF('Main Data'!BA149="Yes",1,0)</f>
        <v>0</v>
      </c>
      <c r="AQ149">
        <f>IF('Main Data'!BD149="Yes",1,0)</f>
        <v>0</v>
      </c>
      <c r="AR149">
        <f>IF('Main Data'!BE149="A",1,0)</f>
        <v>0</v>
      </c>
      <c r="AS149">
        <f>IF('Main Data'!BE149="AA",1,0)</f>
        <v>1</v>
      </c>
      <c r="AT149">
        <f>IF('Main Data'!BE149="AAA",1,0)</f>
        <v>0</v>
      </c>
      <c r="AU149">
        <f>IF('Main Data'!BE149="AAAA",1,0)</f>
        <v>0</v>
      </c>
      <c r="AV149">
        <f>IF('Main Data'!P149="Yes",1,0)</f>
        <v>0</v>
      </c>
      <c r="AW149">
        <f>IF('Main Data'!AP149="Yes",1,0)</f>
        <v>0</v>
      </c>
      <c r="AX149">
        <f>IF(OR('Main Data'!V149="Yes", 'Main Data'!W149="Yes",'Main Data'!X149="Yes"),1,0)</f>
        <v>0</v>
      </c>
      <c r="AY149">
        <f>IF(OR('Main Data'!Y149="Yes",'Main Data'!Z149="Yes"),1,0)</f>
        <v>0</v>
      </c>
      <c r="AZ149">
        <f>IF('Main Data'!AR149="Yes",1,0)</f>
        <v>0</v>
      </c>
      <c r="BA149">
        <f>IF('Main Data'!AS149="Yes",1,0)</f>
        <v>0</v>
      </c>
      <c r="BB149">
        <f>IF('Main Data'!AG149="Yes",1,0)</f>
        <v>0</v>
      </c>
      <c r="BC149">
        <f>IF('Main Data'!AB149="Yes",1,0)</f>
        <v>0</v>
      </c>
      <c r="BD149">
        <f>IF('Main Data'!AA149="Yes",1,0)</f>
        <v>0</v>
      </c>
      <c r="BE149">
        <f>IF('Main Data'!AC149="Yes",1,0)</f>
        <v>0</v>
      </c>
      <c r="BF149">
        <f>IF('Main Data'!AF149="Yes",1,0)</f>
        <v>0</v>
      </c>
      <c r="BG149">
        <f>IF(OR('Main Data'!AI149="Yes",'Main Data'!AL149="Yes"),1,0)</f>
        <v>1</v>
      </c>
      <c r="BH149">
        <f>IF('Main Data'!AJ149="Yes",1,0)</f>
        <v>0</v>
      </c>
      <c r="BI149">
        <f>IF('Main Data'!AK149="Yes",1,0)</f>
        <v>0</v>
      </c>
      <c r="BJ149">
        <f>IF('Main Data'!AM149="Yes",1,0)</f>
        <v>0</v>
      </c>
      <c r="BK149">
        <f>IF('Main Data'!AQ149="Yes",1,0)</f>
        <v>0</v>
      </c>
      <c r="BL149" s="21">
        <f t="shared" si="13"/>
        <v>0</v>
      </c>
      <c r="BM149" s="21">
        <f t="shared" si="14"/>
        <v>0</v>
      </c>
      <c r="BN149" s="21">
        <f t="shared" si="15"/>
        <v>0</v>
      </c>
      <c r="BO149" s="21">
        <f t="shared" si="16"/>
        <v>0</v>
      </c>
      <c r="BP149" s="21">
        <f t="shared" si="17"/>
        <v>1</v>
      </c>
    </row>
    <row r="150" spans="1:68" x14ac:dyDescent="0.2">
      <c r="A150">
        <v>146</v>
      </c>
      <c r="B150" s="33">
        <f>'Main Data'!C150</f>
        <v>44688</v>
      </c>
      <c r="C150">
        <f>'Main Data'!D150</f>
        <v>43</v>
      </c>
      <c r="D150" s="26">
        <f>'Main Data'!E150</f>
        <v>3600</v>
      </c>
      <c r="E150" s="26">
        <f>'Main Data'!F150</f>
        <v>4500</v>
      </c>
      <c r="F150" s="34">
        <f t="shared" si="12"/>
        <v>8.1886891244442008</v>
      </c>
      <c r="G150">
        <f>IF('Main Data'!H150="AP",1,0)</f>
        <v>0</v>
      </c>
      <c r="H150">
        <f>IF('Main Data'!H150="Blancpain",1,0)</f>
        <v>0</v>
      </c>
      <c r="I150">
        <f>IF('Main Data'!H150="Breguet",1,0)</f>
        <v>0</v>
      </c>
      <c r="J150">
        <f>IF('Main Data'!H150="Breitling",1,0)</f>
        <v>1</v>
      </c>
      <c r="K150">
        <f>IF('Main Data'!H150="Cartier",1,0)</f>
        <v>0</v>
      </c>
      <c r="L150">
        <f>IF('Main Data'!H150="Gallet",1,0)</f>
        <v>0</v>
      </c>
      <c r="M150">
        <f>IF('Main Data'!H150="Girard Perregaux",1,0)</f>
        <v>0</v>
      </c>
      <c r="N150">
        <f>IF('Main Data'!H150="Gubelin",1,0)</f>
        <v>0</v>
      </c>
      <c r="O150">
        <f>IF('Main Data'!H150="Heuer",1,0)</f>
        <v>0</v>
      </c>
      <c r="P150">
        <f>IF('Main Data'!H150="IWC",1,0)</f>
        <v>0</v>
      </c>
      <c r="Q150">
        <f>IF('Main Data'!H150="JLC",1,0)</f>
        <v>0</v>
      </c>
      <c r="R150">
        <f>IF('Main Data'!H150="Longines",1,0)</f>
        <v>0</v>
      </c>
      <c r="S150">
        <f>IF('Main Data'!H150="Movado",1,0)</f>
        <v>0</v>
      </c>
      <c r="T150">
        <f>IF('Main Data'!H150="Omega",1,0)</f>
        <v>0</v>
      </c>
      <c r="U150">
        <f>IF('Main Data'!H150="Panerai",1,0)</f>
        <v>0</v>
      </c>
      <c r="V150">
        <f>IF('Main Data'!H150="Patek",1,0)</f>
        <v>0</v>
      </c>
      <c r="W150">
        <f>IF('Main Data'!H150="Rolex",1,0)</f>
        <v>0</v>
      </c>
      <c r="X150">
        <f>IF('Main Data'!H150="Tudor",1,0)</f>
        <v>0</v>
      </c>
      <c r="Y150">
        <f>IF('Main Data'!H150="Ulysse Nardin",1,0)</f>
        <v>0</v>
      </c>
      <c r="Z150">
        <f>IF('Main Data'!H150="Universal Geneve",1,0)</f>
        <v>0</v>
      </c>
      <c r="AA150">
        <f>IF('Main Data'!H150="Vacheron",1,0)</f>
        <v>0</v>
      </c>
      <c r="AB150">
        <f>IF('Main Data'!H150="Zenith",1,0)</f>
        <v>0</v>
      </c>
      <c r="AC150">
        <f>IF('Main Data'!J150="Stainless Steel",1,0)</f>
        <v>1</v>
      </c>
      <c r="AD150">
        <f>IF('Main Data'!J150="Two-tone",1,0)</f>
        <v>0</v>
      </c>
      <c r="AE150">
        <f>IF(OR('Main Data'!J150="YG 18K",'Main Data'!J150="YG &lt;18K",'Main Data'!J150="PG 18K",'Main Data'!J150="PG &lt;18K",'Main Data'!J150="WG 18K",'Main Data'!J150="Mixes of 18K",'Main Data'!J150="Mixes &lt;18K"),1,0)</f>
        <v>0</v>
      </c>
      <c r="AF150">
        <f>IF('Main Data'!J150="Platinum",1,0)</f>
        <v>0</v>
      </c>
      <c r="AG150">
        <f>IF(OR('Main Data'!J150="PVD",'Main Data'!J150="Gold Plate",'Main Data'!J150="Other"),1,0)</f>
        <v>0</v>
      </c>
      <c r="AH150">
        <f>IF('Main Data'!N150="Stainless Steel",1,0)</f>
        <v>0</v>
      </c>
      <c r="AI150">
        <f>IF('Main Data'!N150="Leather",1,0)</f>
        <v>1</v>
      </c>
      <c r="AJ150">
        <f>IF('Main Data'!N150="Two-tone",1,0)</f>
        <v>0</v>
      </c>
      <c r="AK150">
        <f>IF(OR('Main Data'!N150="YG 18K",'Main Data'!N150="PG 18K",'Main Data'!N150="WG 18K",'Main Data'!N150="Mixes of 18K"),1,0)</f>
        <v>0</v>
      </c>
      <c r="AL150">
        <f>IF(OR(,'Main Data'!N150="PVD",'Main Data'!N150="Gold plate"),1,0)</f>
        <v>0</v>
      </c>
      <c r="AM150">
        <f>IF(OR('Main Data'!AV150="Yes",'Main Data'!AW150="Yes",'Main Data'!AU150="Yes"),1,0)</f>
        <v>0</v>
      </c>
      <c r="AN150">
        <f>IF(OR(ISTEXT('Main Data'!AX150), ISTEXT('Main Data'!AY150)),1,0)</f>
        <v>1</v>
      </c>
      <c r="AO150">
        <f>IF('Main Data'!AZ150="Yes",1,0)</f>
        <v>0</v>
      </c>
      <c r="AP150">
        <f>IF('Main Data'!BA150="Yes",1,0)</f>
        <v>0</v>
      </c>
      <c r="AQ150">
        <f>IF('Main Data'!BD150="Yes",1,0)</f>
        <v>0</v>
      </c>
      <c r="AR150">
        <f>IF('Main Data'!BE150="A",1,0)</f>
        <v>0</v>
      </c>
      <c r="AS150">
        <f>IF('Main Data'!BE150="AA",1,0)</f>
        <v>1</v>
      </c>
      <c r="AT150">
        <f>IF('Main Data'!BE150="AAA",1,0)</f>
        <v>0</v>
      </c>
      <c r="AU150">
        <f>IF('Main Data'!BE150="AAAA",1,0)</f>
        <v>0</v>
      </c>
      <c r="AV150">
        <f>IF('Main Data'!P150="Yes",1,0)</f>
        <v>0</v>
      </c>
      <c r="AW150">
        <f>IF('Main Data'!AP150="Yes",1,0)</f>
        <v>0</v>
      </c>
      <c r="AX150">
        <f>IF(OR('Main Data'!V150="Yes", 'Main Data'!W150="Yes",'Main Data'!X150="Yes"),1,0)</f>
        <v>0</v>
      </c>
      <c r="AY150">
        <f>IF(OR('Main Data'!Y150="Yes",'Main Data'!Z150="Yes"),1,0)</f>
        <v>0</v>
      </c>
      <c r="AZ150">
        <f>IF('Main Data'!AR150="Yes",1,0)</f>
        <v>0</v>
      </c>
      <c r="BA150">
        <f>IF('Main Data'!AS150="Yes",1,0)</f>
        <v>0</v>
      </c>
      <c r="BB150">
        <f>IF('Main Data'!AG150="Yes",1,0)</f>
        <v>0</v>
      </c>
      <c r="BC150">
        <f>IF('Main Data'!AB150="Yes",1,0)</f>
        <v>0</v>
      </c>
      <c r="BD150">
        <f>IF('Main Data'!AA150="Yes",1,0)</f>
        <v>0</v>
      </c>
      <c r="BE150">
        <f>IF('Main Data'!AC150="Yes",1,0)</f>
        <v>0</v>
      </c>
      <c r="BF150">
        <f>IF('Main Data'!AF150="Yes",1,0)</f>
        <v>0</v>
      </c>
      <c r="BG150">
        <f>IF(OR('Main Data'!AI150="Yes",'Main Data'!AL150="Yes"),1,0)</f>
        <v>1</v>
      </c>
      <c r="BH150">
        <f>IF('Main Data'!AJ150="Yes",1,0)</f>
        <v>0</v>
      </c>
      <c r="BI150">
        <f>IF('Main Data'!AK150="Yes",1,0)</f>
        <v>0</v>
      </c>
      <c r="BJ150">
        <f>IF('Main Data'!AM150="Yes",1,0)</f>
        <v>0</v>
      </c>
      <c r="BK150">
        <f>IF('Main Data'!AQ150="Yes",1,0)</f>
        <v>0</v>
      </c>
      <c r="BL150" s="21">
        <f t="shared" si="13"/>
        <v>0</v>
      </c>
      <c r="BM150" s="21">
        <f t="shared" si="14"/>
        <v>0</v>
      </c>
      <c r="BN150" s="21">
        <f t="shared" si="15"/>
        <v>0</v>
      </c>
      <c r="BO150" s="21">
        <f t="shared" si="16"/>
        <v>0</v>
      </c>
      <c r="BP150" s="21">
        <f t="shared" si="17"/>
        <v>1</v>
      </c>
    </row>
    <row r="151" spans="1:68" x14ac:dyDescent="0.2">
      <c r="A151">
        <v>147</v>
      </c>
      <c r="B151" s="33">
        <f>'Main Data'!C151</f>
        <v>44688</v>
      </c>
      <c r="C151">
        <f>'Main Data'!D151</f>
        <v>48</v>
      </c>
      <c r="D151" s="26">
        <f>'Main Data'!E151</f>
        <v>12000</v>
      </c>
      <c r="E151" s="26">
        <f>'Main Data'!F151</f>
        <v>15000</v>
      </c>
      <c r="F151" s="34">
        <f t="shared" si="12"/>
        <v>9.3926619287701367</v>
      </c>
      <c r="G151">
        <f>IF('Main Data'!H151="AP",1,0)</f>
        <v>0</v>
      </c>
      <c r="H151">
        <f>IF('Main Data'!H151="Blancpain",1,0)</f>
        <v>0</v>
      </c>
      <c r="I151">
        <f>IF('Main Data'!H151="Breguet",1,0)</f>
        <v>0</v>
      </c>
      <c r="J151">
        <f>IF('Main Data'!H151="Breitling",1,0)</f>
        <v>0</v>
      </c>
      <c r="K151">
        <f>IF('Main Data'!H151="Cartier",1,0)</f>
        <v>0</v>
      </c>
      <c r="L151">
        <f>IF('Main Data'!H151="Gallet",1,0)</f>
        <v>0</v>
      </c>
      <c r="M151">
        <f>IF('Main Data'!H151="Girard Perregaux",1,0)</f>
        <v>0</v>
      </c>
      <c r="N151">
        <f>IF('Main Data'!H151="Gubelin",1,0)</f>
        <v>0</v>
      </c>
      <c r="O151">
        <f>IF('Main Data'!H151="Heuer",1,0)</f>
        <v>0</v>
      </c>
      <c r="P151">
        <f>IF('Main Data'!H151="IWC",1,0)</f>
        <v>0</v>
      </c>
      <c r="Q151">
        <f>IF('Main Data'!H151="JLC",1,0)</f>
        <v>0</v>
      </c>
      <c r="R151">
        <f>IF('Main Data'!H151="Longines",1,0)</f>
        <v>0</v>
      </c>
      <c r="S151">
        <f>IF('Main Data'!H151="Movado",1,0)</f>
        <v>0</v>
      </c>
      <c r="T151">
        <f>IF('Main Data'!H151="Omega",1,0)</f>
        <v>1</v>
      </c>
      <c r="U151">
        <f>IF('Main Data'!H151="Panerai",1,0)</f>
        <v>0</v>
      </c>
      <c r="V151">
        <f>IF('Main Data'!H151="Patek",1,0)</f>
        <v>0</v>
      </c>
      <c r="W151">
        <f>IF('Main Data'!H151="Rolex",1,0)</f>
        <v>0</v>
      </c>
      <c r="X151">
        <f>IF('Main Data'!H151="Tudor",1,0)</f>
        <v>0</v>
      </c>
      <c r="Y151">
        <f>IF('Main Data'!H151="Ulysse Nardin",1,0)</f>
        <v>0</v>
      </c>
      <c r="Z151">
        <f>IF('Main Data'!H151="Universal Geneve",1,0)</f>
        <v>0</v>
      </c>
      <c r="AA151">
        <f>IF('Main Data'!H151="Vacheron",1,0)</f>
        <v>0</v>
      </c>
      <c r="AB151">
        <f>IF('Main Data'!H151="Zenith",1,0)</f>
        <v>0</v>
      </c>
      <c r="AC151">
        <f>IF('Main Data'!J151="Stainless Steel",1,0)</f>
        <v>1</v>
      </c>
      <c r="AD151">
        <f>IF('Main Data'!J151="Two-tone",1,0)</f>
        <v>0</v>
      </c>
      <c r="AE151">
        <f>IF(OR('Main Data'!J151="YG 18K",'Main Data'!J151="YG &lt;18K",'Main Data'!J151="PG 18K",'Main Data'!J151="PG &lt;18K",'Main Data'!J151="WG 18K",'Main Data'!J151="Mixes of 18K",'Main Data'!J151="Mixes &lt;18K"),1,0)</f>
        <v>0</v>
      </c>
      <c r="AF151">
        <f>IF('Main Data'!J151="Platinum",1,0)</f>
        <v>0</v>
      </c>
      <c r="AG151">
        <f>IF(OR('Main Data'!J151="PVD",'Main Data'!J151="Gold Plate",'Main Data'!J151="Other"),1,0)</f>
        <v>0</v>
      </c>
      <c r="AH151">
        <f>IF('Main Data'!N151="Stainless Steel",1,0)</f>
        <v>0</v>
      </c>
      <c r="AI151">
        <f>IF('Main Data'!N151="Leather",1,0)</f>
        <v>1</v>
      </c>
      <c r="AJ151">
        <f>IF('Main Data'!N151="Two-tone",1,0)</f>
        <v>0</v>
      </c>
      <c r="AK151">
        <f>IF(OR('Main Data'!N151="YG 18K",'Main Data'!N151="PG 18K",'Main Data'!N151="WG 18K",'Main Data'!N151="Mixes of 18K"),1,0)</f>
        <v>0</v>
      </c>
      <c r="AL151">
        <f>IF(OR(,'Main Data'!N151="PVD",'Main Data'!N151="Gold plate"),1,0)</f>
        <v>0</v>
      </c>
      <c r="AM151">
        <f>IF(OR('Main Data'!AV151="Yes",'Main Data'!AW151="Yes",'Main Data'!AU151="Yes"),1,0)</f>
        <v>0</v>
      </c>
      <c r="AN151">
        <f>IF(OR(ISTEXT('Main Data'!AX151), ISTEXT('Main Data'!AY151)),1,0)</f>
        <v>0</v>
      </c>
      <c r="AO151">
        <f>IF('Main Data'!AZ151="Yes",1,0)</f>
        <v>0</v>
      </c>
      <c r="AP151">
        <f>IF('Main Data'!BA151="Yes",1,0)</f>
        <v>0</v>
      </c>
      <c r="AQ151">
        <f>IF('Main Data'!BD151="Yes",1,0)</f>
        <v>0</v>
      </c>
      <c r="AR151">
        <f>IF('Main Data'!BE151="A",1,0)</f>
        <v>0</v>
      </c>
      <c r="AS151">
        <f>IF('Main Data'!BE151="AA",1,0)</f>
        <v>0</v>
      </c>
      <c r="AT151">
        <f>IF('Main Data'!BE151="AAA",1,0)</f>
        <v>1</v>
      </c>
      <c r="AU151">
        <f>IF('Main Data'!BE151="AAAA",1,0)</f>
        <v>0</v>
      </c>
      <c r="AV151">
        <f>IF('Main Data'!P151="Yes",1,0)</f>
        <v>0</v>
      </c>
      <c r="AW151">
        <f>IF('Main Data'!AP151="Yes",1,0)</f>
        <v>0</v>
      </c>
      <c r="AX151">
        <f>IF(OR('Main Data'!V151="Yes", 'Main Data'!W151="Yes",'Main Data'!X151="Yes"),1,0)</f>
        <v>0</v>
      </c>
      <c r="AY151">
        <f>IF(OR('Main Data'!Y151="Yes",'Main Data'!Z151="Yes"),1,0)</f>
        <v>0</v>
      </c>
      <c r="AZ151">
        <f>IF('Main Data'!AR151="Yes",1,0)</f>
        <v>0</v>
      </c>
      <c r="BA151">
        <f>IF('Main Data'!AS151="Yes",1,0)</f>
        <v>0</v>
      </c>
      <c r="BB151">
        <f>IF('Main Data'!AG151="Yes",1,0)</f>
        <v>0</v>
      </c>
      <c r="BC151">
        <f>IF('Main Data'!AB151="Yes",1,0)</f>
        <v>0</v>
      </c>
      <c r="BD151">
        <f>IF('Main Data'!AA151="Yes",1,0)</f>
        <v>0</v>
      </c>
      <c r="BE151">
        <f>IF('Main Data'!AC151="Yes",1,0)</f>
        <v>0</v>
      </c>
      <c r="BF151">
        <f>IF('Main Data'!AF151="Yes",1,0)</f>
        <v>0</v>
      </c>
      <c r="BG151">
        <f>IF(OR('Main Data'!AI151="Yes",'Main Data'!AL151="Yes"),1,0)</f>
        <v>1</v>
      </c>
      <c r="BH151">
        <f>IF('Main Data'!AJ151="Yes",1,0)</f>
        <v>0</v>
      </c>
      <c r="BI151">
        <f>IF('Main Data'!AK151="Yes",1,0)</f>
        <v>0</v>
      </c>
      <c r="BJ151">
        <f>IF('Main Data'!AM151="Yes",1,0)</f>
        <v>0</v>
      </c>
      <c r="BK151">
        <f>IF('Main Data'!AQ151="Yes",1,0)</f>
        <v>0</v>
      </c>
      <c r="BL151" s="21">
        <f t="shared" si="13"/>
        <v>0</v>
      </c>
      <c r="BM151" s="21">
        <f t="shared" si="14"/>
        <v>0</v>
      </c>
      <c r="BN151" s="21">
        <f t="shared" si="15"/>
        <v>0</v>
      </c>
      <c r="BO151" s="21">
        <f t="shared" si="16"/>
        <v>0</v>
      </c>
      <c r="BP151" s="21">
        <f t="shared" si="17"/>
        <v>1</v>
      </c>
    </row>
    <row r="152" spans="1:68" x14ac:dyDescent="0.2">
      <c r="A152">
        <v>148</v>
      </c>
      <c r="B152" s="33">
        <f>'Main Data'!C152</f>
        <v>44688</v>
      </c>
      <c r="C152">
        <f>'Main Data'!D152</f>
        <v>49</v>
      </c>
      <c r="D152" s="26">
        <f>'Main Data'!E152</f>
        <v>9000</v>
      </c>
      <c r="E152" s="26">
        <f>'Main Data'!F152</f>
        <v>11250</v>
      </c>
      <c r="F152" s="34">
        <f t="shared" si="12"/>
        <v>9.1049798563183568</v>
      </c>
      <c r="G152">
        <f>IF('Main Data'!H152="AP",1,0)</f>
        <v>0</v>
      </c>
      <c r="H152">
        <f>IF('Main Data'!H152="Blancpain",1,0)</f>
        <v>0</v>
      </c>
      <c r="I152">
        <f>IF('Main Data'!H152="Breguet",1,0)</f>
        <v>0</v>
      </c>
      <c r="J152">
        <f>IF('Main Data'!H152="Breitling",1,0)</f>
        <v>0</v>
      </c>
      <c r="K152">
        <f>IF('Main Data'!H152="Cartier",1,0)</f>
        <v>0</v>
      </c>
      <c r="L152">
        <f>IF('Main Data'!H152="Gallet",1,0)</f>
        <v>0</v>
      </c>
      <c r="M152">
        <f>IF('Main Data'!H152="Girard Perregaux",1,0)</f>
        <v>0</v>
      </c>
      <c r="N152">
        <f>IF('Main Data'!H152="Gubelin",1,0)</f>
        <v>0</v>
      </c>
      <c r="O152">
        <f>IF('Main Data'!H152="Heuer",1,0)</f>
        <v>0</v>
      </c>
      <c r="P152">
        <f>IF('Main Data'!H152="IWC",1,0)</f>
        <v>1</v>
      </c>
      <c r="Q152">
        <f>IF('Main Data'!H152="JLC",1,0)</f>
        <v>0</v>
      </c>
      <c r="R152">
        <f>IF('Main Data'!H152="Longines",1,0)</f>
        <v>0</v>
      </c>
      <c r="S152">
        <f>IF('Main Data'!H152="Movado",1,0)</f>
        <v>0</v>
      </c>
      <c r="T152">
        <f>IF('Main Data'!H152="Omega",1,0)</f>
        <v>0</v>
      </c>
      <c r="U152">
        <f>IF('Main Data'!H152="Panerai",1,0)</f>
        <v>0</v>
      </c>
      <c r="V152">
        <f>IF('Main Data'!H152="Patek",1,0)</f>
        <v>0</v>
      </c>
      <c r="W152">
        <f>IF('Main Data'!H152="Rolex",1,0)</f>
        <v>0</v>
      </c>
      <c r="X152">
        <f>IF('Main Data'!H152="Tudor",1,0)</f>
        <v>0</v>
      </c>
      <c r="Y152">
        <f>IF('Main Data'!H152="Ulysse Nardin",1,0)</f>
        <v>0</v>
      </c>
      <c r="Z152">
        <f>IF('Main Data'!H152="Universal Geneve",1,0)</f>
        <v>0</v>
      </c>
      <c r="AA152">
        <f>IF('Main Data'!H152="Vacheron",1,0)</f>
        <v>0</v>
      </c>
      <c r="AB152">
        <f>IF('Main Data'!H152="Zenith",1,0)</f>
        <v>0</v>
      </c>
      <c r="AC152">
        <f>IF('Main Data'!J152="Stainless Steel",1,0)</f>
        <v>1</v>
      </c>
      <c r="AD152">
        <f>IF('Main Data'!J152="Two-tone",1,0)</f>
        <v>0</v>
      </c>
      <c r="AE152">
        <f>IF(OR('Main Data'!J152="YG 18K",'Main Data'!J152="YG &lt;18K",'Main Data'!J152="PG 18K",'Main Data'!J152="PG &lt;18K",'Main Data'!J152="WG 18K",'Main Data'!J152="Mixes of 18K",'Main Data'!J152="Mixes &lt;18K"),1,0)</f>
        <v>0</v>
      </c>
      <c r="AF152">
        <f>IF('Main Data'!J152="Platinum",1,0)</f>
        <v>0</v>
      </c>
      <c r="AG152">
        <f>IF(OR('Main Data'!J152="PVD",'Main Data'!J152="Gold Plate",'Main Data'!J152="Other"),1,0)</f>
        <v>0</v>
      </c>
      <c r="AH152">
        <f>IF('Main Data'!N152="Stainless Steel",1,0)</f>
        <v>0</v>
      </c>
      <c r="AI152">
        <f>IF('Main Data'!N152="Leather",1,0)</f>
        <v>1</v>
      </c>
      <c r="AJ152">
        <f>IF('Main Data'!N152="Two-tone",1,0)</f>
        <v>0</v>
      </c>
      <c r="AK152">
        <f>IF(OR('Main Data'!N152="YG 18K",'Main Data'!N152="PG 18K",'Main Data'!N152="WG 18K",'Main Data'!N152="Mixes of 18K"),1,0)</f>
        <v>0</v>
      </c>
      <c r="AL152">
        <f>IF(OR(,'Main Data'!N152="PVD",'Main Data'!N152="Gold plate"),1,0)</f>
        <v>0</v>
      </c>
      <c r="AM152">
        <f>IF(OR('Main Data'!AV152="Yes",'Main Data'!AW152="Yes",'Main Data'!AU152="Yes"),1,0)</f>
        <v>0</v>
      </c>
      <c r="AN152">
        <f>IF(OR(ISTEXT('Main Data'!AX152), ISTEXT('Main Data'!AY152)),1,0)</f>
        <v>0</v>
      </c>
      <c r="AO152">
        <f>IF('Main Data'!AZ152="Yes",1,0)</f>
        <v>0</v>
      </c>
      <c r="AP152">
        <f>IF('Main Data'!BA152="Yes",1,0)</f>
        <v>0</v>
      </c>
      <c r="AQ152">
        <f>IF('Main Data'!BD152="Yes",1,0)</f>
        <v>0</v>
      </c>
      <c r="AR152">
        <f>IF('Main Data'!BE152="A",1,0)</f>
        <v>0</v>
      </c>
      <c r="AS152">
        <f>IF('Main Data'!BE152="AA",1,0)</f>
        <v>0</v>
      </c>
      <c r="AT152">
        <f>IF('Main Data'!BE152="AAA",1,0)</f>
        <v>1</v>
      </c>
      <c r="AU152">
        <f>IF('Main Data'!BE152="AAAA",1,0)</f>
        <v>0</v>
      </c>
      <c r="AV152">
        <f>IF('Main Data'!P152="Yes",1,0)</f>
        <v>0</v>
      </c>
      <c r="AW152">
        <f>IF('Main Data'!AP152="Yes",1,0)</f>
        <v>0</v>
      </c>
      <c r="AX152">
        <f>IF(OR('Main Data'!V152="Yes", 'Main Data'!W152="Yes",'Main Data'!X152="Yes"),1,0)</f>
        <v>1</v>
      </c>
      <c r="AY152">
        <f>IF(OR('Main Data'!Y152="Yes",'Main Data'!Z152="Yes"),1,0)</f>
        <v>0</v>
      </c>
      <c r="AZ152">
        <f>IF('Main Data'!AR152="Yes",1,0)</f>
        <v>0</v>
      </c>
      <c r="BA152">
        <f>IF('Main Data'!AS152="Yes",1,0)</f>
        <v>0</v>
      </c>
      <c r="BB152">
        <f>IF('Main Data'!AG152="Yes",1,0)</f>
        <v>0</v>
      </c>
      <c r="BC152">
        <f>IF('Main Data'!AB152="Yes",1,0)</f>
        <v>0</v>
      </c>
      <c r="BD152">
        <f>IF('Main Data'!AA152="Yes",1,0)</f>
        <v>1</v>
      </c>
      <c r="BE152">
        <f>IF('Main Data'!AC152="Yes",1,0)</f>
        <v>0</v>
      </c>
      <c r="BF152">
        <f>IF('Main Data'!AF152="Yes",1,0)</f>
        <v>0</v>
      </c>
      <c r="BG152">
        <f>IF(OR('Main Data'!AI152="Yes",'Main Data'!AL152="Yes"),1,0)</f>
        <v>0</v>
      </c>
      <c r="BH152">
        <f>IF('Main Data'!AJ152="Yes",1,0)</f>
        <v>0</v>
      </c>
      <c r="BI152">
        <f>IF('Main Data'!AK152="Yes",1,0)</f>
        <v>0</v>
      </c>
      <c r="BJ152">
        <f>IF('Main Data'!AM152="Yes",1,0)</f>
        <v>0</v>
      </c>
      <c r="BK152">
        <f>IF('Main Data'!AQ152="Yes",1,0)</f>
        <v>0</v>
      </c>
      <c r="BL152" s="21">
        <f t="shared" si="13"/>
        <v>0</v>
      </c>
      <c r="BM152" s="21">
        <f t="shared" si="14"/>
        <v>0</v>
      </c>
      <c r="BN152" s="21">
        <f t="shared" si="15"/>
        <v>0</v>
      </c>
      <c r="BO152" s="21">
        <f t="shared" si="16"/>
        <v>0</v>
      </c>
      <c r="BP152" s="21">
        <f t="shared" si="17"/>
        <v>1</v>
      </c>
    </row>
    <row r="153" spans="1:68" x14ac:dyDescent="0.2">
      <c r="A153">
        <v>149</v>
      </c>
      <c r="B153" s="33">
        <f>'Main Data'!C153</f>
        <v>44688</v>
      </c>
      <c r="C153">
        <f>'Main Data'!D153</f>
        <v>50</v>
      </c>
      <c r="D153" s="26">
        <f>'Main Data'!E153</f>
        <v>5600</v>
      </c>
      <c r="E153" s="26">
        <f>'Main Data'!F153</f>
        <v>7000</v>
      </c>
      <c r="F153" s="34">
        <f t="shared" si="12"/>
        <v>8.6305218767232414</v>
      </c>
      <c r="G153">
        <f>IF('Main Data'!H153="AP",1,0)</f>
        <v>0</v>
      </c>
      <c r="H153">
        <f>IF('Main Data'!H153="Blancpain",1,0)</f>
        <v>0</v>
      </c>
      <c r="I153">
        <f>IF('Main Data'!H153="Breguet",1,0)</f>
        <v>0</v>
      </c>
      <c r="J153">
        <f>IF('Main Data'!H153="Breitling",1,0)</f>
        <v>0</v>
      </c>
      <c r="K153">
        <f>IF('Main Data'!H153="Cartier",1,0)</f>
        <v>0</v>
      </c>
      <c r="L153">
        <f>IF('Main Data'!H153="Gallet",1,0)</f>
        <v>0</v>
      </c>
      <c r="M153">
        <f>IF('Main Data'!H153="Girard Perregaux",1,0)</f>
        <v>0</v>
      </c>
      <c r="N153">
        <f>IF('Main Data'!H153="Gubelin",1,0)</f>
        <v>0</v>
      </c>
      <c r="O153">
        <f>IF('Main Data'!H153="Heuer",1,0)</f>
        <v>0</v>
      </c>
      <c r="P153">
        <f>IF('Main Data'!H153="IWC",1,0)</f>
        <v>0</v>
      </c>
      <c r="Q153">
        <f>IF('Main Data'!H153="JLC",1,0)</f>
        <v>0</v>
      </c>
      <c r="R153">
        <f>IF('Main Data'!H153="Longines",1,0)</f>
        <v>0</v>
      </c>
      <c r="S153">
        <f>IF('Main Data'!H153="Movado",1,0)</f>
        <v>0</v>
      </c>
      <c r="T153">
        <f>IF('Main Data'!H153="Omega",1,0)</f>
        <v>0</v>
      </c>
      <c r="U153">
        <f>IF('Main Data'!H153="Panerai",1,0)</f>
        <v>0</v>
      </c>
      <c r="V153">
        <f>IF('Main Data'!H153="Patek",1,0)</f>
        <v>0</v>
      </c>
      <c r="W153">
        <f>IF('Main Data'!H153="Rolex",1,0)</f>
        <v>0</v>
      </c>
      <c r="X153">
        <f>IF('Main Data'!H153="Tudor",1,0)</f>
        <v>0</v>
      </c>
      <c r="Y153">
        <f>IF('Main Data'!H153="Ulysse Nardin",1,0)</f>
        <v>0</v>
      </c>
      <c r="Z153">
        <f>IF('Main Data'!H153="Universal Geneve",1,0)</f>
        <v>1</v>
      </c>
      <c r="AA153">
        <f>IF('Main Data'!H153="Vacheron",1,0)</f>
        <v>0</v>
      </c>
      <c r="AB153">
        <f>IF('Main Data'!H153="Zenith",1,0)</f>
        <v>0</v>
      </c>
      <c r="AC153">
        <f>IF('Main Data'!J153="Stainless Steel",1,0)</f>
        <v>1</v>
      </c>
      <c r="AD153">
        <f>IF('Main Data'!J153="Two-tone",1,0)</f>
        <v>0</v>
      </c>
      <c r="AE153">
        <f>IF(OR('Main Data'!J153="YG 18K",'Main Data'!J153="YG &lt;18K",'Main Data'!J153="PG 18K",'Main Data'!J153="PG &lt;18K",'Main Data'!J153="WG 18K",'Main Data'!J153="Mixes of 18K",'Main Data'!J153="Mixes &lt;18K"),1,0)</f>
        <v>0</v>
      </c>
      <c r="AF153">
        <f>IF('Main Data'!J153="Platinum",1,0)</f>
        <v>0</v>
      </c>
      <c r="AG153">
        <f>IF(OR('Main Data'!J153="PVD",'Main Data'!J153="Gold Plate",'Main Data'!J153="Other"),1,0)</f>
        <v>0</v>
      </c>
      <c r="AH153">
        <f>IF('Main Data'!N153="Stainless Steel",1,0)</f>
        <v>0</v>
      </c>
      <c r="AI153">
        <f>IF('Main Data'!N153="Leather",1,0)</f>
        <v>1</v>
      </c>
      <c r="AJ153">
        <f>IF('Main Data'!N153="Two-tone",1,0)</f>
        <v>0</v>
      </c>
      <c r="AK153">
        <f>IF(OR('Main Data'!N153="YG 18K",'Main Data'!N153="PG 18K",'Main Data'!N153="WG 18K",'Main Data'!N153="Mixes of 18K"),1,0)</f>
        <v>0</v>
      </c>
      <c r="AL153">
        <f>IF(OR(,'Main Data'!N153="PVD",'Main Data'!N153="Gold plate"),1,0)</f>
        <v>0</v>
      </c>
      <c r="AM153">
        <f>IF(OR('Main Data'!AV153="Yes",'Main Data'!AW153="Yes",'Main Data'!AU153="Yes"),1,0)</f>
        <v>0</v>
      </c>
      <c r="AN153">
        <f>IF(OR(ISTEXT('Main Data'!AX153), ISTEXT('Main Data'!AY153)),1,0)</f>
        <v>0</v>
      </c>
      <c r="AO153">
        <f>IF('Main Data'!AZ153="Yes",1,0)</f>
        <v>0</v>
      </c>
      <c r="AP153">
        <f>IF('Main Data'!BA153="Yes",1,0)</f>
        <v>0</v>
      </c>
      <c r="AQ153">
        <f>IF('Main Data'!BD153="Yes",1,0)</f>
        <v>0</v>
      </c>
      <c r="AR153">
        <f>IF('Main Data'!BE153="A",1,0)</f>
        <v>0</v>
      </c>
      <c r="AS153">
        <f>IF('Main Data'!BE153="AA",1,0)</f>
        <v>0</v>
      </c>
      <c r="AT153">
        <f>IF('Main Data'!BE153="AAA",1,0)</f>
        <v>1</v>
      </c>
      <c r="AU153">
        <f>IF('Main Data'!BE153="AAAA",1,0)</f>
        <v>0</v>
      </c>
      <c r="AV153">
        <f>IF('Main Data'!P153="Yes",1,0)</f>
        <v>1</v>
      </c>
      <c r="AW153">
        <f>IF('Main Data'!AP153="Yes",1,0)</f>
        <v>0</v>
      </c>
      <c r="AX153">
        <f>IF(OR('Main Data'!V153="Yes", 'Main Data'!W153="Yes",'Main Data'!X153="Yes"),1,0)</f>
        <v>0</v>
      </c>
      <c r="AY153">
        <f>IF(OR('Main Data'!Y153="Yes",'Main Data'!Z153="Yes"),1,0)</f>
        <v>0</v>
      </c>
      <c r="AZ153">
        <f>IF('Main Data'!AR153="Yes",1,0)</f>
        <v>0</v>
      </c>
      <c r="BA153">
        <f>IF('Main Data'!AS153="Yes",1,0)</f>
        <v>0</v>
      </c>
      <c r="BB153">
        <f>IF('Main Data'!AG153="Yes",1,0)</f>
        <v>0</v>
      </c>
      <c r="BC153">
        <f>IF('Main Data'!AB153="Yes",1,0)</f>
        <v>0</v>
      </c>
      <c r="BD153">
        <f>IF('Main Data'!AA153="Yes",1,0)</f>
        <v>1</v>
      </c>
      <c r="BE153">
        <f>IF('Main Data'!AC153="Yes",1,0)</f>
        <v>0</v>
      </c>
      <c r="BF153">
        <f>IF('Main Data'!AF153="Yes",1,0)</f>
        <v>0</v>
      </c>
      <c r="BG153">
        <f>IF(OR('Main Data'!AI153="Yes",'Main Data'!AL153="Yes"),1,0)</f>
        <v>0</v>
      </c>
      <c r="BH153">
        <f>IF('Main Data'!AJ153="Yes",1,0)</f>
        <v>0</v>
      </c>
      <c r="BI153">
        <f>IF('Main Data'!AK153="Yes",1,0)</f>
        <v>0</v>
      </c>
      <c r="BJ153">
        <f>IF('Main Data'!AM153="Yes",1,0)</f>
        <v>0</v>
      </c>
      <c r="BK153">
        <f>IF('Main Data'!AQ153="Yes",1,0)</f>
        <v>0</v>
      </c>
      <c r="BL153" s="21">
        <f t="shared" si="13"/>
        <v>0</v>
      </c>
      <c r="BM153" s="21">
        <f t="shared" si="14"/>
        <v>0</v>
      </c>
      <c r="BN153" s="21">
        <f t="shared" si="15"/>
        <v>0</v>
      </c>
      <c r="BO153" s="21">
        <f t="shared" si="16"/>
        <v>0</v>
      </c>
      <c r="BP153" s="21">
        <f t="shared" si="17"/>
        <v>1</v>
      </c>
    </row>
    <row r="154" spans="1:68" x14ac:dyDescent="0.2">
      <c r="A154">
        <v>150</v>
      </c>
      <c r="B154" s="33">
        <f>'Main Data'!C154</f>
        <v>44688</v>
      </c>
      <c r="C154">
        <f>'Main Data'!D154</f>
        <v>51</v>
      </c>
      <c r="D154" s="26">
        <f>'Main Data'!E154</f>
        <v>7000</v>
      </c>
      <c r="E154" s="26">
        <f>'Main Data'!F154</f>
        <v>8750</v>
      </c>
      <c r="F154" s="34">
        <f t="shared" si="12"/>
        <v>8.8536654280374503</v>
      </c>
      <c r="G154">
        <f>IF('Main Data'!H154="AP",1,0)</f>
        <v>0</v>
      </c>
      <c r="H154">
        <f>IF('Main Data'!H154="Blancpain",1,0)</f>
        <v>0</v>
      </c>
      <c r="I154">
        <f>IF('Main Data'!H154="Breguet",1,0)</f>
        <v>0</v>
      </c>
      <c r="J154">
        <f>IF('Main Data'!H154="Breitling",1,0)</f>
        <v>1</v>
      </c>
      <c r="K154">
        <f>IF('Main Data'!H154="Cartier",1,0)</f>
        <v>0</v>
      </c>
      <c r="L154">
        <f>IF('Main Data'!H154="Gallet",1,0)</f>
        <v>0</v>
      </c>
      <c r="M154">
        <f>IF('Main Data'!H154="Girard Perregaux",1,0)</f>
        <v>0</v>
      </c>
      <c r="N154">
        <f>IF('Main Data'!H154="Gubelin",1,0)</f>
        <v>0</v>
      </c>
      <c r="O154">
        <f>IF('Main Data'!H154="Heuer",1,0)</f>
        <v>0</v>
      </c>
      <c r="P154">
        <f>IF('Main Data'!H154="IWC",1,0)</f>
        <v>0</v>
      </c>
      <c r="Q154">
        <f>IF('Main Data'!H154="JLC",1,0)</f>
        <v>0</v>
      </c>
      <c r="R154">
        <f>IF('Main Data'!H154="Longines",1,0)</f>
        <v>0</v>
      </c>
      <c r="S154">
        <f>IF('Main Data'!H154="Movado",1,0)</f>
        <v>0</v>
      </c>
      <c r="T154">
        <f>IF('Main Data'!H154="Omega",1,0)</f>
        <v>0</v>
      </c>
      <c r="U154">
        <f>IF('Main Data'!H154="Panerai",1,0)</f>
        <v>0</v>
      </c>
      <c r="V154">
        <f>IF('Main Data'!H154="Patek",1,0)</f>
        <v>0</v>
      </c>
      <c r="W154">
        <f>IF('Main Data'!H154="Rolex",1,0)</f>
        <v>0</v>
      </c>
      <c r="X154">
        <f>IF('Main Data'!H154="Tudor",1,0)</f>
        <v>0</v>
      </c>
      <c r="Y154">
        <f>IF('Main Data'!H154="Ulysse Nardin",1,0)</f>
        <v>0</v>
      </c>
      <c r="Z154">
        <f>IF('Main Data'!H154="Universal Geneve",1,0)</f>
        <v>0</v>
      </c>
      <c r="AA154">
        <f>IF('Main Data'!H154="Vacheron",1,0)</f>
        <v>0</v>
      </c>
      <c r="AB154">
        <f>IF('Main Data'!H154="Zenith",1,0)</f>
        <v>0</v>
      </c>
      <c r="AC154">
        <f>IF('Main Data'!J154="Stainless Steel",1,0)</f>
        <v>1</v>
      </c>
      <c r="AD154">
        <f>IF('Main Data'!J154="Two-tone",1,0)</f>
        <v>0</v>
      </c>
      <c r="AE154">
        <f>IF(OR('Main Data'!J154="YG 18K",'Main Data'!J154="YG &lt;18K",'Main Data'!J154="PG 18K",'Main Data'!J154="PG &lt;18K",'Main Data'!J154="WG 18K",'Main Data'!J154="Mixes of 18K",'Main Data'!J154="Mixes &lt;18K"),1,0)</f>
        <v>0</v>
      </c>
      <c r="AF154">
        <f>IF('Main Data'!J154="Platinum",1,0)</f>
        <v>0</v>
      </c>
      <c r="AG154">
        <f>IF(OR('Main Data'!J154="PVD",'Main Data'!J154="Gold Plate",'Main Data'!J154="Other"),1,0)</f>
        <v>0</v>
      </c>
      <c r="AH154">
        <f>IF('Main Data'!N154="Stainless Steel",1,0)</f>
        <v>1</v>
      </c>
      <c r="AI154">
        <f>IF('Main Data'!N154="Leather",1,0)</f>
        <v>0</v>
      </c>
      <c r="AJ154">
        <f>IF('Main Data'!N154="Two-tone",1,0)</f>
        <v>0</v>
      </c>
      <c r="AK154">
        <f>IF(OR('Main Data'!N154="YG 18K",'Main Data'!N154="PG 18K",'Main Data'!N154="WG 18K",'Main Data'!N154="Mixes of 18K"),1,0)</f>
        <v>0</v>
      </c>
      <c r="AL154">
        <f>IF(OR(,'Main Data'!N154="PVD",'Main Data'!N154="Gold plate"),1,0)</f>
        <v>0</v>
      </c>
      <c r="AM154">
        <f>IF(OR('Main Data'!AV154="Yes",'Main Data'!AW154="Yes",'Main Data'!AU154="Yes"),1,0)</f>
        <v>0</v>
      </c>
      <c r="AN154">
        <f>IF(OR(ISTEXT('Main Data'!AX154), ISTEXT('Main Data'!AY154)),1,0)</f>
        <v>0</v>
      </c>
      <c r="AO154">
        <f>IF('Main Data'!AZ154="Yes",1,0)</f>
        <v>0</v>
      </c>
      <c r="AP154">
        <f>IF('Main Data'!BA154="Yes",1,0)</f>
        <v>1</v>
      </c>
      <c r="AQ154">
        <f>IF('Main Data'!BD154="Yes",1,0)</f>
        <v>0</v>
      </c>
      <c r="AR154">
        <f>IF('Main Data'!BE154="A",1,0)</f>
        <v>0</v>
      </c>
      <c r="AS154">
        <f>IF('Main Data'!BE154="AA",1,0)</f>
        <v>1</v>
      </c>
      <c r="AT154">
        <f>IF('Main Data'!BE154="AAA",1,0)</f>
        <v>0</v>
      </c>
      <c r="AU154">
        <f>IF('Main Data'!BE154="AAAA",1,0)</f>
        <v>0</v>
      </c>
      <c r="AV154">
        <f>IF('Main Data'!P154="Yes",1,0)</f>
        <v>0</v>
      </c>
      <c r="AW154">
        <f>IF('Main Data'!AP154="Yes",1,0)</f>
        <v>0</v>
      </c>
      <c r="AX154">
        <f>IF(OR('Main Data'!V154="Yes", 'Main Data'!W154="Yes",'Main Data'!X154="Yes"),1,0)</f>
        <v>0</v>
      </c>
      <c r="AY154">
        <f>IF(OR('Main Data'!Y154="Yes",'Main Data'!Z154="Yes"),1,0)</f>
        <v>0</v>
      </c>
      <c r="AZ154">
        <f>IF('Main Data'!AR154="Yes",1,0)</f>
        <v>0</v>
      </c>
      <c r="BA154">
        <f>IF('Main Data'!AS154="Yes",1,0)</f>
        <v>0</v>
      </c>
      <c r="BB154">
        <f>IF('Main Data'!AG154="Yes",1,0)</f>
        <v>0</v>
      </c>
      <c r="BC154">
        <f>IF('Main Data'!AB154="Yes",1,0)</f>
        <v>0</v>
      </c>
      <c r="BD154">
        <f>IF('Main Data'!AA154="Yes",1,0)</f>
        <v>0</v>
      </c>
      <c r="BE154">
        <f>IF('Main Data'!AC154="Yes",1,0)</f>
        <v>0</v>
      </c>
      <c r="BF154">
        <f>IF('Main Data'!AF154="Yes",1,0)</f>
        <v>0</v>
      </c>
      <c r="BG154">
        <f>IF(OR('Main Data'!AI154="Yes",'Main Data'!AL154="Yes"),1,0)</f>
        <v>1</v>
      </c>
      <c r="BH154">
        <f>IF('Main Data'!AJ154="Yes",1,0)</f>
        <v>0</v>
      </c>
      <c r="BI154">
        <f>IF('Main Data'!AK154="Yes",1,0)</f>
        <v>0</v>
      </c>
      <c r="BJ154">
        <f>IF('Main Data'!AM154="Yes",1,0)</f>
        <v>0</v>
      </c>
      <c r="BK154">
        <f>IF('Main Data'!AQ154="Yes",1,0)</f>
        <v>0</v>
      </c>
      <c r="BL154" s="21">
        <f t="shared" si="13"/>
        <v>0</v>
      </c>
      <c r="BM154" s="21">
        <f t="shared" si="14"/>
        <v>0</v>
      </c>
      <c r="BN154" s="21">
        <f t="shared" si="15"/>
        <v>0</v>
      </c>
      <c r="BO154" s="21">
        <f t="shared" si="16"/>
        <v>0</v>
      </c>
      <c r="BP154" s="21">
        <f t="shared" si="17"/>
        <v>1</v>
      </c>
    </row>
    <row r="155" spans="1:68" x14ac:dyDescent="0.2">
      <c r="A155">
        <v>151</v>
      </c>
      <c r="B155" s="33">
        <f>'Main Data'!C155</f>
        <v>44688</v>
      </c>
      <c r="C155">
        <f>'Main Data'!D155</f>
        <v>52</v>
      </c>
      <c r="D155" s="26">
        <f>'Main Data'!E155</f>
        <v>4700</v>
      </c>
      <c r="E155" s="26">
        <f>'Main Data'!F155</f>
        <v>5875</v>
      </c>
      <c r="F155" s="34">
        <f t="shared" si="12"/>
        <v>8.4553177876981493</v>
      </c>
      <c r="G155">
        <f>IF('Main Data'!H155="AP",1,0)</f>
        <v>0</v>
      </c>
      <c r="H155">
        <f>IF('Main Data'!H155="Blancpain",1,0)</f>
        <v>0</v>
      </c>
      <c r="I155">
        <f>IF('Main Data'!H155="Breguet",1,0)</f>
        <v>0</v>
      </c>
      <c r="J155">
        <f>IF('Main Data'!H155="Breitling",1,0)</f>
        <v>1</v>
      </c>
      <c r="K155">
        <f>IF('Main Data'!H155="Cartier",1,0)</f>
        <v>0</v>
      </c>
      <c r="L155">
        <f>IF('Main Data'!H155="Gallet",1,0)</f>
        <v>0</v>
      </c>
      <c r="M155">
        <f>IF('Main Data'!H155="Girard Perregaux",1,0)</f>
        <v>0</v>
      </c>
      <c r="N155">
        <f>IF('Main Data'!H155="Gubelin",1,0)</f>
        <v>0</v>
      </c>
      <c r="O155">
        <f>IF('Main Data'!H155="Heuer",1,0)</f>
        <v>0</v>
      </c>
      <c r="P155">
        <f>IF('Main Data'!H155="IWC",1,0)</f>
        <v>0</v>
      </c>
      <c r="Q155">
        <f>IF('Main Data'!H155="JLC",1,0)</f>
        <v>0</v>
      </c>
      <c r="R155">
        <f>IF('Main Data'!H155="Longines",1,0)</f>
        <v>0</v>
      </c>
      <c r="S155">
        <f>IF('Main Data'!H155="Movado",1,0)</f>
        <v>0</v>
      </c>
      <c r="T155">
        <f>IF('Main Data'!H155="Omega",1,0)</f>
        <v>0</v>
      </c>
      <c r="U155">
        <f>IF('Main Data'!H155="Panerai",1,0)</f>
        <v>0</v>
      </c>
      <c r="V155">
        <f>IF('Main Data'!H155="Patek",1,0)</f>
        <v>0</v>
      </c>
      <c r="W155">
        <f>IF('Main Data'!H155="Rolex",1,0)</f>
        <v>0</v>
      </c>
      <c r="X155">
        <f>IF('Main Data'!H155="Tudor",1,0)</f>
        <v>0</v>
      </c>
      <c r="Y155">
        <f>IF('Main Data'!H155="Ulysse Nardin",1,0)</f>
        <v>0</v>
      </c>
      <c r="Z155">
        <f>IF('Main Data'!H155="Universal Geneve",1,0)</f>
        <v>0</v>
      </c>
      <c r="AA155">
        <f>IF('Main Data'!H155="Vacheron",1,0)</f>
        <v>0</v>
      </c>
      <c r="AB155">
        <f>IF('Main Data'!H155="Zenith",1,0)</f>
        <v>0</v>
      </c>
      <c r="AC155">
        <f>IF('Main Data'!J155="Stainless Steel",1,0)</f>
        <v>1</v>
      </c>
      <c r="AD155">
        <f>IF('Main Data'!J155="Two-tone",1,0)</f>
        <v>0</v>
      </c>
      <c r="AE155">
        <f>IF(OR('Main Data'!J155="YG 18K",'Main Data'!J155="YG &lt;18K",'Main Data'!J155="PG 18K",'Main Data'!J155="PG &lt;18K",'Main Data'!J155="WG 18K",'Main Data'!J155="Mixes of 18K",'Main Data'!J155="Mixes &lt;18K"),1,0)</f>
        <v>0</v>
      </c>
      <c r="AF155">
        <f>IF('Main Data'!J155="Platinum",1,0)</f>
        <v>0</v>
      </c>
      <c r="AG155">
        <f>IF(OR('Main Data'!J155="PVD",'Main Data'!J155="Gold Plate",'Main Data'!J155="Other"),1,0)</f>
        <v>0</v>
      </c>
      <c r="AH155">
        <f>IF('Main Data'!N155="Stainless Steel",1,0)</f>
        <v>0</v>
      </c>
      <c r="AI155">
        <f>IF('Main Data'!N155="Leather",1,0)</f>
        <v>1</v>
      </c>
      <c r="AJ155">
        <f>IF('Main Data'!N155="Two-tone",1,0)</f>
        <v>0</v>
      </c>
      <c r="AK155">
        <f>IF(OR('Main Data'!N155="YG 18K",'Main Data'!N155="PG 18K",'Main Data'!N155="WG 18K",'Main Data'!N155="Mixes of 18K"),1,0)</f>
        <v>0</v>
      </c>
      <c r="AL155">
        <f>IF(OR(,'Main Data'!N155="PVD",'Main Data'!N155="Gold plate"),1,0)</f>
        <v>0</v>
      </c>
      <c r="AM155">
        <f>IF(OR('Main Data'!AV155="Yes",'Main Data'!AW155="Yes",'Main Data'!AU155="Yes"),1,0)</f>
        <v>0</v>
      </c>
      <c r="AN155">
        <f>IF(OR(ISTEXT('Main Data'!AX155), ISTEXT('Main Data'!AY155)),1,0)</f>
        <v>0</v>
      </c>
      <c r="AO155">
        <f>IF('Main Data'!AZ155="Yes",1,0)</f>
        <v>0</v>
      </c>
      <c r="AP155">
        <f>IF('Main Data'!BA155="Yes",1,0)</f>
        <v>0</v>
      </c>
      <c r="AQ155">
        <f>IF('Main Data'!BD155="Yes",1,0)</f>
        <v>0</v>
      </c>
      <c r="AR155">
        <f>IF('Main Data'!BE155="A",1,0)</f>
        <v>0</v>
      </c>
      <c r="AS155">
        <f>IF('Main Data'!BE155="AA",1,0)</f>
        <v>1</v>
      </c>
      <c r="AT155">
        <f>IF('Main Data'!BE155="AAA",1,0)</f>
        <v>0</v>
      </c>
      <c r="AU155">
        <f>IF('Main Data'!BE155="AAAA",1,0)</f>
        <v>0</v>
      </c>
      <c r="AV155">
        <f>IF('Main Data'!P155="Yes",1,0)</f>
        <v>0</v>
      </c>
      <c r="AW155">
        <f>IF('Main Data'!AP155="Yes",1,0)</f>
        <v>0</v>
      </c>
      <c r="AX155">
        <f>IF(OR('Main Data'!V155="Yes", 'Main Data'!W155="Yes",'Main Data'!X155="Yes"),1,0)</f>
        <v>0</v>
      </c>
      <c r="AY155">
        <f>IF(OR('Main Data'!Y155="Yes",'Main Data'!Z155="Yes"),1,0)</f>
        <v>0</v>
      </c>
      <c r="AZ155">
        <f>IF('Main Data'!AR155="Yes",1,0)</f>
        <v>0</v>
      </c>
      <c r="BA155">
        <f>IF('Main Data'!AS155="Yes",1,0)</f>
        <v>0</v>
      </c>
      <c r="BB155">
        <f>IF('Main Data'!AG155="Yes",1,0)</f>
        <v>0</v>
      </c>
      <c r="BC155">
        <f>IF('Main Data'!AB155="Yes",1,0)</f>
        <v>0</v>
      </c>
      <c r="BD155">
        <f>IF('Main Data'!AA155="Yes",1,0)</f>
        <v>0</v>
      </c>
      <c r="BE155">
        <f>IF('Main Data'!AC155="Yes",1,0)</f>
        <v>0</v>
      </c>
      <c r="BF155">
        <f>IF('Main Data'!AF155="Yes",1,0)</f>
        <v>0</v>
      </c>
      <c r="BG155">
        <f>IF(OR('Main Data'!AI155="Yes",'Main Data'!AL155="Yes"),1,0)</f>
        <v>1</v>
      </c>
      <c r="BH155">
        <f>IF('Main Data'!AJ155="Yes",1,0)</f>
        <v>0</v>
      </c>
      <c r="BI155">
        <f>IF('Main Data'!AK155="Yes",1,0)</f>
        <v>0</v>
      </c>
      <c r="BJ155">
        <f>IF('Main Data'!AM155="Yes",1,0)</f>
        <v>0</v>
      </c>
      <c r="BK155">
        <f>IF('Main Data'!AQ155="Yes",1,0)</f>
        <v>0</v>
      </c>
      <c r="BL155" s="21">
        <f t="shared" si="13"/>
        <v>0</v>
      </c>
      <c r="BM155" s="21">
        <f t="shared" si="14"/>
        <v>0</v>
      </c>
      <c r="BN155" s="21">
        <f t="shared" si="15"/>
        <v>0</v>
      </c>
      <c r="BO155" s="21">
        <f t="shared" si="16"/>
        <v>0</v>
      </c>
      <c r="BP155" s="21">
        <f t="shared" si="17"/>
        <v>1</v>
      </c>
    </row>
    <row r="156" spans="1:68" x14ac:dyDescent="0.2">
      <c r="A156">
        <v>152</v>
      </c>
      <c r="B156" s="33">
        <f>'Main Data'!C156</f>
        <v>44688</v>
      </c>
      <c r="C156">
        <f>'Main Data'!D156</f>
        <v>83</v>
      </c>
      <c r="D156" s="26">
        <f>'Main Data'!E156</f>
        <v>6000</v>
      </c>
      <c r="E156" s="26">
        <f>'Main Data'!F156</f>
        <v>7500</v>
      </c>
      <c r="F156" s="34">
        <f t="shared" si="12"/>
        <v>8.6995147482101913</v>
      </c>
      <c r="G156">
        <f>IF('Main Data'!H156="AP",1,0)</f>
        <v>0</v>
      </c>
      <c r="H156">
        <f>IF('Main Data'!H156="Blancpain",1,0)</f>
        <v>0</v>
      </c>
      <c r="I156">
        <f>IF('Main Data'!H156="Breguet",1,0)</f>
        <v>0</v>
      </c>
      <c r="J156">
        <f>IF('Main Data'!H156="Breitling",1,0)</f>
        <v>0</v>
      </c>
      <c r="K156">
        <f>IF('Main Data'!H156="Cartier",1,0)</f>
        <v>0</v>
      </c>
      <c r="L156">
        <f>IF('Main Data'!H156="Gallet",1,0)</f>
        <v>0</v>
      </c>
      <c r="M156">
        <f>IF('Main Data'!H156="Girard Perregaux",1,0)</f>
        <v>0</v>
      </c>
      <c r="N156">
        <f>IF('Main Data'!H156="Gubelin",1,0)</f>
        <v>0</v>
      </c>
      <c r="O156">
        <f>IF('Main Data'!H156="Heuer",1,0)</f>
        <v>0</v>
      </c>
      <c r="P156">
        <f>IF('Main Data'!H156="IWC",1,0)</f>
        <v>1</v>
      </c>
      <c r="Q156">
        <f>IF('Main Data'!H156="JLC",1,0)</f>
        <v>0</v>
      </c>
      <c r="R156">
        <f>IF('Main Data'!H156="Longines",1,0)</f>
        <v>0</v>
      </c>
      <c r="S156">
        <f>IF('Main Data'!H156="Movado",1,0)</f>
        <v>0</v>
      </c>
      <c r="T156">
        <f>IF('Main Data'!H156="Omega",1,0)</f>
        <v>0</v>
      </c>
      <c r="U156">
        <f>IF('Main Data'!H156="Panerai",1,0)</f>
        <v>0</v>
      </c>
      <c r="V156">
        <f>IF('Main Data'!H156="Patek",1,0)</f>
        <v>0</v>
      </c>
      <c r="W156">
        <f>IF('Main Data'!H156="Rolex",1,0)</f>
        <v>0</v>
      </c>
      <c r="X156">
        <f>IF('Main Data'!H156="Tudor",1,0)</f>
        <v>0</v>
      </c>
      <c r="Y156">
        <f>IF('Main Data'!H156="Ulysse Nardin",1,0)</f>
        <v>0</v>
      </c>
      <c r="Z156">
        <f>IF('Main Data'!H156="Universal Geneve",1,0)</f>
        <v>0</v>
      </c>
      <c r="AA156">
        <f>IF('Main Data'!H156="Vacheron",1,0)</f>
        <v>0</v>
      </c>
      <c r="AB156">
        <f>IF('Main Data'!H156="Zenith",1,0)</f>
        <v>0</v>
      </c>
      <c r="AC156">
        <f>IF('Main Data'!J156="Stainless Steel",1,0)</f>
        <v>0</v>
      </c>
      <c r="AD156">
        <f>IF('Main Data'!J156="Two-tone",1,0)</f>
        <v>0</v>
      </c>
      <c r="AE156">
        <f>IF(OR('Main Data'!J156="YG 18K",'Main Data'!J156="YG &lt;18K",'Main Data'!J156="PG 18K",'Main Data'!J156="PG &lt;18K",'Main Data'!J156="WG 18K",'Main Data'!J156="Mixes of 18K",'Main Data'!J156="Mixes &lt;18K"),1,0)</f>
        <v>0</v>
      </c>
      <c r="AF156">
        <f>IF('Main Data'!J156="Platinum",1,0)</f>
        <v>1</v>
      </c>
      <c r="AG156">
        <f>IF(OR('Main Data'!J156="PVD",'Main Data'!J156="Gold Plate",'Main Data'!J156="Other"),1,0)</f>
        <v>0</v>
      </c>
      <c r="AH156">
        <f>IF('Main Data'!N156="Stainless Steel",1,0)</f>
        <v>0</v>
      </c>
      <c r="AI156">
        <f>IF('Main Data'!N156="Leather",1,0)</f>
        <v>1</v>
      </c>
      <c r="AJ156">
        <f>IF('Main Data'!N156="Two-tone",1,0)</f>
        <v>0</v>
      </c>
      <c r="AK156">
        <f>IF(OR('Main Data'!N156="YG 18K",'Main Data'!N156="PG 18K",'Main Data'!N156="WG 18K",'Main Data'!N156="Mixes of 18K"),1,0)</f>
        <v>0</v>
      </c>
      <c r="AL156">
        <f>IF(OR(,'Main Data'!N156="PVD",'Main Data'!N156="Gold plate"),1,0)</f>
        <v>0</v>
      </c>
      <c r="AM156">
        <f>IF(OR('Main Data'!AV156="Yes",'Main Data'!AW156="Yes",'Main Data'!AU156="Yes"),1,0)</f>
        <v>0</v>
      </c>
      <c r="AN156">
        <f>IF(OR(ISTEXT('Main Data'!AX156), ISTEXT('Main Data'!AY156)),1,0)</f>
        <v>0</v>
      </c>
      <c r="AO156">
        <f>IF('Main Data'!AZ156="Yes",1,0)</f>
        <v>0</v>
      </c>
      <c r="AP156">
        <f>IF('Main Data'!BA156="Yes",1,0)</f>
        <v>0</v>
      </c>
      <c r="AQ156">
        <f>IF('Main Data'!BD156="Yes",1,0)</f>
        <v>0</v>
      </c>
      <c r="AR156">
        <f>IF('Main Data'!BE156="A",1,0)</f>
        <v>0</v>
      </c>
      <c r="AS156">
        <f>IF('Main Data'!BE156="AA",1,0)</f>
        <v>0</v>
      </c>
      <c r="AT156">
        <f>IF('Main Data'!BE156="AAA",1,0)</f>
        <v>1</v>
      </c>
      <c r="AU156">
        <f>IF('Main Data'!BE156="AAAA",1,0)</f>
        <v>0</v>
      </c>
      <c r="AV156">
        <f>IF('Main Data'!P156="Yes",1,0)</f>
        <v>0</v>
      </c>
      <c r="AW156">
        <f>IF('Main Data'!AP156="Yes",1,0)</f>
        <v>0</v>
      </c>
      <c r="AX156">
        <f>IF(OR('Main Data'!V156="Yes", 'Main Data'!W156="Yes",'Main Data'!X156="Yes"),1,0)</f>
        <v>0</v>
      </c>
      <c r="AY156">
        <f>IF(OR('Main Data'!Y156="Yes",'Main Data'!Z156="Yes"),1,0)</f>
        <v>0</v>
      </c>
      <c r="AZ156">
        <f>IF('Main Data'!AR156="Yes",1,0)</f>
        <v>0</v>
      </c>
      <c r="BA156">
        <f>IF('Main Data'!AS156="Yes",1,0)</f>
        <v>0</v>
      </c>
      <c r="BB156">
        <f>IF('Main Data'!AG156="Yes",1,0)</f>
        <v>0</v>
      </c>
      <c r="BC156">
        <f>IF('Main Data'!AB156="Yes",1,0)</f>
        <v>0</v>
      </c>
      <c r="BD156">
        <f>IF('Main Data'!AA156="Yes",1,0)</f>
        <v>0</v>
      </c>
      <c r="BE156">
        <f>IF('Main Data'!AC156="Yes",1,0)</f>
        <v>0</v>
      </c>
      <c r="BF156">
        <f>IF('Main Data'!AF156="Yes",1,0)</f>
        <v>0</v>
      </c>
      <c r="BG156">
        <f>IF(OR('Main Data'!AI156="Yes",'Main Data'!AL156="Yes"),1,0)</f>
        <v>0</v>
      </c>
      <c r="BH156">
        <f>IF('Main Data'!AJ156="Yes",1,0)</f>
        <v>0</v>
      </c>
      <c r="BI156">
        <f>IF('Main Data'!AK156="Yes",1,0)</f>
        <v>0</v>
      </c>
      <c r="BJ156">
        <f>IF('Main Data'!AM156="Yes",1,0)</f>
        <v>1</v>
      </c>
      <c r="BK156">
        <f>IF('Main Data'!AQ156="Yes",1,0)</f>
        <v>0</v>
      </c>
      <c r="BL156" s="21">
        <f t="shared" si="13"/>
        <v>0</v>
      </c>
      <c r="BM156" s="21">
        <f t="shared" si="14"/>
        <v>0</v>
      </c>
      <c r="BN156" s="21">
        <f t="shared" si="15"/>
        <v>0</v>
      </c>
      <c r="BO156" s="21">
        <f t="shared" si="16"/>
        <v>0</v>
      </c>
      <c r="BP156" s="21">
        <f t="shared" si="17"/>
        <v>1</v>
      </c>
    </row>
    <row r="157" spans="1:68" x14ac:dyDescent="0.2">
      <c r="A157">
        <v>153</v>
      </c>
      <c r="B157" s="33">
        <f>'Main Data'!C157</f>
        <v>44688</v>
      </c>
      <c r="C157">
        <f>'Main Data'!D157</f>
        <v>104</v>
      </c>
      <c r="D157" s="26">
        <f>'Main Data'!E157</f>
        <v>4800</v>
      </c>
      <c r="E157" s="26">
        <f>'Main Data'!F157</f>
        <v>6000</v>
      </c>
      <c r="F157" s="34">
        <f t="shared" si="12"/>
        <v>8.4763711968959825</v>
      </c>
      <c r="G157">
        <f>IF('Main Data'!H157="AP",1,0)</f>
        <v>0</v>
      </c>
      <c r="H157">
        <f>IF('Main Data'!H157="Blancpain",1,0)</f>
        <v>0</v>
      </c>
      <c r="I157">
        <f>IF('Main Data'!H157="Breguet",1,0)</f>
        <v>0</v>
      </c>
      <c r="J157">
        <f>IF('Main Data'!H157="Breitling",1,0)</f>
        <v>0</v>
      </c>
      <c r="K157">
        <f>IF('Main Data'!H157="Cartier",1,0)</f>
        <v>0</v>
      </c>
      <c r="L157">
        <f>IF('Main Data'!H157="Gallet",1,0)</f>
        <v>0</v>
      </c>
      <c r="M157">
        <f>IF('Main Data'!H157="Girard Perregaux",1,0)</f>
        <v>0</v>
      </c>
      <c r="N157">
        <f>IF('Main Data'!H157="Gubelin",1,0)</f>
        <v>0</v>
      </c>
      <c r="O157">
        <f>IF('Main Data'!H157="Heuer",1,0)</f>
        <v>0</v>
      </c>
      <c r="P157">
        <f>IF('Main Data'!H157="IWC",1,0)</f>
        <v>0</v>
      </c>
      <c r="Q157">
        <f>IF('Main Data'!H157="JLC",1,0)</f>
        <v>0</v>
      </c>
      <c r="R157">
        <f>IF('Main Data'!H157="Longines",1,0)</f>
        <v>0</v>
      </c>
      <c r="S157">
        <f>IF('Main Data'!H157="Movado",1,0)</f>
        <v>0</v>
      </c>
      <c r="T157">
        <f>IF('Main Data'!H157="Omega",1,0)</f>
        <v>0</v>
      </c>
      <c r="U157">
        <f>IF('Main Data'!H157="Panerai",1,0)</f>
        <v>0</v>
      </c>
      <c r="V157">
        <f>IF('Main Data'!H157="Patek",1,0)</f>
        <v>0</v>
      </c>
      <c r="W157">
        <f>IF('Main Data'!H157="Rolex",1,0)</f>
        <v>1</v>
      </c>
      <c r="X157">
        <f>IF('Main Data'!H157="Tudor",1,0)</f>
        <v>0</v>
      </c>
      <c r="Y157">
        <f>IF('Main Data'!H157="Ulysse Nardin",1,0)</f>
        <v>0</v>
      </c>
      <c r="Z157">
        <f>IF('Main Data'!H157="Universal Geneve",1,0)</f>
        <v>0</v>
      </c>
      <c r="AA157">
        <f>IF('Main Data'!H157="Vacheron",1,0)</f>
        <v>0</v>
      </c>
      <c r="AB157">
        <f>IF('Main Data'!H157="Zenith",1,0)</f>
        <v>0</v>
      </c>
      <c r="AC157">
        <f>IF('Main Data'!J157="Stainless Steel",1,0)</f>
        <v>1</v>
      </c>
      <c r="AD157">
        <f>IF('Main Data'!J157="Two-tone",1,0)</f>
        <v>0</v>
      </c>
      <c r="AE157">
        <f>IF(OR('Main Data'!J157="YG 18K",'Main Data'!J157="YG &lt;18K",'Main Data'!J157="PG 18K",'Main Data'!J157="PG &lt;18K",'Main Data'!J157="WG 18K",'Main Data'!J157="Mixes of 18K",'Main Data'!J157="Mixes &lt;18K"),1,0)</f>
        <v>0</v>
      </c>
      <c r="AF157">
        <f>IF('Main Data'!J157="Platinum",1,0)</f>
        <v>0</v>
      </c>
      <c r="AG157">
        <f>IF(OR('Main Data'!J157="PVD",'Main Data'!J157="Gold Plate",'Main Data'!J157="Other"),1,0)</f>
        <v>0</v>
      </c>
      <c r="AH157">
        <f>IF('Main Data'!N157="Stainless Steel",1,0)</f>
        <v>0</v>
      </c>
      <c r="AI157">
        <f>IF('Main Data'!N157="Leather",1,0)</f>
        <v>1</v>
      </c>
      <c r="AJ157">
        <f>IF('Main Data'!N157="Two-tone",1,0)</f>
        <v>0</v>
      </c>
      <c r="AK157">
        <f>IF(OR('Main Data'!N157="YG 18K",'Main Data'!N157="PG 18K",'Main Data'!N157="WG 18K",'Main Data'!N157="Mixes of 18K"),1,0)</f>
        <v>0</v>
      </c>
      <c r="AL157">
        <f>IF(OR(,'Main Data'!N157="PVD",'Main Data'!N157="Gold plate"),1,0)</f>
        <v>0</v>
      </c>
      <c r="AM157">
        <f>IF(OR('Main Data'!AV157="Yes",'Main Data'!AW157="Yes",'Main Data'!AU157="Yes"),1,0)</f>
        <v>0</v>
      </c>
      <c r="AN157">
        <f>IF(OR(ISTEXT('Main Data'!AX157), ISTEXT('Main Data'!AY157)),1,0)</f>
        <v>0</v>
      </c>
      <c r="AO157">
        <f>IF('Main Data'!AZ157="Yes",1,0)</f>
        <v>0</v>
      </c>
      <c r="AP157">
        <f>IF('Main Data'!BA157="Yes",1,0)</f>
        <v>0</v>
      </c>
      <c r="AQ157">
        <f>IF('Main Data'!BD157="Yes",1,0)</f>
        <v>0</v>
      </c>
      <c r="AR157">
        <f>IF('Main Data'!BE157="A",1,0)</f>
        <v>0</v>
      </c>
      <c r="AS157">
        <f>IF('Main Data'!BE157="AA",1,0)</f>
        <v>0</v>
      </c>
      <c r="AT157">
        <f>IF('Main Data'!BE157="AAA",1,0)</f>
        <v>0</v>
      </c>
      <c r="AU157">
        <f>IF('Main Data'!BE157="AAAA",1,0)</f>
        <v>1</v>
      </c>
      <c r="AV157">
        <f>IF('Main Data'!P157="Yes",1,0)</f>
        <v>1</v>
      </c>
      <c r="AW157">
        <f>IF('Main Data'!AP157="Yes",1,0)</f>
        <v>0</v>
      </c>
      <c r="AX157">
        <f>IF(OR('Main Data'!V157="Yes", 'Main Data'!W157="Yes",'Main Data'!X157="Yes"),1,0)</f>
        <v>0</v>
      </c>
      <c r="AY157">
        <f>IF(OR('Main Data'!Y157="Yes",'Main Data'!Z157="Yes"),1,0)</f>
        <v>0</v>
      </c>
      <c r="AZ157">
        <f>IF('Main Data'!AR157="Yes",1,0)</f>
        <v>0</v>
      </c>
      <c r="BA157">
        <f>IF('Main Data'!AS157="Yes",1,0)</f>
        <v>0</v>
      </c>
      <c r="BB157">
        <f>IF('Main Data'!AG157="Yes",1,0)</f>
        <v>0</v>
      </c>
      <c r="BC157">
        <f>IF('Main Data'!AB157="Yes",1,0)</f>
        <v>0</v>
      </c>
      <c r="BD157">
        <f>IF('Main Data'!AA157="Yes",1,0)</f>
        <v>0</v>
      </c>
      <c r="BE157">
        <f>IF('Main Data'!AC157="Yes",1,0)</f>
        <v>0</v>
      </c>
      <c r="BF157">
        <f>IF('Main Data'!AF157="Yes",1,0)</f>
        <v>0</v>
      </c>
      <c r="BG157">
        <f>IF(OR('Main Data'!AI157="Yes",'Main Data'!AL157="Yes"),1,0)</f>
        <v>0</v>
      </c>
      <c r="BH157">
        <f>IF('Main Data'!AJ157="Yes",1,0)</f>
        <v>0</v>
      </c>
      <c r="BI157">
        <f>IF('Main Data'!AK157="Yes",1,0)</f>
        <v>0</v>
      </c>
      <c r="BJ157">
        <f>IF('Main Data'!AM157="Yes",1,0)</f>
        <v>0</v>
      </c>
      <c r="BK157">
        <f>IF('Main Data'!AQ157="Yes",1,0)</f>
        <v>0</v>
      </c>
      <c r="BL157" s="21">
        <f t="shared" si="13"/>
        <v>0</v>
      </c>
      <c r="BM157" s="21">
        <f t="shared" si="14"/>
        <v>0</v>
      </c>
      <c r="BN157" s="21">
        <f t="shared" si="15"/>
        <v>0</v>
      </c>
      <c r="BO157" s="21">
        <f t="shared" si="16"/>
        <v>0</v>
      </c>
      <c r="BP157" s="21">
        <f t="shared" si="17"/>
        <v>1</v>
      </c>
    </row>
    <row r="158" spans="1:68" x14ac:dyDescent="0.2">
      <c r="A158">
        <v>154</v>
      </c>
      <c r="B158" s="33">
        <f>'Main Data'!C158</f>
        <v>44688</v>
      </c>
      <c r="C158">
        <f>'Main Data'!D158</f>
        <v>105</v>
      </c>
      <c r="D158" s="26">
        <f>'Main Data'!E158</f>
        <v>2800</v>
      </c>
      <c r="E158" s="26">
        <f>'Main Data'!F158</f>
        <v>3500</v>
      </c>
      <c r="F158" s="34">
        <f t="shared" si="12"/>
        <v>7.9373746961632952</v>
      </c>
      <c r="G158">
        <f>IF('Main Data'!H158="AP",1,0)</f>
        <v>0</v>
      </c>
      <c r="H158">
        <f>IF('Main Data'!H158="Blancpain",1,0)</f>
        <v>0</v>
      </c>
      <c r="I158">
        <f>IF('Main Data'!H158="Breguet",1,0)</f>
        <v>0</v>
      </c>
      <c r="J158">
        <f>IF('Main Data'!H158="Breitling",1,0)</f>
        <v>0</v>
      </c>
      <c r="K158">
        <f>IF('Main Data'!H158="Cartier",1,0)</f>
        <v>0</v>
      </c>
      <c r="L158">
        <f>IF('Main Data'!H158="Gallet",1,0)</f>
        <v>0</v>
      </c>
      <c r="M158">
        <f>IF('Main Data'!H158="Girard Perregaux",1,0)</f>
        <v>0</v>
      </c>
      <c r="N158">
        <f>IF('Main Data'!H158="Gubelin",1,0)</f>
        <v>0</v>
      </c>
      <c r="O158">
        <f>IF('Main Data'!H158="Heuer",1,0)</f>
        <v>0</v>
      </c>
      <c r="P158">
        <f>IF('Main Data'!H158="IWC",1,0)</f>
        <v>0</v>
      </c>
      <c r="Q158">
        <f>IF('Main Data'!H158="JLC",1,0)</f>
        <v>0</v>
      </c>
      <c r="R158">
        <f>IF('Main Data'!H158="Longines",1,0)</f>
        <v>0</v>
      </c>
      <c r="S158">
        <f>IF('Main Data'!H158="Movado",1,0)</f>
        <v>0</v>
      </c>
      <c r="T158">
        <f>IF('Main Data'!H158="Omega",1,0)</f>
        <v>0</v>
      </c>
      <c r="U158">
        <f>IF('Main Data'!H158="Panerai",1,0)</f>
        <v>0</v>
      </c>
      <c r="V158">
        <f>IF('Main Data'!H158="Patek",1,0)</f>
        <v>0</v>
      </c>
      <c r="W158">
        <f>IF('Main Data'!H158="Rolex",1,0)</f>
        <v>1</v>
      </c>
      <c r="X158">
        <f>IF('Main Data'!H158="Tudor",1,0)</f>
        <v>0</v>
      </c>
      <c r="Y158">
        <f>IF('Main Data'!H158="Ulysse Nardin",1,0)</f>
        <v>0</v>
      </c>
      <c r="Z158">
        <f>IF('Main Data'!H158="Universal Geneve",1,0)</f>
        <v>0</v>
      </c>
      <c r="AA158">
        <f>IF('Main Data'!H158="Vacheron",1,0)</f>
        <v>0</v>
      </c>
      <c r="AB158">
        <f>IF('Main Data'!H158="Zenith",1,0)</f>
        <v>0</v>
      </c>
      <c r="AC158">
        <f>IF('Main Data'!J158="Stainless Steel",1,0)</f>
        <v>0</v>
      </c>
      <c r="AD158">
        <f>IF('Main Data'!J158="Two-tone",1,0)</f>
        <v>0</v>
      </c>
      <c r="AE158">
        <f>IF(OR('Main Data'!J158="YG 18K",'Main Data'!J158="YG &lt;18K",'Main Data'!J158="PG 18K",'Main Data'!J158="PG &lt;18K",'Main Data'!J158="WG 18K",'Main Data'!J158="Mixes of 18K",'Main Data'!J158="Mixes &lt;18K"),1,0)</f>
        <v>0</v>
      </c>
      <c r="AF158">
        <f>IF('Main Data'!J158="Platinum",1,0)</f>
        <v>0</v>
      </c>
      <c r="AG158">
        <f>IF(OR('Main Data'!J158="PVD",'Main Data'!J158="Gold Plate",'Main Data'!J158="Other"),1,0)</f>
        <v>1</v>
      </c>
      <c r="AH158">
        <f>IF('Main Data'!N158="Stainless Steel",1,0)</f>
        <v>0</v>
      </c>
      <c r="AI158">
        <f>IF('Main Data'!N158="Leather",1,0)</f>
        <v>1</v>
      </c>
      <c r="AJ158">
        <f>IF('Main Data'!N158="Two-tone",1,0)</f>
        <v>0</v>
      </c>
      <c r="AK158">
        <f>IF(OR('Main Data'!N158="YG 18K",'Main Data'!N158="PG 18K",'Main Data'!N158="WG 18K",'Main Data'!N158="Mixes of 18K"),1,0)</f>
        <v>0</v>
      </c>
      <c r="AL158">
        <f>IF(OR(,'Main Data'!N158="PVD",'Main Data'!N158="Gold plate"),1,0)</f>
        <v>0</v>
      </c>
      <c r="AM158">
        <f>IF(OR('Main Data'!AV158="Yes",'Main Data'!AW158="Yes",'Main Data'!AU158="Yes"),1,0)</f>
        <v>0</v>
      </c>
      <c r="AN158">
        <f>IF(OR(ISTEXT('Main Data'!AX158), ISTEXT('Main Data'!AY158)),1,0)</f>
        <v>0</v>
      </c>
      <c r="AO158">
        <f>IF('Main Data'!AZ158="Yes",1,0)</f>
        <v>0</v>
      </c>
      <c r="AP158">
        <f>IF('Main Data'!BA158="Yes",1,0)</f>
        <v>0</v>
      </c>
      <c r="AQ158">
        <f>IF('Main Data'!BD158="Yes",1,0)</f>
        <v>0</v>
      </c>
      <c r="AR158">
        <f>IF('Main Data'!BE158="A",1,0)</f>
        <v>0</v>
      </c>
      <c r="AS158">
        <f>IF('Main Data'!BE158="AA",1,0)</f>
        <v>1</v>
      </c>
      <c r="AT158">
        <f>IF('Main Data'!BE158="AAA",1,0)</f>
        <v>0</v>
      </c>
      <c r="AU158">
        <f>IF('Main Data'!BE158="AAAA",1,0)</f>
        <v>0</v>
      </c>
      <c r="AV158">
        <f>IF('Main Data'!P158="Yes",1,0)</f>
        <v>1</v>
      </c>
      <c r="AW158">
        <f>IF('Main Data'!AP158="Yes",1,0)</f>
        <v>0</v>
      </c>
      <c r="AX158">
        <f>IF(OR('Main Data'!V158="Yes", 'Main Data'!W158="Yes",'Main Data'!X158="Yes"),1,0)</f>
        <v>0</v>
      </c>
      <c r="AY158">
        <f>IF(OR('Main Data'!Y158="Yes",'Main Data'!Z158="Yes"),1,0)</f>
        <v>0</v>
      </c>
      <c r="AZ158">
        <f>IF('Main Data'!AR158="Yes",1,0)</f>
        <v>0</v>
      </c>
      <c r="BA158">
        <f>IF('Main Data'!AS158="Yes",1,0)</f>
        <v>0</v>
      </c>
      <c r="BB158">
        <f>IF('Main Data'!AG158="Yes",1,0)</f>
        <v>0</v>
      </c>
      <c r="BC158">
        <f>IF('Main Data'!AB158="Yes",1,0)</f>
        <v>0</v>
      </c>
      <c r="BD158">
        <f>IF('Main Data'!AA158="Yes",1,0)</f>
        <v>0</v>
      </c>
      <c r="BE158">
        <f>IF('Main Data'!AC158="Yes",1,0)</f>
        <v>0</v>
      </c>
      <c r="BF158">
        <f>IF('Main Data'!AF158="Yes",1,0)</f>
        <v>0</v>
      </c>
      <c r="BG158">
        <f>IF(OR('Main Data'!AI158="Yes",'Main Data'!AL158="Yes"),1,0)</f>
        <v>0</v>
      </c>
      <c r="BH158">
        <f>IF('Main Data'!AJ158="Yes",1,0)</f>
        <v>0</v>
      </c>
      <c r="BI158">
        <f>IF('Main Data'!AK158="Yes",1,0)</f>
        <v>0</v>
      </c>
      <c r="BJ158">
        <f>IF('Main Data'!AM158="Yes",1,0)</f>
        <v>0</v>
      </c>
      <c r="BK158">
        <f>IF('Main Data'!AQ158="Yes",1,0)</f>
        <v>0</v>
      </c>
      <c r="BL158" s="21">
        <f t="shared" si="13"/>
        <v>0</v>
      </c>
      <c r="BM158" s="21">
        <f t="shared" si="14"/>
        <v>0</v>
      </c>
      <c r="BN158" s="21">
        <f t="shared" si="15"/>
        <v>0</v>
      </c>
      <c r="BO158" s="21">
        <f t="shared" si="16"/>
        <v>0</v>
      </c>
      <c r="BP158" s="21">
        <f t="shared" si="17"/>
        <v>1</v>
      </c>
    </row>
    <row r="159" spans="1:68" x14ac:dyDescent="0.2">
      <c r="A159">
        <v>155</v>
      </c>
      <c r="B159" s="33">
        <f>'Main Data'!C159</f>
        <v>44688</v>
      </c>
      <c r="C159">
        <f>'Main Data'!D159</f>
        <v>106</v>
      </c>
      <c r="D159" s="26">
        <f>'Main Data'!E159</f>
        <v>54000</v>
      </c>
      <c r="E159" s="26">
        <f>'Main Data'!F159</f>
        <v>67500</v>
      </c>
      <c r="F159" s="34">
        <f t="shared" si="12"/>
        <v>10.896739325546411</v>
      </c>
      <c r="G159">
        <f>IF('Main Data'!H159="AP",1,0)</f>
        <v>0</v>
      </c>
      <c r="H159">
        <f>IF('Main Data'!H159="Blancpain",1,0)</f>
        <v>0</v>
      </c>
      <c r="I159">
        <f>IF('Main Data'!H159="Breguet",1,0)</f>
        <v>0</v>
      </c>
      <c r="J159">
        <f>IF('Main Data'!H159="Breitling",1,0)</f>
        <v>0</v>
      </c>
      <c r="K159">
        <f>IF('Main Data'!H159="Cartier",1,0)</f>
        <v>0</v>
      </c>
      <c r="L159">
        <f>IF('Main Data'!H159="Gallet",1,0)</f>
        <v>0</v>
      </c>
      <c r="M159">
        <f>IF('Main Data'!H159="Girard Perregaux",1,0)</f>
        <v>0</v>
      </c>
      <c r="N159">
        <f>IF('Main Data'!H159="Gubelin",1,0)</f>
        <v>0</v>
      </c>
      <c r="O159">
        <f>IF('Main Data'!H159="Heuer",1,0)</f>
        <v>0</v>
      </c>
      <c r="P159">
        <f>IF('Main Data'!H159="IWC",1,0)</f>
        <v>0</v>
      </c>
      <c r="Q159">
        <f>IF('Main Data'!H159="JLC",1,0)</f>
        <v>0</v>
      </c>
      <c r="R159">
        <f>IF('Main Data'!H159="Longines",1,0)</f>
        <v>0</v>
      </c>
      <c r="S159">
        <f>IF('Main Data'!H159="Movado",1,0)</f>
        <v>0</v>
      </c>
      <c r="T159">
        <f>IF('Main Data'!H159="Omega",1,0)</f>
        <v>0</v>
      </c>
      <c r="U159">
        <f>IF('Main Data'!H159="Panerai",1,0)</f>
        <v>0</v>
      </c>
      <c r="V159">
        <f>IF('Main Data'!H159="Patek",1,0)</f>
        <v>0</v>
      </c>
      <c r="W159">
        <f>IF('Main Data'!H159="Rolex",1,0)</f>
        <v>1</v>
      </c>
      <c r="X159">
        <f>IF('Main Data'!H159="Tudor",1,0)</f>
        <v>0</v>
      </c>
      <c r="Y159">
        <f>IF('Main Data'!H159="Ulysse Nardin",1,0)</f>
        <v>0</v>
      </c>
      <c r="Z159">
        <f>IF('Main Data'!H159="Universal Geneve",1,0)</f>
        <v>0</v>
      </c>
      <c r="AA159">
        <f>IF('Main Data'!H159="Vacheron",1,0)</f>
        <v>0</v>
      </c>
      <c r="AB159">
        <f>IF('Main Data'!H159="Zenith",1,0)</f>
        <v>0</v>
      </c>
      <c r="AC159">
        <f>IF('Main Data'!J159="Stainless Steel",1,0)</f>
        <v>1</v>
      </c>
      <c r="AD159">
        <f>IF('Main Data'!J159="Two-tone",1,0)</f>
        <v>0</v>
      </c>
      <c r="AE159">
        <f>IF(OR('Main Data'!J159="YG 18K",'Main Data'!J159="YG &lt;18K",'Main Data'!J159="PG 18K",'Main Data'!J159="PG &lt;18K",'Main Data'!J159="WG 18K",'Main Data'!J159="Mixes of 18K",'Main Data'!J159="Mixes &lt;18K"),1,0)</f>
        <v>0</v>
      </c>
      <c r="AF159">
        <f>IF('Main Data'!J159="Platinum",1,0)</f>
        <v>0</v>
      </c>
      <c r="AG159">
        <f>IF(OR('Main Data'!J159="PVD",'Main Data'!J159="Gold Plate",'Main Data'!J159="Other"),1,0)</f>
        <v>0</v>
      </c>
      <c r="AH159">
        <f>IF('Main Data'!N159="Stainless Steel",1,0)</f>
        <v>0</v>
      </c>
      <c r="AI159">
        <f>IF('Main Data'!N159="Leather",1,0)</f>
        <v>1</v>
      </c>
      <c r="AJ159">
        <f>IF('Main Data'!N159="Two-tone",1,0)</f>
        <v>0</v>
      </c>
      <c r="AK159">
        <f>IF(OR('Main Data'!N159="YG 18K",'Main Data'!N159="PG 18K",'Main Data'!N159="WG 18K",'Main Data'!N159="Mixes of 18K"),1,0)</f>
        <v>0</v>
      </c>
      <c r="AL159">
        <f>IF(OR(,'Main Data'!N159="PVD",'Main Data'!N159="Gold plate"),1,0)</f>
        <v>0</v>
      </c>
      <c r="AM159">
        <f>IF(OR('Main Data'!AV159="Yes",'Main Data'!AW159="Yes",'Main Data'!AU159="Yes"),1,0)</f>
        <v>0</v>
      </c>
      <c r="AN159">
        <f>IF(OR(ISTEXT('Main Data'!AX159), ISTEXT('Main Data'!AY159)),1,0)</f>
        <v>0</v>
      </c>
      <c r="AO159">
        <f>IF('Main Data'!AZ159="Yes",1,0)</f>
        <v>1</v>
      </c>
      <c r="AP159">
        <f>IF('Main Data'!BA159="Yes",1,0)</f>
        <v>0</v>
      </c>
      <c r="AQ159">
        <f>IF('Main Data'!BD159="Yes",1,0)</f>
        <v>0</v>
      </c>
      <c r="AR159">
        <f>IF('Main Data'!BE159="A",1,0)</f>
        <v>1</v>
      </c>
      <c r="AS159">
        <f>IF('Main Data'!BE159="AA",1,0)</f>
        <v>0</v>
      </c>
      <c r="AT159">
        <f>IF('Main Data'!BE159="AAA",1,0)</f>
        <v>0</v>
      </c>
      <c r="AU159">
        <f>IF('Main Data'!BE159="AAAA",1,0)</f>
        <v>0</v>
      </c>
      <c r="AV159">
        <f>IF('Main Data'!P159="Yes",1,0)</f>
        <v>0</v>
      </c>
      <c r="AW159">
        <f>IF('Main Data'!AP159="Yes",1,0)</f>
        <v>0</v>
      </c>
      <c r="AX159">
        <f>IF(OR('Main Data'!V159="Yes", 'Main Data'!W159="Yes",'Main Data'!X159="Yes"),1,0)</f>
        <v>0</v>
      </c>
      <c r="AY159">
        <f>IF(OR('Main Data'!Y159="Yes",'Main Data'!Z159="Yes"),1,0)</f>
        <v>0</v>
      </c>
      <c r="AZ159">
        <f>IF('Main Data'!AR159="Yes",1,0)</f>
        <v>0</v>
      </c>
      <c r="BA159">
        <f>IF('Main Data'!AS159="Yes",1,0)</f>
        <v>0</v>
      </c>
      <c r="BB159">
        <f>IF('Main Data'!AG159="Yes",1,0)</f>
        <v>0</v>
      </c>
      <c r="BC159">
        <f>IF('Main Data'!AB159="Yes",1,0)</f>
        <v>0</v>
      </c>
      <c r="BD159">
        <f>IF('Main Data'!AA159="Yes",1,0)</f>
        <v>0</v>
      </c>
      <c r="BE159">
        <f>IF('Main Data'!AC159="Yes",1,0)</f>
        <v>0</v>
      </c>
      <c r="BF159">
        <f>IF('Main Data'!AF159="Yes",1,0)</f>
        <v>0</v>
      </c>
      <c r="BG159">
        <f>IF(OR('Main Data'!AI159="Yes",'Main Data'!AL159="Yes"),1,0)</f>
        <v>0</v>
      </c>
      <c r="BH159">
        <f>IF('Main Data'!AJ159="Yes",1,0)</f>
        <v>1</v>
      </c>
      <c r="BI159">
        <f>IF('Main Data'!AK159="Yes",1,0)</f>
        <v>0</v>
      </c>
      <c r="BJ159">
        <f>IF('Main Data'!AM159="Yes",1,0)</f>
        <v>0</v>
      </c>
      <c r="BK159">
        <f>IF('Main Data'!AQ159="Yes",1,0)</f>
        <v>0</v>
      </c>
      <c r="BL159" s="21">
        <f t="shared" si="13"/>
        <v>0</v>
      </c>
      <c r="BM159" s="21">
        <f t="shared" si="14"/>
        <v>0</v>
      </c>
      <c r="BN159" s="21">
        <f t="shared" si="15"/>
        <v>0</v>
      </c>
      <c r="BO159" s="21">
        <f t="shared" si="16"/>
        <v>0</v>
      </c>
      <c r="BP159" s="21">
        <f t="shared" si="17"/>
        <v>1</v>
      </c>
    </row>
    <row r="160" spans="1:68" x14ac:dyDescent="0.2">
      <c r="A160">
        <v>156</v>
      </c>
      <c r="B160" s="33">
        <f>'Main Data'!C160</f>
        <v>44688</v>
      </c>
      <c r="C160">
        <f>'Main Data'!D160</f>
        <v>107</v>
      </c>
      <c r="D160" s="26">
        <f>'Main Data'!E160</f>
        <v>9000</v>
      </c>
      <c r="E160" s="26">
        <f>'Main Data'!F160</f>
        <v>11250</v>
      </c>
      <c r="F160" s="34">
        <f t="shared" si="12"/>
        <v>9.1049798563183568</v>
      </c>
      <c r="G160">
        <f>IF('Main Data'!H160="AP",1,0)</f>
        <v>0</v>
      </c>
      <c r="H160">
        <f>IF('Main Data'!H160="Blancpain",1,0)</f>
        <v>0</v>
      </c>
      <c r="I160">
        <f>IF('Main Data'!H160="Breguet",1,0)</f>
        <v>0</v>
      </c>
      <c r="J160">
        <f>IF('Main Data'!H160="Breitling",1,0)</f>
        <v>0</v>
      </c>
      <c r="K160">
        <f>IF('Main Data'!H160="Cartier",1,0)</f>
        <v>0</v>
      </c>
      <c r="L160">
        <f>IF('Main Data'!H160="Gallet",1,0)</f>
        <v>0</v>
      </c>
      <c r="M160">
        <f>IF('Main Data'!H160="Girard Perregaux",1,0)</f>
        <v>0</v>
      </c>
      <c r="N160">
        <f>IF('Main Data'!H160="Gubelin",1,0)</f>
        <v>0</v>
      </c>
      <c r="O160">
        <f>IF('Main Data'!H160="Heuer",1,0)</f>
        <v>0</v>
      </c>
      <c r="P160">
        <f>IF('Main Data'!H160="IWC",1,0)</f>
        <v>0</v>
      </c>
      <c r="Q160">
        <f>IF('Main Data'!H160="JLC",1,0)</f>
        <v>0</v>
      </c>
      <c r="R160">
        <f>IF('Main Data'!H160="Longines",1,0)</f>
        <v>0</v>
      </c>
      <c r="S160">
        <f>IF('Main Data'!H160="Movado",1,0)</f>
        <v>0</v>
      </c>
      <c r="T160">
        <f>IF('Main Data'!H160="Omega",1,0)</f>
        <v>0</v>
      </c>
      <c r="U160">
        <f>IF('Main Data'!H160="Panerai",1,0)</f>
        <v>0</v>
      </c>
      <c r="V160">
        <f>IF('Main Data'!H160="Patek",1,0)</f>
        <v>0</v>
      </c>
      <c r="W160">
        <f>IF('Main Data'!H160="Rolex",1,0)</f>
        <v>1</v>
      </c>
      <c r="X160">
        <f>IF('Main Data'!H160="Tudor",1,0)</f>
        <v>0</v>
      </c>
      <c r="Y160">
        <f>IF('Main Data'!H160="Ulysse Nardin",1,0)</f>
        <v>0</v>
      </c>
      <c r="Z160">
        <f>IF('Main Data'!H160="Universal Geneve",1,0)</f>
        <v>0</v>
      </c>
      <c r="AA160">
        <f>IF('Main Data'!H160="Vacheron",1,0)</f>
        <v>0</v>
      </c>
      <c r="AB160">
        <f>IF('Main Data'!H160="Zenith",1,0)</f>
        <v>0</v>
      </c>
      <c r="AC160">
        <f>IF('Main Data'!J160="Stainless Steel",1,0)</f>
        <v>0</v>
      </c>
      <c r="AD160">
        <f>IF('Main Data'!J160="Two-tone",1,0)</f>
        <v>0</v>
      </c>
      <c r="AE160">
        <f>IF(OR('Main Data'!J160="YG 18K",'Main Data'!J160="YG &lt;18K",'Main Data'!J160="PG 18K",'Main Data'!J160="PG &lt;18K",'Main Data'!J160="WG 18K",'Main Data'!J160="Mixes of 18K",'Main Data'!J160="Mixes &lt;18K"),1,0)</f>
        <v>1</v>
      </c>
      <c r="AF160">
        <f>IF('Main Data'!J160="Platinum",1,0)</f>
        <v>0</v>
      </c>
      <c r="AG160">
        <f>IF(OR('Main Data'!J160="PVD",'Main Data'!J160="Gold Plate",'Main Data'!J160="Other"),1,0)</f>
        <v>0</v>
      </c>
      <c r="AH160">
        <f>IF('Main Data'!N160="Stainless Steel",1,0)</f>
        <v>0</v>
      </c>
      <c r="AI160">
        <f>IF('Main Data'!N160="Leather",1,0)</f>
        <v>1</v>
      </c>
      <c r="AJ160">
        <f>IF('Main Data'!N160="Two-tone",1,0)</f>
        <v>0</v>
      </c>
      <c r="AK160">
        <f>IF(OR('Main Data'!N160="YG 18K",'Main Data'!N160="PG 18K",'Main Data'!N160="WG 18K",'Main Data'!N160="Mixes of 18K"),1,0)</f>
        <v>0</v>
      </c>
      <c r="AL160">
        <f>IF(OR(,'Main Data'!N160="PVD",'Main Data'!N160="Gold plate"),1,0)</f>
        <v>0</v>
      </c>
      <c r="AM160">
        <f>IF(OR('Main Data'!AV160="Yes",'Main Data'!AW160="Yes",'Main Data'!AU160="Yes"),1,0)</f>
        <v>0</v>
      </c>
      <c r="AN160">
        <f>IF(OR(ISTEXT('Main Data'!AX160), ISTEXT('Main Data'!AY160)),1,0)</f>
        <v>0</v>
      </c>
      <c r="AO160">
        <f>IF('Main Data'!AZ160="Yes",1,0)</f>
        <v>0</v>
      </c>
      <c r="AP160">
        <f>IF('Main Data'!BA160="Yes",1,0)</f>
        <v>0</v>
      </c>
      <c r="AQ160">
        <f>IF('Main Data'!BD160="Yes",1,0)</f>
        <v>0</v>
      </c>
      <c r="AR160">
        <f>IF('Main Data'!BE160="A",1,0)</f>
        <v>0</v>
      </c>
      <c r="AS160">
        <f>IF('Main Data'!BE160="AA",1,0)</f>
        <v>0</v>
      </c>
      <c r="AT160">
        <f>IF('Main Data'!BE160="AAA",1,0)</f>
        <v>1</v>
      </c>
      <c r="AU160">
        <f>IF('Main Data'!BE160="AAAA",1,0)</f>
        <v>0</v>
      </c>
      <c r="AV160">
        <f>IF('Main Data'!P160="Yes",1,0)</f>
        <v>0</v>
      </c>
      <c r="AW160">
        <f>IF('Main Data'!AP160="Yes",1,0)</f>
        <v>0</v>
      </c>
      <c r="AX160">
        <f>IF(OR('Main Data'!V160="Yes", 'Main Data'!W160="Yes",'Main Data'!X160="Yes"),1,0)</f>
        <v>1</v>
      </c>
      <c r="AY160">
        <f>IF(OR('Main Data'!Y160="Yes",'Main Data'!Z160="Yes"),1,0)</f>
        <v>0</v>
      </c>
      <c r="AZ160">
        <f>IF('Main Data'!AR160="Yes",1,0)</f>
        <v>0</v>
      </c>
      <c r="BA160">
        <f>IF('Main Data'!AS160="Yes",1,0)</f>
        <v>0</v>
      </c>
      <c r="BB160">
        <f>IF('Main Data'!AG160="Yes",1,0)</f>
        <v>0</v>
      </c>
      <c r="BC160">
        <f>IF('Main Data'!AB160="Yes",1,0)</f>
        <v>0</v>
      </c>
      <c r="BD160">
        <f>IF('Main Data'!AA160="Yes",1,0)</f>
        <v>0</v>
      </c>
      <c r="BE160">
        <f>IF('Main Data'!AC160="Yes",1,0)</f>
        <v>0</v>
      </c>
      <c r="BF160">
        <f>IF('Main Data'!AF160="Yes",1,0)</f>
        <v>0</v>
      </c>
      <c r="BG160">
        <f>IF(OR('Main Data'!AI160="Yes",'Main Data'!AL160="Yes"),1,0)</f>
        <v>0</v>
      </c>
      <c r="BH160">
        <f>IF('Main Data'!AJ160="Yes",1,0)</f>
        <v>0</v>
      </c>
      <c r="BI160">
        <f>IF('Main Data'!AK160="Yes",1,0)</f>
        <v>0</v>
      </c>
      <c r="BJ160">
        <f>IF('Main Data'!AM160="Yes",1,0)</f>
        <v>0</v>
      </c>
      <c r="BK160">
        <f>IF('Main Data'!AQ160="Yes",1,0)</f>
        <v>0</v>
      </c>
      <c r="BL160" s="21">
        <f t="shared" si="13"/>
        <v>0</v>
      </c>
      <c r="BM160" s="21">
        <f t="shared" si="14"/>
        <v>0</v>
      </c>
      <c r="BN160" s="21">
        <f t="shared" si="15"/>
        <v>0</v>
      </c>
      <c r="BO160" s="21">
        <f t="shared" si="16"/>
        <v>0</v>
      </c>
      <c r="BP160" s="21">
        <f t="shared" si="17"/>
        <v>1</v>
      </c>
    </row>
    <row r="161" spans="1:68" x14ac:dyDescent="0.2">
      <c r="A161">
        <v>157</v>
      </c>
      <c r="B161" s="33">
        <f>'Main Data'!C161</f>
        <v>44688</v>
      </c>
      <c r="C161">
        <f>'Main Data'!D161</f>
        <v>108</v>
      </c>
      <c r="D161" s="26">
        <f>'Main Data'!E161</f>
        <v>7500</v>
      </c>
      <c r="E161" s="26">
        <f>'Main Data'!F161</f>
        <v>9375</v>
      </c>
      <c r="F161" s="34">
        <f t="shared" si="12"/>
        <v>8.9226582995244019</v>
      </c>
      <c r="G161">
        <f>IF('Main Data'!H161="AP",1,0)</f>
        <v>0</v>
      </c>
      <c r="H161">
        <f>IF('Main Data'!H161="Blancpain",1,0)</f>
        <v>0</v>
      </c>
      <c r="I161">
        <f>IF('Main Data'!H161="Breguet",1,0)</f>
        <v>0</v>
      </c>
      <c r="J161">
        <f>IF('Main Data'!H161="Breitling",1,0)</f>
        <v>0</v>
      </c>
      <c r="K161">
        <f>IF('Main Data'!H161="Cartier",1,0)</f>
        <v>0</v>
      </c>
      <c r="L161">
        <f>IF('Main Data'!H161="Gallet",1,0)</f>
        <v>0</v>
      </c>
      <c r="M161">
        <f>IF('Main Data'!H161="Girard Perregaux",1,0)</f>
        <v>0</v>
      </c>
      <c r="N161">
        <f>IF('Main Data'!H161="Gubelin",1,0)</f>
        <v>0</v>
      </c>
      <c r="O161">
        <f>IF('Main Data'!H161="Heuer",1,0)</f>
        <v>0</v>
      </c>
      <c r="P161">
        <f>IF('Main Data'!H161="IWC",1,0)</f>
        <v>0</v>
      </c>
      <c r="Q161">
        <f>IF('Main Data'!H161="JLC",1,0)</f>
        <v>0</v>
      </c>
      <c r="R161">
        <f>IF('Main Data'!H161="Longines",1,0)</f>
        <v>0</v>
      </c>
      <c r="S161">
        <f>IF('Main Data'!H161="Movado",1,0)</f>
        <v>0</v>
      </c>
      <c r="T161">
        <f>IF('Main Data'!H161="Omega",1,0)</f>
        <v>0</v>
      </c>
      <c r="U161">
        <f>IF('Main Data'!H161="Panerai",1,0)</f>
        <v>0</v>
      </c>
      <c r="V161">
        <f>IF('Main Data'!H161="Patek",1,0)</f>
        <v>0</v>
      </c>
      <c r="W161">
        <f>IF('Main Data'!H161="Rolex",1,0)</f>
        <v>1</v>
      </c>
      <c r="X161">
        <f>IF('Main Data'!H161="Tudor",1,0)</f>
        <v>0</v>
      </c>
      <c r="Y161">
        <f>IF('Main Data'!H161="Ulysse Nardin",1,0)</f>
        <v>0</v>
      </c>
      <c r="Z161">
        <f>IF('Main Data'!H161="Universal Geneve",1,0)</f>
        <v>0</v>
      </c>
      <c r="AA161">
        <f>IF('Main Data'!H161="Vacheron",1,0)</f>
        <v>0</v>
      </c>
      <c r="AB161">
        <f>IF('Main Data'!H161="Zenith",1,0)</f>
        <v>0</v>
      </c>
      <c r="AC161">
        <f>IF('Main Data'!J161="Stainless Steel",1,0)</f>
        <v>0</v>
      </c>
      <c r="AD161">
        <f>IF('Main Data'!J161="Two-tone",1,0)</f>
        <v>0</v>
      </c>
      <c r="AE161">
        <f>IF(OR('Main Data'!J161="YG 18K",'Main Data'!J161="YG &lt;18K",'Main Data'!J161="PG 18K",'Main Data'!J161="PG &lt;18K",'Main Data'!J161="WG 18K",'Main Data'!J161="Mixes of 18K",'Main Data'!J161="Mixes &lt;18K"),1,0)</f>
        <v>1</v>
      </c>
      <c r="AF161">
        <f>IF('Main Data'!J161="Platinum",1,0)</f>
        <v>0</v>
      </c>
      <c r="AG161">
        <f>IF(OR('Main Data'!J161="PVD",'Main Data'!J161="Gold Plate",'Main Data'!J161="Other"),1,0)</f>
        <v>0</v>
      </c>
      <c r="AH161">
        <f>IF('Main Data'!N161="Stainless Steel",1,0)</f>
        <v>0</v>
      </c>
      <c r="AI161">
        <f>IF('Main Data'!N161="Leather",1,0)</f>
        <v>1</v>
      </c>
      <c r="AJ161">
        <f>IF('Main Data'!N161="Two-tone",1,0)</f>
        <v>0</v>
      </c>
      <c r="AK161">
        <f>IF(OR('Main Data'!N161="YG 18K",'Main Data'!N161="PG 18K",'Main Data'!N161="WG 18K",'Main Data'!N161="Mixes of 18K"),1,0)</f>
        <v>0</v>
      </c>
      <c r="AL161">
        <f>IF(OR(,'Main Data'!N161="PVD",'Main Data'!N161="Gold plate"),1,0)</f>
        <v>0</v>
      </c>
      <c r="AM161">
        <f>IF(OR('Main Data'!AV161="Yes",'Main Data'!AW161="Yes",'Main Data'!AU161="Yes"),1,0)</f>
        <v>0</v>
      </c>
      <c r="AN161">
        <f>IF(OR(ISTEXT('Main Data'!AX161), ISTEXT('Main Data'!AY161)),1,0)</f>
        <v>0</v>
      </c>
      <c r="AO161">
        <f>IF('Main Data'!AZ161="Yes",1,0)</f>
        <v>0</v>
      </c>
      <c r="AP161">
        <f>IF('Main Data'!BA161="Yes",1,0)</f>
        <v>0</v>
      </c>
      <c r="AQ161">
        <f>IF('Main Data'!BD161="Yes",1,0)</f>
        <v>0</v>
      </c>
      <c r="AR161">
        <f>IF('Main Data'!BE161="A",1,0)</f>
        <v>0</v>
      </c>
      <c r="AS161">
        <f>IF('Main Data'!BE161="AA",1,0)</f>
        <v>1</v>
      </c>
      <c r="AT161">
        <f>IF('Main Data'!BE161="AAA",1,0)</f>
        <v>0</v>
      </c>
      <c r="AU161">
        <f>IF('Main Data'!BE161="AAAA",1,0)</f>
        <v>0</v>
      </c>
      <c r="AV161">
        <f>IF('Main Data'!P161="Yes",1,0)</f>
        <v>0</v>
      </c>
      <c r="AW161">
        <f>IF('Main Data'!AP161="Yes",1,0)</f>
        <v>0</v>
      </c>
      <c r="AX161">
        <f>IF(OR('Main Data'!V161="Yes", 'Main Data'!W161="Yes",'Main Data'!X161="Yes"),1,0)</f>
        <v>1</v>
      </c>
      <c r="AY161">
        <f>IF(OR('Main Data'!Y161="Yes",'Main Data'!Z161="Yes"),1,0)</f>
        <v>0</v>
      </c>
      <c r="AZ161">
        <f>IF('Main Data'!AR161="Yes",1,0)</f>
        <v>0</v>
      </c>
      <c r="BA161">
        <f>IF('Main Data'!AS161="Yes",1,0)</f>
        <v>0</v>
      </c>
      <c r="BB161">
        <f>IF('Main Data'!AG161="Yes",1,0)</f>
        <v>0</v>
      </c>
      <c r="BC161">
        <f>IF('Main Data'!AB161="Yes",1,0)</f>
        <v>0</v>
      </c>
      <c r="BD161">
        <f>IF('Main Data'!AA161="Yes",1,0)</f>
        <v>0</v>
      </c>
      <c r="BE161">
        <f>IF('Main Data'!AC161="Yes",1,0)</f>
        <v>0</v>
      </c>
      <c r="BF161">
        <f>IF('Main Data'!AF161="Yes",1,0)</f>
        <v>0</v>
      </c>
      <c r="BG161">
        <f>IF(OR('Main Data'!AI161="Yes",'Main Data'!AL161="Yes"),1,0)</f>
        <v>0</v>
      </c>
      <c r="BH161">
        <f>IF('Main Data'!AJ161="Yes",1,0)</f>
        <v>0</v>
      </c>
      <c r="BI161">
        <f>IF('Main Data'!AK161="Yes",1,0)</f>
        <v>0</v>
      </c>
      <c r="BJ161">
        <f>IF('Main Data'!AM161="Yes",1,0)</f>
        <v>0</v>
      </c>
      <c r="BK161">
        <f>IF('Main Data'!AQ161="Yes",1,0)</f>
        <v>0</v>
      </c>
      <c r="BL161" s="21">
        <f t="shared" si="13"/>
        <v>0</v>
      </c>
      <c r="BM161" s="21">
        <f t="shared" si="14"/>
        <v>0</v>
      </c>
      <c r="BN161" s="21">
        <f t="shared" si="15"/>
        <v>0</v>
      </c>
      <c r="BO161" s="21">
        <f t="shared" si="16"/>
        <v>0</v>
      </c>
      <c r="BP161" s="21">
        <f t="shared" si="17"/>
        <v>1</v>
      </c>
    </row>
    <row r="162" spans="1:68" x14ac:dyDescent="0.2">
      <c r="A162">
        <v>158</v>
      </c>
      <c r="B162" s="33">
        <f>'Main Data'!C162</f>
        <v>44688</v>
      </c>
      <c r="C162">
        <f>'Main Data'!D162</f>
        <v>109</v>
      </c>
      <c r="D162" s="26">
        <f>'Main Data'!E162</f>
        <v>28000</v>
      </c>
      <c r="E162" s="26">
        <f>'Main Data'!F162</f>
        <v>35000</v>
      </c>
      <c r="F162" s="34">
        <f t="shared" si="12"/>
        <v>10.239959789157341</v>
      </c>
      <c r="G162">
        <f>IF('Main Data'!H162="AP",1,0)</f>
        <v>0</v>
      </c>
      <c r="H162">
        <f>IF('Main Data'!H162="Blancpain",1,0)</f>
        <v>0</v>
      </c>
      <c r="I162">
        <f>IF('Main Data'!H162="Breguet",1,0)</f>
        <v>0</v>
      </c>
      <c r="J162">
        <f>IF('Main Data'!H162="Breitling",1,0)</f>
        <v>0</v>
      </c>
      <c r="K162">
        <f>IF('Main Data'!H162="Cartier",1,0)</f>
        <v>0</v>
      </c>
      <c r="L162">
        <f>IF('Main Data'!H162="Gallet",1,0)</f>
        <v>0</v>
      </c>
      <c r="M162">
        <f>IF('Main Data'!H162="Girard Perregaux",1,0)</f>
        <v>0</v>
      </c>
      <c r="N162">
        <f>IF('Main Data'!H162="Gubelin",1,0)</f>
        <v>0</v>
      </c>
      <c r="O162">
        <f>IF('Main Data'!H162="Heuer",1,0)</f>
        <v>0</v>
      </c>
      <c r="P162">
        <f>IF('Main Data'!H162="IWC",1,0)</f>
        <v>0</v>
      </c>
      <c r="Q162">
        <f>IF('Main Data'!H162="JLC",1,0)</f>
        <v>0</v>
      </c>
      <c r="R162">
        <f>IF('Main Data'!H162="Longines",1,0)</f>
        <v>0</v>
      </c>
      <c r="S162">
        <f>IF('Main Data'!H162="Movado",1,0)</f>
        <v>0</v>
      </c>
      <c r="T162">
        <f>IF('Main Data'!H162="Omega",1,0)</f>
        <v>0</v>
      </c>
      <c r="U162">
        <f>IF('Main Data'!H162="Panerai",1,0)</f>
        <v>0</v>
      </c>
      <c r="V162">
        <f>IF('Main Data'!H162="Patek",1,0)</f>
        <v>0</v>
      </c>
      <c r="W162">
        <f>IF('Main Data'!H162="Rolex",1,0)</f>
        <v>1</v>
      </c>
      <c r="X162">
        <f>IF('Main Data'!H162="Tudor",1,0)</f>
        <v>0</v>
      </c>
      <c r="Y162">
        <f>IF('Main Data'!H162="Ulysse Nardin",1,0)</f>
        <v>0</v>
      </c>
      <c r="Z162">
        <f>IF('Main Data'!H162="Universal Geneve",1,0)</f>
        <v>0</v>
      </c>
      <c r="AA162">
        <f>IF('Main Data'!H162="Vacheron",1,0)</f>
        <v>0</v>
      </c>
      <c r="AB162">
        <f>IF('Main Data'!H162="Zenith",1,0)</f>
        <v>0</v>
      </c>
      <c r="AC162">
        <f>IF('Main Data'!J162="Stainless Steel",1,0)</f>
        <v>0</v>
      </c>
      <c r="AD162">
        <f>IF('Main Data'!J162="Two-tone",1,0)</f>
        <v>0</v>
      </c>
      <c r="AE162">
        <f>IF(OR('Main Data'!J162="YG 18K",'Main Data'!J162="YG &lt;18K",'Main Data'!J162="PG 18K",'Main Data'!J162="PG &lt;18K",'Main Data'!J162="WG 18K",'Main Data'!J162="Mixes of 18K",'Main Data'!J162="Mixes &lt;18K"),1,0)</f>
        <v>1</v>
      </c>
      <c r="AF162">
        <f>IF('Main Data'!J162="Platinum",1,0)</f>
        <v>0</v>
      </c>
      <c r="AG162">
        <f>IF(OR('Main Data'!J162="PVD",'Main Data'!J162="Gold Plate",'Main Data'!J162="Other"),1,0)</f>
        <v>0</v>
      </c>
      <c r="AH162">
        <f>IF('Main Data'!N162="Stainless Steel",1,0)</f>
        <v>0</v>
      </c>
      <c r="AI162">
        <f>IF('Main Data'!N162="Leather",1,0)</f>
        <v>0</v>
      </c>
      <c r="AJ162">
        <f>IF('Main Data'!N162="Two-tone",1,0)</f>
        <v>0</v>
      </c>
      <c r="AK162">
        <f>IF(OR('Main Data'!N162="YG 18K",'Main Data'!N162="PG 18K",'Main Data'!N162="WG 18K",'Main Data'!N162="Mixes of 18K"),1,0)</f>
        <v>1</v>
      </c>
      <c r="AL162">
        <f>IF(OR(,'Main Data'!N162="PVD",'Main Data'!N162="Gold plate"),1,0)</f>
        <v>0</v>
      </c>
      <c r="AM162">
        <f>IF(OR('Main Data'!AV162="Yes",'Main Data'!AW162="Yes",'Main Data'!AU162="Yes"),1,0)</f>
        <v>0</v>
      </c>
      <c r="AN162">
        <f>IF(OR(ISTEXT('Main Data'!AX162), ISTEXT('Main Data'!AY162)),1,0)</f>
        <v>0</v>
      </c>
      <c r="AO162">
        <f>IF('Main Data'!AZ162="Yes",1,0)</f>
        <v>0</v>
      </c>
      <c r="AP162">
        <f>IF('Main Data'!BA162="Yes",1,0)</f>
        <v>0</v>
      </c>
      <c r="AQ162">
        <f>IF('Main Data'!BD162="Yes",1,0)</f>
        <v>0</v>
      </c>
      <c r="AR162">
        <f>IF('Main Data'!BE162="A",1,0)</f>
        <v>0</v>
      </c>
      <c r="AS162">
        <f>IF('Main Data'!BE162="AA",1,0)</f>
        <v>0</v>
      </c>
      <c r="AT162">
        <f>IF('Main Data'!BE162="AAA",1,0)</f>
        <v>1</v>
      </c>
      <c r="AU162">
        <f>IF('Main Data'!BE162="AAAA",1,0)</f>
        <v>0</v>
      </c>
      <c r="AV162">
        <f>IF('Main Data'!P162="Yes",1,0)</f>
        <v>0</v>
      </c>
      <c r="AW162">
        <f>IF('Main Data'!AP162="Yes",1,0)</f>
        <v>0</v>
      </c>
      <c r="AX162">
        <f>IF(OR('Main Data'!V162="Yes", 'Main Data'!W162="Yes",'Main Data'!X162="Yes"),1,0)</f>
        <v>1</v>
      </c>
      <c r="AY162">
        <f>IF(OR('Main Data'!Y162="Yes",'Main Data'!Z162="Yes"),1,0)</f>
        <v>0</v>
      </c>
      <c r="AZ162">
        <f>IF('Main Data'!AR162="Yes",1,0)</f>
        <v>0</v>
      </c>
      <c r="BA162">
        <f>IF('Main Data'!AS162="Yes",1,0)</f>
        <v>0</v>
      </c>
      <c r="BB162">
        <f>IF('Main Data'!AG162="Yes",1,0)</f>
        <v>0</v>
      </c>
      <c r="BC162">
        <f>IF('Main Data'!AB162="Yes",1,0)</f>
        <v>0</v>
      </c>
      <c r="BD162">
        <f>IF('Main Data'!AA162="Yes",1,0)</f>
        <v>0</v>
      </c>
      <c r="BE162">
        <f>IF('Main Data'!AC162="Yes",1,0)</f>
        <v>0</v>
      </c>
      <c r="BF162">
        <f>IF('Main Data'!AF162="Yes",1,0)</f>
        <v>0</v>
      </c>
      <c r="BG162">
        <f>IF(OR('Main Data'!AI162="Yes",'Main Data'!AL162="Yes"),1,0)</f>
        <v>0</v>
      </c>
      <c r="BH162">
        <f>IF('Main Data'!AJ162="Yes",1,0)</f>
        <v>0</v>
      </c>
      <c r="BI162">
        <f>IF('Main Data'!AK162="Yes",1,0)</f>
        <v>0</v>
      </c>
      <c r="BJ162">
        <f>IF('Main Data'!AM162="Yes",1,0)</f>
        <v>0</v>
      </c>
      <c r="BK162">
        <f>IF('Main Data'!AQ162="Yes",1,0)</f>
        <v>0</v>
      </c>
      <c r="BL162" s="21">
        <f t="shared" si="13"/>
        <v>0</v>
      </c>
      <c r="BM162" s="21">
        <f t="shared" si="14"/>
        <v>0</v>
      </c>
      <c r="BN162" s="21">
        <f t="shared" si="15"/>
        <v>0</v>
      </c>
      <c r="BO162" s="21">
        <f t="shared" si="16"/>
        <v>0</v>
      </c>
      <c r="BP162" s="21">
        <f t="shared" si="17"/>
        <v>1</v>
      </c>
    </row>
    <row r="163" spans="1:68" x14ac:dyDescent="0.2">
      <c r="A163">
        <v>159</v>
      </c>
      <c r="B163" s="33">
        <f>'Main Data'!C163</f>
        <v>44688</v>
      </c>
      <c r="C163">
        <f>'Main Data'!D163</f>
        <v>113</v>
      </c>
      <c r="D163" s="26">
        <f>'Main Data'!E163</f>
        <v>34000</v>
      </c>
      <c r="E163" s="26">
        <f>'Main Data'!F163</f>
        <v>42500</v>
      </c>
      <c r="F163" s="34">
        <f t="shared" si="12"/>
        <v>10.434115803598299</v>
      </c>
      <c r="G163">
        <f>IF('Main Data'!H163="AP",1,0)</f>
        <v>0</v>
      </c>
      <c r="H163">
        <f>IF('Main Data'!H163="Blancpain",1,0)</f>
        <v>0</v>
      </c>
      <c r="I163">
        <f>IF('Main Data'!H163="Breguet",1,0)</f>
        <v>0</v>
      </c>
      <c r="J163">
        <f>IF('Main Data'!H163="Breitling",1,0)</f>
        <v>0</v>
      </c>
      <c r="K163">
        <f>IF('Main Data'!H163="Cartier",1,0)</f>
        <v>0</v>
      </c>
      <c r="L163">
        <f>IF('Main Data'!H163="Gallet",1,0)</f>
        <v>0</v>
      </c>
      <c r="M163">
        <f>IF('Main Data'!H163="Girard Perregaux",1,0)</f>
        <v>0</v>
      </c>
      <c r="N163">
        <f>IF('Main Data'!H163="Gubelin",1,0)</f>
        <v>0</v>
      </c>
      <c r="O163">
        <f>IF('Main Data'!H163="Heuer",1,0)</f>
        <v>0</v>
      </c>
      <c r="P163">
        <f>IF('Main Data'!H163="IWC",1,0)</f>
        <v>0</v>
      </c>
      <c r="Q163">
        <f>IF('Main Data'!H163="JLC",1,0)</f>
        <v>0</v>
      </c>
      <c r="R163">
        <f>IF('Main Data'!H163="Longines",1,0)</f>
        <v>0</v>
      </c>
      <c r="S163">
        <f>IF('Main Data'!H163="Movado",1,0)</f>
        <v>0</v>
      </c>
      <c r="T163">
        <f>IF('Main Data'!H163="Omega",1,0)</f>
        <v>0</v>
      </c>
      <c r="U163">
        <f>IF('Main Data'!H163="Panerai",1,0)</f>
        <v>0</v>
      </c>
      <c r="V163">
        <f>IF('Main Data'!H163="Patek",1,0)</f>
        <v>0</v>
      </c>
      <c r="W163">
        <f>IF('Main Data'!H163="Rolex",1,0)</f>
        <v>1</v>
      </c>
      <c r="X163">
        <f>IF('Main Data'!H163="Tudor",1,0)</f>
        <v>0</v>
      </c>
      <c r="Y163">
        <f>IF('Main Data'!H163="Ulysse Nardin",1,0)</f>
        <v>0</v>
      </c>
      <c r="Z163">
        <f>IF('Main Data'!H163="Universal Geneve",1,0)</f>
        <v>0</v>
      </c>
      <c r="AA163">
        <f>IF('Main Data'!H163="Vacheron",1,0)</f>
        <v>0</v>
      </c>
      <c r="AB163">
        <f>IF('Main Data'!H163="Zenith",1,0)</f>
        <v>0</v>
      </c>
      <c r="AC163">
        <f>IF('Main Data'!J163="Stainless Steel",1,0)</f>
        <v>1</v>
      </c>
      <c r="AD163">
        <f>IF('Main Data'!J163="Two-tone",1,0)</f>
        <v>0</v>
      </c>
      <c r="AE163">
        <f>IF(OR('Main Data'!J163="YG 18K",'Main Data'!J163="YG &lt;18K",'Main Data'!J163="PG 18K",'Main Data'!J163="PG &lt;18K",'Main Data'!J163="WG 18K",'Main Data'!J163="Mixes of 18K",'Main Data'!J163="Mixes &lt;18K"),1,0)</f>
        <v>0</v>
      </c>
      <c r="AF163">
        <f>IF('Main Data'!J163="Platinum",1,0)</f>
        <v>0</v>
      </c>
      <c r="AG163">
        <f>IF(OR('Main Data'!J163="PVD",'Main Data'!J163="Gold Plate",'Main Data'!J163="Other"),1,0)</f>
        <v>0</v>
      </c>
      <c r="AH163">
        <f>IF('Main Data'!N163="Stainless Steel",1,0)</f>
        <v>1</v>
      </c>
      <c r="AI163">
        <f>IF('Main Data'!N163="Leather",1,0)</f>
        <v>0</v>
      </c>
      <c r="AJ163">
        <f>IF('Main Data'!N163="Two-tone",1,0)</f>
        <v>0</v>
      </c>
      <c r="AK163">
        <f>IF(OR('Main Data'!N163="YG 18K",'Main Data'!N163="PG 18K",'Main Data'!N163="WG 18K",'Main Data'!N163="Mixes of 18K"),1,0)</f>
        <v>0</v>
      </c>
      <c r="AL163">
        <f>IF(OR(,'Main Data'!N163="PVD",'Main Data'!N163="Gold plate"),1,0)</f>
        <v>0</v>
      </c>
      <c r="AM163">
        <f>IF(OR('Main Data'!AV163="Yes",'Main Data'!AW163="Yes",'Main Data'!AU163="Yes"),1,0)</f>
        <v>0</v>
      </c>
      <c r="AN163">
        <f>IF(OR(ISTEXT('Main Data'!AX163), ISTEXT('Main Data'!AY163)),1,0)</f>
        <v>0</v>
      </c>
      <c r="AO163">
        <f>IF('Main Data'!AZ163="Yes",1,0)</f>
        <v>0</v>
      </c>
      <c r="AP163">
        <f>IF('Main Data'!BA163="Yes",1,0)</f>
        <v>0</v>
      </c>
      <c r="AQ163">
        <f>IF('Main Data'!BD163="Yes",1,0)</f>
        <v>0</v>
      </c>
      <c r="AR163">
        <f>IF('Main Data'!BE163="A",1,0)</f>
        <v>0</v>
      </c>
      <c r="AS163">
        <f>IF('Main Data'!BE163="AA",1,0)</f>
        <v>0</v>
      </c>
      <c r="AT163">
        <f>IF('Main Data'!BE163="AAA",1,0)</f>
        <v>1</v>
      </c>
      <c r="AU163">
        <f>IF('Main Data'!BE163="AAAA",1,0)</f>
        <v>0</v>
      </c>
      <c r="AV163">
        <f>IF('Main Data'!P163="Yes",1,0)</f>
        <v>0</v>
      </c>
      <c r="AW163">
        <f>IF('Main Data'!AP163="Yes",1,0)</f>
        <v>0</v>
      </c>
      <c r="AX163">
        <f>IF(OR('Main Data'!V163="Yes", 'Main Data'!W163="Yes",'Main Data'!X163="Yes"),1,0)</f>
        <v>1</v>
      </c>
      <c r="AY163">
        <f>IF(OR('Main Data'!Y163="Yes",'Main Data'!Z163="Yes"),1,0)</f>
        <v>0</v>
      </c>
      <c r="AZ163">
        <f>IF('Main Data'!AR163="Yes",1,0)</f>
        <v>0</v>
      </c>
      <c r="BA163">
        <f>IF('Main Data'!AS163="Yes",1,0)</f>
        <v>0</v>
      </c>
      <c r="BB163">
        <f>IF('Main Data'!AG163="Yes",1,0)</f>
        <v>0</v>
      </c>
      <c r="BC163">
        <f>IF('Main Data'!AB163="Yes",1,0)</f>
        <v>0</v>
      </c>
      <c r="BD163">
        <f>IF('Main Data'!AA163="Yes",1,0)</f>
        <v>1</v>
      </c>
      <c r="BE163">
        <f>IF('Main Data'!AC163="Yes",1,0)</f>
        <v>0</v>
      </c>
      <c r="BF163">
        <f>IF('Main Data'!AF163="Yes",1,0)</f>
        <v>0</v>
      </c>
      <c r="BG163">
        <f>IF(OR('Main Data'!AI163="Yes",'Main Data'!AL163="Yes"),1,0)</f>
        <v>0</v>
      </c>
      <c r="BH163">
        <f>IF('Main Data'!AJ163="Yes",1,0)</f>
        <v>0</v>
      </c>
      <c r="BI163">
        <f>IF('Main Data'!AK163="Yes",1,0)</f>
        <v>0</v>
      </c>
      <c r="BJ163">
        <f>IF('Main Data'!AM163="Yes",1,0)</f>
        <v>0</v>
      </c>
      <c r="BK163">
        <f>IF('Main Data'!AQ163="Yes",1,0)</f>
        <v>0</v>
      </c>
      <c r="BL163" s="21">
        <f t="shared" si="13"/>
        <v>0</v>
      </c>
      <c r="BM163" s="21">
        <f t="shared" si="14"/>
        <v>0</v>
      </c>
      <c r="BN163" s="21">
        <f t="shared" si="15"/>
        <v>0</v>
      </c>
      <c r="BO163" s="21">
        <f t="shared" si="16"/>
        <v>0</v>
      </c>
      <c r="BP163" s="21">
        <f t="shared" si="17"/>
        <v>1</v>
      </c>
    </row>
    <row r="164" spans="1:68" x14ac:dyDescent="0.2">
      <c r="A164">
        <v>160</v>
      </c>
      <c r="B164" s="33">
        <f>'Main Data'!C164</f>
        <v>44688</v>
      </c>
      <c r="C164">
        <f>'Main Data'!D164</f>
        <v>141</v>
      </c>
      <c r="D164" s="26">
        <f>'Main Data'!E164</f>
        <v>28000</v>
      </c>
      <c r="E164" s="26">
        <f>'Main Data'!F164</f>
        <v>35000</v>
      </c>
      <c r="F164" s="34">
        <f t="shared" si="12"/>
        <v>10.239959789157341</v>
      </c>
      <c r="G164">
        <f>IF('Main Data'!H164="AP",1,0)</f>
        <v>0</v>
      </c>
      <c r="H164">
        <f>IF('Main Data'!H164="Blancpain",1,0)</f>
        <v>0</v>
      </c>
      <c r="I164">
        <f>IF('Main Data'!H164="Breguet",1,0)</f>
        <v>0</v>
      </c>
      <c r="J164">
        <f>IF('Main Data'!H164="Breitling",1,0)</f>
        <v>0</v>
      </c>
      <c r="K164">
        <f>IF('Main Data'!H164="Cartier",1,0)</f>
        <v>0</v>
      </c>
      <c r="L164">
        <f>IF('Main Data'!H164="Gallet",1,0)</f>
        <v>0</v>
      </c>
      <c r="M164">
        <f>IF('Main Data'!H164="Girard Perregaux",1,0)</f>
        <v>0</v>
      </c>
      <c r="N164">
        <f>IF('Main Data'!H164="Gubelin",1,0)</f>
        <v>0</v>
      </c>
      <c r="O164">
        <f>IF('Main Data'!H164="Heuer",1,0)</f>
        <v>0</v>
      </c>
      <c r="P164">
        <f>IF('Main Data'!H164="IWC",1,0)</f>
        <v>0</v>
      </c>
      <c r="Q164">
        <f>IF('Main Data'!H164="JLC",1,0)</f>
        <v>0</v>
      </c>
      <c r="R164">
        <f>IF('Main Data'!H164="Longines",1,0)</f>
        <v>0</v>
      </c>
      <c r="S164">
        <f>IF('Main Data'!H164="Movado",1,0)</f>
        <v>0</v>
      </c>
      <c r="T164">
        <f>IF('Main Data'!H164="Omega",1,0)</f>
        <v>0</v>
      </c>
      <c r="U164">
        <f>IF('Main Data'!H164="Panerai",1,0)</f>
        <v>0</v>
      </c>
      <c r="V164">
        <f>IF('Main Data'!H164="Patek",1,0)</f>
        <v>0</v>
      </c>
      <c r="W164">
        <f>IF('Main Data'!H164="Rolex",1,0)</f>
        <v>1</v>
      </c>
      <c r="X164">
        <f>IF('Main Data'!H164="Tudor",1,0)</f>
        <v>0</v>
      </c>
      <c r="Y164">
        <f>IF('Main Data'!H164="Ulysse Nardin",1,0)</f>
        <v>0</v>
      </c>
      <c r="Z164">
        <f>IF('Main Data'!H164="Universal Geneve",1,0)</f>
        <v>0</v>
      </c>
      <c r="AA164">
        <f>IF('Main Data'!H164="Vacheron",1,0)</f>
        <v>0</v>
      </c>
      <c r="AB164">
        <f>IF('Main Data'!H164="Zenith",1,0)</f>
        <v>0</v>
      </c>
      <c r="AC164">
        <f>IF('Main Data'!J164="Stainless Steel",1,0)</f>
        <v>0</v>
      </c>
      <c r="AD164">
        <f>IF('Main Data'!J164="Two-tone",1,0)</f>
        <v>0</v>
      </c>
      <c r="AE164">
        <f>IF(OR('Main Data'!J164="YG 18K",'Main Data'!J164="YG &lt;18K",'Main Data'!J164="PG 18K",'Main Data'!J164="PG &lt;18K",'Main Data'!J164="WG 18K",'Main Data'!J164="Mixes of 18K",'Main Data'!J164="Mixes &lt;18K"),1,0)</f>
        <v>1</v>
      </c>
      <c r="AF164">
        <f>IF('Main Data'!J164="Platinum",1,0)</f>
        <v>0</v>
      </c>
      <c r="AG164">
        <f>IF(OR('Main Data'!J164="PVD",'Main Data'!J164="Gold Plate",'Main Data'!J164="Other"),1,0)</f>
        <v>0</v>
      </c>
      <c r="AH164">
        <f>IF('Main Data'!N164="Stainless Steel",1,0)</f>
        <v>0</v>
      </c>
      <c r="AI164">
        <f>IF('Main Data'!N164="Leather",1,0)</f>
        <v>1</v>
      </c>
      <c r="AJ164">
        <f>IF('Main Data'!N164="Two-tone",1,0)</f>
        <v>0</v>
      </c>
      <c r="AK164">
        <f>IF(OR('Main Data'!N164="YG 18K",'Main Data'!N164="PG 18K",'Main Data'!N164="WG 18K",'Main Data'!N164="Mixes of 18K"),1,0)</f>
        <v>0</v>
      </c>
      <c r="AL164">
        <f>IF(OR(,'Main Data'!N164="PVD",'Main Data'!N164="Gold plate"),1,0)</f>
        <v>0</v>
      </c>
      <c r="AM164">
        <f>IF(OR('Main Data'!AV164="Yes",'Main Data'!AW164="Yes",'Main Data'!AU164="Yes"),1,0)</f>
        <v>0</v>
      </c>
      <c r="AN164">
        <f>IF(OR(ISTEXT('Main Data'!AX164), ISTEXT('Main Data'!AY164)),1,0)</f>
        <v>0</v>
      </c>
      <c r="AO164">
        <f>IF('Main Data'!AZ164="Yes",1,0)</f>
        <v>1</v>
      </c>
      <c r="AP164">
        <f>IF('Main Data'!BA164="Yes",1,0)</f>
        <v>0</v>
      </c>
      <c r="AQ164">
        <f>IF('Main Data'!BD164="Yes",1,0)</f>
        <v>0</v>
      </c>
      <c r="AR164">
        <f>IF('Main Data'!BE164="A",1,0)</f>
        <v>0</v>
      </c>
      <c r="AS164">
        <f>IF('Main Data'!BE164="AA",1,0)</f>
        <v>0</v>
      </c>
      <c r="AT164">
        <f>IF('Main Data'!BE164="AAA",1,0)</f>
        <v>0</v>
      </c>
      <c r="AU164">
        <f>IF('Main Data'!BE164="AAAA",1,0)</f>
        <v>1</v>
      </c>
      <c r="AV164">
        <f>IF('Main Data'!P164="Yes",1,0)</f>
        <v>0</v>
      </c>
      <c r="AW164">
        <f>IF('Main Data'!AP164="Yes",1,0)</f>
        <v>0</v>
      </c>
      <c r="AX164">
        <f>IF(OR('Main Data'!V164="Yes", 'Main Data'!W164="Yes",'Main Data'!X164="Yes"),1,0)</f>
        <v>0</v>
      </c>
      <c r="AY164">
        <f>IF(OR('Main Data'!Y164="Yes",'Main Data'!Z164="Yes"),1,0)</f>
        <v>0</v>
      </c>
      <c r="AZ164">
        <f>IF('Main Data'!AR164="Yes",1,0)</f>
        <v>0</v>
      </c>
      <c r="BA164">
        <f>IF('Main Data'!AS164="Yes",1,0)</f>
        <v>0</v>
      </c>
      <c r="BB164">
        <f>IF('Main Data'!AG164="Yes",1,0)</f>
        <v>0</v>
      </c>
      <c r="BC164">
        <f>IF('Main Data'!AB164="Yes",1,0)</f>
        <v>0</v>
      </c>
      <c r="BD164">
        <f>IF('Main Data'!AA164="Yes",1,0)</f>
        <v>0</v>
      </c>
      <c r="BE164">
        <f>IF('Main Data'!AC164="Yes",1,0)</f>
        <v>0</v>
      </c>
      <c r="BF164">
        <f>IF('Main Data'!AF164="Yes",1,0)</f>
        <v>0</v>
      </c>
      <c r="BG164">
        <f>IF(OR('Main Data'!AI164="Yes",'Main Data'!AL164="Yes"),1,0)</f>
        <v>1</v>
      </c>
      <c r="BH164">
        <f>IF('Main Data'!AJ164="Yes",1,0)</f>
        <v>0</v>
      </c>
      <c r="BI164">
        <f>IF('Main Data'!AK164="Yes",1,0)</f>
        <v>0</v>
      </c>
      <c r="BJ164">
        <f>IF('Main Data'!AM164="Yes",1,0)</f>
        <v>0</v>
      </c>
      <c r="BK164">
        <f>IF('Main Data'!AQ164="Yes",1,0)</f>
        <v>0</v>
      </c>
      <c r="BL164" s="21">
        <f t="shared" si="13"/>
        <v>0</v>
      </c>
      <c r="BM164" s="21">
        <f t="shared" si="14"/>
        <v>0</v>
      </c>
      <c r="BN164" s="21">
        <f t="shared" si="15"/>
        <v>0</v>
      </c>
      <c r="BO164" s="21">
        <f t="shared" si="16"/>
        <v>0</v>
      </c>
      <c r="BP164" s="21">
        <f t="shared" si="17"/>
        <v>1</v>
      </c>
    </row>
    <row r="165" spans="1:68" x14ac:dyDescent="0.2">
      <c r="A165">
        <v>161</v>
      </c>
      <c r="B165" s="33">
        <f>'Main Data'!C165</f>
        <v>44688</v>
      </c>
      <c r="C165">
        <f>'Main Data'!D165</f>
        <v>146</v>
      </c>
      <c r="D165" s="26">
        <f>'Main Data'!E165</f>
        <v>70000</v>
      </c>
      <c r="E165" s="26">
        <f>'Main Data'!F165</f>
        <v>87500</v>
      </c>
      <c r="F165" s="34">
        <f t="shared" si="12"/>
        <v>11.156250521031495</v>
      </c>
      <c r="G165">
        <f>IF('Main Data'!H165="AP",1,0)</f>
        <v>0</v>
      </c>
      <c r="H165">
        <f>IF('Main Data'!H165="Blancpain",1,0)</f>
        <v>0</v>
      </c>
      <c r="I165">
        <f>IF('Main Data'!H165="Breguet",1,0)</f>
        <v>0</v>
      </c>
      <c r="J165">
        <f>IF('Main Data'!H165="Breitling",1,0)</f>
        <v>0</v>
      </c>
      <c r="K165">
        <f>IF('Main Data'!H165="Cartier",1,0)</f>
        <v>0</v>
      </c>
      <c r="L165">
        <f>IF('Main Data'!H165="Gallet",1,0)</f>
        <v>0</v>
      </c>
      <c r="M165">
        <f>IF('Main Data'!H165="Girard Perregaux",1,0)</f>
        <v>0</v>
      </c>
      <c r="N165">
        <f>IF('Main Data'!H165="Gubelin",1,0)</f>
        <v>0</v>
      </c>
      <c r="O165">
        <f>IF('Main Data'!H165="Heuer",1,0)</f>
        <v>0</v>
      </c>
      <c r="P165">
        <f>IF('Main Data'!H165="IWC",1,0)</f>
        <v>0</v>
      </c>
      <c r="Q165">
        <f>IF('Main Data'!H165="JLC",1,0)</f>
        <v>0</v>
      </c>
      <c r="R165">
        <f>IF('Main Data'!H165="Longines",1,0)</f>
        <v>0</v>
      </c>
      <c r="S165">
        <f>IF('Main Data'!H165="Movado",1,0)</f>
        <v>0</v>
      </c>
      <c r="T165">
        <f>IF('Main Data'!H165="Omega",1,0)</f>
        <v>0</v>
      </c>
      <c r="U165">
        <f>IF('Main Data'!H165="Panerai",1,0)</f>
        <v>0</v>
      </c>
      <c r="V165">
        <f>IF('Main Data'!H165="Patek",1,0)</f>
        <v>0</v>
      </c>
      <c r="W165">
        <f>IF('Main Data'!H165="Rolex",1,0)</f>
        <v>1</v>
      </c>
      <c r="X165">
        <f>IF('Main Data'!H165="Tudor",1,0)</f>
        <v>0</v>
      </c>
      <c r="Y165">
        <f>IF('Main Data'!H165="Ulysse Nardin",1,0)</f>
        <v>0</v>
      </c>
      <c r="Z165">
        <f>IF('Main Data'!H165="Universal Geneve",1,0)</f>
        <v>0</v>
      </c>
      <c r="AA165">
        <f>IF('Main Data'!H165="Vacheron",1,0)</f>
        <v>0</v>
      </c>
      <c r="AB165">
        <f>IF('Main Data'!H165="Zenith",1,0)</f>
        <v>0</v>
      </c>
      <c r="AC165">
        <f>IF('Main Data'!J165="Stainless Steel",1,0)</f>
        <v>0</v>
      </c>
      <c r="AD165">
        <f>IF('Main Data'!J165="Two-tone",1,0)</f>
        <v>0</v>
      </c>
      <c r="AE165">
        <f>IF(OR('Main Data'!J165="YG 18K",'Main Data'!J165="YG &lt;18K",'Main Data'!J165="PG 18K",'Main Data'!J165="PG &lt;18K",'Main Data'!J165="WG 18K",'Main Data'!J165="Mixes of 18K",'Main Data'!J165="Mixes &lt;18K"),1,0)</f>
        <v>1</v>
      </c>
      <c r="AF165">
        <f>IF('Main Data'!J165="Platinum",1,0)</f>
        <v>0</v>
      </c>
      <c r="AG165">
        <f>IF(OR('Main Data'!J165="PVD",'Main Data'!J165="Gold Plate",'Main Data'!J165="Other"),1,0)</f>
        <v>0</v>
      </c>
      <c r="AH165">
        <f>IF('Main Data'!N165="Stainless Steel",1,0)</f>
        <v>0</v>
      </c>
      <c r="AI165">
        <f>IF('Main Data'!N165="Leather",1,0)</f>
        <v>0</v>
      </c>
      <c r="AJ165">
        <f>IF('Main Data'!N165="Two-tone",1,0)</f>
        <v>0</v>
      </c>
      <c r="AK165">
        <f>IF(OR('Main Data'!N165="YG 18K",'Main Data'!N165="PG 18K",'Main Data'!N165="WG 18K",'Main Data'!N165="Mixes of 18K"),1,0)</f>
        <v>1</v>
      </c>
      <c r="AL165">
        <f>IF(OR(,'Main Data'!N165="PVD",'Main Data'!N165="Gold plate"),1,0)</f>
        <v>0</v>
      </c>
      <c r="AM165">
        <f>IF(OR('Main Data'!AV165="Yes",'Main Data'!AW165="Yes",'Main Data'!AU165="Yes"),1,0)</f>
        <v>0</v>
      </c>
      <c r="AN165">
        <f>IF(OR(ISTEXT('Main Data'!AX165), ISTEXT('Main Data'!AY165)),1,0)</f>
        <v>0</v>
      </c>
      <c r="AO165">
        <f>IF('Main Data'!AZ165="Yes",1,0)</f>
        <v>0</v>
      </c>
      <c r="AP165">
        <f>IF('Main Data'!BA165="Yes",1,0)</f>
        <v>0</v>
      </c>
      <c r="AQ165">
        <f>IF('Main Data'!BD165="Yes",1,0)</f>
        <v>0</v>
      </c>
      <c r="AR165">
        <f>IF('Main Data'!BE165="A",1,0)</f>
        <v>0</v>
      </c>
      <c r="AS165">
        <f>IF('Main Data'!BE165="AA",1,0)</f>
        <v>0</v>
      </c>
      <c r="AT165">
        <f>IF('Main Data'!BE165="AAA",1,0)</f>
        <v>1</v>
      </c>
      <c r="AU165">
        <f>IF('Main Data'!BE165="AAAA",1,0)</f>
        <v>0</v>
      </c>
      <c r="AV165">
        <f>IF('Main Data'!P165="Yes",1,0)</f>
        <v>0</v>
      </c>
      <c r="AW165">
        <f>IF('Main Data'!AP165="Yes",1,0)</f>
        <v>0</v>
      </c>
      <c r="AX165">
        <f>IF(OR('Main Data'!V165="Yes", 'Main Data'!W165="Yes",'Main Data'!X165="Yes"),1,0)</f>
        <v>1</v>
      </c>
      <c r="AY165">
        <f>IF(OR('Main Data'!Y165="Yes",'Main Data'!Z165="Yes"),1,0)</f>
        <v>0</v>
      </c>
      <c r="AZ165">
        <f>IF('Main Data'!AR165="Yes",1,0)</f>
        <v>0</v>
      </c>
      <c r="BA165">
        <f>IF('Main Data'!AS165="Yes",1,0)</f>
        <v>0</v>
      </c>
      <c r="BB165">
        <f>IF('Main Data'!AG165="Yes",1,0)</f>
        <v>0</v>
      </c>
      <c r="BC165">
        <f>IF('Main Data'!AB165="Yes",1,0)</f>
        <v>0</v>
      </c>
      <c r="BD165">
        <f>IF('Main Data'!AA165="Yes",1,0)</f>
        <v>0</v>
      </c>
      <c r="BE165">
        <f>IF('Main Data'!AC165="Yes",1,0)</f>
        <v>1</v>
      </c>
      <c r="BF165">
        <f>IF('Main Data'!AF165="Yes",1,0)</f>
        <v>0</v>
      </c>
      <c r="BG165">
        <f>IF(OR('Main Data'!AI165="Yes",'Main Data'!AL165="Yes"),1,0)</f>
        <v>0</v>
      </c>
      <c r="BH165">
        <f>IF('Main Data'!AJ165="Yes",1,0)</f>
        <v>0</v>
      </c>
      <c r="BI165">
        <f>IF('Main Data'!AK165="Yes",1,0)</f>
        <v>0</v>
      </c>
      <c r="BJ165">
        <f>IF('Main Data'!AM165="Yes",1,0)</f>
        <v>0</v>
      </c>
      <c r="BK165">
        <f>IF('Main Data'!AQ165="Yes",1,0)</f>
        <v>0</v>
      </c>
      <c r="BL165" s="21">
        <f t="shared" si="13"/>
        <v>0</v>
      </c>
      <c r="BM165" s="21">
        <f t="shared" si="14"/>
        <v>0</v>
      </c>
      <c r="BN165" s="21">
        <f t="shared" si="15"/>
        <v>0</v>
      </c>
      <c r="BO165" s="21">
        <f t="shared" si="16"/>
        <v>0</v>
      </c>
      <c r="BP165" s="21">
        <f t="shared" si="17"/>
        <v>1</v>
      </c>
    </row>
    <row r="166" spans="1:68" x14ac:dyDescent="0.2">
      <c r="A166">
        <v>162</v>
      </c>
      <c r="B166" s="33">
        <f>'Main Data'!C166</f>
        <v>44688</v>
      </c>
      <c r="C166">
        <f>'Main Data'!D166</f>
        <v>147</v>
      </c>
      <c r="D166" s="26">
        <f>'Main Data'!E166</f>
        <v>70000</v>
      </c>
      <c r="E166" s="26">
        <f>'Main Data'!F166</f>
        <v>87500</v>
      </c>
      <c r="F166" s="34">
        <f t="shared" si="12"/>
        <v>11.156250521031495</v>
      </c>
      <c r="G166">
        <f>IF('Main Data'!H166="AP",1,0)</f>
        <v>0</v>
      </c>
      <c r="H166">
        <f>IF('Main Data'!H166="Blancpain",1,0)</f>
        <v>0</v>
      </c>
      <c r="I166">
        <f>IF('Main Data'!H166="Breguet",1,0)</f>
        <v>0</v>
      </c>
      <c r="J166">
        <f>IF('Main Data'!H166="Breitling",1,0)</f>
        <v>0</v>
      </c>
      <c r="K166">
        <f>IF('Main Data'!H166="Cartier",1,0)</f>
        <v>0</v>
      </c>
      <c r="L166">
        <f>IF('Main Data'!H166="Gallet",1,0)</f>
        <v>0</v>
      </c>
      <c r="M166">
        <f>IF('Main Data'!H166="Girard Perregaux",1,0)</f>
        <v>0</v>
      </c>
      <c r="N166">
        <f>IF('Main Data'!H166="Gubelin",1,0)</f>
        <v>0</v>
      </c>
      <c r="O166">
        <f>IF('Main Data'!H166="Heuer",1,0)</f>
        <v>0</v>
      </c>
      <c r="P166">
        <f>IF('Main Data'!H166="IWC",1,0)</f>
        <v>0</v>
      </c>
      <c r="Q166">
        <f>IF('Main Data'!H166="JLC",1,0)</f>
        <v>0</v>
      </c>
      <c r="R166">
        <f>IF('Main Data'!H166="Longines",1,0)</f>
        <v>0</v>
      </c>
      <c r="S166">
        <f>IF('Main Data'!H166="Movado",1,0)</f>
        <v>0</v>
      </c>
      <c r="T166">
        <f>IF('Main Data'!H166="Omega",1,0)</f>
        <v>0</v>
      </c>
      <c r="U166">
        <f>IF('Main Data'!H166="Panerai",1,0)</f>
        <v>0</v>
      </c>
      <c r="V166">
        <f>IF('Main Data'!H166="Patek",1,0)</f>
        <v>0</v>
      </c>
      <c r="W166">
        <f>IF('Main Data'!H166="Rolex",1,0)</f>
        <v>1</v>
      </c>
      <c r="X166">
        <f>IF('Main Data'!H166="Tudor",1,0)</f>
        <v>0</v>
      </c>
      <c r="Y166">
        <f>IF('Main Data'!H166="Ulysse Nardin",1,0)</f>
        <v>0</v>
      </c>
      <c r="Z166">
        <f>IF('Main Data'!H166="Universal Geneve",1,0)</f>
        <v>0</v>
      </c>
      <c r="AA166">
        <f>IF('Main Data'!H166="Vacheron",1,0)</f>
        <v>0</v>
      </c>
      <c r="AB166">
        <f>IF('Main Data'!H166="Zenith",1,0)</f>
        <v>0</v>
      </c>
      <c r="AC166">
        <f>IF('Main Data'!J166="Stainless Steel",1,0)</f>
        <v>1</v>
      </c>
      <c r="AD166">
        <f>IF('Main Data'!J166="Two-tone",1,0)</f>
        <v>0</v>
      </c>
      <c r="AE166">
        <f>IF(OR('Main Data'!J166="YG 18K",'Main Data'!J166="YG &lt;18K",'Main Data'!J166="PG 18K",'Main Data'!J166="PG &lt;18K",'Main Data'!J166="WG 18K",'Main Data'!J166="Mixes of 18K",'Main Data'!J166="Mixes &lt;18K"),1,0)</f>
        <v>0</v>
      </c>
      <c r="AF166">
        <f>IF('Main Data'!J166="Platinum",1,0)</f>
        <v>0</v>
      </c>
      <c r="AG166">
        <f>IF(OR('Main Data'!J166="PVD",'Main Data'!J166="Gold Plate",'Main Data'!J166="Other"),1,0)</f>
        <v>0</v>
      </c>
      <c r="AH166">
        <f>IF('Main Data'!N166="Stainless Steel",1,0)</f>
        <v>1</v>
      </c>
      <c r="AI166">
        <f>IF('Main Data'!N166="Leather",1,0)</f>
        <v>0</v>
      </c>
      <c r="AJ166">
        <f>IF('Main Data'!N166="Two-tone",1,0)</f>
        <v>0</v>
      </c>
      <c r="AK166">
        <f>IF(OR('Main Data'!N166="YG 18K",'Main Data'!N166="PG 18K",'Main Data'!N166="WG 18K",'Main Data'!N166="Mixes of 18K"),1,0)</f>
        <v>0</v>
      </c>
      <c r="AL166">
        <f>IF(OR(,'Main Data'!N166="PVD",'Main Data'!N166="Gold plate"),1,0)</f>
        <v>0</v>
      </c>
      <c r="AM166">
        <f>IF(OR('Main Data'!AV166="Yes",'Main Data'!AW166="Yes",'Main Data'!AU166="Yes"),1,0)</f>
        <v>0</v>
      </c>
      <c r="AN166">
        <f>IF(OR(ISTEXT('Main Data'!AX166), ISTEXT('Main Data'!AY166)),1,0)</f>
        <v>0</v>
      </c>
      <c r="AO166">
        <f>IF('Main Data'!AZ166="Yes",1,0)</f>
        <v>0</v>
      </c>
      <c r="AP166">
        <f>IF('Main Data'!BA166="Yes",1,0)</f>
        <v>0</v>
      </c>
      <c r="AQ166">
        <f>IF('Main Data'!BD166="Yes",1,0)</f>
        <v>0</v>
      </c>
      <c r="AR166">
        <f>IF('Main Data'!BE166="A",1,0)</f>
        <v>0</v>
      </c>
      <c r="AS166">
        <f>IF('Main Data'!BE166="AA",1,0)</f>
        <v>0</v>
      </c>
      <c r="AT166">
        <f>IF('Main Data'!BE166="AAA",1,0)</f>
        <v>0</v>
      </c>
      <c r="AU166">
        <f>IF('Main Data'!BE166="AAAA",1,0)</f>
        <v>1</v>
      </c>
      <c r="AV166">
        <f>IF('Main Data'!P166="Yes",1,0)</f>
        <v>0</v>
      </c>
      <c r="AW166">
        <f>IF('Main Data'!AP166="Yes",1,0)</f>
        <v>0</v>
      </c>
      <c r="AX166">
        <f>IF(OR('Main Data'!V166="Yes", 'Main Data'!W166="Yes",'Main Data'!X166="Yes"),1,0)</f>
        <v>1</v>
      </c>
      <c r="AY166">
        <f>IF(OR('Main Data'!Y166="Yes",'Main Data'!Z166="Yes"),1,0)</f>
        <v>0</v>
      </c>
      <c r="AZ166">
        <f>IF('Main Data'!AR166="Yes",1,0)</f>
        <v>0</v>
      </c>
      <c r="BA166">
        <f>IF('Main Data'!AS166="Yes",1,0)</f>
        <v>0</v>
      </c>
      <c r="BB166">
        <f>IF('Main Data'!AG166="Yes",1,0)</f>
        <v>0</v>
      </c>
      <c r="BC166">
        <f>IF('Main Data'!AB166="Yes",1,0)</f>
        <v>0</v>
      </c>
      <c r="BD166">
        <f>IF('Main Data'!AA166="Yes",1,0)</f>
        <v>0</v>
      </c>
      <c r="BE166">
        <f>IF('Main Data'!AC166="Yes",1,0)</f>
        <v>1</v>
      </c>
      <c r="BF166">
        <f>IF('Main Data'!AF166="Yes",1,0)</f>
        <v>0</v>
      </c>
      <c r="BG166">
        <f>IF(OR('Main Data'!AI166="Yes",'Main Data'!AL166="Yes"),1,0)</f>
        <v>0</v>
      </c>
      <c r="BH166">
        <f>IF('Main Data'!AJ166="Yes",1,0)</f>
        <v>0</v>
      </c>
      <c r="BI166">
        <f>IF('Main Data'!AK166="Yes",1,0)</f>
        <v>0</v>
      </c>
      <c r="BJ166">
        <f>IF('Main Data'!AM166="Yes",1,0)</f>
        <v>0</v>
      </c>
      <c r="BK166">
        <f>IF('Main Data'!AQ166="Yes",1,0)</f>
        <v>0</v>
      </c>
      <c r="BL166" s="21">
        <f t="shared" si="13"/>
        <v>0</v>
      </c>
      <c r="BM166" s="21">
        <f t="shared" si="14"/>
        <v>0</v>
      </c>
      <c r="BN166" s="21">
        <f t="shared" si="15"/>
        <v>0</v>
      </c>
      <c r="BO166" s="21">
        <f t="shared" si="16"/>
        <v>0</v>
      </c>
      <c r="BP166" s="21">
        <f t="shared" si="17"/>
        <v>1</v>
      </c>
    </row>
    <row r="167" spans="1:68" x14ac:dyDescent="0.2">
      <c r="A167">
        <v>163</v>
      </c>
      <c r="B167" s="33">
        <f>'Main Data'!C167</f>
        <v>44688</v>
      </c>
      <c r="C167">
        <f>'Main Data'!D167</f>
        <v>149</v>
      </c>
      <c r="D167" s="26">
        <f>'Main Data'!E167</f>
        <v>22000</v>
      </c>
      <c r="E167" s="26">
        <f>'Main Data'!F167</f>
        <v>27500</v>
      </c>
      <c r="F167" s="34">
        <f t="shared" si="12"/>
        <v>9.9987977323404529</v>
      </c>
      <c r="G167">
        <f>IF('Main Data'!H167="AP",1,0)</f>
        <v>0</v>
      </c>
      <c r="H167">
        <f>IF('Main Data'!H167="Blancpain",1,0)</f>
        <v>0</v>
      </c>
      <c r="I167">
        <f>IF('Main Data'!H167="Breguet",1,0)</f>
        <v>0</v>
      </c>
      <c r="J167">
        <f>IF('Main Data'!H167="Breitling",1,0)</f>
        <v>0</v>
      </c>
      <c r="K167">
        <f>IF('Main Data'!H167="Cartier",1,0)</f>
        <v>0</v>
      </c>
      <c r="L167">
        <f>IF('Main Data'!H167="Gallet",1,0)</f>
        <v>0</v>
      </c>
      <c r="M167">
        <f>IF('Main Data'!H167="Girard Perregaux",1,0)</f>
        <v>0</v>
      </c>
      <c r="N167">
        <f>IF('Main Data'!H167="Gubelin",1,0)</f>
        <v>0</v>
      </c>
      <c r="O167">
        <f>IF('Main Data'!H167="Heuer",1,0)</f>
        <v>0</v>
      </c>
      <c r="P167">
        <f>IF('Main Data'!H167="IWC",1,0)</f>
        <v>0</v>
      </c>
      <c r="Q167">
        <f>IF('Main Data'!H167="JLC",1,0)</f>
        <v>0</v>
      </c>
      <c r="R167">
        <f>IF('Main Data'!H167="Longines",1,0)</f>
        <v>0</v>
      </c>
      <c r="S167">
        <f>IF('Main Data'!H167="Movado",1,0)</f>
        <v>0</v>
      </c>
      <c r="T167">
        <f>IF('Main Data'!H167="Omega",1,0)</f>
        <v>0</v>
      </c>
      <c r="U167">
        <f>IF('Main Data'!H167="Panerai",1,0)</f>
        <v>0</v>
      </c>
      <c r="V167">
        <f>IF('Main Data'!H167="Patek",1,0)</f>
        <v>0</v>
      </c>
      <c r="W167">
        <f>IF('Main Data'!H167="Rolex",1,0)</f>
        <v>1</v>
      </c>
      <c r="X167">
        <f>IF('Main Data'!H167="Tudor",1,0)</f>
        <v>0</v>
      </c>
      <c r="Y167">
        <f>IF('Main Data'!H167="Ulysse Nardin",1,0)</f>
        <v>0</v>
      </c>
      <c r="Z167">
        <f>IF('Main Data'!H167="Universal Geneve",1,0)</f>
        <v>0</v>
      </c>
      <c r="AA167">
        <f>IF('Main Data'!H167="Vacheron",1,0)</f>
        <v>0</v>
      </c>
      <c r="AB167">
        <f>IF('Main Data'!H167="Zenith",1,0)</f>
        <v>0</v>
      </c>
      <c r="AC167">
        <f>IF('Main Data'!J167="Stainless Steel",1,0)</f>
        <v>1</v>
      </c>
      <c r="AD167">
        <f>IF('Main Data'!J167="Two-tone",1,0)</f>
        <v>0</v>
      </c>
      <c r="AE167">
        <f>IF(OR('Main Data'!J167="YG 18K",'Main Data'!J167="YG &lt;18K",'Main Data'!J167="PG 18K",'Main Data'!J167="PG &lt;18K",'Main Data'!J167="WG 18K",'Main Data'!J167="Mixes of 18K",'Main Data'!J167="Mixes &lt;18K"),1,0)</f>
        <v>0</v>
      </c>
      <c r="AF167">
        <f>IF('Main Data'!J167="Platinum",1,0)</f>
        <v>0</v>
      </c>
      <c r="AG167">
        <f>IF(OR('Main Data'!J167="PVD",'Main Data'!J167="Gold Plate",'Main Data'!J167="Other"),1,0)</f>
        <v>0</v>
      </c>
      <c r="AH167">
        <f>IF('Main Data'!N167="Stainless Steel",1,0)</f>
        <v>1</v>
      </c>
      <c r="AI167">
        <f>IF('Main Data'!N167="Leather",1,0)</f>
        <v>0</v>
      </c>
      <c r="AJ167">
        <f>IF('Main Data'!N167="Two-tone",1,0)</f>
        <v>0</v>
      </c>
      <c r="AK167">
        <f>IF(OR('Main Data'!N167="YG 18K",'Main Data'!N167="PG 18K",'Main Data'!N167="WG 18K",'Main Data'!N167="Mixes of 18K"),1,0)</f>
        <v>0</v>
      </c>
      <c r="AL167">
        <f>IF(OR(,'Main Data'!N167="PVD",'Main Data'!N167="Gold plate"),1,0)</f>
        <v>0</v>
      </c>
      <c r="AM167">
        <f>IF(OR('Main Data'!AV167="Yes",'Main Data'!AW167="Yes",'Main Data'!AU167="Yes"),1,0)</f>
        <v>0</v>
      </c>
      <c r="AN167">
        <f>IF(OR(ISTEXT('Main Data'!AX167), ISTEXT('Main Data'!AY167)),1,0)</f>
        <v>0</v>
      </c>
      <c r="AO167">
        <f>IF('Main Data'!AZ167="Yes",1,0)</f>
        <v>1</v>
      </c>
      <c r="AP167">
        <f>IF('Main Data'!BA167="Yes",1,0)</f>
        <v>0</v>
      </c>
      <c r="AQ167">
        <f>IF('Main Data'!BD167="Yes",1,0)</f>
        <v>0</v>
      </c>
      <c r="AR167">
        <f>IF('Main Data'!BE167="A",1,0)</f>
        <v>0</v>
      </c>
      <c r="AS167">
        <f>IF('Main Data'!BE167="AA",1,0)</f>
        <v>1</v>
      </c>
      <c r="AT167">
        <f>IF('Main Data'!BE167="AAA",1,0)</f>
        <v>0</v>
      </c>
      <c r="AU167">
        <f>IF('Main Data'!BE167="AAAA",1,0)</f>
        <v>0</v>
      </c>
      <c r="AV167">
        <f>IF('Main Data'!P167="Yes",1,0)</f>
        <v>0</v>
      </c>
      <c r="AW167">
        <f>IF('Main Data'!AP167="Yes",1,0)</f>
        <v>0</v>
      </c>
      <c r="AX167">
        <f>IF(OR('Main Data'!V167="Yes", 'Main Data'!W167="Yes",'Main Data'!X167="Yes"),1,0)</f>
        <v>1</v>
      </c>
      <c r="AY167">
        <f>IF(OR('Main Data'!Y167="Yes",'Main Data'!Z167="Yes"),1,0)</f>
        <v>0</v>
      </c>
      <c r="AZ167">
        <f>IF('Main Data'!AR167="Yes",1,0)</f>
        <v>0</v>
      </c>
      <c r="BA167">
        <f>IF('Main Data'!AS167="Yes",1,0)</f>
        <v>0</v>
      </c>
      <c r="BB167">
        <f>IF('Main Data'!AG167="Yes",1,0)</f>
        <v>0</v>
      </c>
      <c r="BC167">
        <f>IF('Main Data'!AB167="Yes",1,0)</f>
        <v>0</v>
      </c>
      <c r="BD167">
        <f>IF('Main Data'!AA167="Yes",1,0)</f>
        <v>0</v>
      </c>
      <c r="BE167">
        <f>IF('Main Data'!AC167="Yes",1,0)</f>
        <v>1</v>
      </c>
      <c r="BF167">
        <f>IF('Main Data'!AF167="Yes",1,0)</f>
        <v>0</v>
      </c>
      <c r="BG167">
        <f>IF(OR('Main Data'!AI167="Yes",'Main Data'!AL167="Yes"),1,0)</f>
        <v>0</v>
      </c>
      <c r="BH167">
        <f>IF('Main Data'!AJ167="Yes",1,0)</f>
        <v>0</v>
      </c>
      <c r="BI167">
        <f>IF('Main Data'!AK167="Yes",1,0)</f>
        <v>0</v>
      </c>
      <c r="BJ167">
        <f>IF('Main Data'!AM167="Yes",1,0)</f>
        <v>0</v>
      </c>
      <c r="BK167">
        <f>IF('Main Data'!AQ167="Yes",1,0)</f>
        <v>0</v>
      </c>
      <c r="BL167" s="21">
        <f t="shared" si="13"/>
        <v>0</v>
      </c>
      <c r="BM167" s="21">
        <f t="shared" si="14"/>
        <v>0</v>
      </c>
      <c r="BN167" s="21">
        <f t="shared" si="15"/>
        <v>0</v>
      </c>
      <c r="BO167" s="21">
        <f t="shared" si="16"/>
        <v>0</v>
      </c>
      <c r="BP167" s="21">
        <f t="shared" si="17"/>
        <v>1</v>
      </c>
    </row>
    <row r="168" spans="1:68" x14ac:dyDescent="0.2">
      <c r="A168">
        <v>164</v>
      </c>
      <c r="B168" s="33">
        <f>'Main Data'!C168</f>
        <v>44688</v>
      </c>
      <c r="C168">
        <f>'Main Data'!D168</f>
        <v>151</v>
      </c>
      <c r="D168" s="26">
        <f>'Main Data'!E168</f>
        <v>16000</v>
      </c>
      <c r="E168" s="26">
        <f>'Main Data'!F168</f>
        <v>20000</v>
      </c>
      <c r="F168" s="34">
        <f t="shared" si="12"/>
        <v>9.6803440012219184</v>
      </c>
      <c r="G168">
        <f>IF('Main Data'!H168="AP",1,0)</f>
        <v>0</v>
      </c>
      <c r="H168">
        <f>IF('Main Data'!H168="Blancpain",1,0)</f>
        <v>0</v>
      </c>
      <c r="I168">
        <f>IF('Main Data'!H168="Breguet",1,0)</f>
        <v>0</v>
      </c>
      <c r="J168">
        <f>IF('Main Data'!H168="Breitling",1,0)</f>
        <v>0</v>
      </c>
      <c r="K168">
        <f>IF('Main Data'!H168="Cartier",1,0)</f>
        <v>0</v>
      </c>
      <c r="L168">
        <f>IF('Main Data'!H168="Gallet",1,0)</f>
        <v>0</v>
      </c>
      <c r="M168">
        <f>IF('Main Data'!H168="Girard Perregaux",1,0)</f>
        <v>0</v>
      </c>
      <c r="N168">
        <f>IF('Main Data'!H168="Gubelin",1,0)</f>
        <v>0</v>
      </c>
      <c r="O168">
        <f>IF('Main Data'!H168="Heuer",1,0)</f>
        <v>0</v>
      </c>
      <c r="P168">
        <f>IF('Main Data'!H168="IWC",1,0)</f>
        <v>0</v>
      </c>
      <c r="Q168">
        <f>IF('Main Data'!H168="JLC",1,0)</f>
        <v>0</v>
      </c>
      <c r="R168">
        <f>IF('Main Data'!H168="Longines",1,0)</f>
        <v>0</v>
      </c>
      <c r="S168">
        <f>IF('Main Data'!H168="Movado",1,0)</f>
        <v>0</v>
      </c>
      <c r="T168">
        <f>IF('Main Data'!H168="Omega",1,0)</f>
        <v>0</v>
      </c>
      <c r="U168">
        <f>IF('Main Data'!H168="Panerai",1,0)</f>
        <v>0</v>
      </c>
      <c r="V168">
        <f>IF('Main Data'!H168="Patek",1,0)</f>
        <v>0</v>
      </c>
      <c r="W168">
        <f>IF('Main Data'!H168="Rolex",1,0)</f>
        <v>1</v>
      </c>
      <c r="X168">
        <f>IF('Main Data'!H168="Tudor",1,0)</f>
        <v>0</v>
      </c>
      <c r="Y168">
        <f>IF('Main Data'!H168="Ulysse Nardin",1,0)</f>
        <v>0</v>
      </c>
      <c r="Z168">
        <f>IF('Main Data'!H168="Universal Geneve",1,0)</f>
        <v>0</v>
      </c>
      <c r="AA168">
        <f>IF('Main Data'!H168="Vacheron",1,0)</f>
        <v>0</v>
      </c>
      <c r="AB168">
        <f>IF('Main Data'!H168="Zenith",1,0)</f>
        <v>0</v>
      </c>
      <c r="AC168">
        <f>IF('Main Data'!J168="Stainless Steel",1,0)</f>
        <v>1</v>
      </c>
      <c r="AD168">
        <f>IF('Main Data'!J168="Two-tone",1,0)</f>
        <v>0</v>
      </c>
      <c r="AE168">
        <f>IF(OR('Main Data'!J168="YG 18K",'Main Data'!J168="YG &lt;18K",'Main Data'!J168="PG 18K",'Main Data'!J168="PG &lt;18K",'Main Data'!J168="WG 18K",'Main Data'!J168="Mixes of 18K",'Main Data'!J168="Mixes &lt;18K"),1,0)</f>
        <v>0</v>
      </c>
      <c r="AF168">
        <f>IF('Main Data'!J168="Platinum",1,0)</f>
        <v>0</v>
      </c>
      <c r="AG168">
        <f>IF(OR('Main Data'!J168="PVD",'Main Data'!J168="Gold Plate",'Main Data'!J168="Other"),1,0)</f>
        <v>0</v>
      </c>
      <c r="AH168">
        <f>IF('Main Data'!N168="Stainless Steel",1,0)</f>
        <v>1</v>
      </c>
      <c r="AI168">
        <f>IF('Main Data'!N168="Leather",1,0)</f>
        <v>0</v>
      </c>
      <c r="AJ168">
        <f>IF('Main Data'!N168="Two-tone",1,0)</f>
        <v>0</v>
      </c>
      <c r="AK168">
        <f>IF(OR('Main Data'!N168="YG 18K",'Main Data'!N168="PG 18K",'Main Data'!N168="WG 18K",'Main Data'!N168="Mixes of 18K"),1,0)</f>
        <v>0</v>
      </c>
      <c r="AL168">
        <f>IF(OR(,'Main Data'!N168="PVD",'Main Data'!N168="Gold plate"),1,0)</f>
        <v>0</v>
      </c>
      <c r="AM168">
        <f>IF(OR('Main Data'!AV168="Yes",'Main Data'!AW168="Yes",'Main Data'!AU168="Yes"),1,0)</f>
        <v>0</v>
      </c>
      <c r="AN168">
        <f>IF(OR(ISTEXT('Main Data'!AX168), ISTEXT('Main Data'!AY168)),1,0)</f>
        <v>0</v>
      </c>
      <c r="AO168">
        <f>IF('Main Data'!AZ168="Yes",1,0)</f>
        <v>0</v>
      </c>
      <c r="AP168">
        <f>IF('Main Data'!BA168="Yes",1,0)</f>
        <v>0</v>
      </c>
      <c r="AQ168">
        <f>IF('Main Data'!BD168="Yes",1,0)</f>
        <v>0</v>
      </c>
      <c r="AR168">
        <f>IF('Main Data'!BE168="A",1,0)</f>
        <v>0</v>
      </c>
      <c r="AS168">
        <f>IF('Main Data'!BE168="AA",1,0)</f>
        <v>0</v>
      </c>
      <c r="AT168">
        <f>IF('Main Data'!BE168="AAA",1,0)</f>
        <v>1</v>
      </c>
      <c r="AU168">
        <f>IF('Main Data'!BE168="AAAA",1,0)</f>
        <v>0</v>
      </c>
      <c r="AV168">
        <f>IF('Main Data'!P168="Yes",1,0)</f>
        <v>0</v>
      </c>
      <c r="AW168">
        <f>IF('Main Data'!AP168="Yes",1,0)</f>
        <v>0</v>
      </c>
      <c r="AX168">
        <f>IF(OR('Main Data'!V168="Yes", 'Main Data'!W168="Yes",'Main Data'!X168="Yes"),1,0)</f>
        <v>1</v>
      </c>
      <c r="AY168">
        <f>IF(OR('Main Data'!Y168="Yes",'Main Data'!Z168="Yes"),1,0)</f>
        <v>0</v>
      </c>
      <c r="AZ168">
        <f>IF('Main Data'!AR168="Yes",1,0)</f>
        <v>0</v>
      </c>
      <c r="BA168">
        <f>IF('Main Data'!AS168="Yes",1,0)</f>
        <v>0</v>
      </c>
      <c r="BB168">
        <f>IF('Main Data'!AG168="Yes",1,0)</f>
        <v>0</v>
      </c>
      <c r="BC168">
        <f>IF('Main Data'!AB168="Yes",1,0)</f>
        <v>0</v>
      </c>
      <c r="BD168">
        <f>IF('Main Data'!AA168="Yes",1,0)</f>
        <v>0</v>
      </c>
      <c r="BE168">
        <f>IF('Main Data'!AC168="Yes",1,0)</f>
        <v>1</v>
      </c>
      <c r="BF168">
        <f>IF('Main Data'!AF168="Yes",1,0)</f>
        <v>0</v>
      </c>
      <c r="BG168">
        <f>IF(OR('Main Data'!AI168="Yes",'Main Data'!AL168="Yes"),1,0)</f>
        <v>0</v>
      </c>
      <c r="BH168">
        <f>IF('Main Data'!AJ168="Yes",1,0)</f>
        <v>0</v>
      </c>
      <c r="BI168">
        <f>IF('Main Data'!AK168="Yes",1,0)</f>
        <v>0</v>
      </c>
      <c r="BJ168">
        <f>IF('Main Data'!AM168="Yes",1,0)</f>
        <v>0</v>
      </c>
      <c r="BK168">
        <f>IF('Main Data'!AQ168="Yes",1,0)</f>
        <v>0</v>
      </c>
      <c r="BL168" s="21">
        <f t="shared" si="13"/>
        <v>0</v>
      </c>
      <c r="BM168" s="21">
        <f t="shared" si="14"/>
        <v>0</v>
      </c>
      <c r="BN168" s="21">
        <f t="shared" si="15"/>
        <v>0</v>
      </c>
      <c r="BO168" s="21">
        <f t="shared" si="16"/>
        <v>0</v>
      </c>
      <c r="BP168" s="21">
        <f t="shared" si="17"/>
        <v>1</v>
      </c>
    </row>
    <row r="169" spans="1:68" x14ac:dyDescent="0.2">
      <c r="A169">
        <v>165</v>
      </c>
      <c r="B169" s="33">
        <f>'Main Data'!C169</f>
        <v>44688</v>
      </c>
      <c r="C169">
        <f>'Main Data'!D169</f>
        <v>153</v>
      </c>
      <c r="D169" s="26">
        <f>'Main Data'!E169</f>
        <v>7000</v>
      </c>
      <c r="E169" s="26">
        <f>'Main Data'!F169</f>
        <v>8750</v>
      </c>
      <c r="F169" s="34">
        <f t="shared" si="12"/>
        <v>8.8536654280374503</v>
      </c>
      <c r="G169">
        <f>IF('Main Data'!H169="AP",1,0)</f>
        <v>0</v>
      </c>
      <c r="H169">
        <f>IF('Main Data'!H169="Blancpain",1,0)</f>
        <v>0</v>
      </c>
      <c r="I169">
        <f>IF('Main Data'!H169="Breguet",1,0)</f>
        <v>0</v>
      </c>
      <c r="J169">
        <f>IF('Main Data'!H169="Breitling",1,0)</f>
        <v>0</v>
      </c>
      <c r="K169">
        <f>IF('Main Data'!H169="Cartier",1,0)</f>
        <v>0</v>
      </c>
      <c r="L169">
        <f>IF('Main Data'!H169="Gallet",1,0)</f>
        <v>0</v>
      </c>
      <c r="M169">
        <f>IF('Main Data'!H169="Girard Perregaux",1,0)</f>
        <v>0</v>
      </c>
      <c r="N169">
        <f>IF('Main Data'!H169="Gubelin",1,0)</f>
        <v>0</v>
      </c>
      <c r="O169">
        <f>IF('Main Data'!H169="Heuer",1,0)</f>
        <v>0</v>
      </c>
      <c r="P169">
        <f>IF('Main Data'!H169="IWC",1,0)</f>
        <v>0</v>
      </c>
      <c r="Q169">
        <f>IF('Main Data'!H169="JLC",1,0)</f>
        <v>0</v>
      </c>
      <c r="R169">
        <f>IF('Main Data'!H169="Longines",1,0)</f>
        <v>0</v>
      </c>
      <c r="S169">
        <f>IF('Main Data'!H169="Movado",1,0)</f>
        <v>0</v>
      </c>
      <c r="T169">
        <f>IF('Main Data'!H169="Omega",1,0)</f>
        <v>0</v>
      </c>
      <c r="U169">
        <f>IF('Main Data'!H169="Panerai",1,0)</f>
        <v>0</v>
      </c>
      <c r="V169">
        <f>IF('Main Data'!H169="Patek",1,0)</f>
        <v>0</v>
      </c>
      <c r="W169">
        <f>IF('Main Data'!H169="Rolex",1,0)</f>
        <v>1</v>
      </c>
      <c r="X169">
        <f>IF('Main Data'!H169="Tudor",1,0)</f>
        <v>0</v>
      </c>
      <c r="Y169">
        <f>IF('Main Data'!H169="Ulysse Nardin",1,0)</f>
        <v>0</v>
      </c>
      <c r="Z169">
        <f>IF('Main Data'!H169="Universal Geneve",1,0)</f>
        <v>0</v>
      </c>
      <c r="AA169">
        <f>IF('Main Data'!H169="Vacheron",1,0)</f>
        <v>0</v>
      </c>
      <c r="AB169">
        <f>IF('Main Data'!H169="Zenith",1,0)</f>
        <v>0</v>
      </c>
      <c r="AC169">
        <f>IF('Main Data'!J169="Stainless Steel",1,0)</f>
        <v>0</v>
      </c>
      <c r="AD169">
        <f>IF('Main Data'!J169="Two-tone",1,0)</f>
        <v>0</v>
      </c>
      <c r="AE169">
        <f>IF(OR('Main Data'!J169="YG 18K",'Main Data'!J169="YG &lt;18K",'Main Data'!J169="PG 18K",'Main Data'!J169="PG &lt;18K",'Main Data'!J169="WG 18K",'Main Data'!J169="Mixes of 18K",'Main Data'!J169="Mixes &lt;18K"),1,0)</f>
        <v>1</v>
      </c>
      <c r="AF169">
        <f>IF('Main Data'!J169="Platinum",1,0)</f>
        <v>0</v>
      </c>
      <c r="AG169">
        <f>IF(OR('Main Data'!J169="PVD",'Main Data'!J169="Gold Plate",'Main Data'!J169="Other"),1,0)</f>
        <v>0</v>
      </c>
      <c r="AH169">
        <f>IF('Main Data'!N169="Stainless Steel",1,0)</f>
        <v>0</v>
      </c>
      <c r="AI169">
        <f>IF('Main Data'!N169="Leather",1,0)</f>
        <v>1</v>
      </c>
      <c r="AJ169">
        <f>IF('Main Data'!N169="Two-tone",1,0)</f>
        <v>0</v>
      </c>
      <c r="AK169">
        <f>IF(OR('Main Data'!N169="YG 18K",'Main Data'!N169="PG 18K",'Main Data'!N169="WG 18K",'Main Data'!N169="Mixes of 18K"),1,0)</f>
        <v>0</v>
      </c>
      <c r="AL169">
        <f>IF(OR(,'Main Data'!N169="PVD",'Main Data'!N169="Gold plate"),1,0)</f>
        <v>0</v>
      </c>
      <c r="AM169">
        <f>IF(OR('Main Data'!AV169="Yes",'Main Data'!AW169="Yes",'Main Data'!AU169="Yes"),1,0)</f>
        <v>0</v>
      </c>
      <c r="AN169">
        <f>IF(OR(ISTEXT('Main Data'!AX169), ISTEXT('Main Data'!AY169)),1,0)</f>
        <v>0</v>
      </c>
      <c r="AO169">
        <f>IF('Main Data'!AZ169="Yes",1,0)</f>
        <v>0</v>
      </c>
      <c r="AP169">
        <f>IF('Main Data'!BA169="Yes",1,0)</f>
        <v>0</v>
      </c>
      <c r="AQ169">
        <f>IF('Main Data'!BD169="Yes",1,0)</f>
        <v>0</v>
      </c>
      <c r="AR169">
        <f>IF('Main Data'!BE169="A",1,0)</f>
        <v>0</v>
      </c>
      <c r="AS169">
        <f>IF('Main Data'!BE169="AA",1,0)</f>
        <v>1</v>
      </c>
      <c r="AT169">
        <f>IF('Main Data'!BE169="AAA",1,0)</f>
        <v>0</v>
      </c>
      <c r="AU169">
        <f>IF('Main Data'!BE169="AAAA",1,0)</f>
        <v>0</v>
      </c>
      <c r="AV169">
        <f>IF('Main Data'!P169="Yes",1,0)</f>
        <v>0</v>
      </c>
      <c r="AW169">
        <f>IF('Main Data'!AP169="Yes",1,0)</f>
        <v>0</v>
      </c>
      <c r="AX169">
        <f>IF(OR('Main Data'!V169="Yes", 'Main Data'!W169="Yes",'Main Data'!X169="Yes"),1,0)</f>
        <v>1</v>
      </c>
      <c r="AY169">
        <f>IF(OR('Main Data'!Y169="Yes",'Main Data'!Z169="Yes"),1,0)</f>
        <v>0</v>
      </c>
      <c r="AZ169">
        <f>IF('Main Data'!AR169="Yes",1,0)</f>
        <v>0</v>
      </c>
      <c r="BA169">
        <f>IF('Main Data'!AS169="Yes",1,0)</f>
        <v>0</v>
      </c>
      <c r="BB169">
        <f>IF('Main Data'!AG169="Yes",1,0)</f>
        <v>0</v>
      </c>
      <c r="BC169">
        <f>IF('Main Data'!AB169="Yes",1,0)</f>
        <v>0</v>
      </c>
      <c r="BD169">
        <f>IF('Main Data'!AA169="Yes",1,0)</f>
        <v>0</v>
      </c>
      <c r="BE169">
        <f>IF('Main Data'!AC169="Yes",1,0)</f>
        <v>0</v>
      </c>
      <c r="BF169">
        <f>IF('Main Data'!AF169="Yes",1,0)</f>
        <v>0</v>
      </c>
      <c r="BG169">
        <f>IF(OR('Main Data'!AI169="Yes",'Main Data'!AL169="Yes"),1,0)</f>
        <v>0</v>
      </c>
      <c r="BH169">
        <f>IF('Main Data'!AJ169="Yes",1,0)</f>
        <v>0</v>
      </c>
      <c r="BI169">
        <f>IF('Main Data'!AK169="Yes",1,0)</f>
        <v>0</v>
      </c>
      <c r="BJ169">
        <f>IF('Main Data'!AM169="Yes",1,0)</f>
        <v>0</v>
      </c>
      <c r="BK169">
        <f>IF('Main Data'!AQ169="Yes",1,0)</f>
        <v>0</v>
      </c>
      <c r="BL169" s="21">
        <f t="shared" si="13"/>
        <v>0</v>
      </c>
      <c r="BM169" s="21">
        <f t="shared" si="14"/>
        <v>0</v>
      </c>
      <c r="BN169" s="21">
        <f t="shared" si="15"/>
        <v>0</v>
      </c>
      <c r="BO169" s="21">
        <f t="shared" si="16"/>
        <v>0</v>
      </c>
      <c r="BP169" s="21">
        <f t="shared" si="17"/>
        <v>1</v>
      </c>
    </row>
    <row r="170" spans="1:68" x14ac:dyDescent="0.2">
      <c r="A170">
        <v>166</v>
      </c>
      <c r="B170" s="33">
        <f>'Main Data'!C170</f>
        <v>44688</v>
      </c>
      <c r="C170">
        <f>'Main Data'!D170</f>
        <v>158</v>
      </c>
      <c r="D170" s="26">
        <f>'Main Data'!E170</f>
        <v>18000</v>
      </c>
      <c r="E170" s="26">
        <f>'Main Data'!F170</f>
        <v>22500</v>
      </c>
      <c r="F170" s="34">
        <f t="shared" si="12"/>
        <v>9.7981270368783022</v>
      </c>
      <c r="G170">
        <f>IF('Main Data'!H170="AP",1,0)</f>
        <v>0</v>
      </c>
      <c r="H170">
        <f>IF('Main Data'!H170="Blancpain",1,0)</f>
        <v>0</v>
      </c>
      <c r="I170">
        <f>IF('Main Data'!H170="Breguet",1,0)</f>
        <v>0</v>
      </c>
      <c r="J170">
        <f>IF('Main Data'!H170="Breitling",1,0)</f>
        <v>0</v>
      </c>
      <c r="K170">
        <f>IF('Main Data'!H170="Cartier",1,0)</f>
        <v>0</v>
      </c>
      <c r="L170">
        <f>IF('Main Data'!H170="Gallet",1,0)</f>
        <v>0</v>
      </c>
      <c r="M170">
        <f>IF('Main Data'!H170="Girard Perregaux",1,0)</f>
        <v>0</v>
      </c>
      <c r="N170">
        <f>IF('Main Data'!H170="Gubelin",1,0)</f>
        <v>0</v>
      </c>
      <c r="O170">
        <f>IF('Main Data'!H170="Heuer",1,0)</f>
        <v>0</v>
      </c>
      <c r="P170">
        <f>IF('Main Data'!H170="IWC",1,0)</f>
        <v>0</v>
      </c>
      <c r="Q170">
        <f>IF('Main Data'!H170="JLC",1,0)</f>
        <v>0</v>
      </c>
      <c r="R170">
        <f>IF('Main Data'!H170="Longines",1,0)</f>
        <v>0</v>
      </c>
      <c r="S170">
        <f>IF('Main Data'!H170="Movado",1,0)</f>
        <v>0</v>
      </c>
      <c r="T170">
        <f>IF('Main Data'!H170="Omega",1,0)</f>
        <v>0</v>
      </c>
      <c r="U170">
        <f>IF('Main Data'!H170="Panerai",1,0)</f>
        <v>0</v>
      </c>
      <c r="V170">
        <f>IF('Main Data'!H170="Patek",1,0)</f>
        <v>0</v>
      </c>
      <c r="W170">
        <f>IF('Main Data'!H170="Rolex",1,0)</f>
        <v>1</v>
      </c>
      <c r="X170">
        <f>IF('Main Data'!H170="Tudor",1,0)</f>
        <v>0</v>
      </c>
      <c r="Y170">
        <f>IF('Main Data'!H170="Ulysse Nardin",1,0)</f>
        <v>0</v>
      </c>
      <c r="Z170">
        <f>IF('Main Data'!H170="Universal Geneve",1,0)</f>
        <v>0</v>
      </c>
      <c r="AA170">
        <f>IF('Main Data'!H170="Vacheron",1,0)</f>
        <v>0</v>
      </c>
      <c r="AB170">
        <f>IF('Main Data'!H170="Zenith",1,0)</f>
        <v>0</v>
      </c>
      <c r="AC170">
        <f>IF('Main Data'!J170="Stainless Steel",1,0)</f>
        <v>0</v>
      </c>
      <c r="AD170">
        <f>IF('Main Data'!J170="Two-tone",1,0)</f>
        <v>0</v>
      </c>
      <c r="AE170">
        <f>IF(OR('Main Data'!J170="YG 18K",'Main Data'!J170="YG &lt;18K",'Main Data'!J170="PG 18K",'Main Data'!J170="PG &lt;18K",'Main Data'!J170="WG 18K",'Main Data'!J170="Mixes of 18K",'Main Data'!J170="Mixes &lt;18K"),1,0)</f>
        <v>1</v>
      </c>
      <c r="AF170">
        <f>IF('Main Data'!J170="Platinum",1,0)</f>
        <v>0</v>
      </c>
      <c r="AG170">
        <f>IF(OR('Main Data'!J170="PVD",'Main Data'!J170="Gold Plate",'Main Data'!J170="Other"),1,0)</f>
        <v>0</v>
      </c>
      <c r="AH170">
        <f>IF('Main Data'!N170="Stainless Steel",1,0)</f>
        <v>0</v>
      </c>
      <c r="AI170">
        <f>IF('Main Data'!N170="Leather",1,0)</f>
        <v>0</v>
      </c>
      <c r="AJ170">
        <f>IF('Main Data'!N170="Two-tone",1,0)</f>
        <v>0</v>
      </c>
      <c r="AK170">
        <f>IF(OR('Main Data'!N170="YG 18K",'Main Data'!N170="PG 18K",'Main Data'!N170="WG 18K",'Main Data'!N170="Mixes of 18K"),1,0)</f>
        <v>1</v>
      </c>
      <c r="AL170">
        <f>IF(OR(,'Main Data'!N170="PVD",'Main Data'!N170="Gold plate"),1,0)</f>
        <v>0</v>
      </c>
      <c r="AM170">
        <f>IF(OR('Main Data'!AV170="Yes",'Main Data'!AW170="Yes",'Main Data'!AU170="Yes"),1,0)</f>
        <v>0</v>
      </c>
      <c r="AN170">
        <f>IF(OR(ISTEXT('Main Data'!AX170), ISTEXT('Main Data'!AY170)),1,0)</f>
        <v>0</v>
      </c>
      <c r="AO170">
        <f>IF('Main Data'!AZ170="Yes",1,0)</f>
        <v>0</v>
      </c>
      <c r="AP170">
        <f>IF('Main Data'!BA170="Yes",1,0)</f>
        <v>0</v>
      </c>
      <c r="AQ170">
        <f>IF('Main Data'!BD170="Yes",1,0)</f>
        <v>0</v>
      </c>
      <c r="AR170">
        <f>IF('Main Data'!BE170="A",1,0)</f>
        <v>0</v>
      </c>
      <c r="AS170">
        <f>IF('Main Data'!BE170="AA",1,0)</f>
        <v>1</v>
      </c>
      <c r="AT170">
        <f>IF('Main Data'!BE170="AAA",1,0)</f>
        <v>0</v>
      </c>
      <c r="AU170">
        <f>IF('Main Data'!BE170="AAAA",1,0)</f>
        <v>0</v>
      </c>
      <c r="AV170">
        <f>IF('Main Data'!P170="Yes",1,0)</f>
        <v>0</v>
      </c>
      <c r="AW170">
        <f>IF('Main Data'!AP170="Yes",1,0)</f>
        <v>0</v>
      </c>
      <c r="AX170">
        <f>IF(OR('Main Data'!V170="Yes", 'Main Data'!W170="Yes",'Main Data'!X170="Yes"),1,0)</f>
        <v>1</v>
      </c>
      <c r="AY170">
        <f>IF(OR('Main Data'!Y170="Yes",'Main Data'!Z170="Yes"),1,0)</f>
        <v>0</v>
      </c>
      <c r="AZ170">
        <f>IF('Main Data'!AR170="Yes",1,0)</f>
        <v>0</v>
      </c>
      <c r="BA170">
        <f>IF('Main Data'!AS170="Yes",1,0)</f>
        <v>0</v>
      </c>
      <c r="BB170">
        <f>IF('Main Data'!AG170="Yes",1,0)</f>
        <v>0</v>
      </c>
      <c r="BC170">
        <f>IF('Main Data'!AB170="Yes",1,0)</f>
        <v>0</v>
      </c>
      <c r="BD170">
        <f>IF('Main Data'!AA170="Yes",1,0)</f>
        <v>0</v>
      </c>
      <c r="BE170">
        <f>IF('Main Data'!AC170="Yes",1,0)</f>
        <v>0</v>
      </c>
      <c r="BF170">
        <f>IF('Main Data'!AF170="Yes",1,0)</f>
        <v>0</v>
      </c>
      <c r="BG170">
        <f>IF(OR('Main Data'!AI170="Yes",'Main Data'!AL170="Yes"),1,0)</f>
        <v>0</v>
      </c>
      <c r="BH170">
        <f>IF('Main Data'!AJ170="Yes",1,0)</f>
        <v>0</v>
      </c>
      <c r="BI170">
        <f>IF('Main Data'!AK170="Yes",1,0)</f>
        <v>0</v>
      </c>
      <c r="BJ170">
        <f>IF('Main Data'!AM170="Yes",1,0)</f>
        <v>0</v>
      </c>
      <c r="BK170">
        <f>IF('Main Data'!AQ170="Yes",1,0)</f>
        <v>0</v>
      </c>
      <c r="BL170" s="21">
        <f t="shared" si="13"/>
        <v>0</v>
      </c>
      <c r="BM170" s="21">
        <f t="shared" si="14"/>
        <v>0</v>
      </c>
      <c r="BN170" s="21">
        <f t="shared" si="15"/>
        <v>0</v>
      </c>
      <c r="BO170" s="21">
        <f t="shared" si="16"/>
        <v>0</v>
      </c>
      <c r="BP170" s="21">
        <f t="shared" si="17"/>
        <v>1</v>
      </c>
    </row>
    <row r="171" spans="1:68" x14ac:dyDescent="0.2">
      <c r="A171">
        <v>167</v>
      </c>
      <c r="B171" s="33">
        <f>'Main Data'!C171</f>
        <v>44688</v>
      </c>
      <c r="C171">
        <f>'Main Data'!D171</f>
        <v>159</v>
      </c>
      <c r="D171" s="26">
        <f>'Main Data'!E171</f>
        <v>12000</v>
      </c>
      <c r="E171" s="26">
        <f>'Main Data'!F171</f>
        <v>15000</v>
      </c>
      <c r="F171" s="34">
        <f t="shared" si="12"/>
        <v>9.3926619287701367</v>
      </c>
      <c r="G171">
        <f>IF('Main Data'!H171="AP",1,0)</f>
        <v>0</v>
      </c>
      <c r="H171">
        <f>IF('Main Data'!H171="Blancpain",1,0)</f>
        <v>0</v>
      </c>
      <c r="I171">
        <f>IF('Main Data'!H171="Breguet",1,0)</f>
        <v>0</v>
      </c>
      <c r="J171">
        <f>IF('Main Data'!H171="Breitling",1,0)</f>
        <v>0</v>
      </c>
      <c r="K171">
        <f>IF('Main Data'!H171="Cartier",1,0)</f>
        <v>0</v>
      </c>
      <c r="L171">
        <f>IF('Main Data'!H171="Gallet",1,0)</f>
        <v>0</v>
      </c>
      <c r="M171">
        <f>IF('Main Data'!H171="Girard Perregaux",1,0)</f>
        <v>0</v>
      </c>
      <c r="N171">
        <f>IF('Main Data'!H171="Gubelin",1,0)</f>
        <v>0</v>
      </c>
      <c r="O171">
        <f>IF('Main Data'!H171="Heuer",1,0)</f>
        <v>0</v>
      </c>
      <c r="P171">
        <f>IF('Main Data'!H171="IWC",1,0)</f>
        <v>0</v>
      </c>
      <c r="Q171">
        <f>IF('Main Data'!H171="JLC",1,0)</f>
        <v>0</v>
      </c>
      <c r="R171">
        <f>IF('Main Data'!H171="Longines",1,0)</f>
        <v>0</v>
      </c>
      <c r="S171">
        <f>IF('Main Data'!H171="Movado",1,0)</f>
        <v>0</v>
      </c>
      <c r="T171">
        <f>IF('Main Data'!H171="Omega",1,0)</f>
        <v>0</v>
      </c>
      <c r="U171">
        <f>IF('Main Data'!H171="Panerai",1,0)</f>
        <v>0</v>
      </c>
      <c r="V171">
        <f>IF('Main Data'!H171="Patek",1,0)</f>
        <v>0</v>
      </c>
      <c r="W171">
        <f>IF('Main Data'!H171="Rolex",1,0)</f>
        <v>1</v>
      </c>
      <c r="X171">
        <f>IF('Main Data'!H171="Tudor",1,0)</f>
        <v>0</v>
      </c>
      <c r="Y171">
        <f>IF('Main Data'!H171="Ulysse Nardin",1,0)</f>
        <v>0</v>
      </c>
      <c r="Z171">
        <f>IF('Main Data'!H171="Universal Geneve",1,0)</f>
        <v>0</v>
      </c>
      <c r="AA171">
        <f>IF('Main Data'!H171="Vacheron",1,0)</f>
        <v>0</v>
      </c>
      <c r="AB171">
        <f>IF('Main Data'!H171="Zenith",1,0)</f>
        <v>0</v>
      </c>
      <c r="AC171">
        <f>IF('Main Data'!J171="Stainless Steel",1,0)</f>
        <v>0</v>
      </c>
      <c r="AD171">
        <f>IF('Main Data'!J171="Two-tone",1,0)</f>
        <v>0</v>
      </c>
      <c r="AE171">
        <f>IF(OR('Main Data'!J171="YG 18K",'Main Data'!J171="YG &lt;18K",'Main Data'!J171="PG 18K",'Main Data'!J171="PG &lt;18K",'Main Data'!J171="WG 18K",'Main Data'!J171="Mixes of 18K",'Main Data'!J171="Mixes &lt;18K"),1,0)</f>
        <v>1</v>
      </c>
      <c r="AF171">
        <f>IF('Main Data'!J171="Platinum",1,0)</f>
        <v>0</v>
      </c>
      <c r="AG171">
        <f>IF(OR('Main Data'!J171="PVD",'Main Data'!J171="Gold Plate",'Main Data'!J171="Other"),1,0)</f>
        <v>0</v>
      </c>
      <c r="AH171">
        <f>IF('Main Data'!N171="Stainless Steel",1,0)</f>
        <v>0</v>
      </c>
      <c r="AI171">
        <f>IF('Main Data'!N171="Leather",1,0)</f>
        <v>0</v>
      </c>
      <c r="AJ171">
        <f>IF('Main Data'!N171="Two-tone",1,0)</f>
        <v>0</v>
      </c>
      <c r="AK171">
        <f>IF(OR('Main Data'!N171="YG 18K",'Main Data'!N171="PG 18K",'Main Data'!N171="WG 18K",'Main Data'!N171="Mixes of 18K"),1,0)</f>
        <v>1</v>
      </c>
      <c r="AL171">
        <f>IF(OR(,'Main Data'!N171="PVD",'Main Data'!N171="Gold plate"),1,0)</f>
        <v>0</v>
      </c>
      <c r="AM171">
        <f>IF(OR('Main Data'!AV171="Yes",'Main Data'!AW171="Yes",'Main Data'!AU171="Yes"),1,0)</f>
        <v>0</v>
      </c>
      <c r="AN171">
        <f>IF(OR(ISTEXT('Main Data'!AX171), ISTEXT('Main Data'!AY171)),1,0)</f>
        <v>0</v>
      </c>
      <c r="AO171">
        <f>IF('Main Data'!AZ171="Yes",1,0)</f>
        <v>0</v>
      </c>
      <c r="AP171">
        <f>IF('Main Data'!BA171="Yes",1,0)</f>
        <v>0</v>
      </c>
      <c r="AQ171">
        <f>IF('Main Data'!BD171="Yes",1,0)</f>
        <v>0</v>
      </c>
      <c r="AR171">
        <f>IF('Main Data'!BE171="A",1,0)</f>
        <v>0</v>
      </c>
      <c r="AS171">
        <f>IF('Main Data'!BE171="AA",1,0)</f>
        <v>1</v>
      </c>
      <c r="AT171">
        <f>IF('Main Data'!BE171="AAA",1,0)</f>
        <v>0</v>
      </c>
      <c r="AU171">
        <f>IF('Main Data'!BE171="AAAA",1,0)</f>
        <v>0</v>
      </c>
      <c r="AV171">
        <f>IF('Main Data'!P171="Yes",1,0)</f>
        <v>0</v>
      </c>
      <c r="AW171">
        <f>IF('Main Data'!AP171="Yes",1,0)</f>
        <v>0</v>
      </c>
      <c r="AX171">
        <f>IF(OR('Main Data'!V171="Yes", 'Main Data'!W171="Yes",'Main Data'!X171="Yes"),1,0)</f>
        <v>1</v>
      </c>
      <c r="AY171">
        <f>IF(OR('Main Data'!Y171="Yes",'Main Data'!Z171="Yes"),1,0)</f>
        <v>0</v>
      </c>
      <c r="AZ171">
        <f>IF('Main Data'!AR171="Yes",1,0)</f>
        <v>0</v>
      </c>
      <c r="BA171">
        <f>IF('Main Data'!AS171="Yes",1,0)</f>
        <v>0</v>
      </c>
      <c r="BB171">
        <f>IF('Main Data'!AG171="Yes",1,0)</f>
        <v>0</v>
      </c>
      <c r="BC171">
        <f>IF('Main Data'!AB171="Yes",1,0)</f>
        <v>0</v>
      </c>
      <c r="BD171">
        <f>IF('Main Data'!AA171="Yes",1,0)</f>
        <v>0</v>
      </c>
      <c r="BE171">
        <f>IF('Main Data'!AC171="Yes",1,0)</f>
        <v>0</v>
      </c>
      <c r="BF171">
        <f>IF('Main Data'!AF171="Yes",1,0)</f>
        <v>0</v>
      </c>
      <c r="BG171">
        <f>IF(OR('Main Data'!AI171="Yes",'Main Data'!AL171="Yes"),1,0)</f>
        <v>0</v>
      </c>
      <c r="BH171">
        <f>IF('Main Data'!AJ171="Yes",1,0)</f>
        <v>0</v>
      </c>
      <c r="BI171">
        <f>IF('Main Data'!AK171="Yes",1,0)</f>
        <v>0</v>
      </c>
      <c r="BJ171">
        <f>IF('Main Data'!AM171="Yes",1,0)</f>
        <v>0</v>
      </c>
      <c r="BK171">
        <f>IF('Main Data'!AQ171="Yes",1,0)</f>
        <v>0</v>
      </c>
      <c r="BL171" s="21">
        <f t="shared" si="13"/>
        <v>0</v>
      </c>
      <c r="BM171" s="21">
        <f t="shared" si="14"/>
        <v>0</v>
      </c>
      <c r="BN171" s="21">
        <f t="shared" si="15"/>
        <v>0</v>
      </c>
      <c r="BO171" s="21">
        <f t="shared" si="16"/>
        <v>0</v>
      </c>
      <c r="BP171" s="21">
        <f t="shared" si="17"/>
        <v>1</v>
      </c>
    </row>
    <row r="172" spans="1:68" x14ac:dyDescent="0.2">
      <c r="A172">
        <v>168</v>
      </c>
      <c r="B172" s="33">
        <f>'Main Data'!C172</f>
        <v>44688</v>
      </c>
      <c r="C172">
        <f>'Main Data'!D172</f>
        <v>174</v>
      </c>
      <c r="D172" s="26">
        <f>'Main Data'!E172</f>
        <v>29000</v>
      </c>
      <c r="E172" s="26">
        <f>'Main Data'!F172</f>
        <v>36250</v>
      </c>
      <c r="F172" s="34">
        <f t="shared" si="12"/>
        <v>10.275051108968611</v>
      </c>
      <c r="G172">
        <f>IF('Main Data'!H172="AP",1,0)</f>
        <v>0</v>
      </c>
      <c r="H172">
        <f>IF('Main Data'!H172="Blancpain",1,0)</f>
        <v>0</v>
      </c>
      <c r="I172">
        <f>IF('Main Data'!H172="Breguet",1,0)</f>
        <v>0</v>
      </c>
      <c r="J172">
        <f>IF('Main Data'!H172="Breitling",1,0)</f>
        <v>0</v>
      </c>
      <c r="K172">
        <f>IF('Main Data'!H172="Cartier",1,0)</f>
        <v>0</v>
      </c>
      <c r="L172">
        <f>IF('Main Data'!H172="Gallet",1,0)</f>
        <v>0</v>
      </c>
      <c r="M172">
        <f>IF('Main Data'!H172="Girard Perregaux",1,0)</f>
        <v>0</v>
      </c>
      <c r="N172">
        <f>IF('Main Data'!H172="Gubelin",1,0)</f>
        <v>0</v>
      </c>
      <c r="O172">
        <f>IF('Main Data'!H172="Heuer",1,0)</f>
        <v>0</v>
      </c>
      <c r="P172">
        <f>IF('Main Data'!H172="IWC",1,0)</f>
        <v>0</v>
      </c>
      <c r="Q172">
        <f>IF('Main Data'!H172="JLC",1,0)</f>
        <v>0</v>
      </c>
      <c r="R172">
        <f>IF('Main Data'!H172="Longines",1,0)</f>
        <v>0</v>
      </c>
      <c r="S172">
        <f>IF('Main Data'!H172="Movado",1,0)</f>
        <v>0</v>
      </c>
      <c r="T172">
        <f>IF('Main Data'!H172="Omega",1,0)</f>
        <v>0</v>
      </c>
      <c r="U172">
        <f>IF('Main Data'!H172="Panerai",1,0)</f>
        <v>0</v>
      </c>
      <c r="V172">
        <f>IF('Main Data'!H172="Patek",1,0)</f>
        <v>1</v>
      </c>
      <c r="W172">
        <f>IF('Main Data'!H172="Rolex",1,0)</f>
        <v>0</v>
      </c>
      <c r="X172">
        <f>IF('Main Data'!H172="Tudor",1,0)</f>
        <v>0</v>
      </c>
      <c r="Y172">
        <f>IF('Main Data'!H172="Ulysse Nardin",1,0)</f>
        <v>0</v>
      </c>
      <c r="Z172">
        <f>IF('Main Data'!H172="Universal Geneve",1,0)</f>
        <v>0</v>
      </c>
      <c r="AA172">
        <f>IF('Main Data'!H172="Vacheron",1,0)</f>
        <v>0</v>
      </c>
      <c r="AB172">
        <f>IF('Main Data'!H172="Zenith",1,0)</f>
        <v>0</v>
      </c>
      <c r="AC172">
        <f>IF('Main Data'!J172="Stainless Steel",1,0)</f>
        <v>0</v>
      </c>
      <c r="AD172">
        <f>IF('Main Data'!J172="Two-tone",1,0)</f>
        <v>0</v>
      </c>
      <c r="AE172">
        <f>IF(OR('Main Data'!J172="YG 18K",'Main Data'!J172="YG &lt;18K",'Main Data'!J172="PG 18K",'Main Data'!J172="PG &lt;18K",'Main Data'!J172="WG 18K",'Main Data'!J172="Mixes of 18K",'Main Data'!J172="Mixes &lt;18K"),1,0)</f>
        <v>1</v>
      </c>
      <c r="AF172">
        <f>IF('Main Data'!J172="Platinum",1,0)</f>
        <v>0</v>
      </c>
      <c r="AG172">
        <f>IF(OR('Main Data'!J172="PVD",'Main Data'!J172="Gold Plate",'Main Data'!J172="Other"),1,0)</f>
        <v>0</v>
      </c>
      <c r="AH172">
        <f>IF('Main Data'!N172="Stainless Steel",1,0)</f>
        <v>0</v>
      </c>
      <c r="AI172">
        <f>IF('Main Data'!N172="Leather",1,0)</f>
        <v>1</v>
      </c>
      <c r="AJ172">
        <f>IF('Main Data'!N172="Two-tone",1,0)</f>
        <v>0</v>
      </c>
      <c r="AK172">
        <f>IF(OR('Main Data'!N172="YG 18K",'Main Data'!N172="PG 18K",'Main Data'!N172="WG 18K",'Main Data'!N172="Mixes of 18K"),1,0)</f>
        <v>0</v>
      </c>
      <c r="AL172">
        <f>IF(OR(,'Main Data'!N172="PVD",'Main Data'!N172="Gold plate"),1,0)</f>
        <v>0</v>
      </c>
      <c r="AM172">
        <f>IF(OR('Main Data'!AV172="Yes",'Main Data'!AW172="Yes",'Main Data'!AU172="Yes"),1,0)</f>
        <v>0</v>
      </c>
      <c r="AN172">
        <f>IF(OR(ISTEXT('Main Data'!AX172), ISTEXT('Main Data'!AY172)),1,0)</f>
        <v>0</v>
      </c>
      <c r="AO172">
        <f>IF('Main Data'!AZ172="Yes",1,0)</f>
        <v>0</v>
      </c>
      <c r="AP172">
        <f>IF('Main Data'!BA172="Yes",1,0)</f>
        <v>0</v>
      </c>
      <c r="AQ172">
        <f>IF('Main Data'!BD172="Yes",1,0)</f>
        <v>0</v>
      </c>
      <c r="AR172">
        <f>IF('Main Data'!BE172="A",1,0)</f>
        <v>0</v>
      </c>
      <c r="AS172">
        <f>IF('Main Data'!BE172="AA",1,0)</f>
        <v>0</v>
      </c>
      <c r="AT172">
        <f>IF('Main Data'!BE172="AAA",1,0)</f>
        <v>1</v>
      </c>
      <c r="AU172">
        <f>IF('Main Data'!BE172="AAAA",1,0)</f>
        <v>0</v>
      </c>
      <c r="AV172">
        <f>IF('Main Data'!P172="Yes",1,0)</f>
        <v>0</v>
      </c>
      <c r="AW172">
        <f>IF('Main Data'!AP172="Yes",1,0)</f>
        <v>0</v>
      </c>
      <c r="AX172">
        <f>IF(OR('Main Data'!V172="Yes", 'Main Data'!W172="Yes",'Main Data'!X172="Yes"),1,0)</f>
        <v>0</v>
      </c>
      <c r="AY172">
        <f>IF(OR('Main Data'!Y172="Yes",'Main Data'!Z172="Yes"),1,0)</f>
        <v>0</v>
      </c>
      <c r="AZ172">
        <f>IF('Main Data'!AR172="Yes",1,0)</f>
        <v>0</v>
      </c>
      <c r="BA172">
        <f>IF('Main Data'!AS172="Yes",1,0)</f>
        <v>0</v>
      </c>
      <c r="BB172">
        <f>IF('Main Data'!AG172="Yes",1,0)</f>
        <v>0</v>
      </c>
      <c r="BC172">
        <f>IF('Main Data'!AB172="Yes",1,0)</f>
        <v>0</v>
      </c>
      <c r="BD172">
        <f>IF('Main Data'!AA172="Yes",1,0)</f>
        <v>0</v>
      </c>
      <c r="BE172">
        <f>IF('Main Data'!AC172="Yes",1,0)</f>
        <v>0</v>
      </c>
      <c r="BF172">
        <f>IF('Main Data'!AF172="Yes",1,0)</f>
        <v>0</v>
      </c>
      <c r="BG172">
        <f>IF(OR('Main Data'!AI172="Yes",'Main Data'!AL172="Yes"),1,0)</f>
        <v>1</v>
      </c>
      <c r="BH172">
        <f>IF('Main Data'!AJ172="Yes",1,0)</f>
        <v>0</v>
      </c>
      <c r="BI172">
        <f>IF('Main Data'!AK172="Yes",1,0)</f>
        <v>0</v>
      </c>
      <c r="BJ172">
        <f>IF('Main Data'!AM172="Yes",1,0)</f>
        <v>0</v>
      </c>
      <c r="BK172">
        <f>IF('Main Data'!AQ172="Yes",1,0)</f>
        <v>0</v>
      </c>
      <c r="BL172" s="21">
        <f t="shared" si="13"/>
        <v>0</v>
      </c>
      <c r="BM172" s="21">
        <f t="shared" si="14"/>
        <v>0</v>
      </c>
      <c r="BN172" s="21">
        <f t="shared" si="15"/>
        <v>0</v>
      </c>
      <c r="BO172" s="21">
        <f t="shared" si="16"/>
        <v>0</v>
      </c>
      <c r="BP172" s="21">
        <f t="shared" si="17"/>
        <v>1</v>
      </c>
    </row>
    <row r="173" spans="1:68" x14ac:dyDescent="0.2">
      <c r="A173">
        <v>169</v>
      </c>
      <c r="B173" s="33">
        <f>'Main Data'!C173</f>
        <v>44688</v>
      </c>
      <c r="C173">
        <f>'Main Data'!D173</f>
        <v>176</v>
      </c>
      <c r="D173" s="26">
        <f>'Main Data'!E173</f>
        <v>12000</v>
      </c>
      <c r="E173" s="26">
        <f>'Main Data'!F173</f>
        <v>15000</v>
      </c>
      <c r="F173" s="34">
        <f t="shared" si="12"/>
        <v>9.3926619287701367</v>
      </c>
      <c r="G173">
        <f>IF('Main Data'!H173="AP",1,0)</f>
        <v>0</v>
      </c>
      <c r="H173">
        <f>IF('Main Data'!H173="Blancpain",1,0)</f>
        <v>0</v>
      </c>
      <c r="I173">
        <f>IF('Main Data'!H173="Breguet",1,0)</f>
        <v>0</v>
      </c>
      <c r="J173">
        <f>IF('Main Data'!H173="Breitling",1,0)</f>
        <v>0</v>
      </c>
      <c r="K173">
        <f>IF('Main Data'!H173="Cartier",1,0)</f>
        <v>0</v>
      </c>
      <c r="L173">
        <f>IF('Main Data'!H173="Gallet",1,0)</f>
        <v>0</v>
      </c>
      <c r="M173">
        <f>IF('Main Data'!H173="Girard Perregaux",1,0)</f>
        <v>0</v>
      </c>
      <c r="N173">
        <f>IF('Main Data'!H173="Gubelin",1,0)</f>
        <v>0</v>
      </c>
      <c r="O173">
        <f>IF('Main Data'!H173="Heuer",1,0)</f>
        <v>0</v>
      </c>
      <c r="P173">
        <f>IF('Main Data'!H173="IWC",1,0)</f>
        <v>0</v>
      </c>
      <c r="Q173">
        <f>IF('Main Data'!H173="JLC",1,0)</f>
        <v>0</v>
      </c>
      <c r="R173">
        <f>IF('Main Data'!H173="Longines",1,0)</f>
        <v>0</v>
      </c>
      <c r="S173">
        <f>IF('Main Data'!H173="Movado",1,0)</f>
        <v>0</v>
      </c>
      <c r="T173">
        <f>IF('Main Data'!H173="Omega",1,0)</f>
        <v>0</v>
      </c>
      <c r="U173">
        <f>IF('Main Data'!H173="Panerai",1,0)</f>
        <v>0</v>
      </c>
      <c r="V173">
        <f>IF('Main Data'!H173="Patek",1,0)</f>
        <v>1</v>
      </c>
      <c r="W173">
        <f>IF('Main Data'!H173="Rolex",1,0)</f>
        <v>0</v>
      </c>
      <c r="X173">
        <f>IF('Main Data'!H173="Tudor",1,0)</f>
        <v>0</v>
      </c>
      <c r="Y173">
        <f>IF('Main Data'!H173="Ulysse Nardin",1,0)</f>
        <v>0</v>
      </c>
      <c r="Z173">
        <f>IF('Main Data'!H173="Universal Geneve",1,0)</f>
        <v>0</v>
      </c>
      <c r="AA173">
        <f>IF('Main Data'!H173="Vacheron",1,0)</f>
        <v>0</v>
      </c>
      <c r="AB173">
        <f>IF('Main Data'!H173="Zenith",1,0)</f>
        <v>0</v>
      </c>
      <c r="AC173">
        <f>IF('Main Data'!J173="Stainless Steel",1,0)</f>
        <v>0</v>
      </c>
      <c r="AD173">
        <f>IF('Main Data'!J173="Two-tone",1,0)</f>
        <v>0</v>
      </c>
      <c r="AE173">
        <f>IF(OR('Main Data'!J173="YG 18K",'Main Data'!J173="YG &lt;18K",'Main Data'!J173="PG 18K",'Main Data'!J173="PG &lt;18K",'Main Data'!J173="WG 18K",'Main Data'!J173="Mixes of 18K",'Main Data'!J173="Mixes &lt;18K"),1,0)</f>
        <v>1</v>
      </c>
      <c r="AF173">
        <f>IF('Main Data'!J173="Platinum",1,0)</f>
        <v>0</v>
      </c>
      <c r="AG173">
        <f>IF(OR('Main Data'!J173="PVD",'Main Data'!J173="Gold Plate",'Main Data'!J173="Other"),1,0)</f>
        <v>0</v>
      </c>
      <c r="AH173">
        <f>IF('Main Data'!N173="Stainless Steel",1,0)</f>
        <v>0</v>
      </c>
      <c r="AI173">
        <f>IF('Main Data'!N173="Leather",1,0)</f>
        <v>1</v>
      </c>
      <c r="AJ173">
        <f>IF('Main Data'!N173="Two-tone",1,0)</f>
        <v>0</v>
      </c>
      <c r="AK173">
        <f>IF(OR('Main Data'!N173="YG 18K",'Main Data'!N173="PG 18K",'Main Data'!N173="WG 18K",'Main Data'!N173="Mixes of 18K"),1,0)</f>
        <v>0</v>
      </c>
      <c r="AL173">
        <f>IF(OR(,'Main Data'!N173="PVD",'Main Data'!N173="Gold plate"),1,0)</f>
        <v>0</v>
      </c>
      <c r="AM173">
        <f>IF(OR('Main Data'!AV173="Yes",'Main Data'!AW173="Yes",'Main Data'!AU173="Yes"),1,0)</f>
        <v>0</v>
      </c>
      <c r="AN173">
        <f>IF(OR(ISTEXT('Main Data'!AX173), ISTEXT('Main Data'!AY173)),1,0)</f>
        <v>0</v>
      </c>
      <c r="AO173">
        <f>IF('Main Data'!AZ173="Yes",1,0)</f>
        <v>0</v>
      </c>
      <c r="AP173">
        <f>IF('Main Data'!BA173="Yes",1,0)</f>
        <v>0</v>
      </c>
      <c r="AQ173">
        <f>IF('Main Data'!BD173="Yes",1,0)</f>
        <v>0</v>
      </c>
      <c r="AR173">
        <f>IF('Main Data'!BE173="A",1,0)</f>
        <v>0</v>
      </c>
      <c r="AS173">
        <f>IF('Main Data'!BE173="AA",1,0)</f>
        <v>1</v>
      </c>
      <c r="AT173">
        <f>IF('Main Data'!BE173="AAA",1,0)</f>
        <v>0</v>
      </c>
      <c r="AU173">
        <f>IF('Main Data'!BE173="AAAA",1,0)</f>
        <v>0</v>
      </c>
      <c r="AV173">
        <f>IF('Main Data'!P173="Yes",1,0)</f>
        <v>1</v>
      </c>
      <c r="AW173">
        <f>IF('Main Data'!AP173="Yes",1,0)</f>
        <v>0</v>
      </c>
      <c r="AX173">
        <f>IF(OR('Main Data'!V173="Yes", 'Main Data'!W173="Yes",'Main Data'!X173="Yes"),1,0)</f>
        <v>0</v>
      </c>
      <c r="AY173">
        <f>IF(OR('Main Data'!Y173="Yes",'Main Data'!Z173="Yes"),1,0)</f>
        <v>0</v>
      </c>
      <c r="AZ173">
        <f>IF('Main Data'!AR173="Yes",1,0)</f>
        <v>0</v>
      </c>
      <c r="BA173">
        <f>IF('Main Data'!AS173="Yes",1,0)</f>
        <v>0</v>
      </c>
      <c r="BB173">
        <f>IF('Main Data'!AG173="Yes",1,0)</f>
        <v>0</v>
      </c>
      <c r="BC173">
        <f>IF('Main Data'!AB173="Yes",1,0)</f>
        <v>0</v>
      </c>
      <c r="BD173">
        <f>IF('Main Data'!AA173="Yes",1,0)</f>
        <v>0</v>
      </c>
      <c r="BE173">
        <f>IF('Main Data'!AC173="Yes",1,0)</f>
        <v>0</v>
      </c>
      <c r="BF173">
        <f>IF('Main Data'!AF173="Yes",1,0)</f>
        <v>0</v>
      </c>
      <c r="BG173">
        <f>IF(OR('Main Data'!AI173="Yes",'Main Data'!AL173="Yes"),1,0)</f>
        <v>0</v>
      </c>
      <c r="BH173">
        <f>IF('Main Data'!AJ173="Yes",1,0)</f>
        <v>0</v>
      </c>
      <c r="BI173">
        <f>IF('Main Data'!AK173="Yes",1,0)</f>
        <v>0</v>
      </c>
      <c r="BJ173">
        <f>IF('Main Data'!AM173="Yes",1,0)</f>
        <v>0</v>
      </c>
      <c r="BK173">
        <f>IF('Main Data'!AQ173="Yes",1,0)</f>
        <v>0</v>
      </c>
      <c r="BL173" s="21">
        <f t="shared" si="13"/>
        <v>0</v>
      </c>
      <c r="BM173" s="21">
        <f t="shared" si="14"/>
        <v>0</v>
      </c>
      <c r="BN173" s="21">
        <f t="shared" si="15"/>
        <v>0</v>
      </c>
      <c r="BO173" s="21">
        <f t="shared" si="16"/>
        <v>0</v>
      </c>
      <c r="BP173" s="21">
        <f t="shared" si="17"/>
        <v>1</v>
      </c>
    </row>
    <row r="174" spans="1:68" x14ac:dyDescent="0.2">
      <c r="A174">
        <v>170</v>
      </c>
      <c r="B174" s="33">
        <f>'Main Data'!C174</f>
        <v>44688</v>
      </c>
      <c r="C174">
        <f>'Main Data'!D174</f>
        <v>178</v>
      </c>
      <c r="D174" s="26">
        <f>'Main Data'!E174</f>
        <v>24000</v>
      </c>
      <c r="E174" s="26">
        <f>'Main Data'!F174</f>
        <v>30000</v>
      </c>
      <c r="F174" s="34">
        <f t="shared" si="12"/>
        <v>10.085809109330082</v>
      </c>
      <c r="G174">
        <f>IF('Main Data'!H174="AP",1,0)</f>
        <v>0</v>
      </c>
      <c r="H174">
        <f>IF('Main Data'!H174="Blancpain",1,0)</f>
        <v>0</v>
      </c>
      <c r="I174">
        <f>IF('Main Data'!H174="Breguet",1,0)</f>
        <v>0</v>
      </c>
      <c r="J174">
        <f>IF('Main Data'!H174="Breitling",1,0)</f>
        <v>0</v>
      </c>
      <c r="K174">
        <f>IF('Main Data'!H174="Cartier",1,0)</f>
        <v>0</v>
      </c>
      <c r="L174">
        <f>IF('Main Data'!H174="Gallet",1,0)</f>
        <v>0</v>
      </c>
      <c r="M174">
        <f>IF('Main Data'!H174="Girard Perregaux",1,0)</f>
        <v>0</v>
      </c>
      <c r="N174">
        <f>IF('Main Data'!H174="Gubelin",1,0)</f>
        <v>0</v>
      </c>
      <c r="O174">
        <f>IF('Main Data'!H174="Heuer",1,0)</f>
        <v>0</v>
      </c>
      <c r="P174">
        <f>IF('Main Data'!H174="IWC",1,0)</f>
        <v>0</v>
      </c>
      <c r="Q174">
        <f>IF('Main Data'!H174="JLC",1,0)</f>
        <v>0</v>
      </c>
      <c r="R174">
        <f>IF('Main Data'!H174="Longines",1,0)</f>
        <v>0</v>
      </c>
      <c r="S174">
        <f>IF('Main Data'!H174="Movado",1,0)</f>
        <v>0</v>
      </c>
      <c r="T174">
        <f>IF('Main Data'!H174="Omega",1,0)</f>
        <v>0</v>
      </c>
      <c r="U174">
        <f>IF('Main Data'!H174="Panerai",1,0)</f>
        <v>0</v>
      </c>
      <c r="V174">
        <f>IF('Main Data'!H174="Patek",1,0)</f>
        <v>1</v>
      </c>
      <c r="W174">
        <f>IF('Main Data'!H174="Rolex",1,0)</f>
        <v>0</v>
      </c>
      <c r="X174">
        <f>IF('Main Data'!H174="Tudor",1,0)</f>
        <v>0</v>
      </c>
      <c r="Y174">
        <f>IF('Main Data'!H174="Ulysse Nardin",1,0)</f>
        <v>0</v>
      </c>
      <c r="Z174">
        <f>IF('Main Data'!H174="Universal Geneve",1,0)</f>
        <v>0</v>
      </c>
      <c r="AA174">
        <f>IF('Main Data'!H174="Vacheron",1,0)</f>
        <v>0</v>
      </c>
      <c r="AB174">
        <f>IF('Main Data'!H174="Zenith",1,0)</f>
        <v>0</v>
      </c>
      <c r="AC174">
        <f>IF('Main Data'!J174="Stainless Steel",1,0)</f>
        <v>0</v>
      </c>
      <c r="AD174">
        <f>IF('Main Data'!J174="Two-tone",1,0)</f>
        <v>0</v>
      </c>
      <c r="AE174">
        <f>IF(OR('Main Data'!J174="YG 18K",'Main Data'!J174="YG &lt;18K",'Main Data'!J174="PG 18K",'Main Data'!J174="PG &lt;18K",'Main Data'!J174="WG 18K",'Main Data'!J174="Mixes of 18K",'Main Data'!J174="Mixes &lt;18K"),1,0)</f>
        <v>1</v>
      </c>
      <c r="AF174">
        <f>IF('Main Data'!J174="Platinum",1,0)</f>
        <v>0</v>
      </c>
      <c r="AG174">
        <f>IF(OR('Main Data'!J174="PVD",'Main Data'!J174="Gold Plate",'Main Data'!J174="Other"),1,0)</f>
        <v>0</v>
      </c>
      <c r="AH174">
        <f>IF('Main Data'!N174="Stainless Steel",1,0)</f>
        <v>0</v>
      </c>
      <c r="AI174">
        <f>IF('Main Data'!N174="Leather",1,0)</f>
        <v>1</v>
      </c>
      <c r="AJ174">
        <f>IF('Main Data'!N174="Two-tone",1,0)</f>
        <v>0</v>
      </c>
      <c r="AK174">
        <f>IF(OR('Main Data'!N174="YG 18K",'Main Data'!N174="PG 18K",'Main Data'!N174="WG 18K",'Main Data'!N174="Mixes of 18K"),1,0)</f>
        <v>0</v>
      </c>
      <c r="AL174">
        <f>IF(OR(,'Main Data'!N174="PVD",'Main Data'!N174="Gold plate"),1,0)</f>
        <v>0</v>
      </c>
      <c r="AM174">
        <f>IF(OR('Main Data'!AV174="Yes",'Main Data'!AW174="Yes",'Main Data'!AU174="Yes"),1,0)</f>
        <v>0</v>
      </c>
      <c r="AN174">
        <f>IF(OR(ISTEXT('Main Data'!AX174), ISTEXT('Main Data'!AY174)),1,0)</f>
        <v>0</v>
      </c>
      <c r="AO174">
        <f>IF('Main Data'!AZ174="Yes",1,0)</f>
        <v>0</v>
      </c>
      <c r="AP174">
        <f>IF('Main Data'!BA174="Yes",1,0)</f>
        <v>0</v>
      </c>
      <c r="AQ174">
        <f>IF('Main Data'!BD174="Yes",1,0)</f>
        <v>0</v>
      </c>
      <c r="AR174">
        <f>IF('Main Data'!BE174="A",1,0)</f>
        <v>0</v>
      </c>
      <c r="AS174">
        <f>IF('Main Data'!BE174="AA",1,0)</f>
        <v>0</v>
      </c>
      <c r="AT174">
        <f>IF('Main Data'!BE174="AAA",1,0)</f>
        <v>1</v>
      </c>
      <c r="AU174">
        <f>IF('Main Data'!BE174="AAAA",1,0)</f>
        <v>0</v>
      </c>
      <c r="AV174">
        <f>IF('Main Data'!P174="Yes",1,0)</f>
        <v>1</v>
      </c>
      <c r="AW174">
        <f>IF('Main Data'!AP174="Yes",1,0)</f>
        <v>0</v>
      </c>
      <c r="AX174">
        <f>IF(OR('Main Data'!V174="Yes", 'Main Data'!W174="Yes",'Main Data'!X174="Yes"),1,0)</f>
        <v>0</v>
      </c>
      <c r="AY174">
        <f>IF(OR('Main Data'!Y174="Yes",'Main Data'!Z174="Yes"),1,0)</f>
        <v>0</v>
      </c>
      <c r="AZ174">
        <f>IF('Main Data'!AR174="Yes",1,0)</f>
        <v>0</v>
      </c>
      <c r="BA174">
        <f>IF('Main Data'!AS174="Yes",1,0)</f>
        <v>0</v>
      </c>
      <c r="BB174">
        <f>IF('Main Data'!AG174="Yes",1,0)</f>
        <v>0</v>
      </c>
      <c r="BC174">
        <f>IF('Main Data'!AB174="Yes",1,0)</f>
        <v>0</v>
      </c>
      <c r="BD174">
        <f>IF('Main Data'!AA174="Yes",1,0)</f>
        <v>0</v>
      </c>
      <c r="BE174">
        <f>IF('Main Data'!AC174="Yes",1,0)</f>
        <v>0</v>
      </c>
      <c r="BF174">
        <f>IF('Main Data'!AF174="Yes",1,0)</f>
        <v>0</v>
      </c>
      <c r="BG174">
        <f>IF(OR('Main Data'!AI174="Yes",'Main Data'!AL174="Yes"),1,0)</f>
        <v>0</v>
      </c>
      <c r="BH174">
        <f>IF('Main Data'!AJ174="Yes",1,0)</f>
        <v>0</v>
      </c>
      <c r="BI174">
        <f>IF('Main Data'!AK174="Yes",1,0)</f>
        <v>0</v>
      </c>
      <c r="BJ174">
        <f>IF('Main Data'!AM174="Yes",1,0)</f>
        <v>0</v>
      </c>
      <c r="BK174">
        <f>IF('Main Data'!AQ174="Yes",1,0)</f>
        <v>0</v>
      </c>
      <c r="BL174" s="21">
        <f t="shared" si="13"/>
        <v>0</v>
      </c>
      <c r="BM174" s="21">
        <f t="shared" si="14"/>
        <v>0</v>
      </c>
      <c r="BN174" s="21">
        <f t="shared" si="15"/>
        <v>0</v>
      </c>
      <c r="BO174" s="21">
        <f t="shared" si="16"/>
        <v>0</v>
      </c>
      <c r="BP174" s="21">
        <f t="shared" si="17"/>
        <v>1</v>
      </c>
    </row>
    <row r="175" spans="1:68" x14ac:dyDescent="0.2">
      <c r="A175">
        <v>171</v>
      </c>
      <c r="B175" s="33">
        <f>'Main Data'!C175</f>
        <v>44688</v>
      </c>
      <c r="C175">
        <f>'Main Data'!D175</f>
        <v>183</v>
      </c>
      <c r="D175" s="26">
        <f>'Main Data'!E175</f>
        <v>50000</v>
      </c>
      <c r="E175" s="26">
        <f>'Main Data'!F175</f>
        <v>62500</v>
      </c>
      <c r="F175" s="34">
        <f t="shared" si="12"/>
        <v>10.819778284410283</v>
      </c>
      <c r="G175">
        <f>IF('Main Data'!H175="AP",1,0)</f>
        <v>0</v>
      </c>
      <c r="H175">
        <f>IF('Main Data'!H175="Blancpain",1,0)</f>
        <v>0</v>
      </c>
      <c r="I175">
        <f>IF('Main Data'!H175="Breguet",1,0)</f>
        <v>0</v>
      </c>
      <c r="J175">
        <f>IF('Main Data'!H175="Breitling",1,0)</f>
        <v>0</v>
      </c>
      <c r="K175">
        <f>IF('Main Data'!H175="Cartier",1,0)</f>
        <v>0</v>
      </c>
      <c r="L175">
        <f>IF('Main Data'!H175="Gallet",1,0)</f>
        <v>0</v>
      </c>
      <c r="M175">
        <f>IF('Main Data'!H175="Girard Perregaux",1,0)</f>
        <v>0</v>
      </c>
      <c r="N175">
        <f>IF('Main Data'!H175="Gubelin",1,0)</f>
        <v>0</v>
      </c>
      <c r="O175">
        <f>IF('Main Data'!H175="Heuer",1,0)</f>
        <v>0</v>
      </c>
      <c r="P175">
        <f>IF('Main Data'!H175="IWC",1,0)</f>
        <v>0</v>
      </c>
      <c r="Q175">
        <f>IF('Main Data'!H175="JLC",1,0)</f>
        <v>0</v>
      </c>
      <c r="R175">
        <f>IF('Main Data'!H175="Longines",1,0)</f>
        <v>0</v>
      </c>
      <c r="S175">
        <f>IF('Main Data'!H175="Movado",1,0)</f>
        <v>0</v>
      </c>
      <c r="T175">
        <f>IF('Main Data'!H175="Omega",1,0)</f>
        <v>0</v>
      </c>
      <c r="U175">
        <f>IF('Main Data'!H175="Panerai",1,0)</f>
        <v>0</v>
      </c>
      <c r="V175">
        <f>IF('Main Data'!H175="Patek",1,0)</f>
        <v>1</v>
      </c>
      <c r="W175">
        <f>IF('Main Data'!H175="Rolex",1,0)</f>
        <v>0</v>
      </c>
      <c r="X175">
        <f>IF('Main Data'!H175="Tudor",1,0)</f>
        <v>0</v>
      </c>
      <c r="Y175">
        <f>IF('Main Data'!H175="Ulysse Nardin",1,0)</f>
        <v>0</v>
      </c>
      <c r="Z175">
        <f>IF('Main Data'!H175="Universal Geneve",1,0)</f>
        <v>0</v>
      </c>
      <c r="AA175">
        <f>IF('Main Data'!H175="Vacheron",1,0)</f>
        <v>0</v>
      </c>
      <c r="AB175">
        <f>IF('Main Data'!H175="Zenith",1,0)</f>
        <v>0</v>
      </c>
      <c r="AC175">
        <f>IF('Main Data'!J175="Stainless Steel",1,0)</f>
        <v>0</v>
      </c>
      <c r="AD175">
        <f>IF('Main Data'!J175="Two-tone",1,0)</f>
        <v>0</v>
      </c>
      <c r="AE175">
        <f>IF(OR('Main Data'!J175="YG 18K",'Main Data'!J175="YG &lt;18K",'Main Data'!J175="PG 18K",'Main Data'!J175="PG &lt;18K",'Main Data'!J175="WG 18K",'Main Data'!J175="Mixes of 18K",'Main Data'!J175="Mixes &lt;18K"),1,0)</f>
        <v>1</v>
      </c>
      <c r="AF175">
        <f>IF('Main Data'!J175="Platinum",1,0)</f>
        <v>0</v>
      </c>
      <c r="AG175">
        <f>IF(OR('Main Data'!J175="PVD",'Main Data'!J175="Gold Plate",'Main Data'!J175="Other"),1,0)</f>
        <v>0</v>
      </c>
      <c r="AH175">
        <f>IF('Main Data'!N175="Stainless Steel",1,0)</f>
        <v>0</v>
      </c>
      <c r="AI175">
        <f>IF('Main Data'!N175="Leather",1,0)</f>
        <v>1</v>
      </c>
      <c r="AJ175">
        <f>IF('Main Data'!N175="Two-tone",1,0)</f>
        <v>0</v>
      </c>
      <c r="AK175">
        <f>IF(OR('Main Data'!N175="YG 18K",'Main Data'!N175="PG 18K",'Main Data'!N175="WG 18K",'Main Data'!N175="Mixes of 18K"),1,0)</f>
        <v>0</v>
      </c>
      <c r="AL175">
        <f>IF(OR(,'Main Data'!N175="PVD",'Main Data'!N175="Gold plate"),1,0)</f>
        <v>0</v>
      </c>
      <c r="AM175">
        <f>IF(OR('Main Data'!AV175="Yes",'Main Data'!AW175="Yes",'Main Data'!AU175="Yes"),1,0)</f>
        <v>0</v>
      </c>
      <c r="AN175">
        <f>IF(OR(ISTEXT('Main Data'!AX175), ISTEXT('Main Data'!AY175)),1,0)</f>
        <v>0</v>
      </c>
      <c r="AO175">
        <f>IF('Main Data'!AZ175="Yes",1,0)</f>
        <v>0</v>
      </c>
      <c r="AP175">
        <f>IF('Main Data'!BA175="Yes",1,0)</f>
        <v>0</v>
      </c>
      <c r="AQ175">
        <f>IF('Main Data'!BD175="Yes",1,0)</f>
        <v>0</v>
      </c>
      <c r="AR175">
        <f>IF('Main Data'!BE175="A",1,0)</f>
        <v>0</v>
      </c>
      <c r="AS175">
        <f>IF('Main Data'!BE175="AA",1,0)</f>
        <v>0</v>
      </c>
      <c r="AT175">
        <f>IF('Main Data'!BE175="AAA",1,0)</f>
        <v>0</v>
      </c>
      <c r="AU175">
        <f>IF('Main Data'!BE175="AAAA",1,0)</f>
        <v>1</v>
      </c>
      <c r="AV175">
        <f>IF('Main Data'!P175="Yes",1,0)</f>
        <v>0</v>
      </c>
      <c r="AW175">
        <f>IF('Main Data'!AP175="Yes",1,0)</f>
        <v>0</v>
      </c>
      <c r="AX175">
        <f>IF(OR('Main Data'!V175="Yes", 'Main Data'!W175="Yes",'Main Data'!X175="Yes"),1,0)</f>
        <v>0</v>
      </c>
      <c r="AY175">
        <f>IF(OR('Main Data'!Y175="Yes",'Main Data'!Z175="Yes"),1,0)</f>
        <v>0</v>
      </c>
      <c r="AZ175">
        <f>IF('Main Data'!AR175="Yes",1,0)</f>
        <v>0</v>
      </c>
      <c r="BA175">
        <f>IF('Main Data'!AS175="Yes",1,0)</f>
        <v>0</v>
      </c>
      <c r="BB175">
        <f>IF('Main Data'!AG175="Yes",1,0)</f>
        <v>0</v>
      </c>
      <c r="BC175">
        <f>IF('Main Data'!AB175="Yes",1,0)</f>
        <v>0</v>
      </c>
      <c r="BD175">
        <f>IF('Main Data'!AA175="Yes",1,0)</f>
        <v>0</v>
      </c>
      <c r="BE175">
        <f>IF('Main Data'!AC175="Yes",1,0)</f>
        <v>0</v>
      </c>
      <c r="BF175">
        <f>IF('Main Data'!AF175="Yes",1,0)</f>
        <v>0</v>
      </c>
      <c r="BG175">
        <f>IF(OR('Main Data'!AI175="Yes",'Main Data'!AL175="Yes"),1,0)</f>
        <v>0</v>
      </c>
      <c r="BH175">
        <f>IF('Main Data'!AJ175="Yes",1,0)</f>
        <v>0</v>
      </c>
      <c r="BI175">
        <f>IF('Main Data'!AK175="Yes",1,0)</f>
        <v>0</v>
      </c>
      <c r="BJ175">
        <f>IF('Main Data'!AM175="Yes",1,0)</f>
        <v>1</v>
      </c>
      <c r="BK175">
        <f>IF('Main Data'!AQ175="Yes",1,0)</f>
        <v>0</v>
      </c>
      <c r="BL175" s="21">
        <f t="shared" si="13"/>
        <v>0</v>
      </c>
      <c r="BM175" s="21">
        <f t="shared" si="14"/>
        <v>0</v>
      </c>
      <c r="BN175" s="21">
        <f t="shared" si="15"/>
        <v>0</v>
      </c>
      <c r="BO175" s="21">
        <f t="shared" si="16"/>
        <v>0</v>
      </c>
      <c r="BP175" s="21">
        <f t="shared" si="17"/>
        <v>1</v>
      </c>
    </row>
    <row r="176" spans="1:68" x14ac:dyDescent="0.2">
      <c r="A176">
        <v>172</v>
      </c>
      <c r="B176" s="33">
        <f>'Main Data'!C176</f>
        <v>44688</v>
      </c>
      <c r="C176">
        <f>'Main Data'!D176</f>
        <v>186</v>
      </c>
      <c r="D176" s="26">
        <f>'Main Data'!E176</f>
        <v>14000</v>
      </c>
      <c r="E176" s="26">
        <f>'Main Data'!F176</f>
        <v>17500</v>
      </c>
      <c r="F176" s="34">
        <f t="shared" si="12"/>
        <v>9.5468126085973957</v>
      </c>
      <c r="G176">
        <f>IF('Main Data'!H176="AP",1,0)</f>
        <v>0</v>
      </c>
      <c r="H176">
        <f>IF('Main Data'!H176="Blancpain",1,0)</f>
        <v>0</v>
      </c>
      <c r="I176">
        <f>IF('Main Data'!H176="Breguet",1,0)</f>
        <v>0</v>
      </c>
      <c r="J176">
        <f>IF('Main Data'!H176="Breitling",1,0)</f>
        <v>0</v>
      </c>
      <c r="K176">
        <f>IF('Main Data'!H176="Cartier",1,0)</f>
        <v>0</v>
      </c>
      <c r="L176">
        <f>IF('Main Data'!H176="Gallet",1,0)</f>
        <v>0</v>
      </c>
      <c r="M176">
        <f>IF('Main Data'!H176="Girard Perregaux",1,0)</f>
        <v>0</v>
      </c>
      <c r="N176">
        <f>IF('Main Data'!H176="Gubelin",1,0)</f>
        <v>0</v>
      </c>
      <c r="O176">
        <f>IF('Main Data'!H176="Heuer",1,0)</f>
        <v>0</v>
      </c>
      <c r="P176">
        <f>IF('Main Data'!H176="IWC",1,0)</f>
        <v>0</v>
      </c>
      <c r="Q176">
        <f>IF('Main Data'!H176="JLC",1,0)</f>
        <v>0</v>
      </c>
      <c r="R176">
        <f>IF('Main Data'!H176="Longines",1,0)</f>
        <v>0</v>
      </c>
      <c r="S176">
        <f>IF('Main Data'!H176="Movado",1,0)</f>
        <v>0</v>
      </c>
      <c r="T176">
        <f>IF('Main Data'!H176="Omega",1,0)</f>
        <v>0</v>
      </c>
      <c r="U176">
        <f>IF('Main Data'!H176="Panerai",1,0)</f>
        <v>0</v>
      </c>
      <c r="V176">
        <f>IF('Main Data'!H176="Patek",1,0)</f>
        <v>1</v>
      </c>
      <c r="W176">
        <f>IF('Main Data'!H176="Rolex",1,0)</f>
        <v>0</v>
      </c>
      <c r="X176">
        <f>IF('Main Data'!H176="Tudor",1,0)</f>
        <v>0</v>
      </c>
      <c r="Y176">
        <f>IF('Main Data'!H176="Ulysse Nardin",1,0)</f>
        <v>0</v>
      </c>
      <c r="Z176">
        <f>IF('Main Data'!H176="Universal Geneve",1,0)</f>
        <v>0</v>
      </c>
      <c r="AA176">
        <f>IF('Main Data'!H176="Vacheron",1,0)</f>
        <v>0</v>
      </c>
      <c r="AB176">
        <f>IF('Main Data'!H176="Zenith",1,0)</f>
        <v>0</v>
      </c>
      <c r="AC176">
        <f>IF('Main Data'!J176="Stainless Steel",1,0)</f>
        <v>0</v>
      </c>
      <c r="AD176">
        <f>IF('Main Data'!J176="Two-tone",1,0)</f>
        <v>0</v>
      </c>
      <c r="AE176">
        <f>IF(OR('Main Data'!J176="YG 18K",'Main Data'!J176="YG &lt;18K",'Main Data'!J176="PG 18K",'Main Data'!J176="PG &lt;18K",'Main Data'!J176="WG 18K",'Main Data'!J176="Mixes of 18K",'Main Data'!J176="Mixes &lt;18K"),1,0)</f>
        <v>1</v>
      </c>
      <c r="AF176">
        <f>IF('Main Data'!J176="Platinum",1,0)</f>
        <v>0</v>
      </c>
      <c r="AG176">
        <f>IF(OR('Main Data'!J176="PVD",'Main Data'!J176="Gold Plate",'Main Data'!J176="Other"),1,0)</f>
        <v>0</v>
      </c>
      <c r="AH176">
        <f>IF('Main Data'!N176="Stainless Steel",1,0)</f>
        <v>0</v>
      </c>
      <c r="AI176">
        <f>IF('Main Data'!N176="Leather",1,0)</f>
        <v>1</v>
      </c>
      <c r="AJ176">
        <f>IF('Main Data'!N176="Two-tone",1,0)</f>
        <v>0</v>
      </c>
      <c r="AK176">
        <f>IF(OR('Main Data'!N176="YG 18K",'Main Data'!N176="PG 18K",'Main Data'!N176="WG 18K",'Main Data'!N176="Mixes of 18K"),1,0)</f>
        <v>0</v>
      </c>
      <c r="AL176">
        <f>IF(OR(,'Main Data'!N176="PVD",'Main Data'!N176="Gold plate"),1,0)</f>
        <v>0</v>
      </c>
      <c r="AM176">
        <f>IF(OR('Main Data'!AV176="Yes",'Main Data'!AW176="Yes",'Main Data'!AU176="Yes"),1,0)</f>
        <v>0</v>
      </c>
      <c r="AN176">
        <f>IF(OR(ISTEXT('Main Data'!AX176), ISTEXT('Main Data'!AY176)),1,0)</f>
        <v>0</v>
      </c>
      <c r="AO176">
        <f>IF('Main Data'!AZ176="Yes",1,0)</f>
        <v>0</v>
      </c>
      <c r="AP176">
        <f>IF('Main Data'!BA176="Yes",1,0)</f>
        <v>0</v>
      </c>
      <c r="AQ176">
        <f>IF('Main Data'!BD176="Yes",1,0)</f>
        <v>0</v>
      </c>
      <c r="AR176">
        <f>IF('Main Data'!BE176="A",1,0)</f>
        <v>0</v>
      </c>
      <c r="AS176">
        <f>IF('Main Data'!BE176="AA",1,0)</f>
        <v>0</v>
      </c>
      <c r="AT176">
        <f>IF('Main Data'!BE176="AAA",1,0)</f>
        <v>1</v>
      </c>
      <c r="AU176">
        <f>IF('Main Data'!BE176="AAAA",1,0)</f>
        <v>0</v>
      </c>
      <c r="AV176">
        <f>IF('Main Data'!P176="Yes",1,0)</f>
        <v>1</v>
      </c>
      <c r="AW176">
        <f>IF('Main Data'!AP176="Yes",1,0)</f>
        <v>0</v>
      </c>
      <c r="AX176">
        <f>IF(OR('Main Data'!V176="Yes", 'Main Data'!W176="Yes",'Main Data'!X176="Yes"),1,0)</f>
        <v>0</v>
      </c>
      <c r="AY176">
        <f>IF(OR('Main Data'!Y176="Yes",'Main Data'!Z176="Yes"),1,0)</f>
        <v>0</v>
      </c>
      <c r="AZ176">
        <f>IF('Main Data'!AR176="Yes",1,0)</f>
        <v>0</v>
      </c>
      <c r="BA176">
        <f>IF('Main Data'!AS176="Yes",1,0)</f>
        <v>0</v>
      </c>
      <c r="BB176">
        <f>IF('Main Data'!AG176="Yes",1,0)</f>
        <v>0</v>
      </c>
      <c r="BC176">
        <f>IF('Main Data'!AB176="Yes",1,0)</f>
        <v>0</v>
      </c>
      <c r="BD176">
        <f>IF('Main Data'!AA176="Yes",1,0)</f>
        <v>0</v>
      </c>
      <c r="BE176">
        <f>IF('Main Data'!AC176="Yes",1,0)</f>
        <v>0</v>
      </c>
      <c r="BF176">
        <f>IF('Main Data'!AF176="Yes",1,0)</f>
        <v>0</v>
      </c>
      <c r="BG176">
        <f>IF(OR('Main Data'!AI176="Yes",'Main Data'!AL176="Yes"),1,0)</f>
        <v>0</v>
      </c>
      <c r="BH176">
        <f>IF('Main Data'!AJ176="Yes",1,0)</f>
        <v>0</v>
      </c>
      <c r="BI176">
        <f>IF('Main Data'!AK176="Yes",1,0)</f>
        <v>0</v>
      </c>
      <c r="BJ176">
        <f>IF('Main Data'!AM176="Yes",1,0)</f>
        <v>0</v>
      </c>
      <c r="BK176">
        <f>IF('Main Data'!AQ176="Yes",1,0)</f>
        <v>0</v>
      </c>
      <c r="BL176" s="21">
        <f t="shared" si="13"/>
        <v>0</v>
      </c>
      <c r="BM176" s="21">
        <f t="shared" si="14"/>
        <v>0</v>
      </c>
      <c r="BN176" s="21">
        <f t="shared" si="15"/>
        <v>0</v>
      </c>
      <c r="BO176" s="21">
        <f t="shared" si="16"/>
        <v>0</v>
      </c>
      <c r="BP176" s="21">
        <f t="shared" si="17"/>
        <v>1</v>
      </c>
    </row>
    <row r="177" spans="1:68" x14ac:dyDescent="0.2">
      <c r="A177">
        <v>173</v>
      </c>
      <c r="B177" s="33">
        <f>'Main Data'!C177</f>
        <v>44688</v>
      </c>
      <c r="C177">
        <f>'Main Data'!D177</f>
        <v>195</v>
      </c>
      <c r="D177" s="26">
        <f>'Main Data'!E177</f>
        <v>100000</v>
      </c>
      <c r="E177" s="26">
        <f>'Main Data'!F177</f>
        <v>175000</v>
      </c>
      <c r="F177" s="34">
        <f t="shared" si="12"/>
        <v>11.512925464970229</v>
      </c>
      <c r="G177">
        <f>IF('Main Data'!H177="AP",1,0)</f>
        <v>0</v>
      </c>
      <c r="H177">
        <f>IF('Main Data'!H177="Blancpain",1,0)</f>
        <v>0</v>
      </c>
      <c r="I177">
        <f>IF('Main Data'!H177="Breguet",1,0)</f>
        <v>0</v>
      </c>
      <c r="J177">
        <f>IF('Main Data'!H177="Breitling",1,0)</f>
        <v>0</v>
      </c>
      <c r="K177">
        <f>IF('Main Data'!H177="Cartier",1,0)</f>
        <v>0</v>
      </c>
      <c r="L177">
        <f>IF('Main Data'!H177="Gallet",1,0)</f>
        <v>0</v>
      </c>
      <c r="M177">
        <f>IF('Main Data'!H177="Girard Perregaux",1,0)</f>
        <v>0</v>
      </c>
      <c r="N177">
        <f>IF('Main Data'!H177="Gubelin",1,0)</f>
        <v>0</v>
      </c>
      <c r="O177">
        <f>IF('Main Data'!H177="Heuer",1,0)</f>
        <v>0</v>
      </c>
      <c r="P177">
        <f>IF('Main Data'!H177="IWC",1,0)</f>
        <v>0</v>
      </c>
      <c r="Q177">
        <f>IF('Main Data'!H177="JLC",1,0)</f>
        <v>0</v>
      </c>
      <c r="R177">
        <f>IF('Main Data'!H177="Longines",1,0)</f>
        <v>0</v>
      </c>
      <c r="S177">
        <f>IF('Main Data'!H177="Movado",1,0)</f>
        <v>0</v>
      </c>
      <c r="T177">
        <f>IF('Main Data'!H177="Omega",1,0)</f>
        <v>0</v>
      </c>
      <c r="U177">
        <f>IF('Main Data'!H177="Panerai",1,0)</f>
        <v>0</v>
      </c>
      <c r="V177">
        <f>IF('Main Data'!H177="Patek",1,0)</f>
        <v>1</v>
      </c>
      <c r="W177">
        <f>IF('Main Data'!H177="Rolex",1,0)</f>
        <v>0</v>
      </c>
      <c r="X177">
        <f>IF('Main Data'!H177="Tudor",1,0)</f>
        <v>0</v>
      </c>
      <c r="Y177">
        <f>IF('Main Data'!H177="Ulysse Nardin",1,0)</f>
        <v>0</v>
      </c>
      <c r="Z177">
        <f>IF('Main Data'!H177="Universal Geneve",1,0)</f>
        <v>0</v>
      </c>
      <c r="AA177">
        <f>IF('Main Data'!H177="Vacheron",1,0)</f>
        <v>0</v>
      </c>
      <c r="AB177">
        <f>IF('Main Data'!H177="Zenith",1,0)</f>
        <v>0</v>
      </c>
      <c r="AC177">
        <f>IF('Main Data'!J177="Stainless Steel",1,0)</f>
        <v>0</v>
      </c>
      <c r="AD177">
        <f>IF('Main Data'!J177="Two-tone",1,0)</f>
        <v>0</v>
      </c>
      <c r="AE177">
        <f>IF(OR('Main Data'!J177="YG 18K",'Main Data'!J177="YG &lt;18K",'Main Data'!J177="PG 18K",'Main Data'!J177="PG &lt;18K",'Main Data'!J177="WG 18K",'Main Data'!J177="Mixes of 18K",'Main Data'!J177="Mixes &lt;18K"),1,0)</f>
        <v>1</v>
      </c>
      <c r="AF177">
        <f>IF('Main Data'!J177="Platinum",1,0)</f>
        <v>0</v>
      </c>
      <c r="AG177">
        <f>IF(OR('Main Data'!J177="PVD",'Main Data'!J177="Gold Plate",'Main Data'!J177="Other"),1,0)</f>
        <v>0</v>
      </c>
      <c r="AH177">
        <f>IF('Main Data'!N177="Stainless Steel",1,0)</f>
        <v>0</v>
      </c>
      <c r="AI177">
        <f>IF('Main Data'!N177="Leather",1,0)</f>
        <v>0</v>
      </c>
      <c r="AJ177">
        <f>IF('Main Data'!N177="Two-tone",1,0)</f>
        <v>0</v>
      </c>
      <c r="AK177">
        <f>IF(OR('Main Data'!N177="YG 18K",'Main Data'!N177="PG 18K",'Main Data'!N177="WG 18K",'Main Data'!N177="Mixes of 18K"),1,0)</f>
        <v>1</v>
      </c>
      <c r="AL177">
        <f>IF(OR(,'Main Data'!N177="PVD",'Main Data'!N177="Gold plate"),1,0)</f>
        <v>0</v>
      </c>
      <c r="AM177">
        <f>IF(OR('Main Data'!AV177="Yes",'Main Data'!AW177="Yes",'Main Data'!AU177="Yes"),1,0)</f>
        <v>0</v>
      </c>
      <c r="AN177">
        <f>IF(OR(ISTEXT('Main Data'!AX177), ISTEXT('Main Data'!AY177)),1,0)</f>
        <v>0</v>
      </c>
      <c r="AO177">
        <f>IF('Main Data'!AZ177="Yes",1,0)</f>
        <v>0</v>
      </c>
      <c r="AP177">
        <f>IF('Main Data'!BA177="Yes",1,0)</f>
        <v>0</v>
      </c>
      <c r="AQ177">
        <f>IF('Main Data'!BD177="Yes",1,0)</f>
        <v>0</v>
      </c>
      <c r="AR177">
        <f>IF('Main Data'!BE177="A",1,0)</f>
        <v>0</v>
      </c>
      <c r="AS177">
        <f>IF('Main Data'!BE177="AA",1,0)</f>
        <v>0</v>
      </c>
      <c r="AT177">
        <f>IF('Main Data'!BE177="AAA",1,0)</f>
        <v>0</v>
      </c>
      <c r="AU177">
        <f>IF('Main Data'!BE177="AAAA",1,0)</f>
        <v>1</v>
      </c>
      <c r="AV177">
        <f>IF('Main Data'!P177="Yes",1,0)</f>
        <v>0</v>
      </c>
      <c r="AW177">
        <f>IF('Main Data'!AP177="Yes",1,0)</f>
        <v>0</v>
      </c>
      <c r="AX177">
        <f>IF(OR('Main Data'!V177="Yes", 'Main Data'!W177="Yes",'Main Data'!X177="Yes"),1,0)</f>
        <v>1</v>
      </c>
      <c r="AY177">
        <f>IF(OR('Main Data'!Y177="Yes",'Main Data'!Z177="Yes"),1,0)</f>
        <v>0</v>
      </c>
      <c r="AZ177">
        <f>IF('Main Data'!AR177="Yes",1,0)</f>
        <v>0</v>
      </c>
      <c r="BA177">
        <f>IF('Main Data'!AS177="Yes",1,0)</f>
        <v>0</v>
      </c>
      <c r="BB177">
        <f>IF('Main Data'!AG177="Yes",1,0)</f>
        <v>0</v>
      </c>
      <c r="BC177">
        <f>IF('Main Data'!AB177="Yes",1,0)</f>
        <v>0</v>
      </c>
      <c r="BD177">
        <f>IF('Main Data'!AA177="Yes",1,0)</f>
        <v>0</v>
      </c>
      <c r="BE177">
        <f>IF('Main Data'!AC177="Yes",1,0)</f>
        <v>0</v>
      </c>
      <c r="BF177">
        <f>IF('Main Data'!AF177="Yes",1,0)</f>
        <v>0</v>
      </c>
      <c r="BG177">
        <f>IF(OR('Main Data'!AI177="Yes",'Main Data'!AL177="Yes"),1,0)</f>
        <v>0</v>
      </c>
      <c r="BH177">
        <f>IF('Main Data'!AJ177="Yes",1,0)</f>
        <v>0</v>
      </c>
      <c r="BI177">
        <f>IF('Main Data'!AK177="Yes",1,0)</f>
        <v>0</v>
      </c>
      <c r="BJ177">
        <f>IF('Main Data'!AM177="Yes",1,0)</f>
        <v>0</v>
      </c>
      <c r="BK177">
        <f>IF('Main Data'!AQ177="Yes",1,0)</f>
        <v>0</v>
      </c>
      <c r="BL177" s="21">
        <f t="shared" si="13"/>
        <v>0</v>
      </c>
      <c r="BM177" s="21">
        <f t="shared" si="14"/>
        <v>0</v>
      </c>
      <c r="BN177" s="21">
        <f t="shared" si="15"/>
        <v>0</v>
      </c>
      <c r="BO177" s="21">
        <f t="shared" si="16"/>
        <v>0</v>
      </c>
      <c r="BP177" s="21">
        <f t="shared" si="17"/>
        <v>1</v>
      </c>
    </row>
    <row r="178" spans="1:68" x14ac:dyDescent="0.2">
      <c r="A178">
        <v>174</v>
      </c>
      <c r="B178" s="33">
        <f>'Main Data'!C178</f>
        <v>44689</v>
      </c>
      <c r="C178">
        <f>'Main Data'!D178</f>
        <v>212</v>
      </c>
      <c r="D178" s="26">
        <f>'Main Data'!E178</f>
        <v>4000</v>
      </c>
      <c r="E178" s="26">
        <f>'Main Data'!F178</f>
        <v>5000</v>
      </c>
      <c r="F178" s="34">
        <f t="shared" si="12"/>
        <v>8.2940496401020276</v>
      </c>
      <c r="G178">
        <f>IF('Main Data'!H178="AP",1,0)</f>
        <v>0</v>
      </c>
      <c r="H178">
        <f>IF('Main Data'!H178="Blancpain",1,0)</f>
        <v>0</v>
      </c>
      <c r="I178">
        <f>IF('Main Data'!H178="Breguet",1,0)</f>
        <v>0</v>
      </c>
      <c r="J178">
        <f>IF('Main Data'!H178="Breitling",1,0)</f>
        <v>0</v>
      </c>
      <c r="K178">
        <f>IF('Main Data'!H178="Cartier",1,0)</f>
        <v>0</v>
      </c>
      <c r="L178">
        <f>IF('Main Data'!H178="Gallet",1,0)</f>
        <v>0</v>
      </c>
      <c r="M178">
        <f>IF('Main Data'!H178="Girard Perregaux",1,0)</f>
        <v>0</v>
      </c>
      <c r="N178">
        <f>IF('Main Data'!H178="Gubelin",1,0)</f>
        <v>0</v>
      </c>
      <c r="O178">
        <f>IF('Main Data'!H178="Heuer",1,0)</f>
        <v>0</v>
      </c>
      <c r="P178">
        <f>IF('Main Data'!H178="IWC",1,0)</f>
        <v>0</v>
      </c>
      <c r="Q178">
        <f>IF('Main Data'!H178="JLC",1,0)</f>
        <v>0</v>
      </c>
      <c r="R178">
        <f>IF('Main Data'!H178="Longines",1,0)</f>
        <v>0</v>
      </c>
      <c r="S178">
        <f>IF('Main Data'!H178="Movado",1,0)</f>
        <v>0</v>
      </c>
      <c r="T178">
        <f>IF('Main Data'!H178="Omega",1,0)</f>
        <v>0</v>
      </c>
      <c r="U178">
        <f>IF('Main Data'!H178="Panerai",1,0)</f>
        <v>0</v>
      </c>
      <c r="V178">
        <f>IF('Main Data'!H178="Patek",1,0)</f>
        <v>0</v>
      </c>
      <c r="W178">
        <f>IF('Main Data'!H178="Rolex",1,0)</f>
        <v>0</v>
      </c>
      <c r="X178">
        <f>IF('Main Data'!H178="Tudor",1,0)</f>
        <v>0</v>
      </c>
      <c r="Y178">
        <f>IF('Main Data'!H178="Ulysse Nardin",1,0)</f>
        <v>0</v>
      </c>
      <c r="Z178">
        <f>IF('Main Data'!H178="Universal Geneve",1,0)</f>
        <v>0</v>
      </c>
      <c r="AA178">
        <f>IF('Main Data'!H178="Vacheron",1,0)</f>
        <v>1</v>
      </c>
      <c r="AB178">
        <f>IF('Main Data'!H178="Zenith",1,0)</f>
        <v>0</v>
      </c>
      <c r="AC178">
        <f>IF('Main Data'!J178="Stainless Steel",1,0)</f>
        <v>0</v>
      </c>
      <c r="AD178">
        <f>IF('Main Data'!J178="Two-tone",1,0)</f>
        <v>0</v>
      </c>
      <c r="AE178">
        <f>IF(OR('Main Data'!J178="YG 18K",'Main Data'!J178="YG &lt;18K",'Main Data'!J178="PG 18K",'Main Data'!J178="PG &lt;18K",'Main Data'!J178="WG 18K",'Main Data'!J178="Mixes of 18K",'Main Data'!J178="Mixes &lt;18K"),1,0)</f>
        <v>1</v>
      </c>
      <c r="AF178">
        <f>IF('Main Data'!J178="Platinum",1,0)</f>
        <v>0</v>
      </c>
      <c r="AG178">
        <f>IF(OR('Main Data'!J178="PVD",'Main Data'!J178="Gold Plate",'Main Data'!J178="Other"),1,0)</f>
        <v>0</v>
      </c>
      <c r="AH178">
        <f>IF('Main Data'!N178="Stainless Steel",1,0)</f>
        <v>0</v>
      </c>
      <c r="AI178">
        <f>IF('Main Data'!N178="Leather",1,0)</f>
        <v>1</v>
      </c>
      <c r="AJ178">
        <f>IF('Main Data'!N178="Two-tone",1,0)</f>
        <v>0</v>
      </c>
      <c r="AK178">
        <f>IF(OR('Main Data'!N178="YG 18K",'Main Data'!N178="PG 18K",'Main Data'!N178="WG 18K",'Main Data'!N178="Mixes of 18K"),1,0)</f>
        <v>0</v>
      </c>
      <c r="AL178">
        <f>IF(OR(,'Main Data'!N178="PVD",'Main Data'!N178="Gold plate"),1,0)</f>
        <v>0</v>
      </c>
      <c r="AM178">
        <f>IF(OR('Main Data'!AV178="Yes",'Main Data'!AW178="Yes",'Main Data'!AU178="Yes"),1,0)</f>
        <v>0</v>
      </c>
      <c r="AN178">
        <f>IF(OR(ISTEXT('Main Data'!AX178), ISTEXT('Main Data'!AY178)),1,0)</f>
        <v>0</v>
      </c>
      <c r="AO178">
        <f>IF('Main Data'!AZ178="Yes",1,0)</f>
        <v>0</v>
      </c>
      <c r="AP178">
        <f>IF('Main Data'!BA178="Yes",1,0)</f>
        <v>0</v>
      </c>
      <c r="AQ178">
        <f>IF('Main Data'!BD178="Yes",1,0)</f>
        <v>0</v>
      </c>
      <c r="AR178">
        <f>IF('Main Data'!BE178="A",1,0)</f>
        <v>0</v>
      </c>
      <c r="AS178">
        <f>IF('Main Data'!BE178="AA",1,0)</f>
        <v>1</v>
      </c>
      <c r="AT178">
        <f>IF('Main Data'!BE178="AAA",1,0)</f>
        <v>0</v>
      </c>
      <c r="AU178">
        <f>IF('Main Data'!BE178="AAAA",1,0)</f>
        <v>0</v>
      </c>
      <c r="AV178">
        <f>IF('Main Data'!P178="Yes",1,0)</f>
        <v>0</v>
      </c>
      <c r="AW178">
        <f>IF('Main Data'!AP178="Yes",1,0)</f>
        <v>0</v>
      </c>
      <c r="AX178">
        <f>IF(OR('Main Data'!V178="Yes", 'Main Data'!W178="Yes",'Main Data'!X178="Yes"),1,0)</f>
        <v>1</v>
      </c>
      <c r="AY178">
        <f>IF(OR('Main Data'!Y178="Yes",'Main Data'!Z178="Yes"),1,0)</f>
        <v>0</v>
      </c>
      <c r="AZ178">
        <f>IF('Main Data'!AR178="Yes",1,0)</f>
        <v>0</v>
      </c>
      <c r="BA178">
        <f>IF('Main Data'!AS178="Yes",1,0)</f>
        <v>0</v>
      </c>
      <c r="BB178">
        <f>IF('Main Data'!AG178="Yes",1,0)</f>
        <v>0</v>
      </c>
      <c r="BC178">
        <f>IF('Main Data'!AB178="Yes",1,0)</f>
        <v>0</v>
      </c>
      <c r="BD178">
        <f>IF('Main Data'!AA178="Yes",1,0)</f>
        <v>0</v>
      </c>
      <c r="BE178">
        <f>IF('Main Data'!AC178="Yes",1,0)</f>
        <v>0</v>
      </c>
      <c r="BF178">
        <f>IF('Main Data'!AF178="Yes",1,0)</f>
        <v>0</v>
      </c>
      <c r="BG178">
        <f>IF(OR('Main Data'!AI178="Yes",'Main Data'!AL178="Yes"),1,0)</f>
        <v>0</v>
      </c>
      <c r="BH178">
        <f>IF('Main Data'!AJ178="Yes",1,0)</f>
        <v>0</v>
      </c>
      <c r="BI178">
        <f>IF('Main Data'!AK178="Yes",1,0)</f>
        <v>0</v>
      </c>
      <c r="BJ178">
        <f>IF('Main Data'!AM178="Yes",1,0)</f>
        <v>0</v>
      </c>
      <c r="BK178">
        <f>IF('Main Data'!AQ178="Yes",1,0)</f>
        <v>0</v>
      </c>
      <c r="BL178" s="21">
        <f t="shared" si="13"/>
        <v>0</v>
      </c>
      <c r="BM178" s="21">
        <f t="shared" si="14"/>
        <v>0</v>
      </c>
      <c r="BN178" s="21">
        <f t="shared" si="15"/>
        <v>0</v>
      </c>
      <c r="BO178" s="21">
        <f t="shared" si="16"/>
        <v>0</v>
      </c>
      <c r="BP178" s="21">
        <f t="shared" si="17"/>
        <v>1</v>
      </c>
    </row>
    <row r="179" spans="1:68" x14ac:dyDescent="0.2">
      <c r="A179">
        <v>175</v>
      </c>
      <c r="B179" s="33">
        <f>'Main Data'!C179</f>
        <v>44689</v>
      </c>
      <c r="C179">
        <f>'Main Data'!D179</f>
        <v>213</v>
      </c>
      <c r="D179" s="26">
        <f>'Main Data'!E179</f>
        <v>5000</v>
      </c>
      <c r="E179" s="26">
        <f>'Main Data'!F179</f>
        <v>6250</v>
      </c>
      <c r="F179" s="34">
        <f t="shared" si="12"/>
        <v>8.5171931914162382</v>
      </c>
      <c r="G179">
        <f>IF('Main Data'!H179="AP",1,0)</f>
        <v>0</v>
      </c>
      <c r="H179">
        <f>IF('Main Data'!H179="Blancpain",1,0)</f>
        <v>0</v>
      </c>
      <c r="I179">
        <f>IF('Main Data'!H179="Breguet",1,0)</f>
        <v>0</v>
      </c>
      <c r="J179">
        <f>IF('Main Data'!H179="Breitling",1,0)</f>
        <v>0</v>
      </c>
      <c r="K179">
        <f>IF('Main Data'!H179="Cartier",1,0)</f>
        <v>0</v>
      </c>
      <c r="L179">
        <f>IF('Main Data'!H179="Gallet",1,0)</f>
        <v>0</v>
      </c>
      <c r="M179">
        <f>IF('Main Data'!H179="Girard Perregaux",1,0)</f>
        <v>0</v>
      </c>
      <c r="N179">
        <f>IF('Main Data'!H179="Gubelin",1,0)</f>
        <v>0</v>
      </c>
      <c r="O179">
        <f>IF('Main Data'!H179="Heuer",1,0)</f>
        <v>0</v>
      </c>
      <c r="P179">
        <f>IF('Main Data'!H179="IWC",1,0)</f>
        <v>0</v>
      </c>
      <c r="Q179">
        <f>IF('Main Data'!H179="JLC",1,0)</f>
        <v>0</v>
      </c>
      <c r="R179">
        <f>IF('Main Data'!H179="Longines",1,0)</f>
        <v>0</v>
      </c>
      <c r="S179">
        <f>IF('Main Data'!H179="Movado",1,0)</f>
        <v>0</v>
      </c>
      <c r="T179">
        <f>IF('Main Data'!H179="Omega",1,0)</f>
        <v>0</v>
      </c>
      <c r="U179">
        <f>IF('Main Data'!H179="Panerai",1,0)</f>
        <v>0</v>
      </c>
      <c r="V179">
        <f>IF('Main Data'!H179="Patek",1,0)</f>
        <v>0</v>
      </c>
      <c r="W179">
        <f>IF('Main Data'!H179="Rolex",1,0)</f>
        <v>0</v>
      </c>
      <c r="X179">
        <f>IF('Main Data'!H179="Tudor",1,0)</f>
        <v>0</v>
      </c>
      <c r="Y179">
        <f>IF('Main Data'!H179="Ulysse Nardin",1,0)</f>
        <v>0</v>
      </c>
      <c r="Z179">
        <f>IF('Main Data'!H179="Universal Geneve",1,0)</f>
        <v>0</v>
      </c>
      <c r="AA179">
        <f>IF('Main Data'!H179="Vacheron",1,0)</f>
        <v>1</v>
      </c>
      <c r="AB179">
        <f>IF('Main Data'!H179="Zenith",1,0)</f>
        <v>0</v>
      </c>
      <c r="AC179">
        <f>IF('Main Data'!J179="Stainless Steel",1,0)</f>
        <v>0</v>
      </c>
      <c r="AD179">
        <f>IF('Main Data'!J179="Two-tone",1,0)</f>
        <v>0</v>
      </c>
      <c r="AE179">
        <f>IF(OR('Main Data'!J179="YG 18K",'Main Data'!J179="YG &lt;18K",'Main Data'!J179="PG 18K",'Main Data'!J179="PG &lt;18K",'Main Data'!J179="WG 18K",'Main Data'!J179="Mixes of 18K",'Main Data'!J179="Mixes &lt;18K"),1,0)</f>
        <v>1</v>
      </c>
      <c r="AF179">
        <f>IF('Main Data'!J179="Platinum",1,0)</f>
        <v>0</v>
      </c>
      <c r="AG179">
        <f>IF(OR('Main Data'!J179="PVD",'Main Data'!J179="Gold Plate",'Main Data'!J179="Other"),1,0)</f>
        <v>0</v>
      </c>
      <c r="AH179">
        <f>IF('Main Data'!N179="Stainless Steel",1,0)</f>
        <v>0</v>
      </c>
      <c r="AI179">
        <f>IF('Main Data'!N179="Leather",1,0)</f>
        <v>1</v>
      </c>
      <c r="AJ179">
        <f>IF('Main Data'!N179="Two-tone",1,0)</f>
        <v>0</v>
      </c>
      <c r="AK179">
        <f>IF(OR('Main Data'!N179="YG 18K",'Main Data'!N179="PG 18K",'Main Data'!N179="WG 18K",'Main Data'!N179="Mixes of 18K"),1,0)</f>
        <v>0</v>
      </c>
      <c r="AL179">
        <f>IF(OR(,'Main Data'!N179="PVD",'Main Data'!N179="Gold plate"),1,0)</f>
        <v>0</v>
      </c>
      <c r="AM179">
        <f>IF(OR('Main Data'!AV179="Yes",'Main Data'!AW179="Yes",'Main Data'!AU179="Yes"),1,0)</f>
        <v>0</v>
      </c>
      <c r="AN179">
        <f>IF(OR(ISTEXT('Main Data'!AX179), ISTEXT('Main Data'!AY179)),1,0)</f>
        <v>0</v>
      </c>
      <c r="AO179">
        <f>IF('Main Data'!AZ179="Yes",1,0)</f>
        <v>0</v>
      </c>
      <c r="AP179">
        <f>IF('Main Data'!BA179="Yes",1,0)</f>
        <v>0</v>
      </c>
      <c r="AQ179">
        <f>IF('Main Data'!BD179="Yes",1,0)</f>
        <v>0</v>
      </c>
      <c r="AR179">
        <f>IF('Main Data'!BE179="A",1,0)</f>
        <v>0</v>
      </c>
      <c r="AS179">
        <f>IF('Main Data'!BE179="AA",1,0)</f>
        <v>1</v>
      </c>
      <c r="AT179">
        <f>IF('Main Data'!BE179="AAA",1,0)</f>
        <v>0</v>
      </c>
      <c r="AU179">
        <f>IF('Main Data'!BE179="AAAA",1,0)</f>
        <v>0</v>
      </c>
      <c r="AV179">
        <f>IF('Main Data'!P179="Yes",1,0)</f>
        <v>0</v>
      </c>
      <c r="AW179">
        <f>IF('Main Data'!AP179="Yes",1,0)</f>
        <v>0</v>
      </c>
      <c r="AX179">
        <f>IF(OR('Main Data'!V179="Yes", 'Main Data'!W179="Yes",'Main Data'!X179="Yes"),1,0)</f>
        <v>1</v>
      </c>
      <c r="AY179">
        <f>IF(OR('Main Data'!Y179="Yes",'Main Data'!Z179="Yes"),1,0)</f>
        <v>0</v>
      </c>
      <c r="AZ179">
        <f>IF('Main Data'!AR179="Yes",1,0)</f>
        <v>0</v>
      </c>
      <c r="BA179">
        <f>IF('Main Data'!AS179="Yes",1,0)</f>
        <v>0</v>
      </c>
      <c r="BB179">
        <f>IF('Main Data'!AG179="Yes",1,0)</f>
        <v>0</v>
      </c>
      <c r="BC179">
        <f>IF('Main Data'!AB179="Yes",1,0)</f>
        <v>0</v>
      </c>
      <c r="BD179">
        <f>IF('Main Data'!AA179="Yes",1,0)</f>
        <v>0</v>
      </c>
      <c r="BE179">
        <f>IF('Main Data'!AC179="Yes",1,0)</f>
        <v>0</v>
      </c>
      <c r="BF179">
        <f>IF('Main Data'!AF179="Yes",1,0)</f>
        <v>0</v>
      </c>
      <c r="BG179">
        <f>IF(OR('Main Data'!AI179="Yes",'Main Data'!AL179="Yes"),1,0)</f>
        <v>0</v>
      </c>
      <c r="BH179">
        <f>IF('Main Data'!AJ179="Yes",1,0)</f>
        <v>0</v>
      </c>
      <c r="BI179">
        <f>IF('Main Data'!AK179="Yes",1,0)</f>
        <v>0</v>
      </c>
      <c r="BJ179">
        <f>IF('Main Data'!AM179="Yes",1,0)</f>
        <v>0</v>
      </c>
      <c r="BK179">
        <f>IF('Main Data'!AQ179="Yes",1,0)</f>
        <v>0</v>
      </c>
      <c r="BL179" s="21">
        <f t="shared" si="13"/>
        <v>0</v>
      </c>
      <c r="BM179" s="21">
        <f t="shared" si="14"/>
        <v>0</v>
      </c>
      <c r="BN179" s="21">
        <f t="shared" si="15"/>
        <v>0</v>
      </c>
      <c r="BO179" s="21">
        <f t="shared" si="16"/>
        <v>0</v>
      </c>
      <c r="BP179" s="21">
        <f t="shared" si="17"/>
        <v>1</v>
      </c>
    </row>
    <row r="180" spans="1:68" x14ac:dyDescent="0.2">
      <c r="A180">
        <v>176</v>
      </c>
      <c r="B180" s="33">
        <f>'Main Data'!C180</f>
        <v>44689</v>
      </c>
      <c r="C180">
        <f>'Main Data'!D180</f>
        <v>214</v>
      </c>
      <c r="D180" s="26">
        <f>'Main Data'!E180</f>
        <v>2600</v>
      </c>
      <c r="E180" s="26">
        <f>'Main Data'!F180</f>
        <v>3250</v>
      </c>
      <c r="F180" s="34">
        <f t="shared" si="12"/>
        <v>7.8632667240095735</v>
      </c>
      <c r="G180">
        <f>IF('Main Data'!H180="AP",1,0)</f>
        <v>0</v>
      </c>
      <c r="H180">
        <f>IF('Main Data'!H180="Blancpain",1,0)</f>
        <v>0</v>
      </c>
      <c r="I180">
        <f>IF('Main Data'!H180="Breguet",1,0)</f>
        <v>0</v>
      </c>
      <c r="J180">
        <f>IF('Main Data'!H180="Breitling",1,0)</f>
        <v>0</v>
      </c>
      <c r="K180">
        <f>IF('Main Data'!H180="Cartier",1,0)</f>
        <v>0</v>
      </c>
      <c r="L180">
        <f>IF('Main Data'!H180="Gallet",1,0)</f>
        <v>0</v>
      </c>
      <c r="M180">
        <f>IF('Main Data'!H180="Girard Perregaux",1,0)</f>
        <v>0</v>
      </c>
      <c r="N180">
        <f>IF('Main Data'!H180="Gubelin",1,0)</f>
        <v>0</v>
      </c>
      <c r="O180">
        <f>IF('Main Data'!H180="Heuer",1,0)</f>
        <v>0</v>
      </c>
      <c r="P180">
        <f>IF('Main Data'!H180="IWC",1,0)</f>
        <v>0</v>
      </c>
      <c r="Q180">
        <f>IF('Main Data'!H180="JLC",1,0)</f>
        <v>0</v>
      </c>
      <c r="R180">
        <f>IF('Main Data'!H180="Longines",1,0)</f>
        <v>0</v>
      </c>
      <c r="S180">
        <f>IF('Main Data'!H180="Movado",1,0)</f>
        <v>0</v>
      </c>
      <c r="T180">
        <f>IF('Main Data'!H180="Omega",1,0)</f>
        <v>0</v>
      </c>
      <c r="U180">
        <f>IF('Main Data'!H180="Panerai",1,0)</f>
        <v>0</v>
      </c>
      <c r="V180">
        <f>IF('Main Data'!H180="Patek",1,0)</f>
        <v>0</v>
      </c>
      <c r="W180">
        <f>IF('Main Data'!H180="Rolex",1,0)</f>
        <v>0</v>
      </c>
      <c r="X180">
        <f>IF('Main Data'!H180="Tudor",1,0)</f>
        <v>0</v>
      </c>
      <c r="Y180">
        <f>IF('Main Data'!H180="Ulysse Nardin",1,0)</f>
        <v>0</v>
      </c>
      <c r="Z180">
        <f>IF('Main Data'!H180="Universal Geneve",1,0)</f>
        <v>0</v>
      </c>
      <c r="AA180">
        <f>IF('Main Data'!H180="Vacheron",1,0)</f>
        <v>1</v>
      </c>
      <c r="AB180">
        <f>IF('Main Data'!H180="Zenith",1,0)</f>
        <v>0</v>
      </c>
      <c r="AC180">
        <f>IF('Main Data'!J180="Stainless Steel",1,0)</f>
        <v>0</v>
      </c>
      <c r="AD180">
        <f>IF('Main Data'!J180="Two-tone",1,0)</f>
        <v>0</v>
      </c>
      <c r="AE180">
        <f>IF(OR('Main Data'!J180="YG 18K",'Main Data'!J180="YG &lt;18K",'Main Data'!J180="PG 18K",'Main Data'!J180="PG &lt;18K",'Main Data'!J180="WG 18K",'Main Data'!J180="Mixes of 18K",'Main Data'!J180="Mixes &lt;18K"),1,0)</f>
        <v>1</v>
      </c>
      <c r="AF180">
        <f>IF('Main Data'!J180="Platinum",1,0)</f>
        <v>0</v>
      </c>
      <c r="AG180">
        <f>IF(OR('Main Data'!J180="PVD",'Main Data'!J180="Gold Plate",'Main Data'!J180="Other"),1,0)</f>
        <v>0</v>
      </c>
      <c r="AH180">
        <f>IF('Main Data'!N180="Stainless Steel",1,0)</f>
        <v>0</v>
      </c>
      <c r="AI180">
        <f>IF('Main Data'!N180="Leather",1,0)</f>
        <v>1</v>
      </c>
      <c r="AJ180">
        <f>IF('Main Data'!N180="Two-tone",1,0)</f>
        <v>0</v>
      </c>
      <c r="AK180">
        <f>IF(OR('Main Data'!N180="YG 18K",'Main Data'!N180="PG 18K",'Main Data'!N180="WG 18K",'Main Data'!N180="Mixes of 18K"),1,0)</f>
        <v>0</v>
      </c>
      <c r="AL180">
        <f>IF(OR(,'Main Data'!N180="PVD",'Main Data'!N180="Gold plate"),1,0)</f>
        <v>0</v>
      </c>
      <c r="AM180">
        <f>IF(OR('Main Data'!AV180="Yes",'Main Data'!AW180="Yes",'Main Data'!AU180="Yes"),1,0)</f>
        <v>0</v>
      </c>
      <c r="AN180">
        <f>IF(OR(ISTEXT('Main Data'!AX180), ISTEXT('Main Data'!AY180)),1,0)</f>
        <v>0</v>
      </c>
      <c r="AO180">
        <f>IF('Main Data'!AZ180="Yes",1,0)</f>
        <v>0</v>
      </c>
      <c r="AP180">
        <f>IF('Main Data'!BA180="Yes",1,0)</f>
        <v>0</v>
      </c>
      <c r="AQ180">
        <f>IF('Main Data'!BD180="Yes",1,0)</f>
        <v>0</v>
      </c>
      <c r="AR180">
        <f>IF('Main Data'!BE180="A",1,0)</f>
        <v>0</v>
      </c>
      <c r="AS180">
        <f>IF('Main Data'!BE180="AA",1,0)</f>
        <v>1</v>
      </c>
      <c r="AT180">
        <f>IF('Main Data'!BE180="AAA",1,0)</f>
        <v>0</v>
      </c>
      <c r="AU180">
        <f>IF('Main Data'!BE180="AAAA",1,0)</f>
        <v>0</v>
      </c>
      <c r="AV180">
        <f>IF('Main Data'!P180="Yes",1,0)</f>
        <v>1</v>
      </c>
      <c r="AW180">
        <f>IF('Main Data'!AP180="Yes",1,0)</f>
        <v>0</v>
      </c>
      <c r="AX180">
        <f>IF(OR('Main Data'!V180="Yes", 'Main Data'!W180="Yes",'Main Data'!X180="Yes"),1,0)</f>
        <v>0</v>
      </c>
      <c r="AY180">
        <f>IF(OR('Main Data'!Y180="Yes",'Main Data'!Z180="Yes"),1,0)</f>
        <v>0</v>
      </c>
      <c r="AZ180">
        <f>IF('Main Data'!AR180="Yes",1,0)</f>
        <v>0</v>
      </c>
      <c r="BA180">
        <f>IF('Main Data'!AS180="Yes",1,0)</f>
        <v>0</v>
      </c>
      <c r="BB180">
        <f>IF('Main Data'!AG180="Yes",1,0)</f>
        <v>0</v>
      </c>
      <c r="BC180">
        <f>IF('Main Data'!AB180="Yes",1,0)</f>
        <v>0</v>
      </c>
      <c r="BD180">
        <f>IF('Main Data'!AA180="Yes",1,0)</f>
        <v>0</v>
      </c>
      <c r="BE180">
        <f>IF('Main Data'!AC180="Yes",1,0)</f>
        <v>0</v>
      </c>
      <c r="BF180">
        <f>IF('Main Data'!AF180="Yes",1,0)</f>
        <v>0</v>
      </c>
      <c r="BG180">
        <f>IF(OR('Main Data'!AI180="Yes",'Main Data'!AL180="Yes"),1,0)</f>
        <v>0</v>
      </c>
      <c r="BH180">
        <f>IF('Main Data'!AJ180="Yes",1,0)</f>
        <v>0</v>
      </c>
      <c r="BI180">
        <f>IF('Main Data'!AK180="Yes",1,0)</f>
        <v>0</v>
      </c>
      <c r="BJ180">
        <f>IF('Main Data'!AM180="Yes",1,0)</f>
        <v>0</v>
      </c>
      <c r="BK180">
        <f>IF('Main Data'!AQ180="Yes",1,0)</f>
        <v>0</v>
      </c>
      <c r="BL180" s="21">
        <f t="shared" si="13"/>
        <v>0</v>
      </c>
      <c r="BM180" s="21">
        <f t="shared" si="14"/>
        <v>0</v>
      </c>
      <c r="BN180" s="21">
        <f t="shared" si="15"/>
        <v>0</v>
      </c>
      <c r="BO180" s="21">
        <f t="shared" si="16"/>
        <v>0</v>
      </c>
      <c r="BP180" s="21">
        <f t="shared" si="17"/>
        <v>1</v>
      </c>
    </row>
    <row r="181" spans="1:68" x14ac:dyDescent="0.2">
      <c r="A181">
        <v>177</v>
      </c>
      <c r="B181" s="33">
        <f>'Main Data'!C181</f>
        <v>44689</v>
      </c>
      <c r="C181">
        <f>'Main Data'!D181</f>
        <v>215</v>
      </c>
      <c r="D181" s="26">
        <f>'Main Data'!E181</f>
        <v>3500</v>
      </c>
      <c r="E181" s="26">
        <f>'Main Data'!F181</f>
        <v>4375</v>
      </c>
      <c r="F181" s="34">
        <f t="shared" si="12"/>
        <v>8.1605182474775049</v>
      </c>
      <c r="G181">
        <f>IF('Main Data'!H181="AP",1,0)</f>
        <v>0</v>
      </c>
      <c r="H181">
        <f>IF('Main Data'!H181="Blancpain",1,0)</f>
        <v>0</v>
      </c>
      <c r="I181">
        <f>IF('Main Data'!H181="Breguet",1,0)</f>
        <v>0</v>
      </c>
      <c r="J181">
        <f>IF('Main Data'!H181="Breitling",1,0)</f>
        <v>0</v>
      </c>
      <c r="K181">
        <f>IF('Main Data'!H181="Cartier",1,0)</f>
        <v>0</v>
      </c>
      <c r="L181">
        <f>IF('Main Data'!H181="Gallet",1,0)</f>
        <v>0</v>
      </c>
      <c r="M181">
        <f>IF('Main Data'!H181="Girard Perregaux",1,0)</f>
        <v>0</v>
      </c>
      <c r="N181">
        <f>IF('Main Data'!H181="Gubelin",1,0)</f>
        <v>0</v>
      </c>
      <c r="O181">
        <f>IF('Main Data'!H181="Heuer",1,0)</f>
        <v>0</v>
      </c>
      <c r="P181">
        <f>IF('Main Data'!H181="IWC",1,0)</f>
        <v>0</v>
      </c>
      <c r="Q181">
        <f>IF('Main Data'!H181="JLC",1,0)</f>
        <v>0</v>
      </c>
      <c r="R181">
        <f>IF('Main Data'!H181="Longines",1,0)</f>
        <v>0</v>
      </c>
      <c r="S181">
        <f>IF('Main Data'!H181="Movado",1,0)</f>
        <v>0</v>
      </c>
      <c r="T181">
        <f>IF('Main Data'!H181="Omega",1,0)</f>
        <v>0</v>
      </c>
      <c r="U181">
        <f>IF('Main Data'!H181="Panerai",1,0)</f>
        <v>0</v>
      </c>
      <c r="V181">
        <f>IF('Main Data'!H181="Patek",1,0)</f>
        <v>0</v>
      </c>
      <c r="W181">
        <f>IF('Main Data'!H181="Rolex",1,0)</f>
        <v>0</v>
      </c>
      <c r="X181">
        <f>IF('Main Data'!H181="Tudor",1,0)</f>
        <v>0</v>
      </c>
      <c r="Y181">
        <f>IF('Main Data'!H181="Ulysse Nardin",1,0)</f>
        <v>0</v>
      </c>
      <c r="Z181">
        <f>IF('Main Data'!H181="Universal Geneve",1,0)</f>
        <v>0</v>
      </c>
      <c r="AA181">
        <f>IF('Main Data'!H181="Vacheron",1,0)</f>
        <v>1</v>
      </c>
      <c r="AB181">
        <f>IF('Main Data'!H181="Zenith",1,0)</f>
        <v>0</v>
      </c>
      <c r="AC181">
        <f>IF('Main Data'!J181="Stainless Steel",1,0)</f>
        <v>0</v>
      </c>
      <c r="AD181">
        <f>IF('Main Data'!J181="Two-tone",1,0)</f>
        <v>0</v>
      </c>
      <c r="AE181">
        <f>IF(OR('Main Data'!J181="YG 18K",'Main Data'!J181="YG &lt;18K",'Main Data'!J181="PG 18K",'Main Data'!J181="PG &lt;18K",'Main Data'!J181="WG 18K",'Main Data'!J181="Mixes of 18K",'Main Data'!J181="Mixes &lt;18K"),1,0)</f>
        <v>1</v>
      </c>
      <c r="AF181">
        <f>IF('Main Data'!J181="Platinum",1,0)</f>
        <v>0</v>
      </c>
      <c r="AG181">
        <f>IF(OR('Main Data'!J181="PVD",'Main Data'!J181="Gold Plate",'Main Data'!J181="Other"),1,0)</f>
        <v>0</v>
      </c>
      <c r="AH181">
        <f>IF('Main Data'!N181="Stainless Steel",1,0)</f>
        <v>0</v>
      </c>
      <c r="AI181">
        <f>IF('Main Data'!N181="Leather",1,0)</f>
        <v>1</v>
      </c>
      <c r="AJ181">
        <f>IF('Main Data'!N181="Two-tone",1,0)</f>
        <v>0</v>
      </c>
      <c r="AK181">
        <f>IF(OR('Main Data'!N181="YG 18K",'Main Data'!N181="PG 18K",'Main Data'!N181="WG 18K",'Main Data'!N181="Mixes of 18K"),1,0)</f>
        <v>0</v>
      </c>
      <c r="AL181">
        <f>IF(OR(,'Main Data'!N181="PVD",'Main Data'!N181="Gold plate"),1,0)</f>
        <v>0</v>
      </c>
      <c r="AM181">
        <f>IF(OR('Main Data'!AV181="Yes",'Main Data'!AW181="Yes",'Main Data'!AU181="Yes"),1,0)</f>
        <v>0</v>
      </c>
      <c r="AN181">
        <f>IF(OR(ISTEXT('Main Data'!AX181), ISTEXT('Main Data'!AY181)),1,0)</f>
        <v>0</v>
      </c>
      <c r="AO181">
        <f>IF('Main Data'!AZ181="Yes",1,0)</f>
        <v>0</v>
      </c>
      <c r="AP181">
        <f>IF('Main Data'!BA181="Yes",1,0)</f>
        <v>0</v>
      </c>
      <c r="AQ181">
        <f>IF('Main Data'!BD181="Yes",1,0)</f>
        <v>0</v>
      </c>
      <c r="AR181">
        <f>IF('Main Data'!BE181="A",1,0)</f>
        <v>0</v>
      </c>
      <c r="AS181">
        <f>IF('Main Data'!BE181="AA",1,0)</f>
        <v>1</v>
      </c>
      <c r="AT181">
        <f>IF('Main Data'!BE181="AAA",1,0)</f>
        <v>0</v>
      </c>
      <c r="AU181">
        <f>IF('Main Data'!BE181="AAAA",1,0)</f>
        <v>0</v>
      </c>
      <c r="AV181">
        <f>IF('Main Data'!P181="Yes",1,0)</f>
        <v>1</v>
      </c>
      <c r="AW181">
        <f>IF('Main Data'!AP181="Yes",1,0)</f>
        <v>0</v>
      </c>
      <c r="AX181">
        <f>IF(OR('Main Data'!V181="Yes", 'Main Data'!W181="Yes",'Main Data'!X181="Yes"),1,0)</f>
        <v>0</v>
      </c>
      <c r="AY181">
        <f>IF(OR('Main Data'!Y181="Yes",'Main Data'!Z181="Yes"),1,0)</f>
        <v>0</v>
      </c>
      <c r="AZ181">
        <f>IF('Main Data'!AR181="Yes",1,0)</f>
        <v>0</v>
      </c>
      <c r="BA181">
        <f>IF('Main Data'!AS181="Yes",1,0)</f>
        <v>0</v>
      </c>
      <c r="BB181">
        <f>IF('Main Data'!AG181="Yes",1,0)</f>
        <v>0</v>
      </c>
      <c r="BC181">
        <f>IF('Main Data'!AB181="Yes",1,0)</f>
        <v>0</v>
      </c>
      <c r="BD181">
        <f>IF('Main Data'!AA181="Yes",1,0)</f>
        <v>0</v>
      </c>
      <c r="BE181">
        <f>IF('Main Data'!AC181="Yes",1,0)</f>
        <v>0</v>
      </c>
      <c r="BF181">
        <f>IF('Main Data'!AF181="Yes",1,0)</f>
        <v>0</v>
      </c>
      <c r="BG181">
        <f>IF(OR('Main Data'!AI181="Yes",'Main Data'!AL181="Yes"),1,0)</f>
        <v>0</v>
      </c>
      <c r="BH181">
        <f>IF('Main Data'!AJ181="Yes",1,0)</f>
        <v>0</v>
      </c>
      <c r="BI181">
        <f>IF('Main Data'!AK181="Yes",1,0)</f>
        <v>0</v>
      </c>
      <c r="BJ181">
        <f>IF('Main Data'!AM181="Yes",1,0)</f>
        <v>0</v>
      </c>
      <c r="BK181">
        <f>IF('Main Data'!AQ181="Yes",1,0)</f>
        <v>0</v>
      </c>
      <c r="BL181" s="21">
        <f t="shared" si="13"/>
        <v>0</v>
      </c>
      <c r="BM181" s="21">
        <f t="shared" si="14"/>
        <v>0</v>
      </c>
      <c r="BN181" s="21">
        <f t="shared" si="15"/>
        <v>0</v>
      </c>
      <c r="BO181" s="21">
        <f t="shared" si="16"/>
        <v>0</v>
      </c>
      <c r="BP181" s="21">
        <f t="shared" si="17"/>
        <v>1</v>
      </c>
    </row>
    <row r="182" spans="1:68" x14ac:dyDescent="0.2">
      <c r="A182">
        <v>178</v>
      </c>
      <c r="B182" s="33">
        <f>'Main Data'!C182</f>
        <v>44689</v>
      </c>
      <c r="C182">
        <f>'Main Data'!D182</f>
        <v>216</v>
      </c>
      <c r="D182" s="26">
        <f>'Main Data'!E182</f>
        <v>2200</v>
      </c>
      <c r="E182" s="26">
        <f>'Main Data'!F182</f>
        <v>2750</v>
      </c>
      <c r="F182" s="34">
        <f t="shared" si="12"/>
        <v>7.696212639346407</v>
      </c>
      <c r="G182">
        <f>IF('Main Data'!H182="AP",1,0)</f>
        <v>0</v>
      </c>
      <c r="H182">
        <f>IF('Main Data'!H182="Blancpain",1,0)</f>
        <v>0</v>
      </c>
      <c r="I182">
        <f>IF('Main Data'!H182="Breguet",1,0)</f>
        <v>0</v>
      </c>
      <c r="J182">
        <f>IF('Main Data'!H182="Breitling",1,0)</f>
        <v>0</v>
      </c>
      <c r="K182">
        <f>IF('Main Data'!H182="Cartier",1,0)</f>
        <v>0</v>
      </c>
      <c r="L182">
        <f>IF('Main Data'!H182="Gallet",1,0)</f>
        <v>0</v>
      </c>
      <c r="M182">
        <f>IF('Main Data'!H182="Girard Perregaux",1,0)</f>
        <v>0</v>
      </c>
      <c r="N182">
        <f>IF('Main Data'!H182="Gubelin",1,0)</f>
        <v>0</v>
      </c>
      <c r="O182">
        <f>IF('Main Data'!H182="Heuer",1,0)</f>
        <v>0</v>
      </c>
      <c r="P182">
        <f>IF('Main Data'!H182="IWC",1,0)</f>
        <v>0</v>
      </c>
      <c r="Q182">
        <f>IF('Main Data'!H182="JLC",1,0)</f>
        <v>0</v>
      </c>
      <c r="R182">
        <f>IF('Main Data'!H182="Longines",1,0)</f>
        <v>0</v>
      </c>
      <c r="S182">
        <f>IF('Main Data'!H182="Movado",1,0)</f>
        <v>0</v>
      </c>
      <c r="T182">
        <f>IF('Main Data'!H182="Omega",1,0)</f>
        <v>0</v>
      </c>
      <c r="U182">
        <f>IF('Main Data'!H182="Panerai",1,0)</f>
        <v>0</v>
      </c>
      <c r="V182">
        <f>IF('Main Data'!H182="Patek",1,0)</f>
        <v>0</v>
      </c>
      <c r="W182">
        <f>IF('Main Data'!H182="Rolex",1,0)</f>
        <v>0</v>
      </c>
      <c r="X182">
        <f>IF('Main Data'!H182="Tudor",1,0)</f>
        <v>0</v>
      </c>
      <c r="Y182">
        <f>IF('Main Data'!H182="Ulysse Nardin",1,0)</f>
        <v>0</v>
      </c>
      <c r="Z182">
        <f>IF('Main Data'!H182="Universal Geneve",1,0)</f>
        <v>0</v>
      </c>
      <c r="AA182">
        <f>IF('Main Data'!H182="Vacheron",1,0)</f>
        <v>1</v>
      </c>
      <c r="AB182">
        <f>IF('Main Data'!H182="Zenith",1,0)</f>
        <v>0</v>
      </c>
      <c r="AC182">
        <f>IF('Main Data'!J182="Stainless Steel",1,0)</f>
        <v>0</v>
      </c>
      <c r="AD182">
        <f>IF('Main Data'!J182="Two-tone",1,0)</f>
        <v>0</v>
      </c>
      <c r="AE182">
        <f>IF(OR('Main Data'!J182="YG 18K",'Main Data'!J182="YG &lt;18K",'Main Data'!J182="PG 18K",'Main Data'!J182="PG &lt;18K",'Main Data'!J182="WG 18K",'Main Data'!J182="Mixes of 18K",'Main Data'!J182="Mixes &lt;18K"),1,0)</f>
        <v>1</v>
      </c>
      <c r="AF182">
        <f>IF('Main Data'!J182="Platinum",1,0)</f>
        <v>0</v>
      </c>
      <c r="AG182">
        <f>IF(OR('Main Data'!J182="PVD",'Main Data'!J182="Gold Plate",'Main Data'!J182="Other"),1,0)</f>
        <v>0</v>
      </c>
      <c r="AH182">
        <f>IF('Main Data'!N182="Stainless Steel",1,0)</f>
        <v>0</v>
      </c>
      <c r="AI182">
        <f>IF('Main Data'!N182="Leather",1,0)</f>
        <v>1</v>
      </c>
      <c r="AJ182">
        <f>IF('Main Data'!N182="Two-tone",1,0)</f>
        <v>0</v>
      </c>
      <c r="AK182">
        <f>IF(OR('Main Data'!N182="YG 18K",'Main Data'!N182="PG 18K",'Main Data'!N182="WG 18K",'Main Data'!N182="Mixes of 18K"),1,0)</f>
        <v>0</v>
      </c>
      <c r="AL182">
        <f>IF(OR(,'Main Data'!N182="PVD",'Main Data'!N182="Gold plate"),1,0)</f>
        <v>0</v>
      </c>
      <c r="AM182">
        <f>IF(OR('Main Data'!AV182="Yes",'Main Data'!AW182="Yes",'Main Data'!AU182="Yes"),1,0)</f>
        <v>0</v>
      </c>
      <c r="AN182">
        <f>IF(OR(ISTEXT('Main Data'!AX182), ISTEXT('Main Data'!AY182)),1,0)</f>
        <v>0</v>
      </c>
      <c r="AO182">
        <f>IF('Main Data'!AZ182="Yes",1,0)</f>
        <v>0</v>
      </c>
      <c r="AP182">
        <f>IF('Main Data'!BA182="Yes",1,0)</f>
        <v>0</v>
      </c>
      <c r="AQ182">
        <f>IF('Main Data'!BD182="Yes",1,0)</f>
        <v>0</v>
      </c>
      <c r="AR182">
        <f>IF('Main Data'!BE182="A",1,0)</f>
        <v>0</v>
      </c>
      <c r="AS182">
        <f>IF('Main Data'!BE182="AA",1,0)</f>
        <v>1</v>
      </c>
      <c r="AT182">
        <f>IF('Main Data'!BE182="AAA",1,0)</f>
        <v>0</v>
      </c>
      <c r="AU182">
        <f>IF('Main Data'!BE182="AAAA",1,0)</f>
        <v>0</v>
      </c>
      <c r="AV182">
        <f>IF('Main Data'!P182="Yes",1,0)</f>
        <v>1</v>
      </c>
      <c r="AW182">
        <f>IF('Main Data'!AP182="Yes",1,0)</f>
        <v>0</v>
      </c>
      <c r="AX182">
        <f>IF(OR('Main Data'!V182="Yes", 'Main Data'!W182="Yes",'Main Data'!X182="Yes"),1,0)</f>
        <v>0</v>
      </c>
      <c r="AY182">
        <f>IF(OR('Main Data'!Y182="Yes",'Main Data'!Z182="Yes"),1,0)</f>
        <v>0</v>
      </c>
      <c r="AZ182">
        <f>IF('Main Data'!AR182="Yes",1,0)</f>
        <v>0</v>
      </c>
      <c r="BA182">
        <f>IF('Main Data'!AS182="Yes",1,0)</f>
        <v>0</v>
      </c>
      <c r="BB182">
        <f>IF('Main Data'!AG182="Yes",1,0)</f>
        <v>0</v>
      </c>
      <c r="BC182">
        <f>IF('Main Data'!AB182="Yes",1,0)</f>
        <v>0</v>
      </c>
      <c r="BD182">
        <f>IF('Main Data'!AA182="Yes",1,0)</f>
        <v>0</v>
      </c>
      <c r="BE182">
        <f>IF('Main Data'!AC182="Yes",1,0)</f>
        <v>0</v>
      </c>
      <c r="BF182">
        <f>IF('Main Data'!AF182="Yes",1,0)</f>
        <v>0</v>
      </c>
      <c r="BG182">
        <f>IF(OR('Main Data'!AI182="Yes",'Main Data'!AL182="Yes"),1,0)</f>
        <v>0</v>
      </c>
      <c r="BH182">
        <f>IF('Main Data'!AJ182="Yes",1,0)</f>
        <v>0</v>
      </c>
      <c r="BI182">
        <f>IF('Main Data'!AK182="Yes",1,0)</f>
        <v>0</v>
      </c>
      <c r="BJ182">
        <f>IF('Main Data'!AM182="Yes",1,0)</f>
        <v>0</v>
      </c>
      <c r="BK182">
        <f>IF('Main Data'!AQ182="Yes",1,0)</f>
        <v>0</v>
      </c>
      <c r="BL182" s="21">
        <f t="shared" si="13"/>
        <v>0</v>
      </c>
      <c r="BM182" s="21">
        <f t="shared" si="14"/>
        <v>0</v>
      </c>
      <c r="BN182" s="21">
        <f t="shared" si="15"/>
        <v>0</v>
      </c>
      <c r="BO182" s="21">
        <f t="shared" si="16"/>
        <v>0</v>
      </c>
      <c r="BP182" s="21">
        <f t="shared" si="17"/>
        <v>1</v>
      </c>
    </row>
    <row r="183" spans="1:68" x14ac:dyDescent="0.2">
      <c r="A183">
        <v>179</v>
      </c>
      <c r="B183" s="33">
        <f>'Main Data'!C183</f>
        <v>44689</v>
      </c>
      <c r="C183">
        <f>'Main Data'!D183</f>
        <v>217</v>
      </c>
      <c r="D183" s="26">
        <f>'Main Data'!E183</f>
        <v>7000</v>
      </c>
      <c r="E183" s="26">
        <f>'Main Data'!F183</f>
        <v>8750</v>
      </c>
      <c r="F183" s="34">
        <f t="shared" si="12"/>
        <v>8.8536654280374503</v>
      </c>
      <c r="G183">
        <f>IF('Main Data'!H183="AP",1,0)</f>
        <v>0</v>
      </c>
      <c r="H183">
        <f>IF('Main Data'!H183="Blancpain",1,0)</f>
        <v>0</v>
      </c>
      <c r="I183">
        <f>IF('Main Data'!H183="Breguet",1,0)</f>
        <v>0</v>
      </c>
      <c r="J183">
        <f>IF('Main Data'!H183="Breitling",1,0)</f>
        <v>0</v>
      </c>
      <c r="K183">
        <f>IF('Main Data'!H183="Cartier",1,0)</f>
        <v>0</v>
      </c>
      <c r="L183">
        <f>IF('Main Data'!H183="Gallet",1,0)</f>
        <v>0</v>
      </c>
      <c r="M183">
        <f>IF('Main Data'!H183="Girard Perregaux",1,0)</f>
        <v>0</v>
      </c>
      <c r="N183">
        <f>IF('Main Data'!H183="Gubelin",1,0)</f>
        <v>0</v>
      </c>
      <c r="O183">
        <f>IF('Main Data'!H183="Heuer",1,0)</f>
        <v>0</v>
      </c>
      <c r="P183">
        <f>IF('Main Data'!H183="IWC",1,0)</f>
        <v>0</v>
      </c>
      <c r="Q183">
        <f>IF('Main Data'!H183="JLC",1,0)</f>
        <v>0</v>
      </c>
      <c r="R183">
        <f>IF('Main Data'!H183="Longines",1,0)</f>
        <v>0</v>
      </c>
      <c r="S183">
        <f>IF('Main Data'!H183="Movado",1,0)</f>
        <v>0</v>
      </c>
      <c r="T183">
        <f>IF('Main Data'!H183="Omega",1,0)</f>
        <v>0</v>
      </c>
      <c r="U183">
        <f>IF('Main Data'!H183="Panerai",1,0)</f>
        <v>0</v>
      </c>
      <c r="V183">
        <f>IF('Main Data'!H183="Patek",1,0)</f>
        <v>0</v>
      </c>
      <c r="W183">
        <f>IF('Main Data'!H183="Rolex",1,0)</f>
        <v>0</v>
      </c>
      <c r="X183">
        <f>IF('Main Data'!H183="Tudor",1,0)</f>
        <v>0</v>
      </c>
      <c r="Y183">
        <f>IF('Main Data'!H183="Ulysse Nardin",1,0)</f>
        <v>0</v>
      </c>
      <c r="Z183">
        <f>IF('Main Data'!H183="Universal Geneve",1,0)</f>
        <v>0</v>
      </c>
      <c r="AA183">
        <f>IF('Main Data'!H183="Vacheron",1,0)</f>
        <v>1</v>
      </c>
      <c r="AB183">
        <f>IF('Main Data'!H183="Zenith",1,0)</f>
        <v>0</v>
      </c>
      <c r="AC183">
        <f>IF('Main Data'!J183="Stainless Steel",1,0)</f>
        <v>0</v>
      </c>
      <c r="AD183">
        <f>IF('Main Data'!J183="Two-tone",1,0)</f>
        <v>0</v>
      </c>
      <c r="AE183">
        <f>IF(OR('Main Data'!J183="YG 18K",'Main Data'!J183="YG &lt;18K",'Main Data'!J183="PG 18K",'Main Data'!J183="PG &lt;18K",'Main Data'!J183="WG 18K",'Main Data'!J183="Mixes of 18K",'Main Data'!J183="Mixes &lt;18K"),1,0)</f>
        <v>1</v>
      </c>
      <c r="AF183">
        <f>IF('Main Data'!J183="Platinum",1,0)</f>
        <v>0</v>
      </c>
      <c r="AG183">
        <f>IF(OR('Main Data'!J183="PVD",'Main Data'!J183="Gold Plate",'Main Data'!J183="Other"),1,0)</f>
        <v>0</v>
      </c>
      <c r="AH183">
        <f>IF('Main Data'!N183="Stainless Steel",1,0)</f>
        <v>0</v>
      </c>
      <c r="AI183">
        <f>IF('Main Data'!N183="Leather",1,0)</f>
        <v>1</v>
      </c>
      <c r="AJ183">
        <f>IF('Main Data'!N183="Two-tone",1,0)</f>
        <v>0</v>
      </c>
      <c r="AK183">
        <f>IF(OR('Main Data'!N183="YG 18K",'Main Data'!N183="PG 18K",'Main Data'!N183="WG 18K",'Main Data'!N183="Mixes of 18K"),1,0)</f>
        <v>0</v>
      </c>
      <c r="AL183">
        <f>IF(OR(,'Main Data'!N183="PVD",'Main Data'!N183="Gold plate"),1,0)</f>
        <v>0</v>
      </c>
      <c r="AM183">
        <f>IF(OR('Main Data'!AV183="Yes",'Main Data'!AW183="Yes",'Main Data'!AU183="Yes"),1,0)</f>
        <v>0</v>
      </c>
      <c r="AN183">
        <f>IF(OR(ISTEXT('Main Data'!AX183), ISTEXT('Main Data'!AY183)),1,0)</f>
        <v>0</v>
      </c>
      <c r="AO183">
        <f>IF('Main Data'!AZ183="Yes",1,0)</f>
        <v>0</v>
      </c>
      <c r="AP183">
        <f>IF('Main Data'!BA183="Yes",1,0)</f>
        <v>0</v>
      </c>
      <c r="AQ183">
        <f>IF('Main Data'!BD183="Yes",1,0)</f>
        <v>0</v>
      </c>
      <c r="AR183">
        <f>IF('Main Data'!BE183="A",1,0)</f>
        <v>0</v>
      </c>
      <c r="AS183">
        <f>IF('Main Data'!BE183="AA",1,0)</f>
        <v>0</v>
      </c>
      <c r="AT183">
        <f>IF('Main Data'!BE183="AAA",1,0)</f>
        <v>1</v>
      </c>
      <c r="AU183">
        <f>IF('Main Data'!BE183="AAAA",1,0)</f>
        <v>0</v>
      </c>
      <c r="AV183">
        <f>IF('Main Data'!P183="Yes",1,0)</f>
        <v>1</v>
      </c>
      <c r="AW183">
        <f>IF('Main Data'!AP183="Yes",1,0)</f>
        <v>0</v>
      </c>
      <c r="AX183">
        <f>IF(OR('Main Data'!V183="Yes", 'Main Data'!W183="Yes",'Main Data'!X183="Yes"),1,0)</f>
        <v>0</v>
      </c>
      <c r="AY183">
        <f>IF(OR('Main Data'!Y183="Yes",'Main Data'!Z183="Yes"),1,0)</f>
        <v>0</v>
      </c>
      <c r="AZ183">
        <f>IF('Main Data'!AR183="Yes",1,0)</f>
        <v>0</v>
      </c>
      <c r="BA183">
        <f>IF('Main Data'!AS183="Yes",1,0)</f>
        <v>0</v>
      </c>
      <c r="BB183">
        <f>IF('Main Data'!AG183="Yes",1,0)</f>
        <v>0</v>
      </c>
      <c r="BC183">
        <f>IF('Main Data'!AB183="Yes",1,0)</f>
        <v>0</v>
      </c>
      <c r="BD183">
        <f>IF('Main Data'!AA183="Yes",1,0)</f>
        <v>0</v>
      </c>
      <c r="BE183">
        <f>IF('Main Data'!AC183="Yes",1,0)</f>
        <v>0</v>
      </c>
      <c r="BF183">
        <f>IF('Main Data'!AF183="Yes",1,0)</f>
        <v>0</v>
      </c>
      <c r="BG183">
        <f>IF(OR('Main Data'!AI183="Yes",'Main Data'!AL183="Yes"),1,0)</f>
        <v>0</v>
      </c>
      <c r="BH183">
        <f>IF('Main Data'!AJ183="Yes",1,0)</f>
        <v>0</v>
      </c>
      <c r="BI183">
        <f>IF('Main Data'!AK183="Yes",1,0)</f>
        <v>0</v>
      </c>
      <c r="BJ183">
        <f>IF('Main Data'!AM183="Yes",1,0)</f>
        <v>0</v>
      </c>
      <c r="BK183">
        <f>IF('Main Data'!AQ183="Yes",1,0)</f>
        <v>0</v>
      </c>
      <c r="BL183" s="21">
        <f t="shared" si="13"/>
        <v>0</v>
      </c>
      <c r="BM183" s="21">
        <f t="shared" si="14"/>
        <v>0</v>
      </c>
      <c r="BN183" s="21">
        <f t="shared" si="15"/>
        <v>0</v>
      </c>
      <c r="BO183" s="21">
        <f t="shared" si="16"/>
        <v>0</v>
      </c>
      <c r="BP183" s="21">
        <f t="shared" si="17"/>
        <v>1</v>
      </c>
    </row>
    <row r="184" spans="1:68" x14ac:dyDescent="0.2">
      <c r="A184">
        <v>180</v>
      </c>
      <c r="B184" s="33">
        <f>'Main Data'!C184</f>
        <v>44689</v>
      </c>
      <c r="C184">
        <f>'Main Data'!D184</f>
        <v>218</v>
      </c>
      <c r="D184" s="26">
        <f>'Main Data'!E184</f>
        <v>6500</v>
      </c>
      <c r="E184" s="26">
        <f>'Main Data'!F184</f>
        <v>8125</v>
      </c>
      <c r="F184" s="34">
        <f t="shared" si="12"/>
        <v>8.7795574558837277</v>
      </c>
      <c r="G184">
        <f>IF('Main Data'!H184="AP",1,0)</f>
        <v>0</v>
      </c>
      <c r="H184">
        <f>IF('Main Data'!H184="Blancpain",1,0)</f>
        <v>0</v>
      </c>
      <c r="I184">
        <f>IF('Main Data'!H184="Breguet",1,0)</f>
        <v>0</v>
      </c>
      <c r="J184">
        <f>IF('Main Data'!H184="Breitling",1,0)</f>
        <v>0</v>
      </c>
      <c r="K184">
        <f>IF('Main Data'!H184="Cartier",1,0)</f>
        <v>0</v>
      </c>
      <c r="L184">
        <f>IF('Main Data'!H184="Gallet",1,0)</f>
        <v>0</v>
      </c>
      <c r="M184">
        <f>IF('Main Data'!H184="Girard Perregaux",1,0)</f>
        <v>0</v>
      </c>
      <c r="N184">
        <f>IF('Main Data'!H184="Gubelin",1,0)</f>
        <v>0</v>
      </c>
      <c r="O184">
        <f>IF('Main Data'!H184="Heuer",1,0)</f>
        <v>0</v>
      </c>
      <c r="P184">
        <f>IF('Main Data'!H184="IWC",1,0)</f>
        <v>0</v>
      </c>
      <c r="Q184">
        <f>IF('Main Data'!H184="JLC",1,0)</f>
        <v>0</v>
      </c>
      <c r="R184">
        <f>IF('Main Data'!H184="Longines",1,0)</f>
        <v>0</v>
      </c>
      <c r="S184">
        <f>IF('Main Data'!H184="Movado",1,0)</f>
        <v>0</v>
      </c>
      <c r="T184">
        <f>IF('Main Data'!H184="Omega",1,0)</f>
        <v>0</v>
      </c>
      <c r="U184">
        <f>IF('Main Data'!H184="Panerai",1,0)</f>
        <v>0</v>
      </c>
      <c r="V184">
        <f>IF('Main Data'!H184="Patek",1,0)</f>
        <v>0</v>
      </c>
      <c r="W184">
        <f>IF('Main Data'!H184="Rolex",1,0)</f>
        <v>0</v>
      </c>
      <c r="X184">
        <f>IF('Main Data'!H184="Tudor",1,0)</f>
        <v>0</v>
      </c>
      <c r="Y184">
        <f>IF('Main Data'!H184="Ulysse Nardin",1,0)</f>
        <v>0</v>
      </c>
      <c r="Z184">
        <f>IF('Main Data'!H184="Universal Geneve",1,0)</f>
        <v>0</v>
      </c>
      <c r="AA184">
        <f>IF('Main Data'!H184="Vacheron",1,0)</f>
        <v>1</v>
      </c>
      <c r="AB184">
        <f>IF('Main Data'!H184="Zenith",1,0)</f>
        <v>0</v>
      </c>
      <c r="AC184">
        <f>IF('Main Data'!J184="Stainless Steel",1,0)</f>
        <v>0</v>
      </c>
      <c r="AD184">
        <f>IF('Main Data'!J184="Two-tone",1,0)</f>
        <v>0</v>
      </c>
      <c r="AE184">
        <f>IF(OR('Main Data'!J184="YG 18K",'Main Data'!J184="YG &lt;18K",'Main Data'!J184="PG 18K",'Main Data'!J184="PG &lt;18K",'Main Data'!J184="WG 18K",'Main Data'!J184="Mixes of 18K",'Main Data'!J184="Mixes &lt;18K"),1,0)</f>
        <v>1</v>
      </c>
      <c r="AF184">
        <f>IF('Main Data'!J184="Platinum",1,0)</f>
        <v>0</v>
      </c>
      <c r="AG184">
        <f>IF(OR('Main Data'!J184="PVD",'Main Data'!J184="Gold Plate",'Main Data'!J184="Other"),1,0)</f>
        <v>0</v>
      </c>
      <c r="AH184">
        <f>IF('Main Data'!N184="Stainless Steel",1,0)</f>
        <v>0</v>
      </c>
      <c r="AI184">
        <f>IF('Main Data'!N184="Leather",1,0)</f>
        <v>0</v>
      </c>
      <c r="AJ184">
        <f>IF('Main Data'!N184="Two-tone",1,0)</f>
        <v>0</v>
      </c>
      <c r="AK184">
        <f>IF(OR('Main Data'!N184="YG 18K",'Main Data'!N184="PG 18K",'Main Data'!N184="WG 18K",'Main Data'!N184="Mixes of 18K"),1,0)</f>
        <v>1</v>
      </c>
      <c r="AL184">
        <f>IF(OR(,'Main Data'!N184="PVD",'Main Data'!N184="Gold plate"),1,0)</f>
        <v>0</v>
      </c>
      <c r="AM184">
        <f>IF(OR('Main Data'!AV184="Yes",'Main Data'!AW184="Yes",'Main Data'!AU184="Yes"),1,0)</f>
        <v>0</v>
      </c>
      <c r="AN184">
        <f>IF(OR(ISTEXT('Main Data'!AX184), ISTEXT('Main Data'!AY184)),1,0)</f>
        <v>0</v>
      </c>
      <c r="AO184">
        <f>IF('Main Data'!AZ184="Yes",1,0)</f>
        <v>0</v>
      </c>
      <c r="AP184">
        <f>IF('Main Data'!BA184="Yes",1,0)</f>
        <v>0</v>
      </c>
      <c r="AQ184">
        <f>IF('Main Data'!BD184="Yes",1,0)</f>
        <v>0</v>
      </c>
      <c r="AR184">
        <f>IF('Main Data'!BE184="A",1,0)</f>
        <v>0</v>
      </c>
      <c r="AS184">
        <f>IF('Main Data'!BE184="AA",1,0)</f>
        <v>0</v>
      </c>
      <c r="AT184">
        <f>IF('Main Data'!BE184="AAA",1,0)</f>
        <v>1</v>
      </c>
      <c r="AU184">
        <f>IF('Main Data'!BE184="AAAA",1,0)</f>
        <v>0</v>
      </c>
      <c r="AV184">
        <f>IF('Main Data'!P184="Yes",1,0)</f>
        <v>1</v>
      </c>
      <c r="AW184">
        <f>IF('Main Data'!AP184="Yes",1,0)</f>
        <v>0</v>
      </c>
      <c r="AX184">
        <f>IF(OR('Main Data'!V184="Yes", 'Main Data'!W184="Yes",'Main Data'!X184="Yes"),1,0)</f>
        <v>0</v>
      </c>
      <c r="AY184">
        <f>IF(OR('Main Data'!Y184="Yes",'Main Data'!Z184="Yes"),1,0)</f>
        <v>0</v>
      </c>
      <c r="AZ184">
        <f>IF('Main Data'!AR184="Yes",1,0)</f>
        <v>0</v>
      </c>
      <c r="BA184">
        <f>IF('Main Data'!AS184="Yes",1,0)</f>
        <v>0</v>
      </c>
      <c r="BB184">
        <f>IF('Main Data'!AG184="Yes",1,0)</f>
        <v>0</v>
      </c>
      <c r="BC184">
        <f>IF('Main Data'!AB184="Yes",1,0)</f>
        <v>0</v>
      </c>
      <c r="BD184">
        <f>IF('Main Data'!AA184="Yes",1,0)</f>
        <v>0</v>
      </c>
      <c r="BE184">
        <f>IF('Main Data'!AC184="Yes",1,0)</f>
        <v>0</v>
      </c>
      <c r="BF184">
        <f>IF('Main Data'!AF184="Yes",1,0)</f>
        <v>0</v>
      </c>
      <c r="BG184">
        <f>IF(OR('Main Data'!AI184="Yes",'Main Data'!AL184="Yes"),1,0)</f>
        <v>0</v>
      </c>
      <c r="BH184">
        <f>IF('Main Data'!AJ184="Yes",1,0)</f>
        <v>0</v>
      </c>
      <c r="BI184">
        <f>IF('Main Data'!AK184="Yes",1,0)</f>
        <v>0</v>
      </c>
      <c r="BJ184">
        <f>IF('Main Data'!AM184="Yes",1,0)</f>
        <v>0</v>
      </c>
      <c r="BK184">
        <f>IF('Main Data'!AQ184="Yes",1,0)</f>
        <v>0</v>
      </c>
      <c r="BL184" s="21">
        <f t="shared" si="13"/>
        <v>0</v>
      </c>
      <c r="BM184" s="21">
        <f t="shared" si="14"/>
        <v>0</v>
      </c>
      <c r="BN184" s="21">
        <f t="shared" si="15"/>
        <v>0</v>
      </c>
      <c r="BO184" s="21">
        <f t="shared" si="16"/>
        <v>0</v>
      </c>
      <c r="BP184" s="21">
        <f t="shared" si="17"/>
        <v>1</v>
      </c>
    </row>
    <row r="185" spans="1:68" x14ac:dyDescent="0.2">
      <c r="A185">
        <v>181</v>
      </c>
      <c r="B185" s="33">
        <f>'Main Data'!C185</f>
        <v>44689</v>
      </c>
      <c r="C185">
        <f>'Main Data'!D185</f>
        <v>220</v>
      </c>
      <c r="D185" s="26">
        <f>'Main Data'!E185</f>
        <v>5000</v>
      </c>
      <c r="E185" s="26">
        <f>'Main Data'!F185</f>
        <v>6250</v>
      </c>
      <c r="F185" s="34">
        <f t="shared" si="12"/>
        <v>8.5171931914162382</v>
      </c>
      <c r="G185">
        <f>IF('Main Data'!H185="AP",1,0)</f>
        <v>0</v>
      </c>
      <c r="H185">
        <f>IF('Main Data'!H185="Blancpain",1,0)</f>
        <v>0</v>
      </c>
      <c r="I185">
        <f>IF('Main Data'!H185="Breguet",1,0)</f>
        <v>0</v>
      </c>
      <c r="J185">
        <f>IF('Main Data'!H185="Breitling",1,0)</f>
        <v>0</v>
      </c>
      <c r="K185">
        <f>IF('Main Data'!H185="Cartier",1,0)</f>
        <v>0</v>
      </c>
      <c r="L185">
        <f>IF('Main Data'!H185="Gallet",1,0)</f>
        <v>0</v>
      </c>
      <c r="M185">
        <f>IF('Main Data'!H185="Girard Perregaux",1,0)</f>
        <v>0</v>
      </c>
      <c r="N185">
        <f>IF('Main Data'!H185="Gubelin",1,0)</f>
        <v>0</v>
      </c>
      <c r="O185">
        <f>IF('Main Data'!H185="Heuer",1,0)</f>
        <v>0</v>
      </c>
      <c r="P185">
        <f>IF('Main Data'!H185="IWC",1,0)</f>
        <v>1</v>
      </c>
      <c r="Q185">
        <f>IF('Main Data'!H185="JLC",1,0)</f>
        <v>0</v>
      </c>
      <c r="R185">
        <f>IF('Main Data'!H185="Longines",1,0)</f>
        <v>0</v>
      </c>
      <c r="S185">
        <f>IF('Main Data'!H185="Movado",1,0)</f>
        <v>0</v>
      </c>
      <c r="T185">
        <f>IF('Main Data'!H185="Omega",1,0)</f>
        <v>0</v>
      </c>
      <c r="U185">
        <f>IF('Main Data'!H185="Panerai",1,0)</f>
        <v>0</v>
      </c>
      <c r="V185">
        <f>IF('Main Data'!H185="Patek",1,0)</f>
        <v>0</v>
      </c>
      <c r="W185">
        <f>IF('Main Data'!H185="Rolex",1,0)</f>
        <v>0</v>
      </c>
      <c r="X185">
        <f>IF('Main Data'!H185="Tudor",1,0)</f>
        <v>0</v>
      </c>
      <c r="Y185">
        <f>IF('Main Data'!H185="Ulysse Nardin",1,0)</f>
        <v>0</v>
      </c>
      <c r="Z185">
        <f>IF('Main Data'!H185="Universal Geneve",1,0)</f>
        <v>0</v>
      </c>
      <c r="AA185">
        <f>IF('Main Data'!H185="Vacheron",1,0)</f>
        <v>0</v>
      </c>
      <c r="AB185">
        <f>IF('Main Data'!H185="Zenith",1,0)</f>
        <v>0</v>
      </c>
      <c r="AC185">
        <f>IF('Main Data'!J185="Stainless Steel",1,0)</f>
        <v>0</v>
      </c>
      <c r="AD185">
        <f>IF('Main Data'!J185="Two-tone",1,0)</f>
        <v>0</v>
      </c>
      <c r="AE185">
        <f>IF(OR('Main Data'!J185="YG 18K",'Main Data'!J185="YG &lt;18K",'Main Data'!J185="PG 18K",'Main Data'!J185="PG &lt;18K",'Main Data'!J185="WG 18K",'Main Data'!J185="Mixes of 18K",'Main Data'!J185="Mixes &lt;18K"),1,0)</f>
        <v>1</v>
      </c>
      <c r="AF185">
        <f>IF('Main Data'!J185="Platinum",1,0)</f>
        <v>0</v>
      </c>
      <c r="AG185">
        <f>IF(OR('Main Data'!J185="PVD",'Main Data'!J185="Gold Plate",'Main Data'!J185="Other"),1,0)</f>
        <v>0</v>
      </c>
      <c r="AH185">
        <f>IF('Main Data'!N185="Stainless Steel",1,0)</f>
        <v>0</v>
      </c>
      <c r="AI185">
        <f>IF('Main Data'!N185="Leather",1,0)</f>
        <v>0</v>
      </c>
      <c r="AJ185">
        <f>IF('Main Data'!N185="Two-tone",1,0)</f>
        <v>0</v>
      </c>
      <c r="AK185">
        <f>IF(OR('Main Data'!N185="YG 18K",'Main Data'!N185="PG 18K",'Main Data'!N185="WG 18K",'Main Data'!N185="Mixes of 18K"),1,0)</f>
        <v>1</v>
      </c>
      <c r="AL185">
        <f>IF(OR(,'Main Data'!N185="PVD",'Main Data'!N185="Gold plate"),1,0)</f>
        <v>0</v>
      </c>
      <c r="AM185">
        <f>IF(OR('Main Data'!AV185="Yes",'Main Data'!AW185="Yes",'Main Data'!AU185="Yes"),1,0)</f>
        <v>0</v>
      </c>
      <c r="AN185">
        <f>IF(OR(ISTEXT('Main Data'!AX185), ISTEXT('Main Data'!AY185)),1,0)</f>
        <v>0</v>
      </c>
      <c r="AO185">
        <f>IF('Main Data'!AZ185="Yes",1,0)</f>
        <v>0</v>
      </c>
      <c r="AP185">
        <f>IF('Main Data'!BA185="Yes",1,0)</f>
        <v>0</v>
      </c>
      <c r="AQ185">
        <f>IF('Main Data'!BD185="Yes",1,0)</f>
        <v>0</v>
      </c>
      <c r="AR185">
        <f>IF('Main Data'!BE185="A",1,0)</f>
        <v>0</v>
      </c>
      <c r="AS185">
        <f>IF('Main Data'!BE185="AA",1,0)</f>
        <v>1</v>
      </c>
      <c r="AT185">
        <f>IF('Main Data'!BE185="AAA",1,0)</f>
        <v>0</v>
      </c>
      <c r="AU185">
        <f>IF('Main Data'!BE185="AAAA",1,0)</f>
        <v>0</v>
      </c>
      <c r="AV185">
        <f>IF('Main Data'!P185="Yes",1,0)</f>
        <v>0</v>
      </c>
      <c r="AW185">
        <f>IF('Main Data'!AP185="Yes",1,0)</f>
        <v>0</v>
      </c>
      <c r="AX185">
        <f>IF(OR('Main Data'!V185="Yes", 'Main Data'!W185="Yes",'Main Data'!X185="Yes"),1,0)</f>
        <v>1</v>
      </c>
      <c r="AY185">
        <f>IF(OR('Main Data'!Y185="Yes",'Main Data'!Z185="Yes"),1,0)</f>
        <v>0</v>
      </c>
      <c r="AZ185">
        <f>IF('Main Data'!AR185="Yes",1,0)</f>
        <v>0</v>
      </c>
      <c r="BA185">
        <f>IF('Main Data'!AS185="Yes",1,0)</f>
        <v>0</v>
      </c>
      <c r="BB185">
        <f>IF('Main Data'!AG185="Yes",1,0)</f>
        <v>0</v>
      </c>
      <c r="BC185">
        <f>IF('Main Data'!AB185="Yes",1,0)</f>
        <v>0</v>
      </c>
      <c r="BD185">
        <f>IF('Main Data'!AA185="Yes",1,0)</f>
        <v>0</v>
      </c>
      <c r="BE185">
        <f>IF('Main Data'!AC185="Yes",1,0)</f>
        <v>0</v>
      </c>
      <c r="BF185">
        <f>IF('Main Data'!AF185="Yes",1,0)</f>
        <v>0</v>
      </c>
      <c r="BG185">
        <f>IF(OR('Main Data'!AI185="Yes",'Main Data'!AL185="Yes"),1,0)</f>
        <v>0</v>
      </c>
      <c r="BH185">
        <f>IF('Main Data'!AJ185="Yes",1,0)</f>
        <v>0</v>
      </c>
      <c r="BI185">
        <f>IF('Main Data'!AK185="Yes",1,0)</f>
        <v>0</v>
      </c>
      <c r="BJ185">
        <f>IF('Main Data'!AM185="Yes",1,0)</f>
        <v>0</v>
      </c>
      <c r="BK185">
        <f>IF('Main Data'!AQ185="Yes",1,0)</f>
        <v>0</v>
      </c>
      <c r="BL185" s="21">
        <f t="shared" si="13"/>
        <v>0</v>
      </c>
      <c r="BM185" s="21">
        <f t="shared" si="14"/>
        <v>0</v>
      </c>
      <c r="BN185" s="21">
        <f t="shared" si="15"/>
        <v>0</v>
      </c>
      <c r="BO185" s="21">
        <f t="shared" si="16"/>
        <v>0</v>
      </c>
      <c r="BP185" s="21">
        <f t="shared" si="17"/>
        <v>1</v>
      </c>
    </row>
    <row r="186" spans="1:68" x14ac:dyDescent="0.2">
      <c r="A186">
        <v>182</v>
      </c>
      <c r="B186" s="33">
        <f>'Main Data'!C186</f>
        <v>44689</v>
      </c>
      <c r="C186">
        <f>'Main Data'!D186</f>
        <v>221</v>
      </c>
      <c r="D186" s="26">
        <f>'Main Data'!E186</f>
        <v>3000</v>
      </c>
      <c r="E186" s="26">
        <f>'Main Data'!F186</f>
        <v>3750</v>
      </c>
      <c r="F186" s="34">
        <f t="shared" si="12"/>
        <v>8.0063675676502459</v>
      </c>
      <c r="G186">
        <f>IF('Main Data'!H186="AP",1,0)</f>
        <v>1</v>
      </c>
      <c r="H186">
        <f>IF('Main Data'!H186="Blancpain",1,0)</f>
        <v>0</v>
      </c>
      <c r="I186">
        <f>IF('Main Data'!H186="Breguet",1,0)</f>
        <v>0</v>
      </c>
      <c r="J186">
        <f>IF('Main Data'!H186="Breitling",1,0)</f>
        <v>0</v>
      </c>
      <c r="K186">
        <f>IF('Main Data'!H186="Cartier",1,0)</f>
        <v>0</v>
      </c>
      <c r="L186">
        <f>IF('Main Data'!H186="Gallet",1,0)</f>
        <v>0</v>
      </c>
      <c r="M186">
        <f>IF('Main Data'!H186="Girard Perregaux",1,0)</f>
        <v>0</v>
      </c>
      <c r="N186">
        <f>IF('Main Data'!H186="Gubelin",1,0)</f>
        <v>0</v>
      </c>
      <c r="O186">
        <f>IF('Main Data'!H186="Heuer",1,0)</f>
        <v>0</v>
      </c>
      <c r="P186">
        <f>IF('Main Data'!H186="IWC",1,0)</f>
        <v>0</v>
      </c>
      <c r="Q186">
        <f>IF('Main Data'!H186="JLC",1,0)</f>
        <v>0</v>
      </c>
      <c r="R186">
        <f>IF('Main Data'!H186="Longines",1,0)</f>
        <v>0</v>
      </c>
      <c r="S186">
        <f>IF('Main Data'!H186="Movado",1,0)</f>
        <v>0</v>
      </c>
      <c r="T186">
        <f>IF('Main Data'!H186="Omega",1,0)</f>
        <v>0</v>
      </c>
      <c r="U186">
        <f>IF('Main Data'!H186="Panerai",1,0)</f>
        <v>0</v>
      </c>
      <c r="V186">
        <f>IF('Main Data'!H186="Patek",1,0)</f>
        <v>0</v>
      </c>
      <c r="W186">
        <f>IF('Main Data'!H186="Rolex",1,0)</f>
        <v>0</v>
      </c>
      <c r="X186">
        <f>IF('Main Data'!H186="Tudor",1,0)</f>
        <v>0</v>
      </c>
      <c r="Y186">
        <f>IF('Main Data'!H186="Ulysse Nardin",1,0)</f>
        <v>0</v>
      </c>
      <c r="Z186">
        <f>IF('Main Data'!H186="Universal Geneve",1,0)</f>
        <v>0</v>
      </c>
      <c r="AA186">
        <f>IF('Main Data'!H186="Vacheron",1,0)</f>
        <v>0</v>
      </c>
      <c r="AB186">
        <f>IF('Main Data'!H186="Zenith",1,0)</f>
        <v>0</v>
      </c>
      <c r="AC186">
        <f>IF('Main Data'!J186="Stainless Steel",1,0)</f>
        <v>0</v>
      </c>
      <c r="AD186">
        <f>IF('Main Data'!J186="Two-tone",1,0)</f>
        <v>0</v>
      </c>
      <c r="AE186">
        <f>IF(OR('Main Data'!J186="YG 18K",'Main Data'!J186="YG &lt;18K",'Main Data'!J186="PG 18K",'Main Data'!J186="PG &lt;18K",'Main Data'!J186="WG 18K",'Main Data'!J186="Mixes of 18K",'Main Data'!J186="Mixes &lt;18K"),1,0)</f>
        <v>1</v>
      </c>
      <c r="AF186">
        <f>IF('Main Data'!J186="Platinum",1,0)</f>
        <v>0</v>
      </c>
      <c r="AG186">
        <f>IF(OR('Main Data'!J186="PVD",'Main Data'!J186="Gold Plate",'Main Data'!J186="Other"),1,0)</f>
        <v>0</v>
      </c>
      <c r="AH186">
        <f>IF('Main Data'!N186="Stainless Steel",1,0)</f>
        <v>0</v>
      </c>
      <c r="AI186">
        <f>IF('Main Data'!N186="Leather",1,0)</f>
        <v>0</v>
      </c>
      <c r="AJ186">
        <f>IF('Main Data'!N186="Two-tone",1,0)</f>
        <v>0</v>
      </c>
      <c r="AK186">
        <f>IF(OR('Main Data'!N186="YG 18K",'Main Data'!N186="PG 18K",'Main Data'!N186="WG 18K",'Main Data'!N186="Mixes of 18K"),1,0)</f>
        <v>1</v>
      </c>
      <c r="AL186">
        <f>IF(OR(,'Main Data'!N186="PVD",'Main Data'!N186="Gold plate"),1,0)</f>
        <v>0</v>
      </c>
      <c r="AM186">
        <f>IF(OR('Main Data'!AV186="Yes",'Main Data'!AW186="Yes",'Main Data'!AU186="Yes"),1,0)</f>
        <v>0</v>
      </c>
      <c r="AN186">
        <f>IF(OR(ISTEXT('Main Data'!AX186), ISTEXT('Main Data'!AY186)),1,0)</f>
        <v>0</v>
      </c>
      <c r="AO186">
        <f>IF('Main Data'!AZ186="Yes",1,0)</f>
        <v>0</v>
      </c>
      <c r="AP186">
        <f>IF('Main Data'!BA186="Yes",1,0)</f>
        <v>0</v>
      </c>
      <c r="AQ186">
        <f>IF('Main Data'!BD186="Yes",1,0)</f>
        <v>0</v>
      </c>
      <c r="AR186">
        <f>IF('Main Data'!BE186="A",1,0)</f>
        <v>0</v>
      </c>
      <c r="AS186">
        <f>IF('Main Data'!BE186="AA",1,0)</f>
        <v>1</v>
      </c>
      <c r="AT186">
        <f>IF('Main Data'!BE186="AAA",1,0)</f>
        <v>0</v>
      </c>
      <c r="AU186">
        <f>IF('Main Data'!BE186="AAAA",1,0)</f>
        <v>0</v>
      </c>
      <c r="AV186">
        <f>IF('Main Data'!P186="Yes",1,0)</f>
        <v>0</v>
      </c>
      <c r="AW186">
        <f>IF('Main Data'!AP186="Yes",1,0)</f>
        <v>0</v>
      </c>
      <c r="AX186">
        <f>IF(OR('Main Data'!V186="Yes", 'Main Data'!W186="Yes",'Main Data'!X186="Yes"),1,0)</f>
        <v>1</v>
      </c>
      <c r="AY186">
        <f>IF(OR('Main Data'!Y186="Yes",'Main Data'!Z186="Yes"),1,0)</f>
        <v>0</v>
      </c>
      <c r="AZ186">
        <f>IF('Main Data'!AR186="Yes",1,0)</f>
        <v>0</v>
      </c>
      <c r="BA186">
        <f>IF('Main Data'!AS186="Yes",1,0)</f>
        <v>0</v>
      </c>
      <c r="BB186">
        <f>IF('Main Data'!AG186="Yes",1,0)</f>
        <v>0</v>
      </c>
      <c r="BC186">
        <f>IF('Main Data'!AB186="Yes",1,0)</f>
        <v>0</v>
      </c>
      <c r="BD186">
        <f>IF('Main Data'!AA186="Yes",1,0)</f>
        <v>0</v>
      </c>
      <c r="BE186">
        <f>IF('Main Data'!AC186="Yes",1,0)</f>
        <v>0</v>
      </c>
      <c r="BF186">
        <f>IF('Main Data'!AF186="Yes",1,0)</f>
        <v>0</v>
      </c>
      <c r="BG186">
        <f>IF(OR('Main Data'!AI186="Yes",'Main Data'!AL186="Yes"),1,0)</f>
        <v>0</v>
      </c>
      <c r="BH186">
        <f>IF('Main Data'!AJ186="Yes",1,0)</f>
        <v>0</v>
      </c>
      <c r="BI186">
        <f>IF('Main Data'!AK186="Yes",1,0)</f>
        <v>0</v>
      </c>
      <c r="BJ186">
        <f>IF('Main Data'!AM186="Yes",1,0)</f>
        <v>0</v>
      </c>
      <c r="BK186">
        <f>IF('Main Data'!AQ186="Yes",1,0)</f>
        <v>0</v>
      </c>
      <c r="BL186" s="21">
        <f t="shared" si="13"/>
        <v>0</v>
      </c>
      <c r="BM186" s="21">
        <f t="shared" si="14"/>
        <v>0</v>
      </c>
      <c r="BN186" s="21">
        <f t="shared" si="15"/>
        <v>0</v>
      </c>
      <c r="BO186" s="21">
        <f t="shared" si="16"/>
        <v>0</v>
      </c>
      <c r="BP186" s="21">
        <f t="shared" si="17"/>
        <v>1</v>
      </c>
    </row>
    <row r="187" spans="1:68" x14ac:dyDescent="0.2">
      <c r="A187">
        <v>183</v>
      </c>
      <c r="B187" s="33">
        <f>'Main Data'!C187</f>
        <v>44689</v>
      </c>
      <c r="C187">
        <f>'Main Data'!D187</f>
        <v>223</v>
      </c>
      <c r="D187" s="26">
        <f>'Main Data'!E187</f>
        <v>3000</v>
      </c>
      <c r="E187" s="26">
        <f>'Main Data'!F187</f>
        <v>3750</v>
      </c>
      <c r="F187" s="34">
        <f t="shared" si="12"/>
        <v>8.0063675676502459</v>
      </c>
      <c r="G187">
        <f>IF('Main Data'!H187="AP",1,0)</f>
        <v>0</v>
      </c>
      <c r="H187">
        <f>IF('Main Data'!H187="Blancpain",1,0)</f>
        <v>0</v>
      </c>
      <c r="I187">
        <f>IF('Main Data'!H187="Breguet",1,0)</f>
        <v>0</v>
      </c>
      <c r="J187">
        <f>IF('Main Data'!H187="Breitling",1,0)</f>
        <v>0</v>
      </c>
      <c r="K187">
        <f>IF('Main Data'!H187="Cartier",1,0)</f>
        <v>0</v>
      </c>
      <c r="L187">
        <f>IF('Main Data'!H187="Gallet",1,0)</f>
        <v>0</v>
      </c>
      <c r="M187">
        <f>IF('Main Data'!H187="Girard Perregaux",1,0)</f>
        <v>0</v>
      </c>
      <c r="N187">
        <f>IF('Main Data'!H187="Gubelin",1,0)</f>
        <v>0</v>
      </c>
      <c r="O187">
        <f>IF('Main Data'!H187="Heuer",1,0)</f>
        <v>0</v>
      </c>
      <c r="P187">
        <f>IF('Main Data'!H187="IWC",1,0)</f>
        <v>0</v>
      </c>
      <c r="Q187">
        <f>IF('Main Data'!H187="JLC",1,0)</f>
        <v>0</v>
      </c>
      <c r="R187">
        <f>IF('Main Data'!H187="Longines",1,0)</f>
        <v>0</v>
      </c>
      <c r="S187">
        <f>IF('Main Data'!H187="Movado",1,0)</f>
        <v>0</v>
      </c>
      <c r="T187">
        <f>IF('Main Data'!H187="Omega",1,0)</f>
        <v>1</v>
      </c>
      <c r="U187">
        <f>IF('Main Data'!H187="Panerai",1,0)</f>
        <v>0</v>
      </c>
      <c r="V187">
        <f>IF('Main Data'!H187="Patek",1,0)</f>
        <v>0</v>
      </c>
      <c r="W187">
        <f>IF('Main Data'!H187="Rolex",1,0)</f>
        <v>0</v>
      </c>
      <c r="X187">
        <f>IF('Main Data'!H187="Tudor",1,0)</f>
        <v>0</v>
      </c>
      <c r="Y187">
        <f>IF('Main Data'!H187="Ulysse Nardin",1,0)</f>
        <v>0</v>
      </c>
      <c r="Z187">
        <f>IF('Main Data'!H187="Universal Geneve",1,0)</f>
        <v>0</v>
      </c>
      <c r="AA187">
        <f>IF('Main Data'!H187="Vacheron",1,0)</f>
        <v>0</v>
      </c>
      <c r="AB187">
        <f>IF('Main Data'!H187="Zenith",1,0)</f>
        <v>0</v>
      </c>
      <c r="AC187">
        <f>IF('Main Data'!J187="Stainless Steel",1,0)</f>
        <v>0</v>
      </c>
      <c r="AD187">
        <f>IF('Main Data'!J187="Two-tone",1,0)</f>
        <v>0</v>
      </c>
      <c r="AE187">
        <f>IF(OR('Main Data'!J187="YG 18K",'Main Data'!J187="YG &lt;18K",'Main Data'!J187="PG 18K",'Main Data'!J187="PG &lt;18K",'Main Data'!J187="WG 18K",'Main Data'!J187="Mixes of 18K",'Main Data'!J187="Mixes &lt;18K"),1,0)</f>
        <v>1</v>
      </c>
      <c r="AF187">
        <f>IF('Main Data'!J187="Platinum",1,0)</f>
        <v>0</v>
      </c>
      <c r="AG187">
        <f>IF(OR('Main Data'!J187="PVD",'Main Data'!J187="Gold Plate",'Main Data'!J187="Other"),1,0)</f>
        <v>0</v>
      </c>
      <c r="AH187">
        <f>IF('Main Data'!N187="Stainless Steel",1,0)</f>
        <v>0</v>
      </c>
      <c r="AI187">
        <f>IF('Main Data'!N187="Leather",1,0)</f>
        <v>0</v>
      </c>
      <c r="AJ187">
        <f>IF('Main Data'!N187="Two-tone",1,0)</f>
        <v>0</v>
      </c>
      <c r="AK187">
        <f>IF(OR('Main Data'!N187="YG 18K",'Main Data'!N187="PG 18K",'Main Data'!N187="WG 18K",'Main Data'!N187="Mixes of 18K"),1,0)</f>
        <v>1</v>
      </c>
      <c r="AL187">
        <f>IF(OR(,'Main Data'!N187="PVD",'Main Data'!N187="Gold plate"),1,0)</f>
        <v>0</v>
      </c>
      <c r="AM187">
        <f>IF(OR('Main Data'!AV187="Yes",'Main Data'!AW187="Yes",'Main Data'!AU187="Yes"),1,0)</f>
        <v>0</v>
      </c>
      <c r="AN187">
        <f>IF(OR(ISTEXT('Main Data'!AX187), ISTEXT('Main Data'!AY187)),1,0)</f>
        <v>0</v>
      </c>
      <c r="AO187">
        <f>IF('Main Data'!AZ187="Yes",1,0)</f>
        <v>0</v>
      </c>
      <c r="AP187">
        <f>IF('Main Data'!BA187="Yes",1,0)</f>
        <v>0</v>
      </c>
      <c r="AQ187">
        <f>IF('Main Data'!BD187="Yes",1,0)</f>
        <v>0</v>
      </c>
      <c r="AR187">
        <f>IF('Main Data'!BE187="A",1,0)</f>
        <v>0</v>
      </c>
      <c r="AS187">
        <f>IF('Main Data'!BE187="AA",1,0)</f>
        <v>1</v>
      </c>
      <c r="AT187">
        <f>IF('Main Data'!BE187="AAA",1,0)</f>
        <v>0</v>
      </c>
      <c r="AU187">
        <f>IF('Main Data'!BE187="AAAA",1,0)</f>
        <v>0</v>
      </c>
      <c r="AV187">
        <f>IF('Main Data'!P187="Yes",1,0)</f>
        <v>0</v>
      </c>
      <c r="AW187">
        <f>IF('Main Data'!AP187="Yes",1,0)</f>
        <v>0</v>
      </c>
      <c r="AX187">
        <f>IF(OR('Main Data'!V187="Yes", 'Main Data'!W187="Yes",'Main Data'!X187="Yes"),1,0)</f>
        <v>1</v>
      </c>
      <c r="AY187">
        <f>IF(OR('Main Data'!Y187="Yes",'Main Data'!Z187="Yes"),1,0)</f>
        <v>0</v>
      </c>
      <c r="AZ187">
        <f>IF('Main Data'!AR187="Yes",1,0)</f>
        <v>0</v>
      </c>
      <c r="BA187">
        <f>IF('Main Data'!AS187="Yes",1,0)</f>
        <v>0</v>
      </c>
      <c r="BB187">
        <f>IF('Main Data'!AG187="Yes",1,0)</f>
        <v>0</v>
      </c>
      <c r="BC187">
        <f>IF('Main Data'!AB187="Yes",1,0)</f>
        <v>0</v>
      </c>
      <c r="BD187">
        <f>IF('Main Data'!AA187="Yes",1,0)</f>
        <v>0</v>
      </c>
      <c r="BE187">
        <f>IF('Main Data'!AC187="Yes",1,0)</f>
        <v>0</v>
      </c>
      <c r="BF187">
        <f>IF('Main Data'!AF187="Yes",1,0)</f>
        <v>0</v>
      </c>
      <c r="BG187">
        <f>IF(OR('Main Data'!AI187="Yes",'Main Data'!AL187="Yes"),1,0)</f>
        <v>0</v>
      </c>
      <c r="BH187">
        <f>IF('Main Data'!AJ187="Yes",1,0)</f>
        <v>0</v>
      </c>
      <c r="BI187">
        <f>IF('Main Data'!AK187="Yes",1,0)</f>
        <v>0</v>
      </c>
      <c r="BJ187">
        <f>IF('Main Data'!AM187="Yes",1,0)</f>
        <v>0</v>
      </c>
      <c r="BK187">
        <f>IF('Main Data'!AQ187="Yes",1,0)</f>
        <v>0</v>
      </c>
      <c r="BL187" s="21">
        <f t="shared" si="13"/>
        <v>0</v>
      </c>
      <c r="BM187" s="21">
        <f t="shared" si="14"/>
        <v>0</v>
      </c>
      <c r="BN187" s="21">
        <f t="shared" si="15"/>
        <v>0</v>
      </c>
      <c r="BO187" s="21">
        <f t="shared" si="16"/>
        <v>0</v>
      </c>
      <c r="BP187" s="21">
        <f t="shared" si="17"/>
        <v>1</v>
      </c>
    </row>
    <row r="188" spans="1:68" x14ac:dyDescent="0.2">
      <c r="A188">
        <v>184</v>
      </c>
      <c r="B188" s="33">
        <f>'Main Data'!C188</f>
        <v>44689</v>
      </c>
      <c r="C188">
        <f>'Main Data'!D188</f>
        <v>224</v>
      </c>
      <c r="D188" s="26">
        <f>'Main Data'!E188</f>
        <v>14000</v>
      </c>
      <c r="E188" s="26">
        <f>'Main Data'!F188</f>
        <v>17500</v>
      </c>
      <c r="F188" s="34">
        <f t="shared" si="12"/>
        <v>9.5468126085973957</v>
      </c>
      <c r="G188">
        <f>IF('Main Data'!H188="AP",1,0)</f>
        <v>0</v>
      </c>
      <c r="H188">
        <f>IF('Main Data'!H188="Blancpain",1,0)</f>
        <v>0</v>
      </c>
      <c r="I188">
        <f>IF('Main Data'!H188="Breguet",1,0)</f>
        <v>0</v>
      </c>
      <c r="J188">
        <f>IF('Main Data'!H188="Breitling",1,0)</f>
        <v>0</v>
      </c>
      <c r="K188">
        <f>IF('Main Data'!H188="Cartier",1,0)</f>
        <v>0</v>
      </c>
      <c r="L188">
        <f>IF('Main Data'!H188="Gallet",1,0)</f>
        <v>0</v>
      </c>
      <c r="M188">
        <f>IF('Main Data'!H188="Girard Perregaux",1,0)</f>
        <v>0</v>
      </c>
      <c r="N188">
        <f>IF('Main Data'!H188="Gubelin",1,0)</f>
        <v>0</v>
      </c>
      <c r="O188">
        <f>IF('Main Data'!H188="Heuer",1,0)</f>
        <v>0</v>
      </c>
      <c r="P188">
        <f>IF('Main Data'!H188="IWC",1,0)</f>
        <v>1</v>
      </c>
      <c r="Q188">
        <f>IF('Main Data'!H188="JLC",1,0)</f>
        <v>0</v>
      </c>
      <c r="R188">
        <f>IF('Main Data'!H188="Longines",1,0)</f>
        <v>0</v>
      </c>
      <c r="S188">
        <f>IF('Main Data'!H188="Movado",1,0)</f>
        <v>0</v>
      </c>
      <c r="T188">
        <f>IF('Main Data'!H188="Omega",1,0)</f>
        <v>0</v>
      </c>
      <c r="U188">
        <f>IF('Main Data'!H188="Panerai",1,0)</f>
        <v>0</v>
      </c>
      <c r="V188">
        <f>IF('Main Data'!H188="Patek",1,0)</f>
        <v>0</v>
      </c>
      <c r="W188">
        <f>IF('Main Data'!H188="Rolex",1,0)</f>
        <v>0</v>
      </c>
      <c r="X188">
        <f>IF('Main Data'!H188="Tudor",1,0)</f>
        <v>0</v>
      </c>
      <c r="Y188">
        <f>IF('Main Data'!H188="Ulysse Nardin",1,0)</f>
        <v>0</v>
      </c>
      <c r="Z188">
        <f>IF('Main Data'!H188="Universal Geneve",1,0)</f>
        <v>0</v>
      </c>
      <c r="AA188">
        <f>IF('Main Data'!H188="Vacheron",1,0)</f>
        <v>0</v>
      </c>
      <c r="AB188">
        <f>IF('Main Data'!H188="Zenith",1,0)</f>
        <v>0</v>
      </c>
      <c r="AC188">
        <f>IF('Main Data'!J188="Stainless Steel",1,0)</f>
        <v>1</v>
      </c>
      <c r="AD188">
        <f>IF('Main Data'!J188="Two-tone",1,0)</f>
        <v>0</v>
      </c>
      <c r="AE188">
        <f>IF(OR('Main Data'!J188="YG 18K",'Main Data'!J188="YG &lt;18K",'Main Data'!J188="PG 18K",'Main Data'!J188="PG &lt;18K",'Main Data'!J188="WG 18K",'Main Data'!J188="Mixes of 18K",'Main Data'!J188="Mixes &lt;18K"),1,0)</f>
        <v>0</v>
      </c>
      <c r="AF188">
        <f>IF('Main Data'!J188="Platinum",1,0)</f>
        <v>0</v>
      </c>
      <c r="AG188">
        <f>IF(OR('Main Data'!J188="PVD",'Main Data'!J188="Gold Plate",'Main Data'!J188="Other"),1,0)</f>
        <v>0</v>
      </c>
      <c r="AH188">
        <f>IF('Main Data'!N188="Stainless Steel",1,0)</f>
        <v>0</v>
      </c>
      <c r="AI188">
        <f>IF('Main Data'!N188="Leather",1,0)</f>
        <v>1</v>
      </c>
      <c r="AJ188">
        <f>IF('Main Data'!N188="Two-tone",1,0)</f>
        <v>0</v>
      </c>
      <c r="AK188">
        <f>IF(OR('Main Data'!N188="YG 18K",'Main Data'!N188="PG 18K",'Main Data'!N188="WG 18K",'Main Data'!N188="Mixes of 18K"),1,0)</f>
        <v>0</v>
      </c>
      <c r="AL188">
        <f>IF(OR(,'Main Data'!N188="PVD",'Main Data'!N188="Gold plate"),1,0)</f>
        <v>0</v>
      </c>
      <c r="AM188">
        <f>IF(OR('Main Data'!AV188="Yes",'Main Data'!AW188="Yes",'Main Data'!AU188="Yes"),1,0)</f>
        <v>0</v>
      </c>
      <c r="AN188">
        <f>IF(OR(ISTEXT('Main Data'!AX188), ISTEXT('Main Data'!AY188)),1,0)</f>
        <v>0</v>
      </c>
      <c r="AO188">
        <f>IF('Main Data'!AZ188="Yes",1,0)</f>
        <v>0</v>
      </c>
      <c r="AP188">
        <f>IF('Main Data'!BA188="Yes",1,0)</f>
        <v>0</v>
      </c>
      <c r="AQ188">
        <f>IF('Main Data'!BD188="Yes",1,0)</f>
        <v>0</v>
      </c>
      <c r="AR188">
        <f>IF('Main Data'!BE188="A",1,0)</f>
        <v>0</v>
      </c>
      <c r="AS188">
        <f>IF('Main Data'!BE188="AA",1,0)</f>
        <v>0</v>
      </c>
      <c r="AT188">
        <f>IF('Main Data'!BE188="AAA",1,0)</f>
        <v>0</v>
      </c>
      <c r="AU188">
        <f>IF('Main Data'!BE188="AAAA",1,0)</f>
        <v>1</v>
      </c>
      <c r="AV188">
        <f>IF('Main Data'!P188="Yes",1,0)</f>
        <v>1</v>
      </c>
      <c r="AW188">
        <f>IF('Main Data'!AP188="Yes",1,0)</f>
        <v>0</v>
      </c>
      <c r="AX188">
        <f>IF(OR('Main Data'!V188="Yes", 'Main Data'!W188="Yes",'Main Data'!X188="Yes"),1,0)</f>
        <v>0</v>
      </c>
      <c r="AY188">
        <f>IF(OR('Main Data'!Y188="Yes",'Main Data'!Z188="Yes"),1,0)</f>
        <v>0</v>
      </c>
      <c r="AZ188">
        <f>IF('Main Data'!AR188="Yes",1,0)</f>
        <v>0</v>
      </c>
      <c r="BA188">
        <f>IF('Main Data'!AS188="Yes",1,0)</f>
        <v>0</v>
      </c>
      <c r="BB188">
        <f>IF('Main Data'!AG188="Yes",1,0)</f>
        <v>0</v>
      </c>
      <c r="BC188">
        <f>IF('Main Data'!AB188="Yes",1,0)</f>
        <v>0</v>
      </c>
      <c r="BD188">
        <f>IF('Main Data'!AA188="Yes",1,0)</f>
        <v>0</v>
      </c>
      <c r="BE188">
        <f>IF('Main Data'!AC188="Yes",1,0)</f>
        <v>0</v>
      </c>
      <c r="BF188">
        <f>IF('Main Data'!AF188="Yes",1,0)</f>
        <v>0</v>
      </c>
      <c r="BG188">
        <f>IF(OR('Main Data'!AI188="Yes",'Main Data'!AL188="Yes"),1,0)</f>
        <v>0</v>
      </c>
      <c r="BH188">
        <f>IF('Main Data'!AJ188="Yes",1,0)</f>
        <v>0</v>
      </c>
      <c r="BI188">
        <f>IF('Main Data'!AK188="Yes",1,0)</f>
        <v>0</v>
      </c>
      <c r="BJ188">
        <f>IF('Main Data'!AM188="Yes",1,0)</f>
        <v>0</v>
      </c>
      <c r="BK188">
        <f>IF('Main Data'!AQ188="Yes",1,0)</f>
        <v>0</v>
      </c>
      <c r="BL188" s="21">
        <f t="shared" si="13"/>
        <v>0</v>
      </c>
      <c r="BM188" s="21">
        <f t="shared" si="14"/>
        <v>0</v>
      </c>
      <c r="BN188" s="21">
        <f t="shared" si="15"/>
        <v>0</v>
      </c>
      <c r="BO188" s="21">
        <f t="shared" si="16"/>
        <v>0</v>
      </c>
      <c r="BP188" s="21">
        <f t="shared" si="17"/>
        <v>1</v>
      </c>
    </row>
    <row r="189" spans="1:68" x14ac:dyDescent="0.2">
      <c r="A189">
        <v>185</v>
      </c>
      <c r="B189" s="33">
        <f>'Main Data'!C189</f>
        <v>44689</v>
      </c>
      <c r="C189">
        <f>'Main Data'!D189</f>
        <v>225</v>
      </c>
      <c r="D189" s="26">
        <f>'Main Data'!E189</f>
        <v>3200</v>
      </c>
      <c r="E189" s="26">
        <f>'Main Data'!F189</f>
        <v>4000</v>
      </c>
      <c r="F189" s="34">
        <f t="shared" si="12"/>
        <v>8.0709060887878188</v>
      </c>
      <c r="G189">
        <f>IF('Main Data'!H189="AP",1,0)</f>
        <v>0</v>
      </c>
      <c r="H189">
        <f>IF('Main Data'!H189="Blancpain",1,0)</f>
        <v>0</v>
      </c>
      <c r="I189">
        <f>IF('Main Data'!H189="Breguet",1,0)</f>
        <v>0</v>
      </c>
      <c r="J189">
        <f>IF('Main Data'!H189="Breitling",1,0)</f>
        <v>0</v>
      </c>
      <c r="K189">
        <f>IF('Main Data'!H189="Cartier",1,0)</f>
        <v>0</v>
      </c>
      <c r="L189">
        <f>IF('Main Data'!H189="Gallet",1,0)</f>
        <v>1</v>
      </c>
      <c r="M189">
        <f>IF('Main Data'!H189="Girard Perregaux",1,0)</f>
        <v>0</v>
      </c>
      <c r="N189">
        <f>IF('Main Data'!H189="Gubelin",1,0)</f>
        <v>0</v>
      </c>
      <c r="O189">
        <f>IF('Main Data'!H189="Heuer",1,0)</f>
        <v>0</v>
      </c>
      <c r="P189">
        <f>IF('Main Data'!H189="IWC",1,0)</f>
        <v>0</v>
      </c>
      <c r="Q189">
        <f>IF('Main Data'!H189="JLC",1,0)</f>
        <v>0</v>
      </c>
      <c r="R189">
        <f>IF('Main Data'!H189="Longines",1,0)</f>
        <v>0</v>
      </c>
      <c r="S189">
        <f>IF('Main Data'!H189="Movado",1,0)</f>
        <v>0</v>
      </c>
      <c r="T189">
        <f>IF('Main Data'!H189="Omega",1,0)</f>
        <v>0</v>
      </c>
      <c r="U189">
        <f>IF('Main Data'!H189="Panerai",1,0)</f>
        <v>0</v>
      </c>
      <c r="V189">
        <f>IF('Main Data'!H189="Patek",1,0)</f>
        <v>0</v>
      </c>
      <c r="W189">
        <f>IF('Main Data'!H189="Rolex",1,0)</f>
        <v>0</v>
      </c>
      <c r="X189">
        <f>IF('Main Data'!H189="Tudor",1,0)</f>
        <v>0</v>
      </c>
      <c r="Y189">
        <f>IF('Main Data'!H189="Ulysse Nardin",1,0)</f>
        <v>0</v>
      </c>
      <c r="Z189">
        <f>IF('Main Data'!H189="Universal Geneve",1,0)</f>
        <v>0</v>
      </c>
      <c r="AA189">
        <f>IF('Main Data'!H189="Vacheron",1,0)</f>
        <v>0</v>
      </c>
      <c r="AB189">
        <f>IF('Main Data'!H189="Zenith",1,0)</f>
        <v>0</v>
      </c>
      <c r="AC189">
        <f>IF('Main Data'!J189="Stainless Steel",1,0)</f>
        <v>0</v>
      </c>
      <c r="AD189">
        <f>IF('Main Data'!J189="Two-tone",1,0)</f>
        <v>0</v>
      </c>
      <c r="AE189">
        <f>IF(OR('Main Data'!J189="YG 18K",'Main Data'!J189="YG &lt;18K",'Main Data'!J189="PG 18K",'Main Data'!J189="PG &lt;18K",'Main Data'!J189="WG 18K",'Main Data'!J189="Mixes of 18K",'Main Data'!J189="Mixes &lt;18K"),1,0)</f>
        <v>1</v>
      </c>
      <c r="AF189">
        <f>IF('Main Data'!J189="Platinum",1,0)</f>
        <v>0</v>
      </c>
      <c r="AG189">
        <f>IF(OR('Main Data'!J189="PVD",'Main Data'!J189="Gold Plate",'Main Data'!J189="Other"),1,0)</f>
        <v>0</v>
      </c>
      <c r="AH189">
        <f>IF('Main Data'!N189="Stainless Steel",1,0)</f>
        <v>0</v>
      </c>
      <c r="AI189">
        <f>IF('Main Data'!N189="Leather",1,0)</f>
        <v>1</v>
      </c>
      <c r="AJ189">
        <f>IF('Main Data'!N189="Two-tone",1,0)</f>
        <v>0</v>
      </c>
      <c r="AK189">
        <f>IF(OR('Main Data'!N189="YG 18K",'Main Data'!N189="PG 18K",'Main Data'!N189="WG 18K",'Main Data'!N189="Mixes of 18K"),1,0)</f>
        <v>0</v>
      </c>
      <c r="AL189">
        <f>IF(OR(,'Main Data'!N189="PVD",'Main Data'!N189="Gold plate"),1,0)</f>
        <v>0</v>
      </c>
      <c r="AM189">
        <f>IF(OR('Main Data'!AV189="Yes",'Main Data'!AW189="Yes",'Main Data'!AU189="Yes"),1,0)</f>
        <v>0</v>
      </c>
      <c r="AN189">
        <f>IF(OR(ISTEXT('Main Data'!AX189), ISTEXT('Main Data'!AY189)),1,0)</f>
        <v>0</v>
      </c>
      <c r="AO189">
        <f>IF('Main Data'!AZ189="Yes",1,0)</f>
        <v>0</v>
      </c>
      <c r="AP189">
        <f>IF('Main Data'!BA189="Yes",1,0)</f>
        <v>0</v>
      </c>
      <c r="AQ189">
        <f>IF('Main Data'!BD189="Yes",1,0)</f>
        <v>0</v>
      </c>
      <c r="AR189">
        <f>IF('Main Data'!BE189="A",1,0)</f>
        <v>0</v>
      </c>
      <c r="AS189">
        <f>IF('Main Data'!BE189="AA",1,0)</f>
        <v>1</v>
      </c>
      <c r="AT189">
        <f>IF('Main Data'!BE189="AAA",1,0)</f>
        <v>0</v>
      </c>
      <c r="AU189">
        <f>IF('Main Data'!BE189="AAAA",1,0)</f>
        <v>0</v>
      </c>
      <c r="AV189">
        <f>IF('Main Data'!P189="Yes",1,0)</f>
        <v>0</v>
      </c>
      <c r="AW189">
        <f>IF('Main Data'!AP189="Yes",1,0)</f>
        <v>0</v>
      </c>
      <c r="AX189">
        <f>IF(OR('Main Data'!V189="Yes", 'Main Data'!W189="Yes",'Main Data'!X189="Yes"),1,0)</f>
        <v>1</v>
      </c>
      <c r="AY189">
        <f>IF(OR('Main Data'!Y189="Yes",'Main Data'!Z189="Yes"),1,0)</f>
        <v>0</v>
      </c>
      <c r="AZ189">
        <f>IF('Main Data'!AR189="Yes",1,0)</f>
        <v>0</v>
      </c>
      <c r="BA189">
        <f>IF('Main Data'!AS189="Yes",1,0)</f>
        <v>0</v>
      </c>
      <c r="BB189">
        <f>IF('Main Data'!AG189="Yes",1,0)</f>
        <v>0</v>
      </c>
      <c r="BC189">
        <f>IF('Main Data'!AB189="Yes",1,0)</f>
        <v>0</v>
      </c>
      <c r="BD189">
        <f>IF('Main Data'!AA189="Yes",1,0)</f>
        <v>0</v>
      </c>
      <c r="BE189">
        <f>IF('Main Data'!AC189="Yes",1,0)</f>
        <v>0</v>
      </c>
      <c r="BF189">
        <f>IF('Main Data'!AF189="Yes",1,0)</f>
        <v>0</v>
      </c>
      <c r="BG189">
        <f>IF(OR('Main Data'!AI189="Yes",'Main Data'!AL189="Yes"),1,0)</f>
        <v>1</v>
      </c>
      <c r="BH189">
        <f>IF('Main Data'!AJ189="Yes",1,0)</f>
        <v>0</v>
      </c>
      <c r="BI189">
        <f>IF('Main Data'!AK189="Yes",1,0)</f>
        <v>0</v>
      </c>
      <c r="BJ189">
        <f>IF('Main Data'!AM189="Yes",1,0)</f>
        <v>0</v>
      </c>
      <c r="BK189">
        <f>IF('Main Data'!AQ189="Yes",1,0)</f>
        <v>0</v>
      </c>
      <c r="BL189" s="21">
        <f t="shared" si="13"/>
        <v>0</v>
      </c>
      <c r="BM189" s="21">
        <f t="shared" si="14"/>
        <v>0</v>
      </c>
      <c r="BN189" s="21">
        <f t="shared" si="15"/>
        <v>0</v>
      </c>
      <c r="BO189" s="21">
        <f t="shared" si="16"/>
        <v>0</v>
      </c>
      <c r="BP189" s="21">
        <f t="shared" si="17"/>
        <v>1</v>
      </c>
    </row>
    <row r="190" spans="1:68" x14ac:dyDescent="0.2">
      <c r="A190">
        <v>186</v>
      </c>
      <c r="B190" s="33">
        <f>'Main Data'!C190</f>
        <v>44689</v>
      </c>
      <c r="C190">
        <f>'Main Data'!D190</f>
        <v>226</v>
      </c>
      <c r="D190" s="26">
        <f>'Main Data'!E190</f>
        <v>3200</v>
      </c>
      <c r="E190" s="26">
        <f>'Main Data'!F190</f>
        <v>4000</v>
      </c>
      <c r="F190" s="34">
        <f t="shared" si="12"/>
        <v>8.0709060887878188</v>
      </c>
      <c r="G190">
        <f>IF('Main Data'!H190="AP",1,0)</f>
        <v>0</v>
      </c>
      <c r="H190">
        <f>IF('Main Data'!H190="Blancpain",1,0)</f>
        <v>0</v>
      </c>
      <c r="I190">
        <f>IF('Main Data'!H190="Breguet",1,0)</f>
        <v>0</v>
      </c>
      <c r="J190">
        <f>IF('Main Data'!H190="Breitling",1,0)</f>
        <v>0</v>
      </c>
      <c r="K190">
        <f>IF('Main Data'!H190="Cartier",1,0)</f>
        <v>0</v>
      </c>
      <c r="L190">
        <f>IF('Main Data'!H190="Gallet",1,0)</f>
        <v>0</v>
      </c>
      <c r="M190">
        <f>IF('Main Data'!H190="Girard Perregaux",1,0)</f>
        <v>0</v>
      </c>
      <c r="N190">
        <f>IF('Main Data'!H190="Gubelin",1,0)</f>
        <v>0</v>
      </c>
      <c r="O190">
        <f>IF('Main Data'!H190="Heuer",1,0)</f>
        <v>0</v>
      </c>
      <c r="P190">
        <f>IF('Main Data'!H190="IWC",1,0)</f>
        <v>0</v>
      </c>
      <c r="Q190">
        <f>IF('Main Data'!H190="JLC",1,0)</f>
        <v>0</v>
      </c>
      <c r="R190">
        <f>IF('Main Data'!H190="Longines",1,0)</f>
        <v>1</v>
      </c>
      <c r="S190">
        <f>IF('Main Data'!H190="Movado",1,0)</f>
        <v>0</v>
      </c>
      <c r="T190">
        <f>IF('Main Data'!H190="Omega",1,0)</f>
        <v>0</v>
      </c>
      <c r="U190">
        <f>IF('Main Data'!H190="Panerai",1,0)</f>
        <v>0</v>
      </c>
      <c r="V190">
        <f>IF('Main Data'!H190="Patek",1,0)</f>
        <v>0</v>
      </c>
      <c r="W190">
        <f>IF('Main Data'!H190="Rolex",1,0)</f>
        <v>0</v>
      </c>
      <c r="X190">
        <f>IF('Main Data'!H190="Tudor",1,0)</f>
        <v>0</v>
      </c>
      <c r="Y190">
        <f>IF('Main Data'!H190="Ulysse Nardin",1,0)</f>
        <v>0</v>
      </c>
      <c r="Z190">
        <f>IF('Main Data'!H190="Universal Geneve",1,0)</f>
        <v>0</v>
      </c>
      <c r="AA190">
        <f>IF('Main Data'!H190="Vacheron",1,0)</f>
        <v>0</v>
      </c>
      <c r="AB190">
        <f>IF('Main Data'!H190="Zenith",1,0)</f>
        <v>0</v>
      </c>
      <c r="AC190">
        <f>IF('Main Data'!J190="Stainless Steel",1,0)</f>
        <v>0</v>
      </c>
      <c r="AD190">
        <f>IF('Main Data'!J190="Two-tone",1,0)</f>
        <v>0</v>
      </c>
      <c r="AE190">
        <f>IF(OR('Main Data'!J190="YG 18K",'Main Data'!J190="YG &lt;18K",'Main Data'!J190="PG 18K",'Main Data'!J190="PG &lt;18K",'Main Data'!J190="WG 18K",'Main Data'!J190="Mixes of 18K",'Main Data'!J190="Mixes &lt;18K"),1,0)</f>
        <v>1</v>
      </c>
      <c r="AF190">
        <f>IF('Main Data'!J190="Platinum",1,0)</f>
        <v>0</v>
      </c>
      <c r="AG190">
        <f>IF(OR('Main Data'!J190="PVD",'Main Data'!J190="Gold Plate",'Main Data'!J190="Other"),1,0)</f>
        <v>0</v>
      </c>
      <c r="AH190">
        <f>IF('Main Data'!N190="Stainless Steel",1,0)</f>
        <v>0</v>
      </c>
      <c r="AI190">
        <f>IF('Main Data'!N190="Leather",1,0)</f>
        <v>1</v>
      </c>
      <c r="AJ190">
        <f>IF('Main Data'!N190="Two-tone",1,0)</f>
        <v>0</v>
      </c>
      <c r="AK190">
        <f>IF(OR('Main Data'!N190="YG 18K",'Main Data'!N190="PG 18K",'Main Data'!N190="WG 18K",'Main Data'!N190="Mixes of 18K"),1,0)</f>
        <v>0</v>
      </c>
      <c r="AL190">
        <f>IF(OR(,'Main Data'!N190="PVD",'Main Data'!N190="Gold plate"),1,0)</f>
        <v>0</v>
      </c>
      <c r="AM190">
        <f>IF(OR('Main Data'!AV190="Yes",'Main Data'!AW190="Yes",'Main Data'!AU190="Yes"),1,0)</f>
        <v>0</v>
      </c>
      <c r="AN190">
        <f>IF(OR(ISTEXT('Main Data'!AX190), ISTEXT('Main Data'!AY190)),1,0)</f>
        <v>0</v>
      </c>
      <c r="AO190">
        <f>IF('Main Data'!AZ190="Yes",1,0)</f>
        <v>0</v>
      </c>
      <c r="AP190">
        <f>IF('Main Data'!BA190="Yes",1,0)</f>
        <v>0</v>
      </c>
      <c r="AQ190">
        <f>IF('Main Data'!BD190="Yes",1,0)</f>
        <v>0</v>
      </c>
      <c r="AR190">
        <f>IF('Main Data'!BE190="A",1,0)</f>
        <v>1</v>
      </c>
      <c r="AS190">
        <f>IF('Main Data'!BE190="AA",1,0)</f>
        <v>0</v>
      </c>
      <c r="AT190">
        <f>IF('Main Data'!BE190="AAA",1,0)</f>
        <v>0</v>
      </c>
      <c r="AU190">
        <f>IF('Main Data'!BE190="AAAA",1,0)</f>
        <v>0</v>
      </c>
      <c r="AV190">
        <f>IF('Main Data'!P190="Yes",1,0)</f>
        <v>1</v>
      </c>
      <c r="AW190">
        <f>IF('Main Data'!AP190="Yes",1,0)</f>
        <v>0</v>
      </c>
      <c r="AX190">
        <f>IF(OR('Main Data'!V190="Yes", 'Main Data'!W190="Yes",'Main Data'!X190="Yes"),1,0)</f>
        <v>0</v>
      </c>
      <c r="AY190">
        <f>IF(OR('Main Data'!Y190="Yes",'Main Data'!Z190="Yes"),1,0)</f>
        <v>0</v>
      </c>
      <c r="AZ190">
        <f>IF('Main Data'!AR190="Yes",1,0)</f>
        <v>0</v>
      </c>
      <c r="BA190">
        <f>IF('Main Data'!AS190="Yes",1,0)</f>
        <v>0</v>
      </c>
      <c r="BB190">
        <f>IF('Main Data'!AG190="Yes",1,0)</f>
        <v>0</v>
      </c>
      <c r="BC190">
        <f>IF('Main Data'!AB190="Yes",1,0)</f>
        <v>0</v>
      </c>
      <c r="BD190">
        <f>IF('Main Data'!AA190="Yes",1,0)</f>
        <v>0</v>
      </c>
      <c r="BE190">
        <f>IF('Main Data'!AC190="Yes",1,0)</f>
        <v>0</v>
      </c>
      <c r="BF190">
        <f>IF('Main Data'!AF190="Yes",1,0)</f>
        <v>0</v>
      </c>
      <c r="BG190">
        <f>IF(OR('Main Data'!AI190="Yes",'Main Data'!AL190="Yes"),1,0)</f>
        <v>0</v>
      </c>
      <c r="BH190">
        <f>IF('Main Data'!AJ190="Yes",1,0)</f>
        <v>0</v>
      </c>
      <c r="BI190">
        <f>IF('Main Data'!AK190="Yes",1,0)</f>
        <v>0</v>
      </c>
      <c r="BJ190">
        <f>IF('Main Data'!AM190="Yes",1,0)</f>
        <v>0</v>
      </c>
      <c r="BK190">
        <f>IF('Main Data'!AQ190="Yes",1,0)</f>
        <v>0</v>
      </c>
      <c r="BL190" s="21">
        <f t="shared" si="13"/>
        <v>0</v>
      </c>
      <c r="BM190" s="21">
        <f t="shared" si="14"/>
        <v>0</v>
      </c>
      <c r="BN190" s="21">
        <f t="shared" si="15"/>
        <v>0</v>
      </c>
      <c r="BO190" s="21">
        <f t="shared" si="16"/>
        <v>0</v>
      </c>
      <c r="BP190" s="21">
        <f t="shared" si="17"/>
        <v>1</v>
      </c>
    </row>
    <row r="191" spans="1:68" x14ac:dyDescent="0.2">
      <c r="A191">
        <v>187</v>
      </c>
      <c r="B191" s="33">
        <f>'Main Data'!C191</f>
        <v>44689</v>
      </c>
      <c r="C191">
        <f>'Main Data'!D191</f>
        <v>230</v>
      </c>
      <c r="D191" s="26">
        <f>'Main Data'!E191</f>
        <v>38000</v>
      </c>
      <c r="E191" s="26">
        <f>'Main Data'!F191</f>
        <v>47500</v>
      </c>
      <c r="F191" s="34">
        <f t="shared" si="12"/>
        <v>10.545341438708522</v>
      </c>
      <c r="G191">
        <f>IF('Main Data'!H191="AP",1,0)</f>
        <v>0</v>
      </c>
      <c r="H191">
        <f>IF('Main Data'!H191="Blancpain",1,0)</f>
        <v>0</v>
      </c>
      <c r="I191">
        <f>IF('Main Data'!H191="Breguet",1,0)</f>
        <v>0</v>
      </c>
      <c r="J191">
        <f>IF('Main Data'!H191="Breitling",1,0)</f>
        <v>0</v>
      </c>
      <c r="K191">
        <f>IF('Main Data'!H191="Cartier",1,0)</f>
        <v>0</v>
      </c>
      <c r="L191">
        <f>IF('Main Data'!H191="Gallet",1,0)</f>
        <v>0</v>
      </c>
      <c r="M191">
        <f>IF('Main Data'!H191="Girard Perregaux",1,0)</f>
        <v>0</v>
      </c>
      <c r="N191">
        <f>IF('Main Data'!H191="Gubelin",1,0)</f>
        <v>1</v>
      </c>
      <c r="O191">
        <f>IF('Main Data'!H191="Heuer",1,0)</f>
        <v>0</v>
      </c>
      <c r="P191">
        <f>IF('Main Data'!H191="IWC",1,0)</f>
        <v>0</v>
      </c>
      <c r="Q191">
        <f>IF('Main Data'!H191="JLC",1,0)</f>
        <v>0</v>
      </c>
      <c r="R191">
        <f>IF('Main Data'!H191="Longines",1,0)</f>
        <v>0</v>
      </c>
      <c r="S191">
        <f>IF('Main Data'!H191="Movado",1,0)</f>
        <v>0</v>
      </c>
      <c r="T191">
        <f>IF('Main Data'!H191="Omega",1,0)</f>
        <v>0</v>
      </c>
      <c r="U191">
        <f>IF('Main Data'!H191="Panerai",1,0)</f>
        <v>0</v>
      </c>
      <c r="V191">
        <f>IF('Main Data'!H191="Patek",1,0)</f>
        <v>0</v>
      </c>
      <c r="W191">
        <f>IF('Main Data'!H191="Rolex",1,0)</f>
        <v>0</v>
      </c>
      <c r="X191">
        <f>IF('Main Data'!H191="Tudor",1,0)</f>
        <v>0</v>
      </c>
      <c r="Y191">
        <f>IF('Main Data'!H191="Ulysse Nardin",1,0)</f>
        <v>0</v>
      </c>
      <c r="Z191">
        <f>IF('Main Data'!H191="Universal Geneve",1,0)</f>
        <v>0</v>
      </c>
      <c r="AA191">
        <f>IF('Main Data'!H191="Vacheron",1,0)</f>
        <v>0</v>
      </c>
      <c r="AB191">
        <f>IF('Main Data'!H191="Zenith",1,0)</f>
        <v>0</v>
      </c>
      <c r="AC191">
        <f>IF('Main Data'!J191="Stainless Steel",1,0)</f>
        <v>1</v>
      </c>
      <c r="AD191">
        <f>IF('Main Data'!J191="Two-tone",1,0)</f>
        <v>0</v>
      </c>
      <c r="AE191">
        <f>IF(OR('Main Data'!J191="YG 18K",'Main Data'!J191="YG &lt;18K",'Main Data'!J191="PG 18K",'Main Data'!J191="PG &lt;18K",'Main Data'!J191="WG 18K",'Main Data'!J191="Mixes of 18K",'Main Data'!J191="Mixes &lt;18K"),1,0)</f>
        <v>0</v>
      </c>
      <c r="AF191">
        <f>IF('Main Data'!J191="Platinum",1,0)</f>
        <v>0</v>
      </c>
      <c r="AG191">
        <f>IF(OR('Main Data'!J191="PVD",'Main Data'!J191="Gold Plate",'Main Data'!J191="Other"),1,0)</f>
        <v>0</v>
      </c>
      <c r="AH191">
        <f>IF('Main Data'!N191="Stainless Steel",1,0)</f>
        <v>0</v>
      </c>
      <c r="AI191">
        <f>IF('Main Data'!N191="Leather",1,0)</f>
        <v>1</v>
      </c>
      <c r="AJ191">
        <f>IF('Main Data'!N191="Two-tone",1,0)</f>
        <v>0</v>
      </c>
      <c r="AK191">
        <f>IF(OR('Main Data'!N191="YG 18K",'Main Data'!N191="PG 18K",'Main Data'!N191="WG 18K",'Main Data'!N191="Mixes of 18K"),1,0)</f>
        <v>0</v>
      </c>
      <c r="AL191">
        <f>IF(OR(,'Main Data'!N191="PVD",'Main Data'!N191="Gold plate"),1,0)</f>
        <v>0</v>
      </c>
      <c r="AM191">
        <f>IF(OR('Main Data'!AV191="Yes",'Main Data'!AW191="Yes",'Main Data'!AU191="Yes"),1,0)</f>
        <v>0</v>
      </c>
      <c r="AN191">
        <f>IF(OR(ISTEXT('Main Data'!AX191), ISTEXT('Main Data'!AY191)),1,0)</f>
        <v>0</v>
      </c>
      <c r="AO191">
        <f>IF('Main Data'!AZ191="Yes",1,0)</f>
        <v>0</v>
      </c>
      <c r="AP191">
        <f>IF('Main Data'!BA191="Yes",1,0)</f>
        <v>0</v>
      </c>
      <c r="AQ191">
        <f>IF('Main Data'!BD191="Yes",1,0)</f>
        <v>0</v>
      </c>
      <c r="AR191">
        <f>IF('Main Data'!BE191="A",1,0)</f>
        <v>0</v>
      </c>
      <c r="AS191">
        <f>IF('Main Data'!BE191="AA",1,0)</f>
        <v>0</v>
      </c>
      <c r="AT191">
        <f>IF('Main Data'!BE191="AAA",1,0)</f>
        <v>0</v>
      </c>
      <c r="AU191">
        <f>IF('Main Data'!BE191="AAAA",1,0)</f>
        <v>1</v>
      </c>
      <c r="AV191">
        <f>IF('Main Data'!P191="Yes",1,0)</f>
        <v>0</v>
      </c>
      <c r="AW191">
        <f>IF('Main Data'!AP191="Yes",1,0)</f>
        <v>0</v>
      </c>
      <c r="AX191">
        <f>IF(OR('Main Data'!V191="Yes", 'Main Data'!W191="Yes",'Main Data'!X191="Yes"),1,0)</f>
        <v>0</v>
      </c>
      <c r="AY191">
        <f>IF(OR('Main Data'!Y191="Yes",'Main Data'!Z191="Yes"),1,0)</f>
        <v>0</v>
      </c>
      <c r="AZ191">
        <f>IF('Main Data'!AR191="Yes",1,0)</f>
        <v>0</v>
      </c>
      <c r="BA191">
        <f>IF('Main Data'!AS191="Yes",1,0)</f>
        <v>0</v>
      </c>
      <c r="BB191">
        <f>IF('Main Data'!AG191="Yes",1,0)</f>
        <v>0</v>
      </c>
      <c r="BC191">
        <f>IF('Main Data'!AB191="Yes",1,0)</f>
        <v>0</v>
      </c>
      <c r="BD191">
        <f>IF('Main Data'!AA191="Yes",1,0)</f>
        <v>0</v>
      </c>
      <c r="BE191">
        <f>IF('Main Data'!AC191="Yes",1,0)</f>
        <v>0</v>
      </c>
      <c r="BF191">
        <f>IF('Main Data'!AF191="Yes",1,0)</f>
        <v>0</v>
      </c>
      <c r="BG191">
        <f>IF(OR('Main Data'!AI191="Yes",'Main Data'!AL191="Yes"),1,0)</f>
        <v>0</v>
      </c>
      <c r="BH191">
        <f>IF('Main Data'!AJ191="Yes",1,0)</f>
        <v>0</v>
      </c>
      <c r="BI191">
        <f>IF('Main Data'!AK191="Yes",1,0)</f>
        <v>1</v>
      </c>
      <c r="BJ191">
        <f>IF('Main Data'!AM191="Yes",1,0)</f>
        <v>0</v>
      </c>
      <c r="BK191">
        <f>IF('Main Data'!AQ191="Yes",1,0)</f>
        <v>0</v>
      </c>
      <c r="BL191" s="21">
        <f t="shared" si="13"/>
        <v>0</v>
      </c>
      <c r="BM191" s="21">
        <f t="shared" si="14"/>
        <v>0</v>
      </c>
      <c r="BN191" s="21">
        <f t="shared" si="15"/>
        <v>0</v>
      </c>
      <c r="BO191" s="21">
        <f t="shared" si="16"/>
        <v>0</v>
      </c>
      <c r="BP191" s="21">
        <f t="shared" si="17"/>
        <v>1</v>
      </c>
    </row>
    <row r="192" spans="1:68" x14ac:dyDescent="0.2">
      <c r="A192">
        <v>188</v>
      </c>
      <c r="B192" s="33">
        <f>'Main Data'!C192</f>
        <v>44689</v>
      </c>
      <c r="C192">
        <f>'Main Data'!D192</f>
        <v>231</v>
      </c>
      <c r="D192" s="26">
        <f>'Main Data'!E192</f>
        <v>13000</v>
      </c>
      <c r="E192" s="26">
        <f>'Main Data'!F192</f>
        <v>16250</v>
      </c>
      <c r="F192" s="34">
        <f t="shared" si="12"/>
        <v>9.4727046364436731</v>
      </c>
      <c r="G192">
        <f>IF('Main Data'!H192="AP",1,0)</f>
        <v>0</v>
      </c>
      <c r="H192">
        <f>IF('Main Data'!H192="Blancpain",1,0)</f>
        <v>0</v>
      </c>
      <c r="I192">
        <f>IF('Main Data'!H192="Breguet",1,0)</f>
        <v>1</v>
      </c>
      <c r="J192">
        <f>IF('Main Data'!H192="Breitling",1,0)</f>
        <v>0</v>
      </c>
      <c r="K192">
        <f>IF('Main Data'!H192="Cartier",1,0)</f>
        <v>0</v>
      </c>
      <c r="L192">
        <f>IF('Main Data'!H192="Gallet",1,0)</f>
        <v>0</v>
      </c>
      <c r="M192">
        <f>IF('Main Data'!H192="Girard Perregaux",1,0)</f>
        <v>0</v>
      </c>
      <c r="N192">
        <f>IF('Main Data'!H192="Gubelin",1,0)</f>
        <v>0</v>
      </c>
      <c r="O192">
        <f>IF('Main Data'!H192="Heuer",1,0)</f>
        <v>0</v>
      </c>
      <c r="P192">
        <f>IF('Main Data'!H192="IWC",1,0)</f>
        <v>0</v>
      </c>
      <c r="Q192">
        <f>IF('Main Data'!H192="JLC",1,0)</f>
        <v>0</v>
      </c>
      <c r="R192">
        <f>IF('Main Data'!H192="Longines",1,0)</f>
        <v>0</v>
      </c>
      <c r="S192">
        <f>IF('Main Data'!H192="Movado",1,0)</f>
        <v>0</v>
      </c>
      <c r="T192">
        <f>IF('Main Data'!H192="Omega",1,0)</f>
        <v>0</v>
      </c>
      <c r="U192">
        <f>IF('Main Data'!H192="Panerai",1,0)</f>
        <v>0</v>
      </c>
      <c r="V192">
        <f>IF('Main Data'!H192="Patek",1,0)</f>
        <v>0</v>
      </c>
      <c r="W192">
        <f>IF('Main Data'!H192="Rolex",1,0)</f>
        <v>0</v>
      </c>
      <c r="X192">
        <f>IF('Main Data'!H192="Tudor",1,0)</f>
        <v>0</v>
      </c>
      <c r="Y192">
        <f>IF('Main Data'!H192="Ulysse Nardin",1,0)</f>
        <v>0</v>
      </c>
      <c r="Z192">
        <f>IF('Main Data'!H192="Universal Geneve",1,0)</f>
        <v>0</v>
      </c>
      <c r="AA192">
        <f>IF('Main Data'!H192="Vacheron",1,0)</f>
        <v>0</v>
      </c>
      <c r="AB192">
        <f>IF('Main Data'!H192="Zenith",1,0)</f>
        <v>0</v>
      </c>
      <c r="AC192">
        <f>IF('Main Data'!J192="Stainless Steel",1,0)</f>
        <v>1</v>
      </c>
      <c r="AD192">
        <f>IF('Main Data'!J192="Two-tone",1,0)</f>
        <v>0</v>
      </c>
      <c r="AE192">
        <f>IF(OR('Main Data'!J192="YG 18K",'Main Data'!J192="YG &lt;18K",'Main Data'!J192="PG 18K",'Main Data'!J192="PG &lt;18K",'Main Data'!J192="WG 18K",'Main Data'!J192="Mixes of 18K",'Main Data'!J192="Mixes &lt;18K"),1,0)</f>
        <v>0</v>
      </c>
      <c r="AF192">
        <f>IF('Main Data'!J192="Platinum",1,0)</f>
        <v>0</v>
      </c>
      <c r="AG192">
        <f>IF(OR('Main Data'!J192="PVD",'Main Data'!J192="Gold Plate",'Main Data'!J192="Other"),1,0)</f>
        <v>0</v>
      </c>
      <c r="AH192">
        <f>IF('Main Data'!N192="Stainless Steel",1,0)</f>
        <v>0</v>
      </c>
      <c r="AI192">
        <f>IF('Main Data'!N192="Leather",1,0)</f>
        <v>1</v>
      </c>
      <c r="AJ192">
        <f>IF('Main Data'!N192="Two-tone",1,0)</f>
        <v>0</v>
      </c>
      <c r="AK192">
        <f>IF(OR('Main Data'!N192="YG 18K",'Main Data'!N192="PG 18K",'Main Data'!N192="WG 18K",'Main Data'!N192="Mixes of 18K"),1,0)</f>
        <v>0</v>
      </c>
      <c r="AL192">
        <f>IF(OR(,'Main Data'!N192="PVD",'Main Data'!N192="Gold plate"),1,0)</f>
        <v>0</v>
      </c>
      <c r="AM192">
        <f>IF(OR('Main Data'!AV192="Yes",'Main Data'!AW192="Yes",'Main Data'!AU192="Yes"),1,0)</f>
        <v>0</v>
      </c>
      <c r="AN192">
        <f>IF(OR(ISTEXT('Main Data'!AX192), ISTEXT('Main Data'!AY192)),1,0)</f>
        <v>0</v>
      </c>
      <c r="AO192">
        <f>IF('Main Data'!AZ192="Yes",1,0)</f>
        <v>0</v>
      </c>
      <c r="AP192">
        <f>IF('Main Data'!BA192="Yes",1,0)</f>
        <v>0</v>
      </c>
      <c r="AQ192">
        <f>IF('Main Data'!BD192="Yes",1,0)</f>
        <v>0</v>
      </c>
      <c r="AR192">
        <f>IF('Main Data'!BE192="A",1,0)</f>
        <v>0</v>
      </c>
      <c r="AS192">
        <f>IF('Main Data'!BE192="AA",1,0)</f>
        <v>0</v>
      </c>
      <c r="AT192">
        <f>IF('Main Data'!BE192="AAA",1,0)</f>
        <v>1</v>
      </c>
      <c r="AU192">
        <f>IF('Main Data'!BE192="AAAA",1,0)</f>
        <v>0</v>
      </c>
      <c r="AV192">
        <f>IF('Main Data'!P192="Yes",1,0)</f>
        <v>0</v>
      </c>
      <c r="AW192">
        <f>IF('Main Data'!AP192="Yes",1,0)</f>
        <v>0</v>
      </c>
      <c r="AX192">
        <f>IF(OR('Main Data'!V192="Yes", 'Main Data'!W192="Yes",'Main Data'!X192="Yes"),1,0)</f>
        <v>0</v>
      </c>
      <c r="AY192">
        <f>IF(OR('Main Data'!Y192="Yes",'Main Data'!Z192="Yes"),1,0)</f>
        <v>0</v>
      </c>
      <c r="AZ192">
        <f>IF('Main Data'!AR192="Yes",1,0)</f>
        <v>0</v>
      </c>
      <c r="BA192">
        <f>IF('Main Data'!AS192="Yes",1,0)</f>
        <v>0</v>
      </c>
      <c r="BB192">
        <f>IF('Main Data'!AG192="Yes",1,0)</f>
        <v>0</v>
      </c>
      <c r="BC192">
        <f>IF('Main Data'!AB192="Yes",1,0)</f>
        <v>0</v>
      </c>
      <c r="BD192">
        <f>IF('Main Data'!AA192="Yes",1,0)</f>
        <v>0</v>
      </c>
      <c r="BE192">
        <f>IF('Main Data'!AC192="Yes",1,0)</f>
        <v>0</v>
      </c>
      <c r="BF192">
        <f>IF('Main Data'!AF192="Yes",1,0)</f>
        <v>0</v>
      </c>
      <c r="BG192">
        <f>IF(OR('Main Data'!AI192="Yes",'Main Data'!AL192="Yes"),1,0)</f>
        <v>0</v>
      </c>
      <c r="BH192">
        <f>IF('Main Data'!AJ192="Yes",1,0)</f>
        <v>1</v>
      </c>
      <c r="BI192">
        <f>IF('Main Data'!AK192="Yes",1,0)</f>
        <v>0</v>
      </c>
      <c r="BJ192">
        <f>IF('Main Data'!AM192="Yes",1,0)</f>
        <v>0</v>
      </c>
      <c r="BK192">
        <f>IF('Main Data'!AQ192="Yes",1,0)</f>
        <v>0</v>
      </c>
      <c r="BL192" s="21">
        <f t="shared" si="13"/>
        <v>0</v>
      </c>
      <c r="BM192" s="21">
        <f t="shared" si="14"/>
        <v>0</v>
      </c>
      <c r="BN192" s="21">
        <f t="shared" si="15"/>
        <v>0</v>
      </c>
      <c r="BO192" s="21">
        <f t="shared" si="16"/>
        <v>0</v>
      </c>
      <c r="BP192" s="21">
        <f t="shared" si="17"/>
        <v>1</v>
      </c>
    </row>
    <row r="193" spans="1:68" x14ac:dyDescent="0.2">
      <c r="A193">
        <v>189</v>
      </c>
      <c r="B193" s="33">
        <f>'Main Data'!C193</f>
        <v>44689</v>
      </c>
      <c r="C193">
        <f>'Main Data'!D193</f>
        <v>232</v>
      </c>
      <c r="D193" s="26">
        <f>'Main Data'!E193</f>
        <v>32000</v>
      </c>
      <c r="E193" s="26">
        <f>'Main Data'!F193</f>
        <v>40000</v>
      </c>
      <c r="F193" s="34">
        <f t="shared" si="12"/>
        <v>10.373491181781864</v>
      </c>
      <c r="G193">
        <f>IF('Main Data'!H193="AP",1,0)</f>
        <v>0</v>
      </c>
      <c r="H193">
        <f>IF('Main Data'!H193="Blancpain",1,0)</f>
        <v>1</v>
      </c>
      <c r="I193">
        <f>IF('Main Data'!H193="Breguet",1,0)</f>
        <v>0</v>
      </c>
      <c r="J193">
        <f>IF('Main Data'!H193="Breitling",1,0)</f>
        <v>0</v>
      </c>
      <c r="K193">
        <f>IF('Main Data'!H193="Cartier",1,0)</f>
        <v>0</v>
      </c>
      <c r="L193">
        <f>IF('Main Data'!H193="Gallet",1,0)</f>
        <v>0</v>
      </c>
      <c r="M193">
        <f>IF('Main Data'!H193="Girard Perregaux",1,0)</f>
        <v>0</v>
      </c>
      <c r="N193">
        <f>IF('Main Data'!H193="Gubelin",1,0)</f>
        <v>0</v>
      </c>
      <c r="O193">
        <f>IF('Main Data'!H193="Heuer",1,0)</f>
        <v>0</v>
      </c>
      <c r="P193">
        <f>IF('Main Data'!H193="IWC",1,0)</f>
        <v>0</v>
      </c>
      <c r="Q193">
        <f>IF('Main Data'!H193="JLC",1,0)</f>
        <v>0</v>
      </c>
      <c r="R193">
        <f>IF('Main Data'!H193="Longines",1,0)</f>
        <v>0</v>
      </c>
      <c r="S193">
        <f>IF('Main Data'!H193="Movado",1,0)</f>
        <v>0</v>
      </c>
      <c r="T193">
        <f>IF('Main Data'!H193="Omega",1,0)</f>
        <v>0</v>
      </c>
      <c r="U193">
        <f>IF('Main Data'!H193="Panerai",1,0)</f>
        <v>0</v>
      </c>
      <c r="V193">
        <f>IF('Main Data'!H193="Patek",1,0)</f>
        <v>0</v>
      </c>
      <c r="W193">
        <f>IF('Main Data'!H193="Rolex",1,0)</f>
        <v>0</v>
      </c>
      <c r="X193">
        <f>IF('Main Data'!H193="Tudor",1,0)</f>
        <v>0</v>
      </c>
      <c r="Y193">
        <f>IF('Main Data'!H193="Ulysse Nardin",1,0)</f>
        <v>0</v>
      </c>
      <c r="Z193">
        <f>IF('Main Data'!H193="Universal Geneve",1,0)</f>
        <v>0</v>
      </c>
      <c r="AA193">
        <f>IF('Main Data'!H193="Vacheron",1,0)</f>
        <v>0</v>
      </c>
      <c r="AB193">
        <f>IF('Main Data'!H193="Zenith",1,0)</f>
        <v>0</v>
      </c>
      <c r="AC193">
        <f>IF('Main Data'!J193="Stainless Steel",1,0)</f>
        <v>1</v>
      </c>
      <c r="AD193">
        <f>IF('Main Data'!J193="Two-tone",1,0)</f>
        <v>0</v>
      </c>
      <c r="AE193">
        <f>IF(OR('Main Data'!J193="YG 18K",'Main Data'!J193="YG &lt;18K",'Main Data'!J193="PG 18K",'Main Data'!J193="PG &lt;18K",'Main Data'!J193="WG 18K",'Main Data'!J193="Mixes of 18K",'Main Data'!J193="Mixes &lt;18K"),1,0)</f>
        <v>0</v>
      </c>
      <c r="AF193">
        <f>IF('Main Data'!J193="Platinum",1,0)</f>
        <v>0</v>
      </c>
      <c r="AG193">
        <f>IF(OR('Main Data'!J193="PVD",'Main Data'!J193="Gold Plate",'Main Data'!J193="Other"),1,0)</f>
        <v>0</v>
      </c>
      <c r="AH193">
        <f>IF('Main Data'!N193="Stainless Steel",1,0)</f>
        <v>0</v>
      </c>
      <c r="AI193">
        <f>IF('Main Data'!N193="Leather",1,0)</f>
        <v>1</v>
      </c>
      <c r="AJ193">
        <f>IF('Main Data'!N193="Two-tone",1,0)</f>
        <v>0</v>
      </c>
      <c r="AK193">
        <f>IF(OR('Main Data'!N193="YG 18K",'Main Data'!N193="PG 18K",'Main Data'!N193="WG 18K",'Main Data'!N193="Mixes of 18K"),1,0)</f>
        <v>0</v>
      </c>
      <c r="AL193">
        <f>IF(OR(,'Main Data'!N193="PVD",'Main Data'!N193="Gold plate"),1,0)</f>
        <v>0</v>
      </c>
      <c r="AM193">
        <f>IF(OR('Main Data'!AV193="Yes",'Main Data'!AW193="Yes",'Main Data'!AU193="Yes"),1,0)</f>
        <v>0</v>
      </c>
      <c r="AN193">
        <f>IF(OR(ISTEXT('Main Data'!AX193), ISTEXT('Main Data'!AY193)),1,0)</f>
        <v>0</v>
      </c>
      <c r="AO193">
        <f>IF('Main Data'!AZ193="Yes",1,0)</f>
        <v>0</v>
      </c>
      <c r="AP193">
        <f>IF('Main Data'!BA193="Yes",1,0)</f>
        <v>0</v>
      </c>
      <c r="AQ193">
        <f>IF('Main Data'!BD193="Yes",1,0)</f>
        <v>0</v>
      </c>
      <c r="AR193">
        <f>IF('Main Data'!BE193="A",1,0)</f>
        <v>0</v>
      </c>
      <c r="AS193">
        <f>IF('Main Data'!BE193="AA",1,0)</f>
        <v>0</v>
      </c>
      <c r="AT193">
        <f>IF('Main Data'!BE193="AAA",1,0)</f>
        <v>1</v>
      </c>
      <c r="AU193">
        <f>IF('Main Data'!BE193="AAAA",1,0)</f>
        <v>0</v>
      </c>
      <c r="AV193">
        <f>IF('Main Data'!P193="Yes",1,0)</f>
        <v>0</v>
      </c>
      <c r="AW193">
        <f>IF('Main Data'!AP193="Yes",1,0)</f>
        <v>0</v>
      </c>
      <c r="AX193">
        <f>IF(OR('Main Data'!V193="Yes", 'Main Data'!W193="Yes",'Main Data'!X193="Yes"),1,0)</f>
        <v>1</v>
      </c>
      <c r="AY193">
        <f>IF(OR('Main Data'!Y193="Yes",'Main Data'!Z193="Yes"),1,0)</f>
        <v>0</v>
      </c>
      <c r="AZ193">
        <f>IF('Main Data'!AR193="Yes",1,0)</f>
        <v>0</v>
      </c>
      <c r="BA193">
        <f>IF('Main Data'!AS193="Yes",1,0)</f>
        <v>0</v>
      </c>
      <c r="BB193">
        <f>IF('Main Data'!AG193="Yes",1,0)</f>
        <v>0</v>
      </c>
      <c r="BC193">
        <f>IF('Main Data'!AB193="Yes",1,0)</f>
        <v>0</v>
      </c>
      <c r="BD193">
        <f>IF('Main Data'!AA193="Yes",1,0)</f>
        <v>1</v>
      </c>
      <c r="BE193">
        <f>IF('Main Data'!AC193="Yes",1,0)</f>
        <v>0</v>
      </c>
      <c r="BF193">
        <f>IF('Main Data'!AF193="Yes",1,0)</f>
        <v>0</v>
      </c>
      <c r="BG193">
        <f>IF(OR('Main Data'!AI193="Yes",'Main Data'!AL193="Yes"),1,0)</f>
        <v>0</v>
      </c>
      <c r="BH193">
        <f>IF('Main Data'!AJ193="Yes",1,0)</f>
        <v>0</v>
      </c>
      <c r="BI193">
        <f>IF('Main Data'!AK193="Yes",1,0)</f>
        <v>0</v>
      </c>
      <c r="BJ193">
        <f>IF('Main Data'!AM193="Yes",1,0)</f>
        <v>0</v>
      </c>
      <c r="BK193">
        <f>IF('Main Data'!AQ193="Yes",1,0)</f>
        <v>0</v>
      </c>
      <c r="BL193" s="21">
        <f t="shared" si="13"/>
        <v>0</v>
      </c>
      <c r="BM193" s="21">
        <f t="shared" si="14"/>
        <v>0</v>
      </c>
      <c r="BN193" s="21">
        <f t="shared" si="15"/>
        <v>0</v>
      </c>
      <c r="BO193" s="21">
        <f t="shared" si="16"/>
        <v>0</v>
      </c>
      <c r="BP193" s="21">
        <f t="shared" si="17"/>
        <v>1</v>
      </c>
    </row>
    <row r="194" spans="1:68" x14ac:dyDescent="0.2">
      <c r="A194">
        <v>190</v>
      </c>
      <c r="B194" s="33">
        <f>'Main Data'!C194</f>
        <v>44689</v>
      </c>
      <c r="C194">
        <f>'Main Data'!D194</f>
        <v>233</v>
      </c>
      <c r="D194" s="26">
        <f>'Main Data'!E194</f>
        <v>6500</v>
      </c>
      <c r="E194" s="26">
        <f>'Main Data'!F194</f>
        <v>8125</v>
      </c>
      <c r="F194" s="34">
        <f t="shared" si="12"/>
        <v>8.7795574558837277</v>
      </c>
      <c r="G194">
        <f>IF('Main Data'!H194="AP",1,0)</f>
        <v>0</v>
      </c>
      <c r="H194">
        <f>IF('Main Data'!H194="Blancpain",1,0)</f>
        <v>0</v>
      </c>
      <c r="I194">
        <f>IF('Main Data'!H194="Breguet",1,0)</f>
        <v>0</v>
      </c>
      <c r="J194">
        <f>IF('Main Data'!H194="Breitling",1,0)</f>
        <v>1</v>
      </c>
      <c r="K194">
        <f>IF('Main Data'!H194="Cartier",1,0)</f>
        <v>0</v>
      </c>
      <c r="L194">
        <f>IF('Main Data'!H194="Gallet",1,0)</f>
        <v>0</v>
      </c>
      <c r="M194">
        <f>IF('Main Data'!H194="Girard Perregaux",1,0)</f>
        <v>0</v>
      </c>
      <c r="N194">
        <f>IF('Main Data'!H194="Gubelin",1,0)</f>
        <v>0</v>
      </c>
      <c r="O194">
        <f>IF('Main Data'!H194="Heuer",1,0)</f>
        <v>0</v>
      </c>
      <c r="P194">
        <f>IF('Main Data'!H194="IWC",1,0)</f>
        <v>0</v>
      </c>
      <c r="Q194">
        <f>IF('Main Data'!H194="JLC",1,0)</f>
        <v>0</v>
      </c>
      <c r="R194">
        <f>IF('Main Data'!H194="Longines",1,0)</f>
        <v>0</v>
      </c>
      <c r="S194">
        <f>IF('Main Data'!H194="Movado",1,0)</f>
        <v>0</v>
      </c>
      <c r="T194">
        <f>IF('Main Data'!H194="Omega",1,0)</f>
        <v>0</v>
      </c>
      <c r="U194">
        <f>IF('Main Data'!H194="Panerai",1,0)</f>
        <v>0</v>
      </c>
      <c r="V194">
        <f>IF('Main Data'!H194="Patek",1,0)</f>
        <v>0</v>
      </c>
      <c r="W194">
        <f>IF('Main Data'!H194="Rolex",1,0)</f>
        <v>0</v>
      </c>
      <c r="X194">
        <f>IF('Main Data'!H194="Tudor",1,0)</f>
        <v>0</v>
      </c>
      <c r="Y194">
        <f>IF('Main Data'!H194="Ulysse Nardin",1,0)</f>
        <v>0</v>
      </c>
      <c r="Z194">
        <f>IF('Main Data'!H194="Universal Geneve",1,0)</f>
        <v>0</v>
      </c>
      <c r="AA194">
        <f>IF('Main Data'!H194="Vacheron",1,0)</f>
        <v>0</v>
      </c>
      <c r="AB194">
        <f>IF('Main Data'!H194="Zenith",1,0)</f>
        <v>0</v>
      </c>
      <c r="AC194">
        <f>IF('Main Data'!J194="Stainless Steel",1,0)</f>
        <v>1</v>
      </c>
      <c r="AD194">
        <f>IF('Main Data'!J194="Two-tone",1,0)</f>
        <v>0</v>
      </c>
      <c r="AE194">
        <f>IF(OR('Main Data'!J194="YG 18K",'Main Data'!J194="YG &lt;18K",'Main Data'!J194="PG 18K",'Main Data'!J194="PG &lt;18K",'Main Data'!J194="WG 18K",'Main Data'!J194="Mixes of 18K",'Main Data'!J194="Mixes &lt;18K"),1,0)</f>
        <v>0</v>
      </c>
      <c r="AF194">
        <f>IF('Main Data'!J194="Platinum",1,0)</f>
        <v>0</v>
      </c>
      <c r="AG194">
        <f>IF(OR('Main Data'!J194="PVD",'Main Data'!J194="Gold Plate",'Main Data'!J194="Other"),1,0)</f>
        <v>0</v>
      </c>
      <c r="AH194">
        <f>IF('Main Data'!N194="Stainless Steel",1,0)</f>
        <v>0</v>
      </c>
      <c r="AI194">
        <f>IF('Main Data'!N194="Leather",1,0)</f>
        <v>1</v>
      </c>
      <c r="AJ194">
        <f>IF('Main Data'!N194="Two-tone",1,0)</f>
        <v>0</v>
      </c>
      <c r="AK194">
        <f>IF(OR('Main Data'!N194="YG 18K",'Main Data'!N194="PG 18K",'Main Data'!N194="WG 18K",'Main Data'!N194="Mixes of 18K"),1,0)</f>
        <v>0</v>
      </c>
      <c r="AL194">
        <f>IF(OR(,'Main Data'!N194="PVD",'Main Data'!N194="Gold plate"),1,0)</f>
        <v>0</v>
      </c>
      <c r="AM194">
        <f>IF(OR('Main Data'!AV194="Yes",'Main Data'!AW194="Yes",'Main Data'!AU194="Yes"),1,0)</f>
        <v>0</v>
      </c>
      <c r="AN194">
        <f>IF(OR(ISTEXT('Main Data'!AX194), ISTEXT('Main Data'!AY194)),1,0)</f>
        <v>0</v>
      </c>
      <c r="AO194">
        <f>IF('Main Data'!AZ194="Yes",1,0)</f>
        <v>0</v>
      </c>
      <c r="AP194">
        <f>IF('Main Data'!BA194="Yes",1,0)</f>
        <v>0</v>
      </c>
      <c r="AQ194">
        <f>IF('Main Data'!BD194="Yes",1,0)</f>
        <v>0</v>
      </c>
      <c r="AR194">
        <f>IF('Main Data'!BE194="A",1,0)</f>
        <v>0</v>
      </c>
      <c r="AS194">
        <f>IF('Main Data'!BE194="AA",1,0)</f>
        <v>0</v>
      </c>
      <c r="AT194">
        <f>IF('Main Data'!BE194="AAA",1,0)</f>
        <v>1</v>
      </c>
      <c r="AU194">
        <f>IF('Main Data'!BE194="AAAA",1,0)</f>
        <v>0</v>
      </c>
      <c r="AV194">
        <f>IF('Main Data'!P194="Yes",1,0)</f>
        <v>0</v>
      </c>
      <c r="AW194">
        <f>IF('Main Data'!AP194="Yes",1,0)</f>
        <v>0</v>
      </c>
      <c r="AX194">
        <f>IF(OR('Main Data'!V194="Yes", 'Main Data'!W194="Yes",'Main Data'!X194="Yes"),1,0)</f>
        <v>0</v>
      </c>
      <c r="AY194">
        <f>IF(OR('Main Data'!Y194="Yes",'Main Data'!Z194="Yes"),1,0)</f>
        <v>0</v>
      </c>
      <c r="AZ194">
        <f>IF('Main Data'!AR194="Yes",1,0)</f>
        <v>0</v>
      </c>
      <c r="BA194">
        <f>IF('Main Data'!AS194="Yes",1,0)</f>
        <v>0</v>
      </c>
      <c r="BB194">
        <f>IF('Main Data'!AG194="Yes",1,0)</f>
        <v>0</v>
      </c>
      <c r="BC194">
        <f>IF('Main Data'!AB194="Yes",1,0)</f>
        <v>0</v>
      </c>
      <c r="BD194">
        <f>IF('Main Data'!AA194="Yes",1,0)</f>
        <v>0</v>
      </c>
      <c r="BE194">
        <f>IF('Main Data'!AC194="Yes",1,0)</f>
        <v>0</v>
      </c>
      <c r="BF194">
        <f>IF('Main Data'!AF194="Yes",1,0)</f>
        <v>0</v>
      </c>
      <c r="BG194">
        <f>IF(OR('Main Data'!AI194="Yes",'Main Data'!AL194="Yes"),1,0)</f>
        <v>1</v>
      </c>
      <c r="BH194">
        <f>IF('Main Data'!AJ194="Yes",1,0)</f>
        <v>0</v>
      </c>
      <c r="BI194">
        <f>IF('Main Data'!AK194="Yes",1,0)</f>
        <v>0</v>
      </c>
      <c r="BJ194">
        <f>IF('Main Data'!AM194="Yes",1,0)</f>
        <v>0</v>
      </c>
      <c r="BK194">
        <f>IF('Main Data'!AQ194="Yes",1,0)</f>
        <v>0</v>
      </c>
      <c r="BL194" s="21">
        <f t="shared" si="13"/>
        <v>0</v>
      </c>
      <c r="BM194" s="21">
        <f t="shared" si="14"/>
        <v>0</v>
      </c>
      <c r="BN194" s="21">
        <f t="shared" si="15"/>
        <v>0</v>
      </c>
      <c r="BO194" s="21">
        <f t="shared" si="16"/>
        <v>0</v>
      </c>
      <c r="BP194" s="21">
        <f t="shared" si="17"/>
        <v>1</v>
      </c>
    </row>
    <row r="195" spans="1:68" x14ac:dyDescent="0.2">
      <c r="A195">
        <v>191</v>
      </c>
      <c r="B195" s="33">
        <f>'Main Data'!C195</f>
        <v>44689</v>
      </c>
      <c r="C195">
        <f>'Main Data'!D195</f>
        <v>234</v>
      </c>
      <c r="D195" s="26">
        <f>'Main Data'!E195</f>
        <v>5500</v>
      </c>
      <c r="E195" s="26">
        <f>'Main Data'!F195</f>
        <v>6875</v>
      </c>
      <c r="F195" s="34">
        <f t="shared" si="12"/>
        <v>8.6125033712205621</v>
      </c>
      <c r="G195">
        <f>IF('Main Data'!H195="AP",1,0)</f>
        <v>0</v>
      </c>
      <c r="H195">
        <f>IF('Main Data'!H195="Blancpain",1,0)</f>
        <v>0</v>
      </c>
      <c r="I195">
        <f>IF('Main Data'!H195="Breguet",1,0)</f>
        <v>0</v>
      </c>
      <c r="J195">
        <f>IF('Main Data'!H195="Breitling",1,0)</f>
        <v>1</v>
      </c>
      <c r="K195">
        <f>IF('Main Data'!H195="Cartier",1,0)</f>
        <v>0</v>
      </c>
      <c r="L195">
        <f>IF('Main Data'!H195="Gallet",1,0)</f>
        <v>0</v>
      </c>
      <c r="M195">
        <f>IF('Main Data'!H195="Girard Perregaux",1,0)</f>
        <v>0</v>
      </c>
      <c r="N195">
        <f>IF('Main Data'!H195="Gubelin",1,0)</f>
        <v>0</v>
      </c>
      <c r="O195">
        <f>IF('Main Data'!H195="Heuer",1,0)</f>
        <v>0</v>
      </c>
      <c r="P195">
        <f>IF('Main Data'!H195="IWC",1,0)</f>
        <v>0</v>
      </c>
      <c r="Q195">
        <f>IF('Main Data'!H195="JLC",1,0)</f>
        <v>0</v>
      </c>
      <c r="R195">
        <f>IF('Main Data'!H195="Longines",1,0)</f>
        <v>0</v>
      </c>
      <c r="S195">
        <f>IF('Main Data'!H195="Movado",1,0)</f>
        <v>0</v>
      </c>
      <c r="T195">
        <f>IF('Main Data'!H195="Omega",1,0)</f>
        <v>0</v>
      </c>
      <c r="U195">
        <f>IF('Main Data'!H195="Panerai",1,0)</f>
        <v>0</v>
      </c>
      <c r="V195">
        <f>IF('Main Data'!H195="Patek",1,0)</f>
        <v>0</v>
      </c>
      <c r="W195">
        <f>IF('Main Data'!H195="Rolex",1,0)</f>
        <v>0</v>
      </c>
      <c r="X195">
        <f>IF('Main Data'!H195="Tudor",1,0)</f>
        <v>0</v>
      </c>
      <c r="Y195">
        <f>IF('Main Data'!H195="Ulysse Nardin",1,0)</f>
        <v>0</v>
      </c>
      <c r="Z195">
        <f>IF('Main Data'!H195="Universal Geneve",1,0)</f>
        <v>0</v>
      </c>
      <c r="AA195">
        <f>IF('Main Data'!H195="Vacheron",1,0)</f>
        <v>0</v>
      </c>
      <c r="AB195">
        <f>IF('Main Data'!H195="Zenith",1,0)</f>
        <v>0</v>
      </c>
      <c r="AC195">
        <f>IF('Main Data'!J195="Stainless Steel",1,0)</f>
        <v>1</v>
      </c>
      <c r="AD195">
        <f>IF('Main Data'!J195="Two-tone",1,0)</f>
        <v>0</v>
      </c>
      <c r="AE195">
        <f>IF(OR('Main Data'!J195="YG 18K",'Main Data'!J195="YG &lt;18K",'Main Data'!J195="PG 18K",'Main Data'!J195="PG &lt;18K",'Main Data'!J195="WG 18K",'Main Data'!J195="Mixes of 18K",'Main Data'!J195="Mixes &lt;18K"),1,0)</f>
        <v>0</v>
      </c>
      <c r="AF195">
        <f>IF('Main Data'!J195="Platinum",1,0)</f>
        <v>0</v>
      </c>
      <c r="AG195">
        <f>IF(OR('Main Data'!J195="PVD",'Main Data'!J195="Gold Plate",'Main Data'!J195="Other"),1,0)</f>
        <v>0</v>
      </c>
      <c r="AH195">
        <f>IF('Main Data'!N195="Stainless Steel",1,0)</f>
        <v>0</v>
      </c>
      <c r="AI195">
        <f>IF('Main Data'!N195="Leather",1,0)</f>
        <v>1</v>
      </c>
      <c r="AJ195">
        <f>IF('Main Data'!N195="Two-tone",1,0)</f>
        <v>0</v>
      </c>
      <c r="AK195">
        <f>IF(OR('Main Data'!N195="YG 18K",'Main Data'!N195="PG 18K",'Main Data'!N195="WG 18K",'Main Data'!N195="Mixes of 18K"),1,0)</f>
        <v>0</v>
      </c>
      <c r="AL195">
        <f>IF(OR(,'Main Data'!N195="PVD",'Main Data'!N195="Gold plate"),1,0)</f>
        <v>0</v>
      </c>
      <c r="AM195">
        <f>IF(OR('Main Data'!AV195="Yes",'Main Data'!AW195="Yes",'Main Data'!AU195="Yes"),1,0)</f>
        <v>0</v>
      </c>
      <c r="AN195">
        <f>IF(OR(ISTEXT('Main Data'!AX195), ISTEXT('Main Data'!AY195)),1,0)</f>
        <v>1</v>
      </c>
      <c r="AO195">
        <f>IF('Main Data'!AZ195="Yes",1,0)</f>
        <v>0</v>
      </c>
      <c r="AP195">
        <f>IF('Main Data'!BA195="Yes",1,0)</f>
        <v>0</v>
      </c>
      <c r="AQ195">
        <f>IF('Main Data'!BD195="Yes",1,0)</f>
        <v>0</v>
      </c>
      <c r="AR195">
        <f>IF('Main Data'!BE195="A",1,0)</f>
        <v>0</v>
      </c>
      <c r="AS195">
        <f>IF('Main Data'!BE195="AA",1,0)</f>
        <v>1</v>
      </c>
      <c r="AT195">
        <f>IF('Main Data'!BE195="AAA",1,0)</f>
        <v>0</v>
      </c>
      <c r="AU195">
        <f>IF('Main Data'!BE195="AAAA",1,0)</f>
        <v>0</v>
      </c>
      <c r="AV195">
        <f>IF('Main Data'!P195="Yes",1,0)</f>
        <v>0</v>
      </c>
      <c r="AW195">
        <f>IF('Main Data'!AP195="Yes",1,0)</f>
        <v>0</v>
      </c>
      <c r="AX195">
        <f>IF(OR('Main Data'!V195="Yes", 'Main Data'!W195="Yes",'Main Data'!X195="Yes"),1,0)</f>
        <v>1</v>
      </c>
      <c r="AY195">
        <f>IF(OR('Main Data'!Y195="Yes",'Main Data'!Z195="Yes"),1,0)</f>
        <v>0</v>
      </c>
      <c r="AZ195">
        <f>IF('Main Data'!AR195="Yes",1,0)</f>
        <v>0</v>
      </c>
      <c r="BA195">
        <f>IF('Main Data'!AS195="Yes",1,0)</f>
        <v>0</v>
      </c>
      <c r="BB195">
        <f>IF('Main Data'!AG195="Yes",1,0)</f>
        <v>0</v>
      </c>
      <c r="BC195">
        <f>IF('Main Data'!AB195="Yes",1,0)</f>
        <v>0</v>
      </c>
      <c r="BD195">
        <f>IF('Main Data'!AA195="Yes",1,0)</f>
        <v>0</v>
      </c>
      <c r="BE195">
        <f>IF('Main Data'!AC195="Yes",1,0)</f>
        <v>0</v>
      </c>
      <c r="BF195">
        <f>IF('Main Data'!AF195="Yes",1,0)</f>
        <v>1</v>
      </c>
      <c r="BG195">
        <f>IF(OR('Main Data'!AI195="Yes",'Main Data'!AL195="Yes"),1,0)</f>
        <v>0</v>
      </c>
      <c r="BH195">
        <f>IF('Main Data'!AJ195="Yes",1,0)</f>
        <v>0</v>
      </c>
      <c r="BI195">
        <f>IF('Main Data'!AK195="Yes",1,0)</f>
        <v>0</v>
      </c>
      <c r="BJ195">
        <f>IF('Main Data'!AM195="Yes",1,0)</f>
        <v>0</v>
      </c>
      <c r="BK195">
        <f>IF('Main Data'!AQ195="Yes",1,0)</f>
        <v>0</v>
      </c>
      <c r="BL195" s="21">
        <f t="shared" si="13"/>
        <v>0</v>
      </c>
      <c r="BM195" s="21">
        <f t="shared" si="14"/>
        <v>0</v>
      </c>
      <c r="BN195" s="21">
        <f t="shared" si="15"/>
        <v>0</v>
      </c>
      <c r="BO195" s="21">
        <f t="shared" si="16"/>
        <v>0</v>
      </c>
      <c r="BP195" s="21">
        <f t="shared" si="17"/>
        <v>1</v>
      </c>
    </row>
    <row r="196" spans="1:68" x14ac:dyDescent="0.2">
      <c r="A196">
        <v>192</v>
      </c>
      <c r="B196" s="33">
        <f>'Main Data'!C196</f>
        <v>44689</v>
      </c>
      <c r="C196">
        <f>'Main Data'!D196</f>
        <v>236</v>
      </c>
      <c r="D196" s="26">
        <f>'Main Data'!E196</f>
        <v>11000</v>
      </c>
      <c r="E196" s="26">
        <f>'Main Data'!F196</f>
        <v>13750</v>
      </c>
      <c r="F196" s="34">
        <f t="shared" si="12"/>
        <v>9.3056505517805075</v>
      </c>
      <c r="G196">
        <f>IF('Main Data'!H196="AP",1,0)</f>
        <v>0</v>
      </c>
      <c r="H196">
        <f>IF('Main Data'!H196="Blancpain",1,0)</f>
        <v>1</v>
      </c>
      <c r="I196">
        <f>IF('Main Data'!H196="Breguet",1,0)</f>
        <v>0</v>
      </c>
      <c r="J196">
        <f>IF('Main Data'!H196="Breitling",1,0)</f>
        <v>0</v>
      </c>
      <c r="K196">
        <f>IF('Main Data'!H196="Cartier",1,0)</f>
        <v>0</v>
      </c>
      <c r="L196">
        <f>IF('Main Data'!H196="Gallet",1,0)</f>
        <v>0</v>
      </c>
      <c r="M196">
        <f>IF('Main Data'!H196="Girard Perregaux",1,0)</f>
        <v>0</v>
      </c>
      <c r="N196">
        <f>IF('Main Data'!H196="Gubelin",1,0)</f>
        <v>0</v>
      </c>
      <c r="O196">
        <f>IF('Main Data'!H196="Heuer",1,0)</f>
        <v>0</v>
      </c>
      <c r="P196">
        <f>IF('Main Data'!H196="IWC",1,0)</f>
        <v>0</v>
      </c>
      <c r="Q196">
        <f>IF('Main Data'!H196="JLC",1,0)</f>
        <v>0</v>
      </c>
      <c r="R196">
        <f>IF('Main Data'!H196="Longines",1,0)</f>
        <v>0</v>
      </c>
      <c r="S196">
        <f>IF('Main Data'!H196="Movado",1,0)</f>
        <v>0</v>
      </c>
      <c r="T196">
        <f>IF('Main Data'!H196="Omega",1,0)</f>
        <v>0</v>
      </c>
      <c r="U196">
        <f>IF('Main Data'!H196="Panerai",1,0)</f>
        <v>0</v>
      </c>
      <c r="V196">
        <f>IF('Main Data'!H196="Patek",1,0)</f>
        <v>0</v>
      </c>
      <c r="W196">
        <f>IF('Main Data'!H196="Rolex",1,0)</f>
        <v>0</v>
      </c>
      <c r="X196">
        <f>IF('Main Data'!H196="Tudor",1,0)</f>
        <v>0</v>
      </c>
      <c r="Y196">
        <f>IF('Main Data'!H196="Ulysse Nardin",1,0)</f>
        <v>0</v>
      </c>
      <c r="Z196">
        <f>IF('Main Data'!H196="Universal Geneve",1,0)</f>
        <v>0</v>
      </c>
      <c r="AA196">
        <f>IF('Main Data'!H196="Vacheron",1,0)</f>
        <v>0</v>
      </c>
      <c r="AB196">
        <f>IF('Main Data'!H196="Zenith",1,0)</f>
        <v>0</v>
      </c>
      <c r="AC196">
        <f>IF('Main Data'!J196="Stainless Steel",1,0)</f>
        <v>1</v>
      </c>
      <c r="AD196">
        <f>IF('Main Data'!J196="Two-tone",1,0)</f>
        <v>0</v>
      </c>
      <c r="AE196">
        <f>IF(OR('Main Data'!J196="YG 18K",'Main Data'!J196="YG &lt;18K",'Main Data'!J196="PG 18K",'Main Data'!J196="PG &lt;18K",'Main Data'!J196="WG 18K",'Main Data'!J196="Mixes of 18K",'Main Data'!J196="Mixes &lt;18K"),1,0)</f>
        <v>0</v>
      </c>
      <c r="AF196">
        <f>IF('Main Data'!J196="Platinum",1,0)</f>
        <v>0</v>
      </c>
      <c r="AG196">
        <f>IF(OR('Main Data'!J196="PVD",'Main Data'!J196="Gold Plate",'Main Data'!J196="Other"),1,0)</f>
        <v>0</v>
      </c>
      <c r="AH196">
        <f>IF('Main Data'!N196="Stainless Steel",1,0)</f>
        <v>0</v>
      </c>
      <c r="AI196">
        <f>IF('Main Data'!N196="Leather",1,0)</f>
        <v>1</v>
      </c>
      <c r="AJ196">
        <f>IF('Main Data'!N196="Two-tone",1,0)</f>
        <v>0</v>
      </c>
      <c r="AK196">
        <f>IF(OR('Main Data'!N196="YG 18K",'Main Data'!N196="PG 18K",'Main Data'!N196="WG 18K",'Main Data'!N196="Mixes of 18K"),1,0)</f>
        <v>0</v>
      </c>
      <c r="AL196">
        <f>IF(OR(,'Main Data'!N196="PVD",'Main Data'!N196="Gold plate"),1,0)</f>
        <v>0</v>
      </c>
      <c r="AM196">
        <f>IF(OR('Main Data'!AV196="Yes",'Main Data'!AW196="Yes",'Main Data'!AU196="Yes"),1,0)</f>
        <v>0</v>
      </c>
      <c r="AN196">
        <f>IF(OR(ISTEXT('Main Data'!AX196), ISTEXT('Main Data'!AY196)),1,0)</f>
        <v>0</v>
      </c>
      <c r="AO196">
        <f>IF('Main Data'!AZ196="Yes",1,0)</f>
        <v>0</v>
      </c>
      <c r="AP196">
        <f>IF('Main Data'!BA196="Yes",1,0)</f>
        <v>0</v>
      </c>
      <c r="AQ196">
        <f>IF('Main Data'!BD196="Yes",1,0)</f>
        <v>0</v>
      </c>
      <c r="AR196">
        <f>IF('Main Data'!BE196="A",1,0)</f>
        <v>0</v>
      </c>
      <c r="AS196">
        <f>IF('Main Data'!BE196="AA",1,0)</f>
        <v>0</v>
      </c>
      <c r="AT196">
        <f>IF('Main Data'!BE196="AAA",1,0)</f>
        <v>1</v>
      </c>
      <c r="AU196">
        <f>IF('Main Data'!BE196="AAAA",1,0)</f>
        <v>0</v>
      </c>
      <c r="AV196">
        <f>IF('Main Data'!P196="Yes",1,0)</f>
        <v>0</v>
      </c>
      <c r="AW196">
        <f>IF('Main Data'!AP196="Yes",1,0)</f>
        <v>0</v>
      </c>
      <c r="AX196">
        <f>IF(OR('Main Data'!V196="Yes", 'Main Data'!W196="Yes",'Main Data'!X196="Yes"),1,0)</f>
        <v>1</v>
      </c>
      <c r="AY196">
        <f>IF(OR('Main Data'!Y196="Yes",'Main Data'!Z196="Yes"),1,0)</f>
        <v>0</v>
      </c>
      <c r="AZ196">
        <f>IF('Main Data'!AR196="Yes",1,0)</f>
        <v>0</v>
      </c>
      <c r="BA196">
        <f>IF('Main Data'!AS196="Yes",1,0)</f>
        <v>0</v>
      </c>
      <c r="BB196">
        <f>IF('Main Data'!AG196="Yes",1,0)</f>
        <v>0</v>
      </c>
      <c r="BC196">
        <f>IF('Main Data'!AB196="Yes",1,0)</f>
        <v>0</v>
      </c>
      <c r="BD196">
        <f>IF('Main Data'!AA196="Yes",1,0)</f>
        <v>1</v>
      </c>
      <c r="BE196">
        <f>IF('Main Data'!AC196="Yes",1,0)</f>
        <v>0</v>
      </c>
      <c r="BF196">
        <f>IF('Main Data'!AF196="Yes",1,0)</f>
        <v>0</v>
      </c>
      <c r="BG196">
        <f>IF(OR('Main Data'!AI196="Yes",'Main Data'!AL196="Yes"),1,0)</f>
        <v>0</v>
      </c>
      <c r="BH196">
        <f>IF('Main Data'!AJ196="Yes",1,0)</f>
        <v>0</v>
      </c>
      <c r="BI196">
        <f>IF('Main Data'!AK196="Yes",1,0)</f>
        <v>0</v>
      </c>
      <c r="BJ196">
        <f>IF('Main Data'!AM196="Yes",1,0)</f>
        <v>0</v>
      </c>
      <c r="BK196">
        <f>IF('Main Data'!AQ196="Yes",1,0)</f>
        <v>0</v>
      </c>
      <c r="BL196" s="21">
        <f t="shared" si="13"/>
        <v>0</v>
      </c>
      <c r="BM196" s="21">
        <f t="shared" si="14"/>
        <v>0</v>
      </c>
      <c r="BN196" s="21">
        <f t="shared" si="15"/>
        <v>0</v>
      </c>
      <c r="BO196" s="21">
        <f t="shared" si="16"/>
        <v>0</v>
      </c>
      <c r="BP196" s="21">
        <f t="shared" si="17"/>
        <v>1</v>
      </c>
    </row>
    <row r="197" spans="1:68" x14ac:dyDescent="0.2">
      <c r="A197">
        <v>193</v>
      </c>
      <c r="B197" s="33">
        <f>'Main Data'!C197</f>
        <v>44689</v>
      </c>
      <c r="C197">
        <f>'Main Data'!D197</f>
        <v>237</v>
      </c>
      <c r="D197" s="26">
        <f>'Main Data'!E197</f>
        <v>6000</v>
      </c>
      <c r="E197" s="26">
        <f>'Main Data'!F197</f>
        <v>7500</v>
      </c>
      <c r="F197" s="34">
        <f t="shared" ref="F197:F260" si="18">LN(D197)</f>
        <v>8.6995147482101913</v>
      </c>
      <c r="G197">
        <f>IF('Main Data'!H197="AP",1,0)</f>
        <v>0</v>
      </c>
      <c r="H197">
        <f>IF('Main Data'!H197="Blancpain",1,0)</f>
        <v>0</v>
      </c>
      <c r="I197">
        <f>IF('Main Data'!H197="Breguet",1,0)</f>
        <v>0</v>
      </c>
      <c r="J197">
        <f>IF('Main Data'!H197="Breitling",1,0)</f>
        <v>0</v>
      </c>
      <c r="K197">
        <f>IF('Main Data'!H197="Cartier",1,0)</f>
        <v>0</v>
      </c>
      <c r="L197">
        <f>IF('Main Data'!H197="Gallet",1,0)</f>
        <v>0</v>
      </c>
      <c r="M197">
        <f>IF('Main Data'!H197="Girard Perregaux",1,0)</f>
        <v>0</v>
      </c>
      <c r="N197">
        <f>IF('Main Data'!H197="Gubelin",1,0)</f>
        <v>0</v>
      </c>
      <c r="O197">
        <f>IF('Main Data'!H197="Heuer",1,0)</f>
        <v>1</v>
      </c>
      <c r="P197">
        <f>IF('Main Data'!H197="IWC",1,0)</f>
        <v>0</v>
      </c>
      <c r="Q197">
        <f>IF('Main Data'!H197="JLC",1,0)</f>
        <v>0</v>
      </c>
      <c r="R197">
        <f>IF('Main Data'!H197="Longines",1,0)</f>
        <v>0</v>
      </c>
      <c r="S197">
        <f>IF('Main Data'!H197="Movado",1,0)</f>
        <v>0</v>
      </c>
      <c r="T197">
        <f>IF('Main Data'!H197="Omega",1,0)</f>
        <v>0</v>
      </c>
      <c r="U197">
        <f>IF('Main Data'!H197="Panerai",1,0)</f>
        <v>0</v>
      </c>
      <c r="V197">
        <f>IF('Main Data'!H197="Patek",1,0)</f>
        <v>0</v>
      </c>
      <c r="W197">
        <f>IF('Main Data'!H197="Rolex",1,0)</f>
        <v>0</v>
      </c>
      <c r="X197">
        <f>IF('Main Data'!H197="Tudor",1,0)</f>
        <v>0</v>
      </c>
      <c r="Y197">
        <f>IF('Main Data'!H197="Ulysse Nardin",1,0)</f>
        <v>0</v>
      </c>
      <c r="Z197">
        <f>IF('Main Data'!H197="Universal Geneve",1,0)</f>
        <v>0</v>
      </c>
      <c r="AA197">
        <f>IF('Main Data'!H197="Vacheron",1,0)</f>
        <v>0</v>
      </c>
      <c r="AB197">
        <f>IF('Main Data'!H197="Zenith",1,0)</f>
        <v>0</v>
      </c>
      <c r="AC197">
        <f>IF('Main Data'!J197="Stainless Steel",1,0)</f>
        <v>1</v>
      </c>
      <c r="AD197">
        <f>IF('Main Data'!J197="Two-tone",1,0)</f>
        <v>0</v>
      </c>
      <c r="AE197">
        <f>IF(OR('Main Data'!J197="YG 18K",'Main Data'!J197="YG &lt;18K",'Main Data'!J197="PG 18K",'Main Data'!J197="PG &lt;18K",'Main Data'!J197="WG 18K",'Main Data'!J197="Mixes of 18K",'Main Data'!J197="Mixes &lt;18K"),1,0)</f>
        <v>0</v>
      </c>
      <c r="AF197">
        <f>IF('Main Data'!J197="Platinum",1,0)</f>
        <v>0</v>
      </c>
      <c r="AG197">
        <f>IF(OR('Main Data'!J197="PVD",'Main Data'!J197="Gold Plate",'Main Data'!J197="Other"),1,0)</f>
        <v>0</v>
      </c>
      <c r="AH197">
        <f>IF('Main Data'!N197="Stainless Steel",1,0)</f>
        <v>1</v>
      </c>
      <c r="AI197">
        <f>IF('Main Data'!N197="Leather",1,0)</f>
        <v>0</v>
      </c>
      <c r="AJ197">
        <f>IF('Main Data'!N197="Two-tone",1,0)</f>
        <v>0</v>
      </c>
      <c r="AK197">
        <f>IF(OR('Main Data'!N197="YG 18K",'Main Data'!N197="PG 18K",'Main Data'!N197="WG 18K",'Main Data'!N197="Mixes of 18K"),1,0)</f>
        <v>0</v>
      </c>
      <c r="AL197">
        <f>IF(OR(,'Main Data'!N197="PVD",'Main Data'!N197="Gold plate"),1,0)</f>
        <v>0</v>
      </c>
      <c r="AM197">
        <f>IF(OR('Main Data'!AV197="Yes",'Main Data'!AW197="Yes",'Main Data'!AU197="Yes"),1,0)</f>
        <v>0</v>
      </c>
      <c r="AN197">
        <f>IF(OR(ISTEXT('Main Data'!AX197), ISTEXT('Main Data'!AY197)),1,0)</f>
        <v>0</v>
      </c>
      <c r="AO197">
        <f>IF('Main Data'!AZ197="Yes",1,0)</f>
        <v>0</v>
      </c>
      <c r="AP197">
        <f>IF('Main Data'!BA197="Yes",1,0)</f>
        <v>0</v>
      </c>
      <c r="AQ197">
        <f>IF('Main Data'!BD197="Yes",1,0)</f>
        <v>0</v>
      </c>
      <c r="AR197">
        <f>IF('Main Data'!BE197="A",1,0)</f>
        <v>0</v>
      </c>
      <c r="AS197">
        <f>IF('Main Data'!BE197="AA",1,0)</f>
        <v>0</v>
      </c>
      <c r="AT197">
        <f>IF('Main Data'!BE197="AAA",1,0)</f>
        <v>1</v>
      </c>
      <c r="AU197">
        <f>IF('Main Data'!BE197="AAAA",1,0)</f>
        <v>0</v>
      </c>
      <c r="AV197">
        <f>IF('Main Data'!P197="Yes",1,0)</f>
        <v>0</v>
      </c>
      <c r="AW197">
        <f>IF('Main Data'!AP197="Yes",1,0)</f>
        <v>0</v>
      </c>
      <c r="AX197">
        <f>IF(OR('Main Data'!V197="Yes", 'Main Data'!W197="Yes",'Main Data'!X197="Yes"),1,0)</f>
        <v>1</v>
      </c>
      <c r="AY197">
        <f>IF(OR('Main Data'!Y197="Yes",'Main Data'!Z197="Yes"),1,0)</f>
        <v>0</v>
      </c>
      <c r="AZ197">
        <f>IF('Main Data'!AR197="Yes",1,0)</f>
        <v>0</v>
      </c>
      <c r="BA197">
        <f>IF('Main Data'!AS197="Yes",1,0)</f>
        <v>0</v>
      </c>
      <c r="BB197">
        <f>IF('Main Data'!AG197="Yes",1,0)</f>
        <v>0</v>
      </c>
      <c r="BC197">
        <f>IF('Main Data'!AB197="Yes",1,0)</f>
        <v>0</v>
      </c>
      <c r="BD197">
        <f>IF('Main Data'!AA197="Yes",1,0)</f>
        <v>0</v>
      </c>
      <c r="BE197">
        <f>IF('Main Data'!AC197="Yes",1,0)</f>
        <v>0</v>
      </c>
      <c r="BF197">
        <f>IF('Main Data'!AF197="Yes",1,0)</f>
        <v>0</v>
      </c>
      <c r="BG197">
        <f>IF(OR('Main Data'!AI197="Yes",'Main Data'!AL197="Yes"),1,0)</f>
        <v>1</v>
      </c>
      <c r="BH197">
        <f>IF('Main Data'!AJ197="Yes",1,0)</f>
        <v>0</v>
      </c>
      <c r="BI197">
        <f>IF('Main Data'!AK197="Yes",1,0)</f>
        <v>0</v>
      </c>
      <c r="BJ197">
        <f>IF('Main Data'!AM197="Yes",1,0)</f>
        <v>0</v>
      </c>
      <c r="BK197">
        <f>IF('Main Data'!AQ197="Yes",1,0)</f>
        <v>0</v>
      </c>
      <c r="BL197" s="21">
        <f t="shared" ref="BL197:BL260" si="19">IF(AND($B197&gt;=DATEVALUE("1/1/2018"),$B197&lt;=DATEVALUE("12/31/2018")),1,0)</f>
        <v>0</v>
      </c>
      <c r="BM197" s="21">
        <f t="shared" ref="BM197:BM260" si="20">IF(AND($B197&gt;=DATEVALUE("1/1/2019"),$B197&lt;=DATEVALUE("12/31/2019")),1,0)</f>
        <v>0</v>
      </c>
      <c r="BN197" s="21">
        <f t="shared" ref="BN197:BN260" si="21">IF(AND($B197&gt;=DATEVALUE("1/1/2020"),$B197&lt;=DATEVALUE("12/31/2020")),1,0)</f>
        <v>0</v>
      </c>
      <c r="BO197" s="21">
        <f t="shared" ref="BO197:BO260" si="22">IF(AND($B197&gt;=DATEVALUE("1/1/2021"),$B197&lt;=DATEVALUE("12/31/2021")),1,0)</f>
        <v>0</v>
      </c>
      <c r="BP197" s="21">
        <f t="shared" ref="BP197:BP260" si="23">IF(AND($B197&gt;=DATEVALUE("1/1/2022"),$B197&lt;=DATEVALUE("12/31/2022")),1,0)</f>
        <v>1</v>
      </c>
    </row>
    <row r="198" spans="1:68" x14ac:dyDescent="0.2">
      <c r="A198">
        <v>194</v>
      </c>
      <c r="B198" s="33">
        <f>'Main Data'!C198</f>
        <v>44689</v>
      </c>
      <c r="C198">
        <f>'Main Data'!D198</f>
        <v>239</v>
      </c>
      <c r="D198" s="26">
        <f>'Main Data'!E198</f>
        <v>2600</v>
      </c>
      <c r="E198" s="26">
        <f>'Main Data'!F198</f>
        <v>3250</v>
      </c>
      <c r="F198" s="34">
        <f t="shared" si="18"/>
        <v>7.8632667240095735</v>
      </c>
      <c r="G198">
        <f>IF('Main Data'!H198="AP",1,0)</f>
        <v>0</v>
      </c>
      <c r="H198">
        <f>IF('Main Data'!H198="Blancpain",1,0)</f>
        <v>0</v>
      </c>
      <c r="I198">
        <f>IF('Main Data'!H198="Breguet",1,0)</f>
        <v>0</v>
      </c>
      <c r="J198">
        <f>IF('Main Data'!H198="Breitling",1,0)</f>
        <v>0</v>
      </c>
      <c r="K198">
        <f>IF('Main Data'!H198="Cartier",1,0)</f>
        <v>0</v>
      </c>
      <c r="L198">
        <f>IF('Main Data'!H198="Gallet",1,0)</f>
        <v>0</v>
      </c>
      <c r="M198">
        <f>IF('Main Data'!H198="Girard Perregaux",1,0)</f>
        <v>0</v>
      </c>
      <c r="N198">
        <f>IF('Main Data'!H198="Gubelin",1,0)</f>
        <v>0</v>
      </c>
      <c r="O198">
        <f>IF('Main Data'!H198="Heuer",1,0)</f>
        <v>1</v>
      </c>
      <c r="P198">
        <f>IF('Main Data'!H198="IWC",1,0)</f>
        <v>0</v>
      </c>
      <c r="Q198">
        <f>IF('Main Data'!H198="JLC",1,0)</f>
        <v>0</v>
      </c>
      <c r="R198">
        <f>IF('Main Data'!H198="Longines",1,0)</f>
        <v>0</v>
      </c>
      <c r="S198">
        <f>IF('Main Data'!H198="Movado",1,0)</f>
        <v>0</v>
      </c>
      <c r="T198">
        <f>IF('Main Data'!H198="Omega",1,0)</f>
        <v>0</v>
      </c>
      <c r="U198">
        <f>IF('Main Data'!H198="Panerai",1,0)</f>
        <v>0</v>
      </c>
      <c r="V198">
        <f>IF('Main Data'!H198="Patek",1,0)</f>
        <v>0</v>
      </c>
      <c r="W198">
        <f>IF('Main Data'!H198="Rolex",1,0)</f>
        <v>0</v>
      </c>
      <c r="X198">
        <f>IF('Main Data'!H198="Tudor",1,0)</f>
        <v>0</v>
      </c>
      <c r="Y198">
        <f>IF('Main Data'!H198="Ulysse Nardin",1,0)</f>
        <v>0</v>
      </c>
      <c r="Z198">
        <f>IF('Main Data'!H198="Universal Geneve",1,0)</f>
        <v>0</v>
      </c>
      <c r="AA198">
        <f>IF('Main Data'!H198="Vacheron",1,0)</f>
        <v>0</v>
      </c>
      <c r="AB198">
        <f>IF('Main Data'!H198="Zenith",1,0)</f>
        <v>0</v>
      </c>
      <c r="AC198">
        <f>IF('Main Data'!J198="Stainless Steel",1,0)</f>
        <v>1</v>
      </c>
      <c r="AD198">
        <f>IF('Main Data'!J198="Two-tone",1,0)</f>
        <v>0</v>
      </c>
      <c r="AE198">
        <f>IF(OR('Main Data'!J198="YG 18K",'Main Data'!J198="YG &lt;18K",'Main Data'!J198="PG 18K",'Main Data'!J198="PG &lt;18K",'Main Data'!J198="WG 18K",'Main Data'!J198="Mixes of 18K",'Main Data'!J198="Mixes &lt;18K"),1,0)</f>
        <v>0</v>
      </c>
      <c r="AF198">
        <f>IF('Main Data'!J198="Platinum",1,0)</f>
        <v>0</v>
      </c>
      <c r="AG198">
        <f>IF(OR('Main Data'!J198="PVD",'Main Data'!J198="Gold Plate",'Main Data'!J198="Other"),1,0)</f>
        <v>0</v>
      </c>
      <c r="AH198">
        <f>IF('Main Data'!N198="Stainless Steel",1,0)</f>
        <v>0</v>
      </c>
      <c r="AI198">
        <f>IF('Main Data'!N198="Leather",1,0)</f>
        <v>1</v>
      </c>
      <c r="AJ198">
        <f>IF('Main Data'!N198="Two-tone",1,0)</f>
        <v>0</v>
      </c>
      <c r="AK198">
        <f>IF(OR('Main Data'!N198="YG 18K",'Main Data'!N198="PG 18K",'Main Data'!N198="WG 18K",'Main Data'!N198="Mixes of 18K"),1,0)</f>
        <v>0</v>
      </c>
      <c r="AL198">
        <f>IF(OR(,'Main Data'!N198="PVD",'Main Data'!N198="Gold plate"),1,0)</f>
        <v>0</v>
      </c>
      <c r="AM198">
        <f>IF(OR('Main Data'!AV198="Yes",'Main Data'!AW198="Yes",'Main Data'!AU198="Yes"),1,0)</f>
        <v>0</v>
      </c>
      <c r="AN198">
        <f>IF(OR(ISTEXT('Main Data'!AX198), ISTEXT('Main Data'!AY198)),1,0)</f>
        <v>0</v>
      </c>
      <c r="AO198">
        <f>IF('Main Data'!AZ198="Yes",1,0)</f>
        <v>0</v>
      </c>
      <c r="AP198">
        <f>IF('Main Data'!BA198="Yes",1,0)</f>
        <v>0</v>
      </c>
      <c r="AQ198">
        <f>IF('Main Data'!BD198="Yes",1,0)</f>
        <v>0</v>
      </c>
      <c r="AR198">
        <f>IF('Main Data'!BE198="A",1,0)</f>
        <v>0</v>
      </c>
      <c r="AS198">
        <f>IF('Main Data'!BE198="AA",1,0)</f>
        <v>1</v>
      </c>
      <c r="AT198">
        <f>IF('Main Data'!BE198="AAA",1,0)</f>
        <v>0</v>
      </c>
      <c r="AU198">
        <f>IF('Main Data'!BE198="AAAA",1,0)</f>
        <v>0</v>
      </c>
      <c r="AV198">
        <f>IF('Main Data'!P198="Yes",1,0)</f>
        <v>0</v>
      </c>
      <c r="AW198">
        <f>IF('Main Data'!AP198="Yes",1,0)</f>
        <v>0</v>
      </c>
      <c r="AX198">
        <f>IF(OR('Main Data'!V198="Yes", 'Main Data'!W198="Yes",'Main Data'!X198="Yes"),1,0)</f>
        <v>1</v>
      </c>
      <c r="AY198">
        <f>IF(OR('Main Data'!Y198="Yes",'Main Data'!Z198="Yes"),1,0)</f>
        <v>0</v>
      </c>
      <c r="AZ198">
        <f>IF('Main Data'!AR198="Yes",1,0)</f>
        <v>0</v>
      </c>
      <c r="BA198">
        <f>IF('Main Data'!AS198="Yes",1,0)</f>
        <v>0</v>
      </c>
      <c r="BB198">
        <f>IF('Main Data'!AG198="Yes",1,0)</f>
        <v>0</v>
      </c>
      <c r="BC198">
        <f>IF('Main Data'!AB198="Yes",1,0)</f>
        <v>0</v>
      </c>
      <c r="BD198">
        <f>IF('Main Data'!AA198="Yes",1,0)</f>
        <v>0</v>
      </c>
      <c r="BE198">
        <f>IF('Main Data'!AC198="Yes",1,0)</f>
        <v>0</v>
      </c>
      <c r="BF198">
        <f>IF('Main Data'!AF198="Yes",1,0)</f>
        <v>0</v>
      </c>
      <c r="BG198">
        <f>IF(OR('Main Data'!AI198="Yes",'Main Data'!AL198="Yes"),1,0)</f>
        <v>1</v>
      </c>
      <c r="BH198">
        <f>IF('Main Data'!AJ198="Yes",1,0)</f>
        <v>0</v>
      </c>
      <c r="BI198">
        <f>IF('Main Data'!AK198="Yes",1,0)</f>
        <v>0</v>
      </c>
      <c r="BJ198">
        <f>IF('Main Data'!AM198="Yes",1,0)</f>
        <v>0</v>
      </c>
      <c r="BK198">
        <f>IF('Main Data'!AQ198="Yes",1,0)</f>
        <v>0</v>
      </c>
      <c r="BL198" s="21">
        <f t="shared" si="19"/>
        <v>0</v>
      </c>
      <c r="BM198" s="21">
        <f t="shared" si="20"/>
        <v>0</v>
      </c>
      <c r="BN198" s="21">
        <f t="shared" si="21"/>
        <v>0</v>
      </c>
      <c r="BO198" s="21">
        <f t="shared" si="22"/>
        <v>0</v>
      </c>
      <c r="BP198" s="21">
        <f t="shared" si="23"/>
        <v>1</v>
      </c>
    </row>
    <row r="199" spans="1:68" x14ac:dyDescent="0.2">
      <c r="A199">
        <v>195</v>
      </c>
      <c r="B199" s="33">
        <f>'Main Data'!C199</f>
        <v>44689</v>
      </c>
      <c r="C199">
        <f>'Main Data'!D199</f>
        <v>240</v>
      </c>
      <c r="D199" s="26">
        <f>'Main Data'!E199</f>
        <v>4400</v>
      </c>
      <c r="E199" s="26">
        <f>'Main Data'!F199</f>
        <v>5500</v>
      </c>
      <c r="F199" s="34">
        <f t="shared" si="18"/>
        <v>8.3893598199063533</v>
      </c>
      <c r="G199">
        <f>IF('Main Data'!H199="AP",1,0)</f>
        <v>0</v>
      </c>
      <c r="H199">
        <f>IF('Main Data'!H199="Blancpain",1,0)</f>
        <v>0</v>
      </c>
      <c r="I199">
        <f>IF('Main Data'!H199="Breguet",1,0)</f>
        <v>0</v>
      </c>
      <c r="J199">
        <f>IF('Main Data'!H199="Breitling",1,0)</f>
        <v>0</v>
      </c>
      <c r="K199">
        <f>IF('Main Data'!H199="Cartier",1,0)</f>
        <v>0</v>
      </c>
      <c r="L199">
        <f>IF('Main Data'!H199="Gallet",1,0)</f>
        <v>0</v>
      </c>
      <c r="M199">
        <f>IF('Main Data'!H199="Girard Perregaux",1,0)</f>
        <v>0</v>
      </c>
      <c r="N199">
        <f>IF('Main Data'!H199="Gubelin",1,0)</f>
        <v>0</v>
      </c>
      <c r="O199">
        <f>IF('Main Data'!H199="Heuer",1,0)</f>
        <v>0</v>
      </c>
      <c r="P199">
        <f>IF('Main Data'!H199="IWC",1,0)</f>
        <v>0</v>
      </c>
      <c r="Q199">
        <f>IF('Main Data'!H199="JLC",1,0)</f>
        <v>1</v>
      </c>
      <c r="R199">
        <f>IF('Main Data'!H199="Longines",1,0)</f>
        <v>0</v>
      </c>
      <c r="S199">
        <f>IF('Main Data'!H199="Movado",1,0)</f>
        <v>0</v>
      </c>
      <c r="T199">
        <f>IF('Main Data'!H199="Omega",1,0)</f>
        <v>0</v>
      </c>
      <c r="U199">
        <f>IF('Main Data'!H199="Panerai",1,0)</f>
        <v>0</v>
      </c>
      <c r="V199">
        <f>IF('Main Data'!H199="Patek",1,0)</f>
        <v>0</v>
      </c>
      <c r="W199">
        <f>IF('Main Data'!H199="Rolex",1,0)</f>
        <v>0</v>
      </c>
      <c r="X199">
        <f>IF('Main Data'!H199="Tudor",1,0)</f>
        <v>0</v>
      </c>
      <c r="Y199">
        <f>IF('Main Data'!H199="Ulysse Nardin",1,0)</f>
        <v>0</v>
      </c>
      <c r="Z199">
        <f>IF('Main Data'!H199="Universal Geneve",1,0)</f>
        <v>0</v>
      </c>
      <c r="AA199">
        <f>IF('Main Data'!H199="Vacheron",1,0)</f>
        <v>0</v>
      </c>
      <c r="AB199">
        <f>IF('Main Data'!H199="Zenith",1,0)</f>
        <v>0</v>
      </c>
      <c r="AC199">
        <f>IF('Main Data'!J199="Stainless Steel",1,0)</f>
        <v>0</v>
      </c>
      <c r="AD199">
        <f>IF('Main Data'!J199="Two-tone",1,0)</f>
        <v>0</v>
      </c>
      <c r="AE199">
        <f>IF(OR('Main Data'!J199="YG 18K",'Main Data'!J199="YG &lt;18K",'Main Data'!J199="PG 18K",'Main Data'!J199="PG &lt;18K",'Main Data'!J199="WG 18K",'Main Data'!J199="Mixes of 18K",'Main Data'!J199="Mixes &lt;18K"),1,0)</f>
        <v>1</v>
      </c>
      <c r="AF199">
        <f>IF('Main Data'!J199="Platinum",1,0)</f>
        <v>0</v>
      </c>
      <c r="AG199">
        <f>IF(OR('Main Data'!J199="PVD",'Main Data'!J199="Gold Plate",'Main Data'!J199="Other"),1,0)</f>
        <v>0</v>
      </c>
      <c r="AH199">
        <f>IF('Main Data'!N199="Stainless Steel",1,0)</f>
        <v>0</v>
      </c>
      <c r="AI199">
        <f>IF('Main Data'!N199="Leather",1,0)</f>
        <v>1</v>
      </c>
      <c r="AJ199">
        <f>IF('Main Data'!N199="Two-tone",1,0)</f>
        <v>0</v>
      </c>
      <c r="AK199">
        <f>IF(OR('Main Data'!N199="YG 18K",'Main Data'!N199="PG 18K",'Main Data'!N199="WG 18K",'Main Data'!N199="Mixes of 18K"),1,0)</f>
        <v>0</v>
      </c>
      <c r="AL199">
        <f>IF(OR(,'Main Data'!N199="PVD",'Main Data'!N199="Gold plate"),1,0)</f>
        <v>0</v>
      </c>
      <c r="AM199">
        <f>IF(OR('Main Data'!AV199="Yes",'Main Data'!AW199="Yes",'Main Data'!AU199="Yes"),1,0)</f>
        <v>0</v>
      </c>
      <c r="AN199">
        <f>IF(OR(ISTEXT('Main Data'!AX199), ISTEXT('Main Data'!AY199)),1,0)</f>
        <v>0</v>
      </c>
      <c r="AO199">
        <f>IF('Main Data'!AZ199="Yes",1,0)</f>
        <v>0</v>
      </c>
      <c r="AP199">
        <f>IF('Main Data'!BA199="Yes",1,0)</f>
        <v>0</v>
      </c>
      <c r="AQ199">
        <f>IF('Main Data'!BD199="Yes",1,0)</f>
        <v>0</v>
      </c>
      <c r="AR199">
        <f>IF('Main Data'!BE199="A",1,0)</f>
        <v>0</v>
      </c>
      <c r="AS199">
        <f>IF('Main Data'!BE199="AA",1,0)</f>
        <v>1</v>
      </c>
      <c r="AT199">
        <f>IF('Main Data'!BE199="AAA",1,0)</f>
        <v>0</v>
      </c>
      <c r="AU199">
        <f>IF('Main Data'!BE199="AAAA",1,0)</f>
        <v>0</v>
      </c>
      <c r="AV199">
        <f>IF('Main Data'!P199="Yes",1,0)</f>
        <v>0</v>
      </c>
      <c r="AW199">
        <f>IF('Main Data'!AP199="Yes",1,0)</f>
        <v>0</v>
      </c>
      <c r="AX199">
        <f>IF(OR('Main Data'!V199="Yes", 'Main Data'!W199="Yes",'Main Data'!X199="Yes"),1,0)</f>
        <v>0</v>
      </c>
      <c r="AY199">
        <f>IF(OR('Main Data'!Y199="Yes",'Main Data'!Z199="Yes"),1,0)</f>
        <v>0</v>
      </c>
      <c r="AZ199">
        <f>IF('Main Data'!AR199="Yes",1,0)</f>
        <v>0</v>
      </c>
      <c r="BA199">
        <f>IF('Main Data'!AS199="Yes",1,0)</f>
        <v>0</v>
      </c>
      <c r="BB199">
        <f>IF('Main Data'!AG199="Yes",1,0)</f>
        <v>0</v>
      </c>
      <c r="BC199">
        <f>IF('Main Data'!AB199="Yes",1,0)</f>
        <v>0</v>
      </c>
      <c r="BD199">
        <f>IF('Main Data'!AA199="Yes",1,0)</f>
        <v>0</v>
      </c>
      <c r="BE199">
        <f>IF('Main Data'!AC199="Yes",1,0)</f>
        <v>0</v>
      </c>
      <c r="BF199">
        <f>IF('Main Data'!AF199="Yes",1,0)</f>
        <v>0</v>
      </c>
      <c r="BG199">
        <f>IF(OR('Main Data'!AI199="Yes",'Main Data'!AL199="Yes"),1,0)</f>
        <v>1</v>
      </c>
      <c r="BH199">
        <f>IF('Main Data'!AJ199="Yes",1,0)</f>
        <v>0</v>
      </c>
      <c r="BI199">
        <f>IF('Main Data'!AK199="Yes",1,0)</f>
        <v>0</v>
      </c>
      <c r="BJ199">
        <f>IF('Main Data'!AM199="Yes",1,0)</f>
        <v>0</v>
      </c>
      <c r="BK199">
        <f>IF('Main Data'!AQ199="Yes",1,0)</f>
        <v>0</v>
      </c>
      <c r="BL199" s="21">
        <f t="shared" si="19"/>
        <v>0</v>
      </c>
      <c r="BM199" s="21">
        <f t="shared" si="20"/>
        <v>0</v>
      </c>
      <c r="BN199" s="21">
        <f t="shared" si="21"/>
        <v>0</v>
      </c>
      <c r="BO199" s="21">
        <f t="shared" si="22"/>
        <v>0</v>
      </c>
      <c r="BP199" s="21">
        <f t="shared" si="23"/>
        <v>1</v>
      </c>
    </row>
    <row r="200" spans="1:68" x14ac:dyDescent="0.2">
      <c r="A200">
        <v>196</v>
      </c>
      <c r="B200" s="33">
        <f>'Main Data'!C200</f>
        <v>44689</v>
      </c>
      <c r="C200">
        <f>'Main Data'!D200</f>
        <v>242</v>
      </c>
      <c r="D200" s="26">
        <f>'Main Data'!E200</f>
        <v>2800</v>
      </c>
      <c r="E200" s="26">
        <f>'Main Data'!F200</f>
        <v>3500</v>
      </c>
      <c r="F200" s="34">
        <f t="shared" si="18"/>
        <v>7.9373746961632952</v>
      </c>
      <c r="G200">
        <f>IF('Main Data'!H200="AP",1,0)</f>
        <v>0</v>
      </c>
      <c r="H200">
        <f>IF('Main Data'!H200="Blancpain",1,0)</f>
        <v>0</v>
      </c>
      <c r="I200">
        <f>IF('Main Data'!H200="Breguet",1,0)</f>
        <v>0</v>
      </c>
      <c r="J200">
        <f>IF('Main Data'!H200="Breitling",1,0)</f>
        <v>0</v>
      </c>
      <c r="K200">
        <f>IF('Main Data'!H200="Cartier",1,0)</f>
        <v>0</v>
      </c>
      <c r="L200">
        <f>IF('Main Data'!H200="Gallet",1,0)</f>
        <v>0</v>
      </c>
      <c r="M200">
        <f>IF('Main Data'!H200="Girard Perregaux",1,0)</f>
        <v>0</v>
      </c>
      <c r="N200">
        <f>IF('Main Data'!H200="Gubelin",1,0)</f>
        <v>0</v>
      </c>
      <c r="O200">
        <f>IF('Main Data'!H200="Heuer",1,0)</f>
        <v>1</v>
      </c>
      <c r="P200">
        <f>IF('Main Data'!H200="IWC",1,0)</f>
        <v>0</v>
      </c>
      <c r="Q200">
        <f>IF('Main Data'!H200="JLC",1,0)</f>
        <v>0</v>
      </c>
      <c r="R200">
        <f>IF('Main Data'!H200="Longines",1,0)</f>
        <v>0</v>
      </c>
      <c r="S200">
        <f>IF('Main Data'!H200="Movado",1,0)</f>
        <v>0</v>
      </c>
      <c r="T200">
        <f>IF('Main Data'!H200="Omega",1,0)</f>
        <v>0</v>
      </c>
      <c r="U200">
        <f>IF('Main Data'!H200="Panerai",1,0)</f>
        <v>0</v>
      </c>
      <c r="V200">
        <f>IF('Main Data'!H200="Patek",1,0)</f>
        <v>0</v>
      </c>
      <c r="W200">
        <f>IF('Main Data'!H200="Rolex",1,0)</f>
        <v>0</v>
      </c>
      <c r="X200">
        <f>IF('Main Data'!H200="Tudor",1,0)</f>
        <v>0</v>
      </c>
      <c r="Y200">
        <f>IF('Main Data'!H200="Ulysse Nardin",1,0)</f>
        <v>0</v>
      </c>
      <c r="Z200">
        <f>IF('Main Data'!H200="Universal Geneve",1,0)</f>
        <v>0</v>
      </c>
      <c r="AA200">
        <f>IF('Main Data'!H200="Vacheron",1,0)</f>
        <v>0</v>
      </c>
      <c r="AB200">
        <f>IF('Main Data'!H200="Zenith",1,0)</f>
        <v>0</v>
      </c>
      <c r="AC200">
        <f>IF('Main Data'!J200="Stainless Steel",1,0)</f>
        <v>1</v>
      </c>
      <c r="AD200">
        <f>IF('Main Data'!J200="Two-tone",1,0)</f>
        <v>0</v>
      </c>
      <c r="AE200">
        <f>IF(OR('Main Data'!J200="YG 18K",'Main Data'!J200="YG &lt;18K",'Main Data'!J200="PG 18K",'Main Data'!J200="PG &lt;18K",'Main Data'!J200="WG 18K",'Main Data'!J200="Mixes of 18K",'Main Data'!J200="Mixes &lt;18K"),1,0)</f>
        <v>0</v>
      </c>
      <c r="AF200">
        <f>IF('Main Data'!J200="Platinum",1,0)</f>
        <v>0</v>
      </c>
      <c r="AG200">
        <f>IF(OR('Main Data'!J200="PVD",'Main Data'!J200="Gold Plate",'Main Data'!J200="Other"),1,0)</f>
        <v>0</v>
      </c>
      <c r="AH200">
        <f>IF('Main Data'!N200="Stainless Steel",1,0)</f>
        <v>0</v>
      </c>
      <c r="AI200">
        <f>IF('Main Data'!N200="Leather",1,0)</f>
        <v>1</v>
      </c>
      <c r="AJ200">
        <f>IF('Main Data'!N200="Two-tone",1,0)</f>
        <v>0</v>
      </c>
      <c r="AK200">
        <f>IF(OR('Main Data'!N200="YG 18K",'Main Data'!N200="PG 18K",'Main Data'!N200="WG 18K",'Main Data'!N200="Mixes of 18K"),1,0)</f>
        <v>0</v>
      </c>
      <c r="AL200">
        <f>IF(OR(,'Main Data'!N200="PVD",'Main Data'!N200="Gold plate"),1,0)</f>
        <v>0</v>
      </c>
      <c r="AM200">
        <f>IF(OR('Main Data'!AV200="Yes",'Main Data'!AW200="Yes",'Main Data'!AU200="Yes"),1,0)</f>
        <v>0</v>
      </c>
      <c r="AN200">
        <f>IF(OR(ISTEXT('Main Data'!AX200), ISTEXT('Main Data'!AY200)),1,0)</f>
        <v>0</v>
      </c>
      <c r="AO200">
        <f>IF('Main Data'!AZ200="Yes",1,0)</f>
        <v>0</v>
      </c>
      <c r="AP200">
        <f>IF('Main Data'!BA200="Yes",1,0)</f>
        <v>0</v>
      </c>
      <c r="AQ200">
        <f>IF('Main Data'!BD200="Yes",1,0)</f>
        <v>0</v>
      </c>
      <c r="AR200">
        <f>IF('Main Data'!BE200="A",1,0)</f>
        <v>0</v>
      </c>
      <c r="AS200">
        <f>IF('Main Data'!BE200="AA",1,0)</f>
        <v>1</v>
      </c>
      <c r="AT200">
        <f>IF('Main Data'!BE200="AAA",1,0)</f>
        <v>0</v>
      </c>
      <c r="AU200">
        <f>IF('Main Data'!BE200="AAAA",1,0)</f>
        <v>0</v>
      </c>
      <c r="AV200">
        <f>IF('Main Data'!P200="Yes",1,0)</f>
        <v>0</v>
      </c>
      <c r="AW200">
        <f>IF('Main Data'!AP200="Yes",1,0)</f>
        <v>0</v>
      </c>
      <c r="AX200">
        <f>IF(OR('Main Data'!V200="Yes", 'Main Data'!W200="Yes",'Main Data'!X200="Yes"),1,0)</f>
        <v>0</v>
      </c>
      <c r="AY200">
        <f>IF(OR('Main Data'!Y200="Yes",'Main Data'!Z200="Yes"),1,0)</f>
        <v>0</v>
      </c>
      <c r="AZ200">
        <f>IF('Main Data'!AR200="Yes",1,0)</f>
        <v>0</v>
      </c>
      <c r="BA200">
        <f>IF('Main Data'!AS200="Yes",1,0)</f>
        <v>0</v>
      </c>
      <c r="BB200">
        <f>IF('Main Data'!AG200="Yes",1,0)</f>
        <v>0</v>
      </c>
      <c r="BC200">
        <f>IF('Main Data'!AB200="Yes",1,0)</f>
        <v>0</v>
      </c>
      <c r="BD200">
        <f>IF('Main Data'!AA200="Yes",1,0)</f>
        <v>0</v>
      </c>
      <c r="BE200">
        <f>IF('Main Data'!AC200="Yes",1,0)</f>
        <v>0</v>
      </c>
      <c r="BF200">
        <f>IF('Main Data'!AF200="Yes",1,0)</f>
        <v>0</v>
      </c>
      <c r="BG200">
        <f>IF(OR('Main Data'!AI200="Yes",'Main Data'!AL200="Yes"),1,0)</f>
        <v>1</v>
      </c>
      <c r="BH200">
        <f>IF('Main Data'!AJ200="Yes",1,0)</f>
        <v>0</v>
      </c>
      <c r="BI200">
        <f>IF('Main Data'!AK200="Yes",1,0)</f>
        <v>0</v>
      </c>
      <c r="BJ200">
        <f>IF('Main Data'!AM200="Yes",1,0)</f>
        <v>0</v>
      </c>
      <c r="BK200">
        <f>IF('Main Data'!AQ200="Yes",1,0)</f>
        <v>0</v>
      </c>
      <c r="BL200" s="21">
        <f t="shared" si="19"/>
        <v>0</v>
      </c>
      <c r="BM200" s="21">
        <f t="shared" si="20"/>
        <v>0</v>
      </c>
      <c r="BN200" s="21">
        <f t="shared" si="21"/>
        <v>0</v>
      </c>
      <c r="BO200" s="21">
        <f t="shared" si="22"/>
        <v>0</v>
      </c>
      <c r="BP200" s="21">
        <f t="shared" si="23"/>
        <v>1</v>
      </c>
    </row>
    <row r="201" spans="1:68" x14ac:dyDescent="0.2">
      <c r="A201">
        <v>197</v>
      </c>
      <c r="B201" s="33">
        <f>'Main Data'!C201</f>
        <v>44689</v>
      </c>
      <c r="C201">
        <f>'Main Data'!D201</f>
        <v>248</v>
      </c>
      <c r="D201" s="26">
        <f>'Main Data'!E201</f>
        <v>3000</v>
      </c>
      <c r="E201" s="26">
        <f>'Main Data'!F201</f>
        <v>3750</v>
      </c>
      <c r="F201" s="34">
        <f t="shared" si="18"/>
        <v>8.0063675676502459</v>
      </c>
      <c r="G201">
        <f>IF('Main Data'!H201="AP",1,0)</f>
        <v>0</v>
      </c>
      <c r="H201">
        <f>IF('Main Data'!H201="Blancpain",1,0)</f>
        <v>0</v>
      </c>
      <c r="I201">
        <f>IF('Main Data'!H201="Breguet",1,0)</f>
        <v>0</v>
      </c>
      <c r="J201">
        <f>IF('Main Data'!H201="Breitling",1,0)</f>
        <v>1</v>
      </c>
      <c r="K201">
        <f>IF('Main Data'!H201="Cartier",1,0)</f>
        <v>0</v>
      </c>
      <c r="L201">
        <f>IF('Main Data'!H201="Gallet",1,0)</f>
        <v>0</v>
      </c>
      <c r="M201">
        <f>IF('Main Data'!H201="Girard Perregaux",1,0)</f>
        <v>0</v>
      </c>
      <c r="N201">
        <f>IF('Main Data'!H201="Gubelin",1,0)</f>
        <v>0</v>
      </c>
      <c r="O201">
        <f>IF('Main Data'!H201="Heuer",1,0)</f>
        <v>0</v>
      </c>
      <c r="P201">
        <f>IF('Main Data'!H201="IWC",1,0)</f>
        <v>0</v>
      </c>
      <c r="Q201">
        <f>IF('Main Data'!H201="JLC",1,0)</f>
        <v>0</v>
      </c>
      <c r="R201">
        <f>IF('Main Data'!H201="Longines",1,0)</f>
        <v>0</v>
      </c>
      <c r="S201">
        <f>IF('Main Data'!H201="Movado",1,0)</f>
        <v>0</v>
      </c>
      <c r="T201">
        <f>IF('Main Data'!H201="Omega",1,0)</f>
        <v>0</v>
      </c>
      <c r="U201">
        <f>IF('Main Data'!H201="Panerai",1,0)</f>
        <v>0</v>
      </c>
      <c r="V201">
        <f>IF('Main Data'!H201="Patek",1,0)</f>
        <v>0</v>
      </c>
      <c r="W201">
        <f>IF('Main Data'!H201="Rolex",1,0)</f>
        <v>0</v>
      </c>
      <c r="X201">
        <f>IF('Main Data'!H201="Tudor",1,0)</f>
        <v>0</v>
      </c>
      <c r="Y201">
        <f>IF('Main Data'!H201="Ulysse Nardin",1,0)</f>
        <v>0</v>
      </c>
      <c r="Z201">
        <f>IF('Main Data'!H201="Universal Geneve",1,0)</f>
        <v>0</v>
      </c>
      <c r="AA201">
        <f>IF('Main Data'!H201="Vacheron",1,0)</f>
        <v>0</v>
      </c>
      <c r="AB201">
        <f>IF('Main Data'!H201="Zenith",1,0)</f>
        <v>0</v>
      </c>
      <c r="AC201">
        <f>IF('Main Data'!J201="Stainless Steel",1,0)</f>
        <v>0</v>
      </c>
      <c r="AD201">
        <f>IF('Main Data'!J201="Two-tone",1,0)</f>
        <v>0</v>
      </c>
      <c r="AE201">
        <f>IF(OR('Main Data'!J201="YG 18K",'Main Data'!J201="YG &lt;18K",'Main Data'!J201="PG 18K",'Main Data'!J201="PG &lt;18K",'Main Data'!J201="WG 18K",'Main Data'!J201="Mixes of 18K",'Main Data'!J201="Mixes &lt;18K"),1,0)</f>
        <v>1</v>
      </c>
      <c r="AF201">
        <f>IF('Main Data'!J201="Platinum",1,0)</f>
        <v>0</v>
      </c>
      <c r="AG201">
        <f>IF(OR('Main Data'!J201="PVD",'Main Data'!J201="Gold Plate",'Main Data'!J201="Other"),1,0)</f>
        <v>0</v>
      </c>
      <c r="AH201">
        <f>IF('Main Data'!N201="Stainless Steel",1,0)</f>
        <v>0</v>
      </c>
      <c r="AI201">
        <f>IF('Main Data'!N201="Leather",1,0)</f>
        <v>1</v>
      </c>
      <c r="AJ201">
        <f>IF('Main Data'!N201="Two-tone",1,0)</f>
        <v>0</v>
      </c>
      <c r="AK201">
        <f>IF(OR('Main Data'!N201="YG 18K",'Main Data'!N201="PG 18K",'Main Data'!N201="WG 18K",'Main Data'!N201="Mixes of 18K"),1,0)</f>
        <v>0</v>
      </c>
      <c r="AL201">
        <f>IF(OR(,'Main Data'!N201="PVD",'Main Data'!N201="Gold plate"),1,0)</f>
        <v>0</v>
      </c>
      <c r="AM201">
        <f>IF(OR('Main Data'!AV201="Yes",'Main Data'!AW201="Yes",'Main Data'!AU201="Yes"),1,0)</f>
        <v>0</v>
      </c>
      <c r="AN201">
        <f>IF(OR(ISTEXT('Main Data'!AX201), ISTEXT('Main Data'!AY201)),1,0)</f>
        <v>0</v>
      </c>
      <c r="AO201">
        <f>IF('Main Data'!AZ201="Yes",1,0)</f>
        <v>0</v>
      </c>
      <c r="AP201">
        <f>IF('Main Data'!BA201="Yes",1,0)</f>
        <v>0</v>
      </c>
      <c r="AQ201">
        <f>IF('Main Data'!BD201="Yes",1,0)</f>
        <v>0</v>
      </c>
      <c r="AR201">
        <f>IF('Main Data'!BE201="A",1,0)</f>
        <v>0</v>
      </c>
      <c r="AS201">
        <f>IF('Main Data'!BE201="AA",1,0)</f>
        <v>0</v>
      </c>
      <c r="AT201">
        <f>IF('Main Data'!BE201="AAA",1,0)</f>
        <v>1</v>
      </c>
      <c r="AU201">
        <f>IF('Main Data'!BE201="AAAA",1,0)</f>
        <v>0</v>
      </c>
      <c r="AV201">
        <f>IF('Main Data'!P201="Yes",1,0)</f>
        <v>0</v>
      </c>
      <c r="AW201">
        <f>IF('Main Data'!AP201="Yes",1,0)</f>
        <v>0</v>
      </c>
      <c r="AX201">
        <f>IF(OR('Main Data'!V201="Yes", 'Main Data'!W201="Yes",'Main Data'!X201="Yes"),1,0)</f>
        <v>0</v>
      </c>
      <c r="AY201">
        <f>IF(OR('Main Data'!Y201="Yes",'Main Data'!Z201="Yes"),1,0)</f>
        <v>0</v>
      </c>
      <c r="AZ201">
        <f>IF('Main Data'!AR201="Yes",1,0)</f>
        <v>0</v>
      </c>
      <c r="BA201">
        <f>IF('Main Data'!AS201="Yes",1,0)</f>
        <v>0</v>
      </c>
      <c r="BB201">
        <f>IF('Main Data'!AG201="Yes",1,0)</f>
        <v>0</v>
      </c>
      <c r="BC201">
        <f>IF('Main Data'!AB201="Yes",1,0)</f>
        <v>0</v>
      </c>
      <c r="BD201">
        <f>IF('Main Data'!AA201="Yes",1,0)</f>
        <v>0</v>
      </c>
      <c r="BE201">
        <f>IF('Main Data'!AC201="Yes",1,0)</f>
        <v>0</v>
      </c>
      <c r="BF201">
        <f>IF('Main Data'!AF201="Yes",1,0)</f>
        <v>0</v>
      </c>
      <c r="BG201">
        <f>IF(OR('Main Data'!AI201="Yes",'Main Data'!AL201="Yes"),1,0)</f>
        <v>1</v>
      </c>
      <c r="BH201">
        <f>IF('Main Data'!AJ201="Yes",1,0)</f>
        <v>0</v>
      </c>
      <c r="BI201">
        <f>IF('Main Data'!AK201="Yes",1,0)</f>
        <v>0</v>
      </c>
      <c r="BJ201">
        <f>IF('Main Data'!AM201="Yes",1,0)</f>
        <v>0</v>
      </c>
      <c r="BK201">
        <f>IF('Main Data'!AQ201="Yes",1,0)</f>
        <v>0</v>
      </c>
      <c r="BL201" s="21">
        <f t="shared" si="19"/>
        <v>0</v>
      </c>
      <c r="BM201" s="21">
        <f t="shared" si="20"/>
        <v>0</v>
      </c>
      <c r="BN201" s="21">
        <f t="shared" si="21"/>
        <v>0</v>
      </c>
      <c r="BO201" s="21">
        <f t="shared" si="22"/>
        <v>0</v>
      </c>
      <c r="BP201" s="21">
        <f t="shared" si="23"/>
        <v>1</v>
      </c>
    </row>
    <row r="202" spans="1:68" x14ac:dyDescent="0.2">
      <c r="A202">
        <v>198</v>
      </c>
      <c r="B202" s="33">
        <f>'Main Data'!C202</f>
        <v>44689</v>
      </c>
      <c r="C202">
        <f>'Main Data'!D202</f>
        <v>280</v>
      </c>
      <c r="D202" s="26">
        <f>'Main Data'!E202</f>
        <v>3200</v>
      </c>
      <c r="E202" s="26">
        <f>'Main Data'!F202</f>
        <v>4000</v>
      </c>
      <c r="F202" s="34">
        <f t="shared" si="18"/>
        <v>8.0709060887878188</v>
      </c>
      <c r="G202">
        <f>IF('Main Data'!H202="AP",1,0)</f>
        <v>1</v>
      </c>
      <c r="H202">
        <f>IF('Main Data'!H202="Blancpain",1,0)</f>
        <v>0</v>
      </c>
      <c r="I202">
        <f>IF('Main Data'!H202="Breguet",1,0)</f>
        <v>0</v>
      </c>
      <c r="J202">
        <f>IF('Main Data'!H202="Breitling",1,0)</f>
        <v>0</v>
      </c>
      <c r="K202">
        <f>IF('Main Data'!H202="Cartier",1,0)</f>
        <v>0</v>
      </c>
      <c r="L202">
        <f>IF('Main Data'!H202="Gallet",1,0)</f>
        <v>0</v>
      </c>
      <c r="M202">
        <f>IF('Main Data'!H202="Girard Perregaux",1,0)</f>
        <v>0</v>
      </c>
      <c r="N202">
        <f>IF('Main Data'!H202="Gubelin",1,0)</f>
        <v>0</v>
      </c>
      <c r="O202">
        <f>IF('Main Data'!H202="Heuer",1,0)</f>
        <v>0</v>
      </c>
      <c r="P202">
        <f>IF('Main Data'!H202="IWC",1,0)</f>
        <v>0</v>
      </c>
      <c r="Q202">
        <f>IF('Main Data'!H202="JLC",1,0)</f>
        <v>0</v>
      </c>
      <c r="R202">
        <f>IF('Main Data'!H202="Longines",1,0)</f>
        <v>0</v>
      </c>
      <c r="S202">
        <f>IF('Main Data'!H202="Movado",1,0)</f>
        <v>0</v>
      </c>
      <c r="T202">
        <f>IF('Main Data'!H202="Omega",1,0)</f>
        <v>0</v>
      </c>
      <c r="U202">
        <f>IF('Main Data'!H202="Panerai",1,0)</f>
        <v>0</v>
      </c>
      <c r="V202">
        <f>IF('Main Data'!H202="Patek",1,0)</f>
        <v>0</v>
      </c>
      <c r="W202">
        <f>IF('Main Data'!H202="Rolex",1,0)</f>
        <v>0</v>
      </c>
      <c r="X202">
        <f>IF('Main Data'!H202="Tudor",1,0)</f>
        <v>0</v>
      </c>
      <c r="Y202">
        <f>IF('Main Data'!H202="Ulysse Nardin",1,0)</f>
        <v>0</v>
      </c>
      <c r="Z202">
        <f>IF('Main Data'!H202="Universal Geneve",1,0)</f>
        <v>0</v>
      </c>
      <c r="AA202">
        <f>IF('Main Data'!H202="Vacheron",1,0)</f>
        <v>0</v>
      </c>
      <c r="AB202">
        <f>IF('Main Data'!H202="Zenith",1,0)</f>
        <v>0</v>
      </c>
      <c r="AC202">
        <f>IF('Main Data'!J202="Stainless Steel",1,0)</f>
        <v>1</v>
      </c>
      <c r="AD202">
        <f>IF('Main Data'!J202="Two-tone",1,0)</f>
        <v>0</v>
      </c>
      <c r="AE202">
        <f>IF(OR('Main Data'!J202="YG 18K",'Main Data'!J202="YG &lt;18K",'Main Data'!J202="PG 18K",'Main Data'!J202="PG &lt;18K",'Main Data'!J202="WG 18K",'Main Data'!J202="Mixes of 18K",'Main Data'!J202="Mixes &lt;18K"),1,0)</f>
        <v>0</v>
      </c>
      <c r="AF202">
        <f>IF('Main Data'!J202="Platinum",1,0)</f>
        <v>0</v>
      </c>
      <c r="AG202">
        <f>IF(OR('Main Data'!J202="PVD",'Main Data'!J202="Gold Plate",'Main Data'!J202="Other"),1,0)</f>
        <v>0</v>
      </c>
      <c r="AH202">
        <f>IF('Main Data'!N202="Stainless Steel",1,0)</f>
        <v>0</v>
      </c>
      <c r="AI202">
        <f>IF('Main Data'!N202="Leather",1,0)</f>
        <v>1</v>
      </c>
      <c r="AJ202">
        <f>IF('Main Data'!N202="Two-tone",1,0)</f>
        <v>0</v>
      </c>
      <c r="AK202">
        <f>IF(OR('Main Data'!N202="YG 18K",'Main Data'!N202="PG 18K",'Main Data'!N202="WG 18K",'Main Data'!N202="Mixes of 18K"),1,0)</f>
        <v>0</v>
      </c>
      <c r="AL202">
        <f>IF(OR(,'Main Data'!N202="PVD",'Main Data'!N202="Gold plate"),1,0)</f>
        <v>0</v>
      </c>
      <c r="AM202">
        <f>IF(OR('Main Data'!AV202="Yes",'Main Data'!AW202="Yes",'Main Data'!AU202="Yes"),1,0)</f>
        <v>0</v>
      </c>
      <c r="AN202">
        <f>IF(OR(ISTEXT('Main Data'!AX202), ISTEXT('Main Data'!AY202)),1,0)</f>
        <v>0</v>
      </c>
      <c r="AO202">
        <f>IF('Main Data'!AZ202="Yes",1,0)</f>
        <v>0</v>
      </c>
      <c r="AP202">
        <f>IF('Main Data'!BA202="Yes",1,0)</f>
        <v>0</v>
      </c>
      <c r="AQ202">
        <f>IF('Main Data'!BD202="Yes",1,0)</f>
        <v>0</v>
      </c>
      <c r="AR202">
        <f>IF('Main Data'!BE202="A",1,0)</f>
        <v>0</v>
      </c>
      <c r="AS202">
        <f>IF('Main Data'!BE202="AA",1,0)</f>
        <v>1</v>
      </c>
      <c r="AT202">
        <f>IF('Main Data'!BE202="AAA",1,0)</f>
        <v>0</v>
      </c>
      <c r="AU202">
        <f>IF('Main Data'!BE202="AAAA",1,0)</f>
        <v>0</v>
      </c>
      <c r="AV202">
        <f>IF('Main Data'!P202="Yes",1,0)</f>
        <v>1</v>
      </c>
      <c r="AW202">
        <f>IF('Main Data'!AP202="Yes",1,0)</f>
        <v>0</v>
      </c>
      <c r="AX202">
        <f>IF(OR('Main Data'!V202="Yes", 'Main Data'!W202="Yes",'Main Data'!X202="Yes"),1,0)</f>
        <v>0</v>
      </c>
      <c r="AY202">
        <f>IF(OR('Main Data'!Y202="Yes",'Main Data'!Z202="Yes"),1,0)</f>
        <v>0</v>
      </c>
      <c r="AZ202">
        <f>IF('Main Data'!AR202="Yes",1,0)</f>
        <v>0</v>
      </c>
      <c r="BA202">
        <f>IF('Main Data'!AS202="Yes",1,0)</f>
        <v>0</v>
      </c>
      <c r="BB202">
        <f>IF('Main Data'!AG202="Yes",1,0)</f>
        <v>0</v>
      </c>
      <c r="BC202">
        <f>IF('Main Data'!AB202="Yes",1,0)</f>
        <v>0</v>
      </c>
      <c r="BD202">
        <f>IF('Main Data'!AA202="Yes",1,0)</f>
        <v>0</v>
      </c>
      <c r="BE202">
        <f>IF('Main Data'!AC202="Yes",1,0)</f>
        <v>0</v>
      </c>
      <c r="BF202">
        <f>IF('Main Data'!AF202="Yes",1,0)</f>
        <v>0</v>
      </c>
      <c r="BG202">
        <f>IF(OR('Main Data'!AI202="Yes",'Main Data'!AL202="Yes"),1,0)</f>
        <v>0</v>
      </c>
      <c r="BH202">
        <f>IF('Main Data'!AJ202="Yes",1,0)</f>
        <v>0</v>
      </c>
      <c r="BI202">
        <f>IF('Main Data'!AK202="Yes",1,0)</f>
        <v>0</v>
      </c>
      <c r="BJ202">
        <f>IF('Main Data'!AM202="Yes",1,0)</f>
        <v>0</v>
      </c>
      <c r="BK202">
        <f>IF('Main Data'!AQ202="Yes",1,0)</f>
        <v>0</v>
      </c>
      <c r="BL202" s="21">
        <f t="shared" si="19"/>
        <v>0</v>
      </c>
      <c r="BM202" s="21">
        <f t="shared" si="20"/>
        <v>0</v>
      </c>
      <c r="BN202" s="21">
        <f t="shared" si="21"/>
        <v>0</v>
      </c>
      <c r="BO202" s="21">
        <f t="shared" si="22"/>
        <v>0</v>
      </c>
      <c r="BP202" s="21">
        <f t="shared" si="23"/>
        <v>1</v>
      </c>
    </row>
    <row r="203" spans="1:68" x14ac:dyDescent="0.2">
      <c r="A203">
        <v>199</v>
      </c>
      <c r="B203" s="33">
        <f>'Main Data'!C203</f>
        <v>44689</v>
      </c>
      <c r="C203">
        <f>'Main Data'!D203</f>
        <v>329</v>
      </c>
      <c r="D203" s="26">
        <f>'Main Data'!E203</f>
        <v>6500</v>
      </c>
      <c r="E203" s="26">
        <f>'Main Data'!F203</f>
        <v>8125</v>
      </c>
      <c r="F203" s="34">
        <f t="shared" si="18"/>
        <v>8.7795574558837277</v>
      </c>
      <c r="G203">
        <f>IF('Main Data'!H203="AP",1,0)</f>
        <v>0</v>
      </c>
      <c r="H203">
        <f>IF('Main Data'!H203="Blancpain",1,0)</f>
        <v>0</v>
      </c>
      <c r="I203">
        <f>IF('Main Data'!H203="Breguet",1,0)</f>
        <v>0</v>
      </c>
      <c r="J203">
        <f>IF('Main Data'!H203="Breitling",1,0)</f>
        <v>0</v>
      </c>
      <c r="K203">
        <f>IF('Main Data'!H203="Cartier",1,0)</f>
        <v>0</v>
      </c>
      <c r="L203">
        <f>IF('Main Data'!H203="Gallet",1,0)</f>
        <v>0</v>
      </c>
      <c r="M203">
        <f>IF('Main Data'!H203="Girard Perregaux",1,0)</f>
        <v>0</v>
      </c>
      <c r="N203">
        <f>IF('Main Data'!H203="Gubelin",1,0)</f>
        <v>0</v>
      </c>
      <c r="O203">
        <f>IF('Main Data'!H203="Heuer",1,0)</f>
        <v>0</v>
      </c>
      <c r="P203">
        <f>IF('Main Data'!H203="IWC",1,0)</f>
        <v>0</v>
      </c>
      <c r="Q203">
        <f>IF('Main Data'!H203="JLC",1,0)</f>
        <v>0</v>
      </c>
      <c r="R203">
        <f>IF('Main Data'!H203="Longines",1,0)</f>
        <v>0</v>
      </c>
      <c r="S203">
        <f>IF('Main Data'!H203="Movado",1,0)</f>
        <v>0</v>
      </c>
      <c r="T203">
        <f>IF('Main Data'!H203="Omega",1,0)</f>
        <v>0</v>
      </c>
      <c r="U203">
        <f>IF('Main Data'!H203="Panerai",1,0)</f>
        <v>0</v>
      </c>
      <c r="V203">
        <f>IF('Main Data'!H203="Patek",1,0)</f>
        <v>1</v>
      </c>
      <c r="W203">
        <f>IF('Main Data'!H203="Rolex",1,0)</f>
        <v>0</v>
      </c>
      <c r="X203">
        <f>IF('Main Data'!H203="Tudor",1,0)</f>
        <v>0</v>
      </c>
      <c r="Y203">
        <f>IF('Main Data'!H203="Ulysse Nardin",1,0)</f>
        <v>0</v>
      </c>
      <c r="Z203">
        <f>IF('Main Data'!H203="Universal Geneve",1,0)</f>
        <v>0</v>
      </c>
      <c r="AA203">
        <f>IF('Main Data'!H203="Vacheron",1,0)</f>
        <v>0</v>
      </c>
      <c r="AB203">
        <f>IF('Main Data'!H203="Zenith",1,0)</f>
        <v>0</v>
      </c>
      <c r="AC203">
        <f>IF('Main Data'!J203="Stainless Steel",1,0)</f>
        <v>0</v>
      </c>
      <c r="AD203">
        <f>IF('Main Data'!J203="Two-tone",1,0)</f>
        <v>0</v>
      </c>
      <c r="AE203">
        <f>IF(OR('Main Data'!J203="YG 18K",'Main Data'!J203="YG &lt;18K",'Main Data'!J203="PG 18K",'Main Data'!J203="PG &lt;18K",'Main Data'!J203="WG 18K",'Main Data'!J203="Mixes of 18K",'Main Data'!J203="Mixes &lt;18K"),1,0)</f>
        <v>1</v>
      </c>
      <c r="AF203">
        <f>IF('Main Data'!J203="Platinum",1,0)</f>
        <v>0</v>
      </c>
      <c r="AG203">
        <f>IF(OR('Main Data'!J203="PVD",'Main Data'!J203="Gold Plate",'Main Data'!J203="Other"),1,0)</f>
        <v>0</v>
      </c>
      <c r="AH203">
        <f>IF('Main Data'!N203="Stainless Steel",1,0)</f>
        <v>0</v>
      </c>
      <c r="AI203">
        <f>IF('Main Data'!N203="Leather",1,0)</f>
        <v>1</v>
      </c>
      <c r="AJ203">
        <f>IF('Main Data'!N203="Two-tone",1,0)</f>
        <v>0</v>
      </c>
      <c r="AK203">
        <f>IF(OR('Main Data'!N203="YG 18K",'Main Data'!N203="PG 18K",'Main Data'!N203="WG 18K",'Main Data'!N203="Mixes of 18K"),1,0)</f>
        <v>0</v>
      </c>
      <c r="AL203">
        <f>IF(OR(,'Main Data'!N203="PVD",'Main Data'!N203="Gold plate"),1,0)</f>
        <v>0</v>
      </c>
      <c r="AM203">
        <f>IF(OR('Main Data'!AV203="Yes",'Main Data'!AW203="Yes",'Main Data'!AU203="Yes"),1,0)</f>
        <v>0</v>
      </c>
      <c r="AN203">
        <f>IF(OR(ISTEXT('Main Data'!AX203), ISTEXT('Main Data'!AY203)),1,0)</f>
        <v>0</v>
      </c>
      <c r="AO203">
        <f>IF('Main Data'!AZ203="Yes",1,0)</f>
        <v>0</v>
      </c>
      <c r="AP203">
        <f>IF('Main Data'!BA203="Yes",1,0)</f>
        <v>0</v>
      </c>
      <c r="AQ203">
        <f>IF('Main Data'!BD203="Yes",1,0)</f>
        <v>0</v>
      </c>
      <c r="AR203">
        <f>IF('Main Data'!BE203="A",1,0)</f>
        <v>0</v>
      </c>
      <c r="AS203">
        <f>IF('Main Data'!BE203="AA",1,0)</f>
        <v>0</v>
      </c>
      <c r="AT203">
        <f>IF('Main Data'!BE203="AAA",1,0)</f>
        <v>1</v>
      </c>
      <c r="AU203">
        <f>IF('Main Data'!BE203="AAAA",1,0)</f>
        <v>0</v>
      </c>
      <c r="AV203">
        <f>IF('Main Data'!P203="Yes",1,0)</f>
        <v>1</v>
      </c>
      <c r="AW203">
        <f>IF('Main Data'!AP203="Yes",1,0)</f>
        <v>0</v>
      </c>
      <c r="AX203">
        <f>IF(OR('Main Data'!V203="Yes", 'Main Data'!W203="Yes",'Main Data'!X203="Yes"),1,0)</f>
        <v>0</v>
      </c>
      <c r="AY203">
        <f>IF(OR('Main Data'!Y203="Yes",'Main Data'!Z203="Yes"),1,0)</f>
        <v>0</v>
      </c>
      <c r="AZ203">
        <f>IF('Main Data'!AR203="Yes",1,0)</f>
        <v>0</v>
      </c>
      <c r="BA203">
        <f>IF('Main Data'!AS203="Yes",1,0)</f>
        <v>0</v>
      </c>
      <c r="BB203">
        <f>IF('Main Data'!AG203="Yes",1,0)</f>
        <v>0</v>
      </c>
      <c r="BC203">
        <f>IF('Main Data'!AB203="Yes",1,0)</f>
        <v>0</v>
      </c>
      <c r="BD203">
        <f>IF('Main Data'!AA203="Yes",1,0)</f>
        <v>0</v>
      </c>
      <c r="BE203">
        <f>IF('Main Data'!AC203="Yes",1,0)</f>
        <v>0</v>
      </c>
      <c r="BF203">
        <f>IF('Main Data'!AF203="Yes",1,0)</f>
        <v>0</v>
      </c>
      <c r="BG203">
        <f>IF(OR('Main Data'!AI203="Yes",'Main Data'!AL203="Yes"),1,0)</f>
        <v>0</v>
      </c>
      <c r="BH203">
        <f>IF('Main Data'!AJ203="Yes",1,0)</f>
        <v>0</v>
      </c>
      <c r="BI203">
        <f>IF('Main Data'!AK203="Yes",1,0)</f>
        <v>0</v>
      </c>
      <c r="BJ203">
        <f>IF('Main Data'!AM203="Yes",1,0)</f>
        <v>0</v>
      </c>
      <c r="BK203">
        <f>IF('Main Data'!AQ203="Yes",1,0)</f>
        <v>0</v>
      </c>
      <c r="BL203" s="21">
        <f t="shared" si="19"/>
        <v>0</v>
      </c>
      <c r="BM203" s="21">
        <f t="shared" si="20"/>
        <v>0</v>
      </c>
      <c r="BN203" s="21">
        <f t="shared" si="21"/>
        <v>0</v>
      </c>
      <c r="BO203" s="21">
        <f t="shared" si="22"/>
        <v>0</v>
      </c>
      <c r="BP203" s="21">
        <f t="shared" si="23"/>
        <v>1</v>
      </c>
    </row>
    <row r="204" spans="1:68" x14ac:dyDescent="0.2">
      <c r="A204">
        <v>200</v>
      </c>
      <c r="B204" s="33">
        <f>'Main Data'!C204</f>
        <v>44689</v>
      </c>
      <c r="C204">
        <f>'Main Data'!D204</f>
        <v>335</v>
      </c>
      <c r="D204" s="26">
        <f>'Main Data'!E204</f>
        <v>7000</v>
      </c>
      <c r="E204" s="26">
        <f>'Main Data'!F204</f>
        <v>8750</v>
      </c>
      <c r="F204" s="34">
        <f t="shared" si="18"/>
        <v>8.8536654280374503</v>
      </c>
      <c r="G204">
        <f>IF('Main Data'!H204="AP",1,0)</f>
        <v>0</v>
      </c>
      <c r="H204">
        <f>IF('Main Data'!H204="Blancpain",1,0)</f>
        <v>0</v>
      </c>
      <c r="I204">
        <f>IF('Main Data'!H204="Breguet",1,0)</f>
        <v>0</v>
      </c>
      <c r="J204">
        <f>IF('Main Data'!H204="Breitling",1,0)</f>
        <v>0</v>
      </c>
      <c r="K204">
        <f>IF('Main Data'!H204="Cartier",1,0)</f>
        <v>0</v>
      </c>
      <c r="L204">
        <f>IF('Main Data'!H204="Gallet",1,0)</f>
        <v>0</v>
      </c>
      <c r="M204">
        <f>IF('Main Data'!H204="Girard Perregaux",1,0)</f>
        <v>0</v>
      </c>
      <c r="N204">
        <f>IF('Main Data'!H204="Gubelin",1,0)</f>
        <v>0</v>
      </c>
      <c r="O204">
        <f>IF('Main Data'!H204="Heuer",1,0)</f>
        <v>0</v>
      </c>
      <c r="P204">
        <f>IF('Main Data'!H204="IWC",1,0)</f>
        <v>0</v>
      </c>
      <c r="Q204">
        <f>IF('Main Data'!H204="JLC",1,0)</f>
        <v>0</v>
      </c>
      <c r="R204">
        <f>IF('Main Data'!H204="Longines",1,0)</f>
        <v>0</v>
      </c>
      <c r="S204">
        <f>IF('Main Data'!H204="Movado",1,0)</f>
        <v>0</v>
      </c>
      <c r="T204">
        <f>IF('Main Data'!H204="Omega",1,0)</f>
        <v>0</v>
      </c>
      <c r="U204">
        <f>IF('Main Data'!H204="Panerai",1,0)</f>
        <v>0</v>
      </c>
      <c r="V204">
        <f>IF('Main Data'!H204="Patek",1,0)</f>
        <v>1</v>
      </c>
      <c r="W204">
        <f>IF('Main Data'!H204="Rolex",1,0)</f>
        <v>0</v>
      </c>
      <c r="X204">
        <f>IF('Main Data'!H204="Tudor",1,0)</f>
        <v>0</v>
      </c>
      <c r="Y204">
        <f>IF('Main Data'!H204="Ulysse Nardin",1,0)</f>
        <v>0</v>
      </c>
      <c r="Z204">
        <f>IF('Main Data'!H204="Universal Geneve",1,0)</f>
        <v>0</v>
      </c>
      <c r="AA204">
        <f>IF('Main Data'!H204="Vacheron",1,0)</f>
        <v>0</v>
      </c>
      <c r="AB204">
        <f>IF('Main Data'!H204="Zenith",1,0)</f>
        <v>0</v>
      </c>
      <c r="AC204">
        <f>IF('Main Data'!J204="Stainless Steel",1,0)</f>
        <v>0</v>
      </c>
      <c r="AD204">
        <f>IF('Main Data'!J204="Two-tone",1,0)</f>
        <v>0</v>
      </c>
      <c r="AE204">
        <f>IF(OR('Main Data'!J204="YG 18K",'Main Data'!J204="YG &lt;18K",'Main Data'!J204="PG 18K",'Main Data'!J204="PG &lt;18K",'Main Data'!J204="WG 18K",'Main Data'!J204="Mixes of 18K",'Main Data'!J204="Mixes &lt;18K"),1,0)</f>
        <v>1</v>
      </c>
      <c r="AF204">
        <f>IF('Main Data'!J204="Platinum",1,0)</f>
        <v>0</v>
      </c>
      <c r="AG204">
        <f>IF(OR('Main Data'!J204="PVD",'Main Data'!J204="Gold Plate",'Main Data'!J204="Other"),1,0)</f>
        <v>0</v>
      </c>
      <c r="AH204">
        <f>IF('Main Data'!N204="Stainless Steel",1,0)</f>
        <v>0</v>
      </c>
      <c r="AI204">
        <f>IF('Main Data'!N204="Leather",1,0)</f>
        <v>1</v>
      </c>
      <c r="AJ204">
        <f>IF('Main Data'!N204="Two-tone",1,0)</f>
        <v>0</v>
      </c>
      <c r="AK204">
        <f>IF(OR('Main Data'!N204="YG 18K",'Main Data'!N204="PG 18K",'Main Data'!N204="WG 18K",'Main Data'!N204="Mixes of 18K"),1,0)</f>
        <v>0</v>
      </c>
      <c r="AL204">
        <f>IF(OR(,'Main Data'!N204="PVD",'Main Data'!N204="Gold plate"),1,0)</f>
        <v>0</v>
      </c>
      <c r="AM204">
        <f>IF(OR('Main Data'!AV204="Yes",'Main Data'!AW204="Yes",'Main Data'!AU204="Yes"),1,0)</f>
        <v>0</v>
      </c>
      <c r="AN204">
        <f>IF(OR(ISTEXT('Main Data'!AX204), ISTEXT('Main Data'!AY204)),1,0)</f>
        <v>0</v>
      </c>
      <c r="AO204">
        <f>IF('Main Data'!AZ204="Yes",1,0)</f>
        <v>0</v>
      </c>
      <c r="AP204">
        <f>IF('Main Data'!BA204="Yes",1,0)</f>
        <v>0</v>
      </c>
      <c r="AQ204">
        <f>IF('Main Data'!BD204="Yes",1,0)</f>
        <v>0</v>
      </c>
      <c r="AR204">
        <f>IF('Main Data'!BE204="A",1,0)</f>
        <v>0</v>
      </c>
      <c r="AS204">
        <f>IF('Main Data'!BE204="AA",1,0)</f>
        <v>0</v>
      </c>
      <c r="AT204">
        <f>IF('Main Data'!BE204="AAA",1,0)</f>
        <v>1</v>
      </c>
      <c r="AU204">
        <f>IF('Main Data'!BE204="AAAA",1,0)</f>
        <v>0</v>
      </c>
      <c r="AV204">
        <f>IF('Main Data'!P204="Yes",1,0)</f>
        <v>1</v>
      </c>
      <c r="AW204">
        <f>IF('Main Data'!AP204="Yes",1,0)</f>
        <v>0</v>
      </c>
      <c r="AX204">
        <f>IF(OR('Main Data'!V204="Yes", 'Main Data'!W204="Yes",'Main Data'!X204="Yes"),1,0)</f>
        <v>0</v>
      </c>
      <c r="AY204">
        <f>IF(OR('Main Data'!Y204="Yes",'Main Data'!Z204="Yes"),1,0)</f>
        <v>0</v>
      </c>
      <c r="AZ204">
        <f>IF('Main Data'!AR204="Yes",1,0)</f>
        <v>0</v>
      </c>
      <c r="BA204">
        <f>IF('Main Data'!AS204="Yes",1,0)</f>
        <v>0</v>
      </c>
      <c r="BB204">
        <f>IF('Main Data'!AG204="Yes",1,0)</f>
        <v>0</v>
      </c>
      <c r="BC204">
        <f>IF('Main Data'!AB204="Yes",1,0)</f>
        <v>0</v>
      </c>
      <c r="BD204">
        <f>IF('Main Data'!AA204="Yes",1,0)</f>
        <v>0</v>
      </c>
      <c r="BE204">
        <f>IF('Main Data'!AC204="Yes",1,0)</f>
        <v>0</v>
      </c>
      <c r="BF204">
        <f>IF('Main Data'!AF204="Yes",1,0)</f>
        <v>0</v>
      </c>
      <c r="BG204">
        <f>IF(OR('Main Data'!AI204="Yes",'Main Data'!AL204="Yes"),1,0)</f>
        <v>0</v>
      </c>
      <c r="BH204">
        <f>IF('Main Data'!AJ204="Yes",1,0)</f>
        <v>0</v>
      </c>
      <c r="BI204">
        <f>IF('Main Data'!AK204="Yes",1,0)</f>
        <v>0</v>
      </c>
      <c r="BJ204">
        <f>IF('Main Data'!AM204="Yes",1,0)</f>
        <v>0</v>
      </c>
      <c r="BK204">
        <f>IF('Main Data'!AQ204="Yes",1,0)</f>
        <v>0</v>
      </c>
      <c r="BL204" s="21">
        <f t="shared" si="19"/>
        <v>0</v>
      </c>
      <c r="BM204" s="21">
        <f t="shared" si="20"/>
        <v>0</v>
      </c>
      <c r="BN204" s="21">
        <f t="shared" si="21"/>
        <v>0</v>
      </c>
      <c r="BO204" s="21">
        <f t="shared" si="22"/>
        <v>0</v>
      </c>
      <c r="BP204" s="21">
        <f t="shared" si="23"/>
        <v>1</v>
      </c>
    </row>
    <row r="205" spans="1:68" x14ac:dyDescent="0.2">
      <c r="A205">
        <v>201</v>
      </c>
      <c r="B205" s="33">
        <f>'Main Data'!C205</f>
        <v>44689</v>
      </c>
      <c r="C205">
        <f>'Main Data'!D205</f>
        <v>337</v>
      </c>
      <c r="D205" s="26">
        <f>'Main Data'!E205</f>
        <v>5000</v>
      </c>
      <c r="E205" s="26">
        <f>'Main Data'!F205</f>
        <v>6250</v>
      </c>
      <c r="F205" s="34">
        <f t="shared" si="18"/>
        <v>8.5171931914162382</v>
      </c>
      <c r="G205">
        <f>IF('Main Data'!H205="AP",1,0)</f>
        <v>0</v>
      </c>
      <c r="H205">
        <f>IF('Main Data'!H205="Blancpain",1,0)</f>
        <v>0</v>
      </c>
      <c r="I205">
        <f>IF('Main Data'!H205="Breguet",1,0)</f>
        <v>0</v>
      </c>
      <c r="J205">
        <f>IF('Main Data'!H205="Breitling",1,0)</f>
        <v>0</v>
      </c>
      <c r="K205">
        <f>IF('Main Data'!H205="Cartier",1,0)</f>
        <v>0</v>
      </c>
      <c r="L205">
        <f>IF('Main Data'!H205="Gallet",1,0)</f>
        <v>0</v>
      </c>
      <c r="M205">
        <f>IF('Main Data'!H205="Girard Perregaux",1,0)</f>
        <v>0</v>
      </c>
      <c r="N205">
        <f>IF('Main Data'!H205="Gubelin",1,0)</f>
        <v>0</v>
      </c>
      <c r="O205">
        <f>IF('Main Data'!H205="Heuer",1,0)</f>
        <v>0</v>
      </c>
      <c r="P205">
        <f>IF('Main Data'!H205="IWC",1,0)</f>
        <v>0</v>
      </c>
      <c r="Q205">
        <f>IF('Main Data'!H205="JLC",1,0)</f>
        <v>0</v>
      </c>
      <c r="R205">
        <f>IF('Main Data'!H205="Longines",1,0)</f>
        <v>0</v>
      </c>
      <c r="S205">
        <f>IF('Main Data'!H205="Movado",1,0)</f>
        <v>0</v>
      </c>
      <c r="T205">
        <f>IF('Main Data'!H205="Omega",1,0)</f>
        <v>0</v>
      </c>
      <c r="U205">
        <f>IF('Main Data'!H205="Panerai",1,0)</f>
        <v>0</v>
      </c>
      <c r="V205">
        <f>IF('Main Data'!H205="Patek",1,0)</f>
        <v>1</v>
      </c>
      <c r="W205">
        <f>IF('Main Data'!H205="Rolex",1,0)</f>
        <v>0</v>
      </c>
      <c r="X205">
        <f>IF('Main Data'!H205="Tudor",1,0)</f>
        <v>0</v>
      </c>
      <c r="Y205">
        <f>IF('Main Data'!H205="Ulysse Nardin",1,0)</f>
        <v>0</v>
      </c>
      <c r="Z205">
        <f>IF('Main Data'!H205="Universal Geneve",1,0)</f>
        <v>0</v>
      </c>
      <c r="AA205">
        <f>IF('Main Data'!H205="Vacheron",1,0)</f>
        <v>0</v>
      </c>
      <c r="AB205">
        <f>IF('Main Data'!H205="Zenith",1,0)</f>
        <v>0</v>
      </c>
      <c r="AC205">
        <f>IF('Main Data'!J205="Stainless Steel",1,0)</f>
        <v>0</v>
      </c>
      <c r="AD205">
        <f>IF('Main Data'!J205="Two-tone",1,0)</f>
        <v>0</v>
      </c>
      <c r="AE205">
        <f>IF(OR('Main Data'!J205="YG 18K",'Main Data'!J205="YG &lt;18K",'Main Data'!J205="PG 18K",'Main Data'!J205="PG &lt;18K",'Main Data'!J205="WG 18K",'Main Data'!J205="Mixes of 18K",'Main Data'!J205="Mixes &lt;18K"),1,0)</f>
        <v>1</v>
      </c>
      <c r="AF205">
        <f>IF('Main Data'!J205="Platinum",1,0)</f>
        <v>0</v>
      </c>
      <c r="AG205">
        <f>IF(OR('Main Data'!J205="PVD",'Main Data'!J205="Gold Plate",'Main Data'!J205="Other"),1,0)</f>
        <v>0</v>
      </c>
      <c r="AH205">
        <f>IF('Main Data'!N205="Stainless Steel",1,0)</f>
        <v>0</v>
      </c>
      <c r="AI205">
        <f>IF('Main Data'!N205="Leather",1,0)</f>
        <v>0</v>
      </c>
      <c r="AJ205">
        <f>IF('Main Data'!N205="Two-tone",1,0)</f>
        <v>0</v>
      </c>
      <c r="AK205">
        <f>IF(OR('Main Data'!N205="YG 18K",'Main Data'!N205="PG 18K",'Main Data'!N205="WG 18K",'Main Data'!N205="Mixes of 18K"),1,0)</f>
        <v>1</v>
      </c>
      <c r="AL205">
        <f>IF(OR(,'Main Data'!N205="PVD",'Main Data'!N205="Gold plate"),1,0)</f>
        <v>0</v>
      </c>
      <c r="AM205">
        <f>IF(OR('Main Data'!AV205="Yes",'Main Data'!AW205="Yes",'Main Data'!AU205="Yes"),1,0)</f>
        <v>0</v>
      </c>
      <c r="AN205">
        <f>IF(OR(ISTEXT('Main Data'!AX205), ISTEXT('Main Data'!AY205)),1,0)</f>
        <v>0</v>
      </c>
      <c r="AO205">
        <f>IF('Main Data'!AZ205="Yes",1,0)</f>
        <v>0</v>
      </c>
      <c r="AP205">
        <f>IF('Main Data'!BA205="Yes",1,0)</f>
        <v>0</v>
      </c>
      <c r="AQ205">
        <f>IF('Main Data'!BD205="Yes",1,0)</f>
        <v>0</v>
      </c>
      <c r="AR205">
        <f>IF('Main Data'!BE205="A",1,0)</f>
        <v>0</v>
      </c>
      <c r="AS205">
        <f>IF('Main Data'!BE205="AA",1,0)</f>
        <v>1</v>
      </c>
      <c r="AT205">
        <f>IF('Main Data'!BE205="AAA",1,0)</f>
        <v>0</v>
      </c>
      <c r="AU205">
        <f>IF('Main Data'!BE205="AAAA",1,0)</f>
        <v>0</v>
      </c>
      <c r="AV205">
        <f>IF('Main Data'!P205="Yes",1,0)</f>
        <v>1</v>
      </c>
      <c r="AW205">
        <f>IF('Main Data'!AP205="Yes",1,0)</f>
        <v>0</v>
      </c>
      <c r="AX205">
        <f>IF(OR('Main Data'!V205="Yes", 'Main Data'!W205="Yes",'Main Data'!X205="Yes"),1,0)</f>
        <v>0</v>
      </c>
      <c r="AY205">
        <f>IF(OR('Main Data'!Y205="Yes",'Main Data'!Z205="Yes"),1,0)</f>
        <v>0</v>
      </c>
      <c r="AZ205">
        <f>IF('Main Data'!AR205="Yes",1,0)</f>
        <v>0</v>
      </c>
      <c r="BA205">
        <f>IF('Main Data'!AS205="Yes",1,0)</f>
        <v>0</v>
      </c>
      <c r="BB205">
        <f>IF('Main Data'!AG205="Yes",1,0)</f>
        <v>0</v>
      </c>
      <c r="BC205">
        <f>IF('Main Data'!AB205="Yes",1,0)</f>
        <v>0</v>
      </c>
      <c r="BD205">
        <f>IF('Main Data'!AA205="Yes",1,0)</f>
        <v>0</v>
      </c>
      <c r="BE205">
        <f>IF('Main Data'!AC205="Yes",1,0)</f>
        <v>0</v>
      </c>
      <c r="BF205">
        <f>IF('Main Data'!AF205="Yes",1,0)</f>
        <v>0</v>
      </c>
      <c r="BG205">
        <f>IF(OR('Main Data'!AI205="Yes",'Main Data'!AL205="Yes"),1,0)</f>
        <v>0</v>
      </c>
      <c r="BH205">
        <f>IF('Main Data'!AJ205="Yes",1,0)</f>
        <v>0</v>
      </c>
      <c r="BI205">
        <f>IF('Main Data'!AK205="Yes",1,0)</f>
        <v>0</v>
      </c>
      <c r="BJ205">
        <f>IF('Main Data'!AM205="Yes",1,0)</f>
        <v>0</v>
      </c>
      <c r="BK205">
        <f>IF('Main Data'!AQ205="Yes",1,0)</f>
        <v>0</v>
      </c>
      <c r="BL205" s="21">
        <f t="shared" si="19"/>
        <v>0</v>
      </c>
      <c r="BM205" s="21">
        <f t="shared" si="20"/>
        <v>0</v>
      </c>
      <c r="BN205" s="21">
        <f t="shared" si="21"/>
        <v>0</v>
      </c>
      <c r="BO205" s="21">
        <f t="shared" si="22"/>
        <v>0</v>
      </c>
      <c r="BP205" s="21">
        <f t="shared" si="23"/>
        <v>1</v>
      </c>
    </row>
    <row r="206" spans="1:68" x14ac:dyDescent="0.2">
      <c r="A206">
        <v>202</v>
      </c>
      <c r="B206" s="33">
        <f>'Main Data'!C206</f>
        <v>44689</v>
      </c>
      <c r="C206">
        <f>'Main Data'!D206</f>
        <v>339</v>
      </c>
      <c r="D206" s="26">
        <f>'Main Data'!E206</f>
        <v>5500</v>
      </c>
      <c r="E206" s="26">
        <f>'Main Data'!F206</f>
        <v>6875</v>
      </c>
      <c r="F206" s="34">
        <f t="shared" si="18"/>
        <v>8.6125033712205621</v>
      </c>
      <c r="G206">
        <f>IF('Main Data'!H206="AP",1,0)</f>
        <v>0</v>
      </c>
      <c r="H206">
        <f>IF('Main Data'!H206="Blancpain",1,0)</f>
        <v>0</v>
      </c>
      <c r="I206">
        <f>IF('Main Data'!H206="Breguet",1,0)</f>
        <v>0</v>
      </c>
      <c r="J206">
        <f>IF('Main Data'!H206="Breitling",1,0)</f>
        <v>0</v>
      </c>
      <c r="K206">
        <f>IF('Main Data'!H206="Cartier",1,0)</f>
        <v>0</v>
      </c>
      <c r="L206">
        <f>IF('Main Data'!H206="Gallet",1,0)</f>
        <v>0</v>
      </c>
      <c r="M206">
        <f>IF('Main Data'!H206="Girard Perregaux",1,0)</f>
        <v>0</v>
      </c>
      <c r="N206">
        <f>IF('Main Data'!H206="Gubelin",1,0)</f>
        <v>0</v>
      </c>
      <c r="O206">
        <f>IF('Main Data'!H206="Heuer",1,0)</f>
        <v>0</v>
      </c>
      <c r="P206">
        <f>IF('Main Data'!H206="IWC",1,0)</f>
        <v>0</v>
      </c>
      <c r="Q206">
        <f>IF('Main Data'!H206="JLC",1,0)</f>
        <v>0</v>
      </c>
      <c r="R206">
        <f>IF('Main Data'!H206="Longines",1,0)</f>
        <v>0</v>
      </c>
      <c r="S206">
        <f>IF('Main Data'!H206="Movado",1,0)</f>
        <v>0</v>
      </c>
      <c r="T206">
        <f>IF('Main Data'!H206="Omega",1,0)</f>
        <v>0</v>
      </c>
      <c r="U206">
        <f>IF('Main Data'!H206="Panerai",1,0)</f>
        <v>0</v>
      </c>
      <c r="V206">
        <f>IF('Main Data'!H206="Patek",1,0)</f>
        <v>1</v>
      </c>
      <c r="W206">
        <f>IF('Main Data'!H206="Rolex",1,0)</f>
        <v>0</v>
      </c>
      <c r="X206">
        <f>IF('Main Data'!H206="Tudor",1,0)</f>
        <v>0</v>
      </c>
      <c r="Y206">
        <f>IF('Main Data'!H206="Ulysse Nardin",1,0)</f>
        <v>0</v>
      </c>
      <c r="Z206">
        <f>IF('Main Data'!H206="Universal Geneve",1,0)</f>
        <v>0</v>
      </c>
      <c r="AA206">
        <f>IF('Main Data'!H206="Vacheron",1,0)</f>
        <v>0</v>
      </c>
      <c r="AB206">
        <f>IF('Main Data'!H206="Zenith",1,0)</f>
        <v>0</v>
      </c>
      <c r="AC206">
        <f>IF('Main Data'!J206="Stainless Steel",1,0)</f>
        <v>0</v>
      </c>
      <c r="AD206">
        <f>IF('Main Data'!J206="Two-tone",1,0)</f>
        <v>0</v>
      </c>
      <c r="AE206">
        <f>IF(OR('Main Data'!J206="YG 18K",'Main Data'!J206="YG &lt;18K",'Main Data'!J206="PG 18K",'Main Data'!J206="PG &lt;18K",'Main Data'!J206="WG 18K",'Main Data'!J206="Mixes of 18K",'Main Data'!J206="Mixes &lt;18K"),1,0)</f>
        <v>1</v>
      </c>
      <c r="AF206">
        <f>IF('Main Data'!J206="Platinum",1,0)</f>
        <v>0</v>
      </c>
      <c r="AG206">
        <f>IF(OR('Main Data'!J206="PVD",'Main Data'!J206="Gold Plate",'Main Data'!J206="Other"),1,0)</f>
        <v>0</v>
      </c>
      <c r="AH206">
        <f>IF('Main Data'!N206="Stainless Steel",1,0)</f>
        <v>0</v>
      </c>
      <c r="AI206">
        <f>IF('Main Data'!N206="Leather",1,0)</f>
        <v>1</v>
      </c>
      <c r="AJ206">
        <f>IF('Main Data'!N206="Two-tone",1,0)</f>
        <v>0</v>
      </c>
      <c r="AK206">
        <f>IF(OR('Main Data'!N206="YG 18K",'Main Data'!N206="PG 18K",'Main Data'!N206="WG 18K",'Main Data'!N206="Mixes of 18K"),1,0)</f>
        <v>0</v>
      </c>
      <c r="AL206">
        <f>IF(OR(,'Main Data'!N206="PVD",'Main Data'!N206="Gold plate"),1,0)</f>
        <v>0</v>
      </c>
      <c r="AM206">
        <f>IF(OR('Main Data'!AV206="Yes",'Main Data'!AW206="Yes",'Main Data'!AU206="Yes"),1,0)</f>
        <v>0</v>
      </c>
      <c r="AN206">
        <f>IF(OR(ISTEXT('Main Data'!AX206), ISTEXT('Main Data'!AY206)),1,0)</f>
        <v>0</v>
      </c>
      <c r="AO206">
        <f>IF('Main Data'!AZ206="Yes",1,0)</f>
        <v>0</v>
      </c>
      <c r="AP206">
        <f>IF('Main Data'!BA206="Yes",1,0)</f>
        <v>0</v>
      </c>
      <c r="AQ206">
        <f>IF('Main Data'!BD206="Yes",1,0)</f>
        <v>0</v>
      </c>
      <c r="AR206">
        <f>IF('Main Data'!BE206="A",1,0)</f>
        <v>0</v>
      </c>
      <c r="AS206">
        <f>IF('Main Data'!BE206="AA",1,0)</f>
        <v>1</v>
      </c>
      <c r="AT206">
        <f>IF('Main Data'!BE206="AAA",1,0)</f>
        <v>0</v>
      </c>
      <c r="AU206">
        <f>IF('Main Data'!BE206="AAAA",1,0)</f>
        <v>0</v>
      </c>
      <c r="AV206">
        <f>IF('Main Data'!P206="Yes",1,0)</f>
        <v>1</v>
      </c>
      <c r="AW206">
        <f>IF('Main Data'!AP206="Yes",1,0)</f>
        <v>0</v>
      </c>
      <c r="AX206">
        <f>IF(OR('Main Data'!V206="Yes", 'Main Data'!W206="Yes",'Main Data'!X206="Yes"),1,0)</f>
        <v>0</v>
      </c>
      <c r="AY206">
        <f>IF(OR('Main Data'!Y206="Yes",'Main Data'!Z206="Yes"),1,0)</f>
        <v>0</v>
      </c>
      <c r="AZ206">
        <f>IF('Main Data'!AR206="Yes",1,0)</f>
        <v>0</v>
      </c>
      <c r="BA206">
        <f>IF('Main Data'!AS206="Yes",1,0)</f>
        <v>0</v>
      </c>
      <c r="BB206">
        <f>IF('Main Data'!AG206="Yes",1,0)</f>
        <v>0</v>
      </c>
      <c r="BC206">
        <f>IF('Main Data'!AB206="Yes",1,0)</f>
        <v>0</v>
      </c>
      <c r="BD206">
        <f>IF('Main Data'!AA206="Yes",1,0)</f>
        <v>0</v>
      </c>
      <c r="BE206">
        <f>IF('Main Data'!AC206="Yes",1,0)</f>
        <v>0</v>
      </c>
      <c r="BF206">
        <f>IF('Main Data'!AF206="Yes",1,0)</f>
        <v>0</v>
      </c>
      <c r="BG206">
        <f>IF(OR('Main Data'!AI206="Yes",'Main Data'!AL206="Yes"),1,0)</f>
        <v>0</v>
      </c>
      <c r="BH206">
        <f>IF('Main Data'!AJ206="Yes",1,0)</f>
        <v>0</v>
      </c>
      <c r="BI206">
        <f>IF('Main Data'!AK206="Yes",1,0)</f>
        <v>0</v>
      </c>
      <c r="BJ206">
        <f>IF('Main Data'!AM206="Yes",1,0)</f>
        <v>0</v>
      </c>
      <c r="BK206">
        <f>IF('Main Data'!AQ206="Yes",1,0)</f>
        <v>0</v>
      </c>
      <c r="BL206" s="21">
        <f t="shared" si="19"/>
        <v>0</v>
      </c>
      <c r="BM206" s="21">
        <f t="shared" si="20"/>
        <v>0</v>
      </c>
      <c r="BN206" s="21">
        <f t="shared" si="21"/>
        <v>0</v>
      </c>
      <c r="BO206" s="21">
        <f t="shared" si="22"/>
        <v>0</v>
      </c>
      <c r="BP206" s="21">
        <f t="shared" si="23"/>
        <v>1</v>
      </c>
    </row>
    <row r="207" spans="1:68" x14ac:dyDescent="0.2">
      <c r="A207">
        <v>203</v>
      </c>
      <c r="B207" s="33">
        <f>'Main Data'!C207</f>
        <v>44689</v>
      </c>
      <c r="C207">
        <f>'Main Data'!D207</f>
        <v>340</v>
      </c>
      <c r="D207" s="26">
        <f>'Main Data'!E207</f>
        <v>9500</v>
      </c>
      <c r="E207" s="26">
        <f>'Main Data'!F207</f>
        <v>11875</v>
      </c>
      <c r="F207" s="34">
        <f t="shared" si="18"/>
        <v>9.1590470775886317</v>
      </c>
      <c r="G207">
        <f>IF('Main Data'!H207="AP",1,0)</f>
        <v>0</v>
      </c>
      <c r="H207">
        <f>IF('Main Data'!H207="Blancpain",1,0)</f>
        <v>0</v>
      </c>
      <c r="I207">
        <f>IF('Main Data'!H207="Breguet",1,0)</f>
        <v>0</v>
      </c>
      <c r="J207">
        <f>IF('Main Data'!H207="Breitling",1,0)</f>
        <v>0</v>
      </c>
      <c r="K207">
        <f>IF('Main Data'!H207="Cartier",1,0)</f>
        <v>0</v>
      </c>
      <c r="L207">
        <f>IF('Main Data'!H207="Gallet",1,0)</f>
        <v>0</v>
      </c>
      <c r="M207">
        <f>IF('Main Data'!H207="Girard Perregaux",1,0)</f>
        <v>0</v>
      </c>
      <c r="N207">
        <f>IF('Main Data'!H207="Gubelin",1,0)</f>
        <v>0</v>
      </c>
      <c r="O207">
        <f>IF('Main Data'!H207="Heuer",1,0)</f>
        <v>0</v>
      </c>
      <c r="P207">
        <f>IF('Main Data'!H207="IWC",1,0)</f>
        <v>0</v>
      </c>
      <c r="Q207">
        <f>IF('Main Data'!H207="JLC",1,0)</f>
        <v>0</v>
      </c>
      <c r="R207">
        <f>IF('Main Data'!H207="Longines",1,0)</f>
        <v>0</v>
      </c>
      <c r="S207">
        <f>IF('Main Data'!H207="Movado",1,0)</f>
        <v>0</v>
      </c>
      <c r="T207">
        <f>IF('Main Data'!H207="Omega",1,0)</f>
        <v>0</v>
      </c>
      <c r="U207">
        <f>IF('Main Data'!H207="Panerai",1,0)</f>
        <v>0</v>
      </c>
      <c r="V207">
        <f>IF('Main Data'!H207="Patek",1,0)</f>
        <v>1</v>
      </c>
      <c r="W207">
        <f>IF('Main Data'!H207="Rolex",1,0)</f>
        <v>0</v>
      </c>
      <c r="X207">
        <f>IF('Main Data'!H207="Tudor",1,0)</f>
        <v>0</v>
      </c>
      <c r="Y207">
        <f>IF('Main Data'!H207="Ulysse Nardin",1,0)</f>
        <v>0</v>
      </c>
      <c r="Z207">
        <f>IF('Main Data'!H207="Universal Geneve",1,0)</f>
        <v>0</v>
      </c>
      <c r="AA207">
        <f>IF('Main Data'!H207="Vacheron",1,0)</f>
        <v>0</v>
      </c>
      <c r="AB207">
        <f>IF('Main Data'!H207="Zenith",1,0)</f>
        <v>0</v>
      </c>
      <c r="AC207">
        <f>IF('Main Data'!J207="Stainless Steel",1,0)</f>
        <v>0</v>
      </c>
      <c r="AD207">
        <f>IF('Main Data'!J207="Two-tone",1,0)</f>
        <v>0</v>
      </c>
      <c r="AE207">
        <f>IF(OR('Main Data'!J207="YG 18K",'Main Data'!J207="YG &lt;18K",'Main Data'!J207="PG 18K",'Main Data'!J207="PG &lt;18K",'Main Data'!J207="WG 18K",'Main Data'!J207="Mixes of 18K",'Main Data'!J207="Mixes &lt;18K"),1,0)</f>
        <v>1</v>
      </c>
      <c r="AF207">
        <f>IF('Main Data'!J207="Platinum",1,0)</f>
        <v>0</v>
      </c>
      <c r="AG207">
        <f>IF(OR('Main Data'!J207="PVD",'Main Data'!J207="Gold Plate",'Main Data'!J207="Other"),1,0)</f>
        <v>0</v>
      </c>
      <c r="AH207">
        <f>IF('Main Data'!N207="Stainless Steel",1,0)</f>
        <v>0</v>
      </c>
      <c r="AI207">
        <f>IF('Main Data'!N207="Leather",1,0)</f>
        <v>1</v>
      </c>
      <c r="AJ207">
        <f>IF('Main Data'!N207="Two-tone",1,0)</f>
        <v>0</v>
      </c>
      <c r="AK207">
        <f>IF(OR('Main Data'!N207="YG 18K",'Main Data'!N207="PG 18K",'Main Data'!N207="WG 18K",'Main Data'!N207="Mixes of 18K"),1,0)</f>
        <v>0</v>
      </c>
      <c r="AL207">
        <f>IF(OR(,'Main Data'!N207="PVD",'Main Data'!N207="Gold plate"),1,0)</f>
        <v>0</v>
      </c>
      <c r="AM207">
        <f>IF(OR('Main Data'!AV207="Yes",'Main Data'!AW207="Yes",'Main Data'!AU207="Yes"),1,0)</f>
        <v>0</v>
      </c>
      <c r="AN207">
        <f>IF(OR(ISTEXT('Main Data'!AX207), ISTEXT('Main Data'!AY207)),1,0)</f>
        <v>0</v>
      </c>
      <c r="AO207">
        <f>IF('Main Data'!AZ207="Yes",1,0)</f>
        <v>0</v>
      </c>
      <c r="AP207">
        <f>IF('Main Data'!BA207="Yes",1,0)</f>
        <v>0</v>
      </c>
      <c r="AQ207">
        <f>IF('Main Data'!BD207="Yes",1,0)</f>
        <v>0</v>
      </c>
      <c r="AR207">
        <f>IF('Main Data'!BE207="A",1,0)</f>
        <v>0</v>
      </c>
      <c r="AS207">
        <f>IF('Main Data'!BE207="AA",1,0)</f>
        <v>1</v>
      </c>
      <c r="AT207">
        <f>IF('Main Data'!BE207="AAA",1,0)</f>
        <v>0</v>
      </c>
      <c r="AU207">
        <f>IF('Main Data'!BE207="AAAA",1,0)</f>
        <v>0</v>
      </c>
      <c r="AV207">
        <f>IF('Main Data'!P207="Yes",1,0)</f>
        <v>1</v>
      </c>
      <c r="AW207">
        <f>IF('Main Data'!AP207="Yes",1,0)</f>
        <v>0</v>
      </c>
      <c r="AX207">
        <f>IF(OR('Main Data'!V207="Yes", 'Main Data'!W207="Yes",'Main Data'!X207="Yes"),1,0)</f>
        <v>0</v>
      </c>
      <c r="AY207">
        <f>IF(OR('Main Data'!Y207="Yes",'Main Data'!Z207="Yes"),1,0)</f>
        <v>0</v>
      </c>
      <c r="AZ207">
        <f>IF('Main Data'!AR207="Yes",1,0)</f>
        <v>0</v>
      </c>
      <c r="BA207">
        <f>IF('Main Data'!AS207="Yes",1,0)</f>
        <v>0</v>
      </c>
      <c r="BB207">
        <f>IF('Main Data'!AG207="Yes",1,0)</f>
        <v>0</v>
      </c>
      <c r="BC207">
        <f>IF('Main Data'!AB207="Yes",1,0)</f>
        <v>0</v>
      </c>
      <c r="BD207">
        <f>IF('Main Data'!AA207="Yes",1,0)</f>
        <v>0</v>
      </c>
      <c r="BE207">
        <f>IF('Main Data'!AC207="Yes",1,0)</f>
        <v>0</v>
      </c>
      <c r="BF207">
        <f>IF('Main Data'!AF207="Yes",1,0)</f>
        <v>0</v>
      </c>
      <c r="BG207">
        <f>IF(OR('Main Data'!AI207="Yes",'Main Data'!AL207="Yes"),1,0)</f>
        <v>0</v>
      </c>
      <c r="BH207">
        <f>IF('Main Data'!AJ207="Yes",1,0)</f>
        <v>0</v>
      </c>
      <c r="BI207">
        <f>IF('Main Data'!AK207="Yes",1,0)</f>
        <v>0</v>
      </c>
      <c r="BJ207">
        <f>IF('Main Data'!AM207="Yes",1,0)</f>
        <v>0</v>
      </c>
      <c r="BK207">
        <f>IF('Main Data'!AQ207="Yes",1,0)</f>
        <v>0</v>
      </c>
      <c r="BL207" s="21">
        <f t="shared" si="19"/>
        <v>0</v>
      </c>
      <c r="BM207" s="21">
        <f t="shared" si="20"/>
        <v>0</v>
      </c>
      <c r="BN207" s="21">
        <f t="shared" si="21"/>
        <v>0</v>
      </c>
      <c r="BO207" s="21">
        <f t="shared" si="22"/>
        <v>0</v>
      </c>
      <c r="BP207" s="21">
        <f t="shared" si="23"/>
        <v>1</v>
      </c>
    </row>
    <row r="208" spans="1:68" x14ac:dyDescent="0.2">
      <c r="A208">
        <v>204</v>
      </c>
      <c r="B208" s="33">
        <f>'Main Data'!C208</f>
        <v>44689</v>
      </c>
      <c r="C208">
        <f>'Main Data'!D208</f>
        <v>341</v>
      </c>
      <c r="D208" s="26">
        <f>'Main Data'!E208</f>
        <v>3600</v>
      </c>
      <c r="E208" s="26">
        <f>'Main Data'!F208</f>
        <v>4500</v>
      </c>
      <c r="F208" s="34">
        <f t="shared" si="18"/>
        <v>8.1886891244442008</v>
      </c>
      <c r="G208">
        <f>IF('Main Data'!H208="AP",1,0)</f>
        <v>0</v>
      </c>
      <c r="H208">
        <f>IF('Main Data'!H208="Blancpain",1,0)</f>
        <v>0</v>
      </c>
      <c r="I208">
        <f>IF('Main Data'!H208="Breguet",1,0)</f>
        <v>0</v>
      </c>
      <c r="J208">
        <f>IF('Main Data'!H208="Breitling",1,0)</f>
        <v>0</v>
      </c>
      <c r="K208">
        <f>IF('Main Data'!H208="Cartier",1,0)</f>
        <v>0</v>
      </c>
      <c r="L208">
        <f>IF('Main Data'!H208="Gallet",1,0)</f>
        <v>0</v>
      </c>
      <c r="M208">
        <f>IF('Main Data'!H208="Girard Perregaux",1,0)</f>
        <v>0</v>
      </c>
      <c r="N208">
        <f>IF('Main Data'!H208="Gubelin",1,0)</f>
        <v>0</v>
      </c>
      <c r="O208">
        <f>IF('Main Data'!H208="Heuer",1,0)</f>
        <v>0</v>
      </c>
      <c r="P208">
        <f>IF('Main Data'!H208="IWC",1,0)</f>
        <v>0</v>
      </c>
      <c r="Q208">
        <f>IF('Main Data'!H208="JLC",1,0)</f>
        <v>0</v>
      </c>
      <c r="R208">
        <f>IF('Main Data'!H208="Longines",1,0)</f>
        <v>0</v>
      </c>
      <c r="S208">
        <f>IF('Main Data'!H208="Movado",1,0)</f>
        <v>0</v>
      </c>
      <c r="T208">
        <f>IF('Main Data'!H208="Omega",1,0)</f>
        <v>0</v>
      </c>
      <c r="U208">
        <f>IF('Main Data'!H208="Panerai",1,0)</f>
        <v>0</v>
      </c>
      <c r="V208">
        <f>IF('Main Data'!H208="Patek",1,0)</f>
        <v>1</v>
      </c>
      <c r="W208">
        <f>IF('Main Data'!H208="Rolex",1,0)</f>
        <v>0</v>
      </c>
      <c r="X208">
        <f>IF('Main Data'!H208="Tudor",1,0)</f>
        <v>0</v>
      </c>
      <c r="Y208">
        <f>IF('Main Data'!H208="Ulysse Nardin",1,0)</f>
        <v>0</v>
      </c>
      <c r="Z208">
        <f>IF('Main Data'!H208="Universal Geneve",1,0)</f>
        <v>0</v>
      </c>
      <c r="AA208">
        <f>IF('Main Data'!H208="Vacheron",1,0)</f>
        <v>0</v>
      </c>
      <c r="AB208">
        <f>IF('Main Data'!H208="Zenith",1,0)</f>
        <v>0</v>
      </c>
      <c r="AC208">
        <f>IF('Main Data'!J208="Stainless Steel",1,0)</f>
        <v>0</v>
      </c>
      <c r="AD208">
        <f>IF('Main Data'!J208="Two-tone",1,0)</f>
        <v>0</v>
      </c>
      <c r="AE208">
        <f>IF(OR('Main Data'!J208="YG 18K",'Main Data'!J208="YG &lt;18K",'Main Data'!J208="PG 18K",'Main Data'!J208="PG &lt;18K",'Main Data'!J208="WG 18K",'Main Data'!J208="Mixes of 18K",'Main Data'!J208="Mixes &lt;18K"),1,0)</f>
        <v>1</v>
      </c>
      <c r="AF208">
        <f>IF('Main Data'!J208="Platinum",1,0)</f>
        <v>0</v>
      </c>
      <c r="AG208">
        <f>IF(OR('Main Data'!J208="PVD",'Main Data'!J208="Gold Plate",'Main Data'!J208="Other"),1,0)</f>
        <v>0</v>
      </c>
      <c r="AH208">
        <f>IF('Main Data'!N208="Stainless Steel",1,0)</f>
        <v>0</v>
      </c>
      <c r="AI208">
        <f>IF('Main Data'!N208="Leather",1,0)</f>
        <v>1</v>
      </c>
      <c r="AJ208">
        <f>IF('Main Data'!N208="Two-tone",1,0)</f>
        <v>0</v>
      </c>
      <c r="AK208">
        <f>IF(OR('Main Data'!N208="YG 18K",'Main Data'!N208="PG 18K",'Main Data'!N208="WG 18K",'Main Data'!N208="Mixes of 18K"),1,0)</f>
        <v>0</v>
      </c>
      <c r="AL208">
        <f>IF(OR(,'Main Data'!N208="PVD",'Main Data'!N208="Gold plate"),1,0)</f>
        <v>0</v>
      </c>
      <c r="AM208">
        <f>IF(OR('Main Data'!AV208="Yes",'Main Data'!AW208="Yes",'Main Data'!AU208="Yes"),1,0)</f>
        <v>0</v>
      </c>
      <c r="AN208">
        <f>IF(OR(ISTEXT('Main Data'!AX208), ISTEXT('Main Data'!AY208)),1,0)</f>
        <v>0</v>
      </c>
      <c r="AO208">
        <f>IF('Main Data'!AZ208="Yes",1,0)</f>
        <v>0</v>
      </c>
      <c r="AP208">
        <f>IF('Main Data'!BA208="Yes",1,0)</f>
        <v>0</v>
      </c>
      <c r="AQ208">
        <f>IF('Main Data'!BD208="Yes",1,0)</f>
        <v>0</v>
      </c>
      <c r="AR208">
        <f>IF('Main Data'!BE208="A",1,0)</f>
        <v>0</v>
      </c>
      <c r="AS208">
        <f>IF('Main Data'!BE208="AA",1,0)</f>
        <v>1</v>
      </c>
      <c r="AT208">
        <f>IF('Main Data'!BE208="AAA",1,0)</f>
        <v>0</v>
      </c>
      <c r="AU208">
        <f>IF('Main Data'!BE208="AAAA",1,0)</f>
        <v>0</v>
      </c>
      <c r="AV208">
        <f>IF('Main Data'!P208="Yes",1,0)</f>
        <v>1</v>
      </c>
      <c r="AW208">
        <f>IF('Main Data'!AP208="Yes",1,0)</f>
        <v>0</v>
      </c>
      <c r="AX208">
        <f>IF(OR('Main Data'!V208="Yes", 'Main Data'!W208="Yes",'Main Data'!X208="Yes"),1,0)</f>
        <v>0</v>
      </c>
      <c r="AY208">
        <f>IF(OR('Main Data'!Y208="Yes",'Main Data'!Z208="Yes"),1,0)</f>
        <v>0</v>
      </c>
      <c r="AZ208">
        <f>IF('Main Data'!AR208="Yes",1,0)</f>
        <v>0</v>
      </c>
      <c r="BA208">
        <f>IF('Main Data'!AS208="Yes",1,0)</f>
        <v>0</v>
      </c>
      <c r="BB208">
        <f>IF('Main Data'!AG208="Yes",1,0)</f>
        <v>0</v>
      </c>
      <c r="BC208">
        <f>IF('Main Data'!AB208="Yes",1,0)</f>
        <v>0</v>
      </c>
      <c r="BD208">
        <f>IF('Main Data'!AA208="Yes",1,0)</f>
        <v>0</v>
      </c>
      <c r="BE208">
        <f>IF('Main Data'!AC208="Yes",1,0)</f>
        <v>0</v>
      </c>
      <c r="BF208">
        <f>IF('Main Data'!AF208="Yes",1,0)</f>
        <v>0</v>
      </c>
      <c r="BG208">
        <f>IF(OR('Main Data'!AI208="Yes",'Main Data'!AL208="Yes"),1,0)</f>
        <v>0</v>
      </c>
      <c r="BH208">
        <f>IF('Main Data'!AJ208="Yes",1,0)</f>
        <v>0</v>
      </c>
      <c r="BI208">
        <f>IF('Main Data'!AK208="Yes",1,0)</f>
        <v>0</v>
      </c>
      <c r="BJ208">
        <f>IF('Main Data'!AM208="Yes",1,0)</f>
        <v>0</v>
      </c>
      <c r="BK208">
        <f>IF('Main Data'!AQ208="Yes",1,0)</f>
        <v>0</v>
      </c>
      <c r="BL208" s="21">
        <f t="shared" si="19"/>
        <v>0</v>
      </c>
      <c r="BM208" s="21">
        <f t="shared" si="20"/>
        <v>0</v>
      </c>
      <c r="BN208" s="21">
        <f t="shared" si="21"/>
        <v>0</v>
      </c>
      <c r="BO208" s="21">
        <f t="shared" si="22"/>
        <v>0</v>
      </c>
      <c r="BP208" s="21">
        <f t="shared" si="23"/>
        <v>1</v>
      </c>
    </row>
    <row r="209" spans="1:68" x14ac:dyDescent="0.2">
      <c r="A209">
        <v>205</v>
      </c>
      <c r="B209" s="33">
        <f>'Main Data'!C209</f>
        <v>44689</v>
      </c>
      <c r="C209">
        <f>'Main Data'!D209</f>
        <v>342</v>
      </c>
      <c r="D209" s="26">
        <f>'Main Data'!E209</f>
        <v>4600</v>
      </c>
      <c r="E209" s="26">
        <f>'Main Data'!F209</f>
        <v>5750</v>
      </c>
      <c r="F209" s="34">
        <f t="shared" si="18"/>
        <v>8.4338115824771869</v>
      </c>
      <c r="G209">
        <f>IF('Main Data'!H209="AP",1,0)</f>
        <v>0</v>
      </c>
      <c r="H209">
        <f>IF('Main Data'!H209="Blancpain",1,0)</f>
        <v>0</v>
      </c>
      <c r="I209">
        <f>IF('Main Data'!H209="Breguet",1,0)</f>
        <v>0</v>
      </c>
      <c r="J209">
        <f>IF('Main Data'!H209="Breitling",1,0)</f>
        <v>0</v>
      </c>
      <c r="K209">
        <f>IF('Main Data'!H209="Cartier",1,0)</f>
        <v>0</v>
      </c>
      <c r="L209">
        <f>IF('Main Data'!H209="Gallet",1,0)</f>
        <v>0</v>
      </c>
      <c r="M209">
        <f>IF('Main Data'!H209="Girard Perregaux",1,0)</f>
        <v>0</v>
      </c>
      <c r="N209">
        <f>IF('Main Data'!H209="Gubelin",1,0)</f>
        <v>0</v>
      </c>
      <c r="O209">
        <f>IF('Main Data'!H209="Heuer",1,0)</f>
        <v>0</v>
      </c>
      <c r="P209">
        <f>IF('Main Data'!H209="IWC",1,0)</f>
        <v>0</v>
      </c>
      <c r="Q209">
        <f>IF('Main Data'!H209="JLC",1,0)</f>
        <v>0</v>
      </c>
      <c r="R209">
        <f>IF('Main Data'!H209="Longines",1,0)</f>
        <v>0</v>
      </c>
      <c r="S209">
        <f>IF('Main Data'!H209="Movado",1,0)</f>
        <v>0</v>
      </c>
      <c r="T209">
        <f>IF('Main Data'!H209="Omega",1,0)</f>
        <v>0</v>
      </c>
      <c r="U209">
        <f>IF('Main Data'!H209="Panerai",1,0)</f>
        <v>0</v>
      </c>
      <c r="V209">
        <f>IF('Main Data'!H209="Patek",1,0)</f>
        <v>1</v>
      </c>
      <c r="W209">
        <f>IF('Main Data'!H209="Rolex",1,0)</f>
        <v>0</v>
      </c>
      <c r="X209">
        <f>IF('Main Data'!H209="Tudor",1,0)</f>
        <v>0</v>
      </c>
      <c r="Y209">
        <f>IF('Main Data'!H209="Ulysse Nardin",1,0)</f>
        <v>0</v>
      </c>
      <c r="Z209">
        <f>IF('Main Data'!H209="Universal Geneve",1,0)</f>
        <v>0</v>
      </c>
      <c r="AA209">
        <f>IF('Main Data'!H209="Vacheron",1,0)</f>
        <v>0</v>
      </c>
      <c r="AB209">
        <f>IF('Main Data'!H209="Zenith",1,0)</f>
        <v>0</v>
      </c>
      <c r="AC209">
        <f>IF('Main Data'!J209="Stainless Steel",1,0)</f>
        <v>0</v>
      </c>
      <c r="AD209">
        <f>IF('Main Data'!J209="Two-tone",1,0)</f>
        <v>0</v>
      </c>
      <c r="AE209">
        <f>IF(OR('Main Data'!J209="YG 18K",'Main Data'!J209="YG &lt;18K",'Main Data'!J209="PG 18K",'Main Data'!J209="PG &lt;18K",'Main Data'!J209="WG 18K",'Main Data'!J209="Mixes of 18K",'Main Data'!J209="Mixes &lt;18K"),1,0)</f>
        <v>1</v>
      </c>
      <c r="AF209">
        <f>IF('Main Data'!J209="Platinum",1,0)</f>
        <v>0</v>
      </c>
      <c r="AG209">
        <f>IF(OR('Main Data'!J209="PVD",'Main Data'!J209="Gold Plate",'Main Data'!J209="Other"),1,0)</f>
        <v>0</v>
      </c>
      <c r="AH209">
        <f>IF('Main Data'!N209="Stainless Steel",1,0)</f>
        <v>0</v>
      </c>
      <c r="AI209">
        <f>IF('Main Data'!N209="Leather",1,0)</f>
        <v>1</v>
      </c>
      <c r="AJ209">
        <f>IF('Main Data'!N209="Two-tone",1,0)</f>
        <v>0</v>
      </c>
      <c r="AK209">
        <f>IF(OR('Main Data'!N209="YG 18K",'Main Data'!N209="PG 18K",'Main Data'!N209="WG 18K",'Main Data'!N209="Mixes of 18K"),1,0)</f>
        <v>0</v>
      </c>
      <c r="AL209">
        <f>IF(OR(,'Main Data'!N209="PVD",'Main Data'!N209="Gold plate"),1,0)</f>
        <v>0</v>
      </c>
      <c r="AM209">
        <f>IF(OR('Main Data'!AV209="Yes",'Main Data'!AW209="Yes",'Main Data'!AU209="Yes"),1,0)</f>
        <v>0</v>
      </c>
      <c r="AN209">
        <f>IF(OR(ISTEXT('Main Data'!AX209), ISTEXT('Main Data'!AY209)),1,0)</f>
        <v>0</v>
      </c>
      <c r="AO209">
        <f>IF('Main Data'!AZ209="Yes",1,0)</f>
        <v>0</v>
      </c>
      <c r="AP209">
        <f>IF('Main Data'!BA209="Yes",1,0)</f>
        <v>0</v>
      </c>
      <c r="AQ209">
        <f>IF('Main Data'!BD209="Yes",1,0)</f>
        <v>0</v>
      </c>
      <c r="AR209">
        <f>IF('Main Data'!BE209="A",1,0)</f>
        <v>0</v>
      </c>
      <c r="AS209">
        <f>IF('Main Data'!BE209="AA",1,0)</f>
        <v>1</v>
      </c>
      <c r="AT209">
        <f>IF('Main Data'!BE209="AAA",1,0)</f>
        <v>0</v>
      </c>
      <c r="AU209">
        <f>IF('Main Data'!BE209="AAAA",1,0)</f>
        <v>0</v>
      </c>
      <c r="AV209">
        <f>IF('Main Data'!P209="Yes",1,0)</f>
        <v>1</v>
      </c>
      <c r="AW209">
        <f>IF('Main Data'!AP209="Yes",1,0)</f>
        <v>0</v>
      </c>
      <c r="AX209">
        <f>IF(OR('Main Data'!V209="Yes", 'Main Data'!W209="Yes",'Main Data'!X209="Yes"),1,0)</f>
        <v>0</v>
      </c>
      <c r="AY209">
        <f>IF(OR('Main Data'!Y209="Yes",'Main Data'!Z209="Yes"),1,0)</f>
        <v>0</v>
      </c>
      <c r="AZ209">
        <f>IF('Main Data'!AR209="Yes",1,0)</f>
        <v>0</v>
      </c>
      <c r="BA209">
        <f>IF('Main Data'!AS209="Yes",1,0)</f>
        <v>0</v>
      </c>
      <c r="BB209">
        <f>IF('Main Data'!AG209="Yes",1,0)</f>
        <v>0</v>
      </c>
      <c r="BC209">
        <f>IF('Main Data'!AB209="Yes",1,0)</f>
        <v>0</v>
      </c>
      <c r="BD209">
        <f>IF('Main Data'!AA209="Yes",1,0)</f>
        <v>0</v>
      </c>
      <c r="BE209">
        <f>IF('Main Data'!AC209="Yes",1,0)</f>
        <v>0</v>
      </c>
      <c r="BF209">
        <f>IF('Main Data'!AF209="Yes",1,0)</f>
        <v>0</v>
      </c>
      <c r="BG209">
        <f>IF(OR('Main Data'!AI209="Yes",'Main Data'!AL209="Yes"),1,0)</f>
        <v>0</v>
      </c>
      <c r="BH209">
        <f>IF('Main Data'!AJ209="Yes",1,0)</f>
        <v>0</v>
      </c>
      <c r="BI209">
        <f>IF('Main Data'!AK209="Yes",1,0)</f>
        <v>0</v>
      </c>
      <c r="BJ209">
        <f>IF('Main Data'!AM209="Yes",1,0)</f>
        <v>0</v>
      </c>
      <c r="BK209">
        <f>IF('Main Data'!AQ209="Yes",1,0)</f>
        <v>0</v>
      </c>
      <c r="BL209" s="21">
        <f t="shared" si="19"/>
        <v>0</v>
      </c>
      <c r="BM209" s="21">
        <f t="shared" si="20"/>
        <v>0</v>
      </c>
      <c r="BN209" s="21">
        <f t="shared" si="21"/>
        <v>0</v>
      </c>
      <c r="BO209" s="21">
        <f t="shared" si="22"/>
        <v>0</v>
      </c>
      <c r="BP209" s="21">
        <f t="shared" si="23"/>
        <v>1</v>
      </c>
    </row>
    <row r="210" spans="1:68" x14ac:dyDescent="0.2">
      <c r="A210">
        <v>206</v>
      </c>
      <c r="B210" s="33">
        <f>'Main Data'!C210</f>
        <v>44689</v>
      </c>
      <c r="C210">
        <f>'Main Data'!D210</f>
        <v>345</v>
      </c>
      <c r="D210" s="26">
        <f>'Main Data'!E210</f>
        <v>30000</v>
      </c>
      <c r="E210" s="26">
        <f>'Main Data'!F210</f>
        <v>37500</v>
      </c>
      <c r="F210" s="34">
        <f t="shared" si="18"/>
        <v>10.308952660644293</v>
      </c>
      <c r="G210">
        <f>IF('Main Data'!H210="AP",1,0)</f>
        <v>0</v>
      </c>
      <c r="H210">
        <f>IF('Main Data'!H210="Blancpain",1,0)</f>
        <v>0</v>
      </c>
      <c r="I210">
        <f>IF('Main Data'!H210="Breguet",1,0)</f>
        <v>0</v>
      </c>
      <c r="J210">
        <f>IF('Main Data'!H210="Breitling",1,0)</f>
        <v>0</v>
      </c>
      <c r="K210">
        <f>IF('Main Data'!H210="Cartier",1,0)</f>
        <v>0</v>
      </c>
      <c r="L210">
        <f>IF('Main Data'!H210="Gallet",1,0)</f>
        <v>0</v>
      </c>
      <c r="M210">
        <f>IF('Main Data'!H210="Girard Perregaux",1,0)</f>
        <v>0</v>
      </c>
      <c r="N210">
        <f>IF('Main Data'!H210="Gubelin",1,0)</f>
        <v>0</v>
      </c>
      <c r="O210">
        <f>IF('Main Data'!H210="Heuer",1,0)</f>
        <v>0</v>
      </c>
      <c r="P210">
        <f>IF('Main Data'!H210="IWC",1,0)</f>
        <v>0</v>
      </c>
      <c r="Q210">
        <f>IF('Main Data'!H210="JLC",1,0)</f>
        <v>0</v>
      </c>
      <c r="R210">
        <f>IF('Main Data'!H210="Longines",1,0)</f>
        <v>0</v>
      </c>
      <c r="S210">
        <f>IF('Main Data'!H210="Movado",1,0)</f>
        <v>0</v>
      </c>
      <c r="T210">
        <f>IF('Main Data'!H210="Omega",1,0)</f>
        <v>0</v>
      </c>
      <c r="U210">
        <f>IF('Main Data'!H210="Panerai",1,0)</f>
        <v>0</v>
      </c>
      <c r="V210">
        <f>IF('Main Data'!H210="Patek",1,0)</f>
        <v>1</v>
      </c>
      <c r="W210">
        <f>IF('Main Data'!H210="Rolex",1,0)</f>
        <v>0</v>
      </c>
      <c r="X210">
        <f>IF('Main Data'!H210="Tudor",1,0)</f>
        <v>0</v>
      </c>
      <c r="Y210">
        <f>IF('Main Data'!H210="Ulysse Nardin",1,0)</f>
        <v>0</v>
      </c>
      <c r="Z210">
        <f>IF('Main Data'!H210="Universal Geneve",1,0)</f>
        <v>0</v>
      </c>
      <c r="AA210">
        <f>IF('Main Data'!H210="Vacheron",1,0)</f>
        <v>0</v>
      </c>
      <c r="AB210">
        <f>IF('Main Data'!H210="Zenith",1,0)</f>
        <v>0</v>
      </c>
      <c r="AC210">
        <f>IF('Main Data'!J210="Stainless Steel",1,0)</f>
        <v>0</v>
      </c>
      <c r="AD210">
        <f>IF('Main Data'!J210="Two-tone",1,0)</f>
        <v>0</v>
      </c>
      <c r="AE210">
        <f>IF(OR('Main Data'!J210="YG 18K",'Main Data'!J210="YG &lt;18K",'Main Data'!J210="PG 18K",'Main Data'!J210="PG &lt;18K",'Main Data'!J210="WG 18K",'Main Data'!J210="Mixes of 18K",'Main Data'!J210="Mixes &lt;18K"),1,0)</f>
        <v>1</v>
      </c>
      <c r="AF210">
        <f>IF('Main Data'!J210="Platinum",1,0)</f>
        <v>0</v>
      </c>
      <c r="AG210">
        <f>IF(OR('Main Data'!J210="PVD",'Main Data'!J210="Gold Plate",'Main Data'!J210="Other"),1,0)</f>
        <v>0</v>
      </c>
      <c r="AH210">
        <f>IF('Main Data'!N210="Stainless Steel",1,0)</f>
        <v>0</v>
      </c>
      <c r="AI210">
        <f>IF('Main Data'!N210="Leather",1,0)</f>
        <v>1</v>
      </c>
      <c r="AJ210">
        <f>IF('Main Data'!N210="Two-tone",1,0)</f>
        <v>0</v>
      </c>
      <c r="AK210">
        <f>IF(OR('Main Data'!N210="YG 18K",'Main Data'!N210="PG 18K",'Main Data'!N210="WG 18K",'Main Data'!N210="Mixes of 18K"),1,0)</f>
        <v>0</v>
      </c>
      <c r="AL210">
        <f>IF(OR(,'Main Data'!N210="PVD",'Main Data'!N210="Gold plate"),1,0)</f>
        <v>0</v>
      </c>
      <c r="AM210">
        <f>IF(OR('Main Data'!AV210="Yes",'Main Data'!AW210="Yes",'Main Data'!AU210="Yes"),1,0)</f>
        <v>0</v>
      </c>
      <c r="AN210">
        <f>IF(OR(ISTEXT('Main Data'!AX210), ISTEXT('Main Data'!AY210)),1,0)</f>
        <v>0</v>
      </c>
      <c r="AO210">
        <f>IF('Main Data'!AZ210="Yes",1,0)</f>
        <v>0</v>
      </c>
      <c r="AP210">
        <f>IF('Main Data'!BA210="Yes",1,0)</f>
        <v>0</v>
      </c>
      <c r="AQ210">
        <f>IF('Main Data'!BD210="Yes",1,0)</f>
        <v>0</v>
      </c>
      <c r="AR210">
        <f>IF('Main Data'!BE210="A",1,0)</f>
        <v>0</v>
      </c>
      <c r="AS210">
        <f>IF('Main Data'!BE210="AA",1,0)</f>
        <v>0</v>
      </c>
      <c r="AT210">
        <f>IF('Main Data'!BE210="AAA",1,0)</f>
        <v>1</v>
      </c>
      <c r="AU210">
        <f>IF('Main Data'!BE210="AAAA",1,0)</f>
        <v>0</v>
      </c>
      <c r="AV210">
        <f>IF('Main Data'!P210="Yes",1,0)</f>
        <v>0</v>
      </c>
      <c r="AW210">
        <f>IF('Main Data'!AP210="Yes",1,0)</f>
        <v>0</v>
      </c>
      <c r="AX210">
        <f>IF(OR('Main Data'!V210="Yes", 'Main Data'!W210="Yes",'Main Data'!X210="Yes"),1,0)</f>
        <v>0</v>
      </c>
      <c r="AY210">
        <f>IF(OR('Main Data'!Y210="Yes",'Main Data'!Z210="Yes"),1,0)</f>
        <v>0</v>
      </c>
      <c r="AZ210">
        <f>IF('Main Data'!AR210="Yes",1,0)</f>
        <v>0</v>
      </c>
      <c r="BA210">
        <f>IF('Main Data'!AS210="Yes",1,0)</f>
        <v>0</v>
      </c>
      <c r="BB210">
        <f>IF('Main Data'!AG210="Yes",1,0)</f>
        <v>0</v>
      </c>
      <c r="BC210">
        <f>IF('Main Data'!AB210="Yes",1,0)</f>
        <v>0</v>
      </c>
      <c r="BD210">
        <f>IF('Main Data'!AA210="Yes",1,0)</f>
        <v>0</v>
      </c>
      <c r="BE210">
        <f>IF('Main Data'!AC210="Yes",1,0)</f>
        <v>0</v>
      </c>
      <c r="BF210">
        <f>IF('Main Data'!AF210="Yes",1,0)</f>
        <v>0</v>
      </c>
      <c r="BG210">
        <f>IF(OR('Main Data'!AI210="Yes",'Main Data'!AL210="Yes"),1,0)</f>
        <v>1</v>
      </c>
      <c r="BH210">
        <f>IF('Main Data'!AJ210="Yes",1,0)</f>
        <v>0</v>
      </c>
      <c r="BI210">
        <f>IF('Main Data'!AK210="Yes",1,0)</f>
        <v>0</v>
      </c>
      <c r="BJ210">
        <f>IF('Main Data'!AM210="Yes",1,0)</f>
        <v>0</v>
      </c>
      <c r="BK210">
        <f>IF('Main Data'!AQ210="Yes",1,0)</f>
        <v>0</v>
      </c>
      <c r="BL210" s="21">
        <f t="shared" si="19"/>
        <v>0</v>
      </c>
      <c r="BM210" s="21">
        <f t="shared" si="20"/>
        <v>0</v>
      </c>
      <c r="BN210" s="21">
        <f t="shared" si="21"/>
        <v>0</v>
      </c>
      <c r="BO210" s="21">
        <f t="shared" si="22"/>
        <v>0</v>
      </c>
      <c r="BP210" s="21">
        <f t="shared" si="23"/>
        <v>1</v>
      </c>
    </row>
    <row r="211" spans="1:68" x14ac:dyDescent="0.2">
      <c r="A211">
        <v>207</v>
      </c>
      <c r="B211" s="33">
        <f>'Main Data'!C211</f>
        <v>44689</v>
      </c>
      <c r="C211">
        <f>'Main Data'!D211</f>
        <v>346</v>
      </c>
      <c r="D211" s="26">
        <f>'Main Data'!E211</f>
        <v>13000</v>
      </c>
      <c r="E211" s="26">
        <f>'Main Data'!F211</f>
        <v>16250</v>
      </c>
      <c r="F211" s="34">
        <f t="shared" si="18"/>
        <v>9.4727046364436731</v>
      </c>
      <c r="G211">
        <f>IF('Main Data'!H211="AP",1,0)</f>
        <v>0</v>
      </c>
      <c r="H211">
        <f>IF('Main Data'!H211="Blancpain",1,0)</f>
        <v>0</v>
      </c>
      <c r="I211">
        <f>IF('Main Data'!H211="Breguet",1,0)</f>
        <v>0</v>
      </c>
      <c r="J211">
        <f>IF('Main Data'!H211="Breitling",1,0)</f>
        <v>0</v>
      </c>
      <c r="K211">
        <f>IF('Main Data'!H211="Cartier",1,0)</f>
        <v>0</v>
      </c>
      <c r="L211">
        <f>IF('Main Data'!H211="Gallet",1,0)</f>
        <v>0</v>
      </c>
      <c r="M211">
        <f>IF('Main Data'!H211="Girard Perregaux",1,0)</f>
        <v>0</v>
      </c>
      <c r="N211">
        <f>IF('Main Data'!H211="Gubelin",1,0)</f>
        <v>0</v>
      </c>
      <c r="O211">
        <f>IF('Main Data'!H211="Heuer",1,0)</f>
        <v>0</v>
      </c>
      <c r="P211">
        <f>IF('Main Data'!H211="IWC",1,0)</f>
        <v>0</v>
      </c>
      <c r="Q211">
        <f>IF('Main Data'!H211="JLC",1,0)</f>
        <v>0</v>
      </c>
      <c r="R211">
        <f>IF('Main Data'!H211="Longines",1,0)</f>
        <v>0</v>
      </c>
      <c r="S211">
        <f>IF('Main Data'!H211="Movado",1,0)</f>
        <v>0</v>
      </c>
      <c r="T211">
        <f>IF('Main Data'!H211="Omega",1,0)</f>
        <v>0</v>
      </c>
      <c r="U211">
        <f>IF('Main Data'!H211="Panerai",1,0)</f>
        <v>0</v>
      </c>
      <c r="V211">
        <f>IF('Main Data'!H211="Patek",1,0)</f>
        <v>1</v>
      </c>
      <c r="W211">
        <f>IF('Main Data'!H211="Rolex",1,0)</f>
        <v>0</v>
      </c>
      <c r="X211">
        <f>IF('Main Data'!H211="Tudor",1,0)</f>
        <v>0</v>
      </c>
      <c r="Y211">
        <f>IF('Main Data'!H211="Ulysse Nardin",1,0)</f>
        <v>0</v>
      </c>
      <c r="Z211">
        <f>IF('Main Data'!H211="Universal Geneve",1,0)</f>
        <v>0</v>
      </c>
      <c r="AA211">
        <f>IF('Main Data'!H211="Vacheron",1,0)</f>
        <v>0</v>
      </c>
      <c r="AB211">
        <f>IF('Main Data'!H211="Zenith",1,0)</f>
        <v>0</v>
      </c>
      <c r="AC211">
        <f>IF('Main Data'!J211="Stainless Steel",1,0)</f>
        <v>1</v>
      </c>
      <c r="AD211">
        <f>IF('Main Data'!J211="Two-tone",1,0)</f>
        <v>0</v>
      </c>
      <c r="AE211">
        <f>IF(OR('Main Data'!J211="YG 18K",'Main Data'!J211="YG &lt;18K",'Main Data'!J211="PG 18K",'Main Data'!J211="PG &lt;18K",'Main Data'!J211="WG 18K",'Main Data'!J211="Mixes of 18K",'Main Data'!J211="Mixes &lt;18K"),1,0)</f>
        <v>0</v>
      </c>
      <c r="AF211">
        <f>IF('Main Data'!J211="Platinum",1,0)</f>
        <v>0</v>
      </c>
      <c r="AG211">
        <f>IF(OR('Main Data'!J211="PVD",'Main Data'!J211="Gold Plate",'Main Data'!J211="Other"),1,0)</f>
        <v>0</v>
      </c>
      <c r="AH211">
        <f>IF('Main Data'!N211="Stainless Steel",1,0)</f>
        <v>0</v>
      </c>
      <c r="AI211">
        <f>IF('Main Data'!N211="Leather",1,0)</f>
        <v>1</v>
      </c>
      <c r="AJ211">
        <f>IF('Main Data'!N211="Two-tone",1,0)</f>
        <v>0</v>
      </c>
      <c r="AK211">
        <f>IF(OR('Main Data'!N211="YG 18K",'Main Data'!N211="PG 18K",'Main Data'!N211="WG 18K",'Main Data'!N211="Mixes of 18K"),1,0)</f>
        <v>0</v>
      </c>
      <c r="AL211">
        <f>IF(OR(,'Main Data'!N211="PVD",'Main Data'!N211="Gold plate"),1,0)</f>
        <v>0</v>
      </c>
      <c r="AM211">
        <f>IF(OR('Main Data'!AV211="Yes",'Main Data'!AW211="Yes",'Main Data'!AU211="Yes"),1,0)</f>
        <v>0</v>
      </c>
      <c r="AN211">
        <f>IF(OR(ISTEXT('Main Data'!AX211), ISTEXT('Main Data'!AY211)),1,0)</f>
        <v>0</v>
      </c>
      <c r="AO211">
        <f>IF('Main Data'!AZ211="Yes",1,0)</f>
        <v>0</v>
      </c>
      <c r="AP211">
        <f>IF('Main Data'!BA211="Yes",1,0)</f>
        <v>0</v>
      </c>
      <c r="AQ211">
        <f>IF('Main Data'!BD211="Yes",1,0)</f>
        <v>0</v>
      </c>
      <c r="AR211">
        <f>IF('Main Data'!BE211="A",1,0)</f>
        <v>0</v>
      </c>
      <c r="AS211">
        <f>IF('Main Data'!BE211="AA",1,0)</f>
        <v>0</v>
      </c>
      <c r="AT211">
        <f>IF('Main Data'!BE211="AAA",1,0)</f>
        <v>1</v>
      </c>
      <c r="AU211">
        <f>IF('Main Data'!BE211="AAAA",1,0)</f>
        <v>0</v>
      </c>
      <c r="AV211">
        <f>IF('Main Data'!P211="Yes",1,0)</f>
        <v>1</v>
      </c>
      <c r="AW211">
        <f>IF('Main Data'!AP211="Yes",1,0)</f>
        <v>0</v>
      </c>
      <c r="AX211">
        <f>IF(OR('Main Data'!V211="Yes", 'Main Data'!W211="Yes",'Main Data'!X211="Yes"),1,0)</f>
        <v>0</v>
      </c>
      <c r="AY211">
        <f>IF(OR('Main Data'!Y211="Yes",'Main Data'!Z211="Yes"),1,0)</f>
        <v>0</v>
      </c>
      <c r="AZ211">
        <f>IF('Main Data'!AR211="Yes",1,0)</f>
        <v>0</v>
      </c>
      <c r="BA211">
        <f>IF('Main Data'!AS211="Yes",1,0)</f>
        <v>0</v>
      </c>
      <c r="BB211">
        <f>IF('Main Data'!AG211="Yes",1,0)</f>
        <v>0</v>
      </c>
      <c r="BC211">
        <f>IF('Main Data'!AB211="Yes",1,0)</f>
        <v>0</v>
      </c>
      <c r="BD211">
        <f>IF('Main Data'!AA211="Yes",1,0)</f>
        <v>0</v>
      </c>
      <c r="BE211">
        <f>IF('Main Data'!AC211="Yes",1,0)</f>
        <v>0</v>
      </c>
      <c r="BF211">
        <f>IF('Main Data'!AF211="Yes",1,0)</f>
        <v>0</v>
      </c>
      <c r="BG211">
        <f>IF(OR('Main Data'!AI211="Yes",'Main Data'!AL211="Yes"),1,0)</f>
        <v>0</v>
      </c>
      <c r="BH211">
        <f>IF('Main Data'!AJ211="Yes",1,0)</f>
        <v>0</v>
      </c>
      <c r="BI211">
        <f>IF('Main Data'!AK211="Yes",1,0)</f>
        <v>0</v>
      </c>
      <c r="BJ211">
        <f>IF('Main Data'!AM211="Yes",1,0)</f>
        <v>0</v>
      </c>
      <c r="BK211">
        <f>IF('Main Data'!AQ211="Yes",1,0)</f>
        <v>0</v>
      </c>
      <c r="BL211" s="21">
        <f t="shared" si="19"/>
        <v>0</v>
      </c>
      <c r="BM211" s="21">
        <f t="shared" si="20"/>
        <v>0</v>
      </c>
      <c r="BN211" s="21">
        <f t="shared" si="21"/>
        <v>0</v>
      </c>
      <c r="BO211" s="21">
        <f t="shared" si="22"/>
        <v>0</v>
      </c>
      <c r="BP211" s="21">
        <f t="shared" si="23"/>
        <v>1</v>
      </c>
    </row>
    <row r="212" spans="1:68" x14ac:dyDescent="0.2">
      <c r="A212">
        <v>208</v>
      </c>
      <c r="B212" s="33">
        <f>'Main Data'!C212</f>
        <v>44689</v>
      </c>
      <c r="C212">
        <f>'Main Data'!D212</f>
        <v>347</v>
      </c>
      <c r="D212" s="26">
        <f>'Main Data'!E212</f>
        <v>12000</v>
      </c>
      <c r="E212" s="26">
        <f>'Main Data'!F212</f>
        <v>15000</v>
      </c>
      <c r="F212" s="34">
        <f t="shared" si="18"/>
        <v>9.3926619287701367</v>
      </c>
      <c r="G212">
        <f>IF('Main Data'!H212="AP",1,0)</f>
        <v>0</v>
      </c>
      <c r="H212">
        <f>IF('Main Data'!H212="Blancpain",1,0)</f>
        <v>0</v>
      </c>
      <c r="I212">
        <f>IF('Main Data'!H212="Breguet",1,0)</f>
        <v>0</v>
      </c>
      <c r="J212">
        <f>IF('Main Data'!H212="Breitling",1,0)</f>
        <v>0</v>
      </c>
      <c r="K212">
        <f>IF('Main Data'!H212="Cartier",1,0)</f>
        <v>0</v>
      </c>
      <c r="L212">
        <f>IF('Main Data'!H212="Gallet",1,0)</f>
        <v>0</v>
      </c>
      <c r="M212">
        <f>IF('Main Data'!H212="Girard Perregaux",1,0)</f>
        <v>0</v>
      </c>
      <c r="N212">
        <f>IF('Main Data'!H212="Gubelin",1,0)</f>
        <v>0</v>
      </c>
      <c r="O212">
        <f>IF('Main Data'!H212="Heuer",1,0)</f>
        <v>0</v>
      </c>
      <c r="P212">
        <f>IF('Main Data'!H212="IWC",1,0)</f>
        <v>0</v>
      </c>
      <c r="Q212">
        <f>IF('Main Data'!H212="JLC",1,0)</f>
        <v>0</v>
      </c>
      <c r="R212">
        <f>IF('Main Data'!H212="Longines",1,0)</f>
        <v>0</v>
      </c>
      <c r="S212">
        <f>IF('Main Data'!H212="Movado",1,0)</f>
        <v>0</v>
      </c>
      <c r="T212">
        <f>IF('Main Data'!H212="Omega",1,0)</f>
        <v>0</v>
      </c>
      <c r="U212">
        <f>IF('Main Data'!H212="Panerai",1,0)</f>
        <v>0</v>
      </c>
      <c r="V212">
        <f>IF('Main Data'!H212="Patek",1,0)</f>
        <v>1</v>
      </c>
      <c r="W212">
        <f>IF('Main Data'!H212="Rolex",1,0)</f>
        <v>0</v>
      </c>
      <c r="X212">
        <f>IF('Main Data'!H212="Tudor",1,0)</f>
        <v>0</v>
      </c>
      <c r="Y212">
        <f>IF('Main Data'!H212="Ulysse Nardin",1,0)</f>
        <v>0</v>
      </c>
      <c r="Z212">
        <f>IF('Main Data'!H212="Universal Geneve",1,0)</f>
        <v>0</v>
      </c>
      <c r="AA212">
        <f>IF('Main Data'!H212="Vacheron",1,0)</f>
        <v>0</v>
      </c>
      <c r="AB212">
        <f>IF('Main Data'!H212="Zenith",1,0)</f>
        <v>0</v>
      </c>
      <c r="AC212">
        <f>IF('Main Data'!J212="Stainless Steel",1,0)</f>
        <v>0</v>
      </c>
      <c r="AD212">
        <f>IF('Main Data'!J212="Two-tone",1,0)</f>
        <v>0</v>
      </c>
      <c r="AE212">
        <f>IF(OR('Main Data'!J212="YG 18K",'Main Data'!J212="YG &lt;18K",'Main Data'!J212="PG 18K",'Main Data'!J212="PG &lt;18K",'Main Data'!J212="WG 18K",'Main Data'!J212="Mixes of 18K",'Main Data'!J212="Mixes &lt;18K"),1,0)</f>
        <v>1</v>
      </c>
      <c r="AF212">
        <f>IF('Main Data'!J212="Platinum",1,0)</f>
        <v>0</v>
      </c>
      <c r="AG212">
        <f>IF(OR('Main Data'!J212="PVD",'Main Data'!J212="Gold Plate",'Main Data'!J212="Other"),1,0)</f>
        <v>0</v>
      </c>
      <c r="AH212">
        <f>IF('Main Data'!N212="Stainless Steel",1,0)</f>
        <v>0</v>
      </c>
      <c r="AI212">
        <f>IF('Main Data'!N212="Leather",1,0)</f>
        <v>0</v>
      </c>
      <c r="AJ212">
        <f>IF('Main Data'!N212="Two-tone",1,0)</f>
        <v>0</v>
      </c>
      <c r="AK212">
        <f>IF(OR('Main Data'!N212="YG 18K",'Main Data'!N212="PG 18K",'Main Data'!N212="WG 18K",'Main Data'!N212="Mixes of 18K"),1,0)</f>
        <v>1</v>
      </c>
      <c r="AL212">
        <f>IF(OR(,'Main Data'!N212="PVD",'Main Data'!N212="Gold plate"),1,0)</f>
        <v>0</v>
      </c>
      <c r="AM212">
        <f>IF(OR('Main Data'!AV212="Yes",'Main Data'!AW212="Yes",'Main Data'!AU212="Yes"),1,0)</f>
        <v>0</v>
      </c>
      <c r="AN212">
        <f>IF(OR(ISTEXT('Main Data'!AX212), ISTEXT('Main Data'!AY212)),1,0)</f>
        <v>1</v>
      </c>
      <c r="AO212">
        <f>IF('Main Data'!AZ212="Yes",1,0)</f>
        <v>0</v>
      </c>
      <c r="AP212">
        <f>IF('Main Data'!BA212="Yes",1,0)</f>
        <v>0</v>
      </c>
      <c r="AQ212">
        <f>IF('Main Data'!BD212="Yes",1,0)</f>
        <v>0</v>
      </c>
      <c r="AR212">
        <f>IF('Main Data'!BE212="A",1,0)</f>
        <v>0</v>
      </c>
      <c r="AS212">
        <f>IF('Main Data'!BE212="AA",1,0)</f>
        <v>1</v>
      </c>
      <c r="AT212">
        <f>IF('Main Data'!BE212="AAA",1,0)</f>
        <v>0</v>
      </c>
      <c r="AU212">
        <f>IF('Main Data'!BE212="AAAA",1,0)</f>
        <v>0</v>
      </c>
      <c r="AV212">
        <f>IF('Main Data'!P212="Yes",1,0)</f>
        <v>0</v>
      </c>
      <c r="AW212">
        <f>IF('Main Data'!AP212="Yes",1,0)</f>
        <v>0</v>
      </c>
      <c r="AX212">
        <f>IF(OR('Main Data'!V212="Yes", 'Main Data'!W212="Yes",'Main Data'!X212="Yes"),1,0)</f>
        <v>1</v>
      </c>
      <c r="AY212">
        <f>IF(OR('Main Data'!Y212="Yes",'Main Data'!Z212="Yes"),1,0)</f>
        <v>0</v>
      </c>
      <c r="AZ212">
        <f>IF('Main Data'!AR212="Yes",1,0)</f>
        <v>0</v>
      </c>
      <c r="BA212">
        <f>IF('Main Data'!AS212="Yes",1,0)</f>
        <v>0</v>
      </c>
      <c r="BB212">
        <f>IF('Main Data'!AG212="Yes",1,0)</f>
        <v>0</v>
      </c>
      <c r="BC212">
        <f>IF('Main Data'!AB212="Yes",1,0)</f>
        <v>0</v>
      </c>
      <c r="BD212">
        <f>IF('Main Data'!AA212="Yes",1,0)</f>
        <v>0</v>
      </c>
      <c r="BE212">
        <f>IF('Main Data'!AC212="Yes",1,0)</f>
        <v>0</v>
      </c>
      <c r="BF212">
        <f>IF('Main Data'!AF212="Yes",1,0)</f>
        <v>0</v>
      </c>
      <c r="BG212">
        <f>IF(OR('Main Data'!AI212="Yes",'Main Data'!AL212="Yes"),1,0)</f>
        <v>0</v>
      </c>
      <c r="BH212">
        <f>IF('Main Data'!AJ212="Yes",1,0)</f>
        <v>0</v>
      </c>
      <c r="BI212">
        <f>IF('Main Data'!AK212="Yes",1,0)</f>
        <v>0</v>
      </c>
      <c r="BJ212">
        <f>IF('Main Data'!AM212="Yes",1,0)</f>
        <v>0</v>
      </c>
      <c r="BK212">
        <f>IF('Main Data'!AQ212="Yes",1,0)</f>
        <v>0</v>
      </c>
      <c r="BL212" s="21">
        <f t="shared" si="19"/>
        <v>0</v>
      </c>
      <c r="BM212" s="21">
        <f t="shared" si="20"/>
        <v>0</v>
      </c>
      <c r="BN212" s="21">
        <f t="shared" si="21"/>
        <v>0</v>
      </c>
      <c r="BO212" s="21">
        <f t="shared" si="22"/>
        <v>0</v>
      </c>
      <c r="BP212" s="21">
        <f t="shared" si="23"/>
        <v>1</v>
      </c>
    </row>
    <row r="213" spans="1:68" x14ac:dyDescent="0.2">
      <c r="A213">
        <v>209</v>
      </c>
      <c r="B213" s="33">
        <f>'Main Data'!C213</f>
        <v>44689</v>
      </c>
      <c r="C213">
        <f>'Main Data'!D213</f>
        <v>353</v>
      </c>
      <c r="D213" s="26">
        <f>'Main Data'!E213</f>
        <v>12000</v>
      </c>
      <c r="E213" s="26">
        <f>'Main Data'!F213</f>
        <v>15000</v>
      </c>
      <c r="F213" s="34">
        <f t="shared" si="18"/>
        <v>9.3926619287701367</v>
      </c>
      <c r="G213">
        <f>IF('Main Data'!H213="AP",1,0)</f>
        <v>0</v>
      </c>
      <c r="H213">
        <f>IF('Main Data'!H213="Blancpain",1,0)</f>
        <v>0</v>
      </c>
      <c r="I213">
        <f>IF('Main Data'!H213="Breguet",1,0)</f>
        <v>0</v>
      </c>
      <c r="J213">
        <f>IF('Main Data'!H213="Breitling",1,0)</f>
        <v>0</v>
      </c>
      <c r="K213">
        <f>IF('Main Data'!H213="Cartier",1,0)</f>
        <v>0</v>
      </c>
      <c r="L213">
        <f>IF('Main Data'!H213="Gallet",1,0)</f>
        <v>0</v>
      </c>
      <c r="M213">
        <f>IF('Main Data'!H213="Girard Perregaux",1,0)</f>
        <v>0</v>
      </c>
      <c r="N213">
        <f>IF('Main Data'!H213="Gubelin",1,0)</f>
        <v>0</v>
      </c>
      <c r="O213">
        <f>IF('Main Data'!H213="Heuer",1,0)</f>
        <v>0</v>
      </c>
      <c r="P213">
        <f>IF('Main Data'!H213="IWC",1,0)</f>
        <v>0</v>
      </c>
      <c r="Q213">
        <f>IF('Main Data'!H213="JLC",1,0)</f>
        <v>0</v>
      </c>
      <c r="R213">
        <f>IF('Main Data'!H213="Longines",1,0)</f>
        <v>0</v>
      </c>
      <c r="S213">
        <f>IF('Main Data'!H213="Movado",1,0)</f>
        <v>0</v>
      </c>
      <c r="T213">
        <f>IF('Main Data'!H213="Omega",1,0)</f>
        <v>0</v>
      </c>
      <c r="U213">
        <f>IF('Main Data'!H213="Panerai",1,0)</f>
        <v>0</v>
      </c>
      <c r="V213">
        <f>IF('Main Data'!H213="Patek",1,0)</f>
        <v>0</v>
      </c>
      <c r="W213">
        <f>IF('Main Data'!H213="Rolex",1,0)</f>
        <v>0</v>
      </c>
      <c r="X213">
        <f>IF('Main Data'!H213="Tudor",1,0)</f>
        <v>0</v>
      </c>
      <c r="Y213">
        <f>IF('Main Data'!H213="Ulysse Nardin",1,0)</f>
        <v>0</v>
      </c>
      <c r="Z213">
        <f>IF('Main Data'!H213="Universal Geneve",1,0)</f>
        <v>0</v>
      </c>
      <c r="AA213">
        <f>IF('Main Data'!H213="Vacheron",1,0)</f>
        <v>0</v>
      </c>
      <c r="AB213">
        <f>IF('Main Data'!H213="Zenith",1,0)</f>
        <v>1</v>
      </c>
      <c r="AC213">
        <f>IF('Main Data'!J213="Stainless Steel",1,0)</f>
        <v>1</v>
      </c>
      <c r="AD213">
        <f>IF('Main Data'!J213="Two-tone",1,0)</f>
        <v>0</v>
      </c>
      <c r="AE213">
        <f>IF(OR('Main Data'!J213="YG 18K",'Main Data'!J213="YG &lt;18K",'Main Data'!J213="PG 18K",'Main Data'!J213="PG &lt;18K",'Main Data'!J213="WG 18K",'Main Data'!J213="Mixes of 18K",'Main Data'!J213="Mixes &lt;18K"),1,0)</f>
        <v>0</v>
      </c>
      <c r="AF213">
        <f>IF('Main Data'!J213="Platinum",1,0)</f>
        <v>0</v>
      </c>
      <c r="AG213">
        <f>IF(OR('Main Data'!J213="PVD",'Main Data'!J213="Gold Plate",'Main Data'!J213="Other"),1,0)</f>
        <v>0</v>
      </c>
      <c r="AH213">
        <f>IF('Main Data'!N213="Stainless Steel",1,0)</f>
        <v>1</v>
      </c>
      <c r="AI213">
        <f>IF('Main Data'!N213="Leather",1,0)</f>
        <v>0</v>
      </c>
      <c r="AJ213">
        <f>IF('Main Data'!N213="Two-tone",1,0)</f>
        <v>0</v>
      </c>
      <c r="AK213">
        <f>IF(OR('Main Data'!N213="YG 18K",'Main Data'!N213="PG 18K",'Main Data'!N213="WG 18K",'Main Data'!N213="Mixes of 18K"),1,0)</f>
        <v>0</v>
      </c>
      <c r="AL213">
        <f>IF(OR(,'Main Data'!N213="PVD",'Main Data'!N213="Gold plate"),1,0)</f>
        <v>0</v>
      </c>
      <c r="AM213">
        <f>IF(OR('Main Data'!AV213="Yes",'Main Data'!AW213="Yes",'Main Data'!AU213="Yes"),1,0)</f>
        <v>0</v>
      </c>
      <c r="AN213">
        <f>IF(OR(ISTEXT('Main Data'!AX213), ISTEXT('Main Data'!AY213)),1,0)</f>
        <v>0</v>
      </c>
      <c r="AO213">
        <f>IF('Main Data'!AZ213="Yes",1,0)</f>
        <v>0</v>
      </c>
      <c r="AP213">
        <f>IF('Main Data'!BA213="Yes",1,0)</f>
        <v>0</v>
      </c>
      <c r="AQ213">
        <f>IF('Main Data'!BD213="Yes",1,0)</f>
        <v>0</v>
      </c>
      <c r="AR213">
        <f>IF('Main Data'!BE213="A",1,0)</f>
        <v>0</v>
      </c>
      <c r="AS213">
        <f>IF('Main Data'!BE213="AA",1,0)</f>
        <v>0</v>
      </c>
      <c r="AT213">
        <f>IF('Main Data'!BE213="AAA",1,0)</f>
        <v>1</v>
      </c>
      <c r="AU213">
        <f>IF('Main Data'!BE213="AAAA",1,0)</f>
        <v>0</v>
      </c>
      <c r="AV213">
        <f>IF('Main Data'!P213="Yes",1,0)</f>
        <v>0</v>
      </c>
      <c r="AW213">
        <f>IF('Main Data'!AP213="Yes",1,0)</f>
        <v>0</v>
      </c>
      <c r="AX213">
        <f>IF(OR('Main Data'!V213="Yes", 'Main Data'!W213="Yes",'Main Data'!X213="Yes"),1,0)</f>
        <v>1</v>
      </c>
      <c r="AY213">
        <f>IF(OR('Main Data'!Y213="Yes",'Main Data'!Z213="Yes"),1,0)</f>
        <v>0</v>
      </c>
      <c r="AZ213">
        <f>IF('Main Data'!AR213="Yes",1,0)</f>
        <v>0</v>
      </c>
      <c r="BA213">
        <f>IF('Main Data'!AS213="Yes",1,0)</f>
        <v>0</v>
      </c>
      <c r="BB213">
        <f>IF('Main Data'!AG213="Yes",1,0)</f>
        <v>0</v>
      </c>
      <c r="BC213">
        <f>IF('Main Data'!AB213="Yes",1,0)</f>
        <v>0</v>
      </c>
      <c r="BD213">
        <f>IF('Main Data'!AA213="Yes",1,0)</f>
        <v>0</v>
      </c>
      <c r="BE213">
        <f>IF('Main Data'!AC213="Yes",1,0)</f>
        <v>0</v>
      </c>
      <c r="BF213">
        <f>IF('Main Data'!AF213="Yes",1,0)</f>
        <v>0</v>
      </c>
      <c r="BG213">
        <f>IF(OR('Main Data'!AI213="Yes",'Main Data'!AL213="Yes"),1,0)</f>
        <v>1</v>
      </c>
      <c r="BH213">
        <f>IF('Main Data'!AJ213="Yes",1,0)</f>
        <v>0</v>
      </c>
      <c r="BI213">
        <f>IF('Main Data'!AK213="Yes",1,0)</f>
        <v>0</v>
      </c>
      <c r="BJ213">
        <f>IF('Main Data'!AM213="Yes",1,0)</f>
        <v>0</v>
      </c>
      <c r="BK213">
        <f>IF('Main Data'!AQ213="Yes",1,0)</f>
        <v>0</v>
      </c>
      <c r="BL213" s="21">
        <f t="shared" si="19"/>
        <v>0</v>
      </c>
      <c r="BM213" s="21">
        <f t="shared" si="20"/>
        <v>0</v>
      </c>
      <c r="BN213" s="21">
        <f t="shared" si="21"/>
        <v>0</v>
      </c>
      <c r="BO213" s="21">
        <f t="shared" si="22"/>
        <v>0</v>
      </c>
      <c r="BP213" s="21">
        <f t="shared" si="23"/>
        <v>1</v>
      </c>
    </row>
    <row r="214" spans="1:68" x14ac:dyDescent="0.2">
      <c r="A214">
        <v>210</v>
      </c>
      <c r="B214" s="33">
        <f>'Main Data'!C214</f>
        <v>44689</v>
      </c>
      <c r="C214">
        <f>'Main Data'!D214</f>
        <v>354</v>
      </c>
      <c r="D214" s="26">
        <f>'Main Data'!E214</f>
        <v>12000</v>
      </c>
      <c r="E214" s="26">
        <f>'Main Data'!F214</f>
        <v>15000</v>
      </c>
      <c r="F214" s="34">
        <f t="shared" si="18"/>
        <v>9.3926619287701367</v>
      </c>
      <c r="G214">
        <f>IF('Main Data'!H214="AP",1,0)</f>
        <v>0</v>
      </c>
      <c r="H214">
        <f>IF('Main Data'!H214="Blancpain",1,0)</f>
        <v>0</v>
      </c>
      <c r="I214">
        <f>IF('Main Data'!H214="Breguet",1,0)</f>
        <v>0</v>
      </c>
      <c r="J214">
        <f>IF('Main Data'!H214="Breitling",1,0)</f>
        <v>0</v>
      </c>
      <c r="K214">
        <f>IF('Main Data'!H214="Cartier",1,0)</f>
        <v>0</v>
      </c>
      <c r="L214">
        <f>IF('Main Data'!H214="Gallet",1,0)</f>
        <v>0</v>
      </c>
      <c r="M214">
        <f>IF('Main Data'!H214="Girard Perregaux",1,0)</f>
        <v>0</v>
      </c>
      <c r="N214">
        <f>IF('Main Data'!H214="Gubelin",1,0)</f>
        <v>0</v>
      </c>
      <c r="O214">
        <f>IF('Main Data'!H214="Heuer",1,0)</f>
        <v>0</v>
      </c>
      <c r="P214">
        <f>IF('Main Data'!H214="IWC",1,0)</f>
        <v>0</v>
      </c>
      <c r="Q214">
        <f>IF('Main Data'!H214="JLC",1,0)</f>
        <v>0</v>
      </c>
      <c r="R214">
        <f>IF('Main Data'!H214="Longines",1,0)</f>
        <v>0</v>
      </c>
      <c r="S214">
        <f>IF('Main Data'!H214="Movado",1,0)</f>
        <v>0</v>
      </c>
      <c r="T214">
        <f>IF('Main Data'!H214="Omega",1,0)</f>
        <v>0</v>
      </c>
      <c r="U214">
        <f>IF('Main Data'!H214="Panerai",1,0)</f>
        <v>0</v>
      </c>
      <c r="V214">
        <f>IF('Main Data'!H214="Patek",1,0)</f>
        <v>0</v>
      </c>
      <c r="W214">
        <f>IF('Main Data'!H214="Rolex",1,0)</f>
        <v>0</v>
      </c>
      <c r="X214">
        <f>IF('Main Data'!H214="Tudor",1,0)</f>
        <v>1</v>
      </c>
      <c r="Y214">
        <f>IF('Main Data'!H214="Ulysse Nardin",1,0)</f>
        <v>0</v>
      </c>
      <c r="Z214">
        <f>IF('Main Data'!H214="Universal Geneve",1,0)</f>
        <v>0</v>
      </c>
      <c r="AA214">
        <f>IF('Main Data'!H214="Vacheron",1,0)</f>
        <v>0</v>
      </c>
      <c r="AB214">
        <f>IF('Main Data'!H214="Zenith",1,0)</f>
        <v>0</v>
      </c>
      <c r="AC214">
        <f>IF('Main Data'!J214="Stainless Steel",1,0)</f>
        <v>1</v>
      </c>
      <c r="AD214">
        <f>IF('Main Data'!J214="Two-tone",1,0)</f>
        <v>0</v>
      </c>
      <c r="AE214">
        <f>IF(OR('Main Data'!J214="YG 18K",'Main Data'!J214="YG &lt;18K",'Main Data'!J214="PG 18K",'Main Data'!J214="PG &lt;18K",'Main Data'!J214="WG 18K",'Main Data'!J214="Mixes of 18K",'Main Data'!J214="Mixes &lt;18K"),1,0)</f>
        <v>0</v>
      </c>
      <c r="AF214">
        <f>IF('Main Data'!J214="Platinum",1,0)</f>
        <v>0</v>
      </c>
      <c r="AG214">
        <f>IF(OR('Main Data'!J214="PVD",'Main Data'!J214="Gold Plate",'Main Data'!J214="Other"),1,0)</f>
        <v>0</v>
      </c>
      <c r="AH214">
        <f>IF('Main Data'!N214="Stainless Steel",1,0)</f>
        <v>1</v>
      </c>
      <c r="AI214">
        <f>IF('Main Data'!N214="Leather",1,0)</f>
        <v>0</v>
      </c>
      <c r="AJ214">
        <f>IF('Main Data'!N214="Two-tone",1,0)</f>
        <v>0</v>
      </c>
      <c r="AK214">
        <f>IF(OR('Main Data'!N214="YG 18K",'Main Data'!N214="PG 18K",'Main Data'!N214="WG 18K",'Main Data'!N214="Mixes of 18K"),1,0)</f>
        <v>0</v>
      </c>
      <c r="AL214">
        <f>IF(OR(,'Main Data'!N214="PVD",'Main Data'!N214="Gold plate"),1,0)</f>
        <v>0</v>
      </c>
      <c r="AM214">
        <f>IF(OR('Main Data'!AV214="Yes",'Main Data'!AW214="Yes",'Main Data'!AU214="Yes"),1,0)</f>
        <v>0</v>
      </c>
      <c r="AN214">
        <f>IF(OR(ISTEXT('Main Data'!AX214), ISTEXT('Main Data'!AY214)),1,0)</f>
        <v>0</v>
      </c>
      <c r="AO214">
        <f>IF('Main Data'!AZ214="Yes",1,0)</f>
        <v>0</v>
      </c>
      <c r="AP214">
        <f>IF('Main Data'!BA214="Yes",1,0)</f>
        <v>0</v>
      </c>
      <c r="AQ214">
        <f>IF('Main Data'!BD214="Yes",1,0)</f>
        <v>0</v>
      </c>
      <c r="AR214">
        <f>IF('Main Data'!BE214="A",1,0)</f>
        <v>0</v>
      </c>
      <c r="AS214">
        <f>IF('Main Data'!BE214="AA",1,0)</f>
        <v>1</v>
      </c>
      <c r="AT214">
        <f>IF('Main Data'!BE214="AAA",1,0)</f>
        <v>0</v>
      </c>
      <c r="AU214">
        <f>IF('Main Data'!BE214="AAAA",1,0)</f>
        <v>0</v>
      </c>
      <c r="AV214">
        <f>IF('Main Data'!P214="Yes",1,0)</f>
        <v>0</v>
      </c>
      <c r="AW214">
        <f>IF('Main Data'!AP214="Yes",1,0)</f>
        <v>0</v>
      </c>
      <c r="AX214">
        <f>IF(OR('Main Data'!V214="Yes", 'Main Data'!W214="Yes",'Main Data'!X214="Yes"),1,0)</f>
        <v>1</v>
      </c>
      <c r="AY214">
        <f>IF(OR('Main Data'!Y214="Yes",'Main Data'!Z214="Yes"),1,0)</f>
        <v>0</v>
      </c>
      <c r="AZ214">
        <f>IF('Main Data'!AR214="Yes",1,0)</f>
        <v>0</v>
      </c>
      <c r="BA214">
        <f>IF('Main Data'!AS214="Yes",1,0)</f>
        <v>0</v>
      </c>
      <c r="BB214">
        <f>IF('Main Data'!AG214="Yes",1,0)</f>
        <v>0</v>
      </c>
      <c r="BC214">
        <f>IF('Main Data'!AB214="Yes",1,0)</f>
        <v>0</v>
      </c>
      <c r="BD214">
        <f>IF('Main Data'!AA214="Yes",1,0)</f>
        <v>0</v>
      </c>
      <c r="BE214">
        <f>IF('Main Data'!AC214="Yes",1,0)</f>
        <v>0</v>
      </c>
      <c r="BF214">
        <f>IF('Main Data'!AF214="Yes",1,0)</f>
        <v>0</v>
      </c>
      <c r="BG214">
        <f>IF(OR('Main Data'!AI214="Yes",'Main Data'!AL214="Yes"),1,0)</f>
        <v>1</v>
      </c>
      <c r="BH214">
        <f>IF('Main Data'!AJ214="Yes",1,0)</f>
        <v>0</v>
      </c>
      <c r="BI214">
        <f>IF('Main Data'!AK214="Yes",1,0)</f>
        <v>0</v>
      </c>
      <c r="BJ214">
        <f>IF('Main Data'!AM214="Yes",1,0)</f>
        <v>0</v>
      </c>
      <c r="BK214">
        <f>IF('Main Data'!AQ214="Yes",1,0)</f>
        <v>0</v>
      </c>
      <c r="BL214" s="21">
        <f t="shared" si="19"/>
        <v>0</v>
      </c>
      <c r="BM214" s="21">
        <f t="shared" si="20"/>
        <v>0</v>
      </c>
      <c r="BN214" s="21">
        <f t="shared" si="21"/>
        <v>0</v>
      </c>
      <c r="BO214" s="21">
        <f t="shared" si="22"/>
        <v>0</v>
      </c>
      <c r="BP214" s="21">
        <f t="shared" si="23"/>
        <v>1</v>
      </c>
    </row>
    <row r="215" spans="1:68" x14ac:dyDescent="0.2">
      <c r="A215">
        <v>211</v>
      </c>
      <c r="B215" s="33">
        <f>'Main Data'!C215</f>
        <v>44689</v>
      </c>
      <c r="C215">
        <f>'Main Data'!D215</f>
        <v>357</v>
      </c>
      <c r="D215" s="26">
        <f>'Main Data'!E215</f>
        <v>2600</v>
      </c>
      <c r="E215" s="26">
        <f>'Main Data'!F215</f>
        <v>3250</v>
      </c>
      <c r="F215" s="34">
        <f t="shared" si="18"/>
        <v>7.8632667240095735</v>
      </c>
      <c r="G215">
        <f>IF('Main Data'!H215="AP",1,0)</f>
        <v>0</v>
      </c>
      <c r="H215">
        <f>IF('Main Data'!H215="Blancpain",1,0)</f>
        <v>0</v>
      </c>
      <c r="I215">
        <f>IF('Main Data'!H215="Breguet",1,0)</f>
        <v>0</v>
      </c>
      <c r="J215">
        <f>IF('Main Data'!H215="Breitling",1,0)</f>
        <v>0</v>
      </c>
      <c r="K215">
        <f>IF('Main Data'!H215="Cartier",1,0)</f>
        <v>0</v>
      </c>
      <c r="L215">
        <f>IF('Main Data'!H215="Gallet",1,0)</f>
        <v>0</v>
      </c>
      <c r="M215">
        <f>IF('Main Data'!H215="Girard Perregaux",1,0)</f>
        <v>0</v>
      </c>
      <c r="N215">
        <f>IF('Main Data'!H215="Gubelin",1,0)</f>
        <v>0</v>
      </c>
      <c r="O215">
        <f>IF('Main Data'!H215="Heuer",1,0)</f>
        <v>0</v>
      </c>
      <c r="P215">
        <f>IF('Main Data'!H215="IWC",1,0)</f>
        <v>0</v>
      </c>
      <c r="Q215">
        <f>IF('Main Data'!H215="JLC",1,0)</f>
        <v>0</v>
      </c>
      <c r="R215">
        <f>IF('Main Data'!H215="Longines",1,0)</f>
        <v>0</v>
      </c>
      <c r="S215">
        <f>IF('Main Data'!H215="Movado",1,0)</f>
        <v>0</v>
      </c>
      <c r="T215">
        <f>IF('Main Data'!H215="Omega",1,0)</f>
        <v>0</v>
      </c>
      <c r="U215">
        <f>IF('Main Data'!H215="Panerai",1,0)</f>
        <v>0</v>
      </c>
      <c r="V215">
        <f>IF('Main Data'!H215="Patek",1,0)</f>
        <v>0</v>
      </c>
      <c r="W215">
        <f>IF('Main Data'!H215="Rolex",1,0)</f>
        <v>1</v>
      </c>
      <c r="X215">
        <f>IF('Main Data'!H215="Tudor",1,0)</f>
        <v>0</v>
      </c>
      <c r="Y215">
        <f>IF('Main Data'!H215="Ulysse Nardin",1,0)</f>
        <v>0</v>
      </c>
      <c r="Z215">
        <f>IF('Main Data'!H215="Universal Geneve",1,0)</f>
        <v>0</v>
      </c>
      <c r="AA215">
        <f>IF('Main Data'!H215="Vacheron",1,0)</f>
        <v>0</v>
      </c>
      <c r="AB215">
        <f>IF('Main Data'!H215="Zenith",1,0)</f>
        <v>0</v>
      </c>
      <c r="AC215">
        <f>IF('Main Data'!J215="Stainless Steel",1,0)</f>
        <v>1</v>
      </c>
      <c r="AD215">
        <f>IF('Main Data'!J215="Two-tone",1,0)</f>
        <v>0</v>
      </c>
      <c r="AE215">
        <f>IF(OR('Main Data'!J215="YG 18K",'Main Data'!J215="YG &lt;18K",'Main Data'!J215="PG 18K",'Main Data'!J215="PG &lt;18K",'Main Data'!J215="WG 18K",'Main Data'!J215="Mixes of 18K",'Main Data'!J215="Mixes &lt;18K"),1,0)</f>
        <v>0</v>
      </c>
      <c r="AF215">
        <f>IF('Main Data'!J215="Platinum",1,0)</f>
        <v>0</v>
      </c>
      <c r="AG215">
        <f>IF(OR('Main Data'!J215="PVD",'Main Data'!J215="Gold Plate",'Main Data'!J215="Other"),1,0)</f>
        <v>0</v>
      </c>
      <c r="AH215">
        <f>IF('Main Data'!N215="Stainless Steel",1,0)</f>
        <v>1</v>
      </c>
      <c r="AI215">
        <f>IF('Main Data'!N215="Leather",1,0)</f>
        <v>0</v>
      </c>
      <c r="AJ215">
        <f>IF('Main Data'!N215="Two-tone",1,0)</f>
        <v>0</v>
      </c>
      <c r="AK215">
        <f>IF(OR('Main Data'!N215="YG 18K",'Main Data'!N215="PG 18K",'Main Data'!N215="WG 18K",'Main Data'!N215="Mixes of 18K"),1,0)</f>
        <v>0</v>
      </c>
      <c r="AL215">
        <f>IF(OR(,'Main Data'!N215="PVD",'Main Data'!N215="Gold plate"),1,0)</f>
        <v>0</v>
      </c>
      <c r="AM215">
        <f>IF(OR('Main Data'!AV215="Yes",'Main Data'!AW215="Yes",'Main Data'!AU215="Yes"),1,0)</f>
        <v>0</v>
      </c>
      <c r="AN215">
        <f>IF(OR(ISTEXT('Main Data'!AX215), ISTEXT('Main Data'!AY215)),1,0)</f>
        <v>0</v>
      </c>
      <c r="AO215">
        <f>IF('Main Data'!AZ215="Yes",1,0)</f>
        <v>0</v>
      </c>
      <c r="AP215">
        <f>IF('Main Data'!BA215="Yes",1,0)</f>
        <v>0</v>
      </c>
      <c r="AQ215">
        <f>IF('Main Data'!BD215="Yes",1,0)</f>
        <v>0</v>
      </c>
      <c r="AR215">
        <f>IF('Main Data'!BE215="A",1,0)</f>
        <v>0</v>
      </c>
      <c r="AS215">
        <f>IF('Main Data'!BE215="AA",1,0)</f>
        <v>1</v>
      </c>
      <c r="AT215">
        <f>IF('Main Data'!BE215="AAA",1,0)</f>
        <v>0</v>
      </c>
      <c r="AU215">
        <f>IF('Main Data'!BE215="AAAA",1,0)</f>
        <v>0</v>
      </c>
      <c r="AV215">
        <f>IF('Main Data'!P215="Yes",1,0)</f>
        <v>1</v>
      </c>
      <c r="AW215">
        <f>IF('Main Data'!AP215="Yes",1,0)</f>
        <v>0</v>
      </c>
      <c r="AX215">
        <f>IF(OR('Main Data'!V215="Yes", 'Main Data'!W215="Yes",'Main Data'!X215="Yes"),1,0)</f>
        <v>0</v>
      </c>
      <c r="AY215">
        <f>IF(OR('Main Data'!Y215="Yes",'Main Data'!Z215="Yes"),1,0)</f>
        <v>0</v>
      </c>
      <c r="AZ215">
        <f>IF('Main Data'!AR215="Yes",1,0)</f>
        <v>0</v>
      </c>
      <c r="BA215">
        <f>IF('Main Data'!AS215="Yes",1,0)</f>
        <v>0</v>
      </c>
      <c r="BB215">
        <f>IF('Main Data'!AG215="Yes",1,0)</f>
        <v>0</v>
      </c>
      <c r="BC215">
        <f>IF('Main Data'!AB215="Yes",1,0)</f>
        <v>0</v>
      </c>
      <c r="BD215">
        <f>IF('Main Data'!AA215="Yes",1,0)</f>
        <v>0</v>
      </c>
      <c r="BE215">
        <f>IF('Main Data'!AC215="Yes",1,0)</f>
        <v>0</v>
      </c>
      <c r="BF215">
        <f>IF('Main Data'!AF215="Yes",1,0)</f>
        <v>0</v>
      </c>
      <c r="BG215">
        <f>IF(OR('Main Data'!AI215="Yes",'Main Data'!AL215="Yes"),1,0)</f>
        <v>0</v>
      </c>
      <c r="BH215">
        <f>IF('Main Data'!AJ215="Yes",1,0)</f>
        <v>0</v>
      </c>
      <c r="BI215">
        <f>IF('Main Data'!AK215="Yes",1,0)</f>
        <v>0</v>
      </c>
      <c r="BJ215">
        <f>IF('Main Data'!AM215="Yes",1,0)</f>
        <v>0</v>
      </c>
      <c r="BK215">
        <f>IF('Main Data'!AQ215="Yes",1,0)</f>
        <v>0</v>
      </c>
      <c r="BL215" s="21">
        <f t="shared" si="19"/>
        <v>0</v>
      </c>
      <c r="BM215" s="21">
        <f t="shared" si="20"/>
        <v>0</v>
      </c>
      <c r="BN215" s="21">
        <f t="shared" si="21"/>
        <v>0</v>
      </c>
      <c r="BO215" s="21">
        <f t="shared" si="22"/>
        <v>0</v>
      </c>
      <c r="BP215" s="21">
        <f t="shared" si="23"/>
        <v>1</v>
      </c>
    </row>
    <row r="216" spans="1:68" x14ac:dyDescent="0.2">
      <c r="A216">
        <v>212</v>
      </c>
      <c r="B216" s="33">
        <f>'Main Data'!C216</f>
        <v>44689</v>
      </c>
      <c r="C216">
        <f>'Main Data'!D216</f>
        <v>362</v>
      </c>
      <c r="D216" s="26">
        <f>'Main Data'!E216</f>
        <v>9000</v>
      </c>
      <c r="E216" s="26">
        <f>'Main Data'!F216</f>
        <v>11250</v>
      </c>
      <c r="F216" s="34">
        <f t="shared" si="18"/>
        <v>9.1049798563183568</v>
      </c>
      <c r="G216">
        <f>IF('Main Data'!H216="AP",1,0)</f>
        <v>0</v>
      </c>
      <c r="H216">
        <f>IF('Main Data'!H216="Blancpain",1,0)</f>
        <v>0</v>
      </c>
      <c r="I216">
        <f>IF('Main Data'!H216="Breguet",1,0)</f>
        <v>0</v>
      </c>
      <c r="J216">
        <f>IF('Main Data'!H216="Breitling",1,0)</f>
        <v>0</v>
      </c>
      <c r="K216">
        <f>IF('Main Data'!H216="Cartier",1,0)</f>
        <v>0</v>
      </c>
      <c r="L216">
        <f>IF('Main Data'!H216="Gallet",1,0)</f>
        <v>0</v>
      </c>
      <c r="M216">
        <f>IF('Main Data'!H216="Girard Perregaux",1,0)</f>
        <v>0</v>
      </c>
      <c r="N216">
        <f>IF('Main Data'!H216="Gubelin",1,0)</f>
        <v>0</v>
      </c>
      <c r="O216">
        <f>IF('Main Data'!H216="Heuer",1,0)</f>
        <v>0</v>
      </c>
      <c r="P216">
        <f>IF('Main Data'!H216="IWC",1,0)</f>
        <v>0</v>
      </c>
      <c r="Q216">
        <f>IF('Main Data'!H216="JLC",1,0)</f>
        <v>0</v>
      </c>
      <c r="R216">
        <f>IF('Main Data'!H216="Longines",1,0)</f>
        <v>0</v>
      </c>
      <c r="S216">
        <f>IF('Main Data'!H216="Movado",1,0)</f>
        <v>0</v>
      </c>
      <c r="T216">
        <f>IF('Main Data'!H216="Omega",1,0)</f>
        <v>0</v>
      </c>
      <c r="U216">
        <f>IF('Main Data'!H216="Panerai",1,0)</f>
        <v>0</v>
      </c>
      <c r="V216">
        <f>IF('Main Data'!H216="Patek",1,0)</f>
        <v>0</v>
      </c>
      <c r="W216">
        <f>IF('Main Data'!H216="Rolex",1,0)</f>
        <v>1</v>
      </c>
      <c r="X216">
        <f>IF('Main Data'!H216="Tudor",1,0)</f>
        <v>0</v>
      </c>
      <c r="Y216">
        <f>IF('Main Data'!H216="Ulysse Nardin",1,0)</f>
        <v>0</v>
      </c>
      <c r="Z216">
        <f>IF('Main Data'!H216="Universal Geneve",1,0)</f>
        <v>0</v>
      </c>
      <c r="AA216">
        <f>IF('Main Data'!H216="Vacheron",1,0)</f>
        <v>0</v>
      </c>
      <c r="AB216">
        <f>IF('Main Data'!H216="Zenith",1,0)</f>
        <v>0</v>
      </c>
      <c r="AC216">
        <f>IF('Main Data'!J216="Stainless Steel",1,0)</f>
        <v>1</v>
      </c>
      <c r="AD216">
        <f>IF('Main Data'!J216="Two-tone",1,0)</f>
        <v>0</v>
      </c>
      <c r="AE216">
        <f>IF(OR('Main Data'!J216="YG 18K",'Main Data'!J216="YG &lt;18K",'Main Data'!J216="PG 18K",'Main Data'!J216="PG &lt;18K",'Main Data'!J216="WG 18K",'Main Data'!J216="Mixes of 18K",'Main Data'!J216="Mixes &lt;18K"),1,0)</f>
        <v>0</v>
      </c>
      <c r="AF216">
        <f>IF('Main Data'!J216="Platinum",1,0)</f>
        <v>0</v>
      </c>
      <c r="AG216">
        <f>IF(OR('Main Data'!J216="PVD",'Main Data'!J216="Gold Plate",'Main Data'!J216="Other"),1,0)</f>
        <v>0</v>
      </c>
      <c r="AH216">
        <f>IF('Main Data'!N216="Stainless Steel",1,0)</f>
        <v>1</v>
      </c>
      <c r="AI216">
        <f>IF('Main Data'!N216="Leather",1,0)</f>
        <v>0</v>
      </c>
      <c r="AJ216">
        <f>IF('Main Data'!N216="Two-tone",1,0)</f>
        <v>0</v>
      </c>
      <c r="AK216">
        <f>IF(OR('Main Data'!N216="YG 18K",'Main Data'!N216="PG 18K",'Main Data'!N216="WG 18K",'Main Data'!N216="Mixes of 18K"),1,0)</f>
        <v>0</v>
      </c>
      <c r="AL216">
        <f>IF(OR(,'Main Data'!N216="PVD",'Main Data'!N216="Gold plate"),1,0)</f>
        <v>0</v>
      </c>
      <c r="AM216">
        <f>IF(OR('Main Data'!AV216="Yes",'Main Data'!AW216="Yes",'Main Data'!AU216="Yes"),1,0)</f>
        <v>0</v>
      </c>
      <c r="AN216">
        <f>IF(OR(ISTEXT('Main Data'!AX216), ISTEXT('Main Data'!AY216)),1,0)</f>
        <v>0</v>
      </c>
      <c r="AO216">
        <f>IF('Main Data'!AZ216="Yes",1,0)</f>
        <v>0</v>
      </c>
      <c r="AP216">
        <f>IF('Main Data'!BA216="Yes",1,0)</f>
        <v>0</v>
      </c>
      <c r="AQ216">
        <f>IF('Main Data'!BD216="Yes",1,0)</f>
        <v>0</v>
      </c>
      <c r="AR216">
        <f>IF('Main Data'!BE216="A",1,0)</f>
        <v>0</v>
      </c>
      <c r="AS216">
        <f>IF('Main Data'!BE216="AA",1,0)</f>
        <v>1</v>
      </c>
      <c r="AT216">
        <f>IF('Main Data'!BE216="AAA",1,0)</f>
        <v>0</v>
      </c>
      <c r="AU216">
        <f>IF('Main Data'!BE216="AAAA",1,0)</f>
        <v>0</v>
      </c>
      <c r="AV216">
        <f>IF('Main Data'!P216="Yes",1,0)</f>
        <v>1</v>
      </c>
      <c r="AW216">
        <f>IF('Main Data'!AP216="Yes",1,0)</f>
        <v>0</v>
      </c>
      <c r="AX216">
        <f>IF(OR('Main Data'!V216="Yes", 'Main Data'!W216="Yes",'Main Data'!X216="Yes"),1,0)</f>
        <v>0</v>
      </c>
      <c r="AY216">
        <f>IF(OR('Main Data'!Y216="Yes",'Main Data'!Z216="Yes"),1,0)</f>
        <v>0</v>
      </c>
      <c r="AZ216">
        <f>IF('Main Data'!AR216="Yes",1,0)</f>
        <v>0</v>
      </c>
      <c r="BA216">
        <f>IF('Main Data'!AS216="Yes",1,0)</f>
        <v>0</v>
      </c>
      <c r="BB216">
        <f>IF('Main Data'!AG216="Yes",1,0)</f>
        <v>0</v>
      </c>
      <c r="BC216">
        <f>IF('Main Data'!AB216="Yes",1,0)</f>
        <v>0</v>
      </c>
      <c r="BD216">
        <f>IF('Main Data'!AA216="Yes",1,0)</f>
        <v>1</v>
      </c>
      <c r="BE216">
        <f>IF('Main Data'!AC216="Yes",1,0)</f>
        <v>0</v>
      </c>
      <c r="BF216">
        <f>IF('Main Data'!AF216="Yes",1,0)</f>
        <v>0</v>
      </c>
      <c r="BG216">
        <f>IF(OR('Main Data'!AI216="Yes",'Main Data'!AL216="Yes"),1,0)</f>
        <v>0</v>
      </c>
      <c r="BH216">
        <f>IF('Main Data'!AJ216="Yes",1,0)</f>
        <v>0</v>
      </c>
      <c r="BI216">
        <f>IF('Main Data'!AK216="Yes",1,0)</f>
        <v>0</v>
      </c>
      <c r="BJ216">
        <f>IF('Main Data'!AM216="Yes",1,0)</f>
        <v>0</v>
      </c>
      <c r="BK216">
        <f>IF('Main Data'!AQ216="Yes",1,0)</f>
        <v>0</v>
      </c>
      <c r="BL216" s="21">
        <f t="shared" si="19"/>
        <v>0</v>
      </c>
      <c r="BM216" s="21">
        <f t="shared" si="20"/>
        <v>0</v>
      </c>
      <c r="BN216" s="21">
        <f t="shared" si="21"/>
        <v>0</v>
      </c>
      <c r="BO216" s="21">
        <f t="shared" si="22"/>
        <v>0</v>
      </c>
      <c r="BP216" s="21">
        <f t="shared" si="23"/>
        <v>1</v>
      </c>
    </row>
    <row r="217" spans="1:68" x14ac:dyDescent="0.2">
      <c r="A217">
        <v>213</v>
      </c>
      <c r="B217" s="33">
        <f>'Main Data'!C217</f>
        <v>44689</v>
      </c>
      <c r="C217">
        <f>'Main Data'!D217</f>
        <v>363</v>
      </c>
      <c r="D217" s="26">
        <f>'Main Data'!E217</f>
        <v>8500</v>
      </c>
      <c r="E217" s="26">
        <f>'Main Data'!F217</f>
        <v>10625</v>
      </c>
      <c r="F217" s="34">
        <f t="shared" si="18"/>
        <v>9.0478214424784085</v>
      </c>
      <c r="G217">
        <f>IF('Main Data'!H217="AP",1,0)</f>
        <v>0</v>
      </c>
      <c r="H217">
        <f>IF('Main Data'!H217="Blancpain",1,0)</f>
        <v>0</v>
      </c>
      <c r="I217">
        <f>IF('Main Data'!H217="Breguet",1,0)</f>
        <v>0</v>
      </c>
      <c r="J217">
        <f>IF('Main Data'!H217="Breitling",1,0)</f>
        <v>0</v>
      </c>
      <c r="K217">
        <f>IF('Main Data'!H217="Cartier",1,0)</f>
        <v>0</v>
      </c>
      <c r="L217">
        <f>IF('Main Data'!H217="Gallet",1,0)</f>
        <v>0</v>
      </c>
      <c r="M217">
        <f>IF('Main Data'!H217="Girard Perregaux",1,0)</f>
        <v>0</v>
      </c>
      <c r="N217">
        <f>IF('Main Data'!H217="Gubelin",1,0)</f>
        <v>0</v>
      </c>
      <c r="O217">
        <f>IF('Main Data'!H217="Heuer",1,0)</f>
        <v>0</v>
      </c>
      <c r="P217">
        <f>IF('Main Data'!H217="IWC",1,0)</f>
        <v>0</v>
      </c>
      <c r="Q217">
        <f>IF('Main Data'!H217="JLC",1,0)</f>
        <v>0</v>
      </c>
      <c r="R217">
        <f>IF('Main Data'!H217="Longines",1,0)</f>
        <v>0</v>
      </c>
      <c r="S217">
        <f>IF('Main Data'!H217="Movado",1,0)</f>
        <v>0</v>
      </c>
      <c r="T217">
        <f>IF('Main Data'!H217="Omega",1,0)</f>
        <v>0</v>
      </c>
      <c r="U217">
        <f>IF('Main Data'!H217="Panerai",1,0)</f>
        <v>0</v>
      </c>
      <c r="V217">
        <f>IF('Main Data'!H217="Patek",1,0)</f>
        <v>0</v>
      </c>
      <c r="W217">
        <f>IF('Main Data'!H217="Rolex",1,0)</f>
        <v>1</v>
      </c>
      <c r="X217">
        <f>IF('Main Data'!H217="Tudor",1,0)</f>
        <v>0</v>
      </c>
      <c r="Y217">
        <f>IF('Main Data'!H217="Ulysse Nardin",1,0)</f>
        <v>0</v>
      </c>
      <c r="Z217">
        <f>IF('Main Data'!H217="Universal Geneve",1,0)</f>
        <v>0</v>
      </c>
      <c r="AA217">
        <f>IF('Main Data'!H217="Vacheron",1,0)</f>
        <v>0</v>
      </c>
      <c r="AB217">
        <f>IF('Main Data'!H217="Zenith",1,0)</f>
        <v>0</v>
      </c>
      <c r="AC217">
        <f>IF('Main Data'!J217="Stainless Steel",1,0)</f>
        <v>1</v>
      </c>
      <c r="AD217">
        <f>IF('Main Data'!J217="Two-tone",1,0)</f>
        <v>0</v>
      </c>
      <c r="AE217">
        <f>IF(OR('Main Data'!J217="YG 18K",'Main Data'!J217="YG &lt;18K",'Main Data'!J217="PG 18K",'Main Data'!J217="PG &lt;18K",'Main Data'!J217="WG 18K",'Main Data'!J217="Mixes of 18K",'Main Data'!J217="Mixes &lt;18K"),1,0)</f>
        <v>0</v>
      </c>
      <c r="AF217">
        <f>IF('Main Data'!J217="Platinum",1,0)</f>
        <v>0</v>
      </c>
      <c r="AG217">
        <f>IF(OR('Main Data'!J217="PVD",'Main Data'!J217="Gold Plate",'Main Data'!J217="Other"),1,0)</f>
        <v>0</v>
      </c>
      <c r="AH217">
        <f>IF('Main Data'!N217="Stainless Steel",1,0)</f>
        <v>1</v>
      </c>
      <c r="AI217">
        <f>IF('Main Data'!N217="Leather",1,0)</f>
        <v>0</v>
      </c>
      <c r="AJ217">
        <f>IF('Main Data'!N217="Two-tone",1,0)</f>
        <v>0</v>
      </c>
      <c r="AK217">
        <f>IF(OR('Main Data'!N217="YG 18K",'Main Data'!N217="PG 18K",'Main Data'!N217="WG 18K",'Main Data'!N217="Mixes of 18K"),1,0)</f>
        <v>0</v>
      </c>
      <c r="AL217">
        <f>IF(OR(,'Main Data'!N217="PVD",'Main Data'!N217="Gold plate"),1,0)</f>
        <v>0</v>
      </c>
      <c r="AM217">
        <f>IF(OR('Main Data'!AV217="Yes",'Main Data'!AW217="Yes",'Main Data'!AU217="Yes"),1,0)</f>
        <v>0</v>
      </c>
      <c r="AN217">
        <f>IF(OR(ISTEXT('Main Data'!AX217), ISTEXT('Main Data'!AY217)),1,0)</f>
        <v>0</v>
      </c>
      <c r="AO217">
        <f>IF('Main Data'!AZ217="Yes",1,0)</f>
        <v>0</v>
      </c>
      <c r="AP217">
        <f>IF('Main Data'!BA217="Yes",1,0)</f>
        <v>0</v>
      </c>
      <c r="AQ217">
        <f>IF('Main Data'!BD217="Yes",1,0)</f>
        <v>0</v>
      </c>
      <c r="AR217">
        <f>IF('Main Data'!BE217="A",1,0)</f>
        <v>0</v>
      </c>
      <c r="AS217">
        <f>IF('Main Data'!BE217="AA",1,0)</f>
        <v>0</v>
      </c>
      <c r="AT217">
        <f>IF('Main Data'!BE217="AAA",1,0)</f>
        <v>1</v>
      </c>
      <c r="AU217">
        <f>IF('Main Data'!BE217="AAAA",1,0)</f>
        <v>0</v>
      </c>
      <c r="AV217">
        <f>IF('Main Data'!P217="Yes",1,0)</f>
        <v>0</v>
      </c>
      <c r="AW217">
        <f>IF('Main Data'!AP217="Yes",1,0)</f>
        <v>0</v>
      </c>
      <c r="AX217">
        <f>IF(OR('Main Data'!V217="Yes", 'Main Data'!W217="Yes",'Main Data'!X217="Yes"),1,0)</f>
        <v>1</v>
      </c>
      <c r="AY217">
        <f>IF(OR('Main Data'!Y217="Yes",'Main Data'!Z217="Yes"),1,0)</f>
        <v>0</v>
      </c>
      <c r="AZ217">
        <f>IF('Main Data'!AR217="Yes",1,0)</f>
        <v>0</v>
      </c>
      <c r="BA217">
        <f>IF('Main Data'!AS217="Yes",1,0)</f>
        <v>0</v>
      </c>
      <c r="BB217">
        <f>IF('Main Data'!AG217="Yes",1,0)</f>
        <v>0</v>
      </c>
      <c r="BC217">
        <f>IF('Main Data'!AB217="Yes",1,0)</f>
        <v>0</v>
      </c>
      <c r="BD217">
        <f>IF('Main Data'!AA217="Yes",1,0)</f>
        <v>1</v>
      </c>
      <c r="BE217">
        <f>IF('Main Data'!AC217="Yes",1,0)</f>
        <v>0</v>
      </c>
      <c r="BF217">
        <f>IF('Main Data'!AF217="Yes",1,0)</f>
        <v>0</v>
      </c>
      <c r="BG217">
        <f>IF(OR('Main Data'!AI217="Yes",'Main Data'!AL217="Yes"),1,0)</f>
        <v>0</v>
      </c>
      <c r="BH217">
        <f>IF('Main Data'!AJ217="Yes",1,0)</f>
        <v>0</v>
      </c>
      <c r="BI217">
        <f>IF('Main Data'!AK217="Yes",1,0)</f>
        <v>0</v>
      </c>
      <c r="BJ217">
        <f>IF('Main Data'!AM217="Yes",1,0)</f>
        <v>0</v>
      </c>
      <c r="BK217">
        <f>IF('Main Data'!AQ217="Yes",1,0)</f>
        <v>0</v>
      </c>
      <c r="BL217" s="21">
        <f t="shared" si="19"/>
        <v>0</v>
      </c>
      <c r="BM217" s="21">
        <f t="shared" si="20"/>
        <v>0</v>
      </c>
      <c r="BN217" s="21">
        <f t="shared" si="21"/>
        <v>0</v>
      </c>
      <c r="BO217" s="21">
        <f t="shared" si="22"/>
        <v>0</v>
      </c>
      <c r="BP217" s="21">
        <f t="shared" si="23"/>
        <v>1</v>
      </c>
    </row>
    <row r="218" spans="1:68" x14ac:dyDescent="0.2">
      <c r="A218">
        <v>214</v>
      </c>
      <c r="B218" s="33">
        <f>'Main Data'!C218</f>
        <v>44689</v>
      </c>
      <c r="C218">
        <f>'Main Data'!D218</f>
        <v>366</v>
      </c>
      <c r="D218" s="26">
        <f>'Main Data'!E218</f>
        <v>11000</v>
      </c>
      <c r="E218" s="26">
        <f>'Main Data'!F218</f>
        <v>13750</v>
      </c>
      <c r="F218" s="34">
        <f t="shared" si="18"/>
        <v>9.3056505517805075</v>
      </c>
      <c r="G218">
        <f>IF('Main Data'!H218="AP",1,0)</f>
        <v>0</v>
      </c>
      <c r="H218">
        <f>IF('Main Data'!H218="Blancpain",1,0)</f>
        <v>0</v>
      </c>
      <c r="I218">
        <f>IF('Main Data'!H218="Breguet",1,0)</f>
        <v>0</v>
      </c>
      <c r="J218">
        <f>IF('Main Data'!H218="Breitling",1,0)</f>
        <v>0</v>
      </c>
      <c r="K218">
        <f>IF('Main Data'!H218="Cartier",1,0)</f>
        <v>0</v>
      </c>
      <c r="L218">
        <f>IF('Main Data'!H218="Gallet",1,0)</f>
        <v>0</v>
      </c>
      <c r="M218">
        <f>IF('Main Data'!H218="Girard Perregaux",1,0)</f>
        <v>0</v>
      </c>
      <c r="N218">
        <f>IF('Main Data'!H218="Gubelin",1,0)</f>
        <v>0</v>
      </c>
      <c r="O218">
        <f>IF('Main Data'!H218="Heuer",1,0)</f>
        <v>0</v>
      </c>
      <c r="P218">
        <f>IF('Main Data'!H218="IWC",1,0)</f>
        <v>0</v>
      </c>
      <c r="Q218">
        <f>IF('Main Data'!H218="JLC",1,0)</f>
        <v>0</v>
      </c>
      <c r="R218">
        <f>IF('Main Data'!H218="Longines",1,0)</f>
        <v>0</v>
      </c>
      <c r="S218">
        <f>IF('Main Data'!H218="Movado",1,0)</f>
        <v>0</v>
      </c>
      <c r="T218">
        <f>IF('Main Data'!H218="Omega",1,0)</f>
        <v>0</v>
      </c>
      <c r="U218">
        <f>IF('Main Data'!H218="Panerai",1,0)</f>
        <v>0</v>
      </c>
      <c r="V218">
        <f>IF('Main Data'!H218="Patek",1,0)</f>
        <v>0</v>
      </c>
      <c r="W218">
        <f>IF('Main Data'!H218="Rolex",1,0)</f>
        <v>1</v>
      </c>
      <c r="X218">
        <f>IF('Main Data'!H218="Tudor",1,0)</f>
        <v>0</v>
      </c>
      <c r="Y218">
        <f>IF('Main Data'!H218="Ulysse Nardin",1,0)</f>
        <v>0</v>
      </c>
      <c r="Z218">
        <f>IF('Main Data'!H218="Universal Geneve",1,0)</f>
        <v>0</v>
      </c>
      <c r="AA218">
        <f>IF('Main Data'!H218="Vacheron",1,0)</f>
        <v>0</v>
      </c>
      <c r="AB218">
        <f>IF('Main Data'!H218="Zenith",1,0)</f>
        <v>0</v>
      </c>
      <c r="AC218">
        <f>IF('Main Data'!J218="Stainless Steel",1,0)</f>
        <v>1</v>
      </c>
      <c r="AD218">
        <f>IF('Main Data'!J218="Two-tone",1,0)</f>
        <v>0</v>
      </c>
      <c r="AE218">
        <f>IF(OR('Main Data'!J218="YG 18K",'Main Data'!J218="YG &lt;18K",'Main Data'!J218="PG 18K",'Main Data'!J218="PG &lt;18K",'Main Data'!J218="WG 18K",'Main Data'!J218="Mixes of 18K",'Main Data'!J218="Mixes &lt;18K"),1,0)</f>
        <v>0</v>
      </c>
      <c r="AF218">
        <f>IF('Main Data'!J218="Platinum",1,0)</f>
        <v>0</v>
      </c>
      <c r="AG218">
        <f>IF(OR('Main Data'!J218="PVD",'Main Data'!J218="Gold Plate",'Main Data'!J218="Other"),1,0)</f>
        <v>0</v>
      </c>
      <c r="AH218">
        <f>IF('Main Data'!N218="Stainless Steel",1,0)</f>
        <v>1</v>
      </c>
      <c r="AI218">
        <f>IF('Main Data'!N218="Leather",1,0)</f>
        <v>0</v>
      </c>
      <c r="AJ218">
        <f>IF('Main Data'!N218="Two-tone",1,0)</f>
        <v>0</v>
      </c>
      <c r="AK218">
        <f>IF(OR('Main Data'!N218="YG 18K",'Main Data'!N218="PG 18K",'Main Data'!N218="WG 18K",'Main Data'!N218="Mixes of 18K"),1,0)</f>
        <v>0</v>
      </c>
      <c r="AL218">
        <f>IF(OR(,'Main Data'!N218="PVD",'Main Data'!N218="Gold plate"),1,0)</f>
        <v>0</v>
      </c>
      <c r="AM218">
        <f>IF(OR('Main Data'!AV218="Yes",'Main Data'!AW218="Yes",'Main Data'!AU218="Yes"),1,0)</f>
        <v>0</v>
      </c>
      <c r="AN218">
        <f>IF(OR(ISTEXT('Main Data'!AX218), ISTEXT('Main Data'!AY218)),1,0)</f>
        <v>0</v>
      </c>
      <c r="AO218">
        <f>IF('Main Data'!AZ218="Yes",1,0)</f>
        <v>0</v>
      </c>
      <c r="AP218">
        <f>IF('Main Data'!BA218="Yes",1,0)</f>
        <v>0</v>
      </c>
      <c r="AQ218">
        <f>IF('Main Data'!BD218="Yes",1,0)</f>
        <v>0</v>
      </c>
      <c r="AR218">
        <f>IF('Main Data'!BE218="A",1,0)</f>
        <v>0</v>
      </c>
      <c r="AS218">
        <f>IF('Main Data'!BE218="AA",1,0)</f>
        <v>0</v>
      </c>
      <c r="AT218">
        <f>IF('Main Data'!BE218="AAA",1,0)</f>
        <v>1</v>
      </c>
      <c r="AU218">
        <f>IF('Main Data'!BE218="AAAA",1,0)</f>
        <v>0</v>
      </c>
      <c r="AV218">
        <f>IF('Main Data'!P218="Yes",1,0)</f>
        <v>1</v>
      </c>
      <c r="AW218">
        <f>IF('Main Data'!AP218="Yes",1,0)</f>
        <v>0</v>
      </c>
      <c r="AX218">
        <f>IF(OR('Main Data'!V218="Yes", 'Main Data'!W218="Yes",'Main Data'!X218="Yes"),1,0)</f>
        <v>0</v>
      </c>
      <c r="AY218">
        <f>IF(OR('Main Data'!Y218="Yes",'Main Data'!Z218="Yes"),1,0)</f>
        <v>0</v>
      </c>
      <c r="AZ218">
        <f>IF('Main Data'!AR218="Yes",1,0)</f>
        <v>0</v>
      </c>
      <c r="BA218">
        <f>IF('Main Data'!AS218="Yes",1,0)</f>
        <v>0</v>
      </c>
      <c r="BB218">
        <f>IF('Main Data'!AG218="Yes",1,0)</f>
        <v>0</v>
      </c>
      <c r="BC218">
        <f>IF('Main Data'!AB218="Yes",1,0)</f>
        <v>0</v>
      </c>
      <c r="BD218">
        <f>IF('Main Data'!AA218="Yes",1,0)</f>
        <v>0</v>
      </c>
      <c r="BE218">
        <f>IF('Main Data'!AC218="Yes",1,0)</f>
        <v>0</v>
      </c>
      <c r="BF218">
        <f>IF('Main Data'!AF218="Yes",1,0)</f>
        <v>0</v>
      </c>
      <c r="BG218">
        <f>IF(OR('Main Data'!AI218="Yes",'Main Data'!AL218="Yes"),1,0)</f>
        <v>0</v>
      </c>
      <c r="BH218">
        <f>IF('Main Data'!AJ218="Yes",1,0)</f>
        <v>0</v>
      </c>
      <c r="BI218">
        <f>IF('Main Data'!AK218="Yes",1,0)</f>
        <v>0</v>
      </c>
      <c r="BJ218">
        <f>IF('Main Data'!AM218="Yes",1,0)</f>
        <v>0</v>
      </c>
      <c r="BK218">
        <f>IF('Main Data'!AQ218="Yes",1,0)</f>
        <v>0</v>
      </c>
      <c r="BL218" s="21">
        <f t="shared" si="19"/>
        <v>0</v>
      </c>
      <c r="BM218" s="21">
        <f t="shared" si="20"/>
        <v>0</v>
      </c>
      <c r="BN218" s="21">
        <f t="shared" si="21"/>
        <v>0</v>
      </c>
      <c r="BO218" s="21">
        <f t="shared" si="22"/>
        <v>0</v>
      </c>
      <c r="BP218" s="21">
        <f t="shared" si="23"/>
        <v>1</v>
      </c>
    </row>
    <row r="219" spans="1:68" x14ac:dyDescent="0.2">
      <c r="A219">
        <v>215</v>
      </c>
      <c r="B219" s="33">
        <f>'Main Data'!C219</f>
        <v>44689</v>
      </c>
      <c r="C219">
        <f>'Main Data'!D219</f>
        <v>368</v>
      </c>
      <c r="D219" s="26">
        <f>'Main Data'!E219</f>
        <v>17000</v>
      </c>
      <c r="E219" s="26">
        <f>'Main Data'!F219</f>
        <v>21250</v>
      </c>
      <c r="F219" s="34">
        <f t="shared" si="18"/>
        <v>9.7409686230383539</v>
      </c>
      <c r="G219">
        <f>IF('Main Data'!H219="AP",1,0)</f>
        <v>0</v>
      </c>
      <c r="H219">
        <f>IF('Main Data'!H219="Blancpain",1,0)</f>
        <v>0</v>
      </c>
      <c r="I219">
        <f>IF('Main Data'!H219="Breguet",1,0)</f>
        <v>0</v>
      </c>
      <c r="J219">
        <f>IF('Main Data'!H219="Breitling",1,0)</f>
        <v>0</v>
      </c>
      <c r="K219">
        <f>IF('Main Data'!H219="Cartier",1,0)</f>
        <v>0</v>
      </c>
      <c r="L219">
        <f>IF('Main Data'!H219="Gallet",1,0)</f>
        <v>0</v>
      </c>
      <c r="M219">
        <f>IF('Main Data'!H219="Girard Perregaux",1,0)</f>
        <v>0</v>
      </c>
      <c r="N219">
        <f>IF('Main Data'!H219="Gubelin",1,0)</f>
        <v>0</v>
      </c>
      <c r="O219">
        <f>IF('Main Data'!H219="Heuer",1,0)</f>
        <v>0</v>
      </c>
      <c r="P219">
        <f>IF('Main Data'!H219="IWC",1,0)</f>
        <v>0</v>
      </c>
      <c r="Q219">
        <f>IF('Main Data'!H219="JLC",1,0)</f>
        <v>0</v>
      </c>
      <c r="R219">
        <f>IF('Main Data'!H219="Longines",1,0)</f>
        <v>0</v>
      </c>
      <c r="S219">
        <f>IF('Main Data'!H219="Movado",1,0)</f>
        <v>0</v>
      </c>
      <c r="T219">
        <f>IF('Main Data'!H219="Omega",1,0)</f>
        <v>0</v>
      </c>
      <c r="U219">
        <f>IF('Main Data'!H219="Panerai",1,0)</f>
        <v>0</v>
      </c>
      <c r="V219">
        <f>IF('Main Data'!H219="Patek",1,0)</f>
        <v>0</v>
      </c>
      <c r="W219">
        <f>IF('Main Data'!H219="Rolex",1,0)</f>
        <v>1</v>
      </c>
      <c r="X219">
        <f>IF('Main Data'!H219="Tudor",1,0)</f>
        <v>0</v>
      </c>
      <c r="Y219">
        <f>IF('Main Data'!H219="Ulysse Nardin",1,0)</f>
        <v>0</v>
      </c>
      <c r="Z219">
        <f>IF('Main Data'!H219="Universal Geneve",1,0)</f>
        <v>0</v>
      </c>
      <c r="AA219">
        <f>IF('Main Data'!H219="Vacheron",1,0)</f>
        <v>0</v>
      </c>
      <c r="AB219">
        <f>IF('Main Data'!H219="Zenith",1,0)</f>
        <v>0</v>
      </c>
      <c r="AC219">
        <f>IF('Main Data'!J219="Stainless Steel",1,0)</f>
        <v>1</v>
      </c>
      <c r="AD219">
        <f>IF('Main Data'!J219="Two-tone",1,0)</f>
        <v>0</v>
      </c>
      <c r="AE219">
        <f>IF(OR('Main Data'!J219="YG 18K",'Main Data'!J219="YG &lt;18K",'Main Data'!J219="PG 18K",'Main Data'!J219="PG &lt;18K",'Main Data'!J219="WG 18K",'Main Data'!J219="Mixes of 18K",'Main Data'!J219="Mixes &lt;18K"),1,0)</f>
        <v>0</v>
      </c>
      <c r="AF219">
        <f>IF('Main Data'!J219="Platinum",1,0)</f>
        <v>0</v>
      </c>
      <c r="AG219">
        <f>IF(OR('Main Data'!J219="PVD",'Main Data'!J219="Gold Plate",'Main Data'!J219="Other"),1,0)</f>
        <v>0</v>
      </c>
      <c r="AH219">
        <f>IF('Main Data'!N219="Stainless Steel",1,0)</f>
        <v>1</v>
      </c>
      <c r="AI219">
        <f>IF('Main Data'!N219="Leather",1,0)</f>
        <v>0</v>
      </c>
      <c r="AJ219">
        <f>IF('Main Data'!N219="Two-tone",1,0)</f>
        <v>0</v>
      </c>
      <c r="AK219">
        <f>IF(OR('Main Data'!N219="YG 18K",'Main Data'!N219="PG 18K",'Main Data'!N219="WG 18K",'Main Data'!N219="Mixes of 18K"),1,0)</f>
        <v>0</v>
      </c>
      <c r="AL219">
        <f>IF(OR(,'Main Data'!N219="PVD",'Main Data'!N219="Gold plate"),1,0)</f>
        <v>0</v>
      </c>
      <c r="AM219">
        <f>IF(OR('Main Data'!AV219="Yes",'Main Data'!AW219="Yes",'Main Data'!AU219="Yes"),1,0)</f>
        <v>0</v>
      </c>
      <c r="AN219">
        <f>IF(OR(ISTEXT('Main Data'!AX219), ISTEXT('Main Data'!AY219)),1,0)</f>
        <v>0</v>
      </c>
      <c r="AO219">
        <f>IF('Main Data'!AZ219="Yes",1,0)</f>
        <v>0</v>
      </c>
      <c r="AP219">
        <f>IF('Main Data'!BA219="Yes",1,0)</f>
        <v>0</v>
      </c>
      <c r="AQ219">
        <f>IF('Main Data'!BD219="Yes",1,0)</f>
        <v>0</v>
      </c>
      <c r="AR219">
        <f>IF('Main Data'!BE219="A",1,0)</f>
        <v>0</v>
      </c>
      <c r="AS219">
        <f>IF('Main Data'!BE219="AA",1,0)</f>
        <v>0</v>
      </c>
      <c r="AT219">
        <f>IF('Main Data'!BE219="AAA",1,0)</f>
        <v>1</v>
      </c>
      <c r="AU219">
        <f>IF('Main Data'!BE219="AAAA",1,0)</f>
        <v>0</v>
      </c>
      <c r="AV219">
        <f>IF('Main Data'!P219="Yes",1,0)</f>
        <v>0</v>
      </c>
      <c r="AW219">
        <f>IF('Main Data'!AP219="Yes",1,0)</f>
        <v>0</v>
      </c>
      <c r="AX219">
        <f>IF(OR('Main Data'!V219="Yes", 'Main Data'!W219="Yes",'Main Data'!X219="Yes"),1,0)</f>
        <v>1</v>
      </c>
      <c r="AY219">
        <f>IF(OR('Main Data'!Y219="Yes",'Main Data'!Z219="Yes"),1,0)</f>
        <v>0</v>
      </c>
      <c r="AZ219">
        <f>IF('Main Data'!AR219="Yes",1,0)</f>
        <v>0</v>
      </c>
      <c r="BA219">
        <f>IF('Main Data'!AS219="Yes",1,0)</f>
        <v>0</v>
      </c>
      <c r="BB219">
        <f>IF('Main Data'!AG219="Yes",1,0)</f>
        <v>0</v>
      </c>
      <c r="BC219">
        <f>IF('Main Data'!AB219="Yes",1,0)</f>
        <v>0</v>
      </c>
      <c r="BD219">
        <f>IF('Main Data'!AA219="Yes",1,0)</f>
        <v>0</v>
      </c>
      <c r="BE219">
        <f>IF('Main Data'!AC219="Yes",1,0)</f>
        <v>1</v>
      </c>
      <c r="BF219">
        <f>IF('Main Data'!AF219="Yes",1,0)</f>
        <v>0</v>
      </c>
      <c r="BG219">
        <f>IF(OR('Main Data'!AI219="Yes",'Main Data'!AL219="Yes"),1,0)</f>
        <v>0</v>
      </c>
      <c r="BH219">
        <f>IF('Main Data'!AJ219="Yes",1,0)</f>
        <v>0</v>
      </c>
      <c r="BI219">
        <f>IF('Main Data'!AK219="Yes",1,0)</f>
        <v>0</v>
      </c>
      <c r="BJ219">
        <f>IF('Main Data'!AM219="Yes",1,0)</f>
        <v>0</v>
      </c>
      <c r="BK219">
        <f>IF('Main Data'!AQ219="Yes",1,0)</f>
        <v>0</v>
      </c>
      <c r="BL219" s="21">
        <f t="shared" si="19"/>
        <v>0</v>
      </c>
      <c r="BM219" s="21">
        <f t="shared" si="20"/>
        <v>0</v>
      </c>
      <c r="BN219" s="21">
        <f t="shared" si="21"/>
        <v>0</v>
      </c>
      <c r="BO219" s="21">
        <f t="shared" si="22"/>
        <v>0</v>
      </c>
      <c r="BP219" s="21">
        <f t="shared" si="23"/>
        <v>1</v>
      </c>
    </row>
    <row r="220" spans="1:68" x14ac:dyDescent="0.2">
      <c r="A220">
        <v>216</v>
      </c>
      <c r="B220" s="33">
        <f>'Main Data'!C220</f>
        <v>44689</v>
      </c>
      <c r="C220">
        <f>'Main Data'!D220</f>
        <v>369</v>
      </c>
      <c r="D220" s="26">
        <f>'Main Data'!E220</f>
        <v>12500</v>
      </c>
      <c r="E220" s="26">
        <f>'Main Data'!F220</f>
        <v>15625</v>
      </c>
      <c r="F220" s="34">
        <f t="shared" si="18"/>
        <v>9.4334839232903924</v>
      </c>
      <c r="G220">
        <f>IF('Main Data'!H220="AP",1,0)</f>
        <v>0</v>
      </c>
      <c r="H220">
        <f>IF('Main Data'!H220="Blancpain",1,0)</f>
        <v>0</v>
      </c>
      <c r="I220">
        <f>IF('Main Data'!H220="Breguet",1,0)</f>
        <v>0</v>
      </c>
      <c r="J220">
        <f>IF('Main Data'!H220="Breitling",1,0)</f>
        <v>0</v>
      </c>
      <c r="K220">
        <f>IF('Main Data'!H220="Cartier",1,0)</f>
        <v>0</v>
      </c>
      <c r="L220">
        <f>IF('Main Data'!H220="Gallet",1,0)</f>
        <v>0</v>
      </c>
      <c r="M220">
        <f>IF('Main Data'!H220="Girard Perregaux",1,0)</f>
        <v>0</v>
      </c>
      <c r="N220">
        <f>IF('Main Data'!H220="Gubelin",1,0)</f>
        <v>0</v>
      </c>
      <c r="O220">
        <f>IF('Main Data'!H220="Heuer",1,0)</f>
        <v>0</v>
      </c>
      <c r="P220">
        <f>IF('Main Data'!H220="IWC",1,0)</f>
        <v>0</v>
      </c>
      <c r="Q220">
        <f>IF('Main Data'!H220="JLC",1,0)</f>
        <v>0</v>
      </c>
      <c r="R220">
        <f>IF('Main Data'!H220="Longines",1,0)</f>
        <v>0</v>
      </c>
      <c r="S220">
        <f>IF('Main Data'!H220="Movado",1,0)</f>
        <v>0</v>
      </c>
      <c r="T220">
        <f>IF('Main Data'!H220="Omega",1,0)</f>
        <v>0</v>
      </c>
      <c r="U220">
        <f>IF('Main Data'!H220="Panerai",1,0)</f>
        <v>0</v>
      </c>
      <c r="V220">
        <f>IF('Main Data'!H220="Patek",1,0)</f>
        <v>0</v>
      </c>
      <c r="W220">
        <f>IF('Main Data'!H220="Rolex",1,0)</f>
        <v>1</v>
      </c>
      <c r="X220">
        <f>IF('Main Data'!H220="Tudor",1,0)</f>
        <v>0</v>
      </c>
      <c r="Y220">
        <f>IF('Main Data'!H220="Ulysse Nardin",1,0)</f>
        <v>0</v>
      </c>
      <c r="Z220">
        <f>IF('Main Data'!H220="Universal Geneve",1,0)</f>
        <v>0</v>
      </c>
      <c r="AA220">
        <f>IF('Main Data'!H220="Vacheron",1,0)</f>
        <v>0</v>
      </c>
      <c r="AB220">
        <f>IF('Main Data'!H220="Zenith",1,0)</f>
        <v>0</v>
      </c>
      <c r="AC220">
        <f>IF('Main Data'!J220="Stainless Steel",1,0)</f>
        <v>1</v>
      </c>
      <c r="AD220">
        <f>IF('Main Data'!J220="Two-tone",1,0)</f>
        <v>0</v>
      </c>
      <c r="AE220">
        <f>IF(OR('Main Data'!J220="YG 18K",'Main Data'!J220="YG &lt;18K",'Main Data'!J220="PG 18K",'Main Data'!J220="PG &lt;18K",'Main Data'!J220="WG 18K",'Main Data'!J220="Mixes of 18K",'Main Data'!J220="Mixes &lt;18K"),1,0)</f>
        <v>0</v>
      </c>
      <c r="AF220">
        <f>IF('Main Data'!J220="Platinum",1,0)</f>
        <v>0</v>
      </c>
      <c r="AG220">
        <f>IF(OR('Main Data'!J220="PVD",'Main Data'!J220="Gold Plate",'Main Data'!J220="Other"),1,0)</f>
        <v>0</v>
      </c>
      <c r="AH220">
        <f>IF('Main Data'!N220="Stainless Steel",1,0)</f>
        <v>1</v>
      </c>
      <c r="AI220">
        <f>IF('Main Data'!N220="Leather",1,0)</f>
        <v>0</v>
      </c>
      <c r="AJ220">
        <f>IF('Main Data'!N220="Two-tone",1,0)</f>
        <v>0</v>
      </c>
      <c r="AK220">
        <f>IF(OR('Main Data'!N220="YG 18K",'Main Data'!N220="PG 18K",'Main Data'!N220="WG 18K",'Main Data'!N220="Mixes of 18K"),1,0)</f>
        <v>0</v>
      </c>
      <c r="AL220">
        <f>IF(OR(,'Main Data'!N220="PVD",'Main Data'!N220="Gold plate"),1,0)</f>
        <v>0</v>
      </c>
      <c r="AM220">
        <f>IF(OR('Main Data'!AV220="Yes",'Main Data'!AW220="Yes",'Main Data'!AU220="Yes"),1,0)</f>
        <v>0</v>
      </c>
      <c r="AN220">
        <f>IF(OR(ISTEXT('Main Data'!AX220), ISTEXT('Main Data'!AY220)),1,0)</f>
        <v>0</v>
      </c>
      <c r="AO220">
        <f>IF('Main Data'!AZ220="Yes",1,0)</f>
        <v>0</v>
      </c>
      <c r="AP220">
        <f>IF('Main Data'!BA220="Yes",1,0)</f>
        <v>0</v>
      </c>
      <c r="AQ220">
        <f>IF('Main Data'!BD220="Yes",1,0)</f>
        <v>0</v>
      </c>
      <c r="AR220">
        <f>IF('Main Data'!BE220="A",1,0)</f>
        <v>0</v>
      </c>
      <c r="AS220">
        <f>IF('Main Data'!BE220="AA",1,0)</f>
        <v>1</v>
      </c>
      <c r="AT220">
        <f>IF('Main Data'!BE220="AAA",1,0)</f>
        <v>0</v>
      </c>
      <c r="AU220">
        <f>IF('Main Data'!BE220="AAAA",1,0)</f>
        <v>0</v>
      </c>
      <c r="AV220">
        <f>IF('Main Data'!P220="Yes",1,0)</f>
        <v>0</v>
      </c>
      <c r="AW220">
        <f>IF('Main Data'!AP220="Yes",1,0)</f>
        <v>0</v>
      </c>
      <c r="AX220">
        <f>IF(OR('Main Data'!V220="Yes", 'Main Data'!W220="Yes",'Main Data'!X220="Yes"),1,0)</f>
        <v>1</v>
      </c>
      <c r="AY220">
        <f>IF(OR('Main Data'!Y220="Yes",'Main Data'!Z220="Yes"),1,0)</f>
        <v>0</v>
      </c>
      <c r="AZ220">
        <f>IF('Main Data'!AR220="Yes",1,0)</f>
        <v>0</v>
      </c>
      <c r="BA220">
        <f>IF('Main Data'!AS220="Yes",1,0)</f>
        <v>0</v>
      </c>
      <c r="BB220">
        <f>IF('Main Data'!AG220="Yes",1,0)</f>
        <v>0</v>
      </c>
      <c r="BC220">
        <f>IF('Main Data'!AB220="Yes",1,0)</f>
        <v>0</v>
      </c>
      <c r="BD220">
        <f>IF('Main Data'!AA220="Yes",1,0)</f>
        <v>0</v>
      </c>
      <c r="BE220">
        <f>IF('Main Data'!AC220="Yes",1,0)</f>
        <v>1</v>
      </c>
      <c r="BF220">
        <f>IF('Main Data'!AF220="Yes",1,0)</f>
        <v>0</v>
      </c>
      <c r="BG220">
        <f>IF(OR('Main Data'!AI220="Yes",'Main Data'!AL220="Yes"),1,0)</f>
        <v>0</v>
      </c>
      <c r="BH220">
        <f>IF('Main Data'!AJ220="Yes",1,0)</f>
        <v>0</v>
      </c>
      <c r="BI220">
        <f>IF('Main Data'!AK220="Yes",1,0)</f>
        <v>0</v>
      </c>
      <c r="BJ220">
        <f>IF('Main Data'!AM220="Yes",1,0)</f>
        <v>0</v>
      </c>
      <c r="BK220">
        <f>IF('Main Data'!AQ220="Yes",1,0)</f>
        <v>0</v>
      </c>
      <c r="BL220" s="21">
        <f t="shared" si="19"/>
        <v>0</v>
      </c>
      <c r="BM220" s="21">
        <f t="shared" si="20"/>
        <v>0</v>
      </c>
      <c r="BN220" s="21">
        <f t="shared" si="21"/>
        <v>0</v>
      </c>
      <c r="BO220" s="21">
        <f t="shared" si="22"/>
        <v>0</v>
      </c>
      <c r="BP220" s="21">
        <f t="shared" si="23"/>
        <v>1</v>
      </c>
    </row>
    <row r="221" spans="1:68" x14ac:dyDescent="0.2">
      <c r="A221">
        <v>217</v>
      </c>
      <c r="B221" s="33">
        <f>'Main Data'!C221</f>
        <v>44689</v>
      </c>
      <c r="C221">
        <f>'Main Data'!D221</f>
        <v>370</v>
      </c>
      <c r="D221" s="26">
        <f>'Main Data'!E221</f>
        <v>20000</v>
      </c>
      <c r="E221" s="26">
        <f>'Main Data'!F221</f>
        <v>25000</v>
      </c>
      <c r="F221" s="34">
        <f t="shared" si="18"/>
        <v>9.9034875525361272</v>
      </c>
      <c r="G221">
        <f>IF('Main Data'!H221="AP",1,0)</f>
        <v>0</v>
      </c>
      <c r="H221">
        <f>IF('Main Data'!H221="Blancpain",1,0)</f>
        <v>0</v>
      </c>
      <c r="I221">
        <f>IF('Main Data'!H221="Breguet",1,0)</f>
        <v>0</v>
      </c>
      <c r="J221">
        <f>IF('Main Data'!H221="Breitling",1,0)</f>
        <v>0</v>
      </c>
      <c r="K221">
        <f>IF('Main Data'!H221="Cartier",1,0)</f>
        <v>0</v>
      </c>
      <c r="L221">
        <f>IF('Main Data'!H221="Gallet",1,0)</f>
        <v>0</v>
      </c>
      <c r="M221">
        <f>IF('Main Data'!H221="Girard Perregaux",1,0)</f>
        <v>0</v>
      </c>
      <c r="N221">
        <f>IF('Main Data'!H221="Gubelin",1,0)</f>
        <v>0</v>
      </c>
      <c r="O221">
        <f>IF('Main Data'!H221="Heuer",1,0)</f>
        <v>0</v>
      </c>
      <c r="P221">
        <f>IF('Main Data'!H221="IWC",1,0)</f>
        <v>0</v>
      </c>
      <c r="Q221">
        <f>IF('Main Data'!H221="JLC",1,0)</f>
        <v>0</v>
      </c>
      <c r="R221">
        <f>IF('Main Data'!H221="Longines",1,0)</f>
        <v>0</v>
      </c>
      <c r="S221">
        <f>IF('Main Data'!H221="Movado",1,0)</f>
        <v>0</v>
      </c>
      <c r="T221">
        <f>IF('Main Data'!H221="Omega",1,0)</f>
        <v>0</v>
      </c>
      <c r="U221">
        <f>IF('Main Data'!H221="Panerai",1,0)</f>
        <v>0</v>
      </c>
      <c r="V221">
        <f>IF('Main Data'!H221="Patek",1,0)</f>
        <v>0</v>
      </c>
      <c r="W221">
        <f>IF('Main Data'!H221="Rolex",1,0)</f>
        <v>1</v>
      </c>
      <c r="X221">
        <f>IF('Main Data'!H221="Tudor",1,0)</f>
        <v>0</v>
      </c>
      <c r="Y221">
        <f>IF('Main Data'!H221="Ulysse Nardin",1,0)</f>
        <v>0</v>
      </c>
      <c r="Z221">
        <f>IF('Main Data'!H221="Universal Geneve",1,0)</f>
        <v>0</v>
      </c>
      <c r="AA221">
        <f>IF('Main Data'!H221="Vacheron",1,0)</f>
        <v>0</v>
      </c>
      <c r="AB221">
        <f>IF('Main Data'!H221="Zenith",1,0)</f>
        <v>0</v>
      </c>
      <c r="AC221">
        <f>IF('Main Data'!J221="Stainless Steel",1,0)</f>
        <v>1</v>
      </c>
      <c r="AD221">
        <f>IF('Main Data'!J221="Two-tone",1,0)</f>
        <v>0</v>
      </c>
      <c r="AE221">
        <f>IF(OR('Main Data'!J221="YG 18K",'Main Data'!J221="YG &lt;18K",'Main Data'!J221="PG 18K",'Main Data'!J221="PG &lt;18K",'Main Data'!J221="WG 18K",'Main Data'!J221="Mixes of 18K",'Main Data'!J221="Mixes &lt;18K"),1,0)</f>
        <v>0</v>
      </c>
      <c r="AF221">
        <f>IF('Main Data'!J221="Platinum",1,0)</f>
        <v>0</v>
      </c>
      <c r="AG221">
        <f>IF(OR('Main Data'!J221="PVD",'Main Data'!J221="Gold Plate",'Main Data'!J221="Other"),1,0)</f>
        <v>0</v>
      </c>
      <c r="AH221">
        <f>IF('Main Data'!N221="Stainless Steel",1,0)</f>
        <v>1</v>
      </c>
      <c r="AI221">
        <f>IF('Main Data'!N221="Leather",1,0)</f>
        <v>0</v>
      </c>
      <c r="AJ221">
        <f>IF('Main Data'!N221="Two-tone",1,0)</f>
        <v>0</v>
      </c>
      <c r="AK221">
        <f>IF(OR('Main Data'!N221="YG 18K",'Main Data'!N221="PG 18K",'Main Data'!N221="WG 18K",'Main Data'!N221="Mixes of 18K"),1,0)</f>
        <v>0</v>
      </c>
      <c r="AL221">
        <f>IF(OR(,'Main Data'!N221="PVD",'Main Data'!N221="Gold plate"),1,0)</f>
        <v>0</v>
      </c>
      <c r="AM221">
        <f>IF(OR('Main Data'!AV221="Yes",'Main Data'!AW221="Yes",'Main Data'!AU221="Yes"),1,0)</f>
        <v>0</v>
      </c>
      <c r="AN221">
        <f>IF(OR(ISTEXT('Main Data'!AX221), ISTEXT('Main Data'!AY221)),1,0)</f>
        <v>0</v>
      </c>
      <c r="AO221">
        <f>IF('Main Data'!AZ221="Yes",1,0)</f>
        <v>0</v>
      </c>
      <c r="AP221">
        <f>IF('Main Data'!BA221="Yes",1,0)</f>
        <v>0</v>
      </c>
      <c r="AQ221">
        <f>IF('Main Data'!BD221="Yes",1,0)</f>
        <v>0</v>
      </c>
      <c r="AR221">
        <f>IF('Main Data'!BE221="A",1,0)</f>
        <v>0</v>
      </c>
      <c r="AS221">
        <f>IF('Main Data'!BE221="AA",1,0)</f>
        <v>0</v>
      </c>
      <c r="AT221">
        <f>IF('Main Data'!BE221="AAA",1,0)</f>
        <v>1</v>
      </c>
      <c r="AU221">
        <f>IF('Main Data'!BE221="AAAA",1,0)</f>
        <v>0</v>
      </c>
      <c r="AV221">
        <f>IF('Main Data'!P221="Yes",1,0)</f>
        <v>0</v>
      </c>
      <c r="AW221">
        <f>IF('Main Data'!AP221="Yes",1,0)</f>
        <v>0</v>
      </c>
      <c r="AX221">
        <f>IF(OR('Main Data'!V221="Yes", 'Main Data'!W221="Yes",'Main Data'!X221="Yes"),1,0)</f>
        <v>1</v>
      </c>
      <c r="AY221">
        <f>IF(OR('Main Data'!Y221="Yes",'Main Data'!Z221="Yes"),1,0)</f>
        <v>0</v>
      </c>
      <c r="AZ221">
        <f>IF('Main Data'!AR221="Yes",1,0)</f>
        <v>0</v>
      </c>
      <c r="BA221">
        <f>IF('Main Data'!AS221="Yes",1,0)</f>
        <v>0</v>
      </c>
      <c r="BB221">
        <f>IF('Main Data'!AG221="Yes",1,0)</f>
        <v>0</v>
      </c>
      <c r="BC221">
        <f>IF('Main Data'!AB221="Yes",1,0)</f>
        <v>0</v>
      </c>
      <c r="BD221">
        <f>IF('Main Data'!AA221="Yes",1,0)</f>
        <v>0</v>
      </c>
      <c r="BE221">
        <f>IF('Main Data'!AC221="Yes",1,0)</f>
        <v>1</v>
      </c>
      <c r="BF221">
        <f>IF('Main Data'!AF221="Yes",1,0)</f>
        <v>0</v>
      </c>
      <c r="BG221">
        <f>IF(OR('Main Data'!AI221="Yes",'Main Data'!AL221="Yes"),1,0)</f>
        <v>0</v>
      </c>
      <c r="BH221">
        <f>IF('Main Data'!AJ221="Yes",1,0)</f>
        <v>0</v>
      </c>
      <c r="BI221">
        <f>IF('Main Data'!AK221="Yes",1,0)</f>
        <v>0</v>
      </c>
      <c r="BJ221">
        <f>IF('Main Data'!AM221="Yes",1,0)</f>
        <v>0</v>
      </c>
      <c r="BK221">
        <f>IF('Main Data'!AQ221="Yes",1,0)</f>
        <v>0</v>
      </c>
      <c r="BL221" s="21">
        <f t="shared" si="19"/>
        <v>0</v>
      </c>
      <c r="BM221" s="21">
        <f t="shared" si="20"/>
        <v>0</v>
      </c>
      <c r="BN221" s="21">
        <f t="shared" si="21"/>
        <v>0</v>
      </c>
      <c r="BO221" s="21">
        <f t="shared" si="22"/>
        <v>0</v>
      </c>
      <c r="BP221" s="21">
        <f t="shared" si="23"/>
        <v>1</v>
      </c>
    </row>
    <row r="222" spans="1:68" x14ac:dyDescent="0.2">
      <c r="A222">
        <v>218</v>
      </c>
      <c r="B222" s="33">
        <f>'Main Data'!C222</f>
        <v>44689</v>
      </c>
      <c r="C222">
        <f>'Main Data'!D222</f>
        <v>375</v>
      </c>
      <c r="D222" s="26">
        <f>'Main Data'!E222</f>
        <v>18000</v>
      </c>
      <c r="E222" s="26">
        <f>'Main Data'!F222</f>
        <v>22500</v>
      </c>
      <c r="F222" s="34">
        <f t="shared" si="18"/>
        <v>9.7981270368783022</v>
      </c>
      <c r="G222">
        <f>IF('Main Data'!H222="AP",1,0)</f>
        <v>0</v>
      </c>
      <c r="H222">
        <f>IF('Main Data'!H222="Blancpain",1,0)</f>
        <v>0</v>
      </c>
      <c r="I222">
        <f>IF('Main Data'!H222="Breguet",1,0)</f>
        <v>0</v>
      </c>
      <c r="J222">
        <f>IF('Main Data'!H222="Breitling",1,0)</f>
        <v>0</v>
      </c>
      <c r="K222">
        <f>IF('Main Data'!H222="Cartier",1,0)</f>
        <v>0</v>
      </c>
      <c r="L222">
        <f>IF('Main Data'!H222="Gallet",1,0)</f>
        <v>0</v>
      </c>
      <c r="M222">
        <f>IF('Main Data'!H222="Girard Perregaux",1,0)</f>
        <v>0</v>
      </c>
      <c r="N222">
        <f>IF('Main Data'!H222="Gubelin",1,0)</f>
        <v>0</v>
      </c>
      <c r="O222">
        <f>IF('Main Data'!H222="Heuer",1,0)</f>
        <v>0</v>
      </c>
      <c r="P222">
        <f>IF('Main Data'!H222="IWC",1,0)</f>
        <v>0</v>
      </c>
      <c r="Q222">
        <f>IF('Main Data'!H222="JLC",1,0)</f>
        <v>0</v>
      </c>
      <c r="R222">
        <f>IF('Main Data'!H222="Longines",1,0)</f>
        <v>0</v>
      </c>
      <c r="S222">
        <f>IF('Main Data'!H222="Movado",1,0)</f>
        <v>0</v>
      </c>
      <c r="T222">
        <f>IF('Main Data'!H222="Omega",1,0)</f>
        <v>0</v>
      </c>
      <c r="U222">
        <f>IF('Main Data'!H222="Panerai",1,0)</f>
        <v>0</v>
      </c>
      <c r="V222">
        <f>IF('Main Data'!H222="Patek",1,0)</f>
        <v>0</v>
      </c>
      <c r="W222">
        <f>IF('Main Data'!H222="Rolex",1,0)</f>
        <v>1</v>
      </c>
      <c r="X222">
        <f>IF('Main Data'!H222="Tudor",1,0)</f>
        <v>0</v>
      </c>
      <c r="Y222">
        <f>IF('Main Data'!H222="Ulysse Nardin",1,0)</f>
        <v>0</v>
      </c>
      <c r="Z222">
        <f>IF('Main Data'!H222="Universal Geneve",1,0)</f>
        <v>0</v>
      </c>
      <c r="AA222">
        <f>IF('Main Data'!H222="Vacheron",1,0)</f>
        <v>0</v>
      </c>
      <c r="AB222">
        <f>IF('Main Data'!H222="Zenith",1,0)</f>
        <v>0</v>
      </c>
      <c r="AC222">
        <f>IF('Main Data'!J222="Stainless Steel",1,0)</f>
        <v>1</v>
      </c>
      <c r="AD222">
        <f>IF('Main Data'!J222="Two-tone",1,0)</f>
        <v>0</v>
      </c>
      <c r="AE222">
        <f>IF(OR('Main Data'!J222="YG 18K",'Main Data'!J222="YG &lt;18K",'Main Data'!J222="PG 18K",'Main Data'!J222="PG &lt;18K",'Main Data'!J222="WG 18K",'Main Data'!J222="Mixes of 18K",'Main Data'!J222="Mixes &lt;18K"),1,0)</f>
        <v>0</v>
      </c>
      <c r="AF222">
        <f>IF('Main Data'!J222="Platinum",1,0)</f>
        <v>0</v>
      </c>
      <c r="AG222">
        <f>IF(OR('Main Data'!J222="PVD",'Main Data'!J222="Gold Plate",'Main Data'!J222="Other"),1,0)</f>
        <v>0</v>
      </c>
      <c r="AH222">
        <f>IF('Main Data'!N222="Stainless Steel",1,0)</f>
        <v>1</v>
      </c>
      <c r="AI222">
        <f>IF('Main Data'!N222="Leather",1,0)</f>
        <v>0</v>
      </c>
      <c r="AJ222">
        <f>IF('Main Data'!N222="Two-tone",1,0)</f>
        <v>0</v>
      </c>
      <c r="AK222">
        <f>IF(OR('Main Data'!N222="YG 18K",'Main Data'!N222="PG 18K",'Main Data'!N222="WG 18K",'Main Data'!N222="Mixes of 18K"),1,0)</f>
        <v>0</v>
      </c>
      <c r="AL222">
        <f>IF(OR(,'Main Data'!N222="PVD",'Main Data'!N222="Gold plate"),1,0)</f>
        <v>0</v>
      </c>
      <c r="AM222">
        <f>IF(OR('Main Data'!AV222="Yes",'Main Data'!AW222="Yes",'Main Data'!AU222="Yes"),1,0)</f>
        <v>0</v>
      </c>
      <c r="AN222">
        <f>IF(OR(ISTEXT('Main Data'!AX222), ISTEXT('Main Data'!AY222)),1,0)</f>
        <v>0</v>
      </c>
      <c r="AO222">
        <f>IF('Main Data'!AZ222="Yes",1,0)</f>
        <v>0</v>
      </c>
      <c r="AP222">
        <f>IF('Main Data'!BA222="Yes",1,0)</f>
        <v>0</v>
      </c>
      <c r="AQ222">
        <f>IF('Main Data'!BD222="Yes",1,0)</f>
        <v>0</v>
      </c>
      <c r="AR222">
        <f>IF('Main Data'!BE222="A",1,0)</f>
        <v>0</v>
      </c>
      <c r="AS222">
        <f>IF('Main Data'!BE222="AA",1,0)</f>
        <v>0</v>
      </c>
      <c r="AT222">
        <f>IF('Main Data'!BE222="AAA",1,0)</f>
        <v>1</v>
      </c>
      <c r="AU222">
        <f>IF('Main Data'!BE222="AAAA",1,0)</f>
        <v>0</v>
      </c>
      <c r="AV222">
        <f>IF('Main Data'!P222="Yes",1,0)</f>
        <v>0</v>
      </c>
      <c r="AW222">
        <f>IF('Main Data'!AP222="Yes",1,0)</f>
        <v>0</v>
      </c>
      <c r="AX222">
        <f>IF(OR('Main Data'!V222="Yes", 'Main Data'!W222="Yes",'Main Data'!X222="Yes"),1,0)</f>
        <v>1</v>
      </c>
      <c r="AY222">
        <f>IF(OR('Main Data'!Y222="Yes",'Main Data'!Z222="Yes"),1,0)</f>
        <v>0</v>
      </c>
      <c r="AZ222">
        <f>IF('Main Data'!AR222="Yes",1,0)</f>
        <v>0</v>
      </c>
      <c r="BA222">
        <f>IF('Main Data'!AS222="Yes",1,0)</f>
        <v>0</v>
      </c>
      <c r="BB222">
        <f>IF('Main Data'!AG222="Yes",1,0)</f>
        <v>0</v>
      </c>
      <c r="BC222">
        <f>IF('Main Data'!AB222="Yes",1,0)</f>
        <v>0</v>
      </c>
      <c r="BD222">
        <f>IF('Main Data'!AA222="Yes",1,0)</f>
        <v>0</v>
      </c>
      <c r="BE222">
        <f>IF('Main Data'!AC222="Yes",1,0)</f>
        <v>1</v>
      </c>
      <c r="BF222">
        <f>IF('Main Data'!AF222="Yes",1,0)</f>
        <v>0</v>
      </c>
      <c r="BG222">
        <f>IF(OR('Main Data'!AI222="Yes",'Main Data'!AL222="Yes"),1,0)</f>
        <v>0</v>
      </c>
      <c r="BH222">
        <f>IF('Main Data'!AJ222="Yes",1,0)</f>
        <v>0</v>
      </c>
      <c r="BI222">
        <f>IF('Main Data'!AK222="Yes",1,0)</f>
        <v>0</v>
      </c>
      <c r="BJ222">
        <f>IF('Main Data'!AM222="Yes",1,0)</f>
        <v>0</v>
      </c>
      <c r="BK222">
        <f>IF('Main Data'!AQ222="Yes",1,0)</f>
        <v>0</v>
      </c>
      <c r="BL222" s="21">
        <f t="shared" si="19"/>
        <v>0</v>
      </c>
      <c r="BM222" s="21">
        <f t="shared" si="20"/>
        <v>0</v>
      </c>
      <c r="BN222" s="21">
        <f t="shared" si="21"/>
        <v>0</v>
      </c>
      <c r="BO222" s="21">
        <f t="shared" si="22"/>
        <v>0</v>
      </c>
      <c r="BP222" s="21">
        <f t="shared" si="23"/>
        <v>1</v>
      </c>
    </row>
    <row r="223" spans="1:68" x14ac:dyDescent="0.2">
      <c r="A223">
        <v>219</v>
      </c>
      <c r="B223" s="33">
        <f>'Main Data'!C223</f>
        <v>44689</v>
      </c>
      <c r="C223">
        <f>'Main Data'!D223</f>
        <v>377</v>
      </c>
      <c r="D223" s="26">
        <f>'Main Data'!E223</f>
        <v>8500</v>
      </c>
      <c r="E223" s="26">
        <f>'Main Data'!F223</f>
        <v>10625</v>
      </c>
      <c r="F223" s="34">
        <f t="shared" si="18"/>
        <v>9.0478214424784085</v>
      </c>
      <c r="G223">
        <f>IF('Main Data'!H223="AP",1,0)</f>
        <v>0</v>
      </c>
      <c r="H223">
        <f>IF('Main Data'!H223="Blancpain",1,0)</f>
        <v>0</v>
      </c>
      <c r="I223">
        <f>IF('Main Data'!H223="Breguet",1,0)</f>
        <v>0</v>
      </c>
      <c r="J223">
        <f>IF('Main Data'!H223="Breitling",1,0)</f>
        <v>0</v>
      </c>
      <c r="K223">
        <f>IF('Main Data'!H223="Cartier",1,0)</f>
        <v>0</v>
      </c>
      <c r="L223">
        <f>IF('Main Data'!H223="Gallet",1,0)</f>
        <v>0</v>
      </c>
      <c r="M223">
        <f>IF('Main Data'!H223="Girard Perregaux",1,0)</f>
        <v>0</v>
      </c>
      <c r="N223">
        <f>IF('Main Data'!H223="Gubelin",1,0)</f>
        <v>0</v>
      </c>
      <c r="O223">
        <f>IF('Main Data'!H223="Heuer",1,0)</f>
        <v>0</v>
      </c>
      <c r="P223">
        <f>IF('Main Data'!H223="IWC",1,0)</f>
        <v>0</v>
      </c>
      <c r="Q223">
        <f>IF('Main Data'!H223="JLC",1,0)</f>
        <v>0</v>
      </c>
      <c r="R223">
        <f>IF('Main Data'!H223="Longines",1,0)</f>
        <v>0</v>
      </c>
      <c r="S223">
        <f>IF('Main Data'!H223="Movado",1,0)</f>
        <v>0</v>
      </c>
      <c r="T223">
        <f>IF('Main Data'!H223="Omega",1,0)</f>
        <v>0</v>
      </c>
      <c r="U223">
        <f>IF('Main Data'!H223="Panerai",1,0)</f>
        <v>0</v>
      </c>
      <c r="V223">
        <f>IF('Main Data'!H223="Patek",1,0)</f>
        <v>0</v>
      </c>
      <c r="W223">
        <f>IF('Main Data'!H223="Rolex",1,0)</f>
        <v>1</v>
      </c>
      <c r="X223">
        <f>IF('Main Data'!H223="Tudor",1,0)</f>
        <v>0</v>
      </c>
      <c r="Y223">
        <f>IF('Main Data'!H223="Ulysse Nardin",1,0)</f>
        <v>0</v>
      </c>
      <c r="Z223">
        <f>IF('Main Data'!H223="Universal Geneve",1,0)</f>
        <v>0</v>
      </c>
      <c r="AA223">
        <f>IF('Main Data'!H223="Vacheron",1,0)</f>
        <v>0</v>
      </c>
      <c r="AB223">
        <f>IF('Main Data'!H223="Zenith",1,0)</f>
        <v>0</v>
      </c>
      <c r="AC223">
        <f>IF('Main Data'!J223="Stainless Steel",1,0)</f>
        <v>1</v>
      </c>
      <c r="AD223">
        <f>IF('Main Data'!J223="Two-tone",1,0)</f>
        <v>0</v>
      </c>
      <c r="AE223">
        <f>IF(OR('Main Data'!J223="YG 18K",'Main Data'!J223="YG &lt;18K",'Main Data'!J223="PG 18K",'Main Data'!J223="PG &lt;18K",'Main Data'!J223="WG 18K",'Main Data'!J223="Mixes of 18K",'Main Data'!J223="Mixes &lt;18K"),1,0)</f>
        <v>0</v>
      </c>
      <c r="AF223">
        <f>IF('Main Data'!J223="Platinum",1,0)</f>
        <v>0</v>
      </c>
      <c r="AG223">
        <f>IF(OR('Main Data'!J223="PVD",'Main Data'!J223="Gold Plate",'Main Data'!J223="Other"),1,0)</f>
        <v>0</v>
      </c>
      <c r="AH223">
        <f>IF('Main Data'!N223="Stainless Steel",1,0)</f>
        <v>1</v>
      </c>
      <c r="AI223">
        <f>IF('Main Data'!N223="Leather",1,0)</f>
        <v>0</v>
      </c>
      <c r="AJ223">
        <f>IF('Main Data'!N223="Two-tone",1,0)</f>
        <v>0</v>
      </c>
      <c r="AK223">
        <f>IF(OR('Main Data'!N223="YG 18K",'Main Data'!N223="PG 18K",'Main Data'!N223="WG 18K",'Main Data'!N223="Mixes of 18K"),1,0)</f>
        <v>0</v>
      </c>
      <c r="AL223">
        <f>IF(OR(,'Main Data'!N223="PVD",'Main Data'!N223="Gold plate"),1,0)</f>
        <v>0</v>
      </c>
      <c r="AM223">
        <f>IF(OR('Main Data'!AV223="Yes",'Main Data'!AW223="Yes",'Main Data'!AU223="Yes"),1,0)</f>
        <v>0</v>
      </c>
      <c r="AN223">
        <f>IF(OR(ISTEXT('Main Data'!AX223), ISTEXT('Main Data'!AY223)),1,0)</f>
        <v>0</v>
      </c>
      <c r="AO223">
        <f>IF('Main Data'!AZ223="Yes",1,0)</f>
        <v>0</v>
      </c>
      <c r="AP223">
        <f>IF('Main Data'!BA223="Yes",1,0)</f>
        <v>0</v>
      </c>
      <c r="AQ223">
        <f>IF('Main Data'!BD223="Yes",1,0)</f>
        <v>0</v>
      </c>
      <c r="AR223">
        <f>IF('Main Data'!BE223="A",1,0)</f>
        <v>0</v>
      </c>
      <c r="AS223">
        <f>IF('Main Data'!BE223="AA",1,0)</f>
        <v>1</v>
      </c>
      <c r="AT223">
        <f>IF('Main Data'!BE223="AAA",1,0)</f>
        <v>0</v>
      </c>
      <c r="AU223">
        <f>IF('Main Data'!BE223="AAAA",1,0)</f>
        <v>0</v>
      </c>
      <c r="AV223">
        <f>IF('Main Data'!P223="Yes",1,0)</f>
        <v>1</v>
      </c>
      <c r="AW223">
        <f>IF('Main Data'!AP223="Yes",1,0)</f>
        <v>0</v>
      </c>
      <c r="AX223">
        <f>IF(OR('Main Data'!V223="Yes", 'Main Data'!W223="Yes",'Main Data'!X223="Yes"),1,0)</f>
        <v>0</v>
      </c>
      <c r="AY223">
        <f>IF(OR('Main Data'!Y223="Yes",'Main Data'!Z223="Yes"),1,0)</f>
        <v>0</v>
      </c>
      <c r="AZ223">
        <f>IF('Main Data'!AR223="Yes",1,0)</f>
        <v>0</v>
      </c>
      <c r="BA223">
        <f>IF('Main Data'!AS223="Yes",1,0)</f>
        <v>0</v>
      </c>
      <c r="BB223">
        <f>IF('Main Data'!AG223="Yes",1,0)</f>
        <v>0</v>
      </c>
      <c r="BC223">
        <f>IF('Main Data'!AB223="Yes",1,0)</f>
        <v>0</v>
      </c>
      <c r="BD223">
        <f>IF('Main Data'!AA223="Yes",1,0)</f>
        <v>1</v>
      </c>
      <c r="BE223">
        <f>IF('Main Data'!AC223="Yes",1,0)</f>
        <v>0</v>
      </c>
      <c r="BF223">
        <f>IF('Main Data'!AF223="Yes",1,0)</f>
        <v>0</v>
      </c>
      <c r="BG223">
        <f>IF(OR('Main Data'!AI223="Yes",'Main Data'!AL223="Yes"),1,0)</f>
        <v>0</v>
      </c>
      <c r="BH223">
        <f>IF('Main Data'!AJ223="Yes",1,0)</f>
        <v>0</v>
      </c>
      <c r="BI223">
        <f>IF('Main Data'!AK223="Yes",1,0)</f>
        <v>0</v>
      </c>
      <c r="BJ223">
        <f>IF('Main Data'!AM223="Yes",1,0)</f>
        <v>0</v>
      </c>
      <c r="BK223">
        <f>IF('Main Data'!AQ223="Yes",1,0)</f>
        <v>0</v>
      </c>
      <c r="BL223" s="21">
        <f t="shared" si="19"/>
        <v>0</v>
      </c>
      <c r="BM223" s="21">
        <f t="shared" si="20"/>
        <v>0</v>
      </c>
      <c r="BN223" s="21">
        <f t="shared" si="21"/>
        <v>0</v>
      </c>
      <c r="BO223" s="21">
        <f t="shared" si="22"/>
        <v>0</v>
      </c>
      <c r="BP223" s="21">
        <f t="shared" si="23"/>
        <v>1</v>
      </c>
    </row>
    <row r="224" spans="1:68" x14ac:dyDescent="0.2">
      <c r="A224">
        <v>220</v>
      </c>
      <c r="B224" s="33">
        <f>'Main Data'!C224</f>
        <v>44689</v>
      </c>
      <c r="C224">
        <f>'Main Data'!D224</f>
        <v>378</v>
      </c>
      <c r="D224" s="26">
        <f>'Main Data'!E224</f>
        <v>11000</v>
      </c>
      <c r="E224" s="26">
        <f>'Main Data'!F224</f>
        <v>13750</v>
      </c>
      <c r="F224" s="34">
        <f t="shared" si="18"/>
        <v>9.3056505517805075</v>
      </c>
      <c r="G224">
        <f>IF('Main Data'!H224="AP",1,0)</f>
        <v>0</v>
      </c>
      <c r="H224">
        <f>IF('Main Data'!H224="Blancpain",1,0)</f>
        <v>0</v>
      </c>
      <c r="I224">
        <f>IF('Main Data'!H224="Breguet",1,0)</f>
        <v>0</v>
      </c>
      <c r="J224">
        <f>IF('Main Data'!H224="Breitling",1,0)</f>
        <v>0</v>
      </c>
      <c r="K224">
        <f>IF('Main Data'!H224="Cartier",1,0)</f>
        <v>0</v>
      </c>
      <c r="L224">
        <f>IF('Main Data'!H224="Gallet",1,0)</f>
        <v>0</v>
      </c>
      <c r="M224">
        <f>IF('Main Data'!H224="Girard Perregaux",1,0)</f>
        <v>0</v>
      </c>
      <c r="N224">
        <f>IF('Main Data'!H224="Gubelin",1,0)</f>
        <v>0</v>
      </c>
      <c r="O224">
        <f>IF('Main Data'!H224="Heuer",1,0)</f>
        <v>0</v>
      </c>
      <c r="P224">
        <f>IF('Main Data'!H224="IWC",1,0)</f>
        <v>0</v>
      </c>
      <c r="Q224">
        <f>IF('Main Data'!H224="JLC",1,0)</f>
        <v>0</v>
      </c>
      <c r="R224">
        <f>IF('Main Data'!H224="Longines",1,0)</f>
        <v>0</v>
      </c>
      <c r="S224">
        <f>IF('Main Data'!H224="Movado",1,0)</f>
        <v>0</v>
      </c>
      <c r="T224">
        <f>IF('Main Data'!H224="Omega",1,0)</f>
        <v>0</v>
      </c>
      <c r="U224">
        <f>IF('Main Data'!H224="Panerai",1,0)</f>
        <v>0</v>
      </c>
      <c r="V224">
        <f>IF('Main Data'!H224="Patek",1,0)</f>
        <v>0</v>
      </c>
      <c r="W224">
        <f>IF('Main Data'!H224="Rolex",1,0)</f>
        <v>1</v>
      </c>
      <c r="X224">
        <f>IF('Main Data'!H224="Tudor",1,0)</f>
        <v>0</v>
      </c>
      <c r="Y224">
        <f>IF('Main Data'!H224="Ulysse Nardin",1,0)</f>
        <v>0</v>
      </c>
      <c r="Z224">
        <f>IF('Main Data'!H224="Universal Geneve",1,0)</f>
        <v>0</v>
      </c>
      <c r="AA224">
        <f>IF('Main Data'!H224="Vacheron",1,0)</f>
        <v>0</v>
      </c>
      <c r="AB224">
        <f>IF('Main Data'!H224="Zenith",1,0)</f>
        <v>0</v>
      </c>
      <c r="AC224">
        <f>IF('Main Data'!J224="Stainless Steel",1,0)</f>
        <v>0</v>
      </c>
      <c r="AD224">
        <f>IF('Main Data'!J224="Two-tone",1,0)</f>
        <v>1</v>
      </c>
      <c r="AE224">
        <f>IF(OR('Main Data'!J224="YG 18K",'Main Data'!J224="YG &lt;18K",'Main Data'!J224="PG 18K",'Main Data'!J224="PG &lt;18K",'Main Data'!J224="WG 18K",'Main Data'!J224="Mixes of 18K",'Main Data'!J224="Mixes &lt;18K"),1,0)</f>
        <v>0</v>
      </c>
      <c r="AF224">
        <f>IF('Main Data'!J224="Platinum",1,0)</f>
        <v>0</v>
      </c>
      <c r="AG224">
        <f>IF(OR('Main Data'!J224="PVD",'Main Data'!J224="Gold Plate",'Main Data'!J224="Other"),1,0)</f>
        <v>0</v>
      </c>
      <c r="AH224">
        <f>IF('Main Data'!N224="Stainless Steel",1,0)</f>
        <v>0</v>
      </c>
      <c r="AI224">
        <f>IF('Main Data'!N224="Leather",1,0)</f>
        <v>0</v>
      </c>
      <c r="AJ224">
        <f>IF('Main Data'!N224="Two-tone",1,0)</f>
        <v>1</v>
      </c>
      <c r="AK224">
        <f>IF(OR('Main Data'!N224="YG 18K",'Main Data'!N224="PG 18K",'Main Data'!N224="WG 18K",'Main Data'!N224="Mixes of 18K"),1,0)</f>
        <v>0</v>
      </c>
      <c r="AL224">
        <f>IF(OR(,'Main Data'!N224="PVD",'Main Data'!N224="Gold plate"),1,0)</f>
        <v>0</v>
      </c>
      <c r="AM224">
        <f>IF(OR('Main Data'!AV224="Yes",'Main Data'!AW224="Yes",'Main Data'!AU224="Yes"),1,0)</f>
        <v>0</v>
      </c>
      <c r="AN224">
        <f>IF(OR(ISTEXT('Main Data'!AX224), ISTEXT('Main Data'!AY224)),1,0)</f>
        <v>0</v>
      </c>
      <c r="AO224">
        <f>IF('Main Data'!AZ224="Yes",1,0)</f>
        <v>0</v>
      </c>
      <c r="AP224">
        <f>IF('Main Data'!BA224="Yes",1,0)</f>
        <v>0</v>
      </c>
      <c r="AQ224">
        <f>IF('Main Data'!BD224="Yes",1,0)</f>
        <v>0</v>
      </c>
      <c r="AR224">
        <f>IF('Main Data'!BE224="A",1,0)</f>
        <v>0</v>
      </c>
      <c r="AS224">
        <f>IF('Main Data'!BE224="AA",1,0)</f>
        <v>1</v>
      </c>
      <c r="AT224">
        <f>IF('Main Data'!BE224="AAA",1,0)</f>
        <v>0</v>
      </c>
      <c r="AU224">
        <f>IF('Main Data'!BE224="AAAA",1,0)</f>
        <v>0</v>
      </c>
      <c r="AV224">
        <f>IF('Main Data'!P224="Yes",1,0)</f>
        <v>0</v>
      </c>
      <c r="AW224">
        <f>IF('Main Data'!AP224="Yes",1,0)</f>
        <v>0</v>
      </c>
      <c r="AX224">
        <f>IF(OR('Main Data'!V224="Yes", 'Main Data'!W224="Yes",'Main Data'!X224="Yes"),1,0)</f>
        <v>1</v>
      </c>
      <c r="AY224">
        <f>IF(OR('Main Data'!Y224="Yes",'Main Data'!Z224="Yes"),1,0)</f>
        <v>0</v>
      </c>
      <c r="AZ224">
        <f>IF('Main Data'!AR224="Yes",1,0)</f>
        <v>0</v>
      </c>
      <c r="BA224">
        <f>IF('Main Data'!AS224="Yes",1,0)</f>
        <v>0</v>
      </c>
      <c r="BB224">
        <f>IF('Main Data'!AG224="Yes",1,0)</f>
        <v>0</v>
      </c>
      <c r="BC224">
        <f>IF('Main Data'!AB224="Yes",1,0)</f>
        <v>0</v>
      </c>
      <c r="BD224">
        <f>IF('Main Data'!AA224="Yes",1,0)</f>
        <v>0</v>
      </c>
      <c r="BE224">
        <f>IF('Main Data'!AC224="Yes",1,0)</f>
        <v>1</v>
      </c>
      <c r="BF224">
        <f>IF('Main Data'!AF224="Yes",1,0)</f>
        <v>0</v>
      </c>
      <c r="BG224">
        <f>IF(OR('Main Data'!AI224="Yes",'Main Data'!AL224="Yes"),1,0)</f>
        <v>0</v>
      </c>
      <c r="BH224">
        <f>IF('Main Data'!AJ224="Yes",1,0)</f>
        <v>0</v>
      </c>
      <c r="BI224">
        <f>IF('Main Data'!AK224="Yes",1,0)</f>
        <v>0</v>
      </c>
      <c r="BJ224">
        <f>IF('Main Data'!AM224="Yes",1,0)</f>
        <v>0</v>
      </c>
      <c r="BK224">
        <f>IF('Main Data'!AQ224="Yes",1,0)</f>
        <v>0</v>
      </c>
      <c r="BL224" s="21">
        <f t="shared" si="19"/>
        <v>0</v>
      </c>
      <c r="BM224" s="21">
        <f t="shared" si="20"/>
        <v>0</v>
      </c>
      <c r="BN224" s="21">
        <f t="shared" si="21"/>
        <v>0</v>
      </c>
      <c r="BO224" s="21">
        <f t="shared" si="22"/>
        <v>0</v>
      </c>
      <c r="BP224" s="21">
        <f t="shared" si="23"/>
        <v>1</v>
      </c>
    </row>
    <row r="225" spans="1:68" x14ac:dyDescent="0.2">
      <c r="A225">
        <v>221</v>
      </c>
      <c r="B225" s="33">
        <f>'Main Data'!C225</f>
        <v>44689</v>
      </c>
      <c r="C225">
        <f>'Main Data'!D225</f>
        <v>381</v>
      </c>
      <c r="D225" s="26">
        <f>'Main Data'!E225</f>
        <v>20000</v>
      </c>
      <c r="E225" s="26">
        <f>'Main Data'!F225</f>
        <v>25000</v>
      </c>
      <c r="F225" s="34">
        <f t="shared" si="18"/>
        <v>9.9034875525361272</v>
      </c>
      <c r="G225">
        <f>IF('Main Data'!H225="AP",1,0)</f>
        <v>0</v>
      </c>
      <c r="H225">
        <f>IF('Main Data'!H225="Blancpain",1,0)</f>
        <v>0</v>
      </c>
      <c r="I225">
        <f>IF('Main Data'!H225="Breguet",1,0)</f>
        <v>0</v>
      </c>
      <c r="J225">
        <f>IF('Main Data'!H225="Breitling",1,0)</f>
        <v>0</v>
      </c>
      <c r="K225">
        <f>IF('Main Data'!H225="Cartier",1,0)</f>
        <v>0</v>
      </c>
      <c r="L225">
        <f>IF('Main Data'!H225="Gallet",1,0)</f>
        <v>0</v>
      </c>
      <c r="M225">
        <f>IF('Main Data'!H225="Girard Perregaux",1,0)</f>
        <v>0</v>
      </c>
      <c r="N225">
        <f>IF('Main Data'!H225="Gubelin",1,0)</f>
        <v>0</v>
      </c>
      <c r="O225">
        <f>IF('Main Data'!H225="Heuer",1,0)</f>
        <v>0</v>
      </c>
      <c r="P225">
        <f>IF('Main Data'!H225="IWC",1,0)</f>
        <v>0</v>
      </c>
      <c r="Q225">
        <f>IF('Main Data'!H225="JLC",1,0)</f>
        <v>0</v>
      </c>
      <c r="R225">
        <f>IF('Main Data'!H225="Longines",1,0)</f>
        <v>0</v>
      </c>
      <c r="S225">
        <f>IF('Main Data'!H225="Movado",1,0)</f>
        <v>0</v>
      </c>
      <c r="T225">
        <f>IF('Main Data'!H225="Omega",1,0)</f>
        <v>0</v>
      </c>
      <c r="U225">
        <f>IF('Main Data'!H225="Panerai",1,0)</f>
        <v>0</v>
      </c>
      <c r="V225">
        <f>IF('Main Data'!H225="Patek",1,0)</f>
        <v>0</v>
      </c>
      <c r="W225">
        <f>IF('Main Data'!H225="Rolex",1,0)</f>
        <v>1</v>
      </c>
      <c r="X225">
        <f>IF('Main Data'!H225="Tudor",1,0)</f>
        <v>0</v>
      </c>
      <c r="Y225">
        <f>IF('Main Data'!H225="Ulysse Nardin",1,0)</f>
        <v>0</v>
      </c>
      <c r="Z225">
        <f>IF('Main Data'!H225="Universal Geneve",1,0)</f>
        <v>0</v>
      </c>
      <c r="AA225">
        <f>IF('Main Data'!H225="Vacheron",1,0)</f>
        <v>0</v>
      </c>
      <c r="AB225">
        <f>IF('Main Data'!H225="Zenith",1,0)</f>
        <v>0</v>
      </c>
      <c r="AC225">
        <f>IF('Main Data'!J225="Stainless Steel",1,0)</f>
        <v>1</v>
      </c>
      <c r="AD225">
        <f>IF('Main Data'!J225="Two-tone",1,0)</f>
        <v>0</v>
      </c>
      <c r="AE225">
        <f>IF(OR('Main Data'!J225="YG 18K",'Main Data'!J225="YG &lt;18K",'Main Data'!J225="PG 18K",'Main Data'!J225="PG &lt;18K",'Main Data'!J225="WG 18K",'Main Data'!J225="Mixes of 18K",'Main Data'!J225="Mixes &lt;18K"),1,0)</f>
        <v>0</v>
      </c>
      <c r="AF225">
        <f>IF('Main Data'!J225="Platinum",1,0)</f>
        <v>0</v>
      </c>
      <c r="AG225">
        <f>IF(OR('Main Data'!J225="PVD",'Main Data'!J225="Gold Plate",'Main Data'!J225="Other"),1,0)</f>
        <v>0</v>
      </c>
      <c r="AH225">
        <f>IF('Main Data'!N225="Stainless Steel",1,0)</f>
        <v>1</v>
      </c>
      <c r="AI225">
        <f>IF('Main Data'!N225="Leather",1,0)</f>
        <v>0</v>
      </c>
      <c r="AJ225">
        <f>IF('Main Data'!N225="Two-tone",1,0)</f>
        <v>0</v>
      </c>
      <c r="AK225">
        <f>IF(OR('Main Data'!N225="YG 18K",'Main Data'!N225="PG 18K",'Main Data'!N225="WG 18K",'Main Data'!N225="Mixes of 18K"),1,0)</f>
        <v>0</v>
      </c>
      <c r="AL225">
        <f>IF(OR(,'Main Data'!N225="PVD",'Main Data'!N225="Gold plate"),1,0)</f>
        <v>0</v>
      </c>
      <c r="AM225">
        <f>IF(OR('Main Data'!AV225="Yes",'Main Data'!AW225="Yes",'Main Data'!AU225="Yes"),1,0)</f>
        <v>0</v>
      </c>
      <c r="AN225">
        <f>IF(OR(ISTEXT('Main Data'!AX225), ISTEXT('Main Data'!AY225)),1,0)</f>
        <v>0</v>
      </c>
      <c r="AO225">
        <f>IF('Main Data'!AZ225="Yes",1,0)</f>
        <v>0</v>
      </c>
      <c r="AP225">
        <f>IF('Main Data'!BA225="Yes",1,0)</f>
        <v>0</v>
      </c>
      <c r="AQ225">
        <f>IF('Main Data'!BD225="Yes",1,0)</f>
        <v>0</v>
      </c>
      <c r="AR225">
        <f>IF('Main Data'!BE225="A",1,0)</f>
        <v>0</v>
      </c>
      <c r="AS225">
        <f>IF('Main Data'!BE225="AA",1,0)</f>
        <v>0</v>
      </c>
      <c r="AT225">
        <f>IF('Main Data'!BE225="AAA",1,0)</f>
        <v>1</v>
      </c>
      <c r="AU225">
        <f>IF('Main Data'!BE225="AAAA",1,0)</f>
        <v>0</v>
      </c>
      <c r="AV225">
        <f>IF('Main Data'!P225="Yes",1,0)</f>
        <v>0</v>
      </c>
      <c r="AW225">
        <f>IF('Main Data'!AP225="Yes",1,0)</f>
        <v>0</v>
      </c>
      <c r="AX225">
        <f>IF(OR('Main Data'!V225="Yes", 'Main Data'!W225="Yes",'Main Data'!X225="Yes"),1,0)</f>
        <v>1</v>
      </c>
      <c r="AY225">
        <f>IF(OR('Main Data'!Y225="Yes",'Main Data'!Z225="Yes"),1,0)</f>
        <v>0</v>
      </c>
      <c r="AZ225">
        <f>IF('Main Data'!AR225="Yes",1,0)</f>
        <v>0</v>
      </c>
      <c r="BA225">
        <f>IF('Main Data'!AS225="Yes",1,0)</f>
        <v>0</v>
      </c>
      <c r="BB225">
        <f>IF('Main Data'!AG225="Yes",1,0)</f>
        <v>0</v>
      </c>
      <c r="BC225">
        <f>IF('Main Data'!AB225="Yes",1,0)</f>
        <v>0</v>
      </c>
      <c r="BD225">
        <f>IF('Main Data'!AA225="Yes",1,0)</f>
        <v>1</v>
      </c>
      <c r="BE225">
        <f>IF('Main Data'!AC225="Yes",1,0)</f>
        <v>0</v>
      </c>
      <c r="BF225">
        <f>IF('Main Data'!AF225="Yes",1,0)</f>
        <v>0</v>
      </c>
      <c r="BG225">
        <f>IF(OR('Main Data'!AI225="Yes",'Main Data'!AL225="Yes"),1,0)</f>
        <v>0</v>
      </c>
      <c r="BH225">
        <f>IF('Main Data'!AJ225="Yes",1,0)</f>
        <v>0</v>
      </c>
      <c r="BI225">
        <f>IF('Main Data'!AK225="Yes",1,0)</f>
        <v>0</v>
      </c>
      <c r="BJ225">
        <f>IF('Main Data'!AM225="Yes",1,0)</f>
        <v>0</v>
      </c>
      <c r="BK225">
        <f>IF('Main Data'!AQ225="Yes",1,0)</f>
        <v>0</v>
      </c>
      <c r="BL225" s="21">
        <f t="shared" si="19"/>
        <v>0</v>
      </c>
      <c r="BM225" s="21">
        <f t="shared" si="20"/>
        <v>0</v>
      </c>
      <c r="BN225" s="21">
        <f t="shared" si="21"/>
        <v>0</v>
      </c>
      <c r="BO225" s="21">
        <f t="shared" si="22"/>
        <v>0</v>
      </c>
      <c r="BP225" s="21">
        <f t="shared" si="23"/>
        <v>1</v>
      </c>
    </row>
    <row r="226" spans="1:68" x14ac:dyDescent="0.2">
      <c r="A226">
        <v>222</v>
      </c>
      <c r="B226" s="33">
        <f>'Main Data'!C226</f>
        <v>44689</v>
      </c>
      <c r="C226">
        <f>'Main Data'!D226</f>
        <v>382</v>
      </c>
      <c r="D226" s="26">
        <f>'Main Data'!E226</f>
        <v>9000</v>
      </c>
      <c r="E226" s="26">
        <f>'Main Data'!F226</f>
        <v>11250</v>
      </c>
      <c r="F226" s="34">
        <f t="shared" si="18"/>
        <v>9.1049798563183568</v>
      </c>
      <c r="G226">
        <f>IF('Main Data'!H226="AP",1,0)</f>
        <v>0</v>
      </c>
      <c r="H226">
        <f>IF('Main Data'!H226="Blancpain",1,0)</f>
        <v>0</v>
      </c>
      <c r="I226">
        <f>IF('Main Data'!H226="Breguet",1,0)</f>
        <v>0</v>
      </c>
      <c r="J226">
        <f>IF('Main Data'!H226="Breitling",1,0)</f>
        <v>0</v>
      </c>
      <c r="K226">
        <f>IF('Main Data'!H226="Cartier",1,0)</f>
        <v>0</v>
      </c>
      <c r="L226">
        <f>IF('Main Data'!H226="Gallet",1,0)</f>
        <v>0</v>
      </c>
      <c r="M226">
        <f>IF('Main Data'!H226="Girard Perregaux",1,0)</f>
        <v>0</v>
      </c>
      <c r="N226">
        <f>IF('Main Data'!H226="Gubelin",1,0)</f>
        <v>0</v>
      </c>
      <c r="O226">
        <f>IF('Main Data'!H226="Heuer",1,0)</f>
        <v>0</v>
      </c>
      <c r="P226">
        <f>IF('Main Data'!H226="IWC",1,0)</f>
        <v>0</v>
      </c>
      <c r="Q226">
        <f>IF('Main Data'!H226="JLC",1,0)</f>
        <v>0</v>
      </c>
      <c r="R226">
        <f>IF('Main Data'!H226="Longines",1,0)</f>
        <v>0</v>
      </c>
      <c r="S226">
        <f>IF('Main Data'!H226="Movado",1,0)</f>
        <v>0</v>
      </c>
      <c r="T226">
        <f>IF('Main Data'!H226="Omega",1,0)</f>
        <v>0</v>
      </c>
      <c r="U226">
        <f>IF('Main Data'!H226="Panerai",1,0)</f>
        <v>0</v>
      </c>
      <c r="V226">
        <f>IF('Main Data'!H226="Patek",1,0)</f>
        <v>0</v>
      </c>
      <c r="W226">
        <f>IF('Main Data'!H226="Rolex",1,0)</f>
        <v>1</v>
      </c>
      <c r="X226">
        <f>IF('Main Data'!H226="Tudor",1,0)</f>
        <v>0</v>
      </c>
      <c r="Y226">
        <f>IF('Main Data'!H226="Ulysse Nardin",1,0)</f>
        <v>0</v>
      </c>
      <c r="Z226">
        <f>IF('Main Data'!H226="Universal Geneve",1,0)</f>
        <v>0</v>
      </c>
      <c r="AA226">
        <f>IF('Main Data'!H226="Vacheron",1,0)</f>
        <v>0</v>
      </c>
      <c r="AB226">
        <f>IF('Main Data'!H226="Zenith",1,0)</f>
        <v>0</v>
      </c>
      <c r="AC226">
        <f>IF('Main Data'!J226="Stainless Steel",1,0)</f>
        <v>1</v>
      </c>
      <c r="AD226">
        <f>IF('Main Data'!J226="Two-tone",1,0)</f>
        <v>0</v>
      </c>
      <c r="AE226">
        <f>IF(OR('Main Data'!J226="YG 18K",'Main Data'!J226="YG &lt;18K",'Main Data'!J226="PG 18K",'Main Data'!J226="PG &lt;18K",'Main Data'!J226="WG 18K",'Main Data'!J226="Mixes of 18K",'Main Data'!J226="Mixes &lt;18K"),1,0)</f>
        <v>0</v>
      </c>
      <c r="AF226">
        <f>IF('Main Data'!J226="Platinum",1,0)</f>
        <v>0</v>
      </c>
      <c r="AG226">
        <f>IF(OR('Main Data'!J226="PVD",'Main Data'!J226="Gold Plate",'Main Data'!J226="Other"),1,0)</f>
        <v>0</v>
      </c>
      <c r="AH226">
        <f>IF('Main Data'!N226="Stainless Steel",1,0)</f>
        <v>1</v>
      </c>
      <c r="AI226">
        <f>IF('Main Data'!N226="Leather",1,0)</f>
        <v>0</v>
      </c>
      <c r="AJ226">
        <f>IF('Main Data'!N226="Two-tone",1,0)</f>
        <v>0</v>
      </c>
      <c r="AK226">
        <f>IF(OR('Main Data'!N226="YG 18K",'Main Data'!N226="PG 18K",'Main Data'!N226="WG 18K",'Main Data'!N226="Mixes of 18K"),1,0)</f>
        <v>0</v>
      </c>
      <c r="AL226">
        <f>IF(OR(,'Main Data'!N226="PVD",'Main Data'!N226="Gold plate"),1,0)</f>
        <v>0</v>
      </c>
      <c r="AM226">
        <f>IF(OR('Main Data'!AV226="Yes",'Main Data'!AW226="Yes",'Main Data'!AU226="Yes"),1,0)</f>
        <v>0</v>
      </c>
      <c r="AN226">
        <f>IF(OR(ISTEXT('Main Data'!AX226), ISTEXT('Main Data'!AY226)),1,0)</f>
        <v>0</v>
      </c>
      <c r="AO226">
        <f>IF('Main Data'!AZ226="Yes",1,0)</f>
        <v>0</v>
      </c>
      <c r="AP226">
        <f>IF('Main Data'!BA226="Yes",1,0)</f>
        <v>0</v>
      </c>
      <c r="AQ226">
        <f>IF('Main Data'!BD226="Yes",1,0)</f>
        <v>0</v>
      </c>
      <c r="AR226">
        <f>IF('Main Data'!BE226="A",1,0)</f>
        <v>0</v>
      </c>
      <c r="AS226">
        <f>IF('Main Data'!BE226="AA",1,0)</f>
        <v>0</v>
      </c>
      <c r="AT226">
        <f>IF('Main Data'!BE226="AAA",1,0)</f>
        <v>1</v>
      </c>
      <c r="AU226">
        <f>IF('Main Data'!BE226="AAAA",1,0)</f>
        <v>0</v>
      </c>
      <c r="AV226">
        <f>IF('Main Data'!P226="Yes",1,0)</f>
        <v>0</v>
      </c>
      <c r="AW226">
        <f>IF('Main Data'!AP226="Yes",1,0)</f>
        <v>0</v>
      </c>
      <c r="AX226">
        <f>IF(OR('Main Data'!V226="Yes", 'Main Data'!W226="Yes",'Main Data'!X226="Yes"),1,0)</f>
        <v>1</v>
      </c>
      <c r="AY226">
        <f>IF(OR('Main Data'!Y226="Yes",'Main Data'!Z226="Yes"),1,0)</f>
        <v>0</v>
      </c>
      <c r="AZ226">
        <f>IF('Main Data'!AR226="Yes",1,0)</f>
        <v>0</v>
      </c>
      <c r="BA226">
        <f>IF('Main Data'!AS226="Yes",1,0)</f>
        <v>0</v>
      </c>
      <c r="BB226">
        <f>IF('Main Data'!AG226="Yes",1,0)</f>
        <v>0</v>
      </c>
      <c r="BC226">
        <f>IF('Main Data'!AB226="Yes",1,0)</f>
        <v>0</v>
      </c>
      <c r="BD226">
        <f>IF('Main Data'!AA226="Yes",1,0)</f>
        <v>1</v>
      </c>
      <c r="BE226">
        <f>IF('Main Data'!AC226="Yes",1,0)</f>
        <v>0</v>
      </c>
      <c r="BF226">
        <f>IF('Main Data'!AF226="Yes",1,0)</f>
        <v>0</v>
      </c>
      <c r="BG226">
        <f>IF(OR('Main Data'!AI226="Yes",'Main Data'!AL226="Yes"),1,0)</f>
        <v>0</v>
      </c>
      <c r="BH226">
        <f>IF('Main Data'!AJ226="Yes",1,0)</f>
        <v>0</v>
      </c>
      <c r="BI226">
        <f>IF('Main Data'!AK226="Yes",1,0)</f>
        <v>0</v>
      </c>
      <c r="BJ226">
        <f>IF('Main Data'!AM226="Yes",1,0)</f>
        <v>0</v>
      </c>
      <c r="BK226">
        <f>IF('Main Data'!AQ226="Yes",1,0)</f>
        <v>0</v>
      </c>
      <c r="BL226" s="21">
        <f t="shared" si="19"/>
        <v>0</v>
      </c>
      <c r="BM226" s="21">
        <f t="shared" si="20"/>
        <v>0</v>
      </c>
      <c r="BN226" s="21">
        <f t="shared" si="21"/>
        <v>0</v>
      </c>
      <c r="BO226" s="21">
        <f t="shared" si="22"/>
        <v>0</v>
      </c>
      <c r="BP226" s="21">
        <f t="shared" si="23"/>
        <v>1</v>
      </c>
    </row>
    <row r="227" spans="1:68" x14ac:dyDescent="0.2">
      <c r="A227">
        <v>223</v>
      </c>
      <c r="B227" s="33">
        <f>'Main Data'!C227</f>
        <v>44689</v>
      </c>
      <c r="C227">
        <f>'Main Data'!D227</f>
        <v>384</v>
      </c>
      <c r="D227" s="26">
        <f>'Main Data'!E227</f>
        <v>5500</v>
      </c>
      <c r="E227" s="26">
        <f>'Main Data'!F227</f>
        <v>6875</v>
      </c>
      <c r="F227" s="34">
        <f t="shared" si="18"/>
        <v>8.6125033712205621</v>
      </c>
      <c r="G227">
        <f>IF('Main Data'!H227="AP",1,0)</f>
        <v>0</v>
      </c>
      <c r="H227">
        <f>IF('Main Data'!H227="Blancpain",1,0)</f>
        <v>0</v>
      </c>
      <c r="I227">
        <f>IF('Main Data'!H227="Breguet",1,0)</f>
        <v>0</v>
      </c>
      <c r="J227">
        <f>IF('Main Data'!H227="Breitling",1,0)</f>
        <v>0</v>
      </c>
      <c r="K227">
        <f>IF('Main Data'!H227="Cartier",1,0)</f>
        <v>0</v>
      </c>
      <c r="L227">
        <f>IF('Main Data'!H227="Gallet",1,0)</f>
        <v>0</v>
      </c>
      <c r="M227">
        <f>IF('Main Data'!H227="Girard Perregaux",1,0)</f>
        <v>0</v>
      </c>
      <c r="N227">
        <f>IF('Main Data'!H227="Gubelin",1,0)</f>
        <v>0</v>
      </c>
      <c r="O227">
        <f>IF('Main Data'!H227="Heuer",1,0)</f>
        <v>0</v>
      </c>
      <c r="P227">
        <f>IF('Main Data'!H227="IWC",1,0)</f>
        <v>0</v>
      </c>
      <c r="Q227">
        <f>IF('Main Data'!H227="JLC",1,0)</f>
        <v>0</v>
      </c>
      <c r="R227">
        <f>IF('Main Data'!H227="Longines",1,0)</f>
        <v>0</v>
      </c>
      <c r="S227">
        <f>IF('Main Data'!H227="Movado",1,0)</f>
        <v>0</v>
      </c>
      <c r="T227">
        <f>IF('Main Data'!H227="Omega",1,0)</f>
        <v>0</v>
      </c>
      <c r="U227">
        <f>IF('Main Data'!H227="Panerai",1,0)</f>
        <v>0</v>
      </c>
      <c r="V227">
        <f>IF('Main Data'!H227="Patek",1,0)</f>
        <v>0</v>
      </c>
      <c r="W227">
        <f>IF('Main Data'!H227="Rolex",1,0)</f>
        <v>1</v>
      </c>
      <c r="X227">
        <f>IF('Main Data'!H227="Tudor",1,0)</f>
        <v>0</v>
      </c>
      <c r="Y227">
        <f>IF('Main Data'!H227="Ulysse Nardin",1,0)</f>
        <v>0</v>
      </c>
      <c r="Z227">
        <f>IF('Main Data'!H227="Universal Geneve",1,0)</f>
        <v>0</v>
      </c>
      <c r="AA227">
        <f>IF('Main Data'!H227="Vacheron",1,0)</f>
        <v>0</v>
      </c>
      <c r="AB227">
        <f>IF('Main Data'!H227="Zenith",1,0)</f>
        <v>0</v>
      </c>
      <c r="AC227">
        <f>IF('Main Data'!J227="Stainless Steel",1,0)</f>
        <v>0</v>
      </c>
      <c r="AD227">
        <f>IF('Main Data'!J227="Two-tone",1,0)</f>
        <v>0</v>
      </c>
      <c r="AE227">
        <f>IF(OR('Main Data'!J227="YG 18K",'Main Data'!J227="YG &lt;18K",'Main Data'!J227="PG 18K",'Main Data'!J227="PG &lt;18K",'Main Data'!J227="WG 18K",'Main Data'!J227="Mixes of 18K",'Main Data'!J227="Mixes &lt;18K"),1,0)</f>
        <v>1</v>
      </c>
      <c r="AF227">
        <f>IF('Main Data'!J227="Platinum",1,0)</f>
        <v>0</v>
      </c>
      <c r="AG227">
        <f>IF(OR('Main Data'!J227="PVD",'Main Data'!J227="Gold Plate",'Main Data'!J227="Other"),1,0)</f>
        <v>0</v>
      </c>
      <c r="AH227">
        <f>IF('Main Data'!N227="Stainless Steel",1,0)</f>
        <v>0</v>
      </c>
      <c r="AI227">
        <f>IF('Main Data'!N227="Leather",1,0)</f>
        <v>1</v>
      </c>
      <c r="AJ227">
        <f>IF('Main Data'!N227="Two-tone",1,0)</f>
        <v>0</v>
      </c>
      <c r="AK227">
        <f>IF(OR('Main Data'!N227="YG 18K",'Main Data'!N227="PG 18K",'Main Data'!N227="WG 18K",'Main Data'!N227="Mixes of 18K"),1,0)</f>
        <v>0</v>
      </c>
      <c r="AL227">
        <f>IF(OR(,'Main Data'!N227="PVD",'Main Data'!N227="Gold plate"),1,0)</f>
        <v>0</v>
      </c>
      <c r="AM227">
        <f>IF(OR('Main Data'!AV227="Yes",'Main Data'!AW227="Yes",'Main Data'!AU227="Yes"),1,0)</f>
        <v>0</v>
      </c>
      <c r="AN227">
        <f>IF(OR(ISTEXT('Main Data'!AX227), ISTEXT('Main Data'!AY227)),1,0)</f>
        <v>0</v>
      </c>
      <c r="AO227">
        <f>IF('Main Data'!AZ227="Yes",1,0)</f>
        <v>0</v>
      </c>
      <c r="AP227">
        <f>IF('Main Data'!BA227="Yes",1,0)</f>
        <v>0</v>
      </c>
      <c r="AQ227">
        <f>IF('Main Data'!BD227="Yes",1,0)</f>
        <v>0</v>
      </c>
      <c r="AR227">
        <f>IF('Main Data'!BE227="A",1,0)</f>
        <v>0</v>
      </c>
      <c r="AS227">
        <f>IF('Main Data'!BE227="AA",1,0)</f>
        <v>1</v>
      </c>
      <c r="AT227">
        <f>IF('Main Data'!BE227="AAA",1,0)</f>
        <v>0</v>
      </c>
      <c r="AU227">
        <f>IF('Main Data'!BE227="AAAA",1,0)</f>
        <v>0</v>
      </c>
      <c r="AV227">
        <f>IF('Main Data'!P227="Yes",1,0)</f>
        <v>0</v>
      </c>
      <c r="AW227">
        <f>IF('Main Data'!AP227="Yes",1,0)</f>
        <v>0</v>
      </c>
      <c r="AX227">
        <f>IF(OR('Main Data'!V227="Yes", 'Main Data'!W227="Yes",'Main Data'!X227="Yes"),1,0)</f>
        <v>1</v>
      </c>
      <c r="AY227">
        <f>IF(OR('Main Data'!Y227="Yes",'Main Data'!Z227="Yes"),1,0)</f>
        <v>0</v>
      </c>
      <c r="AZ227">
        <f>IF('Main Data'!AR227="Yes",1,0)</f>
        <v>0</v>
      </c>
      <c r="BA227">
        <f>IF('Main Data'!AS227="Yes",1,0)</f>
        <v>0</v>
      </c>
      <c r="BB227">
        <f>IF('Main Data'!AG227="Yes",1,0)</f>
        <v>0</v>
      </c>
      <c r="BC227">
        <f>IF('Main Data'!AB227="Yes",1,0)</f>
        <v>0</v>
      </c>
      <c r="BD227">
        <f>IF('Main Data'!AA227="Yes",1,0)</f>
        <v>0</v>
      </c>
      <c r="BE227">
        <f>IF('Main Data'!AC227="Yes",1,0)</f>
        <v>0</v>
      </c>
      <c r="BF227">
        <f>IF('Main Data'!AF227="Yes",1,0)</f>
        <v>0</v>
      </c>
      <c r="BG227">
        <f>IF(OR('Main Data'!AI227="Yes",'Main Data'!AL227="Yes"),1,0)</f>
        <v>0</v>
      </c>
      <c r="BH227">
        <f>IF('Main Data'!AJ227="Yes",1,0)</f>
        <v>0</v>
      </c>
      <c r="BI227">
        <f>IF('Main Data'!AK227="Yes",1,0)</f>
        <v>0</v>
      </c>
      <c r="BJ227">
        <f>IF('Main Data'!AM227="Yes",1,0)</f>
        <v>0</v>
      </c>
      <c r="BK227">
        <f>IF('Main Data'!AQ227="Yes",1,0)</f>
        <v>0</v>
      </c>
      <c r="BL227" s="21">
        <f t="shared" si="19"/>
        <v>0</v>
      </c>
      <c r="BM227" s="21">
        <f t="shared" si="20"/>
        <v>0</v>
      </c>
      <c r="BN227" s="21">
        <f t="shared" si="21"/>
        <v>0</v>
      </c>
      <c r="BO227" s="21">
        <f t="shared" si="22"/>
        <v>0</v>
      </c>
      <c r="BP227" s="21">
        <f t="shared" si="23"/>
        <v>1</v>
      </c>
    </row>
    <row r="228" spans="1:68" x14ac:dyDescent="0.2">
      <c r="A228">
        <v>224</v>
      </c>
      <c r="B228" s="33">
        <f>'Main Data'!C228</f>
        <v>44689</v>
      </c>
      <c r="C228">
        <f>'Main Data'!D228</f>
        <v>385</v>
      </c>
      <c r="D228" s="26">
        <f>'Main Data'!E228</f>
        <v>11000</v>
      </c>
      <c r="E228" s="26">
        <f>'Main Data'!F228</f>
        <v>13750</v>
      </c>
      <c r="F228" s="34">
        <f t="shared" si="18"/>
        <v>9.3056505517805075</v>
      </c>
      <c r="G228">
        <f>IF('Main Data'!H228="AP",1,0)</f>
        <v>0</v>
      </c>
      <c r="H228">
        <f>IF('Main Data'!H228="Blancpain",1,0)</f>
        <v>0</v>
      </c>
      <c r="I228">
        <f>IF('Main Data'!H228="Breguet",1,0)</f>
        <v>0</v>
      </c>
      <c r="J228">
        <f>IF('Main Data'!H228="Breitling",1,0)</f>
        <v>0</v>
      </c>
      <c r="K228">
        <f>IF('Main Data'!H228="Cartier",1,0)</f>
        <v>0</v>
      </c>
      <c r="L228">
        <f>IF('Main Data'!H228="Gallet",1,0)</f>
        <v>0</v>
      </c>
      <c r="M228">
        <f>IF('Main Data'!H228="Girard Perregaux",1,0)</f>
        <v>0</v>
      </c>
      <c r="N228">
        <f>IF('Main Data'!H228="Gubelin",1,0)</f>
        <v>0</v>
      </c>
      <c r="O228">
        <f>IF('Main Data'!H228="Heuer",1,0)</f>
        <v>0</v>
      </c>
      <c r="P228">
        <f>IF('Main Data'!H228="IWC",1,0)</f>
        <v>0</v>
      </c>
      <c r="Q228">
        <f>IF('Main Data'!H228="JLC",1,0)</f>
        <v>0</v>
      </c>
      <c r="R228">
        <f>IF('Main Data'!H228="Longines",1,0)</f>
        <v>0</v>
      </c>
      <c r="S228">
        <f>IF('Main Data'!H228="Movado",1,0)</f>
        <v>0</v>
      </c>
      <c r="T228">
        <f>IF('Main Data'!H228="Omega",1,0)</f>
        <v>0</v>
      </c>
      <c r="U228">
        <f>IF('Main Data'!H228="Panerai",1,0)</f>
        <v>0</v>
      </c>
      <c r="V228">
        <f>IF('Main Data'!H228="Patek",1,0)</f>
        <v>0</v>
      </c>
      <c r="W228">
        <f>IF('Main Data'!H228="Rolex",1,0)</f>
        <v>1</v>
      </c>
      <c r="X228">
        <f>IF('Main Data'!H228="Tudor",1,0)</f>
        <v>0</v>
      </c>
      <c r="Y228">
        <f>IF('Main Data'!H228="Ulysse Nardin",1,0)</f>
        <v>0</v>
      </c>
      <c r="Z228">
        <f>IF('Main Data'!H228="Universal Geneve",1,0)</f>
        <v>0</v>
      </c>
      <c r="AA228">
        <f>IF('Main Data'!H228="Vacheron",1,0)</f>
        <v>0</v>
      </c>
      <c r="AB228">
        <f>IF('Main Data'!H228="Zenith",1,0)</f>
        <v>0</v>
      </c>
      <c r="AC228">
        <f>IF('Main Data'!J228="Stainless Steel",1,0)</f>
        <v>0</v>
      </c>
      <c r="AD228">
        <f>IF('Main Data'!J228="Two-tone",1,0)</f>
        <v>0</v>
      </c>
      <c r="AE228">
        <f>IF(OR('Main Data'!J228="YG 18K",'Main Data'!J228="YG &lt;18K",'Main Data'!J228="PG 18K",'Main Data'!J228="PG &lt;18K",'Main Data'!J228="WG 18K",'Main Data'!J228="Mixes of 18K",'Main Data'!J228="Mixes &lt;18K"),1,0)</f>
        <v>1</v>
      </c>
      <c r="AF228">
        <f>IF('Main Data'!J228="Platinum",1,0)</f>
        <v>0</v>
      </c>
      <c r="AG228">
        <f>IF(OR('Main Data'!J228="PVD",'Main Data'!J228="Gold Plate",'Main Data'!J228="Other"),1,0)</f>
        <v>0</v>
      </c>
      <c r="AH228">
        <f>IF('Main Data'!N228="Stainless Steel",1,0)</f>
        <v>0</v>
      </c>
      <c r="AI228">
        <f>IF('Main Data'!N228="Leather",1,0)</f>
        <v>0</v>
      </c>
      <c r="AJ228">
        <f>IF('Main Data'!N228="Two-tone",1,0)</f>
        <v>0</v>
      </c>
      <c r="AK228">
        <f>IF(OR('Main Data'!N228="YG 18K",'Main Data'!N228="PG 18K",'Main Data'!N228="WG 18K",'Main Data'!N228="Mixes of 18K"),1,0)</f>
        <v>1</v>
      </c>
      <c r="AL228">
        <f>IF(OR(,'Main Data'!N228="PVD",'Main Data'!N228="Gold plate"),1,0)</f>
        <v>0</v>
      </c>
      <c r="AM228">
        <f>IF(OR('Main Data'!AV228="Yes",'Main Data'!AW228="Yes",'Main Data'!AU228="Yes"),1,0)</f>
        <v>0</v>
      </c>
      <c r="AN228">
        <f>IF(OR(ISTEXT('Main Data'!AX228), ISTEXT('Main Data'!AY228)),1,0)</f>
        <v>0</v>
      </c>
      <c r="AO228">
        <f>IF('Main Data'!AZ228="Yes",1,0)</f>
        <v>0</v>
      </c>
      <c r="AP228">
        <f>IF('Main Data'!BA228="Yes",1,0)</f>
        <v>0</v>
      </c>
      <c r="AQ228">
        <f>IF('Main Data'!BD228="Yes",1,0)</f>
        <v>0</v>
      </c>
      <c r="AR228">
        <f>IF('Main Data'!BE228="A",1,0)</f>
        <v>0</v>
      </c>
      <c r="AS228">
        <f>IF('Main Data'!BE228="AA",1,0)</f>
        <v>0</v>
      </c>
      <c r="AT228">
        <f>IF('Main Data'!BE228="AAA",1,0)</f>
        <v>1</v>
      </c>
      <c r="AU228">
        <f>IF('Main Data'!BE228="AAAA",1,0)</f>
        <v>0</v>
      </c>
      <c r="AV228">
        <f>IF('Main Data'!P228="Yes",1,0)</f>
        <v>0</v>
      </c>
      <c r="AW228">
        <f>IF('Main Data'!AP228="Yes",1,0)</f>
        <v>0</v>
      </c>
      <c r="AX228">
        <f>IF(OR('Main Data'!V228="Yes", 'Main Data'!W228="Yes",'Main Data'!X228="Yes"),1,0)</f>
        <v>1</v>
      </c>
      <c r="AY228">
        <f>IF(OR('Main Data'!Y228="Yes",'Main Data'!Z228="Yes"),1,0)</f>
        <v>0</v>
      </c>
      <c r="AZ228">
        <f>IF('Main Data'!AR228="Yes",1,0)</f>
        <v>0</v>
      </c>
      <c r="BA228">
        <f>IF('Main Data'!AS228="Yes",1,0)</f>
        <v>0</v>
      </c>
      <c r="BB228">
        <f>IF('Main Data'!AG228="Yes",1,0)</f>
        <v>0</v>
      </c>
      <c r="BC228">
        <f>IF('Main Data'!AB228="Yes",1,0)</f>
        <v>0</v>
      </c>
      <c r="BD228">
        <f>IF('Main Data'!AA228="Yes",1,0)</f>
        <v>0</v>
      </c>
      <c r="BE228">
        <f>IF('Main Data'!AC228="Yes",1,0)</f>
        <v>0</v>
      </c>
      <c r="BF228">
        <f>IF('Main Data'!AF228="Yes",1,0)</f>
        <v>0</v>
      </c>
      <c r="BG228">
        <f>IF(OR('Main Data'!AI228="Yes",'Main Data'!AL228="Yes"),1,0)</f>
        <v>0</v>
      </c>
      <c r="BH228">
        <f>IF('Main Data'!AJ228="Yes",1,0)</f>
        <v>0</v>
      </c>
      <c r="BI228">
        <f>IF('Main Data'!AK228="Yes",1,0)</f>
        <v>0</v>
      </c>
      <c r="BJ228">
        <f>IF('Main Data'!AM228="Yes",1,0)</f>
        <v>0</v>
      </c>
      <c r="BK228">
        <f>IF('Main Data'!AQ228="Yes",1,0)</f>
        <v>0</v>
      </c>
      <c r="BL228" s="21">
        <f t="shared" si="19"/>
        <v>0</v>
      </c>
      <c r="BM228" s="21">
        <f t="shared" si="20"/>
        <v>0</v>
      </c>
      <c r="BN228" s="21">
        <f t="shared" si="21"/>
        <v>0</v>
      </c>
      <c r="BO228" s="21">
        <f t="shared" si="22"/>
        <v>0</v>
      </c>
      <c r="BP228" s="21">
        <f t="shared" si="23"/>
        <v>1</v>
      </c>
    </row>
    <row r="229" spans="1:68" x14ac:dyDescent="0.2">
      <c r="A229">
        <v>225</v>
      </c>
      <c r="B229" s="33">
        <f>'Main Data'!C229</f>
        <v>44689</v>
      </c>
      <c r="C229">
        <f>'Main Data'!D229</f>
        <v>401</v>
      </c>
      <c r="D229" s="26">
        <f>'Main Data'!E229</f>
        <v>18000</v>
      </c>
      <c r="E229" s="26">
        <f>'Main Data'!F229</f>
        <v>22500</v>
      </c>
      <c r="F229" s="34">
        <f t="shared" si="18"/>
        <v>9.7981270368783022</v>
      </c>
      <c r="G229">
        <f>IF('Main Data'!H229="AP",1,0)</f>
        <v>0</v>
      </c>
      <c r="H229">
        <f>IF('Main Data'!H229="Blancpain",1,0)</f>
        <v>0</v>
      </c>
      <c r="I229">
        <f>IF('Main Data'!H229="Breguet",1,0)</f>
        <v>0</v>
      </c>
      <c r="J229">
        <f>IF('Main Data'!H229="Breitling",1,0)</f>
        <v>0</v>
      </c>
      <c r="K229">
        <f>IF('Main Data'!H229="Cartier",1,0)</f>
        <v>0</v>
      </c>
      <c r="L229">
        <f>IF('Main Data'!H229="Gallet",1,0)</f>
        <v>0</v>
      </c>
      <c r="M229">
        <f>IF('Main Data'!H229="Girard Perregaux",1,0)</f>
        <v>0</v>
      </c>
      <c r="N229">
        <f>IF('Main Data'!H229="Gubelin",1,0)</f>
        <v>0</v>
      </c>
      <c r="O229">
        <f>IF('Main Data'!H229="Heuer",1,0)</f>
        <v>0</v>
      </c>
      <c r="P229">
        <f>IF('Main Data'!H229="IWC",1,0)</f>
        <v>0</v>
      </c>
      <c r="Q229">
        <f>IF('Main Data'!H229="JLC",1,0)</f>
        <v>0</v>
      </c>
      <c r="R229">
        <f>IF('Main Data'!H229="Longines",1,0)</f>
        <v>0</v>
      </c>
      <c r="S229">
        <f>IF('Main Data'!H229="Movado",1,0)</f>
        <v>0</v>
      </c>
      <c r="T229">
        <f>IF('Main Data'!H229="Omega",1,0)</f>
        <v>1</v>
      </c>
      <c r="U229">
        <f>IF('Main Data'!H229="Panerai",1,0)</f>
        <v>0</v>
      </c>
      <c r="V229">
        <f>IF('Main Data'!H229="Patek",1,0)</f>
        <v>0</v>
      </c>
      <c r="W229">
        <f>IF('Main Data'!H229="Rolex",1,0)</f>
        <v>0</v>
      </c>
      <c r="X229">
        <f>IF('Main Data'!H229="Tudor",1,0)</f>
        <v>0</v>
      </c>
      <c r="Y229">
        <f>IF('Main Data'!H229="Ulysse Nardin",1,0)</f>
        <v>0</v>
      </c>
      <c r="Z229">
        <f>IF('Main Data'!H229="Universal Geneve",1,0)</f>
        <v>0</v>
      </c>
      <c r="AA229">
        <f>IF('Main Data'!H229="Vacheron",1,0)</f>
        <v>0</v>
      </c>
      <c r="AB229">
        <f>IF('Main Data'!H229="Zenith",1,0)</f>
        <v>0</v>
      </c>
      <c r="AC229">
        <f>IF('Main Data'!J229="Stainless Steel",1,0)</f>
        <v>1</v>
      </c>
      <c r="AD229">
        <f>IF('Main Data'!J229="Two-tone",1,0)</f>
        <v>0</v>
      </c>
      <c r="AE229">
        <f>IF(OR('Main Data'!J229="YG 18K",'Main Data'!J229="YG &lt;18K",'Main Data'!J229="PG 18K",'Main Data'!J229="PG &lt;18K",'Main Data'!J229="WG 18K",'Main Data'!J229="Mixes of 18K",'Main Data'!J229="Mixes &lt;18K"),1,0)</f>
        <v>0</v>
      </c>
      <c r="AF229">
        <f>IF('Main Data'!J229="Platinum",1,0)</f>
        <v>0</v>
      </c>
      <c r="AG229">
        <f>IF(OR('Main Data'!J229="PVD",'Main Data'!J229="Gold Plate",'Main Data'!J229="Other"),1,0)</f>
        <v>0</v>
      </c>
      <c r="AH229">
        <f>IF('Main Data'!N229="Stainless Steel",1,0)</f>
        <v>1</v>
      </c>
      <c r="AI229">
        <f>IF('Main Data'!N229="Leather",1,0)</f>
        <v>0</v>
      </c>
      <c r="AJ229">
        <f>IF('Main Data'!N229="Two-tone",1,0)</f>
        <v>0</v>
      </c>
      <c r="AK229">
        <f>IF(OR('Main Data'!N229="YG 18K",'Main Data'!N229="PG 18K",'Main Data'!N229="WG 18K",'Main Data'!N229="Mixes of 18K"),1,0)</f>
        <v>0</v>
      </c>
      <c r="AL229">
        <f>IF(OR(,'Main Data'!N229="PVD",'Main Data'!N229="Gold plate"),1,0)</f>
        <v>0</v>
      </c>
      <c r="AM229">
        <f>IF(OR('Main Data'!AV229="Yes",'Main Data'!AW229="Yes",'Main Data'!AU229="Yes"),1,0)</f>
        <v>0</v>
      </c>
      <c r="AN229">
        <f>IF(OR(ISTEXT('Main Data'!AX229), ISTEXT('Main Data'!AY229)),1,0)</f>
        <v>0</v>
      </c>
      <c r="AO229">
        <f>IF('Main Data'!AZ229="Yes",1,0)</f>
        <v>0</v>
      </c>
      <c r="AP229">
        <f>IF('Main Data'!BA229="Yes",1,0)</f>
        <v>0</v>
      </c>
      <c r="AQ229">
        <f>IF('Main Data'!BD229="Yes",1,0)</f>
        <v>0</v>
      </c>
      <c r="AR229">
        <f>IF('Main Data'!BE229="A",1,0)</f>
        <v>0</v>
      </c>
      <c r="AS229">
        <f>IF('Main Data'!BE229="AA",1,0)</f>
        <v>0</v>
      </c>
      <c r="AT229">
        <f>IF('Main Data'!BE229="AAA",1,0)</f>
        <v>1</v>
      </c>
      <c r="AU229">
        <f>IF('Main Data'!BE229="AAAA",1,0)</f>
        <v>0</v>
      </c>
      <c r="AV229">
        <f>IF('Main Data'!P229="Yes",1,0)</f>
        <v>0</v>
      </c>
      <c r="AW229">
        <f>IF('Main Data'!AP229="Yes",1,0)</f>
        <v>0</v>
      </c>
      <c r="AX229">
        <f>IF(OR('Main Data'!V229="Yes", 'Main Data'!W229="Yes",'Main Data'!X229="Yes"),1,0)</f>
        <v>0</v>
      </c>
      <c r="AY229">
        <f>IF(OR('Main Data'!Y229="Yes",'Main Data'!Z229="Yes"),1,0)</f>
        <v>0</v>
      </c>
      <c r="AZ229">
        <f>IF('Main Data'!AR229="Yes",1,0)</f>
        <v>0</v>
      </c>
      <c r="BA229">
        <f>IF('Main Data'!AS229="Yes",1,0)</f>
        <v>0</v>
      </c>
      <c r="BB229">
        <f>IF('Main Data'!AG229="Yes",1,0)</f>
        <v>0</v>
      </c>
      <c r="BC229">
        <f>IF('Main Data'!AB229="Yes",1,0)</f>
        <v>0</v>
      </c>
      <c r="BD229">
        <f>IF('Main Data'!AA229="Yes",1,0)</f>
        <v>0</v>
      </c>
      <c r="BE229">
        <f>IF('Main Data'!AC229="Yes",1,0)</f>
        <v>0</v>
      </c>
      <c r="BF229">
        <f>IF('Main Data'!AF229="Yes",1,0)</f>
        <v>0</v>
      </c>
      <c r="BG229">
        <f>IF(OR('Main Data'!AI229="Yes",'Main Data'!AL229="Yes"),1,0)</f>
        <v>1</v>
      </c>
      <c r="BH229">
        <f>IF('Main Data'!AJ229="Yes",1,0)</f>
        <v>0</v>
      </c>
      <c r="BI229">
        <f>IF('Main Data'!AK229="Yes",1,0)</f>
        <v>0</v>
      </c>
      <c r="BJ229">
        <f>IF('Main Data'!AM229="Yes",1,0)</f>
        <v>0</v>
      </c>
      <c r="BK229">
        <f>IF('Main Data'!AQ229="Yes",1,0)</f>
        <v>0</v>
      </c>
      <c r="BL229" s="21">
        <f t="shared" si="19"/>
        <v>0</v>
      </c>
      <c r="BM229" s="21">
        <f t="shared" si="20"/>
        <v>0</v>
      </c>
      <c r="BN229" s="21">
        <f t="shared" si="21"/>
        <v>0</v>
      </c>
      <c r="BO229" s="21">
        <f t="shared" si="22"/>
        <v>0</v>
      </c>
      <c r="BP229" s="21">
        <f t="shared" si="23"/>
        <v>1</v>
      </c>
    </row>
    <row r="230" spans="1:68" x14ac:dyDescent="0.2">
      <c r="A230">
        <v>226</v>
      </c>
      <c r="B230" s="33">
        <f>'Main Data'!C230</f>
        <v>44689</v>
      </c>
      <c r="C230">
        <f>'Main Data'!D230</f>
        <v>402</v>
      </c>
      <c r="D230" s="26">
        <f>'Main Data'!E230</f>
        <v>3600</v>
      </c>
      <c r="E230" s="26">
        <f>'Main Data'!F230</f>
        <v>4500</v>
      </c>
      <c r="F230" s="34">
        <f t="shared" si="18"/>
        <v>8.1886891244442008</v>
      </c>
      <c r="G230">
        <f>IF('Main Data'!H230="AP",1,0)</f>
        <v>0</v>
      </c>
      <c r="H230">
        <f>IF('Main Data'!H230="Blancpain",1,0)</f>
        <v>0</v>
      </c>
      <c r="I230">
        <f>IF('Main Data'!H230="Breguet",1,0)</f>
        <v>0</v>
      </c>
      <c r="J230">
        <f>IF('Main Data'!H230="Breitling",1,0)</f>
        <v>1</v>
      </c>
      <c r="K230">
        <f>IF('Main Data'!H230="Cartier",1,0)</f>
        <v>0</v>
      </c>
      <c r="L230">
        <f>IF('Main Data'!H230="Gallet",1,0)</f>
        <v>0</v>
      </c>
      <c r="M230">
        <f>IF('Main Data'!H230="Girard Perregaux",1,0)</f>
        <v>0</v>
      </c>
      <c r="N230">
        <f>IF('Main Data'!H230="Gubelin",1,0)</f>
        <v>0</v>
      </c>
      <c r="O230">
        <f>IF('Main Data'!H230="Heuer",1,0)</f>
        <v>0</v>
      </c>
      <c r="P230">
        <f>IF('Main Data'!H230="IWC",1,0)</f>
        <v>0</v>
      </c>
      <c r="Q230">
        <f>IF('Main Data'!H230="JLC",1,0)</f>
        <v>0</v>
      </c>
      <c r="R230">
        <f>IF('Main Data'!H230="Longines",1,0)</f>
        <v>0</v>
      </c>
      <c r="S230">
        <f>IF('Main Data'!H230="Movado",1,0)</f>
        <v>0</v>
      </c>
      <c r="T230">
        <f>IF('Main Data'!H230="Omega",1,0)</f>
        <v>0</v>
      </c>
      <c r="U230">
        <f>IF('Main Data'!H230="Panerai",1,0)</f>
        <v>0</v>
      </c>
      <c r="V230">
        <f>IF('Main Data'!H230="Patek",1,0)</f>
        <v>0</v>
      </c>
      <c r="W230">
        <f>IF('Main Data'!H230="Rolex",1,0)</f>
        <v>0</v>
      </c>
      <c r="X230">
        <f>IF('Main Data'!H230="Tudor",1,0)</f>
        <v>0</v>
      </c>
      <c r="Y230">
        <f>IF('Main Data'!H230="Ulysse Nardin",1,0)</f>
        <v>0</v>
      </c>
      <c r="Z230">
        <f>IF('Main Data'!H230="Universal Geneve",1,0)</f>
        <v>0</v>
      </c>
      <c r="AA230">
        <f>IF('Main Data'!H230="Vacheron",1,0)</f>
        <v>0</v>
      </c>
      <c r="AB230">
        <f>IF('Main Data'!H230="Zenith",1,0)</f>
        <v>0</v>
      </c>
      <c r="AC230">
        <f>IF('Main Data'!J230="Stainless Steel",1,0)</f>
        <v>1</v>
      </c>
      <c r="AD230">
        <f>IF('Main Data'!J230="Two-tone",1,0)</f>
        <v>0</v>
      </c>
      <c r="AE230">
        <f>IF(OR('Main Data'!J230="YG 18K",'Main Data'!J230="YG &lt;18K",'Main Data'!J230="PG 18K",'Main Data'!J230="PG &lt;18K",'Main Data'!J230="WG 18K",'Main Data'!J230="Mixes of 18K",'Main Data'!J230="Mixes &lt;18K"),1,0)</f>
        <v>0</v>
      </c>
      <c r="AF230">
        <f>IF('Main Data'!J230="Platinum",1,0)</f>
        <v>0</v>
      </c>
      <c r="AG230">
        <f>IF(OR('Main Data'!J230="PVD",'Main Data'!J230="Gold Plate",'Main Data'!J230="Other"),1,0)</f>
        <v>0</v>
      </c>
      <c r="AH230">
        <f>IF('Main Data'!N230="Stainless Steel",1,0)</f>
        <v>0</v>
      </c>
      <c r="AI230">
        <f>IF('Main Data'!N230="Leather",1,0)</f>
        <v>1</v>
      </c>
      <c r="AJ230">
        <f>IF('Main Data'!N230="Two-tone",1,0)</f>
        <v>0</v>
      </c>
      <c r="AK230">
        <f>IF(OR('Main Data'!N230="YG 18K",'Main Data'!N230="PG 18K",'Main Data'!N230="WG 18K",'Main Data'!N230="Mixes of 18K"),1,0)</f>
        <v>0</v>
      </c>
      <c r="AL230">
        <f>IF(OR(,'Main Data'!N230="PVD",'Main Data'!N230="Gold plate"),1,0)</f>
        <v>0</v>
      </c>
      <c r="AM230">
        <f>IF(OR('Main Data'!AV230="Yes",'Main Data'!AW230="Yes",'Main Data'!AU230="Yes"),1,0)</f>
        <v>0</v>
      </c>
      <c r="AN230">
        <f>IF(OR(ISTEXT('Main Data'!AX230), ISTEXT('Main Data'!AY230)),1,0)</f>
        <v>0</v>
      </c>
      <c r="AO230">
        <f>IF('Main Data'!AZ230="Yes",1,0)</f>
        <v>0</v>
      </c>
      <c r="AP230">
        <f>IF('Main Data'!BA230="Yes",1,0)</f>
        <v>0</v>
      </c>
      <c r="AQ230">
        <f>IF('Main Data'!BD230="Yes",1,0)</f>
        <v>0</v>
      </c>
      <c r="AR230">
        <f>IF('Main Data'!BE230="A",1,0)</f>
        <v>0</v>
      </c>
      <c r="AS230">
        <f>IF('Main Data'!BE230="AA",1,0)</f>
        <v>1</v>
      </c>
      <c r="AT230">
        <f>IF('Main Data'!BE230="AAA",1,0)</f>
        <v>0</v>
      </c>
      <c r="AU230">
        <f>IF('Main Data'!BE230="AAAA",1,0)</f>
        <v>0</v>
      </c>
      <c r="AV230">
        <f>IF('Main Data'!P230="Yes",1,0)</f>
        <v>0</v>
      </c>
      <c r="AW230">
        <f>IF('Main Data'!AP230="Yes",1,0)</f>
        <v>0</v>
      </c>
      <c r="AX230">
        <f>IF(OR('Main Data'!V230="Yes", 'Main Data'!W230="Yes",'Main Data'!X230="Yes"),1,0)</f>
        <v>1</v>
      </c>
      <c r="AY230">
        <f>IF(OR('Main Data'!Y230="Yes",'Main Data'!Z230="Yes"),1,0)</f>
        <v>0</v>
      </c>
      <c r="AZ230">
        <f>IF('Main Data'!AR230="Yes",1,0)</f>
        <v>0</v>
      </c>
      <c r="BA230">
        <f>IF('Main Data'!AS230="Yes",1,0)</f>
        <v>0</v>
      </c>
      <c r="BB230">
        <f>IF('Main Data'!AG230="Yes",1,0)</f>
        <v>0</v>
      </c>
      <c r="BC230">
        <f>IF('Main Data'!AB230="Yes",1,0)</f>
        <v>0</v>
      </c>
      <c r="BD230">
        <f>IF('Main Data'!AA230="Yes",1,0)</f>
        <v>0</v>
      </c>
      <c r="BE230">
        <f>IF('Main Data'!AC230="Yes",1,0)</f>
        <v>0</v>
      </c>
      <c r="BF230">
        <f>IF('Main Data'!AF230="Yes",1,0)</f>
        <v>0</v>
      </c>
      <c r="BG230">
        <f>IF(OR('Main Data'!AI230="Yes",'Main Data'!AL230="Yes"),1,0)</f>
        <v>1</v>
      </c>
      <c r="BH230">
        <f>IF('Main Data'!AJ230="Yes",1,0)</f>
        <v>0</v>
      </c>
      <c r="BI230">
        <f>IF('Main Data'!AK230="Yes",1,0)</f>
        <v>0</v>
      </c>
      <c r="BJ230">
        <f>IF('Main Data'!AM230="Yes",1,0)</f>
        <v>0</v>
      </c>
      <c r="BK230">
        <f>IF('Main Data'!AQ230="Yes",1,0)</f>
        <v>0</v>
      </c>
      <c r="BL230" s="21">
        <f t="shared" si="19"/>
        <v>0</v>
      </c>
      <c r="BM230" s="21">
        <f t="shared" si="20"/>
        <v>0</v>
      </c>
      <c r="BN230" s="21">
        <f t="shared" si="21"/>
        <v>0</v>
      </c>
      <c r="BO230" s="21">
        <f t="shared" si="22"/>
        <v>0</v>
      </c>
      <c r="BP230" s="21">
        <f t="shared" si="23"/>
        <v>1</v>
      </c>
    </row>
    <row r="231" spans="1:68" x14ac:dyDescent="0.2">
      <c r="A231">
        <v>227</v>
      </c>
      <c r="B231" s="33">
        <f>'Main Data'!C231</f>
        <v>44689</v>
      </c>
      <c r="C231">
        <f>'Main Data'!D231</f>
        <v>404</v>
      </c>
      <c r="D231" s="26">
        <f>'Main Data'!E231</f>
        <v>2200</v>
      </c>
      <c r="E231" s="26">
        <f>'Main Data'!F231</f>
        <v>2750</v>
      </c>
      <c r="F231" s="34">
        <f t="shared" si="18"/>
        <v>7.696212639346407</v>
      </c>
      <c r="G231">
        <f>IF('Main Data'!H231="AP",1,0)</f>
        <v>0</v>
      </c>
      <c r="H231">
        <f>IF('Main Data'!H231="Blancpain",1,0)</f>
        <v>0</v>
      </c>
      <c r="I231">
        <f>IF('Main Data'!H231="Breguet",1,0)</f>
        <v>0</v>
      </c>
      <c r="J231">
        <f>IF('Main Data'!H231="Breitling",1,0)</f>
        <v>0</v>
      </c>
      <c r="K231">
        <f>IF('Main Data'!H231="Cartier",1,0)</f>
        <v>0</v>
      </c>
      <c r="L231">
        <f>IF('Main Data'!H231="Gallet",1,0)</f>
        <v>0</v>
      </c>
      <c r="M231">
        <f>IF('Main Data'!H231="Girard Perregaux",1,0)</f>
        <v>0</v>
      </c>
      <c r="N231">
        <f>IF('Main Data'!H231="Gubelin",1,0)</f>
        <v>0</v>
      </c>
      <c r="O231">
        <f>IF('Main Data'!H231="Heuer",1,0)</f>
        <v>0</v>
      </c>
      <c r="P231">
        <f>IF('Main Data'!H231="IWC",1,0)</f>
        <v>0</v>
      </c>
      <c r="Q231">
        <f>IF('Main Data'!H231="JLC",1,0)</f>
        <v>0</v>
      </c>
      <c r="R231">
        <f>IF('Main Data'!H231="Longines",1,0)</f>
        <v>0</v>
      </c>
      <c r="S231">
        <f>IF('Main Data'!H231="Movado",1,0)</f>
        <v>0</v>
      </c>
      <c r="T231">
        <f>IF('Main Data'!H231="Omega",1,0)</f>
        <v>1</v>
      </c>
      <c r="U231">
        <f>IF('Main Data'!H231="Panerai",1,0)</f>
        <v>0</v>
      </c>
      <c r="V231">
        <f>IF('Main Data'!H231="Patek",1,0)</f>
        <v>0</v>
      </c>
      <c r="W231">
        <f>IF('Main Data'!H231="Rolex",1,0)</f>
        <v>0</v>
      </c>
      <c r="X231">
        <f>IF('Main Data'!H231="Tudor",1,0)</f>
        <v>0</v>
      </c>
      <c r="Y231">
        <f>IF('Main Data'!H231="Ulysse Nardin",1,0)</f>
        <v>0</v>
      </c>
      <c r="Z231">
        <f>IF('Main Data'!H231="Universal Geneve",1,0)</f>
        <v>0</v>
      </c>
      <c r="AA231">
        <f>IF('Main Data'!H231="Vacheron",1,0)</f>
        <v>0</v>
      </c>
      <c r="AB231">
        <f>IF('Main Data'!H231="Zenith",1,0)</f>
        <v>0</v>
      </c>
      <c r="AC231">
        <f>IF('Main Data'!J231="Stainless Steel",1,0)</f>
        <v>1</v>
      </c>
      <c r="AD231">
        <f>IF('Main Data'!J231="Two-tone",1,0)</f>
        <v>0</v>
      </c>
      <c r="AE231">
        <f>IF(OR('Main Data'!J231="YG 18K",'Main Data'!J231="YG &lt;18K",'Main Data'!J231="PG 18K",'Main Data'!J231="PG &lt;18K",'Main Data'!J231="WG 18K",'Main Data'!J231="Mixes of 18K",'Main Data'!J231="Mixes &lt;18K"),1,0)</f>
        <v>0</v>
      </c>
      <c r="AF231">
        <f>IF('Main Data'!J231="Platinum",1,0)</f>
        <v>0</v>
      </c>
      <c r="AG231">
        <f>IF(OR('Main Data'!J231="PVD",'Main Data'!J231="Gold Plate",'Main Data'!J231="Other"),1,0)</f>
        <v>0</v>
      </c>
      <c r="AH231">
        <f>IF('Main Data'!N231="Stainless Steel",1,0)</f>
        <v>1</v>
      </c>
      <c r="AI231">
        <f>IF('Main Data'!N231="Leather",1,0)</f>
        <v>0</v>
      </c>
      <c r="AJ231">
        <f>IF('Main Data'!N231="Two-tone",1,0)</f>
        <v>0</v>
      </c>
      <c r="AK231">
        <f>IF(OR('Main Data'!N231="YG 18K",'Main Data'!N231="PG 18K",'Main Data'!N231="WG 18K",'Main Data'!N231="Mixes of 18K"),1,0)</f>
        <v>0</v>
      </c>
      <c r="AL231">
        <f>IF(OR(,'Main Data'!N231="PVD",'Main Data'!N231="Gold plate"),1,0)</f>
        <v>0</v>
      </c>
      <c r="AM231">
        <f>IF(OR('Main Data'!AV231="Yes",'Main Data'!AW231="Yes",'Main Data'!AU231="Yes"),1,0)</f>
        <v>0</v>
      </c>
      <c r="AN231">
        <f>IF(OR(ISTEXT('Main Data'!AX231), ISTEXT('Main Data'!AY231)),1,0)</f>
        <v>0</v>
      </c>
      <c r="AO231">
        <f>IF('Main Data'!AZ231="Yes",1,0)</f>
        <v>0</v>
      </c>
      <c r="AP231">
        <f>IF('Main Data'!BA231="Yes",1,0)</f>
        <v>0</v>
      </c>
      <c r="AQ231">
        <f>IF('Main Data'!BD231="Yes",1,0)</f>
        <v>0</v>
      </c>
      <c r="AR231">
        <f>IF('Main Data'!BE231="A",1,0)</f>
        <v>0</v>
      </c>
      <c r="AS231">
        <f>IF('Main Data'!BE231="AA",1,0)</f>
        <v>1</v>
      </c>
      <c r="AT231">
        <f>IF('Main Data'!BE231="AAA",1,0)</f>
        <v>0</v>
      </c>
      <c r="AU231">
        <f>IF('Main Data'!BE231="AAAA",1,0)</f>
        <v>0</v>
      </c>
      <c r="AV231">
        <f>IF('Main Data'!P231="Yes",1,0)</f>
        <v>0</v>
      </c>
      <c r="AW231">
        <f>IF('Main Data'!AP231="Yes",1,0)</f>
        <v>0</v>
      </c>
      <c r="AX231">
        <f>IF(OR('Main Data'!V231="Yes", 'Main Data'!W231="Yes",'Main Data'!X231="Yes"),1,0)</f>
        <v>1</v>
      </c>
      <c r="AY231">
        <f>IF(OR('Main Data'!Y231="Yes",'Main Data'!Z231="Yes"),1,0)</f>
        <v>0</v>
      </c>
      <c r="AZ231">
        <f>IF('Main Data'!AR231="Yes",1,0)</f>
        <v>0</v>
      </c>
      <c r="BA231">
        <f>IF('Main Data'!AS231="Yes",1,0)</f>
        <v>0</v>
      </c>
      <c r="BB231">
        <f>IF('Main Data'!AG231="Yes",1,0)</f>
        <v>0</v>
      </c>
      <c r="BC231">
        <f>IF('Main Data'!AB231="Yes",1,0)</f>
        <v>0</v>
      </c>
      <c r="BD231">
        <f>IF('Main Data'!AA231="Yes",1,0)</f>
        <v>0</v>
      </c>
      <c r="BE231">
        <f>IF('Main Data'!AC231="Yes",1,0)</f>
        <v>0</v>
      </c>
      <c r="BF231">
        <f>IF('Main Data'!AF231="Yes",1,0)</f>
        <v>0</v>
      </c>
      <c r="BG231">
        <f>IF(OR('Main Data'!AI231="Yes",'Main Data'!AL231="Yes"),1,0)</f>
        <v>1</v>
      </c>
      <c r="BH231">
        <f>IF('Main Data'!AJ231="Yes",1,0)</f>
        <v>0</v>
      </c>
      <c r="BI231">
        <f>IF('Main Data'!AK231="Yes",1,0)</f>
        <v>0</v>
      </c>
      <c r="BJ231">
        <f>IF('Main Data'!AM231="Yes",1,0)</f>
        <v>0</v>
      </c>
      <c r="BK231">
        <f>IF('Main Data'!AQ231="Yes",1,0)</f>
        <v>0</v>
      </c>
      <c r="BL231" s="21">
        <f t="shared" si="19"/>
        <v>0</v>
      </c>
      <c r="BM231" s="21">
        <f t="shared" si="20"/>
        <v>0</v>
      </c>
      <c r="BN231" s="21">
        <f t="shared" si="21"/>
        <v>0</v>
      </c>
      <c r="BO231" s="21">
        <f t="shared" si="22"/>
        <v>0</v>
      </c>
      <c r="BP231" s="21">
        <f t="shared" si="23"/>
        <v>1</v>
      </c>
    </row>
    <row r="232" spans="1:68" x14ac:dyDescent="0.2">
      <c r="A232">
        <v>228</v>
      </c>
      <c r="B232" s="33">
        <f>'Main Data'!C232</f>
        <v>44689</v>
      </c>
      <c r="C232">
        <f>'Main Data'!D232</f>
        <v>405</v>
      </c>
      <c r="D232" s="26">
        <f>'Main Data'!E232</f>
        <v>9000</v>
      </c>
      <c r="E232" s="26">
        <f>'Main Data'!F232</f>
        <v>11250</v>
      </c>
      <c r="F232" s="34">
        <f t="shared" si="18"/>
        <v>9.1049798563183568</v>
      </c>
      <c r="G232">
        <f>IF('Main Data'!H232="AP",1,0)</f>
        <v>0</v>
      </c>
      <c r="H232">
        <f>IF('Main Data'!H232="Blancpain",1,0)</f>
        <v>0</v>
      </c>
      <c r="I232">
        <f>IF('Main Data'!H232="Breguet",1,0)</f>
        <v>0</v>
      </c>
      <c r="J232">
        <f>IF('Main Data'!H232="Breitling",1,0)</f>
        <v>0</v>
      </c>
      <c r="K232">
        <f>IF('Main Data'!H232="Cartier",1,0)</f>
        <v>0</v>
      </c>
      <c r="L232">
        <f>IF('Main Data'!H232="Gallet",1,0)</f>
        <v>0</v>
      </c>
      <c r="M232">
        <f>IF('Main Data'!H232="Girard Perregaux",1,0)</f>
        <v>0</v>
      </c>
      <c r="N232">
        <f>IF('Main Data'!H232="Gubelin",1,0)</f>
        <v>0</v>
      </c>
      <c r="O232">
        <f>IF('Main Data'!H232="Heuer",1,0)</f>
        <v>0</v>
      </c>
      <c r="P232">
        <f>IF('Main Data'!H232="IWC",1,0)</f>
        <v>1</v>
      </c>
      <c r="Q232">
        <f>IF('Main Data'!H232="JLC",1,0)</f>
        <v>0</v>
      </c>
      <c r="R232">
        <f>IF('Main Data'!H232="Longines",1,0)</f>
        <v>0</v>
      </c>
      <c r="S232">
        <f>IF('Main Data'!H232="Movado",1,0)</f>
        <v>0</v>
      </c>
      <c r="T232">
        <f>IF('Main Data'!H232="Omega",1,0)</f>
        <v>0</v>
      </c>
      <c r="U232">
        <f>IF('Main Data'!H232="Panerai",1,0)</f>
        <v>0</v>
      </c>
      <c r="V232">
        <f>IF('Main Data'!H232="Patek",1,0)</f>
        <v>0</v>
      </c>
      <c r="W232">
        <f>IF('Main Data'!H232="Rolex",1,0)</f>
        <v>0</v>
      </c>
      <c r="X232">
        <f>IF('Main Data'!H232="Tudor",1,0)</f>
        <v>0</v>
      </c>
      <c r="Y232">
        <f>IF('Main Data'!H232="Ulysse Nardin",1,0)</f>
        <v>0</v>
      </c>
      <c r="Z232">
        <f>IF('Main Data'!H232="Universal Geneve",1,0)</f>
        <v>0</v>
      </c>
      <c r="AA232">
        <f>IF('Main Data'!H232="Vacheron",1,0)</f>
        <v>0</v>
      </c>
      <c r="AB232">
        <f>IF('Main Data'!H232="Zenith",1,0)</f>
        <v>0</v>
      </c>
      <c r="AC232">
        <f>IF('Main Data'!J232="Stainless Steel",1,0)</f>
        <v>0</v>
      </c>
      <c r="AD232">
        <f>IF('Main Data'!J232="Two-tone",1,0)</f>
        <v>0</v>
      </c>
      <c r="AE232">
        <f>IF(OR('Main Data'!J232="YG 18K",'Main Data'!J232="YG &lt;18K",'Main Data'!J232="PG 18K",'Main Data'!J232="PG &lt;18K",'Main Data'!J232="WG 18K",'Main Data'!J232="Mixes of 18K",'Main Data'!J232="Mixes &lt;18K"),1,0)</f>
        <v>1</v>
      </c>
      <c r="AF232">
        <f>IF('Main Data'!J232="Platinum",1,0)</f>
        <v>0</v>
      </c>
      <c r="AG232">
        <f>IF(OR('Main Data'!J232="PVD",'Main Data'!J232="Gold Plate",'Main Data'!J232="Other"),1,0)</f>
        <v>0</v>
      </c>
      <c r="AH232">
        <f>IF('Main Data'!N232="Stainless Steel",1,0)</f>
        <v>0</v>
      </c>
      <c r="AI232">
        <f>IF('Main Data'!N232="Leather",1,0)</f>
        <v>1</v>
      </c>
      <c r="AJ232">
        <f>IF('Main Data'!N232="Two-tone",1,0)</f>
        <v>0</v>
      </c>
      <c r="AK232">
        <f>IF(OR('Main Data'!N232="YG 18K",'Main Data'!N232="PG 18K",'Main Data'!N232="WG 18K",'Main Data'!N232="Mixes of 18K"),1,0)</f>
        <v>0</v>
      </c>
      <c r="AL232">
        <f>IF(OR(,'Main Data'!N232="PVD",'Main Data'!N232="Gold plate"),1,0)</f>
        <v>0</v>
      </c>
      <c r="AM232">
        <f>IF(OR('Main Data'!AV232="Yes",'Main Data'!AW232="Yes",'Main Data'!AU232="Yes"),1,0)</f>
        <v>0</v>
      </c>
      <c r="AN232">
        <f>IF(OR(ISTEXT('Main Data'!AX232), ISTEXT('Main Data'!AY232)),1,0)</f>
        <v>0</v>
      </c>
      <c r="AO232">
        <f>IF('Main Data'!AZ232="Yes",1,0)</f>
        <v>0</v>
      </c>
      <c r="AP232">
        <f>IF('Main Data'!BA232="Yes",1,0)</f>
        <v>0</v>
      </c>
      <c r="AQ232">
        <f>IF('Main Data'!BD232="Yes",1,0)</f>
        <v>0</v>
      </c>
      <c r="AR232">
        <f>IF('Main Data'!BE232="A",1,0)</f>
        <v>0</v>
      </c>
      <c r="AS232">
        <f>IF('Main Data'!BE232="AA",1,0)</f>
        <v>0</v>
      </c>
      <c r="AT232">
        <f>IF('Main Data'!BE232="AAA",1,0)</f>
        <v>1</v>
      </c>
      <c r="AU232">
        <f>IF('Main Data'!BE232="AAAA",1,0)</f>
        <v>0</v>
      </c>
      <c r="AV232">
        <f>IF('Main Data'!P232="Yes",1,0)</f>
        <v>0</v>
      </c>
      <c r="AW232">
        <f>IF('Main Data'!AP232="Yes",1,0)</f>
        <v>0</v>
      </c>
      <c r="AX232">
        <f>IF(OR('Main Data'!V232="Yes", 'Main Data'!W232="Yes",'Main Data'!X232="Yes"),1,0)</f>
        <v>1</v>
      </c>
      <c r="AY232">
        <f>IF(OR('Main Data'!Y232="Yes",'Main Data'!Z232="Yes"),1,0)</f>
        <v>1</v>
      </c>
      <c r="AZ232">
        <f>IF('Main Data'!AR232="Yes",1,0)</f>
        <v>0</v>
      </c>
      <c r="BA232">
        <f>IF('Main Data'!AS232="Yes",1,0)</f>
        <v>0</v>
      </c>
      <c r="BB232">
        <f>IF('Main Data'!AG232="Yes",1,0)</f>
        <v>0</v>
      </c>
      <c r="BC232">
        <f>IF('Main Data'!AB232="Yes",1,0)</f>
        <v>0</v>
      </c>
      <c r="BD232">
        <f>IF('Main Data'!AA232="Yes",1,0)</f>
        <v>0</v>
      </c>
      <c r="BE232">
        <f>IF('Main Data'!AC232="Yes",1,0)</f>
        <v>0</v>
      </c>
      <c r="BF232">
        <f>IF('Main Data'!AF232="Yes",1,0)</f>
        <v>0</v>
      </c>
      <c r="BG232">
        <f>IF(OR('Main Data'!AI232="Yes",'Main Data'!AL232="Yes"),1,0)</f>
        <v>1</v>
      </c>
      <c r="BH232">
        <f>IF('Main Data'!AJ232="Yes",1,0)</f>
        <v>0</v>
      </c>
      <c r="BI232">
        <f>IF('Main Data'!AK232="Yes",1,0)</f>
        <v>0</v>
      </c>
      <c r="BJ232">
        <f>IF('Main Data'!AM232="Yes",1,0)</f>
        <v>0</v>
      </c>
      <c r="BK232">
        <f>IF('Main Data'!AQ232="Yes",1,0)</f>
        <v>0</v>
      </c>
      <c r="BL232" s="21">
        <f t="shared" si="19"/>
        <v>0</v>
      </c>
      <c r="BM232" s="21">
        <f t="shared" si="20"/>
        <v>0</v>
      </c>
      <c r="BN232" s="21">
        <f t="shared" si="21"/>
        <v>0</v>
      </c>
      <c r="BO232" s="21">
        <f t="shared" si="22"/>
        <v>0</v>
      </c>
      <c r="BP232" s="21">
        <f t="shared" si="23"/>
        <v>1</v>
      </c>
    </row>
    <row r="233" spans="1:68" x14ac:dyDescent="0.2">
      <c r="A233">
        <v>229</v>
      </c>
      <c r="B233" s="33">
        <f>'Main Data'!C233</f>
        <v>44689</v>
      </c>
      <c r="C233">
        <f>'Main Data'!D233</f>
        <v>469</v>
      </c>
      <c r="D233" s="26">
        <f>'Main Data'!E233</f>
        <v>13000</v>
      </c>
      <c r="E233" s="26">
        <f>'Main Data'!F233</f>
        <v>16250</v>
      </c>
      <c r="F233" s="34">
        <f t="shared" si="18"/>
        <v>9.4727046364436731</v>
      </c>
      <c r="G233">
        <f>IF('Main Data'!H233="AP",1,0)</f>
        <v>0</v>
      </c>
      <c r="H233">
        <f>IF('Main Data'!H233="Blancpain",1,0)</f>
        <v>0</v>
      </c>
      <c r="I233">
        <f>IF('Main Data'!H233="Breguet",1,0)</f>
        <v>0</v>
      </c>
      <c r="J233">
        <f>IF('Main Data'!H233="Breitling",1,0)</f>
        <v>0</v>
      </c>
      <c r="K233">
        <f>IF('Main Data'!H233="Cartier",1,0)</f>
        <v>0</v>
      </c>
      <c r="L233">
        <f>IF('Main Data'!H233="Gallet",1,0)</f>
        <v>0</v>
      </c>
      <c r="M233">
        <f>IF('Main Data'!H233="Girard Perregaux",1,0)</f>
        <v>0</v>
      </c>
      <c r="N233">
        <f>IF('Main Data'!H233="Gubelin",1,0)</f>
        <v>0</v>
      </c>
      <c r="O233">
        <f>IF('Main Data'!H233="Heuer",1,0)</f>
        <v>0</v>
      </c>
      <c r="P233">
        <f>IF('Main Data'!H233="IWC",1,0)</f>
        <v>0</v>
      </c>
      <c r="Q233">
        <f>IF('Main Data'!H233="JLC",1,0)</f>
        <v>0</v>
      </c>
      <c r="R233">
        <f>IF('Main Data'!H233="Longines",1,0)</f>
        <v>0</v>
      </c>
      <c r="S233">
        <f>IF('Main Data'!H233="Movado",1,0)</f>
        <v>0</v>
      </c>
      <c r="T233">
        <f>IF('Main Data'!H233="Omega",1,0)</f>
        <v>0</v>
      </c>
      <c r="U233">
        <f>IF('Main Data'!H233="Panerai",1,0)</f>
        <v>0</v>
      </c>
      <c r="V233">
        <f>IF('Main Data'!H233="Patek",1,0)</f>
        <v>1</v>
      </c>
      <c r="W233">
        <f>IF('Main Data'!H233="Rolex",1,0)</f>
        <v>0</v>
      </c>
      <c r="X233">
        <f>IF('Main Data'!H233="Tudor",1,0)</f>
        <v>0</v>
      </c>
      <c r="Y233">
        <f>IF('Main Data'!H233="Ulysse Nardin",1,0)</f>
        <v>0</v>
      </c>
      <c r="Z233">
        <f>IF('Main Data'!H233="Universal Geneve",1,0)</f>
        <v>0</v>
      </c>
      <c r="AA233">
        <f>IF('Main Data'!H233="Vacheron",1,0)</f>
        <v>0</v>
      </c>
      <c r="AB233">
        <f>IF('Main Data'!H233="Zenith",1,0)</f>
        <v>0</v>
      </c>
      <c r="AC233">
        <f>IF('Main Data'!J233="Stainless Steel",1,0)</f>
        <v>0</v>
      </c>
      <c r="AD233">
        <f>IF('Main Data'!J233="Two-tone",1,0)</f>
        <v>0</v>
      </c>
      <c r="AE233">
        <f>IF(OR('Main Data'!J233="YG 18K",'Main Data'!J233="YG &lt;18K",'Main Data'!J233="PG 18K",'Main Data'!J233="PG &lt;18K",'Main Data'!J233="WG 18K",'Main Data'!J233="Mixes of 18K",'Main Data'!J233="Mixes &lt;18K"),1,0)</f>
        <v>1</v>
      </c>
      <c r="AF233">
        <f>IF('Main Data'!J233="Platinum",1,0)</f>
        <v>0</v>
      </c>
      <c r="AG233">
        <f>IF(OR('Main Data'!J233="PVD",'Main Data'!J233="Gold Plate",'Main Data'!J233="Other"),1,0)</f>
        <v>0</v>
      </c>
      <c r="AH233">
        <f>IF('Main Data'!N233="Stainless Steel",1,0)</f>
        <v>0</v>
      </c>
      <c r="AI233">
        <f>IF('Main Data'!N233="Leather",1,0)</f>
        <v>1</v>
      </c>
      <c r="AJ233">
        <f>IF('Main Data'!N233="Two-tone",1,0)</f>
        <v>0</v>
      </c>
      <c r="AK233">
        <f>IF(OR('Main Data'!N233="YG 18K",'Main Data'!N233="PG 18K",'Main Data'!N233="WG 18K",'Main Data'!N233="Mixes of 18K"),1,0)</f>
        <v>0</v>
      </c>
      <c r="AL233">
        <f>IF(OR(,'Main Data'!N233="PVD",'Main Data'!N233="Gold plate"),1,0)</f>
        <v>0</v>
      </c>
      <c r="AM233">
        <f>IF(OR('Main Data'!AV233="Yes",'Main Data'!AW233="Yes",'Main Data'!AU233="Yes"),1,0)</f>
        <v>0</v>
      </c>
      <c r="AN233">
        <f>IF(OR(ISTEXT('Main Data'!AX233), ISTEXT('Main Data'!AY233)),1,0)</f>
        <v>0</v>
      </c>
      <c r="AO233">
        <f>IF('Main Data'!AZ233="Yes",1,0)</f>
        <v>0</v>
      </c>
      <c r="AP233">
        <f>IF('Main Data'!BA233="Yes",1,0)</f>
        <v>0</v>
      </c>
      <c r="AQ233">
        <f>IF('Main Data'!BD233="Yes",1,0)</f>
        <v>0</v>
      </c>
      <c r="AR233">
        <f>IF('Main Data'!BE233="A",1,0)</f>
        <v>0</v>
      </c>
      <c r="AS233">
        <f>IF('Main Data'!BE233="AA",1,0)</f>
        <v>0</v>
      </c>
      <c r="AT233">
        <f>IF('Main Data'!BE233="AAA",1,0)</f>
        <v>1</v>
      </c>
      <c r="AU233">
        <f>IF('Main Data'!BE233="AAAA",1,0)</f>
        <v>0</v>
      </c>
      <c r="AV233">
        <f>IF('Main Data'!P233="Yes",1,0)</f>
        <v>0</v>
      </c>
      <c r="AW233">
        <f>IF('Main Data'!AP233="Yes",1,0)</f>
        <v>0</v>
      </c>
      <c r="AX233">
        <f>IF(OR('Main Data'!V233="Yes", 'Main Data'!W233="Yes",'Main Data'!X233="Yes"),1,0)</f>
        <v>1</v>
      </c>
      <c r="AY233">
        <f>IF(OR('Main Data'!Y233="Yes",'Main Data'!Z233="Yes"),1,0)</f>
        <v>0</v>
      </c>
      <c r="AZ233">
        <f>IF('Main Data'!AR233="Yes",1,0)</f>
        <v>0</v>
      </c>
      <c r="BA233">
        <f>IF('Main Data'!AS233="Yes",1,0)</f>
        <v>0</v>
      </c>
      <c r="BB233">
        <f>IF('Main Data'!AG233="Yes",1,0)</f>
        <v>0</v>
      </c>
      <c r="BC233">
        <f>IF('Main Data'!AB233="Yes",1,0)</f>
        <v>0</v>
      </c>
      <c r="BD233">
        <f>IF('Main Data'!AA233="Yes",1,0)</f>
        <v>0</v>
      </c>
      <c r="BE233">
        <f>IF('Main Data'!AC233="Yes",1,0)</f>
        <v>0</v>
      </c>
      <c r="BF233">
        <f>IF('Main Data'!AF233="Yes",1,0)</f>
        <v>0</v>
      </c>
      <c r="BG233">
        <f>IF(OR('Main Data'!AI233="Yes",'Main Data'!AL233="Yes"),1,0)</f>
        <v>0</v>
      </c>
      <c r="BH233">
        <f>IF('Main Data'!AJ233="Yes",1,0)</f>
        <v>0</v>
      </c>
      <c r="BI233">
        <f>IF('Main Data'!AK233="Yes",1,0)</f>
        <v>0</v>
      </c>
      <c r="BJ233">
        <f>IF('Main Data'!AM233="Yes",1,0)</f>
        <v>0</v>
      </c>
      <c r="BK233">
        <f>IF('Main Data'!AQ233="Yes",1,0)</f>
        <v>0</v>
      </c>
      <c r="BL233" s="21">
        <f t="shared" si="19"/>
        <v>0</v>
      </c>
      <c r="BM233" s="21">
        <f t="shared" si="20"/>
        <v>0</v>
      </c>
      <c r="BN233" s="21">
        <f t="shared" si="21"/>
        <v>0</v>
      </c>
      <c r="BO233" s="21">
        <f t="shared" si="22"/>
        <v>0</v>
      </c>
      <c r="BP233" s="21">
        <f t="shared" si="23"/>
        <v>1</v>
      </c>
    </row>
    <row r="234" spans="1:68" x14ac:dyDescent="0.2">
      <c r="A234">
        <v>230</v>
      </c>
      <c r="B234" s="33">
        <f>'Main Data'!C234</f>
        <v>44689</v>
      </c>
      <c r="C234">
        <f>'Main Data'!D234</f>
        <v>470</v>
      </c>
      <c r="D234" s="26">
        <f>'Main Data'!E234</f>
        <v>4500</v>
      </c>
      <c r="E234" s="26">
        <f>'Main Data'!F234</f>
        <v>5625</v>
      </c>
      <c r="F234" s="34">
        <f t="shared" si="18"/>
        <v>8.4118326757584114</v>
      </c>
      <c r="G234">
        <f>IF('Main Data'!H234="AP",1,0)</f>
        <v>0</v>
      </c>
      <c r="H234">
        <f>IF('Main Data'!H234="Blancpain",1,0)</f>
        <v>0</v>
      </c>
      <c r="I234">
        <f>IF('Main Data'!H234="Breguet",1,0)</f>
        <v>0</v>
      </c>
      <c r="J234">
        <f>IF('Main Data'!H234="Breitling",1,0)</f>
        <v>0</v>
      </c>
      <c r="K234">
        <f>IF('Main Data'!H234="Cartier",1,0)</f>
        <v>0</v>
      </c>
      <c r="L234">
        <f>IF('Main Data'!H234="Gallet",1,0)</f>
        <v>0</v>
      </c>
      <c r="M234">
        <f>IF('Main Data'!H234="Girard Perregaux",1,0)</f>
        <v>0</v>
      </c>
      <c r="N234">
        <f>IF('Main Data'!H234="Gubelin",1,0)</f>
        <v>0</v>
      </c>
      <c r="O234">
        <f>IF('Main Data'!H234="Heuer",1,0)</f>
        <v>0</v>
      </c>
      <c r="P234">
        <f>IF('Main Data'!H234="IWC",1,0)</f>
        <v>0</v>
      </c>
      <c r="Q234">
        <f>IF('Main Data'!H234="JLC",1,0)</f>
        <v>0</v>
      </c>
      <c r="R234">
        <f>IF('Main Data'!H234="Longines",1,0)</f>
        <v>0</v>
      </c>
      <c r="S234">
        <f>IF('Main Data'!H234="Movado",1,0)</f>
        <v>0</v>
      </c>
      <c r="T234">
        <f>IF('Main Data'!H234="Omega",1,0)</f>
        <v>0</v>
      </c>
      <c r="U234">
        <f>IF('Main Data'!H234="Panerai",1,0)</f>
        <v>0</v>
      </c>
      <c r="V234">
        <f>IF('Main Data'!H234="Patek",1,0)</f>
        <v>1</v>
      </c>
      <c r="W234">
        <f>IF('Main Data'!H234="Rolex",1,0)</f>
        <v>0</v>
      </c>
      <c r="X234">
        <f>IF('Main Data'!H234="Tudor",1,0)</f>
        <v>0</v>
      </c>
      <c r="Y234">
        <f>IF('Main Data'!H234="Ulysse Nardin",1,0)</f>
        <v>0</v>
      </c>
      <c r="Z234">
        <f>IF('Main Data'!H234="Universal Geneve",1,0)</f>
        <v>0</v>
      </c>
      <c r="AA234">
        <f>IF('Main Data'!H234="Vacheron",1,0)</f>
        <v>0</v>
      </c>
      <c r="AB234">
        <f>IF('Main Data'!H234="Zenith",1,0)</f>
        <v>0</v>
      </c>
      <c r="AC234">
        <f>IF('Main Data'!J234="Stainless Steel",1,0)</f>
        <v>0</v>
      </c>
      <c r="AD234">
        <f>IF('Main Data'!J234="Two-tone",1,0)</f>
        <v>0</v>
      </c>
      <c r="AE234">
        <f>IF(OR('Main Data'!J234="YG 18K",'Main Data'!J234="YG &lt;18K",'Main Data'!J234="PG 18K",'Main Data'!J234="PG &lt;18K",'Main Data'!J234="WG 18K",'Main Data'!J234="Mixes of 18K",'Main Data'!J234="Mixes &lt;18K"),1,0)</f>
        <v>1</v>
      </c>
      <c r="AF234">
        <f>IF('Main Data'!J234="Platinum",1,0)</f>
        <v>0</v>
      </c>
      <c r="AG234">
        <f>IF(OR('Main Data'!J234="PVD",'Main Data'!J234="Gold Plate",'Main Data'!J234="Other"),1,0)</f>
        <v>0</v>
      </c>
      <c r="AH234">
        <f>IF('Main Data'!N234="Stainless Steel",1,0)</f>
        <v>0</v>
      </c>
      <c r="AI234">
        <f>IF('Main Data'!N234="Leather",1,0)</f>
        <v>1</v>
      </c>
      <c r="AJ234">
        <f>IF('Main Data'!N234="Two-tone",1,0)</f>
        <v>0</v>
      </c>
      <c r="AK234">
        <f>IF(OR('Main Data'!N234="YG 18K",'Main Data'!N234="PG 18K",'Main Data'!N234="WG 18K",'Main Data'!N234="Mixes of 18K"),1,0)</f>
        <v>0</v>
      </c>
      <c r="AL234">
        <f>IF(OR(,'Main Data'!N234="PVD",'Main Data'!N234="Gold plate"),1,0)</f>
        <v>0</v>
      </c>
      <c r="AM234">
        <f>IF(OR('Main Data'!AV234="Yes",'Main Data'!AW234="Yes",'Main Data'!AU234="Yes"),1,0)</f>
        <v>0</v>
      </c>
      <c r="AN234">
        <f>IF(OR(ISTEXT('Main Data'!AX234), ISTEXT('Main Data'!AY234)),1,0)</f>
        <v>0</v>
      </c>
      <c r="AO234">
        <f>IF('Main Data'!AZ234="Yes",1,0)</f>
        <v>0</v>
      </c>
      <c r="AP234">
        <f>IF('Main Data'!BA234="Yes",1,0)</f>
        <v>0</v>
      </c>
      <c r="AQ234">
        <f>IF('Main Data'!BD234="Yes",1,0)</f>
        <v>0</v>
      </c>
      <c r="AR234">
        <f>IF('Main Data'!BE234="A",1,0)</f>
        <v>0</v>
      </c>
      <c r="AS234">
        <f>IF('Main Data'!BE234="AA",1,0)</f>
        <v>0</v>
      </c>
      <c r="AT234">
        <f>IF('Main Data'!BE234="AAA",1,0)</f>
        <v>1</v>
      </c>
      <c r="AU234">
        <f>IF('Main Data'!BE234="AAAA",1,0)</f>
        <v>0</v>
      </c>
      <c r="AV234">
        <f>IF('Main Data'!P234="Yes",1,0)</f>
        <v>1</v>
      </c>
      <c r="AW234">
        <f>IF('Main Data'!AP234="Yes",1,0)</f>
        <v>0</v>
      </c>
      <c r="AX234">
        <f>IF(OR('Main Data'!V234="Yes", 'Main Data'!W234="Yes",'Main Data'!X234="Yes"),1,0)</f>
        <v>0</v>
      </c>
      <c r="AY234">
        <f>IF(OR('Main Data'!Y234="Yes",'Main Data'!Z234="Yes"),1,0)</f>
        <v>0</v>
      </c>
      <c r="AZ234">
        <f>IF('Main Data'!AR234="Yes",1,0)</f>
        <v>0</v>
      </c>
      <c r="BA234">
        <f>IF('Main Data'!AS234="Yes",1,0)</f>
        <v>0</v>
      </c>
      <c r="BB234">
        <f>IF('Main Data'!AG234="Yes",1,0)</f>
        <v>0</v>
      </c>
      <c r="BC234">
        <f>IF('Main Data'!AB234="Yes",1,0)</f>
        <v>0</v>
      </c>
      <c r="BD234">
        <f>IF('Main Data'!AA234="Yes",1,0)</f>
        <v>0</v>
      </c>
      <c r="BE234">
        <f>IF('Main Data'!AC234="Yes",1,0)</f>
        <v>0</v>
      </c>
      <c r="BF234">
        <f>IF('Main Data'!AF234="Yes",1,0)</f>
        <v>0</v>
      </c>
      <c r="BG234">
        <f>IF(OR('Main Data'!AI234="Yes",'Main Data'!AL234="Yes"),1,0)</f>
        <v>0</v>
      </c>
      <c r="BH234">
        <f>IF('Main Data'!AJ234="Yes",1,0)</f>
        <v>0</v>
      </c>
      <c r="BI234">
        <f>IF('Main Data'!AK234="Yes",1,0)</f>
        <v>0</v>
      </c>
      <c r="BJ234">
        <f>IF('Main Data'!AM234="Yes",1,0)</f>
        <v>0</v>
      </c>
      <c r="BK234">
        <f>IF('Main Data'!AQ234="Yes",1,0)</f>
        <v>0</v>
      </c>
      <c r="BL234" s="21">
        <f t="shared" si="19"/>
        <v>0</v>
      </c>
      <c r="BM234" s="21">
        <f t="shared" si="20"/>
        <v>0</v>
      </c>
      <c r="BN234" s="21">
        <f t="shared" si="21"/>
        <v>0</v>
      </c>
      <c r="BO234" s="21">
        <f t="shared" si="22"/>
        <v>0</v>
      </c>
      <c r="BP234" s="21">
        <f t="shared" si="23"/>
        <v>1</v>
      </c>
    </row>
    <row r="235" spans="1:68" x14ac:dyDescent="0.2">
      <c r="A235">
        <v>231</v>
      </c>
      <c r="B235" s="33">
        <f>'Main Data'!C235</f>
        <v>44689</v>
      </c>
      <c r="C235">
        <f>'Main Data'!D235</f>
        <v>471</v>
      </c>
      <c r="D235" s="26">
        <f>'Main Data'!E235</f>
        <v>13000</v>
      </c>
      <c r="E235" s="26">
        <f>'Main Data'!F235</f>
        <v>16250</v>
      </c>
      <c r="F235" s="34">
        <f t="shared" si="18"/>
        <v>9.4727046364436731</v>
      </c>
      <c r="G235">
        <f>IF('Main Data'!H235="AP",1,0)</f>
        <v>0</v>
      </c>
      <c r="H235">
        <f>IF('Main Data'!H235="Blancpain",1,0)</f>
        <v>0</v>
      </c>
      <c r="I235">
        <f>IF('Main Data'!H235="Breguet",1,0)</f>
        <v>0</v>
      </c>
      <c r="J235">
        <f>IF('Main Data'!H235="Breitling",1,0)</f>
        <v>0</v>
      </c>
      <c r="K235">
        <f>IF('Main Data'!H235="Cartier",1,0)</f>
        <v>0</v>
      </c>
      <c r="L235">
        <f>IF('Main Data'!H235="Gallet",1,0)</f>
        <v>0</v>
      </c>
      <c r="M235">
        <f>IF('Main Data'!H235="Girard Perregaux",1,0)</f>
        <v>0</v>
      </c>
      <c r="N235">
        <f>IF('Main Data'!H235="Gubelin",1,0)</f>
        <v>0</v>
      </c>
      <c r="O235">
        <f>IF('Main Data'!H235="Heuer",1,0)</f>
        <v>0</v>
      </c>
      <c r="P235">
        <f>IF('Main Data'!H235="IWC",1,0)</f>
        <v>0</v>
      </c>
      <c r="Q235">
        <f>IF('Main Data'!H235="JLC",1,0)</f>
        <v>0</v>
      </c>
      <c r="R235">
        <f>IF('Main Data'!H235="Longines",1,0)</f>
        <v>0</v>
      </c>
      <c r="S235">
        <f>IF('Main Data'!H235="Movado",1,0)</f>
        <v>0</v>
      </c>
      <c r="T235">
        <f>IF('Main Data'!H235="Omega",1,0)</f>
        <v>0</v>
      </c>
      <c r="U235">
        <f>IF('Main Data'!H235="Panerai",1,0)</f>
        <v>0</v>
      </c>
      <c r="V235">
        <f>IF('Main Data'!H235="Patek",1,0)</f>
        <v>1</v>
      </c>
      <c r="W235">
        <f>IF('Main Data'!H235="Rolex",1,0)</f>
        <v>0</v>
      </c>
      <c r="X235">
        <f>IF('Main Data'!H235="Tudor",1,0)</f>
        <v>0</v>
      </c>
      <c r="Y235">
        <f>IF('Main Data'!H235="Ulysse Nardin",1,0)</f>
        <v>0</v>
      </c>
      <c r="Z235">
        <f>IF('Main Data'!H235="Universal Geneve",1,0)</f>
        <v>0</v>
      </c>
      <c r="AA235">
        <f>IF('Main Data'!H235="Vacheron",1,0)</f>
        <v>0</v>
      </c>
      <c r="AB235">
        <f>IF('Main Data'!H235="Zenith",1,0)</f>
        <v>0</v>
      </c>
      <c r="AC235">
        <f>IF('Main Data'!J235="Stainless Steel",1,0)</f>
        <v>0</v>
      </c>
      <c r="AD235">
        <f>IF('Main Data'!J235="Two-tone",1,0)</f>
        <v>0</v>
      </c>
      <c r="AE235">
        <f>IF(OR('Main Data'!J235="YG 18K",'Main Data'!J235="YG &lt;18K",'Main Data'!J235="PG 18K",'Main Data'!J235="PG &lt;18K",'Main Data'!J235="WG 18K",'Main Data'!J235="Mixes of 18K",'Main Data'!J235="Mixes &lt;18K"),1,0)</f>
        <v>1</v>
      </c>
      <c r="AF235">
        <f>IF('Main Data'!J235="Platinum",1,0)</f>
        <v>0</v>
      </c>
      <c r="AG235">
        <f>IF(OR('Main Data'!J235="PVD",'Main Data'!J235="Gold Plate",'Main Data'!J235="Other"),1,0)</f>
        <v>0</v>
      </c>
      <c r="AH235">
        <f>IF('Main Data'!N235="Stainless Steel",1,0)</f>
        <v>0</v>
      </c>
      <c r="AI235">
        <f>IF('Main Data'!N235="Leather",1,0)</f>
        <v>0</v>
      </c>
      <c r="AJ235">
        <f>IF('Main Data'!N235="Two-tone",1,0)</f>
        <v>0</v>
      </c>
      <c r="AK235">
        <f>IF(OR('Main Data'!N235="YG 18K",'Main Data'!N235="PG 18K",'Main Data'!N235="WG 18K",'Main Data'!N235="Mixes of 18K"),1,0)</f>
        <v>1</v>
      </c>
      <c r="AL235">
        <f>IF(OR(,'Main Data'!N235="PVD",'Main Data'!N235="Gold plate"),1,0)</f>
        <v>0</v>
      </c>
      <c r="AM235">
        <f>IF(OR('Main Data'!AV235="Yes",'Main Data'!AW235="Yes",'Main Data'!AU235="Yes"),1,0)</f>
        <v>0</v>
      </c>
      <c r="AN235">
        <f>IF(OR(ISTEXT('Main Data'!AX235), ISTEXT('Main Data'!AY235)),1,0)</f>
        <v>0</v>
      </c>
      <c r="AO235">
        <f>IF('Main Data'!AZ235="Yes",1,0)</f>
        <v>0</v>
      </c>
      <c r="AP235">
        <f>IF('Main Data'!BA235="Yes",1,0)</f>
        <v>0</v>
      </c>
      <c r="AQ235">
        <f>IF('Main Data'!BD235="Yes",1,0)</f>
        <v>0</v>
      </c>
      <c r="AR235">
        <f>IF('Main Data'!BE235="A",1,0)</f>
        <v>0</v>
      </c>
      <c r="AS235">
        <f>IF('Main Data'!BE235="AA",1,0)</f>
        <v>0</v>
      </c>
      <c r="AT235">
        <f>IF('Main Data'!BE235="AAA",1,0)</f>
        <v>1</v>
      </c>
      <c r="AU235">
        <f>IF('Main Data'!BE235="AAAA",1,0)</f>
        <v>0</v>
      </c>
      <c r="AV235">
        <f>IF('Main Data'!P235="Yes",1,0)</f>
        <v>1</v>
      </c>
      <c r="AW235">
        <f>IF('Main Data'!AP235="Yes",1,0)</f>
        <v>0</v>
      </c>
      <c r="AX235">
        <f>IF(OR('Main Data'!V235="Yes", 'Main Data'!W235="Yes",'Main Data'!X235="Yes"),1,0)</f>
        <v>0</v>
      </c>
      <c r="AY235">
        <f>IF(OR('Main Data'!Y235="Yes",'Main Data'!Z235="Yes"),1,0)</f>
        <v>0</v>
      </c>
      <c r="AZ235">
        <f>IF('Main Data'!AR235="Yes",1,0)</f>
        <v>0</v>
      </c>
      <c r="BA235">
        <f>IF('Main Data'!AS235="Yes",1,0)</f>
        <v>0</v>
      </c>
      <c r="BB235">
        <f>IF('Main Data'!AG235="Yes",1,0)</f>
        <v>0</v>
      </c>
      <c r="BC235">
        <f>IF('Main Data'!AB235="Yes",1,0)</f>
        <v>0</v>
      </c>
      <c r="BD235">
        <f>IF('Main Data'!AA235="Yes",1,0)</f>
        <v>0</v>
      </c>
      <c r="BE235">
        <f>IF('Main Data'!AC235="Yes",1,0)</f>
        <v>0</v>
      </c>
      <c r="BF235">
        <f>IF('Main Data'!AF235="Yes",1,0)</f>
        <v>0</v>
      </c>
      <c r="BG235">
        <f>IF(OR('Main Data'!AI235="Yes",'Main Data'!AL235="Yes"),1,0)</f>
        <v>0</v>
      </c>
      <c r="BH235">
        <f>IF('Main Data'!AJ235="Yes",1,0)</f>
        <v>0</v>
      </c>
      <c r="BI235">
        <f>IF('Main Data'!AK235="Yes",1,0)</f>
        <v>0</v>
      </c>
      <c r="BJ235">
        <f>IF('Main Data'!AM235="Yes",1,0)</f>
        <v>0</v>
      </c>
      <c r="BK235">
        <f>IF('Main Data'!AQ235="Yes",1,0)</f>
        <v>0</v>
      </c>
      <c r="BL235" s="21">
        <f t="shared" si="19"/>
        <v>0</v>
      </c>
      <c r="BM235" s="21">
        <f t="shared" si="20"/>
        <v>0</v>
      </c>
      <c r="BN235" s="21">
        <f t="shared" si="21"/>
        <v>0</v>
      </c>
      <c r="BO235" s="21">
        <f t="shared" si="22"/>
        <v>0</v>
      </c>
      <c r="BP235" s="21">
        <f t="shared" si="23"/>
        <v>1</v>
      </c>
    </row>
    <row r="236" spans="1:68" x14ac:dyDescent="0.2">
      <c r="A236">
        <v>232</v>
      </c>
      <c r="B236" s="33">
        <f>'Main Data'!C236</f>
        <v>44689</v>
      </c>
      <c r="C236">
        <f>'Main Data'!D236</f>
        <v>481</v>
      </c>
      <c r="D236" s="26">
        <f>'Main Data'!E236</f>
        <v>100000</v>
      </c>
      <c r="E236" s="26">
        <f>'Main Data'!F236</f>
        <v>225000</v>
      </c>
      <c r="F236" s="34">
        <f t="shared" si="18"/>
        <v>11.512925464970229</v>
      </c>
      <c r="G236">
        <f>IF('Main Data'!H236="AP",1,0)</f>
        <v>0</v>
      </c>
      <c r="H236">
        <f>IF('Main Data'!H236="Blancpain",1,0)</f>
        <v>0</v>
      </c>
      <c r="I236">
        <f>IF('Main Data'!H236="Breguet",1,0)</f>
        <v>0</v>
      </c>
      <c r="J236">
        <f>IF('Main Data'!H236="Breitling",1,0)</f>
        <v>0</v>
      </c>
      <c r="K236">
        <f>IF('Main Data'!H236="Cartier",1,0)</f>
        <v>0</v>
      </c>
      <c r="L236">
        <f>IF('Main Data'!H236="Gallet",1,0)</f>
        <v>0</v>
      </c>
      <c r="M236">
        <f>IF('Main Data'!H236="Girard Perregaux",1,0)</f>
        <v>0</v>
      </c>
      <c r="N236">
        <f>IF('Main Data'!H236="Gubelin",1,0)</f>
        <v>0</v>
      </c>
      <c r="O236">
        <f>IF('Main Data'!H236="Heuer",1,0)</f>
        <v>0</v>
      </c>
      <c r="P236">
        <f>IF('Main Data'!H236="IWC",1,0)</f>
        <v>0</v>
      </c>
      <c r="Q236">
        <f>IF('Main Data'!H236="JLC",1,0)</f>
        <v>0</v>
      </c>
      <c r="R236">
        <f>IF('Main Data'!H236="Longines",1,0)</f>
        <v>0</v>
      </c>
      <c r="S236">
        <f>IF('Main Data'!H236="Movado",1,0)</f>
        <v>0</v>
      </c>
      <c r="T236">
        <f>IF('Main Data'!H236="Omega",1,0)</f>
        <v>0</v>
      </c>
      <c r="U236">
        <f>IF('Main Data'!H236="Panerai",1,0)</f>
        <v>0</v>
      </c>
      <c r="V236">
        <f>IF('Main Data'!H236="Patek",1,0)</f>
        <v>1</v>
      </c>
      <c r="W236">
        <f>IF('Main Data'!H236="Rolex",1,0)</f>
        <v>0</v>
      </c>
      <c r="X236">
        <f>IF('Main Data'!H236="Tudor",1,0)</f>
        <v>0</v>
      </c>
      <c r="Y236">
        <f>IF('Main Data'!H236="Ulysse Nardin",1,0)</f>
        <v>0</v>
      </c>
      <c r="Z236">
        <f>IF('Main Data'!H236="Universal Geneve",1,0)</f>
        <v>0</v>
      </c>
      <c r="AA236">
        <f>IF('Main Data'!H236="Vacheron",1,0)</f>
        <v>0</v>
      </c>
      <c r="AB236">
        <f>IF('Main Data'!H236="Zenith",1,0)</f>
        <v>0</v>
      </c>
      <c r="AC236">
        <f>IF('Main Data'!J236="Stainless Steel",1,0)</f>
        <v>0</v>
      </c>
      <c r="AD236">
        <f>IF('Main Data'!J236="Two-tone",1,0)</f>
        <v>0</v>
      </c>
      <c r="AE236">
        <f>IF(OR('Main Data'!J236="YG 18K",'Main Data'!J236="YG &lt;18K",'Main Data'!J236="PG 18K",'Main Data'!J236="PG &lt;18K",'Main Data'!J236="WG 18K",'Main Data'!J236="Mixes of 18K",'Main Data'!J236="Mixes &lt;18K"),1,0)</f>
        <v>1</v>
      </c>
      <c r="AF236">
        <f>IF('Main Data'!J236="Platinum",1,0)</f>
        <v>0</v>
      </c>
      <c r="AG236">
        <f>IF(OR('Main Data'!J236="PVD",'Main Data'!J236="Gold Plate",'Main Data'!J236="Other"),1,0)</f>
        <v>0</v>
      </c>
      <c r="AH236">
        <f>IF('Main Data'!N236="Stainless Steel",1,0)</f>
        <v>0</v>
      </c>
      <c r="AI236">
        <f>IF('Main Data'!N236="Leather",1,0)</f>
        <v>1</v>
      </c>
      <c r="AJ236">
        <f>IF('Main Data'!N236="Two-tone",1,0)</f>
        <v>0</v>
      </c>
      <c r="AK236">
        <f>IF(OR('Main Data'!N236="YG 18K",'Main Data'!N236="PG 18K",'Main Data'!N236="WG 18K",'Main Data'!N236="Mixes of 18K"),1,0)</f>
        <v>0</v>
      </c>
      <c r="AL236">
        <f>IF(OR(,'Main Data'!N236="PVD",'Main Data'!N236="Gold plate"),1,0)</f>
        <v>0</v>
      </c>
      <c r="AM236">
        <f>IF(OR('Main Data'!AV236="Yes",'Main Data'!AW236="Yes",'Main Data'!AU236="Yes"),1,0)</f>
        <v>0</v>
      </c>
      <c r="AN236">
        <f>IF(OR(ISTEXT('Main Data'!AX236), ISTEXT('Main Data'!AY236)),1,0)</f>
        <v>0</v>
      </c>
      <c r="AO236">
        <f>IF('Main Data'!AZ236="Yes",1,0)</f>
        <v>0</v>
      </c>
      <c r="AP236">
        <f>IF('Main Data'!BA236="Yes",1,0)</f>
        <v>0</v>
      </c>
      <c r="AQ236">
        <f>IF('Main Data'!BD236="Yes",1,0)</f>
        <v>0</v>
      </c>
      <c r="AR236">
        <f>IF('Main Data'!BE236="A",1,0)</f>
        <v>0</v>
      </c>
      <c r="AS236">
        <f>IF('Main Data'!BE236="AA",1,0)</f>
        <v>0</v>
      </c>
      <c r="AT236">
        <f>IF('Main Data'!BE236="AAA",1,0)</f>
        <v>0</v>
      </c>
      <c r="AU236">
        <f>IF('Main Data'!BE236="AAAA",1,0)</f>
        <v>1</v>
      </c>
      <c r="AV236">
        <f>IF('Main Data'!P236="Yes",1,0)</f>
        <v>0</v>
      </c>
      <c r="AW236">
        <f>IF('Main Data'!AP236="Yes",1,0)</f>
        <v>0</v>
      </c>
      <c r="AX236">
        <f>IF(OR('Main Data'!V236="Yes", 'Main Data'!W236="Yes",'Main Data'!X236="Yes"),1,0)</f>
        <v>0</v>
      </c>
      <c r="AY236">
        <f>IF(OR('Main Data'!Y236="Yes",'Main Data'!Z236="Yes"),1,0)</f>
        <v>0</v>
      </c>
      <c r="AZ236">
        <f>IF('Main Data'!AR236="Yes",1,0)</f>
        <v>0</v>
      </c>
      <c r="BA236">
        <f>IF('Main Data'!AS236="Yes",1,0)</f>
        <v>0</v>
      </c>
      <c r="BB236">
        <f>IF('Main Data'!AG236="Yes",1,0)</f>
        <v>0</v>
      </c>
      <c r="BC236">
        <f>IF('Main Data'!AB236="Yes",1,0)</f>
        <v>0</v>
      </c>
      <c r="BD236">
        <f>IF('Main Data'!AA236="Yes",1,0)</f>
        <v>0</v>
      </c>
      <c r="BE236">
        <f>IF('Main Data'!AC236="Yes",1,0)</f>
        <v>0</v>
      </c>
      <c r="BF236">
        <f>IF('Main Data'!AF236="Yes",1,0)</f>
        <v>0</v>
      </c>
      <c r="BG236">
        <f>IF(OR('Main Data'!AI236="Yes",'Main Data'!AL236="Yes"),1,0)</f>
        <v>1</v>
      </c>
      <c r="BH236">
        <f>IF('Main Data'!AJ236="Yes",1,0)</f>
        <v>0</v>
      </c>
      <c r="BI236">
        <f>IF('Main Data'!AK236="Yes",1,0)</f>
        <v>0</v>
      </c>
      <c r="BJ236">
        <f>IF('Main Data'!AM236="Yes",1,0)</f>
        <v>0</v>
      </c>
      <c r="BK236">
        <f>IF('Main Data'!AQ236="Yes",1,0)</f>
        <v>0</v>
      </c>
      <c r="BL236" s="21">
        <f t="shared" si="19"/>
        <v>0</v>
      </c>
      <c r="BM236" s="21">
        <f t="shared" si="20"/>
        <v>0</v>
      </c>
      <c r="BN236" s="21">
        <f t="shared" si="21"/>
        <v>0</v>
      </c>
      <c r="BO236" s="21">
        <f t="shared" si="22"/>
        <v>0</v>
      </c>
      <c r="BP236" s="21">
        <f t="shared" si="23"/>
        <v>1</v>
      </c>
    </row>
    <row r="237" spans="1:68" x14ac:dyDescent="0.2">
      <c r="A237">
        <v>233</v>
      </c>
      <c r="B237" s="33">
        <f>'Main Data'!C237</f>
        <v>44689</v>
      </c>
      <c r="C237">
        <f>'Main Data'!D237</f>
        <v>482</v>
      </c>
      <c r="D237" s="26">
        <f>'Main Data'!E237</f>
        <v>100000</v>
      </c>
      <c r="E237" s="26">
        <f>'Main Data'!F237</f>
        <v>200000</v>
      </c>
      <c r="F237" s="34">
        <f t="shared" si="18"/>
        <v>11.512925464970229</v>
      </c>
      <c r="G237">
        <f>IF('Main Data'!H237="AP",1,0)</f>
        <v>0</v>
      </c>
      <c r="H237">
        <f>IF('Main Data'!H237="Blancpain",1,0)</f>
        <v>0</v>
      </c>
      <c r="I237">
        <f>IF('Main Data'!H237="Breguet",1,0)</f>
        <v>0</v>
      </c>
      <c r="J237">
        <f>IF('Main Data'!H237="Breitling",1,0)</f>
        <v>0</v>
      </c>
      <c r="K237">
        <f>IF('Main Data'!H237="Cartier",1,0)</f>
        <v>0</v>
      </c>
      <c r="L237">
        <f>IF('Main Data'!H237="Gallet",1,0)</f>
        <v>0</v>
      </c>
      <c r="M237">
        <f>IF('Main Data'!H237="Girard Perregaux",1,0)</f>
        <v>0</v>
      </c>
      <c r="N237">
        <f>IF('Main Data'!H237="Gubelin",1,0)</f>
        <v>0</v>
      </c>
      <c r="O237">
        <f>IF('Main Data'!H237="Heuer",1,0)</f>
        <v>0</v>
      </c>
      <c r="P237">
        <f>IF('Main Data'!H237="IWC",1,0)</f>
        <v>0</v>
      </c>
      <c r="Q237">
        <f>IF('Main Data'!H237="JLC",1,0)</f>
        <v>0</v>
      </c>
      <c r="R237">
        <f>IF('Main Data'!H237="Longines",1,0)</f>
        <v>0</v>
      </c>
      <c r="S237">
        <f>IF('Main Data'!H237="Movado",1,0)</f>
        <v>0</v>
      </c>
      <c r="T237">
        <f>IF('Main Data'!H237="Omega",1,0)</f>
        <v>0</v>
      </c>
      <c r="U237">
        <f>IF('Main Data'!H237="Panerai",1,0)</f>
        <v>0</v>
      </c>
      <c r="V237">
        <f>IF('Main Data'!H237="Patek",1,0)</f>
        <v>1</v>
      </c>
      <c r="W237">
        <f>IF('Main Data'!H237="Rolex",1,0)</f>
        <v>0</v>
      </c>
      <c r="X237">
        <f>IF('Main Data'!H237="Tudor",1,0)</f>
        <v>0</v>
      </c>
      <c r="Y237">
        <f>IF('Main Data'!H237="Ulysse Nardin",1,0)</f>
        <v>0</v>
      </c>
      <c r="Z237">
        <f>IF('Main Data'!H237="Universal Geneve",1,0)</f>
        <v>0</v>
      </c>
      <c r="AA237">
        <f>IF('Main Data'!H237="Vacheron",1,0)</f>
        <v>0</v>
      </c>
      <c r="AB237">
        <f>IF('Main Data'!H237="Zenith",1,0)</f>
        <v>0</v>
      </c>
      <c r="AC237">
        <f>IF('Main Data'!J237="Stainless Steel",1,0)</f>
        <v>1</v>
      </c>
      <c r="AD237">
        <f>IF('Main Data'!J237="Two-tone",1,0)</f>
        <v>0</v>
      </c>
      <c r="AE237">
        <f>IF(OR('Main Data'!J237="YG 18K",'Main Data'!J237="YG &lt;18K",'Main Data'!J237="PG 18K",'Main Data'!J237="PG &lt;18K",'Main Data'!J237="WG 18K",'Main Data'!J237="Mixes of 18K",'Main Data'!J237="Mixes &lt;18K"),1,0)</f>
        <v>0</v>
      </c>
      <c r="AF237">
        <f>IF('Main Data'!J237="Platinum",1,0)</f>
        <v>0</v>
      </c>
      <c r="AG237">
        <f>IF(OR('Main Data'!J237="PVD",'Main Data'!J237="Gold Plate",'Main Data'!J237="Other"),1,0)</f>
        <v>0</v>
      </c>
      <c r="AH237">
        <f>IF('Main Data'!N237="Stainless Steel",1,0)</f>
        <v>1</v>
      </c>
      <c r="AI237">
        <f>IF('Main Data'!N237="Leather",1,0)</f>
        <v>0</v>
      </c>
      <c r="AJ237">
        <f>IF('Main Data'!N237="Two-tone",1,0)</f>
        <v>0</v>
      </c>
      <c r="AK237">
        <f>IF(OR('Main Data'!N237="YG 18K",'Main Data'!N237="PG 18K",'Main Data'!N237="WG 18K",'Main Data'!N237="Mixes of 18K"),1,0)</f>
        <v>0</v>
      </c>
      <c r="AL237">
        <f>IF(OR(,'Main Data'!N237="PVD",'Main Data'!N237="Gold plate"),1,0)</f>
        <v>0</v>
      </c>
      <c r="AM237">
        <f>IF(OR('Main Data'!AV237="Yes",'Main Data'!AW237="Yes",'Main Data'!AU237="Yes"),1,0)</f>
        <v>0</v>
      </c>
      <c r="AN237">
        <f>IF(OR(ISTEXT('Main Data'!AX237), ISTEXT('Main Data'!AY237)),1,0)</f>
        <v>0</v>
      </c>
      <c r="AO237">
        <f>IF('Main Data'!AZ237="Yes",1,0)</f>
        <v>0</v>
      </c>
      <c r="AP237">
        <f>IF('Main Data'!BA237="Yes",1,0)</f>
        <v>0</v>
      </c>
      <c r="AQ237">
        <f>IF('Main Data'!BD237="Yes",1,0)</f>
        <v>0</v>
      </c>
      <c r="AR237">
        <f>IF('Main Data'!BE237="A",1,0)</f>
        <v>0</v>
      </c>
      <c r="AS237">
        <f>IF('Main Data'!BE237="AA",1,0)</f>
        <v>0</v>
      </c>
      <c r="AT237">
        <f>IF('Main Data'!BE237="AAA",1,0)</f>
        <v>0</v>
      </c>
      <c r="AU237">
        <f>IF('Main Data'!BE237="AAAA",1,0)</f>
        <v>1</v>
      </c>
      <c r="AV237">
        <f>IF('Main Data'!P237="Yes",1,0)</f>
        <v>0</v>
      </c>
      <c r="AW237">
        <f>IF('Main Data'!AP237="Yes",1,0)</f>
        <v>0</v>
      </c>
      <c r="AX237">
        <f>IF(OR('Main Data'!V237="Yes", 'Main Data'!W237="Yes",'Main Data'!X237="Yes"),1,0)</f>
        <v>1</v>
      </c>
      <c r="AY237">
        <f>IF(OR('Main Data'!Y237="Yes",'Main Data'!Z237="Yes"),1,0)</f>
        <v>0</v>
      </c>
      <c r="AZ237">
        <f>IF('Main Data'!AR237="Yes",1,0)</f>
        <v>0</v>
      </c>
      <c r="BA237">
        <f>IF('Main Data'!AS237="Yes",1,0)</f>
        <v>0</v>
      </c>
      <c r="BB237">
        <f>IF('Main Data'!AG237="Yes",1,0)</f>
        <v>0</v>
      </c>
      <c r="BC237">
        <f>IF('Main Data'!AB237="Yes",1,0)</f>
        <v>0</v>
      </c>
      <c r="BD237">
        <f>IF('Main Data'!AA237="Yes",1,0)</f>
        <v>0</v>
      </c>
      <c r="BE237">
        <f>IF('Main Data'!AC237="Yes",1,0)</f>
        <v>0</v>
      </c>
      <c r="BF237">
        <f>IF('Main Data'!AF237="Yes",1,0)</f>
        <v>0</v>
      </c>
      <c r="BG237">
        <f>IF(OR('Main Data'!AI237="Yes",'Main Data'!AL237="Yes"),1,0)</f>
        <v>0</v>
      </c>
      <c r="BH237">
        <f>IF('Main Data'!AJ237="Yes",1,0)</f>
        <v>0</v>
      </c>
      <c r="BI237">
        <f>IF('Main Data'!AK237="Yes",1,0)</f>
        <v>0</v>
      </c>
      <c r="BJ237">
        <f>IF('Main Data'!AM237="Yes",1,0)</f>
        <v>0</v>
      </c>
      <c r="BK237">
        <f>IF('Main Data'!AQ237="Yes",1,0)</f>
        <v>0</v>
      </c>
      <c r="BL237" s="21">
        <f t="shared" si="19"/>
        <v>0</v>
      </c>
      <c r="BM237" s="21">
        <f t="shared" si="20"/>
        <v>0</v>
      </c>
      <c r="BN237" s="21">
        <f t="shared" si="21"/>
        <v>0</v>
      </c>
      <c r="BO237" s="21">
        <f t="shared" si="22"/>
        <v>0</v>
      </c>
      <c r="BP237" s="21">
        <f t="shared" si="23"/>
        <v>1</v>
      </c>
    </row>
    <row r="238" spans="1:68" x14ac:dyDescent="0.2">
      <c r="A238">
        <v>234</v>
      </c>
      <c r="B238" s="33">
        <f>'Main Data'!C238</f>
        <v>44689</v>
      </c>
      <c r="C238">
        <f>'Main Data'!D238</f>
        <v>483</v>
      </c>
      <c r="D238" s="26">
        <f>'Main Data'!E238</f>
        <v>90000</v>
      </c>
      <c r="E238" s="26">
        <f>'Main Data'!F238</f>
        <v>112500</v>
      </c>
      <c r="F238" s="34">
        <f t="shared" si="18"/>
        <v>11.407564949312402</v>
      </c>
      <c r="G238">
        <f>IF('Main Data'!H238="AP",1,0)</f>
        <v>0</v>
      </c>
      <c r="H238">
        <f>IF('Main Data'!H238="Blancpain",1,0)</f>
        <v>0</v>
      </c>
      <c r="I238">
        <f>IF('Main Data'!H238="Breguet",1,0)</f>
        <v>0</v>
      </c>
      <c r="J238">
        <f>IF('Main Data'!H238="Breitling",1,0)</f>
        <v>0</v>
      </c>
      <c r="K238">
        <f>IF('Main Data'!H238="Cartier",1,0)</f>
        <v>0</v>
      </c>
      <c r="L238">
        <f>IF('Main Data'!H238="Gallet",1,0)</f>
        <v>0</v>
      </c>
      <c r="M238">
        <f>IF('Main Data'!H238="Girard Perregaux",1,0)</f>
        <v>0</v>
      </c>
      <c r="N238">
        <f>IF('Main Data'!H238="Gubelin",1,0)</f>
        <v>0</v>
      </c>
      <c r="O238">
        <f>IF('Main Data'!H238="Heuer",1,0)</f>
        <v>0</v>
      </c>
      <c r="P238">
        <f>IF('Main Data'!H238="IWC",1,0)</f>
        <v>0</v>
      </c>
      <c r="Q238">
        <f>IF('Main Data'!H238="JLC",1,0)</f>
        <v>0</v>
      </c>
      <c r="R238">
        <f>IF('Main Data'!H238="Longines",1,0)</f>
        <v>0</v>
      </c>
      <c r="S238">
        <f>IF('Main Data'!H238="Movado",1,0)</f>
        <v>0</v>
      </c>
      <c r="T238">
        <f>IF('Main Data'!H238="Omega",1,0)</f>
        <v>0</v>
      </c>
      <c r="U238">
        <f>IF('Main Data'!H238="Panerai",1,0)</f>
        <v>0</v>
      </c>
      <c r="V238">
        <f>IF('Main Data'!H238="Patek",1,0)</f>
        <v>1</v>
      </c>
      <c r="W238">
        <f>IF('Main Data'!H238="Rolex",1,0)</f>
        <v>0</v>
      </c>
      <c r="X238">
        <f>IF('Main Data'!H238="Tudor",1,0)</f>
        <v>0</v>
      </c>
      <c r="Y238">
        <f>IF('Main Data'!H238="Ulysse Nardin",1,0)</f>
        <v>0</v>
      </c>
      <c r="Z238">
        <f>IF('Main Data'!H238="Universal Geneve",1,0)</f>
        <v>0</v>
      </c>
      <c r="AA238">
        <f>IF('Main Data'!H238="Vacheron",1,0)</f>
        <v>0</v>
      </c>
      <c r="AB238">
        <f>IF('Main Data'!H238="Zenith",1,0)</f>
        <v>0</v>
      </c>
      <c r="AC238">
        <f>IF('Main Data'!J238="Stainless Steel",1,0)</f>
        <v>0</v>
      </c>
      <c r="AD238">
        <f>IF('Main Data'!J238="Two-tone",1,0)</f>
        <v>1</v>
      </c>
      <c r="AE238">
        <f>IF(OR('Main Data'!J238="YG 18K",'Main Data'!J238="YG &lt;18K",'Main Data'!J238="PG 18K",'Main Data'!J238="PG &lt;18K",'Main Data'!J238="WG 18K",'Main Data'!J238="Mixes of 18K",'Main Data'!J238="Mixes &lt;18K"),1,0)</f>
        <v>0</v>
      </c>
      <c r="AF238">
        <f>IF('Main Data'!J238="Platinum",1,0)</f>
        <v>0</v>
      </c>
      <c r="AG238">
        <f>IF(OR('Main Data'!J238="PVD",'Main Data'!J238="Gold Plate",'Main Data'!J238="Other"),1,0)</f>
        <v>0</v>
      </c>
      <c r="AH238">
        <f>IF('Main Data'!N238="Stainless Steel",1,0)</f>
        <v>0</v>
      </c>
      <c r="AI238">
        <f>IF('Main Data'!N238="Leather",1,0)</f>
        <v>0</v>
      </c>
      <c r="AJ238">
        <f>IF('Main Data'!N238="Two-tone",1,0)</f>
        <v>1</v>
      </c>
      <c r="AK238">
        <f>IF(OR('Main Data'!N238="YG 18K",'Main Data'!N238="PG 18K",'Main Data'!N238="WG 18K",'Main Data'!N238="Mixes of 18K"),1,0)</f>
        <v>0</v>
      </c>
      <c r="AL238">
        <f>IF(OR(,'Main Data'!N238="PVD",'Main Data'!N238="Gold plate"),1,0)</f>
        <v>0</v>
      </c>
      <c r="AM238">
        <f>IF(OR('Main Data'!AV238="Yes",'Main Data'!AW238="Yes",'Main Data'!AU238="Yes"),1,0)</f>
        <v>0</v>
      </c>
      <c r="AN238">
        <f>IF(OR(ISTEXT('Main Data'!AX238), ISTEXT('Main Data'!AY238)),1,0)</f>
        <v>0</v>
      </c>
      <c r="AO238">
        <f>IF('Main Data'!AZ238="Yes",1,0)</f>
        <v>0</v>
      </c>
      <c r="AP238">
        <f>IF('Main Data'!BA238="Yes",1,0)</f>
        <v>0</v>
      </c>
      <c r="AQ238">
        <f>IF('Main Data'!BD238="Yes",1,0)</f>
        <v>0</v>
      </c>
      <c r="AR238">
        <f>IF('Main Data'!BE238="A",1,0)</f>
        <v>0</v>
      </c>
      <c r="AS238">
        <f>IF('Main Data'!BE238="AA",1,0)</f>
        <v>0</v>
      </c>
      <c r="AT238">
        <f>IF('Main Data'!BE238="AAA",1,0)</f>
        <v>0</v>
      </c>
      <c r="AU238">
        <f>IF('Main Data'!BE238="AAAA",1,0)</f>
        <v>1</v>
      </c>
      <c r="AV238">
        <f>IF('Main Data'!P238="Yes",1,0)</f>
        <v>0</v>
      </c>
      <c r="AW238">
        <f>IF('Main Data'!AP238="Yes",1,0)</f>
        <v>0</v>
      </c>
      <c r="AX238">
        <f>IF(OR('Main Data'!V238="Yes", 'Main Data'!W238="Yes",'Main Data'!X238="Yes"),1,0)</f>
        <v>1</v>
      </c>
      <c r="AY238">
        <f>IF(OR('Main Data'!Y238="Yes",'Main Data'!Z238="Yes"),1,0)</f>
        <v>0</v>
      </c>
      <c r="AZ238">
        <f>IF('Main Data'!AR238="Yes",1,0)</f>
        <v>0</v>
      </c>
      <c r="BA238">
        <f>IF('Main Data'!AS238="Yes",1,0)</f>
        <v>0</v>
      </c>
      <c r="BB238">
        <f>IF('Main Data'!AG238="Yes",1,0)</f>
        <v>0</v>
      </c>
      <c r="BC238">
        <f>IF('Main Data'!AB238="Yes",1,0)</f>
        <v>0</v>
      </c>
      <c r="BD238">
        <f>IF('Main Data'!AA238="Yes",1,0)</f>
        <v>0</v>
      </c>
      <c r="BE238">
        <f>IF('Main Data'!AC238="Yes",1,0)</f>
        <v>0</v>
      </c>
      <c r="BF238">
        <f>IF('Main Data'!AF238="Yes",1,0)</f>
        <v>0</v>
      </c>
      <c r="BG238">
        <f>IF(OR('Main Data'!AI238="Yes",'Main Data'!AL238="Yes"),1,0)</f>
        <v>0</v>
      </c>
      <c r="BH238">
        <f>IF('Main Data'!AJ238="Yes",1,0)</f>
        <v>0</v>
      </c>
      <c r="BI238">
        <f>IF('Main Data'!AK238="Yes",1,0)</f>
        <v>0</v>
      </c>
      <c r="BJ238">
        <f>IF('Main Data'!AM238="Yes",1,0)</f>
        <v>0</v>
      </c>
      <c r="BK238">
        <f>IF('Main Data'!AQ238="Yes",1,0)</f>
        <v>0</v>
      </c>
      <c r="BL238" s="21">
        <f t="shared" si="19"/>
        <v>0</v>
      </c>
      <c r="BM238" s="21">
        <f t="shared" si="20"/>
        <v>0</v>
      </c>
      <c r="BN238" s="21">
        <f t="shared" si="21"/>
        <v>0</v>
      </c>
      <c r="BO238" s="21">
        <f t="shared" si="22"/>
        <v>0</v>
      </c>
      <c r="BP238" s="21">
        <f t="shared" si="23"/>
        <v>1</v>
      </c>
    </row>
    <row r="239" spans="1:68" x14ac:dyDescent="0.2">
      <c r="A239">
        <v>235</v>
      </c>
      <c r="B239" s="33">
        <f>'Main Data'!C239</f>
        <v>44689</v>
      </c>
      <c r="C239">
        <f>'Main Data'!D239</f>
        <v>487</v>
      </c>
      <c r="D239" s="26">
        <f>'Main Data'!E239</f>
        <v>85000</v>
      </c>
      <c r="E239" s="26">
        <f>'Main Data'!F239</f>
        <v>106250</v>
      </c>
      <c r="F239" s="34">
        <f t="shared" si="18"/>
        <v>11.350406535472453</v>
      </c>
      <c r="G239">
        <f>IF('Main Data'!H239="AP",1,0)</f>
        <v>0</v>
      </c>
      <c r="H239">
        <f>IF('Main Data'!H239="Blancpain",1,0)</f>
        <v>0</v>
      </c>
      <c r="I239">
        <f>IF('Main Data'!H239="Breguet",1,0)</f>
        <v>0</v>
      </c>
      <c r="J239">
        <f>IF('Main Data'!H239="Breitling",1,0)</f>
        <v>0</v>
      </c>
      <c r="K239">
        <f>IF('Main Data'!H239="Cartier",1,0)</f>
        <v>0</v>
      </c>
      <c r="L239">
        <f>IF('Main Data'!H239="Gallet",1,0)</f>
        <v>0</v>
      </c>
      <c r="M239">
        <f>IF('Main Data'!H239="Girard Perregaux",1,0)</f>
        <v>0</v>
      </c>
      <c r="N239">
        <f>IF('Main Data'!H239="Gubelin",1,0)</f>
        <v>0</v>
      </c>
      <c r="O239">
        <f>IF('Main Data'!H239="Heuer",1,0)</f>
        <v>0</v>
      </c>
      <c r="P239">
        <f>IF('Main Data'!H239="IWC",1,0)</f>
        <v>0</v>
      </c>
      <c r="Q239">
        <f>IF('Main Data'!H239="JLC",1,0)</f>
        <v>0</v>
      </c>
      <c r="R239">
        <f>IF('Main Data'!H239="Longines",1,0)</f>
        <v>0</v>
      </c>
      <c r="S239">
        <f>IF('Main Data'!H239="Movado",1,0)</f>
        <v>0</v>
      </c>
      <c r="T239">
        <f>IF('Main Data'!H239="Omega",1,0)</f>
        <v>0</v>
      </c>
      <c r="U239">
        <f>IF('Main Data'!H239="Panerai",1,0)</f>
        <v>0</v>
      </c>
      <c r="V239">
        <f>IF('Main Data'!H239="Patek",1,0)</f>
        <v>0</v>
      </c>
      <c r="W239">
        <f>IF('Main Data'!H239="Rolex",1,0)</f>
        <v>0</v>
      </c>
      <c r="X239">
        <f>IF('Main Data'!H239="Tudor",1,0)</f>
        <v>0</v>
      </c>
      <c r="Y239">
        <f>IF('Main Data'!H239="Ulysse Nardin",1,0)</f>
        <v>0</v>
      </c>
      <c r="Z239">
        <f>IF('Main Data'!H239="Universal Geneve",1,0)</f>
        <v>0</v>
      </c>
      <c r="AA239">
        <f>IF('Main Data'!H239="Vacheron",1,0)</f>
        <v>1</v>
      </c>
      <c r="AB239">
        <f>IF('Main Data'!H239="Zenith",1,0)</f>
        <v>0</v>
      </c>
      <c r="AC239">
        <f>IF('Main Data'!J239="Stainless Steel",1,0)</f>
        <v>1</v>
      </c>
      <c r="AD239">
        <f>IF('Main Data'!J239="Two-tone",1,0)</f>
        <v>0</v>
      </c>
      <c r="AE239">
        <f>IF(OR('Main Data'!J239="YG 18K",'Main Data'!J239="YG &lt;18K",'Main Data'!J239="PG 18K",'Main Data'!J239="PG &lt;18K",'Main Data'!J239="WG 18K",'Main Data'!J239="Mixes of 18K",'Main Data'!J239="Mixes &lt;18K"),1,0)</f>
        <v>0</v>
      </c>
      <c r="AF239">
        <f>IF('Main Data'!J239="Platinum",1,0)</f>
        <v>0</v>
      </c>
      <c r="AG239">
        <f>IF(OR('Main Data'!J239="PVD",'Main Data'!J239="Gold Plate",'Main Data'!J239="Other"),1,0)</f>
        <v>0</v>
      </c>
      <c r="AH239">
        <f>IF('Main Data'!N239="Stainless Steel",1,0)</f>
        <v>1</v>
      </c>
      <c r="AI239">
        <f>IF('Main Data'!N239="Leather",1,0)</f>
        <v>0</v>
      </c>
      <c r="AJ239">
        <f>IF('Main Data'!N239="Two-tone",1,0)</f>
        <v>0</v>
      </c>
      <c r="AK239">
        <f>IF(OR('Main Data'!N239="YG 18K",'Main Data'!N239="PG 18K",'Main Data'!N239="WG 18K",'Main Data'!N239="Mixes of 18K"),1,0)</f>
        <v>0</v>
      </c>
      <c r="AL239">
        <f>IF(OR(,'Main Data'!N239="PVD",'Main Data'!N239="Gold plate"),1,0)</f>
        <v>0</v>
      </c>
      <c r="AM239">
        <f>IF(OR('Main Data'!AV239="Yes",'Main Data'!AW239="Yes",'Main Data'!AU239="Yes"),1,0)</f>
        <v>0</v>
      </c>
      <c r="AN239">
        <f>IF(OR(ISTEXT('Main Data'!AX239), ISTEXT('Main Data'!AY239)),1,0)</f>
        <v>0</v>
      </c>
      <c r="AO239">
        <f>IF('Main Data'!AZ239="Yes",1,0)</f>
        <v>0</v>
      </c>
      <c r="AP239">
        <f>IF('Main Data'!BA239="Yes",1,0)</f>
        <v>0</v>
      </c>
      <c r="AQ239">
        <f>IF('Main Data'!BD239="Yes",1,0)</f>
        <v>0</v>
      </c>
      <c r="AR239">
        <f>IF('Main Data'!BE239="A",1,0)</f>
        <v>0</v>
      </c>
      <c r="AS239">
        <f>IF('Main Data'!BE239="AA",1,0)</f>
        <v>0</v>
      </c>
      <c r="AT239">
        <f>IF('Main Data'!BE239="AAA",1,0)</f>
        <v>1</v>
      </c>
      <c r="AU239">
        <f>IF('Main Data'!BE239="AAAA",1,0)</f>
        <v>0</v>
      </c>
      <c r="AV239">
        <f>IF('Main Data'!P239="Yes",1,0)</f>
        <v>0</v>
      </c>
      <c r="AW239">
        <f>IF('Main Data'!AP239="Yes",1,0)</f>
        <v>0</v>
      </c>
      <c r="AX239">
        <f>IF(OR('Main Data'!V239="Yes", 'Main Data'!W239="Yes",'Main Data'!X239="Yes"),1,0)</f>
        <v>1</v>
      </c>
      <c r="AY239">
        <f>IF(OR('Main Data'!Y239="Yes",'Main Data'!Z239="Yes"),1,0)</f>
        <v>0</v>
      </c>
      <c r="AZ239">
        <f>IF('Main Data'!AR239="Yes",1,0)</f>
        <v>0</v>
      </c>
      <c r="BA239">
        <f>IF('Main Data'!AS239="Yes",1,0)</f>
        <v>0</v>
      </c>
      <c r="BB239">
        <f>IF('Main Data'!AG239="Yes",1,0)</f>
        <v>0</v>
      </c>
      <c r="BC239">
        <f>IF('Main Data'!AB239="Yes",1,0)</f>
        <v>0</v>
      </c>
      <c r="BD239">
        <f>IF('Main Data'!AA239="Yes",1,0)</f>
        <v>0</v>
      </c>
      <c r="BE239">
        <f>IF('Main Data'!AC239="Yes",1,0)</f>
        <v>0</v>
      </c>
      <c r="BF239">
        <f>IF('Main Data'!AF239="Yes",1,0)</f>
        <v>0</v>
      </c>
      <c r="BG239">
        <f>IF(OR('Main Data'!AI239="Yes",'Main Data'!AL239="Yes"),1,0)</f>
        <v>0</v>
      </c>
      <c r="BH239">
        <f>IF('Main Data'!AJ239="Yes",1,0)</f>
        <v>0</v>
      </c>
      <c r="BI239">
        <f>IF('Main Data'!AK239="Yes",1,0)</f>
        <v>0</v>
      </c>
      <c r="BJ239">
        <f>IF('Main Data'!AM239="Yes",1,0)</f>
        <v>0</v>
      </c>
      <c r="BK239">
        <f>IF('Main Data'!AQ239="Yes",1,0)</f>
        <v>0</v>
      </c>
      <c r="BL239" s="21">
        <f t="shared" si="19"/>
        <v>0</v>
      </c>
      <c r="BM239" s="21">
        <f t="shared" si="20"/>
        <v>0</v>
      </c>
      <c r="BN239" s="21">
        <f t="shared" si="21"/>
        <v>0</v>
      </c>
      <c r="BO239" s="21">
        <f t="shared" si="22"/>
        <v>0</v>
      </c>
      <c r="BP239" s="21">
        <f t="shared" si="23"/>
        <v>1</v>
      </c>
    </row>
    <row r="240" spans="1:68" x14ac:dyDescent="0.2">
      <c r="A240">
        <v>236</v>
      </c>
      <c r="B240" s="33">
        <f>'Main Data'!C240</f>
        <v>44689</v>
      </c>
      <c r="C240">
        <f>'Main Data'!D240</f>
        <v>489</v>
      </c>
      <c r="D240" s="26">
        <f>'Main Data'!E240</f>
        <v>38000</v>
      </c>
      <c r="E240" s="26">
        <f>'Main Data'!F240</f>
        <v>47500</v>
      </c>
      <c r="F240" s="34">
        <f t="shared" si="18"/>
        <v>10.545341438708522</v>
      </c>
      <c r="G240">
        <f>IF('Main Data'!H240="AP",1,0)</f>
        <v>1</v>
      </c>
      <c r="H240">
        <f>IF('Main Data'!H240="Blancpain",1,0)</f>
        <v>0</v>
      </c>
      <c r="I240">
        <f>IF('Main Data'!H240="Breguet",1,0)</f>
        <v>0</v>
      </c>
      <c r="J240">
        <f>IF('Main Data'!H240="Breitling",1,0)</f>
        <v>0</v>
      </c>
      <c r="K240">
        <f>IF('Main Data'!H240="Cartier",1,0)</f>
        <v>0</v>
      </c>
      <c r="L240">
        <f>IF('Main Data'!H240="Gallet",1,0)</f>
        <v>0</v>
      </c>
      <c r="M240">
        <f>IF('Main Data'!H240="Girard Perregaux",1,0)</f>
        <v>0</v>
      </c>
      <c r="N240">
        <f>IF('Main Data'!H240="Gubelin",1,0)</f>
        <v>0</v>
      </c>
      <c r="O240">
        <f>IF('Main Data'!H240="Heuer",1,0)</f>
        <v>0</v>
      </c>
      <c r="P240">
        <f>IF('Main Data'!H240="IWC",1,0)</f>
        <v>0</v>
      </c>
      <c r="Q240">
        <f>IF('Main Data'!H240="JLC",1,0)</f>
        <v>0</v>
      </c>
      <c r="R240">
        <f>IF('Main Data'!H240="Longines",1,0)</f>
        <v>0</v>
      </c>
      <c r="S240">
        <f>IF('Main Data'!H240="Movado",1,0)</f>
        <v>0</v>
      </c>
      <c r="T240">
        <f>IF('Main Data'!H240="Omega",1,0)</f>
        <v>0</v>
      </c>
      <c r="U240">
        <f>IF('Main Data'!H240="Panerai",1,0)</f>
        <v>0</v>
      </c>
      <c r="V240">
        <f>IF('Main Data'!H240="Patek",1,0)</f>
        <v>0</v>
      </c>
      <c r="W240">
        <f>IF('Main Data'!H240="Rolex",1,0)</f>
        <v>0</v>
      </c>
      <c r="X240">
        <f>IF('Main Data'!H240="Tudor",1,0)</f>
        <v>0</v>
      </c>
      <c r="Y240">
        <f>IF('Main Data'!H240="Ulysse Nardin",1,0)</f>
        <v>0</v>
      </c>
      <c r="Z240">
        <f>IF('Main Data'!H240="Universal Geneve",1,0)</f>
        <v>0</v>
      </c>
      <c r="AA240">
        <f>IF('Main Data'!H240="Vacheron",1,0)</f>
        <v>0</v>
      </c>
      <c r="AB240">
        <f>IF('Main Data'!H240="Zenith",1,0)</f>
        <v>0</v>
      </c>
      <c r="AC240">
        <f>IF('Main Data'!J240="Stainless Steel",1,0)</f>
        <v>1</v>
      </c>
      <c r="AD240">
        <f>IF('Main Data'!J240="Two-tone",1,0)</f>
        <v>0</v>
      </c>
      <c r="AE240">
        <f>IF(OR('Main Data'!J240="YG 18K",'Main Data'!J240="YG &lt;18K",'Main Data'!J240="PG 18K",'Main Data'!J240="PG &lt;18K",'Main Data'!J240="WG 18K",'Main Data'!J240="Mixes of 18K",'Main Data'!J240="Mixes &lt;18K"),1,0)</f>
        <v>0</v>
      </c>
      <c r="AF240">
        <f>IF('Main Data'!J240="Platinum",1,0)</f>
        <v>0</v>
      </c>
      <c r="AG240">
        <f>IF(OR('Main Data'!J240="PVD",'Main Data'!J240="Gold Plate",'Main Data'!J240="Other"),1,0)</f>
        <v>0</v>
      </c>
      <c r="AH240">
        <f>IF('Main Data'!N240="Stainless Steel",1,0)</f>
        <v>1</v>
      </c>
      <c r="AI240">
        <f>IF('Main Data'!N240="Leather",1,0)</f>
        <v>0</v>
      </c>
      <c r="AJ240">
        <f>IF('Main Data'!N240="Two-tone",1,0)</f>
        <v>0</v>
      </c>
      <c r="AK240">
        <f>IF(OR('Main Data'!N240="YG 18K",'Main Data'!N240="PG 18K",'Main Data'!N240="WG 18K",'Main Data'!N240="Mixes of 18K"),1,0)</f>
        <v>0</v>
      </c>
      <c r="AL240">
        <f>IF(OR(,'Main Data'!N240="PVD",'Main Data'!N240="Gold plate"),1,0)</f>
        <v>0</v>
      </c>
      <c r="AM240">
        <f>IF(OR('Main Data'!AV240="Yes",'Main Data'!AW240="Yes",'Main Data'!AU240="Yes"),1,0)</f>
        <v>0</v>
      </c>
      <c r="AN240">
        <f>IF(OR(ISTEXT('Main Data'!AX240), ISTEXT('Main Data'!AY240)),1,0)</f>
        <v>0</v>
      </c>
      <c r="AO240">
        <f>IF('Main Data'!AZ240="Yes",1,0)</f>
        <v>0</v>
      </c>
      <c r="AP240">
        <f>IF('Main Data'!BA240="Yes",1,0)</f>
        <v>0</v>
      </c>
      <c r="AQ240">
        <f>IF('Main Data'!BD240="Yes",1,0)</f>
        <v>0</v>
      </c>
      <c r="AR240">
        <f>IF('Main Data'!BE240="A",1,0)</f>
        <v>0</v>
      </c>
      <c r="AS240">
        <f>IF('Main Data'!BE240="AA",1,0)</f>
        <v>0</v>
      </c>
      <c r="AT240">
        <f>IF('Main Data'!BE240="AAA",1,0)</f>
        <v>1</v>
      </c>
      <c r="AU240">
        <f>IF('Main Data'!BE240="AAAA",1,0)</f>
        <v>0</v>
      </c>
      <c r="AV240">
        <f>IF('Main Data'!P240="Yes",1,0)</f>
        <v>0</v>
      </c>
      <c r="AW240">
        <f>IF('Main Data'!AP240="Yes",1,0)</f>
        <v>0</v>
      </c>
      <c r="AX240">
        <f>IF(OR('Main Data'!V240="Yes", 'Main Data'!W240="Yes",'Main Data'!X240="Yes"),1,0)</f>
        <v>1</v>
      </c>
      <c r="AY240">
        <f>IF(OR('Main Data'!Y240="Yes",'Main Data'!Z240="Yes"),1,0)</f>
        <v>0</v>
      </c>
      <c r="AZ240">
        <f>IF('Main Data'!AR240="Yes",1,0)</f>
        <v>0</v>
      </c>
      <c r="BA240">
        <f>IF('Main Data'!AS240="Yes",1,0)</f>
        <v>0</v>
      </c>
      <c r="BB240">
        <f>IF('Main Data'!AG240="Yes",1,0)</f>
        <v>0</v>
      </c>
      <c r="BC240">
        <f>IF('Main Data'!AB240="Yes",1,0)</f>
        <v>0</v>
      </c>
      <c r="BD240">
        <f>IF('Main Data'!AA240="Yes",1,0)</f>
        <v>0</v>
      </c>
      <c r="BE240">
        <f>IF('Main Data'!AC240="Yes",1,0)</f>
        <v>0</v>
      </c>
      <c r="BF240">
        <f>IF('Main Data'!AF240="Yes",1,0)</f>
        <v>0</v>
      </c>
      <c r="BG240">
        <f>IF(OR('Main Data'!AI240="Yes",'Main Data'!AL240="Yes"),1,0)</f>
        <v>0</v>
      </c>
      <c r="BH240">
        <f>IF('Main Data'!AJ240="Yes",1,0)</f>
        <v>0</v>
      </c>
      <c r="BI240">
        <f>IF('Main Data'!AK240="Yes",1,0)</f>
        <v>0</v>
      </c>
      <c r="BJ240">
        <f>IF('Main Data'!AM240="Yes",1,0)</f>
        <v>0</v>
      </c>
      <c r="BK240">
        <f>IF('Main Data'!AQ240="Yes",1,0)</f>
        <v>0</v>
      </c>
      <c r="BL240" s="21">
        <f t="shared" si="19"/>
        <v>0</v>
      </c>
      <c r="BM240" s="21">
        <f t="shared" si="20"/>
        <v>0</v>
      </c>
      <c r="BN240" s="21">
        <f t="shared" si="21"/>
        <v>0</v>
      </c>
      <c r="BO240" s="21">
        <f t="shared" si="22"/>
        <v>0</v>
      </c>
      <c r="BP240" s="21">
        <f t="shared" si="23"/>
        <v>1</v>
      </c>
    </row>
    <row r="241" spans="1:68" x14ac:dyDescent="0.2">
      <c r="A241">
        <v>237</v>
      </c>
      <c r="B241" s="33">
        <f>'Main Data'!C241</f>
        <v>44689</v>
      </c>
      <c r="C241">
        <f>'Main Data'!D241</f>
        <v>492</v>
      </c>
      <c r="D241" s="26">
        <f>'Main Data'!E241</f>
        <v>80000</v>
      </c>
      <c r="E241" s="26">
        <f>'Main Data'!F241</f>
        <v>100000</v>
      </c>
      <c r="F241" s="34">
        <f t="shared" si="18"/>
        <v>11.289781913656018</v>
      </c>
      <c r="G241">
        <f>IF('Main Data'!H241="AP",1,0)</f>
        <v>1</v>
      </c>
      <c r="H241">
        <f>IF('Main Data'!H241="Blancpain",1,0)</f>
        <v>0</v>
      </c>
      <c r="I241">
        <f>IF('Main Data'!H241="Breguet",1,0)</f>
        <v>0</v>
      </c>
      <c r="J241">
        <f>IF('Main Data'!H241="Breitling",1,0)</f>
        <v>0</v>
      </c>
      <c r="K241">
        <f>IF('Main Data'!H241="Cartier",1,0)</f>
        <v>0</v>
      </c>
      <c r="L241">
        <f>IF('Main Data'!H241="Gallet",1,0)</f>
        <v>0</v>
      </c>
      <c r="M241">
        <f>IF('Main Data'!H241="Girard Perregaux",1,0)</f>
        <v>0</v>
      </c>
      <c r="N241">
        <f>IF('Main Data'!H241="Gubelin",1,0)</f>
        <v>0</v>
      </c>
      <c r="O241">
        <f>IF('Main Data'!H241="Heuer",1,0)</f>
        <v>0</v>
      </c>
      <c r="P241">
        <f>IF('Main Data'!H241="IWC",1,0)</f>
        <v>0</v>
      </c>
      <c r="Q241">
        <f>IF('Main Data'!H241="JLC",1,0)</f>
        <v>0</v>
      </c>
      <c r="R241">
        <f>IF('Main Data'!H241="Longines",1,0)</f>
        <v>0</v>
      </c>
      <c r="S241">
        <f>IF('Main Data'!H241="Movado",1,0)</f>
        <v>0</v>
      </c>
      <c r="T241">
        <f>IF('Main Data'!H241="Omega",1,0)</f>
        <v>0</v>
      </c>
      <c r="U241">
        <f>IF('Main Data'!H241="Panerai",1,0)</f>
        <v>0</v>
      </c>
      <c r="V241">
        <f>IF('Main Data'!H241="Patek",1,0)</f>
        <v>0</v>
      </c>
      <c r="W241">
        <f>IF('Main Data'!H241="Rolex",1,0)</f>
        <v>0</v>
      </c>
      <c r="X241">
        <f>IF('Main Data'!H241="Tudor",1,0)</f>
        <v>0</v>
      </c>
      <c r="Y241">
        <f>IF('Main Data'!H241="Ulysse Nardin",1,0)</f>
        <v>0</v>
      </c>
      <c r="Z241">
        <f>IF('Main Data'!H241="Universal Geneve",1,0)</f>
        <v>0</v>
      </c>
      <c r="AA241">
        <f>IF('Main Data'!H241="Vacheron",1,0)</f>
        <v>0</v>
      </c>
      <c r="AB241">
        <f>IF('Main Data'!H241="Zenith",1,0)</f>
        <v>0</v>
      </c>
      <c r="AC241">
        <f>IF('Main Data'!J241="Stainless Steel",1,0)</f>
        <v>0</v>
      </c>
      <c r="AD241">
        <f>IF('Main Data'!J241="Two-tone",1,0)</f>
        <v>0</v>
      </c>
      <c r="AE241">
        <f>IF(OR('Main Data'!J241="YG 18K",'Main Data'!J241="YG &lt;18K",'Main Data'!J241="PG 18K",'Main Data'!J241="PG &lt;18K",'Main Data'!J241="WG 18K",'Main Data'!J241="Mixes of 18K",'Main Data'!J241="Mixes &lt;18K"),1,0)</f>
        <v>1</v>
      </c>
      <c r="AF241">
        <f>IF('Main Data'!J241="Platinum",1,0)</f>
        <v>0</v>
      </c>
      <c r="AG241">
        <f>IF(OR('Main Data'!J241="PVD",'Main Data'!J241="Gold Plate",'Main Data'!J241="Other"),1,0)</f>
        <v>0</v>
      </c>
      <c r="AH241">
        <f>IF('Main Data'!N241="Stainless Steel",1,0)</f>
        <v>0</v>
      </c>
      <c r="AI241">
        <f>IF('Main Data'!N241="Leather",1,0)</f>
        <v>0</v>
      </c>
      <c r="AJ241">
        <f>IF('Main Data'!N241="Two-tone",1,0)</f>
        <v>0</v>
      </c>
      <c r="AK241">
        <f>IF(OR('Main Data'!N241="YG 18K",'Main Data'!N241="PG 18K",'Main Data'!N241="WG 18K",'Main Data'!N241="Mixes of 18K"),1,0)</f>
        <v>1</v>
      </c>
      <c r="AL241">
        <f>IF(OR(,'Main Data'!N241="PVD",'Main Data'!N241="Gold plate"),1,0)</f>
        <v>0</v>
      </c>
      <c r="AM241">
        <f>IF(OR('Main Data'!AV241="Yes",'Main Data'!AW241="Yes",'Main Data'!AU241="Yes"),1,0)</f>
        <v>0</v>
      </c>
      <c r="AN241">
        <f>IF(OR(ISTEXT('Main Data'!AX241), ISTEXT('Main Data'!AY241)),1,0)</f>
        <v>0</v>
      </c>
      <c r="AO241">
        <f>IF('Main Data'!AZ241="Yes",1,0)</f>
        <v>0</v>
      </c>
      <c r="AP241">
        <f>IF('Main Data'!BA241="Yes",1,0)</f>
        <v>0</v>
      </c>
      <c r="AQ241">
        <f>IF('Main Data'!BD241="Yes",1,0)</f>
        <v>0</v>
      </c>
      <c r="AR241">
        <f>IF('Main Data'!BE241="A",1,0)</f>
        <v>0</v>
      </c>
      <c r="AS241">
        <f>IF('Main Data'!BE241="AA",1,0)</f>
        <v>0</v>
      </c>
      <c r="AT241">
        <f>IF('Main Data'!BE241="AAA",1,0)</f>
        <v>0</v>
      </c>
      <c r="AU241">
        <f>IF('Main Data'!BE241="AAAA",1,0)</f>
        <v>1</v>
      </c>
      <c r="AV241">
        <f>IF('Main Data'!P241="Yes",1,0)</f>
        <v>0</v>
      </c>
      <c r="AW241">
        <f>IF('Main Data'!AP241="Yes",1,0)</f>
        <v>0</v>
      </c>
      <c r="AX241">
        <f>IF(OR('Main Data'!V241="Yes", 'Main Data'!W241="Yes",'Main Data'!X241="Yes"),1,0)</f>
        <v>0</v>
      </c>
      <c r="AY241">
        <f>IF(OR('Main Data'!Y241="Yes",'Main Data'!Z241="Yes"),1,0)</f>
        <v>0</v>
      </c>
      <c r="AZ241">
        <f>IF('Main Data'!AR241="Yes",1,0)</f>
        <v>0</v>
      </c>
      <c r="BA241">
        <f>IF('Main Data'!AS241="Yes",1,0)</f>
        <v>0</v>
      </c>
      <c r="BB241">
        <f>IF('Main Data'!AG241="Yes",1,0)</f>
        <v>0</v>
      </c>
      <c r="BC241">
        <f>IF('Main Data'!AB241="Yes",1,0)</f>
        <v>0</v>
      </c>
      <c r="BD241">
        <f>IF('Main Data'!AA241="Yes",1,0)</f>
        <v>0</v>
      </c>
      <c r="BE241">
        <f>IF('Main Data'!AC241="Yes",1,0)</f>
        <v>0</v>
      </c>
      <c r="BF241">
        <f>IF('Main Data'!AF241="Yes",1,0)</f>
        <v>0</v>
      </c>
      <c r="BG241">
        <f>IF(OR('Main Data'!AI241="Yes",'Main Data'!AL241="Yes"),1,0)</f>
        <v>0</v>
      </c>
      <c r="BH241">
        <f>IF('Main Data'!AJ241="Yes",1,0)</f>
        <v>0</v>
      </c>
      <c r="BI241">
        <f>IF('Main Data'!AK241="Yes",1,0)</f>
        <v>0</v>
      </c>
      <c r="BJ241">
        <f>IF('Main Data'!AM241="Yes",1,0)</f>
        <v>1</v>
      </c>
      <c r="BK241">
        <f>IF('Main Data'!AQ241="Yes",1,0)</f>
        <v>0</v>
      </c>
      <c r="BL241" s="21">
        <f t="shared" si="19"/>
        <v>0</v>
      </c>
      <c r="BM241" s="21">
        <f t="shared" si="20"/>
        <v>0</v>
      </c>
      <c r="BN241" s="21">
        <f t="shared" si="21"/>
        <v>0</v>
      </c>
      <c r="BO241" s="21">
        <f t="shared" si="22"/>
        <v>0</v>
      </c>
      <c r="BP241" s="21">
        <f t="shared" si="23"/>
        <v>1</v>
      </c>
    </row>
    <row r="242" spans="1:68" x14ac:dyDescent="0.2">
      <c r="A242">
        <v>238</v>
      </c>
      <c r="B242" s="33">
        <f>'Main Data'!C242</f>
        <v>44689</v>
      </c>
      <c r="C242">
        <f>'Main Data'!D242</f>
        <v>501</v>
      </c>
      <c r="D242" s="26">
        <f>'Main Data'!E242</f>
        <v>17000</v>
      </c>
      <c r="E242" s="26">
        <f>'Main Data'!F242</f>
        <v>21250</v>
      </c>
      <c r="F242" s="34">
        <f t="shared" si="18"/>
        <v>9.7409686230383539</v>
      </c>
      <c r="G242">
        <f>IF('Main Data'!H242="AP",1,0)</f>
        <v>0</v>
      </c>
      <c r="H242">
        <f>IF('Main Data'!H242="Blancpain",1,0)</f>
        <v>0</v>
      </c>
      <c r="I242">
        <f>IF('Main Data'!H242="Breguet",1,0)</f>
        <v>0</v>
      </c>
      <c r="J242">
        <f>IF('Main Data'!H242="Breitling",1,0)</f>
        <v>0</v>
      </c>
      <c r="K242">
        <f>IF('Main Data'!H242="Cartier",1,0)</f>
        <v>0</v>
      </c>
      <c r="L242">
        <f>IF('Main Data'!H242="Gallet",1,0)</f>
        <v>0</v>
      </c>
      <c r="M242">
        <f>IF('Main Data'!H242="Girard Perregaux",1,0)</f>
        <v>0</v>
      </c>
      <c r="N242">
        <f>IF('Main Data'!H242="Gubelin",1,0)</f>
        <v>0</v>
      </c>
      <c r="O242">
        <f>IF('Main Data'!H242="Heuer",1,0)</f>
        <v>0</v>
      </c>
      <c r="P242">
        <f>IF('Main Data'!H242="IWC",1,0)</f>
        <v>0</v>
      </c>
      <c r="Q242">
        <f>IF('Main Data'!H242="JLC",1,0)</f>
        <v>0</v>
      </c>
      <c r="R242">
        <f>IF('Main Data'!H242="Longines",1,0)</f>
        <v>0</v>
      </c>
      <c r="S242">
        <f>IF('Main Data'!H242="Movado",1,0)</f>
        <v>0</v>
      </c>
      <c r="T242">
        <f>IF('Main Data'!H242="Omega",1,0)</f>
        <v>0</v>
      </c>
      <c r="U242">
        <f>IF('Main Data'!H242="Panerai",1,0)</f>
        <v>0</v>
      </c>
      <c r="V242">
        <f>IF('Main Data'!H242="Patek",1,0)</f>
        <v>0</v>
      </c>
      <c r="W242">
        <f>IF('Main Data'!H242="Rolex",1,0)</f>
        <v>0</v>
      </c>
      <c r="X242">
        <f>IF('Main Data'!H242="Tudor",1,0)</f>
        <v>1</v>
      </c>
      <c r="Y242">
        <f>IF('Main Data'!H242="Ulysse Nardin",1,0)</f>
        <v>0</v>
      </c>
      <c r="Z242">
        <f>IF('Main Data'!H242="Universal Geneve",1,0)</f>
        <v>0</v>
      </c>
      <c r="AA242">
        <f>IF('Main Data'!H242="Vacheron",1,0)</f>
        <v>0</v>
      </c>
      <c r="AB242">
        <f>IF('Main Data'!H242="Zenith",1,0)</f>
        <v>0</v>
      </c>
      <c r="AC242">
        <f>IF('Main Data'!J242="Stainless Steel",1,0)</f>
        <v>1</v>
      </c>
      <c r="AD242">
        <f>IF('Main Data'!J242="Two-tone",1,0)</f>
        <v>0</v>
      </c>
      <c r="AE242">
        <f>IF(OR('Main Data'!J242="YG 18K",'Main Data'!J242="YG &lt;18K",'Main Data'!J242="PG 18K",'Main Data'!J242="PG &lt;18K",'Main Data'!J242="WG 18K",'Main Data'!J242="Mixes of 18K",'Main Data'!J242="Mixes &lt;18K"),1,0)</f>
        <v>0</v>
      </c>
      <c r="AF242">
        <f>IF('Main Data'!J242="Platinum",1,0)</f>
        <v>0</v>
      </c>
      <c r="AG242">
        <f>IF(OR('Main Data'!J242="PVD",'Main Data'!J242="Gold Plate",'Main Data'!J242="Other"),1,0)</f>
        <v>0</v>
      </c>
      <c r="AH242">
        <f>IF('Main Data'!N242="Stainless Steel",1,0)</f>
        <v>1</v>
      </c>
      <c r="AI242">
        <f>IF('Main Data'!N242="Leather",1,0)</f>
        <v>0</v>
      </c>
      <c r="AJ242">
        <f>IF('Main Data'!N242="Two-tone",1,0)</f>
        <v>0</v>
      </c>
      <c r="AK242">
        <f>IF(OR('Main Data'!N242="YG 18K",'Main Data'!N242="PG 18K",'Main Data'!N242="WG 18K",'Main Data'!N242="Mixes of 18K"),1,0)</f>
        <v>0</v>
      </c>
      <c r="AL242">
        <f>IF(OR(,'Main Data'!N242="PVD",'Main Data'!N242="Gold plate"),1,0)</f>
        <v>0</v>
      </c>
      <c r="AM242">
        <f>IF(OR('Main Data'!AV242="Yes",'Main Data'!AW242="Yes",'Main Data'!AU242="Yes"),1,0)</f>
        <v>0</v>
      </c>
      <c r="AN242">
        <f>IF(OR(ISTEXT('Main Data'!AX242), ISTEXT('Main Data'!AY242)),1,0)</f>
        <v>0</v>
      </c>
      <c r="AO242">
        <f>IF('Main Data'!AZ242="Yes",1,0)</f>
        <v>0</v>
      </c>
      <c r="AP242">
        <f>IF('Main Data'!BA242="Yes",1,0)</f>
        <v>0</v>
      </c>
      <c r="AQ242">
        <f>IF('Main Data'!BD242="Yes",1,0)</f>
        <v>0</v>
      </c>
      <c r="AR242">
        <f>IF('Main Data'!BE242="A",1,0)</f>
        <v>0</v>
      </c>
      <c r="AS242">
        <f>IF('Main Data'!BE242="AA",1,0)</f>
        <v>0</v>
      </c>
      <c r="AT242">
        <f>IF('Main Data'!BE242="AAA",1,0)</f>
        <v>1</v>
      </c>
      <c r="AU242">
        <f>IF('Main Data'!BE242="AAAA",1,0)</f>
        <v>0</v>
      </c>
      <c r="AV242">
        <f>IF('Main Data'!P242="Yes",1,0)</f>
        <v>1</v>
      </c>
      <c r="AW242">
        <f>IF('Main Data'!AP242="Yes",1,0)</f>
        <v>0</v>
      </c>
      <c r="AX242">
        <f>IF(OR('Main Data'!V242="Yes", 'Main Data'!W242="Yes",'Main Data'!X242="Yes"),1,0)</f>
        <v>0</v>
      </c>
      <c r="AY242">
        <f>IF(OR('Main Data'!Y242="Yes",'Main Data'!Z242="Yes"),1,0)</f>
        <v>0</v>
      </c>
      <c r="AZ242">
        <f>IF('Main Data'!AR242="Yes",1,0)</f>
        <v>0</v>
      </c>
      <c r="BA242">
        <f>IF('Main Data'!AS242="Yes",1,0)</f>
        <v>0</v>
      </c>
      <c r="BB242">
        <f>IF('Main Data'!AG242="Yes",1,0)</f>
        <v>0</v>
      </c>
      <c r="BC242">
        <f>IF('Main Data'!AB242="Yes",1,0)</f>
        <v>0</v>
      </c>
      <c r="BD242">
        <f>IF('Main Data'!AA242="Yes",1,0)</f>
        <v>1</v>
      </c>
      <c r="BE242">
        <f>IF('Main Data'!AC242="Yes",1,0)</f>
        <v>0</v>
      </c>
      <c r="BF242">
        <f>IF('Main Data'!AF242="Yes",1,0)</f>
        <v>0</v>
      </c>
      <c r="BG242">
        <f>IF(OR('Main Data'!AI242="Yes",'Main Data'!AL242="Yes"),1,0)</f>
        <v>0</v>
      </c>
      <c r="BH242">
        <f>IF('Main Data'!AJ242="Yes",1,0)</f>
        <v>0</v>
      </c>
      <c r="BI242">
        <f>IF('Main Data'!AK242="Yes",1,0)</f>
        <v>0</v>
      </c>
      <c r="BJ242">
        <f>IF('Main Data'!AM242="Yes",1,0)</f>
        <v>0</v>
      </c>
      <c r="BK242">
        <f>IF('Main Data'!AQ242="Yes",1,0)</f>
        <v>0</v>
      </c>
      <c r="BL242" s="21">
        <f t="shared" si="19"/>
        <v>0</v>
      </c>
      <c r="BM242" s="21">
        <f t="shared" si="20"/>
        <v>0</v>
      </c>
      <c r="BN242" s="21">
        <f t="shared" si="21"/>
        <v>0</v>
      </c>
      <c r="BO242" s="21">
        <f t="shared" si="22"/>
        <v>0</v>
      </c>
      <c r="BP242" s="21">
        <f t="shared" si="23"/>
        <v>1</v>
      </c>
    </row>
    <row r="243" spans="1:68" x14ac:dyDescent="0.2">
      <c r="A243">
        <v>239</v>
      </c>
      <c r="B243" s="33">
        <f>'Main Data'!C243</f>
        <v>44689</v>
      </c>
      <c r="C243">
        <f>'Main Data'!D243</f>
        <v>503</v>
      </c>
      <c r="D243" s="26">
        <f>'Main Data'!E243</f>
        <v>20000</v>
      </c>
      <c r="E243" s="26">
        <f>'Main Data'!F243</f>
        <v>25000</v>
      </c>
      <c r="F243" s="34">
        <f t="shared" si="18"/>
        <v>9.9034875525361272</v>
      </c>
      <c r="G243">
        <f>IF('Main Data'!H243="AP",1,0)</f>
        <v>0</v>
      </c>
      <c r="H243">
        <f>IF('Main Data'!H243="Blancpain",1,0)</f>
        <v>0</v>
      </c>
      <c r="I243">
        <f>IF('Main Data'!H243="Breguet",1,0)</f>
        <v>0</v>
      </c>
      <c r="J243">
        <f>IF('Main Data'!H243="Breitling",1,0)</f>
        <v>0</v>
      </c>
      <c r="K243">
        <f>IF('Main Data'!H243="Cartier",1,0)</f>
        <v>0</v>
      </c>
      <c r="L243">
        <f>IF('Main Data'!H243="Gallet",1,0)</f>
        <v>0</v>
      </c>
      <c r="M243">
        <f>IF('Main Data'!H243="Girard Perregaux",1,0)</f>
        <v>0</v>
      </c>
      <c r="N243">
        <f>IF('Main Data'!H243="Gubelin",1,0)</f>
        <v>0</v>
      </c>
      <c r="O243">
        <f>IF('Main Data'!H243="Heuer",1,0)</f>
        <v>0</v>
      </c>
      <c r="P243">
        <f>IF('Main Data'!H243="IWC",1,0)</f>
        <v>0</v>
      </c>
      <c r="Q243">
        <f>IF('Main Data'!H243="JLC",1,0)</f>
        <v>0</v>
      </c>
      <c r="R243">
        <f>IF('Main Data'!H243="Longines",1,0)</f>
        <v>0</v>
      </c>
      <c r="S243">
        <f>IF('Main Data'!H243="Movado",1,0)</f>
        <v>0</v>
      </c>
      <c r="T243">
        <f>IF('Main Data'!H243="Omega",1,0)</f>
        <v>0</v>
      </c>
      <c r="U243">
        <f>IF('Main Data'!H243="Panerai",1,0)</f>
        <v>0</v>
      </c>
      <c r="V243">
        <f>IF('Main Data'!H243="Patek",1,0)</f>
        <v>0</v>
      </c>
      <c r="W243">
        <f>IF('Main Data'!H243="Rolex",1,0)</f>
        <v>1</v>
      </c>
      <c r="X243">
        <f>IF('Main Data'!H243="Tudor",1,0)</f>
        <v>0</v>
      </c>
      <c r="Y243">
        <f>IF('Main Data'!H243="Ulysse Nardin",1,0)</f>
        <v>0</v>
      </c>
      <c r="Z243">
        <f>IF('Main Data'!H243="Universal Geneve",1,0)</f>
        <v>0</v>
      </c>
      <c r="AA243">
        <f>IF('Main Data'!H243="Vacheron",1,0)</f>
        <v>0</v>
      </c>
      <c r="AB243">
        <f>IF('Main Data'!H243="Zenith",1,0)</f>
        <v>0</v>
      </c>
      <c r="AC243">
        <f>IF('Main Data'!J243="Stainless Steel",1,0)</f>
        <v>1</v>
      </c>
      <c r="AD243">
        <f>IF('Main Data'!J243="Two-tone",1,0)</f>
        <v>0</v>
      </c>
      <c r="AE243">
        <f>IF(OR('Main Data'!J243="YG 18K",'Main Data'!J243="YG &lt;18K",'Main Data'!J243="PG 18K",'Main Data'!J243="PG &lt;18K",'Main Data'!J243="WG 18K",'Main Data'!J243="Mixes of 18K",'Main Data'!J243="Mixes &lt;18K"),1,0)</f>
        <v>0</v>
      </c>
      <c r="AF243">
        <f>IF('Main Data'!J243="Platinum",1,0)</f>
        <v>0</v>
      </c>
      <c r="AG243">
        <f>IF(OR('Main Data'!J243="PVD",'Main Data'!J243="Gold Plate",'Main Data'!J243="Other"),1,0)</f>
        <v>0</v>
      </c>
      <c r="AH243">
        <f>IF('Main Data'!N243="Stainless Steel",1,0)</f>
        <v>1</v>
      </c>
      <c r="AI243">
        <f>IF('Main Data'!N243="Leather",1,0)</f>
        <v>0</v>
      </c>
      <c r="AJ243">
        <f>IF('Main Data'!N243="Two-tone",1,0)</f>
        <v>0</v>
      </c>
      <c r="AK243">
        <f>IF(OR('Main Data'!N243="YG 18K",'Main Data'!N243="PG 18K",'Main Data'!N243="WG 18K",'Main Data'!N243="Mixes of 18K"),1,0)</f>
        <v>0</v>
      </c>
      <c r="AL243">
        <f>IF(OR(,'Main Data'!N243="PVD",'Main Data'!N243="Gold plate"),1,0)</f>
        <v>0</v>
      </c>
      <c r="AM243">
        <f>IF(OR('Main Data'!AV243="Yes",'Main Data'!AW243="Yes",'Main Data'!AU243="Yes"),1,0)</f>
        <v>0</v>
      </c>
      <c r="AN243">
        <f>IF(OR(ISTEXT('Main Data'!AX243), ISTEXT('Main Data'!AY243)),1,0)</f>
        <v>0</v>
      </c>
      <c r="AO243">
        <f>IF('Main Data'!AZ243="Yes",1,0)</f>
        <v>0</v>
      </c>
      <c r="AP243">
        <f>IF('Main Data'!BA243="Yes",1,0)</f>
        <v>0</v>
      </c>
      <c r="AQ243">
        <f>IF('Main Data'!BD243="Yes",1,0)</f>
        <v>0</v>
      </c>
      <c r="AR243">
        <f>IF('Main Data'!BE243="A",1,0)</f>
        <v>0</v>
      </c>
      <c r="AS243">
        <f>IF('Main Data'!BE243="AA",1,0)</f>
        <v>0</v>
      </c>
      <c r="AT243">
        <f>IF('Main Data'!BE243="AAA",1,0)</f>
        <v>1</v>
      </c>
      <c r="AU243">
        <f>IF('Main Data'!BE243="AAAA",1,0)</f>
        <v>0</v>
      </c>
      <c r="AV243">
        <f>IF('Main Data'!P243="Yes",1,0)</f>
        <v>0</v>
      </c>
      <c r="AW243">
        <f>IF('Main Data'!AP243="Yes",1,0)</f>
        <v>0</v>
      </c>
      <c r="AX243">
        <f>IF(OR('Main Data'!V243="Yes", 'Main Data'!W243="Yes",'Main Data'!X243="Yes"),1,0)</f>
        <v>1</v>
      </c>
      <c r="AY243">
        <f>IF(OR('Main Data'!Y243="Yes",'Main Data'!Z243="Yes"),1,0)</f>
        <v>0</v>
      </c>
      <c r="AZ243">
        <f>IF('Main Data'!AR243="Yes",1,0)</f>
        <v>0</v>
      </c>
      <c r="BA243">
        <f>IF('Main Data'!AS243="Yes",1,0)</f>
        <v>0</v>
      </c>
      <c r="BB243">
        <f>IF('Main Data'!AG243="Yes",1,0)</f>
        <v>0</v>
      </c>
      <c r="BC243">
        <f>IF('Main Data'!AB243="Yes",1,0)</f>
        <v>0</v>
      </c>
      <c r="BD243">
        <f>IF('Main Data'!AA243="Yes",1,0)</f>
        <v>1</v>
      </c>
      <c r="BE243">
        <f>IF('Main Data'!AC243="Yes",1,0)</f>
        <v>0</v>
      </c>
      <c r="BF243">
        <f>IF('Main Data'!AF243="Yes",1,0)</f>
        <v>0</v>
      </c>
      <c r="BG243">
        <f>IF(OR('Main Data'!AI243="Yes",'Main Data'!AL243="Yes"),1,0)</f>
        <v>0</v>
      </c>
      <c r="BH243">
        <f>IF('Main Data'!AJ243="Yes",1,0)</f>
        <v>0</v>
      </c>
      <c r="BI243">
        <f>IF('Main Data'!AK243="Yes",1,0)</f>
        <v>0</v>
      </c>
      <c r="BJ243">
        <f>IF('Main Data'!AM243="Yes",1,0)</f>
        <v>0</v>
      </c>
      <c r="BK243">
        <f>IF('Main Data'!AQ243="Yes",1,0)</f>
        <v>0</v>
      </c>
      <c r="BL243" s="21">
        <f t="shared" si="19"/>
        <v>0</v>
      </c>
      <c r="BM243" s="21">
        <f t="shared" si="20"/>
        <v>0</v>
      </c>
      <c r="BN243" s="21">
        <f t="shared" si="21"/>
        <v>0</v>
      </c>
      <c r="BO243" s="21">
        <f t="shared" si="22"/>
        <v>0</v>
      </c>
      <c r="BP243" s="21">
        <f t="shared" si="23"/>
        <v>1</v>
      </c>
    </row>
    <row r="244" spans="1:68" x14ac:dyDescent="0.2">
      <c r="A244">
        <v>240</v>
      </c>
      <c r="B244" s="33">
        <f>'Main Data'!C244</f>
        <v>44689</v>
      </c>
      <c r="C244">
        <f>'Main Data'!D244</f>
        <v>504</v>
      </c>
      <c r="D244" s="26">
        <f>'Main Data'!E244</f>
        <v>19000</v>
      </c>
      <c r="E244" s="26">
        <f>'Main Data'!F244</f>
        <v>23750</v>
      </c>
      <c r="F244" s="34">
        <f t="shared" si="18"/>
        <v>9.8521942581485771</v>
      </c>
      <c r="G244">
        <f>IF('Main Data'!H244="AP",1,0)</f>
        <v>0</v>
      </c>
      <c r="H244">
        <f>IF('Main Data'!H244="Blancpain",1,0)</f>
        <v>0</v>
      </c>
      <c r="I244">
        <f>IF('Main Data'!H244="Breguet",1,0)</f>
        <v>0</v>
      </c>
      <c r="J244">
        <f>IF('Main Data'!H244="Breitling",1,0)</f>
        <v>0</v>
      </c>
      <c r="K244">
        <f>IF('Main Data'!H244="Cartier",1,0)</f>
        <v>0</v>
      </c>
      <c r="L244">
        <f>IF('Main Data'!H244="Gallet",1,0)</f>
        <v>0</v>
      </c>
      <c r="M244">
        <f>IF('Main Data'!H244="Girard Perregaux",1,0)</f>
        <v>0</v>
      </c>
      <c r="N244">
        <f>IF('Main Data'!H244="Gubelin",1,0)</f>
        <v>0</v>
      </c>
      <c r="O244">
        <f>IF('Main Data'!H244="Heuer",1,0)</f>
        <v>0</v>
      </c>
      <c r="P244">
        <f>IF('Main Data'!H244="IWC",1,0)</f>
        <v>0</v>
      </c>
      <c r="Q244">
        <f>IF('Main Data'!H244="JLC",1,0)</f>
        <v>0</v>
      </c>
      <c r="R244">
        <f>IF('Main Data'!H244="Longines",1,0)</f>
        <v>0</v>
      </c>
      <c r="S244">
        <f>IF('Main Data'!H244="Movado",1,0)</f>
        <v>0</v>
      </c>
      <c r="T244">
        <f>IF('Main Data'!H244="Omega",1,0)</f>
        <v>0</v>
      </c>
      <c r="U244">
        <f>IF('Main Data'!H244="Panerai",1,0)</f>
        <v>0</v>
      </c>
      <c r="V244">
        <f>IF('Main Data'!H244="Patek",1,0)</f>
        <v>0</v>
      </c>
      <c r="W244">
        <f>IF('Main Data'!H244="Rolex",1,0)</f>
        <v>1</v>
      </c>
      <c r="X244">
        <f>IF('Main Data'!H244="Tudor",1,0)</f>
        <v>0</v>
      </c>
      <c r="Y244">
        <f>IF('Main Data'!H244="Ulysse Nardin",1,0)</f>
        <v>0</v>
      </c>
      <c r="Z244">
        <f>IF('Main Data'!H244="Universal Geneve",1,0)</f>
        <v>0</v>
      </c>
      <c r="AA244">
        <f>IF('Main Data'!H244="Vacheron",1,0)</f>
        <v>0</v>
      </c>
      <c r="AB244">
        <f>IF('Main Data'!H244="Zenith",1,0)</f>
        <v>0</v>
      </c>
      <c r="AC244">
        <f>IF('Main Data'!J244="Stainless Steel",1,0)</f>
        <v>1</v>
      </c>
      <c r="AD244">
        <f>IF('Main Data'!J244="Two-tone",1,0)</f>
        <v>0</v>
      </c>
      <c r="AE244">
        <f>IF(OR('Main Data'!J244="YG 18K",'Main Data'!J244="YG &lt;18K",'Main Data'!J244="PG 18K",'Main Data'!J244="PG &lt;18K",'Main Data'!J244="WG 18K",'Main Data'!J244="Mixes of 18K",'Main Data'!J244="Mixes &lt;18K"),1,0)</f>
        <v>0</v>
      </c>
      <c r="AF244">
        <f>IF('Main Data'!J244="Platinum",1,0)</f>
        <v>0</v>
      </c>
      <c r="AG244">
        <f>IF(OR('Main Data'!J244="PVD",'Main Data'!J244="Gold Plate",'Main Data'!J244="Other"),1,0)</f>
        <v>0</v>
      </c>
      <c r="AH244">
        <f>IF('Main Data'!N244="Stainless Steel",1,0)</f>
        <v>1</v>
      </c>
      <c r="AI244">
        <f>IF('Main Data'!N244="Leather",1,0)</f>
        <v>0</v>
      </c>
      <c r="AJ244">
        <f>IF('Main Data'!N244="Two-tone",1,0)</f>
        <v>0</v>
      </c>
      <c r="AK244">
        <f>IF(OR('Main Data'!N244="YG 18K",'Main Data'!N244="PG 18K",'Main Data'!N244="WG 18K",'Main Data'!N244="Mixes of 18K"),1,0)</f>
        <v>0</v>
      </c>
      <c r="AL244">
        <f>IF(OR(,'Main Data'!N244="PVD",'Main Data'!N244="Gold plate"),1,0)</f>
        <v>0</v>
      </c>
      <c r="AM244">
        <f>IF(OR('Main Data'!AV244="Yes",'Main Data'!AW244="Yes",'Main Data'!AU244="Yes"),1,0)</f>
        <v>0</v>
      </c>
      <c r="AN244">
        <f>IF(OR(ISTEXT('Main Data'!AX244), ISTEXT('Main Data'!AY244)),1,0)</f>
        <v>0</v>
      </c>
      <c r="AO244">
        <f>IF('Main Data'!AZ244="Yes",1,0)</f>
        <v>0</v>
      </c>
      <c r="AP244">
        <f>IF('Main Data'!BA244="Yes",1,0)</f>
        <v>0</v>
      </c>
      <c r="AQ244">
        <f>IF('Main Data'!BD244="Yes",1,0)</f>
        <v>0</v>
      </c>
      <c r="AR244">
        <f>IF('Main Data'!BE244="A",1,0)</f>
        <v>0</v>
      </c>
      <c r="AS244">
        <f>IF('Main Data'!BE244="AA",1,0)</f>
        <v>0</v>
      </c>
      <c r="AT244">
        <f>IF('Main Data'!BE244="AAA",1,0)</f>
        <v>1</v>
      </c>
      <c r="AU244">
        <f>IF('Main Data'!BE244="AAAA",1,0)</f>
        <v>0</v>
      </c>
      <c r="AV244">
        <f>IF('Main Data'!P244="Yes",1,0)</f>
        <v>0</v>
      </c>
      <c r="AW244">
        <f>IF('Main Data'!AP244="Yes",1,0)</f>
        <v>0</v>
      </c>
      <c r="AX244">
        <f>IF(OR('Main Data'!V244="Yes", 'Main Data'!W244="Yes",'Main Data'!X244="Yes"),1,0)</f>
        <v>1</v>
      </c>
      <c r="AY244">
        <f>IF(OR('Main Data'!Y244="Yes",'Main Data'!Z244="Yes"),1,0)</f>
        <v>0</v>
      </c>
      <c r="AZ244">
        <f>IF('Main Data'!AR244="Yes",1,0)</f>
        <v>0</v>
      </c>
      <c r="BA244">
        <f>IF('Main Data'!AS244="Yes",1,0)</f>
        <v>0</v>
      </c>
      <c r="BB244">
        <f>IF('Main Data'!AG244="Yes",1,0)</f>
        <v>0</v>
      </c>
      <c r="BC244">
        <f>IF('Main Data'!AB244="Yes",1,0)</f>
        <v>0</v>
      </c>
      <c r="BD244">
        <f>IF('Main Data'!AA244="Yes",1,0)</f>
        <v>1</v>
      </c>
      <c r="BE244">
        <f>IF('Main Data'!AC244="Yes",1,0)</f>
        <v>0</v>
      </c>
      <c r="BF244">
        <f>IF('Main Data'!AF244="Yes",1,0)</f>
        <v>0</v>
      </c>
      <c r="BG244">
        <f>IF(OR('Main Data'!AI244="Yes",'Main Data'!AL244="Yes"),1,0)</f>
        <v>0</v>
      </c>
      <c r="BH244">
        <f>IF('Main Data'!AJ244="Yes",1,0)</f>
        <v>0</v>
      </c>
      <c r="BI244">
        <f>IF('Main Data'!AK244="Yes",1,0)</f>
        <v>0</v>
      </c>
      <c r="BJ244">
        <f>IF('Main Data'!AM244="Yes",1,0)</f>
        <v>0</v>
      </c>
      <c r="BK244">
        <f>IF('Main Data'!AQ244="Yes",1,0)</f>
        <v>0</v>
      </c>
      <c r="BL244" s="21">
        <f t="shared" si="19"/>
        <v>0</v>
      </c>
      <c r="BM244" s="21">
        <f t="shared" si="20"/>
        <v>0</v>
      </c>
      <c r="BN244" s="21">
        <f t="shared" si="21"/>
        <v>0</v>
      </c>
      <c r="BO244" s="21">
        <f t="shared" si="22"/>
        <v>0</v>
      </c>
      <c r="BP244" s="21">
        <f t="shared" si="23"/>
        <v>1</v>
      </c>
    </row>
    <row r="245" spans="1:68" x14ac:dyDescent="0.2">
      <c r="A245">
        <v>241</v>
      </c>
      <c r="B245" s="33">
        <f>'Main Data'!C245</f>
        <v>44689</v>
      </c>
      <c r="C245">
        <f>'Main Data'!D245</f>
        <v>507</v>
      </c>
      <c r="D245" s="26">
        <f>'Main Data'!E245</f>
        <v>22000</v>
      </c>
      <c r="E245" s="26">
        <f>'Main Data'!F245</f>
        <v>27500</v>
      </c>
      <c r="F245" s="34">
        <f t="shared" si="18"/>
        <v>9.9987977323404529</v>
      </c>
      <c r="G245">
        <f>IF('Main Data'!H245="AP",1,0)</f>
        <v>0</v>
      </c>
      <c r="H245">
        <f>IF('Main Data'!H245="Blancpain",1,0)</f>
        <v>0</v>
      </c>
      <c r="I245">
        <f>IF('Main Data'!H245="Breguet",1,0)</f>
        <v>0</v>
      </c>
      <c r="J245">
        <f>IF('Main Data'!H245="Breitling",1,0)</f>
        <v>0</v>
      </c>
      <c r="K245">
        <f>IF('Main Data'!H245="Cartier",1,0)</f>
        <v>0</v>
      </c>
      <c r="L245">
        <f>IF('Main Data'!H245="Gallet",1,0)</f>
        <v>0</v>
      </c>
      <c r="M245">
        <f>IF('Main Data'!H245="Girard Perregaux",1,0)</f>
        <v>0</v>
      </c>
      <c r="N245">
        <f>IF('Main Data'!H245="Gubelin",1,0)</f>
        <v>0</v>
      </c>
      <c r="O245">
        <f>IF('Main Data'!H245="Heuer",1,0)</f>
        <v>0</v>
      </c>
      <c r="P245">
        <f>IF('Main Data'!H245="IWC",1,0)</f>
        <v>0</v>
      </c>
      <c r="Q245">
        <f>IF('Main Data'!H245="JLC",1,0)</f>
        <v>0</v>
      </c>
      <c r="R245">
        <f>IF('Main Data'!H245="Longines",1,0)</f>
        <v>0</v>
      </c>
      <c r="S245">
        <f>IF('Main Data'!H245="Movado",1,0)</f>
        <v>0</v>
      </c>
      <c r="T245">
        <f>IF('Main Data'!H245="Omega",1,0)</f>
        <v>0</v>
      </c>
      <c r="U245">
        <f>IF('Main Data'!H245="Panerai",1,0)</f>
        <v>0</v>
      </c>
      <c r="V245">
        <f>IF('Main Data'!H245="Patek",1,0)</f>
        <v>0</v>
      </c>
      <c r="W245">
        <f>IF('Main Data'!H245="Rolex",1,0)</f>
        <v>1</v>
      </c>
      <c r="X245">
        <f>IF('Main Data'!H245="Tudor",1,0)</f>
        <v>0</v>
      </c>
      <c r="Y245">
        <f>IF('Main Data'!H245="Ulysse Nardin",1,0)</f>
        <v>0</v>
      </c>
      <c r="Z245">
        <f>IF('Main Data'!H245="Universal Geneve",1,0)</f>
        <v>0</v>
      </c>
      <c r="AA245">
        <f>IF('Main Data'!H245="Vacheron",1,0)</f>
        <v>0</v>
      </c>
      <c r="AB245">
        <f>IF('Main Data'!H245="Zenith",1,0)</f>
        <v>0</v>
      </c>
      <c r="AC245">
        <f>IF('Main Data'!J245="Stainless Steel",1,0)</f>
        <v>1</v>
      </c>
      <c r="AD245">
        <f>IF('Main Data'!J245="Two-tone",1,0)</f>
        <v>0</v>
      </c>
      <c r="AE245">
        <f>IF(OR('Main Data'!J245="YG 18K",'Main Data'!J245="YG &lt;18K",'Main Data'!J245="PG 18K",'Main Data'!J245="PG &lt;18K",'Main Data'!J245="WG 18K",'Main Data'!J245="Mixes of 18K",'Main Data'!J245="Mixes &lt;18K"),1,0)</f>
        <v>0</v>
      </c>
      <c r="AF245">
        <f>IF('Main Data'!J245="Platinum",1,0)</f>
        <v>0</v>
      </c>
      <c r="AG245">
        <f>IF(OR('Main Data'!J245="PVD",'Main Data'!J245="Gold Plate",'Main Data'!J245="Other"),1,0)</f>
        <v>0</v>
      </c>
      <c r="AH245">
        <f>IF('Main Data'!N245="Stainless Steel",1,0)</f>
        <v>1</v>
      </c>
      <c r="AI245">
        <f>IF('Main Data'!N245="Leather",1,0)</f>
        <v>0</v>
      </c>
      <c r="AJ245">
        <f>IF('Main Data'!N245="Two-tone",1,0)</f>
        <v>0</v>
      </c>
      <c r="AK245">
        <f>IF(OR('Main Data'!N245="YG 18K",'Main Data'!N245="PG 18K",'Main Data'!N245="WG 18K",'Main Data'!N245="Mixes of 18K"),1,0)</f>
        <v>0</v>
      </c>
      <c r="AL245">
        <f>IF(OR(,'Main Data'!N245="PVD",'Main Data'!N245="Gold plate"),1,0)</f>
        <v>0</v>
      </c>
      <c r="AM245">
        <f>IF(OR('Main Data'!AV245="Yes",'Main Data'!AW245="Yes",'Main Data'!AU245="Yes"),1,0)</f>
        <v>0</v>
      </c>
      <c r="AN245">
        <f>IF(OR(ISTEXT('Main Data'!AX245), ISTEXT('Main Data'!AY245)),1,0)</f>
        <v>0</v>
      </c>
      <c r="AO245">
        <f>IF('Main Data'!AZ245="Yes",1,0)</f>
        <v>0</v>
      </c>
      <c r="AP245">
        <f>IF('Main Data'!BA245="Yes",1,0)</f>
        <v>0</v>
      </c>
      <c r="AQ245">
        <f>IF('Main Data'!BD245="Yes",1,0)</f>
        <v>0</v>
      </c>
      <c r="AR245">
        <f>IF('Main Data'!BE245="A",1,0)</f>
        <v>0</v>
      </c>
      <c r="AS245">
        <f>IF('Main Data'!BE245="AA",1,0)</f>
        <v>0</v>
      </c>
      <c r="AT245">
        <f>IF('Main Data'!BE245="AAA",1,0)</f>
        <v>1</v>
      </c>
      <c r="AU245">
        <f>IF('Main Data'!BE245="AAAA",1,0)</f>
        <v>0</v>
      </c>
      <c r="AV245">
        <f>IF('Main Data'!P245="Yes",1,0)</f>
        <v>0</v>
      </c>
      <c r="AW245">
        <f>IF('Main Data'!AP245="Yes",1,0)</f>
        <v>0</v>
      </c>
      <c r="AX245">
        <f>IF(OR('Main Data'!V245="Yes", 'Main Data'!W245="Yes",'Main Data'!X245="Yes"),1,0)</f>
        <v>1</v>
      </c>
      <c r="AY245">
        <f>IF(OR('Main Data'!Y245="Yes",'Main Data'!Z245="Yes"),1,0)</f>
        <v>0</v>
      </c>
      <c r="AZ245">
        <f>IF('Main Data'!AR245="Yes",1,0)</f>
        <v>0</v>
      </c>
      <c r="BA245">
        <f>IF('Main Data'!AS245="Yes",1,0)</f>
        <v>0</v>
      </c>
      <c r="BB245">
        <f>IF('Main Data'!AG245="Yes",1,0)</f>
        <v>0</v>
      </c>
      <c r="BC245">
        <f>IF('Main Data'!AB245="Yes",1,0)</f>
        <v>0</v>
      </c>
      <c r="BD245">
        <f>IF('Main Data'!AA245="Yes",1,0)</f>
        <v>0</v>
      </c>
      <c r="BE245">
        <f>IF('Main Data'!AC245="Yes",1,0)</f>
        <v>1</v>
      </c>
      <c r="BF245">
        <f>IF('Main Data'!AF245="Yes",1,0)</f>
        <v>0</v>
      </c>
      <c r="BG245">
        <f>IF(OR('Main Data'!AI245="Yes",'Main Data'!AL245="Yes"),1,0)</f>
        <v>0</v>
      </c>
      <c r="BH245">
        <f>IF('Main Data'!AJ245="Yes",1,0)</f>
        <v>0</v>
      </c>
      <c r="BI245">
        <f>IF('Main Data'!AK245="Yes",1,0)</f>
        <v>0</v>
      </c>
      <c r="BJ245">
        <f>IF('Main Data'!AM245="Yes",1,0)</f>
        <v>0</v>
      </c>
      <c r="BK245">
        <f>IF('Main Data'!AQ245="Yes",1,0)</f>
        <v>0</v>
      </c>
      <c r="BL245" s="21">
        <f t="shared" si="19"/>
        <v>0</v>
      </c>
      <c r="BM245" s="21">
        <f t="shared" si="20"/>
        <v>0</v>
      </c>
      <c r="BN245" s="21">
        <f t="shared" si="21"/>
        <v>0</v>
      </c>
      <c r="BO245" s="21">
        <f t="shared" si="22"/>
        <v>0</v>
      </c>
      <c r="BP245" s="21">
        <f t="shared" si="23"/>
        <v>1</v>
      </c>
    </row>
    <row r="246" spans="1:68" x14ac:dyDescent="0.2">
      <c r="A246">
        <v>242</v>
      </c>
      <c r="B246" s="33">
        <f>'Main Data'!C246</f>
        <v>44689</v>
      </c>
      <c r="C246">
        <f>'Main Data'!D246</f>
        <v>511</v>
      </c>
      <c r="D246" s="26">
        <f>'Main Data'!E246</f>
        <v>100000</v>
      </c>
      <c r="E246" s="26">
        <f>'Main Data'!F246</f>
        <v>212500</v>
      </c>
      <c r="F246" s="34">
        <f t="shared" si="18"/>
        <v>11.512925464970229</v>
      </c>
      <c r="G246">
        <f>IF('Main Data'!H246="AP",1,0)</f>
        <v>0</v>
      </c>
      <c r="H246">
        <f>IF('Main Data'!H246="Blancpain",1,0)</f>
        <v>0</v>
      </c>
      <c r="I246">
        <f>IF('Main Data'!H246="Breguet",1,0)</f>
        <v>0</v>
      </c>
      <c r="J246">
        <f>IF('Main Data'!H246="Breitling",1,0)</f>
        <v>0</v>
      </c>
      <c r="K246">
        <f>IF('Main Data'!H246="Cartier",1,0)</f>
        <v>0</v>
      </c>
      <c r="L246">
        <f>IF('Main Data'!H246="Gallet",1,0)</f>
        <v>0</v>
      </c>
      <c r="M246">
        <f>IF('Main Data'!H246="Girard Perregaux",1,0)</f>
        <v>0</v>
      </c>
      <c r="N246">
        <f>IF('Main Data'!H246="Gubelin",1,0)</f>
        <v>0</v>
      </c>
      <c r="O246">
        <f>IF('Main Data'!H246="Heuer",1,0)</f>
        <v>0</v>
      </c>
      <c r="P246">
        <f>IF('Main Data'!H246="IWC",1,0)</f>
        <v>0</v>
      </c>
      <c r="Q246">
        <f>IF('Main Data'!H246="JLC",1,0)</f>
        <v>0</v>
      </c>
      <c r="R246">
        <f>IF('Main Data'!H246="Longines",1,0)</f>
        <v>0</v>
      </c>
      <c r="S246">
        <f>IF('Main Data'!H246="Movado",1,0)</f>
        <v>0</v>
      </c>
      <c r="T246">
        <f>IF('Main Data'!H246="Omega",1,0)</f>
        <v>0</v>
      </c>
      <c r="U246">
        <f>IF('Main Data'!H246="Panerai",1,0)</f>
        <v>0</v>
      </c>
      <c r="V246">
        <f>IF('Main Data'!H246="Patek",1,0)</f>
        <v>0</v>
      </c>
      <c r="W246">
        <f>IF('Main Data'!H246="Rolex",1,0)</f>
        <v>1</v>
      </c>
      <c r="X246">
        <f>IF('Main Data'!H246="Tudor",1,0)</f>
        <v>0</v>
      </c>
      <c r="Y246">
        <f>IF('Main Data'!H246="Ulysse Nardin",1,0)</f>
        <v>0</v>
      </c>
      <c r="Z246">
        <f>IF('Main Data'!H246="Universal Geneve",1,0)</f>
        <v>0</v>
      </c>
      <c r="AA246">
        <f>IF('Main Data'!H246="Vacheron",1,0)</f>
        <v>0</v>
      </c>
      <c r="AB246">
        <f>IF('Main Data'!H246="Zenith",1,0)</f>
        <v>0</v>
      </c>
      <c r="AC246">
        <f>IF('Main Data'!J246="Stainless Steel",1,0)</f>
        <v>0</v>
      </c>
      <c r="AD246">
        <f>IF('Main Data'!J246="Two-tone",1,0)</f>
        <v>0</v>
      </c>
      <c r="AE246">
        <f>IF(OR('Main Data'!J246="YG 18K",'Main Data'!J246="YG &lt;18K",'Main Data'!J246="PG 18K",'Main Data'!J246="PG &lt;18K",'Main Data'!J246="WG 18K",'Main Data'!J246="Mixes of 18K",'Main Data'!J246="Mixes &lt;18K"),1,0)</f>
        <v>1</v>
      </c>
      <c r="AF246">
        <f>IF('Main Data'!J246="Platinum",1,0)</f>
        <v>0</v>
      </c>
      <c r="AG246">
        <f>IF(OR('Main Data'!J246="PVD",'Main Data'!J246="Gold Plate",'Main Data'!J246="Other"),1,0)</f>
        <v>0</v>
      </c>
      <c r="AH246">
        <f>IF('Main Data'!N246="Stainless Steel",1,0)</f>
        <v>0</v>
      </c>
      <c r="AI246">
        <f>IF('Main Data'!N246="Leather",1,0)</f>
        <v>0</v>
      </c>
      <c r="AJ246">
        <f>IF('Main Data'!N246="Two-tone",1,0)</f>
        <v>0</v>
      </c>
      <c r="AK246">
        <f>IF(OR('Main Data'!N246="YG 18K",'Main Data'!N246="PG 18K",'Main Data'!N246="WG 18K",'Main Data'!N246="Mixes of 18K"),1,0)</f>
        <v>1</v>
      </c>
      <c r="AL246">
        <f>IF(OR(,'Main Data'!N246="PVD",'Main Data'!N246="Gold plate"),1,0)</f>
        <v>0</v>
      </c>
      <c r="AM246">
        <f>IF(OR('Main Data'!AV246="Yes",'Main Data'!AW246="Yes",'Main Data'!AU246="Yes"),1,0)</f>
        <v>0</v>
      </c>
      <c r="AN246">
        <f>IF(OR(ISTEXT('Main Data'!AX246), ISTEXT('Main Data'!AY246)),1,0)</f>
        <v>0</v>
      </c>
      <c r="AO246">
        <f>IF('Main Data'!AZ246="Yes",1,0)</f>
        <v>0</v>
      </c>
      <c r="AP246">
        <f>IF('Main Data'!BA246="Yes",1,0)</f>
        <v>0</v>
      </c>
      <c r="AQ246">
        <f>IF('Main Data'!BD246="Yes",1,0)</f>
        <v>0</v>
      </c>
      <c r="AR246">
        <f>IF('Main Data'!BE246="A",1,0)</f>
        <v>0</v>
      </c>
      <c r="AS246">
        <f>IF('Main Data'!BE246="AA",1,0)</f>
        <v>0</v>
      </c>
      <c r="AT246">
        <f>IF('Main Data'!BE246="AAA",1,0)</f>
        <v>0</v>
      </c>
      <c r="AU246">
        <f>IF('Main Data'!BE246="AAAA",1,0)</f>
        <v>1</v>
      </c>
      <c r="AV246">
        <f>IF('Main Data'!P246="Yes",1,0)</f>
        <v>0</v>
      </c>
      <c r="AW246">
        <f>IF('Main Data'!AP246="Yes",1,0)</f>
        <v>0</v>
      </c>
      <c r="AX246">
        <f>IF(OR('Main Data'!V246="Yes", 'Main Data'!W246="Yes",'Main Data'!X246="Yes"),1,0)</f>
        <v>0</v>
      </c>
      <c r="AY246">
        <f>IF(OR('Main Data'!Y246="Yes",'Main Data'!Z246="Yes"),1,0)</f>
        <v>0</v>
      </c>
      <c r="AZ246">
        <f>IF('Main Data'!AR246="Yes",1,0)</f>
        <v>0</v>
      </c>
      <c r="BA246">
        <f>IF('Main Data'!AS246="Yes",1,0)</f>
        <v>0</v>
      </c>
      <c r="BB246">
        <f>IF('Main Data'!AG246="Yes",1,0)</f>
        <v>0</v>
      </c>
      <c r="BC246">
        <f>IF('Main Data'!AB246="Yes",1,0)</f>
        <v>0</v>
      </c>
      <c r="BD246">
        <f>IF('Main Data'!AA246="Yes",1,0)</f>
        <v>0</v>
      </c>
      <c r="BE246">
        <f>IF('Main Data'!AC246="Yes",1,0)</f>
        <v>0</v>
      </c>
      <c r="BF246">
        <f>IF('Main Data'!AF246="Yes",1,0)</f>
        <v>0</v>
      </c>
      <c r="BG246">
        <f>IF(OR('Main Data'!AI246="Yes",'Main Data'!AL246="Yes"),1,0)</f>
        <v>1</v>
      </c>
      <c r="BH246">
        <f>IF('Main Data'!AJ246="Yes",1,0)</f>
        <v>0</v>
      </c>
      <c r="BI246">
        <f>IF('Main Data'!AK246="Yes",1,0)</f>
        <v>0</v>
      </c>
      <c r="BJ246">
        <f>IF('Main Data'!AM246="Yes",1,0)</f>
        <v>0</v>
      </c>
      <c r="BK246">
        <f>IF('Main Data'!AQ246="Yes",1,0)</f>
        <v>0</v>
      </c>
      <c r="BL246" s="21">
        <f t="shared" si="19"/>
        <v>0</v>
      </c>
      <c r="BM246" s="21">
        <f t="shared" si="20"/>
        <v>0</v>
      </c>
      <c r="BN246" s="21">
        <f t="shared" si="21"/>
        <v>0</v>
      </c>
      <c r="BO246" s="21">
        <f t="shared" si="22"/>
        <v>0</v>
      </c>
      <c r="BP246" s="21">
        <f t="shared" si="23"/>
        <v>1</v>
      </c>
    </row>
    <row r="247" spans="1:68" x14ac:dyDescent="0.2">
      <c r="A247">
        <v>243</v>
      </c>
      <c r="B247" s="33">
        <f>'Main Data'!C247</f>
        <v>44689</v>
      </c>
      <c r="C247">
        <f>'Main Data'!D247</f>
        <v>512</v>
      </c>
      <c r="D247" s="26">
        <f>'Main Data'!E247</f>
        <v>50000</v>
      </c>
      <c r="E247" s="26">
        <f>'Main Data'!F247</f>
        <v>62500</v>
      </c>
      <c r="F247" s="34">
        <f t="shared" si="18"/>
        <v>10.819778284410283</v>
      </c>
      <c r="G247">
        <f>IF('Main Data'!H247="AP",1,0)</f>
        <v>0</v>
      </c>
      <c r="H247">
        <f>IF('Main Data'!H247="Blancpain",1,0)</f>
        <v>0</v>
      </c>
      <c r="I247">
        <f>IF('Main Data'!H247="Breguet",1,0)</f>
        <v>0</v>
      </c>
      <c r="J247">
        <f>IF('Main Data'!H247="Breitling",1,0)</f>
        <v>0</v>
      </c>
      <c r="K247">
        <f>IF('Main Data'!H247="Cartier",1,0)</f>
        <v>0</v>
      </c>
      <c r="L247">
        <f>IF('Main Data'!H247="Gallet",1,0)</f>
        <v>0</v>
      </c>
      <c r="M247">
        <f>IF('Main Data'!H247="Girard Perregaux",1,0)</f>
        <v>0</v>
      </c>
      <c r="N247">
        <f>IF('Main Data'!H247="Gubelin",1,0)</f>
        <v>0</v>
      </c>
      <c r="O247">
        <f>IF('Main Data'!H247="Heuer",1,0)</f>
        <v>0</v>
      </c>
      <c r="P247">
        <f>IF('Main Data'!H247="IWC",1,0)</f>
        <v>0</v>
      </c>
      <c r="Q247">
        <f>IF('Main Data'!H247="JLC",1,0)</f>
        <v>0</v>
      </c>
      <c r="R247">
        <f>IF('Main Data'!H247="Longines",1,0)</f>
        <v>0</v>
      </c>
      <c r="S247">
        <f>IF('Main Data'!H247="Movado",1,0)</f>
        <v>0</v>
      </c>
      <c r="T247">
        <f>IF('Main Data'!H247="Omega",1,0)</f>
        <v>0</v>
      </c>
      <c r="U247">
        <f>IF('Main Data'!H247="Panerai",1,0)</f>
        <v>0</v>
      </c>
      <c r="V247">
        <f>IF('Main Data'!H247="Patek",1,0)</f>
        <v>0</v>
      </c>
      <c r="W247">
        <f>IF('Main Data'!H247="Rolex",1,0)</f>
        <v>1</v>
      </c>
      <c r="X247">
        <f>IF('Main Data'!H247="Tudor",1,0)</f>
        <v>0</v>
      </c>
      <c r="Y247">
        <f>IF('Main Data'!H247="Ulysse Nardin",1,0)</f>
        <v>0</v>
      </c>
      <c r="Z247">
        <f>IF('Main Data'!H247="Universal Geneve",1,0)</f>
        <v>0</v>
      </c>
      <c r="AA247">
        <f>IF('Main Data'!H247="Vacheron",1,0)</f>
        <v>0</v>
      </c>
      <c r="AB247">
        <f>IF('Main Data'!H247="Zenith",1,0)</f>
        <v>0</v>
      </c>
      <c r="AC247">
        <f>IF('Main Data'!J247="Stainless Steel",1,0)</f>
        <v>1</v>
      </c>
      <c r="AD247">
        <f>IF('Main Data'!J247="Two-tone",1,0)</f>
        <v>0</v>
      </c>
      <c r="AE247">
        <f>IF(OR('Main Data'!J247="YG 18K",'Main Data'!J247="YG &lt;18K",'Main Data'!J247="PG 18K",'Main Data'!J247="PG &lt;18K",'Main Data'!J247="WG 18K",'Main Data'!J247="Mixes of 18K",'Main Data'!J247="Mixes &lt;18K"),1,0)</f>
        <v>0</v>
      </c>
      <c r="AF247">
        <f>IF('Main Data'!J247="Platinum",1,0)</f>
        <v>0</v>
      </c>
      <c r="AG247">
        <f>IF(OR('Main Data'!J247="PVD",'Main Data'!J247="Gold Plate",'Main Data'!J247="Other"),1,0)</f>
        <v>0</v>
      </c>
      <c r="AH247">
        <f>IF('Main Data'!N247="Stainless Steel",1,0)</f>
        <v>1</v>
      </c>
      <c r="AI247">
        <f>IF('Main Data'!N247="Leather",1,0)</f>
        <v>0</v>
      </c>
      <c r="AJ247">
        <f>IF('Main Data'!N247="Two-tone",1,0)</f>
        <v>0</v>
      </c>
      <c r="AK247">
        <f>IF(OR('Main Data'!N247="YG 18K",'Main Data'!N247="PG 18K",'Main Data'!N247="WG 18K",'Main Data'!N247="Mixes of 18K"),1,0)</f>
        <v>0</v>
      </c>
      <c r="AL247">
        <f>IF(OR(,'Main Data'!N247="PVD",'Main Data'!N247="Gold plate"),1,0)</f>
        <v>0</v>
      </c>
      <c r="AM247">
        <f>IF(OR('Main Data'!AV247="Yes",'Main Data'!AW247="Yes",'Main Data'!AU247="Yes"),1,0)</f>
        <v>0</v>
      </c>
      <c r="AN247">
        <f>IF(OR(ISTEXT('Main Data'!AX247), ISTEXT('Main Data'!AY247)),1,0)</f>
        <v>0</v>
      </c>
      <c r="AO247">
        <f>IF('Main Data'!AZ247="Yes",1,0)</f>
        <v>0</v>
      </c>
      <c r="AP247">
        <f>IF('Main Data'!BA247="Yes",1,0)</f>
        <v>0</v>
      </c>
      <c r="AQ247">
        <f>IF('Main Data'!BD247="Yes",1,0)</f>
        <v>0</v>
      </c>
      <c r="AR247">
        <f>IF('Main Data'!BE247="A",1,0)</f>
        <v>0</v>
      </c>
      <c r="AS247">
        <f>IF('Main Data'!BE247="AA",1,0)</f>
        <v>0</v>
      </c>
      <c r="AT247">
        <f>IF('Main Data'!BE247="AAA",1,0)</f>
        <v>1</v>
      </c>
      <c r="AU247">
        <f>IF('Main Data'!BE247="AAAA",1,0)</f>
        <v>0</v>
      </c>
      <c r="AV247">
        <f>IF('Main Data'!P247="Yes",1,0)</f>
        <v>0</v>
      </c>
      <c r="AW247">
        <f>IF('Main Data'!AP247="Yes",1,0)</f>
        <v>0</v>
      </c>
      <c r="AX247">
        <f>IF(OR('Main Data'!V247="Yes", 'Main Data'!W247="Yes",'Main Data'!X247="Yes"),1,0)</f>
        <v>0</v>
      </c>
      <c r="AY247">
        <f>IF(OR('Main Data'!Y247="Yes",'Main Data'!Z247="Yes"),1,0)</f>
        <v>0</v>
      </c>
      <c r="AZ247">
        <f>IF('Main Data'!AR247="Yes",1,0)</f>
        <v>0</v>
      </c>
      <c r="BA247">
        <f>IF('Main Data'!AS247="Yes",1,0)</f>
        <v>0</v>
      </c>
      <c r="BB247">
        <f>IF('Main Data'!AG247="Yes",1,0)</f>
        <v>0</v>
      </c>
      <c r="BC247">
        <f>IF('Main Data'!AB247="Yes",1,0)</f>
        <v>0</v>
      </c>
      <c r="BD247">
        <f>IF('Main Data'!AA247="Yes",1,0)</f>
        <v>0</v>
      </c>
      <c r="BE247">
        <f>IF('Main Data'!AC247="Yes",1,0)</f>
        <v>0</v>
      </c>
      <c r="BF247">
        <f>IF('Main Data'!AF247="Yes",1,0)</f>
        <v>0</v>
      </c>
      <c r="BG247">
        <f>IF(OR('Main Data'!AI247="Yes",'Main Data'!AL247="Yes"),1,0)</f>
        <v>1</v>
      </c>
      <c r="BH247">
        <f>IF('Main Data'!AJ247="Yes",1,0)</f>
        <v>0</v>
      </c>
      <c r="BI247">
        <f>IF('Main Data'!AK247="Yes",1,0)</f>
        <v>0</v>
      </c>
      <c r="BJ247">
        <f>IF('Main Data'!AM247="Yes",1,0)</f>
        <v>0</v>
      </c>
      <c r="BK247">
        <f>IF('Main Data'!AQ247="Yes",1,0)</f>
        <v>0</v>
      </c>
      <c r="BL247" s="21">
        <f t="shared" si="19"/>
        <v>0</v>
      </c>
      <c r="BM247" s="21">
        <f t="shared" si="20"/>
        <v>0</v>
      </c>
      <c r="BN247" s="21">
        <f t="shared" si="21"/>
        <v>0</v>
      </c>
      <c r="BO247" s="21">
        <f t="shared" si="22"/>
        <v>0</v>
      </c>
      <c r="BP247" s="21">
        <f t="shared" si="23"/>
        <v>1</v>
      </c>
    </row>
    <row r="248" spans="1:68" x14ac:dyDescent="0.2">
      <c r="A248">
        <v>244</v>
      </c>
      <c r="B248" s="33">
        <f>'Main Data'!C248</f>
        <v>44689</v>
      </c>
      <c r="C248">
        <f>'Main Data'!D248</f>
        <v>524</v>
      </c>
      <c r="D248" s="26">
        <f>'Main Data'!E248</f>
        <v>14000</v>
      </c>
      <c r="E248" s="26">
        <f>'Main Data'!F248</f>
        <v>17500</v>
      </c>
      <c r="F248" s="34">
        <f t="shared" si="18"/>
        <v>9.5468126085973957</v>
      </c>
      <c r="G248">
        <f>IF('Main Data'!H248="AP",1,0)</f>
        <v>0</v>
      </c>
      <c r="H248">
        <f>IF('Main Data'!H248="Blancpain",1,0)</f>
        <v>0</v>
      </c>
      <c r="I248">
        <f>IF('Main Data'!H248="Breguet",1,0)</f>
        <v>0</v>
      </c>
      <c r="J248">
        <f>IF('Main Data'!H248="Breitling",1,0)</f>
        <v>0</v>
      </c>
      <c r="K248">
        <f>IF('Main Data'!H248="Cartier",1,0)</f>
        <v>0</v>
      </c>
      <c r="L248">
        <f>IF('Main Data'!H248="Gallet",1,0)</f>
        <v>0</v>
      </c>
      <c r="M248">
        <f>IF('Main Data'!H248="Girard Perregaux",1,0)</f>
        <v>0</v>
      </c>
      <c r="N248">
        <f>IF('Main Data'!H248="Gubelin",1,0)</f>
        <v>0</v>
      </c>
      <c r="O248">
        <f>IF('Main Data'!H248="Heuer",1,0)</f>
        <v>0</v>
      </c>
      <c r="P248">
        <f>IF('Main Data'!H248="IWC",1,0)</f>
        <v>0</v>
      </c>
      <c r="Q248">
        <f>IF('Main Data'!H248="JLC",1,0)</f>
        <v>0</v>
      </c>
      <c r="R248">
        <f>IF('Main Data'!H248="Longines",1,0)</f>
        <v>0</v>
      </c>
      <c r="S248">
        <f>IF('Main Data'!H248="Movado",1,0)</f>
        <v>0</v>
      </c>
      <c r="T248">
        <f>IF('Main Data'!H248="Omega",1,0)</f>
        <v>1</v>
      </c>
      <c r="U248">
        <f>IF('Main Data'!H248="Panerai",1,0)</f>
        <v>0</v>
      </c>
      <c r="V248">
        <f>IF('Main Data'!H248="Patek",1,0)</f>
        <v>0</v>
      </c>
      <c r="W248">
        <f>IF('Main Data'!H248="Rolex",1,0)</f>
        <v>0</v>
      </c>
      <c r="X248">
        <f>IF('Main Data'!H248="Tudor",1,0)</f>
        <v>0</v>
      </c>
      <c r="Y248">
        <f>IF('Main Data'!H248="Ulysse Nardin",1,0)</f>
        <v>0</v>
      </c>
      <c r="Z248">
        <f>IF('Main Data'!H248="Universal Geneve",1,0)</f>
        <v>0</v>
      </c>
      <c r="AA248">
        <f>IF('Main Data'!H248="Vacheron",1,0)</f>
        <v>0</v>
      </c>
      <c r="AB248">
        <f>IF('Main Data'!H248="Zenith",1,0)</f>
        <v>0</v>
      </c>
      <c r="AC248">
        <f>IF('Main Data'!J248="Stainless Steel",1,0)</f>
        <v>1</v>
      </c>
      <c r="AD248">
        <f>IF('Main Data'!J248="Two-tone",1,0)</f>
        <v>0</v>
      </c>
      <c r="AE248">
        <f>IF(OR('Main Data'!J248="YG 18K",'Main Data'!J248="YG &lt;18K",'Main Data'!J248="PG 18K",'Main Data'!J248="PG &lt;18K",'Main Data'!J248="WG 18K",'Main Data'!J248="Mixes of 18K",'Main Data'!J248="Mixes &lt;18K"),1,0)</f>
        <v>0</v>
      </c>
      <c r="AF248">
        <f>IF('Main Data'!J248="Platinum",1,0)</f>
        <v>0</v>
      </c>
      <c r="AG248">
        <f>IF(OR('Main Data'!J248="PVD",'Main Data'!J248="Gold Plate",'Main Data'!J248="Other"),1,0)</f>
        <v>0</v>
      </c>
      <c r="AH248">
        <f>IF('Main Data'!N248="Stainless Steel",1,0)</f>
        <v>0</v>
      </c>
      <c r="AI248">
        <f>IF('Main Data'!N248="Leather",1,0)</f>
        <v>1</v>
      </c>
      <c r="AJ248">
        <f>IF('Main Data'!N248="Two-tone",1,0)</f>
        <v>0</v>
      </c>
      <c r="AK248">
        <f>IF(OR('Main Data'!N248="YG 18K",'Main Data'!N248="PG 18K",'Main Data'!N248="WG 18K",'Main Data'!N248="Mixes of 18K"),1,0)</f>
        <v>0</v>
      </c>
      <c r="AL248">
        <f>IF(OR(,'Main Data'!N248="PVD",'Main Data'!N248="Gold plate"),1,0)</f>
        <v>0</v>
      </c>
      <c r="AM248">
        <f>IF(OR('Main Data'!AV248="Yes",'Main Data'!AW248="Yes",'Main Data'!AU248="Yes"),1,0)</f>
        <v>0</v>
      </c>
      <c r="AN248">
        <f>IF(OR(ISTEXT('Main Data'!AX248), ISTEXT('Main Data'!AY248)),1,0)</f>
        <v>0</v>
      </c>
      <c r="AO248">
        <f>IF('Main Data'!AZ248="Yes",1,0)</f>
        <v>0</v>
      </c>
      <c r="AP248">
        <f>IF('Main Data'!BA248="Yes",1,0)</f>
        <v>0</v>
      </c>
      <c r="AQ248">
        <f>IF('Main Data'!BD248="Yes",1,0)</f>
        <v>0</v>
      </c>
      <c r="AR248">
        <f>IF('Main Data'!BE248="A",1,0)</f>
        <v>0</v>
      </c>
      <c r="AS248">
        <f>IF('Main Data'!BE248="AA",1,0)</f>
        <v>0</v>
      </c>
      <c r="AT248">
        <f>IF('Main Data'!BE248="AAA",1,0)</f>
        <v>1</v>
      </c>
      <c r="AU248">
        <f>IF('Main Data'!BE248="AAAA",1,0)</f>
        <v>0</v>
      </c>
      <c r="AV248">
        <f>IF('Main Data'!P248="Yes",1,0)</f>
        <v>0</v>
      </c>
      <c r="AW248">
        <f>IF('Main Data'!AP248="Yes",1,0)</f>
        <v>0</v>
      </c>
      <c r="AX248">
        <f>IF(OR('Main Data'!V248="Yes", 'Main Data'!W248="Yes",'Main Data'!X248="Yes"),1,0)</f>
        <v>0</v>
      </c>
      <c r="AY248">
        <f>IF(OR('Main Data'!Y248="Yes",'Main Data'!Z248="Yes"),1,0)</f>
        <v>0</v>
      </c>
      <c r="AZ248">
        <f>IF('Main Data'!AR248="Yes",1,0)</f>
        <v>0</v>
      </c>
      <c r="BA248">
        <f>IF('Main Data'!AS248="Yes",1,0)</f>
        <v>0</v>
      </c>
      <c r="BB248">
        <f>IF('Main Data'!AG248="Yes",1,0)</f>
        <v>0</v>
      </c>
      <c r="BC248">
        <f>IF('Main Data'!AB248="Yes",1,0)</f>
        <v>0</v>
      </c>
      <c r="BD248">
        <f>IF('Main Data'!AA248="Yes",1,0)</f>
        <v>0</v>
      </c>
      <c r="BE248">
        <f>IF('Main Data'!AC248="Yes",1,0)</f>
        <v>0</v>
      </c>
      <c r="BF248">
        <f>IF('Main Data'!AF248="Yes",1,0)</f>
        <v>0</v>
      </c>
      <c r="BG248">
        <f>IF(OR('Main Data'!AI248="Yes",'Main Data'!AL248="Yes"),1,0)</f>
        <v>1</v>
      </c>
      <c r="BH248">
        <f>IF('Main Data'!AJ248="Yes",1,0)</f>
        <v>0</v>
      </c>
      <c r="BI248">
        <f>IF('Main Data'!AK248="Yes",1,0)</f>
        <v>0</v>
      </c>
      <c r="BJ248">
        <f>IF('Main Data'!AM248="Yes",1,0)</f>
        <v>0</v>
      </c>
      <c r="BK248">
        <f>IF('Main Data'!AQ248="Yes",1,0)</f>
        <v>0</v>
      </c>
      <c r="BL248" s="21">
        <f t="shared" si="19"/>
        <v>0</v>
      </c>
      <c r="BM248" s="21">
        <f t="shared" si="20"/>
        <v>0</v>
      </c>
      <c r="BN248" s="21">
        <f t="shared" si="21"/>
        <v>0</v>
      </c>
      <c r="BO248" s="21">
        <f t="shared" si="22"/>
        <v>0</v>
      </c>
      <c r="BP248" s="21">
        <f t="shared" si="23"/>
        <v>1</v>
      </c>
    </row>
    <row r="249" spans="1:68" x14ac:dyDescent="0.2">
      <c r="A249">
        <v>245</v>
      </c>
      <c r="B249" s="33">
        <f>'Main Data'!C249</f>
        <v>44506</v>
      </c>
      <c r="C249">
        <f>'Main Data'!D249</f>
        <v>2</v>
      </c>
      <c r="D249" s="26">
        <f>'Main Data'!E249</f>
        <v>2500</v>
      </c>
      <c r="E249" s="26">
        <f>'Main Data'!F249</f>
        <v>3125</v>
      </c>
      <c r="F249" s="34">
        <f t="shared" si="18"/>
        <v>7.8240460108562919</v>
      </c>
      <c r="G249">
        <f>IF('Main Data'!H249="AP",1,0)</f>
        <v>0</v>
      </c>
      <c r="H249">
        <f>IF('Main Data'!H249="Blancpain",1,0)</f>
        <v>0</v>
      </c>
      <c r="I249">
        <f>IF('Main Data'!H249="Breguet",1,0)</f>
        <v>0</v>
      </c>
      <c r="J249">
        <f>IF('Main Data'!H249="Breitling",1,0)</f>
        <v>0</v>
      </c>
      <c r="K249">
        <f>IF('Main Data'!H249="Cartier",1,0)</f>
        <v>0</v>
      </c>
      <c r="L249">
        <f>IF('Main Data'!H249="Gallet",1,0)</f>
        <v>0</v>
      </c>
      <c r="M249">
        <f>IF('Main Data'!H249="Girard Perregaux",1,0)</f>
        <v>0</v>
      </c>
      <c r="N249">
        <f>IF('Main Data'!H249="Gubelin",1,0)</f>
        <v>0</v>
      </c>
      <c r="O249">
        <f>IF('Main Data'!H249="Heuer",1,0)</f>
        <v>0</v>
      </c>
      <c r="P249">
        <f>IF('Main Data'!H249="IWC",1,0)</f>
        <v>0</v>
      </c>
      <c r="Q249">
        <f>IF('Main Data'!H249="JLC",1,0)</f>
        <v>0</v>
      </c>
      <c r="R249">
        <f>IF('Main Data'!H249="Longines",1,0)</f>
        <v>1</v>
      </c>
      <c r="S249">
        <f>IF('Main Data'!H249="Movado",1,0)</f>
        <v>0</v>
      </c>
      <c r="T249">
        <f>IF('Main Data'!H249="Omega",1,0)</f>
        <v>0</v>
      </c>
      <c r="U249">
        <f>IF('Main Data'!H249="Panerai",1,0)</f>
        <v>0</v>
      </c>
      <c r="V249">
        <f>IF('Main Data'!H249="Patek",1,0)</f>
        <v>0</v>
      </c>
      <c r="W249">
        <f>IF('Main Data'!H249="Rolex",1,0)</f>
        <v>0</v>
      </c>
      <c r="X249">
        <f>IF('Main Data'!H249="Tudor",1,0)</f>
        <v>0</v>
      </c>
      <c r="Y249">
        <f>IF('Main Data'!H249="Ulysse Nardin",1,0)</f>
        <v>0</v>
      </c>
      <c r="Z249">
        <f>IF('Main Data'!H249="Universal Geneve",1,0)</f>
        <v>0</v>
      </c>
      <c r="AA249">
        <f>IF('Main Data'!H249="Vacheron",1,0)</f>
        <v>0</v>
      </c>
      <c r="AB249">
        <f>IF('Main Data'!H249="Zenith",1,0)</f>
        <v>0</v>
      </c>
      <c r="AC249">
        <f>IF('Main Data'!J249="Stainless Steel",1,0)</f>
        <v>0</v>
      </c>
      <c r="AD249">
        <f>IF('Main Data'!J249="Two-tone",1,0)</f>
        <v>0</v>
      </c>
      <c r="AE249">
        <f>IF(OR('Main Data'!J249="YG 18K",'Main Data'!J249="YG &lt;18K",'Main Data'!J249="PG 18K",'Main Data'!J249="PG &lt;18K",'Main Data'!J249="WG 18K",'Main Data'!J249="Mixes of 18K",'Main Data'!J249="Mixes &lt;18K"),1,0)</f>
        <v>1</v>
      </c>
      <c r="AF249">
        <f>IF('Main Data'!J249="Platinum",1,0)</f>
        <v>0</v>
      </c>
      <c r="AG249">
        <f>IF(OR('Main Data'!J249="PVD",'Main Data'!J249="Gold Plate",'Main Data'!J249="Other"),1,0)</f>
        <v>0</v>
      </c>
      <c r="AH249">
        <f>IF('Main Data'!N249="Stainless Steel",1,0)</f>
        <v>0</v>
      </c>
      <c r="AI249">
        <f>IF('Main Data'!N249="Leather",1,0)</f>
        <v>1</v>
      </c>
      <c r="AJ249">
        <f>IF('Main Data'!N249="Two-tone",1,0)</f>
        <v>0</v>
      </c>
      <c r="AK249">
        <f>IF(OR('Main Data'!N249="YG 18K",'Main Data'!N249="PG 18K",'Main Data'!N249="WG 18K",'Main Data'!N249="Mixes of 18K"),1,0)</f>
        <v>0</v>
      </c>
      <c r="AL249">
        <f>IF(OR(,'Main Data'!N249="PVD",'Main Data'!N249="Gold plate"),1,0)</f>
        <v>0</v>
      </c>
      <c r="AM249">
        <f>IF(OR('Main Data'!AV249="Yes",'Main Data'!AW249="Yes",'Main Data'!AU249="Yes"),1,0)</f>
        <v>0</v>
      </c>
      <c r="AN249">
        <f>IF(OR(ISTEXT('Main Data'!AX249), ISTEXT('Main Data'!AY249)),1,0)</f>
        <v>0</v>
      </c>
      <c r="AO249">
        <f>IF('Main Data'!AZ249="Yes",1,0)</f>
        <v>0</v>
      </c>
      <c r="AP249">
        <f>IF('Main Data'!BA249="Yes",1,0)</f>
        <v>0</v>
      </c>
      <c r="AQ249">
        <f>IF('Main Data'!BD249="Yes",1,0)</f>
        <v>0</v>
      </c>
      <c r="AR249">
        <f>IF('Main Data'!BE249="A",1,0)</f>
        <v>0</v>
      </c>
      <c r="AS249">
        <f>IF('Main Data'!BE249="AA",1,0)</f>
        <v>1</v>
      </c>
      <c r="AT249">
        <f>IF('Main Data'!BE249="AAA",1,0)</f>
        <v>0</v>
      </c>
      <c r="AU249">
        <f>IF('Main Data'!BE249="AAAA",1,0)</f>
        <v>0</v>
      </c>
      <c r="AV249">
        <f>IF('Main Data'!P249="Yes",1,0)</f>
        <v>0</v>
      </c>
      <c r="AW249">
        <f>IF('Main Data'!AP249="Yes",1,0)</f>
        <v>0</v>
      </c>
      <c r="AX249">
        <f>IF(OR('Main Data'!V249="Yes", 'Main Data'!W249="Yes",'Main Data'!X249="Yes"),1,0)</f>
        <v>0</v>
      </c>
      <c r="AY249">
        <f>IF(OR('Main Data'!Y249="Yes",'Main Data'!Z249="Yes"),1,0)</f>
        <v>0</v>
      </c>
      <c r="AZ249">
        <f>IF('Main Data'!AR249="Yes",1,0)</f>
        <v>0</v>
      </c>
      <c r="BA249">
        <f>IF('Main Data'!AS249="Yes",1,0)</f>
        <v>0</v>
      </c>
      <c r="BB249">
        <f>IF('Main Data'!AG249="Yes",1,0)</f>
        <v>0</v>
      </c>
      <c r="BC249">
        <f>IF('Main Data'!AB249="Yes",1,0)</f>
        <v>0</v>
      </c>
      <c r="BD249">
        <f>IF('Main Data'!AA249="Yes",1,0)</f>
        <v>0</v>
      </c>
      <c r="BE249">
        <f>IF('Main Data'!AC249="Yes",1,0)</f>
        <v>0</v>
      </c>
      <c r="BF249">
        <f>IF('Main Data'!AF249="Yes",1,0)</f>
        <v>0</v>
      </c>
      <c r="BG249">
        <f>IF(OR('Main Data'!AI249="Yes",'Main Data'!AL249="Yes"),1,0)</f>
        <v>1</v>
      </c>
      <c r="BH249">
        <f>IF('Main Data'!AJ249="Yes",1,0)</f>
        <v>0</v>
      </c>
      <c r="BI249">
        <f>IF('Main Data'!AK249="Yes",1,0)</f>
        <v>0</v>
      </c>
      <c r="BJ249">
        <f>IF('Main Data'!AM249="Yes",1,0)</f>
        <v>0</v>
      </c>
      <c r="BK249">
        <f>IF('Main Data'!AQ249="Yes",1,0)</f>
        <v>0</v>
      </c>
      <c r="BL249" s="21">
        <f t="shared" si="19"/>
        <v>0</v>
      </c>
      <c r="BM249" s="21">
        <f t="shared" si="20"/>
        <v>0</v>
      </c>
      <c r="BN249" s="21">
        <f t="shared" si="21"/>
        <v>0</v>
      </c>
      <c r="BO249" s="21">
        <f t="shared" si="22"/>
        <v>1</v>
      </c>
      <c r="BP249" s="21">
        <f t="shared" si="23"/>
        <v>0</v>
      </c>
    </row>
    <row r="250" spans="1:68" x14ac:dyDescent="0.2">
      <c r="A250">
        <v>246</v>
      </c>
      <c r="B250" s="33">
        <f>'Main Data'!C250</f>
        <v>44506</v>
      </c>
      <c r="C250">
        <f>'Main Data'!D250</f>
        <v>3</v>
      </c>
      <c r="D250" s="26">
        <f>'Main Data'!E250</f>
        <v>3200</v>
      </c>
      <c r="E250" s="26">
        <f>'Main Data'!F250</f>
        <v>4000</v>
      </c>
      <c r="F250" s="34">
        <f t="shared" si="18"/>
        <v>8.0709060887878188</v>
      </c>
      <c r="G250">
        <f>IF('Main Data'!H250="AP",1,0)</f>
        <v>0</v>
      </c>
      <c r="H250">
        <f>IF('Main Data'!H250="Blancpain",1,0)</f>
        <v>0</v>
      </c>
      <c r="I250">
        <f>IF('Main Data'!H250="Breguet",1,0)</f>
        <v>0</v>
      </c>
      <c r="J250">
        <f>IF('Main Data'!H250="Breitling",1,0)</f>
        <v>0</v>
      </c>
      <c r="K250">
        <f>IF('Main Data'!H250="Cartier",1,0)</f>
        <v>0</v>
      </c>
      <c r="L250">
        <f>IF('Main Data'!H250="Gallet",1,0)</f>
        <v>0</v>
      </c>
      <c r="M250">
        <f>IF('Main Data'!H250="Girard Perregaux",1,0)</f>
        <v>0</v>
      </c>
      <c r="N250">
        <f>IF('Main Data'!H250="Gubelin",1,0)</f>
        <v>0</v>
      </c>
      <c r="O250">
        <f>IF('Main Data'!H250="Heuer",1,0)</f>
        <v>0</v>
      </c>
      <c r="P250">
        <f>IF('Main Data'!H250="IWC",1,0)</f>
        <v>0</v>
      </c>
      <c r="Q250">
        <f>IF('Main Data'!H250="JLC",1,0)</f>
        <v>0</v>
      </c>
      <c r="R250">
        <f>IF('Main Data'!H250="Longines",1,0)</f>
        <v>0</v>
      </c>
      <c r="S250">
        <f>IF('Main Data'!H250="Movado",1,0)</f>
        <v>0</v>
      </c>
      <c r="T250">
        <f>IF('Main Data'!H250="Omega",1,0)</f>
        <v>0</v>
      </c>
      <c r="U250">
        <f>IF('Main Data'!H250="Panerai",1,0)</f>
        <v>0</v>
      </c>
      <c r="V250">
        <f>IF('Main Data'!H250="Patek",1,0)</f>
        <v>0</v>
      </c>
      <c r="W250">
        <f>IF('Main Data'!H250="Rolex",1,0)</f>
        <v>0</v>
      </c>
      <c r="X250">
        <f>IF('Main Data'!H250="Tudor",1,0)</f>
        <v>0</v>
      </c>
      <c r="Y250">
        <f>IF('Main Data'!H250="Ulysse Nardin",1,0)</f>
        <v>0</v>
      </c>
      <c r="Z250">
        <f>IF('Main Data'!H250="Universal Geneve",1,0)</f>
        <v>0</v>
      </c>
      <c r="AA250">
        <f>IF('Main Data'!H250="Vacheron",1,0)</f>
        <v>0</v>
      </c>
      <c r="AB250">
        <f>IF('Main Data'!H250="Zenith",1,0)</f>
        <v>1</v>
      </c>
      <c r="AC250">
        <f>IF('Main Data'!J250="Stainless Steel",1,0)</f>
        <v>1</v>
      </c>
      <c r="AD250">
        <f>IF('Main Data'!J250="Two-tone",1,0)</f>
        <v>0</v>
      </c>
      <c r="AE250">
        <f>IF(OR('Main Data'!J250="YG 18K",'Main Data'!J250="YG &lt;18K",'Main Data'!J250="PG 18K",'Main Data'!J250="PG &lt;18K",'Main Data'!J250="WG 18K",'Main Data'!J250="Mixes of 18K",'Main Data'!J250="Mixes &lt;18K"),1,0)</f>
        <v>0</v>
      </c>
      <c r="AF250">
        <f>IF('Main Data'!J250="Platinum",1,0)</f>
        <v>0</v>
      </c>
      <c r="AG250">
        <f>IF(OR('Main Data'!J250="PVD",'Main Data'!J250="Gold Plate",'Main Data'!J250="Other"),1,0)</f>
        <v>0</v>
      </c>
      <c r="AH250">
        <f>IF('Main Data'!N250="Stainless Steel",1,0)</f>
        <v>0</v>
      </c>
      <c r="AI250">
        <f>IF('Main Data'!N250="Leather",1,0)</f>
        <v>1</v>
      </c>
      <c r="AJ250">
        <f>IF('Main Data'!N250="Two-tone",1,0)</f>
        <v>0</v>
      </c>
      <c r="AK250">
        <f>IF(OR('Main Data'!N250="YG 18K",'Main Data'!N250="PG 18K",'Main Data'!N250="WG 18K",'Main Data'!N250="Mixes of 18K"),1,0)</f>
        <v>0</v>
      </c>
      <c r="AL250">
        <f>IF(OR(,'Main Data'!N250="PVD",'Main Data'!N250="Gold plate"),1,0)</f>
        <v>0</v>
      </c>
      <c r="AM250">
        <f>IF(OR('Main Data'!AV250="Yes",'Main Data'!AW250="Yes",'Main Data'!AU250="Yes"),1,0)</f>
        <v>0</v>
      </c>
      <c r="AN250">
        <f>IF(OR(ISTEXT('Main Data'!AX250), ISTEXT('Main Data'!AY250)),1,0)</f>
        <v>0</v>
      </c>
      <c r="AO250">
        <f>IF('Main Data'!AZ250="Yes",1,0)</f>
        <v>0</v>
      </c>
      <c r="AP250">
        <f>IF('Main Data'!BA250="Yes",1,0)</f>
        <v>0</v>
      </c>
      <c r="AQ250">
        <f>IF('Main Data'!BD250="Yes",1,0)</f>
        <v>0</v>
      </c>
      <c r="AR250">
        <f>IF('Main Data'!BE250="A",1,0)</f>
        <v>0</v>
      </c>
      <c r="AS250">
        <f>IF('Main Data'!BE250="AA",1,0)</f>
        <v>1</v>
      </c>
      <c r="AT250">
        <f>IF('Main Data'!BE250="AAA",1,0)</f>
        <v>0</v>
      </c>
      <c r="AU250">
        <f>IF('Main Data'!BE250="AAAA",1,0)</f>
        <v>0</v>
      </c>
      <c r="AV250">
        <f>IF('Main Data'!P250="Yes",1,0)</f>
        <v>0</v>
      </c>
      <c r="AW250">
        <f>IF('Main Data'!AP250="Yes",1,0)</f>
        <v>0</v>
      </c>
      <c r="AX250">
        <f>IF(OR('Main Data'!V250="Yes", 'Main Data'!W250="Yes",'Main Data'!X250="Yes"),1,0)</f>
        <v>0</v>
      </c>
      <c r="AY250">
        <f>IF(OR('Main Data'!Y250="Yes",'Main Data'!Z250="Yes"),1,0)</f>
        <v>0</v>
      </c>
      <c r="AZ250">
        <f>IF('Main Data'!AR250="Yes",1,0)</f>
        <v>0</v>
      </c>
      <c r="BA250">
        <f>IF('Main Data'!AS250="Yes",1,0)</f>
        <v>0</v>
      </c>
      <c r="BB250">
        <f>IF('Main Data'!AG250="Yes",1,0)</f>
        <v>0</v>
      </c>
      <c r="BC250">
        <f>IF('Main Data'!AB250="Yes",1,0)</f>
        <v>0</v>
      </c>
      <c r="BD250">
        <f>IF('Main Data'!AA250="Yes",1,0)</f>
        <v>0</v>
      </c>
      <c r="BE250">
        <f>IF('Main Data'!AC250="Yes",1,0)</f>
        <v>0</v>
      </c>
      <c r="BF250">
        <f>IF('Main Data'!AF250="Yes",1,0)</f>
        <v>0</v>
      </c>
      <c r="BG250">
        <f>IF(OR('Main Data'!AI250="Yes",'Main Data'!AL250="Yes"),1,0)</f>
        <v>1</v>
      </c>
      <c r="BH250">
        <f>IF('Main Data'!AJ250="Yes",1,0)</f>
        <v>0</v>
      </c>
      <c r="BI250">
        <f>IF('Main Data'!AK250="Yes",1,0)</f>
        <v>0</v>
      </c>
      <c r="BJ250">
        <f>IF('Main Data'!AM250="Yes",1,0)</f>
        <v>0</v>
      </c>
      <c r="BK250">
        <f>IF('Main Data'!AQ250="Yes",1,0)</f>
        <v>0</v>
      </c>
      <c r="BL250" s="21">
        <f t="shared" si="19"/>
        <v>0</v>
      </c>
      <c r="BM250" s="21">
        <f t="shared" si="20"/>
        <v>0</v>
      </c>
      <c r="BN250" s="21">
        <f t="shared" si="21"/>
        <v>0</v>
      </c>
      <c r="BO250" s="21">
        <f t="shared" si="22"/>
        <v>1</v>
      </c>
      <c r="BP250" s="21">
        <f t="shared" si="23"/>
        <v>0</v>
      </c>
    </row>
    <row r="251" spans="1:68" x14ac:dyDescent="0.2">
      <c r="A251">
        <v>247</v>
      </c>
      <c r="B251" s="33">
        <f>'Main Data'!C251</f>
        <v>44506</v>
      </c>
      <c r="C251">
        <f>'Main Data'!D251</f>
        <v>5</v>
      </c>
      <c r="D251" s="26">
        <f>'Main Data'!E251</f>
        <v>3000</v>
      </c>
      <c r="E251" s="26">
        <f>'Main Data'!F251</f>
        <v>3750</v>
      </c>
      <c r="F251" s="34">
        <f t="shared" si="18"/>
        <v>8.0063675676502459</v>
      </c>
      <c r="G251">
        <f>IF('Main Data'!H251="AP",1,0)</f>
        <v>0</v>
      </c>
      <c r="H251">
        <f>IF('Main Data'!H251="Blancpain",1,0)</f>
        <v>0</v>
      </c>
      <c r="I251">
        <f>IF('Main Data'!H251="Breguet",1,0)</f>
        <v>0</v>
      </c>
      <c r="J251">
        <f>IF('Main Data'!H251="Breitling",1,0)</f>
        <v>0</v>
      </c>
      <c r="K251">
        <f>IF('Main Data'!H251="Cartier",1,0)</f>
        <v>0</v>
      </c>
      <c r="L251">
        <f>IF('Main Data'!H251="Gallet",1,0)</f>
        <v>0</v>
      </c>
      <c r="M251">
        <f>IF('Main Data'!H251="Girard Perregaux",1,0)</f>
        <v>0</v>
      </c>
      <c r="N251">
        <f>IF('Main Data'!H251="Gubelin",1,0)</f>
        <v>0</v>
      </c>
      <c r="O251">
        <f>IF('Main Data'!H251="Heuer",1,0)</f>
        <v>0</v>
      </c>
      <c r="P251">
        <f>IF('Main Data'!H251="IWC",1,0)</f>
        <v>0</v>
      </c>
      <c r="Q251">
        <f>IF('Main Data'!H251="JLC",1,0)</f>
        <v>0</v>
      </c>
      <c r="R251">
        <f>IF('Main Data'!H251="Longines",1,0)</f>
        <v>0</v>
      </c>
      <c r="S251">
        <f>IF('Main Data'!H251="Movado",1,0)</f>
        <v>0</v>
      </c>
      <c r="T251">
        <f>IF('Main Data'!H251="Omega",1,0)</f>
        <v>0</v>
      </c>
      <c r="U251">
        <f>IF('Main Data'!H251="Panerai",1,0)</f>
        <v>0</v>
      </c>
      <c r="V251">
        <f>IF('Main Data'!H251="Patek",1,0)</f>
        <v>0</v>
      </c>
      <c r="W251">
        <f>IF('Main Data'!H251="Rolex",1,0)</f>
        <v>0</v>
      </c>
      <c r="X251">
        <f>IF('Main Data'!H251="Tudor",1,0)</f>
        <v>0</v>
      </c>
      <c r="Y251">
        <f>IF('Main Data'!H251="Ulysse Nardin",1,0)</f>
        <v>0</v>
      </c>
      <c r="Z251">
        <f>IF('Main Data'!H251="Universal Geneve",1,0)</f>
        <v>0</v>
      </c>
      <c r="AA251">
        <f>IF('Main Data'!H251="Vacheron",1,0)</f>
        <v>0</v>
      </c>
      <c r="AB251">
        <f>IF('Main Data'!H251="Zenith",1,0)</f>
        <v>1</v>
      </c>
      <c r="AC251">
        <f>IF('Main Data'!J251="Stainless Steel",1,0)</f>
        <v>0</v>
      </c>
      <c r="AD251">
        <f>IF('Main Data'!J251="Two-tone",1,0)</f>
        <v>0</v>
      </c>
      <c r="AE251">
        <f>IF(OR('Main Data'!J251="YG 18K",'Main Data'!J251="YG &lt;18K",'Main Data'!J251="PG 18K",'Main Data'!J251="PG &lt;18K",'Main Data'!J251="WG 18K",'Main Data'!J251="Mixes of 18K",'Main Data'!J251="Mixes &lt;18K"),1,0)</f>
        <v>1</v>
      </c>
      <c r="AF251">
        <f>IF('Main Data'!J251="Platinum",1,0)</f>
        <v>0</v>
      </c>
      <c r="AG251">
        <f>IF(OR('Main Data'!J251="PVD",'Main Data'!J251="Gold Plate",'Main Data'!J251="Other"),1,0)</f>
        <v>0</v>
      </c>
      <c r="AH251">
        <f>IF('Main Data'!N251="Stainless Steel",1,0)</f>
        <v>0</v>
      </c>
      <c r="AI251">
        <f>IF('Main Data'!N251="Leather",1,0)</f>
        <v>1</v>
      </c>
      <c r="AJ251">
        <f>IF('Main Data'!N251="Two-tone",1,0)</f>
        <v>0</v>
      </c>
      <c r="AK251">
        <f>IF(OR('Main Data'!N251="YG 18K",'Main Data'!N251="PG 18K",'Main Data'!N251="WG 18K",'Main Data'!N251="Mixes of 18K"),1,0)</f>
        <v>0</v>
      </c>
      <c r="AL251">
        <f>IF(OR(,'Main Data'!N251="PVD",'Main Data'!N251="Gold plate"),1,0)</f>
        <v>0</v>
      </c>
      <c r="AM251">
        <f>IF(OR('Main Data'!AV251="Yes",'Main Data'!AW251="Yes",'Main Data'!AU251="Yes"),1,0)</f>
        <v>0</v>
      </c>
      <c r="AN251">
        <f>IF(OR(ISTEXT('Main Data'!AX251), ISTEXT('Main Data'!AY251)),1,0)</f>
        <v>0</v>
      </c>
      <c r="AO251">
        <f>IF('Main Data'!AZ251="Yes",1,0)</f>
        <v>0</v>
      </c>
      <c r="AP251">
        <f>IF('Main Data'!BA251="Yes",1,0)</f>
        <v>0</v>
      </c>
      <c r="AQ251">
        <f>IF('Main Data'!BD251="Yes",1,0)</f>
        <v>0</v>
      </c>
      <c r="AR251">
        <f>IF('Main Data'!BE251="A",1,0)</f>
        <v>0</v>
      </c>
      <c r="AS251">
        <f>IF('Main Data'!BE251="AA",1,0)</f>
        <v>0</v>
      </c>
      <c r="AT251">
        <f>IF('Main Data'!BE251="AAA",1,0)</f>
        <v>1</v>
      </c>
      <c r="AU251">
        <f>IF('Main Data'!BE251="AAAA",1,0)</f>
        <v>0</v>
      </c>
      <c r="AV251">
        <f>IF('Main Data'!P251="Yes",1,0)</f>
        <v>0</v>
      </c>
      <c r="AW251">
        <f>IF('Main Data'!AP251="Yes",1,0)</f>
        <v>0</v>
      </c>
      <c r="AX251">
        <f>IF(OR('Main Data'!V251="Yes", 'Main Data'!W251="Yes",'Main Data'!X251="Yes"),1,0)</f>
        <v>0</v>
      </c>
      <c r="AY251">
        <f>IF(OR('Main Data'!Y251="Yes",'Main Data'!Z251="Yes"),1,0)</f>
        <v>0</v>
      </c>
      <c r="AZ251">
        <f>IF('Main Data'!AR251="Yes",1,0)</f>
        <v>0</v>
      </c>
      <c r="BA251">
        <f>IF('Main Data'!AS251="Yes",1,0)</f>
        <v>0</v>
      </c>
      <c r="BB251">
        <f>IF('Main Data'!AG251="Yes",1,0)</f>
        <v>0</v>
      </c>
      <c r="BC251">
        <f>IF('Main Data'!AB251="Yes",1,0)</f>
        <v>0</v>
      </c>
      <c r="BD251">
        <f>IF('Main Data'!AA251="Yes",1,0)</f>
        <v>0</v>
      </c>
      <c r="BE251">
        <f>IF('Main Data'!AC251="Yes",1,0)</f>
        <v>0</v>
      </c>
      <c r="BF251">
        <f>IF('Main Data'!AF251="Yes",1,0)</f>
        <v>0</v>
      </c>
      <c r="BG251">
        <f>IF(OR('Main Data'!AI251="Yes",'Main Data'!AL251="Yes"),1,0)</f>
        <v>1</v>
      </c>
      <c r="BH251">
        <f>IF('Main Data'!AJ251="Yes",1,0)</f>
        <v>0</v>
      </c>
      <c r="BI251">
        <f>IF('Main Data'!AK251="Yes",1,0)</f>
        <v>0</v>
      </c>
      <c r="BJ251">
        <f>IF('Main Data'!AM251="Yes",1,0)</f>
        <v>0</v>
      </c>
      <c r="BK251">
        <f>IF('Main Data'!AQ251="Yes",1,0)</f>
        <v>0</v>
      </c>
      <c r="BL251" s="21">
        <f t="shared" si="19"/>
        <v>0</v>
      </c>
      <c r="BM251" s="21">
        <f t="shared" si="20"/>
        <v>0</v>
      </c>
      <c r="BN251" s="21">
        <f t="shared" si="21"/>
        <v>0</v>
      </c>
      <c r="BO251" s="21">
        <f t="shared" si="22"/>
        <v>1</v>
      </c>
      <c r="BP251" s="21">
        <f t="shared" si="23"/>
        <v>0</v>
      </c>
    </row>
    <row r="252" spans="1:68" x14ac:dyDescent="0.2">
      <c r="A252">
        <v>248</v>
      </c>
      <c r="B252" s="33">
        <f>'Main Data'!C252</f>
        <v>44506</v>
      </c>
      <c r="C252">
        <f>'Main Data'!D252</f>
        <v>7</v>
      </c>
      <c r="D252" s="26">
        <f>'Main Data'!E252</f>
        <v>3200</v>
      </c>
      <c r="E252" s="26">
        <f>'Main Data'!F252</f>
        <v>4000</v>
      </c>
      <c r="F252" s="34">
        <f t="shared" si="18"/>
        <v>8.0709060887878188</v>
      </c>
      <c r="G252">
        <f>IF('Main Data'!H252="AP",1,0)</f>
        <v>0</v>
      </c>
      <c r="H252">
        <f>IF('Main Data'!H252="Blancpain",1,0)</f>
        <v>0</v>
      </c>
      <c r="I252">
        <f>IF('Main Data'!H252="Breguet",1,0)</f>
        <v>0</v>
      </c>
      <c r="J252">
        <f>IF('Main Data'!H252="Breitling",1,0)</f>
        <v>0</v>
      </c>
      <c r="K252">
        <f>IF('Main Data'!H252="Cartier",1,0)</f>
        <v>0</v>
      </c>
      <c r="L252">
        <f>IF('Main Data'!H252="Gallet",1,0)</f>
        <v>0</v>
      </c>
      <c r="M252">
        <f>IF('Main Data'!H252="Girard Perregaux",1,0)</f>
        <v>0</v>
      </c>
      <c r="N252">
        <f>IF('Main Data'!H252="Gubelin",1,0)</f>
        <v>0</v>
      </c>
      <c r="O252">
        <f>IF('Main Data'!H252="Heuer",1,0)</f>
        <v>0</v>
      </c>
      <c r="P252">
        <f>IF('Main Data'!H252="IWC",1,0)</f>
        <v>0</v>
      </c>
      <c r="Q252">
        <f>IF('Main Data'!H252="JLC",1,0)</f>
        <v>0</v>
      </c>
      <c r="R252">
        <f>IF('Main Data'!H252="Longines",1,0)</f>
        <v>1</v>
      </c>
      <c r="S252">
        <f>IF('Main Data'!H252="Movado",1,0)</f>
        <v>0</v>
      </c>
      <c r="T252">
        <f>IF('Main Data'!H252="Omega",1,0)</f>
        <v>0</v>
      </c>
      <c r="U252">
        <f>IF('Main Data'!H252="Panerai",1,0)</f>
        <v>0</v>
      </c>
      <c r="V252">
        <f>IF('Main Data'!H252="Patek",1,0)</f>
        <v>0</v>
      </c>
      <c r="W252">
        <f>IF('Main Data'!H252="Rolex",1,0)</f>
        <v>0</v>
      </c>
      <c r="X252">
        <f>IF('Main Data'!H252="Tudor",1,0)</f>
        <v>0</v>
      </c>
      <c r="Y252">
        <f>IF('Main Data'!H252="Ulysse Nardin",1,0)</f>
        <v>0</v>
      </c>
      <c r="Z252">
        <f>IF('Main Data'!H252="Universal Geneve",1,0)</f>
        <v>0</v>
      </c>
      <c r="AA252">
        <f>IF('Main Data'!H252="Vacheron",1,0)</f>
        <v>0</v>
      </c>
      <c r="AB252">
        <f>IF('Main Data'!H252="Zenith",1,0)</f>
        <v>0</v>
      </c>
      <c r="AC252">
        <f>IF('Main Data'!J252="Stainless Steel",1,0)</f>
        <v>1</v>
      </c>
      <c r="AD252">
        <f>IF('Main Data'!J252="Two-tone",1,0)</f>
        <v>0</v>
      </c>
      <c r="AE252">
        <f>IF(OR('Main Data'!J252="YG 18K",'Main Data'!J252="YG &lt;18K",'Main Data'!J252="PG 18K",'Main Data'!J252="PG &lt;18K",'Main Data'!J252="WG 18K",'Main Data'!J252="Mixes of 18K",'Main Data'!J252="Mixes &lt;18K"),1,0)</f>
        <v>0</v>
      </c>
      <c r="AF252">
        <f>IF('Main Data'!J252="Platinum",1,0)</f>
        <v>0</v>
      </c>
      <c r="AG252">
        <f>IF(OR('Main Data'!J252="PVD",'Main Data'!J252="Gold Plate",'Main Data'!J252="Other"),1,0)</f>
        <v>0</v>
      </c>
      <c r="AH252">
        <f>IF('Main Data'!N252="Stainless Steel",1,0)</f>
        <v>0</v>
      </c>
      <c r="AI252">
        <f>IF('Main Data'!N252="Leather",1,0)</f>
        <v>1</v>
      </c>
      <c r="AJ252">
        <f>IF('Main Data'!N252="Two-tone",1,0)</f>
        <v>0</v>
      </c>
      <c r="AK252">
        <f>IF(OR('Main Data'!N252="YG 18K",'Main Data'!N252="PG 18K",'Main Data'!N252="WG 18K",'Main Data'!N252="Mixes of 18K"),1,0)</f>
        <v>0</v>
      </c>
      <c r="AL252">
        <f>IF(OR(,'Main Data'!N252="PVD",'Main Data'!N252="Gold plate"),1,0)</f>
        <v>0</v>
      </c>
      <c r="AM252">
        <f>IF(OR('Main Data'!AV252="Yes",'Main Data'!AW252="Yes",'Main Data'!AU252="Yes"),1,0)</f>
        <v>0</v>
      </c>
      <c r="AN252">
        <f>IF(OR(ISTEXT('Main Data'!AX252), ISTEXT('Main Data'!AY252)),1,0)</f>
        <v>0</v>
      </c>
      <c r="AO252">
        <f>IF('Main Data'!AZ252="Yes",1,0)</f>
        <v>0</v>
      </c>
      <c r="AP252">
        <f>IF('Main Data'!BA252="Yes",1,0)</f>
        <v>0</v>
      </c>
      <c r="AQ252">
        <f>IF('Main Data'!BD252="Yes",1,0)</f>
        <v>0</v>
      </c>
      <c r="AR252">
        <f>IF('Main Data'!BE252="A",1,0)</f>
        <v>0</v>
      </c>
      <c r="AS252">
        <f>IF('Main Data'!BE252="AA",1,0)</f>
        <v>1</v>
      </c>
      <c r="AT252">
        <f>IF('Main Data'!BE252="AAA",1,0)</f>
        <v>0</v>
      </c>
      <c r="AU252">
        <f>IF('Main Data'!BE252="AAAA",1,0)</f>
        <v>0</v>
      </c>
      <c r="AV252">
        <f>IF('Main Data'!P252="Yes",1,0)</f>
        <v>0</v>
      </c>
      <c r="AW252">
        <f>IF('Main Data'!AP252="Yes",1,0)</f>
        <v>0</v>
      </c>
      <c r="AX252">
        <f>IF(OR('Main Data'!V252="Yes", 'Main Data'!W252="Yes",'Main Data'!X252="Yes"),1,0)</f>
        <v>0</v>
      </c>
      <c r="AY252">
        <f>IF(OR('Main Data'!Y252="Yes",'Main Data'!Z252="Yes"),1,0)</f>
        <v>0</v>
      </c>
      <c r="AZ252">
        <f>IF('Main Data'!AR252="Yes",1,0)</f>
        <v>0</v>
      </c>
      <c r="BA252">
        <f>IF('Main Data'!AS252="Yes",1,0)</f>
        <v>0</v>
      </c>
      <c r="BB252">
        <f>IF('Main Data'!AG252="Yes",1,0)</f>
        <v>0</v>
      </c>
      <c r="BC252">
        <f>IF('Main Data'!AB252="Yes",1,0)</f>
        <v>0</v>
      </c>
      <c r="BD252">
        <f>IF('Main Data'!AA252="Yes",1,0)</f>
        <v>0</v>
      </c>
      <c r="BE252">
        <f>IF('Main Data'!AC252="Yes",1,0)</f>
        <v>0</v>
      </c>
      <c r="BF252">
        <f>IF('Main Data'!AF252="Yes",1,0)</f>
        <v>0</v>
      </c>
      <c r="BG252">
        <f>IF(OR('Main Data'!AI252="Yes",'Main Data'!AL252="Yes"),1,0)</f>
        <v>0</v>
      </c>
      <c r="BH252">
        <f>IF('Main Data'!AJ252="Yes",1,0)</f>
        <v>1</v>
      </c>
      <c r="BI252">
        <f>IF('Main Data'!AK252="Yes",1,0)</f>
        <v>0</v>
      </c>
      <c r="BJ252">
        <f>IF('Main Data'!AM252="Yes",1,0)</f>
        <v>0</v>
      </c>
      <c r="BK252">
        <f>IF('Main Data'!AQ252="Yes",1,0)</f>
        <v>0</v>
      </c>
      <c r="BL252" s="21">
        <f t="shared" si="19"/>
        <v>0</v>
      </c>
      <c r="BM252" s="21">
        <f t="shared" si="20"/>
        <v>0</v>
      </c>
      <c r="BN252" s="21">
        <f t="shared" si="21"/>
        <v>0</v>
      </c>
      <c r="BO252" s="21">
        <f t="shared" si="22"/>
        <v>1</v>
      </c>
      <c r="BP252" s="21">
        <f t="shared" si="23"/>
        <v>0</v>
      </c>
    </row>
    <row r="253" spans="1:68" x14ac:dyDescent="0.2">
      <c r="A253">
        <v>249</v>
      </c>
      <c r="B253" s="33">
        <f>'Main Data'!C253</f>
        <v>44506</v>
      </c>
      <c r="C253">
        <f>'Main Data'!D253</f>
        <v>9</v>
      </c>
      <c r="D253" s="26">
        <f>'Main Data'!E253</f>
        <v>3600</v>
      </c>
      <c r="E253" s="26">
        <f>'Main Data'!F253</f>
        <v>4500</v>
      </c>
      <c r="F253" s="34">
        <f t="shared" si="18"/>
        <v>8.1886891244442008</v>
      </c>
      <c r="G253">
        <f>IF('Main Data'!H253="AP",1,0)</f>
        <v>0</v>
      </c>
      <c r="H253">
        <f>IF('Main Data'!H253="Blancpain",1,0)</f>
        <v>0</v>
      </c>
      <c r="I253">
        <f>IF('Main Data'!H253="Breguet",1,0)</f>
        <v>0</v>
      </c>
      <c r="J253">
        <f>IF('Main Data'!H253="Breitling",1,0)</f>
        <v>0</v>
      </c>
      <c r="K253">
        <f>IF('Main Data'!H253="Cartier",1,0)</f>
        <v>0</v>
      </c>
      <c r="L253">
        <f>IF('Main Data'!H253="Gallet",1,0)</f>
        <v>0</v>
      </c>
      <c r="M253">
        <f>IF('Main Data'!H253="Girard Perregaux",1,0)</f>
        <v>0</v>
      </c>
      <c r="N253">
        <f>IF('Main Data'!H253="Gubelin",1,0)</f>
        <v>0</v>
      </c>
      <c r="O253">
        <f>IF('Main Data'!H253="Heuer",1,0)</f>
        <v>0</v>
      </c>
      <c r="P253">
        <f>IF('Main Data'!H253="IWC",1,0)</f>
        <v>0</v>
      </c>
      <c r="Q253">
        <f>IF('Main Data'!H253="JLC",1,0)</f>
        <v>0</v>
      </c>
      <c r="R253">
        <f>IF('Main Data'!H253="Longines",1,0)</f>
        <v>1</v>
      </c>
      <c r="S253">
        <f>IF('Main Data'!H253="Movado",1,0)</f>
        <v>0</v>
      </c>
      <c r="T253">
        <f>IF('Main Data'!H253="Omega",1,0)</f>
        <v>0</v>
      </c>
      <c r="U253">
        <f>IF('Main Data'!H253="Panerai",1,0)</f>
        <v>0</v>
      </c>
      <c r="V253">
        <f>IF('Main Data'!H253="Patek",1,0)</f>
        <v>0</v>
      </c>
      <c r="W253">
        <f>IF('Main Data'!H253="Rolex",1,0)</f>
        <v>0</v>
      </c>
      <c r="X253">
        <f>IF('Main Data'!H253="Tudor",1,0)</f>
        <v>0</v>
      </c>
      <c r="Y253">
        <f>IF('Main Data'!H253="Ulysse Nardin",1,0)</f>
        <v>0</v>
      </c>
      <c r="Z253">
        <f>IF('Main Data'!H253="Universal Geneve",1,0)</f>
        <v>0</v>
      </c>
      <c r="AA253">
        <f>IF('Main Data'!H253="Vacheron",1,0)</f>
        <v>0</v>
      </c>
      <c r="AB253">
        <f>IF('Main Data'!H253="Zenith",1,0)</f>
        <v>0</v>
      </c>
      <c r="AC253">
        <f>IF('Main Data'!J253="Stainless Steel",1,0)</f>
        <v>0</v>
      </c>
      <c r="AD253">
        <f>IF('Main Data'!J253="Two-tone",1,0)</f>
        <v>0</v>
      </c>
      <c r="AE253">
        <f>IF(OR('Main Data'!J253="YG 18K",'Main Data'!J253="YG &lt;18K",'Main Data'!J253="PG 18K",'Main Data'!J253="PG &lt;18K",'Main Data'!J253="WG 18K",'Main Data'!J253="Mixes of 18K",'Main Data'!J253="Mixes &lt;18K"),1,0)</f>
        <v>1</v>
      </c>
      <c r="AF253">
        <f>IF('Main Data'!J253="Platinum",1,0)</f>
        <v>0</v>
      </c>
      <c r="AG253">
        <f>IF(OR('Main Data'!J253="PVD",'Main Data'!J253="Gold Plate",'Main Data'!J253="Other"),1,0)</f>
        <v>0</v>
      </c>
      <c r="AH253">
        <f>IF('Main Data'!N253="Stainless Steel",1,0)</f>
        <v>0</v>
      </c>
      <c r="AI253">
        <f>IF('Main Data'!N253="Leather",1,0)</f>
        <v>1</v>
      </c>
      <c r="AJ253">
        <f>IF('Main Data'!N253="Two-tone",1,0)</f>
        <v>0</v>
      </c>
      <c r="AK253">
        <f>IF(OR('Main Data'!N253="YG 18K",'Main Data'!N253="PG 18K",'Main Data'!N253="WG 18K",'Main Data'!N253="Mixes of 18K"),1,0)</f>
        <v>0</v>
      </c>
      <c r="AL253">
        <f>IF(OR(,'Main Data'!N253="PVD",'Main Data'!N253="Gold plate"),1,0)</f>
        <v>0</v>
      </c>
      <c r="AM253">
        <f>IF(OR('Main Data'!AV253="Yes",'Main Data'!AW253="Yes",'Main Data'!AU253="Yes"),1,0)</f>
        <v>0</v>
      </c>
      <c r="AN253">
        <f>IF(OR(ISTEXT('Main Data'!AX253), ISTEXT('Main Data'!AY253)),1,0)</f>
        <v>0</v>
      </c>
      <c r="AO253">
        <f>IF('Main Data'!AZ253="Yes",1,0)</f>
        <v>0</v>
      </c>
      <c r="AP253">
        <f>IF('Main Data'!BA253="Yes",1,0)</f>
        <v>0</v>
      </c>
      <c r="AQ253">
        <f>IF('Main Data'!BD253="Yes",1,0)</f>
        <v>0</v>
      </c>
      <c r="AR253">
        <f>IF('Main Data'!BE253="A",1,0)</f>
        <v>0</v>
      </c>
      <c r="AS253">
        <f>IF('Main Data'!BE253="AA",1,0)</f>
        <v>1</v>
      </c>
      <c r="AT253">
        <f>IF('Main Data'!BE253="AAA",1,0)</f>
        <v>0</v>
      </c>
      <c r="AU253">
        <f>IF('Main Data'!BE253="AAAA",1,0)</f>
        <v>0</v>
      </c>
      <c r="AV253">
        <f>IF('Main Data'!P253="Yes",1,0)</f>
        <v>0</v>
      </c>
      <c r="AW253">
        <f>IF('Main Data'!AP253="Yes",1,0)</f>
        <v>0</v>
      </c>
      <c r="AX253">
        <f>IF(OR('Main Data'!V253="Yes", 'Main Data'!W253="Yes",'Main Data'!X253="Yes"),1,0)</f>
        <v>0</v>
      </c>
      <c r="AY253">
        <f>IF(OR('Main Data'!Y253="Yes",'Main Data'!Z253="Yes"),1,0)</f>
        <v>0</v>
      </c>
      <c r="AZ253">
        <f>IF('Main Data'!AR253="Yes",1,0)</f>
        <v>0</v>
      </c>
      <c r="BA253">
        <f>IF('Main Data'!AS253="Yes",1,0)</f>
        <v>0</v>
      </c>
      <c r="BB253">
        <f>IF('Main Data'!AG253="Yes",1,0)</f>
        <v>0</v>
      </c>
      <c r="BC253">
        <f>IF('Main Data'!AB253="Yes",1,0)</f>
        <v>0</v>
      </c>
      <c r="BD253">
        <f>IF('Main Data'!AA253="Yes",1,0)</f>
        <v>0</v>
      </c>
      <c r="BE253">
        <f>IF('Main Data'!AC253="Yes",1,0)</f>
        <v>0</v>
      </c>
      <c r="BF253">
        <f>IF('Main Data'!AF253="Yes",1,0)</f>
        <v>0</v>
      </c>
      <c r="BG253">
        <f>IF(OR('Main Data'!AI253="Yes",'Main Data'!AL253="Yes"),1,0)</f>
        <v>1</v>
      </c>
      <c r="BH253">
        <f>IF('Main Data'!AJ253="Yes",1,0)</f>
        <v>0</v>
      </c>
      <c r="BI253">
        <f>IF('Main Data'!AK253="Yes",1,0)</f>
        <v>0</v>
      </c>
      <c r="BJ253">
        <f>IF('Main Data'!AM253="Yes",1,0)</f>
        <v>0</v>
      </c>
      <c r="BK253">
        <f>IF('Main Data'!AQ253="Yes",1,0)</f>
        <v>0</v>
      </c>
      <c r="BL253" s="21">
        <f t="shared" si="19"/>
        <v>0</v>
      </c>
      <c r="BM253" s="21">
        <f t="shared" si="20"/>
        <v>0</v>
      </c>
      <c r="BN253" s="21">
        <f t="shared" si="21"/>
        <v>0</v>
      </c>
      <c r="BO253" s="21">
        <f t="shared" si="22"/>
        <v>1</v>
      </c>
      <c r="BP253" s="21">
        <f t="shared" si="23"/>
        <v>0</v>
      </c>
    </row>
    <row r="254" spans="1:68" x14ac:dyDescent="0.2">
      <c r="A254">
        <v>250</v>
      </c>
      <c r="B254" s="33">
        <f>'Main Data'!C254</f>
        <v>44506</v>
      </c>
      <c r="C254">
        <f>'Main Data'!D254</f>
        <v>10</v>
      </c>
      <c r="D254" s="26">
        <f>'Main Data'!E254</f>
        <v>4200</v>
      </c>
      <c r="E254" s="26">
        <f>'Main Data'!F254</f>
        <v>5250</v>
      </c>
      <c r="F254" s="34">
        <f t="shared" si="18"/>
        <v>8.3428398042714598</v>
      </c>
      <c r="G254">
        <f>IF('Main Data'!H254="AP",1,0)</f>
        <v>0</v>
      </c>
      <c r="H254">
        <f>IF('Main Data'!H254="Blancpain",1,0)</f>
        <v>0</v>
      </c>
      <c r="I254">
        <f>IF('Main Data'!H254="Breguet",1,0)</f>
        <v>0</v>
      </c>
      <c r="J254">
        <f>IF('Main Data'!H254="Breitling",1,0)</f>
        <v>0</v>
      </c>
      <c r="K254">
        <f>IF('Main Data'!H254="Cartier",1,0)</f>
        <v>0</v>
      </c>
      <c r="L254">
        <f>IF('Main Data'!H254="Gallet",1,0)</f>
        <v>0</v>
      </c>
      <c r="M254">
        <f>IF('Main Data'!H254="Girard Perregaux",1,0)</f>
        <v>0</v>
      </c>
      <c r="N254">
        <f>IF('Main Data'!H254="Gubelin",1,0)</f>
        <v>0</v>
      </c>
      <c r="O254">
        <f>IF('Main Data'!H254="Heuer",1,0)</f>
        <v>0</v>
      </c>
      <c r="P254">
        <f>IF('Main Data'!H254="IWC",1,0)</f>
        <v>0</v>
      </c>
      <c r="Q254">
        <f>IF('Main Data'!H254="JLC",1,0)</f>
        <v>0</v>
      </c>
      <c r="R254">
        <f>IF('Main Data'!H254="Longines",1,0)</f>
        <v>1</v>
      </c>
      <c r="S254">
        <f>IF('Main Data'!H254="Movado",1,0)</f>
        <v>0</v>
      </c>
      <c r="T254">
        <f>IF('Main Data'!H254="Omega",1,0)</f>
        <v>0</v>
      </c>
      <c r="U254">
        <f>IF('Main Data'!H254="Panerai",1,0)</f>
        <v>0</v>
      </c>
      <c r="V254">
        <f>IF('Main Data'!H254="Patek",1,0)</f>
        <v>0</v>
      </c>
      <c r="W254">
        <f>IF('Main Data'!H254="Rolex",1,0)</f>
        <v>0</v>
      </c>
      <c r="X254">
        <f>IF('Main Data'!H254="Tudor",1,0)</f>
        <v>0</v>
      </c>
      <c r="Y254">
        <f>IF('Main Data'!H254="Ulysse Nardin",1,0)</f>
        <v>0</v>
      </c>
      <c r="Z254">
        <f>IF('Main Data'!H254="Universal Geneve",1,0)</f>
        <v>0</v>
      </c>
      <c r="AA254">
        <f>IF('Main Data'!H254="Vacheron",1,0)</f>
        <v>0</v>
      </c>
      <c r="AB254">
        <f>IF('Main Data'!H254="Zenith",1,0)</f>
        <v>0</v>
      </c>
      <c r="AC254">
        <f>IF('Main Data'!J254="Stainless Steel",1,0)</f>
        <v>1</v>
      </c>
      <c r="AD254">
        <f>IF('Main Data'!J254="Two-tone",1,0)</f>
        <v>0</v>
      </c>
      <c r="AE254">
        <f>IF(OR('Main Data'!J254="YG 18K",'Main Data'!J254="YG &lt;18K",'Main Data'!J254="PG 18K",'Main Data'!J254="PG &lt;18K",'Main Data'!J254="WG 18K",'Main Data'!J254="Mixes of 18K",'Main Data'!J254="Mixes &lt;18K"),1,0)</f>
        <v>0</v>
      </c>
      <c r="AF254">
        <f>IF('Main Data'!J254="Platinum",1,0)</f>
        <v>0</v>
      </c>
      <c r="AG254">
        <f>IF(OR('Main Data'!J254="PVD",'Main Data'!J254="Gold Plate",'Main Data'!J254="Other"),1,0)</f>
        <v>0</v>
      </c>
      <c r="AH254">
        <f>IF('Main Data'!N254="Stainless Steel",1,0)</f>
        <v>0</v>
      </c>
      <c r="AI254">
        <f>IF('Main Data'!N254="Leather",1,0)</f>
        <v>1</v>
      </c>
      <c r="AJ254">
        <f>IF('Main Data'!N254="Two-tone",1,0)</f>
        <v>0</v>
      </c>
      <c r="AK254">
        <f>IF(OR('Main Data'!N254="YG 18K",'Main Data'!N254="PG 18K",'Main Data'!N254="WG 18K",'Main Data'!N254="Mixes of 18K"),1,0)</f>
        <v>0</v>
      </c>
      <c r="AL254">
        <f>IF(OR(,'Main Data'!N254="PVD",'Main Data'!N254="Gold plate"),1,0)</f>
        <v>0</v>
      </c>
      <c r="AM254">
        <f>IF(OR('Main Data'!AV254="Yes",'Main Data'!AW254="Yes",'Main Data'!AU254="Yes"),1,0)</f>
        <v>0</v>
      </c>
      <c r="AN254">
        <f>IF(OR(ISTEXT('Main Data'!AX254), ISTEXT('Main Data'!AY254)),1,0)</f>
        <v>0</v>
      </c>
      <c r="AO254">
        <f>IF('Main Data'!AZ254="Yes",1,0)</f>
        <v>0</v>
      </c>
      <c r="AP254">
        <f>IF('Main Data'!BA254="Yes",1,0)</f>
        <v>0</v>
      </c>
      <c r="AQ254">
        <f>IF('Main Data'!BD254="Yes",1,0)</f>
        <v>0</v>
      </c>
      <c r="AR254">
        <f>IF('Main Data'!BE254="A",1,0)</f>
        <v>0</v>
      </c>
      <c r="AS254">
        <f>IF('Main Data'!BE254="AA",1,0)</f>
        <v>1</v>
      </c>
      <c r="AT254">
        <f>IF('Main Data'!BE254="AAA",1,0)</f>
        <v>0</v>
      </c>
      <c r="AU254">
        <f>IF('Main Data'!BE254="AAAA",1,0)</f>
        <v>0</v>
      </c>
      <c r="AV254">
        <f>IF('Main Data'!P254="Yes",1,0)</f>
        <v>0</v>
      </c>
      <c r="AW254">
        <f>IF('Main Data'!AP254="Yes",1,0)</f>
        <v>0</v>
      </c>
      <c r="AX254">
        <f>IF(OR('Main Data'!V254="Yes", 'Main Data'!W254="Yes",'Main Data'!X254="Yes"),1,0)</f>
        <v>0</v>
      </c>
      <c r="AY254">
        <f>IF(OR('Main Data'!Y254="Yes",'Main Data'!Z254="Yes"),1,0)</f>
        <v>0</v>
      </c>
      <c r="AZ254">
        <f>IF('Main Data'!AR254="Yes",1,0)</f>
        <v>0</v>
      </c>
      <c r="BA254">
        <f>IF('Main Data'!AS254="Yes",1,0)</f>
        <v>0</v>
      </c>
      <c r="BB254">
        <f>IF('Main Data'!AG254="Yes",1,0)</f>
        <v>0</v>
      </c>
      <c r="BC254">
        <f>IF('Main Data'!AB254="Yes",1,0)</f>
        <v>0</v>
      </c>
      <c r="BD254">
        <f>IF('Main Data'!AA254="Yes",1,0)</f>
        <v>0</v>
      </c>
      <c r="BE254">
        <f>IF('Main Data'!AC254="Yes",1,0)</f>
        <v>0</v>
      </c>
      <c r="BF254">
        <f>IF('Main Data'!AF254="Yes",1,0)</f>
        <v>0</v>
      </c>
      <c r="BG254">
        <f>IF(OR('Main Data'!AI254="Yes",'Main Data'!AL254="Yes"),1,0)</f>
        <v>0</v>
      </c>
      <c r="BH254">
        <f>IF('Main Data'!AJ254="Yes",1,0)</f>
        <v>1</v>
      </c>
      <c r="BI254">
        <f>IF('Main Data'!AK254="Yes",1,0)</f>
        <v>0</v>
      </c>
      <c r="BJ254">
        <f>IF('Main Data'!AM254="Yes",1,0)</f>
        <v>0</v>
      </c>
      <c r="BK254">
        <f>IF('Main Data'!AQ254="Yes",1,0)</f>
        <v>0</v>
      </c>
      <c r="BL254" s="21">
        <f t="shared" si="19"/>
        <v>0</v>
      </c>
      <c r="BM254" s="21">
        <f t="shared" si="20"/>
        <v>0</v>
      </c>
      <c r="BN254" s="21">
        <f t="shared" si="21"/>
        <v>0</v>
      </c>
      <c r="BO254" s="21">
        <f t="shared" si="22"/>
        <v>1</v>
      </c>
      <c r="BP254" s="21">
        <f t="shared" si="23"/>
        <v>0</v>
      </c>
    </row>
    <row r="255" spans="1:68" x14ac:dyDescent="0.2">
      <c r="A255">
        <v>251</v>
      </c>
      <c r="B255" s="33">
        <f>'Main Data'!C255</f>
        <v>44506</v>
      </c>
      <c r="C255">
        <f>'Main Data'!D255</f>
        <v>11</v>
      </c>
      <c r="D255" s="26">
        <f>'Main Data'!E255</f>
        <v>1300</v>
      </c>
      <c r="E255" s="26">
        <f>'Main Data'!F255</f>
        <v>1625</v>
      </c>
      <c r="F255" s="34">
        <f t="shared" si="18"/>
        <v>7.1701195434496281</v>
      </c>
      <c r="G255">
        <f>IF('Main Data'!H255="AP",1,0)</f>
        <v>0</v>
      </c>
      <c r="H255">
        <f>IF('Main Data'!H255="Blancpain",1,0)</f>
        <v>0</v>
      </c>
      <c r="I255">
        <f>IF('Main Data'!H255="Breguet",1,0)</f>
        <v>0</v>
      </c>
      <c r="J255">
        <f>IF('Main Data'!H255="Breitling",1,0)</f>
        <v>0</v>
      </c>
      <c r="K255">
        <f>IF('Main Data'!H255="Cartier",1,0)</f>
        <v>0</v>
      </c>
      <c r="L255">
        <f>IF('Main Data'!H255="Gallet",1,0)</f>
        <v>0</v>
      </c>
      <c r="M255">
        <f>IF('Main Data'!H255="Girard Perregaux",1,0)</f>
        <v>0</v>
      </c>
      <c r="N255">
        <f>IF('Main Data'!H255="Gubelin",1,0)</f>
        <v>0</v>
      </c>
      <c r="O255">
        <f>IF('Main Data'!H255="Heuer",1,0)</f>
        <v>0</v>
      </c>
      <c r="P255">
        <f>IF('Main Data'!H255="IWC",1,0)</f>
        <v>0</v>
      </c>
      <c r="Q255">
        <f>IF('Main Data'!H255="JLC",1,0)</f>
        <v>0</v>
      </c>
      <c r="R255">
        <f>IF('Main Data'!H255="Longines",1,0)</f>
        <v>0</v>
      </c>
      <c r="S255">
        <f>IF('Main Data'!H255="Movado",1,0)</f>
        <v>1</v>
      </c>
      <c r="T255">
        <f>IF('Main Data'!H255="Omega",1,0)</f>
        <v>0</v>
      </c>
      <c r="U255">
        <f>IF('Main Data'!H255="Panerai",1,0)</f>
        <v>0</v>
      </c>
      <c r="V255">
        <f>IF('Main Data'!H255="Patek",1,0)</f>
        <v>0</v>
      </c>
      <c r="W255">
        <f>IF('Main Data'!H255="Rolex",1,0)</f>
        <v>0</v>
      </c>
      <c r="X255">
        <f>IF('Main Data'!H255="Tudor",1,0)</f>
        <v>0</v>
      </c>
      <c r="Y255">
        <f>IF('Main Data'!H255="Ulysse Nardin",1,0)</f>
        <v>0</v>
      </c>
      <c r="Z255">
        <f>IF('Main Data'!H255="Universal Geneve",1,0)</f>
        <v>0</v>
      </c>
      <c r="AA255">
        <f>IF('Main Data'!H255="Vacheron",1,0)</f>
        <v>0</v>
      </c>
      <c r="AB255">
        <f>IF('Main Data'!H255="Zenith",1,0)</f>
        <v>0</v>
      </c>
      <c r="AC255">
        <f>IF('Main Data'!J255="Stainless Steel",1,0)</f>
        <v>1</v>
      </c>
      <c r="AD255">
        <f>IF('Main Data'!J255="Two-tone",1,0)</f>
        <v>0</v>
      </c>
      <c r="AE255">
        <f>IF(OR('Main Data'!J255="YG 18K",'Main Data'!J255="YG &lt;18K",'Main Data'!J255="PG 18K",'Main Data'!J255="PG &lt;18K",'Main Data'!J255="WG 18K",'Main Data'!J255="Mixes of 18K",'Main Data'!J255="Mixes &lt;18K"),1,0)</f>
        <v>0</v>
      </c>
      <c r="AF255">
        <f>IF('Main Data'!J255="Platinum",1,0)</f>
        <v>0</v>
      </c>
      <c r="AG255">
        <f>IF(OR('Main Data'!J255="PVD",'Main Data'!J255="Gold Plate",'Main Data'!J255="Other"),1,0)</f>
        <v>0</v>
      </c>
      <c r="AH255">
        <f>IF('Main Data'!N255="Stainless Steel",1,0)</f>
        <v>0</v>
      </c>
      <c r="AI255">
        <f>IF('Main Data'!N255="Leather",1,0)</f>
        <v>1</v>
      </c>
      <c r="AJ255">
        <f>IF('Main Data'!N255="Two-tone",1,0)</f>
        <v>0</v>
      </c>
      <c r="AK255">
        <f>IF(OR('Main Data'!N255="YG 18K",'Main Data'!N255="PG 18K",'Main Data'!N255="WG 18K",'Main Data'!N255="Mixes of 18K"),1,0)</f>
        <v>0</v>
      </c>
      <c r="AL255">
        <f>IF(OR(,'Main Data'!N255="PVD",'Main Data'!N255="Gold plate"),1,0)</f>
        <v>0</v>
      </c>
      <c r="AM255">
        <f>IF(OR('Main Data'!AV255="Yes",'Main Data'!AW255="Yes",'Main Data'!AU255="Yes"),1,0)</f>
        <v>0</v>
      </c>
      <c r="AN255">
        <f>IF(OR(ISTEXT('Main Data'!AX255), ISTEXT('Main Data'!AY255)),1,0)</f>
        <v>0</v>
      </c>
      <c r="AO255">
        <f>IF('Main Data'!AZ255="Yes",1,0)</f>
        <v>0</v>
      </c>
      <c r="AP255">
        <f>IF('Main Data'!BA255="Yes",1,0)</f>
        <v>0</v>
      </c>
      <c r="AQ255">
        <f>IF('Main Data'!BD255="Yes",1,0)</f>
        <v>0</v>
      </c>
      <c r="AR255">
        <f>IF('Main Data'!BE255="A",1,0)</f>
        <v>0</v>
      </c>
      <c r="AS255">
        <f>IF('Main Data'!BE255="AA",1,0)</f>
        <v>1</v>
      </c>
      <c r="AT255">
        <f>IF('Main Data'!BE255="AAA",1,0)</f>
        <v>0</v>
      </c>
      <c r="AU255">
        <f>IF('Main Data'!BE255="AAAA",1,0)</f>
        <v>0</v>
      </c>
      <c r="AV255">
        <f>IF('Main Data'!P255="Yes",1,0)</f>
        <v>0</v>
      </c>
      <c r="AW255">
        <f>IF('Main Data'!AP255="Yes",1,0)</f>
        <v>0</v>
      </c>
      <c r="AX255">
        <f>IF(OR('Main Data'!V255="Yes", 'Main Data'!W255="Yes",'Main Data'!X255="Yes"),1,0)</f>
        <v>0</v>
      </c>
      <c r="AY255">
        <f>IF(OR('Main Data'!Y255="Yes",'Main Data'!Z255="Yes"),1,0)</f>
        <v>0</v>
      </c>
      <c r="AZ255">
        <f>IF('Main Data'!AR255="Yes",1,0)</f>
        <v>0</v>
      </c>
      <c r="BA255">
        <f>IF('Main Data'!AS255="Yes",1,0)</f>
        <v>0</v>
      </c>
      <c r="BB255">
        <f>IF('Main Data'!AG255="Yes",1,0)</f>
        <v>0</v>
      </c>
      <c r="BC255">
        <f>IF('Main Data'!AB255="Yes",1,0)</f>
        <v>0</v>
      </c>
      <c r="BD255">
        <f>IF('Main Data'!AA255="Yes",1,0)</f>
        <v>0</v>
      </c>
      <c r="BE255">
        <f>IF('Main Data'!AC255="Yes",1,0)</f>
        <v>0</v>
      </c>
      <c r="BF255">
        <f>IF('Main Data'!AF255="Yes",1,0)</f>
        <v>0</v>
      </c>
      <c r="BG255">
        <f>IF(OR('Main Data'!AI255="Yes",'Main Data'!AL255="Yes"),1,0)</f>
        <v>1</v>
      </c>
      <c r="BH255">
        <f>IF('Main Data'!AJ255="Yes",1,0)</f>
        <v>0</v>
      </c>
      <c r="BI255">
        <f>IF('Main Data'!AK255="Yes",1,0)</f>
        <v>0</v>
      </c>
      <c r="BJ255">
        <f>IF('Main Data'!AM255="Yes",1,0)</f>
        <v>0</v>
      </c>
      <c r="BK255">
        <f>IF('Main Data'!AQ255="Yes",1,0)</f>
        <v>0</v>
      </c>
      <c r="BL255" s="21">
        <f t="shared" si="19"/>
        <v>0</v>
      </c>
      <c r="BM255" s="21">
        <f t="shared" si="20"/>
        <v>0</v>
      </c>
      <c r="BN255" s="21">
        <f t="shared" si="21"/>
        <v>0</v>
      </c>
      <c r="BO255" s="21">
        <f t="shared" si="22"/>
        <v>1</v>
      </c>
      <c r="BP255" s="21">
        <f t="shared" si="23"/>
        <v>0</v>
      </c>
    </row>
    <row r="256" spans="1:68" x14ac:dyDescent="0.2">
      <c r="A256">
        <v>252</v>
      </c>
      <c r="B256" s="33">
        <f>'Main Data'!C256</f>
        <v>44506</v>
      </c>
      <c r="C256">
        <f>'Main Data'!D256</f>
        <v>12</v>
      </c>
      <c r="D256" s="26">
        <f>'Main Data'!E256</f>
        <v>1600</v>
      </c>
      <c r="E256" s="26">
        <f>'Main Data'!F256</f>
        <v>2000</v>
      </c>
      <c r="F256" s="34">
        <f t="shared" si="18"/>
        <v>7.3777589082278725</v>
      </c>
      <c r="G256">
        <f>IF('Main Data'!H256="AP",1,0)</f>
        <v>0</v>
      </c>
      <c r="H256">
        <f>IF('Main Data'!H256="Blancpain",1,0)</f>
        <v>0</v>
      </c>
      <c r="I256">
        <f>IF('Main Data'!H256="Breguet",1,0)</f>
        <v>0</v>
      </c>
      <c r="J256">
        <f>IF('Main Data'!H256="Breitling",1,0)</f>
        <v>0</v>
      </c>
      <c r="K256">
        <f>IF('Main Data'!H256="Cartier",1,0)</f>
        <v>0</v>
      </c>
      <c r="L256">
        <f>IF('Main Data'!H256="Gallet",1,0)</f>
        <v>0</v>
      </c>
      <c r="M256">
        <f>IF('Main Data'!H256="Girard Perregaux",1,0)</f>
        <v>0</v>
      </c>
      <c r="N256">
        <f>IF('Main Data'!H256="Gubelin",1,0)</f>
        <v>0</v>
      </c>
      <c r="O256">
        <f>IF('Main Data'!H256="Heuer",1,0)</f>
        <v>0</v>
      </c>
      <c r="P256">
        <f>IF('Main Data'!H256="IWC",1,0)</f>
        <v>0</v>
      </c>
      <c r="Q256">
        <f>IF('Main Data'!H256="JLC",1,0)</f>
        <v>0</v>
      </c>
      <c r="R256">
        <f>IF('Main Data'!H256="Longines",1,0)</f>
        <v>0</v>
      </c>
      <c r="S256">
        <f>IF('Main Data'!H256="Movado",1,0)</f>
        <v>1</v>
      </c>
      <c r="T256">
        <f>IF('Main Data'!H256="Omega",1,0)</f>
        <v>0</v>
      </c>
      <c r="U256">
        <f>IF('Main Data'!H256="Panerai",1,0)</f>
        <v>0</v>
      </c>
      <c r="V256">
        <f>IF('Main Data'!H256="Patek",1,0)</f>
        <v>0</v>
      </c>
      <c r="W256">
        <f>IF('Main Data'!H256="Rolex",1,0)</f>
        <v>0</v>
      </c>
      <c r="X256">
        <f>IF('Main Data'!H256="Tudor",1,0)</f>
        <v>0</v>
      </c>
      <c r="Y256">
        <f>IF('Main Data'!H256="Ulysse Nardin",1,0)</f>
        <v>0</v>
      </c>
      <c r="Z256">
        <f>IF('Main Data'!H256="Universal Geneve",1,0)</f>
        <v>0</v>
      </c>
      <c r="AA256">
        <f>IF('Main Data'!H256="Vacheron",1,0)</f>
        <v>0</v>
      </c>
      <c r="AB256">
        <f>IF('Main Data'!H256="Zenith",1,0)</f>
        <v>0</v>
      </c>
      <c r="AC256">
        <f>IF('Main Data'!J256="Stainless Steel",1,0)</f>
        <v>1</v>
      </c>
      <c r="AD256">
        <f>IF('Main Data'!J256="Two-tone",1,0)</f>
        <v>0</v>
      </c>
      <c r="AE256">
        <f>IF(OR('Main Data'!J256="YG 18K",'Main Data'!J256="YG &lt;18K",'Main Data'!J256="PG 18K",'Main Data'!J256="PG &lt;18K",'Main Data'!J256="WG 18K",'Main Data'!J256="Mixes of 18K",'Main Data'!J256="Mixes &lt;18K"),1,0)</f>
        <v>0</v>
      </c>
      <c r="AF256">
        <f>IF('Main Data'!J256="Platinum",1,0)</f>
        <v>0</v>
      </c>
      <c r="AG256">
        <f>IF(OR('Main Data'!J256="PVD",'Main Data'!J256="Gold Plate",'Main Data'!J256="Other"),1,0)</f>
        <v>0</v>
      </c>
      <c r="AH256">
        <f>IF('Main Data'!N256="Stainless Steel",1,0)</f>
        <v>0</v>
      </c>
      <c r="AI256">
        <f>IF('Main Data'!N256="Leather",1,0)</f>
        <v>1</v>
      </c>
      <c r="AJ256">
        <f>IF('Main Data'!N256="Two-tone",1,0)</f>
        <v>0</v>
      </c>
      <c r="AK256">
        <f>IF(OR('Main Data'!N256="YG 18K",'Main Data'!N256="PG 18K",'Main Data'!N256="WG 18K",'Main Data'!N256="Mixes of 18K"),1,0)</f>
        <v>0</v>
      </c>
      <c r="AL256">
        <f>IF(OR(,'Main Data'!N256="PVD",'Main Data'!N256="Gold plate"),1,0)</f>
        <v>0</v>
      </c>
      <c r="AM256">
        <f>IF(OR('Main Data'!AV256="Yes",'Main Data'!AW256="Yes",'Main Data'!AU256="Yes"),1,0)</f>
        <v>0</v>
      </c>
      <c r="AN256">
        <f>IF(OR(ISTEXT('Main Data'!AX256), ISTEXT('Main Data'!AY256)),1,0)</f>
        <v>0</v>
      </c>
      <c r="AO256">
        <f>IF('Main Data'!AZ256="Yes",1,0)</f>
        <v>1</v>
      </c>
      <c r="AP256">
        <f>IF('Main Data'!BA256="Yes",1,0)</f>
        <v>0</v>
      </c>
      <c r="AQ256">
        <f>IF('Main Data'!BD256="Yes",1,0)</f>
        <v>0</v>
      </c>
      <c r="AR256">
        <f>IF('Main Data'!BE256="A",1,0)</f>
        <v>0</v>
      </c>
      <c r="AS256">
        <f>IF('Main Data'!BE256="AA",1,0)</f>
        <v>1</v>
      </c>
      <c r="AT256">
        <f>IF('Main Data'!BE256="AAA",1,0)</f>
        <v>0</v>
      </c>
      <c r="AU256">
        <f>IF('Main Data'!BE256="AAAA",1,0)</f>
        <v>0</v>
      </c>
      <c r="AV256">
        <f>IF('Main Data'!P256="Yes",1,0)</f>
        <v>0</v>
      </c>
      <c r="AW256">
        <f>IF('Main Data'!AP256="Yes",1,0)</f>
        <v>0</v>
      </c>
      <c r="AX256">
        <f>IF(OR('Main Data'!V256="Yes", 'Main Data'!W256="Yes",'Main Data'!X256="Yes"),1,0)</f>
        <v>0</v>
      </c>
      <c r="AY256">
        <f>IF(OR('Main Data'!Y256="Yes",'Main Data'!Z256="Yes"),1,0)</f>
        <v>0</v>
      </c>
      <c r="AZ256">
        <f>IF('Main Data'!AR256="Yes",1,0)</f>
        <v>0</v>
      </c>
      <c r="BA256">
        <f>IF('Main Data'!AS256="Yes",1,0)</f>
        <v>0</v>
      </c>
      <c r="BB256">
        <f>IF('Main Data'!AG256="Yes",1,0)</f>
        <v>0</v>
      </c>
      <c r="BC256">
        <f>IF('Main Data'!AB256="Yes",1,0)</f>
        <v>0</v>
      </c>
      <c r="BD256">
        <f>IF('Main Data'!AA256="Yes",1,0)</f>
        <v>0</v>
      </c>
      <c r="BE256">
        <f>IF('Main Data'!AC256="Yes",1,0)</f>
        <v>0</v>
      </c>
      <c r="BF256">
        <f>IF('Main Data'!AF256="Yes",1,0)</f>
        <v>0</v>
      </c>
      <c r="BG256">
        <f>IF(OR('Main Data'!AI256="Yes",'Main Data'!AL256="Yes"),1,0)</f>
        <v>1</v>
      </c>
      <c r="BH256">
        <f>IF('Main Data'!AJ256="Yes",1,0)</f>
        <v>0</v>
      </c>
      <c r="BI256">
        <f>IF('Main Data'!AK256="Yes",1,0)</f>
        <v>0</v>
      </c>
      <c r="BJ256">
        <f>IF('Main Data'!AM256="Yes",1,0)</f>
        <v>0</v>
      </c>
      <c r="BK256">
        <f>IF('Main Data'!AQ256="Yes",1,0)</f>
        <v>0</v>
      </c>
      <c r="BL256" s="21">
        <f t="shared" si="19"/>
        <v>0</v>
      </c>
      <c r="BM256" s="21">
        <f t="shared" si="20"/>
        <v>0</v>
      </c>
      <c r="BN256" s="21">
        <f t="shared" si="21"/>
        <v>0</v>
      </c>
      <c r="BO256" s="21">
        <f t="shared" si="22"/>
        <v>1</v>
      </c>
      <c r="BP256" s="21">
        <f t="shared" si="23"/>
        <v>0</v>
      </c>
    </row>
    <row r="257" spans="1:68" x14ac:dyDescent="0.2">
      <c r="A257">
        <v>253</v>
      </c>
      <c r="B257" s="33">
        <f>'Main Data'!C257</f>
        <v>44506</v>
      </c>
      <c r="C257">
        <f>'Main Data'!D257</f>
        <v>13</v>
      </c>
      <c r="D257" s="26">
        <f>'Main Data'!E257</f>
        <v>2800</v>
      </c>
      <c r="E257" s="26">
        <f>'Main Data'!F257</f>
        <v>3500</v>
      </c>
      <c r="F257" s="34">
        <f t="shared" si="18"/>
        <v>7.9373746961632952</v>
      </c>
      <c r="G257">
        <f>IF('Main Data'!H257="AP",1,0)</f>
        <v>0</v>
      </c>
      <c r="H257">
        <f>IF('Main Data'!H257="Blancpain",1,0)</f>
        <v>0</v>
      </c>
      <c r="I257">
        <f>IF('Main Data'!H257="Breguet",1,0)</f>
        <v>0</v>
      </c>
      <c r="J257">
        <f>IF('Main Data'!H257="Breitling",1,0)</f>
        <v>0</v>
      </c>
      <c r="K257">
        <f>IF('Main Data'!H257="Cartier",1,0)</f>
        <v>0</v>
      </c>
      <c r="L257">
        <f>IF('Main Data'!H257="Gallet",1,0)</f>
        <v>0</v>
      </c>
      <c r="M257">
        <f>IF('Main Data'!H257="Girard Perregaux",1,0)</f>
        <v>0</v>
      </c>
      <c r="N257">
        <f>IF('Main Data'!H257="Gubelin",1,0)</f>
        <v>0</v>
      </c>
      <c r="O257">
        <f>IF('Main Data'!H257="Heuer",1,0)</f>
        <v>0</v>
      </c>
      <c r="P257">
        <f>IF('Main Data'!H257="IWC",1,0)</f>
        <v>0</v>
      </c>
      <c r="Q257">
        <f>IF('Main Data'!H257="JLC",1,0)</f>
        <v>0</v>
      </c>
      <c r="R257">
        <f>IF('Main Data'!H257="Longines",1,0)</f>
        <v>0</v>
      </c>
      <c r="S257">
        <f>IF('Main Data'!H257="Movado",1,0)</f>
        <v>1</v>
      </c>
      <c r="T257">
        <f>IF('Main Data'!H257="Omega",1,0)</f>
        <v>0</v>
      </c>
      <c r="U257">
        <f>IF('Main Data'!H257="Panerai",1,0)</f>
        <v>0</v>
      </c>
      <c r="V257">
        <f>IF('Main Data'!H257="Patek",1,0)</f>
        <v>0</v>
      </c>
      <c r="W257">
        <f>IF('Main Data'!H257="Rolex",1,0)</f>
        <v>0</v>
      </c>
      <c r="X257">
        <f>IF('Main Data'!H257="Tudor",1,0)</f>
        <v>0</v>
      </c>
      <c r="Y257">
        <f>IF('Main Data'!H257="Ulysse Nardin",1,0)</f>
        <v>0</v>
      </c>
      <c r="Z257">
        <f>IF('Main Data'!H257="Universal Geneve",1,0)</f>
        <v>0</v>
      </c>
      <c r="AA257">
        <f>IF('Main Data'!H257="Vacheron",1,0)</f>
        <v>0</v>
      </c>
      <c r="AB257">
        <f>IF('Main Data'!H257="Zenith",1,0)</f>
        <v>0</v>
      </c>
      <c r="AC257">
        <f>IF('Main Data'!J257="Stainless Steel",1,0)</f>
        <v>0</v>
      </c>
      <c r="AD257">
        <f>IF('Main Data'!J257="Two-tone",1,0)</f>
        <v>0</v>
      </c>
      <c r="AE257">
        <f>IF(OR('Main Data'!J257="YG 18K",'Main Data'!J257="YG &lt;18K",'Main Data'!J257="PG 18K",'Main Data'!J257="PG &lt;18K",'Main Data'!J257="WG 18K",'Main Data'!J257="Mixes of 18K",'Main Data'!J257="Mixes &lt;18K"),1,0)</f>
        <v>1</v>
      </c>
      <c r="AF257">
        <f>IF('Main Data'!J257="Platinum",1,0)</f>
        <v>0</v>
      </c>
      <c r="AG257">
        <f>IF(OR('Main Data'!J257="PVD",'Main Data'!J257="Gold Plate",'Main Data'!J257="Other"),1,0)</f>
        <v>0</v>
      </c>
      <c r="AH257">
        <f>IF('Main Data'!N257="Stainless Steel",1,0)</f>
        <v>0</v>
      </c>
      <c r="AI257">
        <f>IF('Main Data'!N257="Leather",1,0)</f>
        <v>1</v>
      </c>
      <c r="AJ257">
        <f>IF('Main Data'!N257="Two-tone",1,0)</f>
        <v>0</v>
      </c>
      <c r="AK257">
        <f>IF(OR('Main Data'!N257="YG 18K",'Main Data'!N257="PG 18K",'Main Data'!N257="WG 18K",'Main Data'!N257="Mixes of 18K"),1,0)</f>
        <v>0</v>
      </c>
      <c r="AL257">
        <f>IF(OR(,'Main Data'!N257="PVD",'Main Data'!N257="Gold plate"),1,0)</f>
        <v>0</v>
      </c>
      <c r="AM257">
        <f>IF(OR('Main Data'!AV257="Yes",'Main Data'!AW257="Yes",'Main Data'!AU257="Yes"),1,0)</f>
        <v>0</v>
      </c>
      <c r="AN257">
        <f>IF(OR(ISTEXT('Main Data'!AX257), ISTEXT('Main Data'!AY257)),1,0)</f>
        <v>0</v>
      </c>
      <c r="AO257">
        <f>IF('Main Data'!AZ257="Yes",1,0)</f>
        <v>0</v>
      </c>
      <c r="AP257">
        <f>IF('Main Data'!BA257="Yes",1,0)</f>
        <v>0</v>
      </c>
      <c r="AQ257">
        <f>IF('Main Data'!BD257="Yes",1,0)</f>
        <v>0</v>
      </c>
      <c r="AR257">
        <f>IF('Main Data'!BE257="A",1,0)</f>
        <v>0</v>
      </c>
      <c r="AS257">
        <f>IF('Main Data'!BE257="AA",1,0)</f>
        <v>1</v>
      </c>
      <c r="AT257">
        <f>IF('Main Data'!BE257="AAA",1,0)</f>
        <v>0</v>
      </c>
      <c r="AU257">
        <f>IF('Main Data'!BE257="AAAA",1,0)</f>
        <v>0</v>
      </c>
      <c r="AV257">
        <f>IF('Main Data'!P257="Yes",1,0)</f>
        <v>0</v>
      </c>
      <c r="AW257">
        <f>IF('Main Data'!AP257="Yes",1,0)</f>
        <v>0</v>
      </c>
      <c r="AX257">
        <f>IF(OR('Main Data'!V257="Yes", 'Main Data'!W257="Yes",'Main Data'!X257="Yes"),1,0)</f>
        <v>0</v>
      </c>
      <c r="AY257">
        <f>IF(OR('Main Data'!Y257="Yes",'Main Data'!Z257="Yes"),1,0)</f>
        <v>0</v>
      </c>
      <c r="AZ257">
        <f>IF('Main Data'!AR257="Yes",1,0)</f>
        <v>0</v>
      </c>
      <c r="BA257">
        <f>IF('Main Data'!AS257="Yes",1,0)</f>
        <v>0</v>
      </c>
      <c r="BB257">
        <f>IF('Main Data'!AG257="Yes",1,0)</f>
        <v>0</v>
      </c>
      <c r="BC257">
        <f>IF('Main Data'!AB257="Yes",1,0)</f>
        <v>0</v>
      </c>
      <c r="BD257">
        <f>IF('Main Data'!AA257="Yes",1,0)</f>
        <v>0</v>
      </c>
      <c r="BE257">
        <f>IF('Main Data'!AC257="Yes",1,0)</f>
        <v>0</v>
      </c>
      <c r="BF257">
        <f>IF('Main Data'!AF257="Yes",1,0)</f>
        <v>0</v>
      </c>
      <c r="BG257">
        <f>IF(OR('Main Data'!AI257="Yes",'Main Data'!AL257="Yes"),1,0)</f>
        <v>1</v>
      </c>
      <c r="BH257">
        <f>IF('Main Data'!AJ257="Yes",1,0)</f>
        <v>0</v>
      </c>
      <c r="BI257">
        <f>IF('Main Data'!AK257="Yes",1,0)</f>
        <v>0</v>
      </c>
      <c r="BJ257">
        <f>IF('Main Data'!AM257="Yes",1,0)</f>
        <v>0</v>
      </c>
      <c r="BK257">
        <f>IF('Main Data'!AQ257="Yes",1,0)</f>
        <v>0</v>
      </c>
      <c r="BL257" s="21">
        <f t="shared" si="19"/>
        <v>0</v>
      </c>
      <c r="BM257" s="21">
        <f t="shared" si="20"/>
        <v>0</v>
      </c>
      <c r="BN257" s="21">
        <f t="shared" si="21"/>
        <v>0</v>
      </c>
      <c r="BO257" s="21">
        <f t="shared" si="22"/>
        <v>1</v>
      </c>
      <c r="BP257" s="21">
        <f t="shared" si="23"/>
        <v>0</v>
      </c>
    </row>
    <row r="258" spans="1:68" x14ac:dyDescent="0.2">
      <c r="A258">
        <v>254</v>
      </c>
      <c r="B258" s="33">
        <f>'Main Data'!C258</f>
        <v>44506</v>
      </c>
      <c r="C258">
        <f>'Main Data'!D258</f>
        <v>14</v>
      </c>
      <c r="D258" s="26">
        <f>'Main Data'!E258</f>
        <v>1700</v>
      </c>
      <c r="E258" s="26">
        <f>'Main Data'!F258</f>
        <v>2125</v>
      </c>
      <c r="F258" s="34">
        <f t="shared" si="18"/>
        <v>7.4383835300443071</v>
      </c>
      <c r="G258">
        <f>IF('Main Data'!H258="AP",1,0)</f>
        <v>0</v>
      </c>
      <c r="H258">
        <f>IF('Main Data'!H258="Blancpain",1,0)</f>
        <v>0</v>
      </c>
      <c r="I258">
        <f>IF('Main Data'!H258="Breguet",1,0)</f>
        <v>0</v>
      </c>
      <c r="J258">
        <f>IF('Main Data'!H258="Breitling",1,0)</f>
        <v>0</v>
      </c>
      <c r="K258">
        <f>IF('Main Data'!H258="Cartier",1,0)</f>
        <v>0</v>
      </c>
      <c r="L258">
        <f>IF('Main Data'!H258="Gallet",1,0)</f>
        <v>0</v>
      </c>
      <c r="M258">
        <f>IF('Main Data'!H258="Girard Perregaux",1,0)</f>
        <v>0</v>
      </c>
      <c r="N258">
        <f>IF('Main Data'!H258="Gubelin",1,0)</f>
        <v>0</v>
      </c>
      <c r="O258">
        <f>IF('Main Data'!H258="Heuer",1,0)</f>
        <v>0</v>
      </c>
      <c r="P258">
        <f>IF('Main Data'!H258="IWC",1,0)</f>
        <v>0</v>
      </c>
      <c r="Q258">
        <f>IF('Main Data'!H258="JLC",1,0)</f>
        <v>0</v>
      </c>
      <c r="R258">
        <f>IF('Main Data'!H258="Longines",1,0)</f>
        <v>0</v>
      </c>
      <c r="S258">
        <f>IF('Main Data'!H258="Movado",1,0)</f>
        <v>1</v>
      </c>
      <c r="T258">
        <f>IF('Main Data'!H258="Omega",1,0)</f>
        <v>0</v>
      </c>
      <c r="U258">
        <f>IF('Main Data'!H258="Panerai",1,0)</f>
        <v>0</v>
      </c>
      <c r="V258">
        <f>IF('Main Data'!H258="Patek",1,0)</f>
        <v>0</v>
      </c>
      <c r="W258">
        <f>IF('Main Data'!H258="Rolex",1,0)</f>
        <v>0</v>
      </c>
      <c r="X258">
        <f>IF('Main Data'!H258="Tudor",1,0)</f>
        <v>0</v>
      </c>
      <c r="Y258">
        <f>IF('Main Data'!H258="Ulysse Nardin",1,0)</f>
        <v>0</v>
      </c>
      <c r="Z258">
        <f>IF('Main Data'!H258="Universal Geneve",1,0)</f>
        <v>0</v>
      </c>
      <c r="AA258">
        <f>IF('Main Data'!H258="Vacheron",1,0)</f>
        <v>0</v>
      </c>
      <c r="AB258">
        <f>IF('Main Data'!H258="Zenith",1,0)</f>
        <v>0</v>
      </c>
      <c r="AC258">
        <f>IF('Main Data'!J258="Stainless Steel",1,0)</f>
        <v>0</v>
      </c>
      <c r="AD258">
        <f>IF('Main Data'!J258="Two-tone",1,0)</f>
        <v>0</v>
      </c>
      <c r="AE258">
        <f>IF(OR('Main Data'!J258="YG 18K",'Main Data'!J258="YG &lt;18K",'Main Data'!J258="PG 18K",'Main Data'!J258="PG &lt;18K",'Main Data'!J258="WG 18K",'Main Data'!J258="Mixes of 18K",'Main Data'!J258="Mixes &lt;18K"),1,0)</f>
        <v>1</v>
      </c>
      <c r="AF258">
        <f>IF('Main Data'!J258="Platinum",1,0)</f>
        <v>0</v>
      </c>
      <c r="AG258">
        <f>IF(OR('Main Data'!J258="PVD",'Main Data'!J258="Gold Plate",'Main Data'!J258="Other"),1,0)</f>
        <v>0</v>
      </c>
      <c r="AH258">
        <f>IF('Main Data'!N258="Stainless Steel",1,0)</f>
        <v>0</v>
      </c>
      <c r="AI258">
        <f>IF('Main Data'!N258="Leather",1,0)</f>
        <v>1</v>
      </c>
      <c r="AJ258">
        <f>IF('Main Data'!N258="Two-tone",1,0)</f>
        <v>0</v>
      </c>
      <c r="AK258">
        <f>IF(OR('Main Data'!N258="YG 18K",'Main Data'!N258="PG 18K",'Main Data'!N258="WG 18K",'Main Data'!N258="Mixes of 18K"),1,0)</f>
        <v>0</v>
      </c>
      <c r="AL258">
        <f>IF(OR(,'Main Data'!N258="PVD",'Main Data'!N258="Gold plate"),1,0)</f>
        <v>0</v>
      </c>
      <c r="AM258">
        <f>IF(OR('Main Data'!AV258="Yes",'Main Data'!AW258="Yes",'Main Data'!AU258="Yes"),1,0)</f>
        <v>0</v>
      </c>
      <c r="AN258">
        <f>IF(OR(ISTEXT('Main Data'!AX258), ISTEXT('Main Data'!AY258)),1,0)</f>
        <v>0</v>
      </c>
      <c r="AO258">
        <f>IF('Main Data'!AZ258="Yes",1,0)</f>
        <v>0</v>
      </c>
      <c r="AP258">
        <f>IF('Main Data'!BA258="Yes",1,0)</f>
        <v>0</v>
      </c>
      <c r="AQ258">
        <f>IF('Main Data'!BD258="Yes",1,0)</f>
        <v>0</v>
      </c>
      <c r="AR258">
        <f>IF('Main Data'!BE258="A",1,0)</f>
        <v>0</v>
      </c>
      <c r="AS258">
        <f>IF('Main Data'!BE258="AA",1,0)</f>
        <v>1</v>
      </c>
      <c r="AT258">
        <f>IF('Main Data'!BE258="AAA",1,0)</f>
        <v>0</v>
      </c>
      <c r="AU258">
        <f>IF('Main Data'!BE258="AAAA",1,0)</f>
        <v>0</v>
      </c>
      <c r="AV258">
        <f>IF('Main Data'!P258="Yes",1,0)</f>
        <v>0</v>
      </c>
      <c r="AW258">
        <f>IF('Main Data'!AP258="Yes",1,0)</f>
        <v>0</v>
      </c>
      <c r="AX258">
        <f>IF(OR('Main Data'!V258="Yes", 'Main Data'!W258="Yes",'Main Data'!X258="Yes"),1,0)</f>
        <v>1</v>
      </c>
      <c r="AY258">
        <f>IF(OR('Main Data'!Y258="Yes",'Main Data'!Z258="Yes"),1,0)</f>
        <v>0</v>
      </c>
      <c r="AZ258">
        <f>IF('Main Data'!AR258="Yes",1,0)</f>
        <v>0</v>
      </c>
      <c r="BA258">
        <f>IF('Main Data'!AS258="Yes",1,0)</f>
        <v>0</v>
      </c>
      <c r="BB258">
        <f>IF('Main Data'!AG258="Yes",1,0)</f>
        <v>0</v>
      </c>
      <c r="BC258">
        <f>IF('Main Data'!AB258="Yes",1,0)</f>
        <v>0</v>
      </c>
      <c r="BD258">
        <f>IF('Main Data'!AA258="Yes",1,0)</f>
        <v>0</v>
      </c>
      <c r="BE258">
        <f>IF('Main Data'!AC258="Yes",1,0)</f>
        <v>0</v>
      </c>
      <c r="BF258">
        <f>IF('Main Data'!AF258="Yes",1,0)</f>
        <v>0</v>
      </c>
      <c r="BG258">
        <f>IF(OR('Main Data'!AI258="Yes",'Main Data'!AL258="Yes"),1,0)</f>
        <v>0</v>
      </c>
      <c r="BH258">
        <f>IF('Main Data'!AJ258="Yes",1,0)</f>
        <v>0</v>
      </c>
      <c r="BI258">
        <f>IF('Main Data'!AK258="Yes",1,0)</f>
        <v>0</v>
      </c>
      <c r="BJ258">
        <f>IF('Main Data'!AM258="Yes",1,0)</f>
        <v>0</v>
      </c>
      <c r="BK258">
        <f>IF('Main Data'!AQ258="Yes",1,0)</f>
        <v>0</v>
      </c>
      <c r="BL258" s="21">
        <f t="shared" si="19"/>
        <v>0</v>
      </c>
      <c r="BM258" s="21">
        <f t="shared" si="20"/>
        <v>0</v>
      </c>
      <c r="BN258" s="21">
        <f t="shared" si="21"/>
        <v>0</v>
      </c>
      <c r="BO258" s="21">
        <f t="shared" si="22"/>
        <v>1</v>
      </c>
      <c r="BP258" s="21">
        <f t="shared" si="23"/>
        <v>0</v>
      </c>
    </row>
    <row r="259" spans="1:68" x14ac:dyDescent="0.2">
      <c r="A259">
        <v>255</v>
      </c>
      <c r="B259" s="33">
        <f>'Main Data'!C259</f>
        <v>44506</v>
      </c>
      <c r="C259">
        <f>'Main Data'!D259</f>
        <v>15</v>
      </c>
      <c r="D259" s="26">
        <f>'Main Data'!E259</f>
        <v>1300</v>
      </c>
      <c r="E259" s="26">
        <f>'Main Data'!F259</f>
        <v>1625</v>
      </c>
      <c r="F259" s="34">
        <f t="shared" si="18"/>
        <v>7.1701195434496281</v>
      </c>
      <c r="G259">
        <f>IF('Main Data'!H259="AP",1,0)</f>
        <v>0</v>
      </c>
      <c r="H259">
        <f>IF('Main Data'!H259="Blancpain",1,0)</f>
        <v>0</v>
      </c>
      <c r="I259">
        <f>IF('Main Data'!H259="Breguet",1,0)</f>
        <v>0</v>
      </c>
      <c r="J259">
        <f>IF('Main Data'!H259="Breitling",1,0)</f>
        <v>0</v>
      </c>
      <c r="K259">
        <f>IF('Main Data'!H259="Cartier",1,0)</f>
        <v>0</v>
      </c>
      <c r="L259">
        <f>IF('Main Data'!H259="Gallet",1,0)</f>
        <v>0</v>
      </c>
      <c r="M259">
        <f>IF('Main Data'!H259="Girard Perregaux",1,0)</f>
        <v>0</v>
      </c>
      <c r="N259">
        <f>IF('Main Data'!H259="Gubelin",1,0)</f>
        <v>0</v>
      </c>
      <c r="O259">
        <f>IF('Main Data'!H259="Heuer",1,0)</f>
        <v>0</v>
      </c>
      <c r="P259">
        <f>IF('Main Data'!H259="IWC",1,0)</f>
        <v>0</v>
      </c>
      <c r="Q259">
        <f>IF('Main Data'!H259="JLC",1,0)</f>
        <v>0</v>
      </c>
      <c r="R259">
        <f>IF('Main Data'!H259="Longines",1,0)</f>
        <v>0</v>
      </c>
      <c r="S259">
        <f>IF('Main Data'!H259="Movado",1,0)</f>
        <v>1</v>
      </c>
      <c r="T259">
        <f>IF('Main Data'!H259="Omega",1,0)</f>
        <v>0</v>
      </c>
      <c r="U259">
        <f>IF('Main Data'!H259="Panerai",1,0)</f>
        <v>0</v>
      </c>
      <c r="V259">
        <f>IF('Main Data'!H259="Patek",1,0)</f>
        <v>0</v>
      </c>
      <c r="W259">
        <f>IF('Main Data'!H259="Rolex",1,0)</f>
        <v>0</v>
      </c>
      <c r="X259">
        <f>IF('Main Data'!H259="Tudor",1,0)</f>
        <v>0</v>
      </c>
      <c r="Y259">
        <f>IF('Main Data'!H259="Ulysse Nardin",1,0)</f>
        <v>0</v>
      </c>
      <c r="Z259">
        <f>IF('Main Data'!H259="Universal Geneve",1,0)</f>
        <v>0</v>
      </c>
      <c r="AA259">
        <f>IF('Main Data'!H259="Vacheron",1,0)</f>
        <v>0</v>
      </c>
      <c r="AB259">
        <f>IF('Main Data'!H259="Zenith",1,0)</f>
        <v>0</v>
      </c>
      <c r="AC259">
        <f>IF('Main Data'!J259="Stainless Steel",1,0)</f>
        <v>0</v>
      </c>
      <c r="AD259">
        <f>IF('Main Data'!J259="Two-tone",1,0)</f>
        <v>0</v>
      </c>
      <c r="AE259">
        <f>IF(OR('Main Data'!J259="YG 18K",'Main Data'!J259="YG &lt;18K",'Main Data'!J259="PG 18K",'Main Data'!J259="PG &lt;18K",'Main Data'!J259="WG 18K",'Main Data'!J259="Mixes of 18K",'Main Data'!J259="Mixes &lt;18K"),1,0)</f>
        <v>1</v>
      </c>
      <c r="AF259">
        <f>IF('Main Data'!J259="Platinum",1,0)</f>
        <v>0</v>
      </c>
      <c r="AG259">
        <f>IF(OR('Main Data'!J259="PVD",'Main Data'!J259="Gold Plate",'Main Data'!J259="Other"),1,0)</f>
        <v>0</v>
      </c>
      <c r="AH259">
        <f>IF('Main Data'!N259="Stainless Steel",1,0)</f>
        <v>0</v>
      </c>
      <c r="AI259">
        <f>IF('Main Data'!N259="Leather",1,0)</f>
        <v>1</v>
      </c>
      <c r="AJ259">
        <f>IF('Main Data'!N259="Two-tone",1,0)</f>
        <v>0</v>
      </c>
      <c r="AK259">
        <f>IF(OR('Main Data'!N259="YG 18K",'Main Data'!N259="PG 18K",'Main Data'!N259="WG 18K",'Main Data'!N259="Mixes of 18K"),1,0)</f>
        <v>0</v>
      </c>
      <c r="AL259">
        <f>IF(OR(,'Main Data'!N259="PVD",'Main Data'!N259="Gold plate"),1,0)</f>
        <v>0</v>
      </c>
      <c r="AM259">
        <f>IF(OR('Main Data'!AV259="Yes",'Main Data'!AW259="Yes",'Main Data'!AU259="Yes"),1,0)</f>
        <v>0</v>
      </c>
      <c r="AN259">
        <f>IF(OR(ISTEXT('Main Data'!AX259), ISTEXT('Main Data'!AY259)),1,0)</f>
        <v>0</v>
      </c>
      <c r="AO259">
        <f>IF('Main Data'!AZ259="Yes",1,0)</f>
        <v>0</v>
      </c>
      <c r="AP259">
        <f>IF('Main Data'!BA259="Yes",1,0)</f>
        <v>0</v>
      </c>
      <c r="AQ259">
        <f>IF('Main Data'!BD259="Yes",1,0)</f>
        <v>0</v>
      </c>
      <c r="AR259">
        <f>IF('Main Data'!BE259="A",1,0)</f>
        <v>0</v>
      </c>
      <c r="AS259">
        <f>IF('Main Data'!BE259="AA",1,0)</f>
        <v>1</v>
      </c>
      <c r="AT259">
        <f>IF('Main Data'!BE259="AAA",1,0)</f>
        <v>0</v>
      </c>
      <c r="AU259">
        <f>IF('Main Data'!BE259="AAAA",1,0)</f>
        <v>0</v>
      </c>
      <c r="AV259">
        <f>IF('Main Data'!P259="Yes",1,0)</f>
        <v>1</v>
      </c>
      <c r="AW259">
        <f>IF('Main Data'!AP259="Yes",1,0)</f>
        <v>0</v>
      </c>
      <c r="AX259">
        <f>IF(OR('Main Data'!V259="Yes", 'Main Data'!W259="Yes",'Main Data'!X259="Yes"),1,0)</f>
        <v>0</v>
      </c>
      <c r="AY259">
        <f>IF(OR('Main Data'!Y259="Yes",'Main Data'!Z259="Yes"),1,0)</f>
        <v>0</v>
      </c>
      <c r="AZ259">
        <f>IF('Main Data'!AR259="Yes",1,0)</f>
        <v>0</v>
      </c>
      <c r="BA259">
        <f>IF('Main Data'!AS259="Yes",1,0)</f>
        <v>0</v>
      </c>
      <c r="BB259">
        <f>IF('Main Data'!AG259="Yes",1,0)</f>
        <v>0</v>
      </c>
      <c r="BC259">
        <f>IF('Main Data'!AB259="Yes",1,0)</f>
        <v>0</v>
      </c>
      <c r="BD259">
        <f>IF('Main Data'!AA259="Yes",1,0)</f>
        <v>0</v>
      </c>
      <c r="BE259">
        <f>IF('Main Data'!AC259="Yes",1,0)</f>
        <v>0</v>
      </c>
      <c r="BF259">
        <f>IF('Main Data'!AF259="Yes",1,0)</f>
        <v>0</v>
      </c>
      <c r="BG259">
        <f>IF(OR('Main Data'!AI259="Yes",'Main Data'!AL259="Yes"),1,0)</f>
        <v>0</v>
      </c>
      <c r="BH259">
        <f>IF('Main Data'!AJ259="Yes",1,0)</f>
        <v>0</v>
      </c>
      <c r="BI259">
        <f>IF('Main Data'!AK259="Yes",1,0)</f>
        <v>0</v>
      </c>
      <c r="BJ259">
        <f>IF('Main Data'!AM259="Yes",1,0)</f>
        <v>0</v>
      </c>
      <c r="BK259">
        <f>IF('Main Data'!AQ259="Yes",1,0)</f>
        <v>0</v>
      </c>
      <c r="BL259" s="21">
        <f t="shared" si="19"/>
        <v>0</v>
      </c>
      <c r="BM259" s="21">
        <f t="shared" si="20"/>
        <v>0</v>
      </c>
      <c r="BN259" s="21">
        <f t="shared" si="21"/>
        <v>0</v>
      </c>
      <c r="BO259" s="21">
        <f t="shared" si="22"/>
        <v>1</v>
      </c>
      <c r="BP259" s="21">
        <f t="shared" si="23"/>
        <v>0</v>
      </c>
    </row>
    <row r="260" spans="1:68" x14ac:dyDescent="0.2">
      <c r="A260">
        <v>256</v>
      </c>
      <c r="B260" s="33">
        <f>'Main Data'!C260</f>
        <v>44506</v>
      </c>
      <c r="C260">
        <f>'Main Data'!D260</f>
        <v>16</v>
      </c>
      <c r="D260" s="26">
        <f>'Main Data'!E260</f>
        <v>4800</v>
      </c>
      <c r="E260" s="26">
        <f>'Main Data'!F260</f>
        <v>6000</v>
      </c>
      <c r="F260" s="34">
        <f t="shared" si="18"/>
        <v>8.4763711968959825</v>
      </c>
      <c r="G260">
        <f>IF('Main Data'!H260="AP",1,0)</f>
        <v>0</v>
      </c>
      <c r="H260">
        <f>IF('Main Data'!H260="Blancpain",1,0)</f>
        <v>0</v>
      </c>
      <c r="I260">
        <f>IF('Main Data'!H260="Breguet",1,0)</f>
        <v>0</v>
      </c>
      <c r="J260">
        <f>IF('Main Data'!H260="Breitling",1,0)</f>
        <v>0</v>
      </c>
      <c r="K260">
        <f>IF('Main Data'!H260="Cartier",1,0)</f>
        <v>0</v>
      </c>
      <c r="L260">
        <f>IF('Main Data'!H260="Gallet",1,0)</f>
        <v>0</v>
      </c>
      <c r="M260">
        <f>IF('Main Data'!H260="Girard Perregaux",1,0)</f>
        <v>0</v>
      </c>
      <c r="N260">
        <f>IF('Main Data'!H260="Gubelin",1,0)</f>
        <v>0</v>
      </c>
      <c r="O260">
        <f>IF('Main Data'!H260="Heuer",1,0)</f>
        <v>0</v>
      </c>
      <c r="P260">
        <f>IF('Main Data'!H260="IWC",1,0)</f>
        <v>0</v>
      </c>
      <c r="Q260">
        <f>IF('Main Data'!H260="JLC",1,0)</f>
        <v>0</v>
      </c>
      <c r="R260">
        <f>IF('Main Data'!H260="Longines",1,0)</f>
        <v>0</v>
      </c>
      <c r="S260">
        <f>IF('Main Data'!H260="Movado",1,0)</f>
        <v>0</v>
      </c>
      <c r="T260">
        <f>IF('Main Data'!H260="Omega",1,0)</f>
        <v>1</v>
      </c>
      <c r="U260">
        <f>IF('Main Data'!H260="Panerai",1,0)</f>
        <v>0</v>
      </c>
      <c r="V260">
        <f>IF('Main Data'!H260="Patek",1,0)</f>
        <v>0</v>
      </c>
      <c r="W260">
        <f>IF('Main Data'!H260="Rolex",1,0)</f>
        <v>0</v>
      </c>
      <c r="X260">
        <f>IF('Main Data'!H260="Tudor",1,0)</f>
        <v>0</v>
      </c>
      <c r="Y260">
        <f>IF('Main Data'!H260="Ulysse Nardin",1,0)</f>
        <v>0</v>
      </c>
      <c r="Z260">
        <f>IF('Main Data'!H260="Universal Geneve",1,0)</f>
        <v>0</v>
      </c>
      <c r="AA260">
        <f>IF('Main Data'!H260="Vacheron",1,0)</f>
        <v>0</v>
      </c>
      <c r="AB260">
        <f>IF('Main Data'!H260="Zenith",1,0)</f>
        <v>0</v>
      </c>
      <c r="AC260">
        <f>IF('Main Data'!J260="Stainless Steel",1,0)</f>
        <v>0</v>
      </c>
      <c r="AD260">
        <f>IF('Main Data'!J260="Two-tone",1,0)</f>
        <v>0</v>
      </c>
      <c r="AE260">
        <f>IF(OR('Main Data'!J260="YG 18K",'Main Data'!J260="YG &lt;18K",'Main Data'!J260="PG 18K",'Main Data'!J260="PG &lt;18K",'Main Data'!J260="WG 18K",'Main Data'!J260="Mixes of 18K",'Main Data'!J260="Mixes &lt;18K"),1,0)</f>
        <v>1</v>
      </c>
      <c r="AF260">
        <f>IF('Main Data'!J260="Platinum",1,0)</f>
        <v>0</v>
      </c>
      <c r="AG260">
        <f>IF(OR('Main Data'!J260="PVD",'Main Data'!J260="Gold Plate",'Main Data'!J260="Other"),1,0)</f>
        <v>0</v>
      </c>
      <c r="AH260">
        <f>IF('Main Data'!N260="Stainless Steel",1,0)</f>
        <v>0</v>
      </c>
      <c r="AI260">
        <f>IF('Main Data'!N260="Leather",1,0)</f>
        <v>1</v>
      </c>
      <c r="AJ260">
        <f>IF('Main Data'!N260="Two-tone",1,0)</f>
        <v>0</v>
      </c>
      <c r="AK260">
        <f>IF(OR('Main Data'!N260="YG 18K",'Main Data'!N260="PG 18K",'Main Data'!N260="WG 18K",'Main Data'!N260="Mixes of 18K"),1,0)</f>
        <v>0</v>
      </c>
      <c r="AL260">
        <f>IF(OR(,'Main Data'!N260="PVD",'Main Data'!N260="Gold plate"),1,0)</f>
        <v>0</v>
      </c>
      <c r="AM260">
        <f>IF(OR('Main Data'!AV260="Yes",'Main Data'!AW260="Yes",'Main Data'!AU260="Yes"),1,0)</f>
        <v>0</v>
      </c>
      <c r="AN260">
        <f>IF(OR(ISTEXT('Main Data'!AX260), ISTEXT('Main Data'!AY260)),1,0)</f>
        <v>0</v>
      </c>
      <c r="AO260">
        <f>IF('Main Data'!AZ260="Yes",1,0)</f>
        <v>0</v>
      </c>
      <c r="AP260">
        <f>IF('Main Data'!BA260="Yes",1,0)</f>
        <v>0</v>
      </c>
      <c r="AQ260">
        <f>IF('Main Data'!BD260="Yes",1,0)</f>
        <v>0</v>
      </c>
      <c r="AR260">
        <f>IF('Main Data'!BE260="A",1,0)</f>
        <v>0</v>
      </c>
      <c r="AS260">
        <f>IF('Main Data'!BE260="AA",1,0)</f>
        <v>1</v>
      </c>
      <c r="AT260">
        <f>IF('Main Data'!BE260="AAA",1,0)</f>
        <v>0</v>
      </c>
      <c r="AU260">
        <f>IF('Main Data'!BE260="AAAA",1,0)</f>
        <v>0</v>
      </c>
      <c r="AV260">
        <f>IF('Main Data'!P260="Yes",1,0)</f>
        <v>1</v>
      </c>
      <c r="AW260">
        <f>IF('Main Data'!AP260="Yes",1,0)</f>
        <v>0</v>
      </c>
      <c r="AX260">
        <f>IF(OR('Main Data'!V260="Yes", 'Main Data'!W260="Yes",'Main Data'!X260="Yes"),1,0)</f>
        <v>0</v>
      </c>
      <c r="AY260">
        <f>IF(OR('Main Data'!Y260="Yes",'Main Data'!Z260="Yes"),1,0)</f>
        <v>0</v>
      </c>
      <c r="AZ260">
        <f>IF('Main Data'!AR260="Yes",1,0)</f>
        <v>0</v>
      </c>
      <c r="BA260">
        <f>IF('Main Data'!AS260="Yes",1,0)</f>
        <v>0</v>
      </c>
      <c r="BB260">
        <f>IF('Main Data'!AG260="Yes",1,0)</f>
        <v>0</v>
      </c>
      <c r="BC260">
        <f>IF('Main Data'!AB260="Yes",1,0)</f>
        <v>0</v>
      </c>
      <c r="BD260">
        <f>IF('Main Data'!AA260="Yes",1,0)</f>
        <v>0</v>
      </c>
      <c r="BE260">
        <f>IF('Main Data'!AC260="Yes",1,0)</f>
        <v>0</v>
      </c>
      <c r="BF260">
        <f>IF('Main Data'!AF260="Yes",1,0)</f>
        <v>0</v>
      </c>
      <c r="BG260">
        <f>IF(OR('Main Data'!AI260="Yes",'Main Data'!AL260="Yes"),1,0)</f>
        <v>0</v>
      </c>
      <c r="BH260">
        <f>IF('Main Data'!AJ260="Yes",1,0)</f>
        <v>0</v>
      </c>
      <c r="BI260">
        <f>IF('Main Data'!AK260="Yes",1,0)</f>
        <v>0</v>
      </c>
      <c r="BJ260">
        <f>IF('Main Data'!AM260="Yes",1,0)</f>
        <v>0</v>
      </c>
      <c r="BK260">
        <f>IF('Main Data'!AQ260="Yes",1,0)</f>
        <v>0</v>
      </c>
      <c r="BL260" s="21">
        <f t="shared" si="19"/>
        <v>0</v>
      </c>
      <c r="BM260" s="21">
        <f t="shared" si="20"/>
        <v>0</v>
      </c>
      <c r="BN260" s="21">
        <f t="shared" si="21"/>
        <v>0</v>
      </c>
      <c r="BO260" s="21">
        <f t="shared" si="22"/>
        <v>1</v>
      </c>
      <c r="BP260" s="21">
        <f t="shared" si="23"/>
        <v>0</v>
      </c>
    </row>
    <row r="261" spans="1:68" x14ac:dyDescent="0.2">
      <c r="A261">
        <v>257</v>
      </c>
      <c r="B261" s="33">
        <f>'Main Data'!C261</f>
        <v>44506</v>
      </c>
      <c r="C261">
        <f>'Main Data'!D261</f>
        <v>17</v>
      </c>
      <c r="D261" s="26">
        <f>'Main Data'!E261</f>
        <v>10500</v>
      </c>
      <c r="E261" s="26">
        <f>'Main Data'!F261</f>
        <v>13125</v>
      </c>
      <c r="F261" s="34">
        <f t="shared" ref="F261:F324" si="24">LN(D261)</f>
        <v>9.259130536145614</v>
      </c>
      <c r="G261">
        <f>IF('Main Data'!H261="AP",1,0)</f>
        <v>0</v>
      </c>
      <c r="H261">
        <f>IF('Main Data'!H261="Blancpain",1,0)</f>
        <v>0</v>
      </c>
      <c r="I261">
        <f>IF('Main Data'!H261="Breguet",1,0)</f>
        <v>0</v>
      </c>
      <c r="J261">
        <f>IF('Main Data'!H261="Breitling",1,0)</f>
        <v>0</v>
      </c>
      <c r="K261">
        <f>IF('Main Data'!H261="Cartier",1,0)</f>
        <v>0</v>
      </c>
      <c r="L261">
        <f>IF('Main Data'!H261="Gallet",1,0)</f>
        <v>0</v>
      </c>
      <c r="M261">
        <f>IF('Main Data'!H261="Girard Perregaux",1,0)</f>
        <v>0</v>
      </c>
      <c r="N261">
        <f>IF('Main Data'!H261="Gubelin",1,0)</f>
        <v>0</v>
      </c>
      <c r="O261">
        <f>IF('Main Data'!H261="Heuer",1,0)</f>
        <v>0</v>
      </c>
      <c r="P261">
        <f>IF('Main Data'!H261="IWC",1,0)</f>
        <v>0</v>
      </c>
      <c r="Q261">
        <f>IF('Main Data'!H261="JLC",1,0)</f>
        <v>0</v>
      </c>
      <c r="R261">
        <f>IF('Main Data'!H261="Longines",1,0)</f>
        <v>0</v>
      </c>
      <c r="S261">
        <f>IF('Main Data'!H261="Movado",1,0)</f>
        <v>0</v>
      </c>
      <c r="T261">
        <f>IF('Main Data'!H261="Omega",1,0)</f>
        <v>1</v>
      </c>
      <c r="U261">
        <f>IF('Main Data'!H261="Panerai",1,0)</f>
        <v>0</v>
      </c>
      <c r="V261">
        <f>IF('Main Data'!H261="Patek",1,0)</f>
        <v>0</v>
      </c>
      <c r="W261">
        <f>IF('Main Data'!H261="Rolex",1,0)</f>
        <v>0</v>
      </c>
      <c r="X261">
        <f>IF('Main Data'!H261="Tudor",1,0)</f>
        <v>0</v>
      </c>
      <c r="Y261">
        <f>IF('Main Data'!H261="Ulysse Nardin",1,0)</f>
        <v>0</v>
      </c>
      <c r="Z261">
        <f>IF('Main Data'!H261="Universal Geneve",1,0)</f>
        <v>0</v>
      </c>
      <c r="AA261">
        <f>IF('Main Data'!H261="Vacheron",1,0)</f>
        <v>0</v>
      </c>
      <c r="AB261">
        <f>IF('Main Data'!H261="Zenith",1,0)</f>
        <v>0</v>
      </c>
      <c r="AC261">
        <f>IF('Main Data'!J261="Stainless Steel",1,0)</f>
        <v>0</v>
      </c>
      <c r="AD261">
        <f>IF('Main Data'!J261="Two-tone",1,0)</f>
        <v>0</v>
      </c>
      <c r="AE261">
        <f>IF(OR('Main Data'!J261="YG 18K",'Main Data'!J261="YG &lt;18K",'Main Data'!J261="PG 18K",'Main Data'!J261="PG &lt;18K",'Main Data'!J261="WG 18K",'Main Data'!J261="Mixes of 18K",'Main Data'!J261="Mixes &lt;18K"),1,0)</f>
        <v>1</v>
      </c>
      <c r="AF261">
        <f>IF('Main Data'!J261="Platinum",1,0)</f>
        <v>0</v>
      </c>
      <c r="AG261">
        <f>IF(OR('Main Data'!J261="PVD",'Main Data'!J261="Gold Plate",'Main Data'!J261="Other"),1,0)</f>
        <v>0</v>
      </c>
      <c r="AH261">
        <f>IF('Main Data'!N261="Stainless Steel",1,0)</f>
        <v>0</v>
      </c>
      <c r="AI261">
        <f>IF('Main Data'!N261="Leather",1,0)</f>
        <v>1</v>
      </c>
      <c r="AJ261">
        <f>IF('Main Data'!N261="Two-tone",1,0)</f>
        <v>0</v>
      </c>
      <c r="AK261">
        <f>IF(OR('Main Data'!N261="YG 18K",'Main Data'!N261="PG 18K",'Main Data'!N261="WG 18K",'Main Data'!N261="Mixes of 18K"),1,0)</f>
        <v>0</v>
      </c>
      <c r="AL261">
        <f>IF(OR(,'Main Data'!N261="PVD",'Main Data'!N261="Gold plate"),1,0)</f>
        <v>0</v>
      </c>
      <c r="AM261">
        <f>IF(OR('Main Data'!AV261="Yes",'Main Data'!AW261="Yes",'Main Data'!AU261="Yes"),1,0)</f>
        <v>0</v>
      </c>
      <c r="AN261">
        <f>IF(OR(ISTEXT('Main Data'!AX261), ISTEXT('Main Data'!AY261)),1,0)</f>
        <v>0</v>
      </c>
      <c r="AO261">
        <f>IF('Main Data'!AZ261="Yes",1,0)</f>
        <v>1</v>
      </c>
      <c r="AP261">
        <f>IF('Main Data'!BA261="Yes",1,0)</f>
        <v>0</v>
      </c>
      <c r="AQ261">
        <f>IF('Main Data'!BD261="Yes",1,0)</f>
        <v>0</v>
      </c>
      <c r="AR261">
        <f>IF('Main Data'!BE261="A",1,0)</f>
        <v>0</v>
      </c>
      <c r="AS261">
        <f>IF('Main Data'!BE261="AA",1,0)</f>
        <v>0</v>
      </c>
      <c r="AT261">
        <f>IF('Main Data'!BE261="AAA",1,0)</f>
        <v>1</v>
      </c>
      <c r="AU261">
        <f>IF('Main Data'!BE261="AAAA",1,0)</f>
        <v>0</v>
      </c>
      <c r="AV261">
        <f>IF('Main Data'!P261="Yes",1,0)</f>
        <v>0</v>
      </c>
      <c r="AW261">
        <f>IF('Main Data'!AP261="Yes",1,0)</f>
        <v>0</v>
      </c>
      <c r="AX261">
        <f>IF(OR('Main Data'!V261="Yes", 'Main Data'!W261="Yes",'Main Data'!X261="Yes"),1,0)</f>
        <v>1</v>
      </c>
      <c r="AY261">
        <f>IF(OR('Main Data'!Y261="Yes",'Main Data'!Z261="Yes"),1,0)</f>
        <v>1</v>
      </c>
      <c r="AZ261">
        <f>IF('Main Data'!AR261="Yes",1,0)</f>
        <v>0</v>
      </c>
      <c r="BA261">
        <f>IF('Main Data'!AS261="Yes",1,0)</f>
        <v>0</v>
      </c>
      <c r="BB261">
        <f>IF('Main Data'!AG261="Yes",1,0)</f>
        <v>0</v>
      </c>
      <c r="BC261">
        <f>IF('Main Data'!AB261="Yes",1,0)</f>
        <v>0</v>
      </c>
      <c r="BD261">
        <f>IF('Main Data'!AA261="Yes",1,0)</f>
        <v>0</v>
      </c>
      <c r="BE261">
        <f>IF('Main Data'!AC261="Yes",1,0)</f>
        <v>0</v>
      </c>
      <c r="BF261">
        <f>IF('Main Data'!AF261="Yes",1,0)</f>
        <v>0</v>
      </c>
      <c r="BG261">
        <f>IF(OR('Main Data'!AI261="Yes",'Main Data'!AL261="Yes"),1,0)</f>
        <v>0</v>
      </c>
      <c r="BH261">
        <f>IF('Main Data'!AJ261="Yes",1,0)</f>
        <v>0</v>
      </c>
      <c r="BI261">
        <f>IF('Main Data'!AK261="Yes",1,0)</f>
        <v>0</v>
      </c>
      <c r="BJ261">
        <f>IF('Main Data'!AM261="Yes",1,0)</f>
        <v>0</v>
      </c>
      <c r="BK261">
        <f>IF('Main Data'!AQ261="Yes",1,0)</f>
        <v>0</v>
      </c>
      <c r="BL261" s="21">
        <f t="shared" ref="BL261:BL324" si="25">IF(AND($B261&gt;=DATEVALUE("1/1/2018"),$B261&lt;=DATEVALUE("12/31/2018")),1,0)</f>
        <v>0</v>
      </c>
      <c r="BM261" s="21">
        <f t="shared" ref="BM261:BM324" si="26">IF(AND($B261&gt;=DATEVALUE("1/1/2019"),$B261&lt;=DATEVALUE("12/31/2019")),1,0)</f>
        <v>0</v>
      </c>
      <c r="BN261" s="21">
        <f t="shared" ref="BN261:BN324" si="27">IF(AND($B261&gt;=DATEVALUE("1/1/2020"),$B261&lt;=DATEVALUE("12/31/2020")),1,0)</f>
        <v>0</v>
      </c>
      <c r="BO261" s="21">
        <f t="shared" ref="BO261:BO324" si="28">IF(AND($B261&gt;=DATEVALUE("1/1/2021"),$B261&lt;=DATEVALUE("12/31/2021")),1,0)</f>
        <v>1</v>
      </c>
      <c r="BP261" s="21">
        <f t="shared" ref="BP261:BP324" si="29">IF(AND($B261&gt;=DATEVALUE("1/1/2022"),$B261&lt;=DATEVALUE("12/31/2022")),1,0)</f>
        <v>0</v>
      </c>
    </row>
    <row r="262" spans="1:68" x14ac:dyDescent="0.2">
      <c r="A262">
        <v>258</v>
      </c>
      <c r="B262" s="33">
        <f>'Main Data'!C262</f>
        <v>44506</v>
      </c>
      <c r="C262">
        <f>'Main Data'!D262</f>
        <v>18</v>
      </c>
      <c r="D262" s="26">
        <f>'Main Data'!E262</f>
        <v>7000</v>
      </c>
      <c r="E262" s="26">
        <f>'Main Data'!F262</f>
        <v>8750</v>
      </c>
      <c r="F262" s="34">
        <f t="shared" si="24"/>
        <v>8.8536654280374503</v>
      </c>
      <c r="G262">
        <f>IF('Main Data'!H262="AP",1,0)</f>
        <v>0</v>
      </c>
      <c r="H262">
        <f>IF('Main Data'!H262="Blancpain",1,0)</f>
        <v>0</v>
      </c>
      <c r="I262">
        <f>IF('Main Data'!H262="Breguet",1,0)</f>
        <v>0</v>
      </c>
      <c r="J262">
        <f>IF('Main Data'!H262="Breitling",1,0)</f>
        <v>0</v>
      </c>
      <c r="K262">
        <f>IF('Main Data'!H262="Cartier",1,0)</f>
        <v>0</v>
      </c>
      <c r="L262">
        <f>IF('Main Data'!H262="Gallet",1,0)</f>
        <v>0</v>
      </c>
      <c r="M262">
        <f>IF('Main Data'!H262="Girard Perregaux",1,0)</f>
        <v>0</v>
      </c>
      <c r="N262">
        <f>IF('Main Data'!H262="Gubelin",1,0)</f>
        <v>0</v>
      </c>
      <c r="O262">
        <f>IF('Main Data'!H262="Heuer",1,0)</f>
        <v>0</v>
      </c>
      <c r="P262">
        <f>IF('Main Data'!H262="IWC",1,0)</f>
        <v>0</v>
      </c>
      <c r="Q262">
        <f>IF('Main Data'!H262="JLC",1,0)</f>
        <v>0</v>
      </c>
      <c r="R262">
        <f>IF('Main Data'!H262="Longines",1,0)</f>
        <v>0</v>
      </c>
      <c r="S262">
        <f>IF('Main Data'!H262="Movado",1,0)</f>
        <v>0</v>
      </c>
      <c r="T262">
        <f>IF('Main Data'!H262="Omega",1,0)</f>
        <v>1</v>
      </c>
      <c r="U262">
        <f>IF('Main Data'!H262="Panerai",1,0)</f>
        <v>0</v>
      </c>
      <c r="V262">
        <f>IF('Main Data'!H262="Patek",1,0)</f>
        <v>0</v>
      </c>
      <c r="W262">
        <f>IF('Main Data'!H262="Rolex",1,0)</f>
        <v>0</v>
      </c>
      <c r="X262">
        <f>IF('Main Data'!H262="Tudor",1,0)</f>
        <v>0</v>
      </c>
      <c r="Y262">
        <f>IF('Main Data'!H262="Ulysse Nardin",1,0)</f>
        <v>0</v>
      </c>
      <c r="Z262">
        <f>IF('Main Data'!H262="Universal Geneve",1,0)</f>
        <v>0</v>
      </c>
      <c r="AA262">
        <f>IF('Main Data'!H262="Vacheron",1,0)</f>
        <v>0</v>
      </c>
      <c r="AB262">
        <f>IF('Main Data'!H262="Zenith",1,0)</f>
        <v>0</v>
      </c>
      <c r="AC262">
        <f>IF('Main Data'!J262="Stainless Steel",1,0)</f>
        <v>0</v>
      </c>
      <c r="AD262">
        <f>IF('Main Data'!J262="Two-tone",1,0)</f>
        <v>0</v>
      </c>
      <c r="AE262">
        <f>IF(OR('Main Data'!J262="YG 18K",'Main Data'!J262="YG &lt;18K",'Main Data'!J262="PG 18K",'Main Data'!J262="PG &lt;18K",'Main Data'!J262="WG 18K",'Main Data'!J262="Mixes of 18K",'Main Data'!J262="Mixes &lt;18K"),1,0)</f>
        <v>1</v>
      </c>
      <c r="AF262">
        <f>IF('Main Data'!J262="Platinum",1,0)</f>
        <v>0</v>
      </c>
      <c r="AG262">
        <f>IF(OR('Main Data'!J262="PVD",'Main Data'!J262="Gold Plate",'Main Data'!J262="Other"),1,0)</f>
        <v>0</v>
      </c>
      <c r="AH262">
        <f>IF('Main Data'!N262="Stainless Steel",1,0)</f>
        <v>0</v>
      </c>
      <c r="AI262">
        <f>IF('Main Data'!N262="Leather",1,0)</f>
        <v>1</v>
      </c>
      <c r="AJ262">
        <f>IF('Main Data'!N262="Two-tone",1,0)</f>
        <v>0</v>
      </c>
      <c r="AK262">
        <f>IF(OR('Main Data'!N262="YG 18K",'Main Data'!N262="PG 18K",'Main Data'!N262="WG 18K",'Main Data'!N262="Mixes of 18K"),1,0)</f>
        <v>0</v>
      </c>
      <c r="AL262">
        <f>IF(OR(,'Main Data'!N262="PVD",'Main Data'!N262="Gold plate"),1,0)</f>
        <v>0</v>
      </c>
      <c r="AM262">
        <f>IF(OR('Main Data'!AV262="Yes",'Main Data'!AW262="Yes",'Main Data'!AU262="Yes"),1,0)</f>
        <v>0</v>
      </c>
      <c r="AN262">
        <f>IF(OR(ISTEXT('Main Data'!AX262), ISTEXT('Main Data'!AY262)),1,0)</f>
        <v>0</v>
      </c>
      <c r="AO262">
        <f>IF('Main Data'!AZ262="Yes",1,0)</f>
        <v>0</v>
      </c>
      <c r="AP262">
        <f>IF('Main Data'!BA262="Yes",1,0)</f>
        <v>0</v>
      </c>
      <c r="AQ262">
        <f>IF('Main Data'!BD262="Yes",1,0)</f>
        <v>0</v>
      </c>
      <c r="AR262">
        <f>IF('Main Data'!BE262="A",1,0)</f>
        <v>0</v>
      </c>
      <c r="AS262">
        <f>IF('Main Data'!BE262="AA",1,0)</f>
        <v>1</v>
      </c>
      <c r="AT262">
        <f>IF('Main Data'!BE262="AAA",1,0)</f>
        <v>0</v>
      </c>
      <c r="AU262">
        <f>IF('Main Data'!BE262="AAAA",1,0)</f>
        <v>0</v>
      </c>
      <c r="AV262">
        <f>IF('Main Data'!P262="Yes",1,0)</f>
        <v>1</v>
      </c>
      <c r="AW262">
        <f>IF('Main Data'!AP262="Yes",1,0)</f>
        <v>0</v>
      </c>
      <c r="AX262">
        <f>IF(OR('Main Data'!V262="Yes", 'Main Data'!W262="Yes",'Main Data'!X262="Yes"),1,0)</f>
        <v>0</v>
      </c>
      <c r="AY262">
        <f>IF(OR('Main Data'!Y262="Yes",'Main Data'!Z262="Yes"),1,0)</f>
        <v>0</v>
      </c>
      <c r="AZ262">
        <f>IF('Main Data'!AR262="Yes",1,0)</f>
        <v>0</v>
      </c>
      <c r="BA262">
        <f>IF('Main Data'!AS262="Yes",1,0)</f>
        <v>0</v>
      </c>
      <c r="BB262">
        <f>IF('Main Data'!AG262="Yes",1,0)</f>
        <v>0</v>
      </c>
      <c r="BC262">
        <f>IF('Main Data'!AB262="Yes",1,0)</f>
        <v>0</v>
      </c>
      <c r="BD262">
        <f>IF('Main Data'!AA262="Yes",1,0)</f>
        <v>0</v>
      </c>
      <c r="BE262">
        <f>IF('Main Data'!AC262="Yes",1,0)</f>
        <v>0</v>
      </c>
      <c r="BF262">
        <f>IF('Main Data'!AF262="Yes",1,0)</f>
        <v>0</v>
      </c>
      <c r="BG262">
        <f>IF(OR('Main Data'!AI262="Yes",'Main Data'!AL262="Yes"),1,0)</f>
        <v>0</v>
      </c>
      <c r="BH262">
        <f>IF('Main Data'!AJ262="Yes",1,0)</f>
        <v>0</v>
      </c>
      <c r="BI262">
        <f>IF('Main Data'!AK262="Yes",1,0)</f>
        <v>0</v>
      </c>
      <c r="BJ262">
        <f>IF('Main Data'!AM262="Yes",1,0)</f>
        <v>0</v>
      </c>
      <c r="BK262">
        <f>IF('Main Data'!AQ262="Yes",1,0)</f>
        <v>0</v>
      </c>
      <c r="BL262" s="21">
        <f t="shared" si="25"/>
        <v>0</v>
      </c>
      <c r="BM262" s="21">
        <f t="shared" si="26"/>
        <v>0</v>
      </c>
      <c r="BN262" s="21">
        <f t="shared" si="27"/>
        <v>0</v>
      </c>
      <c r="BO262" s="21">
        <f t="shared" si="28"/>
        <v>1</v>
      </c>
      <c r="BP262" s="21">
        <f t="shared" si="29"/>
        <v>0</v>
      </c>
    </row>
    <row r="263" spans="1:68" x14ac:dyDescent="0.2">
      <c r="A263">
        <v>259</v>
      </c>
      <c r="B263" s="33">
        <f>'Main Data'!C263</f>
        <v>44506</v>
      </c>
      <c r="C263">
        <f>'Main Data'!D263</f>
        <v>19</v>
      </c>
      <c r="D263" s="26">
        <f>'Main Data'!E263</f>
        <v>3400</v>
      </c>
      <c r="E263" s="26">
        <f>'Main Data'!F263</f>
        <v>4250</v>
      </c>
      <c r="F263" s="34">
        <f t="shared" si="24"/>
        <v>8.1315307106042525</v>
      </c>
      <c r="G263">
        <f>IF('Main Data'!H263="AP",1,0)</f>
        <v>0</v>
      </c>
      <c r="H263">
        <f>IF('Main Data'!H263="Blancpain",1,0)</f>
        <v>0</v>
      </c>
      <c r="I263">
        <f>IF('Main Data'!H263="Breguet",1,0)</f>
        <v>0</v>
      </c>
      <c r="J263">
        <f>IF('Main Data'!H263="Breitling",1,0)</f>
        <v>0</v>
      </c>
      <c r="K263">
        <f>IF('Main Data'!H263="Cartier",1,0)</f>
        <v>0</v>
      </c>
      <c r="L263">
        <f>IF('Main Data'!H263="Gallet",1,0)</f>
        <v>0</v>
      </c>
      <c r="M263">
        <f>IF('Main Data'!H263="Girard Perregaux",1,0)</f>
        <v>0</v>
      </c>
      <c r="N263">
        <f>IF('Main Data'!H263="Gubelin",1,0)</f>
        <v>0</v>
      </c>
      <c r="O263">
        <f>IF('Main Data'!H263="Heuer",1,0)</f>
        <v>0</v>
      </c>
      <c r="P263">
        <f>IF('Main Data'!H263="IWC",1,0)</f>
        <v>0</v>
      </c>
      <c r="Q263">
        <f>IF('Main Data'!H263="JLC",1,0)</f>
        <v>0</v>
      </c>
      <c r="R263">
        <f>IF('Main Data'!H263="Longines",1,0)</f>
        <v>0</v>
      </c>
      <c r="S263">
        <f>IF('Main Data'!H263="Movado",1,0)</f>
        <v>0</v>
      </c>
      <c r="T263">
        <f>IF('Main Data'!H263="Omega",1,0)</f>
        <v>1</v>
      </c>
      <c r="U263">
        <f>IF('Main Data'!H263="Panerai",1,0)</f>
        <v>0</v>
      </c>
      <c r="V263">
        <f>IF('Main Data'!H263="Patek",1,0)</f>
        <v>0</v>
      </c>
      <c r="W263">
        <f>IF('Main Data'!H263="Rolex",1,0)</f>
        <v>0</v>
      </c>
      <c r="X263">
        <f>IF('Main Data'!H263="Tudor",1,0)</f>
        <v>0</v>
      </c>
      <c r="Y263">
        <f>IF('Main Data'!H263="Ulysse Nardin",1,0)</f>
        <v>0</v>
      </c>
      <c r="Z263">
        <f>IF('Main Data'!H263="Universal Geneve",1,0)</f>
        <v>0</v>
      </c>
      <c r="AA263">
        <f>IF('Main Data'!H263="Vacheron",1,0)</f>
        <v>0</v>
      </c>
      <c r="AB263">
        <f>IF('Main Data'!H263="Zenith",1,0)</f>
        <v>0</v>
      </c>
      <c r="AC263">
        <f>IF('Main Data'!J263="Stainless Steel",1,0)</f>
        <v>0</v>
      </c>
      <c r="AD263">
        <f>IF('Main Data'!J263="Two-tone",1,0)</f>
        <v>0</v>
      </c>
      <c r="AE263">
        <f>IF(OR('Main Data'!J263="YG 18K",'Main Data'!J263="YG &lt;18K",'Main Data'!J263="PG 18K",'Main Data'!J263="PG &lt;18K",'Main Data'!J263="WG 18K",'Main Data'!J263="Mixes of 18K",'Main Data'!J263="Mixes &lt;18K"),1,0)</f>
        <v>1</v>
      </c>
      <c r="AF263">
        <f>IF('Main Data'!J263="Platinum",1,0)</f>
        <v>0</v>
      </c>
      <c r="AG263">
        <f>IF(OR('Main Data'!J263="PVD",'Main Data'!J263="Gold Plate",'Main Data'!J263="Other"),1,0)</f>
        <v>0</v>
      </c>
      <c r="AH263">
        <f>IF('Main Data'!N263="Stainless Steel",1,0)</f>
        <v>0</v>
      </c>
      <c r="AI263">
        <f>IF('Main Data'!N263="Leather",1,0)</f>
        <v>1</v>
      </c>
      <c r="AJ263">
        <f>IF('Main Data'!N263="Two-tone",1,0)</f>
        <v>0</v>
      </c>
      <c r="AK263">
        <f>IF(OR('Main Data'!N263="YG 18K",'Main Data'!N263="PG 18K",'Main Data'!N263="WG 18K",'Main Data'!N263="Mixes of 18K"),1,0)</f>
        <v>0</v>
      </c>
      <c r="AL263">
        <f>IF(OR(,'Main Data'!N263="PVD",'Main Data'!N263="Gold plate"),1,0)</f>
        <v>0</v>
      </c>
      <c r="AM263">
        <f>IF(OR('Main Data'!AV263="Yes",'Main Data'!AW263="Yes",'Main Data'!AU263="Yes"),1,0)</f>
        <v>0</v>
      </c>
      <c r="AN263">
        <f>IF(OR(ISTEXT('Main Data'!AX263), ISTEXT('Main Data'!AY263)),1,0)</f>
        <v>0</v>
      </c>
      <c r="AO263">
        <f>IF('Main Data'!AZ263="Yes",1,0)</f>
        <v>0</v>
      </c>
      <c r="AP263">
        <f>IF('Main Data'!BA263="Yes",1,0)</f>
        <v>0</v>
      </c>
      <c r="AQ263">
        <f>IF('Main Data'!BD263="Yes",1,0)</f>
        <v>0</v>
      </c>
      <c r="AR263">
        <f>IF('Main Data'!BE263="A",1,0)</f>
        <v>1</v>
      </c>
      <c r="AS263">
        <f>IF('Main Data'!BE263="AA",1,0)</f>
        <v>0</v>
      </c>
      <c r="AT263">
        <f>IF('Main Data'!BE263="AAA",1,0)</f>
        <v>0</v>
      </c>
      <c r="AU263">
        <f>IF('Main Data'!BE263="AAAA",1,0)</f>
        <v>0</v>
      </c>
      <c r="AV263">
        <f>IF('Main Data'!P263="Yes",1,0)</f>
        <v>1</v>
      </c>
      <c r="AW263">
        <f>IF('Main Data'!AP263="Yes",1,0)</f>
        <v>0</v>
      </c>
      <c r="AX263">
        <f>IF(OR('Main Data'!V263="Yes", 'Main Data'!W263="Yes",'Main Data'!X263="Yes"),1,0)</f>
        <v>0</v>
      </c>
      <c r="AY263">
        <f>IF(OR('Main Data'!Y263="Yes",'Main Data'!Z263="Yes"),1,0)</f>
        <v>0</v>
      </c>
      <c r="AZ263">
        <f>IF('Main Data'!AR263="Yes",1,0)</f>
        <v>0</v>
      </c>
      <c r="BA263">
        <f>IF('Main Data'!AS263="Yes",1,0)</f>
        <v>0</v>
      </c>
      <c r="BB263">
        <f>IF('Main Data'!AG263="Yes",1,0)</f>
        <v>0</v>
      </c>
      <c r="BC263">
        <f>IF('Main Data'!AB263="Yes",1,0)</f>
        <v>0</v>
      </c>
      <c r="BD263">
        <f>IF('Main Data'!AA263="Yes",1,0)</f>
        <v>0</v>
      </c>
      <c r="BE263">
        <f>IF('Main Data'!AC263="Yes",1,0)</f>
        <v>0</v>
      </c>
      <c r="BF263">
        <f>IF('Main Data'!AF263="Yes",1,0)</f>
        <v>0</v>
      </c>
      <c r="BG263">
        <f>IF(OR('Main Data'!AI263="Yes",'Main Data'!AL263="Yes"),1,0)</f>
        <v>0</v>
      </c>
      <c r="BH263">
        <f>IF('Main Data'!AJ263="Yes",1,0)</f>
        <v>0</v>
      </c>
      <c r="BI263">
        <f>IF('Main Data'!AK263="Yes",1,0)</f>
        <v>0</v>
      </c>
      <c r="BJ263">
        <f>IF('Main Data'!AM263="Yes",1,0)</f>
        <v>0</v>
      </c>
      <c r="BK263">
        <f>IF('Main Data'!AQ263="Yes",1,0)</f>
        <v>0</v>
      </c>
      <c r="BL263" s="21">
        <f t="shared" si="25"/>
        <v>0</v>
      </c>
      <c r="BM263" s="21">
        <f t="shared" si="26"/>
        <v>0</v>
      </c>
      <c r="BN263" s="21">
        <f t="shared" si="27"/>
        <v>0</v>
      </c>
      <c r="BO263" s="21">
        <f t="shared" si="28"/>
        <v>1</v>
      </c>
      <c r="BP263" s="21">
        <f t="shared" si="29"/>
        <v>0</v>
      </c>
    </row>
    <row r="264" spans="1:68" x14ac:dyDescent="0.2">
      <c r="A264">
        <v>260</v>
      </c>
      <c r="B264" s="33">
        <f>'Main Data'!C264</f>
        <v>44506</v>
      </c>
      <c r="C264">
        <f>'Main Data'!D264</f>
        <v>20</v>
      </c>
      <c r="D264" s="26">
        <f>'Main Data'!E264</f>
        <v>3500</v>
      </c>
      <c r="E264" s="26">
        <f>'Main Data'!F264</f>
        <v>4375</v>
      </c>
      <c r="F264" s="34">
        <f t="shared" si="24"/>
        <v>8.1605182474775049</v>
      </c>
      <c r="G264">
        <f>IF('Main Data'!H264="AP",1,0)</f>
        <v>0</v>
      </c>
      <c r="H264">
        <f>IF('Main Data'!H264="Blancpain",1,0)</f>
        <v>0</v>
      </c>
      <c r="I264">
        <f>IF('Main Data'!H264="Breguet",1,0)</f>
        <v>0</v>
      </c>
      <c r="J264">
        <f>IF('Main Data'!H264="Breitling",1,0)</f>
        <v>0</v>
      </c>
      <c r="K264">
        <f>IF('Main Data'!H264="Cartier",1,0)</f>
        <v>0</v>
      </c>
      <c r="L264">
        <f>IF('Main Data'!H264="Gallet",1,0)</f>
        <v>0</v>
      </c>
      <c r="M264">
        <f>IF('Main Data'!H264="Girard Perregaux",1,0)</f>
        <v>0</v>
      </c>
      <c r="N264">
        <f>IF('Main Data'!H264="Gubelin",1,0)</f>
        <v>0</v>
      </c>
      <c r="O264">
        <f>IF('Main Data'!H264="Heuer",1,0)</f>
        <v>0</v>
      </c>
      <c r="P264">
        <f>IF('Main Data'!H264="IWC",1,0)</f>
        <v>0</v>
      </c>
      <c r="Q264">
        <f>IF('Main Data'!H264="JLC",1,0)</f>
        <v>0</v>
      </c>
      <c r="R264">
        <f>IF('Main Data'!H264="Longines",1,0)</f>
        <v>0</v>
      </c>
      <c r="S264">
        <f>IF('Main Data'!H264="Movado",1,0)</f>
        <v>0</v>
      </c>
      <c r="T264">
        <f>IF('Main Data'!H264="Omega",1,0)</f>
        <v>1</v>
      </c>
      <c r="U264">
        <f>IF('Main Data'!H264="Panerai",1,0)</f>
        <v>0</v>
      </c>
      <c r="V264">
        <f>IF('Main Data'!H264="Patek",1,0)</f>
        <v>0</v>
      </c>
      <c r="W264">
        <f>IF('Main Data'!H264="Rolex",1,0)</f>
        <v>0</v>
      </c>
      <c r="X264">
        <f>IF('Main Data'!H264="Tudor",1,0)</f>
        <v>0</v>
      </c>
      <c r="Y264">
        <f>IF('Main Data'!H264="Ulysse Nardin",1,0)</f>
        <v>0</v>
      </c>
      <c r="Z264">
        <f>IF('Main Data'!H264="Universal Geneve",1,0)</f>
        <v>0</v>
      </c>
      <c r="AA264">
        <f>IF('Main Data'!H264="Vacheron",1,0)</f>
        <v>0</v>
      </c>
      <c r="AB264">
        <f>IF('Main Data'!H264="Zenith",1,0)</f>
        <v>0</v>
      </c>
      <c r="AC264">
        <f>IF('Main Data'!J264="Stainless Steel",1,0)</f>
        <v>0</v>
      </c>
      <c r="AD264">
        <f>IF('Main Data'!J264="Two-tone",1,0)</f>
        <v>0</v>
      </c>
      <c r="AE264">
        <f>IF(OR('Main Data'!J264="YG 18K",'Main Data'!J264="YG &lt;18K",'Main Data'!J264="PG 18K",'Main Data'!J264="PG &lt;18K",'Main Data'!J264="WG 18K",'Main Data'!J264="Mixes of 18K",'Main Data'!J264="Mixes &lt;18K"),1,0)</f>
        <v>1</v>
      </c>
      <c r="AF264">
        <f>IF('Main Data'!J264="Platinum",1,0)</f>
        <v>0</v>
      </c>
      <c r="AG264">
        <f>IF(OR('Main Data'!J264="PVD",'Main Data'!J264="Gold Plate",'Main Data'!J264="Other"),1,0)</f>
        <v>0</v>
      </c>
      <c r="AH264">
        <f>IF('Main Data'!N264="Stainless Steel",1,0)</f>
        <v>0</v>
      </c>
      <c r="AI264">
        <f>IF('Main Data'!N264="Leather",1,0)</f>
        <v>1</v>
      </c>
      <c r="AJ264">
        <f>IF('Main Data'!N264="Two-tone",1,0)</f>
        <v>0</v>
      </c>
      <c r="AK264">
        <f>IF(OR('Main Data'!N264="YG 18K",'Main Data'!N264="PG 18K",'Main Data'!N264="WG 18K",'Main Data'!N264="Mixes of 18K"),1,0)</f>
        <v>0</v>
      </c>
      <c r="AL264">
        <f>IF(OR(,'Main Data'!N264="PVD",'Main Data'!N264="Gold plate"),1,0)</f>
        <v>0</v>
      </c>
      <c r="AM264">
        <f>IF(OR('Main Data'!AV264="Yes",'Main Data'!AW264="Yes",'Main Data'!AU264="Yes"),1,0)</f>
        <v>0</v>
      </c>
      <c r="AN264">
        <f>IF(OR(ISTEXT('Main Data'!AX264), ISTEXT('Main Data'!AY264)),1,0)</f>
        <v>0</v>
      </c>
      <c r="AO264">
        <f>IF('Main Data'!AZ264="Yes",1,0)</f>
        <v>0</v>
      </c>
      <c r="AP264">
        <f>IF('Main Data'!BA264="Yes",1,0)</f>
        <v>0</v>
      </c>
      <c r="AQ264">
        <f>IF('Main Data'!BD264="Yes",1,0)</f>
        <v>0</v>
      </c>
      <c r="AR264">
        <f>IF('Main Data'!BE264="A",1,0)</f>
        <v>0</v>
      </c>
      <c r="AS264">
        <f>IF('Main Data'!BE264="AA",1,0)</f>
        <v>0</v>
      </c>
      <c r="AT264">
        <f>IF('Main Data'!BE264="AAA",1,0)</f>
        <v>1</v>
      </c>
      <c r="AU264">
        <f>IF('Main Data'!BE264="AAAA",1,0)</f>
        <v>0</v>
      </c>
      <c r="AV264">
        <f>IF('Main Data'!P264="Yes",1,0)</f>
        <v>1</v>
      </c>
      <c r="AW264">
        <f>IF('Main Data'!AP264="Yes",1,0)</f>
        <v>0</v>
      </c>
      <c r="AX264">
        <f>IF(OR('Main Data'!V264="Yes", 'Main Data'!W264="Yes",'Main Data'!X264="Yes"),1,0)</f>
        <v>0</v>
      </c>
      <c r="AY264">
        <f>IF(OR('Main Data'!Y264="Yes",'Main Data'!Z264="Yes"),1,0)</f>
        <v>0</v>
      </c>
      <c r="AZ264">
        <f>IF('Main Data'!AR264="Yes",1,0)</f>
        <v>0</v>
      </c>
      <c r="BA264">
        <f>IF('Main Data'!AS264="Yes",1,0)</f>
        <v>0</v>
      </c>
      <c r="BB264">
        <f>IF('Main Data'!AG264="Yes",1,0)</f>
        <v>0</v>
      </c>
      <c r="BC264">
        <f>IF('Main Data'!AB264="Yes",1,0)</f>
        <v>0</v>
      </c>
      <c r="BD264">
        <f>IF('Main Data'!AA264="Yes",1,0)</f>
        <v>0</v>
      </c>
      <c r="BE264">
        <f>IF('Main Data'!AC264="Yes",1,0)</f>
        <v>0</v>
      </c>
      <c r="BF264">
        <f>IF('Main Data'!AF264="Yes",1,0)</f>
        <v>0</v>
      </c>
      <c r="BG264">
        <f>IF(OR('Main Data'!AI264="Yes",'Main Data'!AL264="Yes"),1,0)</f>
        <v>0</v>
      </c>
      <c r="BH264">
        <f>IF('Main Data'!AJ264="Yes",1,0)</f>
        <v>0</v>
      </c>
      <c r="BI264">
        <f>IF('Main Data'!AK264="Yes",1,0)</f>
        <v>0</v>
      </c>
      <c r="BJ264">
        <f>IF('Main Data'!AM264="Yes",1,0)</f>
        <v>0</v>
      </c>
      <c r="BK264">
        <f>IF('Main Data'!AQ264="Yes",1,0)</f>
        <v>0</v>
      </c>
      <c r="BL264" s="21">
        <f t="shared" si="25"/>
        <v>0</v>
      </c>
      <c r="BM264" s="21">
        <f t="shared" si="26"/>
        <v>0</v>
      </c>
      <c r="BN264" s="21">
        <f t="shared" si="27"/>
        <v>0</v>
      </c>
      <c r="BO264" s="21">
        <f t="shared" si="28"/>
        <v>1</v>
      </c>
      <c r="BP264" s="21">
        <f t="shared" si="29"/>
        <v>0</v>
      </c>
    </row>
    <row r="265" spans="1:68" x14ac:dyDescent="0.2">
      <c r="A265">
        <v>261</v>
      </c>
      <c r="B265" s="33">
        <f>'Main Data'!C265</f>
        <v>44506</v>
      </c>
      <c r="C265">
        <f>'Main Data'!D265</f>
        <v>21</v>
      </c>
      <c r="D265" s="26">
        <f>'Main Data'!E265</f>
        <v>900</v>
      </c>
      <c r="E265" s="26">
        <f>'Main Data'!F265</f>
        <v>1125</v>
      </c>
      <c r="F265" s="34">
        <f t="shared" si="24"/>
        <v>6.8023947633243109</v>
      </c>
      <c r="G265">
        <f>IF('Main Data'!H265="AP",1,0)</f>
        <v>0</v>
      </c>
      <c r="H265">
        <f>IF('Main Data'!H265="Blancpain",1,0)</f>
        <v>0</v>
      </c>
      <c r="I265">
        <f>IF('Main Data'!H265="Breguet",1,0)</f>
        <v>0</v>
      </c>
      <c r="J265">
        <f>IF('Main Data'!H265="Breitling",1,0)</f>
        <v>0</v>
      </c>
      <c r="K265">
        <f>IF('Main Data'!H265="Cartier",1,0)</f>
        <v>0</v>
      </c>
      <c r="L265">
        <f>IF('Main Data'!H265="Gallet",1,0)</f>
        <v>0</v>
      </c>
      <c r="M265">
        <f>IF('Main Data'!H265="Girard Perregaux",1,0)</f>
        <v>0</v>
      </c>
      <c r="N265">
        <f>IF('Main Data'!H265="Gubelin",1,0)</f>
        <v>0</v>
      </c>
      <c r="O265">
        <f>IF('Main Data'!H265="Heuer",1,0)</f>
        <v>0</v>
      </c>
      <c r="P265">
        <f>IF('Main Data'!H265="IWC",1,0)</f>
        <v>0</v>
      </c>
      <c r="Q265">
        <f>IF('Main Data'!H265="JLC",1,0)</f>
        <v>0</v>
      </c>
      <c r="R265">
        <f>IF('Main Data'!H265="Longines",1,0)</f>
        <v>0</v>
      </c>
      <c r="S265">
        <f>IF('Main Data'!H265="Movado",1,0)</f>
        <v>0</v>
      </c>
      <c r="T265">
        <f>IF('Main Data'!H265="Omega",1,0)</f>
        <v>1</v>
      </c>
      <c r="U265">
        <f>IF('Main Data'!H265="Panerai",1,0)</f>
        <v>0</v>
      </c>
      <c r="V265">
        <f>IF('Main Data'!H265="Patek",1,0)</f>
        <v>0</v>
      </c>
      <c r="W265">
        <f>IF('Main Data'!H265="Rolex",1,0)</f>
        <v>0</v>
      </c>
      <c r="X265">
        <f>IF('Main Data'!H265="Tudor",1,0)</f>
        <v>0</v>
      </c>
      <c r="Y265">
        <f>IF('Main Data'!H265="Ulysse Nardin",1,0)</f>
        <v>0</v>
      </c>
      <c r="Z265">
        <f>IF('Main Data'!H265="Universal Geneve",1,0)</f>
        <v>0</v>
      </c>
      <c r="AA265">
        <f>IF('Main Data'!H265="Vacheron",1,0)</f>
        <v>0</v>
      </c>
      <c r="AB265">
        <f>IF('Main Data'!H265="Zenith",1,0)</f>
        <v>0</v>
      </c>
      <c r="AC265">
        <f>IF('Main Data'!J265="Stainless Steel",1,0)</f>
        <v>1</v>
      </c>
      <c r="AD265">
        <f>IF('Main Data'!J265="Two-tone",1,0)</f>
        <v>0</v>
      </c>
      <c r="AE265">
        <f>IF(OR('Main Data'!J265="YG 18K",'Main Data'!J265="YG &lt;18K",'Main Data'!J265="PG 18K",'Main Data'!J265="PG &lt;18K",'Main Data'!J265="WG 18K",'Main Data'!J265="Mixes of 18K",'Main Data'!J265="Mixes &lt;18K"),1,0)</f>
        <v>0</v>
      </c>
      <c r="AF265">
        <f>IF('Main Data'!J265="Platinum",1,0)</f>
        <v>0</v>
      </c>
      <c r="AG265">
        <f>IF(OR('Main Data'!J265="PVD",'Main Data'!J265="Gold Plate",'Main Data'!J265="Other"),1,0)</f>
        <v>0</v>
      </c>
      <c r="AH265">
        <f>IF('Main Data'!N265="Stainless Steel",1,0)</f>
        <v>0</v>
      </c>
      <c r="AI265">
        <f>IF('Main Data'!N265="Leather",1,0)</f>
        <v>1</v>
      </c>
      <c r="AJ265">
        <f>IF('Main Data'!N265="Two-tone",1,0)</f>
        <v>0</v>
      </c>
      <c r="AK265">
        <f>IF(OR('Main Data'!N265="YG 18K",'Main Data'!N265="PG 18K",'Main Data'!N265="WG 18K",'Main Data'!N265="Mixes of 18K"),1,0)</f>
        <v>0</v>
      </c>
      <c r="AL265">
        <f>IF(OR(,'Main Data'!N265="PVD",'Main Data'!N265="Gold plate"),1,0)</f>
        <v>0</v>
      </c>
      <c r="AM265">
        <f>IF(OR('Main Data'!AV265="Yes",'Main Data'!AW265="Yes",'Main Data'!AU265="Yes"),1,0)</f>
        <v>0</v>
      </c>
      <c r="AN265">
        <f>IF(OR(ISTEXT('Main Data'!AX265), ISTEXT('Main Data'!AY265)),1,0)</f>
        <v>0</v>
      </c>
      <c r="AO265">
        <f>IF('Main Data'!AZ265="Yes",1,0)</f>
        <v>0</v>
      </c>
      <c r="AP265">
        <f>IF('Main Data'!BA265="Yes",1,0)</f>
        <v>0</v>
      </c>
      <c r="AQ265">
        <f>IF('Main Data'!BD265="Yes",1,0)</f>
        <v>0</v>
      </c>
      <c r="AR265">
        <f>IF('Main Data'!BE265="A",1,0)</f>
        <v>0</v>
      </c>
      <c r="AS265">
        <f>IF('Main Data'!BE265="AA",1,0)</f>
        <v>1</v>
      </c>
      <c r="AT265">
        <f>IF('Main Data'!BE265="AAA",1,0)</f>
        <v>0</v>
      </c>
      <c r="AU265">
        <f>IF('Main Data'!BE265="AAAA",1,0)</f>
        <v>0</v>
      </c>
      <c r="AV265">
        <f>IF('Main Data'!P265="Yes",1,0)</f>
        <v>1</v>
      </c>
      <c r="AW265">
        <f>IF('Main Data'!AP265="Yes",1,0)</f>
        <v>0</v>
      </c>
      <c r="AX265">
        <f>IF(OR('Main Data'!V265="Yes", 'Main Data'!W265="Yes",'Main Data'!X265="Yes"),1,0)</f>
        <v>0</v>
      </c>
      <c r="AY265">
        <f>IF(OR('Main Data'!Y265="Yes",'Main Data'!Z265="Yes"),1,0)</f>
        <v>0</v>
      </c>
      <c r="AZ265">
        <f>IF('Main Data'!AR265="Yes",1,0)</f>
        <v>0</v>
      </c>
      <c r="BA265">
        <f>IF('Main Data'!AS265="Yes",1,0)</f>
        <v>0</v>
      </c>
      <c r="BB265">
        <f>IF('Main Data'!AG265="Yes",1,0)</f>
        <v>0</v>
      </c>
      <c r="BC265">
        <f>IF('Main Data'!AB265="Yes",1,0)</f>
        <v>0</v>
      </c>
      <c r="BD265">
        <f>IF('Main Data'!AA265="Yes",1,0)</f>
        <v>0</v>
      </c>
      <c r="BE265">
        <f>IF('Main Data'!AC265="Yes",1,0)</f>
        <v>0</v>
      </c>
      <c r="BF265">
        <f>IF('Main Data'!AF265="Yes",1,0)</f>
        <v>0</v>
      </c>
      <c r="BG265">
        <f>IF(OR('Main Data'!AI265="Yes",'Main Data'!AL265="Yes"),1,0)</f>
        <v>0</v>
      </c>
      <c r="BH265">
        <f>IF('Main Data'!AJ265="Yes",1,0)</f>
        <v>0</v>
      </c>
      <c r="BI265">
        <f>IF('Main Data'!AK265="Yes",1,0)</f>
        <v>0</v>
      </c>
      <c r="BJ265">
        <f>IF('Main Data'!AM265="Yes",1,0)</f>
        <v>0</v>
      </c>
      <c r="BK265">
        <f>IF('Main Data'!AQ265="Yes",1,0)</f>
        <v>0</v>
      </c>
      <c r="BL265" s="21">
        <f t="shared" si="25"/>
        <v>0</v>
      </c>
      <c r="BM265" s="21">
        <f t="shared" si="26"/>
        <v>0</v>
      </c>
      <c r="BN265" s="21">
        <f t="shared" si="27"/>
        <v>0</v>
      </c>
      <c r="BO265" s="21">
        <f t="shared" si="28"/>
        <v>1</v>
      </c>
      <c r="BP265" s="21">
        <f t="shared" si="29"/>
        <v>0</v>
      </c>
    </row>
    <row r="266" spans="1:68" x14ac:dyDescent="0.2">
      <c r="A266">
        <v>262</v>
      </c>
      <c r="B266" s="33">
        <f>'Main Data'!C266</f>
        <v>44506</v>
      </c>
      <c r="C266">
        <f>'Main Data'!D266</f>
        <v>22</v>
      </c>
      <c r="D266" s="26">
        <f>'Main Data'!E266</f>
        <v>2600</v>
      </c>
      <c r="E266" s="26">
        <f>'Main Data'!F266</f>
        <v>3250</v>
      </c>
      <c r="F266" s="34">
        <f t="shared" si="24"/>
        <v>7.8632667240095735</v>
      </c>
      <c r="G266">
        <f>IF('Main Data'!H266="AP",1,0)</f>
        <v>0</v>
      </c>
      <c r="H266">
        <f>IF('Main Data'!H266="Blancpain",1,0)</f>
        <v>0</v>
      </c>
      <c r="I266">
        <f>IF('Main Data'!H266="Breguet",1,0)</f>
        <v>0</v>
      </c>
      <c r="J266">
        <f>IF('Main Data'!H266="Breitling",1,0)</f>
        <v>0</v>
      </c>
      <c r="K266">
        <f>IF('Main Data'!H266="Cartier",1,0)</f>
        <v>0</v>
      </c>
      <c r="L266">
        <f>IF('Main Data'!H266="Gallet",1,0)</f>
        <v>0</v>
      </c>
      <c r="M266">
        <f>IF('Main Data'!H266="Girard Perregaux",1,0)</f>
        <v>0</v>
      </c>
      <c r="N266">
        <f>IF('Main Data'!H266="Gubelin",1,0)</f>
        <v>0</v>
      </c>
      <c r="O266">
        <f>IF('Main Data'!H266="Heuer",1,0)</f>
        <v>0</v>
      </c>
      <c r="P266">
        <f>IF('Main Data'!H266="IWC",1,0)</f>
        <v>0</v>
      </c>
      <c r="Q266">
        <f>IF('Main Data'!H266="JLC",1,0)</f>
        <v>0</v>
      </c>
      <c r="R266">
        <f>IF('Main Data'!H266="Longines",1,0)</f>
        <v>0</v>
      </c>
      <c r="S266">
        <f>IF('Main Data'!H266="Movado",1,0)</f>
        <v>0</v>
      </c>
      <c r="T266">
        <f>IF('Main Data'!H266="Omega",1,0)</f>
        <v>1</v>
      </c>
      <c r="U266">
        <f>IF('Main Data'!H266="Panerai",1,0)</f>
        <v>0</v>
      </c>
      <c r="V266">
        <f>IF('Main Data'!H266="Patek",1,0)</f>
        <v>0</v>
      </c>
      <c r="W266">
        <f>IF('Main Data'!H266="Rolex",1,0)</f>
        <v>0</v>
      </c>
      <c r="X266">
        <f>IF('Main Data'!H266="Tudor",1,0)</f>
        <v>0</v>
      </c>
      <c r="Y266">
        <f>IF('Main Data'!H266="Ulysse Nardin",1,0)</f>
        <v>0</v>
      </c>
      <c r="Z266">
        <f>IF('Main Data'!H266="Universal Geneve",1,0)</f>
        <v>0</v>
      </c>
      <c r="AA266">
        <f>IF('Main Data'!H266="Vacheron",1,0)</f>
        <v>0</v>
      </c>
      <c r="AB266">
        <f>IF('Main Data'!H266="Zenith",1,0)</f>
        <v>0</v>
      </c>
      <c r="AC266">
        <f>IF('Main Data'!J266="Stainless Steel",1,0)</f>
        <v>0</v>
      </c>
      <c r="AD266">
        <f>IF('Main Data'!J266="Two-tone",1,0)</f>
        <v>0</v>
      </c>
      <c r="AE266">
        <f>IF(OR('Main Data'!J266="YG 18K",'Main Data'!J266="YG &lt;18K",'Main Data'!J266="PG 18K",'Main Data'!J266="PG &lt;18K",'Main Data'!J266="WG 18K",'Main Data'!J266="Mixes of 18K",'Main Data'!J266="Mixes &lt;18K"),1,0)</f>
        <v>1</v>
      </c>
      <c r="AF266">
        <f>IF('Main Data'!J266="Platinum",1,0)</f>
        <v>0</v>
      </c>
      <c r="AG266">
        <f>IF(OR('Main Data'!J266="PVD",'Main Data'!J266="Gold Plate",'Main Data'!J266="Other"),1,0)</f>
        <v>0</v>
      </c>
      <c r="AH266">
        <f>IF('Main Data'!N266="Stainless Steel",1,0)</f>
        <v>0</v>
      </c>
      <c r="AI266">
        <f>IF('Main Data'!N266="Leather",1,0)</f>
        <v>1</v>
      </c>
      <c r="AJ266">
        <f>IF('Main Data'!N266="Two-tone",1,0)</f>
        <v>0</v>
      </c>
      <c r="AK266">
        <f>IF(OR('Main Data'!N266="YG 18K",'Main Data'!N266="PG 18K",'Main Data'!N266="WG 18K",'Main Data'!N266="Mixes of 18K"),1,0)</f>
        <v>0</v>
      </c>
      <c r="AL266">
        <f>IF(OR(,'Main Data'!N266="PVD",'Main Data'!N266="Gold plate"),1,0)</f>
        <v>0</v>
      </c>
      <c r="AM266">
        <f>IF(OR('Main Data'!AV266="Yes",'Main Data'!AW266="Yes",'Main Data'!AU266="Yes"),1,0)</f>
        <v>0</v>
      </c>
      <c r="AN266">
        <f>IF(OR(ISTEXT('Main Data'!AX266), ISTEXT('Main Data'!AY266)),1,0)</f>
        <v>0</v>
      </c>
      <c r="AO266">
        <f>IF('Main Data'!AZ266="Yes",1,0)</f>
        <v>0</v>
      </c>
      <c r="AP266">
        <f>IF('Main Data'!BA266="Yes",1,0)</f>
        <v>0</v>
      </c>
      <c r="AQ266">
        <f>IF('Main Data'!BD266="Yes",1,0)</f>
        <v>0</v>
      </c>
      <c r="AR266">
        <f>IF('Main Data'!BE266="A",1,0)</f>
        <v>0</v>
      </c>
      <c r="AS266">
        <f>IF('Main Data'!BE266="AA",1,0)</f>
        <v>1</v>
      </c>
      <c r="AT266">
        <f>IF('Main Data'!BE266="AAA",1,0)</f>
        <v>0</v>
      </c>
      <c r="AU266">
        <f>IF('Main Data'!BE266="AAAA",1,0)</f>
        <v>0</v>
      </c>
      <c r="AV266">
        <f>IF('Main Data'!P266="Yes",1,0)</f>
        <v>0</v>
      </c>
      <c r="AW266">
        <f>IF('Main Data'!AP266="Yes",1,0)</f>
        <v>0</v>
      </c>
      <c r="AX266">
        <f>IF(OR('Main Data'!V266="Yes", 'Main Data'!W266="Yes",'Main Data'!X266="Yes"),1,0)</f>
        <v>1</v>
      </c>
      <c r="AY266">
        <f>IF(OR('Main Data'!Y266="Yes",'Main Data'!Z266="Yes"),1,0)</f>
        <v>0</v>
      </c>
      <c r="AZ266">
        <f>IF('Main Data'!AR266="Yes",1,0)</f>
        <v>0</v>
      </c>
      <c r="BA266">
        <f>IF('Main Data'!AS266="Yes",1,0)</f>
        <v>0</v>
      </c>
      <c r="BB266">
        <f>IF('Main Data'!AG266="Yes",1,0)</f>
        <v>0</v>
      </c>
      <c r="BC266">
        <f>IF('Main Data'!AB266="Yes",1,0)</f>
        <v>0</v>
      </c>
      <c r="BD266">
        <f>IF('Main Data'!AA266="Yes",1,0)</f>
        <v>0</v>
      </c>
      <c r="BE266">
        <f>IF('Main Data'!AC266="Yes",1,0)</f>
        <v>0</v>
      </c>
      <c r="BF266">
        <f>IF('Main Data'!AF266="Yes",1,0)</f>
        <v>0</v>
      </c>
      <c r="BG266">
        <f>IF(OR('Main Data'!AI266="Yes",'Main Data'!AL266="Yes"),1,0)</f>
        <v>0</v>
      </c>
      <c r="BH266">
        <f>IF('Main Data'!AJ266="Yes",1,0)</f>
        <v>0</v>
      </c>
      <c r="BI266">
        <f>IF('Main Data'!AK266="Yes",1,0)</f>
        <v>0</v>
      </c>
      <c r="BJ266">
        <f>IF('Main Data'!AM266="Yes",1,0)</f>
        <v>0</v>
      </c>
      <c r="BK266">
        <f>IF('Main Data'!AQ266="Yes",1,0)</f>
        <v>0</v>
      </c>
      <c r="BL266" s="21">
        <f t="shared" si="25"/>
        <v>0</v>
      </c>
      <c r="BM266" s="21">
        <f t="shared" si="26"/>
        <v>0</v>
      </c>
      <c r="BN266" s="21">
        <f t="shared" si="27"/>
        <v>0</v>
      </c>
      <c r="BO266" s="21">
        <f t="shared" si="28"/>
        <v>1</v>
      </c>
      <c r="BP266" s="21">
        <f t="shared" si="29"/>
        <v>0</v>
      </c>
    </row>
    <row r="267" spans="1:68" x14ac:dyDescent="0.2">
      <c r="A267">
        <v>263</v>
      </c>
      <c r="B267" s="33">
        <f>'Main Data'!C267</f>
        <v>44506</v>
      </c>
      <c r="C267">
        <f>'Main Data'!D267</f>
        <v>23</v>
      </c>
      <c r="D267" s="26">
        <f>'Main Data'!E267</f>
        <v>900</v>
      </c>
      <c r="E267" s="26">
        <f>'Main Data'!F267</f>
        <v>1125</v>
      </c>
      <c r="F267" s="34">
        <f t="shared" si="24"/>
        <v>6.8023947633243109</v>
      </c>
      <c r="G267">
        <f>IF('Main Data'!H267="AP",1,0)</f>
        <v>0</v>
      </c>
      <c r="H267">
        <f>IF('Main Data'!H267="Blancpain",1,0)</f>
        <v>0</v>
      </c>
      <c r="I267">
        <f>IF('Main Data'!H267="Breguet",1,0)</f>
        <v>0</v>
      </c>
      <c r="J267">
        <f>IF('Main Data'!H267="Breitling",1,0)</f>
        <v>0</v>
      </c>
      <c r="K267">
        <f>IF('Main Data'!H267="Cartier",1,0)</f>
        <v>0</v>
      </c>
      <c r="L267">
        <f>IF('Main Data'!H267="Gallet",1,0)</f>
        <v>0</v>
      </c>
      <c r="M267">
        <f>IF('Main Data'!H267="Girard Perregaux",1,0)</f>
        <v>0</v>
      </c>
      <c r="N267">
        <f>IF('Main Data'!H267="Gubelin",1,0)</f>
        <v>0</v>
      </c>
      <c r="O267">
        <f>IF('Main Data'!H267="Heuer",1,0)</f>
        <v>0</v>
      </c>
      <c r="P267">
        <f>IF('Main Data'!H267="IWC",1,0)</f>
        <v>0</v>
      </c>
      <c r="Q267">
        <f>IF('Main Data'!H267="JLC",1,0)</f>
        <v>0</v>
      </c>
      <c r="R267">
        <f>IF('Main Data'!H267="Longines",1,0)</f>
        <v>0</v>
      </c>
      <c r="S267">
        <f>IF('Main Data'!H267="Movado",1,0)</f>
        <v>0</v>
      </c>
      <c r="T267">
        <f>IF('Main Data'!H267="Omega",1,0)</f>
        <v>1</v>
      </c>
      <c r="U267">
        <f>IF('Main Data'!H267="Panerai",1,0)</f>
        <v>0</v>
      </c>
      <c r="V267">
        <f>IF('Main Data'!H267="Patek",1,0)</f>
        <v>0</v>
      </c>
      <c r="W267">
        <f>IF('Main Data'!H267="Rolex",1,0)</f>
        <v>0</v>
      </c>
      <c r="X267">
        <f>IF('Main Data'!H267="Tudor",1,0)</f>
        <v>0</v>
      </c>
      <c r="Y267">
        <f>IF('Main Data'!H267="Ulysse Nardin",1,0)</f>
        <v>0</v>
      </c>
      <c r="Z267">
        <f>IF('Main Data'!H267="Universal Geneve",1,0)</f>
        <v>0</v>
      </c>
      <c r="AA267">
        <f>IF('Main Data'!H267="Vacheron",1,0)</f>
        <v>0</v>
      </c>
      <c r="AB267">
        <f>IF('Main Data'!H267="Zenith",1,0)</f>
        <v>0</v>
      </c>
      <c r="AC267">
        <f>IF('Main Data'!J267="Stainless Steel",1,0)</f>
        <v>1</v>
      </c>
      <c r="AD267">
        <f>IF('Main Data'!J267="Two-tone",1,0)</f>
        <v>0</v>
      </c>
      <c r="AE267">
        <f>IF(OR('Main Data'!J267="YG 18K",'Main Data'!J267="YG &lt;18K",'Main Data'!J267="PG 18K",'Main Data'!J267="PG &lt;18K",'Main Data'!J267="WG 18K",'Main Data'!J267="Mixes of 18K",'Main Data'!J267="Mixes &lt;18K"),1,0)</f>
        <v>0</v>
      </c>
      <c r="AF267">
        <f>IF('Main Data'!J267="Platinum",1,0)</f>
        <v>0</v>
      </c>
      <c r="AG267">
        <f>IF(OR('Main Data'!J267="PVD",'Main Data'!J267="Gold Plate",'Main Data'!J267="Other"),1,0)</f>
        <v>0</v>
      </c>
      <c r="AH267">
        <f>IF('Main Data'!N267="Stainless Steel",1,0)</f>
        <v>0</v>
      </c>
      <c r="AI267">
        <f>IF('Main Data'!N267="Leather",1,0)</f>
        <v>1</v>
      </c>
      <c r="AJ267">
        <f>IF('Main Data'!N267="Two-tone",1,0)</f>
        <v>0</v>
      </c>
      <c r="AK267">
        <f>IF(OR('Main Data'!N267="YG 18K",'Main Data'!N267="PG 18K",'Main Data'!N267="WG 18K",'Main Data'!N267="Mixes of 18K"),1,0)</f>
        <v>0</v>
      </c>
      <c r="AL267">
        <f>IF(OR(,'Main Data'!N267="PVD",'Main Data'!N267="Gold plate"),1,0)</f>
        <v>0</v>
      </c>
      <c r="AM267">
        <f>IF(OR('Main Data'!AV267="Yes",'Main Data'!AW267="Yes",'Main Data'!AU267="Yes"),1,0)</f>
        <v>0</v>
      </c>
      <c r="AN267">
        <f>IF(OR(ISTEXT('Main Data'!AX267), ISTEXT('Main Data'!AY267)),1,0)</f>
        <v>0</v>
      </c>
      <c r="AO267">
        <f>IF('Main Data'!AZ267="Yes",1,0)</f>
        <v>0</v>
      </c>
      <c r="AP267">
        <f>IF('Main Data'!BA267="Yes",1,0)</f>
        <v>0</v>
      </c>
      <c r="AQ267">
        <f>IF('Main Data'!BD267="Yes",1,0)</f>
        <v>0</v>
      </c>
      <c r="AR267">
        <f>IF('Main Data'!BE267="A",1,0)</f>
        <v>0</v>
      </c>
      <c r="AS267">
        <f>IF('Main Data'!BE267="AA",1,0)</f>
        <v>1</v>
      </c>
      <c r="AT267">
        <f>IF('Main Data'!BE267="AAA",1,0)</f>
        <v>0</v>
      </c>
      <c r="AU267">
        <f>IF('Main Data'!BE267="AAAA",1,0)</f>
        <v>0</v>
      </c>
      <c r="AV267">
        <f>IF('Main Data'!P267="Yes",1,0)</f>
        <v>0</v>
      </c>
      <c r="AW267">
        <f>IF('Main Data'!AP267="Yes",1,0)</f>
        <v>0</v>
      </c>
      <c r="AX267">
        <f>IF(OR('Main Data'!V267="Yes", 'Main Data'!W267="Yes",'Main Data'!X267="Yes"),1,0)</f>
        <v>1</v>
      </c>
      <c r="AY267">
        <f>IF(OR('Main Data'!Y267="Yes",'Main Data'!Z267="Yes"),1,0)</f>
        <v>0</v>
      </c>
      <c r="AZ267">
        <f>IF('Main Data'!AR267="Yes",1,0)</f>
        <v>0</v>
      </c>
      <c r="BA267">
        <f>IF('Main Data'!AS267="Yes",1,0)</f>
        <v>0</v>
      </c>
      <c r="BB267">
        <f>IF('Main Data'!AG267="Yes",1,0)</f>
        <v>0</v>
      </c>
      <c r="BC267">
        <f>IF('Main Data'!AB267="Yes",1,0)</f>
        <v>0</v>
      </c>
      <c r="BD267">
        <f>IF('Main Data'!AA267="Yes",1,0)</f>
        <v>0</v>
      </c>
      <c r="BE267">
        <f>IF('Main Data'!AC267="Yes",1,0)</f>
        <v>0</v>
      </c>
      <c r="BF267">
        <f>IF('Main Data'!AF267="Yes",1,0)</f>
        <v>0</v>
      </c>
      <c r="BG267">
        <f>IF(OR('Main Data'!AI267="Yes",'Main Data'!AL267="Yes"),1,0)</f>
        <v>0</v>
      </c>
      <c r="BH267">
        <f>IF('Main Data'!AJ267="Yes",1,0)</f>
        <v>0</v>
      </c>
      <c r="BI267">
        <f>IF('Main Data'!AK267="Yes",1,0)</f>
        <v>0</v>
      </c>
      <c r="BJ267">
        <f>IF('Main Data'!AM267="Yes",1,0)</f>
        <v>0</v>
      </c>
      <c r="BK267">
        <f>IF('Main Data'!AQ267="Yes",1,0)</f>
        <v>0</v>
      </c>
      <c r="BL267" s="21">
        <f t="shared" si="25"/>
        <v>0</v>
      </c>
      <c r="BM267" s="21">
        <f t="shared" si="26"/>
        <v>0</v>
      </c>
      <c r="BN267" s="21">
        <f t="shared" si="27"/>
        <v>0</v>
      </c>
      <c r="BO267" s="21">
        <f t="shared" si="28"/>
        <v>1</v>
      </c>
      <c r="BP267" s="21">
        <f t="shared" si="29"/>
        <v>0</v>
      </c>
    </row>
    <row r="268" spans="1:68" x14ac:dyDescent="0.2">
      <c r="A268">
        <v>264</v>
      </c>
      <c r="B268" s="33">
        <f>'Main Data'!C268</f>
        <v>44506</v>
      </c>
      <c r="C268">
        <f>'Main Data'!D268</f>
        <v>24</v>
      </c>
      <c r="D268" s="26">
        <f>'Main Data'!E268</f>
        <v>800</v>
      </c>
      <c r="E268" s="26">
        <f>'Main Data'!F268</f>
        <v>1000</v>
      </c>
      <c r="F268" s="34">
        <f t="shared" si="24"/>
        <v>6.6846117276679271</v>
      </c>
      <c r="G268">
        <f>IF('Main Data'!H268="AP",1,0)</f>
        <v>0</v>
      </c>
      <c r="H268">
        <f>IF('Main Data'!H268="Blancpain",1,0)</f>
        <v>0</v>
      </c>
      <c r="I268">
        <f>IF('Main Data'!H268="Breguet",1,0)</f>
        <v>0</v>
      </c>
      <c r="J268">
        <f>IF('Main Data'!H268="Breitling",1,0)</f>
        <v>0</v>
      </c>
      <c r="K268">
        <f>IF('Main Data'!H268="Cartier",1,0)</f>
        <v>0</v>
      </c>
      <c r="L268">
        <f>IF('Main Data'!H268="Gallet",1,0)</f>
        <v>0</v>
      </c>
      <c r="M268">
        <f>IF('Main Data'!H268="Girard Perregaux",1,0)</f>
        <v>0</v>
      </c>
      <c r="N268">
        <f>IF('Main Data'!H268="Gubelin",1,0)</f>
        <v>0</v>
      </c>
      <c r="O268">
        <f>IF('Main Data'!H268="Heuer",1,0)</f>
        <v>0</v>
      </c>
      <c r="P268">
        <f>IF('Main Data'!H268="IWC",1,0)</f>
        <v>0</v>
      </c>
      <c r="Q268">
        <f>IF('Main Data'!H268="JLC",1,0)</f>
        <v>0</v>
      </c>
      <c r="R268">
        <f>IF('Main Data'!H268="Longines",1,0)</f>
        <v>0</v>
      </c>
      <c r="S268">
        <f>IF('Main Data'!H268="Movado",1,0)</f>
        <v>0</v>
      </c>
      <c r="T268">
        <f>IF('Main Data'!H268="Omega",1,0)</f>
        <v>1</v>
      </c>
      <c r="U268">
        <f>IF('Main Data'!H268="Panerai",1,0)</f>
        <v>0</v>
      </c>
      <c r="V268">
        <f>IF('Main Data'!H268="Patek",1,0)</f>
        <v>0</v>
      </c>
      <c r="W268">
        <f>IF('Main Data'!H268="Rolex",1,0)</f>
        <v>0</v>
      </c>
      <c r="X268">
        <f>IF('Main Data'!H268="Tudor",1,0)</f>
        <v>0</v>
      </c>
      <c r="Y268">
        <f>IF('Main Data'!H268="Ulysse Nardin",1,0)</f>
        <v>0</v>
      </c>
      <c r="Z268">
        <f>IF('Main Data'!H268="Universal Geneve",1,0)</f>
        <v>0</v>
      </c>
      <c r="AA268">
        <f>IF('Main Data'!H268="Vacheron",1,0)</f>
        <v>0</v>
      </c>
      <c r="AB268">
        <f>IF('Main Data'!H268="Zenith",1,0)</f>
        <v>0</v>
      </c>
      <c r="AC268">
        <f>IF('Main Data'!J268="Stainless Steel",1,0)</f>
        <v>1</v>
      </c>
      <c r="AD268">
        <f>IF('Main Data'!J268="Two-tone",1,0)</f>
        <v>0</v>
      </c>
      <c r="AE268">
        <f>IF(OR('Main Data'!J268="YG 18K",'Main Data'!J268="YG &lt;18K",'Main Data'!J268="PG 18K",'Main Data'!J268="PG &lt;18K",'Main Data'!J268="WG 18K",'Main Data'!J268="Mixes of 18K",'Main Data'!J268="Mixes &lt;18K"),1,0)</f>
        <v>0</v>
      </c>
      <c r="AF268">
        <f>IF('Main Data'!J268="Platinum",1,0)</f>
        <v>0</v>
      </c>
      <c r="AG268">
        <f>IF(OR('Main Data'!J268="PVD",'Main Data'!J268="Gold Plate",'Main Data'!J268="Other"),1,0)</f>
        <v>0</v>
      </c>
      <c r="AH268">
        <f>IF('Main Data'!N268="Stainless Steel",1,0)</f>
        <v>0</v>
      </c>
      <c r="AI268">
        <f>IF('Main Data'!N268="Leather",1,0)</f>
        <v>1</v>
      </c>
      <c r="AJ268">
        <f>IF('Main Data'!N268="Two-tone",1,0)</f>
        <v>0</v>
      </c>
      <c r="AK268">
        <f>IF(OR('Main Data'!N268="YG 18K",'Main Data'!N268="PG 18K",'Main Data'!N268="WG 18K",'Main Data'!N268="Mixes of 18K"),1,0)</f>
        <v>0</v>
      </c>
      <c r="AL268">
        <f>IF(OR(,'Main Data'!N268="PVD",'Main Data'!N268="Gold plate"),1,0)</f>
        <v>0</v>
      </c>
      <c r="AM268">
        <f>IF(OR('Main Data'!AV268="Yes",'Main Data'!AW268="Yes",'Main Data'!AU268="Yes"),1,0)</f>
        <v>0</v>
      </c>
      <c r="AN268">
        <f>IF(OR(ISTEXT('Main Data'!AX268), ISTEXT('Main Data'!AY268)),1,0)</f>
        <v>0</v>
      </c>
      <c r="AO268">
        <f>IF('Main Data'!AZ268="Yes",1,0)</f>
        <v>0</v>
      </c>
      <c r="AP268">
        <f>IF('Main Data'!BA268="Yes",1,0)</f>
        <v>0</v>
      </c>
      <c r="AQ268">
        <f>IF('Main Data'!BD268="Yes",1,0)</f>
        <v>0</v>
      </c>
      <c r="AR268">
        <f>IF('Main Data'!BE268="A",1,0)</f>
        <v>1</v>
      </c>
      <c r="AS268">
        <f>IF('Main Data'!BE268="AA",1,0)</f>
        <v>0</v>
      </c>
      <c r="AT268">
        <f>IF('Main Data'!BE268="AAA",1,0)</f>
        <v>0</v>
      </c>
      <c r="AU268">
        <f>IF('Main Data'!BE268="AAAA",1,0)</f>
        <v>0</v>
      </c>
      <c r="AV268">
        <f>IF('Main Data'!P268="Yes",1,0)</f>
        <v>0</v>
      </c>
      <c r="AW268">
        <f>IF('Main Data'!AP268="Yes",1,0)</f>
        <v>0</v>
      </c>
      <c r="AX268">
        <f>IF(OR('Main Data'!V268="Yes", 'Main Data'!W268="Yes",'Main Data'!X268="Yes"),1,0)</f>
        <v>1</v>
      </c>
      <c r="AY268">
        <f>IF(OR('Main Data'!Y268="Yes",'Main Data'!Z268="Yes"),1,0)</f>
        <v>0</v>
      </c>
      <c r="AZ268">
        <f>IF('Main Data'!AR268="Yes",1,0)</f>
        <v>0</v>
      </c>
      <c r="BA268">
        <f>IF('Main Data'!AS268="Yes",1,0)</f>
        <v>0</v>
      </c>
      <c r="BB268">
        <f>IF('Main Data'!AG268="Yes",1,0)</f>
        <v>0</v>
      </c>
      <c r="BC268">
        <f>IF('Main Data'!AB268="Yes",1,0)</f>
        <v>0</v>
      </c>
      <c r="BD268">
        <f>IF('Main Data'!AA268="Yes",1,0)</f>
        <v>0</v>
      </c>
      <c r="BE268">
        <f>IF('Main Data'!AC268="Yes",1,0)</f>
        <v>0</v>
      </c>
      <c r="BF268">
        <f>IF('Main Data'!AF268="Yes",1,0)</f>
        <v>0</v>
      </c>
      <c r="BG268">
        <f>IF(OR('Main Data'!AI268="Yes",'Main Data'!AL268="Yes"),1,0)</f>
        <v>0</v>
      </c>
      <c r="BH268">
        <f>IF('Main Data'!AJ268="Yes",1,0)</f>
        <v>0</v>
      </c>
      <c r="BI268">
        <f>IF('Main Data'!AK268="Yes",1,0)</f>
        <v>0</v>
      </c>
      <c r="BJ268">
        <f>IF('Main Data'!AM268="Yes",1,0)</f>
        <v>0</v>
      </c>
      <c r="BK268">
        <f>IF('Main Data'!AQ268="Yes",1,0)</f>
        <v>0</v>
      </c>
      <c r="BL268" s="21">
        <f t="shared" si="25"/>
        <v>0</v>
      </c>
      <c r="BM268" s="21">
        <f t="shared" si="26"/>
        <v>0</v>
      </c>
      <c r="BN268" s="21">
        <f t="shared" si="27"/>
        <v>0</v>
      </c>
      <c r="BO268" s="21">
        <f t="shared" si="28"/>
        <v>1</v>
      </c>
      <c r="BP268" s="21">
        <f t="shared" si="29"/>
        <v>0</v>
      </c>
    </row>
    <row r="269" spans="1:68" x14ac:dyDescent="0.2">
      <c r="A269">
        <v>265</v>
      </c>
      <c r="B269" s="33">
        <f>'Main Data'!C269</f>
        <v>44506</v>
      </c>
      <c r="C269">
        <f>'Main Data'!D269</f>
        <v>25</v>
      </c>
      <c r="D269" s="26">
        <f>'Main Data'!E269</f>
        <v>2800</v>
      </c>
      <c r="E269" s="26">
        <f>'Main Data'!F269</f>
        <v>3500</v>
      </c>
      <c r="F269" s="34">
        <f t="shared" si="24"/>
        <v>7.9373746961632952</v>
      </c>
      <c r="G269">
        <f>IF('Main Data'!H269="AP",1,0)</f>
        <v>0</v>
      </c>
      <c r="H269">
        <f>IF('Main Data'!H269="Blancpain",1,0)</f>
        <v>0</v>
      </c>
      <c r="I269">
        <f>IF('Main Data'!H269="Breguet",1,0)</f>
        <v>0</v>
      </c>
      <c r="J269">
        <f>IF('Main Data'!H269="Breitling",1,0)</f>
        <v>0</v>
      </c>
      <c r="K269">
        <f>IF('Main Data'!H269="Cartier",1,0)</f>
        <v>0</v>
      </c>
      <c r="L269">
        <f>IF('Main Data'!H269="Gallet",1,0)</f>
        <v>0</v>
      </c>
      <c r="M269">
        <f>IF('Main Data'!H269="Girard Perregaux",1,0)</f>
        <v>0</v>
      </c>
      <c r="N269">
        <f>IF('Main Data'!H269="Gubelin",1,0)</f>
        <v>0</v>
      </c>
      <c r="O269">
        <f>IF('Main Data'!H269="Heuer",1,0)</f>
        <v>0</v>
      </c>
      <c r="P269">
        <f>IF('Main Data'!H269="IWC",1,0)</f>
        <v>0</v>
      </c>
      <c r="Q269">
        <f>IF('Main Data'!H269="JLC",1,0)</f>
        <v>0</v>
      </c>
      <c r="R269">
        <f>IF('Main Data'!H269="Longines",1,0)</f>
        <v>0</v>
      </c>
      <c r="S269">
        <f>IF('Main Data'!H269="Movado",1,0)</f>
        <v>0</v>
      </c>
      <c r="T269">
        <f>IF('Main Data'!H269="Omega",1,0)</f>
        <v>1</v>
      </c>
      <c r="U269">
        <f>IF('Main Data'!H269="Panerai",1,0)</f>
        <v>0</v>
      </c>
      <c r="V269">
        <f>IF('Main Data'!H269="Patek",1,0)</f>
        <v>0</v>
      </c>
      <c r="W269">
        <f>IF('Main Data'!H269="Rolex",1,0)</f>
        <v>0</v>
      </c>
      <c r="X269">
        <f>IF('Main Data'!H269="Tudor",1,0)</f>
        <v>0</v>
      </c>
      <c r="Y269">
        <f>IF('Main Data'!H269="Ulysse Nardin",1,0)</f>
        <v>0</v>
      </c>
      <c r="Z269">
        <f>IF('Main Data'!H269="Universal Geneve",1,0)</f>
        <v>0</v>
      </c>
      <c r="AA269">
        <f>IF('Main Data'!H269="Vacheron",1,0)</f>
        <v>0</v>
      </c>
      <c r="AB269">
        <f>IF('Main Data'!H269="Zenith",1,0)</f>
        <v>0</v>
      </c>
      <c r="AC269">
        <f>IF('Main Data'!J269="Stainless Steel",1,0)</f>
        <v>0</v>
      </c>
      <c r="AD269">
        <f>IF('Main Data'!J269="Two-tone",1,0)</f>
        <v>0</v>
      </c>
      <c r="AE269">
        <f>IF(OR('Main Data'!J269="YG 18K",'Main Data'!J269="YG &lt;18K",'Main Data'!J269="PG 18K",'Main Data'!J269="PG &lt;18K",'Main Data'!J269="WG 18K",'Main Data'!J269="Mixes of 18K",'Main Data'!J269="Mixes &lt;18K"),1,0)</f>
        <v>1</v>
      </c>
      <c r="AF269">
        <f>IF('Main Data'!J269="Platinum",1,0)</f>
        <v>0</v>
      </c>
      <c r="AG269">
        <f>IF(OR('Main Data'!J269="PVD",'Main Data'!J269="Gold Plate",'Main Data'!J269="Other"),1,0)</f>
        <v>0</v>
      </c>
      <c r="AH269">
        <f>IF('Main Data'!N269="Stainless Steel",1,0)</f>
        <v>0</v>
      </c>
      <c r="AI269">
        <f>IF('Main Data'!N269="Leather",1,0)</f>
        <v>1</v>
      </c>
      <c r="AJ269">
        <f>IF('Main Data'!N269="Two-tone",1,0)</f>
        <v>0</v>
      </c>
      <c r="AK269">
        <f>IF(OR('Main Data'!N269="YG 18K",'Main Data'!N269="PG 18K",'Main Data'!N269="WG 18K",'Main Data'!N269="Mixes of 18K"),1,0)</f>
        <v>0</v>
      </c>
      <c r="AL269">
        <f>IF(OR(,'Main Data'!N269="PVD",'Main Data'!N269="Gold plate"),1,0)</f>
        <v>0</v>
      </c>
      <c r="AM269">
        <f>IF(OR('Main Data'!AV269="Yes",'Main Data'!AW269="Yes",'Main Data'!AU269="Yes"),1,0)</f>
        <v>0</v>
      </c>
      <c r="AN269">
        <f>IF(OR(ISTEXT('Main Data'!AX269), ISTEXT('Main Data'!AY269)),1,0)</f>
        <v>0</v>
      </c>
      <c r="AO269">
        <f>IF('Main Data'!AZ269="Yes",1,0)</f>
        <v>0</v>
      </c>
      <c r="AP269">
        <f>IF('Main Data'!BA269="Yes",1,0)</f>
        <v>0</v>
      </c>
      <c r="AQ269">
        <f>IF('Main Data'!BD269="Yes",1,0)</f>
        <v>0</v>
      </c>
      <c r="AR269">
        <f>IF('Main Data'!BE269="A",1,0)</f>
        <v>0</v>
      </c>
      <c r="AS269">
        <f>IF('Main Data'!BE269="AA",1,0)</f>
        <v>0</v>
      </c>
      <c r="AT269">
        <f>IF('Main Data'!BE269="AAA",1,0)</f>
        <v>1</v>
      </c>
      <c r="AU269">
        <f>IF('Main Data'!BE269="AAAA",1,0)</f>
        <v>0</v>
      </c>
      <c r="AV269">
        <f>IF('Main Data'!P269="Yes",1,0)</f>
        <v>1</v>
      </c>
      <c r="AW269">
        <f>IF('Main Data'!AP269="Yes",1,0)</f>
        <v>0</v>
      </c>
      <c r="AX269">
        <f>IF(OR('Main Data'!V269="Yes", 'Main Data'!W269="Yes",'Main Data'!X269="Yes"),1,0)</f>
        <v>0</v>
      </c>
      <c r="AY269">
        <f>IF(OR('Main Data'!Y269="Yes",'Main Data'!Z269="Yes"),1,0)</f>
        <v>0</v>
      </c>
      <c r="AZ269">
        <f>IF('Main Data'!AR269="Yes",1,0)</f>
        <v>0</v>
      </c>
      <c r="BA269">
        <f>IF('Main Data'!AS269="Yes",1,0)</f>
        <v>0</v>
      </c>
      <c r="BB269">
        <f>IF('Main Data'!AG269="Yes",1,0)</f>
        <v>0</v>
      </c>
      <c r="BC269">
        <f>IF('Main Data'!AB269="Yes",1,0)</f>
        <v>0</v>
      </c>
      <c r="BD269">
        <f>IF('Main Data'!AA269="Yes",1,0)</f>
        <v>0</v>
      </c>
      <c r="BE269">
        <f>IF('Main Data'!AC269="Yes",1,0)</f>
        <v>0</v>
      </c>
      <c r="BF269">
        <f>IF('Main Data'!AF269="Yes",1,0)</f>
        <v>0</v>
      </c>
      <c r="BG269">
        <f>IF(OR('Main Data'!AI269="Yes",'Main Data'!AL269="Yes"),1,0)</f>
        <v>0</v>
      </c>
      <c r="BH269">
        <f>IF('Main Data'!AJ269="Yes",1,0)</f>
        <v>0</v>
      </c>
      <c r="BI269">
        <f>IF('Main Data'!AK269="Yes",1,0)</f>
        <v>0</v>
      </c>
      <c r="BJ269">
        <f>IF('Main Data'!AM269="Yes",1,0)</f>
        <v>0</v>
      </c>
      <c r="BK269">
        <f>IF('Main Data'!AQ269="Yes",1,0)</f>
        <v>0</v>
      </c>
      <c r="BL269" s="21">
        <f t="shared" si="25"/>
        <v>0</v>
      </c>
      <c r="BM269" s="21">
        <f t="shared" si="26"/>
        <v>0</v>
      </c>
      <c r="BN269" s="21">
        <f t="shared" si="27"/>
        <v>0</v>
      </c>
      <c r="BO269" s="21">
        <f t="shared" si="28"/>
        <v>1</v>
      </c>
      <c r="BP269" s="21">
        <f t="shared" si="29"/>
        <v>0</v>
      </c>
    </row>
    <row r="270" spans="1:68" x14ac:dyDescent="0.2">
      <c r="A270">
        <v>266</v>
      </c>
      <c r="B270" s="33">
        <f>'Main Data'!C270</f>
        <v>44506</v>
      </c>
      <c r="C270">
        <f>'Main Data'!D270</f>
        <v>26</v>
      </c>
      <c r="D270" s="26">
        <f>'Main Data'!E270</f>
        <v>4000</v>
      </c>
      <c r="E270" s="26">
        <f>'Main Data'!F270</f>
        <v>5000</v>
      </c>
      <c r="F270" s="34">
        <f t="shared" si="24"/>
        <v>8.2940496401020276</v>
      </c>
      <c r="G270">
        <f>IF('Main Data'!H270="AP",1,0)</f>
        <v>0</v>
      </c>
      <c r="H270">
        <f>IF('Main Data'!H270="Blancpain",1,0)</f>
        <v>0</v>
      </c>
      <c r="I270">
        <f>IF('Main Data'!H270="Breguet",1,0)</f>
        <v>0</v>
      </c>
      <c r="J270">
        <f>IF('Main Data'!H270="Breitling",1,0)</f>
        <v>0</v>
      </c>
      <c r="K270">
        <f>IF('Main Data'!H270="Cartier",1,0)</f>
        <v>0</v>
      </c>
      <c r="L270">
        <f>IF('Main Data'!H270="Gallet",1,0)</f>
        <v>0</v>
      </c>
      <c r="M270">
        <f>IF('Main Data'!H270="Girard Perregaux",1,0)</f>
        <v>0</v>
      </c>
      <c r="N270">
        <f>IF('Main Data'!H270="Gubelin",1,0)</f>
        <v>0</v>
      </c>
      <c r="O270">
        <f>IF('Main Data'!H270="Heuer",1,0)</f>
        <v>0</v>
      </c>
      <c r="P270">
        <f>IF('Main Data'!H270="IWC",1,0)</f>
        <v>0</v>
      </c>
      <c r="Q270">
        <f>IF('Main Data'!H270="JLC",1,0)</f>
        <v>0</v>
      </c>
      <c r="R270">
        <f>IF('Main Data'!H270="Longines",1,0)</f>
        <v>0</v>
      </c>
      <c r="S270">
        <f>IF('Main Data'!H270="Movado",1,0)</f>
        <v>0</v>
      </c>
      <c r="T270">
        <f>IF('Main Data'!H270="Omega",1,0)</f>
        <v>1</v>
      </c>
      <c r="U270">
        <f>IF('Main Data'!H270="Panerai",1,0)</f>
        <v>0</v>
      </c>
      <c r="V270">
        <f>IF('Main Data'!H270="Patek",1,0)</f>
        <v>0</v>
      </c>
      <c r="W270">
        <f>IF('Main Data'!H270="Rolex",1,0)</f>
        <v>0</v>
      </c>
      <c r="X270">
        <f>IF('Main Data'!H270="Tudor",1,0)</f>
        <v>0</v>
      </c>
      <c r="Y270">
        <f>IF('Main Data'!H270="Ulysse Nardin",1,0)</f>
        <v>0</v>
      </c>
      <c r="Z270">
        <f>IF('Main Data'!H270="Universal Geneve",1,0)</f>
        <v>0</v>
      </c>
      <c r="AA270">
        <f>IF('Main Data'!H270="Vacheron",1,0)</f>
        <v>0</v>
      </c>
      <c r="AB270">
        <f>IF('Main Data'!H270="Zenith",1,0)</f>
        <v>0</v>
      </c>
      <c r="AC270">
        <f>IF('Main Data'!J270="Stainless Steel",1,0)</f>
        <v>0</v>
      </c>
      <c r="AD270">
        <f>IF('Main Data'!J270="Two-tone",1,0)</f>
        <v>0</v>
      </c>
      <c r="AE270">
        <f>IF(OR('Main Data'!J270="YG 18K",'Main Data'!J270="YG &lt;18K",'Main Data'!J270="PG 18K",'Main Data'!J270="PG &lt;18K",'Main Data'!J270="WG 18K",'Main Data'!J270="Mixes of 18K",'Main Data'!J270="Mixes &lt;18K"),1,0)</f>
        <v>1</v>
      </c>
      <c r="AF270">
        <f>IF('Main Data'!J270="Platinum",1,0)</f>
        <v>0</v>
      </c>
      <c r="AG270">
        <f>IF(OR('Main Data'!J270="PVD",'Main Data'!J270="Gold Plate",'Main Data'!J270="Other"),1,0)</f>
        <v>0</v>
      </c>
      <c r="AH270">
        <f>IF('Main Data'!N270="Stainless Steel",1,0)</f>
        <v>0</v>
      </c>
      <c r="AI270">
        <f>IF('Main Data'!N270="Leather",1,0)</f>
        <v>1</v>
      </c>
      <c r="AJ270">
        <f>IF('Main Data'!N270="Two-tone",1,0)</f>
        <v>0</v>
      </c>
      <c r="AK270">
        <f>IF(OR('Main Data'!N270="YG 18K",'Main Data'!N270="PG 18K",'Main Data'!N270="WG 18K",'Main Data'!N270="Mixes of 18K"),1,0)</f>
        <v>0</v>
      </c>
      <c r="AL270">
        <f>IF(OR(,'Main Data'!N270="PVD",'Main Data'!N270="Gold plate"),1,0)</f>
        <v>0</v>
      </c>
      <c r="AM270">
        <f>IF(OR('Main Data'!AV270="Yes",'Main Data'!AW270="Yes",'Main Data'!AU270="Yes"),1,0)</f>
        <v>0</v>
      </c>
      <c r="AN270">
        <f>IF(OR(ISTEXT('Main Data'!AX270), ISTEXT('Main Data'!AY270)),1,0)</f>
        <v>0</v>
      </c>
      <c r="AO270">
        <f>IF('Main Data'!AZ270="Yes",1,0)</f>
        <v>0</v>
      </c>
      <c r="AP270">
        <f>IF('Main Data'!BA270="Yes",1,0)</f>
        <v>0</v>
      </c>
      <c r="AQ270">
        <f>IF('Main Data'!BD270="Yes",1,0)</f>
        <v>0</v>
      </c>
      <c r="AR270">
        <f>IF('Main Data'!BE270="A",1,0)</f>
        <v>0</v>
      </c>
      <c r="AS270">
        <f>IF('Main Data'!BE270="AA",1,0)</f>
        <v>1</v>
      </c>
      <c r="AT270">
        <f>IF('Main Data'!BE270="AAA",1,0)</f>
        <v>0</v>
      </c>
      <c r="AU270">
        <f>IF('Main Data'!BE270="AAAA",1,0)</f>
        <v>0</v>
      </c>
      <c r="AV270">
        <f>IF('Main Data'!P270="Yes",1,0)</f>
        <v>1</v>
      </c>
      <c r="AW270">
        <f>IF('Main Data'!AP270="Yes",1,0)</f>
        <v>0</v>
      </c>
      <c r="AX270">
        <f>IF(OR('Main Data'!V270="Yes", 'Main Data'!W270="Yes",'Main Data'!X270="Yes"),1,0)</f>
        <v>0</v>
      </c>
      <c r="AY270">
        <f>IF(OR('Main Data'!Y270="Yes",'Main Data'!Z270="Yes"),1,0)</f>
        <v>0</v>
      </c>
      <c r="AZ270">
        <f>IF('Main Data'!AR270="Yes",1,0)</f>
        <v>0</v>
      </c>
      <c r="BA270">
        <f>IF('Main Data'!AS270="Yes",1,0)</f>
        <v>0</v>
      </c>
      <c r="BB270">
        <f>IF('Main Data'!AG270="Yes",1,0)</f>
        <v>0</v>
      </c>
      <c r="BC270">
        <f>IF('Main Data'!AB270="Yes",1,0)</f>
        <v>0</v>
      </c>
      <c r="BD270">
        <f>IF('Main Data'!AA270="Yes",1,0)</f>
        <v>0</v>
      </c>
      <c r="BE270">
        <f>IF('Main Data'!AC270="Yes",1,0)</f>
        <v>0</v>
      </c>
      <c r="BF270">
        <f>IF('Main Data'!AF270="Yes",1,0)</f>
        <v>0</v>
      </c>
      <c r="BG270">
        <f>IF(OR('Main Data'!AI270="Yes",'Main Data'!AL270="Yes"),1,0)</f>
        <v>0</v>
      </c>
      <c r="BH270">
        <f>IF('Main Data'!AJ270="Yes",1,0)</f>
        <v>0</v>
      </c>
      <c r="BI270">
        <f>IF('Main Data'!AK270="Yes",1,0)</f>
        <v>0</v>
      </c>
      <c r="BJ270">
        <f>IF('Main Data'!AM270="Yes",1,0)</f>
        <v>0</v>
      </c>
      <c r="BK270">
        <f>IF('Main Data'!AQ270="Yes",1,0)</f>
        <v>0</v>
      </c>
      <c r="BL270" s="21">
        <f t="shared" si="25"/>
        <v>0</v>
      </c>
      <c r="BM270" s="21">
        <f t="shared" si="26"/>
        <v>0</v>
      </c>
      <c r="BN270" s="21">
        <f t="shared" si="27"/>
        <v>0</v>
      </c>
      <c r="BO270" s="21">
        <f t="shared" si="28"/>
        <v>1</v>
      </c>
      <c r="BP270" s="21">
        <f t="shared" si="29"/>
        <v>0</v>
      </c>
    </row>
    <row r="271" spans="1:68" x14ac:dyDescent="0.2">
      <c r="A271">
        <v>267</v>
      </c>
      <c r="B271" s="33">
        <f>'Main Data'!C271</f>
        <v>44506</v>
      </c>
      <c r="C271">
        <f>'Main Data'!D271</f>
        <v>27</v>
      </c>
      <c r="D271" s="26">
        <f>'Main Data'!E271</f>
        <v>2800</v>
      </c>
      <c r="E271" s="26">
        <f>'Main Data'!F271</f>
        <v>3500</v>
      </c>
      <c r="F271" s="34">
        <f t="shared" si="24"/>
        <v>7.9373746961632952</v>
      </c>
      <c r="G271">
        <f>IF('Main Data'!H271="AP",1,0)</f>
        <v>0</v>
      </c>
      <c r="H271">
        <f>IF('Main Data'!H271="Blancpain",1,0)</f>
        <v>0</v>
      </c>
      <c r="I271">
        <f>IF('Main Data'!H271="Breguet",1,0)</f>
        <v>0</v>
      </c>
      <c r="J271">
        <f>IF('Main Data'!H271="Breitling",1,0)</f>
        <v>0</v>
      </c>
      <c r="K271">
        <f>IF('Main Data'!H271="Cartier",1,0)</f>
        <v>0</v>
      </c>
      <c r="L271">
        <f>IF('Main Data'!H271="Gallet",1,0)</f>
        <v>0</v>
      </c>
      <c r="M271">
        <f>IF('Main Data'!H271="Girard Perregaux",1,0)</f>
        <v>0</v>
      </c>
      <c r="N271">
        <f>IF('Main Data'!H271="Gubelin",1,0)</f>
        <v>0</v>
      </c>
      <c r="O271">
        <f>IF('Main Data'!H271="Heuer",1,0)</f>
        <v>0</v>
      </c>
      <c r="P271">
        <f>IF('Main Data'!H271="IWC",1,0)</f>
        <v>0</v>
      </c>
      <c r="Q271">
        <f>IF('Main Data'!H271="JLC",1,0)</f>
        <v>0</v>
      </c>
      <c r="R271">
        <f>IF('Main Data'!H271="Longines",1,0)</f>
        <v>0</v>
      </c>
      <c r="S271">
        <f>IF('Main Data'!H271="Movado",1,0)</f>
        <v>0</v>
      </c>
      <c r="T271">
        <f>IF('Main Data'!H271="Omega",1,0)</f>
        <v>1</v>
      </c>
      <c r="U271">
        <f>IF('Main Data'!H271="Panerai",1,0)</f>
        <v>0</v>
      </c>
      <c r="V271">
        <f>IF('Main Data'!H271="Patek",1,0)</f>
        <v>0</v>
      </c>
      <c r="W271">
        <f>IF('Main Data'!H271="Rolex",1,0)</f>
        <v>0</v>
      </c>
      <c r="X271">
        <f>IF('Main Data'!H271="Tudor",1,0)</f>
        <v>0</v>
      </c>
      <c r="Y271">
        <f>IF('Main Data'!H271="Ulysse Nardin",1,0)</f>
        <v>0</v>
      </c>
      <c r="Z271">
        <f>IF('Main Data'!H271="Universal Geneve",1,0)</f>
        <v>0</v>
      </c>
      <c r="AA271">
        <f>IF('Main Data'!H271="Vacheron",1,0)</f>
        <v>0</v>
      </c>
      <c r="AB271">
        <f>IF('Main Data'!H271="Zenith",1,0)</f>
        <v>0</v>
      </c>
      <c r="AC271">
        <f>IF('Main Data'!J271="Stainless Steel",1,0)</f>
        <v>0</v>
      </c>
      <c r="AD271">
        <f>IF('Main Data'!J271="Two-tone",1,0)</f>
        <v>0</v>
      </c>
      <c r="AE271">
        <f>IF(OR('Main Data'!J271="YG 18K",'Main Data'!J271="YG &lt;18K",'Main Data'!J271="PG 18K",'Main Data'!J271="PG &lt;18K",'Main Data'!J271="WG 18K",'Main Data'!J271="Mixes of 18K",'Main Data'!J271="Mixes &lt;18K"),1,0)</f>
        <v>1</v>
      </c>
      <c r="AF271">
        <f>IF('Main Data'!J271="Platinum",1,0)</f>
        <v>0</v>
      </c>
      <c r="AG271">
        <f>IF(OR('Main Data'!J271="PVD",'Main Data'!J271="Gold Plate",'Main Data'!J271="Other"),1,0)</f>
        <v>0</v>
      </c>
      <c r="AH271">
        <f>IF('Main Data'!N271="Stainless Steel",1,0)</f>
        <v>0</v>
      </c>
      <c r="AI271">
        <f>IF('Main Data'!N271="Leather",1,0)</f>
        <v>1</v>
      </c>
      <c r="AJ271">
        <f>IF('Main Data'!N271="Two-tone",1,0)</f>
        <v>0</v>
      </c>
      <c r="AK271">
        <f>IF(OR('Main Data'!N271="YG 18K",'Main Data'!N271="PG 18K",'Main Data'!N271="WG 18K",'Main Data'!N271="Mixes of 18K"),1,0)</f>
        <v>0</v>
      </c>
      <c r="AL271">
        <f>IF(OR(,'Main Data'!N271="PVD",'Main Data'!N271="Gold plate"),1,0)</f>
        <v>0</v>
      </c>
      <c r="AM271">
        <f>IF(OR('Main Data'!AV271="Yes",'Main Data'!AW271="Yes",'Main Data'!AU271="Yes"),1,0)</f>
        <v>0</v>
      </c>
      <c r="AN271">
        <f>IF(OR(ISTEXT('Main Data'!AX271), ISTEXT('Main Data'!AY271)),1,0)</f>
        <v>0</v>
      </c>
      <c r="AO271">
        <f>IF('Main Data'!AZ271="Yes",1,0)</f>
        <v>0</v>
      </c>
      <c r="AP271">
        <f>IF('Main Data'!BA271="Yes",1,0)</f>
        <v>0</v>
      </c>
      <c r="AQ271">
        <f>IF('Main Data'!BD271="Yes",1,0)</f>
        <v>0</v>
      </c>
      <c r="AR271">
        <f>IF('Main Data'!BE271="A",1,0)</f>
        <v>0</v>
      </c>
      <c r="AS271">
        <f>IF('Main Data'!BE271="AA",1,0)</f>
        <v>1</v>
      </c>
      <c r="AT271">
        <f>IF('Main Data'!BE271="AAA",1,0)</f>
        <v>0</v>
      </c>
      <c r="AU271">
        <f>IF('Main Data'!BE271="AAAA",1,0)</f>
        <v>0</v>
      </c>
      <c r="AV271">
        <f>IF('Main Data'!P271="Yes",1,0)</f>
        <v>0</v>
      </c>
      <c r="AW271">
        <f>IF('Main Data'!AP271="Yes",1,0)</f>
        <v>0</v>
      </c>
      <c r="AX271">
        <f>IF(OR('Main Data'!V271="Yes", 'Main Data'!W271="Yes",'Main Data'!X271="Yes"),1,0)</f>
        <v>1</v>
      </c>
      <c r="AY271">
        <f>IF(OR('Main Data'!Y271="Yes",'Main Data'!Z271="Yes"),1,0)</f>
        <v>0</v>
      </c>
      <c r="AZ271">
        <f>IF('Main Data'!AR271="Yes",1,0)</f>
        <v>0</v>
      </c>
      <c r="BA271">
        <f>IF('Main Data'!AS271="Yes",1,0)</f>
        <v>0</v>
      </c>
      <c r="BB271">
        <f>IF('Main Data'!AG271="Yes",1,0)</f>
        <v>0</v>
      </c>
      <c r="BC271">
        <f>IF('Main Data'!AB271="Yes",1,0)</f>
        <v>0</v>
      </c>
      <c r="BD271">
        <f>IF('Main Data'!AA271="Yes",1,0)</f>
        <v>0</v>
      </c>
      <c r="BE271">
        <f>IF('Main Data'!AC271="Yes",1,0)</f>
        <v>0</v>
      </c>
      <c r="BF271">
        <f>IF('Main Data'!AF271="Yes",1,0)</f>
        <v>0</v>
      </c>
      <c r="BG271">
        <f>IF(OR('Main Data'!AI271="Yes",'Main Data'!AL271="Yes"),1,0)</f>
        <v>0</v>
      </c>
      <c r="BH271">
        <f>IF('Main Data'!AJ271="Yes",1,0)</f>
        <v>0</v>
      </c>
      <c r="BI271">
        <f>IF('Main Data'!AK271="Yes",1,0)</f>
        <v>0</v>
      </c>
      <c r="BJ271">
        <f>IF('Main Data'!AM271="Yes",1,0)</f>
        <v>0</v>
      </c>
      <c r="BK271">
        <f>IF('Main Data'!AQ271="Yes",1,0)</f>
        <v>0</v>
      </c>
      <c r="BL271" s="21">
        <f t="shared" si="25"/>
        <v>0</v>
      </c>
      <c r="BM271" s="21">
        <f t="shared" si="26"/>
        <v>0</v>
      </c>
      <c r="BN271" s="21">
        <f t="shared" si="27"/>
        <v>0</v>
      </c>
      <c r="BO271" s="21">
        <f t="shared" si="28"/>
        <v>1</v>
      </c>
      <c r="BP271" s="21">
        <f t="shared" si="29"/>
        <v>0</v>
      </c>
    </row>
    <row r="272" spans="1:68" x14ac:dyDescent="0.2">
      <c r="A272">
        <v>268</v>
      </c>
      <c r="B272" s="33">
        <f>'Main Data'!C272</f>
        <v>44506</v>
      </c>
      <c r="C272">
        <f>'Main Data'!D272</f>
        <v>28</v>
      </c>
      <c r="D272" s="26">
        <f>'Main Data'!E272</f>
        <v>3400</v>
      </c>
      <c r="E272" s="26">
        <f>'Main Data'!F272</f>
        <v>4250</v>
      </c>
      <c r="F272" s="34">
        <f t="shared" si="24"/>
        <v>8.1315307106042525</v>
      </c>
      <c r="G272">
        <f>IF('Main Data'!H272="AP",1,0)</f>
        <v>0</v>
      </c>
      <c r="H272">
        <f>IF('Main Data'!H272="Blancpain",1,0)</f>
        <v>0</v>
      </c>
      <c r="I272">
        <f>IF('Main Data'!H272="Breguet",1,0)</f>
        <v>0</v>
      </c>
      <c r="J272">
        <f>IF('Main Data'!H272="Breitling",1,0)</f>
        <v>0</v>
      </c>
      <c r="K272">
        <f>IF('Main Data'!H272="Cartier",1,0)</f>
        <v>0</v>
      </c>
      <c r="L272">
        <f>IF('Main Data'!H272="Gallet",1,0)</f>
        <v>0</v>
      </c>
      <c r="M272">
        <f>IF('Main Data'!H272="Girard Perregaux",1,0)</f>
        <v>0</v>
      </c>
      <c r="N272">
        <f>IF('Main Data'!H272="Gubelin",1,0)</f>
        <v>0</v>
      </c>
      <c r="O272">
        <f>IF('Main Data'!H272="Heuer",1,0)</f>
        <v>0</v>
      </c>
      <c r="P272">
        <f>IF('Main Data'!H272="IWC",1,0)</f>
        <v>0</v>
      </c>
      <c r="Q272">
        <f>IF('Main Data'!H272="JLC",1,0)</f>
        <v>0</v>
      </c>
      <c r="R272">
        <f>IF('Main Data'!H272="Longines",1,0)</f>
        <v>0</v>
      </c>
      <c r="S272">
        <f>IF('Main Data'!H272="Movado",1,0)</f>
        <v>0</v>
      </c>
      <c r="T272">
        <f>IF('Main Data'!H272="Omega",1,0)</f>
        <v>1</v>
      </c>
      <c r="U272">
        <f>IF('Main Data'!H272="Panerai",1,0)</f>
        <v>0</v>
      </c>
      <c r="V272">
        <f>IF('Main Data'!H272="Patek",1,0)</f>
        <v>0</v>
      </c>
      <c r="W272">
        <f>IF('Main Data'!H272="Rolex",1,0)</f>
        <v>0</v>
      </c>
      <c r="X272">
        <f>IF('Main Data'!H272="Tudor",1,0)</f>
        <v>0</v>
      </c>
      <c r="Y272">
        <f>IF('Main Data'!H272="Ulysse Nardin",1,0)</f>
        <v>0</v>
      </c>
      <c r="Z272">
        <f>IF('Main Data'!H272="Universal Geneve",1,0)</f>
        <v>0</v>
      </c>
      <c r="AA272">
        <f>IF('Main Data'!H272="Vacheron",1,0)</f>
        <v>0</v>
      </c>
      <c r="AB272">
        <f>IF('Main Data'!H272="Zenith",1,0)</f>
        <v>0</v>
      </c>
      <c r="AC272">
        <f>IF('Main Data'!J272="Stainless Steel",1,0)</f>
        <v>0</v>
      </c>
      <c r="AD272">
        <f>IF('Main Data'!J272="Two-tone",1,0)</f>
        <v>0</v>
      </c>
      <c r="AE272">
        <f>IF(OR('Main Data'!J272="YG 18K",'Main Data'!J272="YG &lt;18K",'Main Data'!J272="PG 18K",'Main Data'!J272="PG &lt;18K",'Main Data'!J272="WG 18K",'Main Data'!J272="Mixes of 18K",'Main Data'!J272="Mixes &lt;18K"),1,0)</f>
        <v>1</v>
      </c>
      <c r="AF272">
        <f>IF('Main Data'!J272="Platinum",1,0)</f>
        <v>0</v>
      </c>
      <c r="AG272">
        <f>IF(OR('Main Data'!J272="PVD",'Main Data'!J272="Gold Plate",'Main Data'!J272="Other"),1,0)</f>
        <v>0</v>
      </c>
      <c r="AH272">
        <f>IF('Main Data'!N272="Stainless Steel",1,0)</f>
        <v>0</v>
      </c>
      <c r="AI272">
        <f>IF('Main Data'!N272="Leather",1,0)</f>
        <v>1</v>
      </c>
      <c r="AJ272">
        <f>IF('Main Data'!N272="Two-tone",1,0)</f>
        <v>0</v>
      </c>
      <c r="AK272">
        <f>IF(OR('Main Data'!N272="YG 18K",'Main Data'!N272="PG 18K",'Main Data'!N272="WG 18K",'Main Data'!N272="Mixes of 18K"),1,0)</f>
        <v>0</v>
      </c>
      <c r="AL272">
        <f>IF(OR(,'Main Data'!N272="PVD",'Main Data'!N272="Gold plate"),1,0)</f>
        <v>0</v>
      </c>
      <c r="AM272">
        <f>IF(OR('Main Data'!AV272="Yes",'Main Data'!AW272="Yes",'Main Data'!AU272="Yes"),1,0)</f>
        <v>0</v>
      </c>
      <c r="AN272">
        <f>IF(OR(ISTEXT('Main Data'!AX272), ISTEXT('Main Data'!AY272)),1,0)</f>
        <v>0</v>
      </c>
      <c r="AO272">
        <f>IF('Main Data'!AZ272="Yes",1,0)</f>
        <v>0</v>
      </c>
      <c r="AP272">
        <f>IF('Main Data'!BA272="Yes",1,0)</f>
        <v>0</v>
      </c>
      <c r="AQ272">
        <f>IF('Main Data'!BD272="Yes",1,0)</f>
        <v>0</v>
      </c>
      <c r="AR272">
        <f>IF('Main Data'!BE272="A",1,0)</f>
        <v>0</v>
      </c>
      <c r="AS272">
        <f>IF('Main Data'!BE272="AA",1,0)</f>
        <v>1</v>
      </c>
      <c r="AT272">
        <f>IF('Main Data'!BE272="AAA",1,0)</f>
        <v>0</v>
      </c>
      <c r="AU272">
        <f>IF('Main Data'!BE272="AAAA",1,0)</f>
        <v>0</v>
      </c>
      <c r="AV272">
        <f>IF('Main Data'!P272="Yes",1,0)</f>
        <v>1</v>
      </c>
      <c r="AW272">
        <f>IF('Main Data'!AP272="Yes",1,0)</f>
        <v>0</v>
      </c>
      <c r="AX272">
        <f>IF(OR('Main Data'!V272="Yes", 'Main Data'!W272="Yes",'Main Data'!X272="Yes"),1,0)</f>
        <v>0</v>
      </c>
      <c r="AY272">
        <f>IF(OR('Main Data'!Y272="Yes",'Main Data'!Z272="Yes"),1,0)</f>
        <v>0</v>
      </c>
      <c r="AZ272">
        <f>IF('Main Data'!AR272="Yes",1,0)</f>
        <v>0</v>
      </c>
      <c r="BA272">
        <f>IF('Main Data'!AS272="Yes",1,0)</f>
        <v>0</v>
      </c>
      <c r="BB272">
        <f>IF('Main Data'!AG272="Yes",1,0)</f>
        <v>0</v>
      </c>
      <c r="BC272">
        <f>IF('Main Data'!AB272="Yes",1,0)</f>
        <v>0</v>
      </c>
      <c r="BD272">
        <f>IF('Main Data'!AA272="Yes",1,0)</f>
        <v>0</v>
      </c>
      <c r="BE272">
        <f>IF('Main Data'!AC272="Yes",1,0)</f>
        <v>0</v>
      </c>
      <c r="BF272">
        <f>IF('Main Data'!AF272="Yes",1,0)</f>
        <v>0</v>
      </c>
      <c r="BG272">
        <f>IF(OR('Main Data'!AI272="Yes",'Main Data'!AL272="Yes"),1,0)</f>
        <v>0</v>
      </c>
      <c r="BH272">
        <f>IF('Main Data'!AJ272="Yes",1,0)</f>
        <v>0</v>
      </c>
      <c r="BI272">
        <f>IF('Main Data'!AK272="Yes",1,0)</f>
        <v>0</v>
      </c>
      <c r="BJ272">
        <f>IF('Main Data'!AM272="Yes",1,0)</f>
        <v>0</v>
      </c>
      <c r="BK272">
        <f>IF('Main Data'!AQ272="Yes",1,0)</f>
        <v>0</v>
      </c>
      <c r="BL272" s="21">
        <f t="shared" si="25"/>
        <v>0</v>
      </c>
      <c r="BM272" s="21">
        <f t="shared" si="26"/>
        <v>0</v>
      </c>
      <c r="BN272" s="21">
        <f t="shared" si="27"/>
        <v>0</v>
      </c>
      <c r="BO272" s="21">
        <f t="shared" si="28"/>
        <v>1</v>
      </c>
      <c r="BP272" s="21">
        <f t="shared" si="29"/>
        <v>0</v>
      </c>
    </row>
    <row r="273" spans="1:68" x14ac:dyDescent="0.2">
      <c r="A273">
        <v>269</v>
      </c>
      <c r="B273" s="33">
        <f>'Main Data'!C273</f>
        <v>44506</v>
      </c>
      <c r="C273">
        <f>'Main Data'!D273</f>
        <v>29</v>
      </c>
      <c r="D273" s="26">
        <f>'Main Data'!E273</f>
        <v>3800</v>
      </c>
      <c r="E273" s="26">
        <f>'Main Data'!F273</f>
        <v>4750</v>
      </c>
      <c r="F273" s="34">
        <f t="shared" si="24"/>
        <v>8.2427563457144775</v>
      </c>
      <c r="G273">
        <f>IF('Main Data'!H273="AP",1,0)</f>
        <v>0</v>
      </c>
      <c r="H273">
        <f>IF('Main Data'!H273="Blancpain",1,0)</f>
        <v>0</v>
      </c>
      <c r="I273">
        <f>IF('Main Data'!H273="Breguet",1,0)</f>
        <v>0</v>
      </c>
      <c r="J273">
        <f>IF('Main Data'!H273="Breitling",1,0)</f>
        <v>0</v>
      </c>
      <c r="K273">
        <f>IF('Main Data'!H273="Cartier",1,0)</f>
        <v>0</v>
      </c>
      <c r="L273">
        <f>IF('Main Data'!H273="Gallet",1,0)</f>
        <v>0</v>
      </c>
      <c r="M273">
        <f>IF('Main Data'!H273="Girard Perregaux",1,0)</f>
        <v>0</v>
      </c>
      <c r="N273">
        <f>IF('Main Data'!H273="Gubelin",1,0)</f>
        <v>0</v>
      </c>
      <c r="O273">
        <f>IF('Main Data'!H273="Heuer",1,0)</f>
        <v>0</v>
      </c>
      <c r="P273">
        <f>IF('Main Data'!H273="IWC",1,0)</f>
        <v>0</v>
      </c>
      <c r="Q273">
        <f>IF('Main Data'!H273="JLC",1,0)</f>
        <v>0</v>
      </c>
      <c r="R273">
        <f>IF('Main Data'!H273="Longines",1,0)</f>
        <v>0</v>
      </c>
      <c r="S273">
        <f>IF('Main Data'!H273="Movado",1,0)</f>
        <v>0</v>
      </c>
      <c r="T273">
        <f>IF('Main Data'!H273="Omega",1,0)</f>
        <v>1</v>
      </c>
      <c r="U273">
        <f>IF('Main Data'!H273="Panerai",1,0)</f>
        <v>0</v>
      </c>
      <c r="V273">
        <f>IF('Main Data'!H273="Patek",1,0)</f>
        <v>0</v>
      </c>
      <c r="W273">
        <f>IF('Main Data'!H273="Rolex",1,0)</f>
        <v>0</v>
      </c>
      <c r="X273">
        <f>IF('Main Data'!H273="Tudor",1,0)</f>
        <v>0</v>
      </c>
      <c r="Y273">
        <f>IF('Main Data'!H273="Ulysse Nardin",1,0)</f>
        <v>0</v>
      </c>
      <c r="Z273">
        <f>IF('Main Data'!H273="Universal Geneve",1,0)</f>
        <v>0</v>
      </c>
      <c r="AA273">
        <f>IF('Main Data'!H273="Vacheron",1,0)</f>
        <v>0</v>
      </c>
      <c r="AB273">
        <f>IF('Main Data'!H273="Zenith",1,0)</f>
        <v>0</v>
      </c>
      <c r="AC273">
        <f>IF('Main Data'!J273="Stainless Steel",1,0)</f>
        <v>0</v>
      </c>
      <c r="AD273">
        <f>IF('Main Data'!J273="Two-tone",1,0)</f>
        <v>0</v>
      </c>
      <c r="AE273">
        <f>IF(OR('Main Data'!J273="YG 18K",'Main Data'!J273="YG &lt;18K",'Main Data'!J273="PG 18K",'Main Data'!J273="PG &lt;18K",'Main Data'!J273="WG 18K",'Main Data'!J273="Mixes of 18K",'Main Data'!J273="Mixes &lt;18K"),1,0)</f>
        <v>1</v>
      </c>
      <c r="AF273">
        <f>IF('Main Data'!J273="Platinum",1,0)</f>
        <v>0</v>
      </c>
      <c r="AG273">
        <f>IF(OR('Main Data'!J273="PVD",'Main Data'!J273="Gold Plate",'Main Data'!J273="Other"),1,0)</f>
        <v>0</v>
      </c>
      <c r="AH273">
        <f>IF('Main Data'!N273="Stainless Steel",1,0)</f>
        <v>0</v>
      </c>
      <c r="AI273">
        <f>IF('Main Data'!N273="Leather",1,0)</f>
        <v>1</v>
      </c>
      <c r="AJ273">
        <f>IF('Main Data'!N273="Two-tone",1,0)</f>
        <v>0</v>
      </c>
      <c r="AK273">
        <f>IF(OR('Main Data'!N273="YG 18K",'Main Data'!N273="PG 18K",'Main Data'!N273="WG 18K",'Main Data'!N273="Mixes of 18K"),1,0)</f>
        <v>0</v>
      </c>
      <c r="AL273">
        <f>IF(OR(,'Main Data'!N273="PVD",'Main Data'!N273="Gold plate"),1,0)</f>
        <v>0</v>
      </c>
      <c r="AM273">
        <f>IF(OR('Main Data'!AV273="Yes",'Main Data'!AW273="Yes",'Main Data'!AU273="Yes"),1,0)</f>
        <v>0</v>
      </c>
      <c r="AN273">
        <f>IF(OR(ISTEXT('Main Data'!AX273), ISTEXT('Main Data'!AY273)),1,0)</f>
        <v>0</v>
      </c>
      <c r="AO273">
        <f>IF('Main Data'!AZ273="Yes",1,0)</f>
        <v>0</v>
      </c>
      <c r="AP273">
        <f>IF('Main Data'!BA273="Yes",1,0)</f>
        <v>0</v>
      </c>
      <c r="AQ273">
        <f>IF('Main Data'!BD273="Yes",1,0)</f>
        <v>0</v>
      </c>
      <c r="AR273">
        <f>IF('Main Data'!BE273="A",1,0)</f>
        <v>0</v>
      </c>
      <c r="AS273">
        <f>IF('Main Data'!BE273="AA",1,0)</f>
        <v>1</v>
      </c>
      <c r="AT273">
        <f>IF('Main Data'!BE273="AAA",1,0)</f>
        <v>0</v>
      </c>
      <c r="AU273">
        <f>IF('Main Data'!BE273="AAAA",1,0)</f>
        <v>0</v>
      </c>
      <c r="AV273">
        <f>IF('Main Data'!P273="Yes",1,0)</f>
        <v>1</v>
      </c>
      <c r="AW273">
        <f>IF('Main Data'!AP273="Yes",1,0)</f>
        <v>0</v>
      </c>
      <c r="AX273">
        <f>IF(OR('Main Data'!V273="Yes", 'Main Data'!W273="Yes",'Main Data'!X273="Yes"),1,0)</f>
        <v>0</v>
      </c>
      <c r="AY273">
        <f>IF(OR('Main Data'!Y273="Yes",'Main Data'!Z273="Yes"),1,0)</f>
        <v>0</v>
      </c>
      <c r="AZ273">
        <f>IF('Main Data'!AR273="Yes",1,0)</f>
        <v>0</v>
      </c>
      <c r="BA273">
        <f>IF('Main Data'!AS273="Yes",1,0)</f>
        <v>0</v>
      </c>
      <c r="BB273">
        <f>IF('Main Data'!AG273="Yes",1,0)</f>
        <v>0</v>
      </c>
      <c r="BC273">
        <f>IF('Main Data'!AB273="Yes",1,0)</f>
        <v>0</v>
      </c>
      <c r="BD273">
        <f>IF('Main Data'!AA273="Yes",1,0)</f>
        <v>0</v>
      </c>
      <c r="BE273">
        <f>IF('Main Data'!AC273="Yes",1,0)</f>
        <v>0</v>
      </c>
      <c r="BF273">
        <f>IF('Main Data'!AF273="Yes",1,0)</f>
        <v>0</v>
      </c>
      <c r="BG273">
        <f>IF(OR('Main Data'!AI273="Yes",'Main Data'!AL273="Yes"),1,0)</f>
        <v>0</v>
      </c>
      <c r="BH273">
        <f>IF('Main Data'!AJ273="Yes",1,0)</f>
        <v>0</v>
      </c>
      <c r="BI273">
        <f>IF('Main Data'!AK273="Yes",1,0)</f>
        <v>0</v>
      </c>
      <c r="BJ273">
        <f>IF('Main Data'!AM273="Yes",1,0)</f>
        <v>0</v>
      </c>
      <c r="BK273">
        <f>IF('Main Data'!AQ273="Yes",1,0)</f>
        <v>0</v>
      </c>
      <c r="BL273" s="21">
        <f t="shared" si="25"/>
        <v>0</v>
      </c>
      <c r="BM273" s="21">
        <f t="shared" si="26"/>
        <v>0</v>
      </c>
      <c r="BN273" s="21">
        <f t="shared" si="27"/>
        <v>0</v>
      </c>
      <c r="BO273" s="21">
        <f t="shared" si="28"/>
        <v>1</v>
      </c>
      <c r="BP273" s="21">
        <f t="shared" si="29"/>
        <v>0</v>
      </c>
    </row>
    <row r="274" spans="1:68" x14ac:dyDescent="0.2">
      <c r="A274">
        <v>270</v>
      </c>
      <c r="B274" s="33">
        <f>'Main Data'!C274</f>
        <v>44506</v>
      </c>
      <c r="C274">
        <f>'Main Data'!D274</f>
        <v>30</v>
      </c>
      <c r="D274" s="26">
        <f>'Main Data'!E274</f>
        <v>1200</v>
      </c>
      <c r="E274" s="26">
        <f>'Main Data'!F274</f>
        <v>1500</v>
      </c>
      <c r="F274" s="34">
        <f t="shared" si="24"/>
        <v>7.0900768357760917</v>
      </c>
      <c r="G274">
        <f>IF('Main Data'!H274="AP",1,0)</f>
        <v>0</v>
      </c>
      <c r="H274">
        <f>IF('Main Data'!H274="Blancpain",1,0)</f>
        <v>0</v>
      </c>
      <c r="I274">
        <f>IF('Main Data'!H274="Breguet",1,0)</f>
        <v>0</v>
      </c>
      <c r="J274">
        <f>IF('Main Data'!H274="Breitling",1,0)</f>
        <v>0</v>
      </c>
      <c r="K274">
        <f>IF('Main Data'!H274="Cartier",1,0)</f>
        <v>0</v>
      </c>
      <c r="L274">
        <f>IF('Main Data'!H274="Gallet",1,0)</f>
        <v>0</v>
      </c>
      <c r="M274">
        <f>IF('Main Data'!H274="Girard Perregaux",1,0)</f>
        <v>0</v>
      </c>
      <c r="N274">
        <f>IF('Main Data'!H274="Gubelin",1,0)</f>
        <v>0</v>
      </c>
      <c r="O274">
        <f>IF('Main Data'!H274="Heuer",1,0)</f>
        <v>0</v>
      </c>
      <c r="P274">
        <f>IF('Main Data'!H274="IWC",1,0)</f>
        <v>0</v>
      </c>
      <c r="Q274">
        <f>IF('Main Data'!H274="JLC",1,0)</f>
        <v>0</v>
      </c>
      <c r="R274">
        <f>IF('Main Data'!H274="Longines",1,0)</f>
        <v>0</v>
      </c>
      <c r="S274">
        <f>IF('Main Data'!H274="Movado",1,0)</f>
        <v>0</v>
      </c>
      <c r="T274">
        <f>IF('Main Data'!H274="Omega",1,0)</f>
        <v>1</v>
      </c>
      <c r="U274">
        <f>IF('Main Data'!H274="Panerai",1,0)</f>
        <v>0</v>
      </c>
      <c r="V274">
        <f>IF('Main Data'!H274="Patek",1,0)</f>
        <v>0</v>
      </c>
      <c r="W274">
        <f>IF('Main Data'!H274="Rolex",1,0)</f>
        <v>0</v>
      </c>
      <c r="X274">
        <f>IF('Main Data'!H274="Tudor",1,0)</f>
        <v>0</v>
      </c>
      <c r="Y274">
        <f>IF('Main Data'!H274="Ulysse Nardin",1,0)</f>
        <v>0</v>
      </c>
      <c r="Z274">
        <f>IF('Main Data'!H274="Universal Geneve",1,0)</f>
        <v>0</v>
      </c>
      <c r="AA274">
        <f>IF('Main Data'!H274="Vacheron",1,0)</f>
        <v>0</v>
      </c>
      <c r="AB274">
        <f>IF('Main Data'!H274="Zenith",1,0)</f>
        <v>0</v>
      </c>
      <c r="AC274">
        <f>IF('Main Data'!J274="Stainless Steel",1,0)</f>
        <v>0</v>
      </c>
      <c r="AD274">
        <f>IF('Main Data'!J274="Two-tone",1,0)</f>
        <v>0</v>
      </c>
      <c r="AE274">
        <f>IF(OR('Main Data'!J274="YG 18K",'Main Data'!J274="YG &lt;18K",'Main Data'!J274="PG 18K",'Main Data'!J274="PG &lt;18K",'Main Data'!J274="WG 18K",'Main Data'!J274="Mixes of 18K",'Main Data'!J274="Mixes &lt;18K"),1,0)</f>
        <v>1</v>
      </c>
      <c r="AF274">
        <f>IF('Main Data'!J274="Platinum",1,0)</f>
        <v>0</v>
      </c>
      <c r="AG274">
        <f>IF(OR('Main Data'!J274="PVD",'Main Data'!J274="Gold Plate",'Main Data'!J274="Other"),1,0)</f>
        <v>0</v>
      </c>
      <c r="AH274">
        <f>IF('Main Data'!N274="Stainless Steel",1,0)</f>
        <v>0</v>
      </c>
      <c r="AI274">
        <f>IF('Main Data'!N274="Leather",1,0)</f>
        <v>1</v>
      </c>
      <c r="AJ274">
        <f>IF('Main Data'!N274="Two-tone",1,0)</f>
        <v>0</v>
      </c>
      <c r="AK274">
        <f>IF(OR('Main Data'!N274="YG 18K",'Main Data'!N274="PG 18K",'Main Data'!N274="WG 18K",'Main Data'!N274="Mixes of 18K"),1,0)</f>
        <v>0</v>
      </c>
      <c r="AL274">
        <f>IF(OR(,'Main Data'!N274="PVD",'Main Data'!N274="Gold plate"),1,0)</f>
        <v>0</v>
      </c>
      <c r="AM274">
        <f>IF(OR('Main Data'!AV274="Yes",'Main Data'!AW274="Yes",'Main Data'!AU274="Yes"),1,0)</f>
        <v>0</v>
      </c>
      <c r="AN274">
        <f>IF(OR(ISTEXT('Main Data'!AX274), ISTEXT('Main Data'!AY274)),1,0)</f>
        <v>0</v>
      </c>
      <c r="AO274">
        <f>IF('Main Data'!AZ274="Yes",1,0)</f>
        <v>0</v>
      </c>
      <c r="AP274">
        <f>IF('Main Data'!BA274="Yes",1,0)</f>
        <v>0</v>
      </c>
      <c r="AQ274">
        <f>IF('Main Data'!BD274="Yes",1,0)</f>
        <v>0</v>
      </c>
      <c r="AR274">
        <f>IF('Main Data'!BE274="A",1,0)</f>
        <v>0</v>
      </c>
      <c r="AS274">
        <f>IF('Main Data'!BE274="AA",1,0)</f>
        <v>1</v>
      </c>
      <c r="AT274">
        <f>IF('Main Data'!BE274="AAA",1,0)</f>
        <v>0</v>
      </c>
      <c r="AU274">
        <f>IF('Main Data'!BE274="AAAA",1,0)</f>
        <v>0</v>
      </c>
      <c r="AV274">
        <f>IF('Main Data'!P274="Yes",1,0)</f>
        <v>0</v>
      </c>
      <c r="AW274">
        <f>IF('Main Data'!AP274="Yes",1,0)</f>
        <v>0</v>
      </c>
      <c r="AX274">
        <f>IF(OR('Main Data'!V274="Yes", 'Main Data'!W274="Yes",'Main Data'!X274="Yes"),1,0)</f>
        <v>1</v>
      </c>
      <c r="AY274">
        <f>IF(OR('Main Data'!Y274="Yes",'Main Data'!Z274="Yes"),1,0)</f>
        <v>0</v>
      </c>
      <c r="AZ274">
        <f>IF('Main Data'!AR274="Yes",1,0)</f>
        <v>0</v>
      </c>
      <c r="BA274">
        <f>IF('Main Data'!AS274="Yes",1,0)</f>
        <v>0</v>
      </c>
      <c r="BB274">
        <f>IF('Main Data'!AG274="Yes",1,0)</f>
        <v>0</v>
      </c>
      <c r="BC274">
        <f>IF('Main Data'!AB274="Yes",1,0)</f>
        <v>0</v>
      </c>
      <c r="BD274">
        <f>IF('Main Data'!AA274="Yes",1,0)</f>
        <v>0</v>
      </c>
      <c r="BE274">
        <f>IF('Main Data'!AC274="Yes",1,0)</f>
        <v>0</v>
      </c>
      <c r="BF274">
        <f>IF('Main Data'!AF274="Yes",1,0)</f>
        <v>0</v>
      </c>
      <c r="BG274">
        <f>IF(OR('Main Data'!AI274="Yes",'Main Data'!AL274="Yes"),1,0)</f>
        <v>0</v>
      </c>
      <c r="BH274">
        <f>IF('Main Data'!AJ274="Yes",1,0)</f>
        <v>0</v>
      </c>
      <c r="BI274">
        <f>IF('Main Data'!AK274="Yes",1,0)</f>
        <v>0</v>
      </c>
      <c r="BJ274">
        <f>IF('Main Data'!AM274="Yes",1,0)</f>
        <v>0</v>
      </c>
      <c r="BK274">
        <f>IF('Main Data'!AQ274="Yes",1,0)</f>
        <v>0</v>
      </c>
      <c r="BL274" s="21">
        <f t="shared" si="25"/>
        <v>0</v>
      </c>
      <c r="BM274" s="21">
        <f t="shared" si="26"/>
        <v>0</v>
      </c>
      <c r="BN274" s="21">
        <f t="shared" si="27"/>
        <v>0</v>
      </c>
      <c r="BO274" s="21">
        <f t="shared" si="28"/>
        <v>1</v>
      </c>
      <c r="BP274" s="21">
        <f t="shared" si="29"/>
        <v>0</v>
      </c>
    </row>
    <row r="275" spans="1:68" x14ac:dyDescent="0.2">
      <c r="A275">
        <v>271</v>
      </c>
      <c r="B275" s="33">
        <f>'Main Data'!C275</f>
        <v>44506</v>
      </c>
      <c r="C275">
        <f>'Main Data'!D275</f>
        <v>31</v>
      </c>
      <c r="D275" s="26">
        <f>'Main Data'!E275</f>
        <v>35000</v>
      </c>
      <c r="E275" s="26">
        <f>'Main Data'!F275</f>
        <v>43750</v>
      </c>
      <c r="F275" s="34">
        <f t="shared" si="24"/>
        <v>10.46310334047155</v>
      </c>
      <c r="G275">
        <f>IF('Main Data'!H275="AP",1,0)</f>
        <v>0</v>
      </c>
      <c r="H275">
        <f>IF('Main Data'!H275="Blancpain",1,0)</f>
        <v>0</v>
      </c>
      <c r="I275">
        <f>IF('Main Data'!H275="Breguet",1,0)</f>
        <v>0</v>
      </c>
      <c r="J275">
        <f>IF('Main Data'!H275="Breitling",1,0)</f>
        <v>0</v>
      </c>
      <c r="K275">
        <f>IF('Main Data'!H275="Cartier",1,0)</f>
        <v>0</v>
      </c>
      <c r="L275">
        <f>IF('Main Data'!H275="Gallet",1,0)</f>
        <v>0</v>
      </c>
      <c r="M275">
        <f>IF('Main Data'!H275="Girard Perregaux",1,0)</f>
        <v>0</v>
      </c>
      <c r="N275">
        <f>IF('Main Data'!H275="Gubelin",1,0)</f>
        <v>0</v>
      </c>
      <c r="O275">
        <f>IF('Main Data'!H275="Heuer",1,0)</f>
        <v>0</v>
      </c>
      <c r="P275">
        <f>IF('Main Data'!H275="IWC",1,0)</f>
        <v>0</v>
      </c>
      <c r="Q275">
        <f>IF('Main Data'!H275="JLC",1,0)</f>
        <v>0</v>
      </c>
      <c r="R275">
        <f>IF('Main Data'!H275="Longines",1,0)</f>
        <v>0</v>
      </c>
      <c r="S275">
        <f>IF('Main Data'!H275="Movado",1,0)</f>
        <v>0</v>
      </c>
      <c r="T275">
        <f>IF('Main Data'!H275="Omega",1,0)</f>
        <v>1</v>
      </c>
      <c r="U275">
        <f>IF('Main Data'!H275="Panerai",1,0)</f>
        <v>0</v>
      </c>
      <c r="V275">
        <f>IF('Main Data'!H275="Patek",1,0)</f>
        <v>0</v>
      </c>
      <c r="W275">
        <f>IF('Main Data'!H275="Rolex",1,0)</f>
        <v>0</v>
      </c>
      <c r="X275">
        <f>IF('Main Data'!H275="Tudor",1,0)</f>
        <v>0</v>
      </c>
      <c r="Y275">
        <f>IF('Main Data'!H275="Ulysse Nardin",1,0)</f>
        <v>0</v>
      </c>
      <c r="Z275">
        <f>IF('Main Data'!H275="Universal Geneve",1,0)</f>
        <v>0</v>
      </c>
      <c r="AA275">
        <f>IF('Main Data'!H275="Vacheron",1,0)</f>
        <v>0</v>
      </c>
      <c r="AB275">
        <f>IF('Main Data'!H275="Zenith",1,0)</f>
        <v>0</v>
      </c>
      <c r="AC275">
        <f>IF('Main Data'!J275="Stainless Steel",1,0)</f>
        <v>0</v>
      </c>
      <c r="AD275">
        <f>IF('Main Data'!J275="Two-tone",1,0)</f>
        <v>0</v>
      </c>
      <c r="AE275">
        <f>IF(OR('Main Data'!J275="YG 18K",'Main Data'!J275="YG &lt;18K",'Main Data'!J275="PG 18K",'Main Data'!J275="PG &lt;18K",'Main Data'!J275="WG 18K",'Main Data'!J275="Mixes of 18K",'Main Data'!J275="Mixes &lt;18K"),1,0)</f>
        <v>0</v>
      </c>
      <c r="AF275">
        <f>IF('Main Data'!J275="Platinum",1,0)</f>
        <v>0</v>
      </c>
      <c r="AG275">
        <f>IF(OR('Main Data'!J275="PVD",'Main Data'!J275="Gold Plate",'Main Data'!J275="Other"),1,0)</f>
        <v>1</v>
      </c>
      <c r="AH275">
        <f>IF('Main Data'!N275="Stainless Steel",1,0)</f>
        <v>1</v>
      </c>
      <c r="AI275">
        <f>IF('Main Data'!N275="Leather",1,0)</f>
        <v>0</v>
      </c>
      <c r="AJ275">
        <f>IF('Main Data'!N275="Two-tone",1,0)</f>
        <v>0</v>
      </c>
      <c r="AK275">
        <f>IF(OR('Main Data'!N275="YG 18K",'Main Data'!N275="PG 18K",'Main Data'!N275="WG 18K",'Main Data'!N275="Mixes of 18K"),1,0)</f>
        <v>0</v>
      </c>
      <c r="AL275">
        <f>IF(OR(,'Main Data'!N275="PVD",'Main Data'!N275="Gold plate"),1,0)</f>
        <v>0</v>
      </c>
      <c r="AM275">
        <f>IF(OR('Main Data'!AV275="Yes",'Main Data'!AW275="Yes",'Main Data'!AU275="Yes"),1,0)</f>
        <v>0</v>
      </c>
      <c r="AN275">
        <f>IF(OR(ISTEXT('Main Data'!AX275), ISTEXT('Main Data'!AY275)),1,0)</f>
        <v>0</v>
      </c>
      <c r="AO275">
        <f>IF('Main Data'!AZ275="Yes",1,0)</f>
        <v>0</v>
      </c>
      <c r="AP275">
        <f>IF('Main Data'!BA275="Yes",1,0)</f>
        <v>0</v>
      </c>
      <c r="AQ275">
        <f>IF('Main Data'!BD275="Yes",1,0)</f>
        <v>0</v>
      </c>
      <c r="AR275">
        <f>IF('Main Data'!BE275="A",1,0)</f>
        <v>0</v>
      </c>
      <c r="AS275">
        <f>IF('Main Data'!BE275="AA",1,0)</f>
        <v>0</v>
      </c>
      <c r="AT275">
        <f>IF('Main Data'!BE275="AAA",1,0)</f>
        <v>0</v>
      </c>
      <c r="AU275">
        <f>IF('Main Data'!BE275="AAAA",1,0)</f>
        <v>1</v>
      </c>
      <c r="AV275">
        <f>IF('Main Data'!P275="Yes",1,0)</f>
        <v>0</v>
      </c>
      <c r="AW275">
        <f>IF('Main Data'!AP275="Yes",1,0)</f>
        <v>0</v>
      </c>
      <c r="AX275">
        <f>IF(OR('Main Data'!V275="Yes", 'Main Data'!W275="Yes",'Main Data'!X275="Yes"),1,0)</f>
        <v>1</v>
      </c>
      <c r="AY275">
        <f>IF(OR('Main Data'!Y275="Yes",'Main Data'!Z275="Yes"),1,0)</f>
        <v>0</v>
      </c>
      <c r="AZ275">
        <f>IF('Main Data'!AR275="Yes",1,0)</f>
        <v>0</v>
      </c>
      <c r="BA275">
        <f>IF('Main Data'!AS275="Yes",1,0)</f>
        <v>0</v>
      </c>
      <c r="BB275">
        <f>IF('Main Data'!AG275="Yes",1,0)</f>
        <v>0</v>
      </c>
      <c r="BC275">
        <f>IF('Main Data'!AB275="Yes",1,0)</f>
        <v>0</v>
      </c>
      <c r="BD275">
        <f>IF('Main Data'!AA275="Yes",1,0)</f>
        <v>1</v>
      </c>
      <c r="BE275">
        <f>IF('Main Data'!AC275="Yes",1,0)</f>
        <v>0</v>
      </c>
      <c r="BF275">
        <f>IF('Main Data'!AF275="Yes",1,0)</f>
        <v>0</v>
      </c>
      <c r="BG275">
        <f>IF(OR('Main Data'!AI275="Yes",'Main Data'!AL275="Yes"),1,0)</f>
        <v>0</v>
      </c>
      <c r="BH275">
        <f>IF('Main Data'!AJ275="Yes",1,0)</f>
        <v>0</v>
      </c>
      <c r="BI275">
        <f>IF('Main Data'!AK275="Yes",1,0)</f>
        <v>0</v>
      </c>
      <c r="BJ275">
        <f>IF('Main Data'!AM275="Yes",1,0)</f>
        <v>0</v>
      </c>
      <c r="BK275">
        <f>IF('Main Data'!AQ275="Yes",1,0)</f>
        <v>0</v>
      </c>
      <c r="BL275" s="21">
        <f t="shared" si="25"/>
        <v>0</v>
      </c>
      <c r="BM275" s="21">
        <f t="shared" si="26"/>
        <v>0</v>
      </c>
      <c r="BN275" s="21">
        <f t="shared" si="27"/>
        <v>0</v>
      </c>
      <c r="BO275" s="21">
        <f t="shared" si="28"/>
        <v>1</v>
      </c>
      <c r="BP275" s="21">
        <f t="shared" si="29"/>
        <v>0</v>
      </c>
    </row>
    <row r="276" spans="1:68" x14ac:dyDescent="0.2">
      <c r="A276">
        <v>272</v>
      </c>
      <c r="B276" s="33">
        <f>'Main Data'!C276</f>
        <v>44506</v>
      </c>
      <c r="C276">
        <f>'Main Data'!D276</f>
        <v>32</v>
      </c>
      <c r="D276" s="26">
        <f>'Main Data'!E276</f>
        <v>4400</v>
      </c>
      <c r="E276" s="26">
        <f>'Main Data'!F276</f>
        <v>5500</v>
      </c>
      <c r="F276" s="34">
        <f t="shared" si="24"/>
        <v>8.3893598199063533</v>
      </c>
      <c r="G276">
        <f>IF('Main Data'!H276="AP",1,0)</f>
        <v>0</v>
      </c>
      <c r="H276">
        <f>IF('Main Data'!H276="Blancpain",1,0)</f>
        <v>0</v>
      </c>
      <c r="I276">
        <f>IF('Main Data'!H276="Breguet",1,0)</f>
        <v>0</v>
      </c>
      <c r="J276">
        <f>IF('Main Data'!H276="Breitling",1,0)</f>
        <v>0</v>
      </c>
      <c r="K276">
        <f>IF('Main Data'!H276="Cartier",1,0)</f>
        <v>0</v>
      </c>
      <c r="L276">
        <f>IF('Main Data'!H276="Gallet",1,0)</f>
        <v>0</v>
      </c>
      <c r="M276">
        <f>IF('Main Data'!H276="Girard Perregaux",1,0)</f>
        <v>0</v>
      </c>
      <c r="N276">
        <f>IF('Main Data'!H276="Gubelin",1,0)</f>
        <v>0</v>
      </c>
      <c r="O276">
        <f>IF('Main Data'!H276="Heuer",1,0)</f>
        <v>0</v>
      </c>
      <c r="P276">
        <f>IF('Main Data'!H276="IWC",1,0)</f>
        <v>0</v>
      </c>
      <c r="Q276">
        <f>IF('Main Data'!H276="JLC",1,0)</f>
        <v>0</v>
      </c>
      <c r="R276">
        <f>IF('Main Data'!H276="Longines",1,0)</f>
        <v>0</v>
      </c>
      <c r="S276">
        <f>IF('Main Data'!H276="Movado",1,0)</f>
        <v>0</v>
      </c>
      <c r="T276">
        <f>IF('Main Data'!H276="Omega",1,0)</f>
        <v>1</v>
      </c>
      <c r="U276">
        <f>IF('Main Data'!H276="Panerai",1,0)</f>
        <v>0</v>
      </c>
      <c r="V276">
        <f>IF('Main Data'!H276="Patek",1,0)</f>
        <v>0</v>
      </c>
      <c r="W276">
        <f>IF('Main Data'!H276="Rolex",1,0)</f>
        <v>0</v>
      </c>
      <c r="X276">
        <f>IF('Main Data'!H276="Tudor",1,0)</f>
        <v>0</v>
      </c>
      <c r="Y276">
        <f>IF('Main Data'!H276="Ulysse Nardin",1,0)</f>
        <v>0</v>
      </c>
      <c r="Z276">
        <f>IF('Main Data'!H276="Universal Geneve",1,0)</f>
        <v>0</v>
      </c>
      <c r="AA276">
        <f>IF('Main Data'!H276="Vacheron",1,0)</f>
        <v>0</v>
      </c>
      <c r="AB276">
        <f>IF('Main Data'!H276="Zenith",1,0)</f>
        <v>0</v>
      </c>
      <c r="AC276">
        <f>IF('Main Data'!J276="Stainless Steel",1,0)</f>
        <v>1</v>
      </c>
      <c r="AD276">
        <f>IF('Main Data'!J276="Two-tone",1,0)</f>
        <v>0</v>
      </c>
      <c r="AE276">
        <f>IF(OR('Main Data'!J276="YG 18K",'Main Data'!J276="YG &lt;18K",'Main Data'!J276="PG 18K",'Main Data'!J276="PG &lt;18K",'Main Data'!J276="WG 18K",'Main Data'!J276="Mixes of 18K",'Main Data'!J276="Mixes &lt;18K"),1,0)</f>
        <v>0</v>
      </c>
      <c r="AF276">
        <f>IF('Main Data'!J276="Platinum",1,0)</f>
        <v>0</v>
      </c>
      <c r="AG276">
        <f>IF(OR('Main Data'!J276="PVD",'Main Data'!J276="Gold Plate",'Main Data'!J276="Other"),1,0)</f>
        <v>0</v>
      </c>
      <c r="AH276">
        <f>IF('Main Data'!N276="Stainless Steel",1,0)</f>
        <v>1</v>
      </c>
      <c r="AI276">
        <f>IF('Main Data'!N276="Leather",1,0)</f>
        <v>0</v>
      </c>
      <c r="AJ276">
        <f>IF('Main Data'!N276="Two-tone",1,0)</f>
        <v>0</v>
      </c>
      <c r="AK276">
        <f>IF(OR('Main Data'!N276="YG 18K",'Main Data'!N276="PG 18K",'Main Data'!N276="WG 18K",'Main Data'!N276="Mixes of 18K"),1,0)</f>
        <v>0</v>
      </c>
      <c r="AL276">
        <f>IF(OR(,'Main Data'!N276="PVD",'Main Data'!N276="Gold plate"),1,0)</f>
        <v>0</v>
      </c>
      <c r="AM276">
        <f>IF(OR('Main Data'!AV276="Yes",'Main Data'!AW276="Yes",'Main Data'!AU276="Yes"),1,0)</f>
        <v>0</v>
      </c>
      <c r="AN276">
        <f>IF(OR(ISTEXT('Main Data'!AX276), ISTEXT('Main Data'!AY276)),1,0)</f>
        <v>0</v>
      </c>
      <c r="AO276">
        <f>IF('Main Data'!AZ276="Yes",1,0)</f>
        <v>0</v>
      </c>
      <c r="AP276">
        <f>IF('Main Data'!BA276="Yes",1,0)</f>
        <v>0</v>
      </c>
      <c r="AQ276">
        <f>IF('Main Data'!BD276="Yes",1,0)</f>
        <v>0</v>
      </c>
      <c r="AR276">
        <f>IF('Main Data'!BE276="A",1,0)</f>
        <v>0</v>
      </c>
      <c r="AS276">
        <f>IF('Main Data'!BE276="AA",1,0)</f>
        <v>1</v>
      </c>
      <c r="AT276">
        <f>IF('Main Data'!BE276="AAA",1,0)</f>
        <v>0</v>
      </c>
      <c r="AU276">
        <f>IF('Main Data'!BE276="AAAA",1,0)</f>
        <v>0</v>
      </c>
      <c r="AV276">
        <f>IF('Main Data'!P276="Yes",1,0)</f>
        <v>0</v>
      </c>
      <c r="AW276">
        <f>IF('Main Data'!AP276="Yes",1,0)</f>
        <v>0</v>
      </c>
      <c r="AX276">
        <f>IF(OR('Main Data'!V276="Yes", 'Main Data'!W276="Yes",'Main Data'!X276="Yes"),1,0)</f>
        <v>1</v>
      </c>
      <c r="AY276">
        <f>IF(OR('Main Data'!Y276="Yes",'Main Data'!Z276="Yes"),1,0)</f>
        <v>0</v>
      </c>
      <c r="AZ276">
        <f>IF('Main Data'!AR276="Yes",1,0)</f>
        <v>0</v>
      </c>
      <c r="BA276">
        <f>IF('Main Data'!AS276="Yes",1,0)</f>
        <v>0</v>
      </c>
      <c r="BB276">
        <f>IF('Main Data'!AG276="Yes",1,0)</f>
        <v>0</v>
      </c>
      <c r="BC276">
        <f>IF('Main Data'!AB276="Yes",1,0)</f>
        <v>0</v>
      </c>
      <c r="BD276">
        <f>IF('Main Data'!AA276="Yes",1,0)</f>
        <v>1</v>
      </c>
      <c r="BE276">
        <f>IF('Main Data'!AC276="Yes",1,0)</f>
        <v>0</v>
      </c>
      <c r="BF276">
        <f>IF('Main Data'!AF276="Yes",1,0)</f>
        <v>0</v>
      </c>
      <c r="BG276">
        <f>IF(OR('Main Data'!AI276="Yes",'Main Data'!AL276="Yes"),1,0)</f>
        <v>0</v>
      </c>
      <c r="BH276">
        <f>IF('Main Data'!AJ276="Yes",1,0)</f>
        <v>0</v>
      </c>
      <c r="BI276">
        <f>IF('Main Data'!AK276="Yes",1,0)</f>
        <v>0</v>
      </c>
      <c r="BJ276">
        <f>IF('Main Data'!AM276="Yes",1,0)</f>
        <v>0</v>
      </c>
      <c r="BK276">
        <f>IF('Main Data'!AQ276="Yes",1,0)</f>
        <v>0</v>
      </c>
      <c r="BL276" s="21">
        <f t="shared" si="25"/>
        <v>0</v>
      </c>
      <c r="BM276" s="21">
        <f t="shared" si="26"/>
        <v>0</v>
      </c>
      <c r="BN276" s="21">
        <f t="shared" si="27"/>
        <v>0</v>
      </c>
      <c r="BO276" s="21">
        <f t="shared" si="28"/>
        <v>1</v>
      </c>
      <c r="BP276" s="21">
        <f t="shared" si="29"/>
        <v>0</v>
      </c>
    </row>
    <row r="277" spans="1:68" x14ac:dyDescent="0.2">
      <c r="A277">
        <v>273</v>
      </c>
      <c r="B277" s="33">
        <f>'Main Data'!C277</f>
        <v>44506</v>
      </c>
      <c r="C277">
        <f>'Main Data'!D277</f>
        <v>33</v>
      </c>
      <c r="D277" s="26">
        <f>'Main Data'!E277</f>
        <v>24000</v>
      </c>
      <c r="E277" s="26">
        <f>'Main Data'!F277</f>
        <v>30000</v>
      </c>
      <c r="F277" s="34">
        <f t="shared" si="24"/>
        <v>10.085809109330082</v>
      </c>
      <c r="G277">
        <f>IF('Main Data'!H277="AP",1,0)</f>
        <v>0</v>
      </c>
      <c r="H277">
        <f>IF('Main Data'!H277="Blancpain",1,0)</f>
        <v>0</v>
      </c>
      <c r="I277">
        <f>IF('Main Data'!H277="Breguet",1,0)</f>
        <v>0</v>
      </c>
      <c r="J277">
        <f>IF('Main Data'!H277="Breitling",1,0)</f>
        <v>0</v>
      </c>
      <c r="K277">
        <f>IF('Main Data'!H277="Cartier",1,0)</f>
        <v>0</v>
      </c>
      <c r="L277">
        <f>IF('Main Data'!H277="Gallet",1,0)</f>
        <v>0</v>
      </c>
      <c r="M277">
        <f>IF('Main Data'!H277="Girard Perregaux",1,0)</f>
        <v>0</v>
      </c>
      <c r="N277">
        <f>IF('Main Data'!H277="Gubelin",1,0)</f>
        <v>0</v>
      </c>
      <c r="O277">
        <f>IF('Main Data'!H277="Heuer",1,0)</f>
        <v>0</v>
      </c>
      <c r="P277">
        <f>IF('Main Data'!H277="IWC",1,0)</f>
        <v>0</v>
      </c>
      <c r="Q277">
        <f>IF('Main Data'!H277="JLC",1,0)</f>
        <v>0</v>
      </c>
      <c r="R277">
        <f>IF('Main Data'!H277="Longines",1,0)</f>
        <v>0</v>
      </c>
      <c r="S277">
        <f>IF('Main Data'!H277="Movado",1,0)</f>
        <v>0</v>
      </c>
      <c r="T277">
        <f>IF('Main Data'!H277="Omega",1,0)</f>
        <v>1</v>
      </c>
      <c r="U277">
        <f>IF('Main Data'!H277="Panerai",1,0)</f>
        <v>0</v>
      </c>
      <c r="V277">
        <f>IF('Main Data'!H277="Patek",1,0)</f>
        <v>0</v>
      </c>
      <c r="W277">
        <f>IF('Main Data'!H277="Rolex",1,0)</f>
        <v>0</v>
      </c>
      <c r="X277">
        <f>IF('Main Data'!H277="Tudor",1,0)</f>
        <v>0</v>
      </c>
      <c r="Y277">
        <f>IF('Main Data'!H277="Ulysse Nardin",1,0)</f>
        <v>0</v>
      </c>
      <c r="Z277">
        <f>IF('Main Data'!H277="Universal Geneve",1,0)</f>
        <v>0</v>
      </c>
      <c r="AA277">
        <f>IF('Main Data'!H277="Vacheron",1,0)</f>
        <v>0</v>
      </c>
      <c r="AB277">
        <f>IF('Main Data'!H277="Zenith",1,0)</f>
        <v>0</v>
      </c>
      <c r="AC277">
        <f>IF('Main Data'!J277="Stainless Steel",1,0)</f>
        <v>1</v>
      </c>
      <c r="AD277">
        <f>IF('Main Data'!J277="Two-tone",1,0)</f>
        <v>0</v>
      </c>
      <c r="AE277">
        <f>IF(OR('Main Data'!J277="YG 18K",'Main Data'!J277="YG &lt;18K",'Main Data'!J277="PG 18K",'Main Data'!J277="PG &lt;18K",'Main Data'!J277="WG 18K",'Main Data'!J277="Mixes of 18K",'Main Data'!J277="Mixes &lt;18K"),1,0)</f>
        <v>0</v>
      </c>
      <c r="AF277">
        <f>IF('Main Data'!J277="Platinum",1,0)</f>
        <v>0</v>
      </c>
      <c r="AG277">
        <f>IF(OR('Main Data'!J277="PVD",'Main Data'!J277="Gold Plate",'Main Data'!J277="Other"),1,0)</f>
        <v>0</v>
      </c>
      <c r="AH277">
        <f>IF('Main Data'!N277="Stainless Steel",1,0)</f>
        <v>1</v>
      </c>
      <c r="AI277">
        <f>IF('Main Data'!N277="Leather",1,0)</f>
        <v>0</v>
      </c>
      <c r="AJ277">
        <f>IF('Main Data'!N277="Two-tone",1,0)</f>
        <v>0</v>
      </c>
      <c r="AK277">
        <f>IF(OR('Main Data'!N277="YG 18K",'Main Data'!N277="PG 18K",'Main Data'!N277="WG 18K",'Main Data'!N277="Mixes of 18K"),1,0)</f>
        <v>0</v>
      </c>
      <c r="AL277">
        <f>IF(OR(,'Main Data'!N277="PVD",'Main Data'!N277="Gold plate"),1,0)</f>
        <v>0</v>
      </c>
      <c r="AM277">
        <f>IF(OR('Main Data'!AV277="Yes",'Main Data'!AW277="Yes",'Main Data'!AU277="Yes"),1,0)</f>
        <v>0</v>
      </c>
      <c r="AN277">
        <f>IF(OR(ISTEXT('Main Data'!AX277), ISTEXT('Main Data'!AY277)),1,0)</f>
        <v>0</v>
      </c>
      <c r="AO277">
        <f>IF('Main Data'!AZ277="Yes",1,0)</f>
        <v>0</v>
      </c>
      <c r="AP277">
        <f>IF('Main Data'!BA277="Yes",1,0)</f>
        <v>1</v>
      </c>
      <c r="AQ277">
        <f>IF('Main Data'!BD277="Yes",1,0)</f>
        <v>0</v>
      </c>
      <c r="AR277">
        <f>IF('Main Data'!BE277="A",1,0)</f>
        <v>0</v>
      </c>
      <c r="AS277">
        <f>IF('Main Data'!BE277="AA",1,0)</f>
        <v>0</v>
      </c>
      <c r="AT277">
        <f>IF('Main Data'!BE277="AAA",1,0)</f>
        <v>1</v>
      </c>
      <c r="AU277">
        <f>IF('Main Data'!BE277="AAAA",1,0)</f>
        <v>0</v>
      </c>
      <c r="AV277">
        <f>IF('Main Data'!P277="Yes",1,0)</f>
        <v>0</v>
      </c>
      <c r="AW277">
        <f>IF('Main Data'!AP277="Yes",1,0)</f>
        <v>0</v>
      </c>
      <c r="AX277">
        <f>IF(OR('Main Data'!V277="Yes", 'Main Data'!W277="Yes",'Main Data'!X277="Yes"),1,0)</f>
        <v>0</v>
      </c>
      <c r="AY277">
        <f>IF(OR('Main Data'!Y277="Yes",'Main Data'!Z277="Yes"),1,0)</f>
        <v>0</v>
      </c>
      <c r="AZ277">
        <f>IF('Main Data'!AR277="Yes",1,0)</f>
        <v>0</v>
      </c>
      <c r="BA277">
        <f>IF('Main Data'!AS277="Yes",1,0)</f>
        <v>0</v>
      </c>
      <c r="BB277">
        <f>IF('Main Data'!AG277="Yes",1,0)</f>
        <v>0</v>
      </c>
      <c r="BC277">
        <f>IF('Main Data'!AB277="Yes",1,0)</f>
        <v>0</v>
      </c>
      <c r="BD277">
        <f>IF('Main Data'!AA277="Yes",1,0)</f>
        <v>0</v>
      </c>
      <c r="BE277">
        <f>IF('Main Data'!AC277="Yes",1,0)</f>
        <v>0</v>
      </c>
      <c r="BF277">
        <f>IF('Main Data'!AF277="Yes",1,0)</f>
        <v>0</v>
      </c>
      <c r="BG277">
        <f>IF(OR('Main Data'!AI277="Yes",'Main Data'!AL277="Yes"),1,0)</f>
        <v>1</v>
      </c>
      <c r="BH277">
        <f>IF('Main Data'!AJ277="Yes",1,0)</f>
        <v>0</v>
      </c>
      <c r="BI277">
        <f>IF('Main Data'!AK277="Yes",1,0)</f>
        <v>0</v>
      </c>
      <c r="BJ277">
        <f>IF('Main Data'!AM277="Yes",1,0)</f>
        <v>0</v>
      </c>
      <c r="BK277">
        <f>IF('Main Data'!AQ277="Yes",1,0)</f>
        <v>0</v>
      </c>
      <c r="BL277" s="21">
        <f t="shared" si="25"/>
        <v>0</v>
      </c>
      <c r="BM277" s="21">
        <f t="shared" si="26"/>
        <v>0</v>
      </c>
      <c r="BN277" s="21">
        <f t="shared" si="27"/>
        <v>0</v>
      </c>
      <c r="BO277" s="21">
        <f t="shared" si="28"/>
        <v>1</v>
      </c>
      <c r="BP277" s="21">
        <f t="shared" si="29"/>
        <v>0</v>
      </c>
    </row>
    <row r="278" spans="1:68" x14ac:dyDescent="0.2">
      <c r="A278">
        <v>274</v>
      </c>
      <c r="B278" s="33">
        <f>'Main Data'!C278</f>
        <v>44506</v>
      </c>
      <c r="C278">
        <f>'Main Data'!D278</f>
        <v>34</v>
      </c>
      <c r="D278" s="26">
        <f>'Main Data'!E278</f>
        <v>5700</v>
      </c>
      <c r="E278" s="26">
        <f>'Main Data'!F278</f>
        <v>7125</v>
      </c>
      <c r="F278" s="34">
        <f t="shared" si="24"/>
        <v>8.6482214538226412</v>
      </c>
      <c r="G278">
        <f>IF('Main Data'!H278="AP",1,0)</f>
        <v>0</v>
      </c>
      <c r="H278">
        <f>IF('Main Data'!H278="Blancpain",1,0)</f>
        <v>0</v>
      </c>
      <c r="I278">
        <f>IF('Main Data'!H278="Breguet",1,0)</f>
        <v>0</v>
      </c>
      <c r="J278">
        <f>IF('Main Data'!H278="Breitling",1,0)</f>
        <v>0</v>
      </c>
      <c r="K278">
        <f>IF('Main Data'!H278="Cartier",1,0)</f>
        <v>0</v>
      </c>
      <c r="L278">
        <f>IF('Main Data'!H278="Gallet",1,0)</f>
        <v>0</v>
      </c>
      <c r="M278">
        <f>IF('Main Data'!H278="Girard Perregaux",1,0)</f>
        <v>0</v>
      </c>
      <c r="N278">
        <f>IF('Main Data'!H278="Gubelin",1,0)</f>
        <v>0</v>
      </c>
      <c r="O278">
        <f>IF('Main Data'!H278="Heuer",1,0)</f>
        <v>0</v>
      </c>
      <c r="P278">
        <f>IF('Main Data'!H278="IWC",1,0)</f>
        <v>0</v>
      </c>
      <c r="Q278">
        <f>IF('Main Data'!H278="JLC",1,0)</f>
        <v>0</v>
      </c>
      <c r="R278">
        <f>IF('Main Data'!H278="Longines",1,0)</f>
        <v>0</v>
      </c>
      <c r="S278">
        <f>IF('Main Data'!H278="Movado",1,0)</f>
        <v>0</v>
      </c>
      <c r="T278">
        <f>IF('Main Data'!H278="Omega",1,0)</f>
        <v>1</v>
      </c>
      <c r="U278">
        <f>IF('Main Data'!H278="Panerai",1,0)</f>
        <v>0</v>
      </c>
      <c r="V278">
        <f>IF('Main Data'!H278="Patek",1,0)</f>
        <v>0</v>
      </c>
      <c r="W278">
        <f>IF('Main Data'!H278="Rolex",1,0)</f>
        <v>0</v>
      </c>
      <c r="X278">
        <f>IF('Main Data'!H278="Tudor",1,0)</f>
        <v>0</v>
      </c>
      <c r="Y278">
        <f>IF('Main Data'!H278="Ulysse Nardin",1,0)</f>
        <v>0</v>
      </c>
      <c r="Z278">
        <f>IF('Main Data'!H278="Universal Geneve",1,0)</f>
        <v>0</v>
      </c>
      <c r="AA278">
        <f>IF('Main Data'!H278="Vacheron",1,0)</f>
        <v>0</v>
      </c>
      <c r="AB278">
        <f>IF('Main Data'!H278="Zenith",1,0)</f>
        <v>0</v>
      </c>
      <c r="AC278">
        <f>IF('Main Data'!J278="Stainless Steel",1,0)</f>
        <v>1</v>
      </c>
      <c r="AD278">
        <f>IF('Main Data'!J278="Two-tone",1,0)</f>
        <v>0</v>
      </c>
      <c r="AE278">
        <f>IF(OR('Main Data'!J278="YG 18K",'Main Data'!J278="YG &lt;18K",'Main Data'!J278="PG 18K",'Main Data'!J278="PG &lt;18K",'Main Data'!J278="WG 18K",'Main Data'!J278="Mixes of 18K",'Main Data'!J278="Mixes &lt;18K"),1,0)</f>
        <v>0</v>
      </c>
      <c r="AF278">
        <f>IF('Main Data'!J278="Platinum",1,0)</f>
        <v>0</v>
      </c>
      <c r="AG278">
        <f>IF(OR('Main Data'!J278="PVD",'Main Data'!J278="Gold Plate",'Main Data'!J278="Other"),1,0)</f>
        <v>0</v>
      </c>
      <c r="AH278">
        <f>IF('Main Data'!N278="Stainless Steel",1,0)</f>
        <v>0</v>
      </c>
      <c r="AI278">
        <f>IF('Main Data'!N278="Leather",1,0)</f>
        <v>1</v>
      </c>
      <c r="AJ278">
        <f>IF('Main Data'!N278="Two-tone",1,0)</f>
        <v>0</v>
      </c>
      <c r="AK278">
        <f>IF(OR('Main Data'!N278="YG 18K",'Main Data'!N278="PG 18K",'Main Data'!N278="WG 18K",'Main Data'!N278="Mixes of 18K"),1,0)</f>
        <v>0</v>
      </c>
      <c r="AL278">
        <f>IF(OR(,'Main Data'!N278="PVD",'Main Data'!N278="Gold plate"),1,0)</f>
        <v>0</v>
      </c>
      <c r="AM278">
        <f>IF(OR('Main Data'!AV278="Yes",'Main Data'!AW278="Yes",'Main Data'!AU278="Yes"),1,0)</f>
        <v>0</v>
      </c>
      <c r="AN278">
        <f>IF(OR(ISTEXT('Main Data'!AX278), ISTEXT('Main Data'!AY278)),1,0)</f>
        <v>0</v>
      </c>
      <c r="AO278">
        <f>IF('Main Data'!AZ278="Yes",1,0)</f>
        <v>0</v>
      </c>
      <c r="AP278">
        <f>IF('Main Data'!BA278="Yes",1,0)</f>
        <v>0</v>
      </c>
      <c r="AQ278">
        <f>IF('Main Data'!BD278="Yes",1,0)</f>
        <v>0</v>
      </c>
      <c r="AR278">
        <f>IF('Main Data'!BE278="A",1,0)</f>
        <v>0</v>
      </c>
      <c r="AS278">
        <f>IF('Main Data'!BE278="AA",1,0)</f>
        <v>1</v>
      </c>
      <c r="AT278">
        <f>IF('Main Data'!BE278="AAA",1,0)</f>
        <v>0</v>
      </c>
      <c r="AU278">
        <f>IF('Main Data'!BE278="AAAA",1,0)</f>
        <v>0</v>
      </c>
      <c r="AV278">
        <f>IF('Main Data'!P278="Yes",1,0)</f>
        <v>0</v>
      </c>
      <c r="AW278">
        <f>IF('Main Data'!AP278="Yes",1,0)</f>
        <v>0</v>
      </c>
      <c r="AX278">
        <f>IF(OR('Main Data'!V278="Yes", 'Main Data'!W278="Yes",'Main Data'!X278="Yes"),1,0)</f>
        <v>0</v>
      </c>
      <c r="AY278">
        <f>IF(OR('Main Data'!Y278="Yes",'Main Data'!Z278="Yes"),1,0)</f>
        <v>0</v>
      </c>
      <c r="AZ278">
        <f>IF('Main Data'!AR278="Yes",1,0)</f>
        <v>0</v>
      </c>
      <c r="BA278">
        <f>IF('Main Data'!AS278="Yes",1,0)</f>
        <v>0</v>
      </c>
      <c r="BB278">
        <f>IF('Main Data'!AG278="Yes",1,0)</f>
        <v>0</v>
      </c>
      <c r="BC278">
        <f>IF('Main Data'!AB278="Yes",1,0)</f>
        <v>0</v>
      </c>
      <c r="BD278">
        <f>IF('Main Data'!AA278="Yes",1,0)</f>
        <v>0</v>
      </c>
      <c r="BE278">
        <f>IF('Main Data'!AC278="Yes",1,0)</f>
        <v>0</v>
      </c>
      <c r="BF278">
        <f>IF('Main Data'!AF278="Yes",1,0)</f>
        <v>0</v>
      </c>
      <c r="BG278">
        <f>IF(OR('Main Data'!AI278="Yes",'Main Data'!AL278="Yes"),1,0)</f>
        <v>1</v>
      </c>
      <c r="BH278">
        <f>IF('Main Data'!AJ278="Yes",1,0)</f>
        <v>0</v>
      </c>
      <c r="BI278">
        <f>IF('Main Data'!AK278="Yes",1,0)</f>
        <v>0</v>
      </c>
      <c r="BJ278">
        <f>IF('Main Data'!AM278="Yes",1,0)</f>
        <v>0</v>
      </c>
      <c r="BK278">
        <f>IF('Main Data'!AQ278="Yes",1,0)</f>
        <v>0</v>
      </c>
      <c r="BL278" s="21">
        <f t="shared" si="25"/>
        <v>0</v>
      </c>
      <c r="BM278" s="21">
        <f t="shared" si="26"/>
        <v>0</v>
      </c>
      <c r="BN278" s="21">
        <f t="shared" si="27"/>
        <v>0</v>
      </c>
      <c r="BO278" s="21">
        <f t="shared" si="28"/>
        <v>1</v>
      </c>
      <c r="BP278" s="21">
        <f t="shared" si="29"/>
        <v>0</v>
      </c>
    </row>
    <row r="279" spans="1:68" x14ac:dyDescent="0.2">
      <c r="A279">
        <v>275</v>
      </c>
      <c r="B279" s="33">
        <f>'Main Data'!C279</f>
        <v>44506</v>
      </c>
      <c r="C279">
        <f>'Main Data'!D279</f>
        <v>35</v>
      </c>
      <c r="D279" s="26">
        <f>'Main Data'!E279</f>
        <v>7600</v>
      </c>
      <c r="E279" s="26">
        <f>'Main Data'!F279</f>
        <v>9500</v>
      </c>
      <c r="F279" s="34">
        <f t="shared" si="24"/>
        <v>8.9359035262744229</v>
      </c>
      <c r="G279">
        <f>IF('Main Data'!H279="AP",1,0)</f>
        <v>0</v>
      </c>
      <c r="H279">
        <f>IF('Main Data'!H279="Blancpain",1,0)</f>
        <v>0</v>
      </c>
      <c r="I279">
        <f>IF('Main Data'!H279="Breguet",1,0)</f>
        <v>0</v>
      </c>
      <c r="J279">
        <f>IF('Main Data'!H279="Breitling",1,0)</f>
        <v>0</v>
      </c>
      <c r="K279">
        <f>IF('Main Data'!H279="Cartier",1,0)</f>
        <v>0</v>
      </c>
      <c r="L279">
        <f>IF('Main Data'!H279="Gallet",1,0)</f>
        <v>0</v>
      </c>
      <c r="M279">
        <f>IF('Main Data'!H279="Girard Perregaux",1,0)</f>
        <v>0</v>
      </c>
      <c r="N279">
        <f>IF('Main Data'!H279="Gubelin",1,0)</f>
        <v>0</v>
      </c>
      <c r="O279">
        <f>IF('Main Data'!H279="Heuer",1,0)</f>
        <v>0</v>
      </c>
      <c r="P279">
        <f>IF('Main Data'!H279="IWC",1,0)</f>
        <v>0</v>
      </c>
      <c r="Q279">
        <f>IF('Main Data'!H279="JLC",1,0)</f>
        <v>0</v>
      </c>
      <c r="R279">
        <f>IF('Main Data'!H279="Longines",1,0)</f>
        <v>0</v>
      </c>
      <c r="S279">
        <f>IF('Main Data'!H279="Movado",1,0)</f>
        <v>0</v>
      </c>
      <c r="T279">
        <f>IF('Main Data'!H279="Omega",1,0)</f>
        <v>1</v>
      </c>
      <c r="U279">
        <f>IF('Main Data'!H279="Panerai",1,0)</f>
        <v>0</v>
      </c>
      <c r="V279">
        <f>IF('Main Data'!H279="Patek",1,0)</f>
        <v>0</v>
      </c>
      <c r="W279">
        <f>IF('Main Data'!H279="Rolex",1,0)</f>
        <v>0</v>
      </c>
      <c r="X279">
        <f>IF('Main Data'!H279="Tudor",1,0)</f>
        <v>0</v>
      </c>
      <c r="Y279">
        <f>IF('Main Data'!H279="Ulysse Nardin",1,0)</f>
        <v>0</v>
      </c>
      <c r="Z279">
        <f>IF('Main Data'!H279="Universal Geneve",1,0)</f>
        <v>0</v>
      </c>
      <c r="AA279">
        <f>IF('Main Data'!H279="Vacheron",1,0)</f>
        <v>0</v>
      </c>
      <c r="AB279">
        <f>IF('Main Data'!H279="Zenith",1,0)</f>
        <v>0</v>
      </c>
      <c r="AC279">
        <f>IF('Main Data'!J279="Stainless Steel",1,0)</f>
        <v>0</v>
      </c>
      <c r="AD279">
        <f>IF('Main Data'!J279="Two-tone",1,0)</f>
        <v>0</v>
      </c>
      <c r="AE279">
        <f>IF(OR('Main Data'!J279="YG 18K",'Main Data'!J279="YG &lt;18K",'Main Data'!J279="PG 18K",'Main Data'!J279="PG &lt;18K",'Main Data'!J279="WG 18K",'Main Data'!J279="Mixes of 18K",'Main Data'!J279="Mixes &lt;18K"),1,0)</f>
        <v>1</v>
      </c>
      <c r="AF279">
        <f>IF('Main Data'!J279="Platinum",1,0)</f>
        <v>0</v>
      </c>
      <c r="AG279">
        <f>IF(OR('Main Data'!J279="PVD",'Main Data'!J279="Gold Plate",'Main Data'!J279="Other"),1,0)</f>
        <v>0</v>
      </c>
      <c r="AH279">
        <f>IF('Main Data'!N279="Stainless Steel",1,0)</f>
        <v>0</v>
      </c>
      <c r="AI279">
        <f>IF('Main Data'!N279="Leather",1,0)</f>
        <v>0</v>
      </c>
      <c r="AJ279">
        <f>IF('Main Data'!N279="Two-tone",1,0)</f>
        <v>0</v>
      </c>
      <c r="AK279">
        <f>IF(OR('Main Data'!N279="YG 18K",'Main Data'!N279="PG 18K",'Main Data'!N279="WG 18K",'Main Data'!N279="Mixes of 18K"),1,0)</f>
        <v>1</v>
      </c>
      <c r="AL279">
        <f>IF(OR(,'Main Data'!N279="PVD",'Main Data'!N279="Gold plate"),1,0)</f>
        <v>0</v>
      </c>
      <c r="AM279">
        <f>IF(OR('Main Data'!AV279="Yes",'Main Data'!AW279="Yes",'Main Data'!AU279="Yes"),1,0)</f>
        <v>0</v>
      </c>
      <c r="AN279">
        <f>IF(OR(ISTEXT('Main Data'!AX279), ISTEXT('Main Data'!AY279)),1,0)</f>
        <v>1</v>
      </c>
      <c r="AO279">
        <f>IF('Main Data'!AZ279="Yes",1,0)</f>
        <v>0</v>
      </c>
      <c r="AP279">
        <f>IF('Main Data'!BA279="Yes",1,0)</f>
        <v>0</v>
      </c>
      <c r="AQ279">
        <f>IF('Main Data'!BD279="Yes",1,0)</f>
        <v>0</v>
      </c>
      <c r="AR279">
        <f>IF('Main Data'!BE279="A",1,0)</f>
        <v>0</v>
      </c>
      <c r="AS279">
        <f>IF('Main Data'!BE279="AA",1,0)</f>
        <v>0</v>
      </c>
      <c r="AT279">
        <f>IF('Main Data'!BE279="AAA",1,0)</f>
        <v>1</v>
      </c>
      <c r="AU279">
        <f>IF('Main Data'!BE279="AAAA",1,0)</f>
        <v>0</v>
      </c>
      <c r="AV279">
        <f>IF('Main Data'!P279="Yes",1,0)</f>
        <v>0</v>
      </c>
      <c r="AW279">
        <f>IF('Main Data'!AP279="Yes",1,0)</f>
        <v>0</v>
      </c>
      <c r="AX279">
        <f>IF(OR('Main Data'!V279="Yes", 'Main Data'!W279="Yes",'Main Data'!X279="Yes"),1,0)</f>
        <v>0</v>
      </c>
      <c r="AY279">
        <f>IF(OR('Main Data'!Y279="Yes",'Main Data'!Z279="Yes"),1,0)</f>
        <v>0</v>
      </c>
      <c r="AZ279">
        <f>IF('Main Data'!AR279="Yes",1,0)</f>
        <v>0</v>
      </c>
      <c r="BA279">
        <f>IF('Main Data'!AS279="Yes",1,0)</f>
        <v>0</v>
      </c>
      <c r="BB279">
        <f>IF('Main Data'!AG279="Yes",1,0)</f>
        <v>0</v>
      </c>
      <c r="BC279">
        <f>IF('Main Data'!AB279="Yes",1,0)</f>
        <v>0</v>
      </c>
      <c r="BD279">
        <f>IF('Main Data'!AA279="Yes",1,0)</f>
        <v>0</v>
      </c>
      <c r="BE279">
        <f>IF('Main Data'!AC279="Yes",1,0)</f>
        <v>0</v>
      </c>
      <c r="BF279">
        <f>IF('Main Data'!AF279="Yes",1,0)</f>
        <v>0</v>
      </c>
      <c r="BG279">
        <f>IF(OR('Main Data'!AI279="Yes",'Main Data'!AL279="Yes"),1,0)</f>
        <v>1</v>
      </c>
      <c r="BH279">
        <f>IF('Main Data'!AJ279="Yes",1,0)</f>
        <v>0</v>
      </c>
      <c r="BI279">
        <f>IF('Main Data'!AK279="Yes",1,0)</f>
        <v>0</v>
      </c>
      <c r="BJ279">
        <f>IF('Main Data'!AM279="Yes",1,0)</f>
        <v>0</v>
      </c>
      <c r="BK279">
        <f>IF('Main Data'!AQ279="Yes",1,0)</f>
        <v>0</v>
      </c>
      <c r="BL279" s="21">
        <f t="shared" si="25"/>
        <v>0</v>
      </c>
      <c r="BM279" s="21">
        <f t="shared" si="26"/>
        <v>0</v>
      </c>
      <c r="BN279" s="21">
        <f t="shared" si="27"/>
        <v>0</v>
      </c>
      <c r="BO279" s="21">
        <f t="shared" si="28"/>
        <v>1</v>
      </c>
      <c r="BP279" s="21">
        <f t="shared" si="29"/>
        <v>0</v>
      </c>
    </row>
    <row r="280" spans="1:68" x14ac:dyDescent="0.2">
      <c r="A280">
        <v>276</v>
      </c>
      <c r="B280" s="33">
        <f>'Main Data'!C280</f>
        <v>44506</v>
      </c>
      <c r="C280">
        <f>'Main Data'!D280</f>
        <v>36</v>
      </c>
      <c r="D280" s="26">
        <f>'Main Data'!E280</f>
        <v>3000</v>
      </c>
      <c r="E280" s="26">
        <f>'Main Data'!F280</f>
        <v>3750</v>
      </c>
      <c r="F280" s="34">
        <f t="shared" si="24"/>
        <v>8.0063675676502459</v>
      </c>
      <c r="G280">
        <f>IF('Main Data'!H280="AP",1,0)</f>
        <v>0</v>
      </c>
      <c r="H280">
        <f>IF('Main Data'!H280="Blancpain",1,0)</f>
        <v>0</v>
      </c>
      <c r="I280">
        <f>IF('Main Data'!H280="Breguet",1,0)</f>
        <v>0</v>
      </c>
      <c r="J280">
        <f>IF('Main Data'!H280="Breitling",1,0)</f>
        <v>0</v>
      </c>
      <c r="K280">
        <f>IF('Main Data'!H280="Cartier",1,0)</f>
        <v>0</v>
      </c>
      <c r="L280">
        <f>IF('Main Data'!H280="Gallet",1,0)</f>
        <v>0</v>
      </c>
      <c r="M280">
        <f>IF('Main Data'!H280="Girard Perregaux",1,0)</f>
        <v>0</v>
      </c>
      <c r="N280">
        <f>IF('Main Data'!H280="Gubelin",1,0)</f>
        <v>0</v>
      </c>
      <c r="O280">
        <f>IF('Main Data'!H280="Heuer",1,0)</f>
        <v>0</v>
      </c>
      <c r="P280">
        <f>IF('Main Data'!H280="IWC",1,0)</f>
        <v>0</v>
      </c>
      <c r="Q280">
        <f>IF('Main Data'!H280="JLC",1,0)</f>
        <v>0</v>
      </c>
      <c r="R280">
        <f>IF('Main Data'!H280="Longines",1,0)</f>
        <v>0</v>
      </c>
      <c r="S280">
        <f>IF('Main Data'!H280="Movado",1,0)</f>
        <v>0</v>
      </c>
      <c r="T280">
        <f>IF('Main Data'!H280="Omega",1,0)</f>
        <v>1</v>
      </c>
      <c r="U280">
        <f>IF('Main Data'!H280="Panerai",1,0)</f>
        <v>0</v>
      </c>
      <c r="V280">
        <f>IF('Main Data'!H280="Patek",1,0)</f>
        <v>0</v>
      </c>
      <c r="W280">
        <f>IF('Main Data'!H280="Rolex",1,0)</f>
        <v>0</v>
      </c>
      <c r="X280">
        <f>IF('Main Data'!H280="Tudor",1,0)</f>
        <v>0</v>
      </c>
      <c r="Y280">
        <f>IF('Main Data'!H280="Ulysse Nardin",1,0)</f>
        <v>0</v>
      </c>
      <c r="Z280">
        <f>IF('Main Data'!H280="Universal Geneve",1,0)</f>
        <v>0</v>
      </c>
      <c r="AA280">
        <f>IF('Main Data'!H280="Vacheron",1,0)</f>
        <v>0</v>
      </c>
      <c r="AB280">
        <f>IF('Main Data'!H280="Zenith",1,0)</f>
        <v>0</v>
      </c>
      <c r="AC280">
        <f>IF('Main Data'!J280="Stainless Steel",1,0)</f>
        <v>1</v>
      </c>
      <c r="AD280">
        <f>IF('Main Data'!J280="Two-tone",1,0)</f>
        <v>0</v>
      </c>
      <c r="AE280">
        <f>IF(OR('Main Data'!J280="YG 18K",'Main Data'!J280="YG &lt;18K",'Main Data'!J280="PG 18K",'Main Data'!J280="PG &lt;18K",'Main Data'!J280="WG 18K",'Main Data'!J280="Mixes of 18K",'Main Data'!J280="Mixes &lt;18K"),1,0)</f>
        <v>0</v>
      </c>
      <c r="AF280">
        <f>IF('Main Data'!J280="Platinum",1,0)</f>
        <v>0</v>
      </c>
      <c r="AG280">
        <f>IF(OR('Main Data'!J280="PVD",'Main Data'!J280="Gold Plate",'Main Data'!J280="Other"),1,0)</f>
        <v>0</v>
      </c>
      <c r="AH280">
        <f>IF('Main Data'!N280="Stainless Steel",1,0)</f>
        <v>1</v>
      </c>
      <c r="AI280">
        <f>IF('Main Data'!N280="Leather",1,0)</f>
        <v>0</v>
      </c>
      <c r="AJ280">
        <f>IF('Main Data'!N280="Two-tone",1,0)</f>
        <v>0</v>
      </c>
      <c r="AK280">
        <f>IF(OR('Main Data'!N280="YG 18K",'Main Data'!N280="PG 18K",'Main Data'!N280="WG 18K",'Main Data'!N280="Mixes of 18K"),1,0)</f>
        <v>0</v>
      </c>
      <c r="AL280">
        <f>IF(OR(,'Main Data'!N280="PVD",'Main Data'!N280="Gold plate"),1,0)</f>
        <v>0</v>
      </c>
      <c r="AM280">
        <f>IF(OR('Main Data'!AV280="Yes",'Main Data'!AW280="Yes",'Main Data'!AU280="Yes"),1,0)</f>
        <v>0</v>
      </c>
      <c r="AN280">
        <f>IF(OR(ISTEXT('Main Data'!AX280), ISTEXT('Main Data'!AY280)),1,0)</f>
        <v>0</v>
      </c>
      <c r="AO280">
        <f>IF('Main Data'!AZ280="Yes",1,0)</f>
        <v>0</v>
      </c>
      <c r="AP280">
        <f>IF('Main Data'!BA280="Yes",1,0)</f>
        <v>0</v>
      </c>
      <c r="AQ280">
        <f>IF('Main Data'!BD280="Yes",1,0)</f>
        <v>0</v>
      </c>
      <c r="AR280">
        <f>IF('Main Data'!BE280="A",1,0)</f>
        <v>1</v>
      </c>
      <c r="AS280">
        <f>IF('Main Data'!BE280="AA",1,0)</f>
        <v>0</v>
      </c>
      <c r="AT280">
        <f>IF('Main Data'!BE280="AAA",1,0)</f>
        <v>0</v>
      </c>
      <c r="AU280">
        <f>IF('Main Data'!BE280="AAAA",1,0)</f>
        <v>0</v>
      </c>
      <c r="AV280">
        <f>IF('Main Data'!P280="Yes",1,0)</f>
        <v>0</v>
      </c>
      <c r="AW280">
        <f>IF('Main Data'!AP280="Yes",1,0)</f>
        <v>0</v>
      </c>
      <c r="AX280">
        <f>IF(OR('Main Data'!V280="Yes", 'Main Data'!W280="Yes",'Main Data'!X280="Yes"),1,0)</f>
        <v>0</v>
      </c>
      <c r="AY280">
        <f>IF(OR('Main Data'!Y280="Yes",'Main Data'!Z280="Yes"),1,0)</f>
        <v>0</v>
      </c>
      <c r="AZ280">
        <f>IF('Main Data'!AR280="Yes",1,0)</f>
        <v>0</v>
      </c>
      <c r="BA280">
        <f>IF('Main Data'!AS280="Yes",1,0)</f>
        <v>0</v>
      </c>
      <c r="BB280">
        <f>IF('Main Data'!AG280="Yes",1,0)</f>
        <v>0</v>
      </c>
      <c r="BC280">
        <f>IF('Main Data'!AB280="Yes",1,0)</f>
        <v>0</v>
      </c>
      <c r="BD280">
        <f>IF('Main Data'!AA280="Yes",1,0)</f>
        <v>0</v>
      </c>
      <c r="BE280">
        <f>IF('Main Data'!AC280="Yes",1,0)</f>
        <v>0</v>
      </c>
      <c r="BF280">
        <f>IF('Main Data'!AF280="Yes",1,0)</f>
        <v>0</v>
      </c>
      <c r="BG280">
        <f>IF(OR('Main Data'!AI280="Yes",'Main Data'!AL280="Yes"),1,0)</f>
        <v>1</v>
      </c>
      <c r="BH280">
        <f>IF('Main Data'!AJ280="Yes",1,0)</f>
        <v>0</v>
      </c>
      <c r="BI280">
        <f>IF('Main Data'!AK280="Yes",1,0)</f>
        <v>0</v>
      </c>
      <c r="BJ280">
        <f>IF('Main Data'!AM280="Yes",1,0)</f>
        <v>0</v>
      </c>
      <c r="BK280">
        <f>IF('Main Data'!AQ280="Yes",1,0)</f>
        <v>0</v>
      </c>
      <c r="BL280" s="21">
        <f t="shared" si="25"/>
        <v>0</v>
      </c>
      <c r="BM280" s="21">
        <f t="shared" si="26"/>
        <v>0</v>
      </c>
      <c r="BN280" s="21">
        <f t="shared" si="27"/>
        <v>0</v>
      </c>
      <c r="BO280" s="21">
        <f t="shared" si="28"/>
        <v>1</v>
      </c>
      <c r="BP280" s="21">
        <f t="shared" si="29"/>
        <v>0</v>
      </c>
    </row>
    <row r="281" spans="1:68" x14ac:dyDescent="0.2">
      <c r="A281">
        <v>277</v>
      </c>
      <c r="B281" s="33">
        <f>'Main Data'!C281</f>
        <v>44506</v>
      </c>
      <c r="C281">
        <f>'Main Data'!D281</f>
        <v>37</v>
      </c>
      <c r="D281" s="26">
        <f>'Main Data'!E281</f>
        <v>1200</v>
      </c>
      <c r="E281" s="26">
        <f>'Main Data'!F281</f>
        <v>1500</v>
      </c>
      <c r="F281" s="34">
        <f t="shared" si="24"/>
        <v>7.0900768357760917</v>
      </c>
      <c r="G281">
        <f>IF('Main Data'!H281="AP",1,0)</f>
        <v>0</v>
      </c>
      <c r="H281">
        <f>IF('Main Data'!H281="Blancpain",1,0)</f>
        <v>0</v>
      </c>
      <c r="I281">
        <f>IF('Main Data'!H281="Breguet",1,0)</f>
        <v>0</v>
      </c>
      <c r="J281">
        <f>IF('Main Data'!H281="Breitling",1,0)</f>
        <v>0</v>
      </c>
      <c r="K281">
        <f>IF('Main Data'!H281="Cartier",1,0)</f>
        <v>0</v>
      </c>
      <c r="L281">
        <f>IF('Main Data'!H281="Gallet",1,0)</f>
        <v>0</v>
      </c>
      <c r="M281">
        <f>IF('Main Data'!H281="Girard Perregaux",1,0)</f>
        <v>0</v>
      </c>
      <c r="N281">
        <f>IF('Main Data'!H281="Gubelin",1,0)</f>
        <v>0</v>
      </c>
      <c r="O281">
        <f>IF('Main Data'!H281="Heuer",1,0)</f>
        <v>0</v>
      </c>
      <c r="P281">
        <f>IF('Main Data'!H281="IWC",1,0)</f>
        <v>0</v>
      </c>
      <c r="Q281">
        <f>IF('Main Data'!H281="JLC",1,0)</f>
        <v>0</v>
      </c>
      <c r="R281">
        <f>IF('Main Data'!H281="Longines",1,0)</f>
        <v>0</v>
      </c>
      <c r="S281">
        <f>IF('Main Data'!H281="Movado",1,0)</f>
        <v>0</v>
      </c>
      <c r="T281">
        <f>IF('Main Data'!H281="Omega",1,0)</f>
        <v>1</v>
      </c>
      <c r="U281">
        <f>IF('Main Data'!H281="Panerai",1,0)</f>
        <v>0</v>
      </c>
      <c r="V281">
        <f>IF('Main Data'!H281="Patek",1,0)</f>
        <v>0</v>
      </c>
      <c r="W281">
        <f>IF('Main Data'!H281="Rolex",1,0)</f>
        <v>0</v>
      </c>
      <c r="X281">
        <f>IF('Main Data'!H281="Tudor",1,0)</f>
        <v>0</v>
      </c>
      <c r="Y281">
        <f>IF('Main Data'!H281="Ulysse Nardin",1,0)</f>
        <v>0</v>
      </c>
      <c r="Z281">
        <f>IF('Main Data'!H281="Universal Geneve",1,0)</f>
        <v>0</v>
      </c>
      <c r="AA281">
        <f>IF('Main Data'!H281="Vacheron",1,0)</f>
        <v>0</v>
      </c>
      <c r="AB281">
        <f>IF('Main Data'!H281="Zenith",1,0)</f>
        <v>0</v>
      </c>
      <c r="AC281">
        <f>IF('Main Data'!J281="Stainless Steel",1,0)</f>
        <v>1</v>
      </c>
      <c r="AD281">
        <f>IF('Main Data'!J281="Two-tone",1,0)</f>
        <v>0</v>
      </c>
      <c r="AE281">
        <f>IF(OR('Main Data'!J281="YG 18K",'Main Data'!J281="YG &lt;18K",'Main Data'!J281="PG 18K",'Main Data'!J281="PG &lt;18K",'Main Data'!J281="WG 18K",'Main Data'!J281="Mixes of 18K",'Main Data'!J281="Mixes &lt;18K"),1,0)</f>
        <v>0</v>
      </c>
      <c r="AF281">
        <f>IF('Main Data'!J281="Platinum",1,0)</f>
        <v>0</v>
      </c>
      <c r="AG281">
        <f>IF(OR('Main Data'!J281="PVD",'Main Data'!J281="Gold Plate",'Main Data'!J281="Other"),1,0)</f>
        <v>0</v>
      </c>
      <c r="AH281">
        <f>IF('Main Data'!N281="Stainless Steel",1,0)</f>
        <v>1</v>
      </c>
      <c r="AI281">
        <f>IF('Main Data'!N281="Leather",1,0)</f>
        <v>0</v>
      </c>
      <c r="AJ281">
        <f>IF('Main Data'!N281="Two-tone",1,0)</f>
        <v>0</v>
      </c>
      <c r="AK281">
        <f>IF(OR('Main Data'!N281="YG 18K",'Main Data'!N281="PG 18K",'Main Data'!N281="WG 18K",'Main Data'!N281="Mixes of 18K"),1,0)</f>
        <v>0</v>
      </c>
      <c r="AL281">
        <f>IF(OR(,'Main Data'!N281="PVD",'Main Data'!N281="Gold plate"),1,0)</f>
        <v>0</v>
      </c>
      <c r="AM281">
        <f>IF(OR('Main Data'!AV281="Yes",'Main Data'!AW281="Yes",'Main Data'!AU281="Yes"),1,0)</f>
        <v>0</v>
      </c>
      <c r="AN281">
        <f>IF(OR(ISTEXT('Main Data'!AX281), ISTEXT('Main Data'!AY281)),1,0)</f>
        <v>0</v>
      </c>
      <c r="AO281">
        <f>IF('Main Data'!AZ281="Yes",1,0)</f>
        <v>0</v>
      </c>
      <c r="AP281">
        <f>IF('Main Data'!BA281="Yes",1,0)</f>
        <v>0</v>
      </c>
      <c r="AQ281">
        <f>IF('Main Data'!BD281="Yes",1,0)</f>
        <v>0</v>
      </c>
      <c r="AR281">
        <f>IF('Main Data'!BE281="A",1,0)</f>
        <v>0</v>
      </c>
      <c r="AS281">
        <f>IF('Main Data'!BE281="AA",1,0)</f>
        <v>1</v>
      </c>
      <c r="AT281">
        <f>IF('Main Data'!BE281="AAA",1,0)</f>
        <v>0</v>
      </c>
      <c r="AU281">
        <f>IF('Main Data'!BE281="AAAA",1,0)</f>
        <v>0</v>
      </c>
      <c r="AV281">
        <f>IF('Main Data'!P281="Yes",1,0)</f>
        <v>0</v>
      </c>
      <c r="AW281">
        <f>IF('Main Data'!AP281="Yes",1,0)</f>
        <v>0</v>
      </c>
      <c r="AX281">
        <f>IF(OR('Main Data'!V281="Yes", 'Main Data'!W281="Yes",'Main Data'!X281="Yes"),1,0)</f>
        <v>0</v>
      </c>
      <c r="AY281">
        <f>IF(OR('Main Data'!Y281="Yes",'Main Data'!Z281="Yes"),1,0)</f>
        <v>0</v>
      </c>
      <c r="AZ281">
        <f>IF('Main Data'!AR281="Yes",1,0)</f>
        <v>0</v>
      </c>
      <c r="BA281">
        <f>IF('Main Data'!AS281="Yes",1,0)</f>
        <v>0</v>
      </c>
      <c r="BB281">
        <f>IF('Main Data'!AG281="Yes",1,0)</f>
        <v>0</v>
      </c>
      <c r="BC281">
        <f>IF('Main Data'!AB281="Yes",1,0)</f>
        <v>0</v>
      </c>
      <c r="BD281">
        <f>IF('Main Data'!AA281="Yes",1,0)</f>
        <v>0</v>
      </c>
      <c r="BE281">
        <f>IF('Main Data'!AC281="Yes",1,0)</f>
        <v>0</v>
      </c>
      <c r="BF281">
        <f>IF('Main Data'!AF281="Yes",1,0)</f>
        <v>0</v>
      </c>
      <c r="BG281">
        <f>IF(OR('Main Data'!AI281="Yes",'Main Data'!AL281="Yes"),1,0)</f>
        <v>1</v>
      </c>
      <c r="BH281">
        <f>IF('Main Data'!AJ281="Yes",1,0)</f>
        <v>0</v>
      </c>
      <c r="BI281">
        <f>IF('Main Data'!AK281="Yes",1,0)</f>
        <v>0</v>
      </c>
      <c r="BJ281">
        <f>IF('Main Data'!AM281="Yes",1,0)</f>
        <v>0</v>
      </c>
      <c r="BK281">
        <f>IF('Main Data'!AQ281="Yes",1,0)</f>
        <v>0</v>
      </c>
      <c r="BL281" s="21">
        <f t="shared" si="25"/>
        <v>0</v>
      </c>
      <c r="BM281" s="21">
        <f t="shared" si="26"/>
        <v>0</v>
      </c>
      <c r="BN281" s="21">
        <f t="shared" si="27"/>
        <v>0</v>
      </c>
      <c r="BO281" s="21">
        <f t="shared" si="28"/>
        <v>1</v>
      </c>
      <c r="BP281" s="21">
        <f t="shared" si="29"/>
        <v>0</v>
      </c>
    </row>
    <row r="282" spans="1:68" x14ac:dyDescent="0.2">
      <c r="A282">
        <v>278</v>
      </c>
      <c r="B282" s="33">
        <f>'Main Data'!C282</f>
        <v>44506</v>
      </c>
      <c r="C282">
        <f>'Main Data'!D282</f>
        <v>56</v>
      </c>
      <c r="D282" s="26">
        <f>'Main Data'!E282</f>
        <v>100000</v>
      </c>
      <c r="E282" s="26">
        <f>'Main Data'!F282</f>
        <v>250000</v>
      </c>
      <c r="F282" s="34">
        <f t="shared" si="24"/>
        <v>11.512925464970229</v>
      </c>
      <c r="G282">
        <f>IF('Main Data'!H282="AP",1,0)</f>
        <v>0</v>
      </c>
      <c r="H282">
        <f>IF('Main Data'!H282="Blancpain",1,0)</f>
        <v>0</v>
      </c>
      <c r="I282">
        <f>IF('Main Data'!H282="Breguet",1,0)</f>
        <v>0</v>
      </c>
      <c r="J282">
        <f>IF('Main Data'!H282="Breitling",1,0)</f>
        <v>0</v>
      </c>
      <c r="K282">
        <f>IF('Main Data'!H282="Cartier",1,0)</f>
        <v>1</v>
      </c>
      <c r="L282">
        <f>IF('Main Data'!H282="Gallet",1,0)</f>
        <v>0</v>
      </c>
      <c r="M282">
        <f>IF('Main Data'!H282="Girard Perregaux",1,0)</f>
        <v>0</v>
      </c>
      <c r="N282">
        <f>IF('Main Data'!H282="Gubelin",1,0)</f>
        <v>0</v>
      </c>
      <c r="O282">
        <f>IF('Main Data'!H282="Heuer",1,0)</f>
        <v>0</v>
      </c>
      <c r="P282">
        <f>IF('Main Data'!H282="IWC",1,0)</f>
        <v>0</v>
      </c>
      <c r="Q282">
        <f>IF('Main Data'!H282="JLC",1,0)</f>
        <v>0</v>
      </c>
      <c r="R282">
        <f>IF('Main Data'!H282="Longines",1,0)</f>
        <v>0</v>
      </c>
      <c r="S282">
        <f>IF('Main Data'!H282="Movado",1,0)</f>
        <v>0</v>
      </c>
      <c r="T282">
        <f>IF('Main Data'!H282="Omega",1,0)</f>
        <v>0</v>
      </c>
      <c r="U282">
        <f>IF('Main Data'!H282="Panerai",1,0)</f>
        <v>0</v>
      </c>
      <c r="V282">
        <f>IF('Main Data'!H282="Patek",1,0)</f>
        <v>0</v>
      </c>
      <c r="W282">
        <f>IF('Main Data'!H282="Rolex",1,0)</f>
        <v>0</v>
      </c>
      <c r="X282">
        <f>IF('Main Data'!H282="Tudor",1,0)</f>
        <v>0</v>
      </c>
      <c r="Y282">
        <f>IF('Main Data'!H282="Ulysse Nardin",1,0)</f>
        <v>0</v>
      </c>
      <c r="Z282">
        <f>IF('Main Data'!H282="Universal Geneve",1,0)</f>
        <v>0</v>
      </c>
      <c r="AA282">
        <f>IF('Main Data'!H282="Vacheron",1,0)</f>
        <v>0</v>
      </c>
      <c r="AB282">
        <f>IF('Main Data'!H282="Zenith",1,0)</f>
        <v>0</v>
      </c>
      <c r="AC282">
        <f>IF('Main Data'!J282="Stainless Steel",1,0)</f>
        <v>0</v>
      </c>
      <c r="AD282">
        <f>IF('Main Data'!J282="Two-tone",1,0)</f>
        <v>0</v>
      </c>
      <c r="AE282">
        <f>IF(OR('Main Data'!J282="YG 18K",'Main Data'!J282="YG &lt;18K",'Main Data'!J282="PG 18K",'Main Data'!J282="PG &lt;18K",'Main Data'!J282="WG 18K",'Main Data'!J282="Mixes of 18K",'Main Data'!J282="Mixes &lt;18K"),1,0)</f>
        <v>1</v>
      </c>
      <c r="AF282">
        <f>IF('Main Data'!J282="Platinum",1,0)</f>
        <v>0</v>
      </c>
      <c r="AG282">
        <f>IF(OR('Main Data'!J282="PVD",'Main Data'!J282="Gold Plate",'Main Data'!J282="Other"),1,0)</f>
        <v>0</v>
      </c>
      <c r="AH282">
        <f>IF('Main Data'!N282="Stainless Steel",1,0)</f>
        <v>0</v>
      </c>
      <c r="AI282">
        <f>IF('Main Data'!N282="Leather",1,0)</f>
        <v>0</v>
      </c>
      <c r="AJ282">
        <f>IF('Main Data'!N282="Two-tone",1,0)</f>
        <v>0</v>
      </c>
      <c r="AK282">
        <f>IF(OR('Main Data'!N282="YG 18K",'Main Data'!N282="PG 18K",'Main Data'!N282="WG 18K",'Main Data'!N282="Mixes of 18K"),1,0)</f>
        <v>1</v>
      </c>
      <c r="AL282">
        <f>IF(OR(,'Main Data'!N282="PVD",'Main Data'!N282="Gold plate"),1,0)</f>
        <v>0</v>
      </c>
      <c r="AM282">
        <f>IF(OR('Main Data'!AV282="Yes",'Main Data'!AW282="Yes",'Main Data'!AU282="Yes"),1,0)</f>
        <v>0</v>
      </c>
      <c r="AN282">
        <f>IF(OR(ISTEXT('Main Data'!AX282), ISTEXT('Main Data'!AY282)),1,0)</f>
        <v>0</v>
      </c>
      <c r="AO282">
        <f>IF('Main Data'!AZ282="Yes",1,0)</f>
        <v>0</v>
      </c>
      <c r="AP282">
        <f>IF('Main Data'!BA282="Yes",1,0)</f>
        <v>0</v>
      </c>
      <c r="AQ282">
        <f>IF('Main Data'!BD282="Yes",1,0)</f>
        <v>0</v>
      </c>
      <c r="AR282">
        <f>IF('Main Data'!BE282="A",1,0)</f>
        <v>0</v>
      </c>
      <c r="AS282">
        <f>IF('Main Data'!BE282="AA",1,0)</f>
        <v>0</v>
      </c>
      <c r="AT282">
        <f>IF('Main Data'!BE282="AAA",1,0)</f>
        <v>0</v>
      </c>
      <c r="AU282">
        <f>IF('Main Data'!BE282="AAAA",1,0)</f>
        <v>1</v>
      </c>
      <c r="AV282">
        <f>IF('Main Data'!P282="Yes",1,0)</f>
        <v>0</v>
      </c>
      <c r="AW282">
        <f>IF('Main Data'!AP282="Yes",1,0)</f>
        <v>0</v>
      </c>
      <c r="AX282">
        <f>IF(OR('Main Data'!V282="Yes", 'Main Data'!W282="Yes",'Main Data'!X282="Yes"),1,0)</f>
        <v>0</v>
      </c>
      <c r="AY282">
        <f>IF(OR('Main Data'!Y282="Yes",'Main Data'!Z282="Yes"),1,0)</f>
        <v>0</v>
      </c>
      <c r="AZ282">
        <f>IF('Main Data'!AR282="Yes",1,0)</f>
        <v>0</v>
      </c>
      <c r="BA282">
        <f>IF('Main Data'!AS282="Yes",1,0)</f>
        <v>0</v>
      </c>
      <c r="BB282">
        <f>IF('Main Data'!AG282="Yes",1,0)</f>
        <v>0</v>
      </c>
      <c r="BC282">
        <f>IF('Main Data'!AB282="Yes",1,0)</f>
        <v>0</v>
      </c>
      <c r="BD282">
        <f>IF('Main Data'!AA282="Yes",1,0)</f>
        <v>0</v>
      </c>
      <c r="BE282">
        <f>IF('Main Data'!AC282="Yes",1,0)</f>
        <v>0</v>
      </c>
      <c r="BF282">
        <f>IF('Main Data'!AF282="Yes",1,0)</f>
        <v>0</v>
      </c>
      <c r="BG282">
        <f>IF(OR('Main Data'!AI282="Yes",'Main Data'!AL282="Yes"),1,0)</f>
        <v>0</v>
      </c>
      <c r="BH282">
        <f>IF('Main Data'!AJ282="Yes",1,0)</f>
        <v>0</v>
      </c>
      <c r="BI282">
        <f>IF('Main Data'!AK282="Yes",1,0)</f>
        <v>0</v>
      </c>
      <c r="BJ282">
        <f>IF('Main Data'!AM282="Yes",1,0)</f>
        <v>0</v>
      </c>
      <c r="BK282">
        <f>IF('Main Data'!AQ282="Yes",1,0)</f>
        <v>1</v>
      </c>
      <c r="BL282" s="21">
        <f t="shared" si="25"/>
        <v>0</v>
      </c>
      <c r="BM282" s="21">
        <f t="shared" si="26"/>
        <v>0</v>
      </c>
      <c r="BN282" s="21">
        <f t="shared" si="27"/>
        <v>0</v>
      </c>
      <c r="BO282" s="21">
        <f t="shared" si="28"/>
        <v>1</v>
      </c>
      <c r="BP282" s="21">
        <f t="shared" si="29"/>
        <v>0</v>
      </c>
    </row>
    <row r="283" spans="1:68" x14ac:dyDescent="0.2">
      <c r="A283">
        <v>279</v>
      </c>
      <c r="B283" s="33">
        <f>'Main Data'!C283</f>
        <v>44506</v>
      </c>
      <c r="C283">
        <f>'Main Data'!D283</f>
        <v>60</v>
      </c>
      <c r="D283" s="26">
        <f>'Main Data'!E283</f>
        <v>7000</v>
      </c>
      <c r="E283" s="26">
        <f>'Main Data'!F283</f>
        <v>8750</v>
      </c>
      <c r="F283" s="34">
        <f t="shared" si="24"/>
        <v>8.8536654280374503</v>
      </c>
      <c r="G283">
        <f>IF('Main Data'!H283="AP",1,0)</f>
        <v>0</v>
      </c>
      <c r="H283">
        <f>IF('Main Data'!H283="Blancpain",1,0)</f>
        <v>0</v>
      </c>
      <c r="I283">
        <f>IF('Main Data'!H283="Breguet",1,0)</f>
        <v>0</v>
      </c>
      <c r="J283">
        <f>IF('Main Data'!H283="Breitling",1,0)</f>
        <v>0</v>
      </c>
      <c r="K283">
        <f>IF('Main Data'!H283="Cartier",1,0)</f>
        <v>0</v>
      </c>
      <c r="L283">
        <f>IF('Main Data'!H283="Gallet",1,0)</f>
        <v>0</v>
      </c>
      <c r="M283">
        <f>IF('Main Data'!H283="Girard Perregaux",1,0)</f>
        <v>0</v>
      </c>
      <c r="N283">
        <f>IF('Main Data'!H283="Gubelin",1,0)</f>
        <v>0</v>
      </c>
      <c r="O283">
        <f>IF('Main Data'!H283="Heuer",1,0)</f>
        <v>0</v>
      </c>
      <c r="P283">
        <f>IF('Main Data'!H283="IWC",1,0)</f>
        <v>0</v>
      </c>
      <c r="Q283">
        <f>IF('Main Data'!H283="JLC",1,0)</f>
        <v>0</v>
      </c>
      <c r="R283">
        <f>IF('Main Data'!H283="Longines",1,0)</f>
        <v>0</v>
      </c>
      <c r="S283">
        <f>IF('Main Data'!H283="Movado",1,0)</f>
        <v>0</v>
      </c>
      <c r="T283">
        <f>IF('Main Data'!H283="Omega",1,0)</f>
        <v>1</v>
      </c>
      <c r="U283">
        <f>IF('Main Data'!H283="Panerai",1,0)</f>
        <v>0</v>
      </c>
      <c r="V283">
        <f>IF('Main Data'!H283="Patek",1,0)</f>
        <v>0</v>
      </c>
      <c r="W283">
        <f>IF('Main Data'!H283="Rolex",1,0)</f>
        <v>0</v>
      </c>
      <c r="X283">
        <f>IF('Main Data'!H283="Tudor",1,0)</f>
        <v>0</v>
      </c>
      <c r="Y283">
        <f>IF('Main Data'!H283="Ulysse Nardin",1,0)</f>
        <v>0</v>
      </c>
      <c r="Z283">
        <f>IF('Main Data'!H283="Universal Geneve",1,0)</f>
        <v>0</v>
      </c>
      <c r="AA283">
        <f>IF('Main Data'!H283="Vacheron",1,0)</f>
        <v>0</v>
      </c>
      <c r="AB283">
        <f>IF('Main Data'!H283="Zenith",1,0)</f>
        <v>0</v>
      </c>
      <c r="AC283">
        <f>IF('Main Data'!J283="Stainless Steel",1,0)</f>
        <v>0</v>
      </c>
      <c r="AD283">
        <f>IF('Main Data'!J283="Two-tone",1,0)</f>
        <v>0</v>
      </c>
      <c r="AE283">
        <f>IF(OR('Main Data'!J283="YG 18K",'Main Data'!J283="YG &lt;18K",'Main Data'!J283="PG 18K",'Main Data'!J283="PG &lt;18K",'Main Data'!J283="WG 18K",'Main Data'!J283="Mixes of 18K",'Main Data'!J283="Mixes &lt;18K"),1,0)</f>
        <v>1</v>
      </c>
      <c r="AF283">
        <f>IF('Main Data'!J283="Platinum",1,0)</f>
        <v>0</v>
      </c>
      <c r="AG283">
        <f>IF(OR('Main Data'!J283="PVD",'Main Data'!J283="Gold Plate",'Main Data'!J283="Other"),1,0)</f>
        <v>0</v>
      </c>
      <c r="AH283">
        <f>IF('Main Data'!N283="Stainless Steel",1,0)</f>
        <v>0</v>
      </c>
      <c r="AI283">
        <f>IF('Main Data'!N283="Leather",1,0)</f>
        <v>0</v>
      </c>
      <c r="AJ283">
        <f>IF('Main Data'!N283="Two-tone",1,0)</f>
        <v>0</v>
      </c>
      <c r="AK283">
        <f>IF(OR('Main Data'!N283="YG 18K",'Main Data'!N283="PG 18K",'Main Data'!N283="WG 18K",'Main Data'!N283="Mixes of 18K"),1,0)</f>
        <v>1</v>
      </c>
      <c r="AL283">
        <f>IF(OR(,'Main Data'!N283="PVD",'Main Data'!N283="Gold plate"),1,0)</f>
        <v>0</v>
      </c>
      <c r="AM283">
        <f>IF(OR('Main Data'!AV283="Yes",'Main Data'!AW283="Yes",'Main Data'!AU283="Yes"),1,0)</f>
        <v>0</v>
      </c>
      <c r="AN283">
        <f>IF(OR(ISTEXT('Main Data'!AX283), ISTEXT('Main Data'!AY283)),1,0)</f>
        <v>0</v>
      </c>
      <c r="AO283">
        <f>IF('Main Data'!AZ283="Yes",1,0)</f>
        <v>0</v>
      </c>
      <c r="AP283">
        <f>IF('Main Data'!BA283="Yes",1,0)</f>
        <v>0</v>
      </c>
      <c r="AQ283">
        <f>IF('Main Data'!BD283="Yes",1,0)</f>
        <v>0</v>
      </c>
      <c r="AR283">
        <f>IF('Main Data'!BE283="A",1,0)</f>
        <v>0</v>
      </c>
      <c r="AS283">
        <f>IF('Main Data'!BE283="AA",1,0)</f>
        <v>0</v>
      </c>
      <c r="AT283">
        <f>IF('Main Data'!BE283="AAA",1,0)</f>
        <v>1</v>
      </c>
      <c r="AU283">
        <f>IF('Main Data'!BE283="AAAA",1,0)</f>
        <v>0</v>
      </c>
      <c r="AV283">
        <f>IF('Main Data'!P283="Yes",1,0)</f>
        <v>0</v>
      </c>
      <c r="AW283">
        <f>IF('Main Data'!AP283="Yes",1,0)</f>
        <v>0</v>
      </c>
      <c r="AX283">
        <f>IF(OR('Main Data'!V283="Yes", 'Main Data'!W283="Yes",'Main Data'!X283="Yes"),1,0)</f>
        <v>1</v>
      </c>
      <c r="AY283">
        <f>IF(OR('Main Data'!Y283="Yes",'Main Data'!Z283="Yes"),1,0)</f>
        <v>0</v>
      </c>
      <c r="AZ283">
        <f>IF('Main Data'!AR283="Yes",1,0)</f>
        <v>0</v>
      </c>
      <c r="BA283">
        <f>IF('Main Data'!AS283="Yes",1,0)</f>
        <v>0</v>
      </c>
      <c r="BB283">
        <f>IF('Main Data'!AG283="Yes",1,0)</f>
        <v>0</v>
      </c>
      <c r="BC283">
        <f>IF('Main Data'!AB283="Yes",1,0)</f>
        <v>0</v>
      </c>
      <c r="BD283">
        <f>IF('Main Data'!AA283="Yes",1,0)</f>
        <v>0</v>
      </c>
      <c r="BE283">
        <f>IF('Main Data'!AC283="Yes",1,0)</f>
        <v>0</v>
      </c>
      <c r="BF283">
        <f>IF('Main Data'!AF283="Yes",1,0)</f>
        <v>0</v>
      </c>
      <c r="BG283">
        <f>IF(OR('Main Data'!AI283="Yes",'Main Data'!AL283="Yes"),1,0)</f>
        <v>0</v>
      </c>
      <c r="BH283">
        <f>IF('Main Data'!AJ283="Yes",1,0)</f>
        <v>0</v>
      </c>
      <c r="BI283">
        <f>IF('Main Data'!AK283="Yes",1,0)</f>
        <v>0</v>
      </c>
      <c r="BJ283">
        <f>IF('Main Data'!AM283="Yes",1,0)</f>
        <v>0</v>
      </c>
      <c r="BK283">
        <f>IF('Main Data'!AQ283="Yes",1,0)</f>
        <v>0</v>
      </c>
      <c r="BL283" s="21">
        <f t="shared" si="25"/>
        <v>0</v>
      </c>
      <c r="BM283" s="21">
        <f t="shared" si="26"/>
        <v>0</v>
      </c>
      <c r="BN283" s="21">
        <f t="shared" si="27"/>
        <v>0</v>
      </c>
      <c r="BO283" s="21">
        <f t="shared" si="28"/>
        <v>1</v>
      </c>
      <c r="BP283" s="21">
        <f t="shared" si="29"/>
        <v>0</v>
      </c>
    </row>
    <row r="284" spans="1:68" x14ac:dyDescent="0.2">
      <c r="A284">
        <v>280</v>
      </c>
      <c r="B284" s="33">
        <f>'Main Data'!C284</f>
        <v>44506</v>
      </c>
      <c r="C284">
        <f>'Main Data'!D284</f>
        <v>61</v>
      </c>
      <c r="D284" s="26">
        <f>'Main Data'!E284</f>
        <v>8000</v>
      </c>
      <c r="E284" s="26">
        <f>'Main Data'!F284</f>
        <v>10000</v>
      </c>
      <c r="F284" s="34">
        <f t="shared" si="24"/>
        <v>8.987196820661973</v>
      </c>
      <c r="G284">
        <f>IF('Main Data'!H284="AP",1,0)</f>
        <v>0</v>
      </c>
      <c r="H284">
        <f>IF('Main Data'!H284="Blancpain",1,0)</f>
        <v>0</v>
      </c>
      <c r="I284">
        <f>IF('Main Data'!H284="Breguet",1,0)</f>
        <v>0</v>
      </c>
      <c r="J284">
        <f>IF('Main Data'!H284="Breitling",1,0)</f>
        <v>0</v>
      </c>
      <c r="K284">
        <f>IF('Main Data'!H284="Cartier",1,0)</f>
        <v>0</v>
      </c>
      <c r="L284">
        <f>IF('Main Data'!H284="Gallet",1,0)</f>
        <v>0</v>
      </c>
      <c r="M284">
        <f>IF('Main Data'!H284="Girard Perregaux",1,0)</f>
        <v>0</v>
      </c>
      <c r="N284">
        <f>IF('Main Data'!H284="Gubelin",1,0)</f>
        <v>0</v>
      </c>
      <c r="O284">
        <f>IF('Main Data'!H284="Heuer",1,0)</f>
        <v>0</v>
      </c>
      <c r="P284">
        <f>IF('Main Data'!H284="IWC",1,0)</f>
        <v>0</v>
      </c>
      <c r="Q284">
        <f>IF('Main Data'!H284="JLC",1,0)</f>
        <v>0</v>
      </c>
      <c r="R284">
        <f>IF('Main Data'!H284="Longines",1,0)</f>
        <v>0</v>
      </c>
      <c r="S284">
        <f>IF('Main Data'!H284="Movado",1,0)</f>
        <v>0</v>
      </c>
      <c r="T284">
        <f>IF('Main Data'!H284="Omega",1,0)</f>
        <v>0</v>
      </c>
      <c r="U284">
        <f>IF('Main Data'!H284="Panerai",1,0)</f>
        <v>0</v>
      </c>
      <c r="V284">
        <f>IF('Main Data'!H284="Patek",1,0)</f>
        <v>1</v>
      </c>
      <c r="W284">
        <f>IF('Main Data'!H284="Rolex",1,0)</f>
        <v>0</v>
      </c>
      <c r="X284">
        <f>IF('Main Data'!H284="Tudor",1,0)</f>
        <v>0</v>
      </c>
      <c r="Y284">
        <f>IF('Main Data'!H284="Ulysse Nardin",1,0)</f>
        <v>0</v>
      </c>
      <c r="Z284">
        <f>IF('Main Data'!H284="Universal Geneve",1,0)</f>
        <v>0</v>
      </c>
      <c r="AA284">
        <f>IF('Main Data'!H284="Vacheron",1,0)</f>
        <v>0</v>
      </c>
      <c r="AB284">
        <f>IF('Main Data'!H284="Zenith",1,0)</f>
        <v>0</v>
      </c>
      <c r="AC284">
        <f>IF('Main Data'!J284="Stainless Steel",1,0)</f>
        <v>0</v>
      </c>
      <c r="AD284">
        <f>IF('Main Data'!J284="Two-tone",1,0)</f>
        <v>0</v>
      </c>
      <c r="AE284">
        <f>IF(OR('Main Data'!J284="YG 18K",'Main Data'!J284="YG &lt;18K",'Main Data'!J284="PG 18K",'Main Data'!J284="PG &lt;18K",'Main Data'!J284="WG 18K",'Main Data'!J284="Mixes of 18K",'Main Data'!J284="Mixes &lt;18K"),1,0)</f>
        <v>1</v>
      </c>
      <c r="AF284">
        <f>IF('Main Data'!J284="Platinum",1,0)</f>
        <v>0</v>
      </c>
      <c r="AG284">
        <f>IF(OR('Main Data'!J284="PVD",'Main Data'!J284="Gold Plate",'Main Data'!J284="Other"),1,0)</f>
        <v>0</v>
      </c>
      <c r="AH284">
        <f>IF('Main Data'!N284="Stainless Steel",1,0)</f>
        <v>0</v>
      </c>
      <c r="AI284">
        <f>IF('Main Data'!N284="Leather",1,0)</f>
        <v>0</v>
      </c>
      <c r="AJ284">
        <f>IF('Main Data'!N284="Two-tone",1,0)</f>
        <v>0</v>
      </c>
      <c r="AK284">
        <f>IF(OR('Main Data'!N284="YG 18K",'Main Data'!N284="PG 18K",'Main Data'!N284="WG 18K",'Main Data'!N284="Mixes of 18K"),1,0)</f>
        <v>1</v>
      </c>
      <c r="AL284">
        <f>IF(OR(,'Main Data'!N284="PVD",'Main Data'!N284="Gold plate"),1,0)</f>
        <v>0</v>
      </c>
      <c r="AM284">
        <f>IF(OR('Main Data'!AV284="Yes",'Main Data'!AW284="Yes",'Main Data'!AU284="Yes"),1,0)</f>
        <v>0</v>
      </c>
      <c r="AN284">
        <f>IF(OR(ISTEXT('Main Data'!AX284), ISTEXT('Main Data'!AY284)),1,0)</f>
        <v>0</v>
      </c>
      <c r="AO284">
        <f>IF('Main Data'!AZ284="Yes",1,0)</f>
        <v>0</v>
      </c>
      <c r="AP284">
        <f>IF('Main Data'!BA284="Yes",1,0)</f>
        <v>0</v>
      </c>
      <c r="AQ284">
        <f>IF('Main Data'!BD284="Yes",1,0)</f>
        <v>0</v>
      </c>
      <c r="AR284">
        <f>IF('Main Data'!BE284="A",1,0)</f>
        <v>0</v>
      </c>
      <c r="AS284">
        <f>IF('Main Data'!BE284="AA",1,0)</f>
        <v>1</v>
      </c>
      <c r="AT284">
        <f>IF('Main Data'!BE284="AAA",1,0)</f>
        <v>0</v>
      </c>
      <c r="AU284">
        <f>IF('Main Data'!BE284="AAAA",1,0)</f>
        <v>0</v>
      </c>
      <c r="AV284">
        <f>IF('Main Data'!P284="Yes",1,0)</f>
        <v>1</v>
      </c>
      <c r="AW284">
        <f>IF('Main Data'!AP284="Yes",1,0)</f>
        <v>0</v>
      </c>
      <c r="AX284">
        <f>IF(OR('Main Data'!V284="Yes", 'Main Data'!W284="Yes",'Main Data'!X284="Yes"),1,0)</f>
        <v>0</v>
      </c>
      <c r="AY284">
        <f>IF(OR('Main Data'!Y284="Yes",'Main Data'!Z284="Yes"),1,0)</f>
        <v>0</v>
      </c>
      <c r="AZ284">
        <f>IF('Main Data'!AR284="Yes",1,0)</f>
        <v>0</v>
      </c>
      <c r="BA284">
        <f>IF('Main Data'!AS284="Yes",1,0)</f>
        <v>0</v>
      </c>
      <c r="BB284">
        <f>IF('Main Data'!AG284="Yes",1,0)</f>
        <v>0</v>
      </c>
      <c r="BC284">
        <f>IF('Main Data'!AB284="Yes",1,0)</f>
        <v>0</v>
      </c>
      <c r="BD284">
        <f>IF('Main Data'!AA284="Yes",1,0)</f>
        <v>0</v>
      </c>
      <c r="BE284">
        <f>IF('Main Data'!AC284="Yes",1,0)</f>
        <v>0</v>
      </c>
      <c r="BF284">
        <f>IF('Main Data'!AF284="Yes",1,0)</f>
        <v>0</v>
      </c>
      <c r="BG284">
        <f>IF(OR('Main Data'!AI284="Yes",'Main Data'!AL284="Yes"),1,0)</f>
        <v>0</v>
      </c>
      <c r="BH284">
        <f>IF('Main Data'!AJ284="Yes",1,0)</f>
        <v>0</v>
      </c>
      <c r="BI284">
        <f>IF('Main Data'!AK284="Yes",1,0)</f>
        <v>0</v>
      </c>
      <c r="BJ284">
        <f>IF('Main Data'!AM284="Yes",1,0)</f>
        <v>0</v>
      </c>
      <c r="BK284">
        <f>IF('Main Data'!AQ284="Yes",1,0)</f>
        <v>0</v>
      </c>
      <c r="BL284" s="21">
        <f t="shared" si="25"/>
        <v>0</v>
      </c>
      <c r="BM284" s="21">
        <f t="shared" si="26"/>
        <v>0</v>
      </c>
      <c r="BN284" s="21">
        <f t="shared" si="27"/>
        <v>0</v>
      </c>
      <c r="BO284" s="21">
        <f t="shared" si="28"/>
        <v>1</v>
      </c>
      <c r="BP284" s="21">
        <f t="shared" si="29"/>
        <v>0</v>
      </c>
    </row>
    <row r="285" spans="1:68" x14ac:dyDescent="0.2">
      <c r="A285">
        <v>281</v>
      </c>
      <c r="B285" s="33">
        <f>'Main Data'!C285</f>
        <v>44506</v>
      </c>
      <c r="C285">
        <f>'Main Data'!D285</f>
        <v>79</v>
      </c>
      <c r="D285" s="26">
        <f>'Main Data'!E285</f>
        <v>30000</v>
      </c>
      <c r="E285" s="26">
        <f>'Main Data'!F285</f>
        <v>37500</v>
      </c>
      <c r="F285" s="34">
        <f t="shared" si="24"/>
        <v>10.308952660644293</v>
      </c>
      <c r="G285">
        <f>IF('Main Data'!H285="AP",1,0)</f>
        <v>0</v>
      </c>
      <c r="H285">
        <f>IF('Main Data'!H285="Blancpain",1,0)</f>
        <v>0</v>
      </c>
      <c r="I285">
        <f>IF('Main Data'!H285="Breguet",1,0)</f>
        <v>0</v>
      </c>
      <c r="J285">
        <f>IF('Main Data'!H285="Breitling",1,0)</f>
        <v>0</v>
      </c>
      <c r="K285">
        <f>IF('Main Data'!H285="Cartier",1,0)</f>
        <v>0</v>
      </c>
      <c r="L285">
        <f>IF('Main Data'!H285="Gallet",1,0)</f>
        <v>0</v>
      </c>
      <c r="M285">
        <f>IF('Main Data'!H285="Girard Perregaux",1,0)</f>
        <v>0</v>
      </c>
      <c r="N285">
        <f>IF('Main Data'!H285="Gubelin",1,0)</f>
        <v>0</v>
      </c>
      <c r="O285">
        <f>IF('Main Data'!H285="Heuer",1,0)</f>
        <v>0</v>
      </c>
      <c r="P285">
        <f>IF('Main Data'!H285="IWC",1,0)</f>
        <v>0</v>
      </c>
      <c r="Q285">
        <f>IF('Main Data'!H285="JLC",1,0)</f>
        <v>0</v>
      </c>
      <c r="R285">
        <f>IF('Main Data'!H285="Longines",1,0)</f>
        <v>0</v>
      </c>
      <c r="S285">
        <f>IF('Main Data'!H285="Movado",1,0)</f>
        <v>0</v>
      </c>
      <c r="T285">
        <f>IF('Main Data'!H285="Omega",1,0)</f>
        <v>0</v>
      </c>
      <c r="U285">
        <f>IF('Main Data'!H285="Panerai",1,0)</f>
        <v>0</v>
      </c>
      <c r="V285">
        <f>IF('Main Data'!H285="Patek",1,0)</f>
        <v>0</v>
      </c>
      <c r="W285">
        <f>IF('Main Data'!H285="Rolex",1,0)</f>
        <v>0</v>
      </c>
      <c r="X285">
        <f>IF('Main Data'!H285="Tudor",1,0)</f>
        <v>0</v>
      </c>
      <c r="Y285">
        <f>IF('Main Data'!H285="Ulysse Nardin",1,0)</f>
        <v>0</v>
      </c>
      <c r="Z285">
        <f>IF('Main Data'!H285="Universal Geneve",1,0)</f>
        <v>0</v>
      </c>
      <c r="AA285">
        <f>IF('Main Data'!H285="Vacheron",1,0)</f>
        <v>1</v>
      </c>
      <c r="AB285">
        <f>IF('Main Data'!H285="Zenith",1,0)</f>
        <v>0</v>
      </c>
      <c r="AC285">
        <f>IF('Main Data'!J285="Stainless Steel",1,0)</f>
        <v>0</v>
      </c>
      <c r="AD285">
        <f>IF('Main Data'!J285="Two-tone",1,0)</f>
        <v>0</v>
      </c>
      <c r="AE285">
        <f>IF(OR('Main Data'!J285="YG 18K",'Main Data'!J285="YG &lt;18K",'Main Data'!J285="PG 18K",'Main Data'!J285="PG &lt;18K",'Main Data'!J285="WG 18K",'Main Data'!J285="Mixes of 18K",'Main Data'!J285="Mixes &lt;18K"),1,0)</f>
        <v>1</v>
      </c>
      <c r="AF285">
        <f>IF('Main Data'!J285="Platinum",1,0)</f>
        <v>0</v>
      </c>
      <c r="AG285">
        <f>IF(OR('Main Data'!J285="PVD",'Main Data'!J285="Gold Plate",'Main Data'!J285="Other"),1,0)</f>
        <v>0</v>
      </c>
      <c r="AH285">
        <f>IF('Main Data'!N285="Stainless Steel",1,0)</f>
        <v>0</v>
      </c>
      <c r="AI285">
        <f>IF('Main Data'!N285="Leather",1,0)</f>
        <v>1</v>
      </c>
      <c r="AJ285">
        <f>IF('Main Data'!N285="Two-tone",1,0)</f>
        <v>0</v>
      </c>
      <c r="AK285">
        <f>IF(OR('Main Data'!N285="YG 18K",'Main Data'!N285="PG 18K",'Main Data'!N285="WG 18K",'Main Data'!N285="Mixes of 18K"),1,0)</f>
        <v>0</v>
      </c>
      <c r="AL285">
        <f>IF(OR(,'Main Data'!N285="PVD",'Main Data'!N285="Gold plate"),1,0)</f>
        <v>0</v>
      </c>
      <c r="AM285">
        <f>IF(OR('Main Data'!AV285="Yes",'Main Data'!AW285="Yes",'Main Data'!AU285="Yes"),1,0)</f>
        <v>0</v>
      </c>
      <c r="AN285">
        <f>IF(OR(ISTEXT('Main Data'!AX285), ISTEXT('Main Data'!AY285)),1,0)</f>
        <v>0</v>
      </c>
      <c r="AO285">
        <f>IF('Main Data'!AZ285="Yes",1,0)</f>
        <v>0</v>
      </c>
      <c r="AP285">
        <f>IF('Main Data'!BA285="Yes",1,0)</f>
        <v>0</v>
      </c>
      <c r="AQ285">
        <f>IF('Main Data'!BD285="Yes",1,0)</f>
        <v>0</v>
      </c>
      <c r="AR285">
        <f>IF('Main Data'!BE285="A",1,0)</f>
        <v>0</v>
      </c>
      <c r="AS285">
        <f>IF('Main Data'!BE285="AA",1,0)</f>
        <v>0</v>
      </c>
      <c r="AT285">
        <f>IF('Main Data'!BE285="AAA",1,0)</f>
        <v>1</v>
      </c>
      <c r="AU285">
        <f>IF('Main Data'!BE285="AAAA",1,0)</f>
        <v>0</v>
      </c>
      <c r="AV285">
        <f>IF('Main Data'!P285="Yes",1,0)</f>
        <v>0</v>
      </c>
      <c r="AW285">
        <f>IF('Main Data'!AP285="Yes",1,0)</f>
        <v>0</v>
      </c>
      <c r="AX285">
        <f>IF(OR('Main Data'!V285="Yes", 'Main Data'!W285="Yes",'Main Data'!X285="Yes"),1,0)</f>
        <v>1</v>
      </c>
      <c r="AY285">
        <f>IF(OR('Main Data'!Y285="Yes",'Main Data'!Z285="Yes"),1,0)</f>
        <v>0</v>
      </c>
      <c r="AZ285">
        <f>IF('Main Data'!AR285="Yes",1,0)</f>
        <v>0</v>
      </c>
      <c r="BA285">
        <f>IF('Main Data'!AS285="Yes",1,0)</f>
        <v>1</v>
      </c>
      <c r="BB285">
        <f>IF('Main Data'!AG285="Yes",1,0)</f>
        <v>0</v>
      </c>
      <c r="BC285">
        <f>IF('Main Data'!AB285="Yes",1,0)</f>
        <v>0</v>
      </c>
      <c r="BD285">
        <f>IF('Main Data'!AA285="Yes",1,0)</f>
        <v>0</v>
      </c>
      <c r="BE285">
        <f>IF('Main Data'!AC285="Yes",1,0)</f>
        <v>0</v>
      </c>
      <c r="BF285">
        <f>IF('Main Data'!AF285="Yes",1,0)</f>
        <v>0</v>
      </c>
      <c r="BG285">
        <f>IF(OR('Main Data'!AI285="Yes",'Main Data'!AL285="Yes"),1,0)</f>
        <v>0</v>
      </c>
      <c r="BH285">
        <f>IF('Main Data'!AJ285="Yes",1,0)</f>
        <v>0</v>
      </c>
      <c r="BI285">
        <f>IF('Main Data'!AK285="Yes",1,0)</f>
        <v>0</v>
      </c>
      <c r="BJ285">
        <f>IF('Main Data'!AM285="Yes",1,0)</f>
        <v>0</v>
      </c>
      <c r="BK285">
        <f>IF('Main Data'!AQ285="Yes",1,0)</f>
        <v>0</v>
      </c>
      <c r="BL285" s="21">
        <f t="shared" si="25"/>
        <v>0</v>
      </c>
      <c r="BM285" s="21">
        <f t="shared" si="26"/>
        <v>0</v>
      </c>
      <c r="BN285" s="21">
        <f t="shared" si="27"/>
        <v>0</v>
      </c>
      <c r="BO285" s="21">
        <f t="shared" si="28"/>
        <v>1</v>
      </c>
      <c r="BP285" s="21">
        <f t="shared" si="29"/>
        <v>0</v>
      </c>
    </row>
    <row r="286" spans="1:68" x14ac:dyDescent="0.2">
      <c r="A286">
        <v>282</v>
      </c>
      <c r="B286" s="33">
        <f>'Main Data'!C286</f>
        <v>44506</v>
      </c>
      <c r="C286">
        <f>'Main Data'!D286</f>
        <v>80</v>
      </c>
      <c r="D286" s="26">
        <f>'Main Data'!E286</f>
        <v>8000</v>
      </c>
      <c r="E286" s="26">
        <f>'Main Data'!F286</f>
        <v>10000</v>
      </c>
      <c r="F286" s="34">
        <f t="shared" si="24"/>
        <v>8.987196820661973</v>
      </c>
      <c r="G286">
        <f>IF('Main Data'!H286="AP",1,0)</f>
        <v>0</v>
      </c>
      <c r="H286">
        <f>IF('Main Data'!H286="Blancpain",1,0)</f>
        <v>0</v>
      </c>
      <c r="I286">
        <f>IF('Main Data'!H286="Breguet",1,0)</f>
        <v>0</v>
      </c>
      <c r="J286">
        <f>IF('Main Data'!H286="Breitling",1,0)</f>
        <v>0</v>
      </c>
      <c r="K286">
        <f>IF('Main Data'!H286="Cartier",1,0)</f>
        <v>0</v>
      </c>
      <c r="L286">
        <f>IF('Main Data'!H286="Gallet",1,0)</f>
        <v>0</v>
      </c>
      <c r="M286">
        <f>IF('Main Data'!H286="Girard Perregaux",1,0)</f>
        <v>0</v>
      </c>
      <c r="N286">
        <f>IF('Main Data'!H286="Gubelin",1,0)</f>
        <v>0</v>
      </c>
      <c r="O286">
        <f>IF('Main Data'!H286="Heuer",1,0)</f>
        <v>0</v>
      </c>
      <c r="P286">
        <f>IF('Main Data'!H286="IWC",1,0)</f>
        <v>0</v>
      </c>
      <c r="Q286">
        <f>IF('Main Data'!H286="JLC",1,0)</f>
        <v>0</v>
      </c>
      <c r="R286">
        <f>IF('Main Data'!H286="Longines",1,0)</f>
        <v>0</v>
      </c>
      <c r="S286">
        <f>IF('Main Data'!H286="Movado",1,0)</f>
        <v>0</v>
      </c>
      <c r="T286">
        <f>IF('Main Data'!H286="Omega",1,0)</f>
        <v>0</v>
      </c>
      <c r="U286">
        <f>IF('Main Data'!H286="Panerai",1,0)</f>
        <v>0</v>
      </c>
      <c r="V286">
        <f>IF('Main Data'!H286="Patek",1,0)</f>
        <v>0</v>
      </c>
      <c r="W286">
        <f>IF('Main Data'!H286="Rolex",1,0)</f>
        <v>0</v>
      </c>
      <c r="X286">
        <f>IF('Main Data'!H286="Tudor",1,0)</f>
        <v>0</v>
      </c>
      <c r="Y286">
        <f>IF('Main Data'!H286="Ulysse Nardin",1,0)</f>
        <v>0</v>
      </c>
      <c r="Z286">
        <f>IF('Main Data'!H286="Universal Geneve",1,0)</f>
        <v>0</v>
      </c>
      <c r="AA286">
        <f>IF('Main Data'!H286="Vacheron",1,0)</f>
        <v>1</v>
      </c>
      <c r="AB286">
        <f>IF('Main Data'!H286="Zenith",1,0)</f>
        <v>0</v>
      </c>
      <c r="AC286">
        <f>IF('Main Data'!J286="Stainless Steel",1,0)</f>
        <v>0</v>
      </c>
      <c r="AD286">
        <f>IF('Main Data'!J286="Two-tone",1,0)</f>
        <v>0</v>
      </c>
      <c r="AE286">
        <f>IF(OR('Main Data'!J286="YG 18K",'Main Data'!J286="YG &lt;18K",'Main Data'!J286="PG 18K",'Main Data'!J286="PG &lt;18K",'Main Data'!J286="WG 18K",'Main Data'!J286="Mixes of 18K",'Main Data'!J286="Mixes &lt;18K"),1,0)</f>
        <v>1</v>
      </c>
      <c r="AF286">
        <f>IF('Main Data'!J286="Platinum",1,0)</f>
        <v>0</v>
      </c>
      <c r="AG286">
        <f>IF(OR('Main Data'!J286="PVD",'Main Data'!J286="Gold Plate",'Main Data'!J286="Other"),1,0)</f>
        <v>0</v>
      </c>
      <c r="AH286">
        <f>IF('Main Data'!N286="Stainless Steel",1,0)</f>
        <v>0</v>
      </c>
      <c r="AI286">
        <f>IF('Main Data'!N286="Leather",1,0)</f>
        <v>1</v>
      </c>
      <c r="AJ286">
        <f>IF('Main Data'!N286="Two-tone",1,0)</f>
        <v>0</v>
      </c>
      <c r="AK286">
        <f>IF(OR('Main Data'!N286="YG 18K",'Main Data'!N286="PG 18K",'Main Data'!N286="WG 18K",'Main Data'!N286="Mixes of 18K"),1,0)</f>
        <v>0</v>
      </c>
      <c r="AL286">
        <f>IF(OR(,'Main Data'!N286="PVD",'Main Data'!N286="Gold plate"),1,0)</f>
        <v>0</v>
      </c>
      <c r="AM286">
        <f>IF(OR('Main Data'!AV286="Yes",'Main Data'!AW286="Yes",'Main Data'!AU286="Yes"),1,0)</f>
        <v>0</v>
      </c>
      <c r="AN286">
        <f>IF(OR(ISTEXT('Main Data'!AX286), ISTEXT('Main Data'!AY286)),1,0)</f>
        <v>0</v>
      </c>
      <c r="AO286">
        <f>IF('Main Data'!AZ286="Yes",1,0)</f>
        <v>0</v>
      </c>
      <c r="AP286">
        <f>IF('Main Data'!BA286="Yes",1,0)</f>
        <v>0</v>
      </c>
      <c r="AQ286">
        <f>IF('Main Data'!BD286="Yes",1,0)</f>
        <v>0</v>
      </c>
      <c r="AR286">
        <f>IF('Main Data'!BE286="A",1,0)</f>
        <v>0</v>
      </c>
      <c r="AS286">
        <f>IF('Main Data'!BE286="AA",1,0)</f>
        <v>1</v>
      </c>
      <c r="AT286">
        <f>IF('Main Data'!BE286="AAA",1,0)</f>
        <v>0</v>
      </c>
      <c r="AU286">
        <f>IF('Main Data'!BE286="AAAA",1,0)</f>
        <v>0</v>
      </c>
      <c r="AV286">
        <f>IF('Main Data'!P286="Yes",1,0)</f>
        <v>1</v>
      </c>
      <c r="AW286">
        <f>IF('Main Data'!AP286="Yes",1,0)</f>
        <v>0</v>
      </c>
      <c r="AX286">
        <f>IF(OR('Main Data'!V286="Yes", 'Main Data'!W286="Yes",'Main Data'!X286="Yes"),1,0)</f>
        <v>0</v>
      </c>
      <c r="AY286">
        <f>IF(OR('Main Data'!Y286="Yes",'Main Data'!Z286="Yes"),1,0)</f>
        <v>0</v>
      </c>
      <c r="AZ286">
        <f>IF('Main Data'!AR286="Yes",1,0)</f>
        <v>0</v>
      </c>
      <c r="BA286">
        <f>IF('Main Data'!AS286="Yes",1,0)</f>
        <v>0</v>
      </c>
      <c r="BB286">
        <f>IF('Main Data'!AG286="Yes",1,0)</f>
        <v>0</v>
      </c>
      <c r="BC286">
        <f>IF('Main Data'!AB286="Yes",1,0)</f>
        <v>0</v>
      </c>
      <c r="BD286">
        <f>IF('Main Data'!AA286="Yes",1,0)</f>
        <v>0</v>
      </c>
      <c r="BE286">
        <f>IF('Main Data'!AC286="Yes",1,0)</f>
        <v>0</v>
      </c>
      <c r="BF286">
        <f>IF('Main Data'!AF286="Yes",1,0)</f>
        <v>0</v>
      </c>
      <c r="BG286">
        <f>IF(OR('Main Data'!AI286="Yes",'Main Data'!AL286="Yes"),1,0)</f>
        <v>0</v>
      </c>
      <c r="BH286">
        <f>IF('Main Data'!AJ286="Yes",1,0)</f>
        <v>0</v>
      </c>
      <c r="BI286">
        <f>IF('Main Data'!AK286="Yes",1,0)</f>
        <v>0</v>
      </c>
      <c r="BJ286">
        <f>IF('Main Data'!AM286="Yes",1,0)</f>
        <v>0</v>
      </c>
      <c r="BK286">
        <f>IF('Main Data'!AQ286="Yes",1,0)</f>
        <v>0</v>
      </c>
      <c r="BL286" s="21">
        <f t="shared" si="25"/>
        <v>0</v>
      </c>
      <c r="BM286" s="21">
        <f t="shared" si="26"/>
        <v>0</v>
      </c>
      <c r="BN286" s="21">
        <f t="shared" si="27"/>
        <v>0</v>
      </c>
      <c r="BO286" s="21">
        <f t="shared" si="28"/>
        <v>1</v>
      </c>
      <c r="BP286" s="21">
        <f t="shared" si="29"/>
        <v>0</v>
      </c>
    </row>
    <row r="287" spans="1:68" x14ac:dyDescent="0.2">
      <c r="A287">
        <v>283</v>
      </c>
      <c r="B287" s="33">
        <f>'Main Data'!C287</f>
        <v>44506</v>
      </c>
      <c r="C287">
        <f>'Main Data'!D287</f>
        <v>81</v>
      </c>
      <c r="D287" s="26">
        <f>'Main Data'!E287</f>
        <v>3600</v>
      </c>
      <c r="E287" s="26">
        <f>'Main Data'!F287</f>
        <v>4500</v>
      </c>
      <c r="F287" s="34">
        <f t="shared" si="24"/>
        <v>8.1886891244442008</v>
      </c>
      <c r="G287">
        <f>IF('Main Data'!H287="AP",1,0)</f>
        <v>0</v>
      </c>
      <c r="H287">
        <f>IF('Main Data'!H287="Blancpain",1,0)</f>
        <v>0</v>
      </c>
      <c r="I287">
        <f>IF('Main Data'!H287="Breguet",1,0)</f>
        <v>0</v>
      </c>
      <c r="J287">
        <f>IF('Main Data'!H287="Breitling",1,0)</f>
        <v>0</v>
      </c>
      <c r="K287">
        <f>IF('Main Data'!H287="Cartier",1,0)</f>
        <v>0</v>
      </c>
      <c r="L287">
        <f>IF('Main Data'!H287="Gallet",1,0)</f>
        <v>0</v>
      </c>
      <c r="M287">
        <f>IF('Main Data'!H287="Girard Perregaux",1,0)</f>
        <v>0</v>
      </c>
      <c r="N287">
        <f>IF('Main Data'!H287="Gubelin",1,0)</f>
        <v>0</v>
      </c>
      <c r="O287">
        <f>IF('Main Data'!H287="Heuer",1,0)</f>
        <v>0</v>
      </c>
      <c r="P287">
        <f>IF('Main Data'!H287="IWC",1,0)</f>
        <v>0</v>
      </c>
      <c r="Q287">
        <f>IF('Main Data'!H287="JLC",1,0)</f>
        <v>0</v>
      </c>
      <c r="R287">
        <f>IF('Main Data'!H287="Longines",1,0)</f>
        <v>0</v>
      </c>
      <c r="S287">
        <f>IF('Main Data'!H287="Movado",1,0)</f>
        <v>0</v>
      </c>
      <c r="T287">
        <f>IF('Main Data'!H287="Omega",1,0)</f>
        <v>0</v>
      </c>
      <c r="U287">
        <f>IF('Main Data'!H287="Panerai",1,0)</f>
        <v>0</v>
      </c>
      <c r="V287">
        <f>IF('Main Data'!H287="Patek",1,0)</f>
        <v>0</v>
      </c>
      <c r="W287">
        <f>IF('Main Data'!H287="Rolex",1,0)</f>
        <v>0</v>
      </c>
      <c r="X287">
        <f>IF('Main Data'!H287="Tudor",1,0)</f>
        <v>0</v>
      </c>
      <c r="Y287">
        <f>IF('Main Data'!H287="Ulysse Nardin",1,0)</f>
        <v>0</v>
      </c>
      <c r="Z287">
        <f>IF('Main Data'!H287="Universal Geneve",1,0)</f>
        <v>0</v>
      </c>
      <c r="AA287">
        <f>IF('Main Data'!H287="Vacheron",1,0)</f>
        <v>1</v>
      </c>
      <c r="AB287">
        <f>IF('Main Data'!H287="Zenith",1,0)</f>
        <v>0</v>
      </c>
      <c r="AC287">
        <f>IF('Main Data'!J287="Stainless Steel",1,0)</f>
        <v>0</v>
      </c>
      <c r="AD287">
        <f>IF('Main Data'!J287="Two-tone",1,0)</f>
        <v>0</v>
      </c>
      <c r="AE287">
        <f>IF(OR('Main Data'!J287="YG 18K",'Main Data'!J287="YG &lt;18K",'Main Data'!J287="PG 18K",'Main Data'!J287="PG &lt;18K",'Main Data'!J287="WG 18K",'Main Data'!J287="Mixes of 18K",'Main Data'!J287="Mixes &lt;18K"),1,0)</f>
        <v>1</v>
      </c>
      <c r="AF287">
        <f>IF('Main Data'!J287="Platinum",1,0)</f>
        <v>0</v>
      </c>
      <c r="AG287">
        <f>IF(OR('Main Data'!J287="PVD",'Main Data'!J287="Gold Plate",'Main Data'!J287="Other"),1,0)</f>
        <v>0</v>
      </c>
      <c r="AH287">
        <f>IF('Main Data'!N287="Stainless Steel",1,0)</f>
        <v>0</v>
      </c>
      <c r="AI287">
        <f>IF('Main Data'!N287="Leather",1,0)</f>
        <v>1</v>
      </c>
      <c r="AJ287">
        <f>IF('Main Data'!N287="Two-tone",1,0)</f>
        <v>0</v>
      </c>
      <c r="AK287">
        <f>IF(OR('Main Data'!N287="YG 18K",'Main Data'!N287="PG 18K",'Main Data'!N287="WG 18K",'Main Data'!N287="Mixes of 18K"),1,0)</f>
        <v>0</v>
      </c>
      <c r="AL287">
        <f>IF(OR(,'Main Data'!N287="PVD",'Main Data'!N287="Gold plate"),1,0)</f>
        <v>0</v>
      </c>
      <c r="AM287">
        <f>IF(OR('Main Data'!AV287="Yes",'Main Data'!AW287="Yes",'Main Data'!AU287="Yes"),1,0)</f>
        <v>0</v>
      </c>
      <c r="AN287">
        <f>IF(OR(ISTEXT('Main Data'!AX287), ISTEXT('Main Data'!AY287)),1,0)</f>
        <v>0</v>
      </c>
      <c r="AO287">
        <f>IF('Main Data'!AZ287="Yes",1,0)</f>
        <v>0</v>
      </c>
      <c r="AP287">
        <f>IF('Main Data'!BA287="Yes",1,0)</f>
        <v>0</v>
      </c>
      <c r="AQ287">
        <f>IF('Main Data'!BD287="Yes",1,0)</f>
        <v>0</v>
      </c>
      <c r="AR287">
        <f>IF('Main Data'!BE287="A",1,0)</f>
        <v>0</v>
      </c>
      <c r="AS287">
        <f>IF('Main Data'!BE287="AA",1,0)</f>
        <v>0</v>
      </c>
      <c r="AT287">
        <f>IF('Main Data'!BE287="AAA",1,0)</f>
        <v>1</v>
      </c>
      <c r="AU287">
        <f>IF('Main Data'!BE287="AAAA",1,0)</f>
        <v>0</v>
      </c>
      <c r="AV287">
        <f>IF('Main Data'!P287="Yes",1,0)</f>
        <v>1</v>
      </c>
      <c r="AW287">
        <f>IF('Main Data'!AP287="Yes",1,0)</f>
        <v>0</v>
      </c>
      <c r="AX287">
        <f>IF(OR('Main Data'!V287="Yes", 'Main Data'!W287="Yes",'Main Data'!X287="Yes"),1,0)</f>
        <v>0</v>
      </c>
      <c r="AY287">
        <f>IF(OR('Main Data'!Y287="Yes",'Main Data'!Z287="Yes"),1,0)</f>
        <v>0</v>
      </c>
      <c r="AZ287">
        <f>IF('Main Data'!AR287="Yes",1,0)</f>
        <v>0</v>
      </c>
      <c r="BA287">
        <f>IF('Main Data'!AS287="Yes",1,0)</f>
        <v>0</v>
      </c>
      <c r="BB287">
        <f>IF('Main Data'!AG287="Yes",1,0)</f>
        <v>0</v>
      </c>
      <c r="BC287">
        <f>IF('Main Data'!AB287="Yes",1,0)</f>
        <v>0</v>
      </c>
      <c r="BD287">
        <f>IF('Main Data'!AA287="Yes",1,0)</f>
        <v>0</v>
      </c>
      <c r="BE287">
        <f>IF('Main Data'!AC287="Yes",1,0)</f>
        <v>0</v>
      </c>
      <c r="BF287">
        <f>IF('Main Data'!AF287="Yes",1,0)</f>
        <v>0</v>
      </c>
      <c r="BG287">
        <f>IF(OR('Main Data'!AI287="Yes",'Main Data'!AL287="Yes"),1,0)</f>
        <v>0</v>
      </c>
      <c r="BH287">
        <f>IF('Main Data'!AJ287="Yes",1,0)</f>
        <v>0</v>
      </c>
      <c r="BI287">
        <f>IF('Main Data'!AK287="Yes",1,0)</f>
        <v>0</v>
      </c>
      <c r="BJ287">
        <f>IF('Main Data'!AM287="Yes",1,0)</f>
        <v>0</v>
      </c>
      <c r="BK287">
        <f>IF('Main Data'!AQ287="Yes",1,0)</f>
        <v>0</v>
      </c>
      <c r="BL287" s="21">
        <f t="shared" si="25"/>
        <v>0</v>
      </c>
      <c r="BM287" s="21">
        <f t="shared" si="26"/>
        <v>0</v>
      </c>
      <c r="BN287" s="21">
        <f t="shared" si="27"/>
        <v>0</v>
      </c>
      <c r="BO287" s="21">
        <f t="shared" si="28"/>
        <v>1</v>
      </c>
      <c r="BP287" s="21">
        <f t="shared" si="29"/>
        <v>0</v>
      </c>
    </row>
    <row r="288" spans="1:68" x14ac:dyDescent="0.2">
      <c r="A288">
        <v>284</v>
      </c>
      <c r="B288" s="33">
        <f>'Main Data'!C288</f>
        <v>44506</v>
      </c>
      <c r="C288">
        <f>'Main Data'!D288</f>
        <v>82</v>
      </c>
      <c r="D288" s="26">
        <f>'Main Data'!E288</f>
        <v>6500</v>
      </c>
      <c r="E288" s="26">
        <f>'Main Data'!F288</f>
        <v>8125</v>
      </c>
      <c r="F288" s="34">
        <f t="shared" si="24"/>
        <v>8.7795574558837277</v>
      </c>
      <c r="G288">
        <f>IF('Main Data'!H288="AP",1,0)</f>
        <v>0</v>
      </c>
      <c r="H288">
        <f>IF('Main Data'!H288="Blancpain",1,0)</f>
        <v>0</v>
      </c>
      <c r="I288">
        <f>IF('Main Data'!H288="Breguet",1,0)</f>
        <v>0</v>
      </c>
      <c r="J288">
        <f>IF('Main Data'!H288="Breitling",1,0)</f>
        <v>0</v>
      </c>
      <c r="K288">
        <f>IF('Main Data'!H288="Cartier",1,0)</f>
        <v>0</v>
      </c>
      <c r="L288">
        <f>IF('Main Data'!H288="Gallet",1,0)</f>
        <v>0</v>
      </c>
      <c r="M288">
        <f>IF('Main Data'!H288="Girard Perregaux",1,0)</f>
        <v>0</v>
      </c>
      <c r="N288">
        <f>IF('Main Data'!H288="Gubelin",1,0)</f>
        <v>0</v>
      </c>
      <c r="O288">
        <f>IF('Main Data'!H288="Heuer",1,0)</f>
        <v>0</v>
      </c>
      <c r="P288">
        <f>IF('Main Data'!H288="IWC",1,0)</f>
        <v>0</v>
      </c>
      <c r="Q288">
        <f>IF('Main Data'!H288="JLC",1,0)</f>
        <v>0</v>
      </c>
      <c r="R288">
        <f>IF('Main Data'!H288="Longines",1,0)</f>
        <v>0</v>
      </c>
      <c r="S288">
        <f>IF('Main Data'!H288="Movado",1,0)</f>
        <v>0</v>
      </c>
      <c r="T288">
        <f>IF('Main Data'!H288="Omega",1,0)</f>
        <v>0</v>
      </c>
      <c r="U288">
        <f>IF('Main Data'!H288="Panerai",1,0)</f>
        <v>0</v>
      </c>
      <c r="V288">
        <f>IF('Main Data'!H288="Patek",1,0)</f>
        <v>0</v>
      </c>
      <c r="W288">
        <f>IF('Main Data'!H288="Rolex",1,0)</f>
        <v>0</v>
      </c>
      <c r="X288">
        <f>IF('Main Data'!H288="Tudor",1,0)</f>
        <v>0</v>
      </c>
      <c r="Y288">
        <f>IF('Main Data'!H288="Ulysse Nardin",1,0)</f>
        <v>0</v>
      </c>
      <c r="Z288">
        <f>IF('Main Data'!H288="Universal Geneve",1,0)</f>
        <v>0</v>
      </c>
      <c r="AA288">
        <f>IF('Main Data'!H288="Vacheron",1,0)</f>
        <v>1</v>
      </c>
      <c r="AB288">
        <f>IF('Main Data'!H288="Zenith",1,0)</f>
        <v>0</v>
      </c>
      <c r="AC288">
        <f>IF('Main Data'!J288="Stainless Steel",1,0)</f>
        <v>0</v>
      </c>
      <c r="AD288">
        <f>IF('Main Data'!J288="Two-tone",1,0)</f>
        <v>0</v>
      </c>
      <c r="AE288">
        <f>IF(OR('Main Data'!J288="YG 18K",'Main Data'!J288="YG &lt;18K",'Main Data'!J288="PG 18K",'Main Data'!J288="PG &lt;18K",'Main Data'!J288="WG 18K",'Main Data'!J288="Mixes of 18K",'Main Data'!J288="Mixes &lt;18K"),1,0)</f>
        <v>1</v>
      </c>
      <c r="AF288">
        <f>IF('Main Data'!J288="Platinum",1,0)</f>
        <v>0</v>
      </c>
      <c r="AG288">
        <f>IF(OR('Main Data'!J288="PVD",'Main Data'!J288="Gold Plate",'Main Data'!J288="Other"),1,0)</f>
        <v>0</v>
      </c>
      <c r="AH288">
        <f>IF('Main Data'!N288="Stainless Steel",1,0)</f>
        <v>0</v>
      </c>
      <c r="AI288">
        <f>IF('Main Data'!N288="Leather",1,0)</f>
        <v>1</v>
      </c>
      <c r="AJ288">
        <f>IF('Main Data'!N288="Two-tone",1,0)</f>
        <v>0</v>
      </c>
      <c r="AK288">
        <f>IF(OR('Main Data'!N288="YG 18K",'Main Data'!N288="PG 18K",'Main Data'!N288="WG 18K",'Main Data'!N288="Mixes of 18K"),1,0)</f>
        <v>0</v>
      </c>
      <c r="AL288">
        <f>IF(OR(,'Main Data'!N288="PVD",'Main Data'!N288="Gold plate"),1,0)</f>
        <v>0</v>
      </c>
      <c r="AM288">
        <f>IF(OR('Main Data'!AV288="Yes",'Main Data'!AW288="Yes",'Main Data'!AU288="Yes"),1,0)</f>
        <v>0</v>
      </c>
      <c r="AN288">
        <f>IF(OR(ISTEXT('Main Data'!AX288), ISTEXT('Main Data'!AY288)),1,0)</f>
        <v>0</v>
      </c>
      <c r="AO288">
        <f>IF('Main Data'!AZ288="Yes",1,0)</f>
        <v>0</v>
      </c>
      <c r="AP288">
        <f>IF('Main Data'!BA288="Yes",1,0)</f>
        <v>0</v>
      </c>
      <c r="AQ288">
        <f>IF('Main Data'!BD288="Yes",1,0)</f>
        <v>0</v>
      </c>
      <c r="AR288">
        <f>IF('Main Data'!BE288="A",1,0)</f>
        <v>0</v>
      </c>
      <c r="AS288">
        <f>IF('Main Data'!BE288="AA",1,0)</f>
        <v>1</v>
      </c>
      <c r="AT288">
        <f>IF('Main Data'!BE288="AAA",1,0)</f>
        <v>0</v>
      </c>
      <c r="AU288">
        <f>IF('Main Data'!BE288="AAAA",1,0)</f>
        <v>0</v>
      </c>
      <c r="AV288">
        <f>IF('Main Data'!P288="Yes",1,0)</f>
        <v>1</v>
      </c>
      <c r="AW288">
        <f>IF('Main Data'!AP288="Yes",1,0)</f>
        <v>0</v>
      </c>
      <c r="AX288">
        <f>IF(OR('Main Data'!V288="Yes", 'Main Data'!W288="Yes",'Main Data'!X288="Yes"),1,0)</f>
        <v>0</v>
      </c>
      <c r="AY288">
        <f>IF(OR('Main Data'!Y288="Yes",'Main Data'!Z288="Yes"),1,0)</f>
        <v>0</v>
      </c>
      <c r="AZ288">
        <f>IF('Main Data'!AR288="Yes",1,0)</f>
        <v>0</v>
      </c>
      <c r="BA288">
        <f>IF('Main Data'!AS288="Yes",1,0)</f>
        <v>0</v>
      </c>
      <c r="BB288">
        <f>IF('Main Data'!AG288="Yes",1,0)</f>
        <v>0</v>
      </c>
      <c r="BC288">
        <f>IF('Main Data'!AB288="Yes",1,0)</f>
        <v>0</v>
      </c>
      <c r="BD288">
        <f>IF('Main Data'!AA288="Yes",1,0)</f>
        <v>0</v>
      </c>
      <c r="BE288">
        <f>IF('Main Data'!AC288="Yes",1,0)</f>
        <v>0</v>
      </c>
      <c r="BF288">
        <f>IF('Main Data'!AF288="Yes",1,0)</f>
        <v>0</v>
      </c>
      <c r="BG288">
        <f>IF(OR('Main Data'!AI288="Yes",'Main Data'!AL288="Yes"),1,0)</f>
        <v>0</v>
      </c>
      <c r="BH288">
        <f>IF('Main Data'!AJ288="Yes",1,0)</f>
        <v>0</v>
      </c>
      <c r="BI288">
        <f>IF('Main Data'!AK288="Yes",1,0)</f>
        <v>0</v>
      </c>
      <c r="BJ288">
        <f>IF('Main Data'!AM288="Yes",1,0)</f>
        <v>0</v>
      </c>
      <c r="BK288">
        <f>IF('Main Data'!AQ288="Yes",1,0)</f>
        <v>0</v>
      </c>
      <c r="BL288" s="21">
        <f t="shared" si="25"/>
        <v>0</v>
      </c>
      <c r="BM288" s="21">
        <f t="shared" si="26"/>
        <v>0</v>
      </c>
      <c r="BN288" s="21">
        <f t="shared" si="27"/>
        <v>0</v>
      </c>
      <c r="BO288" s="21">
        <f t="shared" si="28"/>
        <v>1</v>
      </c>
      <c r="BP288" s="21">
        <f t="shared" si="29"/>
        <v>0</v>
      </c>
    </row>
    <row r="289" spans="1:68" x14ac:dyDescent="0.2">
      <c r="A289">
        <v>285</v>
      </c>
      <c r="B289" s="33">
        <f>'Main Data'!C289</f>
        <v>44506</v>
      </c>
      <c r="C289">
        <f>'Main Data'!D289</f>
        <v>84</v>
      </c>
      <c r="D289" s="26">
        <f>'Main Data'!E289</f>
        <v>100000</v>
      </c>
      <c r="E289" s="26">
        <f>'Main Data'!F289</f>
        <v>525000</v>
      </c>
      <c r="F289" s="34">
        <f t="shared" si="24"/>
        <v>11.512925464970229</v>
      </c>
      <c r="G289">
        <f>IF('Main Data'!H289="AP",1,0)</f>
        <v>1</v>
      </c>
      <c r="H289">
        <f>IF('Main Data'!H289="Blancpain",1,0)</f>
        <v>0</v>
      </c>
      <c r="I289">
        <f>IF('Main Data'!H289="Breguet",1,0)</f>
        <v>0</v>
      </c>
      <c r="J289">
        <f>IF('Main Data'!H289="Breitling",1,0)</f>
        <v>0</v>
      </c>
      <c r="K289">
        <f>IF('Main Data'!H289="Cartier",1,0)</f>
        <v>0</v>
      </c>
      <c r="L289">
        <f>IF('Main Data'!H289="Gallet",1,0)</f>
        <v>0</v>
      </c>
      <c r="M289">
        <f>IF('Main Data'!H289="Girard Perregaux",1,0)</f>
        <v>0</v>
      </c>
      <c r="N289">
        <f>IF('Main Data'!H289="Gubelin",1,0)</f>
        <v>0</v>
      </c>
      <c r="O289">
        <f>IF('Main Data'!H289="Heuer",1,0)</f>
        <v>0</v>
      </c>
      <c r="P289">
        <f>IF('Main Data'!H289="IWC",1,0)</f>
        <v>0</v>
      </c>
      <c r="Q289">
        <f>IF('Main Data'!H289="JLC",1,0)</f>
        <v>0</v>
      </c>
      <c r="R289">
        <f>IF('Main Data'!H289="Longines",1,0)</f>
        <v>0</v>
      </c>
      <c r="S289">
        <f>IF('Main Data'!H289="Movado",1,0)</f>
        <v>0</v>
      </c>
      <c r="T289">
        <f>IF('Main Data'!H289="Omega",1,0)</f>
        <v>0</v>
      </c>
      <c r="U289">
        <f>IF('Main Data'!H289="Panerai",1,0)</f>
        <v>0</v>
      </c>
      <c r="V289">
        <f>IF('Main Data'!H289="Patek",1,0)</f>
        <v>0</v>
      </c>
      <c r="W289">
        <f>IF('Main Data'!H289="Rolex",1,0)</f>
        <v>0</v>
      </c>
      <c r="X289">
        <f>IF('Main Data'!H289="Tudor",1,0)</f>
        <v>0</v>
      </c>
      <c r="Y289">
        <f>IF('Main Data'!H289="Ulysse Nardin",1,0)</f>
        <v>0</v>
      </c>
      <c r="Z289">
        <f>IF('Main Data'!H289="Universal Geneve",1,0)</f>
        <v>0</v>
      </c>
      <c r="AA289">
        <f>IF('Main Data'!H289="Vacheron",1,0)</f>
        <v>0</v>
      </c>
      <c r="AB289">
        <f>IF('Main Data'!H289="Zenith",1,0)</f>
        <v>0</v>
      </c>
      <c r="AC289">
        <f>IF('Main Data'!J289="Stainless Steel",1,0)</f>
        <v>0</v>
      </c>
      <c r="AD289">
        <f>IF('Main Data'!J289="Two-tone",1,0)</f>
        <v>0</v>
      </c>
      <c r="AE289">
        <f>IF(OR('Main Data'!J289="YG 18K",'Main Data'!J289="YG &lt;18K",'Main Data'!J289="PG 18K",'Main Data'!J289="PG &lt;18K",'Main Data'!J289="WG 18K",'Main Data'!J289="Mixes of 18K",'Main Data'!J289="Mixes &lt;18K"),1,0)</f>
        <v>0</v>
      </c>
      <c r="AF289">
        <f>IF('Main Data'!J289="Platinum",1,0)</f>
        <v>1</v>
      </c>
      <c r="AG289">
        <f>IF(OR('Main Data'!J289="PVD",'Main Data'!J289="Gold Plate",'Main Data'!J289="Other"),1,0)</f>
        <v>0</v>
      </c>
      <c r="AH289">
        <f>IF('Main Data'!N289="Stainless Steel",1,0)</f>
        <v>0</v>
      </c>
      <c r="AI289">
        <f>IF('Main Data'!N289="Leather",1,0)</f>
        <v>1</v>
      </c>
      <c r="AJ289">
        <f>IF('Main Data'!N289="Two-tone",1,0)</f>
        <v>0</v>
      </c>
      <c r="AK289">
        <f>IF(OR('Main Data'!N289="YG 18K",'Main Data'!N289="PG 18K",'Main Data'!N289="WG 18K",'Main Data'!N289="Mixes of 18K"),1,0)</f>
        <v>0</v>
      </c>
      <c r="AL289">
        <f>IF(OR(,'Main Data'!N289="PVD",'Main Data'!N289="Gold plate"),1,0)</f>
        <v>0</v>
      </c>
      <c r="AM289">
        <f>IF(OR('Main Data'!AV289="Yes",'Main Data'!AW289="Yes",'Main Data'!AU289="Yes"),1,0)</f>
        <v>0</v>
      </c>
      <c r="AN289">
        <f>IF(OR(ISTEXT('Main Data'!AX289), ISTEXT('Main Data'!AY289)),1,0)</f>
        <v>0</v>
      </c>
      <c r="AO289">
        <f>IF('Main Data'!AZ289="Yes",1,0)</f>
        <v>0</v>
      </c>
      <c r="AP289">
        <f>IF('Main Data'!BA289="Yes",1,0)</f>
        <v>0</v>
      </c>
      <c r="AQ289">
        <f>IF('Main Data'!BD289="Yes",1,0)</f>
        <v>0</v>
      </c>
      <c r="AR289">
        <f>IF('Main Data'!BE289="A",1,0)</f>
        <v>0</v>
      </c>
      <c r="AS289">
        <f>IF('Main Data'!BE289="AA",1,0)</f>
        <v>0</v>
      </c>
      <c r="AT289">
        <f>IF('Main Data'!BE289="AAA",1,0)</f>
        <v>0</v>
      </c>
      <c r="AU289">
        <f>IF('Main Data'!BE289="AAAA",1,0)</f>
        <v>1</v>
      </c>
      <c r="AV289">
        <f>IF('Main Data'!P289="Yes",1,0)</f>
        <v>0</v>
      </c>
      <c r="AW289">
        <f>IF('Main Data'!AP289="Yes",1,0)</f>
        <v>0</v>
      </c>
      <c r="AX289">
        <f>IF(OR('Main Data'!V289="Yes", 'Main Data'!W289="Yes",'Main Data'!X289="Yes"),1,0)</f>
        <v>0</v>
      </c>
      <c r="AY289">
        <f>IF(OR('Main Data'!Y289="Yes",'Main Data'!Z289="Yes"),1,0)</f>
        <v>0</v>
      </c>
      <c r="AZ289">
        <f>IF('Main Data'!AR289="Yes",1,0)</f>
        <v>0</v>
      </c>
      <c r="BA289">
        <f>IF('Main Data'!AS289="Yes",1,0)</f>
        <v>0</v>
      </c>
      <c r="BB289">
        <f>IF('Main Data'!AG289="Yes",1,0)</f>
        <v>0</v>
      </c>
      <c r="BC289">
        <f>IF('Main Data'!AB289="Yes",1,0)</f>
        <v>0</v>
      </c>
      <c r="BD289">
        <f>IF('Main Data'!AA289="Yes",1,0)</f>
        <v>0</v>
      </c>
      <c r="BE289">
        <f>IF('Main Data'!AC289="Yes",1,0)</f>
        <v>0</v>
      </c>
      <c r="BF289">
        <f>IF('Main Data'!AF289="Yes",1,0)</f>
        <v>0</v>
      </c>
      <c r="BG289">
        <f>IF(OR('Main Data'!AI289="Yes",'Main Data'!AL289="Yes"),1,0)</f>
        <v>0</v>
      </c>
      <c r="BH289">
        <f>IF('Main Data'!AJ289="Yes",1,0)</f>
        <v>0</v>
      </c>
      <c r="BI289">
        <f>IF('Main Data'!AK289="Yes",1,0)</f>
        <v>0</v>
      </c>
      <c r="BJ289">
        <f>IF('Main Data'!AM289="Yes",1,0)</f>
        <v>0</v>
      </c>
      <c r="BK289">
        <f>IF('Main Data'!AQ289="Yes",1,0)</f>
        <v>1</v>
      </c>
      <c r="BL289" s="21">
        <f t="shared" si="25"/>
        <v>0</v>
      </c>
      <c r="BM289" s="21">
        <f t="shared" si="26"/>
        <v>0</v>
      </c>
      <c r="BN289" s="21">
        <f t="shared" si="27"/>
        <v>0</v>
      </c>
      <c r="BO289" s="21">
        <f t="shared" si="28"/>
        <v>1</v>
      </c>
      <c r="BP289" s="21">
        <f t="shared" si="29"/>
        <v>0</v>
      </c>
    </row>
    <row r="290" spans="1:68" x14ac:dyDescent="0.2">
      <c r="A290">
        <v>286</v>
      </c>
      <c r="B290" s="33">
        <f>'Main Data'!C290</f>
        <v>44506</v>
      </c>
      <c r="C290">
        <f>'Main Data'!D290</f>
        <v>85</v>
      </c>
      <c r="D290" s="26">
        <f>'Main Data'!E290</f>
        <v>6000</v>
      </c>
      <c r="E290" s="26">
        <f>'Main Data'!F290</f>
        <v>7500</v>
      </c>
      <c r="F290" s="34">
        <f t="shared" si="24"/>
        <v>8.6995147482101913</v>
      </c>
      <c r="G290">
        <f>IF('Main Data'!H290="AP",1,0)</f>
        <v>0</v>
      </c>
      <c r="H290">
        <f>IF('Main Data'!H290="Blancpain",1,0)</f>
        <v>0</v>
      </c>
      <c r="I290">
        <f>IF('Main Data'!H290="Breguet",1,0)</f>
        <v>0</v>
      </c>
      <c r="J290">
        <f>IF('Main Data'!H290="Breitling",1,0)</f>
        <v>0</v>
      </c>
      <c r="K290">
        <f>IF('Main Data'!H290="Cartier",1,0)</f>
        <v>0</v>
      </c>
      <c r="L290">
        <f>IF('Main Data'!H290="Gallet",1,0)</f>
        <v>0</v>
      </c>
      <c r="M290">
        <f>IF('Main Data'!H290="Girard Perregaux",1,0)</f>
        <v>0</v>
      </c>
      <c r="N290">
        <f>IF('Main Data'!H290="Gubelin",1,0)</f>
        <v>0</v>
      </c>
      <c r="O290">
        <f>IF('Main Data'!H290="Heuer",1,0)</f>
        <v>0</v>
      </c>
      <c r="P290">
        <f>IF('Main Data'!H290="IWC",1,0)</f>
        <v>0</v>
      </c>
      <c r="Q290">
        <f>IF('Main Data'!H290="JLC",1,0)</f>
        <v>0</v>
      </c>
      <c r="R290">
        <f>IF('Main Data'!H290="Longines",1,0)</f>
        <v>0</v>
      </c>
      <c r="S290">
        <f>IF('Main Data'!H290="Movado",1,0)</f>
        <v>0</v>
      </c>
      <c r="T290">
        <f>IF('Main Data'!H290="Omega",1,0)</f>
        <v>0</v>
      </c>
      <c r="U290">
        <f>IF('Main Data'!H290="Panerai",1,0)</f>
        <v>0</v>
      </c>
      <c r="V290">
        <f>IF('Main Data'!H290="Patek",1,0)</f>
        <v>0</v>
      </c>
      <c r="W290">
        <f>IF('Main Data'!H290="Rolex",1,0)</f>
        <v>0</v>
      </c>
      <c r="X290">
        <f>IF('Main Data'!H290="Tudor",1,0)</f>
        <v>0</v>
      </c>
      <c r="Y290">
        <f>IF('Main Data'!H290="Ulysse Nardin",1,0)</f>
        <v>0</v>
      </c>
      <c r="Z290">
        <f>IF('Main Data'!H290="Universal Geneve",1,0)</f>
        <v>0</v>
      </c>
      <c r="AA290">
        <f>IF('Main Data'!H290="Vacheron",1,0)</f>
        <v>1</v>
      </c>
      <c r="AB290">
        <f>IF('Main Data'!H290="Zenith",1,0)</f>
        <v>0</v>
      </c>
      <c r="AC290">
        <f>IF('Main Data'!J290="Stainless Steel",1,0)</f>
        <v>0</v>
      </c>
      <c r="AD290">
        <f>IF('Main Data'!J290="Two-tone",1,0)</f>
        <v>0</v>
      </c>
      <c r="AE290">
        <f>IF(OR('Main Data'!J290="YG 18K",'Main Data'!J290="YG &lt;18K",'Main Data'!J290="PG 18K",'Main Data'!J290="PG &lt;18K",'Main Data'!J290="WG 18K",'Main Data'!J290="Mixes of 18K",'Main Data'!J290="Mixes &lt;18K"),1,0)</f>
        <v>1</v>
      </c>
      <c r="AF290">
        <f>IF('Main Data'!J290="Platinum",1,0)</f>
        <v>0</v>
      </c>
      <c r="AG290">
        <f>IF(OR('Main Data'!J290="PVD",'Main Data'!J290="Gold Plate",'Main Data'!J290="Other"),1,0)</f>
        <v>0</v>
      </c>
      <c r="AH290">
        <f>IF('Main Data'!N290="Stainless Steel",1,0)</f>
        <v>0</v>
      </c>
      <c r="AI290">
        <f>IF('Main Data'!N290="Leather",1,0)</f>
        <v>1</v>
      </c>
      <c r="AJ290">
        <f>IF('Main Data'!N290="Two-tone",1,0)</f>
        <v>0</v>
      </c>
      <c r="AK290">
        <f>IF(OR('Main Data'!N290="YG 18K",'Main Data'!N290="PG 18K",'Main Data'!N290="WG 18K",'Main Data'!N290="Mixes of 18K"),1,0)</f>
        <v>0</v>
      </c>
      <c r="AL290">
        <f>IF(OR(,'Main Data'!N290="PVD",'Main Data'!N290="Gold plate"),1,0)</f>
        <v>0</v>
      </c>
      <c r="AM290">
        <f>IF(OR('Main Data'!AV290="Yes",'Main Data'!AW290="Yes",'Main Data'!AU290="Yes"),1,0)</f>
        <v>0</v>
      </c>
      <c r="AN290">
        <f>IF(OR(ISTEXT('Main Data'!AX290), ISTEXT('Main Data'!AY290)),1,0)</f>
        <v>0</v>
      </c>
      <c r="AO290">
        <f>IF('Main Data'!AZ290="Yes",1,0)</f>
        <v>0</v>
      </c>
      <c r="AP290">
        <f>IF('Main Data'!BA290="Yes",1,0)</f>
        <v>0</v>
      </c>
      <c r="AQ290">
        <f>IF('Main Data'!BD290="Yes",1,0)</f>
        <v>0</v>
      </c>
      <c r="AR290">
        <f>IF('Main Data'!BE290="A",1,0)</f>
        <v>0</v>
      </c>
      <c r="AS290">
        <f>IF('Main Data'!BE290="AA",1,0)</f>
        <v>0</v>
      </c>
      <c r="AT290">
        <f>IF('Main Data'!BE290="AAA",1,0)</f>
        <v>1</v>
      </c>
      <c r="AU290">
        <f>IF('Main Data'!BE290="AAAA",1,0)</f>
        <v>0</v>
      </c>
      <c r="AV290">
        <f>IF('Main Data'!P290="Yes",1,0)</f>
        <v>1</v>
      </c>
      <c r="AW290">
        <f>IF('Main Data'!AP290="Yes",1,0)</f>
        <v>0</v>
      </c>
      <c r="AX290">
        <f>IF(OR('Main Data'!V290="Yes", 'Main Data'!W290="Yes",'Main Data'!X290="Yes"),1,0)</f>
        <v>0</v>
      </c>
      <c r="AY290">
        <f>IF(OR('Main Data'!Y290="Yes",'Main Data'!Z290="Yes"),1,0)</f>
        <v>0</v>
      </c>
      <c r="AZ290">
        <f>IF('Main Data'!AR290="Yes",1,0)</f>
        <v>0</v>
      </c>
      <c r="BA290">
        <f>IF('Main Data'!AS290="Yes",1,0)</f>
        <v>0</v>
      </c>
      <c r="BB290">
        <f>IF('Main Data'!AG290="Yes",1,0)</f>
        <v>0</v>
      </c>
      <c r="BC290">
        <f>IF('Main Data'!AB290="Yes",1,0)</f>
        <v>0</v>
      </c>
      <c r="BD290">
        <f>IF('Main Data'!AA290="Yes",1,0)</f>
        <v>0</v>
      </c>
      <c r="BE290">
        <f>IF('Main Data'!AC290="Yes",1,0)</f>
        <v>0</v>
      </c>
      <c r="BF290">
        <f>IF('Main Data'!AF290="Yes",1,0)</f>
        <v>0</v>
      </c>
      <c r="BG290">
        <f>IF(OR('Main Data'!AI290="Yes",'Main Data'!AL290="Yes"),1,0)</f>
        <v>0</v>
      </c>
      <c r="BH290">
        <f>IF('Main Data'!AJ290="Yes",1,0)</f>
        <v>0</v>
      </c>
      <c r="BI290">
        <f>IF('Main Data'!AK290="Yes",1,0)</f>
        <v>0</v>
      </c>
      <c r="BJ290">
        <f>IF('Main Data'!AM290="Yes",1,0)</f>
        <v>0</v>
      </c>
      <c r="BK290">
        <f>IF('Main Data'!AQ290="Yes",1,0)</f>
        <v>0</v>
      </c>
      <c r="BL290" s="21">
        <f t="shared" si="25"/>
        <v>0</v>
      </c>
      <c r="BM290" s="21">
        <f t="shared" si="26"/>
        <v>0</v>
      </c>
      <c r="BN290" s="21">
        <f t="shared" si="27"/>
        <v>0</v>
      </c>
      <c r="BO290" s="21">
        <f t="shared" si="28"/>
        <v>1</v>
      </c>
      <c r="BP290" s="21">
        <f t="shared" si="29"/>
        <v>0</v>
      </c>
    </row>
    <row r="291" spans="1:68" x14ac:dyDescent="0.2">
      <c r="A291">
        <v>287</v>
      </c>
      <c r="B291" s="33">
        <f>'Main Data'!C291</f>
        <v>44506</v>
      </c>
      <c r="C291">
        <f>'Main Data'!D291</f>
        <v>86</v>
      </c>
      <c r="D291" s="26">
        <f>'Main Data'!E291</f>
        <v>4200</v>
      </c>
      <c r="E291" s="26">
        <f>'Main Data'!F291</f>
        <v>5250</v>
      </c>
      <c r="F291" s="34">
        <f t="shared" si="24"/>
        <v>8.3428398042714598</v>
      </c>
      <c r="G291">
        <f>IF('Main Data'!H291="AP",1,0)</f>
        <v>0</v>
      </c>
      <c r="H291">
        <f>IF('Main Data'!H291="Blancpain",1,0)</f>
        <v>0</v>
      </c>
      <c r="I291">
        <f>IF('Main Data'!H291="Breguet",1,0)</f>
        <v>0</v>
      </c>
      <c r="J291">
        <f>IF('Main Data'!H291="Breitling",1,0)</f>
        <v>0</v>
      </c>
      <c r="K291">
        <f>IF('Main Data'!H291="Cartier",1,0)</f>
        <v>0</v>
      </c>
      <c r="L291">
        <f>IF('Main Data'!H291="Gallet",1,0)</f>
        <v>0</v>
      </c>
      <c r="M291">
        <f>IF('Main Data'!H291="Girard Perregaux",1,0)</f>
        <v>0</v>
      </c>
      <c r="N291">
        <f>IF('Main Data'!H291="Gubelin",1,0)</f>
        <v>0</v>
      </c>
      <c r="O291">
        <f>IF('Main Data'!H291="Heuer",1,0)</f>
        <v>0</v>
      </c>
      <c r="P291">
        <f>IF('Main Data'!H291="IWC",1,0)</f>
        <v>0</v>
      </c>
      <c r="Q291">
        <f>IF('Main Data'!H291="JLC",1,0)</f>
        <v>0</v>
      </c>
      <c r="R291">
        <f>IF('Main Data'!H291="Longines",1,0)</f>
        <v>0</v>
      </c>
      <c r="S291">
        <f>IF('Main Data'!H291="Movado",1,0)</f>
        <v>0</v>
      </c>
      <c r="T291">
        <f>IF('Main Data'!H291="Omega",1,0)</f>
        <v>0</v>
      </c>
      <c r="U291">
        <f>IF('Main Data'!H291="Panerai",1,0)</f>
        <v>0</v>
      </c>
      <c r="V291">
        <f>IF('Main Data'!H291="Patek",1,0)</f>
        <v>0</v>
      </c>
      <c r="W291">
        <f>IF('Main Data'!H291="Rolex",1,0)</f>
        <v>0</v>
      </c>
      <c r="X291">
        <f>IF('Main Data'!H291="Tudor",1,0)</f>
        <v>0</v>
      </c>
      <c r="Y291">
        <f>IF('Main Data'!H291="Ulysse Nardin",1,0)</f>
        <v>0</v>
      </c>
      <c r="Z291">
        <f>IF('Main Data'!H291="Universal Geneve",1,0)</f>
        <v>0</v>
      </c>
      <c r="AA291">
        <f>IF('Main Data'!H291="Vacheron",1,0)</f>
        <v>1</v>
      </c>
      <c r="AB291">
        <f>IF('Main Data'!H291="Zenith",1,0)</f>
        <v>0</v>
      </c>
      <c r="AC291">
        <f>IF('Main Data'!J291="Stainless Steel",1,0)</f>
        <v>0</v>
      </c>
      <c r="AD291">
        <f>IF('Main Data'!J291="Two-tone",1,0)</f>
        <v>0</v>
      </c>
      <c r="AE291">
        <f>IF(OR('Main Data'!J291="YG 18K",'Main Data'!J291="YG &lt;18K",'Main Data'!J291="PG 18K",'Main Data'!J291="PG &lt;18K",'Main Data'!J291="WG 18K",'Main Data'!J291="Mixes of 18K",'Main Data'!J291="Mixes &lt;18K"),1,0)</f>
        <v>1</v>
      </c>
      <c r="AF291">
        <f>IF('Main Data'!J291="Platinum",1,0)</f>
        <v>0</v>
      </c>
      <c r="AG291">
        <f>IF(OR('Main Data'!J291="PVD",'Main Data'!J291="Gold Plate",'Main Data'!J291="Other"),1,0)</f>
        <v>0</v>
      </c>
      <c r="AH291">
        <f>IF('Main Data'!N291="Stainless Steel",1,0)</f>
        <v>0</v>
      </c>
      <c r="AI291">
        <f>IF('Main Data'!N291="Leather",1,0)</f>
        <v>1</v>
      </c>
      <c r="AJ291">
        <f>IF('Main Data'!N291="Two-tone",1,0)</f>
        <v>0</v>
      </c>
      <c r="AK291">
        <f>IF(OR('Main Data'!N291="YG 18K",'Main Data'!N291="PG 18K",'Main Data'!N291="WG 18K",'Main Data'!N291="Mixes of 18K"),1,0)</f>
        <v>0</v>
      </c>
      <c r="AL291">
        <f>IF(OR(,'Main Data'!N291="PVD",'Main Data'!N291="Gold plate"),1,0)</f>
        <v>0</v>
      </c>
      <c r="AM291">
        <f>IF(OR('Main Data'!AV291="Yes",'Main Data'!AW291="Yes",'Main Data'!AU291="Yes"),1,0)</f>
        <v>0</v>
      </c>
      <c r="AN291">
        <f>IF(OR(ISTEXT('Main Data'!AX291), ISTEXT('Main Data'!AY291)),1,0)</f>
        <v>0</v>
      </c>
      <c r="AO291">
        <f>IF('Main Data'!AZ291="Yes",1,0)</f>
        <v>0</v>
      </c>
      <c r="AP291">
        <f>IF('Main Data'!BA291="Yes",1,0)</f>
        <v>0</v>
      </c>
      <c r="AQ291">
        <f>IF('Main Data'!BD291="Yes",1,0)</f>
        <v>0</v>
      </c>
      <c r="AR291">
        <f>IF('Main Data'!BE291="A",1,0)</f>
        <v>0</v>
      </c>
      <c r="AS291">
        <f>IF('Main Data'!BE291="AA",1,0)</f>
        <v>1</v>
      </c>
      <c r="AT291">
        <f>IF('Main Data'!BE291="AAA",1,0)</f>
        <v>0</v>
      </c>
      <c r="AU291">
        <f>IF('Main Data'!BE291="AAAA",1,0)</f>
        <v>0</v>
      </c>
      <c r="AV291">
        <f>IF('Main Data'!P291="Yes",1,0)</f>
        <v>1</v>
      </c>
      <c r="AW291">
        <f>IF('Main Data'!AP291="Yes",1,0)</f>
        <v>0</v>
      </c>
      <c r="AX291">
        <f>IF(OR('Main Data'!V291="Yes", 'Main Data'!W291="Yes",'Main Data'!X291="Yes"),1,0)</f>
        <v>0</v>
      </c>
      <c r="AY291">
        <f>IF(OR('Main Data'!Y291="Yes",'Main Data'!Z291="Yes"),1,0)</f>
        <v>0</v>
      </c>
      <c r="AZ291">
        <f>IF('Main Data'!AR291="Yes",1,0)</f>
        <v>0</v>
      </c>
      <c r="BA291">
        <f>IF('Main Data'!AS291="Yes",1,0)</f>
        <v>0</v>
      </c>
      <c r="BB291">
        <f>IF('Main Data'!AG291="Yes",1,0)</f>
        <v>0</v>
      </c>
      <c r="BC291">
        <f>IF('Main Data'!AB291="Yes",1,0)</f>
        <v>0</v>
      </c>
      <c r="BD291">
        <f>IF('Main Data'!AA291="Yes",1,0)</f>
        <v>0</v>
      </c>
      <c r="BE291">
        <f>IF('Main Data'!AC291="Yes",1,0)</f>
        <v>0</v>
      </c>
      <c r="BF291">
        <f>IF('Main Data'!AF291="Yes",1,0)</f>
        <v>0</v>
      </c>
      <c r="BG291">
        <f>IF(OR('Main Data'!AI291="Yes",'Main Data'!AL291="Yes"),1,0)</f>
        <v>0</v>
      </c>
      <c r="BH291">
        <f>IF('Main Data'!AJ291="Yes",1,0)</f>
        <v>0</v>
      </c>
      <c r="BI291">
        <f>IF('Main Data'!AK291="Yes",1,0)</f>
        <v>0</v>
      </c>
      <c r="BJ291">
        <f>IF('Main Data'!AM291="Yes",1,0)</f>
        <v>0</v>
      </c>
      <c r="BK291">
        <f>IF('Main Data'!AQ291="Yes",1,0)</f>
        <v>0</v>
      </c>
      <c r="BL291" s="21">
        <f t="shared" si="25"/>
        <v>0</v>
      </c>
      <c r="BM291" s="21">
        <f t="shared" si="26"/>
        <v>0</v>
      </c>
      <c r="BN291" s="21">
        <f t="shared" si="27"/>
        <v>0</v>
      </c>
      <c r="BO291" s="21">
        <f t="shared" si="28"/>
        <v>1</v>
      </c>
      <c r="BP291" s="21">
        <f t="shared" si="29"/>
        <v>0</v>
      </c>
    </row>
    <row r="292" spans="1:68" x14ac:dyDescent="0.2">
      <c r="A292">
        <v>288</v>
      </c>
      <c r="B292" s="33">
        <f>'Main Data'!C292</f>
        <v>44506</v>
      </c>
      <c r="C292">
        <f>'Main Data'!D292</f>
        <v>87</v>
      </c>
      <c r="D292" s="26">
        <f>'Main Data'!E292</f>
        <v>3600</v>
      </c>
      <c r="E292" s="26">
        <f>'Main Data'!F292</f>
        <v>4500</v>
      </c>
      <c r="F292" s="34">
        <f t="shared" si="24"/>
        <v>8.1886891244442008</v>
      </c>
      <c r="G292">
        <f>IF('Main Data'!H292="AP",1,0)</f>
        <v>0</v>
      </c>
      <c r="H292">
        <f>IF('Main Data'!H292="Blancpain",1,0)</f>
        <v>0</v>
      </c>
      <c r="I292">
        <f>IF('Main Data'!H292="Breguet",1,0)</f>
        <v>0</v>
      </c>
      <c r="J292">
        <f>IF('Main Data'!H292="Breitling",1,0)</f>
        <v>0</v>
      </c>
      <c r="K292">
        <f>IF('Main Data'!H292="Cartier",1,0)</f>
        <v>0</v>
      </c>
      <c r="L292">
        <f>IF('Main Data'!H292="Gallet",1,0)</f>
        <v>0</v>
      </c>
      <c r="M292">
        <f>IF('Main Data'!H292="Girard Perregaux",1,0)</f>
        <v>0</v>
      </c>
      <c r="N292">
        <f>IF('Main Data'!H292="Gubelin",1,0)</f>
        <v>0</v>
      </c>
      <c r="O292">
        <f>IF('Main Data'!H292="Heuer",1,0)</f>
        <v>0</v>
      </c>
      <c r="P292">
        <f>IF('Main Data'!H292="IWC",1,0)</f>
        <v>0</v>
      </c>
      <c r="Q292">
        <f>IF('Main Data'!H292="JLC",1,0)</f>
        <v>0</v>
      </c>
      <c r="R292">
        <f>IF('Main Data'!H292="Longines",1,0)</f>
        <v>0</v>
      </c>
      <c r="S292">
        <f>IF('Main Data'!H292="Movado",1,0)</f>
        <v>0</v>
      </c>
      <c r="T292">
        <f>IF('Main Data'!H292="Omega",1,0)</f>
        <v>0</v>
      </c>
      <c r="U292">
        <f>IF('Main Data'!H292="Panerai",1,0)</f>
        <v>0</v>
      </c>
      <c r="V292">
        <f>IF('Main Data'!H292="Patek",1,0)</f>
        <v>0</v>
      </c>
      <c r="W292">
        <f>IF('Main Data'!H292="Rolex",1,0)</f>
        <v>0</v>
      </c>
      <c r="X292">
        <f>IF('Main Data'!H292="Tudor",1,0)</f>
        <v>0</v>
      </c>
      <c r="Y292">
        <f>IF('Main Data'!H292="Ulysse Nardin",1,0)</f>
        <v>0</v>
      </c>
      <c r="Z292">
        <f>IF('Main Data'!H292="Universal Geneve",1,0)</f>
        <v>0</v>
      </c>
      <c r="AA292">
        <f>IF('Main Data'!H292="Vacheron",1,0)</f>
        <v>1</v>
      </c>
      <c r="AB292">
        <f>IF('Main Data'!H292="Zenith",1,0)</f>
        <v>0</v>
      </c>
      <c r="AC292">
        <f>IF('Main Data'!J292="Stainless Steel",1,0)</f>
        <v>0</v>
      </c>
      <c r="AD292">
        <f>IF('Main Data'!J292="Two-tone",1,0)</f>
        <v>0</v>
      </c>
      <c r="AE292">
        <f>IF(OR('Main Data'!J292="YG 18K",'Main Data'!J292="YG &lt;18K",'Main Data'!J292="PG 18K",'Main Data'!J292="PG &lt;18K",'Main Data'!J292="WG 18K",'Main Data'!J292="Mixes of 18K",'Main Data'!J292="Mixes &lt;18K"),1,0)</f>
        <v>1</v>
      </c>
      <c r="AF292">
        <f>IF('Main Data'!J292="Platinum",1,0)</f>
        <v>0</v>
      </c>
      <c r="AG292">
        <f>IF(OR('Main Data'!J292="PVD",'Main Data'!J292="Gold Plate",'Main Data'!J292="Other"),1,0)</f>
        <v>0</v>
      </c>
      <c r="AH292">
        <f>IF('Main Data'!N292="Stainless Steel",1,0)</f>
        <v>0</v>
      </c>
      <c r="AI292">
        <f>IF('Main Data'!N292="Leather",1,0)</f>
        <v>1</v>
      </c>
      <c r="AJ292">
        <f>IF('Main Data'!N292="Two-tone",1,0)</f>
        <v>0</v>
      </c>
      <c r="AK292">
        <f>IF(OR('Main Data'!N292="YG 18K",'Main Data'!N292="PG 18K",'Main Data'!N292="WG 18K",'Main Data'!N292="Mixes of 18K"),1,0)</f>
        <v>0</v>
      </c>
      <c r="AL292">
        <f>IF(OR(,'Main Data'!N292="PVD",'Main Data'!N292="Gold plate"),1,0)</f>
        <v>0</v>
      </c>
      <c r="AM292">
        <f>IF(OR('Main Data'!AV292="Yes",'Main Data'!AW292="Yes",'Main Data'!AU292="Yes"),1,0)</f>
        <v>0</v>
      </c>
      <c r="AN292">
        <f>IF(OR(ISTEXT('Main Data'!AX292), ISTEXT('Main Data'!AY292)),1,0)</f>
        <v>0</v>
      </c>
      <c r="AO292">
        <f>IF('Main Data'!AZ292="Yes",1,0)</f>
        <v>0</v>
      </c>
      <c r="AP292">
        <f>IF('Main Data'!BA292="Yes",1,0)</f>
        <v>0</v>
      </c>
      <c r="AQ292">
        <f>IF('Main Data'!BD292="Yes",1,0)</f>
        <v>0</v>
      </c>
      <c r="AR292">
        <f>IF('Main Data'!BE292="A",1,0)</f>
        <v>0</v>
      </c>
      <c r="AS292">
        <f>IF('Main Data'!BE292="AA",1,0)</f>
        <v>1</v>
      </c>
      <c r="AT292">
        <f>IF('Main Data'!BE292="AAA",1,0)</f>
        <v>0</v>
      </c>
      <c r="AU292">
        <f>IF('Main Data'!BE292="AAAA",1,0)</f>
        <v>0</v>
      </c>
      <c r="AV292">
        <f>IF('Main Data'!P292="Yes",1,0)</f>
        <v>1</v>
      </c>
      <c r="AW292">
        <f>IF('Main Data'!AP292="Yes",1,0)</f>
        <v>0</v>
      </c>
      <c r="AX292">
        <f>IF(OR('Main Data'!V292="Yes", 'Main Data'!W292="Yes",'Main Data'!X292="Yes"),1,0)</f>
        <v>0</v>
      </c>
      <c r="AY292">
        <f>IF(OR('Main Data'!Y292="Yes",'Main Data'!Z292="Yes"),1,0)</f>
        <v>0</v>
      </c>
      <c r="AZ292">
        <f>IF('Main Data'!AR292="Yes",1,0)</f>
        <v>0</v>
      </c>
      <c r="BA292">
        <f>IF('Main Data'!AS292="Yes",1,0)</f>
        <v>0</v>
      </c>
      <c r="BB292">
        <f>IF('Main Data'!AG292="Yes",1,0)</f>
        <v>0</v>
      </c>
      <c r="BC292">
        <f>IF('Main Data'!AB292="Yes",1,0)</f>
        <v>0</v>
      </c>
      <c r="BD292">
        <f>IF('Main Data'!AA292="Yes",1,0)</f>
        <v>0</v>
      </c>
      <c r="BE292">
        <f>IF('Main Data'!AC292="Yes",1,0)</f>
        <v>0</v>
      </c>
      <c r="BF292">
        <f>IF('Main Data'!AF292="Yes",1,0)</f>
        <v>0</v>
      </c>
      <c r="BG292">
        <f>IF(OR('Main Data'!AI292="Yes",'Main Data'!AL292="Yes"),1,0)</f>
        <v>0</v>
      </c>
      <c r="BH292">
        <f>IF('Main Data'!AJ292="Yes",1,0)</f>
        <v>0</v>
      </c>
      <c r="BI292">
        <f>IF('Main Data'!AK292="Yes",1,0)</f>
        <v>0</v>
      </c>
      <c r="BJ292">
        <f>IF('Main Data'!AM292="Yes",1,0)</f>
        <v>0</v>
      </c>
      <c r="BK292">
        <f>IF('Main Data'!AQ292="Yes",1,0)</f>
        <v>0</v>
      </c>
      <c r="BL292" s="21">
        <f t="shared" si="25"/>
        <v>0</v>
      </c>
      <c r="BM292" s="21">
        <f t="shared" si="26"/>
        <v>0</v>
      </c>
      <c r="BN292" s="21">
        <f t="shared" si="27"/>
        <v>0</v>
      </c>
      <c r="BO292" s="21">
        <f t="shared" si="28"/>
        <v>1</v>
      </c>
      <c r="BP292" s="21">
        <f t="shared" si="29"/>
        <v>0</v>
      </c>
    </row>
    <row r="293" spans="1:68" x14ac:dyDescent="0.2">
      <c r="A293">
        <v>289</v>
      </c>
      <c r="B293" s="33">
        <f>'Main Data'!C293</f>
        <v>44506</v>
      </c>
      <c r="C293">
        <f>'Main Data'!D293</f>
        <v>88</v>
      </c>
      <c r="D293" s="26">
        <f>'Main Data'!E293</f>
        <v>3000</v>
      </c>
      <c r="E293" s="26">
        <f>'Main Data'!F293</f>
        <v>3750</v>
      </c>
      <c r="F293" s="34">
        <f t="shared" si="24"/>
        <v>8.0063675676502459</v>
      </c>
      <c r="G293">
        <f>IF('Main Data'!H293="AP",1,0)</f>
        <v>0</v>
      </c>
      <c r="H293">
        <f>IF('Main Data'!H293="Blancpain",1,0)</f>
        <v>0</v>
      </c>
      <c r="I293">
        <f>IF('Main Data'!H293="Breguet",1,0)</f>
        <v>0</v>
      </c>
      <c r="J293">
        <f>IF('Main Data'!H293="Breitling",1,0)</f>
        <v>0</v>
      </c>
      <c r="K293">
        <f>IF('Main Data'!H293="Cartier",1,0)</f>
        <v>0</v>
      </c>
      <c r="L293">
        <f>IF('Main Data'!H293="Gallet",1,0)</f>
        <v>0</v>
      </c>
      <c r="M293">
        <f>IF('Main Data'!H293="Girard Perregaux",1,0)</f>
        <v>0</v>
      </c>
      <c r="N293">
        <f>IF('Main Data'!H293="Gubelin",1,0)</f>
        <v>0</v>
      </c>
      <c r="O293">
        <f>IF('Main Data'!H293="Heuer",1,0)</f>
        <v>0</v>
      </c>
      <c r="P293">
        <f>IF('Main Data'!H293="IWC",1,0)</f>
        <v>0</v>
      </c>
      <c r="Q293">
        <f>IF('Main Data'!H293="JLC",1,0)</f>
        <v>0</v>
      </c>
      <c r="R293">
        <f>IF('Main Data'!H293="Longines",1,0)</f>
        <v>0</v>
      </c>
      <c r="S293">
        <f>IF('Main Data'!H293="Movado",1,0)</f>
        <v>0</v>
      </c>
      <c r="T293">
        <f>IF('Main Data'!H293="Omega",1,0)</f>
        <v>0</v>
      </c>
      <c r="U293">
        <f>IF('Main Data'!H293="Panerai",1,0)</f>
        <v>0</v>
      </c>
      <c r="V293">
        <f>IF('Main Data'!H293="Patek",1,0)</f>
        <v>0</v>
      </c>
      <c r="W293">
        <f>IF('Main Data'!H293="Rolex",1,0)</f>
        <v>0</v>
      </c>
      <c r="X293">
        <f>IF('Main Data'!H293="Tudor",1,0)</f>
        <v>0</v>
      </c>
      <c r="Y293">
        <f>IF('Main Data'!H293="Ulysse Nardin",1,0)</f>
        <v>0</v>
      </c>
      <c r="Z293">
        <f>IF('Main Data'!H293="Universal Geneve",1,0)</f>
        <v>0</v>
      </c>
      <c r="AA293">
        <f>IF('Main Data'!H293="Vacheron",1,0)</f>
        <v>1</v>
      </c>
      <c r="AB293">
        <f>IF('Main Data'!H293="Zenith",1,0)</f>
        <v>0</v>
      </c>
      <c r="AC293">
        <f>IF('Main Data'!J293="Stainless Steel",1,0)</f>
        <v>0</v>
      </c>
      <c r="AD293">
        <f>IF('Main Data'!J293="Two-tone",1,0)</f>
        <v>0</v>
      </c>
      <c r="AE293">
        <f>IF(OR('Main Data'!J293="YG 18K",'Main Data'!J293="YG &lt;18K",'Main Data'!J293="PG 18K",'Main Data'!J293="PG &lt;18K",'Main Data'!J293="WG 18K",'Main Data'!J293="Mixes of 18K",'Main Data'!J293="Mixes &lt;18K"),1,0)</f>
        <v>1</v>
      </c>
      <c r="AF293">
        <f>IF('Main Data'!J293="Platinum",1,0)</f>
        <v>0</v>
      </c>
      <c r="AG293">
        <f>IF(OR('Main Data'!J293="PVD",'Main Data'!J293="Gold Plate",'Main Data'!J293="Other"),1,0)</f>
        <v>0</v>
      </c>
      <c r="AH293">
        <f>IF('Main Data'!N293="Stainless Steel",1,0)</f>
        <v>0</v>
      </c>
      <c r="AI293">
        <f>IF('Main Data'!N293="Leather",1,0)</f>
        <v>1</v>
      </c>
      <c r="AJ293">
        <f>IF('Main Data'!N293="Two-tone",1,0)</f>
        <v>0</v>
      </c>
      <c r="AK293">
        <f>IF(OR('Main Data'!N293="YG 18K",'Main Data'!N293="PG 18K",'Main Data'!N293="WG 18K",'Main Data'!N293="Mixes of 18K"),1,0)</f>
        <v>0</v>
      </c>
      <c r="AL293">
        <f>IF(OR(,'Main Data'!N293="PVD",'Main Data'!N293="Gold plate"),1,0)</f>
        <v>0</v>
      </c>
      <c r="AM293">
        <f>IF(OR('Main Data'!AV293="Yes",'Main Data'!AW293="Yes",'Main Data'!AU293="Yes"),1,0)</f>
        <v>0</v>
      </c>
      <c r="AN293">
        <f>IF(OR(ISTEXT('Main Data'!AX293), ISTEXT('Main Data'!AY293)),1,0)</f>
        <v>0</v>
      </c>
      <c r="AO293">
        <f>IF('Main Data'!AZ293="Yes",1,0)</f>
        <v>0</v>
      </c>
      <c r="AP293">
        <f>IF('Main Data'!BA293="Yes",1,0)</f>
        <v>0</v>
      </c>
      <c r="AQ293">
        <f>IF('Main Data'!BD293="Yes",1,0)</f>
        <v>0</v>
      </c>
      <c r="AR293">
        <f>IF('Main Data'!BE293="A",1,0)</f>
        <v>0</v>
      </c>
      <c r="AS293">
        <f>IF('Main Data'!BE293="AA",1,0)</f>
        <v>1</v>
      </c>
      <c r="AT293">
        <f>IF('Main Data'!BE293="AAA",1,0)</f>
        <v>0</v>
      </c>
      <c r="AU293">
        <f>IF('Main Data'!BE293="AAAA",1,0)</f>
        <v>0</v>
      </c>
      <c r="AV293">
        <f>IF('Main Data'!P293="Yes",1,0)</f>
        <v>1</v>
      </c>
      <c r="AW293">
        <f>IF('Main Data'!AP293="Yes",1,0)</f>
        <v>0</v>
      </c>
      <c r="AX293">
        <f>IF(OR('Main Data'!V293="Yes", 'Main Data'!W293="Yes",'Main Data'!X293="Yes"),1,0)</f>
        <v>0</v>
      </c>
      <c r="AY293">
        <f>IF(OR('Main Data'!Y293="Yes",'Main Data'!Z293="Yes"),1,0)</f>
        <v>0</v>
      </c>
      <c r="AZ293">
        <f>IF('Main Data'!AR293="Yes",1,0)</f>
        <v>0</v>
      </c>
      <c r="BA293">
        <f>IF('Main Data'!AS293="Yes",1,0)</f>
        <v>0</v>
      </c>
      <c r="BB293">
        <f>IF('Main Data'!AG293="Yes",1,0)</f>
        <v>0</v>
      </c>
      <c r="BC293">
        <f>IF('Main Data'!AB293="Yes",1,0)</f>
        <v>0</v>
      </c>
      <c r="BD293">
        <f>IF('Main Data'!AA293="Yes",1,0)</f>
        <v>0</v>
      </c>
      <c r="BE293">
        <f>IF('Main Data'!AC293="Yes",1,0)</f>
        <v>0</v>
      </c>
      <c r="BF293">
        <f>IF('Main Data'!AF293="Yes",1,0)</f>
        <v>0</v>
      </c>
      <c r="BG293">
        <f>IF(OR('Main Data'!AI293="Yes",'Main Data'!AL293="Yes"),1,0)</f>
        <v>0</v>
      </c>
      <c r="BH293">
        <f>IF('Main Data'!AJ293="Yes",1,0)</f>
        <v>0</v>
      </c>
      <c r="BI293">
        <f>IF('Main Data'!AK293="Yes",1,0)</f>
        <v>0</v>
      </c>
      <c r="BJ293">
        <f>IF('Main Data'!AM293="Yes",1,0)</f>
        <v>0</v>
      </c>
      <c r="BK293">
        <f>IF('Main Data'!AQ293="Yes",1,0)</f>
        <v>0</v>
      </c>
      <c r="BL293" s="21">
        <f t="shared" si="25"/>
        <v>0</v>
      </c>
      <c r="BM293" s="21">
        <f t="shared" si="26"/>
        <v>0</v>
      </c>
      <c r="BN293" s="21">
        <f t="shared" si="27"/>
        <v>0</v>
      </c>
      <c r="BO293" s="21">
        <f t="shared" si="28"/>
        <v>1</v>
      </c>
      <c r="BP293" s="21">
        <f t="shared" si="29"/>
        <v>0</v>
      </c>
    </row>
    <row r="294" spans="1:68" x14ac:dyDescent="0.2">
      <c r="A294">
        <v>290</v>
      </c>
      <c r="B294" s="33">
        <f>'Main Data'!C294</f>
        <v>44506</v>
      </c>
      <c r="C294">
        <f>'Main Data'!D294</f>
        <v>90</v>
      </c>
      <c r="D294" s="26">
        <f>'Main Data'!E294</f>
        <v>3900</v>
      </c>
      <c r="E294" s="26">
        <f>'Main Data'!F294</f>
        <v>4875</v>
      </c>
      <c r="F294" s="34">
        <f t="shared" si="24"/>
        <v>8.2687318321177372</v>
      </c>
      <c r="G294">
        <f>IF('Main Data'!H294="AP",1,0)</f>
        <v>0</v>
      </c>
      <c r="H294">
        <f>IF('Main Data'!H294="Blancpain",1,0)</f>
        <v>0</v>
      </c>
      <c r="I294">
        <f>IF('Main Data'!H294="Breguet",1,0)</f>
        <v>0</v>
      </c>
      <c r="J294">
        <f>IF('Main Data'!H294="Breitling",1,0)</f>
        <v>0</v>
      </c>
      <c r="K294">
        <f>IF('Main Data'!H294="Cartier",1,0)</f>
        <v>0</v>
      </c>
      <c r="L294">
        <f>IF('Main Data'!H294="Gallet",1,0)</f>
        <v>0</v>
      </c>
      <c r="M294">
        <f>IF('Main Data'!H294="Girard Perregaux",1,0)</f>
        <v>0</v>
      </c>
      <c r="N294">
        <f>IF('Main Data'!H294="Gubelin",1,0)</f>
        <v>0</v>
      </c>
      <c r="O294">
        <f>IF('Main Data'!H294="Heuer",1,0)</f>
        <v>0</v>
      </c>
      <c r="P294">
        <f>IF('Main Data'!H294="IWC",1,0)</f>
        <v>0</v>
      </c>
      <c r="Q294">
        <f>IF('Main Data'!H294="JLC",1,0)</f>
        <v>0</v>
      </c>
      <c r="R294">
        <f>IF('Main Data'!H294="Longines",1,0)</f>
        <v>0</v>
      </c>
      <c r="S294">
        <f>IF('Main Data'!H294="Movado",1,0)</f>
        <v>0</v>
      </c>
      <c r="T294">
        <f>IF('Main Data'!H294="Omega",1,0)</f>
        <v>0</v>
      </c>
      <c r="U294">
        <f>IF('Main Data'!H294="Panerai",1,0)</f>
        <v>0</v>
      </c>
      <c r="V294">
        <f>IF('Main Data'!H294="Patek",1,0)</f>
        <v>0</v>
      </c>
      <c r="W294">
        <f>IF('Main Data'!H294="Rolex",1,0)</f>
        <v>0</v>
      </c>
      <c r="X294">
        <f>IF('Main Data'!H294="Tudor",1,0)</f>
        <v>0</v>
      </c>
      <c r="Y294">
        <f>IF('Main Data'!H294="Ulysse Nardin",1,0)</f>
        <v>0</v>
      </c>
      <c r="Z294">
        <f>IF('Main Data'!H294="Universal Geneve",1,0)</f>
        <v>0</v>
      </c>
      <c r="AA294">
        <f>IF('Main Data'!H294="Vacheron",1,0)</f>
        <v>1</v>
      </c>
      <c r="AB294">
        <f>IF('Main Data'!H294="Zenith",1,0)</f>
        <v>0</v>
      </c>
      <c r="AC294">
        <f>IF('Main Data'!J294="Stainless Steel",1,0)</f>
        <v>0</v>
      </c>
      <c r="AD294">
        <f>IF('Main Data'!J294="Two-tone",1,0)</f>
        <v>0</v>
      </c>
      <c r="AE294">
        <f>IF(OR('Main Data'!J294="YG 18K",'Main Data'!J294="YG &lt;18K",'Main Data'!J294="PG 18K",'Main Data'!J294="PG &lt;18K",'Main Data'!J294="WG 18K",'Main Data'!J294="Mixes of 18K",'Main Data'!J294="Mixes &lt;18K"),1,0)</f>
        <v>1</v>
      </c>
      <c r="AF294">
        <f>IF('Main Data'!J294="Platinum",1,0)</f>
        <v>0</v>
      </c>
      <c r="AG294">
        <f>IF(OR('Main Data'!J294="PVD",'Main Data'!J294="Gold Plate",'Main Data'!J294="Other"),1,0)</f>
        <v>0</v>
      </c>
      <c r="AH294">
        <f>IF('Main Data'!N294="Stainless Steel",1,0)</f>
        <v>0</v>
      </c>
      <c r="AI294">
        <f>IF('Main Data'!N294="Leather",1,0)</f>
        <v>1</v>
      </c>
      <c r="AJ294">
        <f>IF('Main Data'!N294="Two-tone",1,0)</f>
        <v>0</v>
      </c>
      <c r="AK294">
        <f>IF(OR('Main Data'!N294="YG 18K",'Main Data'!N294="PG 18K",'Main Data'!N294="WG 18K",'Main Data'!N294="Mixes of 18K"),1,0)</f>
        <v>0</v>
      </c>
      <c r="AL294">
        <f>IF(OR(,'Main Data'!N294="PVD",'Main Data'!N294="Gold plate"),1,0)</f>
        <v>0</v>
      </c>
      <c r="AM294">
        <f>IF(OR('Main Data'!AV294="Yes",'Main Data'!AW294="Yes",'Main Data'!AU294="Yes"),1,0)</f>
        <v>0</v>
      </c>
      <c r="AN294">
        <f>IF(OR(ISTEXT('Main Data'!AX294), ISTEXT('Main Data'!AY294)),1,0)</f>
        <v>0</v>
      </c>
      <c r="AO294">
        <f>IF('Main Data'!AZ294="Yes",1,0)</f>
        <v>0</v>
      </c>
      <c r="AP294">
        <f>IF('Main Data'!BA294="Yes",1,0)</f>
        <v>0</v>
      </c>
      <c r="AQ294">
        <f>IF('Main Data'!BD294="Yes",1,0)</f>
        <v>0</v>
      </c>
      <c r="AR294">
        <f>IF('Main Data'!BE294="A",1,0)</f>
        <v>0</v>
      </c>
      <c r="AS294">
        <f>IF('Main Data'!BE294="AA",1,0)</f>
        <v>1</v>
      </c>
      <c r="AT294">
        <f>IF('Main Data'!BE294="AAA",1,0)</f>
        <v>0</v>
      </c>
      <c r="AU294">
        <f>IF('Main Data'!BE294="AAAA",1,0)</f>
        <v>0</v>
      </c>
      <c r="AV294">
        <f>IF('Main Data'!P294="Yes",1,0)</f>
        <v>1</v>
      </c>
      <c r="AW294">
        <f>IF('Main Data'!AP294="Yes",1,0)</f>
        <v>0</v>
      </c>
      <c r="AX294">
        <f>IF(OR('Main Data'!V294="Yes", 'Main Data'!W294="Yes",'Main Data'!X294="Yes"),1,0)</f>
        <v>0</v>
      </c>
      <c r="AY294">
        <f>IF(OR('Main Data'!Y294="Yes",'Main Data'!Z294="Yes"),1,0)</f>
        <v>0</v>
      </c>
      <c r="AZ294">
        <f>IF('Main Data'!AR294="Yes",1,0)</f>
        <v>0</v>
      </c>
      <c r="BA294">
        <f>IF('Main Data'!AS294="Yes",1,0)</f>
        <v>0</v>
      </c>
      <c r="BB294">
        <f>IF('Main Data'!AG294="Yes",1,0)</f>
        <v>0</v>
      </c>
      <c r="BC294">
        <f>IF('Main Data'!AB294="Yes",1,0)</f>
        <v>0</v>
      </c>
      <c r="BD294">
        <f>IF('Main Data'!AA294="Yes",1,0)</f>
        <v>0</v>
      </c>
      <c r="BE294">
        <f>IF('Main Data'!AC294="Yes",1,0)</f>
        <v>0</v>
      </c>
      <c r="BF294">
        <f>IF('Main Data'!AF294="Yes",1,0)</f>
        <v>0</v>
      </c>
      <c r="BG294">
        <f>IF(OR('Main Data'!AI294="Yes",'Main Data'!AL294="Yes"),1,0)</f>
        <v>0</v>
      </c>
      <c r="BH294">
        <f>IF('Main Data'!AJ294="Yes",1,0)</f>
        <v>0</v>
      </c>
      <c r="BI294">
        <f>IF('Main Data'!AK294="Yes",1,0)</f>
        <v>0</v>
      </c>
      <c r="BJ294">
        <f>IF('Main Data'!AM294="Yes",1,0)</f>
        <v>0</v>
      </c>
      <c r="BK294">
        <f>IF('Main Data'!AQ294="Yes",1,0)</f>
        <v>0</v>
      </c>
      <c r="BL294" s="21">
        <f t="shared" si="25"/>
        <v>0</v>
      </c>
      <c r="BM294" s="21">
        <f t="shared" si="26"/>
        <v>0</v>
      </c>
      <c r="BN294" s="21">
        <f t="shared" si="27"/>
        <v>0</v>
      </c>
      <c r="BO294" s="21">
        <f t="shared" si="28"/>
        <v>1</v>
      </c>
      <c r="BP294" s="21">
        <f t="shared" si="29"/>
        <v>0</v>
      </c>
    </row>
    <row r="295" spans="1:68" x14ac:dyDescent="0.2">
      <c r="A295">
        <v>291</v>
      </c>
      <c r="B295" s="33">
        <f>'Main Data'!C295</f>
        <v>44506</v>
      </c>
      <c r="C295">
        <f>'Main Data'!D295</f>
        <v>91</v>
      </c>
      <c r="D295" s="26">
        <f>'Main Data'!E295</f>
        <v>100000</v>
      </c>
      <c r="E295" s="26">
        <f>'Main Data'!F295</f>
        <v>206250</v>
      </c>
      <c r="F295" s="34">
        <f t="shared" si="24"/>
        <v>11.512925464970229</v>
      </c>
      <c r="G295">
        <f>IF('Main Data'!H295="AP",1,0)</f>
        <v>0</v>
      </c>
      <c r="H295">
        <f>IF('Main Data'!H295="Blancpain",1,0)</f>
        <v>0</v>
      </c>
      <c r="I295">
        <f>IF('Main Data'!H295="Breguet",1,0)</f>
        <v>0</v>
      </c>
      <c r="J295">
        <f>IF('Main Data'!H295="Breitling",1,0)</f>
        <v>0</v>
      </c>
      <c r="K295">
        <f>IF('Main Data'!H295="Cartier",1,0)</f>
        <v>0</v>
      </c>
      <c r="L295">
        <f>IF('Main Data'!H295="Gallet",1,0)</f>
        <v>0</v>
      </c>
      <c r="M295">
        <f>IF('Main Data'!H295="Girard Perregaux",1,0)</f>
        <v>0</v>
      </c>
      <c r="N295">
        <f>IF('Main Data'!H295="Gubelin",1,0)</f>
        <v>0</v>
      </c>
      <c r="O295">
        <f>IF('Main Data'!H295="Heuer",1,0)</f>
        <v>0</v>
      </c>
      <c r="P295">
        <f>IF('Main Data'!H295="IWC",1,0)</f>
        <v>0</v>
      </c>
      <c r="Q295">
        <f>IF('Main Data'!H295="JLC",1,0)</f>
        <v>0</v>
      </c>
      <c r="R295">
        <f>IF('Main Data'!H295="Longines",1,0)</f>
        <v>0</v>
      </c>
      <c r="S295">
        <f>IF('Main Data'!H295="Movado",1,0)</f>
        <v>0</v>
      </c>
      <c r="T295">
        <f>IF('Main Data'!H295="Omega",1,0)</f>
        <v>0</v>
      </c>
      <c r="U295">
        <f>IF('Main Data'!H295="Panerai",1,0)</f>
        <v>0</v>
      </c>
      <c r="V295">
        <f>IF('Main Data'!H295="Patek",1,0)</f>
        <v>0</v>
      </c>
      <c r="W295">
        <f>IF('Main Data'!H295="Rolex",1,0)</f>
        <v>0</v>
      </c>
      <c r="X295">
        <f>IF('Main Data'!H295="Tudor",1,0)</f>
        <v>0</v>
      </c>
      <c r="Y295">
        <f>IF('Main Data'!H295="Ulysse Nardin",1,0)</f>
        <v>0</v>
      </c>
      <c r="Z295">
        <f>IF('Main Data'!H295="Universal Geneve",1,0)</f>
        <v>0</v>
      </c>
      <c r="AA295">
        <f>IF('Main Data'!H295="Vacheron",1,0)</f>
        <v>1</v>
      </c>
      <c r="AB295">
        <f>IF('Main Data'!H295="Zenith",1,0)</f>
        <v>0</v>
      </c>
      <c r="AC295">
        <f>IF('Main Data'!J295="Stainless Steel",1,0)</f>
        <v>0</v>
      </c>
      <c r="AD295">
        <f>IF('Main Data'!J295="Two-tone",1,0)</f>
        <v>0</v>
      </c>
      <c r="AE295">
        <f>IF(OR('Main Data'!J295="YG 18K",'Main Data'!J295="YG &lt;18K",'Main Data'!J295="PG 18K",'Main Data'!J295="PG &lt;18K",'Main Data'!J295="WG 18K",'Main Data'!J295="Mixes of 18K",'Main Data'!J295="Mixes &lt;18K"),1,0)</f>
        <v>1</v>
      </c>
      <c r="AF295">
        <f>IF('Main Data'!J295="Platinum",1,0)</f>
        <v>0</v>
      </c>
      <c r="AG295">
        <f>IF(OR('Main Data'!J295="PVD",'Main Data'!J295="Gold Plate",'Main Data'!J295="Other"),1,0)</f>
        <v>0</v>
      </c>
      <c r="AH295">
        <f>IF('Main Data'!N295="Stainless Steel",1,0)</f>
        <v>0</v>
      </c>
      <c r="AI295">
        <f>IF('Main Data'!N295="Leather",1,0)</f>
        <v>1</v>
      </c>
      <c r="AJ295">
        <f>IF('Main Data'!N295="Two-tone",1,0)</f>
        <v>0</v>
      </c>
      <c r="AK295">
        <f>IF(OR('Main Data'!N295="YG 18K",'Main Data'!N295="PG 18K",'Main Data'!N295="WG 18K",'Main Data'!N295="Mixes of 18K"),1,0)</f>
        <v>0</v>
      </c>
      <c r="AL295">
        <f>IF(OR(,'Main Data'!N295="PVD",'Main Data'!N295="Gold plate"),1,0)</f>
        <v>0</v>
      </c>
      <c r="AM295">
        <f>IF(OR('Main Data'!AV295="Yes",'Main Data'!AW295="Yes",'Main Data'!AU295="Yes"),1,0)</f>
        <v>0</v>
      </c>
      <c r="AN295">
        <f>IF(OR(ISTEXT('Main Data'!AX295), ISTEXT('Main Data'!AY295)),1,0)</f>
        <v>0</v>
      </c>
      <c r="AO295">
        <f>IF('Main Data'!AZ295="Yes",1,0)</f>
        <v>0</v>
      </c>
      <c r="AP295">
        <f>IF('Main Data'!BA295="Yes",1,0)</f>
        <v>0</v>
      </c>
      <c r="AQ295">
        <f>IF('Main Data'!BD295="Yes",1,0)</f>
        <v>0</v>
      </c>
      <c r="AR295">
        <f>IF('Main Data'!BE295="A",1,0)</f>
        <v>0</v>
      </c>
      <c r="AS295">
        <f>IF('Main Data'!BE295="AA",1,0)</f>
        <v>0</v>
      </c>
      <c r="AT295">
        <f>IF('Main Data'!BE295="AAA",1,0)</f>
        <v>0</v>
      </c>
      <c r="AU295">
        <f>IF('Main Data'!BE295="AAAA",1,0)</f>
        <v>1</v>
      </c>
      <c r="AV295">
        <f>IF('Main Data'!P295="Yes",1,0)</f>
        <v>0</v>
      </c>
      <c r="AW295">
        <f>IF('Main Data'!AP295="Yes",1,0)</f>
        <v>0</v>
      </c>
      <c r="AX295">
        <f>IF(OR('Main Data'!V295="Yes", 'Main Data'!W295="Yes",'Main Data'!X295="Yes"),1,0)</f>
        <v>0</v>
      </c>
      <c r="AY295">
        <f>IF(OR('Main Data'!Y295="Yes",'Main Data'!Z295="Yes"),1,0)</f>
        <v>0</v>
      </c>
      <c r="AZ295">
        <f>IF('Main Data'!AR295="Yes",1,0)</f>
        <v>0</v>
      </c>
      <c r="BA295">
        <f>IF('Main Data'!AS295="Yes",1,0)</f>
        <v>0</v>
      </c>
      <c r="BB295">
        <f>IF('Main Data'!AG295="Yes",1,0)</f>
        <v>0</v>
      </c>
      <c r="BC295">
        <f>IF('Main Data'!AB295="Yes",1,0)</f>
        <v>0</v>
      </c>
      <c r="BD295">
        <f>IF('Main Data'!AA295="Yes",1,0)</f>
        <v>0</v>
      </c>
      <c r="BE295">
        <f>IF('Main Data'!AC295="Yes",1,0)</f>
        <v>0</v>
      </c>
      <c r="BF295">
        <f>IF('Main Data'!AF295="Yes",1,0)</f>
        <v>0</v>
      </c>
      <c r="BG295">
        <f>IF(OR('Main Data'!AI295="Yes",'Main Data'!AL295="Yes"),1,0)</f>
        <v>1</v>
      </c>
      <c r="BH295">
        <f>IF('Main Data'!AJ295="Yes",1,0)</f>
        <v>0</v>
      </c>
      <c r="BI295">
        <f>IF('Main Data'!AK295="Yes",1,0)</f>
        <v>0</v>
      </c>
      <c r="BJ295">
        <f>IF('Main Data'!AM295="Yes",1,0)</f>
        <v>0</v>
      </c>
      <c r="BK295">
        <f>IF('Main Data'!AQ295="Yes",1,0)</f>
        <v>0</v>
      </c>
      <c r="BL295" s="21">
        <f t="shared" si="25"/>
        <v>0</v>
      </c>
      <c r="BM295" s="21">
        <f t="shared" si="26"/>
        <v>0</v>
      </c>
      <c r="BN295" s="21">
        <f t="shared" si="27"/>
        <v>0</v>
      </c>
      <c r="BO295" s="21">
        <f t="shared" si="28"/>
        <v>1</v>
      </c>
      <c r="BP295" s="21">
        <f t="shared" si="29"/>
        <v>0</v>
      </c>
    </row>
    <row r="296" spans="1:68" x14ac:dyDescent="0.2">
      <c r="A296">
        <v>292</v>
      </c>
      <c r="B296" s="33">
        <f>'Main Data'!C296</f>
        <v>44506</v>
      </c>
      <c r="C296">
        <f>'Main Data'!D296</f>
        <v>92</v>
      </c>
      <c r="D296" s="26">
        <f>'Main Data'!E296</f>
        <v>25000</v>
      </c>
      <c r="E296" s="26">
        <f>'Main Data'!F296</f>
        <v>31250</v>
      </c>
      <c r="F296" s="34">
        <f t="shared" si="24"/>
        <v>10.126631103850338</v>
      </c>
      <c r="G296">
        <f>IF('Main Data'!H296="AP",1,0)</f>
        <v>0</v>
      </c>
      <c r="H296">
        <f>IF('Main Data'!H296="Blancpain",1,0)</f>
        <v>0</v>
      </c>
      <c r="I296">
        <f>IF('Main Data'!H296="Breguet",1,0)</f>
        <v>0</v>
      </c>
      <c r="J296">
        <f>IF('Main Data'!H296="Breitling",1,0)</f>
        <v>0</v>
      </c>
      <c r="K296">
        <f>IF('Main Data'!H296="Cartier",1,0)</f>
        <v>0</v>
      </c>
      <c r="L296">
        <f>IF('Main Data'!H296="Gallet",1,0)</f>
        <v>0</v>
      </c>
      <c r="M296">
        <f>IF('Main Data'!H296="Girard Perregaux",1,0)</f>
        <v>0</v>
      </c>
      <c r="N296">
        <f>IF('Main Data'!H296="Gubelin",1,0)</f>
        <v>0</v>
      </c>
      <c r="O296">
        <f>IF('Main Data'!H296="Heuer",1,0)</f>
        <v>0</v>
      </c>
      <c r="P296">
        <f>IF('Main Data'!H296="IWC",1,0)</f>
        <v>0</v>
      </c>
      <c r="Q296">
        <f>IF('Main Data'!H296="JLC",1,0)</f>
        <v>0</v>
      </c>
      <c r="R296">
        <f>IF('Main Data'!H296="Longines",1,0)</f>
        <v>0</v>
      </c>
      <c r="S296">
        <f>IF('Main Data'!H296="Movado",1,0)</f>
        <v>0</v>
      </c>
      <c r="T296">
        <f>IF('Main Data'!H296="Omega",1,0)</f>
        <v>0</v>
      </c>
      <c r="U296">
        <f>IF('Main Data'!H296="Panerai",1,0)</f>
        <v>0</v>
      </c>
      <c r="V296">
        <f>IF('Main Data'!H296="Patek",1,0)</f>
        <v>0</v>
      </c>
      <c r="W296">
        <f>IF('Main Data'!H296="Rolex",1,0)</f>
        <v>0</v>
      </c>
      <c r="X296">
        <f>IF('Main Data'!H296="Tudor",1,0)</f>
        <v>0</v>
      </c>
      <c r="Y296">
        <f>IF('Main Data'!H296="Ulysse Nardin",1,0)</f>
        <v>0</v>
      </c>
      <c r="Z296">
        <f>IF('Main Data'!H296="Universal Geneve",1,0)</f>
        <v>0</v>
      </c>
      <c r="AA296">
        <f>IF('Main Data'!H296="Vacheron",1,0)</f>
        <v>1</v>
      </c>
      <c r="AB296">
        <f>IF('Main Data'!H296="Zenith",1,0)</f>
        <v>0</v>
      </c>
      <c r="AC296">
        <f>IF('Main Data'!J296="Stainless Steel",1,0)</f>
        <v>0</v>
      </c>
      <c r="AD296">
        <f>IF('Main Data'!J296="Two-tone",1,0)</f>
        <v>0</v>
      </c>
      <c r="AE296">
        <f>IF(OR('Main Data'!J296="YG 18K",'Main Data'!J296="YG &lt;18K",'Main Data'!J296="PG 18K",'Main Data'!J296="PG &lt;18K",'Main Data'!J296="WG 18K",'Main Data'!J296="Mixes of 18K",'Main Data'!J296="Mixes &lt;18K"),1,0)</f>
        <v>1</v>
      </c>
      <c r="AF296">
        <f>IF('Main Data'!J296="Platinum",1,0)</f>
        <v>0</v>
      </c>
      <c r="AG296">
        <f>IF(OR('Main Data'!J296="PVD",'Main Data'!J296="Gold Plate",'Main Data'!J296="Other"),1,0)</f>
        <v>0</v>
      </c>
      <c r="AH296">
        <f>IF('Main Data'!N296="Stainless Steel",1,0)</f>
        <v>0</v>
      </c>
      <c r="AI296">
        <f>IF('Main Data'!N296="Leather",1,0)</f>
        <v>1</v>
      </c>
      <c r="AJ296">
        <f>IF('Main Data'!N296="Two-tone",1,0)</f>
        <v>0</v>
      </c>
      <c r="AK296">
        <f>IF(OR('Main Data'!N296="YG 18K",'Main Data'!N296="PG 18K",'Main Data'!N296="WG 18K",'Main Data'!N296="Mixes of 18K"),1,0)</f>
        <v>0</v>
      </c>
      <c r="AL296">
        <f>IF(OR(,'Main Data'!N296="PVD",'Main Data'!N296="Gold plate"),1,0)</f>
        <v>0</v>
      </c>
      <c r="AM296">
        <f>IF(OR('Main Data'!AV296="Yes",'Main Data'!AW296="Yes",'Main Data'!AU296="Yes"),1,0)</f>
        <v>0</v>
      </c>
      <c r="AN296">
        <f>IF(OR(ISTEXT('Main Data'!AX296), ISTEXT('Main Data'!AY296)),1,0)</f>
        <v>0</v>
      </c>
      <c r="AO296">
        <f>IF('Main Data'!AZ296="Yes",1,0)</f>
        <v>0</v>
      </c>
      <c r="AP296">
        <f>IF('Main Data'!BA296="Yes",1,0)</f>
        <v>0</v>
      </c>
      <c r="AQ296">
        <f>IF('Main Data'!BD296="Yes",1,0)</f>
        <v>0</v>
      </c>
      <c r="AR296">
        <f>IF('Main Data'!BE296="A",1,0)</f>
        <v>0</v>
      </c>
      <c r="AS296">
        <f>IF('Main Data'!BE296="AA",1,0)</f>
        <v>0</v>
      </c>
      <c r="AT296">
        <f>IF('Main Data'!BE296="AAA",1,0)</f>
        <v>1</v>
      </c>
      <c r="AU296">
        <f>IF('Main Data'!BE296="AAAA",1,0)</f>
        <v>0</v>
      </c>
      <c r="AV296">
        <f>IF('Main Data'!P296="Yes",1,0)</f>
        <v>0</v>
      </c>
      <c r="AW296">
        <f>IF('Main Data'!AP296="Yes",1,0)</f>
        <v>0</v>
      </c>
      <c r="AX296">
        <f>IF(OR('Main Data'!V296="Yes", 'Main Data'!W296="Yes",'Main Data'!X296="Yes"),1,0)</f>
        <v>0</v>
      </c>
      <c r="AY296">
        <f>IF(OR('Main Data'!Y296="Yes",'Main Data'!Z296="Yes"),1,0)</f>
        <v>0</v>
      </c>
      <c r="AZ296">
        <f>IF('Main Data'!AR296="Yes",1,0)</f>
        <v>0</v>
      </c>
      <c r="BA296">
        <f>IF('Main Data'!AS296="Yes",1,0)</f>
        <v>0</v>
      </c>
      <c r="BB296">
        <f>IF('Main Data'!AG296="Yes",1,0)</f>
        <v>0</v>
      </c>
      <c r="BC296">
        <f>IF('Main Data'!AB296="Yes",1,0)</f>
        <v>0</v>
      </c>
      <c r="BD296">
        <f>IF('Main Data'!AA296="Yes",1,0)</f>
        <v>0</v>
      </c>
      <c r="BE296">
        <f>IF('Main Data'!AC296="Yes",1,0)</f>
        <v>0</v>
      </c>
      <c r="BF296">
        <f>IF('Main Data'!AF296="Yes",1,0)</f>
        <v>0</v>
      </c>
      <c r="BG296">
        <f>IF(OR('Main Data'!AI296="Yes",'Main Data'!AL296="Yes"),1,0)</f>
        <v>1</v>
      </c>
      <c r="BH296">
        <f>IF('Main Data'!AJ296="Yes",1,0)</f>
        <v>0</v>
      </c>
      <c r="BI296">
        <f>IF('Main Data'!AK296="Yes",1,0)</f>
        <v>0</v>
      </c>
      <c r="BJ296">
        <f>IF('Main Data'!AM296="Yes",1,0)</f>
        <v>0</v>
      </c>
      <c r="BK296">
        <f>IF('Main Data'!AQ296="Yes",1,0)</f>
        <v>0</v>
      </c>
      <c r="BL296" s="21">
        <f t="shared" si="25"/>
        <v>0</v>
      </c>
      <c r="BM296" s="21">
        <f t="shared" si="26"/>
        <v>0</v>
      </c>
      <c r="BN296" s="21">
        <f t="shared" si="27"/>
        <v>0</v>
      </c>
      <c r="BO296" s="21">
        <f t="shared" si="28"/>
        <v>1</v>
      </c>
      <c r="BP296" s="21">
        <f t="shared" si="29"/>
        <v>0</v>
      </c>
    </row>
    <row r="297" spans="1:68" x14ac:dyDescent="0.2">
      <c r="A297">
        <v>293</v>
      </c>
      <c r="B297" s="33">
        <f>'Main Data'!C297</f>
        <v>44506</v>
      </c>
      <c r="C297">
        <f>'Main Data'!D297</f>
        <v>93</v>
      </c>
      <c r="D297" s="26">
        <f>'Main Data'!E297</f>
        <v>25000</v>
      </c>
      <c r="E297" s="26">
        <f>'Main Data'!F297</f>
        <v>31250</v>
      </c>
      <c r="F297" s="34">
        <f t="shared" si="24"/>
        <v>10.126631103850338</v>
      </c>
      <c r="G297">
        <f>IF('Main Data'!H297="AP",1,0)</f>
        <v>0</v>
      </c>
      <c r="H297">
        <f>IF('Main Data'!H297="Blancpain",1,0)</f>
        <v>0</v>
      </c>
      <c r="I297">
        <f>IF('Main Data'!H297="Breguet",1,0)</f>
        <v>0</v>
      </c>
      <c r="J297">
        <f>IF('Main Data'!H297="Breitling",1,0)</f>
        <v>0</v>
      </c>
      <c r="K297">
        <f>IF('Main Data'!H297="Cartier",1,0)</f>
        <v>0</v>
      </c>
      <c r="L297">
        <f>IF('Main Data'!H297="Gallet",1,0)</f>
        <v>0</v>
      </c>
      <c r="M297">
        <f>IF('Main Data'!H297="Girard Perregaux",1,0)</f>
        <v>0</v>
      </c>
      <c r="N297">
        <f>IF('Main Data'!H297="Gubelin",1,0)</f>
        <v>0</v>
      </c>
      <c r="O297">
        <f>IF('Main Data'!H297="Heuer",1,0)</f>
        <v>0</v>
      </c>
      <c r="P297">
        <f>IF('Main Data'!H297="IWC",1,0)</f>
        <v>0</v>
      </c>
      <c r="Q297">
        <f>IF('Main Data'!H297="JLC",1,0)</f>
        <v>0</v>
      </c>
      <c r="R297">
        <f>IF('Main Data'!H297="Longines",1,0)</f>
        <v>0</v>
      </c>
      <c r="S297">
        <f>IF('Main Data'!H297="Movado",1,0)</f>
        <v>0</v>
      </c>
      <c r="T297">
        <f>IF('Main Data'!H297="Omega",1,0)</f>
        <v>0</v>
      </c>
      <c r="U297">
        <f>IF('Main Data'!H297="Panerai",1,0)</f>
        <v>0</v>
      </c>
      <c r="V297">
        <f>IF('Main Data'!H297="Patek",1,0)</f>
        <v>0</v>
      </c>
      <c r="W297">
        <f>IF('Main Data'!H297="Rolex",1,0)</f>
        <v>0</v>
      </c>
      <c r="X297">
        <f>IF('Main Data'!H297="Tudor",1,0)</f>
        <v>0</v>
      </c>
      <c r="Y297">
        <f>IF('Main Data'!H297="Ulysse Nardin",1,0)</f>
        <v>0</v>
      </c>
      <c r="Z297">
        <f>IF('Main Data'!H297="Universal Geneve",1,0)</f>
        <v>0</v>
      </c>
      <c r="AA297">
        <f>IF('Main Data'!H297="Vacheron",1,0)</f>
        <v>1</v>
      </c>
      <c r="AB297">
        <f>IF('Main Data'!H297="Zenith",1,0)</f>
        <v>0</v>
      </c>
      <c r="AC297">
        <f>IF('Main Data'!J297="Stainless Steel",1,0)</f>
        <v>0</v>
      </c>
      <c r="AD297">
        <f>IF('Main Data'!J297="Two-tone",1,0)</f>
        <v>0</v>
      </c>
      <c r="AE297">
        <f>IF(OR('Main Data'!J297="YG 18K",'Main Data'!J297="YG &lt;18K",'Main Data'!J297="PG 18K",'Main Data'!J297="PG &lt;18K",'Main Data'!J297="WG 18K",'Main Data'!J297="Mixes of 18K",'Main Data'!J297="Mixes &lt;18K"),1,0)</f>
        <v>1</v>
      </c>
      <c r="AF297">
        <f>IF('Main Data'!J297="Platinum",1,0)</f>
        <v>0</v>
      </c>
      <c r="AG297">
        <f>IF(OR('Main Data'!J297="PVD",'Main Data'!J297="Gold Plate",'Main Data'!J297="Other"),1,0)</f>
        <v>0</v>
      </c>
      <c r="AH297">
        <f>IF('Main Data'!N297="Stainless Steel",1,0)</f>
        <v>0</v>
      </c>
      <c r="AI297">
        <f>IF('Main Data'!N297="Leather",1,0)</f>
        <v>1</v>
      </c>
      <c r="AJ297">
        <f>IF('Main Data'!N297="Two-tone",1,0)</f>
        <v>0</v>
      </c>
      <c r="AK297">
        <f>IF(OR('Main Data'!N297="YG 18K",'Main Data'!N297="PG 18K",'Main Data'!N297="WG 18K",'Main Data'!N297="Mixes of 18K"),1,0)</f>
        <v>0</v>
      </c>
      <c r="AL297">
        <f>IF(OR(,'Main Data'!N297="PVD",'Main Data'!N297="Gold plate"),1,0)</f>
        <v>0</v>
      </c>
      <c r="AM297">
        <f>IF(OR('Main Data'!AV297="Yes",'Main Data'!AW297="Yes",'Main Data'!AU297="Yes"),1,0)</f>
        <v>0</v>
      </c>
      <c r="AN297">
        <f>IF(OR(ISTEXT('Main Data'!AX297), ISTEXT('Main Data'!AY297)),1,0)</f>
        <v>0</v>
      </c>
      <c r="AO297">
        <f>IF('Main Data'!AZ297="Yes",1,0)</f>
        <v>0</v>
      </c>
      <c r="AP297">
        <f>IF('Main Data'!BA297="Yes",1,0)</f>
        <v>0</v>
      </c>
      <c r="AQ297">
        <f>IF('Main Data'!BD297="Yes",1,0)</f>
        <v>0</v>
      </c>
      <c r="AR297">
        <f>IF('Main Data'!BE297="A",1,0)</f>
        <v>0</v>
      </c>
      <c r="AS297">
        <f>IF('Main Data'!BE297="AA",1,0)</f>
        <v>0</v>
      </c>
      <c r="AT297">
        <f>IF('Main Data'!BE297="AAA",1,0)</f>
        <v>1</v>
      </c>
      <c r="AU297">
        <f>IF('Main Data'!BE297="AAAA",1,0)</f>
        <v>0</v>
      </c>
      <c r="AV297">
        <f>IF('Main Data'!P297="Yes",1,0)</f>
        <v>0</v>
      </c>
      <c r="AW297">
        <f>IF('Main Data'!AP297="Yes",1,0)</f>
        <v>0</v>
      </c>
      <c r="AX297">
        <f>IF(OR('Main Data'!V297="Yes", 'Main Data'!W297="Yes",'Main Data'!X297="Yes"),1,0)</f>
        <v>0</v>
      </c>
      <c r="AY297">
        <f>IF(OR('Main Data'!Y297="Yes",'Main Data'!Z297="Yes"),1,0)</f>
        <v>0</v>
      </c>
      <c r="AZ297">
        <f>IF('Main Data'!AR297="Yes",1,0)</f>
        <v>0</v>
      </c>
      <c r="BA297">
        <f>IF('Main Data'!AS297="Yes",1,0)</f>
        <v>0</v>
      </c>
      <c r="BB297">
        <f>IF('Main Data'!AG297="Yes",1,0)</f>
        <v>0</v>
      </c>
      <c r="BC297">
        <f>IF('Main Data'!AB297="Yes",1,0)</f>
        <v>0</v>
      </c>
      <c r="BD297">
        <f>IF('Main Data'!AA297="Yes",1,0)</f>
        <v>0</v>
      </c>
      <c r="BE297">
        <f>IF('Main Data'!AC297="Yes",1,0)</f>
        <v>0</v>
      </c>
      <c r="BF297">
        <f>IF('Main Data'!AF297="Yes",1,0)</f>
        <v>0</v>
      </c>
      <c r="BG297">
        <f>IF(OR('Main Data'!AI297="Yes",'Main Data'!AL297="Yes"),1,0)</f>
        <v>1</v>
      </c>
      <c r="BH297">
        <f>IF('Main Data'!AJ297="Yes",1,0)</f>
        <v>0</v>
      </c>
      <c r="BI297">
        <f>IF('Main Data'!AK297="Yes",1,0)</f>
        <v>0</v>
      </c>
      <c r="BJ297">
        <f>IF('Main Data'!AM297="Yes",1,0)</f>
        <v>0</v>
      </c>
      <c r="BK297">
        <f>IF('Main Data'!AQ297="Yes",1,0)</f>
        <v>0</v>
      </c>
      <c r="BL297" s="21">
        <f t="shared" si="25"/>
        <v>0</v>
      </c>
      <c r="BM297" s="21">
        <f t="shared" si="26"/>
        <v>0</v>
      </c>
      <c r="BN297" s="21">
        <f t="shared" si="27"/>
        <v>0</v>
      </c>
      <c r="BO297" s="21">
        <f t="shared" si="28"/>
        <v>1</v>
      </c>
      <c r="BP297" s="21">
        <f t="shared" si="29"/>
        <v>0</v>
      </c>
    </row>
    <row r="298" spans="1:68" x14ac:dyDescent="0.2">
      <c r="A298">
        <v>294</v>
      </c>
      <c r="B298" s="33">
        <f>'Main Data'!C298</f>
        <v>44506</v>
      </c>
      <c r="C298">
        <f>'Main Data'!D298</f>
        <v>94</v>
      </c>
      <c r="D298" s="26">
        <f>'Main Data'!E298</f>
        <v>34000</v>
      </c>
      <c r="E298" s="26">
        <f>'Main Data'!F298</f>
        <v>42500</v>
      </c>
      <c r="F298" s="34">
        <f t="shared" si="24"/>
        <v>10.434115803598299</v>
      </c>
      <c r="G298">
        <f>IF('Main Data'!H298="AP",1,0)</f>
        <v>0</v>
      </c>
      <c r="H298">
        <f>IF('Main Data'!H298="Blancpain",1,0)</f>
        <v>0</v>
      </c>
      <c r="I298">
        <f>IF('Main Data'!H298="Breguet",1,0)</f>
        <v>0</v>
      </c>
      <c r="J298">
        <f>IF('Main Data'!H298="Breitling",1,0)</f>
        <v>0</v>
      </c>
      <c r="K298">
        <f>IF('Main Data'!H298="Cartier",1,0)</f>
        <v>0</v>
      </c>
      <c r="L298">
        <f>IF('Main Data'!H298="Gallet",1,0)</f>
        <v>0</v>
      </c>
      <c r="M298">
        <f>IF('Main Data'!H298="Girard Perregaux",1,0)</f>
        <v>0</v>
      </c>
      <c r="N298">
        <f>IF('Main Data'!H298="Gubelin",1,0)</f>
        <v>0</v>
      </c>
      <c r="O298">
        <f>IF('Main Data'!H298="Heuer",1,0)</f>
        <v>0</v>
      </c>
      <c r="P298">
        <f>IF('Main Data'!H298="IWC",1,0)</f>
        <v>0</v>
      </c>
      <c r="Q298">
        <f>IF('Main Data'!H298="JLC",1,0)</f>
        <v>0</v>
      </c>
      <c r="R298">
        <f>IF('Main Data'!H298="Longines",1,0)</f>
        <v>0</v>
      </c>
      <c r="S298">
        <f>IF('Main Data'!H298="Movado",1,0)</f>
        <v>0</v>
      </c>
      <c r="T298">
        <f>IF('Main Data'!H298="Omega",1,0)</f>
        <v>0</v>
      </c>
      <c r="U298">
        <f>IF('Main Data'!H298="Panerai",1,0)</f>
        <v>0</v>
      </c>
      <c r="V298">
        <f>IF('Main Data'!H298="Patek",1,0)</f>
        <v>0</v>
      </c>
      <c r="W298">
        <f>IF('Main Data'!H298="Rolex",1,0)</f>
        <v>0</v>
      </c>
      <c r="X298">
        <f>IF('Main Data'!H298="Tudor",1,0)</f>
        <v>0</v>
      </c>
      <c r="Y298">
        <f>IF('Main Data'!H298="Ulysse Nardin",1,0)</f>
        <v>0</v>
      </c>
      <c r="Z298">
        <f>IF('Main Data'!H298="Universal Geneve",1,0)</f>
        <v>0</v>
      </c>
      <c r="AA298">
        <f>IF('Main Data'!H298="Vacheron",1,0)</f>
        <v>1</v>
      </c>
      <c r="AB298">
        <f>IF('Main Data'!H298="Zenith",1,0)</f>
        <v>0</v>
      </c>
      <c r="AC298">
        <f>IF('Main Data'!J298="Stainless Steel",1,0)</f>
        <v>1</v>
      </c>
      <c r="AD298">
        <f>IF('Main Data'!J298="Two-tone",1,0)</f>
        <v>0</v>
      </c>
      <c r="AE298">
        <f>IF(OR('Main Data'!J298="YG 18K",'Main Data'!J298="YG &lt;18K",'Main Data'!J298="PG 18K",'Main Data'!J298="PG &lt;18K",'Main Data'!J298="WG 18K",'Main Data'!J298="Mixes of 18K",'Main Data'!J298="Mixes &lt;18K"),1,0)</f>
        <v>0</v>
      </c>
      <c r="AF298">
        <f>IF('Main Data'!J298="Platinum",1,0)</f>
        <v>0</v>
      </c>
      <c r="AG298">
        <f>IF(OR('Main Data'!J298="PVD",'Main Data'!J298="Gold Plate",'Main Data'!J298="Other"),1,0)</f>
        <v>0</v>
      </c>
      <c r="AH298">
        <f>IF('Main Data'!N298="Stainless Steel",1,0)</f>
        <v>0</v>
      </c>
      <c r="AI298">
        <f>IF('Main Data'!N298="Leather",1,0)</f>
        <v>1</v>
      </c>
      <c r="AJ298">
        <f>IF('Main Data'!N298="Two-tone",1,0)</f>
        <v>0</v>
      </c>
      <c r="AK298">
        <f>IF(OR('Main Data'!N298="YG 18K",'Main Data'!N298="PG 18K",'Main Data'!N298="WG 18K",'Main Data'!N298="Mixes of 18K"),1,0)</f>
        <v>0</v>
      </c>
      <c r="AL298">
        <f>IF(OR(,'Main Data'!N298="PVD",'Main Data'!N298="Gold plate"),1,0)</f>
        <v>0</v>
      </c>
      <c r="AM298">
        <f>IF(OR('Main Data'!AV298="Yes",'Main Data'!AW298="Yes",'Main Data'!AU298="Yes"),1,0)</f>
        <v>0</v>
      </c>
      <c r="AN298">
        <f>IF(OR(ISTEXT('Main Data'!AX298), ISTEXT('Main Data'!AY298)),1,0)</f>
        <v>0</v>
      </c>
      <c r="AO298">
        <f>IF('Main Data'!AZ298="Yes",1,0)</f>
        <v>0</v>
      </c>
      <c r="AP298">
        <f>IF('Main Data'!BA298="Yes",1,0)</f>
        <v>0</v>
      </c>
      <c r="AQ298">
        <f>IF('Main Data'!BD298="Yes",1,0)</f>
        <v>0</v>
      </c>
      <c r="AR298">
        <f>IF('Main Data'!BE298="A",1,0)</f>
        <v>0</v>
      </c>
      <c r="AS298">
        <f>IF('Main Data'!BE298="AA",1,0)</f>
        <v>0</v>
      </c>
      <c r="AT298">
        <f>IF('Main Data'!BE298="AAA",1,0)</f>
        <v>1</v>
      </c>
      <c r="AU298">
        <f>IF('Main Data'!BE298="AAAA",1,0)</f>
        <v>0</v>
      </c>
      <c r="AV298">
        <f>IF('Main Data'!P298="Yes",1,0)</f>
        <v>0</v>
      </c>
      <c r="AW298">
        <f>IF('Main Data'!AP298="Yes",1,0)</f>
        <v>0</v>
      </c>
      <c r="AX298">
        <f>IF(OR('Main Data'!V298="Yes", 'Main Data'!W298="Yes",'Main Data'!X298="Yes"),1,0)</f>
        <v>0</v>
      </c>
      <c r="AY298">
        <f>IF(OR('Main Data'!Y298="Yes",'Main Data'!Z298="Yes"),1,0)</f>
        <v>0</v>
      </c>
      <c r="AZ298">
        <f>IF('Main Data'!AR298="Yes",1,0)</f>
        <v>0</v>
      </c>
      <c r="BA298">
        <f>IF('Main Data'!AS298="Yes",1,0)</f>
        <v>0</v>
      </c>
      <c r="BB298">
        <f>IF('Main Data'!AG298="Yes",1,0)</f>
        <v>0</v>
      </c>
      <c r="BC298">
        <f>IF('Main Data'!AB298="Yes",1,0)</f>
        <v>0</v>
      </c>
      <c r="BD298">
        <f>IF('Main Data'!AA298="Yes",1,0)</f>
        <v>0</v>
      </c>
      <c r="BE298">
        <f>IF('Main Data'!AC298="Yes",1,0)</f>
        <v>0</v>
      </c>
      <c r="BF298">
        <f>IF('Main Data'!AF298="Yes",1,0)</f>
        <v>0</v>
      </c>
      <c r="BG298">
        <f>IF(OR('Main Data'!AI298="Yes",'Main Data'!AL298="Yes"),1,0)</f>
        <v>1</v>
      </c>
      <c r="BH298">
        <f>IF('Main Data'!AJ298="Yes",1,0)</f>
        <v>0</v>
      </c>
      <c r="BI298">
        <f>IF('Main Data'!AK298="Yes",1,0)</f>
        <v>0</v>
      </c>
      <c r="BJ298">
        <f>IF('Main Data'!AM298="Yes",1,0)</f>
        <v>0</v>
      </c>
      <c r="BK298">
        <f>IF('Main Data'!AQ298="Yes",1,0)</f>
        <v>0</v>
      </c>
      <c r="BL298" s="21">
        <f t="shared" si="25"/>
        <v>0</v>
      </c>
      <c r="BM298" s="21">
        <f t="shared" si="26"/>
        <v>0</v>
      </c>
      <c r="BN298" s="21">
        <f t="shared" si="27"/>
        <v>0</v>
      </c>
      <c r="BO298" s="21">
        <f t="shared" si="28"/>
        <v>1</v>
      </c>
      <c r="BP298" s="21">
        <f t="shared" si="29"/>
        <v>0</v>
      </c>
    </row>
    <row r="299" spans="1:68" x14ac:dyDescent="0.2">
      <c r="A299">
        <v>295</v>
      </c>
      <c r="B299" s="33">
        <f>'Main Data'!C299</f>
        <v>44506</v>
      </c>
      <c r="C299">
        <f>'Main Data'!D299</f>
        <v>95</v>
      </c>
      <c r="D299" s="26">
        <f>'Main Data'!E299</f>
        <v>34000</v>
      </c>
      <c r="E299" s="26">
        <f>'Main Data'!F299</f>
        <v>42500</v>
      </c>
      <c r="F299" s="34">
        <f t="shared" si="24"/>
        <v>10.434115803598299</v>
      </c>
      <c r="G299">
        <f>IF('Main Data'!H299="AP",1,0)</f>
        <v>0</v>
      </c>
      <c r="H299">
        <f>IF('Main Data'!H299="Blancpain",1,0)</f>
        <v>0</v>
      </c>
      <c r="I299">
        <f>IF('Main Data'!H299="Breguet",1,0)</f>
        <v>0</v>
      </c>
      <c r="J299">
        <f>IF('Main Data'!H299="Breitling",1,0)</f>
        <v>0</v>
      </c>
      <c r="K299">
        <f>IF('Main Data'!H299="Cartier",1,0)</f>
        <v>0</v>
      </c>
      <c r="L299">
        <f>IF('Main Data'!H299="Gallet",1,0)</f>
        <v>0</v>
      </c>
      <c r="M299">
        <f>IF('Main Data'!H299="Girard Perregaux",1,0)</f>
        <v>0</v>
      </c>
      <c r="N299">
        <f>IF('Main Data'!H299="Gubelin",1,0)</f>
        <v>0</v>
      </c>
      <c r="O299">
        <f>IF('Main Data'!H299="Heuer",1,0)</f>
        <v>0</v>
      </c>
      <c r="P299">
        <f>IF('Main Data'!H299="IWC",1,0)</f>
        <v>0</v>
      </c>
      <c r="Q299">
        <f>IF('Main Data'!H299="JLC",1,0)</f>
        <v>0</v>
      </c>
      <c r="R299">
        <f>IF('Main Data'!H299="Longines",1,0)</f>
        <v>0</v>
      </c>
      <c r="S299">
        <f>IF('Main Data'!H299="Movado",1,0)</f>
        <v>0</v>
      </c>
      <c r="T299">
        <f>IF('Main Data'!H299="Omega",1,0)</f>
        <v>0</v>
      </c>
      <c r="U299">
        <f>IF('Main Data'!H299="Panerai",1,0)</f>
        <v>0</v>
      </c>
      <c r="V299">
        <f>IF('Main Data'!H299="Patek",1,0)</f>
        <v>0</v>
      </c>
      <c r="W299">
        <f>IF('Main Data'!H299="Rolex",1,0)</f>
        <v>0</v>
      </c>
      <c r="X299">
        <f>IF('Main Data'!H299="Tudor",1,0)</f>
        <v>0</v>
      </c>
      <c r="Y299">
        <f>IF('Main Data'!H299="Ulysse Nardin",1,0)</f>
        <v>0</v>
      </c>
      <c r="Z299">
        <f>IF('Main Data'!H299="Universal Geneve",1,0)</f>
        <v>0</v>
      </c>
      <c r="AA299">
        <f>IF('Main Data'!H299="Vacheron",1,0)</f>
        <v>1</v>
      </c>
      <c r="AB299">
        <f>IF('Main Data'!H299="Zenith",1,0)</f>
        <v>0</v>
      </c>
      <c r="AC299">
        <f>IF('Main Data'!J299="Stainless Steel",1,0)</f>
        <v>1</v>
      </c>
      <c r="AD299">
        <f>IF('Main Data'!J299="Two-tone",1,0)</f>
        <v>0</v>
      </c>
      <c r="AE299">
        <f>IF(OR('Main Data'!J299="YG 18K",'Main Data'!J299="YG &lt;18K",'Main Data'!J299="PG 18K",'Main Data'!J299="PG &lt;18K",'Main Data'!J299="WG 18K",'Main Data'!J299="Mixes of 18K",'Main Data'!J299="Mixes &lt;18K"),1,0)</f>
        <v>0</v>
      </c>
      <c r="AF299">
        <f>IF('Main Data'!J299="Platinum",1,0)</f>
        <v>0</v>
      </c>
      <c r="AG299">
        <f>IF(OR('Main Data'!J299="PVD",'Main Data'!J299="Gold Plate",'Main Data'!J299="Other"),1,0)</f>
        <v>0</v>
      </c>
      <c r="AH299">
        <f>IF('Main Data'!N299="Stainless Steel",1,0)</f>
        <v>0</v>
      </c>
      <c r="AI299">
        <f>IF('Main Data'!N299="Leather",1,0)</f>
        <v>1</v>
      </c>
      <c r="AJ299">
        <f>IF('Main Data'!N299="Two-tone",1,0)</f>
        <v>0</v>
      </c>
      <c r="AK299">
        <f>IF(OR('Main Data'!N299="YG 18K",'Main Data'!N299="PG 18K",'Main Data'!N299="WG 18K",'Main Data'!N299="Mixes of 18K"),1,0)</f>
        <v>0</v>
      </c>
      <c r="AL299">
        <f>IF(OR(,'Main Data'!N299="PVD",'Main Data'!N299="Gold plate"),1,0)</f>
        <v>0</v>
      </c>
      <c r="AM299">
        <f>IF(OR('Main Data'!AV299="Yes",'Main Data'!AW299="Yes",'Main Data'!AU299="Yes"),1,0)</f>
        <v>0</v>
      </c>
      <c r="AN299">
        <f>IF(OR(ISTEXT('Main Data'!AX299), ISTEXT('Main Data'!AY299)),1,0)</f>
        <v>0</v>
      </c>
      <c r="AO299">
        <f>IF('Main Data'!AZ299="Yes",1,0)</f>
        <v>0</v>
      </c>
      <c r="AP299">
        <f>IF('Main Data'!BA299="Yes",1,0)</f>
        <v>0</v>
      </c>
      <c r="AQ299">
        <f>IF('Main Data'!BD299="Yes",1,0)</f>
        <v>0</v>
      </c>
      <c r="AR299">
        <f>IF('Main Data'!BE299="A",1,0)</f>
        <v>0</v>
      </c>
      <c r="AS299">
        <f>IF('Main Data'!BE299="AA",1,0)</f>
        <v>0</v>
      </c>
      <c r="AT299">
        <f>IF('Main Data'!BE299="AAA",1,0)</f>
        <v>1</v>
      </c>
      <c r="AU299">
        <f>IF('Main Data'!BE299="AAAA",1,0)</f>
        <v>0</v>
      </c>
      <c r="AV299">
        <f>IF('Main Data'!P299="Yes",1,0)</f>
        <v>0</v>
      </c>
      <c r="AW299">
        <f>IF('Main Data'!AP299="Yes",1,0)</f>
        <v>0</v>
      </c>
      <c r="AX299">
        <f>IF(OR('Main Data'!V299="Yes", 'Main Data'!W299="Yes",'Main Data'!X299="Yes"),1,0)</f>
        <v>0</v>
      </c>
      <c r="AY299">
        <f>IF(OR('Main Data'!Y299="Yes",'Main Data'!Z299="Yes"),1,0)</f>
        <v>0</v>
      </c>
      <c r="AZ299">
        <f>IF('Main Data'!AR299="Yes",1,0)</f>
        <v>0</v>
      </c>
      <c r="BA299">
        <f>IF('Main Data'!AS299="Yes",1,0)</f>
        <v>0</v>
      </c>
      <c r="BB299">
        <f>IF('Main Data'!AG299="Yes",1,0)</f>
        <v>0</v>
      </c>
      <c r="BC299">
        <f>IF('Main Data'!AB299="Yes",1,0)</f>
        <v>0</v>
      </c>
      <c r="BD299">
        <f>IF('Main Data'!AA299="Yes",1,0)</f>
        <v>0</v>
      </c>
      <c r="BE299">
        <f>IF('Main Data'!AC299="Yes",1,0)</f>
        <v>0</v>
      </c>
      <c r="BF299">
        <f>IF('Main Data'!AF299="Yes",1,0)</f>
        <v>0</v>
      </c>
      <c r="BG299">
        <f>IF(OR('Main Data'!AI299="Yes",'Main Data'!AL299="Yes"),1,0)</f>
        <v>1</v>
      </c>
      <c r="BH299">
        <f>IF('Main Data'!AJ299="Yes",1,0)</f>
        <v>0</v>
      </c>
      <c r="BI299">
        <f>IF('Main Data'!AK299="Yes",1,0)</f>
        <v>0</v>
      </c>
      <c r="BJ299">
        <f>IF('Main Data'!AM299="Yes",1,0)</f>
        <v>0</v>
      </c>
      <c r="BK299">
        <f>IF('Main Data'!AQ299="Yes",1,0)</f>
        <v>0</v>
      </c>
      <c r="BL299" s="21">
        <f t="shared" si="25"/>
        <v>0</v>
      </c>
      <c r="BM299" s="21">
        <f t="shared" si="26"/>
        <v>0</v>
      </c>
      <c r="BN299" s="21">
        <f t="shared" si="27"/>
        <v>0</v>
      </c>
      <c r="BO299" s="21">
        <f t="shared" si="28"/>
        <v>1</v>
      </c>
      <c r="BP299" s="21">
        <f t="shared" si="29"/>
        <v>0</v>
      </c>
    </row>
    <row r="300" spans="1:68" x14ac:dyDescent="0.2">
      <c r="A300">
        <v>296</v>
      </c>
      <c r="B300" s="33">
        <f>'Main Data'!C300</f>
        <v>44506</v>
      </c>
      <c r="C300">
        <f>'Main Data'!D300</f>
        <v>104</v>
      </c>
      <c r="D300" s="26">
        <f>'Main Data'!E300</f>
        <v>24000</v>
      </c>
      <c r="E300" s="26">
        <f>'Main Data'!F300</f>
        <v>30000</v>
      </c>
      <c r="F300" s="34">
        <f t="shared" si="24"/>
        <v>10.085809109330082</v>
      </c>
      <c r="G300">
        <f>IF('Main Data'!H300="AP",1,0)</f>
        <v>0</v>
      </c>
      <c r="H300">
        <f>IF('Main Data'!H300="Blancpain",1,0)</f>
        <v>0</v>
      </c>
      <c r="I300">
        <f>IF('Main Data'!H300="Breguet",1,0)</f>
        <v>0</v>
      </c>
      <c r="J300">
        <f>IF('Main Data'!H300="Breitling",1,0)</f>
        <v>0</v>
      </c>
      <c r="K300">
        <f>IF('Main Data'!H300="Cartier",1,0)</f>
        <v>0</v>
      </c>
      <c r="L300">
        <f>IF('Main Data'!H300="Gallet",1,0)</f>
        <v>0</v>
      </c>
      <c r="M300">
        <f>IF('Main Data'!H300="Girard Perregaux",1,0)</f>
        <v>0</v>
      </c>
      <c r="N300">
        <f>IF('Main Data'!H300="Gubelin",1,0)</f>
        <v>0</v>
      </c>
      <c r="O300">
        <f>IF('Main Data'!H300="Heuer",1,0)</f>
        <v>0</v>
      </c>
      <c r="P300">
        <f>IF('Main Data'!H300="IWC",1,0)</f>
        <v>0</v>
      </c>
      <c r="Q300">
        <f>IF('Main Data'!H300="JLC",1,0)</f>
        <v>0</v>
      </c>
      <c r="R300">
        <f>IF('Main Data'!H300="Longines",1,0)</f>
        <v>0</v>
      </c>
      <c r="S300">
        <f>IF('Main Data'!H300="Movado",1,0)</f>
        <v>0</v>
      </c>
      <c r="T300">
        <f>IF('Main Data'!H300="Omega",1,0)</f>
        <v>0</v>
      </c>
      <c r="U300">
        <f>IF('Main Data'!H300="Panerai",1,0)</f>
        <v>0</v>
      </c>
      <c r="V300">
        <f>IF('Main Data'!H300="Patek",1,0)</f>
        <v>1</v>
      </c>
      <c r="W300">
        <f>IF('Main Data'!H300="Rolex",1,0)</f>
        <v>0</v>
      </c>
      <c r="X300">
        <f>IF('Main Data'!H300="Tudor",1,0)</f>
        <v>0</v>
      </c>
      <c r="Y300">
        <f>IF('Main Data'!H300="Ulysse Nardin",1,0)</f>
        <v>0</v>
      </c>
      <c r="Z300">
        <f>IF('Main Data'!H300="Universal Geneve",1,0)</f>
        <v>0</v>
      </c>
      <c r="AA300">
        <f>IF('Main Data'!H300="Vacheron",1,0)</f>
        <v>0</v>
      </c>
      <c r="AB300">
        <f>IF('Main Data'!H300="Zenith",1,0)</f>
        <v>0</v>
      </c>
      <c r="AC300">
        <f>IF('Main Data'!J300="Stainless Steel",1,0)</f>
        <v>0</v>
      </c>
      <c r="AD300">
        <f>IF('Main Data'!J300="Two-tone",1,0)</f>
        <v>0</v>
      </c>
      <c r="AE300">
        <f>IF(OR('Main Data'!J300="YG 18K",'Main Data'!J300="YG &lt;18K",'Main Data'!J300="PG 18K",'Main Data'!J300="PG &lt;18K",'Main Data'!J300="WG 18K",'Main Data'!J300="Mixes of 18K",'Main Data'!J300="Mixes &lt;18K"),1,0)</f>
        <v>1</v>
      </c>
      <c r="AF300">
        <f>IF('Main Data'!J300="Platinum",1,0)</f>
        <v>0</v>
      </c>
      <c r="AG300">
        <f>IF(OR('Main Data'!J300="PVD",'Main Data'!J300="Gold Plate",'Main Data'!J300="Other"),1,0)</f>
        <v>0</v>
      </c>
      <c r="AH300">
        <f>IF('Main Data'!N300="Stainless Steel",1,0)</f>
        <v>0</v>
      </c>
      <c r="AI300">
        <f>IF('Main Data'!N300="Leather",1,0)</f>
        <v>1</v>
      </c>
      <c r="AJ300">
        <f>IF('Main Data'!N300="Two-tone",1,0)</f>
        <v>0</v>
      </c>
      <c r="AK300">
        <f>IF(OR('Main Data'!N300="YG 18K",'Main Data'!N300="PG 18K",'Main Data'!N300="WG 18K",'Main Data'!N300="Mixes of 18K"),1,0)</f>
        <v>0</v>
      </c>
      <c r="AL300">
        <f>IF(OR(,'Main Data'!N300="PVD",'Main Data'!N300="Gold plate"),1,0)</f>
        <v>0</v>
      </c>
      <c r="AM300">
        <f>IF(OR('Main Data'!AV300="Yes",'Main Data'!AW300="Yes",'Main Data'!AU300="Yes"),1,0)</f>
        <v>0</v>
      </c>
      <c r="AN300">
        <f>IF(OR(ISTEXT('Main Data'!AX300), ISTEXT('Main Data'!AY300)),1,0)</f>
        <v>0</v>
      </c>
      <c r="AO300">
        <f>IF('Main Data'!AZ300="Yes",1,0)</f>
        <v>0</v>
      </c>
      <c r="AP300">
        <f>IF('Main Data'!BA300="Yes",1,0)</f>
        <v>0</v>
      </c>
      <c r="AQ300">
        <f>IF('Main Data'!BD300="Yes",1,0)</f>
        <v>0</v>
      </c>
      <c r="AR300">
        <f>IF('Main Data'!BE300="A",1,0)</f>
        <v>0</v>
      </c>
      <c r="AS300">
        <f>IF('Main Data'!BE300="AA",1,0)</f>
        <v>1</v>
      </c>
      <c r="AT300">
        <f>IF('Main Data'!BE300="AAA",1,0)</f>
        <v>0</v>
      </c>
      <c r="AU300">
        <f>IF('Main Data'!BE300="AAAA",1,0)</f>
        <v>0</v>
      </c>
      <c r="AV300">
        <f>IF('Main Data'!P300="Yes",1,0)</f>
        <v>1</v>
      </c>
      <c r="AW300">
        <f>IF('Main Data'!AP300="Yes",1,0)</f>
        <v>0</v>
      </c>
      <c r="AX300">
        <f>IF(OR('Main Data'!V300="Yes", 'Main Data'!W300="Yes",'Main Data'!X300="Yes"),1,0)</f>
        <v>0</v>
      </c>
      <c r="AY300">
        <f>IF(OR('Main Data'!Y300="Yes",'Main Data'!Z300="Yes"),1,0)</f>
        <v>0</v>
      </c>
      <c r="AZ300">
        <f>IF('Main Data'!AR300="Yes",1,0)</f>
        <v>0</v>
      </c>
      <c r="BA300">
        <f>IF('Main Data'!AS300="Yes",1,0)</f>
        <v>0</v>
      </c>
      <c r="BB300">
        <f>IF('Main Data'!AG300="Yes",1,0)</f>
        <v>0</v>
      </c>
      <c r="BC300">
        <f>IF('Main Data'!AB300="Yes",1,0)</f>
        <v>0</v>
      </c>
      <c r="BD300">
        <f>IF('Main Data'!AA300="Yes",1,0)</f>
        <v>0</v>
      </c>
      <c r="BE300">
        <f>IF('Main Data'!AC300="Yes",1,0)</f>
        <v>0</v>
      </c>
      <c r="BF300">
        <f>IF('Main Data'!AF300="Yes",1,0)</f>
        <v>0</v>
      </c>
      <c r="BG300">
        <f>IF(OR('Main Data'!AI300="Yes",'Main Data'!AL300="Yes"),1,0)</f>
        <v>0</v>
      </c>
      <c r="BH300">
        <f>IF('Main Data'!AJ300="Yes",1,0)</f>
        <v>0</v>
      </c>
      <c r="BI300">
        <f>IF('Main Data'!AK300="Yes",1,0)</f>
        <v>0</v>
      </c>
      <c r="BJ300">
        <f>IF('Main Data'!AM300="Yes",1,0)</f>
        <v>0</v>
      </c>
      <c r="BK300">
        <f>IF('Main Data'!AQ300="Yes",1,0)</f>
        <v>0</v>
      </c>
      <c r="BL300" s="21">
        <f t="shared" si="25"/>
        <v>0</v>
      </c>
      <c r="BM300" s="21">
        <f t="shared" si="26"/>
        <v>0</v>
      </c>
      <c r="BN300" s="21">
        <f t="shared" si="27"/>
        <v>0</v>
      </c>
      <c r="BO300" s="21">
        <f t="shared" si="28"/>
        <v>1</v>
      </c>
      <c r="BP300" s="21">
        <f t="shared" si="29"/>
        <v>0</v>
      </c>
    </row>
    <row r="301" spans="1:68" x14ac:dyDescent="0.2">
      <c r="A301">
        <v>297</v>
      </c>
      <c r="B301" s="33">
        <f>'Main Data'!C301</f>
        <v>44506</v>
      </c>
      <c r="C301">
        <f>'Main Data'!D301</f>
        <v>105</v>
      </c>
      <c r="D301" s="26">
        <f>'Main Data'!E301</f>
        <v>19000</v>
      </c>
      <c r="E301" s="26">
        <f>'Main Data'!F301</f>
        <v>23750</v>
      </c>
      <c r="F301" s="34">
        <f t="shared" si="24"/>
        <v>9.8521942581485771</v>
      </c>
      <c r="G301">
        <f>IF('Main Data'!H301="AP",1,0)</f>
        <v>0</v>
      </c>
      <c r="H301">
        <f>IF('Main Data'!H301="Blancpain",1,0)</f>
        <v>0</v>
      </c>
      <c r="I301">
        <f>IF('Main Data'!H301="Breguet",1,0)</f>
        <v>0</v>
      </c>
      <c r="J301">
        <f>IF('Main Data'!H301="Breitling",1,0)</f>
        <v>0</v>
      </c>
      <c r="K301">
        <f>IF('Main Data'!H301="Cartier",1,0)</f>
        <v>0</v>
      </c>
      <c r="L301">
        <f>IF('Main Data'!H301="Gallet",1,0)</f>
        <v>0</v>
      </c>
      <c r="M301">
        <f>IF('Main Data'!H301="Girard Perregaux",1,0)</f>
        <v>0</v>
      </c>
      <c r="N301">
        <f>IF('Main Data'!H301="Gubelin",1,0)</f>
        <v>0</v>
      </c>
      <c r="O301">
        <f>IF('Main Data'!H301="Heuer",1,0)</f>
        <v>0</v>
      </c>
      <c r="P301">
        <f>IF('Main Data'!H301="IWC",1,0)</f>
        <v>0</v>
      </c>
      <c r="Q301">
        <f>IF('Main Data'!H301="JLC",1,0)</f>
        <v>0</v>
      </c>
      <c r="R301">
        <f>IF('Main Data'!H301="Longines",1,0)</f>
        <v>0</v>
      </c>
      <c r="S301">
        <f>IF('Main Data'!H301="Movado",1,0)</f>
        <v>0</v>
      </c>
      <c r="T301">
        <f>IF('Main Data'!H301="Omega",1,0)</f>
        <v>0</v>
      </c>
      <c r="U301">
        <f>IF('Main Data'!H301="Panerai",1,0)</f>
        <v>0</v>
      </c>
      <c r="V301">
        <f>IF('Main Data'!H301="Patek",1,0)</f>
        <v>1</v>
      </c>
      <c r="W301">
        <f>IF('Main Data'!H301="Rolex",1,0)</f>
        <v>0</v>
      </c>
      <c r="X301">
        <f>IF('Main Data'!H301="Tudor",1,0)</f>
        <v>0</v>
      </c>
      <c r="Y301">
        <f>IF('Main Data'!H301="Ulysse Nardin",1,0)</f>
        <v>0</v>
      </c>
      <c r="Z301">
        <f>IF('Main Data'!H301="Universal Geneve",1,0)</f>
        <v>0</v>
      </c>
      <c r="AA301">
        <f>IF('Main Data'!H301="Vacheron",1,0)</f>
        <v>0</v>
      </c>
      <c r="AB301">
        <f>IF('Main Data'!H301="Zenith",1,0)</f>
        <v>0</v>
      </c>
      <c r="AC301">
        <f>IF('Main Data'!J301="Stainless Steel",1,0)</f>
        <v>0</v>
      </c>
      <c r="AD301">
        <f>IF('Main Data'!J301="Two-tone",1,0)</f>
        <v>0</v>
      </c>
      <c r="AE301">
        <f>IF(OR('Main Data'!J301="YG 18K",'Main Data'!J301="YG &lt;18K",'Main Data'!J301="PG 18K",'Main Data'!J301="PG &lt;18K",'Main Data'!J301="WG 18K",'Main Data'!J301="Mixes of 18K",'Main Data'!J301="Mixes &lt;18K"),1,0)</f>
        <v>1</v>
      </c>
      <c r="AF301">
        <f>IF('Main Data'!J301="Platinum",1,0)</f>
        <v>0</v>
      </c>
      <c r="AG301">
        <f>IF(OR('Main Data'!J301="PVD",'Main Data'!J301="Gold Plate",'Main Data'!J301="Other"),1,0)</f>
        <v>0</v>
      </c>
      <c r="AH301">
        <f>IF('Main Data'!N301="Stainless Steel",1,0)</f>
        <v>0</v>
      </c>
      <c r="AI301">
        <f>IF('Main Data'!N301="Leather",1,0)</f>
        <v>1</v>
      </c>
      <c r="AJ301">
        <f>IF('Main Data'!N301="Two-tone",1,0)</f>
        <v>0</v>
      </c>
      <c r="AK301">
        <f>IF(OR('Main Data'!N301="YG 18K",'Main Data'!N301="PG 18K",'Main Data'!N301="WG 18K",'Main Data'!N301="Mixes of 18K"),1,0)</f>
        <v>0</v>
      </c>
      <c r="AL301">
        <f>IF(OR(,'Main Data'!N301="PVD",'Main Data'!N301="Gold plate"),1,0)</f>
        <v>0</v>
      </c>
      <c r="AM301">
        <f>IF(OR('Main Data'!AV301="Yes",'Main Data'!AW301="Yes",'Main Data'!AU301="Yes"),1,0)</f>
        <v>0</v>
      </c>
      <c r="AN301">
        <f>IF(OR(ISTEXT('Main Data'!AX301), ISTEXT('Main Data'!AY301)),1,0)</f>
        <v>0</v>
      </c>
      <c r="AO301">
        <f>IF('Main Data'!AZ301="Yes",1,0)</f>
        <v>0</v>
      </c>
      <c r="AP301">
        <f>IF('Main Data'!BA301="Yes",1,0)</f>
        <v>0</v>
      </c>
      <c r="AQ301">
        <f>IF('Main Data'!BD301="Yes",1,0)</f>
        <v>0</v>
      </c>
      <c r="AR301">
        <f>IF('Main Data'!BE301="A",1,0)</f>
        <v>0</v>
      </c>
      <c r="AS301">
        <f>IF('Main Data'!BE301="AA",1,0)</f>
        <v>0</v>
      </c>
      <c r="AT301">
        <f>IF('Main Data'!BE301="AAA",1,0)</f>
        <v>1</v>
      </c>
      <c r="AU301">
        <f>IF('Main Data'!BE301="AAAA",1,0)</f>
        <v>0</v>
      </c>
      <c r="AV301">
        <f>IF('Main Data'!P301="Yes",1,0)</f>
        <v>1</v>
      </c>
      <c r="AW301">
        <f>IF('Main Data'!AP301="Yes",1,0)</f>
        <v>0</v>
      </c>
      <c r="AX301">
        <f>IF(OR('Main Data'!V301="Yes", 'Main Data'!W301="Yes",'Main Data'!X301="Yes"),1,0)</f>
        <v>0</v>
      </c>
      <c r="AY301">
        <f>IF(OR('Main Data'!Y301="Yes",'Main Data'!Z301="Yes"),1,0)</f>
        <v>0</v>
      </c>
      <c r="AZ301">
        <f>IF('Main Data'!AR301="Yes",1,0)</f>
        <v>0</v>
      </c>
      <c r="BA301">
        <f>IF('Main Data'!AS301="Yes",1,0)</f>
        <v>0</v>
      </c>
      <c r="BB301">
        <f>IF('Main Data'!AG301="Yes",1,0)</f>
        <v>0</v>
      </c>
      <c r="BC301">
        <f>IF('Main Data'!AB301="Yes",1,0)</f>
        <v>0</v>
      </c>
      <c r="BD301">
        <f>IF('Main Data'!AA301="Yes",1,0)</f>
        <v>0</v>
      </c>
      <c r="BE301">
        <f>IF('Main Data'!AC301="Yes",1,0)</f>
        <v>0</v>
      </c>
      <c r="BF301">
        <f>IF('Main Data'!AF301="Yes",1,0)</f>
        <v>0</v>
      </c>
      <c r="BG301">
        <f>IF(OR('Main Data'!AI301="Yes",'Main Data'!AL301="Yes"),1,0)</f>
        <v>0</v>
      </c>
      <c r="BH301">
        <f>IF('Main Data'!AJ301="Yes",1,0)</f>
        <v>0</v>
      </c>
      <c r="BI301">
        <f>IF('Main Data'!AK301="Yes",1,0)</f>
        <v>0</v>
      </c>
      <c r="BJ301">
        <f>IF('Main Data'!AM301="Yes",1,0)</f>
        <v>0</v>
      </c>
      <c r="BK301">
        <f>IF('Main Data'!AQ301="Yes",1,0)</f>
        <v>0</v>
      </c>
      <c r="BL301" s="21">
        <f t="shared" si="25"/>
        <v>0</v>
      </c>
      <c r="BM301" s="21">
        <f t="shared" si="26"/>
        <v>0</v>
      </c>
      <c r="BN301" s="21">
        <f t="shared" si="27"/>
        <v>0</v>
      </c>
      <c r="BO301" s="21">
        <f t="shared" si="28"/>
        <v>1</v>
      </c>
      <c r="BP301" s="21">
        <f t="shared" si="29"/>
        <v>0</v>
      </c>
    </row>
    <row r="302" spans="1:68" x14ac:dyDescent="0.2">
      <c r="A302">
        <v>298</v>
      </c>
      <c r="B302" s="33">
        <f>'Main Data'!C302</f>
        <v>44506</v>
      </c>
      <c r="C302">
        <f>'Main Data'!D302</f>
        <v>106</v>
      </c>
      <c r="D302" s="26">
        <f>'Main Data'!E302</f>
        <v>8500</v>
      </c>
      <c r="E302" s="26">
        <f>'Main Data'!F302</f>
        <v>10625</v>
      </c>
      <c r="F302" s="34">
        <f t="shared" si="24"/>
        <v>9.0478214424784085</v>
      </c>
      <c r="G302">
        <f>IF('Main Data'!H302="AP",1,0)</f>
        <v>0</v>
      </c>
      <c r="H302">
        <f>IF('Main Data'!H302="Blancpain",1,0)</f>
        <v>0</v>
      </c>
      <c r="I302">
        <f>IF('Main Data'!H302="Breguet",1,0)</f>
        <v>0</v>
      </c>
      <c r="J302">
        <f>IF('Main Data'!H302="Breitling",1,0)</f>
        <v>0</v>
      </c>
      <c r="K302">
        <f>IF('Main Data'!H302="Cartier",1,0)</f>
        <v>0</v>
      </c>
      <c r="L302">
        <f>IF('Main Data'!H302="Gallet",1,0)</f>
        <v>0</v>
      </c>
      <c r="M302">
        <f>IF('Main Data'!H302="Girard Perregaux",1,0)</f>
        <v>0</v>
      </c>
      <c r="N302">
        <f>IF('Main Data'!H302="Gubelin",1,0)</f>
        <v>0</v>
      </c>
      <c r="O302">
        <f>IF('Main Data'!H302="Heuer",1,0)</f>
        <v>0</v>
      </c>
      <c r="P302">
        <f>IF('Main Data'!H302="IWC",1,0)</f>
        <v>0</v>
      </c>
      <c r="Q302">
        <f>IF('Main Data'!H302="JLC",1,0)</f>
        <v>0</v>
      </c>
      <c r="R302">
        <f>IF('Main Data'!H302="Longines",1,0)</f>
        <v>0</v>
      </c>
      <c r="S302">
        <f>IF('Main Data'!H302="Movado",1,0)</f>
        <v>0</v>
      </c>
      <c r="T302">
        <f>IF('Main Data'!H302="Omega",1,0)</f>
        <v>0</v>
      </c>
      <c r="U302">
        <f>IF('Main Data'!H302="Panerai",1,0)</f>
        <v>0</v>
      </c>
      <c r="V302">
        <f>IF('Main Data'!H302="Patek",1,0)</f>
        <v>1</v>
      </c>
      <c r="W302">
        <f>IF('Main Data'!H302="Rolex",1,0)</f>
        <v>0</v>
      </c>
      <c r="X302">
        <f>IF('Main Data'!H302="Tudor",1,0)</f>
        <v>0</v>
      </c>
      <c r="Y302">
        <f>IF('Main Data'!H302="Ulysse Nardin",1,0)</f>
        <v>0</v>
      </c>
      <c r="Z302">
        <f>IF('Main Data'!H302="Universal Geneve",1,0)</f>
        <v>0</v>
      </c>
      <c r="AA302">
        <f>IF('Main Data'!H302="Vacheron",1,0)</f>
        <v>0</v>
      </c>
      <c r="AB302">
        <f>IF('Main Data'!H302="Zenith",1,0)</f>
        <v>0</v>
      </c>
      <c r="AC302">
        <f>IF('Main Data'!J302="Stainless Steel",1,0)</f>
        <v>0</v>
      </c>
      <c r="AD302">
        <f>IF('Main Data'!J302="Two-tone",1,0)</f>
        <v>0</v>
      </c>
      <c r="AE302">
        <f>IF(OR('Main Data'!J302="YG 18K",'Main Data'!J302="YG &lt;18K",'Main Data'!J302="PG 18K",'Main Data'!J302="PG &lt;18K",'Main Data'!J302="WG 18K",'Main Data'!J302="Mixes of 18K",'Main Data'!J302="Mixes &lt;18K"),1,0)</f>
        <v>1</v>
      </c>
      <c r="AF302">
        <f>IF('Main Data'!J302="Platinum",1,0)</f>
        <v>0</v>
      </c>
      <c r="AG302">
        <f>IF(OR('Main Data'!J302="PVD",'Main Data'!J302="Gold Plate",'Main Data'!J302="Other"),1,0)</f>
        <v>0</v>
      </c>
      <c r="AH302">
        <f>IF('Main Data'!N302="Stainless Steel",1,0)</f>
        <v>0</v>
      </c>
      <c r="AI302">
        <f>IF('Main Data'!N302="Leather",1,0)</f>
        <v>1</v>
      </c>
      <c r="AJ302">
        <f>IF('Main Data'!N302="Two-tone",1,0)</f>
        <v>0</v>
      </c>
      <c r="AK302">
        <f>IF(OR('Main Data'!N302="YG 18K",'Main Data'!N302="PG 18K",'Main Data'!N302="WG 18K",'Main Data'!N302="Mixes of 18K"),1,0)</f>
        <v>0</v>
      </c>
      <c r="AL302">
        <f>IF(OR(,'Main Data'!N302="PVD",'Main Data'!N302="Gold plate"),1,0)</f>
        <v>0</v>
      </c>
      <c r="AM302">
        <f>IF(OR('Main Data'!AV302="Yes",'Main Data'!AW302="Yes",'Main Data'!AU302="Yes"),1,0)</f>
        <v>0</v>
      </c>
      <c r="AN302">
        <f>IF(OR(ISTEXT('Main Data'!AX302), ISTEXT('Main Data'!AY302)),1,0)</f>
        <v>0</v>
      </c>
      <c r="AO302">
        <f>IF('Main Data'!AZ302="Yes",1,0)</f>
        <v>0</v>
      </c>
      <c r="AP302">
        <f>IF('Main Data'!BA302="Yes",1,0)</f>
        <v>0</v>
      </c>
      <c r="AQ302">
        <f>IF('Main Data'!BD302="Yes",1,0)</f>
        <v>0</v>
      </c>
      <c r="AR302">
        <f>IF('Main Data'!BE302="A",1,0)</f>
        <v>0</v>
      </c>
      <c r="AS302">
        <f>IF('Main Data'!BE302="AA",1,0)</f>
        <v>1</v>
      </c>
      <c r="AT302">
        <f>IF('Main Data'!BE302="AAA",1,0)</f>
        <v>0</v>
      </c>
      <c r="AU302">
        <f>IF('Main Data'!BE302="AAAA",1,0)</f>
        <v>0</v>
      </c>
      <c r="AV302">
        <f>IF('Main Data'!P302="Yes",1,0)</f>
        <v>1</v>
      </c>
      <c r="AW302">
        <f>IF('Main Data'!AP302="Yes",1,0)</f>
        <v>0</v>
      </c>
      <c r="AX302">
        <f>IF(OR('Main Data'!V302="Yes", 'Main Data'!W302="Yes",'Main Data'!X302="Yes"),1,0)</f>
        <v>0</v>
      </c>
      <c r="AY302">
        <f>IF(OR('Main Data'!Y302="Yes",'Main Data'!Z302="Yes"),1,0)</f>
        <v>0</v>
      </c>
      <c r="AZ302">
        <f>IF('Main Data'!AR302="Yes",1,0)</f>
        <v>0</v>
      </c>
      <c r="BA302">
        <f>IF('Main Data'!AS302="Yes",1,0)</f>
        <v>0</v>
      </c>
      <c r="BB302">
        <f>IF('Main Data'!AG302="Yes",1,0)</f>
        <v>0</v>
      </c>
      <c r="BC302">
        <f>IF('Main Data'!AB302="Yes",1,0)</f>
        <v>0</v>
      </c>
      <c r="BD302">
        <f>IF('Main Data'!AA302="Yes",1,0)</f>
        <v>0</v>
      </c>
      <c r="BE302">
        <f>IF('Main Data'!AC302="Yes",1,0)</f>
        <v>0</v>
      </c>
      <c r="BF302">
        <f>IF('Main Data'!AF302="Yes",1,0)</f>
        <v>0</v>
      </c>
      <c r="BG302">
        <f>IF(OR('Main Data'!AI302="Yes",'Main Data'!AL302="Yes"),1,0)</f>
        <v>0</v>
      </c>
      <c r="BH302">
        <f>IF('Main Data'!AJ302="Yes",1,0)</f>
        <v>0</v>
      </c>
      <c r="BI302">
        <f>IF('Main Data'!AK302="Yes",1,0)</f>
        <v>0</v>
      </c>
      <c r="BJ302">
        <f>IF('Main Data'!AM302="Yes",1,0)</f>
        <v>0</v>
      </c>
      <c r="BK302">
        <f>IF('Main Data'!AQ302="Yes",1,0)</f>
        <v>0</v>
      </c>
      <c r="BL302" s="21">
        <f t="shared" si="25"/>
        <v>0</v>
      </c>
      <c r="BM302" s="21">
        <f t="shared" si="26"/>
        <v>0</v>
      </c>
      <c r="BN302" s="21">
        <f t="shared" si="27"/>
        <v>0</v>
      </c>
      <c r="BO302" s="21">
        <f t="shared" si="28"/>
        <v>1</v>
      </c>
      <c r="BP302" s="21">
        <f t="shared" si="29"/>
        <v>0</v>
      </c>
    </row>
    <row r="303" spans="1:68" x14ac:dyDescent="0.2">
      <c r="A303">
        <v>299</v>
      </c>
      <c r="B303" s="33">
        <f>'Main Data'!C303</f>
        <v>44506</v>
      </c>
      <c r="C303">
        <f>'Main Data'!D303</f>
        <v>107</v>
      </c>
      <c r="D303" s="26">
        <f>'Main Data'!E303</f>
        <v>22000</v>
      </c>
      <c r="E303" s="26">
        <f>'Main Data'!F303</f>
        <v>27500</v>
      </c>
      <c r="F303" s="34">
        <f t="shared" si="24"/>
        <v>9.9987977323404529</v>
      </c>
      <c r="G303">
        <f>IF('Main Data'!H303="AP",1,0)</f>
        <v>0</v>
      </c>
      <c r="H303">
        <f>IF('Main Data'!H303="Blancpain",1,0)</f>
        <v>0</v>
      </c>
      <c r="I303">
        <f>IF('Main Data'!H303="Breguet",1,0)</f>
        <v>0</v>
      </c>
      <c r="J303">
        <f>IF('Main Data'!H303="Breitling",1,0)</f>
        <v>0</v>
      </c>
      <c r="K303">
        <f>IF('Main Data'!H303="Cartier",1,0)</f>
        <v>0</v>
      </c>
      <c r="L303">
        <f>IF('Main Data'!H303="Gallet",1,0)</f>
        <v>0</v>
      </c>
      <c r="M303">
        <f>IF('Main Data'!H303="Girard Perregaux",1,0)</f>
        <v>0</v>
      </c>
      <c r="N303">
        <f>IF('Main Data'!H303="Gubelin",1,0)</f>
        <v>0</v>
      </c>
      <c r="O303">
        <f>IF('Main Data'!H303="Heuer",1,0)</f>
        <v>0</v>
      </c>
      <c r="P303">
        <f>IF('Main Data'!H303="IWC",1,0)</f>
        <v>0</v>
      </c>
      <c r="Q303">
        <f>IF('Main Data'!H303="JLC",1,0)</f>
        <v>0</v>
      </c>
      <c r="R303">
        <f>IF('Main Data'!H303="Longines",1,0)</f>
        <v>0</v>
      </c>
      <c r="S303">
        <f>IF('Main Data'!H303="Movado",1,0)</f>
        <v>0</v>
      </c>
      <c r="T303">
        <f>IF('Main Data'!H303="Omega",1,0)</f>
        <v>0</v>
      </c>
      <c r="U303">
        <f>IF('Main Data'!H303="Panerai",1,0)</f>
        <v>0</v>
      </c>
      <c r="V303">
        <f>IF('Main Data'!H303="Patek",1,0)</f>
        <v>1</v>
      </c>
      <c r="W303">
        <f>IF('Main Data'!H303="Rolex",1,0)</f>
        <v>0</v>
      </c>
      <c r="X303">
        <f>IF('Main Data'!H303="Tudor",1,0)</f>
        <v>0</v>
      </c>
      <c r="Y303">
        <f>IF('Main Data'!H303="Ulysse Nardin",1,0)</f>
        <v>0</v>
      </c>
      <c r="Z303">
        <f>IF('Main Data'!H303="Universal Geneve",1,0)</f>
        <v>0</v>
      </c>
      <c r="AA303">
        <f>IF('Main Data'!H303="Vacheron",1,0)</f>
        <v>0</v>
      </c>
      <c r="AB303">
        <f>IF('Main Data'!H303="Zenith",1,0)</f>
        <v>0</v>
      </c>
      <c r="AC303">
        <f>IF('Main Data'!J303="Stainless Steel",1,0)</f>
        <v>0</v>
      </c>
      <c r="AD303">
        <f>IF('Main Data'!J303="Two-tone",1,0)</f>
        <v>0</v>
      </c>
      <c r="AE303">
        <f>IF(OR('Main Data'!J303="YG 18K",'Main Data'!J303="YG &lt;18K",'Main Data'!J303="PG 18K",'Main Data'!J303="PG &lt;18K",'Main Data'!J303="WG 18K",'Main Data'!J303="Mixes of 18K",'Main Data'!J303="Mixes &lt;18K"),1,0)</f>
        <v>1</v>
      </c>
      <c r="AF303">
        <f>IF('Main Data'!J303="Platinum",1,0)</f>
        <v>0</v>
      </c>
      <c r="AG303">
        <f>IF(OR('Main Data'!J303="PVD",'Main Data'!J303="Gold Plate",'Main Data'!J303="Other"),1,0)</f>
        <v>0</v>
      </c>
      <c r="AH303">
        <f>IF('Main Data'!N303="Stainless Steel",1,0)</f>
        <v>0</v>
      </c>
      <c r="AI303">
        <f>IF('Main Data'!N303="Leather",1,0)</f>
        <v>1</v>
      </c>
      <c r="AJ303">
        <f>IF('Main Data'!N303="Two-tone",1,0)</f>
        <v>0</v>
      </c>
      <c r="AK303">
        <f>IF(OR('Main Data'!N303="YG 18K",'Main Data'!N303="PG 18K",'Main Data'!N303="WG 18K",'Main Data'!N303="Mixes of 18K"),1,0)</f>
        <v>0</v>
      </c>
      <c r="AL303">
        <f>IF(OR(,'Main Data'!N303="PVD",'Main Data'!N303="Gold plate"),1,0)</f>
        <v>0</v>
      </c>
      <c r="AM303">
        <f>IF(OR('Main Data'!AV303="Yes",'Main Data'!AW303="Yes",'Main Data'!AU303="Yes"),1,0)</f>
        <v>0</v>
      </c>
      <c r="AN303">
        <f>IF(OR(ISTEXT('Main Data'!AX303), ISTEXT('Main Data'!AY303)),1,0)</f>
        <v>0</v>
      </c>
      <c r="AO303">
        <f>IF('Main Data'!AZ303="Yes",1,0)</f>
        <v>0</v>
      </c>
      <c r="AP303">
        <f>IF('Main Data'!BA303="Yes",1,0)</f>
        <v>0</v>
      </c>
      <c r="AQ303">
        <f>IF('Main Data'!BD303="Yes",1,0)</f>
        <v>0</v>
      </c>
      <c r="AR303">
        <f>IF('Main Data'!BE303="A",1,0)</f>
        <v>0</v>
      </c>
      <c r="AS303">
        <f>IF('Main Data'!BE303="AA",1,0)</f>
        <v>0</v>
      </c>
      <c r="AT303">
        <f>IF('Main Data'!BE303="AAA",1,0)</f>
        <v>1</v>
      </c>
      <c r="AU303">
        <f>IF('Main Data'!BE303="AAAA",1,0)</f>
        <v>0</v>
      </c>
      <c r="AV303">
        <f>IF('Main Data'!P303="Yes",1,0)</f>
        <v>1</v>
      </c>
      <c r="AW303">
        <f>IF('Main Data'!AP303="Yes",1,0)</f>
        <v>0</v>
      </c>
      <c r="AX303">
        <f>IF(OR('Main Data'!V303="Yes", 'Main Data'!W303="Yes",'Main Data'!X303="Yes"),1,0)</f>
        <v>0</v>
      </c>
      <c r="AY303">
        <f>IF(OR('Main Data'!Y303="Yes",'Main Data'!Z303="Yes"),1,0)</f>
        <v>0</v>
      </c>
      <c r="AZ303">
        <f>IF('Main Data'!AR303="Yes",1,0)</f>
        <v>0</v>
      </c>
      <c r="BA303">
        <f>IF('Main Data'!AS303="Yes",1,0)</f>
        <v>0</v>
      </c>
      <c r="BB303">
        <f>IF('Main Data'!AG303="Yes",1,0)</f>
        <v>0</v>
      </c>
      <c r="BC303">
        <f>IF('Main Data'!AB303="Yes",1,0)</f>
        <v>0</v>
      </c>
      <c r="BD303">
        <f>IF('Main Data'!AA303="Yes",1,0)</f>
        <v>0</v>
      </c>
      <c r="BE303">
        <f>IF('Main Data'!AC303="Yes",1,0)</f>
        <v>0</v>
      </c>
      <c r="BF303">
        <f>IF('Main Data'!AF303="Yes",1,0)</f>
        <v>0</v>
      </c>
      <c r="BG303">
        <f>IF(OR('Main Data'!AI303="Yes",'Main Data'!AL303="Yes"),1,0)</f>
        <v>0</v>
      </c>
      <c r="BH303">
        <f>IF('Main Data'!AJ303="Yes",1,0)</f>
        <v>0</v>
      </c>
      <c r="BI303">
        <f>IF('Main Data'!AK303="Yes",1,0)</f>
        <v>0</v>
      </c>
      <c r="BJ303">
        <f>IF('Main Data'!AM303="Yes",1,0)</f>
        <v>0</v>
      </c>
      <c r="BK303">
        <f>IF('Main Data'!AQ303="Yes",1,0)</f>
        <v>0</v>
      </c>
      <c r="BL303" s="21">
        <f t="shared" si="25"/>
        <v>0</v>
      </c>
      <c r="BM303" s="21">
        <f t="shared" si="26"/>
        <v>0</v>
      </c>
      <c r="BN303" s="21">
        <f t="shared" si="27"/>
        <v>0</v>
      </c>
      <c r="BO303" s="21">
        <f t="shared" si="28"/>
        <v>1</v>
      </c>
      <c r="BP303" s="21">
        <f t="shared" si="29"/>
        <v>0</v>
      </c>
    </row>
    <row r="304" spans="1:68" x14ac:dyDescent="0.2">
      <c r="A304">
        <v>300</v>
      </c>
      <c r="B304" s="33">
        <f>'Main Data'!C304</f>
        <v>44506</v>
      </c>
      <c r="C304">
        <f>'Main Data'!D304</f>
        <v>109</v>
      </c>
      <c r="D304" s="26">
        <f>'Main Data'!E304</f>
        <v>40000</v>
      </c>
      <c r="E304" s="26">
        <f>'Main Data'!F304</f>
        <v>50000</v>
      </c>
      <c r="F304" s="34">
        <f t="shared" si="24"/>
        <v>10.596634733096073</v>
      </c>
      <c r="G304">
        <f>IF('Main Data'!H304="AP",1,0)</f>
        <v>0</v>
      </c>
      <c r="H304">
        <f>IF('Main Data'!H304="Blancpain",1,0)</f>
        <v>0</v>
      </c>
      <c r="I304">
        <f>IF('Main Data'!H304="Breguet",1,0)</f>
        <v>0</v>
      </c>
      <c r="J304">
        <f>IF('Main Data'!H304="Breitling",1,0)</f>
        <v>0</v>
      </c>
      <c r="K304">
        <f>IF('Main Data'!H304="Cartier",1,0)</f>
        <v>0</v>
      </c>
      <c r="L304">
        <f>IF('Main Data'!H304="Gallet",1,0)</f>
        <v>0</v>
      </c>
      <c r="M304">
        <f>IF('Main Data'!H304="Girard Perregaux",1,0)</f>
        <v>0</v>
      </c>
      <c r="N304">
        <f>IF('Main Data'!H304="Gubelin",1,0)</f>
        <v>0</v>
      </c>
      <c r="O304">
        <f>IF('Main Data'!H304="Heuer",1,0)</f>
        <v>0</v>
      </c>
      <c r="P304">
        <f>IF('Main Data'!H304="IWC",1,0)</f>
        <v>0</v>
      </c>
      <c r="Q304">
        <f>IF('Main Data'!H304="JLC",1,0)</f>
        <v>0</v>
      </c>
      <c r="R304">
        <f>IF('Main Data'!H304="Longines",1,0)</f>
        <v>0</v>
      </c>
      <c r="S304">
        <f>IF('Main Data'!H304="Movado",1,0)</f>
        <v>0</v>
      </c>
      <c r="T304">
        <f>IF('Main Data'!H304="Omega",1,0)</f>
        <v>0</v>
      </c>
      <c r="U304">
        <f>IF('Main Data'!H304="Panerai",1,0)</f>
        <v>0</v>
      </c>
      <c r="V304">
        <f>IF('Main Data'!H304="Patek",1,0)</f>
        <v>1</v>
      </c>
      <c r="W304">
        <f>IF('Main Data'!H304="Rolex",1,0)</f>
        <v>0</v>
      </c>
      <c r="X304">
        <f>IF('Main Data'!H304="Tudor",1,0)</f>
        <v>0</v>
      </c>
      <c r="Y304">
        <f>IF('Main Data'!H304="Ulysse Nardin",1,0)</f>
        <v>0</v>
      </c>
      <c r="Z304">
        <f>IF('Main Data'!H304="Universal Geneve",1,0)</f>
        <v>0</v>
      </c>
      <c r="AA304">
        <f>IF('Main Data'!H304="Vacheron",1,0)</f>
        <v>0</v>
      </c>
      <c r="AB304">
        <f>IF('Main Data'!H304="Zenith",1,0)</f>
        <v>0</v>
      </c>
      <c r="AC304">
        <f>IF('Main Data'!J304="Stainless Steel",1,0)</f>
        <v>0</v>
      </c>
      <c r="AD304">
        <f>IF('Main Data'!J304="Two-tone",1,0)</f>
        <v>0</v>
      </c>
      <c r="AE304">
        <f>IF(OR('Main Data'!J304="YG 18K",'Main Data'!J304="YG &lt;18K",'Main Data'!J304="PG 18K",'Main Data'!J304="PG &lt;18K",'Main Data'!J304="WG 18K",'Main Data'!J304="Mixes of 18K",'Main Data'!J304="Mixes &lt;18K"),1,0)</f>
        <v>1</v>
      </c>
      <c r="AF304">
        <f>IF('Main Data'!J304="Platinum",1,0)</f>
        <v>0</v>
      </c>
      <c r="AG304">
        <f>IF(OR('Main Data'!J304="PVD",'Main Data'!J304="Gold Plate",'Main Data'!J304="Other"),1,0)</f>
        <v>0</v>
      </c>
      <c r="AH304">
        <f>IF('Main Data'!N304="Stainless Steel",1,0)</f>
        <v>0</v>
      </c>
      <c r="AI304">
        <f>IF('Main Data'!N304="Leather",1,0)</f>
        <v>0</v>
      </c>
      <c r="AJ304">
        <f>IF('Main Data'!N304="Two-tone",1,0)</f>
        <v>0</v>
      </c>
      <c r="AK304">
        <f>IF(OR('Main Data'!N304="YG 18K",'Main Data'!N304="PG 18K",'Main Data'!N304="WG 18K",'Main Data'!N304="Mixes of 18K"),1,0)</f>
        <v>1</v>
      </c>
      <c r="AL304">
        <f>IF(OR(,'Main Data'!N304="PVD",'Main Data'!N304="Gold plate"),1,0)</f>
        <v>0</v>
      </c>
      <c r="AM304">
        <f>IF(OR('Main Data'!AV304="Yes",'Main Data'!AW304="Yes",'Main Data'!AU304="Yes"),1,0)</f>
        <v>0</v>
      </c>
      <c r="AN304">
        <f>IF(OR(ISTEXT('Main Data'!AX304), ISTEXT('Main Data'!AY304)),1,0)</f>
        <v>0</v>
      </c>
      <c r="AO304">
        <f>IF('Main Data'!AZ304="Yes",1,0)</f>
        <v>0</v>
      </c>
      <c r="AP304">
        <f>IF('Main Data'!BA304="Yes",1,0)</f>
        <v>0</v>
      </c>
      <c r="AQ304">
        <f>IF('Main Data'!BD304="Yes",1,0)</f>
        <v>0</v>
      </c>
      <c r="AR304">
        <f>IF('Main Data'!BE304="A",1,0)</f>
        <v>0</v>
      </c>
      <c r="AS304">
        <f>IF('Main Data'!BE304="AA",1,0)</f>
        <v>0</v>
      </c>
      <c r="AT304">
        <f>IF('Main Data'!BE304="AAA",1,0)</f>
        <v>0</v>
      </c>
      <c r="AU304">
        <f>IF('Main Data'!BE304="AAAA",1,0)</f>
        <v>1</v>
      </c>
      <c r="AV304">
        <f>IF('Main Data'!P304="Yes",1,0)</f>
        <v>1</v>
      </c>
      <c r="AW304">
        <f>IF('Main Data'!AP304="Yes",1,0)</f>
        <v>0</v>
      </c>
      <c r="AX304">
        <f>IF(OR('Main Data'!V304="Yes", 'Main Data'!W304="Yes",'Main Data'!X304="Yes"),1,0)</f>
        <v>0</v>
      </c>
      <c r="AY304">
        <f>IF(OR('Main Data'!Y304="Yes",'Main Data'!Z304="Yes"),1,0)</f>
        <v>0</v>
      </c>
      <c r="AZ304">
        <f>IF('Main Data'!AR304="Yes",1,0)</f>
        <v>0</v>
      </c>
      <c r="BA304">
        <f>IF('Main Data'!AS304="Yes",1,0)</f>
        <v>0</v>
      </c>
      <c r="BB304">
        <f>IF('Main Data'!AG304="Yes",1,0)</f>
        <v>0</v>
      </c>
      <c r="BC304">
        <f>IF('Main Data'!AB304="Yes",1,0)</f>
        <v>0</v>
      </c>
      <c r="BD304">
        <f>IF('Main Data'!AA304="Yes",1,0)</f>
        <v>0</v>
      </c>
      <c r="BE304">
        <f>IF('Main Data'!AC304="Yes",1,0)</f>
        <v>0</v>
      </c>
      <c r="BF304">
        <f>IF('Main Data'!AF304="Yes",1,0)</f>
        <v>0</v>
      </c>
      <c r="BG304">
        <f>IF(OR('Main Data'!AI304="Yes",'Main Data'!AL304="Yes"),1,0)</f>
        <v>0</v>
      </c>
      <c r="BH304">
        <f>IF('Main Data'!AJ304="Yes",1,0)</f>
        <v>0</v>
      </c>
      <c r="BI304">
        <f>IF('Main Data'!AK304="Yes",1,0)</f>
        <v>0</v>
      </c>
      <c r="BJ304">
        <f>IF('Main Data'!AM304="Yes",1,0)</f>
        <v>0</v>
      </c>
      <c r="BK304">
        <f>IF('Main Data'!AQ304="Yes",1,0)</f>
        <v>0</v>
      </c>
      <c r="BL304" s="21">
        <f t="shared" si="25"/>
        <v>0</v>
      </c>
      <c r="BM304" s="21">
        <f t="shared" si="26"/>
        <v>0</v>
      </c>
      <c r="BN304" s="21">
        <f t="shared" si="27"/>
        <v>0</v>
      </c>
      <c r="BO304" s="21">
        <f t="shared" si="28"/>
        <v>1</v>
      </c>
      <c r="BP304" s="21">
        <f t="shared" si="29"/>
        <v>0</v>
      </c>
    </row>
    <row r="305" spans="1:68" x14ac:dyDescent="0.2">
      <c r="A305">
        <v>301</v>
      </c>
      <c r="B305" s="33">
        <f>'Main Data'!C305</f>
        <v>44506</v>
      </c>
      <c r="C305">
        <f>'Main Data'!D305</f>
        <v>110</v>
      </c>
      <c r="D305" s="26">
        <f>'Main Data'!E305</f>
        <v>95000</v>
      </c>
      <c r="E305" s="26">
        <f>'Main Data'!F305</f>
        <v>118750</v>
      </c>
      <c r="F305" s="34">
        <f t="shared" si="24"/>
        <v>11.461632170582678</v>
      </c>
      <c r="G305">
        <f>IF('Main Data'!H305="AP",1,0)</f>
        <v>0</v>
      </c>
      <c r="H305">
        <f>IF('Main Data'!H305="Blancpain",1,0)</f>
        <v>0</v>
      </c>
      <c r="I305">
        <f>IF('Main Data'!H305="Breguet",1,0)</f>
        <v>0</v>
      </c>
      <c r="J305">
        <f>IF('Main Data'!H305="Breitling",1,0)</f>
        <v>0</v>
      </c>
      <c r="K305">
        <f>IF('Main Data'!H305="Cartier",1,0)</f>
        <v>0</v>
      </c>
      <c r="L305">
        <f>IF('Main Data'!H305="Gallet",1,0)</f>
        <v>0</v>
      </c>
      <c r="M305">
        <f>IF('Main Data'!H305="Girard Perregaux",1,0)</f>
        <v>0</v>
      </c>
      <c r="N305">
        <f>IF('Main Data'!H305="Gubelin",1,0)</f>
        <v>0</v>
      </c>
      <c r="O305">
        <f>IF('Main Data'!H305="Heuer",1,0)</f>
        <v>0</v>
      </c>
      <c r="P305">
        <f>IF('Main Data'!H305="IWC",1,0)</f>
        <v>0</v>
      </c>
      <c r="Q305">
        <f>IF('Main Data'!H305="JLC",1,0)</f>
        <v>0</v>
      </c>
      <c r="R305">
        <f>IF('Main Data'!H305="Longines",1,0)</f>
        <v>0</v>
      </c>
      <c r="S305">
        <f>IF('Main Data'!H305="Movado",1,0)</f>
        <v>0</v>
      </c>
      <c r="T305">
        <f>IF('Main Data'!H305="Omega",1,0)</f>
        <v>0</v>
      </c>
      <c r="U305">
        <f>IF('Main Data'!H305="Panerai",1,0)</f>
        <v>0</v>
      </c>
      <c r="V305">
        <f>IF('Main Data'!H305="Patek",1,0)</f>
        <v>1</v>
      </c>
      <c r="W305">
        <f>IF('Main Data'!H305="Rolex",1,0)</f>
        <v>0</v>
      </c>
      <c r="X305">
        <f>IF('Main Data'!H305="Tudor",1,0)</f>
        <v>0</v>
      </c>
      <c r="Y305">
        <f>IF('Main Data'!H305="Ulysse Nardin",1,0)</f>
        <v>0</v>
      </c>
      <c r="Z305">
        <f>IF('Main Data'!H305="Universal Geneve",1,0)</f>
        <v>0</v>
      </c>
      <c r="AA305">
        <f>IF('Main Data'!H305="Vacheron",1,0)</f>
        <v>0</v>
      </c>
      <c r="AB305">
        <f>IF('Main Data'!H305="Zenith",1,0)</f>
        <v>0</v>
      </c>
      <c r="AC305">
        <f>IF('Main Data'!J305="Stainless Steel",1,0)</f>
        <v>0</v>
      </c>
      <c r="AD305">
        <f>IF('Main Data'!J305="Two-tone",1,0)</f>
        <v>0</v>
      </c>
      <c r="AE305">
        <f>IF(OR('Main Data'!J305="YG 18K",'Main Data'!J305="YG &lt;18K",'Main Data'!J305="PG 18K",'Main Data'!J305="PG &lt;18K",'Main Data'!J305="WG 18K",'Main Data'!J305="Mixes of 18K",'Main Data'!J305="Mixes &lt;18K"),1,0)</f>
        <v>1</v>
      </c>
      <c r="AF305">
        <f>IF('Main Data'!J305="Platinum",1,0)</f>
        <v>0</v>
      </c>
      <c r="AG305">
        <f>IF(OR('Main Data'!J305="PVD",'Main Data'!J305="Gold Plate",'Main Data'!J305="Other"),1,0)</f>
        <v>0</v>
      </c>
      <c r="AH305">
        <f>IF('Main Data'!N305="Stainless Steel",1,0)</f>
        <v>0</v>
      </c>
      <c r="AI305">
        <f>IF('Main Data'!N305="Leather",1,0)</f>
        <v>1</v>
      </c>
      <c r="AJ305">
        <f>IF('Main Data'!N305="Two-tone",1,0)</f>
        <v>0</v>
      </c>
      <c r="AK305">
        <f>IF(OR('Main Data'!N305="YG 18K",'Main Data'!N305="PG 18K",'Main Data'!N305="WG 18K",'Main Data'!N305="Mixes of 18K"),1,0)</f>
        <v>0</v>
      </c>
      <c r="AL305">
        <f>IF(OR(,'Main Data'!N305="PVD",'Main Data'!N305="Gold plate"),1,0)</f>
        <v>0</v>
      </c>
      <c r="AM305">
        <f>IF(OR('Main Data'!AV305="Yes",'Main Data'!AW305="Yes",'Main Data'!AU305="Yes"),1,0)</f>
        <v>0</v>
      </c>
      <c r="AN305">
        <f>IF(OR(ISTEXT('Main Data'!AX305), ISTEXT('Main Data'!AY305)),1,0)</f>
        <v>0</v>
      </c>
      <c r="AO305">
        <f>IF('Main Data'!AZ305="Yes",1,0)</f>
        <v>0</v>
      </c>
      <c r="AP305">
        <f>IF('Main Data'!BA305="Yes",1,0)</f>
        <v>0</v>
      </c>
      <c r="AQ305">
        <f>IF('Main Data'!BD305="Yes",1,0)</f>
        <v>0</v>
      </c>
      <c r="AR305">
        <f>IF('Main Data'!BE305="A",1,0)</f>
        <v>0</v>
      </c>
      <c r="AS305">
        <f>IF('Main Data'!BE305="AA",1,0)</f>
        <v>0</v>
      </c>
      <c r="AT305">
        <f>IF('Main Data'!BE305="AAA",1,0)</f>
        <v>0</v>
      </c>
      <c r="AU305">
        <f>IF('Main Data'!BE305="AAAA",1,0)</f>
        <v>1</v>
      </c>
      <c r="AV305">
        <f>IF('Main Data'!P305="Yes",1,0)</f>
        <v>0</v>
      </c>
      <c r="AW305">
        <f>IF('Main Data'!AP305="Yes",1,0)</f>
        <v>0</v>
      </c>
      <c r="AX305">
        <f>IF(OR('Main Data'!V305="Yes", 'Main Data'!W305="Yes",'Main Data'!X305="Yes"),1,0)</f>
        <v>0</v>
      </c>
      <c r="AY305">
        <f>IF(OR('Main Data'!Y305="Yes",'Main Data'!Z305="Yes"),1,0)</f>
        <v>0</v>
      </c>
      <c r="AZ305">
        <f>IF('Main Data'!AR305="Yes",1,0)</f>
        <v>0</v>
      </c>
      <c r="BA305">
        <f>IF('Main Data'!AS305="Yes",1,0)</f>
        <v>0</v>
      </c>
      <c r="BB305">
        <f>IF('Main Data'!AG305="Yes",1,0)</f>
        <v>0</v>
      </c>
      <c r="BC305">
        <f>IF('Main Data'!AB305="Yes",1,0)</f>
        <v>0</v>
      </c>
      <c r="BD305">
        <f>IF('Main Data'!AA305="Yes",1,0)</f>
        <v>0</v>
      </c>
      <c r="BE305">
        <f>IF('Main Data'!AC305="Yes",1,0)</f>
        <v>0</v>
      </c>
      <c r="BF305">
        <f>IF('Main Data'!AF305="Yes",1,0)</f>
        <v>0</v>
      </c>
      <c r="BG305">
        <f>IF(OR('Main Data'!AI305="Yes",'Main Data'!AL305="Yes"),1,0)</f>
        <v>1</v>
      </c>
      <c r="BH305">
        <f>IF('Main Data'!AJ305="Yes",1,0)</f>
        <v>0</v>
      </c>
      <c r="BI305">
        <f>IF('Main Data'!AK305="Yes",1,0)</f>
        <v>0</v>
      </c>
      <c r="BJ305">
        <f>IF('Main Data'!AM305="Yes",1,0)</f>
        <v>0</v>
      </c>
      <c r="BK305">
        <f>IF('Main Data'!AQ305="Yes",1,0)</f>
        <v>0</v>
      </c>
      <c r="BL305" s="21">
        <f t="shared" si="25"/>
        <v>0</v>
      </c>
      <c r="BM305" s="21">
        <f t="shared" si="26"/>
        <v>0</v>
      </c>
      <c r="BN305" s="21">
        <f t="shared" si="27"/>
        <v>0</v>
      </c>
      <c r="BO305" s="21">
        <f t="shared" si="28"/>
        <v>1</v>
      </c>
      <c r="BP305" s="21">
        <f t="shared" si="29"/>
        <v>0</v>
      </c>
    </row>
    <row r="306" spans="1:68" x14ac:dyDescent="0.2">
      <c r="A306">
        <v>302</v>
      </c>
      <c r="B306" s="33">
        <f>'Main Data'!C306</f>
        <v>44506</v>
      </c>
      <c r="C306">
        <f>'Main Data'!D306</f>
        <v>111</v>
      </c>
      <c r="D306" s="26">
        <f>'Main Data'!E306</f>
        <v>100000</v>
      </c>
      <c r="E306" s="26">
        <f>'Main Data'!F306</f>
        <v>212500</v>
      </c>
      <c r="F306" s="34">
        <f t="shared" si="24"/>
        <v>11.512925464970229</v>
      </c>
      <c r="G306">
        <f>IF('Main Data'!H306="AP",1,0)</f>
        <v>0</v>
      </c>
      <c r="H306">
        <f>IF('Main Data'!H306="Blancpain",1,0)</f>
        <v>0</v>
      </c>
      <c r="I306">
        <f>IF('Main Data'!H306="Breguet",1,0)</f>
        <v>0</v>
      </c>
      <c r="J306">
        <f>IF('Main Data'!H306="Breitling",1,0)</f>
        <v>0</v>
      </c>
      <c r="K306">
        <f>IF('Main Data'!H306="Cartier",1,0)</f>
        <v>0</v>
      </c>
      <c r="L306">
        <f>IF('Main Data'!H306="Gallet",1,0)</f>
        <v>0</v>
      </c>
      <c r="M306">
        <f>IF('Main Data'!H306="Girard Perregaux",1,0)</f>
        <v>0</v>
      </c>
      <c r="N306">
        <f>IF('Main Data'!H306="Gubelin",1,0)</f>
        <v>0</v>
      </c>
      <c r="O306">
        <f>IF('Main Data'!H306="Heuer",1,0)</f>
        <v>0</v>
      </c>
      <c r="P306">
        <f>IF('Main Data'!H306="IWC",1,0)</f>
        <v>0</v>
      </c>
      <c r="Q306">
        <f>IF('Main Data'!H306="JLC",1,0)</f>
        <v>0</v>
      </c>
      <c r="R306">
        <f>IF('Main Data'!H306="Longines",1,0)</f>
        <v>0</v>
      </c>
      <c r="S306">
        <f>IF('Main Data'!H306="Movado",1,0)</f>
        <v>0</v>
      </c>
      <c r="T306">
        <f>IF('Main Data'!H306="Omega",1,0)</f>
        <v>0</v>
      </c>
      <c r="U306">
        <f>IF('Main Data'!H306="Panerai",1,0)</f>
        <v>0</v>
      </c>
      <c r="V306">
        <f>IF('Main Data'!H306="Patek",1,0)</f>
        <v>1</v>
      </c>
      <c r="W306">
        <f>IF('Main Data'!H306="Rolex",1,0)</f>
        <v>0</v>
      </c>
      <c r="X306">
        <f>IF('Main Data'!H306="Tudor",1,0)</f>
        <v>0</v>
      </c>
      <c r="Y306">
        <f>IF('Main Data'!H306="Ulysse Nardin",1,0)</f>
        <v>0</v>
      </c>
      <c r="Z306">
        <f>IF('Main Data'!H306="Universal Geneve",1,0)</f>
        <v>0</v>
      </c>
      <c r="AA306">
        <f>IF('Main Data'!H306="Vacheron",1,0)</f>
        <v>0</v>
      </c>
      <c r="AB306">
        <f>IF('Main Data'!H306="Zenith",1,0)</f>
        <v>0</v>
      </c>
      <c r="AC306">
        <f>IF('Main Data'!J306="Stainless Steel",1,0)</f>
        <v>0</v>
      </c>
      <c r="AD306">
        <f>IF('Main Data'!J306="Two-tone",1,0)</f>
        <v>0</v>
      </c>
      <c r="AE306">
        <f>IF(OR('Main Data'!J306="YG 18K",'Main Data'!J306="YG &lt;18K",'Main Data'!J306="PG 18K",'Main Data'!J306="PG &lt;18K",'Main Data'!J306="WG 18K",'Main Data'!J306="Mixes of 18K",'Main Data'!J306="Mixes &lt;18K"),1,0)</f>
        <v>1</v>
      </c>
      <c r="AF306">
        <f>IF('Main Data'!J306="Platinum",1,0)</f>
        <v>0</v>
      </c>
      <c r="AG306">
        <f>IF(OR('Main Data'!J306="PVD",'Main Data'!J306="Gold Plate",'Main Data'!J306="Other"),1,0)</f>
        <v>0</v>
      </c>
      <c r="AH306">
        <f>IF('Main Data'!N306="Stainless Steel",1,0)</f>
        <v>0</v>
      </c>
      <c r="AI306">
        <f>IF('Main Data'!N306="Leather",1,0)</f>
        <v>1</v>
      </c>
      <c r="AJ306">
        <f>IF('Main Data'!N306="Two-tone",1,0)</f>
        <v>0</v>
      </c>
      <c r="AK306">
        <f>IF(OR('Main Data'!N306="YG 18K",'Main Data'!N306="PG 18K",'Main Data'!N306="WG 18K",'Main Data'!N306="Mixes of 18K"),1,0)</f>
        <v>0</v>
      </c>
      <c r="AL306">
        <f>IF(OR(,'Main Data'!N306="PVD",'Main Data'!N306="Gold plate"),1,0)</f>
        <v>0</v>
      </c>
      <c r="AM306">
        <f>IF(OR('Main Data'!AV306="Yes",'Main Data'!AW306="Yes",'Main Data'!AU306="Yes"),1,0)</f>
        <v>0</v>
      </c>
      <c r="AN306">
        <f>IF(OR(ISTEXT('Main Data'!AX306), ISTEXT('Main Data'!AY306)),1,0)</f>
        <v>1</v>
      </c>
      <c r="AO306">
        <f>IF('Main Data'!AZ306="Yes",1,0)</f>
        <v>0</v>
      </c>
      <c r="AP306">
        <f>IF('Main Data'!BA306="Yes",1,0)</f>
        <v>0</v>
      </c>
      <c r="AQ306">
        <f>IF('Main Data'!BD306="Yes",1,0)</f>
        <v>0</v>
      </c>
      <c r="AR306">
        <f>IF('Main Data'!BE306="A",1,0)</f>
        <v>0</v>
      </c>
      <c r="AS306">
        <f>IF('Main Data'!BE306="AA",1,0)</f>
        <v>0</v>
      </c>
      <c r="AT306">
        <f>IF('Main Data'!BE306="AAA",1,0)</f>
        <v>0</v>
      </c>
      <c r="AU306">
        <f>IF('Main Data'!BE306="AAAA",1,0)</f>
        <v>1</v>
      </c>
      <c r="AV306">
        <f>IF('Main Data'!P306="Yes",1,0)</f>
        <v>0</v>
      </c>
      <c r="AW306">
        <f>IF('Main Data'!AP306="Yes",1,0)</f>
        <v>0</v>
      </c>
      <c r="AX306">
        <f>IF(OR('Main Data'!V306="Yes", 'Main Data'!W306="Yes",'Main Data'!X306="Yes"),1,0)</f>
        <v>0</v>
      </c>
      <c r="AY306">
        <f>IF(OR('Main Data'!Y306="Yes",'Main Data'!Z306="Yes"),1,0)</f>
        <v>0</v>
      </c>
      <c r="AZ306">
        <f>IF('Main Data'!AR306="Yes",1,0)</f>
        <v>0</v>
      </c>
      <c r="BA306">
        <f>IF('Main Data'!AS306="Yes",1,0)</f>
        <v>0</v>
      </c>
      <c r="BB306">
        <f>IF('Main Data'!AG306="Yes",1,0)</f>
        <v>0</v>
      </c>
      <c r="BC306">
        <f>IF('Main Data'!AB306="Yes",1,0)</f>
        <v>0</v>
      </c>
      <c r="BD306">
        <f>IF('Main Data'!AA306="Yes",1,0)</f>
        <v>0</v>
      </c>
      <c r="BE306">
        <f>IF('Main Data'!AC306="Yes",1,0)</f>
        <v>0</v>
      </c>
      <c r="BF306">
        <f>IF('Main Data'!AF306="Yes",1,0)</f>
        <v>0</v>
      </c>
      <c r="BG306">
        <f>IF(OR('Main Data'!AI306="Yes",'Main Data'!AL306="Yes"),1,0)</f>
        <v>0</v>
      </c>
      <c r="BH306">
        <f>IF('Main Data'!AJ306="Yes",1,0)</f>
        <v>0</v>
      </c>
      <c r="BI306">
        <f>IF('Main Data'!AK306="Yes",1,0)</f>
        <v>0</v>
      </c>
      <c r="BJ306">
        <f>IF('Main Data'!AM306="Yes",1,0)</f>
        <v>1</v>
      </c>
      <c r="BK306">
        <f>IF('Main Data'!AQ306="Yes",1,0)</f>
        <v>0</v>
      </c>
      <c r="BL306" s="21">
        <f t="shared" si="25"/>
        <v>0</v>
      </c>
      <c r="BM306" s="21">
        <f t="shared" si="26"/>
        <v>0</v>
      </c>
      <c r="BN306" s="21">
        <f t="shared" si="27"/>
        <v>0</v>
      </c>
      <c r="BO306" s="21">
        <f t="shared" si="28"/>
        <v>1</v>
      </c>
      <c r="BP306" s="21">
        <f t="shared" si="29"/>
        <v>0</v>
      </c>
    </row>
    <row r="307" spans="1:68" x14ac:dyDescent="0.2">
      <c r="A307">
        <v>303</v>
      </c>
      <c r="B307" s="33">
        <f>'Main Data'!C307</f>
        <v>44506</v>
      </c>
      <c r="C307">
        <f>'Main Data'!D307</f>
        <v>114</v>
      </c>
      <c r="D307" s="26">
        <f>'Main Data'!E307</f>
        <v>100000</v>
      </c>
      <c r="E307" s="26">
        <f>'Main Data'!F307</f>
        <v>156250</v>
      </c>
      <c r="F307" s="34">
        <f t="shared" si="24"/>
        <v>11.512925464970229</v>
      </c>
      <c r="G307">
        <f>IF('Main Data'!H307="AP",1,0)</f>
        <v>0</v>
      </c>
      <c r="H307">
        <f>IF('Main Data'!H307="Blancpain",1,0)</f>
        <v>0</v>
      </c>
      <c r="I307">
        <f>IF('Main Data'!H307="Breguet",1,0)</f>
        <v>0</v>
      </c>
      <c r="J307">
        <f>IF('Main Data'!H307="Breitling",1,0)</f>
        <v>0</v>
      </c>
      <c r="K307">
        <f>IF('Main Data'!H307="Cartier",1,0)</f>
        <v>0</v>
      </c>
      <c r="L307">
        <f>IF('Main Data'!H307="Gallet",1,0)</f>
        <v>0</v>
      </c>
      <c r="M307">
        <f>IF('Main Data'!H307="Girard Perregaux",1,0)</f>
        <v>0</v>
      </c>
      <c r="N307">
        <f>IF('Main Data'!H307="Gubelin",1,0)</f>
        <v>0</v>
      </c>
      <c r="O307">
        <f>IF('Main Data'!H307="Heuer",1,0)</f>
        <v>0</v>
      </c>
      <c r="P307">
        <f>IF('Main Data'!H307="IWC",1,0)</f>
        <v>0</v>
      </c>
      <c r="Q307">
        <f>IF('Main Data'!H307="JLC",1,0)</f>
        <v>0</v>
      </c>
      <c r="R307">
        <f>IF('Main Data'!H307="Longines",1,0)</f>
        <v>0</v>
      </c>
      <c r="S307">
        <f>IF('Main Data'!H307="Movado",1,0)</f>
        <v>0</v>
      </c>
      <c r="T307">
        <f>IF('Main Data'!H307="Omega",1,0)</f>
        <v>0</v>
      </c>
      <c r="U307">
        <f>IF('Main Data'!H307="Panerai",1,0)</f>
        <v>0</v>
      </c>
      <c r="V307">
        <f>IF('Main Data'!H307="Patek",1,0)</f>
        <v>1</v>
      </c>
      <c r="W307">
        <f>IF('Main Data'!H307="Rolex",1,0)</f>
        <v>0</v>
      </c>
      <c r="X307">
        <f>IF('Main Data'!H307="Tudor",1,0)</f>
        <v>0</v>
      </c>
      <c r="Y307">
        <f>IF('Main Data'!H307="Ulysse Nardin",1,0)</f>
        <v>0</v>
      </c>
      <c r="Z307">
        <f>IF('Main Data'!H307="Universal Geneve",1,0)</f>
        <v>0</v>
      </c>
      <c r="AA307">
        <f>IF('Main Data'!H307="Vacheron",1,0)</f>
        <v>0</v>
      </c>
      <c r="AB307">
        <f>IF('Main Data'!H307="Zenith",1,0)</f>
        <v>0</v>
      </c>
      <c r="AC307">
        <f>IF('Main Data'!J307="Stainless Steel",1,0)</f>
        <v>1</v>
      </c>
      <c r="AD307">
        <f>IF('Main Data'!J307="Two-tone",1,0)</f>
        <v>0</v>
      </c>
      <c r="AE307">
        <f>IF(OR('Main Data'!J307="YG 18K",'Main Data'!J307="YG &lt;18K",'Main Data'!J307="PG 18K",'Main Data'!J307="PG &lt;18K",'Main Data'!J307="WG 18K",'Main Data'!J307="Mixes of 18K",'Main Data'!J307="Mixes &lt;18K"),1,0)</f>
        <v>0</v>
      </c>
      <c r="AF307">
        <f>IF('Main Data'!J307="Platinum",1,0)</f>
        <v>0</v>
      </c>
      <c r="AG307">
        <f>IF(OR('Main Data'!J307="PVD",'Main Data'!J307="Gold Plate",'Main Data'!J307="Other"),1,0)</f>
        <v>0</v>
      </c>
      <c r="AH307">
        <f>IF('Main Data'!N307="Stainless Steel",1,0)</f>
        <v>1</v>
      </c>
      <c r="AI307">
        <f>IF('Main Data'!N307="Leather",1,0)</f>
        <v>0</v>
      </c>
      <c r="AJ307">
        <f>IF('Main Data'!N307="Two-tone",1,0)</f>
        <v>0</v>
      </c>
      <c r="AK307">
        <f>IF(OR('Main Data'!N307="YG 18K",'Main Data'!N307="PG 18K",'Main Data'!N307="WG 18K",'Main Data'!N307="Mixes of 18K"),1,0)</f>
        <v>0</v>
      </c>
      <c r="AL307">
        <f>IF(OR(,'Main Data'!N307="PVD",'Main Data'!N307="Gold plate"),1,0)</f>
        <v>0</v>
      </c>
      <c r="AM307">
        <f>IF(OR('Main Data'!AV307="Yes",'Main Data'!AW307="Yes",'Main Data'!AU307="Yes"),1,0)</f>
        <v>0</v>
      </c>
      <c r="AN307">
        <f>IF(OR(ISTEXT('Main Data'!AX307), ISTEXT('Main Data'!AY307)),1,0)</f>
        <v>0</v>
      </c>
      <c r="AO307">
        <f>IF('Main Data'!AZ307="Yes",1,0)</f>
        <v>0</v>
      </c>
      <c r="AP307">
        <f>IF('Main Data'!BA307="Yes",1,0)</f>
        <v>0</v>
      </c>
      <c r="AQ307">
        <f>IF('Main Data'!BD307="Yes",1,0)</f>
        <v>0</v>
      </c>
      <c r="AR307">
        <f>IF('Main Data'!BE307="A",1,0)</f>
        <v>0</v>
      </c>
      <c r="AS307">
        <f>IF('Main Data'!BE307="AA",1,0)</f>
        <v>0</v>
      </c>
      <c r="AT307">
        <f>IF('Main Data'!BE307="AAA",1,0)</f>
        <v>0</v>
      </c>
      <c r="AU307">
        <f>IF('Main Data'!BE307="AAAA",1,0)</f>
        <v>1</v>
      </c>
      <c r="AV307">
        <f>IF('Main Data'!P307="Yes",1,0)</f>
        <v>0</v>
      </c>
      <c r="AW307">
        <f>IF('Main Data'!AP307="Yes",1,0)</f>
        <v>0</v>
      </c>
      <c r="AX307">
        <f>IF(OR('Main Data'!V307="Yes", 'Main Data'!W307="Yes",'Main Data'!X307="Yes"),1,0)</f>
        <v>1</v>
      </c>
      <c r="AY307">
        <f>IF(OR('Main Data'!Y307="Yes",'Main Data'!Z307="Yes"),1,0)</f>
        <v>0</v>
      </c>
      <c r="AZ307">
        <f>IF('Main Data'!AR307="Yes",1,0)</f>
        <v>0</v>
      </c>
      <c r="BA307">
        <f>IF('Main Data'!AS307="Yes",1,0)</f>
        <v>0</v>
      </c>
      <c r="BB307">
        <f>IF('Main Data'!AG307="Yes",1,0)</f>
        <v>0</v>
      </c>
      <c r="BC307">
        <f>IF('Main Data'!AB307="Yes",1,0)</f>
        <v>0</v>
      </c>
      <c r="BD307">
        <f>IF('Main Data'!AA307="Yes",1,0)</f>
        <v>0</v>
      </c>
      <c r="BE307">
        <f>IF('Main Data'!AC307="Yes",1,0)</f>
        <v>0</v>
      </c>
      <c r="BF307">
        <f>IF('Main Data'!AF307="Yes",1,0)</f>
        <v>0</v>
      </c>
      <c r="BG307">
        <f>IF(OR('Main Data'!AI307="Yes",'Main Data'!AL307="Yes"),1,0)</f>
        <v>0</v>
      </c>
      <c r="BH307">
        <f>IF('Main Data'!AJ307="Yes",1,0)</f>
        <v>0</v>
      </c>
      <c r="BI307">
        <f>IF('Main Data'!AK307="Yes",1,0)</f>
        <v>0</v>
      </c>
      <c r="BJ307">
        <f>IF('Main Data'!AM307="Yes",1,0)</f>
        <v>0</v>
      </c>
      <c r="BK307">
        <f>IF('Main Data'!AQ307="Yes",1,0)</f>
        <v>0</v>
      </c>
      <c r="BL307" s="21">
        <f t="shared" si="25"/>
        <v>0</v>
      </c>
      <c r="BM307" s="21">
        <f t="shared" si="26"/>
        <v>0</v>
      </c>
      <c r="BN307" s="21">
        <f t="shared" si="27"/>
        <v>0</v>
      </c>
      <c r="BO307" s="21">
        <f t="shared" si="28"/>
        <v>1</v>
      </c>
      <c r="BP307" s="21">
        <f t="shared" si="29"/>
        <v>0</v>
      </c>
    </row>
    <row r="308" spans="1:68" x14ac:dyDescent="0.2">
      <c r="A308">
        <v>304</v>
      </c>
      <c r="B308" s="33">
        <f>'Main Data'!C308</f>
        <v>44506</v>
      </c>
      <c r="C308">
        <f>'Main Data'!D308</f>
        <v>141</v>
      </c>
      <c r="D308" s="26">
        <f>'Main Data'!E308</f>
        <v>100000</v>
      </c>
      <c r="E308" s="26">
        <f>'Main Data'!F308</f>
        <v>287500</v>
      </c>
      <c r="F308" s="34">
        <f t="shared" si="24"/>
        <v>11.512925464970229</v>
      </c>
      <c r="G308">
        <f>IF('Main Data'!H308="AP",1,0)</f>
        <v>0</v>
      </c>
      <c r="H308">
        <f>IF('Main Data'!H308="Blancpain",1,0)</f>
        <v>0</v>
      </c>
      <c r="I308">
        <f>IF('Main Data'!H308="Breguet",1,0)</f>
        <v>0</v>
      </c>
      <c r="J308">
        <f>IF('Main Data'!H308="Breitling",1,0)</f>
        <v>0</v>
      </c>
      <c r="K308">
        <f>IF('Main Data'!H308="Cartier",1,0)</f>
        <v>0</v>
      </c>
      <c r="L308">
        <f>IF('Main Data'!H308="Gallet",1,0)</f>
        <v>0</v>
      </c>
      <c r="M308">
        <f>IF('Main Data'!H308="Girard Perregaux",1,0)</f>
        <v>0</v>
      </c>
      <c r="N308">
        <f>IF('Main Data'!H308="Gubelin",1,0)</f>
        <v>0</v>
      </c>
      <c r="O308">
        <f>IF('Main Data'!H308="Heuer",1,0)</f>
        <v>0</v>
      </c>
      <c r="P308">
        <f>IF('Main Data'!H308="IWC",1,0)</f>
        <v>0</v>
      </c>
      <c r="Q308">
        <f>IF('Main Data'!H308="JLC",1,0)</f>
        <v>0</v>
      </c>
      <c r="R308">
        <f>IF('Main Data'!H308="Longines",1,0)</f>
        <v>0</v>
      </c>
      <c r="S308">
        <f>IF('Main Data'!H308="Movado",1,0)</f>
        <v>0</v>
      </c>
      <c r="T308">
        <f>IF('Main Data'!H308="Omega",1,0)</f>
        <v>0</v>
      </c>
      <c r="U308">
        <f>IF('Main Data'!H308="Panerai",1,0)</f>
        <v>0</v>
      </c>
      <c r="V308">
        <f>IF('Main Data'!H308="Patek",1,0)</f>
        <v>0</v>
      </c>
      <c r="W308">
        <f>IF('Main Data'!H308="Rolex",1,0)</f>
        <v>0</v>
      </c>
      <c r="X308">
        <f>IF('Main Data'!H308="Tudor",1,0)</f>
        <v>0</v>
      </c>
      <c r="Y308">
        <f>IF('Main Data'!H308="Ulysse Nardin",1,0)</f>
        <v>0</v>
      </c>
      <c r="Z308">
        <f>IF('Main Data'!H308="Universal Geneve",1,0)</f>
        <v>0</v>
      </c>
      <c r="AA308">
        <f>IF('Main Data'!H308="Vacheron",1,0)</f>
        <v>1</v>
      </c>
      <c r="AB308">
        <f>IF('Main Data'!H308="Zenith",1,0)</f>
        <v>0</v>
      </c>
      <c r="AC308">
        <f>IF('Main Data'!J308="Stainless Steel",1,0)</f>
        <v>0</v>
      </c>
      <c r="AD308">
        <f>IF('Main Data'!J308="Two-tone",1,0)</f>
        <v>0</v>
      </c>
      <c r="AE308">
        <f>IF(OR('Main Data'!J308="YG 18K",'Main Data'!J308="YG &lt;18K",'Main Data'!J308="PG 18K",'Main Data'!J308="PG &lt;18K",'Main Data'!J308="WG 18K",'Main Data'!J308="Mixes of 18K",'Main Data'!J308="Mixes &lt;18K"),1,0)</f>
        <v>1</v>
      </c>
      <c r="AF308">
        <f>IF('Main Data'!J308="Platinum",1,0)</f>
        <v>0</v>
      </c>
      <c r="AG308">
        <f>IF(OR('Main Data'!J308="PVD",'Main Data'!J308="Gold Plate",'Main Data'!J308="Other"),1,0)</f>
        <v>0</v>
      </c>
      <c r="AH308">
        <f>IF('Main Data'!N308="Stainless Steel",1,0)</f>
        <v>0</v>
      </c>
      <c r="AI308">
        <f>IF('Main Data'!N308="Leather",1,0)</f>
        <v>1</v>
      </c>
      <c r="AJ308">
        <f>IF('Main Data'!N308="Two-tone",1,0)</f>
        <v>0</v>
      </c>
      <c r="AK308">
        <f>IF(OR('Main Data'!N308="YG 18K",'Main Data'!N308="PG 18K",'Main Data'!N308="WG 18K",'Main Data'!N308="Mixes of 18K"),1,0)</f>
        <v>0</v>
      </c>
      <c r="AL308">
        <f>IF(OR(,'Main Data'!N308="PVD",'Main Data'!N308="Gold plate"),1,0)</f>
        <v>0</v>
      </c>
      <c r="AM308">
        <f>IF(OR('Main Data'!AV308="Yes",'Main Data'!AW308="Yes",'Main Data'!AU308="Yes"),1,0)</f>
        <v>0</v>
      </c>
      <c r="AN308">
        <f>IF(OR(ISTEXT('Main Data'!AX308), ISTEXT('Main Data'!AY308)),1,0)</f>
        <v>0</v>
      </c>
      <c r="AO308">
        <f>IF('Main Data'!AZ308="Yes",1,0)</f>
        <v>0</v>
      </c>
      <c r="AP308">
        <f>IF('Main Data'!BA308="Yes",1,0)</f>
        <v>0</v>
      </c>
      <c r="AQ308">
        <f>IF('Main Data'!BD308="Yes",1,0)</f>
        <v>0</v>
      </c>
      <c r="AR308">
        <f>IF('Main Data'!BE308="A",1,0)</f>
        <v>0</v>
      </c>
      <c r="AS308">
        <f>IF('Main Data'!BE308="AA",1,0)</f>
        <v>0</v>
      </c>
      <c r="AT308">
        <f>IF('Main Data'!BE308="AAA",1,0)</f>
        <v>0</v>
      </c>
      <c r="AU308">
        <f>IF('Main Data'!BE308="AAAA",1,0)</f>
        <v>1</v>
      </c>
      <c r="AV308">
        <f>IF('Main Data'!P308="Yes",1,0)</f>
        <v>0</v>
      </c>
      <c r="AW308">
        <f>IF('Main Data'!AP308="Yes",1,0)</f>
        <v>0</v>
      </c>
      <c r="AX308">
        <f>IF(OR('Main Data'!V308="Yes", 'Main Data'!W308="Yes",'Main Data'!X308="Yes"),1,0)</f>
        <v>0</v>
      </c>
      <c r="AY308">
        <f>IF(OR('Main Data'!Y308="Yes",'Main Data'!Z308="Yes"),1,0)</f>
        <v>0</v>
      </c>
      <c r="AZ308">
        <f>IF('Main Data'!AR308="Yes",1,0)</f>
        <v>0</v>
      </c>
      <c r="BA308">
        <f>IF('Main Data'!AS308="Yes",1,0)</f>
        <v>0</v>
      </c>
      <c r="BB308">
        <f>IF('Main Data'!AG308="Yes",1,0)</f>
        <v>0</v>
      </c>
      <c r="BC308">
        <f>IF('Main Data'!AB308="Yes",1,0)</f>
        <v>0</v>
      </c>
      <c r="BD308">
        <f>IF('Main Data'!AA308="Yes",1,0)</f>
        <v>0</v>
      </c>
      <c r="BE308">
        <f>IF('Main Data'!AC308="Yes",1,0)</f>
        <v>0</v>
      </c>
      <c r="BF308">
        <f>IF('Main Data'!AF308="Yes",1,0)</f>
        <v>0</v>
      </c>
      <c r="BG308">
        <f>IF(OR('Main Data'!AI308="Yes",'Main Data'!AL308="Yes"),1,0)</f>
        <v>0</v>
      </c>
      <c r="BH308">
        <f>IF('Main Data'!AJ308="Yes",1,0)</f>
        <v>0</v>
      </c>
      <c r="BI308">
        <f>IF('Main Data'!AK308="Yes",1,0)</f>
        <v>0</v>
      </c>
      <c r="BJ308">
        <f>IF('Main Data'!AM308="Yes",1,0)</f>
        <v>0</v>
      </c>
      <c r="BK308">
        <f>IF('Main Data'!AQ308="Yes",1,0)</f>
        <v>1</v>
      </c>
      <c r="BL308" s="21">
        <f t="shared" si="25"/>
        <v>0</v>
      </c>
      <c r="BM308" s="21">
        <f t="shared" si="26"/>
        <v>0</v>
      </c>
      <c r="BN308" s="21">
        <f t="shared" si="27"/>
        <v>0</v>
      </c>
      <c r="BO308" s="21">
        <f t="shared" si="28"/>
        <v>1</v>
      </c>
      <c r="BP308" s="21">
        <f t="shared" si="29"/>
        <v>0</v>
      </c>
    </row>
    <row r="309" spans="1:68" x14ac:dyDescent="0.2">
      <c r="A309">
        <v>305</v>
      </c>
      <c r="B309" s="33">
        <f>'Main Data'!C309</f>
        <v>44506</v>
      </c>
      <c r="C309">
        <f>'Main Data'!D309</f>
        <v>143</v>
      </c>
      <c r="D309" s="26">
        <f>'Main Data'!E309</f>
        <v>34000</v>
      </c>
      <c r="E309" s="26">
        <f>'Main Data'!F309</f>
        <v>42500</v>
      </c>
      <c r="F309" s="34">
        <f t="shared" si="24"/>
        <v>10.434115803598299</v>
      </c>
      <c r="G309">
        <f>IF('Main Data'!H309="AP",1,0)</f>
        <v>0</v>
      </c>
      <c r="H309">
        <f>IF('Main Data'!H309="Blancpain",1,0)</f>
        <v>0</v>
      </c>
      <c r="I309">
        <f>IF('Main Data'!H309="Breguet",1,0)</f>
        <v>0</v>
      </c>
      <c r="J309">
        <f>IF('Main Data'!H309="Breitling",1,0)</f>
        <v>0</v>
      </c>
      <c r="K309">
        <f>IF('Main Data'!H309="Cartier",1,0)</f>
        <v>0</v>
      </c>
      <c r="L309">
        <f>IF('Main Data'!H309="Gallet",1,0)</f>
        <v>0</v>
      </c>
      <c r="M309">
        <f>IF('Main Data'!H309="Girard Perregaux",1,0)</f>
        <v>0</v>
      </c>
      <c r="N309">
        <f>IF('Main Data'!H309="Gubelin",1,0)</f>
        <v>0</v>
      </c>
      <c r="O309">
        <f>IF('Main Data'!H309="Heuer",1,0)</f>
        <v>0</v>
      </c>
      <c r="P309">
        <f>IF('Main Data'!H309="IWC",1,0)</f>
        <v>0</v>
      </c>
      <c r="Q309">
        <f>IF('Main Data'!H309="JLC",1,0)</f>
        <v>0</v>
      </c>
      <c r="R309">
        <f>IF('Main Data'!H309="Longines",1,0)</f>
        <v>0</v>
      </c>
      <c r="S309">
        <f>IF('Main Data'!H309="Movado",1,0)</f>
        <v>0</v>
      </c>
      <c r="T309">
        <f>IF('Main Data'!H309="Omega",1,0)</f>
        <v>0</v>
      </c>
      <c r="U309">
        <f>IF('Main Data'!H309="Panerai",1,0)</f>
        <v>0</v>
      </c>
      <c r="V309">
        <f>IF('Main Data'!H309="Patek",1,0)</f>
        <v>1</v>
      </c>
      <c r="W309">
        <f>IF('Main Data'!H309="Rolex",1,0)</f>
        <v>0</v>
      </c>
      <c r="X309">
        <f>IF('Main Data'!H309="Tudor",1,0)</f>
        <v>0</v>
      </c>
      <c r="Y309">
        <f>IF('Main Data'!H309="Ulysse Nardin",1,0)</f>
        <v>0</v>
      </c>
      <c r="Z309">
        <f>IF('Main Data'!H309="Universal Geneve",1,0)</f>
        <v>0</v>
      </c>
      <c r="AA309">
        <f>IF('Main Data'!H309="Vacheron",1,0)</f>
        <v>0</v>
      </c>
      <c r="AB309">
        <f>IF('Main Data'!H309="Zenith",1,0)</f>
        <v>0</v>
      </c>
      <c r="AC309">
        <f>IF('Main Data'!J309="Stainless Steel",1,0)</f>
        <v>0</v>
      </c>
      <c r="AD309">
        <f>IF('Main Data'!J309="Two-tone",1,0)</f>
        <v>0</v>
      </c>
      <c r="AE309">
        <f>IF(OR('Main Data'!J309="YG 18K",'Main Data'!J309="YG &lt;18K",'Main Data'!J309="PG 18K",'Main Data'!J309="PG &lt;18K",'Main Data'!J309="WG 18K",'Main Data'!J309="Mixes of 18K",'Main Data'!J309="Mixes &lt;18K"),1,0)</f>
        <v>1</v>
      </c>
      <c r="AF309">
        <f>IF('Main Data'!J309="Platinum",1,0)</f>
        <v>0</v>
      </c>
      <c r="AG309">
        <f>IF(OR('Main Data'!J309="PVD",'Main Data'!J309="Gold Plate",'Main Data'!J309="Other"),1,0)</f>
        <v>0</v>
      </c>
      <c r="AH309">
        <f>IF('Main Data'!N309="Stainless Steel",1,0)</f>
        <v>0</v>
      </c>
      <c r="AI309">
        <f>IF('Main Data'!N309="Leather",1,0)</f>
        <v>0</v>
      </c>
      <c r="AJ309">
        <f>IF('Main Data'!N309="Two-tone",1,0)</f>
        <v>0</v>
      </c>
      <c r="AK309">
        <f>IF(OR('Main Data'!N309="YG 18K",'Main Data'!N309="PG 18K",'Main Data'!N309="WG 18K",'Main Data'!N309="Mixes of 18K"),1,0)</f>
        <v>1</v>
      </c>
      <c r="AL309">
        <f>IF(OR(,'Main Data'!N309="PVD",'Main Data'!N309="Gold plate"),1,0)</f>
        <v>0</v>
      </c>
      <c r="AM309">
        <f>IF(OR('Main Data'!AV309="Yes",'Main Data'!AW309="Yes",'Main Data'!AU309="Yes"),1,0)</f>
        <v>0</v>
      </c>
      <c r="AN309">
        <f>IF(OR(ISTEXT('Main Data'!AX309), ISTEXT('Main Data'!AY309)),1,0)</f>
        <v>1</v>
      </c>
      <c r="AO309">
        <f>IF('Main Data'!AZ309="Yes",1,0)</f>
        <v>0</v>
      </c>
      <c r="AP309">
        <f>IF('Main Data'!BA309="Yes",1,0)</f>
        <v>0</v>
      </c>
      <c r="AQ309">
        <f>IF('Main Data'!BD309="Yes",1,0)</f>
        <v>0</v>
      </c>
      <c r="AR309">
        <f>IF('Main Data'!BE309="A",1,0)</f>
        <v>0</v>
      </c>
      <c r="AS309">
        <f>IF('Main Data'!BE309="AA",1,0)</f>
        <v>0</v>
      </c>
      <c r="AT309">
        <f>IF('Main Data'!BE309="AAA",1,0)</f>
        <v>1</v>
      </c>
      <c r="AU309">
        <f>IF('Main Data'!BE309="AAAA",1,0)</f>
        <v>0</v>
      </c>
      <c r="AV309">
        <f>IF('Main Data'!P309="Yes",1,0)</f>
        <v>0</v>
      </c>
      <c r="AW309">
        <f>IF('Main Data'!AP309="Yes",1,0)</f>
        <v>0</v>
      </c>
      <c r="AX309">
        <f>IF(OR('Main Data'!V309="Yes", 'Main Data'!W309="Yes",'Main Data'!X309="Yes"),1,0)</f>
        <v>0</v>
      </c>
      <c r="AY309">
        <f>IF(OR('Main Data'!Y309="Yes",'Main Data'!Z309="Yes"),1,0)</f>
        <v>0</v>
      </c>
      <c r="AZ309">
        <f>IF('Main Data'!AR309="Yes",1,0)</f>
        <v>0</v>
      </c>
      <c r="BA309">
        <f>IF('Main Data'!AS309="Yes",1,0)</f>
        <v>0</v>
      </c>
      <c r="BB309">
        <f>IF('Main Data'!AG309="Yes",1,0)</f>
        <v>0</v>
      </c>
      <c r="BC309">
        <f>IF('Main Data'!AB309="Yes",1,0)</f>
        <v>0</v>
      </c>
      <c r="BD309">
        <f>IF('Main Data'!AA309="Yes",1,0)</f>
        <v>0</v>
      </c>
      <c r="BE309">
        <f>IF('Main Data'!AC309="Yes",1,0)</f>
        <v>0</v>
      </c>
      <c r="BF309">
        <f>IF('Main Data'!AF309="Yes",1,0)</f>
        <v>0</v>
      </c>
      <c r="BG309">
        <f>IF(OR('Main Data'!AI309="Yes",'Main Data'!AL309="Yes"),1,0)</f>
        <v>1</v>
      </c>
      <c r="BH309">
        <f>IF('Main Data'!AJ309="Yes",1,0)</f>
        <v>0</v>
      </c>
      <c r="BI309">
        <f>IF('Main Data'!AK309="Yes",1,0)</f>
        <v>0</v>
      </c>
      <c r="BJ309">
        <f>IF('Main Data'!AM309="Yes",1,0)</f>
        <v>0</v>
      </c>
      <c r="BK309">
        <f>IF('Main Data'!AQ309="Yes",1,0)</f>
        <v>0</v>
      </c>
      <c r="BL309" s="21">
        <f t="shared" si="25"/>
        <v>0</v>
      </c>
      <c r="BM309" s="21">
        <f t="shared" si="26"/>
        <v>0</v>
      </c>
      <c r="BN309" s="21">
        <f t="shared" si="27"/>
        <v>0</v>
      </c>
      <c r="BO309" s="21">
        <f t="shared" si="28"/>
        <v>1</v>
      </c>
      <c r="BP309" s="21">
        <f t="shared" si="29"/>
        <v>0</v>
      </c>
    </row>
    <row r="310" spans="1:68" x14ac:dyDescent="0.2">
      <c r="A310">
        <v>306</v>
      </c>
      <c r="B310" s="33">
        <f>'Main Data'!C310</f>
        <v>44506</v>
      </c>
      <c r="C310">
        <f>'Main Data'!D310</f>
        <v>145</v>
      </c>
      <c r="D310" s="26">
        <f>'Main Data'!E310</f>
        <v>38000</v>
      </c>
      <c r="E310" s="26">
        <f>'Main Data'!F310</f>
        <v>47500</v>
      </c>
      <c r="F310" s="34">
        <f t="shared" si="24"/>
        <v>10.545341438708522</v>
      </c>
      <c r="G310">
        <f>IF('Main Data'!H310="AP",1,0)</f>
        <v>0</v>
      </c>
      <c r="H310">
        <f>IF('Main Data'!H310="Blancpain",1,0)</f>
        <v>0</v>
      </c>
      <c r="I310">
        <f>IF('Main Data'!H310="Breguet",1,0)</f>
        <v>1</v>
      </c>
      <c r="J310">
        <f>IF('Main Data'!H310="Breitling",1,0)</f>
        <v>0</v>
      </c>
      <c r="K310">
        <f>IF('Main Data'!H310="Cartier",1,0)</f>
        <v>0</v>
      </c>
      <c r="L310">
        <f>IF('Main Data'!H310="Gallet",1,0)</f>
        <v>0</v>
      </c>
      <c r="M310">
        <f>IF('Main Data'!H310="Girard Perregaux",1,0)</f>
        <v>0</v>
      </c>
      <c r="N310">
        <f>IF('Main Data'!H310="Gubelin",1,0)</f>
        <v>0</v>
      </c>
      <c r="O310">
        <f>IF('Main Data'!H310="Heuer",1,0)</f>
        <v>0</v>
      </c>
      <c r="P310">
        <f>IF('Main Data'!H310="IWC",1,0)</f>
        <v>0</v>
      </c>
      <c r="Q310">
        <f>IF('Main Data'!H310="JLC",1,0)</f>
        <v>0</v>
      </c>
      <c r="R310">
        <f>IF('Main Data'!H310="Longines",1,0)</f>
        <v>0</v>
      </c>
      <c r="S310">
        <f>IF('Main Data'!H310="Movado",1,0)</f>
        <v>0</v>
      </c>
      <c r="T310">
        <f>IF('Main Data'!H310="Omega",1,0)</f>
        <v>0</v>
      </c>
      <c r="U310">
        <f>IF('Main Data'!H310="Panerai",1,0)</f>
        <v>0</v>
      </c>
      <c r="V310">
        <f>IF('Main Data'!H310="Patek",1,0)</f>
        <v>0</v>
      </c>
      <c r="W310">
        <f>IF('Main Data'!H310="Rolex",1,0)</f>
        <v>0</v>
      </c>
      <c r="X310">
        <f>IF('Main Data'!H310="Tudor",1,0)</f>
        <v>0</v>
      </c>
      <c r="Y310">
        <f>IF('Main Data'!H310="Ulysse Nardin",1,0)</f>
        <v>0</v>
      </c>
      <c r="Z310">
        <f>IF('Main Data'!H310="Universal Geneve",1,0)</f>
        <v>0</v>
      </c>
      <c r="AA310">
        <f>IF('Main Data'!H310="Vacheron",1,0)</f>
        <v>0</v>
      </c>
      <c r="AB310">
        <f>IF('Main Data'!H310="Zenith",1,0)</f>
        <v>0</v>
      </c>
      <c r="AC310">
        <f>IF('Main Data'!J310="Stainless Steel",1,0)</f>
        <v>1</v>
      </c>
      <c r="AD310">
        <f>IF('Main Data'!J310="Two-tone",1,0)</f>
        <v>0</v>
      </c>
      <c r="AE310">
        <f>IF(OR('Main Data'!J310="YG 18K",'Main Data'!J310="YG &lt;18K",'Main Data'!J310="PG 18K",'Main Data'!J310="PG &lt;18K",'Main Data'!J310="WG 18K",'Main Data'!J310="Mixes of 18K",'Main Data'!J310="Mixes &lt;18K"),1,0)</f>
        <v>0</v>
      </c>
      <c r="AF310">
        <f>IF('Main Data'!J310="Platinum",1,0)</f>
        <v>0</v>
      </c>
      <c r="AG310">
        <f>IF(OR('Main Data'!J310="PVD",'Main Data'!J310="Gold Plate",'Main Data'!J310="Other"),1,0)</f>
        <v>0</v>
      </c>
      <c r="AH310">
        <f>IF('Main Data'!N310="Stainless Steel",1,0)</f>
        <v>0</v>
      </c>
      <c r="AI310">
        <f>IF('Main Data'!N310="Leather",1,0)</f>
        <v>1</v>
      </c>
      <c r="AJ310">
        <f>IF('Main Data'!N310="Two-tone",1,0)</f>
        <v>0</v>
      </c>
      <c r="AK310">
        <f>IF(OR('Main Data'!N310="YG 18K",'Main Data'!N310="PG 18K",'Main Data'!N310="WG 18K",'Main Data'!N310="Mixes of 18K"),1,0)</f>
        <v>0</v>
      </c>
      <c r="AL310">
        <f>IF(OR(,'Main Data'!N310="PVD",'Main Data'!N310="Gold plate"),1,0)</f>
        <v>0</v>
      </c>
      <c r="AM310">
        <f>IF(OR('Main Data'!AV310="Yes",'Main Data'!AW310="Yes",'Main Data'!AU310="Yes"),1,0)</f>
        <v>0</v>
      </c>
      <c r="AN310">
        <f>IF(OR(ISTEXT('Main Data'!AX310), ISTEXT('Main Data'!AY310)),1,0)</f>
        <v>0</v>
      </c>
      <c r="AO310">
        <f>IF('Main Data'!AZ310="Yes",1,0)</f>
        <v>1</v>
      </c>
      <c r="AP310">
        <f>IF('Main Data'!BA310="Yes",1,0)</f>
        <v>1</v>
      </c>
      <c r="AQ310">
        <f>IF('Main Data'!BD310="Yes",1,0)</f>
        <v>0</v>
      </c>
      <c r="AR310">
        <f>IF('Main Data'!BE310="A",1,0)</f>
        <v>0</v>
      </c>
      <c r="AS310">
        <f>IF('Main Data'!BE310="AA",1,0)</f>
        <v>0</v>
      </c>
      <c r="AT310">
        <f>IF('Main Data'!BE310="AAA",1,0)</f>
        <v>0</v>
      </c>
      <c r="AU310">
        <f>IF('Main Data'!BE310="AAAA",1,0)</f>
        <v>1</v>
      </c>
      <c r="AV310">
        <f>IF('Main Data'!P310="Yes",1,0)</f>
        <v>0</v>
      </c>
      <c r="AW310">
        <f>IF('Main Data'!AP310="Yes",1,0)</f>
        <v>0</v>
      </c>
      <c r="AX310">
        <f>IF(OR('Main Data'!V310="Yes", 'Main Data'!W310="Yes",'Main Data'!X310="Yes"),1,0)</f>
        <v>0</v>
      </c>
      <c r="AY310">
        <f>IF(OR('Main Data'!Y310="Yes",'Main Data'!Z310="Yes"),1,0)</f>
        <v>0</v>
      </c>
      <c r="AZ310">
        <f>IF('Main Data'!AR310="Yes",1,0)</f>
        <v>0</v>
      </c>
      <c r="BA310">
        <f>IF('Main Data'!AS310="Yes",1,0)</f>
        <v>0</v>
      </c>
      <c r="BB310">
        <f>IF('Main Data'!AG310="Yes",1,0)</f>
        <v>0</v>
      </c>
      <c r="BC310">
        <f>IF('Main Data'!AB310="Yes",1,0)</f>
        <v>0</v>
      </c>
      <c r="BD310">
        <f>IF('Main Data'!AA310="Yes",1,0)</f>
        <v>0</v>
      </c>
      <c r="BE310">
        <f>IF('Main Data'!AC310="Yes",1,0)</f>
        <v>0</v>
      </c>
      <c r="BF310">
        <f>IF('Main Data'!AF310="Yes",1,0)</f>
        <v>0</v>
      </c>
      <c r="BG310">
        <f>IF(OR('Main Data'!AI310="Yes",'Main Data'!AL310="Yes"),1,0)</f>
        <v>0</v>
      </c>
      <c r="BH310">
        <f>IF('Main Data'!AJ310="Yes",1,0)</f>
        <v>1</v>
      </c>
      <c r="BI310">
        <f>IF('Main Data'!AK310="Yes",1,0)</f>
        <v>0</v>
      </c>
      <c r="BJ310">
        <f>IF('Main Data'!AM310="Yes",1,0)</f>
        <v>0</v>
      </c>
      <c r="BK310">
        <f>IF('Main Data'!AQ310="Yes",1,0)</f>
        <v>0</v>
      </c>
      <c r="BL310" s="21">
        <f t="shared" si="25"/>
        <v>0</v>
      </c>
      <c r="BM310" s="21">
        <f t="shared" si="26"/>
        <v>0</v>
      </c>
      <c r="BN310" s="21">
        <f t="shared" si="27"/>
        <v>0</v>
      </c>
      <c r="BO310" s="21">
        <f t="shared" si="28"/>
        <v>1</v>
      </c>
      <c r="BP310" s="21">
        <f t="shared" si="29"/>
        <v>0</v>
      </c>
    </row>
    <row r="311" spans="1:68" x14ac:dyDescent="0.2">
      <c r="A311">
        <v>307</v>
      </c>
      <c r="B311" s="33">
        <f>'Main Data'!C311</f>
        <v>44506</v>
      </c>
      <c r="C311">
        <f>'Main Data'!D311</f>
        <v>147</v>
      </c>
      <c r="D311" s="26">
        <f>'Main Data'!E311</f>
        <v>100000</v>
      </c>
      <c r="E311" s="26">
        <f>'Main Data'!F311</f>
        <v>625000</v>
      </c>
      <c r="F311" s="34">
        <f t="shared" si="24"/>
        <v>11.512925464970229</v>
      </c>
      <c r="G311">
        <f>IF('Main Data'!H311="AP",1,0)</f>
        <v>0</v>
      </c>
      <c r="H311">
        <f>IF('Main Data'!H311="Blancpain",1,0)</f>
        <v>0</v>
      </c>
      <c r="I311">
        <f>IF('Main Data'!H311="Breguet",1,0)</f>
        <v>0</v>
      </c>
      <c r="J311">
        <f>IF('Main Data'!H311="Breitling",1,0)</f>
        <v>0</v>
      </c>
      <c r="K311">
        <f>IF('Main Data'!H311="Cartier",1,0)</f>
        <v>0</v>
      </c>
      <c r="L311">
        <f>IF('Main Data'!H311="Gallet",1,0)</f>
        <v>0</v>
      </c>
      <c r="M311">
        <f>IF('Main Data'!H311="Girard Perregaux",1,0)</f>
        <v>0</v>
      </c>
      <c r="N311">
        <f>IF('Main Data'!H311="Gubelin",1,0)</f>
        <v>0</v>
      </c>
      <c r="O311">
        <f>IF('Main Data'!H311="Heuer",1,0)</f>
        <v>0</v>
      </c>
      <c r="P311">
        <f>IF('Main Data'!H311="IWC",1,0)</f>
        <v>0</v>
      </c>
      <c r="Q311">
        <f>IF('Main Data'!H311="JLC",1,0)</f>
        <v>0</v>
      </c>
      <c r="R311">
        <f>IF('Main Data'!H311="Longines",1,0)</f>
        <v>0</v>
      </c>
      <c r="S311">
        <f>IF('Main Data'!H311="Movado",1,0)</f>
        <v>0</v>
      </c>
      <c r="T311">
        <f>IF('Main Data'!H311="Omega",1,0)</f>
        <v>0</v>
      </c>
      <c r="U311">
        <f>IF('Main Data'!H311="Panerai",1,0)</f>
        <v>0</v>
      </c>
      <c r="V311">
        <f>IF('Main Data'!H311="Patek",1,0)</f>
        <v>1</v>
      </c>
      <c r="W311">
        <f>IF('Main Data'!H311="Rolex",1,0)</f>
        <v>0</v>
      </c>
      <c r="X311">
        <f>IF('Main Data'!H311="Tudor",1,0)</f>
        <v>0</v>
      </c>
      <c r="Y311">
        <f>IF('Main Data'!H311="Ulysse Nardin",1,0)</f>
        <v>0</v>
      </c>
      <c r="Z311">
        <f>IF('Main Data'!H311="Universal Geneve",1,0)</f>
        <v>0</v>
      </c>
      <c r="AA311">
        <f>IF('Main Data'!H311="Vacheron",1,0)</f>
        <v>0</v>
      </c>
      <c r="AB311">
        <f>IF('Main Data'!H311="Zenith",1,0)</f>
        <v>0</v>
      </c>
      <c r="AC311">
        <f>IF('Main Data'!J311="Stainless Steel",1,0)</f>
        <v>0</v>
      </c>
      <c r="AD311">
        <f>IF('Main Data'!J311="Two-tone",1,0)</f>
        <v>0</v>
      </c>
      <c r="AE311">
        <f>IF(OR('Main Data'!J311="YG 18K",'Main Data'!J311="YG &lt;18K",'Main Data'!J311="PG 18K",'Main Data'!J311="PG &lt;18K",'Main Data'!J311="WG 18K",'Main Data'!J311="Mixes of 18K",'Main Data'!J311="Mixes &lt;18K"),1,0)</f>
        <v>1</v>
      </c>
      <c r="AF311">
        <f>IF('Main Data'!J311="Platinum",1,0)</f>
        <v>0</v>
      </c>
      <c r="AG311">
        <f>IF(OR('Main Data'!J311="PVD",'Main Data'!J311="Gold Plate",'Main Data'!J311="Other"),1,0)</f>
        <v>0</v>
      </c>
      <c r="AH311">
        <f>IF('Main Data'!N311="Stainless Steel",1,0)</f>
        <v>0</v>
      </c>
      <c r="AI311">
        <f>IF('Main Data'!N311="Leather",1,0)</f>
        <v>1</v>
      </c>
      <c r="AJ311">
        <f>IF('Main Data'!N311="Two-tone",1,0)</f>
        <v>0</v>
      </c>
      <c r="AK311">
        <f>IF(OR('Main Data'!N311="YG 18K",'Main Data'!N311="PG 18K",'Main Data'!N311="WG 18K",'Main Data'!N311="Mixes of 18K"),1,0)</f>
        <v>0</v>
      </c>
      <c r="AL311">
        <f>IF(OR(,'Main Data'!N311="PVD",'Main Data'!N311="Gold plate"),1,0)</f>
        <v>0</v>
      </c>
      <c r="AM311">
        <f>IF(OR('Main Data'!AV311="Yes",'Main Data'!AW311="Yes",'Main Data'!AU311="Yes"),1,0)</f>
        <v>0</v>
      </c>
      <c r="AN311">
        <f>IF(OR(ISTEXT('Main Data'!AX311), ISTEXT('Main Data'!AY311)),1,0)</f>
        <v>1</v>
      </c>
      <c r="AO311">
        <f>IF('Main Data'!AZ311="Yes",1,0)</f>
        <v>0</v>
      </c>
      <c r="AP311">
        <f>IF('Main Data'!BA311="Yes",1,0)</f>
        <v>0</v>
      </c>
      <c r="AQ311">
        <f>IF('Main Data'!BD311="Yes",1,0)</f>
        <v>0</v>
      </c>
      <c r="AR311">
        <f>IF('Main Data'!BE311="A",1,0)</f>
        <v>0</v>
      </c>
      <c r="AS311">
        <f>IF('Main Data'!BE311="AA",1,0)</f>
        <v>0</v>
      </c>
      <c r="AT311">
        <f>IF('Main Data'!BE311="AAA",1,0)</f>
        <v>0</v>
      </c>
      <c r="AU311">
        <f>IF('Main Data'!BE311="AAAA",1,0)</f>
        <v>1</v>
      </c>
      <c r="AV311">
        <f>IF('Main Data'!P311="Yes",1,0)</f>
        <v>0</v>
      </c>
      <c r="AW311">
        <f>IF('Main Data'!AP311="Yes",1,0)</f>
        <v>0</v>
      </c>
      <c r="AX311">
        <f>IF(OR('Main Data'!V311="Yes", 'Main Data'!W311="Yes",'Main Data'!X311="Yes"),1,0)</f>
        <v>0</v>
      </c>
      <c r="AY311">
        <f>IF(OR('Main Data'!Y311="Yes",'Main Data'!Z311="Yes"),1,0)</f>
        <v>0</v>
      </c>
      <c r="AZ311">
        <f>IF('Main Data'!AR311="Yes",1,0)</f>
        <v>0</v>
      </c>
      <c r="BA311">
        <f>IF('Main Data'!AS311="Yes",1,0)</f>
        <v>0</v>
      </c>
      <c r="BB311">
        <f>IF('Main Data'!AG311="Yes",1,0)</f>
        <v>0</v>
      </c>
      <c r="BC311">
        <f>IF('Main Data'!AB311="Yes",1,0)</f>
        <v>0</v>
      </c>
      <c r="BD311">
        <f>IF('Main Data'!AA311="Yes",1,0)</f>
        <v>0</v>
      </c>
      <c r="BE311">
        <f>IF('Main Data'!AC311="Yes",1,0)</f>
        <v>0</v>
      </c>
      <c r="BF311">
        <f>IF('Main Data'!AF311="Yes",1,0)</f>
        <v>0</v>
      </c>
      <c r="BG311">
        <f>IF(OR('Main Data'!AI311="Yes",'Main Data'!AL311="Yes"),1,0)</f>
        <v>1</v>
      </c>
      <c r="BH311">
        <f>IF('Main Data'!AJ311="Yes",1,0)</f>
        <v>0</v>
      </c>
      <c r="BI311">
        <f>IF('Main Data'!AK311="Yes",1,0)</f>
        <v>0</v>
      </c>
      <c r="BJ311">
        <f>IF('Main Data'!AM311="Yes",1,0)</f>
        <v>1</v>
      </c>
      <c r="BK311">
        <f>IF('Main Data'!AQ311="Yes",1,0)</f>
        <v>0</v>
      </c>
      <c r="BL311" s="21">
        <f t="shared" si="25"/>
        <v>0</v>
      </c>
      <c r="BM311" s="21">
        <f t="shared" si="26"/>
        <v>0</v>
      </c>
      <c r="BN311" s="21">
        <f t="shared" si="27"/>
        <v>0</v>
      </c>
      <c r="BO311" s="21">
        <f t="shared" si="28"/>
        <v>1</v>
      </c>
      <c r="BP311" s="21">
        <f t="shared" si="29"/>
        <v>0</v>
      </c>
    </row>
    <row r="312" spans="1:68" x14ac:dyDescent="0.2">
      <c r="A312">
        <v>308</v>
      </c>
      <c r="B312" s="33">
        <f>'Main Data'!C312</f>
        <v>44506</v>
      </c>
      <c r="C312">
        <f>'Main Data'!D312</f>
        <v>148</v>
      </c>
      <c r="D312" s="26">
        <f>'Main Data'!E312</f>
        <v>1300</v>
      </c>
      <c r="E312" s="26">
        <f>'Main Data'!F312</f>
        <v>1625</v>
      </c>
      <c r="F312" s="34">
        <f t="shared" si="24"/>
        <v>7.1701195434496281</v>
      </c>
      <c r="G312">
        <f>IF('Main Data'!H312="AP",1,0)</f>
        <v>0</v>
      </c>
      <c r="H312">
        <f>IF('Main Data'!H312="Blancpain",1,0)</f>
        <v>0</v>
      </c>
      <c r="I312">
        <f>IF('Main Data'!H312="Breguet",1,0)</f>
        <v>0</v>
      </c>
      <c r="J312">
        <f>IF('Main Data'!H312="Breitling",1,0)</f>
        <v>1</v>
      </c>
      <c r="K312">
        <f>IF('Main Data'!H312="Cartier",1,0)</f>
        <v>0</v>
      </c>
      <c r="L312">
        <f>IF('Main Data'!H312="Gallet",1,0)</f>
        <v>0</v>
      </c>
      <c r="M312">
        <f>IF('Main Data'!H312="Girard Perregaux",1,0)</f>
        <v>0</v>
      </c>
      <c r="N312">
        <f>IF('Main Data'!H312="Gubelin",1,0)</f>
        <v>0</v>
      </c>
      <c r="O312">
        <f>IF('Main Data'!H312="Heuer",1,0)</f>
        <v>0</v>
      </c>
      <c r="P312">
        <f>IF('Main Data'!H312="IWC",1,0)</f>
        <v>0</v>
      </c>
      <c r="Q312">
        <f>IF('Main Data'!H312="JLC",1,0)</f>
        <v>0</v>
      </c>
      <c r="R312">
        <f>IF('Main Data'!H312="Longines",1,0)</f>
        <v>0</v>
      </c>
      <c r="S312">
        <f>IF('Main Data'!H312="Movado",1,0)</f>
        <v>0</v>
      </c>
      <c r="T312">
        <f>IF('Main Data'!H312="Omega",1,0)</f>
        <v>0</v>
      </c>
      <c r="U312">
        <f>IF('Main Data'!H312="Panerai",1,0)</f>
        <v>0</v>
      </c>
      <c r="V312">
        <f>IF('Main Data'!H312="Patek",1,0)</f>
        <v>0</v>
      </c>
      <c r="W312">
        <f>IF('Main Data'!H312="Rolex",1,0)</f>
        <v>0</v>
      </c>
      <c r="X312">
        <f>IF('Main Data'!H312="Tudor",1,0)</f>
        <v>0</v>
      </c>
      <c r="Y312">
        <f>IF('Main Data'!H312="Ulysse Nardin",1,0)</f>
        <v>0</v>
      </c>
      <c r="Z312">
        <f>IF('Main Data'!H312="Universal Geneve",1,0)</f>
        <v>0</v>
      </c>
      <c r="AA312">
        <f>IF('Main Data'!H312="Vacheron",1,0)</f>
        <v>0</v>
      </c>
      <c r="AB312">
        <f>IF('Main Data'!H312="Zenith",1,0)</f>
        <v>0</v>
      </c>
      <c r="AC312">
        <f>IF('Main Data'!J312="Stainless Steel",1,0)</f>
        <v>1</v>
      </c>
      <c r="AD312">
        <f>IF('Main Data'!J312="Two-tone",1,0)</f>
        <v>0</v>
      </c>
      <c r="AE312">
        <f>IF(OR('Main Data'!J312="YG 18K",'Main Data'!J312="YG &lt;18K",'Main Data'!J312="PG 18K",'Main Data'!J312="PG &lt;18K",'Main Data'!J312="WG 18K",'Main Data'!J312="Mixes of 18K",'Main Data'!J312="Mixes &lt;18K"),1,0)</f>
        <v>0</v>
      </c>
      <c r="AF312">
        <f>IF('Main Data'!J312="Platinum",1,0)</f>
        <v>0</v>
      </c>
      <c r="AG312">
        <f>IF(OR('Main Data'!J312="PVD",'Main Data'!J312="Gold Plate",'Main Data'!J312="Other"),1,0)</f>
        <v>0</v>
      </c>
      <c r="AH312">
        <f>IF('Main Data'!N312="Stainless Steel",1,0)</f>
        <v>0</v>
      </c>
      <c r="AI312">
        <f>IF('Main Data'!N312="Leather",1,0)</f>
        <v>1</v>
      </c>
      <c r="AJ312">
        <f>IF('Main Data'!N312="Two-tone",1,0)</f>
        <v>0</v>
      </c>
      <c r="AK312">
        <f>IF(OR('Main Data'!N312="YG 18K",'Main Data'!N312="PG 18K",'Main Data'!N312="WG 18K",'Main Data'!N312="Mixes of 18K"),1,0)</f>
        <v>0</v>
      </c>
      <c r="AL312">
        <f>IF(OR(,'Main Data'!N312="PVD",'Main Data'!N312="Gold plate"),1,0)</f>
        <v>0</v>
      </c>
      <c r="AM312">
        <f>IF(OR('Main Data'!AV312="Yes",'Main Data'!AW312="Yes",'Main Data'!AU312="Yes"),1,0)</f>
        <v>0</v>
      </c>
      <c r="AN312">
        <f>IF(OR(ISTEXT('Main Data'!AX312), ISTEXT('Main Data'!AY312)),1,0)</f>
        <v>0</v>
      </c>
      <c r="AO312">
        <f>IF('Main Data'!AZ312="Yes",1,0)</f>
        <v>0</v>
      </c>
      <c r="AP312">
        <f>IF('Main Data'!BA312="Yes",1,0)</f>
        <v>0</v>
      </c>
      <c r="AQ312">
        <f>IF('Main Data'!BD312="Yes",1,0)</f>
        <v>0</v>
      </c>
      <c r="AR312">
        <f>IF('Main Data'!BE312="A",1,0)</f>
        <v>0</v>
      </c>
      <c r="AS312">
        <f>IF('Main Data'!BE312="AA",1,0)</f>
        <v>1</v>
      </c>
      <c r="AT312">
        <f>IF('Main Data'!BE312="AAA",1,0)</f>
        <v>0</v>
      </c>
      <c r="AU312">
        <f>IF('Main Data'!BE312="AAAA",1,0)</f>
        <v>0</v>
      </c>
      <c r="AV312">
        <f>IF('Main Data'!P312="Yes",1,0)</f>
        <v>0</v>
      </c>
      <c r="AW312">
        <f>IF('Main Data'!AP312="Yes",1,0)</f>
        <v>0</v>
      </c>
      <c r="AX312">
        <f>IF(OR('Main Data'!V312="Yes", 'Main Data'!W312="Yes",'Main Data'!X312="Yes"),1,0)</f>
        <v>0</v>
      </c>
      <c r="AY312">
        <f>IF(OR('Main Data'!Y312="Yes",'Main Data'!Z312="Yes"),1,0)</f>
        <v>0</v>
      </c>
      <c r="AZ312">
        <f>IF('Main Data'!AR312="Yes",1,0)</f>
        <v>0</v>
      </c>
      <c r="BA312">
        <f>IF('Main Data'!AS312="Yes",1,0)</f>
        <v>0</v>
      </c>
      <c r="BB312">
        <f>IF('Main Data'!AG312="Yes",1,0)</f>
        <v>0</v>
      </c>
      <c r="BC312">
        <f>IF('Main Data'!AB312="Yes",1,0)</f>
        <v>0</v>
      </c>
      <c r="BD312">
        <f>IF('Main Data'!AA312="Yes",1,0)</f>
        <v>0</v>
      </c>
      <c r="BE312">
        <f>IF('Main Data'!AC312="Yes",1,0)</f>
        <v>0</v>
      </c>
      <c r="BF312">
        <f>IF('Main Data'!AF312="Yes",1,0)</f>
        <v>0</v>
      </c>
      <c r="BG312">
        <f>IF(OR('Main Data'!AI312="Yes",'Main Data'!AL312="Yes"),1,0)</f>
        <v>1</v>
      </c>
      <c r="BH312">
        <f>IF('Main Data'!AJ312="Yes",1,0)</f>
        <v>0</v>
      </c>
      <c r="BI312">
        <f>IF('Main Data'!AK312="Yes",1,0)</f>
        <v>0</v>
      </c>
      <c r="BJ312">
        <f>IF('Main Data'!AM312="Yes",1,0)</f>
        <v>0</v>
      </c>
      <c r="BK312">
        <f>IF('Main Data'!AQ312="Yes",1,0)</f>
        <v>0</v>
      </c>
      <c r="BL312" s="21">
        <f t="shared" si="25"/>
        <v>0</v>
      </c>
      <c r="BM312" s="21">
        <f t="shared" si="26"/>
        <v>0</v>
      </c>
      <c r="BN312" s="21">
        <f t="shared" si="27"/>
        <v>0</v>
      </c>
      <c r="BO312" s="21">
        <f t="shared" si="28"/>
        <v>1</v>
      </c>
      <c r="BP312" s="21">
        <f t="shared" si="29"/>
        <v>0</v>
      </c>
    </row>
    <row r="313" spans="1:68" x14ac:dyDescent="0.2">
      <c r="A313">
        <v>309</v>
      </c>
      <c r="B313" s="33">
        <f>'Main Data'!C313</f>
        <v>44506</v>
      </c>
      <c r="C313">
        <f>'Main Data'!D313</f>
        <v>149</v>
      </c>
      <c r="D313" s="26">
        <f>'Main Data'!E313</f>
        <v>4200</v>
      </c>
      <c r="E313" s="26">
        <f>'Main Data'!F313</f>
        <v>5250</v>
      </c>
      <c r="F313" s="34">
        <f t="shared" si="24"/>
        <v>8.3428398042714598</v>
      </c>
      <c r="G313">
        <f>IF('Main Data'!H313="AP",1,0)</f>
        <v>0</v>
      </c>
      <c r="H313">
        <f>IF('Main Data'!H313="Blancpain",1,0)</f>
        <v>0</v>
      </c>
      <c r="I313">
        <f>IF('Main Data'!H313="Breguet",1,0)</f>
        <v>0</v>
      </c>
      <c r="J313">
        <f>IF('Main Data'!H313="Breitling",1,0)</f>
        <v>1</v>
      </c>
      <c r="K313">
        <f>IF('Main Data'!H313="Cartier",1,0)</f>
        <v>0</v>
      </c>
      <c r="L313">
        <f>IF('Main Data'!H313="Gallet",1,0)</f>
        <v>0</v>
      </c>
      <c r="M313">
        <f>IF('Main Data'!H313="Girard Perregaux",1,0)</f>
        <v>0</v>
      </c>
      <c r="N313">
        <f>IF('Main Data'!H313="Gubelin",1,0)</f>
        <v>0</v>
      </c>
      <c r="O313">
        <f>IF('Main Data'!H313="Heuer",1,0)</f>
        <v>0</v>
      </c>
      <c r="P313">
        <f>IF('Main Data'!H313="IWC",1,0)</f>
        <v>0</v>
      </c>
      <c r="Q313">
        <f>IF('Main Data'!H313="JLC",1,0)</f>
        <v>0</v>
      </c>
      <c r="R313">
        <f>IF('Main Data'!H313="Longines",1,0)</f>
        <v>0</v>
      </c>
      <c r="S313">
        <f>IF('Main Data'!H313="Movado",1,0)</f>
        <v>0</v>
      </c>
      <c r="T313">
        <f>IF('Main Data'!H313="Omega",1,0)</f>
        <v>0</v>
      </c>
      <c r="U313">
        <f>IF('Main Data'!H313="Panerai",1,0)</f>
        <v>0</v>
      </c>
      <c r="V313">
        <f>IF('Main Data'!H313="Patek",1,0)</f>
        <v>0</v>
      </c>
      <c r="W313">
        <f>IF('Main Data'!H313="Rolex",1,0)</f>
        <v>0</v>
      </c>
      <c r="X313">
        <f>IF('Main Data'!H313="Tudor",1,0)</f>
        <v>0</v>
      </c>
      <c r="Y313">
        <f>IF('Main Data'!H313="Ulysse Nardin",1,0)</f>
        <v>0</v>
      </c>
      <c r="Z313">
        <f>IF('Main Data'!H313="Universal Geneve",1,0)</f>
        <v>0</v>
      </c>
      <c r="AA313">
        <f>IF('Main Data'!H313="Vacheron",1,0)</f>
        <v>0</v>
      </c>
      <c r="AB313">
        <f>IF('Main Data'!H313="Zenith",1,0)</f>
        <v>0</v>
      </c>
      <c r="AC313">
        <f>IF('Main Data'!J313="Stainless Steel",1,0)</f>
        <v>1</v>
      </c>
      <c r="AD313">
        <f>IF('Main Data'!J313="Two-tone",1,0)</f>
        <v>0</v>
      </c>
      <c r="AE313">
        <f>IF(OR('Main Data'!J313="YG 18K",'Main Data'!J313="YG &lt;18K",'Main Data'!J313="PG 18K",'Main Data'!J313="PG &lt;18K",'Main Data'!J313="WG 18K",'Main Data'!J313="Mixes of 18K",'Main Data'!J313="Mixes &lt;18K"),1,0)</f>
        <v>0</v>
      </c>
      <c r="AF313">
        <f>IF('Main Data'!J313="Platinum",1,0)</f>
        <v>0</v>
      </c>
      <c r="AG313">
        <f>IF(OR('Main Data'!J313="PVD",'Main Data'!J313="Gold Plate",'Main Data'!J313="Other"),1,0)</f>
        <v>0</v>
      </c>
      <c r="AH313">
        <f>IF('Main Data'!N313="Stainless Steel",1,0)</f>
        <v>0</v>
      </c>
      <c r="AI313">
        <f>IF('Main Data'!N313="Leather",1,0)</f>
        <v>1</v>
      </c>
      <c r="AJ313">
        <f>IF('Main Data'!N313="Two-tone",1,0)</f>
        <v>0</v>
      </c>
      <c r="AK313">
        <f>IF(OR('Main Data'!N313="YG 18K",'Main Data'!N313="PG 18K",'Main Data'!N313="WG 18K",'Main Data'!N313="Mixes of 18K"),1,0)</f>
        <v>0</v>
      </c>
      <c r="AL313">
        <f>IF(OR(,'Main Data'!N313="PVD",'Main Data'!N313="Gold plate"),1,0)</f>
        <v>0</v>
      </c>
      <c r="AM313">
        <f>IF(OR('Main Data'!AV313="Yes",'Main Data'!AW313="Yes",'Main Data'!AU313="Yes"),1,0)</f>
        <v>0</v>
      </c>
      <c r="AN313">
        <f>IF(OR(ISTEXT('Main Data'!AX313), ISTEXT('Main Data'!AY313)),1,0)</f>
        <v>0</v>
      </c>
      <c r="AO313">
        <f>IF('Main Data'!AZ313="Yes",1,0)</f>
        <v>0</v>
      </c>
      <c r="AP313">
        <f>IF('Main Data'!BA313="Yes",1,0)</f>
        <v>0</v>
      </c>
      <c r="AQ313">
        <f>IF('Main Data'!BD313="Yes",1,0)</f>
        <v>0</v>
      </c>
      <c r="AR313">
        <f>IF('Main Data'!BE313="A",1,0)</f>
        <v>0</v>
      </c>
      <c r="AS313">
        <f>IF('Main Data'!BE313="AA",1,0)</f>
        <v>1</v>
      </c>
      <c r="AT313">
        <f>IF('Main Data'!BE313="AAA",1,0)</f>
        <v>0</v>
      </c>
      <c r="AU313">
        <f>IF('Main Data'!BE313="AAAA",1,0)</f>
        <v>0</v>
      </c>
      <c r="AV313">
        <f>IF('Main Data'!P313="Yes",1,0)</f>
        <v>0</v>
      </c>
      <c r="AW313">
        <f>IF('Main Data'!AP313="Yes",1,0)</f>
        <v>0</v>
      </c>
      <c r="AX313">
        <f>IF(OR('Main Data'!V313="Yes", 'Main Data'!W313="Yes",'Main Data'!X313="Yes"),1,0)</f>
        <v>0</v>
      </c>
      <c r="AY313">
        <f>IF(OR('Main Data'!Y313="Yes",'Main Data'!Z313="Yes"),1,0)</f>
        <v>0</v>
      </c>
      <c r="AZ313">
        <f>IF('Main Data'!AR313="Yes",1,0)</f>
        <v>0</v>
      </c>
      <c r="BA313">
        <f>IF('Main Data'!AS313="Yes",1,0)</f>
        <v>0</v>
      </c>
      <c r="BB313">
        <f>IF('Main Data'!AG313="Yes",1,0)</f>
        <v>0</v>
      </c>
      <c r="BC313">
        <f>IF('Main Data'!AB313="Yes",1,0)</f>
        <v>0</v>
      </c>
      <c r="BD313">
        <f>IF('Main Data'!AA313="Yes",1,0)</f>
        <v>0</v>
      </c>
      <c r="BE313">
        <f>IF('Main Data'!AC313="Yes",1,0)</f>
        <v>0</v>
      </c>
      <c r="BF313">
        <f>IF('Main Data'!AF313="Yes",1,0)</f>
        <v>0</v>
      </c>
      <c r="BG313">
        <f>IF(OR('Main Data'!AI313="Yes",'Main Data'!AL313="Yes"),1,0)</f>
        <v>1</v>
      </c>
      <c r="BH313">
        <f>IF('Main Data'!AJ313="Yes",1,0)</f>
        <v>0</v>
      </c>
      <c r="BI313">
        <f>IF('Main Data'!AK313="Yes",1,0)</f>
        <v>0</v>
      </c>
      <c r="BJ313">
        <f>IF('Main Data'!AM313="Yes",1,0)</f>
        <v>0</v>
      </c>
      <c r="BK313">
        <f>IF('Main Data'!AQ313="Yes",1,0)</f>
        <v>0</v>
      </c>
      <c r="BL313" s="21">
        <f t="shared" si="25"/>
        <v>0</v>
      </c>
      <c r="BM313" s="21">
        <f t="shared" si="26"/>
        <v>0</v>
      </c>
      <c r="BN313" s="21">
        <f t="shared" si="27"/>
        <v>0</v>
      </c>
      <c r="BO313" s="21">
        <f t="shared" si="28"/>
        <v>1</v>
      </c>
      <c r="BP313" s="21">
        <f t="shared" si="29"/>
        <v>0</v>
      </c>
    </row>
    <row r="314" spans="1:68" x14ac:dyDescent="0.2">
      <c r="A314">
        <v>310</v>
      </c>
      <c r="B314" s="33">
        <f>'Main Data'!C314</f>
        <v>44506</v>
      </c>
      <c r="C314">
        <f>'Main Data'!D314</f>
        <v>150</v>
      </c>
      <c r="D314" s="26">
        <f>'Main Data'!E314</f>
        <v>3500</v>
      </c>
      <c r="E314" s="26">
        <f>'Main Data'!F314</f>
        <v>4375</v>
      </c>
      <c r="F314" s="34">
        <f t="shared" si="24"/>
        <v>8.1605182474775049</v>
      </c>
      <c r="G314">
        <f>IF('Main Data'!H314="AP",1,0)</f>
        <v>0</v>
      </c>
      <c r="H314">
        <f>IF('Main Data'!H314="Blancpain",1,0)</f>
        <v>0</v>
      </c>
      <c r="I314">
        <f>IF('Main Data'!H314="Breguet",1,0)</f>
        <v>0</v>
      </c>
      <c r="J314">
        <f>IF('Main Data'!H314="Breitling",1,0)</f>
        <v>1</v>
      </c>
      <c r="K314">
        <f>IF('Main Data'!H314="Cartier",1,0)</f>
        <v>0</v>
      </c>
      <c r="L314">
        <f>IF('Main Data'!H314="Gallet",1,0)</f>
        <v>0</v>
      </c>
      <c r="M314">
        <f>IF('Main Data'!H314="Girard Perregaux",1,0)</f>
        <v>0</v>
      </c>
      <c r="N314">
        <f>IF('Main Data'!H314="Gubelin",1,0)</f>
        <v>0</v>
      </c>
      <c r="O314">
        <f>IF('Main Data'!H314="Heuer",1,0)</f>
        <v>0</v>
      </c>
      <c r="P314">
        <f>IF('Main Data'!H314="IWC",1,0)</f>
        <v>0</v>
      </c>
      <c r="Q314">
        <f>IF('Main Data'!H314="JLC",1,0)</f>
        <v>0</v>
      </c>
      <c r="R314">
        <f>IF('Main Data'!H314="Longines",1,0)</f>
        <v>0</v>
      </c>
      <c r="S314">
        <f>IF('Main Data'!H314="Movado",1,0)</f>
        <v>0</v>
      </c>
      <c r="T314">
        <f>IF('Main Data'!H314="Omega",1,0)</f>
        <v>0</v>
      </c>
      <c r="U314">
        <f>IF('Main Data'!H314="Panerai",1,0)</f>
        <v>0</v>
      </c>
      <c r="V314">
        <f>IF('Main Data'!H314="Patek",1,0)</f>
        <v>0</v>
      </c>
      <c r="W314">
        <f>IF('Main Data'!H314="Rolex",1,0)</f>
        <v>0</v>
      </c>
      <c r="X314">
        <f>IF('Main Data'!H314="Tudor",1,0)</f>
        <v>0</v>
      </c>
      <c r="Y314">
        <f>IF('Main Data'!H314="Ulysse Nardin",1,0)</f>
        <v>0</v>
      </c>
      <c r="Z314">
        <f>IF('Main Data'!H314="Universal Geneve",1,0)</f>
        <v>0</v>
      </c>
      <c r="AA314">
        <f>IF('Main Data'!H314="Vacheron",1,0)</f>
        <v>0</v>
      </c>
      <c r="AB314">
        <f>IF('Main Data'!H314="Zenith",1,0)</f>
        <v>0</v>
      </c>
      <c r="AC314">
        <f>IF('Main Data'!J314="Stainless Steel",1,0)</f>
        <v>0</v>
      </c>
      <c r="AD314">
        <f>IF('Main Data'!J314="Two-tone",1,0)</f>
        <v>0</v>
      </c>
      <c r="AE314">
        <f>IF(OR('Main Data'!J314="YG 18K",'Main Data'!J314="YG &lt;18K",'Main Data'!J314="PG 18K",'Main Data'!J314="PG &lt;18K",'Main Data'!J314="WG 18K",'Main Data'!J314="Mixes of 18K",'Main Data'!J314="Mixes &lt;18K"),1,0)</f>
        <v>1</v>
      </c>
      <c r="AF314">
        <f>IF('Main Data'!J314="Platinum",1,0)</f>
        <v>0</v>
      </c>
      <c r="AG314">
        <f>IF(OR('Main Data'!J314="PVD",'Main Data'!J314="Gold Plate",'Main Data'!J314="Other"),1,0)</f>
        <v>0</v>
      </c>
      <c r="AH314">
        <f>IF('Main Data'!N314="Stainless Steel",1,0)</f>
        <v>0</v>
      </c>
      <c r="AI314">
        <f>IF('Main Data'!N314="Leather",1,0)</f>
        <v>1</v>
      </c>
      <c r="AJ314">
        <f>IF('Main Data'!N314="Two-tone",1,0)</f>
        <v>0</v>
      </c>
      <c r="AK314">
        <f>IF(OR('Main Data'!N314="YG 18K",'Main Data'!N314="PG 18K",'Main Data'!N314="WG 18K",'Main Data'!N314="Mixes of 18K"),1,0)</f>
        <v>0</v>
      </c>
      <c r="AL314">
        <f>IF(OR(,'Main Data'!N314="PVD",'Main Data'!N314="Gold plate"),1,0)</f>
        <v>0</v>
      </c>
      <c r="AM314">
        <f>IF(OR('Main Data'!AV314="Yes",'Main Data'!AW314="Yes",'Main Data'!AU314="Yes"),1,0)</f>
        <v>0</v>
      </c>
      <c r="AN314">
        <f>IF(OR(ISTEXT('Main Data'!AX314), ISTEXT('Main Data'!AY314)),1,0)</f>
        <v>0</v>
      </c>
      <c r="AO314">
        <f>IF('Main Data'!AZ314="Yes",1,0)</f>
        <v>0</v>
      </c>
      <c r="AP314">
        <f>IF('Main Data'!BA314="Yes",1,0)</f>
        <v>0</v>
      </c>
      <c r="AQ314">
        <f>IF('Main Data'!BD314="Yes",1,0)</f>
        <v>0</v>
      </c>
      <c r="AR314">
        <f>IF('Main Data'!BE314="A",1,0)</f>
        <v>0</v>
      </c>
      <c r="AS314">
        <f>IF('Main Data'!BE314="AA",1,0)</f>
        <v>0</v>
      </c>
      <c r="AT314">
        <f>IF('Main Data'!BE314="AAA",1,0)</f>
        <v>1</v>
      </c>
      <c r="AU314">
        <f>IF('Main Data'!BE314="AAAA",1,0)</f>
        <v>0</v>
      </c>
      <c r="AV314">
        <f>IF('Main Data'!P314="Yes",1,0)</f>
        <v>0</v>
      </c>
      <c r="AW314">
        <f>IF('Main Data'!AP314="Yes",1,0)</f>
        <v>0</v>
      </c>
      <c r="AX314">
        <f>IF(OR('Main Data'!V314="Yes", 'Main Data'!W314="Yes",'Main Data'!X314="Yes"),1,0)</f>
        <v>0</v>
      </c>
      <c r="AY314">
        <f>IF(OR('Main Data'!Y314="Yes",'Main Data'!Z314="Yes"),1,0)</f>
        <v>0</v>
      </c>
      <c r="AZ314">
        <f>IF('Main Data'!AR314="Yes",1,0)</f>
        <v>0</v>
      </c>
      <c r="BA314">
        <f>IF('Main Data'!AS314="Yes",1,0)</f>
        <v>0</v>
      </c>
      <c r="BB314">
        <f>IF('Main Data'!AG314="Yes",1,0)</f>
        <v>0</v>
      </c>
      <c r="BC314">
        <f>IF('Main Data'!AB314="Yes",1,0)</f>
        <v>0</v>
      </c>
      <c r="BD314">
        <f>IF('Main Data'!AA314="Yes",1,0)</f>
        <v>0</v>
      </c>
      <c r="BE314">
        <f>IF('Main Data'!AC314="Yes",1,0)</f>
        <v>0</v>
      </c>
      <c r="BF314">
        <f>IF('Main Data'!AF314="Yes",1,0)</f>
        <v>0</v>
      </c>
      <c r="BG314">
        <f>IF(OR('Main Data'!AI314="Yes",'Main Data'!AL314="Yes"),1,0)</f>
        <v>1</v>
      </c>
      <c r="BH314">
        <f>IF('Main Data'!AJ314="Yes",1,0)</f>
        <v>0</v>
      </c>
      <c r="BI314">
        <f>IF('Main Data'!AK314="Yes",1,0)</f>
        <v>0</v>
      </c>
      <c r="BJ314">
        <f>IF('Main Data'!AM314="Yes",1,0)</f>
        <v>0</v>
      </c>
      <c r="BK314">
        <f>IF('Main Data'!AQ314="Yes",1,0)</f>
        <v>0</v>
      </c>
      <c r="BL314" s="21">
        <f t="shared" si="25"/>
        <v>0</v>
      </c>
      <c r="BM314" s="21">
        <f t="shared" si="26"/>
        <v>0</v>
      </c>
      <c r="BN314" s="21">
        <f t="shared" si="27"/>
        <v>0</v>
      </c>
      <c r="BO314" s="21">
        <f t="shared" si="28"/>
        <v>1</v>
      </c>
      <c r="BP314" s="21">
        <f t="shared" si="29"/>
        <v>0</v>
      </c>
    </row>
    <row r="315" spans="1:68" x14ac:dyDescent="0.2">
      <c r="A315">
        <v>311</v>
      </c>
      <c r="B315" s="33">
        <f>'Main Data'!C315</f>
        <v>44506</v>
      </c>
      <c r="C315">
        <f>'Main Data'!D315</f>
        <v>151</v>
      </c>
      <c r="D315" s="26">
        <f>'Main Data'!E315</f>
        <v>2400</v>
      </c>
      <c r="E315" s="26">
        <f>'Main Data'!F315</f>
        <v>3000</v>
      </c>
      <c r="F315" s="34">
        <f t="shared" si="24"/>
        <v>7.7832240163360371</v>
      </c>
      <c r="G315">
        <f>IF('Main Data'!H315="AP",1,0)</f>
        <v>0</v>
      </c>
      <c r="H315">
        <f>IF('Main Data'!H315="Blancpain",1,0)</f>
        <v>0</v>
      </c>
      <c r="I315">
        <f>IF('Main Data'!H315="Breguet",1,0)</f>
        <v>0</v>
      </c>
      <c r="J315">
        <f>IF('Main Data'!H315="Breitling",1,0)</f>
        <v>1</v>
      </c>
      <c r="K315">
        <f>IF('Main Data'!H315="Cartier",1,0)</f>
        <v>0</v>
      </c>
      <c r="L315">
        <f>IF('Main Data'!H315="Gallet",1,0)</f>
        <v>0</v>
      </c>
      <c r="M315">
        <f>IF('Main Data'!H315="Girard Perregaux",1,0)</f>
        <v>0</v>
      </c>
      <c r="N315">
        <f>IF('Main Data'!H315="Gubelin",1,0)</f>
        <v>0</v>
      </c>
      <c r="O315">
        <f>IF('Main Data'!H315="Heuer",1,0)</f>
        <v>0</v>
      </c>
      <c r="P315">
        <f>IF('Main Data'!H315="IWC",1,0)</f>
        <v>0</v>
      </c>
      <c r="Q315">
        <f>IF('Main Data'!H315="JLC",1,0)</f>
        <v>0</v>
      </c>
      <c r="R315">
        <f>IF('Main Data'!H315="Longines",1,0)</f>
        <v>0</v>
      </c>
      <c r="S315">
        <f>IF('Main Data'!H315="Movado",1,0)</f>
        <v>0</v>
      </c>
      <c r="T315">
        <f>IF('Main Data'!H315="Omega",1,0)</f>
        <v>0</v>
      </c>
      <c r="U315">
        <f>IF('Main Data'!H315="Panerai",1,0)</f>
        <v>0</v>
      </c>
      <c r="V315">
        <f>IF('Main Data'!H315="Patek",1,0)</f>
        <v>0</v>
      </c>
      <c r="W315">
        <f>IF('Main Data'!H315="Rolex",1,0)</f>
        <v>0</v>
      </c>
      <c r="X315">
        <f>IF('Main Data'!H315="Tudor",1,0)</f>
        <v>0</v>
      </c>
      <c r="Y315">
        <f>IF('Main Data'!H315="Ulysse Nardin",1,0)</f>
        <v>0</v>
      </c>
      <c r="Z315">
        <f>IF('Main Data'!H315="Universal Geneve",1,0)</f>
        <v>0</v>
      </c>
      <c r="AA315">
        <f>IF('Main Data'!H315="Vacheron",1,0)</f>
        <v>0</v>
      </c>
      <c r="AB315">
        <f>IF('Main Data'!H315="Zenith",1,0)</f>
        <v>0</v>
      </c>
      <c r="AC315">
        <f>IF('Main Data'!J315="Stainless Steel",1,0)</f>
        <v>0</v>
      </c>
      <c r="AD315">
        <f>IF('Main Data'!J315="Two-tone",1,0)</f>
        <v>0</v>
      </c>
      <c r="AE315">
        <f>IF(OR('Main Data'!J315="YG 18K",'Main Data'!J315="YG &lt;18K",'Main Data'!J315="PG 18K",'Main Data'!J315="PG &lt;18K",'Main Data'!J315="WG 18K",'Main Data'!J315="Mixes of 18K",'Main Data'!J315="Mixes &lt;18K"),1,0)</f>
        <v>0</v>
      </c>
      <c r="AF315">
        <f>IF('Main Data'!J315="Platinum",1,0)</f>
        <v>0</v>
      </c>
      <c r="AG315">
        <f>IF(OR('Main Data'!J315="PVD",'Main Data'!J315="Gold Plate",'Main Data'!J315="Other"),1,0)</f>
        <v>1</v>
      </c>
      <c r="AH315">
        <f>IF('Main Data'!N315="Stainless Steel",1,0)</f>
        <v>0</v>
      </c>
      <c r="AI315">
        <f>IF('Main Data'!N315="Leather",1,0)</f>
        <v>1</v>
      </c>
      <c r="AJ315">
        <f>IF('Main Data'!N315="Two-tone",1,0)</f>
        <v>0</v>
      </c>
      <c r="AK315">
        <f>IF(OR('Main Data'!N315="YG 18K",'Main Data'!N315="PG 18K",'Main Data'!N315="WG 18K",'Main Data'!N315="Mixes of 18K"),1,0)</f>
        <v>0</v>
      </c>
      <c r="AL315">
        <f>IF(OR(,'Main Data'!N315="PVD",'Main Data'!N315="Gold plate"),1,0)</f>
        <v>0</v>
      </c>
      <c r="AM315">
        <f>IF(OR('Main Data'!AV315="Yes",'Main Data'!AW315="Yes",'Main Data'!AU315="Yes"),1,0)</f>
        <v>0</v>
      </c>
      <c r="AN315">
        <f>IF(OR(ISTEXT('Main Data'!AX315), ISTEXT('Main Data'!AY315)),1,0)</f>
        <v>0</v>
      </c>
      <c r="AO315">
        <f>IF('Main Data'!AZ315="Yes",1,0)</f>
        <v>0</v>
      </c>
      <c r="AP315">
        <f>IF('Main Data'!BA315="Yes",1,0)</f>
        <v>0</v>
      </c>
      <c r="AQ315">
        <f>IF('Main Data'!BD315="Yes",1,0)</f>
        <v>0</v>
      </c>
      <c r="AR315">
        <f>IF('Main Data'!BE315="A",1,0)</f>
        <v>0</v>
      </c>
      <c r="AS315">
        <f>IF('Main Data'!BE315="AA",1,0)</f>
        <v>1</v>
      </c>
      <c r="AT315">
        <f>IF('Main Data'!BE315="AAA",1,0)</f>
        <v>0</v>
      </c>
      <c r="AU315">
        <f>IF('Main Data'!BE315="AAAA",1,0)</f>
        <v>0</v>
      </c>
      <c r="AV315">
        <f>IF('Main Data'!P315="Yes",1,0)</f>
        <v>0</v>
      </c>
      <c r="AW315">
        <f>IF('Main Data'!AP315="Yes",1,0)</f>
        <v>0</v>
      </c>
      <c r="AX315">
        <f>IF(OR('Main Data'!V315="Yes", 'Main Data'!W315="Yes",'Main Data'!X315="Yes"),1,0)</f>
        <v>0</v>
      </c>
      <c r="AY315">
        <f>IF(OR('Main Data'!Y315="Yes",'Main Data'!Z315="Yes"),1,0)</f>
        <v>0</v>
      </c>
      <c r="AZ315">
        <f>IF('Main Data'!AR315="Yes",1,0)</f>
        <v>0</v>
      </c>
      <c r="BA315">
        <f>IF('Main Data'!AS315="Yes",1,0)</f>
        <v>0</v>
      </c>
      <c r="BB315">
        <f>IF('Main Data'!AG315="Yes",1,0)</f>
        <v>0</v>
      </c>
      <c r="BC315">
        <f>IF('Main Data'!AB315="Yes",1,0)</f>
        <v>0</v>
      </c>
      <c r="BD315">
        <f>IF('Main Data'!AA315="Yes",1,0)</f>
        <v>0</v>
      </c>
      <c r="BE315">
        <f>IF('Main Data'!AC315="Yes",1,0)</f>
        <v>0</v>
      </c>
      <c r="BF315">
        <f>IF('Main Data'!AF315="Yes",1,0)</f>
        <v>0</v>
      </c>
      <c r="BG315">
        <f>IF(OR('Main Data'!AI315="Yes",'Main Data'!AL315="Yes"),1,0)</f>
        <v>1</v>
      </c>
      <c r="BH315">
        <f>IF('Main Data'!AJ315="Yes",1,0)</f>
        <v>0</v>
      </c>
      <c r="BI315">
        <f>IF('Main Data'!AK315="Yes",1,0)</f>
        <v>0</v>
      </c>
      <c r="BJ315">
        <f>IF('Main Data'!AM315="Yes",1,0)</f>
        <v>0</v>
      </c>
      <c r="BK315">
        <f>IF('Main Data'!AQ315="Yes",1,0)</f>
        <v>0</v>
      </c>
      <c r="BL315" s="21">
        <f t="shared" si="25"/>
        <v>0</v>
      </c>
      <c r="BM315" s="21">
        <f t="shared" si="26"/>
        <v>0</v>
      </c>
      <c r="BN315" s="21">
        <f t="shared" si="27"/>
        <v>0</v>
      </c>
      <c r="BO315" s="21">
        <f t="shared" si="28"/>
        <v>1</v>
      </c>
      <c r="BP315" s="21">
        <f t="shared" si="29"/>
        <v>0</v>
      </c>
    </row>
    <row r="316" spans="1:68" x14ac:dyDescent="0.2">
      <c r="A316">
        <v>312</v>
      </c>
      <c r="B316" s="33">
        <f>'Main Data'!C316</f>
        <v>44506</v>
      </c>
      <c r="C316">
        <f>'Main Data'!D316</f>
        <v>152</v>
      </c>
      <c r="D316" s="26">
        <f>'Main Data'!E316</f>
        <v>4500</v>
      </c>
      <c r="E316" s="26">
        <f>'Main Data'!F316</f>
        <v>5625</v>
      </c>
      <c r="F316" s="34">
        <f t="shared" si="24"/>
        <v>8.4118326757584114</v>
      </c>
      <c r="G316">
        <f>IF('Main Data'!H316="AP",1,0)</f>
        <v>0</v>
      </c>
      <c r="H316">
        <f>IF('Main Data'!H316="Blancpain",1,0)</f>
        <v>0</v>
      </c>
      <c r="I316">
        <f>IF('Main Data'!H316="Breguet",1,0)</f>
        <v>0</v>
      </c>
      <c r="J316">
        <f>IF('Main Data'!H316="Breitling",1,0)</f>
        <v>1</v>
      </c>
      <c r="K316">
        <f>IF('Main Data'!H316="Cartier",1,0)</f>
        <v>0</v>
      </c>
      <c r="L316">
        <f>IF('Main Data'!H316="Gallet",1,0)</f>
        <v>0</v>
      </c>
      <c r="M316">
        <f>IF('Main Data'!H316="Girard Perregaux",1,0)</f>
        <v>0</v>
      </c>
      <c r="N316">
        <f>IF('Main Data'!H316="Gubelin",1,0)</f>
        <v>0</v>
      </c>
      <c r="O316">
        <f>IF('Main Data'!H316="Heuer",1,0)</f>
        <v>0</v>
      </c>
      <c r="P316">
        <f>IF('Main Data'!H316="IWC",1,0)</f>
        <v>0</v>
      </c>
      <c r="Q316">
        <f>IF('Main Data'!H316="JLC",1,0)</f>
        <v>0</v>
      </c>
      <c r="R316">
        <f>IF('Main Data'!H316="Longines",1,0)</f>
        <v>0</v>
      </c>
      <c r="S316">
        <f>IF('Main Data'!H316="Movado",1,0)</f>
        <v>0</v>
      </c>
      <c r="T316">
        <f>IF('Main Data'!H316="Omega",1,0)</f>
        <v>0</v>
      </c>
      <c r="U316">
        <f>IF('Main Data'!H316="Panerai",1,0)</f>
        <v>0</v>
      </c>
      <c r="V316">
        <f>IF('Main Data'!H316="Patek",1,0)</f>
        <v>0</v>
      </c>
      <c r="W316">
        <f>IF('Main Data'!H316="Rolex",1,0)</f>
        <v>0</v>
      </c>
      <c r="X316">
        <f>IF('Main Data'!H316="Tudor",1,0)</f>
        <v>0</v>
      </c>
      <c r="Y316">
        <f>IF('Main Data'!H316="Ulysse Nardin",1,0)</f>
        <v>0</v>
      </c>
      <c r="Z316">
        <f>IF('Main Data'!H316="Universal Geneve",1,0)</f>
        <v>0</v>
      </c>
      <c r="AA316">
        <f>IF('Main Data'!H316="Vacheron",1,0)</f>
        <v>0</v>
      </c>
      <c r="AB316">
        <f>IF('Main Data'!H316="Zenith",1,0)</f>
        <v>0</v>
      </c>
      <c r="AC316">
        <f>IF('Main Data'!J316="Stainless Steel",1,0)</f>
        <v>0</v>
      </c>
      <c r="AD316">
        <f>IF('Main Data'!J316="Two-tone",1,0)</f>
        <v>0</v>
      </c>
      <c r="AE316">
        <f>IF(OR('Main Data'!J316="YG 18K",'Main Data'!J316="YG &lt;18K",'Main Data'!J316="PG 18K",'Main Data'!J316="PG &lt;18K",'Main Data'!J316="WG 18K",'Main Data'!J316="Mixes of 18K",'Main Data'!J316="Mixes &lt;18K"),1,0)</f>
        <v>1</v>
      </c>
      <c r="AF316">
        <f>IF('Main Data'!J316="Platinum",1,0)</f>
        <v>0</v>
      </c>
      <c r="AG316">
        <f>IF(OR('Main Data'!J316="PVD",'Main Data'!J316="Gold Plate",'Main Data'!J316="Other"),1,0)</f>
        <v>0</v>
      </c>
      <c r="AH316">
        <f>IF('Main Data'!N316="Stainless Steel",1,0)</f>
        <v>0</v>
      </c>
      <c r="AI316">
        <f>IF('Main Data'!N316="Leather",1,0)</f>
        <v>1</v>
      </c>
      <c r="AJ316">
        <f>IF('Main Data'!N316="Two-tone",1,0)</f>
        <v>0</v>
      </c>
      <c r="AK316">
        <f>IF(OR('Main Data'!N316="YG 18K",'Main Data'!N316="PG 18K",'Main Data'!N316="WG 18K",'Main Data'!N316="Mixes of 18K"),1,0)</f>
        <v>0</v>
      </c>
      <c r="AL316">
        <f>IF(OR(,'Main Data'!N316="PVD",'Main Data'!N316="Gold plate"),1,0)</f>
        <v>0</v>
      </c>
      <c r="AM316">
        <f>IF(OR('Main Data'!AV316="Yes",'Main Data'!AW316="Yes",'Main Data'!AU316="Yes"),1,0)</f>
        <v>0</v>
      </c>
      <c r="AN316">
        <f>IF(OR(ISTEXT('Main Data'!AX316), ISTEXT('Main Data'!AY316)),1,0)</f>
        <v>0</v>
      </c>
      <c r="AO316">
        <f>IF('Main Data'!AZ316="Yes",1,0)</f>
        <v>0</v>
      </c>
      <c r="AP316">
        <f>IF('Main Data'!BA316="Yes",1,0)</f>
        <v>0</v>
      </c>
      <c r="AQ316">
        <f>IF('Main Data'!BD316="Yes",1,0)</f>
        <v>0</v>
      </c>
      <c r="AR316">
        <f>IF('Main Data'!BE316="A",1,0)</f>
        <v>0</v>
      </c>
      <c r="AS316">
        <f>IF('Main Data'!BE316="AA",1,0)</f>
        <v>0</v>
      </c>
      <c r="AT316">
        <f>IF('Main Data'!BE316="AAA",1,0)</f>
        <v>1</v>
      </c>
      <c r="AU316">
        <f>IF('Main Data'!BE316="AAAA",1,0)</f>
        <v>0</v>
      </c>
      <c r="AV316">
        <f>IF('Main Data'!P316="Yes",1,0)</f>
        <v>0</v>
      </c>
      <c r="AW316">
        <f>IF('Main Data'!AP316="Yes",1,0)</f>
        <v>0</v>
      </c>
      <c r="AX316">
        <f>IF(OR('Main Data'!V316="Yes", 'Main Data'!W316="Yes",'Main Data'!X316="Yes"),1,0)</f>
        <v>1</v>
      </c>
      <c r="AY316">
        <f>IF(OR('Main Data'!Y316="Yes",'Main Data'!Z316="Yes"),1,0)</f>
        <v>0</v>
      </c>
      <c r="AZ316">
        <f>IF('Main Data'!AR316="Yes",1,0)</f>
        <v>0</v>
      </c>
      <c r="BA316">
        <f>IF('Main Data'!AS316="Yes",1,0)</f>
        <v>0</v>
      </c>
      <c r="BB316">
        <f>IF('Main Data'!AG316="Yes",1,0)</f>
        <v>0</v>
      </c>
      <c r="BC316">
        <f>IF('Main Data'!AB316="Yes",1,0)</f>
        <v>0</v>
      </c>
      <c r="BD316">
        <f>IF('Main Data'!AA316="Yes",1,0)</f>
        <v>0</v>
      </c>
      <c r="BE316">
        <f>IF('Main Data'!AC316="Yes",1,0)</f>
        <v>0</v>
      </c>
      <c r="BF316">
        <f>IF('Main Data'!AF316="Yes",1,0)</f>
        <v>0</v>
      </c>
      <c r="BG316">
        <f>IF(OR('Main Data'!AI316="Yes",'Main Data'!AL316="Yes"),1,0)</f>
        <v>1</v>
      </c>
      <c r="BH316">
        <f>IF('Main Data'!AJ316="Yes",1,0)</f>
        <v>0</v>
      </c>
      <c r="BI316">
        <f>IF('Main Data'!AK316="Yes",1,0)</f>
        <v>0</v>
      </c>
      <c r="BJ316">
        <f>IF('Main Data'!AM316="Yes",1,0)</f>
        <v>0</v>
      </c>
      <c r="BK316">
        <f>IF('Main Data'!AQ316="Yes",1,0)</f>
        <v>0</v>
      </c>
      <c r="BL316" s="21">
        <f t="shared" si="25"/>
        <v>0</v>
      </c>
      <c r="BM316" s="21">
        <f t="shared" si="26"/>
        <v>0</v>
      </c>
      <c r="BN316" s="21">
        <f t="shared" si="27"/>
        <v>0</v>
      </c>
      <c r="BO316" s="21">
        <f t="shared" si="28"/>
        <v>1</v>
      </c>
      <c r="BP316" s="21">
        <f t="shared" si="29"/>
        <v>0</v>
      </c>
    </row>
    <row r="317" spans="1:68" x14ac:dyDescent="0.2">
      <c r="A317">
        <v>313</v>
      </c>
      <c r="B317" s="33">
        <f>'Main Data'!C317</f>
        <v>44506</v>
      </c>
      <c r="C317">
        <f>'Main Data'!D317</f>
        <v>158</v>
      </c>
      <c r="D317" s="26">
        <f>'Main Data'!E317</f>
        <v>5500</v>
      </c>
      <c r="E317" s="26">
        <f>'Main Data'!F317</f>
        <v>6875</v>
      </c>
      <c r="F317" s="34">
        <f t="shared" si="24"/>
        <v>8.6125033712205621</v>
      </c>
      <c r="G317">
        <f>IF('Main Data'!H317="AP",1,0)</f>
        <v>0</v>
      </c>
      <c r="H317">
        <f>IF('Main Data'!H317="Blancpain",1,0)</f>
        <v>0</v>
      </c>
      <c r="I317">
        <f>IF('Main Data'!H317="Breguet",1,0)</f>
        <v>0</v>
      </c>
      <c r="J317">
        <f>IF('Main Data'!H317="Breitling",1,0)</f>
        <v>0</v>
      </c>
      <c r="K317">
        <f>IF('Main Data'!H317="Cartier",1,0)</f>
        <v>0</v>
      </c>
      <c r="L317">
        <f>IF('Main Data'!H317="Gallet",1,0)</f>
        <v>0</v>
      </c>
      <c r="M317">
        <f>IF('Main Data'!H317="Girard Perregaux",1,0)</f>
        <v>0</v>
      </c>
      <c r="N317">
        <f>IF('Main Data'!H317="Gubelin",1,0)</f>
        <v>0</v>
      </c>
      <c r="O317">
        <f>IF('Main Data'!H317="Heuer",1,0)</f>
        <v>1</v>
      </c>
      <c r="P317">
        <f>IF('Main Data'!H317="IWC",1,0)</f>
        <v>0</v>
      </c>
      <c r="Q317">
        <f>IF('Main Data'!H317="JLC",1,0)</f>
        <v>0</v>
      </c>
      <c r="R317">
        <f>IF('Main Data'!H317="Longines",1,0)</f>
        <v>0</v>
      </c>
      <c r="S317">
        <f>IF('Main Data'!H317="Movado",1,0)</f>
        <v>0</v>
      </c>
      <c r="T317">
        <f>IF('Main Data'!H317="Omega",1,0)</f>
        <v>0</v>
      </c>
      <c r="U317">
        <f>IF('Main Data'!H317="Panerai",1,0)</f>
        <v>0</v>
      </c>
      <c r="V317">
        <f>IF('Main Data'!H317="Patek",1,0)</f>
        <v>0</v>
      </c>
      <c r="W317">
        <f>IF('Main Data'!H317="Rolex",1,0)</f>
        <v>0</v>
      </c>
      <c r="X317">
        <f>IF('Main Data'!H317="Tudor",1,0)</f>
        <v>0</v>
      </c>
      <c r="Y317">
        <f>IF('Main Data'!H317="Ulysse Nardin",1,0)</f>
        <v>0</v>
      </c>
      <c r="Z317">
        <f>IF('Main Data'!H317="Universal Geneve",1,0)</f>
        <v>0</v>
      </c>
      <c r="AA317">
        <f>IF('Main Data'!H317="Vacheron",1,0)</f>
        <v>0</v>
      </c>
      <c r="AB317">
        <f>IF('Main Data'!H317="Zenith",1,0)</f>
        <v>0</v>
      </c>
      <c r="AC317">
        <f>IF('Main Data'!J317="Stainless Steel",1,0)</f>
        <v>1</v>
      </c>
      <c r="AD317">
        <f>IF('Main Data'!J317="Two-tone",1,0)</f>
        <v>0</v>
      </c>
      <c r="AE317">
        <f>IF(OR('Main Data'!J317="YG 18K",'Main Data'!J317="YG &lt;18K",'Main Data'!J317="PG 18K",'Main Data'!J317="PG &lt;18K",'Main Data'!J317="WG 18K",'Main Data'!J317="Mixes of 18K",'Main Data'!J317="Mixes &lt;18K"),1,0)</f>
        <v>0</v>
      </c>
      <c r="AF317">
        <f>IF('Main Data'!J317="Platinum",1,0)</f>
        <v>0</v>
      </c>
      <c r="AG317">
        <f>IF(OR('Main Data'!J317="PVD",'Main Data'!J317="Gold Plate",'Main Data'!J317="Other"),1,0)</f>
        <v>0</v>
      </c>
      <c r="AH317">
        <f>IF('Main Data'!N317="Stainless Steel",1,0)</f>
        <v>0</v>
      </c>
      <c r="AI317">
        <f>IF('Main Data'!N317="Leather",1,0)</f>
        <v>1</v>
      </c>
      <c r="AJ317">
        <f>IF('Main Data'!N317="Two-tone",1,0)</f>
        <v>0</v>
      </c>
      <c r="AK317">
        <f>IF(OR('Main Data'!N317="YG 18K",'Main Data'!N317="PG 18K",'Main Data'!N317="WG 18K",'Main Data'!N317="Mixes of 18K"),1,0)</f>
        <v>0</v>
      </c>
      <c r="AL317">
        <f>IF(OR(,'Main Data'!N317="PVD",'Main Data'!N317="Gold plate"),1,0)</f>
        <v>0</v>
      </c>
      <c r="AM317">
        <f>IF(OR('Main Data'!AV317="Yes",'Main Data'!AW317="Yes",'Main Data'!AU317="Yes"),1,0)</f>
        <v>0</v>
      </c>
      <c r="AN317">
        <f>IF(OR(ISTEXT('Main Data'!AX317), ISTEXT('Main Data'!AY317)),1,0)</f>
        <v>0</v>
      </c>
      <c r="AO317">
        <f>IF('Main Data'!AZ317="Yes",1,0)</f>
        <v>0</v>
      </c>
      <c r="AP317">
        <f>IF('Main Data'!BA317="Yes",1,0)</f>
        <v>0</v>
      </c>
      <c r="AQ317">
        <f>IF('Main Data'!BD317="Yes",1,0)</f>
        <v>0</v>
      </c>
      <c r="AR317">
        <f>IF('Main Data'!BE317="A",1,0)</f>
        <v>0</v>
      </c>
      <c r="AS317">
        <f>IF('Main Data'!BE317="AA",1,0)</f>
        <v>0</v>
      </c>
      <c r="AT317">
        <f>IF('Main Data'!BE317="AAA",1,0)</f>
        <v>1</v>
      </c>
      <c r="AU317">
        <f>IF('Main Data'!BE317="AAAA",1,0)</f>
        <v>0</v>
      </c>
      <c r="AV317">
        <f>IF('Main Data'!P317="Yes",1,0)</f>
        <v>0</v>
      </c>
      <c r="AW317">
        <f>IF('Main Data'!AP317="Yes",1,0)</f>
        <v>0</v>
      </c>
      <c r="AX317">
        <f>IF(OR('Main Data'!V317="Yes", 'Main Data'!W317="Yes",'Main Data'!X317="Yes"),1,0)</f>
        <v>0</v>
      </c>
      <c r="AY317">
        <f>IF(OR('Main Data'!Y317="Yes",'Main Data'!Z317="Yes"),1,0)</f>
        <v>0</v>
      </c>
      <c r="AZ317">
        <f>IF('Main Data'!AR317="Yes",1,0)</f>
        <v>0</v>
      </c>
      <c r="BA317">
        <f>IF('Main Data'!AS317="Yes",1,0)</f>
        <v>0</v>
      </c>
      <c r="BB317">
        <f>IF('Main Data'!AG317="Yes",1,0)</f>
        <v>0</v>
      </c>
      <c r="BC317">
        <f>IF('Main Data'!AB317="Yes",1,0)</f>
        <v>0</v>
      </c>
      <c r="BD317">
        <f>IF('Main Data'!AA317="Yes",1,0)</f>
        <v>0</v>
      </c>
      <c r="BE317">
        <f>IF('Main Data'!AC317="Yes",1,0)</f>
        <v>0</v>
      </c>
      <c r="BF317">
        <f>IF('Main Data'!AF317="Yes",1,0)</f>
        <v>0</v>
      </c>
      <c r="BG317">
        <f>IF(OR('Main Data'!AI317="Yes",'Main Data'!AL317="Yes"),1,0)</f>
        <v>1</v>
      </c>
      <c r="BH317">
        <f>IF('Main Data'!AJ317="Yes",1,0)</f>
        <v>0</v>
      </c>
      <c r="BI317">
        <f>IF('Main Data'!AK317="Yes",1,0)</f>
        <v>0</v>
      </c>
      <c r="BJ317">
        <f>IF('Main Data'!AM317="Yes",1,0)</f>
        <v>0</v>
      </c>
      <c r="BK317">
        <f>IF('Main Data'!AQ317="Yes",1,0)</f>
        <v>0</v>
      </c>
      <c r="BL317" s="21">
        <f t="shared" si="25"/>
        <v>0</v>
      </c>
      <c r="BM317" s="21">
        <f t="shared" si="26"/>
        <v>0</v>
      </c>
      <c r="BN317" s="21">
        <f t="shared" si="27"/>
        <v>0</v>
      </c>
      <c r="BO317" s="21">
        <f t="shared" si="28"/>
        <v>1</v>
      </c>
      <c r="BP317" s="21">
        <f t="shared" si="29"/>
        <v>0</v>
      </c>
    </row>
    <row r="318" spans="1:68" x14ac:dyDescent="0.2">
      <c r="A318">
        <v>314</v>
      </c>
      <c r="B318" s="33">
        <f>'Main Data'!C318</f>
        <v>44506</v>
      </c>
      <c r="C318">
        <f>'Main Data'!D318</f>
        <v>159</v>
      </c>
      <c r="D318" s="26">
        <f>'Main Data'!E318</f>
        <v>7000</v>
      </c>
      <c r="E318" s="26">
        <f>'Main Data'!F318</f>
        <v>8750</v>
      </c>
      <c r="F318" s="34">
        <f t="shared" si="24"/>
        <v>8.8536654280374503</v>
      </c>
      <c r="G318">
        <f>IF('Main Data'!H318="AP",1,0)</f>
        <v>0</v>
      </c>
      <c r="H318">
        <f>IF('Main Data'!H318="Blancpain",1,0)</f>
        <v>0</v>
      </c>
      <c r="I318">
        <f>IF('Main Data'!H318="Breguet",1,0)</f>
        <v>0</v>
      </c>
      <c r="J318">
        <f>IF('Main Data'!H318="Breitling",1,0)</f>
        <v>0</v>
      </c>
      <c r="K318">
        <f>IF('Main Data'!H318="Cartier",1,0)</f>
        <v>0</v>
      </c>
      <c r="L318">
        <f>IF('Main Data'!H318="Gallet",1,0)</f>
        <v>0</v>
      </c>
      <c r="M318">
        <f>IF('Main Data'!H318="Girard Perregaux",1,0)</f>
        <v>0</v>
      </c>
      <c r="N318">
        <f>IF('Main Data'!H318="Gubelin",1,0)</f>
        <v>0</v>
      </c>
      <c r="O318">
        <f>IF('Main Data'!H318="Heuer",1,0)</f>
        <v>0</v>
      </c>
      <c r="P318">
        <f>IF('Main Data'!H318="IWC",1,0)</f>
        <v>0</v>
      </c>
      <c r="Q318">
        <f>IF('Main Data'!H318="JLC",1,0)</f>
        <v>0</v>
      </c>
      <c r="R318">
        <f>IF('Main Data'!H318="Longines",1,0)</f>
        <v>0</v>
      </c>
      <c r="S318">
        <f>IF('Main Data'!H318="Movado",1,0)</f>
        <v>0</v>
      </c>
      <c r="T318">
        <f>IF('Main Data'!H318="Omega",1,0)</f>
        <v>0</v>
      </c>
      <c r="U318">
        <f>IF('Main Data'!H318="Panerai",1,0)</f>
        <v>0</v>
      </c>
      <c r="V318">
        <f>IF('Main Data'!H318="Patek",1,0)</f>
        <v>0</v>
      </c>
      <c r="W318">
        <f>IF('Main Data'!H318="Rolex",1,0)</f>
        <v>0</v>
      </c>
      <c r="X318">
        <f>IF('Main Data'!H318="Tudor",1,0)</f>
        <v>0</v>
      </c>
      <c r="Y318">
        <f>IF('Main Data'!H318="Ulysse Nardin",1,0)</f>
        <v>0</v>
      </c>
      <c r="Z318">
        <f>IF('Main Data'!H318="Universal Geneve",1,0)</f>
        <v>1</v>
      </c>
      <c r="AA318">
        <f>IF('Main Data'!H318="Vacheron",1,0)</f>
        <v>0</v>
      </c>
      <c r="AB318">
        <f>IF('Main Data'!H318="Zenith",1,0)</f>
        <v>0</v>
      </c>
      <c r="AC318">
        <f>IF('Main Data'!J318="Stainless Steel",1,0)</f>
        <v>0</v>
      </c>
      <c r="AD318">
        <f>IF('Main Data'!J318="Two-tone",1,0)</f>
        <v>0</v>
      </c>
      <c r="AE318">
        <f>IF(OR('Main Data'!J318="YG 18K",'Main Data'!J318="YG &lt;18K",'Main Data'!J318="PG 18K",'Main Data'!J318="PG &lt;18K",'Main Data'!J318="WG 18K",'Main Data'!J318="Mixes of 18K",'Main Data'!J318="Mixes &lt;18K"),1,0)</f>
        <v>1</v>
      </c>
      <c r="AF318">
        <f>IF('Main Data'!J318="Platinum",1,0)</f>
        <v>0</v>
      </c>
      <c r="AG318">
        <f>IF(OR('Main Data'!J318="PVD",'Main Data'!J318="Gold Plate",'Main Data'!J318="Other"),1,0)</f>
        <v>0</v>
      </c>
      <c r="AH318">
        <f>IF('Main Data'!N318="Stainless Steel",1,0)</f>
        <v>0</v>
      </c>
      <c r="AI318">
        <f>IF('Main Data'!N318="Leather",1,0)</f>
        <v>1</v>
      </c>
      <c r="AJ318">
        <f>IF('Main Data'!N318="Two-tone",1,0)</f>
        <v>0</v>
      </c>
      <c r="AK318">
        <f>IF(OR('Main Data'!N318="YG 18K",'Main Data'!N318="PG 18K",'Main Data'!N318="WG 18K",'Main Data'!N318="Mixes of 18K"),1,0)</f>
        <v>0</v>
      </c>
      <c r="AL318">
        <f>IF(OR(,'Main Data'!N318="PVD",'Main Data'!N318="Gold plate"),1,0)</f>
        <v>0</v>
      </c>
      <c r="AM318">
        <f>IF(OR('Main Data'!AV318="Yes",'Main Data'!AW318="Yes",'Main Data'!AU318="Yes"),1,0)</f>
        <v>0</v>
      </c>
      <c r="AN318">
        <f>IF(OR(ISTEXT('Main Data'!AX318), ISTEXT('Main Data'!AY318)),1,0)</f>
        <v>0</v>
      </c>
      <c r="AO318">
        <f>IF('Main Data'!AZ318="Yes",1,0)</f>
        <v>0</v>
      </c>
      <c r="AP318">
        <f>IF('Main Data'!BA318="Yes",1,0)</f>
        <v>0</v>
      </c>
      <c r="AQ318">
        <f>IF('Main Data'!BD318="Yes",1,0)</f>
        <v>0</v>
      </c>
      <c r="AR318">
        <f>IF('Main Data'!BE318="A",1,0)</f>
        <v>0</v>
      </c>
      <c r="AS318">
        <f>IF('Main Data'!BE318="AA",1,0)</f>
        <v>1</v>
      </c>
      <c r="AT318">
        <f>IF('Main Data'!BE318="AAA",1,0)</f>
        <v>0</v>
      </c>
      <c r="AU318">
        <f>IF('Main Data'!BE318="AAAA",1,0)</f>
        <v>0</v>
      </c>
      <c r="AV318">
        <f>IF('Main Data'!P318="Yes",1,0)</f>
        <v>0</v>
      </c>
      <c r="AW318">
        <f>IF('Main Data'!AP318="Yes",1,0)</f>
        <v>0</v>
      </c>
      <c r="AX318">
        <f>IF(OR('Main Data'!V318="Yes", 'Main Data'!W318="Yes",'Main Data'!X318="Yes"),1,0)</f>
        <v>1</v>
      </c>
      <c r="AY318">
        <f>IF(OR('Main Data'!Y318="Yes",'Main Data'!Z318="Yes"),1,0)</f>
        <v>1</v>
      </c>
      <c r="AZ318">
        <f>IF('Main Data'!AR318="Yes",1,0)</f>
        <v>0</v>
      </c>
      <c r="BA318">
        <f>IF('Main Data'!AS318="Yes",1,0)</f>
        <v>0</v>
      </c>
      <c r="BB318">
        <f>IF('Main Data'!AG318="Yes",1,0)</f>
        <v>0</v>
      </c>
      <c r="BC318">
        <f>IF('Main Data'!AB318="Yes",1,0)</f>
        <v>0</v>
      </c>
      <c r="BD318">
        <f>IF('Main Data'!AA318="Yes",1,0)</f>
        <v>0</v>
      </c>
      <c r="BE318">
        <f>IF('Main Data'!AC318="Yes",1,0)</f>
        <v>0</v>
      </c>
      <c r="BF318">
        <f>IF('Main Data'!AF318="Yes",1,0)</f>
        <v>0</v>
      </c>
      <c r="BG318">
        <f>IF(OR('Main Data'!AI318="Yes",'Main Data'!AL318="Yes"),1,0)</f>
        <v>1</v>
      </c>
      <c r="BH318">
        <f>IF('Main Data'!AJ318="Yes",1,0)</f>
        <v>0</v>
      </c>
      <c r="BI318">
        <f>IF('Main Data'!AK318="Yes",1,0)</f>
        <v>0</v>
      </c>
      <c r="BJ318">
        <f>IF('Main Data'!AM318="Yes",1,0)</f>
        <v>0</v>
      </c>
      <c r="BK318">
        <f>IF('Main Data'!AQ318="Yes",1,0)</f>
        <v>0</v>
      </c>
      <c r="BL318" s="21">
        <f t="shared" si="25"/>
        <v>0</v>
      </c>
      <c r="BM318" s="21">
        <f t="shared" si="26"/>
        <v>0</v>
      </c>
      <c r="BN318" s="21">
        <f t="shared" si="27"/>
        <v>0</v>
      </c>
      <c r="BO318" s="21">
        <f t="shared" si="28"/>
        <v>1</v>
      </c>
      <c r="BP318" s="21">
        <f t="shared" si="29"/>
        <v>0</v>
      </c>
    </row>
    <row r="319" spans="1:68" x14ac:dyDescent="0.2">
      <c r="A319">
        <v>315</v>
      </c>
      <c r="B319" s="33">
        <f>'Main Data'!C319</f>
        <v>44506</v>
      </c>
      <c r="C319">
        <f>'Main Data'!D319</f>
        <v>160</v>
      </c>
      <c r="D319" s="26">
        <f>'Main Data'!E319</f>
        <v>7500</v>
      </c>
      <c r="E319" s="26">
        <f>'Main Data'!F319</f>
        <v>9375</v>
      </c>
      <c r="F319" s="34">
        <f t="shared" si="24"/>
        <v>8.9226582995244019</v>
      </c>
      <c r="G319">
        <f>IF('Main Data'!H319="AP",1,0)</f>
        <v>0</v>
      </c>
      <c r="H319">
        <f>IF('Main Data'!H319="Blancpain",1,0)</f>
        <v>0</v>
      </c>
      <c r="I319">
        <f>IF('Main Data'!H319="Breguet",1,0)</f>
        <v>0</v>
      </c>
      <c r="J319">
        <f>IF('Main Data'!H319="Breitling",1,0)</f>
        <v>0</v>
      </c>
      <c r="K319">
        <f>IF('Main Data'!H319="Cartier",1,0)</f>
        <v>0</v>
      </c>
      <c r="L319">
        <f>IF('Main Data'!H319="Gallet",1,0)</f>
        <v>0</v>
      </c>
      <c r="M319">
        <f>IF('Main Data'!H319="Girard Perregaux",1,0)</f>
        <v>0</v>
      </c>
      <c r="N319">
        <f>IF('Main Data'!H319="Gubelin",1,0)</f>
        <v>0</v>
      </c>
      <c r="O319">
        <f>IF('Main Data'!H319="Heuer",1,0)</f>
        <v>0</v>
      </c>
      <c r="P319">
        <f>IF('Main Data'!H319="IWC",1,0)</f>
        <v>0</v>
      </c>
      <c r="Q319">
        <f>IF('Main Data'!H319="JLC",1,0)</f>
        <v>0</v>
      </c>
      <c r="R319">
        <f>IF('Main Data'!H319="Longines",1,0)</f>
        <v>0</v>
      </c>
      <c r="S319">
        <f>IF('Main Data'!H319="Movado",1,0)</f>
        <v>0</v>
      </c>
      <c r="T319">
        <f>IF('Main Data'!H319="Omega",1,0)</f>
        <v>0</v>
      </c>
      <c r="U319">
        <f>IF('Main Data'!H319="Panerai",1,0)</f>
        <v>0</v>
      </c>
      <c r="V319">
        <f>IF('Main Data'!H319="Patek",1,0)</f>
        <v>0</v>
      </c>
      <c r="W319">
        <f>IF('Main Data'!H319="Rolex",1,0)</f>
        <v>0</v>
      </c>
      <c r="X319">
        <f>IF('Main Data'!H319="Tudor",1,0)</f>
        <v>0</v>
      </c>
      <c r="Y319">
        <f>IF('Main Data'!H319="Ulysse Nardin",1,0)</f>
        <v>0</v>
      </c>
      <c r="Z319">
        <f>IF('Main Data'!H319="Universal Geneve",1,0)</f>
        <v>1</v>
      </c>
      <c r="AA319">
        <f>IF('Main Data'!H319="Vacheron",1,0)</f>
        <v>0</v>
      </c>
      <c r="AB319">
        <f>IF('Main Data'!H319="Zenith",1,0)</f>
        <v>0</v>
      </c>
      <c r="AC319">
        <f>IF('Main Data'!J319="Stainless Steel",1,0)</f>
        <v>1</v>
      </c>
      <c r="AD319">
        <f>IF('Main Data'!J319="Two-tone",1,0)</f>
        <v>0</v>
      </c>
      <c r="AE319">
        <f>IF(OR('Main Data'!J319="YG 18K",'Main Data'!J319="YG &lt;18K",'Main Data'!J319="PG 18K",'Main Data'!J319="PG &lt;18K",'Main Data'!J319="WG 18K",'Main Data'!J319="Mixes of 18K",'Main Data'!J319="Mixes &lt;18K"),1,0)</f>
        <v>0</v>
      </c>
      <c r="AF319">
        <f>IF('Main Data'!J319="Platinum",1,0)</f>
        <v>0</v>
      </c>
      <c r="AG319">
        <f>IF(OR('Main Data'!J319="PVD",'Main Data'!J319="Gold Plate",'Main Data'!J319="Other"),1,0)</f>
        <v>0</v>
      </c>
      <c r="AH319">
        <f>IF('Main Data'!N319="Stainless Steel",1,0)</f>
        <v>0</v>
      </c>
      <c r="AI319">
        <f>IF('Main Data'!N319="Leather",1,0)</f>
        <v>1</v>
      </c>
      <c r="AJ319">
        <f>IF('Main Data'!N319="Two-tone",1,0)</f>
        <v>0</v>
      </c>
      <c r="AK319">
        <f>IF(OR('Main Data'!N319="YG 18K",'Main Data'!N319="PG 18K",'Main Data'!N319="WG 18K",'Main Data'!N319="Mixes of 18K"),1,0)</f>
        <v>0</v>
      </c>
      <c r="AL319">
        <f>IF(OR(,'Main Data'!N319="PVD",'Main Data'!N319="Gold plate"),1,0)</f>
        <v>0</v>
      </c>
      <c r="AM319">
        <f>IF(OR('Main Data'!AV319="Yes",'Main Data'!AW319="Yes",'Main Data'!AU319="Yes"),1,0)</f>
        <v>0</v>
      </c>
      <c r="AN319">
        <f>IF(OR(ISTEXT('Main Data'!AX319), ISTEXT('Main Data'!AY319)),1,0)</f>
        <v>0</v>
      </c>
      <c r="AO319">
        <f>IF('Main Data'!AZ319="Yes",1,0)</f>
        <v>0</v>
      </c>
      <c r="AP319">
        <f>IF('Main Data'!BA319="Yes",1,0)</f>
        <v>0</v>
      </c>
      <c r="AQ319">
        <f>IF('Main Data'!BD319="Yes",1,0)</f>
        <v>0</v>
      </c>
      <c r="AR319">
        <f>IF('Main Data'!BE319="A",1,0)</f>
        <v>0</v>
      </c>
      <c r="AS319">
        <f>IF('Main Data'!BE319="AA",1,0)</f>
        <v>0</v>
      </c>
      <c r="AT319">
        <f>IF('Main Data'!BE319="AAA",1,0)</f>
        <v>1</v>
      </c>
      <c r="AU319">
        <f>IF('Main Data'!BE319="AAAA",1,0)</f>
        <v>0</v>
      </c>
      <c r="AV319">
        <f>IF('Main Data'!P319="Yes",1,0)</f>
        <v>0</v>
      </c>
      <c r="AW319">
        <f>IF('Main Data'!AP319="Yes",1,0)</f>
        <v>0</v>
      </c>
      <c r="AX319">
        <f>IF(OR('Main Data'!V319="Yes", 'Main Data'!W319="Yes",'Main Data'!X319="Yes"),1,0)</f>
        <v>1</v>
      </c>
      <c r="AY319">
        <f>IF(OR('Main Data'!Y319="Yes",'Main Data'!Z319="Yes"),1,0)</f>
        <v>1</v>
      </c>
      <c r="AZ319">
        <f>IF('Main Data'!AR319="Yes",1,0)</f>
        <v>0</v>
      </c>
      <c r="BA319">
        <f>IF('Main Data'!AS319="Yes",1,0)</f>
        <v>0</v>
      </c>
      <c r="BB319">
        <f>IF('Main Data'!AG319="Yes",1,0)</f>
        <v>0</v>
      </c>
      <c r="BC319">
        <f>IF('Main Data'!AB319="Yes",1,0)</f>
        <v>0</v>
      </c>
      <c r="BD319">
        <f>IF('Main Data'!AA319="Yes",1,0)</f>
        <v>0</v>
      </c>
      <c r="BE319">
        <f>IF('Main Data'!AC319="Yes",1,0)</f>
        <v>0</v>
      </c>
      <c r="BF319">
        <f>IF('Main Data'!AF319="Yes",1,0)</f>
        <v>0</v>
      </c>
      <c r="BG319">
        <f>IF(OR('Main Data'!AI319="Yes",'Main Data'!AL319="Yes"),1,0)</f>
        <v>1</v>
      </c>
      <c r="BH319">
        <f>IF('Main Data'!AJ319="Yes",1,0)</f>
        <v>0</v>
      </c>
      <c r="BI319">
        <f>IF('Main Data'!AK319="Yes",1,0)</f>
        <v>0</v>
      </c>
      <c r="BJ319">
        <f>IF('Main Data'!AM319="Yes",1,0)</f>
        <v>0</v>
      </c>
      <c r="BK319">
        <f>IF('Main Data'!AQ319="Yes",1,0)</f>
        <v>0</v>
      </c>
      <c r="BL319" s="21">
        <f t="shared" si="25"/>
        <v>0</v>
      </c>
      <c r="BM319" s="21">
        <f t="shared" si="26"/>
        <v>0</v>
      </c>
      <c r="BN319" s="21">
        <f t="shared" si="27"/>
        <v>0</v>
      </c>
      <c r="BO319" s="21">
        <f t="shared" si="28"/>
        <v>1</v>
      </c>
      <c r="BP319" s="21">
        <f t="shared" si="29"/>
        <v>0</v>
      </c>
    </row>
    <row r="320" spans="1:68" x14ac:dyDescent="0.2">
      <c r="A320">
        <v>316</v>
      </c>
      <c r="B320" s="33">
        <f>'Main Data'!C320</f>
        <v>44506</v>
      </c>
      <c r="C320">
        <f>'Main Data'!D320</f>
        <v>161</v>
      </c>
      <c r="D320" s="26">
        <f>'Main Data'!E320</f>
        <v>7000</v>
      </c>
      <c r="E320" s="26">
        <f>'Main Data'!F320</f>
        <v>8750</v>
      </c>
      <c r="F320" s="34">
        <f t="shared" si="24"/>
        <v>8.8536654280374503</v>
      </c>
      <c r="G320">
        <f>IF('Main Data'!H320="AP",1,0)</f>
        <v>0</v>
      </c>
      <c r="H320">
        <f>IF('Main Data'!H320="Blancpain",1,0)</f>
        <v>0</v>
      </c>
      <c r="I320">
        <f>IF('Main Data'!H320="Breguet",1,0)</f>
        <v>0</v>
      </c>
      <c r="J320">
        <f>IF('Main Data'!H320="Breitling",1,0)</f>
        <v>0</v>
      </c>
      <c r="K320">
        <f>IF('Main Data'!H320="Cartier",1,0)</f>
        <v>0</v>
      </c>
      <c r="L320">
        <f>IF('Main Data'!H320="Gallet",1,0)</f>
        <v>0</v>
      </c>
      <c r="M320">
        <f>IF('Main Data'!H320="Girard Perregaux",1,0)</f>
        <v>0</v>
      </c>
      <c r="N320">
        <f>IF('Main Data'!H320="Gubelin",1,0)</f>
        <v>0</v>
      </c>
      <c r="O320">
        <f>IF('Main Data'!H320="Heuer",1,0)</f>
        <v>0</v>
      </c>
      <c r="P320">
        <f>IF('Main Data'!H320="IWC",1,0)</f>
        <v>0</v>
      </c>
      <c r="Q320">
        <f>IF('Main Data'!H320="JLC",1,0)</f>
        <v>0</v>
      </c>
      <c r="R320">
        <f>IF('Main Data'!H320="Longines",1,0)</f>
        <v>0</v>
      </c>
      <c r="S320">
        <f>IF('Main Data'!H320="Movado",1,0)</f>
        <v>0</v>
      </c>
      <c r="T320">
        <f>IF('Main Data'!H320="Omega",1,0)</f>
        <v>0</v>
      </c>
      <c r="U320">
        <f>IF('Main Data'!H320="Panerai",1,0)</f>
        <v>0</v>
      </c>
      <c r="V320">
        <f>IF('Main Data'!H320="Patek",1,0)</f>
        <v>0</v>
      </c>
      <c r="W320">
        <f>IF('Main Data'!H320="Rolex",1,0)</f>
        <v>0</v>
      </c>
      <c r="X320">
        <f>IF('Main Data'!H320="Tudor",1,0)</f>
        <v>0</v>
      </c>
      <c r="Y320">
        <f>IF('Main Data'!H320="Ulysse Nardin",1,0)</f>
        <v>0</v>
      </c>
      <c r="Z320">
        <f>IF('Main Data'!H320="Universal Geneve",1,0)</f>
        <v>1</v>
      </c>
      <c r="AA320">
        <f>IF('Main Data'!H320="Vacheron",1,0)</f>
        <v>0</v>
      </c>
      <c r="AB320">
        <f>IF('Main Data'!H320="Zenith",1,0)</f>
        <v>0</v>
      </c>
      <c r="AC320">
        <f>IF('Main Data'!J320="Stainless Steel",1,0)</f>
        <v>1</v>
      </c>
      <c r="AD320">
        <f>IF('Main Data'!J320="Two-tone",1,0)</f>
        <v>0</v>
      </c>
      <c r="AE320">
        <f>IF(OR('Main Data'!J320="YG 18K",'Main Data'!J320="YG &lt;18K",'Main Data'!J320="PG 18K",'Main Data'!J320="PG &lt;18K",'Main Data'!J320="WG 18K",'Main Data'!J320="Mixes of 18K",'Main Data'!J320="Mixes &lt;18K"),1,0)</f>
        <v>0</v>
      </c>
      <c r="AF320">
        <f>IF('Main Data'!J320="Platinum",1,0)</f>
        <v>0</v>
      </c>
      <c r="AG320">
        <f>IF(OR('Main Data'!J320="PVD",'Main Data'!J320="Gold Plate",'Main Data'!J320="Other"),1,0)</f>
        <v>0</v>
      </c>
      <c r="AH320">
        <f>IF('Main Data'!N320="Stainless Steel",1,0)</f>
        <v>0</v>
      </c>
      <c r="AI320">
        <f>IF('Main Data'!N320="Leather",1,0)</f>
        <v>1</v>
      </c>
      <c r="AJ320">
        <f>IF('Main Data'!N320="Two-tone",1,0)</f>
        <v>0</v>
      </c>
      <c r="AK320">
        <f>IF(OR('Main Data'!N320="YG 18K",'Main Data'!N320="PG 18K",'Main Data'!N320="WG 18K",'Main Data'!N320="Mixes of 18K"),1,0)</f>
        <v>0</v>
      </c>
      <c r="AL320">
        <f>IF(OR(,'Main Data'!N320="PVD",'Main Data'!N320="Gold plate"),1,0)</f>
        <v>0</v>
      </c>
      <c r="AM320">
        <f>IF(OR('Main Data'!AV320="Yes",'Main Data'!AW320="Yes",'Main Data'!AU320="Yes"),1,0)</f>
        <v>0</v>
      </c>
      <c r="AN320">
        <f>IF(OR(ISTEXT('Main Data'!AX320), ISTEXT('Main Data'!AY320)),1,0)</f>
        <v>0</v>
      </c>
      <c r="AO320">
        <f>IF('Main Data'!AZ320="Yes",1,0)</f>
        <v>0</v>
      </c>
      <c r="AP320">
        <f>IF('Main Data'!BA320="Yes",1,0)</f>
        <v>0</v>
      </c>
      <c r="AQ320">
        <f>IF('Main Data'!BD320="Yes",1,0)</f>
        <v>0</v>
      </c>
      <c r="AR320">
        <f>IF('Main Data'!BE320="A",1,0)</f>
        <v>0</v>
      </c>
      <c r="AS320">
        <f>IF('Main Data'!BE320="AA",1,0)</f>
        <v>0</v>
      </c>
      <c r="AT320">
        <f>IF('Main Data'!BE320="AAA",1,0)</f>
        <v>1</v>
      </c>
      <c r="AU320">
        <f>IF('Main Data'!BE320="AAAA",1,0)</f>
        <v>0</v>
      </c>
      <c r="AV320">
        <f>IF('Main Data'!P320="Yes",1,0)</f>
        <v>0</v>
      </c>
      <c r="AW320">
        <f>IF('Main Data'!AP320="Yes",1,0)</f>
        <v>0</v>
      </c>
      <c r="AX320">
        <f>IF(OR('Main Data'!V320="Yes", 'Main Data'!W320="Yes",'Main Data'!X320="Yes"),1,0)</f>
        <v>1</v>
      </c>
      <c r="AY320">
        <f>IF(OR('Main Data'!Y320="Yes",'Main Data'!Z320="Yes"),1,0)</f>
        <v>1</v>
      </c>
      <c r="AZ320">
        <f>IF('Main Data'!AR320="Yes",1,0)</f>
        <v>0</v>
      </c>
      <c r="BA320">
        <f>IF('Main Data'!AS320="Yes",1,0)</f>
        <v>0</v>
      </c>
      <c r="BB320">
        <f>IF('Main Data'!AG320="Yes",1,0)</f>
        <v>0</v>
      </c>
      <c r="BC320">
        <f>IF('Main Data'!AB320="Yes",1,0)</f>
        <v>0</v>
      </c>
      <c r="BD320">
        <f>IF('Main Data'!AA320="Yes",1,0)</f>
        <v>0</v>
      </c>
      <c r="BE320">
        <f>IF('Main Data'!AC320="Yes",1,0)</f>
        <v>0</v>
      </c>
      <c r="BF320">
        <f>IF('Main Data'!AF320="Yes",1,0)</f>
        <v>0</v>
      </c>
      <c r="BG320">
        <f>IF(OR('Main Data'!AI320="Yes",'Main Data'!AL320="Yes"),1,0)</f>
        <v>1</v>
      </c>
      <c r="BH320">
        <f>IF('Main Data'!AJ320="Yes",1,0)</f>
        <v>0</v>
      </c>
      <c r="BI320">
        <f>IF('Main Data'!AK320="Yes",1,0)</f>
        <v>0</v>
      </c>
      <c r="BJ320">
        <f>IF('Main Data'!AM320="Yes",1,0)</f>
        <v>0</v>
      </c>
      <c r="BK320">
        <f>IF('Main Data'!AQ320="Yes",1,0)</f>
        <v>0</v>
      </c>
      <c r="BL320" s="21">
        <f t="shared" si="25"/>
        <v>0</v>
      </c>
      <c r="BM320" s="21">
        <f t="shared" si="26"/>
        <v>0</v>
      </c>
      <c r="BN320" s="21">
        <f t="shared" si="27"/>
        <v>0</v>
      </c>
      <c r="BO320" s="21">
        <f t="shared" si="28"/>
        <v>1</v>
      </c>
      <c r="BP320" s="21">
        <f t="shared" si="29"/>
        <v>0</v>
      </c>
    </row>
    <row r="321" spans="1:68" x14ac:dyDescent="0.2">
      <c r="A321">
        <v>317</v>
      </c>
      <c r="B321" s="33">
        <f>'Main Data'!C321</f>
        <v>44506</v>
      </c>
      <c r="C321">
        <f>'Main Data'!D321</f>
        <v>162</v>
      </c>
      <c r="D321" s="26">
        <f>'Main Data'!E321</f>
        <v>1800</v>
      </c>
      <c r="E321" s="26">
        <f>'Main Data'!F321</f>
        <v>2250</v>
      </c>
      <c r="F321" s="34">
        <f t="shared" si="24"/>
        <v>7.4955419438842563</v>
      </c>
      <c r="G321">
        <f>IF('Main Data'!H321="AP",1,0)</f>
        <v>0</v>
      </c>
      <c r="H321">
        <f>IF('Main Data'!H321="Blancpain",1,0)</f>
        <v>0</v>
      </c>
      <c r="I321">
        <f>IF('Main Data'!H321="Breguet",1,0)</f>
        <v>0</v>
      </c>
      <c r="J321">
        <f>IF('Main Data'!H321="Breitling",1,0)</f>
        <v>0</v>
      </c>
      <c r="K321">
        <f>IF('Main Data'!H321="Cartier",1,0)</f>
        <v>0</v>
      </c>
      <c r="L321">
        <f>IF('Main Data'!H321="Gallet",1,0)</f>
        <v>0</v>
      </c>
      <c r="M321">
        <f>IF('Main Data'!H321="Girard Perregaux",1,0)</f>
        <v>0</v>
      </c>
      <c r="N321">
        <f>IF('Main Data'!H321="Gubelin",1,0)</f>
        <v>0</v>
      </c>
      <c r="O321">
        <f>IF('Main Data'!H321="Heuer",1,0)</f>
        <v>0</v>
      </c>
      <c r="P321">
        <f>IF('Main Data'!H321="IWC",1,0)</f>
        <v>0</v>
      </c>
      <c r="Q321">
        <f>IF('Main Data'!H321="JLC",1,0)</f>
        <v>0</v>
      </c>
      <c r="R321">
        <f>IF('Main Data'!H321="Longines",1,0)</f>
        <v>0</v>
      </c>
      <c r="S321">
        <f>IF('Main Data'!H321="Movado",1,0)</f>
        <v>0</v>
      </c>
      <c r="T321">
        <f>IF('Main Data'!H321="Omega",1,0)</f>
        <v>0</v>
      </c>
      <c r="U321">
        <f>IF('Main Data'!H321="Panerai",1,0)</f>
        <v>0</v>
      </c>
      <c r="V321">
        <f>IF('Main Data'!H321="Patek",1,0)</f>
        <v>0</v>
      </c>
      <c r="W321">
        <f>IF('Main Data'!H321="Rolex",1,0)</f>
        <v>0</v>
      </c>
      <c r="X321">
        <f>IF('Main Data'!H321="Tudor",1,0)</f>
        <v>0</v>
      </c>
      <c r="Y321">
        <f>IF('Main Data'!H321="Ulysse Nardin",1,0)</f>
        <v>0</v>
      </c>
      <c r="Z321">
        <f>IF('Main Data'!H321="Universal Geneve",1,0)</f>
        <v>1</v>
      </c>
      <c r="AA321">
        <f>IF('Main Data'!H321="Vacheron",1,0)</f>
        <v>0</v>
      </c>
      <c r="AB321">
        <f>IF('Main Data'!H321="Zenith",1,0)</f>
        <v>0</v>
      </c>
      <c r="AC321">
        <f>IF('Main Data'!J321="Stainless Steel",1,0)</f>
        <v>0</v>
      </c>
      <c r="AD321">
        <f>IF('Main Data'!J321="Two-tone",1,0)</f>
        <v>0</v>
      </c>
      <c r="AE321">
        <f>IF(OR('Main Data'!J321="YG 18K",'Main Data'!J321="YG &lt;18K",'Main Data'!J321="PG 18K",'Main Data'!J321="PG &lt;18K",'Main Data'!J321="WG 18K",'Main Data'!J321="Mixes of 18K",'Main Data'!J321="Mixes &lt;18K"),1,0)</f>
        <v>1</v>
      </c>
      <c r="AF321">
        <f>IF('Main Data'!J321="Platinum",1,0)</f>
        <v>0</v>
      </c>
      <c r="AG321">
        <f>IF(OR('Main Data'!J321="PVD",'Main Data'!J321="Gold Plate",'Main Data'!J321="Other"),1,0)</f>
        <v>0</v>
      </c>
      <c r="AH321">
        <f>IF('Main Data'!N321="Stainless Steel",1,0)</f>
        <v>0</v>
      </c>
      <c r="AI321">
        <f>IF('Main Data'!N321="Leather",1,0)</f>
        <v>1</v>
      </c>
      <c r="AJ321">
        <f>IF('Main Data'!N321="Two-tone",1,0)</f>
        <v>0</v>
      </c>
      <c r="AK321">
        <f>IF(OR('Main Data'!N321="YG 18K",'Main Data'!N321="PG 18K",'Main Data'!N321="WG 18K",'Main Data'!N321="Mixes of 18K"),1,0)</f>
        <v>0</v>
      </c>
      <c r="AL321">
        <f>IF(OR(,'Main Data'!N321="PVD",'Main Data'!N321="Gold plate"),1,0)</f>
        <v>0</v>
      </c>
      <c r="AM321">
        <f>IF(OR('Main Data'!AV321="Yes",'Main Data'!AW321="Yes",'Main Data'!AU321="Yes"),1,0)</f>
        <v>0</v>
      </c>
      <c r="AN321">
        <f>IF(OR(ISTEXT('Main Data'!AX321), ISTEXT('Main Data'!AY321)),1,0)</f>
        <v>0</v>
      </c>
      <c r="AO321">
        <f>IF('Main Data'!AZ321="Yes",1,0)</f>
        <v>0</v>
      </c>
      <c r="AP321">
        <f>IF('Main Data'!BA321="Yes",1,0)</f>
        <v>0</v>
      </c>
      <c r="AQ321">
        <f>IF('Main Data'!BD321="Yes",1,0)</f>
        <v>0</v>
      </c>
      <c r="AR321">
        <f>IF('Main Data'!BE321="A",1,0)</f>
        <v>0</v>
      </c>
      <c r="AS321">
        <f>IF('Main Data'!BE321="AA",1,0)</f>
        <v>1</v>
      </c>
      <c r="AT321">
        <f>IF('Main Data'!BE321="AAA",1,0)</f>
        <v>0</v>
      </c>
      <c r="AU321">
        <f>IF('Main Data'!BE321="AAAA",1,0)</f>
        <v>0</v>
      </c>
      <c r="AV321">
        <f>IF('Main Data'!P321="Yes",1,0)</f>
        <v>1</v>
      </c>
      <c r="AW321">
        <f>IF('Main Data'!AP321="Yes",1,0)</f>
        <v>0</v>
      </c>
      <c r="AX321">
        <f>IF(OR('Main Data'!V321="Yes", 'Main Data'!W321="Yes",'Main Data'!X321="Yes"),1,0)</f>
        <v>0</v>
      </c>
      <c r="AY321">
        <f>IF(OR('Main Data'!Y321="Yes",'Main Data'!Z321="Yes"),1,0)</f>
        <v>0</v>
      </c>
      <c r="AZ321">
        <f>IF('Main Data'!AR321="Yes",1,0)</f>
        <v>0</v>
      </c>
      <c r="BA321">
        <f>IF('Main Data'!AS321="Yes",1,0)</f>
        <v>0</v>
      </c>
      <c r="BB321">
        <f>IF('Main Data'!AG321="Yes",1,0)</f>
        <v>0</v>
      </c>
      <c r="BC321">
        <f>IF('Main Data'!AB321="Yes",1,0)</f>
        <v>0</v>
      </c>
      <c r="BD321">
        <f>IF('Main Data'!AA321="Yes",1,0)</f>
        <v>0</v>
      </c>
      <c r="BE321">
        <f>IF('Main Data'!AC321="Yes",1,0)</f>
        <v>0</v>
      </c>
      <c r="BF321">
        <f>IF('Main Data'!AF321="Yes",1,0)</f>
        <v>0</v>
      </c>
      <c r="BG321">
        <f>IF(OR('Main Data'!AI321="Yes",'Main Data'!AL321="Yes"),1,0)</f>
        <v>0</v>
      </c>
      <c r="BH321">
        <f>IF('Main Data'!AJ321="Yes",1,0)</f>
        <v>0</v>
      </c>
      <c r="BI321">
        <f>IF('Main Data'!AK321="Yes",1,0)</f>
        <v>0</v>
      </c>
      <c r="BJ321">
        <f>IF('Main Data'!AM321="Yes",1,0)</f>
        <v>0</v>
      </c>
      <c r="BK321">
        <f>IF('Main Data'!AQ321="Yes",1,0)</f>
        <v>0</v>
      </c>
      <c r="BL321" s="21">
        <f t="shared" si="25"/>
        <v>0</v>
      </c>
      <c r="BM321" s="21">
        <f t="shared" si="26"/>
        <v>0</v>
      </c>
      <c r="BN321" s="21">
        <f t="shared" si="27"/>
        <v>0</v>
      </c>
      <c r="BO321" s="21">
        <f t="shared" si="28"/>
        <v>1</v>
      </c>
      <c r="BP321" s="21">
        <f t="shared" si="29"/>
        <v>0</v>
      </c>
    </row>
    <row r="322" spans="1:68" x14ac:dyDescent="0.2">
      <c r="A322">
        <v>318</v>
      </c>
      <c r="B322" s="33">
        <f>'Main Data'!C322</f>
        <v>44506</v>
      </c>
      <c r="C322">
        <f>'Main Data'!D322</f>
        <v>163</v>
      </c>
      <c r="D322" s="26">
        <f>'Main Data'!E322</f>
        <v>7800</v>
      </c>
      <c r="E322" s="26">
        <f>'Main Data'!F322</f>
        <v>9750</v>
      </c>
      <c r="F322" s="34">
        <f t="shared" si="24"/>
        <v>8.9618790126776826</v>
      </c>
      <c r="G322">
        <f>IF('Main Data'!H322="AP",1,0)</f>
        <v>0</v>
      </c>
      <c r="H322">
        <f>IF('Main Data'!H322="Blancpain",1,0)</f>
        <v>0</v>
      </c>
      <c r="I322">
        <f>IF('Main Data'!H322="Breguet",1,0)</f>
        <v>0</v>
      </c>
      <c r="J322">
        <f>IF('Main Data'!H322="Breitling",1,0)</f>
        <v>0</v>
      </c>
      <c r="K322">
        <f>IF('Main Data'!H322="Cartier",1,0)</f>
        <v>0</v>
      </c>
      <c r="L322">
        <f>IF('Main Data'!H322="Gallet",1,0)</f>
        <v>0</v>
      </c>
      <c r="M322">
        <f>IF('Main Data'!H322="Girard Perregaux",1,0)</f>
        <v>0</v>
      </c>
      <c r="N322">
        <f>IF('Main Data'!H322="Gubelin",1,0)</f>
        <v>0</v>
      </c>
      <c r="O322">
        <f>IF('Main Data'!H322="Heuer",1,0)</f>
        <v>1</v>
      </c>
      <c r="P322">
        <f>IF('Main Data'!H322="IWC",1,0)</f>
        <v>0</v>
      </c>
      <c r="Q322">
        <f>IF('Main Data'!H322="JLC",1,0)</f>
        <v>0</v>
      </c>
      <c r="R322">
        <f>IF('Main Data'!H322="Longines",1,0)</f>
        <v>0</v>
      </c>
      <c r="S322">
        <f>IF('Main Data'!H322="Movado",1,0)</f>
        <v>0</v>
      </c>
      <c r="T322">
        <f>IF('Main Data'!H322="Omega",1,0)</f>
        <v>0</v>
      </c>
      <c r="U322">
        <f>IF('Main Data'!H322="Panerai",1,0)</f>
        <v>0</v>
      </c>
      <c r="V322">
        <f>IF('Main Data'!H322="Patek",1,0)</f>
        <v>0</v>
      </c>
      <c r="W322">
        <f>IF('Main Data'!H322="Rolex",1,0)</f>
        <v>0</v>
      </c>
      <c r="X322">
        <f>IF('Main Data'!H322="Tudor",1,0)</f>
        <v>0</v>
      </c>
      <c r="Y322">
        <f>IF('Main Data'!H322="Ulysse Nardin",1,0)</f>
        <v>0</v>
      </c>
      <c r="Z322">
        <f>IF('Main Data'!H322="Universal Geneve",1,0)</f>
        <v>0</v>
      </c>
      <c r="AA322">
        <f>IF('Main Data'!H322="Vacheron",1,0)</f>
        <v>0</v>
      </c>
      <c r="AB322">
        <f>IF('Main Data'!H322="Zenith",1,0)</f>
        <v>0</v>
      </c>
      <c r="AC322">
        <f>IF('Main Data'!J322="Stainless Steel",1,0)</f>
        <v>1</v>
      </c>
      <c r="AD322">
        <f>IF('Main Data'!J322="Two-tone",1,0)</f>
        <v>0</v>
      </c>
      <c r="AE322">
        <f>IF(OR('Main Data'!J322="YG 18K",'Main Data'!J322="YG &lt;18K",'Main Data'!J322="PG 18K",'Main Data'!J322="PG &lt;18K",'Main Data'!J322="WG 18K",'Main Data'!J322="Mixes of 18K",'Main Data'!J322="Mixes &lt;18K"),1,0)</f>
        <v>0</v>
      </c>
      <c r="AF322">
        <f>IF('Main Data'!J322="Platinum",1,0)</f>
        <v>0</v>
      </c>
      <c r="AG322">
        <f>IF(OR('Main Data'!J322="PVD",'Main Data'!J322="Gold Plate",'Main Data'!J322="Other"),1,0)</f>
        <v>0</v>
      </c>
      <c r="AH322">
        <f>IF('Main Data'!N322="Stainless Steel",1,0)</f>
        <v>1</v>
      </c>
      <c r="AI322">
        <f>IF('Main Data'!N322="Leather",1,0)</f>
        <v>0</v>
      </c>
      <c r="AJ322">
        <f>IF('Main Data'!N322="Two-tone",1,0)</f>
        <v>0</v>
      </c>
      <c r="AK322">
        <f>IF(OR('Main Data'!N322="YG 18K",'Main Data'!N322="PG 18K",'Main Data'!N322="WG 18K",'Main Data'!N322="Mixes of 18K"),1,0)</f>
        <v>0</v>
      </c>
      <c r="AL322">
        <f>IF(OR(,'Main Data'!N322="PVD",'Main Data'!N322="Gold plate"),1,0)</f>
        <v>0</v>
      </c>
      <c r="AM322">
        <f>IF(OR('Main Data'!AV322="Yes",'Main Data'!AW322="Yes",'Main Data'!AU322="Yes"),1,0)</f>
        <v>0</v>
      </c>
      <c r="AN322">
        <f>IF(OR(ISTEXT('Main Data'!AX322), ISTEXT('Main Data'!AY322)),1,0)</f>
        <v>0</v>
      </c>
      <c r="AO322">
        <f>IF('Main Data'!AZ322="Yes",1,0)</f>
        <v>0</v>
      </c>
      <c r="AP322">
        <f>IF('Main Data'!BA322="Yes",1,0)</f>
        <v>0</v>
      </c>
      <c r="AQ322">
        <f>IF('Main Data'!BD322="Yes",1,0)</f>
        <v>0</v>
      </c>
      <c r="AR322">
        <f>IF('Main Data'!BE322="A",1,0)</f>
        <v>0</v>
      </c>
      <c r="AS322">
        <f>IF('Main Data'!BE322="AA",1,0)</f>
        <v>0</v>
      </c>
      <c r="AT322">
        <f>IF('Main Data'!BE322="AAA",1,0)</f>
        <v>1</v>
      </c>
      <c r="AU322">
        <f>IF('Main Data'!BE322="AAAA",1,0)</f>
        <v>0</v>
      </c>
      <c r="AV322">
        <f>IF('Main Data'!P322="Yes",1,0)</f>
        <v>0</v>
      </c>
      <c r="AW322">
        <f>IF('Main Data'!AP322="Yes",1,0)</f>
        <v>0</v>
      </c>
      <c r="AX322">
        <f>IF(OR('Main Data'!V322="Yes", 'Main Data'!W322="Yes",'Main Data'!X322="Yes"),1,0)</f>
        <v>1</v>
      </c>
      <c r="AY322">
        <f>IF(OR('Main Data'!Y322="Yes",'Main Data'!Z322="Yes"),1,0)</f>
        <v>0</v>
      </c>
      <c r="AZ322">
        <f>IF('Main Data'!AR322="Yes",1,0)</f>
        <v>0</v>
      </c>
      <c r="BA322">
        <f>IF('Main Data'!AS322="Yes",1,0)</f>
        <v>0</v>
      </c>
      <c r="BB322">
        <f>IF('Main Data'!AG322="Yes",1,0)</f>
        <v>0</v>
      </c>
      <c r="BC322">
        <f>IF('Main Data'!AB322="Yes",1,0)</f>
        <v>0</v>
      </c>
      <c r="BD322">
        <f>IF('Main Data'!AA322="Yes",1,0)</f>
        <v>0</v>
      </c>
      <c r="BE322">
        <f>IF('Main Data'!AC322="Yes",1,0)</f>
        <v>0</v>
      </c>
      <c r="BF322">
        <f>IF('Main Data'!AF322="Yes",1,0)</f>
        <v>0</v>
      </c>
      <c r="BG322">
        <f>IF(OR('Main Data'!AI322="Yes",'Main Data'!AL322="Yes"),1,0)</f>
        <v>1</v>
      </c>
      <c r="BH322">
        <f>IF('Main Data'!AJ322="Yes",1,0)</f>
        <v>0</v>
      </c>
      <c r="BI322">
        <f>IF('Main Data'!AK322="Yes",1,0)</f>
        <v>0</v>
      </c>
      <c r="BJ322">
        <f>IF('Main Data'!AM322="Yes",1,0)</f>
        <v>0</v>
      </c>
      <c r="BK322">
        <f>IF('Main Data'!AQ322="Yes",1,0)</f>
        <v>0</v>
      </c>
      <c r="BL322" s="21">
        <f t="shared" si="25"/>
        <v>0</v>
      </c>
      <c r="BM322" s="21">
        <f t="shared" si="26"/>
        <v>0</v>
      </c>
      <c r="BN322" s="21">
        <f t="shared" si="27"/>
        <v>0</v>
      </c>
      <c r="BO322" s="21">
        <f t="shared" si="28"/>
        <v>1</v>
      </c>
      <c r="BP322" s="21">
        <f t="shared" si="29"/>
        <v>0</v>
      </c>
    </row>
    <row r="323" spans="1:68" x14ac:dyDescent="0.2">
      <c r="A323">
        <v>319</v>
      </c>
      <c r="B323" s="33">
        <f>'Main Data'!C323</f>
        <v>44506</v>
      </c>
      <c r="C323">
        <f>'Main Data'!D323</f>
        <v>164</v>
      </c>
      <c r="D323" s="26">
        <f>'Main Data'!E323</f>
        <v>4000</v>
      </c>
      <c r="E323" s="26">
        <f>'Main Data'!F323</f>
        <v>5000</v>
      </c>
      <c r="F323" s="34">
        <f t="shared" si="24"/>
        <v>8.2940496401020276</v>
      </c>
      <c r="G323">
        <f>IF('Main Data'!H323="AP",1,0)</f>
        <v>0</v>
      </c>
      <c r="H323">
        <f>IF('Main Data'!H323="Blancpain",1,0)</f>
        <v>0</v>
      </c>
      <c r="I323">
        <f>IF('Main Data'!H323="Breguet",1,0)</f>
        <v>0</v>
      </c>
      <c r="J323">
        <f>IF('Main Data'!H323="Breitling",1,0)</f>
        <v>0</v>
      </c>
      <c r="K323">
        <f>IF('Main Data'!H323="Cartier",1,0)</f>
        <v>0</v>
      </c>
      <c r="L323">
        <f>IF('Main Data'!H323="Gallet",1,0)</f>
        <v>0</v>
      </c>
      <c r="M323">
        <f>IF('Main Data'!H323="Girard Perregaux",1,0)</f>
        <v>0</v>
      </c>
      <c r="N323">
        <f>IF('Main Data'!H323="Gubelin",1,0)</f>
        <v>0</v>
      </c>
      <c r="O323">
        <f>IF('Main Data'!H323="Heuer",1,0)</f>
        <v>1</v>
      </c>
      <c r="P323">
        <f>IF('Main Data'!H323="IWC",1,0)</f>
        <v>0</v>
      </c>
      <c r="Q323">
        <f>IF('Main Data'!H323="JLC",1,0)</f>
        <v>0</v>
      </c>
      <c r="R323">
        <f>IF('Main Data'!H323="Longines",1,0)</f>
        <v>0</v>
      </c>
      <c r="S323">
        <f>IF('Main Data'!H323="Movado",1,0)</f>
        <v>0</v>
      </c>
      <c r="T323">
        <f>IF('Main Data'!H323="Omega",1,0)</f>
        <v>0</v>
      </c>
      <c r="U323">
        <f>IF('Main Data'!H323="Panerai",1,0)</f>
        <v>0</v>
      </c>
      <c r="V323">
        <f>IF('Main Data'!H323="Patek",1,0)</f>
        <v>0</v>
      </c>
      <c r="W323">
        <f>IF('Main Data'!H323="Rolex",1,0)</f>
        <v>0</v>
      </c>
      <c r="X323">
        <f>IF('Main Data'!H323="Tudor",1,0)</f>
        <v>0</v>
      </c>
      <c r="Y323">
        <f>IF('Main Data'!H323="Ulysse Nardin",1,0)</f>
        <v>0</v>
      </c>
      <c r="Z323">
        <f>IF('Main Data'!H323="Universal Geneve",1,0)</f>
        <v>0</v>
      </c>
      <c r="AA323">
        <f>IF('Main Data'!H323="Vacheron",1,0)</f>
        <v>0</v>
      </c>
      <c r="AB323">
        <f>IF('Main Data'!H323="Zenith",1,0)</f>
        <v>0</v>
      </c>
      <c r="AC323">
        <f>IF('Main Data'!J323="Stainless Steel",1,0)</f>
        <v>1</v>
      </c>
      <c r="AD323">
        <f>IF('Main Data'!J323="Two-tone",1,0)</f>
        <v>0</v>
      </c>
      <c r="AE323">
        <f>IF(OR('Main Data'!J323="YG 18K",'Main Data'!J323="YG &lt;18K",'Main Data'!J323="PG 18K",'Main Data'!J323="PG &lt;18K",'Main Data'!J323="WG 18K",'Main Data'!J323="Mixes of 18K",'Main Data'!J323="Mixes &lt;18K"),1,0)</f>
        <v>0</v>
      </c>
      <c r="AF323">
        <f>IF('Main Data'!J323="Platinum",1,0)</f>
        <v>0</v>
      </c>
      <c r="AG323">
        <f>IF(OR('Main Data'!J323="PVD",'Main Data'!J323="Gold Plate",'Main Data'!J323="Other"),1,0)</f>
        <v>0</v>
      </c>
      <c r="AH323">
        <f>IF('Main Data'!N323="Stainless Steel",1,0)</f>
        <v>1</v>
      </c>
      <c r="AI323">
        <f>IF('Main Data'!N323="Leather",1,0)</f>
        <v>0</v>
      </c>
      <c r="AJ323">
        <f>IF('Main Data'!N323="Two-tone",1,0)</f>
        <v>0</v>
      </c>
      <c r="AK323">
        <f>IF(OR('Main Data'!N323="YG 18K",'Main Data'!N323="PG 18K",'Main Data'!N323="WG 18K",'Main Data'!N323="Mixes of 18K"),1,0)</f>
        <v>0</v>
      </c>
      <c r="AL323">
        <f>IF(OR(,'Main Data'!N323="PVD",'Main Data'!N323="Gold plate"),1,0)</f>
        <v>0</v>
      </c>
      <c r="AM323">
        <f>IF(OR('Main Data'!AV323="Yes",'Main Data'!AW323="Yes",'Main Data'!AU323="Yes"),1,0)</f>
        <v>0</v>
      </c>
      <c r="AN323">
        <f>IF(OR(ISTEXT('Main Data'!AX323), ISTEXT('Main Data'!AY323)),1,0)</f>
        <v>0</v>
      </c>
      <c r="AO323">
        <f>IF('Main Data'!AZ323="Yes",1,0)</f>
        <v>0</v>
      </c>
      <c r="AP323">
        <f>IF('Main Data'!BA323="Yes",1,0)</f>
        <v>0</v>
      </c>
      <c r="AQ323">
        <f>IF('Main Data'!BD323="Yes",1,0)</f>
        <v>0</v>
      </c>
      <c r="AR323">
        <f>IF('Main Data'!BE323="A",1,0)</f>
        <v>0</v>
      </c>
      <c r="AS323">
        <f>IF('Main Data'!BE323="AA",1,0)</f>
        <v>1</v>
      </c>
      <c r="AT323">
        <f>IF('Main Data'!BE323="AAA",1,0)</f>
        <v>0</v>
      </c>
      <c r="AU323">
        <f>IF('Main Data'!BE323="AAAA",1,0)</f>
        <v>0</v>
      </c>
      <c r="AV323">
        <f>IF('Main Data'!P323="Yes",1,0)</f>
        <v>0</v>
      </c>
      <c r="AW323">
        <f>IF('Main Data'!AP323="Yes",1,0)</f>
        <v>0</v>
      </c>
      <c r="AX323">
        <f>IF(OR('Main Data'!V323="Yes", 'Main Data'!W323="Yes",'Main Data'!X323="Yes"),1,0)</f>
        <v>1</v>
      </c>
      <c r="AY323">
        <f>IF(OR('Main Data'!Y323="Yes",'Main Data'!Z323="Yes"),1,0)</f>
        <v>0</v>
      </c>
      <c r="AZ323">
        <f>IF('Main Data'!AR323="Yes",1,0)</f>
        <v>0</v>
      </c>
      <c r="BA323">
        <f>IF('Main Data'!AS323="Yes",1,0)</f>
        <v>0</v>
      </c>
      <c r="BB323">
        <f>IF('Main Data'!AG323="Yes",1,0)</f>
        <v>0</v>
      </c>
      <c r="BC323">
        <f>IF('Main Data'!AB323="Yes",1,0)</f>
        <v>0</v>
      </c>
      <c r="BD323">
        <f>IF('Main Data'!AA323="Yes",1,0)</f>
        <v>0</v>
      </c>
      <c r="BE323">
        <f>IF('Main Data'!AC323="Yes",1,0)</f>
        <v>0</v>
      </c>
      <c r="BF323">
        <f>IF('Main Data'!AF323="Yes",1,0)</f>
        <v>0</v>
      </c>
      <c r="BG323">
        <f>IF(OR('Main Data'!AI323="Yes",'Main Data'!AL323="Yes"),1,0)</f>
        <v>1</v>
      </c>
      <c r="BH323">
        <f>IF('Main Data'!AJ323="Yes",1,0)</f>
        <v>0</v>
      </c>
      <c r="BI323">
        <f>IF('Main Data'!AK323="Yes",1,0)</f>
        <v>0</v>
      </c>
      <c r="BJ323">
        <f>IF('Main Data'!AM323="Yes",1,0)</f>
        <v>0</v>
      </c>
      <c r="BK323">
        <f>IF('Main Data'!AQ323="Yes",1,0)</f>
        <v>0</v>
      </c>
      <c r="BL323" s="21">
        <f t="shared" si="25"/>
        <v>0</v>
      </c>
      <c r="BM323" s="21">
        <f t="shared" si="26"/>
        <v>0</v>
      </c>
      <c r="BN323" s="21">
        <f t="shared" si="27"/>
        <v>0</v>
      </c>
      <c r="BO323" s="21">
        <f t="shared" si="28"/>
        <v>1</v>
      </c>
      <c r="BP323" s="21">
        <f t="shared" si="29"/>
        <v>0</v>
      </c>
    </row>
    <row r="324" spans="1:68" x14ac:dyDescent="0.2">
      <c r="A324">
        <v>320</v>
      </c>
      <c r="B324" s="33">
        <f>'Main Data'!C324</f>
        <v>44506</v>
      </c>
      <c r="C324">
        <f>'Main Data'!D324</f>
        <v>165</v>
      </c>
      <c r="D324" s="26">
        <f>'Main Data'!E324</f>
        <v>5200</v>
      </c>
      <c r="E324" s="26">
        <f>'Main Data'!F324</f>
        <v>6500</v>
      </c>
      <c r="F324" s="34">
        <f t="shared" si="24"/>
        <v>8.5564139045695189</v>
      </c>
      <c r="G324">
        <f>IF('Main Data'!H324="AP",1,0)</f>
        <v>0</v>
      </c>
      <c r="H324">
        <f>IF('Main Data'!H324="Blancpain",1,0)</f>
        <v>0</v>
      </c>
      <c r="I324">
        <f>IF('Main Data'!H324="Breguet",1,0)</f>
        <v>0</v>
      </c>
      <c r="J324">
        <f>IF('Main Data'!H324="Breitling",1,0)</f>
        <v>0</v>
      </c>
      <c r="K324">
        <f>IF('Main Data'!H324="Cartier",1,0)</f>
        <v>0</v>
      </c>
      <c r="L324">
        <f>IF('Main Data'!H324="Gallet",1,0)</f>
        <v>0</v>
      </c>
      <c r="M324">
        <f>IF('Main Data'!H324="Girard Perregaux",1,0)</f>
        <v>0</v>
      </c>
      <c r="N324">
        <f>IF('Main Data'!H324="Gubelin",1,0)</f>
        <v>0</v>
      </c>
      <c r="O324">
        <f>IF('Main Data'!H324="Heuer",1,0)</f>
        <v>0</v>
      </c>
      <c r="P324">
        <f>IF('Main Data'!H324="IWC",1,0)</f>
        <v>0</v>
      </c>
      <c r="Q324">
        <f>IF('Main Data'!H324="JLC",1,0)</f>
        <v>0</v>
      </c>
      <c r="R324">
        <f>IF('Main Data'!H324="Longines",1,0)</f>
        <v>0</v>
      </c>
      <c r="S324">
        <f>IF('Main Data'!H324="Movado",1,0)</f>
        <v>0</v>
      </c>
      <c r="T324">
        <f>IF('Main Data'!H324="Omega",1,0)</f>
        <v>0</v>
      </c>
      <c r="U324">
        <f>IF('Main Data'!H324="Panerai",1,0)</f>
        <v>0</v>
      </c>
      <c r="V324">
        <f>IF('Main Data'!H324="Patek",1,0)</f>
        <v>0</v>
      </c>
      <c r="W324">
        <f>IF('Main Data'!H324="Rolex",1,0)</f>
        <v>0</v>
      </c>
      <c r="X324">
        <f>IF('Main Data'!H324="Tudor",1,0)</f>
        <v>0</v>
      </c>
      <c r="Y324">
        <f>IF('Main Data'!H324="Ulysse Nardin",1,0)</f>
        <v>0</v>
      </c>
      <c r="Z324">
        <f>IF('Main Data'!H324="Universal Geneve",1,0)</f>
        <v>0</v>
      </c>
      <c r="AA324">
        <f>IF('Main Data'!H324="Vacheron",1,0)</f>
        <v>0</v>
      </c>
      <c r="AB324">
        <f>IF('Main Data'!H324="Zenith",1,0)</f>
        <v>1</v>
      </c>
      <c r="AC324">
        <f>IF('Main Data'!J324="Stainless Steel",1,0)</f>
        <v>1</v>
      </c>
      <c r="AD324">
        <f>IF('Main Data'!J324="Two-tone",1,0)</f>
        <v>0</v>
      </c>
      <c r="AE324">
        <f>IF(OR('Main Data'!J324="YG 18K",'Main Data'!J324="YG &lt;18K",'Main Data'!J324="PG 18K",'Main Data'!J324="PG &lt;18K",'Main Data'!J324="WG 18K",'Main Data'!J324="Mixes of 18K",'Main Data'!J324="Mixes &lt;18K"),1,0)</f>
        <v>0</v>
      </c>
      <c r="AF324">
        <f>IF('Main Data'!J324="Platinum",1,0)</f>
        <v>0</v>
      </c>
      <c r="AG324">
        <f>IF(OR('Main Data'!J324="PVD",'Main Data'!J324="Gold Plate",'Main Data'!J324="Other"),1,0)</f>
        <v>0</v>
      </c>
      <c r="AH324">
        <f>IF('Main Data'!N324="Stainless Steel",1,0)</f>
        <v>1</v>
      </c>
      <c r="AI324">
        <f>IF('Main Data'!N324="Leather",1,0)</f>
        <v>0</v>
      </c>
      <c r="AJ324">
        <f>IF('Main Data'!N324="Two-tone",1,0)</f>
        <v>0</v>
      </c>
      <c r="AK324">
        <f>IF(OR('Main Data'!N324="YG 18K",'Main Data'!N324="PG 18K",'Main Data'!N324="WG 18K",'Main Data'!N324="Mixes of 18K"),1,0)</f>
        <v>0</v>
      </c>
      <c r="AL324">
        <f>IF(OR(,'Main Data'!N324="PVD",'Main Data'!N324="Gold plate"),1,0)</f>
        <v>0</v>
      </c>
      <c r="AM324">
        <f>IF(OR('Main Data'!AV324="Yes",'Main Data'!AW324="Yes",'Main Data'!AU324="Yes"),1,0)</f>
        <v>0</v>
      </c>
      <c r="AN324">
        <f>IF(OR(ISTEXT('Main Data'!AX324), ISTEXT('Main Data'!AY324)),1,0)</f>
        <v>0</v>
      </c>
      <c r="AO324">
        <f>IF('Main Data'!AZ324="Yes",1,0)</f>
        <v>0</v>
      </c>
      <c r="AP324">
        <f>IF('Main Data'!BA324="Yes",1,0)</f>
        <v>0</v>
      </c>
      <c r="AQ324">
        <f>IF('Main Data'!BD324="Yes",1,0)</f>
        <v>0</v>
      </c>
      <c r="AR324">
        <f>IF('Main Data'!BE324="A",1,0)</f>
        <v>0</v>
      </c>
      <c r="AS324">
        <f>IF('Main Data'!BE324="AA",1,0)</f>
        <v>1</v>
      </c>
      <c r="AT324">
        <f>IF('Main Data'!BE324="AAA",1,0)</f>
        <v>0</v>
      </c>
      <c r="AU324">
        <f>IF('Main Data'!BE324="AAAA",1,0)</f>
        <v>0</v>
      </c>
      <c r="AV324">
        <f>IF('Main Data'!P324="Yes",1,0)</f>
        <v>0</v>
      </c>
      <c r="AW324">
        <f>IF('Main Data'!AP324="Yes",1,0)</f>
        <v>0</v>
      </c>
      <c r="AX324">
        <f>IF(OR('Main Data'!V324="Yes", 'Main Data'!W324="Yes",'Main Data'!X324="Yes"),1,0)</f>
        <v>1</v>
      </c>
      <c r="AY324">
        <f>IF(OR('Main Data'!Y324="Yes",'Main Data'!Z324="Yes"),1,0)</f>
        <v>0</v>
      </c>
      <c r="AZ324">
        <f>IF('Main Data'!AR324="Yes",1,0)</f>
        <v>0</v>
      </c>
      <c r="BA324">
        <f>IF('Main Data'!AS324="Yes",1,0)</f>
        <v>0</v>
      </c>
      <c r="BB324">
        <f>IF('Main Data'!AG324="Yes",1,0)</f>
        <v>0</v>
      </c>
      <c r="BC324">
        <f>IF('Main Data'!AB324="Yes",1,0)</f>
        <v>0</v>
      </c>
      <c r="BD324">
        <f>IF('Main Data'!AA324="Yes",1,0)</f>
        <v>0</v>
      </c>
      <c r="BE324">
        <f>IF('Main Data'!AC324="Yes",1,0)</f>
        <v>0</v>
      </c>
      <c r="BF324">
        <f>IF('Main Data'!AF324="Yes",1,0)</f>
        <v>0</v>
      </c>
      <c r="BG324">
        <f>IF(OR('Main Data'!AI324="Yes",'Main Data'!AL324="Yes"),1,0)</f>
        <v>1</v>
      </c>
      <c r="BH324">
        <f>IF('Main Data'!AJ324="Yes",1,0)</f>
        <v>0</v>
      </c>
      <c r="BI324">
        <f>IF('Main Data'!AK324="Yes",1,0)</f>
        <v>0</v>
      </c>
      <c r="BJ324">
        <f>IF('Main Data'!AM324="Yes",1,0)</f>
        <v>0</v>
      </c>
      <c r="BK324">
        <f>IF('Main Data'!AQ324="Yes",1,0)</f>
        <v>0</v>
      </c>
      <c r="BL324" s="21">
        <f t="shared" si="25"/>
        <v>0</v>
      </c>
      <c r="BM324" s="21">
        <f t="shared" si="26"/>
        <v>0</v>
      </c>
      <c r="BN324" s="21">
        <f t="shared" si="27"/>
        <v>0</v>
      </c>
      <c r="BO324" s="21">
        <f t="shared" si="28"/>
        <v>1</v>
      </c>
      <c r="BP324" s="21">
        <f t="shared" si="29"/>
        <v>0</v>
      </c>
    </row>
    <row r="325" spans="1:68" x14ac:dyDescent="0.2">
      <c r="A325">
        <v>321</v>
      </c>
      <c r="B325" s="33">
        <f>'Main Data'!C325</f>
        <v>44506</v>
      </c>
      <c r="C325">
        <f>'Main Data'!D325</f>
        <v>166</v>
      </c>
      <c r="D325" s="26">
        <f>'Main Data'!E325</f>
        <v>8500</v>
      </c>
      <c r="E325" s="26">
        <f>'Main Data'!F325</f>
        <v>10625</v>
      </c>
      <c r="F325" s="34">
        <f t="shared" ref="F325:F388" si="30">LN(D325)</f>
        <v>9.0478214424784085</v>
      </c>
      <c r="G325">
        <f>IF('Main Data'!H325="AP",1,0)</f>
        <v>0</v>
      </c>
      <c r="H325">
        <f>IF('Main Data'!H325="Blancpain",1,0)</f>
        <v>0</v>
      </c>
      <c r="I325">
        <f>IF('Main Data'!H325="Breguet",1,0)</f>
        <v>0</v>
      </c>
      <c r="J325">
        <f>IF('Main Data'!H325="Breitling",1,0)</f>
        <v>0</v>
      </c>
      <c r="K325">
        <f>IF('Main Data'!H325="Cartier",1,0)</f>
        <v>0</v>
      </c>
      <c r="L325">
        <f>IF('Main Data'!H325="Gallet",1,0)</f>
        <v>0</v>
      </c>
      <c r="M325">
        <f>IF('Main Data'!H325="Girard Perregaux",1,0)</f>
        <v>0</v>
      </c>
      <c r="N325">
        <f>IF('Main Data'!H325="Gubelin",1,0)</f>
        <v>0</v>
      </c>
      <c r="O325">
        <f>IF('Main Data'!H325="Heuer",1,0)</f>
        <v>0</v>
      </c>
      <c r="P325">
        <f>IF('Main Data'!H325="IWC",1,0)</f>
        <v>0</v>
      </c>
      <c r="Q325">
        <f>IF('Main Data'!H325="JLC",1,0)</f>
        <v>0</v>
      </c>
      <c r="R325">
        <f>IF('Main Data'!H325="Longines",1,0)</f>
        <v>0</v>
      </c>
      <c r="S325">
        <f>IF('Main Data'!H325="Movado",1,0)</f>
        <v>0</v>
      </c>
      <c r="T325">
        <f>IF('Main Data'!H325="Omega",1,0)</f>
        <v>0</v>
      </c>
      <c r="U325">
        <f>IF('Main Data'!H325="Panerai",1,0)</f>
        <v>0</v>
      </c>
      <c r="V325">
        <f>IF('Main Data'!H325="Patek",1,0)</f>
        <v>0</v>
      </c>
      <c r="W325">
        <f>IF('Main Data'!H325="Rolex",1,0)</f>
        <v>0</v>
      </c>
      <c r="X325">
        <f>IF('Main Data'!H325="Tudor",1,0)</f>
        <v>0</v>
      </c>
      <c r="Y325">
        <f>IF('Main Data'!H325="Ulysse Nardin",1,0)</f>
        <v>0</v>
      </c>
      <c r="Z325">
        <f>IF('Main Data'!H325="Universal Geneve",1,0)</f>
        <v>0</v>
      </c>
      <c r="AA325">
        <f>IF('Main Data'!H325="Vacheron",1,0)</f>
        <v>0</v>
      </c>
      <c r="AB325">
        <f>IF('Main Data'!H325="Zenith",1,0)</f>
        <v>1</v>
      </c>
      <c r="AC325">
        <f>IF('Main Data'!J325="Stainless Steel",1,0)</f>
        <v>1</v>
      </c>
      <c r="AD325">
        <f>IF('Main Data'!J325="Two-tone",1,0)</f>
        <v>0</v>
      </c>
      <c r="AE325">
        <f>IF(OR('Main Data'!J325="YG 18K",'Main Data'!J325="YG &lt;18K",'Main Data'!J325="PG 18K",'Main Data'!J325="PG &lt;18K",'Main Data'!J325="WG 18K",'Main Data'!J325="Mixes of 18K",'Main Data'!J325="Mixes &lt;18K"),1,0)</f>
        <v>0</v>
      </c>
      <c r="AF325">
        <f>IF('Main Data'!J325="Platinum",1,0)</f>
        <v>0</v>
      </c>
      <c r="AG325">
        <f>IF(OR('Main Data'!J325="PVD",'Main Data'!J325="Gold Plate",'Main Data'!J325="Other"),1,0)</f>
        <v>0</v>
      </c>
      <c r="AH325">
        <f>IF('Main Data'!N325="Stainless Steel",1,0)</f>
        <v>1</v>
      </c>
      <c r="AI325">
        <f>IF('Main Data'!N325="Leather",1,0)</f>
        <v>0</v>
      </c>
      <c r="AJ325">
        <f>IF('Main Data'!N325="Two-tone",1,0)</f>
        <v>0</v>
      </c>
      <c r="AK325">
        <f>IF(OR('Main Data'!N325="YG 18K",'Main Data'!N325="PG 18K",'Main Data'!N325="WG 18K",'Main Data'!N325="Mixes of 18K"),1,0)</f>
        <v>0</v>
      </c>
      <c r="AL325">
        <f>IF(OR(,'Main Data'!N325="PVD",'Main Data'!N325="Gold plate"),1,0)</f>
        <v>0</v>
      </c>
      <c r="AM325">
        <f>IF(OR('Main Data'!AV325="Yes",'Main Data'!AW325="Yes",'Main Data'!AU325="Yes"),1,0)</f>
        <v>0</v>
      </c>
      <c r="AN325">
        <f>IF(OR(ISTEXT('Main Data'!AX325), ISTEXT('Main Data'!AY325)),1,0)</f>
        <v>0</v>
      </c>
      <c r="AO325">
        <f>IF('Main Data'!AZ325="Yes",1,0)</f>
        <v>0</v>
      </c>
      <c r="AP325">
        <f>IF('Main Data'!BA325="Yes",1,0)</f>
        <v>0</v>
      </c>
      <c r="AQ325">
        <f>IF('Main Data'!BD325="Yes",1,0)</f>
        <v>0</v>
      </c>
      <c r="AR325">
        <f>IF('Main Data'!BE325="A",1,0)</f>
        <v>0</v>
      </c>
      <c r="AS325">
        <f>IF('Main Data'!BE325="AA",1,0)</f>
        <v>0</v>
      </c>
      <c r="AT325">
        <f>IF('Main Data'!BE325="AAA",1,0)</f>
        <v>1</v>
      </c>
      <c r="AU325">
        <f>IF('Main Data'!BE325="AAAA",1,0)</f>
        <v>0</v>
      </c>
      <c r="AV325">
        <f>IF('Main Data'!P325="Yes",1,0)</f>
        <v>0</v>
      </c>
      <c r="AW325">
        <f>IF('Main Data'!AP325="Yes",1,0)</f>
        <v>0</v>
      </c>
      <c r="AX325">
        <f>IF(OR('Main Data'!V325="Yes", 'Main Data'!W325="Yes",'Main Data'!X325="Yes"),1,0)</f>
        <v>1</v>
      </c>
      <c r="AY325">
        <f>IF(OR('Main Data'!Y325="Yes",'Main Data'!Z325="Yes"),1,0)</f>
        <v>0</v>
      </c>
      <c r="AZ325">
        <f>IF('Main Data'!AR325="Yes",1,0)</f>
        <v>0</v>
      </c>
      <c r="BA325">
        <f>IF('Main Data'!AS325="Yes",1,0)</f>
        <v>0</v>
      </c>
      <c r="BB325">
        <f>IF('Main Data'!AG325="Yes",1,0)</f>
        <v>0</v>
      </c>
      <c r="BC325">
        <f>IF('Main Data'!AB325="Yes",1,0)</f>
        <v>0</v>
      </c>
      <c r="BD325">
        <f>IF('Main Data'!AA325="Yes",1,0)</f>
        <v>0</v>
      </c>
      <c r="BE325">
        <f>IF('Main Data'!AC325="Yes",1,0)</f>
        <v>0</v>
      </c>
      <c r="BF325">
        <f>IF('Main Data'!AF325="Yes",1,0)</f>
        <v>0</v>
      </c>
      <c r="BG325">
        <f>IF(OR('Main Data'!AI325="Yes",'Main Data'!AL325="Yes"),1,0)</f>
        <v>1</v>
      </c>
      <c r="BH325">
        <f>IF('Main Data'!AJ325="Yes",1,0)</f>
        <v>0</v>
      </c>
      <c r="BI325">
        <f>IF('Main Data'!AK325="Yes",1,0)</f>
        <v>0</v>
      </c>
      <c r="BJ325">
        <f>IF('Main Data'!AM325="Yes",1,0)</f>
        <v>0</v>
      </c>
      <c r="BK325">
        <f>IF('Main Data'!AQ325="Yes",1,0)</f>
        <v>0</v>
      </c>
      <c r="BL325" s="21">
        <f t="shared" ref="BL325:BL388" si="31">IF(AND($B325&gt;=DATEVALUE("1/1/2018"),$B325&lt;=DATEVALUE("12/31/2018")),1,0)</f>
        <v>0</v>
      </c>
      <c r="BM325" s="21">
        <f t="shared" ref="BM325:BM388" si="32">IF(AND($B325&gt;=DATEVALUE("1/1/2019"),$B325&lt;=DATEVALUE("12/31/2019")),1,0)</f>
        <v>0</v>
      </c>
      <c r="BN325" s="21">
        <f t="shared" ref="BN325:BN388" si="33">IF(AND($B325&gt;=DATEVALUE("1/1/2020"),$B325&lt;=DATEVALUE("12/31/2020")),1,0)</f>
        <v>0</v>
      </c>
      <c r="BO325" s="21">
        <f t="shared" ref="BO325:BO388" si="34">IF(AND($B325&gt;=DATEVALUE("1/1/2021"),$B325&lt;=DATEVALUE("12/31/2021")),1,0)</f>
        <v>1</v>
      </c>
      <c r="BP325" s="21">
        <f t="shared" ref="BP325:BP388" si="35">IF(AND($B325&gt;=DATEVALUE("1/1/2022"),$B325&lt;=DATEVALUE("12/31/2022")),1,0)</f>
        <v>0</v>
      </c>
    </row>
    <row r="326" spans="1:68" x14ac:dyDescent="0.2">
      <c r="A326">
        <v>322</v>
      </c>
      <c r="B326" s="33">
        <f>'Main Data'!C326</f>
        <v>44506</v>
      </c>
      <c r="C326">
        <f>'Main Data'!D326</f>
        <v>167</v>
      </c>
      <c r="D326" s="26">
        <f>'Main Data'!E326</f>
        <v>2600</v>
      </c>
      <c r="E326" s="26">
        <f>'Main Data'!F326</f>
        <v>3250</v>
      </c>
      <c r="F326" s="34">
        <f t="shared" si="30"/>
        <v>7.8632667240095735</v>
      </c>
      <c r="G326">
        <f>IF('Main Data'!H326="AP",1,0)</f>
        <v>0</v>
      </c>
      <c r="H326">
        <f>IF('Main Data'!H326="Blancpain",1,0)</f>
        <v>0</v>
      </c>
      <c r="I326">
        <f>IF('Main Data'!H326="Breguet",1,0)</f>
        <v>0</v>
      </c>
      <c r="J326">
        <f>IF('Main Data'!H326="Breitling",1,0)</f>
        <v>0</v>
      </c>
      <c r="K326">
        <f>IF('Main Data'!H326="Cartier",1,0)</f>
        <v>0</v>
      </c>
      <c r="L326">
        <f>IF('Main Data'!H326="Gallet",1,0)</f>
        <v>0</v>
      </c>
      <c r="M326">
        <f>IF('Main Data'!H326="Girard Perregaux",1,0)</f>
        <v>0</v>
      </c>
      <c r="N326">
        <f>IF('Main Data'!H326="Gubelin",1,0)</f>
        <v>0</v>
      </c>
      <c r="O326">
        <f>IF('Main Data'!H326="Heuer",1,0)</f>
        <v>1</v>
      </c>
      <c r="P326">
        <f>IF('Main Data'!H326="IWC",1,0)</f>
        <v>0</v>
      </c>
      <c r="Q326">
        <f>IF('Main Data'!H326="JLC",1,0)</f>
        <v>0</v>
      </c>
      <c r="R326">
        <f>IF('Main Data'!H326="Longines",1,0)</f>
        <v>0</v>
      </c>
      <c r="S326">
        <f>IF('Main Data'!H326="Movado",1,0)</f>
        <v>0</v>
      </c>
      <c r="T326">
        <f>IF('Main Data'!H326="Omega",1,0)</f>
        <v>0</v>
      </c>
      <c r="U326">
        <f>IF('Main Data'!H326="Panerai",1,0)</f>
        <v>0</v>
      </c>
      <c r="V326">
        <f>IF('Main Data'!H326="Patek",1,0)</f>
        <v>0</v>
      </c>
      <c r="W326">
        <f>IF('Main Data'!H326="Rolex",1,0)</f>
        <v>0</v>
      </c>
      <c r="X326">
        <f>IF('Main Data'!H326="Tudor",1,0)</f>
        <v>0</v>
      </c>
      <c r="Y326">
        <f>IF('Main Data'!H326="Ulysse Nardin",1,0)</f>
        <v>0</v>
      </c>
      <c r="Z326">
        <f>IF('Main Data'!H326="Universal Geneve",1,0)</f>
        <v>0</v>
      </c>
      <c r="AA326">
        <f>IF('Main Data'!H326="Vacheron",1,0)</f>
        <v>0</v>
      </c>
      <c r="AB326">
        <f>IF('Main Data'!H326="Zenith",1,0)</f>
        <v>0</v>
      </c>
      <c r="AC326">
        <f>IF('Main Data'!J326="Stainless Steel",1,0)</f>
        <v>1</v>
      </c>
      <c r="AD326">
        <f>IF('Main Data'!J326="Two-tone",1,0)</f>
        <v>0</v>
      </c>
      <c r="AE326">
        <f>IF(OR('Main Data'!J326="YG 18K",'Main Data'!J326="YG &lt;18K",'Main Data'!J326="PG 18K",'Main Data'!J326="PG &lt;18K",'Main Data'!J326="WG 18K",'Main Data'!J326="Mixes of 18K",'Main Data'!J326="Mixes &lt;18K"),1,0)</f>
        <v>0</v>
      </c>
      <c r="AF326">
        <f>IF('Main Data'!J326="Platinum",1,0)</f>
        <v>0</v>
      </c>
      <c r="AG326">
        <f>IF(OR('Main Data'!J326="PVD",'Main Data'!J326="Gold Plate",'Main Data'!J326="Other"),1,0)</f>
        <v>0</v>
      </c>
      <c r="AH326">
        <f>IF('Main Data'!N326="Stainless Steel",1,0)</f>
        <v>1</v>
      </c>
      <c r="AI326">
        <f>IF('Main Data'!N326="Leather",1,0)</f>
        <v>0</v>
      </c>
      <c r="AJ326">
        <f>IF('Main Data'!N326="Two-tone",1,0)</f>
        <v>0</v>
      </c>
      <c r="AK326">
        <f>IF(OR('Main Data'!N326="YG 18K",'Main Data'!N326="PG 18K",'Main Data'!N326="WG 18K",'Main Data'!N326="Mixes of 18K"),1,0)</f>
        <v>0</v>
      </c>
      <c r="AL326">
        <f>IF(OR(,'Main Data'!N326="PVD",'Main Data'!N326="Gold plate"),1,0)</f>
        <v>0</v>
      </c>
      <c r="AM326">
        <f>IF(OR('Main Data'!AV326="Yes",'Main Data'!AW326="Yes",'Main Data'!AU326="Yes"),1,0)</f>
        <v>0</v>
      </c>
      <c r="AN326">
        <f>IF(OR(ISTEXT('Main Data'!AX326), ISTEXT('Main Data'!AY326)),1,0)</f>
        <v>0</v>
      </c>
      <c r="AO326">
        <f>IF('Main Data'!AZ326="Yes",1,0)</f>
        <v>0</v>
      </c>
      <c r="AP326">
        <f>IF('Main Data'!BA326="Yes",1,0)</f>
        <v>0</v>
      </c>
      <c r="AQ326">
        <f>IF('Main Data'!BD326="Yes",1,0)</f>
        <v>0</v>
      </c>
      <c r="AR326">
        <f>IF('Main Data'!BE326="A",1,0)</f>
        <v>0</v>
      </c>
      <c r="AS326">
        <f>IF('Main Data'!BE326="AA",1,0)</f>
        <v>1</v>
      </c>
      <c r="AT326">
        <f>IF('Main Data'!BE326="AAA",1,0)</f>
        <v>0</v>
      </c>
      <c r="AU326">
        <f>IF('Main Data'!BE326="AAAA",1,0)</f>
        <v>0</v>
      </c>
      <c r="AV326">
        <f>IF('Main Data'!P326="Yes",1,0)</f>
        <v>0</v>
      </c>
      <c r="AW326">
        <f>IF('Main Data'!AP326="Yes",1,0)</f>
        <v>0</v>
      </c>
      <c r="AX326">
        <f>IF(OR('Main Data'!V326="Yes", 'Main Data'!W326="Yes",'Main Data'!X326="Yes"),1,0)</f>
        <v>1</v>
      </c>
      <c r="AY326">
        <f>IF(OR('Main Data'!Y326="Yes",'Main Data'!Z326="Yes"),1,0)</f>
        <v>0</v>
      </c>
      <c r="AZ326">
        <f>IF('Main Data'!AR326="Yes",1,0)</f>
        <v>0</v>
      </c>
      <c r="BA326">
        <f>IF('Main Data'!AS326="Yes",1,0)</f>
        <v>0</v>
      </c>
      <c r="BB326">
        <f>IF('Main Data'!AG326="Yes",1,0)</f>
        <v>0</v>
      </c>
      <c r="BC326">
        <f>IF('Main Data'!AB326="Yes",1,0)</f>
        <v>0</v>
      </c>
      <c r="BD326">
        <f>IF('Main Data'!AA326="Yes",1,0)</f>
        <v>0</v>
      </c>
      <c r="BE326">
        <f>IF('Main Data'!AC326="Yes",1,0)</f>
        <v>0</v>
      </c>
      <c r="BF326">
        <f>IF('Main Data'!AF326="Yes",1,0)</f>
        <v>0</v>
      </c>
      <c r="BG326">
        <f>IF(OR('Main Data'!AI326="Yes",'Main Data'!AL326="Yes"),1,0)</f>
        <v>1</v>
      </c>
      <c r="BH326">
        <f>IF('Main Data'!AJ326="Yes",1,0)</f>
        <v>0</v>
      </c>
      <c r="BI326">
        <f>IF('Main Data'!AK326="Yes",1,0)</f>
        <v>0</v>
      </c>
      <c r="BJ326">
        <f>IF('Main Data'!AM326="Yes",1,0)</f>
        <v>0</v>
      </c>
      <c r="BK326">
        <f>IF('Main Data'!AQ326="Yes",1,0)</f>
        <v>0</v>
      </c>
      <c r="BL326" s="21">
        <f t="shared" si="31"/>
        <v>0</v>
      </c>
      <c r="BM326" s="21">
        <f t="shared" si="32"/>
        <v>0</v>
      </c>
      <c r="BN326" s="21">
        <f t="shared" si="33"/>
        <v>0</v>
      </c>
      <c r="BO326" s="21">
        <f t="shared" si="34"/>
        <v>1</v>
      </c>
      <c r="BP326" s="21">
        <f t="shared" si="35"/>
        <v>0</v>
      </c>
    </row>
    <row r="327" spans="1:68" x14ac:dyDescent="0.2">
      <c r="A327">
        <v>323</v>
      </c>
      <c r="B327" s="33">
        <f>'Main Data'!C327</f>
        <v>44506</v>
      </c>
      <c r="C327">
        <f>'Main Data'!D327</f>
        <v>168</v>
      </c>
      <c r="D327" s="26">
        <f>'Main Data'!E327</f>
        <v>7000</v>
      </c>
      <c r="E327" s="26">
        <f>'Main Data'!F327</f>
        <v>8750</v>
      </c>
      <c r="F327" s="34">
        <f t="shared" si="30"/>
        <v>8.8536654280374503</v>
      </c>
      <c r="G327">
        <f>IF('Main Data'!H327="AP",1,0)</f>
        <v>0</v>
      </c>
      <c r="H327">
        <f>IF('Main Data'!H327="Blancpain",1,0)</f>
        <v>0</v>
      </c>
      <c r="I327">
        <f>IF('Main Data'!H327="Breguet",1,0)</f>
        <v>0</v>
      </c>
      <c r="J327">
        <f>IF('Main Data'!H327="Breitling",1,0)</f>
        <v>0</v>
      </c>
      <c r="K327">
        <f>IF('Main Data'!H327="Cartier",1,0)</f>
        <v>0</v>
      </c>
      <c r="L327">
        <f>IF('Main Data'!H327="Gallet",1,0)</f>
        <v>0</v>
      </c>
      <c r="M327">
        <f>IF('Main Data'!H327="Girard Perregaux",1,0)</f>
        <v>0</v>
      </c>
      <c r="N327">
        <f>IF('Main Data'!H327="Gubelin",1,0)</f>
        <v>0</v>
      </c>
      <c r="O327">
        <f>IF('Main Data'!H327="Heuer",1,0)</f>
        <v>0</v>
      </c>
      <c r="P327">
        <f>IF('Main Data'!H327="IWC",1,0)</f>
        <v>0</v>
      </c>
      <c r="Q327">
        <f>IF('Main Data'!H327="JLC",1,0)</f>
        <v>0</v>
      </c>
      <c r="R327">
        <f>IF('Main Data'!H327="Longines",1,0)</f>
        <v>0</v>
      </c>
      <c r="S327">
        <f>IF('Main Data'!H327="Movado",1,0)</f>
        <v>0</v>
      </c>
      <c r="T327">
        <f>IF('Main Data'!H327="Omega",1,0)</f>
        <v>1</v>
      </c>
      <c r="U327">
        <f>IF('Main Data'!H327="Panerai",1,0)</f>
        <v>0</v>
      </c>
      <c r="V327">
        <f>IF('Main Data'!H327="Patek",1,0)</f>
        <v>0</v>
      </c>
      <c r="W327">
        <f>IF('Main Data'!H327="Rolex",1,0)</f>
        <v>0</v>
      </c>
      <c r="X327">
        <f>IF('Main Data'!H327="Tudor",1,0)</f>
        <v>0</v>
      </c>
      <c r="Y327">
        <f>IF('Main Data'!H327="Ulysse Nardin",1,0)</f>
        <v>0</v>
      </c>
      <c r="Z327">
        <f>IF('Main Data'!H327="Universal Geneve",1,0)</f>
        <v>0</v>
      </c>
      <c r="AA327">
        <f>IF('Main Data'!H327="Vacheron",1,0)</f>
        <v>0</v>
      </c>
      <c r="AB327">
        <f>IF('Main Data'!H327="Zenith",1,0)</f>
        <v>0</v>
      </c>
      <c r="AC327">
        <f>IF('Main Data'!J327="Stainless Steel",1,0)</f>
        <v>1</v>
      </c>
      <c r="AD327">
        <f>IF('Main Data'!J327="Two-tone",1,0)</f>
        <v>0</v>
      </c>
      <c r="AE327">
        <f>IF(OR('Main Data'!J327="YG 18K",'Main Data'!J327="YG &lt;18K",'Main Data'!J327="PG 18K",'Main Data'!J327="PG &lt;18K",'Main Data'!J327="WG 18K",'Main Data'!J327="Mixes of 18K",'Main Data'!J327="Mixes &lt;18K"),1,0)</f>
        <v>0</v>
      </c>
      <c r="AF327">
        <f>IF('Main Data'!J327="Platinum",1,0)</f>
        <v>0</v>
      </c>
      <c r="AG327">
        <f>IF(OR('Main Data'!J327="PVD",'Main Data'!J327="Gold Plate",'Main Data'!J327="Other"),1,0)</f>
        <v>0</v>
      </c>
      <c r="AH327">
        <f>IF('Main Data'!N327="Stainless Steel",1,0)</f>
        <v>0</v>
      </c>
      <c r="AI327">
        <f>IF('Main Data'!N327="Leather",1,0)</f>
        <v>1</v>
      </c>
      <c r="AJ327">
        <f>IF('Main Data'!N327="Two-tone",1,0)</f>
        <v>0</v>
      </c>
      <c r="AK327">
        <f>IF(OR('Main Data'!N327="YG 18K",'Main Data'!N327="PG 18K",'Main Data'!N327="WG 18K",'Main Data'!N327="Mixes of 18K"),1,0)</f>
        <v>0</v>
      </c>
      <c r="AL327">
        <f>IF(OR(,'Main Data'!N327="PVD",'Main Data'!N327="Gold plate"),1,0)</f>
        <v>0</v>
      </c>
      <c r="AM327">
        <f>IF(OR('Main Data'!AV327="Yes",'Main Data'!AW327="Yes",'Main Data'!AU327="Yes"),1,0)</f>
        <v>0</v>
      </c>
      <c r="AN327">
        <f>IF(OR(ISTEXT('Main Data'!AX327), ISTEXT('Main Data'!AY327)),1,0)</f>
        <v>0</v>
      </c>
      <c r="AO327">
        <f>IF('Main Data'!AZ327="Yes",1,0)</f>
        <v>0</v>
      </c>
      <c r="AP327">
        <f>IF('Main Data'!BA327="Yes",1,0)</f>
        <v>0</v>
      </c>
      <c r="AQ327">
        <f>IF('Main Data'!BD327="Yes",1,0)</f>
        <v>0</v>
      </c>
      <c r="AR327">
        <f>IF('Main Data'!BE327="A",1,0)</f>
        <v>0</v>
      </c>
      <c r="AS327">
        <f>IF('Main Data'!BE327="AA",1,0)</f>
        <v>0</v>
      </c>
      <c r="AT327">
        <f>IF('Main Data'!BE327="AAA",1,0)</f>
        <v>1</v>
      </c>
      <c r="AU327">
        <f>IF('Main Data'!BE327="AAAA",1,0)</f>
        <v>0</v>
      </c>
      <c r="AV327">
        <f>IF('Main Data'!P327="Yes",1,0)</f>
        <v>0</v>
      </c>
      <c r="AW327">
        <f>IF('Main Data'!AP327="Yes",1,0)</f>
        <v>0</v>
      </c>
      <c r="AX327">
        <f>IF(OR('Main Data'!V327="Yes", 'Main Data'!W327="Yes",'Main Data'!X327="Yes"),1,0)</f>
        <v>0</v>
      </c>
      <c r="AY327">
        <f>IF(OR('Main Data'!Y327="Yes",'Main Data'!Z327="Yes"),1,0)</f>
        <v>0</v>
      </c>
      <c r="AZ327">
        <f>IF('Main Data'!AR327="Yes",1,0)</f>
        <v>0</v>
      </c>
      <c r="BA327">
        <f>IF('Main Data'!AS327="Yes",1,0)</f>
        <v>0</v>
      </c>
      <c r="BB327">
        <f>IF('Main Data'!AG327="Yes",1,0)</f>
        <v>0</v>
      </c>
      <c r="BC327">
        <f>IF('Main Data'!AB327="Yes",1,0)</f>
        <v>0</v>
      </c>
      <c r="BD327">
        <f>IF('Main Data'!AA327="Yes",1,0)</f>
        <v>0</v>
      </c>
      <c r="BE327">
        <f>IF('Main Data'!AC327="Yes",1,0)</f>
        <v>0</v>
      </c>
      <c r="BF327">
        <f>IF('Main Data'!AF327="Yes",1,0)</f>
        <v>0</v>
      </c>
      <c r="BG327">
        <f>IF(OR('Main Data'!AI327="Yes",'Main Data'!AL327="Yes"),1,0)</f>
        <v>1</v>
      </c>
      <c r="BH327">
        <f>IF('Main Data'!AJ327="Yes",1,0)</f>
        <v>0</v>
      </c>
      <c r="BI327">
        <f>IF('Main Data'!AK327="Yes",1,0)</f>
        <v>0</v>
      </c>
      <c r="BJ327">
        <f>IF('Main Data'!AM327="Yes",1,0)</f>
        <v>0</v>
      </c>
      <c r="BK327">
        <f>IF('Main Data'!AQ327="Yes",1,0)</f>
        <v>0</v>
      </c>
      <c r="BL327" s="21">
        <f t="shared" si="31"/>
        <v>0</v>
      </c>
      <c r="BM327" s="21">
        <f t="shared" si="32"/>
        <v>0</v>
      </c>
      <c r="BN327" s="21">
        <f t="shared" si="33"/>
        <v>0</v>
      </c>
      <c r="BO327" s="21">
        <f t="shared" si="34"/>
        <v>1</v>
      </c>
      <c r="BP327" s="21">
        <f t="shared" si="35"/>
        <v>0</v>
      </c>
    </row>
    <row r="328" spans="1:68" x14ac:dyDescent="0.2">
      <c r="A328">
        <v>324</v>
      </c>
      <c r="B328" s="33">
        <f>'Main Data'!C328</f>
        <v>44506</v>
      </c>
      <c r="C328">
        <f>'Main Data'!D328</f>
        <v>171</v>
      </c>
      <c r="D328" s="26">
        <f>'Main Data'!E328</f>
        <v>8000</v>
      </c>
      <c r="E328" s="26">
        <f>'Main Data'!F328</f>
        <v>10000</v>
      </c>
      <c r="F328" s="34">
        <f t="shared" si="30"/>
        <v>8.987196820661973</v>
      </c>
      <c r="G328">
        <f>IF('Main Data'!H328="AP",1,0)</f>
        <v>0</v>
      </c>
      <c r="H328">
        <f>IF('Main Data'!H328="Blancpain",1,0)</f>
        <v>0</v>
      </c>
      <c r="I328">
        <f>IF('Main Data'!H328="Breguet",1,0)</f>
        <v>0</v>
      </c>
      <c r="J328">
        <f>IF('Main Data'!H328="Breitling",1,0)</f>
        <v>0</v>
      </c>
      <c r="K328">
        <f>IF('Main Data'!H328="Cartier",1,0)</f>
        <v>0</v>
      </c>
      <c r="L328">
        <f>IF('Main Data'!H328="Gallet",1,0)</f>
        <v>0</v>
      </c>
      <c r="M328">
        <f>IF('Main Data'!H328="Girard Perregaux",1,0)</f>
        <v>0</v>
      </c>
      <c r="N328">
        <f>IF('Main Data'!H328="Gubelin",1,0)</f>
        <v>0</v>
      </c>
      <c r="O328">
        <f>IF('Main Data'!H328="Heuer",1,0)</f>
        <v>0</v>
      </c>
      <c r="P328">
        <f>IF('Main Data'!H328="IWC",1,0)</f>
        <v>0</v>
      </c>
      <c r="Q328">
        <f>IF('Main Data'!H328="JLC",1,0)</f>
        <v>0</v>
      </c>
      <c r="R328">
        <f>IF('Main Data'!H328="Longines",1,0)</f>
        <v>0</v>
      </c>
      <c r="S328">
        <f>IF('Main Data'!H328="Movado",1,0)</f>
        <v>0</v>
      </c>
      <c r="T328">
        <f>IF('Main Data'!H328="Omega",1,0)</f>
        <v>1</v>
      </c>
      <c r="U328">
        <f>IF('Main Data'!H328="Panerai",1,0)</f>
        <v>0</v>
      </c>
      <c r="V328">
        <f>IF('Main Data'!H328="Patek",1,0)</f>
        <v>0</v>
      </c>
      <c r="W328">
        <f>IF('Main Data'!H328="Rolex",1,0)</f>
        <v>0</v>
      </c>
      <c r="X328">
        <f>IF('Main Data'!H328="Tudor",1,0)</f>
        <v>0</v>
      </c>
      <c r="Y328">
        <f>IF('Main Data'!H328="Ulysse Nardin",1,0)</f>
        <v>0</v>
      </c>
      <c r="Z328">
        <f>IF('Main Data'!H328="Universal Geneve",1,0)</f>
        <v>0</v>
      </c>
      <c r="AA328">
        <f>IF('Main Data'!H328="Vacheron",1,0)</f>
        <v>0</v>
      </c>
      <c r="AB328">
        <f>IF('Main Data'!H328="Zenith",1,0)</f>
        <v>0</v>
      </c>
      <c r="AC328">
        <f>IF('Main Data'!J328="Stainless Steel",1,0)</f>
        <v>0</v>
      </c>
      <c r="AD328">
        <f>IF('Main Data'!J328="Two-tone",1,0)</f>
        <v>0</v>
      </c>
      <c r="AE328">
        <f>IF(OR('Main Data'!J328="YG 18K",'Main Data'!J328="YG &lt;18K",'Main Data'!J328="PG 18K",'Main Data'!J328="PG &lt;18K",'Main Data'!J328="WG 18K",'Main Data'!J328="Mixes of 18K",'Main Data'!J328="Mixes &lt;18K"),1,0)</f>
        <v>1</v>
      </c>
      <c r="AF328">
        <f>IF('Main Data'!J328="Platinum",1,0)</f>
        <v>0</v>
      </c>
      <c r="AG328">
        <f>IF(OR('Main Data'!J328="PVD",'Main Data'!J328="Gold Plate",'Main Data'!J328="Other"),1,0)</f>
        <v>0</v>
      </c>
      <c r="AH328">
        <f>IF('Main Data'!N328="Stainless Steel",1,0)</f>
        <v>0</v>
      </c>
      <c r="AI328">
        <f>IF('Main Data'!N328="Leather",1,0)</f>
        <v>0</v>
      </c>
      <c r="AJ328">
        <f>IF('Main Data'!N328="Two-tone",1,0)</f>
        <v>0</v>
      </c>
      <c r="AK328">
        <f>IF(OR('Main Data'!N328="YG 18K",'Main Data'!N328="PG 18K",'Main Data'!N328="WG 18K",'Main Data'!N328="Mixes of 18K"),1,0)</f>
        <v>1</v>
      </c>
      <c r="AL328">
        <f>IF(OR(,'Main Data'!N328="PVD",'Main Data'!N328="Gold plate"),1,0)</f>
        <v>0</v>
      </c>
      <c r="AM328">
        <f>IF(OR('Main Data'!AV328="Yes",'Main Data'!AW328="Yes",'Main Data'!AU328="Yes"),1,0)</f>
        <v>0</v>
      </c>
      <c r="AN328">
        <f>IF(OR(ISTEXT('Main Data'!AX328), ISTEXT('Main Data'!AY328)),1,0)</f>
        <v>0</v>
      </c>
      <c r="AO328">
        <f>IF('Main Data'!AZ328="Yes",1,0)</f>
        <v>0</v>
      </c>
      <c r="AP328">
        <f>IF('Main Data'!BA328="Yes",1,0)</f>
        <v>0</v>
      </c>
      <c r="AQ328">
        <f>IF('Main Data'!BD328="Yes",1,0)</f>
        <v>0</v>
      </c>
      <c r="AR328">
        <f>IF('Main Data'!BE328="A",1,0)</f>
        <v>0</v>
      </c>
      <c r="AS328">
        <f>IF('Main Data'!BE328="AA",1,0)</f>
        <v>0</v>
      </c>
      <c r="AT328">
        <f>IF('Main Data'!BE328="AAA",1,0)</f>
        <v>1</v>
      </c>
      <c r="AU328">
        <f>IF('Main Data'!BE328="AAAA",1,0)</f>
        <v>0</v>
      </c>
      <c r="AV328">
        <f>IF('Main Data'!P328="Yes",1,0)</f>
        <v>1</v>
      </c>
      <c r="AW328">
        <f>IF('Main Data'!AP328="Yes",1,0)</f>
        <v>0</v>
      </c>
      <c r="AX328">
        <f>IF(OR('Main Data'!V328="Yes", 'Main Data'!W328="Yes",'Main Data'!X328="Yes"),1,0)</f>
        <v>0</v>
      </c>
      <c r="AY328">
        <f>IF(OR('Main Data'!Y328="Yes",'Main Data'!Z328="Yes"),1,0)</f>
        <v>0</v>
      </c>
      <c r="AZ328">
        <f>IF('Main Data'!AR328="Yes",1,0)</f>
        <v>0</v>
      </c>
      <c r="BA328">
        <f>IF('Main Data'!AS328="Yes",1,0)</f>
        <v>0</v>
      </c>
      <c r="BB328">
        <f>IF('Main Data'!AG328="Yes",1,0)</f>
        <v>0</v>
      </c>
      <c r="BC328">
        <f>IF('Main Data'!AB328="Yes",1,0)</f>
        <v>0</v>
      </c>
      <c r="BD328">
        <f>IF('Main Data'!AA328="Yes",1,0)</f>
        <v>0</v>
      </c>
      <c r="BE328">
        <f>IF('Main Data'!AC328="Yes",1,0)</f>
        <v>0</v>
      </c>
      <c r="BF328">
        <f>IF('Main Data'!AF328="Yes",1,0)</f>
        <v>0</v>
      </c>
      <c r="BG328">
        <f>IF(OR('Main Data'!AI328="Yes",'Main Data'!AL328="Yes"),1,0)</f>
        <v>0</v>
      </c>
      <c r="BH328">
        <f>IF('Main Data'!AJ328="Yes",1,0)</f>
        <v>0</v>
      </c>
      <c r="BI328">
        <f>IF('Main Data'!AK328="Yes",1,0)</f>
        <v>0</v>
      </c>
      <c r="BJ328">
        <f>IF('Main Data'!AM328="Yes",1,0)</f>
        <v>0</v>
      </c>
      <c r="BK328">
        <f>IF('Main Data'!AQ328="Yes",1,0)</f>
        <v>0</v>
      </c>
      <c r="BL328" s="21">
        <f t="shared" si="31"/>
        <v>0</v>
      </c>
      <c r="BM328" s="21">
        <f t="shared" si="32"/>
        <v>0</v>
      </c>
      <c r="BN328" s="21">
        <f t="shared" si="33"/>
        <v>0</v>
      </c>
      <c r="BO328" s="21">
        <f t="shared" si="34"/>
        <v>1</v>
      </c>
      <c r="BP328" s="21">
        <f t="shared" si="35"/>
        <v>0</v>
      </c>
    </row>
    <row r="329" spans="1:68" x14ac:dyDescent="0.2">
      <c r="A329">
        <v>325</v>
      </c>
      <c r="B329" s="33">
        <f>'Main Data'!C329</f>
        <v>44506</v>
      </c>
      <c r="C329">
        <f>'Main Data'!D329</f>
        <v>173</v>
      </c>
      <c r="D329" s="26">
        <f>'Main Data'!E329</f>
        <v>32000</v>
      </c>
      <c r="E329" s="26">
        <f>'Main Data'!F329</f>
        <v>40000</v>
      </c>
      <c r="F329" s="34">
        <f t="shared" si="30"/>
        <v>10.373491181781864</v>
      </c>
      <c r="G329">
        <f>IF('Main Data'!H329="AP",1,0)</f>
        <v>0</v>
      </c>
      <c r="H329">
        <f>IF('Main Data'!H329="Blancpain",1,0)</f>
        <v>0</v>
      </c>
      <c r="I329">
        <f>IF('Main Data'!H329="Breguet",1,0)</f>
        <v>0</v>
      </c>
      <c r="J329">
        <f>IF('Main Data'!H329="Breitling",1,0)</f>
        <v>0</v>
      </c>
      <c r="K329">
        <f>IF('Main Data'!H329="Cartier",1,0)</f>
        <v>0</v>
      </c>
      <c r="L329">
        <f>IF('Main Data'!H329="Gallet",1,0)</f>
        <v>0</v>
      </c>
      <c r="M329">
        <f>IF('Main Data'!H329="Girard Perregaux",1,0)</f>
        <v>0</v>
      </c>
      <c r="N329">
        <f>IF('Main Data'!H329="Gubelin",1,0)</f>
        <v>0</v>
      </c>
      <c r="O329">
        <f>IF('Main Data'!H329="Heuer",1,0)</f>
        <v>0</v>
      </c>
      <c r="P329">
        <f>IF('Main Data'!H329="IWC",1,0)</f>
        <v>0</v>
      </c>
      <c r="Q329">
        <f>IF('Main Data'!H329="JLC",1,0)</f>
        <v>0</v>
      </c>
      <c r="R329">
        <f>IF('Main Data'!H329="Longines",1,0)</f>
        <v>0</v>
      </c>
      <c r="S329">
        <f>IF('Main Data'!H329="Movado",1,0)</f>
        <v>0</v>
      </c>
      <c r="T329">
        <f>IF('Main Data'!H329="Omega",1,0)</f>
        <v>1</v>
      </c>
      <c r="U329">
        <f>IF('Main Data'!H329="Panerai",1,0)</f>
        <v>0</v>
      </c>
      <c r="V329">
        <f>IF('Main Data'!H329="Patek",1,0)</f>
        <v>0</v>
      </c>
      <c r="W329">
        <f>IF('Main Data'!H329="Rolex",1,0)</f>
        <v>0</v>
      </c>
      <c r="X329">
        <f>IF('Main Data'!H329="Tudor",1,0)</f>
        <v>0</v>
      </c>
      <c r="Y329">
        <f>IF('Main Data'!H329="Ulysse Nardin",1,0)</f>
        <v>0</v>
      </c>
      <c r="Z329">
        <f>IF('Main Data'!H329="Universal Geneve",1,0)</f>
        <v>0</v>
      </c>
      <c r="AA329">
        <f>IF('Main Data'!H329="Vacheron",1,0)</f>
        <v>0</v>
      </c>
      <c r="AB329">
        <f>IF('Main Data'!H329="Zenith",1,0)</f>
        <v>0</v>
      </c>
      <c r="AC329">
        <f>IF('Main Data'!J329="Stainless Steel",1,0)</f>
        <v>1</v>
      </c>
      <c r="AD329">
        <f>IF('Main Data'!J329="Two-tone",1,0)</f>
        <v>0</v>
      </c>
      <c r="AE329">
        <f>IF(OR('Main Data'!J329="YG 18K",'Main Data'!J329="YG &lt;18K",'Main Data'!J329="PG 18K",'Main Data'!J329="PG &lt;18K",'Main Data'!J329="WG 18K",'Main Data'!J329="Mixes of 18K",'Main Data'!J329="Mixes &lt;18K"),1,0)</f>
        <v>0</v>
      </c>
      <c r="AF329">
        <f>IF('Main Data'!J329="Platinum",1,0)</f>
        <v>0</v>
      </c>
      <c r="AG329">
        <f>IF(OR('Main Data'!J329="PVD",'Main Data'!J329="Gold Plate",'Main Data'!J329="Other"),1,0)</f>
        <v>0</v>
      </c>
      <c r="AH329">
        <f>IF('Main Data'!N329="Stainless Steel",1,0)</f>
        <v>0</v>
      </c>
      <c r="AI329">
        <f>IF('Main Data'!N329="Leather",1,0)</f>
        <v>1</v>
      </c>
      <c r="AJ329">
        <f>IF('Main Data'!N329="Two-tone",1,0)</f>
        <v>0</v>
      </c>
      <c r="AK329">
        <f>IF(OR('Main Data'!N329="YG 18K",'Main Data'!N329="PG 18K",'Main Data'!N329="WG 18K",'Main Data'!N329="Mixes of 18K"),1,0)</f>
        <v>0</v>
      </c>
      <c r="AL329">
        <f>IF(OR(,'Main Data'!N329="PVD",'Main Data'!N329="Gold plate"),1,0)</f>
        <v>0</v>
      </c>
      <c r="AM329">
        <f>IF(OR('Main Data'!AV329="Yes",'Main Data'!AW329="Yes",'Main Data'!AU329="Yes"),1,0)</f>
        <v>0</v>
      </c>
      <c r="AN329">
        <f>IF(OR(ISTEXT('Main Data'!AX329), ISTEXT('Main Data'!AY329)),1,0)</f>
        <v>0</v>
      </c>
      <c r="AO329">
        <f>IF('Main Data'!AZ329="Yes",1,0)</f>
        <v>0</v>
      </c>
      <c r="AP329">
        <f>IF('Main Data'!BA329="Yes",1,0)</f>
        <v>0</v>
      </c>
      <c r="AQ329">
        <f>IF('Main Data'!BD329="Yes",1,0)</f>
        <v>0</v>
      </c>
      <c r="AR329">
        <f>IF('Main Data'!BE329="A",1,0)</f>
        <v>0</v>
      </c>
      <c r="AS329">
        <f>IF('Main Data'!BE329="AA",1,0)</f>
        <v>0</v>
      </c>
      <c r="AT329">
        <f>IF('Main Data'!BE329="AAA",1,0)</f>
        <v>1</v>
      </c>
      <c r="AU329">
        <f>IF('Main Data'!BE329="AAAA",1,0)</f>
        <v>0</v>
      </c>
      <c r="AV329">
        <f>IF('Main Data'!P329="Yes",1,0)</f>
        <v>0</v>
      </c>
      <c r="AW329">
        <f>IF('Main Data'!AP329="Yes",1,0)</f>
        <v>0</v>
      </c>
      <c r="AX329">
        <f>IF(OR('Main Data'!V329="Yes", 'Main Data'!W329="Yes",'Main Data'!X329="Yes"),1,0)</f>
        <v>0</v>
      </c>
      <c r="AY329">
        <f>IF(OR('Main Data'!Y329="Yes",'Main Data'!Z329="Yes"),1,0)</f>
        <v>0</v>
      </c>
      <c r="AZ329">
        <f>IF('Main Data'!AR329="Yes",1,0)</f>
        <v>0</v>
      </c>
      <c r="BA329">
        <f>IF('Main Data'!AS329="Yes",1,0)</f>
        <v>0</v>
      </c>
      <c r="BB329">
        <f>IF('Main Data'!AG329="Yes",1,0)</f>
        <v>0</v>
      </c>
      <c r="BC329">
        <f>IF('Main Data'!AB329="Yes",1,0)</f>
        <v>0</v>
      </c>
      <c r="BD329">
        <f>IF('Main Data'!AA329="Yes",1,0)</f>
        <v>0</v>
      </c>
      <c r="BE329">
        <f>IF('Main Data'!AC329="Yes",1,0)</f>
        <v>0</v>
      </c>
      <c r="BF329">
        <f>IF('Main Data'!AF329="Yes",1,0)</f>
        <v>0</v>
      </c>
      <c r="BG329">
        <f>IF(OR('Main Data'!AI329="Yes",'Main Data'!AL329="Yes"),1,0)</f>
        <v>1</v>
      </c>
      <c r="BH329">
        <f>IF('Main Data'!AJ329="Yes",1,0)</f>
        <v>0</v>
      </c>
      <c r="BI329">
        <f>IF('Main Data'!AK329="Yes",1,0)</f>
        <v>0</v>
      </c>
      <c r="BJ329">
        <f>IF('Main Data'!AM329="Yes",1,0)</f>
        <v>0</v>
      </c>
      <c r="BK329">
        <f>IF('Main Data'!AQ329="Yes",1,0)</f>
        <v>0</v>
      </c>
      <c r="BL329" s="21">
        <f t="shared" si="31"/>
        <v>0</v>
      </c>
      <c r="BM329" s="21">
        <f t="shared" si="32"/>
        <v>0</v>
      </c>
      <c r="BN329" s="21">
        <f t="shared" si="33"/>
        <v>0</v>
      </c>
      <c r="BO329" s="21">
        <f t="shared" si="34"/>
        <v>1</v>
      </c>
      <c r="BP329" s="21">
        <f t="shared" si="35"/>
        <v>0</v>
      </c>
    </row>
    <row r="330" spans="1:68" x14ac:dyDescent="0.2">
      <c r="A330">
        <v>326</v>
      </c>
      <c r="B330" s="33">
        <f>'Main Data'!C330</f>
        <v>44506</v>
      </c>
      <c r="C330">
        <f>'Main Data'!D330</f>
        <v>174</v>
      </c>
      <c r="D330" s="26">
        <f>'Main Data'!E330</f>
        <v>4600</v>
      </c>
      <c r="E330" s="26">
        <f>'Main Data'!F330</f>
        <v>5750</v>
      </c>
      <c r="F330" s="34">
        <f t="shared" si="30"/>
        <v>8.4338115824771869</v>
      </c>
      <c r="G330">
        <f>IF('Main Data'!H330="AP",1,0)</f>
        <v>0</v>
      </c>
      <c r="H330">
        <f>IF('Main Data'!H330="Blancpain",1,0)</f>
        <v>0</v>
      </c>
      <c r="I330">
        <f>IF('Main Data'!H330="Breguet",1,0)</f>
        <v>0</v>
      </c>
      <c r="J330">
        <f>IF('Main Data'!H330="Breitling",1,0)</f>
        <v>0</v>
      </c>
      <c r="K330">
        <f>IF('Main Data'!H330="Cartier",1,0)</f>
        <v>0</v>
      </c>
      <c r="L330">
        <f>IF('Main Data'!H330="Gallet",1,0)</f>
        <v>0</v>
      </c>
      <c r="M330">
        <f>IF('Main Data'!H330="Girard Perregaux",1,0)</f>
        <v>0</v>
      </c>
      <c r="N330">
        <f>IF('Main Data'!H330="Gubelin",1,0)</f>
        <v>0</v>
      </c>
      <c r="O330">
        <f>IF('Main Data'!H330="Heuer",1,0)</f>
        <v>0</v>
      </c>
      <c r="P330">
        <f>IF('Main Data'!H330="IWC",1,0)</f>
        <v>0</v>
      </c>
      <c r="Q330">
        <f>IF('Main Data'!H330="JLC",1,0)</f>
        <v>0</v>
      </c>
      <c r="R330">
        <f>IF('Main Data'!H330="Longines",1,0)</f>
        <v>0</v>
      </c>
      <c r="S330">
        <f>IF('Main Data'!H330="Movado",1,0)</f>
        <v>0</v>
      </c>
      <c r="T330">
        <f>IF('Main Data'!H330="Omega",1,0)</f>
        <v>1</v>
      </c>
      <c r="U330">
        <f>IF('Main Data'!H330="Panerai",1,0)</f>
        <v>0</v>
      </c>
      <c r="V330">
        <f>IF('Main Data'!H330="Patek",1,0)</f>
        <v>0</v>
      </c>
      <c r="W330">
        <f>IF('Main Data'!H330="Rolex",1,0)</f>
        <v>0</v>
      </c>
      <c r="X330">
        <f>IF('Main Data'!H330="Tudor",1,0)</f>
        <v>0</v>
      </c>
      <c r="Y330">
        <f>IF('Main Data'!H330="Ulysse Nardin",1,0)</f>
        <v>0</v>
      </c>
      <c r="Z330">
        <f>IF('Main Data'!H330="Universal Geneve",1,0)</f>
        <v>0</v>
      </c>
      <c r="AA330">
        <f>IF('Main Data'!H330="Vacheron",1,0)</f>
        <v>0</v>
      </c>
      <c r="AB330">
        <f>IF('Main Data'!H330="Zenith",1,0)</f>
        <v>0</v>
      </c>
      <c r="AC330">
        <f>IF('Main Data'!J330="Stainless Steel",1,0)</f>
        <v>1</v>
      </c>
      <c r="AD330">
        <f>IF('Main Data'!J330="Two-tone",1,0)</f>
        <v>0</v>
      </c>
      <c r="AE330">
        <f>IF(OR('Main Data'!J330="YG 18K",'Main Data'!J330="YG &lt;18K",'Main Data'!J330="PG 18K",'Main Data'!J330="PG &lt;18K",'Main Data'!J330="WG 18K",'Main Data'!J330="Mixes of 18K",'Main Data'!J330="Mixes &lt;18K"),1,0)</f>
        <v>0</v>
      </c>
      <c r="AF330">
        <f>IF('Main Data'!J330="Platinum",1,0)</f>
        <v>0</v>
      </c>
      <c r="AG330">
        <f>IF(OR('Main Data'!J330="PVD",'Main Data'!J330="Gold Plate",'Main Data'!J330="Other"),1,0)</f>
        <v>0</v>
      </c>
      <c r="AH330">
        <f>IF('Main Data'!N330="Stainless Steel",1,0)</f>
        <v>0</v>
      </c>
      <c r="AI330">
        <f>IF('Main Data'!N330="Leather",1,0)</f>
        <v>1</v>
      </c>
      <c r="AJ330">
        <f>IF('Main Data'!N330="Two-tone",1,0)</f>
        <v>0</v>
      </c>
      <c r="AK330">
        <f>IF(OR('Main Data'!N330="YG 18K",'Main Data'!N330="PG 18K",'Main Data'!N330="WG 18K",'Main Data'!N330="Mixes of 18K"),1,0)</f>
        <v>0</v>
      </c>
      <c r="AL330">
        <f>IF(OR(,'Main Data'!N330="PVD",'Main Data'!N330="Gold plate"),1,0)</f>
        <v>0</v>
      </c>
      <c r="AM330">
        <f>IF(OR('Main Data'!AV330="Yes",'Main Data'!AW330="Yes",'Main Data'!AU330="Yes"),1,0)</f>
        <v>0</v>
      </c>
      <c r="AN330">
        <f>IF(OR(ISTEXT('Main Data'!AX330), ISTEXT('Main Data'!AY330)),1,0)</f>
        <v>0</v>
      </c>
      <c r="AO330">
        <f>IF('Main Data'!AZ330="Yes",1,0)</f>
        <v>0</v>
      </c>
      <c r="AP330">
        <f>IF('Main Data'!BA330="Yes",1,0)</f>
        <v>0</v>
      </c>
      <c r="AQ330">
        <f>IF('Main Data'!BD330="Yes",1,0)</f>
        <v>0</v>
      </c>
      <c r="AR330">
        <f>IF('Main Data'!BE330="A",1,0)</f>
        <v>0</v>
      </c>
      <c r="AS330">
        <f>IF('Main Data'!BE330="AA",1,0)</f>
        <v>1</v>
      </c>
      <c r="AT330">
        <f>IF('Main Data'!BE330="AAA",1,0)</f>
        <v>0</v>
      </c>
      <c r="AU330">
        <f>IF('Main Data'!BE330="AAAA",1,0)</f>
        <v>0</v>
      </c>
      <c r="AV330">
        <f>IF('Main Data'!P330="Yes",1,0)</f>
        <v>1</v>
      </c>
      <c r="AW330">
        <f>IF('Main Data'!AP330="Yes",1,0)</f>
        <v>0</v>
      </c>
      <c r="AX330">
        <f>IF(OR('Main Data'!V330="Yes", 'Main Data'!W330="Yes",'Main Data'!X330="Yes"),1,0)</f>
        <v>0</v>
      </c>
      <c r="AY330">
        <f>IF(OR('Main Data'!Y330="Yes",'Main Data'!Z330="Yes"),1,0)</f>
        <v>0</v>
      </c>
      <c r="AZ330">
        <f>IF('Main Data'!AR330="Yes",1,0)</f>
        <v>0</v>
      </c>
      <c r="BA330">
        <f>IF('Main Data'!AS330="Yes",1,0)</f>
        <v>0</v>
      </c>
      <c r="BB330">
        <f>IF('Main Data'!AG330="Yes",1,0)</f>
        <v>0</v>
      </c>
      <c r="BC330">
        <f>IF('Main Data'!AB330="Yes",1,0)</f>
        <v>1</v>
      </c>
      <c r="BD330">
        <f>IF('Main Data'!AA330="Yes",1,0)</f>
        <v>0</v>
      </c>
      <c r="BE330">
        <f>IF('Main Data'!AC330="Yes",1,0)</f>
        <v>0</v>
      </c>
      <c r="BF330">
        <f>IF('Main Data'!AF330="Yes",1,0)</f>
        <v>0</v>
      </c>
      <c r="BG330">
        <f>IF(OR('Main Data'!AI330="Yes",'Main Data'!AL330="Yes"),1,0)</f>
        <v>0</v>
      </c>
      <c r="BH330">
        <f>IF('Main Data'!AJ330="Yes",1,0)</f>
        <v>0</v>
      </c>
      <c r="BI330">
        <f>IF('Main Data'!AK330="Yes",1,0)</f>
        <v>0</v>
      </c>
      <c r="BJ330">
        <f>IF('Main Data'!AM330="Yes",1,0)</f>
        <v>0</v>
      </c>
      <c r="BK330">
        <f>IF('Main Data'!AQ330="Yes",1,0)</f>
        <v>0</v>
      </c>
      <c r="BL330" s="21">
        <f t="shared" si="31"/>
        <v>0</v>
      </c>
      <c r="BM330" s="21">
        <f t="shared" si="32"/>
        <v>0</v>
      </c>
      <c r="BN330" s="21">
        <f t="shared" si="33"/>
        <v>0</v>
      </c>
      <c r="BO330" s="21">
        <f t="shared" si="34"/>
        <v>1</v>
      </c>
      <c r="BP330" s="21">
        <f t="shared" si="35"/>
        <v>0</v>
      </c>
    </row>
    <row r="331" spans="1:68" x14ac:dyDescent="0.2">
      <c r="A331">
        <v>327</v>
      </c>
      <c r="B331" s="33">
        <f>'Main Data'!C331</f>
        <v>44507</v>
      </c>
      <c r="C331">
        <f>'Main Data'!D331</f>
        <v>202</v>
      </c>
      <c r="D331" s="26">
        <f>'Main Data'!E331</f>
        <v>3700</v>
      </c>
      <c r="E331" s="26">
        <f>'Main Data'!F331</f>
        <v>4625</v>
      </c>
      <c r="F331" s="34">
        <f t="shared" si="30"/>
        <v>8.2160880986323157</v>
      </c>
      <c r="G331">
        <f>IF('Main Data'!H331="AP",1,0)</f>
        <v>0</v>
      </c>
      <c r="H331">
        <f>IF('Main Data'!H331="Blancpain",1,0)</f>
        <v>0</v>
      </c>
      <c r="I331">
        <f>IF('Main Data'!H331="Breguet",1,0)</f>
        <v>0</v>
      </c>
      <c r="J331">
        <f>IF('Main Data'!H331="Breitling",1,0)</f>
        <v>0</v>
      </c>
      <c r="K331">
        <f>IF('Main Data'!H331="Cartier",1,0)</f>
        <v>0</v>
      </c>
      <c r="L331">
        <f>IF('Main Data'!H331="Gallet",1,0)</f>
        <v>0</v>
      </c>
      <c r="M331">
        <f>IF('Main Data'!H331="Girard Perregaux",1,0)</f>
        <v>0</v>
      </c>
      <c r="N331">
        <f>IF('Main Data'!H331="Gubelin",1,0)</f>
        <v>0</v>
      </c>
      <c r="O331">
        <f>IF('Main Data'!H331="Heuer",1,0)</f>
        <v>0</v>
      </c>
      <c r="P331">
        <f>IF('Main Data'!H331="IWC",1,0)</f>
        <v>0</v>
      </c>
      <c r="Q331">
        <f>IF('Main Data'!H331="JLC",1,0)</f>
        <v>0</v>
      </c>
      <c r="R331">
        <f>IF('Main Data'!H331="Longines",1,0)</f>
        <v>0</v>
      </c>
      <c r="S331">
        <f>IF('Main Data'!H331="Movado",1,0)</f>
        <v>0</v>
      </c>
      <c r="T331">
        <f>IF('Main Data'!H331="Omega",1,0)</f>
        <v>0</v>
      </c>
      <c r="U331">
        <f>IF('Main Data'!H331="Panerai",1,0)</f>
        <v>0</v>
      </c>
      <c r="V331">
        <f>IF('Main Data'!H331="Patek",1,0)</f>
        <v>1</v>
      </c>
      <c r="W331">
        <f>IF('Main Data'!H331="Rolex",1,0)</f>
        <v>0</v>
      </c>
      <c r="X331">
        <f>IF('Main Data'!H331="Tudor",1,0)</f>
        <v>0</v>
      </c>
      <c r="Y331">
        <f>IF('Main Data'!H331="Ulysse Nardin",1,0)</f>
        <v>0</v>
      </c>
      <c r="Z331">
        <f>IF('Main Data'!H331="Universal Geneve",1,0)</f>
        <v>0</v>
      </c>
      <c r="AA331">
        <f>IF('Main Data'!H331="Vacheron",1,0)</f>
        <v>0</v>
      </c>
      <c r="AB331">
        <f>IF('Main Data'!H331="Zenith",1,0)</f>
        <v>0</v>
      </c>
      <c r="AC331">
        <f>IF('Main Data'!J331="Stainless Steel",1,0)</f>
        <v>0</v>
      </c>
      <c r="AD331">
        <f>IF('Main Data'!J331="Two-tone",1,0)</f>
        <v>0</v>
      </c>
      <c r="AE331">
        <f>IF(OR('Main Data'!J331="YG 18K",'Main Data'!J331="YG &lt;18K",'Main Data'!J331="PG 18K",'Main Data'!J331="PG &lt;18K",'Main Data'!J331="WG 18K",'Main Data'!J331="Mixes of 18K",'Main Data'!J331="Mixes &lt;18K"),1,0)</f>
        <v>1</v>
      </c>
      <c r="AF331">
        <f>IF('Main Data'!J331="Platinum",1,0)</f>
        <v>0</v>
      </c>
      <c r="AG331">
        <f>IF(OR('Main Data'!J331="PVD",'Main Data'!J331="Gold Plate",'Main Data'!J331="Other"),1,0)</f>
        <v>0</v>
      </c>
      <c r="AH331">
        <f>IF('Main Data'!N331="Stainless Steel",1,0)</f>
        <v>0</v>
      </c>
      <c r="AI331">
        <f>IF('Main Data'!N331="Leather",1,0)</f>
        <v>1</v>
      </c>
      <c r="AJ331">
        <f>IF('Main Data'!N331="Two-tone",1,0)</f>
        <v>0</v>
      </c>
      <c r="AK331">
        <f>IF(OR('Main Data'!N331="YG 18K",'Main Data'!N331="PG 18K",'Main Data'!N331="WG 18K",'Main Data'!N331="Mixes of 18K"),1,0)</f>
        <v>0</v>
      </c>
      <c r="AL331">
        <f>IF(OR(,'Main Data'!N331="PVD",'Main Data'!N331="Gold plate"),1,0)</f>
        <v>0</v>
      </c>
      <c r="AM331">
        <f>IF(OR('Main Data'!AV331="Yes",'Main Data'!AW331="Yes",'Main Data'!AU331="Yes"),1,0)</f>
        <v>0</v>
      </c>
      <c r="AN331">
        <f>IF(OR(ISTEXT('Main Data'!AX331), ISTEXT('Main Data'!AY331)),1,0)</f>
        <v>0</v>
      </c>
      <c r="AO331">
        <f>IF('Main Data'!AZ331="Yes",1,0)</f>
        <v>0</v>
      </c>
      <c r="AP331">
        <f>IF('Main Data'!BA331="Yes",1,0)</f>
        <v>0</v>
      </c>
      <c r="AQ331">
        <f>IF('Main Data'!BD331="Yes",1,0)</f>
        <v>0</v>
      </c>
      <c r="AR331">
        <f>IF('Main Data'!BE331="A",1,0)</f>
        <v>0</v>
      </c>
      <c r="AS331">
        <f>IF('Main Data'!BE331="AA",1,0)</f>
        <v>1</v>
      </c>
      <c r="AT331">
        <f>IF('Main Data'!BE331="AAA",1,0)</f>
        <v>0</v>
      </c>
      <c r="AU331">
        <f>IF('Main Data'!BE331="AAAA",1,0)</f>
        <v>0</v>
      </c>
      <c r="AV331">
        <f>IF('Main Data'!P331="Yes",1,0)</f>
        <v>1</v>
      </c>
      <c r="AW331">
        <f>IF('Main Data'!AP331="Yes",1,0)</f>
        <v>0</v>
      </c>
      <c r="AX331">
        <f>IF(OR('Main Data'!V331="Yes", 'Main Data'!W331="Yes",'Main Data'!X331="Yes"),1,0)</f>
        <v>0</v>
      </c>
      <c r="AY331">
        <f>IF(OR('Main Data'!Y331="Yes",'Main Data'!Z331="Yes"),1,0)</f>
        <v>0</v>
      </c>
      <c r="AZ331">
        <f>IF('Main Data'!AR331="Yes",1,0)</f>
        <v>0</v>
      </c>
      <c r="BA331">
        <f>IF('Main Data'!AS331="Yes",1,0)</f>
        <v>0</v>
      </c>
      <c r="BB331">
        <f>IF('Main Data'!AG331="Yes",1,0)</f>
        <v>0</v>
      </c>
      <c r="BC331">
        <f>IF('Main Data'!AB331="Yes",1,0)</f>
        <v>0</v>
      </c>
      <c r="BD331">
        <f>IF('Main Data'!AA331="Yes",1,0)</f>
        <v>0</v>
      </c>
      <c r="BE331">
        <f>IF('Main Data'!AC331="Yes",1,0)</f>
        <v>0</v>
      </c>
      <c r="BF331">
        <f>IF('Main Data'!AF331="Yes",1,0)</f>
        <v>0</v>
      </c>
      <c r="BG331">
        <f>IF(OR('Main Data'!AI331="Yes",'Main Data'!AL331="Yes"),1,0)</f>
        <v>0</v>
      </c>
      <c r="BH331">
        <f>IF('Main Data'!AJ331="Yes",1,0)</f>
        <v>0</v>
      </c>
      <c r="BI331">
        <f>IF('Main Data'!AK331="Yes",1,0)</f>
        <v>0</v>
      </c>
      <c r="BJ331">
        <f>IF('Main Data'!AM331="Yes",1,0)</f>
        <v>0</v>
      </c>
      <c r="BK331">
        <f>IF('Main Data'!AQ331="Yes",1,0)</f>
        <v>0</v>
      </c>
      <c r="BL331" s="21">
        <f t="shared" si="31"/>
        <v>0</v>
      </c>
      <c r="BM331" s="21">
        <f t="shared" si="32"/>
        <v>0</v>
      </c>
      <c r="BN331" s="21">
        <f t="shared" si="33"/>
        <v>0</v>
      </c>
      <c r="BO331" s="21">
        <f t="shared" si="34"/>
        <v>1</v>
      </c>
      <c r="BP331" s="21">
        <f t="shared" si="35"/>
        <v>0</v>
      </c>
    </row>
    <row r="332" spans="1:68" x14ac:dyDescent="0.2">
      <c r="A332">
        <v>328</v>
      </c>
      <c r="B332" s="33">
        <f>'Main Data'!C332</f>
        <v>44507</v>
      </c>
      <c r="C332">
        <f>'Main Data'!D332</f>
        <v>203</v>
      </c>
      <c r="D332" s="26">
        <f>'Main Data'!E332</f>
        <v>1300</v>
      </c>
      <c r="E332" s="26">
        <f>'Main Data'!F332</f>
        <v>1625</v>
      </c>
      <c r="F332" s="34">
        <f t="shared" si="30"/>
        <v>7.1701195434496281</v>
      </c>
      <c r="G332">
        <f>IF('Main Data'!H332="AP",1,0)</f>
        <v>0</v>
      </c>
      <c r="H332">
        <f>IF('Main Data'!H332="Blancpain",1,0)</f>
        <v>0</v>
      </c>
      <c r="I332">
        <f>IF('Main Data'!H332="Breguet",1,0)</f>
        <v>0</v>
      </c>
      <c r="J332">
        <f>IF('Main Data'!H332="Breitling",1,0)</f>
        <v>0</v>
      </c>
      <c r="K332">
        <f>IF('Main Data'!H332="Cartier",1,0)</f>
        <v>0</v>
      </c>
      <c r="L332">
        <f>IF('Main Data'!H332="Gallet",1,0)</f>
        <v>0</v>
      </c>
      <c r="M332">
        <f>IF('Main Data'!H332="Girard Perregaux",1,0)</f>
        <v>0</v>
      </c>
      <c r="N332">
        <f>IF('Main Data'!H332="Gubelin",1,0)</f>
        <v>0</v>
      </c>
      <c r="O332">
        <f>IF('Main Data'!H332="Heuer",1,0)</f>
        <v>0</v>
      </c>
      <c r="P332">
        <f>IF('Main Data'!H332="IWC",1,0)</f>
        <v>0</v>
      </c>
      <c r="Q332">
        <f>IF('Main Data'!H332="JLC",1,0)</f>
        <v>0</v>
      </c>
      <c r="R332">
        <f>IF('Main Data'!H332="Longines",1,0)</f>
        <v>1</v>
      </c>
      <c r="S332">
        <f>IF('Main Data'!H332="Movado",1,0)</f>
        <v>0</v>
      </c>
      <c r="T332">
        <f>IF('Main Data'!H332="Omega",1,0)</f>
        <v>0</v>
      </c>
      <c r="U332">
        <f>IF('Main Data'!H332="Panerai",1,0)</f>
        <v>0</v>
      </c>
      <c r="V332">
        <f>IF('Main Data'!H332="Patek",1,0)</f>
        <v>0</v>
      </c>
      <c r="W332">
        <f>IF('Main Data'!H332="Rolex",1,0)</f>
        <v>0</v>
      </c>
      <c r="X332">
        <f>IF('Main Data'!H332="Tudor",1,0)</f>
        <v>0</v>
      </c>
      <c r="Y332">
        <f>IF('Main Data'!H332="Ulysse Nardin",1,0)</f>
        <v>0</v>
      </c>
      <c r="Z332">
        <f>IF('Main Data'!H332="Universal Geneve",1,0)</f>
        <v>0</v>
      </c>
      <c r="AA332">
        <f>IF('Main Data'!H332="Vacheron",1,0)</f>
        <v>0</v>
      </c>
      <c r="AB332">
        <f>IF('Main Data'!H332="Zenith",1,0)</f>
        <v>0</v>
      </c>
      <c r="AC332">
        <f>IF('Main Data'!J332="Stainless Steel",1,0)</f>
        <v>0</v>
      </c>
      <c r="AD332">
        <f>IF('Main Data'!J332="Two-tone",1,0)</f>
        <v>0</v>
      </c>
      <c r="AE332">
        <f>IF(OR('Main Data'!J332="YG 18K",'Main Data'!J332="YG &lt;18K",'Main Data'!J332="PG 18K",'Main Data'!J332="PG &lt;18K",'Main Data'!J332="WG 18K",'Main Data'!J332="Mixes of 18K",'Main Data'!J332="Mixes &lt;18K"),1,0)</f>
        <v>0</v>
      </c>
      <c r="AF332">
        <f>IF('Main Data'!J332="Platinum",1,0)</f>
        <v>0</v>
      </c>
      <c r="AG332">
        <f>IF(OR('Main Data'!J332="PVD",'Main Data'!J332="Gold Plate",'Main Data'!J332="Other"),1,0)</f>
        <v>1</v>
      </c>
      <c r="AH332">
        <f>IF('Main Data'!N332="Stainless Steel",1,0)</f>
        <v>0</v>
      </c>
      <c r="AI332">
        <f>IF('Main Data'!N332="Leather",1,0)</f>
        <v>1</v>
      </c>
      <c r="AJ332">
        <f>IF('Main Data'!N332="Two-tone",1,0)</f>
        <v>0</v>
      </c>
      <c r="AK332">
        <f>IF(OR('Main Data'!N332="YG 18K",'Main Data'!N332="PG 18K",'Main Data'!N332="WG 18K",'Main Data'!N332="Mixes of 18K"),1,0)</f>
        <v>0</v>
      </c>
      <c r="AL332">
        <f>IF(OR(,'Main Data'!N332="PVD",'Main Data'!N332="Gold plate"),1,0)</f>
        <v>0</v>
      </c>
      <c r="AM332">
        <f>IF(OR('Main Data'!AV332="Yes",'Main Data'!AW332="Yes",'Main Data'!AU332="Yes"),1,0)</f>
        <v>0</v>
      </c>
      <c r="AN332">
        <f>IF(OR(ISTEXT('Main Data'!AX332), ISTEXT('Main Data'!AY332)),1,0)</f>
        <v>1</v>
      </c>
      <c r="AO332">
        <f>IF('Main Data'!AZ332="Yes",1,0)</f>
        <v>0</v>
      </c>
      <c r="AP332">
        <f>IF('Main Data'!BA332="Yes",1,0)</f>
        <v>0</v>
      </c>
      <c r="AQ332">
        <f>IF('Main Data'!BD332="Yes",1,0)</f>
        <v>0</v>
      </c>
      <c r="AR332">
        <f>IF('Main Data'!BE332="A",1,0)</f>
        <v>0</v>
      </c>
      <c r="AS332">
        <f>IF('Main Data'!BE332="AA",1,0)</f>
        <v>0</v>
      </c>
      <c r="AT332">
        <f>IF('Main Data'!BE332="AAA",1,0)</f>
        <v>1</v>
      </c>
      <c r="AU332">
        <f>IF('Main Data'!BE332="AAAA",1,0)</f>
        <v>0</v>
      </c>
      <c r="AV332">
        <f>IF('Main Data'!P332="Yes",1,0)</f>
        <v>1</v>
      </c>
      <c r="AW332">
        <f>IF('Main Data'!AP332="Yes",1,0)</f>
        <v>0</v>
      </c>
      <c r="AX332">
        <f>IF(OR('Main Data'!V332="Yes", 'Main Data'!W332="Yes",'Main Data'!X332="Yes"),1,0)</f>
        <v>0</v>
      </c>
      <c r="AY332">
        <f>IF(OR('Main Data'!Y332="Yes",'Main Data'!Z332="Yes"),1,0)</f>
        <v>0</v>
      </c>
      <c r="AZ332">
        <f>IF('Main Data'!AR332="Yes",1,0)</f>
        <v>0</v>
      </c>
      <c r="BA332">
        <f>IF('Main Data'!AS332="Yes",1,0)</f>
        <v>0</v>
      </c>
      <c r="BB332">
        <f>IF('Main Data'!AG332="Yes",1,0)</f>
        <v>0</v>
      </c>
      <c r="BC332">
        <f>IF('Main Data'!AB332="Yes",1,0)</f>
        <v>0</v>
      </c>
      <c r="BD332">
        <f>IF('Main Data'!AA332="Yes",1,0)</f>
        <v>0</v>
      </c>
      <c r="BE332">
        <f>IF('Main Data'!AC332="Yes",1,0)</f>
        <v>0</v>
      </c>
      <c r="BF332">
        <f>IF('Main Data'!AF332="Yes",1,0)</f>
        <v>0</v>
      </c>
      <c r="BG332">
        <f>IF(OR('Main Data'!AI332="Yes",'Main Data'!AL332="Yes"),1,0)</f>
        <v>0</v>
      </c>
      <c r="BH332">
        <f>IF('Main Data'!AJ332="Yes",1,0)</f>
        <v>0</v>
      </c>
      <c r="BI332">
        <f>IF('Main Data'!AK332="Yes",1,0)</f>
        <v>0</v>
      </c>
      <c r="BJ332">
        <f>IF('Main Data'!AM332="Yes",1,0)</f>
        <v>0</v>
      </c>
      <c r="BK332">
        <f>IF('Main Data'!AQ332="Yes",1,0)</f>
        <v>0</v>
      </c>
      <c r="BL332" s="21">
        <f t="shared" si="31"/>
        <v>0</v>
      </c>
      <c r="BM332" s="21">
        <f t="shared" si="32"/>
        <v>0</v>
      </c>
      <c r="BN332" s="21">
        <f t="shared" si="33"/>
        <v>0</v>
      </c>
      <c r="BO332" s="21">
        <f t="shared" si="34"/>
        <v>1</v>
      </c>
      <c r="BP332" s="21">
        <f t="shared" si="35"/>
        <v>0</v>
      </c>
    </row>
    <row r="333" spans="1:68" x14ac:dyDescent="0.2">
      <c r="A333">
        <v>329</v>
      </c>
      <c r="B333" s="33">
        <f>'Main Data'!C333</f>
        <v>44507</v>
      </c>
      <c r="C333">
        <f>'Main Data'!D333</f>
        <v>204</v>
      </c>
      <c r="D333" s="26">
        <f>'Main Data'!E333</f>
        <v>3300</v>
      </c>
      <c r="E333" s="26">
        <f>'Main Data'!F333</f>
        <v>4125</v>
      </c>
      <c r="F333" s="34">
        <f t="shared" si="30"/>
        <v>8.1016777474545716</v>
      </c>
      <c r="G333">
        <f>IF('Main Data'!H333="AP",1,0)</f>
        <v>0</v>
      </c>
      <c r="H333">
        <f>IF('Main Data'!H333="Blancpain",1,0)</f>
        <v>0</v>
      </c>
      <c r="I333">
        <f>IF('Main Data'!H333="Breguet",1,0)</f>
        <v>0</v>
      </c>
      <c r="J333">
        <f>IF('Main Data'!H333="Breitling",1,0)</f>
        <v>0</v>
      </c>
      <c r="K333">
        <f>IF('Main Data'!H333="Cartier",1,0)</f>
        <v>0</v>
      </c>
      <c r="L333">
        <f>IF('Main Data'!H333="Gallet",1,0)</f>
        <v>0</v>
      </c>
      <c r="M333">
        <f>IF('Main Data'!H333="Girard Perregaux",1,0)</f>
        <v>0</v>
      </c>
      <c r="N333">
        <f>IF('Main Data'!H333="Gubelin",1,0)</f>
        <v>0</v>
      </c>
      <c r="O333">
        <f>IF('Main Data'!H333="Heuer",1,0)</f>
        <v>0</v>
      </c>
      <c r="P333">
        <f>IF('Main Data'!H333="IWC",1,0)</f>
        <v>0</v>
      </c>
      <c r="Q333">
        <f>IF('Main Data'!H333="JLC",1,0)</f>
        <v>0</v>
      </c>
      <c r="R333">
        <f>IF('Main Data'!H333="Longines",1,0)</f>
        <v>0</v>
      </c>
      <c r="S333">
        <f>IF('Main Data'!H333="Movado",1,0)</f>
        <v>0</v>
      </c>
      <c r="T333">
        <f>IF('Main Data'!H333="Omega",1,0)</f>
        <v>0</v>
      </c>
      <c r="U333">
        <f>IF('Main Data'!H333="Panerai",1,0)</f>
        <v>0</v>
      </c>
      <c r="V333">
        <f>IF('Main Data'!H333="Patek",1,0)</f>
        <v>0</v>
      </c>
      <c r="W333">
        <f>IF('Main Data'!H333="Rolex",1,0)</f>
        <v>1</v>
      </c>
      <c r="X333">
        <f>IF('Main Data'!H333="Tudor",1,0)</f>
        <v>0</v>
      </c>
      <c r="Y333">
        <f>IF('Main Data'!H333="Ulysse Nardin",1,0)</f>
        <v>0</v>
      </c>
      <c r="Z333">
        <f>IF('Main Data'!H333="Universal Geneve",1,0)</f>
        <v>0</v>
      </c>
      <c r="AA333">
        <f>IF('Main Data'!H333="Vacheron",1,0)</f>
        <v>0</v>
      </c>
      <c r="AB333">
        <f>IF('Main Data'!H333="Zenith",1,0)</f>
        <v>0</v>
      </c>
      <c r="AC333">
        <f>IF('Main Data'!J333="Stainless Steel",1,0)</f>
        <v>0</v>
      </c>
      <c r="AD333">
        <f>IF('Main Data'!J333="Two-tone",1,0)</f>
        <v>0</v>
      </c>
      <c r="AE333">
        <f>IF(OR('Main Data'!J333="YG 18K",'Main Data'!J333="YG &lt;18K",'Main Data'!J333="PG 18K",'Main Data'!J333="PG &lt;18K",'Main Data'!J333="WG 18K",'Main Data'!J333="Mixes of 18K",'Main Data'!J333="Mixes &lt;18K"),1,0)</f>
        <v>1</v>
      </c>
      <c r="AF333">
        <f>IF('Main Data'!J333="Platinum",1,0)</f>
        <v>0</v>
      </c>
      <c r="AG333">
        <f>IF(OR('Main Data'!J333="PVD",'Main Data'!J333="Gold Plate",'Main Data'!J333="Other"),1,0)</f>
        <v>0</v>
      </c>
      <c r="AH333">
        <f>IF('Main Data'!N333="Stainless Steel",1,0)</f>
        <v>0</v>
      </c>
      <c r="AI333">
        <f>IF('Main Data'!N333="Leather",1,0)</f>
        <v>1</v>
      </c>
      <c r="AJ333">
        <f>IF('Main Data'!N333="Two-tone",1,0)</f>
        <v>0</v>
      </c>
      <c r="AK333">
        <f>IF(OR('Main Data'!N333="YG 18K",'Main Data'!N333="PG 18K",'Main Data'!N333="WG 18K",'Main Data'!N333="Mixes of 18K"),1,0)</f>
        <v>0</v>
      </c>
      <c r="AL333">
        <f>IF(OR(,'Main Data'!N333="PVD",'Main Data'!N333="Gold plate"),1,0)</f>
        <v>0</v>
      </c>
      <c r="AM333">
        <f>IF(OR('Main Data'!AV333="Yes",'Main Data'!AW333="Yes",'Main Data'!AU333="Yes"),1,0)</f>
        <v>0</v>
      </c>
      <c r="AN333">
        <f>IF(OR(ISTEXT('Main Data'!AX333), ISTEXT('Main Data'!AY333)),1,0)</f>
        <v>1</v>
      </c>
      <c r="AO333">
        <f>IF('Main Data'!AZ333="Yes",1,0)</f>
        <v>0</v>
      </c>
      <c r="AP333">
        <f>IF('Main Data'!BA333="Yes",1,0)</f>
        <v>0</v>
      </c>
      <c r="AQ333">
        <f>IF('Main Data'!BD333="Yes",1,0)</f>
        <v>0</v>
      </c>
      <c r="AR333">
        <f>IF('Main Data'!BE333="A",1,0)</f>
        <v>0</v>
      </c>
      <c r="AS333">
        <f>IF('Main Data'!BE333="AA",1,0)</f>
        <v>1</v>
      </c>
      <c r="AT333">
        <f>IF('Main Data'!BE333="AAA",1,0)</f>
        <v>0</v>
      </c>
      <c r="AU333">
        <f>IF('Main Data'!BE333="AAAA",1,0)</f>
        <v>0</v>
      </c>
      <c r="AV333">
        <f>IF('Main Data'!P333="Yes",1,0)</f>
        <v>1</v>
      </c>
      <c r="AW333">
        <f>IF('Main Data'!AP333="Yes",1,0)</f>
        <v>0</v>
      </c>
      <c r="AX333">
        <f>IF(OR('Main Data'!V333="Yes", 'Main Data'!W333="Yes",'Main Data'!X333="Yes"),1,0)</f>
        <v>0</v>
      </c>
      <c r="AY333">
        <f>IF(OR('Main Data'!Y333="Yes",'Main Data'!Z333="Yes"),1,0)</f>
        <v>0</v>
      </c>
      <c r="AZ333">
        <f>IF('Main Data'!AR333="Yes",1,0)</f>
        <v>0</v>
      </c>
      <c r="BA333">
        <f>IF('Main Data'!AS333="Yes",1,0)</f>
        <v>0</v>
      </c>
      <c r="BB333">
        <f>IF('Main Data'!AG333="Yes",1,0)</f>
        <v>0</v>
      </c>
      <c r="BC333">
        <f>IF('Main Data'!AB333="Yes",1,0)</f>
        <v>0</v>
      </c>
      <c r="BD333">
        <f>IF('Main Data'!AA333="Yes",1,0)</f>
        <v>0</v>
      </c>
      <c r="BE333">
        <f>IF('Main Data'!AC333="Yes",1,0)</f>
        <v>0</v>
      </c>
      <c r="BF333">
        <f>IF('Main Data'!AF333="Yes",1,0)</f>
        <v>0</v>
      </c>
      <c r="BG333">
        <f>IF(OR('Main Data'!AI333="Yes",'Main Data'!AL333="Yes"),1,0)</f>
        <v>0</v>
      </c>
      <c r="BH333">
        <f>IF('Main Data'!AJ333="Yes",1,0)</f>
        <v>0</v>
      </c>
      <c r="BI333">
        <f>IF('Main Data'!AK333="Yes",1,0)</f>
        <v>0</v>
      </c>
      <c r="BJ333">
        <f>IF('Main Data'!AM333="Yes",1,0)</f>
        <v>0</v>
      </c>
      <c r="BK333">
        <f>IF('Main Data'!AQ333="Yes",1,0)</f>
        <v>0</v>
      </c>
      <c r="BL333" s="21">
        <f t="shared" si="31"/>
        <v>0</v>
      </c>
      <c r="BM333" s="21">
        <f t="shared" si="32"/>
        <v>0</v>
      </c>
      <c r="BN333" s="21">
        <f t="shared" si="33"/>
        <v>0</v>
      </c>
      <c r="BO333" s="21">
        <f t="shared" si="34"/>
        <v>1</v>
      </c>
      <c r="BP333" s="21">
        <f t="shared" si="35"/>
        <v>0</v>
      </c>
    </row>
    <row r="334" spans="1:68" x14ac:dyDescent="0.2">
      <c r="A334">
        <v>330</v>
      </c>
      <c r="B334" s="33">
        <f>'Main Data'!C334</f>
        <v>44507</v>
      </c>
      <c r="C334">
        <f>'Main Data'!D334</f>
        <v>206</v>
      </c>
      <c r="D334" s="26">
        <f>'Main Data'!E334</f>
        <v>4200</v>
      </c>
      <c r="E334" s="26">
        <f>'Main Data'!F334</f>
        <v>5250</v>
      </c>
      <c r="F334" s="34">
        <f t="shared" si="30"/>
        <v>8.3428398042714598</v>
      </c>
      <c r="G334">
        <f>IF('Main Data'!H334="AP",1,0)</f>
        <v>0</v>
      </c>
      <c r="H334">
        <f>IF('Main Data'!H334="Blancpain",1,0)</f>
        <v>0</v>
      </c>
      <c r="I334">
        <f>IF('Main Data'!H334="Breguet",1,0)</f>
        <v>0</v>
      </c>
      <c r="J334">
        <f>IF('Main Data'!H334="Breitling",1,0)</f>
        <v>0</v>
      </c>
      <c r="K334">
        <f>IF('Main Data'!H334="Cartier",1,0)</f>
        <v>0</v>
      </c>
      <c r="L334">
        <f>IF('Main Data'!H334="Gallet",1,0)</f>
        <v>0</v>
      </c>
      <c r="M334">
        <f>IF('Main Data'!H334="Girard Perregaux",1,0)</f>
        <v>0</v>
      </c>
      <c r="N334">
        <f>IF('Main Data'!H334="Gubelin",1,0)</f>
        <v>0</v>
      </c>
      <c r="O334">
        <f>IF('Main Data'!H334="Heuer",1,0)</f>
        <v>0</v>
      </c>
      <c r="P334">
        <f>IF('Main Data'!H334="IWC",1,0)</f>
        <v>0</v>
      </c>
      <c r="Q334">
        <f>IF('Main Data'!H334="JLC",1,0)</f>
        <v>0</v>
      </c>
      <c r="R334">
        <f>IF('Main Data'!H334="Longines",1,0)</f>
        <v>0</v>
      </c>
      <c r="S334">
        <f>IF('Main Data'!H334="Movado",1,0)</f>
        <v>0</v>
      </c>
      <c r="T334">
        <f>IF('Main Data'!H334="Omega",1,0)</f>
        <v>0</v>
      </c>
      <c r="U334">
        <f>IF('Main Data'!H334="Panerai",1,0)</f>
        <v>0</v>
      </c>
      <c r="V334">
        <f>IF('Main Data'!H334="Patek",1,0)</f>
        <v>0</v>
      </c>
      <c r="W334">
        <f>IF('Main Data'!H334="Rolex",1,0)</f>
        <v>1</v>
      </c>
      <c r="X334">
        <f>IF('Main Data'!H334="Tudor",1,0)</f>
        <v>0</v>
      </c>
      <c r="Y334">
        <f>IF('Main Data'!H334="Ulysse Nardin",1,0)</f>
        <v>0</v>
      </c>
      <c r="Z334">
        <f>IF('Main Data'!H334="Universal Geneve",1,0)</f>
        <v>0</v>
      </c>
      <c r="AA334">
        <f>IF('Main Data'!H334="Vacheron",1,0)</f>
        <v>0</v>
      </c>
      <c r="AB334">
        <f>IF('Main Data'!H334="Zenith",1,0)</f>
        <v>0</v>
      </c>
      <c r="AC334">
        <f>IF('Main Data'!J334="Stainless Steel",1,0)</f>
        <v>0</v>
      </c>
      <c r="AD334">
        <f>IF('Main Data'!J334="Two-tone",1,0)</f>
        <v>0</v>
      </c>
      <c r="AE334">
        <f>IF(OR('Main Data'!J334="YG 18K",'Main Data'!J334="YG &lt;18K",'Main Data'!J334="PG 18K",'Main Data'!J334="PG &lt;18K",'Main Data'!J334="WG 18K",'Main Data'!J334="Mixes of 18K",'Main Data'!J334="Mixes &lt;18K"),1,0)</f>
        <v>1</v>
      </c>
      <c r="AF334">
        <f>IF('Main Data'!J334="Platinum",1,0)</f>
        <v>0</v>
      </c>
      <c r="AG334">
        <f>IF(OR('Main Data'!J334="PVD",'Main Data'!J334="Gold Plate",'Main Data'!J334="Other"),1,0)</f>
        <v>0</v>
      </c>
      <c r="AH334">
        <f>IF('Main Data'!N334="Stainless Steel",1,0)</f>
        <v>0</v>
      </c>
      <c r="AI334">
        <f>IF('Main Data'!N334="Leather",1,0)</f>
        <v>1</v>
      </c>
      <c r="AJ334">
        <f>IF('Main Data'!N334="Two-tone",1,0)</f>
        <v>0</v>
      </c>
      <c r="AK334">
        <f>IF(OR('Main Data'!N334="YG 18K",'Main Data'!N334="PG 18K",'Main Data'!N334="WG 18K",'Main Data'!N334="Mixes of 18K"),1,0)</f>
        <v>0</v>
      </c>
      <c r="AL334">
        <f>IF(OR(,'Main Data'!N334="PVD",'Main Data'!N334="Gold plate"),1,0)</f>
        <v>0</v>
      </c>
      <c r="AM334">
        <f>IF(OR('Main Data'!AV334="Yes",'Main Data'!AW334="Yes",'Main Data'!AU334="Yes"),1,0)</f>
        <v>0</v>
      </c>
      <c r="AN334">
        <f>IF(OR(ISTEXT('Main Data'!AX334), ISTEXT('Main Data'!AY334)),1,0)</f>
        <v>0</v>
      </c>
      <c r="AO334">
        <f>IF('Main Data'!AZ334="Yes",1,0)</f>
        <v>0</v>
      </c>
      <c r="AP334">
        <f>IF('Main Data'!BA334="Yes",1,0)</f>
        <v>0</v>
      </c>
      <c r="AQ334">
        <f>IF('Main Data'!BD334="Yes",1,0)</f>
        <v>0</v>
      </c>
      <c r="AR334">
        <f>IF('Main Data'!BE334="A",1,0)</f>
        <v>0</v>
      </c>
      <c r="AS334">
        <f>IF('Main Data'!BE334="AA",1,0)</f>
        <v>1</v>
      </c>
      <c r="AT334">
        <f>IF('Main Data'!BE334="AAA",1,0)</f>
        <v>0</v>
      </c>
      <c r="AU334">
        <f>IF('Main Data'!BE334="AAAA",1,0)</f>
        <v>0</v>
      </c>
      <c r="AV334">
        <f>IF('Main Data'!P334="Yes",1,0)</f>
        <v>1</v>
      </c>
      <c r="AW334">
        <f>IF('Main Data'!AP334="Yes",1,0)</f>
        <v>0</v>
      </c>
      <c r="AX334">
        <f>IF(OR('Main Data'!V334="Yes", 'Main Data'!W334="Yes",'Main Data'!X334="Yes"),1,0)</f>
        <v>0</v>
      </c>
      <c r="AY334">
        <f>IF(OR('Main Data'!Y334="Yes",'Main Data'!Z334="Yes"),1,0)</f>
        <v>0</v>
      </c>
      <c r="AZ334">
        <f>IF('Main Data'!AR334="Yes",1,0)</f>
        <v>0</v>
      </c>
      <c r="BA334">
        <f>IF('Main Data'!AS334="Yes",1,0)</f>
        <v>0</v>
      </c>
      <c r="BB334">
        <f>IF('Main Data'!AG334="Yes",1,0)</f>
        <v>0</v>
      </c>
      <c r="BC334">
        <f>IF('Main Data'!AB334="Yes",1,0)</f>
        <v>0</v>
      </c>
      <c r="BD334">
        <f>IF('Main Data'!AA334="Yes",1,0)</f>
        <v>0</v>
      </c>
      <c r="BE334">
        <f>IF('Main Data'!AC334="Yes",1,0)</f>
        <v>0</v>
      </c>
      <c r="BF334">
        <f>IF('Main Data'!AF334="Yes",1,0)</f>
        <v>0</v>
      </c>
      <c r="BG334">
        <f>IF(OR('Main Data'!AI334="Yes",'Main Data'!AL334="Yes"),1,0)</f>
        <v>0</v>
      </c>
      <c r="BH334">
        <f>IF('Main Data'!AJ334="Yes",1,0)</f>
        <v>0</v>
      </c>
      <c r="BI334">
        <f>IF('Main Data'!AK334="Yes",1,0)</f>
        <v>0</v>
      </c>
      <c r="BJ334">
        <f>IF('Main Data'!AM334="Yes",1,0)</f>
        <v>0</v>
      </c>
      <c r="BK334">
        <f>IF('Main Data'!AQ334="Yes",1,0)</f>
        <v>0</v>
      </c>
      <c r="BL334" s="21">
        <f t="shared" si="31"/>
        <v>0</v>
      </c>
      <c r="BM334" s="21">
        <f t="shared" si="32"/>
        <v>0</v>
      </c>
      <c r="BN334" s="21">
        <f t="shared" si="33"/>
        <v>0</v>
      </c>
      <c r="BO334" s="21">
        <f t="shared" si="34"/>
        <v>1</v>
      </c>
      <c r="BP334" s="21">
        <f t="shared" si="35"/>
        <v>0</v>
      </c>
    </row>
    <row r="335" spans="1:68" x14ac:dyDescent="0.2">
      <c r="A335">
        <v>331</v>
      </c>
      <c r="B335" s="33">
        <f>'Main Data'!C335</f>
        <v>44507</v>
      </c>
      <c r="C335">
        <f>'Main Data'!D335</f>
        <v>207</v>
      </c>
      <c r="D335" s="26">
        <f>'Main Data'!E335</f>
        <v>3200</v>
      </c>
      <c r="E335" s="26">
        <f>'Main Data'!F335</f>
        <v>4000</v>
      </c>
      <c r="F335" s="34">
        <f t="shared" si="30"/>
        <v>8.0709060887878188</v>
      </c>
      <c r="G335">
        <f>IF('Main Data'!H335="AP",1,0)</f>
        <v>0</v>
      </c>
      <c r="H335">
        <f>IF('Main Data'!H335="Blancpain",1,0)</f>
        <v>0</v>
      </c>
      <c r="I335">
        <f>IF('Main Data'!H335="Breguet",1,0)</f>
        <v>0</v>
      </c>
      <c r="J335">
        <f>IF('Main Data'!H335="Breitling",1,0)</f>
        <v>0</v>
      </c>
      <c r="K335">
        <f>IF('Main Data'!H335="Cartier",1,0)</f>
        <v>0</v>
      </c>
      <c r="L335">
        <f>IF('Main Data'!H335="Gallet",1,0)</f>
        <v>0</v>
      </c>
      <c r="M335">
        <f>IF('Main Data'!H335="Girard Perregaux",1,0)</f>
        <v>0</v>
      </c>
      <c r="N335">
        <f>IF('Main Data'!H335="Gubelin",1,0)</f>
        <v>0</v>
      </c>
      <c r="O335">
        <f>IF('Main Data'!H335="Heuer",1,0)</f>
        <v>0</v>
      </c>
      <c r="P335">
        <f>IF('Main Data'!H335="IWC",1,0)</f>
        <v>0</v>
      </c>
      <c r="Q335">
        <f>IF('Main Data'!H335="JLC",1,0)</f>
        <v>0</v>
      </c>
      <c r="R335">
        <f>IF('Main Data'!H335="Longines",1,0)</f>
        <v>0</v>
      </c>
      <c r="S335">
        <f>IF('Main Data'!H335="Movado",1,0)</f>
        <v>0</v>
      </c>
      <c r="T335">
        <f>IF('Main Data'!H335="Omega",1,0)</f>
        <v>0</v>
      </c>
      <c r="U335">
        <f>IF('Main Data'!H335="Panerai",1,0)</f>
        <v>0</v>
      </c>
      <c r="V335">
        <f>IF('Main Data'!H335="Patek",1,0)</f>
        <v>0</v>
      </c>
      <c r="W335">
        <f>IF('Main Data'!H335="Rolex",1,0)</f>
        <v>1</v>
      </c>
      <c r="X335">
        <f>IF('Main Data'!H335="Tudor",1,0)</f>
        <v>0</v>
      </c>
      <c r="Y335">
        <f>IF('Main Data'!H335="Ulysse Nardin",1,0)</f>
        <v>0</v>
      </c>
      <c r="Z335">
        <f>IF('Main Data'!H335="Universal Geneve",1,0)</f>
        <v>0</v>
      </c>
      <c r="AA335">
        <f>IF('Main Data'!H335="Vacheron",1,0)</f>
        <v>0</v>
      </c>
      <c r="AB335">
        <f>IF('Main Data'!H335="Zenith",1,0)</f>
        <v>0</v>
      </c>
      <c r="AC335">
        <f>IF('Main Data'!J335="Stainless Steel",1,0)</f>
        <v>1</v>
      </c>
      <c r="AD335">
        <f>IF('Main Data'!J335="Two-tone",1,0)</f>
        <v>0</v>
      </c>
      <c r="AE335">
        <f>IF(OR('Main Data'!J335="YG 18K",'Main Data'!J335="YG &lt;18K",'Main Data'!J335="PG 18K",'Main Data'!J335="PG &lt;18K",'Main Data'!J335="WG 18K",'Main Data'!J335="Mixes of 18K",'Main Data'!J335="Mixes &lt;18K"),1,0)</f>
        <v>0</v>
      </c>
      <c r="AF335">
        <f>IF('Main Data'!J335="Platinum",1,0)</f>
        <v>0</v>
      </c>
      <c r="AG335">
        <f>IF(OR('Main Data'!J335="PVD",'Main Data'!J335="Gold Plate",'Main Data'!J335="Other"),1,0)</f>
        <v>0</v>
      </c>
      <c r="AH335">
        <f>IF('Main Data'!N335="Stainless Steel",1,0)</f>
        <v>0</v>
      </c>
      <c r="AI335">
        <f>IF('Main Data'!N335="Leather",1,0)</f>
        <v>1</v>
      </c>
      <c r="AJ335">
        <f>IF('Main Data'!N335="Two-tone",1,0)</f>
        <v>0</v>
      </c>
      <c r="AK335">
        <f>IF(OR('Main Data'!N335="YG 18K",'Main Data'!N335="PG 18K",'Main Data'!N335="WG 18K",'Main Data'!N335="Mixes of 18K"),1,0)</f>
        <v>0</v>
      </c>
      <c r="AL335">
        <f>IF(OR(,'Main Data'!N335="PVD",'Main Data'!N335="Gold plate"),1,0)</f>
        <v>0</v>
      </c>
      <c r="AM335">
        <f>IF(OR('Main Data'!AV335="Yes",'Main Data'!AW335="Yes",'Main Data'!AU335="Yes"),1,0)</f>
        <v>0</v>
      </c>
      <c r="AN335">
        <f>IF(OR(ISTEXT('Main Data'!AX335), ISTEXT('Main Data'!AY335)),1,0)</f>
        <v>1</v>
      </c>
      <c r="AO335">
        <f>IF('Main Data'!AZ335="Yes",1,0)</f>
        <v>0</v>
      </c>
      <c r="AP335">
        <f>IF('Main Data'!BA335="Yes",1,0)</f>
        <v>0</v>
      </c>
      <c r="AQ335">
        <f>IF('Main Data'!BD335="Yes",1,0)</f>
        <v>0</v>
      </c>
      <c r="AR335">
        <f>IF('Main Data'!BE335="A",1,0)</f>
        <v>0</v>
      </c>
      <c r="AS335">
        <f>IF('Main Data'!BE335="AA",1,0)</f>
        <v>1</v>
      </c>
      <c r="AT335">
        <f>IF('Main Data'!BE335="AAA",1,0)</f>
        <v>0</v>
      </c>
      <c r="AU335">
        <f>IF('Main Data'!BE335="AAAA",1,0)</f>
        <v>0</v>
      </c>
      <c r="AV335">
        <f>IF('Main Data'!P335="Yes",1,0)</f>
        <v>0</v>
      </c>
      <c r="AW335">
        <f>IF('Main Data'!AP335="Yes",1,0)</f>
        <v>0</v>
      </c>
      <c r="AX335">
        <f>IF(OR('Main Data'!V335="Yes", 'Main Data'!W335="Yes",'Main Data'!X335="Yes"),1,0)</f>
        <v>0</v>
      </c>
      <c r="AY335">
        <f>IF(OR('Main Data'!Y335="Yes",'Main Data'!Z335="Yes"),1,0)</f>
        <v>1</v>
      </c>
      <c r="AZ335">
        <f>IF('Main Data'!AR335="Yes",1,0)</f>
        <v>0</v>
      </c>
      <c r="BA335">
        <f>IF('Main Data'!AS335="Yes",1,0)</f>
        <v>0</v>
      </c>
      <c r="BB335">
        <f>IF('Main Data'!AG335="Yes",1,0)</f>
        <v>0</v>
      </c>
      <c r="BC335">
        <f>IF('Main Data'!AB335="Yes",1,0)</f>
        <v>0</v>
      </c>
      <c r="BD335">
        <f>IF('Main Data'!AA335="Yes",1,0)</f>
        <v>0</v>
      </c>
      <c r="BE335">
        <f>IF('Main Data'!AC335="Yes",1,0)</f>
        <v>0</v>
      </c>
      <c r="BF335">
        <f>IF('Main Data'!AF335="Yes",1,0)</f>
        <v>0</v>
      </c>
      <c r="BG335">
        <f>IF(OR('Main Data'!AI335="Yes",'Main Data'!AL335="Yes"),1,0)</f>
        <v>0</v>
      </c>
      <c r="BH335">
        <f>IF('Main Data'!AJ335="Yes",1,0)</f>
        <v>0</v>
      </c>
      <c r="BI335">
        <f>IF('Main Data'!AK335="Yes",1,0)</f>
        <v>0</v>
      </c>
      <c r="BJ335">
        <f>IF('Main Data'!AM335="Yes",1,0)</f>
        <v>0</v>
      </c>
      <c r="BK335">
        <f>IF('Main Data'!AQ335="Yes",1,0)</f>
        <v>0</v>
      </c>
      <c r="BL335" s="21">
        <f t="shared" si="31"/>
        <v>0</v>
      </c>
      <c r="BM335" s="21">
        <f t="shared" si="32"/>
        <v>0</v>
      </c>
      <c r="BN335" s="21">
        <f t="shared" si="33"/>
        <v>0</v>
      </c>
      <c r="BO335" s="21">
        <f t="shared" si="34"/>
        <v>1</v>
      </c>
      <c r="BP335" s="21">
        <f t="shared" si="35"/>
        <v>0</v>
      </c>
    </row>
    <row r="336" spans="1:68" x14ac:dyDescent="0.2">
      <c r="A336">
        <v>332</v>
      </c>
      <c r="B336" s="33">
        <f>'Main Data'!C336</f>
        <v>44507</v>
      </c>
      <c r="C336">
        <f>'Main Data'!D336</f>
        <v>209</v>
      </c>
      <c r="D336" s="26">
        <f>'Main Data'!E336</f>
        <v>4000</v>
      </c>
      <c r="E336" s="26">
        <f>'Main Data'!F336</f>
        <v>5000</v>
      </c>
      <c r="F336" s="34">
        <f t="shared" si="30"/>
        <v>8.2940496401020276</v>
      </c>
      <c r="G336">
        <f>IF('Main Data'!H336="AP",1,0)</f>
        <v>0</v>
      </c>
      <c r="H336">
        <f>IF('Main Data'!H336="Blancpain",1,0)</f>
        <v>0</v>
      </c>
      <c r="I336">
        <f>IF('Main Data'!H336="Breguet",1,0)</f>
        <v>0</v>
      </c>
      <c r="J336">
        <f>IF('Main Data'!H336="Breitling",1,0)</f>
        <v>0</v>
      </c>
      <c r="K336">
        <f>IF('Main Data'!H336="Cartier",1,0)</f>
        <v>0</v>
      </c>
      <c r="L336">
        <f>IF('Main Data'!H336="Gallet",1,0)</f>
        <v>0</v>
      </c>
      <c r="M336">
        <f>IF('Main Data'!H336="Girard Perregaux",1,0)</f>
        <v>0</v>
      </c>
      <c r="N336">
        <f>IF('Main Data'!H336="Gubelin",1,0)</f>
        <v>0</v>
      </c>
      <c r="O336">
        <f>IF('Main Data'!H336="Heuer",1,0)</f>
        <v>0</v>
      </c>
      <c r="P336">
        <f>IF('Main Data'!H336="IWC",1,0)</f>
        <v>0</v>
      </c>
      <c r="Q336">
        <f>IF('Main Data'!H336="JLC",1,0)</f>
        <v>1</v>
      </c>
      <c r="R336">
        <f>IF('Main Data'!H336="Longines",1,0)</f>
        <v>0</v>
      </c>
      <c r="S336">
        <f>IF('Main Data'!H336="Movado",1,0)</f>
        <v>0</v>
      </c>
      <c r="T336">
        <f>IF('Main Data'!H336="Omega",1,0)</f>
        <v>0</v>
      </c>
      <c r="U336">
        <f>IF('Main Data'!H336="Panerai",1,0)</f>
        <v>0</v>
      </c>
      <c r="V336">
        <f>IF('Main Data'!H336="Patek",1,0)</f>
        <v>0</v>
      </c>
      <c r="W336">
        <f>IF('Main Data'!H336="Rolex",1,0)</f>
        <v>0</v>
      </c>
      <c r="X336">
        <f>IF('Main Data'!H336="Tudor",1,0)</f>
        <v>0</v>
      </c>
      <c r="Y336">
        <f>IF('Main Data'!H336="Ulysse Nardin",1,0)</f>
        <v>0</v>
      </c>
      <c r="Z336">
        <f>IF('Main Data'!H336="Universal Geneve",1,0)</f>
        <v>0</v>
      </c>
      <c r="AA336">
        <f>IF('Main Data'!H336="Vacheron",1,0)</f>
        <v>0</v>
      </c>
      <c r="AB336">
        <f>IF('Main Data'!H336="Zenith",1,0)</f>
        <v>0</v>
      </c>
      <c r="AC336">
        <f>IF('Main Data'!J336="Stainless Steel",1,0)</f>
        <v>0</v>
      </c>
      <c r="AD336">
        <f>IF('Main Data'!J336="Two-tone",1,0)</f>
        <v>0</v>
      </c>
      <c r="AE336">
        <f>IF(OR('Main Data'!J336="YG 18K",'Main Data'!J336="YG &lt;18K",'Main Data'!J336="PG 18K",'Main Data'!J336="PG &lt;18K",'Main Data'!J336="WG 18K",'Main Data'!J336="Mixes of 18K",'Main Data'!J336="Mixes &lt;18K"),1,0)</f>
        <v>1</v>
      </c>
      <c r="AF336">
        <f>IF('Main Data'!J336="Platinum",1,0)</f>
        <v>0</v>
      </c>
      <c r="AG336">
        <f>IF(OR('Main Data'!J336="PVD",'Main Data'!J336="Gold Plate",'Main Data'!J336="Other"),1,0)</f>
        <v>0</v>
      </c>
      <c r="AH336">
        <f>IF('Main Data'!N336="Stainless Steel",1,0)</f>
        <v>0</v>
      </c>
      <c r="AI336">
        <f>IF('Main Data'!N336="Leather",1,0)</f>
        <v>1</v>
      </c>
      <c r="AJ336">
        <f>IF('Main Data'!N336="Two-tone",1,0)</f>
        <v>0</v>
      </c>
      <c r="AK336">
        <f>IF(OR('Main Data'!N336="YG 18K",'Main Data'!N336="PG 18K",'Main Data'!N336="WG 18K",'Main Data'!N336="Mixes of 18K"),1,0)</f>
        <v>0</v>
      </c>
      <c r="AL336">
        <f>IF(OR(,'Main Data'!N336="PVD",'Main Data'!N336="Gold plate"),1,0)</f>
        <v>0</v>
      </c>
      <c r="AM336">
        <f>IF(OR('Main Data'!AV336="Yes",'Main Data'!AW336="Yes",'Main Data'!AU336="Yes"),1,0)</f>
        <v>0</v>
      </c>
      <c r="AN336">
        <f>IF(OR(ISTEXT('Main Data'!AX336), ISTEXT('Main Data'!AY336)),1,0)</f>
        <v>0</v>
      </c>
      <c r="AO336">
        <f>IF('Main Data'!AZ336="Yes",1,0)</f>
        <v>0</v>
      </c>
      <c r="AP336">
        <f>IF('Main Data'!BA336="Yes",1,0)</f>
        <v>0</v>
      </c>
      <c r="AQ336">
        <f>IF('Main Data'!BD336="Yes",1,0)</f>
        <v>0</v>
      </c>
      <c r="AR336">
        <f>IF('Main Data'!BE336="A",1,0)</f>
        <v>0</v>
      </c>
      <c r="AS336">
        <f>IF('Main Data'!BE336="AA",1,0)</f>
        <v>0</v>
      </c>
      <c r="AT336">
        <f>IF('Main Data'!BE336="AAA",1,0)</f>
        <v>1</v>
      </c>
      <c r="AU336">
        <f>IF('Main Data'!BE336="AAAA",1,0)</f>
        <v>0</v>
      </c>
      <c r="AV336">
        <f>IF('Main Data'!P336="Yes",1,0)</f>
        <v>0</v>
      </c>
      <c r="AW336">
        <f>IF('Main Data'!AP336="Yes",1,0)</f>
        <v>0</v>
      </c>
      <c r="AX336">
        <f>IF(OR('Main Data'!V336="Yes", 'Main Data'!W336="Yes",'Main Data'!X336="Yes"),1,0)</f>
        <v>1</v>
      </c>
      <c r="AY336">
        <f>IF(OR('Main Data'!Y336="Yes",'Main Data'!Z336="Yes"),1,0)</f>
        <v>0</v>
      </c>
      <c r="AZ336">
        <f>IF('Main Data'!AR336="Yes",1,0)</f>
        <v>0</v>
      </c>
      <c r="BA336">
        <f>IF('Main Data'!AS336="Yes",1,0)</f>
        <v>0</v>
      </c>
      <c r="BB336">
        <f>IF('Main Data'!AG336="Yes",1,0)</f>
        <v>0</v>
      </c>
      <c r="BC336">
        <f>IF('Main Data'!AB336="Yes",1,0)</f>
        <v>0</v>
      </c>
      <c r="BD336">
        <f>IF('Main Data'!AA336="Yes",1,0)</f>
        <v>0</v>
      </c>
      <c r="BE336">
        <f>IF('Main Data'!AC336="Yes",1,0)</f>
        <v>0</v>
      </c>
      <c r="BF336">
        <f>IF('Main Data'!AF336="Yes",1,0)</f>
        <v>0</v>
      </c>
      <c r="BG336">
        <f>IF(OR('Main Data'!AI336="Yes",'Main Data'!AL336="Yes"),1,0)</f>
        <v>0</v>
      </c>
      <c r="BH336">
        <f>IF('Main Data'!AJ336="Yes",1,0)</f>
        <v>0</v>
      </c>
      <c r="BI336">
        <f>IF('Main Data'!AK336="Yes",1,0)</f>
        <v>0</v>
      </c>
      <c r="BJ336">
        <f>IF('Main Data'!AM336="Yes",1,0)</f>
        <v>0</v>
      </c>
      <c r="BK336">
        <f>IF('Main Data'!AQ336="Yes",1,0)</f>
        <v>0</v>
      </c>
      <c r="BL336" s="21">
        <f t="shared" si="31"/>
        <v>0</v>
      </c>
      <c r="BM336" s="21">
        <f t="shared" si="32"/>
        <v>0</v>
      </c>
      <c r="BN336" s="21">
        <f t="shared" si="33"/>
        <v>0</v>
      </c>
      <c r="BO336" s="21">
        <f t="shared" si="34"/>
        <v>1</v>
      </c>
      <c r="BP336" s="21">
        <f t="shared" si="35"/>
        <v>0</v>
      </c>
    </row>
    <row r="337" spans="1:68" x14ac:dyDescent="0.2">
      <c r="A337">
        <v>333</v>
      </c>
      <c r="B337" s="33">
        <f>'Main Data'!C337</f>
        <v>44507</v>
      </c>
      <c r="C337">
        <f>'Main Data'!D337</f>
        <v>210</v>
      </c>
      <c r="D337" s="26">
        <f>'Main Data'!E337</f>
        <v>26000</v>
      </c>
      <c r="E337" s="26">
        <f>'Main Data'!F337</f>
        <v>32500</v>
      </c>
      <c r="F337" s="34">
        <f t="shared" si="30"/>
        <v>10.165851817003619</v>
      </c>
      <c r="G337">
        <f>IF('Main Data'!H337="AP",1,0)</f>
        <v>0</v>
      </c>
      <c r="H337">
        <f>IF('Main Data'!H337="Blancpain",1,0)</f>
        <v>0</v>
      </c>
      <c r="I337">
        <f>IF('Main Data'!H337="Breguet",1,0)</f>
        <v>0</v>
      </c>
      <c r="J337">
        <f>IF('Main Data'!H337="Breitling",1,0)</f>
        <v>0</v>
      </c>
      <c r="K337">
        <f>IF('Main Data'!H337="Cartier",1,0)</f>
        <v>0</v>
      </c>
      <c r="L337">
        <f>IF('Main Data'!H337="Gallet",1,0)</f>
        <v>0</v>
      </c>
      <c r="M337">
        <f>IF('Main Data'!H337="Girard Perregaux",1,0)</f>
        <v>0</v>
      </c>
      <c r="N337">
        <f>IF('Main Data'!H337="Gubelin",1,0)</f>
        <v>0</v>
      </c>
      <c r="O337">
        <f>IF('Main Data'!H337="Heuer",1,0)</f>
        <v>0</v>
      </c>
      <c r="P337">
        <f>IF('Main Data'!H337="IWC",1,0)</f>
        <v>0</v>
      </c>
      <c r="Q337">
        <f>IF('Main Data'!H337="JLC",1,0)</f>
        <v>0</v>
      </c>
      <c r="R337">
        <f>IF('Main Data'!H337="Longines",1,0)</f>
        <v>0</v>
      </c>
      <c r="S337">
        <f>IF('Main Data'!H337="Movado",1,0)</f>
        <v>0</v>
      </c>
      <c r="T337">
        <f>IF('Main Data'!H337="Omega",1,0)</f>
        <v>0</v>
      </c>
      <c r="U337">
        <f>IF('Main Data'!H337="Panerai",1,0)</f>
        <v>0</v>
      </c>
      <c r="V337">
        <f>IF('Main Data'!H337="Patek",1,0)</f>
        <v>0</v>
      </c>
      <c r="W337">
        <f>IF('Main Data'!H337="Rolex",1,0)</f>
        <v>0</v>
      </c>
      <c r="X337">
        <f>IF('Main Data'!H337="Tudor",1,0)</f>
        <v>0</v>
      </c>
      <c r="Y337">
        <f>IF('Main Data'!H337="Ulysse Nardin",1,0)</f>
        <v>0</v>
      </c>
      <c r="Z337">
        <f>IF('Main Data'!H337="Universal Geneve",1,0)</f>
        <v>1</v>
      </c>
      <c r="AA337">
        <f>IF('Main Data'!H337="Vacheron",1,0)</f>
        <v>0</v>
      </c>
      <c r="AB337">
        <f>IF('Main Data'!H337="Zenith",1,0)</f>
        <v>0</v>
      </c>
      <c r="AC337">
        <f>IF('Main Data'!J337="Stainless Steel",1,0)</f>
        <v>1</v>
      </c>
      <c r="AD337">
        <f>IF('Main Data'!J337="Two-tone",1,0)</f>
        <v>0</v>
      </c>
      <c r="AE337">
        <f>IF(OR('Main Data'!J337="YG 18K",'Main Data'!J337="YG &lt;18K",'Main Data'!J337="PG 18K",'Main Data'!J337="PG &lt;18K",'Main Data'!J337="WG 18K",'Main Data'!J337="Mixes of 18K",'Main Data'!J337="Mixes &lt;18K"),1,0)</f>
        <v>0</v>
      </c>
      <c r="AF337">
        <f>IF('Main Data'!J337="Platinum",1,0)</f>
        <v>0</v>
      </c>
      <c r="AG337">
        <f>IF(OR('Main Data'!J337="PVD",'Main Data'!J337="Gold Plate",'Main Data'!J337="Other"),1,0)</f>
        <v>0</v>
      </c>
      <c r="AH337">
        <f>IF('Main Data'!N337="Stainless Steel",1,0)</f>
        <v>0</v>
      </c>
      <c r="AI337">
        <f>IF('Main Data'!N337="Leather",1,0)</f>
        <v>1</v>
      </c>
      <c r="AJ337">
        <f>IF('Main Data'!N337="Two-tone",1,0)</f>
        <v>0</v>
      </c>
      <c r="AK337">
        <f>IF(OR('Main Data'!N337="YG 18K",'Main Data'!N337="PG 18K",'Main Data'!N337="WG 18K",'Main Data'!N337="Mixes of 18K"),1,0)</f>
        <v>0</v>
      </c>
      <c r="AL337">
        <f>IF(OR(,'Main Data'!N337="PVD",'Main Data'!N337="Gold plate"),1,0)</f>
        <v>0</v>
      </c>
      <c r="AM337">
        <f>IF(OR('Main Data'!AV337="Yes",'Main Data'!AW337="Yes",'Main Data'!AU337="Yes"),1,0)</f>
        <v>0</v>
      </c>
      <c r="AN337">
        <f>IF(OR(ISTEXT('Main Data'!AX337), ISTEXT('Main Data'!AY337)),1,0)</f>
        <v>0</v>
      </c>
      <c r="AO337">
        <f>IF('Main Data'!AZ337="Yes",1,0)</f>
        <v>0</v>
      </c>
      <c r="AP337">
        <f>IF('Main Data'!BA337="Yes",1,0)</f>
        <v>0</v>
      </c>
      <c r="AQ337">
        <f>IF('Main Data'!BD337="Yes",1,0)</f>
        <v>0</v>
      </c>
      <c r="AR337">
        <f>IF('Main Data'!BE337="A",1,0)</f>
        <v>0</v>
      </c>
      <c r="AS337">
        <f>IF('Main Data'!BE337="AA",1,0)</f>
        <v>0</v>
      </c>
      <c r="AT337">
        <f>IF('Main Data'!BE337="AAA",1,0)</f>
        <v>1</v>
      </c>
      <c r="AU337">
        <f>IF('Main Data'!BE337="AAAA",1,0)</f>
        <v>0</v>
      </c>
      <c r="AV337">
        <f>IF('Main Data'!P337="Yes",1,0)</f>
        <v>0</v>
      </c>
      <c r="AW337">
        <f>IF('Main Data'!AP337="Yes",1,0)</f>
        <v>0</v>
      </c>
      <c r="AX337">
        <f>IF(OR('Main Data'!V337="Yes", 'Main Data'!W337="Yes",'Main Data'!X337="Yes"),1,0)</f>
        <v>0</v>
      </c>
      <c r="AY337">
        <f>IF(OR('Main Data'!Y337="Yes",'Main Data'!Z337="Yes"),1,0)</f>
        <v>0</v>
      </c>
      <c r="AZ337">
        <f>IF('Main Data'!AR337="Yes",1,0)</f>
        <v>0</v>
      </c>
      <c r="BA337">
        <f>IF('Main Data'!AS337="Yes",1,0)</f>
        <v>0</v>
      </c>
      <c r="BB337">
        <f>IF('Main Data'!AG337="Yes",1,0)</f>
        <v>0</v>
      </c>
      <c r="BC337">
        <f>IF('Main Data'!AB337="Yes",1,0)</f>
        <v>0</v>
      </c>
      <c r="BD337">
        <f>IF('Main Data'!AA337="Yes",1,0)</f>
        <v>0</v>
      </c>
      <c r="BE337">
        <f>IF('Main Data'!AC337="Yes",1,0)</f>
        <v>0</v>
      </c>
      <c r="BF337">
        <f>IF('Main Data'!AF337="Yes",1,0)</f>
        <v>0</v>
      </c>
      <c r="BG337">
        <f>IF(OR('Main Data'!AI337="Yes",'Main Data'!AL337="Yes"),1,0)</f>
        <v>1</v>
      </c>
      <c r="BH337">
        <f>IF('Main Data'!AJ337="Yes",1,0)</f>
        <v>0</v>
      </c>
      <c r="BI337">
        <f>IF('Main Data'!AK337="Yes",1,0)</f>
        <v>0</v>
      </c>
      <c r="BJ337">
        <f>IF('Main Data'!AM337="Yes",1,0)</f>
        <v>0</v>
      </c>
      <c r="BK337">
        <f>IF('Main Data'!AQ337="Yes",1,0)</f>
        <v>0</v>
      </c>
      <c r="BL337" s="21">
        <f t="shared" si="31"/>
        <v>0</v>
      </c>
      <c r="BM337" s="21">
        <f t="shared" si="32"/>
        <v>0</v>
      </c>
      <c r="BN337" s="21">
        <f t="shared" si="33"/>
        <v>0</v>
      </c>
      <c r="BO337" s="21">
        <f t="shared" si="34"/>
        <v>1</v>
      </c>
      <c r="BP337" s="21">
        <f t="shared" si="35"/>
        <v>0</v>
      </c>
    </row>
    <row r="338" spans="1:68" x14ac:dyDescent="0.2">
      <c r="A338">
        <v>334</v>
      </c>
      <c r="B338" s="33">
        <f>'Main Data'!C338</f>
        <v>44507</v>
      </c>
      <c r="C338">
        <f>'Main Data'!D338</f>
        <v>211</v>
      </c>
      <c r="D338" s="26">
        <f>'Main Data'!E338</f>
        <v>2400</v>
      </c>
      <c r="E338" s="26">
        <f>'Main Data'!F338</f>
        <v>3000</v>
      </c>
      <c r="F338" s="34">
        <f t="shared" si="30"/>
        <v>7.7832240163360371</v>
      </c>
      <c r="G338">
        <f>IF('Main Data'!H338="AP",1,0)</f>
        <v>0</v>
      </c>
      <c r="H338">
        <f>IF('Main Data'!H338="Blancpain",1,0)</f>
        <v>0</v>
      </c>
      <c r="I338">
        <f>IF('Main Data'!H338="Breguet",1,0)</f>
        <v>0</v>
      </c>
      <c r="J338">
        <f>IF('Main Data'!H338="Breitling",1,0)</f>
        <v>1</v>
      </c>
      <c r="K338">
        <f>IF('Main Data'!H338="Cartier",1,0)</f>
        <v>0</v>
      </c>
      <c r="L338">
        <f>IF('Main Data'!H338="Gallet",1,0)</f>
        <v>0</v>
      </c>
      <c r="M338">
        <f>IF('Main Data'!H338="Girard Perregaux",1,0)</f>
        <v>0</v>
      </c>
      <c r="N338">
        <f>IF('Main Data'!H338="Gubelin",1,0)</f>
        <v>0</v>
      </c>
      <c r="O338">
        <f>IF('Main Data'!H338="Heuer",1,0)</f>
        <v>0</v>
      </c>
      <c r="P338">
        <f>IF('Main Data'!H338="IWC",1,0)</f>
        <v>0</v>
      </c>
      <c r="Q338">
        <f>IF('Main Data'!H338="JLC",1,0)</f>
        <v>0</v>
      </c>
      <c r="R338">
        <f>IF('Main Data'!H338="Longines",1,0)</f>
        <v>0</v>
      </c>
      <c r="S338">
        <f>IF('Main Data'!H338="Movado",1,0)</f>
        <v>0</v>
      </c>
      <c r="T338">
        <f>IF('Main Data'!H338="Omega",1,0)</f>
        <v>0</v>
      </c>
      <c r="U338">
        <f>IF('Main Data'!H338="Panerai",1,0)</f>
        <v>0</v>
      </c>
      <c r="V338">
        <f>IF('Main Data'!H338="Patek",1,0)</f>
        <v>0</v>
      </c>
      <c r="W338">
        <f>IF('Main Data'!H338="Rolex",1,0)</f>
        <v>0</v>
      </c>
      <c r="X338">
        <f>IF('Main Data'!H338="Tudor",1,0)</f>
        <v>0</v>
      </c>
      <c r="Y338">
        <f>IF('Main Data'!H338="Ulysse Nardin",1,0)</f>
        <v>0</v>
      </c>
      <c r="Z338">
        <f>IF('Main Data'!H338="Universal Geneve",1,0)</f>
        <v>0</v>
      </c>
      <c r="AA338">
        <f>IF('Main Data'!H338="Vacheron",1,0)</f>
        <v>0</v>
      </c>
      <c r="AB338">
        <f>IF('Main Data'!H338="Zenith",1,0)</f>
        <v>0</v>
      </c>
      <c r="AC338">
        <f>IF('Main Data'!J338="Stainless Steel",1,0)</f>
        <v>0</v>
      </c>
      <c r="AD338">
        <f>IF('Main Data'!J338="Two-tone",1,0)</f>
        <v>0</v>
      </c>
      <c r="AE338">
        <f>IF(OR('Main Data'!J338="YG 18K",'Main Data'!J338="YG &lt;18K",'Main Data'!J338="PG 18K",'Main Data'!J338="PG &lt;18K",'Main Data'!J338="WG 18K",'Main Data'!J338="Mixes of 18K",'Main Data'!J338="Mixes &lt;18K"),1,0)</f>
        <v>0</v>
      </c>
      <c r="AF338">
        <f>IF('Main Data'!J338="Platinum",1,0)</f>
        <v>0</v>
      </c>
      <c r="AG338">
        <f>IF(OR('Main Data'!J338="PVD",'Main Data'!J338="Gold Plate",'Main Data'!J338="Other"),1,0)</f>
        <v>1</v>
      </c>
      <c r="AH338">
        <f>IF('Main Data'!N338="Stainless Steel",1,0)</f>
        <v>0</v>
      </c>
      <c r="AI338">
        <f>IF('Main Data'!N338="Leather",1,0)</f>
        <v>1</v>
      </c>
      <c r="AJ338">
        <f>IF('Main Data'!N338="Two-tone",1,0)</f>
        <v>0</v>
      </c>
      <c r="AK338">
        <f>IF(OR('Main Data'!N338="YG 18K",'Main Data'!N338="PG 18K",'Main Data'!N338="WG 18K",'Main Data'!N338="Mixes of 18K"),1,0)</f>
        <v>0</v>
      </c>
      <c r="AL338">
        <f>IF(OR(,'Main Data'!N338="PVD",'Main Data'!N338="Gold plate"),1,0)</f>
        <v>0</v>
      </c>
      <c r="AM338">
        <f>IF(OR('Main Data'!AV338="Yes",'Main Data'!AW338="Yes",'Main Data'!AU338="Yes"),1,0)</f>
        <v>0</v>
      </c>
      <c r="AN338">
        <f>IF(OR(ISTEXT('Main Data'!AX338), ISTEXT('Main Data'!AY338)),1,0)</f>
        <v>0</v>
      </c>
      <c r="AO338">
        <f>IF('Main Data'!AZ338="Yes",1,0)</f>
        <v>0</v>
      </c>
      <c r="AP338">
        <f>IF('Main Data'!BA338="Yes",1,0)</f>
        <v>0</v>
      </c>
      <c r="AQ338">
        <f>IF('Main Data'!BD338="Yes",1,0)</f>
        <v>0</v>
      </c>
      <c r="AR338">
        <f>IF('Main Data'!BE338="A",1,0)</f>
        <v>0</v>
      </c>
      <c r="AS338">
        <f>IF('Main Data'!BE338="AA",1,0)</f>
        <v>1</v>
      </c>
      <c r="AT338">
        <f>IF('Main Data'!BE338="AAA",1,0)</f>
        <v>0</v>
      </c>
      <c r="AU338">
        <f>IF('Main Data'!BE338="AAAA",1,0)</f>
        <v>0</v>
      </c>
      <c r="AV338">
        <f>IF('Main Data'!P338="Yes",1,0)</f>
        <v>0</v>
      </c>
      <c r="AW338">
        <f>IF('Main Data'!AP338="Yes",1,0)</f>
        <v>0</v>
      </c>
      <c r="AX338">
        <f>IF(OR('Main Data'!V338="Yes", 'Main Data'!W338="Yes",'Main Data'!X338="Yes"),1,0)</f>
        <v>1</v>
      </c>
      <c r="AY338">
        <f>IF(OR('Main Data'!Y338="Yes",'Main Data'!Z338="Yes"),1,0)</f>
        <v>0</v>
      </c>
      <c r="AZ338">
        <f>IF('Main Data'!AR338="Yes",1,0)</f>
        <v>0</v>
      </c>
      <c r="BA338">
        <f>IF('Main Data'!AS338="Yes",1,0)</f>
        <v>0</v>
      </c>
      <c r="BB338">
        <f>IF('Main Data'!AG338="Yes",1,0)</f>
        <v>0</v>
      </c>
      <c r="BC338">
        <f>IF('Main Data'!AB338="Yes",1,0)</f>
        <v>0</v>
      </c>
      <c r="BD338">
        <f>IF('Main Data'!AA338="Yes",1,0)</f>
        <v>0</v>
      </c>
      <c r="BE338">
        <f>IF('Main Data'!AC338="Yes",1,0)</f>
        <v>0</v>
      </c>
      <c r="BF338">
        <f>IF('Main Data'!AF338="Yes",1,0)</f>
        <v>0</v>
      </c>
      <c r="BG338">
        <f>IF(OR('Main Data'!AI338="Yes",'Main Data'!AL338="Yes"),1,0)</f>
        <v>1</v>
      </c>
      <c r="BH338">
        <f>IF('Main Data'!AJ338="Yes",1,0)</f>
        <v>0</v>
      </c>
      <c r="BI338">
        <f>IF('Main Data'!AK338="Yes",1,0)</f>
        <v>0</v>
      </c>
      <c r="BJ338">
        <f>IF('Main Data'!AM338="Yes",1,0)</f>
        <v>0</v>
      </c>
      <c r="BK338">
        <f>IF('Main Data'!AQ338="Yes",1,0)</f>
        <v>0</v>
      </c>
      <c r="BL338" s="21">
        <f t="shared" si="31"/>
        <v>0</v>
      </c>
      <c r="BM338" s="21">
        <f t="shared" si="32"/>
        <v>0</v>
      </c>
      <c r="BN338" s="21">
        <f t="shared" si="33"/>
        <v>0</v>
      </c>
      <c r="BO338" s="21">
        <f t="shared" si="34"/>
        <v>1</v>
      </c>
      <c r="BP338" s="21">
        <f t="shared" si="35"/>
        <v>0</v>
      </c>
    </row>
    <row r="339" spans="1:68" x14ac:dyDescent="0.2">
      <c r="A339">
        <v>335</v>
      </c>
      <c r="B339" s="33">
        <f>'Main Data'!C339</f>
        <v>44507</v>
      </c>
      <c r="C339">
        <f>'Main Data'!D339</f>
        <v>214</v>
      </c>
      <c r="D339" s="26">
        <f>'Main Data'!E339</f>
        <v>1500</v>
      </c>
      <c r="E339" s="26">
        <f>'Main Data'!F339</f>
        <v>1875</v>
      </c>
      <c r="F339" s="34">
        <f t="shared" si="30"/>
        <v>7.3132203870903014</v>
      </c>
      <c r="G339">
        <f>IF('Main Data'!H339="AP",1,0)</f>
        <v>0</v>
      </c>
      <c r="H339">
        <f>IF('Main Data'!H339="Blancpain",1,0)</f>
        <v>0</v>
      </c>
      <c r="I339">
        <f>IF('Main Data'!H339="Breguet",1,0)</f>
        <v>0</v>
      </c>
      <c r="J339">
        <f>IF('Main Data'!H339="Breitling",1,0)</f>
        <v>0</v>
      </c>
      <c r="K339">
        <f>IF('Main Data'!H339="Cartier",1,0)</f>
        <v>0</v>
      </c>
      <c r="L339">
        <f>IF('Main Data'!H339="Gallet",1,0)</f>
        <v>0</v>
      </c>
      <c r="M339">
        <f>IF('Main Data'!H339="Girard Perregaux",1,0)</f>
        <v>0</v>
      </c>
      <c r="N339">
        <f>IF('Main Data'!H339="Gubelin",1,0)</f>
        <v>0</v>
      </c>
      <c r="O339">
        <f>IF('Main Data'!H339="Heuer",1,0)</f>
        <v>0</v>
      </c>
      <c r="P339">
        <f>IF('Main Data'!H339="IWC",1,0)</f>
        <v>0</v>
      </c>
      <c r="Q339">
        <f>IF('Main Data'!H339="JLC",1,0)</f>
        <v>0</v>
      </c>
      <c r="R339">
        <f>IF('Main Data'!H339="Longines",1,0)</f>
        <v>1</v>
      </c>
      <c r="S339">
        <f>IF('Main Data'!H339="Movado",1,0)</f>
        <v>0</v>
      </c>
      <c r="T339">
        <f>IF('Main Data'!H339="Omega",1,0)</f>
        <v>0</v>
      </c>
      <c r="U339">
        <f>IF('Main Data'!H339="Panerai",1,0)</f>
        <v>0</v>
      </c>
      <c r="V339">
        <f>IF('Main Data'!H339="Patek",1,0)</f>
        <v>0</v>
      </c>
      <c r="W339">
        <f>IF('Main Data'!H339="Rolex",1,0)</f>
        <v>0</v>
      </c>
      <c r="X339">
        <f>IF('Main Data'!H339="Tudor",1,0)</f>
        <v>0</v>
      </c>
      <c r="Y339">
        <f>IF('Main Data'!H339="Ulysse Nardin",1,0)</f>
        <v>0</v>
      </c>
      <c r="Z339">
        <f>IF('Main Data'!H339="Universal Geneve",1,0)</f>
        <v>0</v>
      </c>
      <c r="AA339">
        <f>IF('Main Data'!H339="Vacheron",1,0)</f>
        <v>0</v>
      </c>
      <c r="AB339">
        <f>IF('Main Data'!H339="Zenith",1,0)</f>
        <v>0</v>
      </c>
      <c r="AC339">
        <f>IF('Main Data'!J339="Stainless Steel",1,0)</f>
        <v>1</v>
      </c>
      <c r="AD339">
        <f>IF('Main Data'!J339="Two-tone",1,0)</f>
        <v>0</v>
      </c>
      <c r="AE339">
        <f>IF(OR('Main Data'!J339="YG 18K",'Main Data'!J339="YG &lt;18K",'Main Data'!J339="PG 18K",'Main Data'!J339="PG &lt;18K",'Main Data'!J339="WG 18K",'Main Data'!J339="Mixes of 18K",'Main Data'!J339="Mixes &lt;18K"),1,0)</f>
        <v>0</v>
      </c>
      <c r="AF339">
        <f>IF('Main Data'!J339="Platinum",1,0)</f>
        <v>0</v>
      </c>
      <c r="AG339">
        <f>IF(OR('Main Data'!J339="PVD",'Main Data'!J339="Gold Plate",'Main Data'!J339="Other"),1,0)</f>
        <v>0</v>
      </c>
      <c r="AH339">
        <f>IF('Main Data'!N339="Stainless Steel",1,0)</f>
        <v>0</v>
      </c>
      <c r="AI339">
        <f>IF('Main Data'!N339="Leather",1,0)</f>
        <v>1</v>
      </c>
      <c r="AJ339">
        <f>IF('Main Data'!N339="Two-tone",1,0)</f>
        <v>0</v>
      </c>
      <c r="AK339">
        <f>IF(OR('Main Data'!N339="YG 18K",'Main Data'!N339="PG 18K",'Main Data'!N339="WG 18K",'Main Data'!N339="Mixes of 18K"),1,0)</f>
        <v>0</v>
      </c>
      <c r="AL339">
        <f>IF(OR(,'Main Data'!N339="PVD",'Main Data'!N339="Gold plate"),1,0)</f>
        <v>0</v>
      </c>
      <c r="AM339">
        <f>IF(OR('Main Data'!AV339="Yes",'Main Data'!AW339="Yes",'Main Data'!AU339="Yes"),1,0)</f>
        <v>0</v>
      </c>
      <c r="AN339">
        <f>IF(OR(ISTEXT('Main Data'!AX339), ISTEXT('Main Data'!AY339)),1,0)</f>
        <v>0</v>
      </c>
      <c r="AO339">
        <f>IF('Main Data'!AZ339="Yes",1,0)</f>
        <v>0</v>
      </c>
      <c r="AP339">
        <f>IF('Main Data'!BA339="Yes",1,0)</f>
        <v>0</v>
      </c>
      <c r="AQ339">
        <f>IF('Main Data'!BD339="Yes",1,0)</f>
        <v>0</v>
      </c>
      <c r="AR339">
        <f>IF('Main Data'!BE339="A",1,0)</f>
        <v>0</v>
      </c>
      <c r="AS339">
        <f>IF('Main Data'!BE339="AA",1,0)</f>
        <v>1</v>
      </c>
      <c r="AT339">
        <f>IF('Main Data'!BE339="AAA",1,0)</f>
        <v>0</v>
      </c>
      <c r="AU339">
        <f>IF('Main Data'!BE339="AAAA",1,0)</f>
        <v>0</v>
      </c>
      <c r="AV339">
        <f>IF('Main Data'!P339="Yes",1,0)</f>
        <v>0</v>
      </c>
      <c r="AW339">
        <f>IF('Main Data'!AP339="Yes",1,0)</f>
        <v>0</v>
      </c>
      <c r="AX339">
        <f>IF(OR('Main Data'!V339="Yes", 'Main Data'!W339="Yes",'Main Data'!X339="Yes"),1,0)</f>
        <v>0</v>
      </c>
      <c r="AY339">
        <f>IF(OR('Main Data'!Y339="Yes",'Main Data'!Z339="Yes"),1,0)</f>
        <v>0</v>
      </c>
      <c r="AZ339">
        <f>IF('Main Data'!AR339="Yes",1,0)</f>
        <v>0</v>
      </c>
      <c r="BA339">
        <f>IF('Main Data'!AS339="Yes",1,0)</f>
        <v>0</v>
      </c>
      <c r="BB339">
        <f>IF('Main Data'!AG339="Yes",1,0)</f>
        <v>0</v>
      </c>
      <c r="BC339">
        <f>IF('Main Data'!AB339="Yes",1,0)</f>
        <v>0</v>
      </c>
      <c r="BD339">
        <f>IF('Main Data'!AA339="Yes",1,0)</f>
        <v>0</v>
      </c>
      <c r="BE339">
        <f>IF('Main Data'!AC339="Yes",1,0)</f>
        <v>0</v>
      </c>
      <c r="BF339">
        <f>IF('Main Data'!AF339="Yes",1,0)</f>
        <v>0</v>
      </c>
      <c r="BG339">
        <f>IF(OR('Main Data'!AI339="Yes",'Main Data'!AL339="Yes"),1,0)</f>
        <v>1</v>
      </c>
      <c r="BH339">
        <f>IF('Main Data'!AJ339="Yes",1,0)</f>
        <v>0</v>
      </c>
      <c r="BI339">
        <f>IF('Main Data'!AK339="Yes",1,0)</f>
        <v>0</v>
      </c>
      <c r="BJ339">
        <f>IF('Main Data'!AM339="Yes",1,0)</f>
        <v>0</v>
      </c>
      <c r="BK339">
        <f>IF('Main Data'!AQ339="Yes",1,0)</f>
        <v>0</v>
      </c>
      <c r="BL339" s="21">
        <f t="shared" si="31"/>
        <v>0</v>
      </c>
      <c r="BM339" s="21">
        <f t="shared" si="32"/>
        <v>0</v>
      </c>
      <c r="BN339" s="21">
        <f t="shared" si="33"/>
        <v>0</v>
      </c>
      <c r="BO339" s="21">
        <f t="shared" si="34"/>
        <v>1</v>
      </c>
      <c r="BP339" s="21">
        <f t="shared" si="35"/>
        <v>0</v>
      </c>
    </row>
    <row r="340" spans="1:68" x14ac:dyDescent="0.2">
      <c r="A340">
        <v>336</v>
      </c>
      <c r="B340" s="33">
        <f>'Main Data'!C340</f>
        <v>44507</v>
      </c>
      <c r="C340">
        <f>'Main Data'!D340</f>
        <v>218</v>
      </c>
      <c r="D340" s="26">
        <f>'Main Data'!E340</f>
        <v>2200</v>
      </c>
      <c r="E340" s="26">
        <f>'Main Data'!F340</f>
        <v>2750</v>
      </c>
      <c r="F340" s="34">
        <f t="shared" si="30"/>
        <v>7.696212639346407</v>
      </c>
      <c r="G340">
        <f>IF('Main Data'!H340="AP",1,0)</f>
        <v>0</v>
      </c>
      <c r="H340">
        <f>IF('Main Data'!H340="Blancpain",1,0)</f>
        <v>0</v>
      </c>
      <c r="I340">
        <f>IF('Main Data'!H340="Breguet",1,0)</f>
        <v>0</v>
      </c>
      <c r="J340">
        <f>IF('Main Data'!H340="Breitling",1,0)</f>
        <v>0</v>
      </c>
      <c r="K340">
        <f>IF('Main Data'!H340="Cartier",1,0)</f>
        <v>0</v>
      </c>
      <c r="L340">
        <f>IF('Main Data'!H340="Gallet",1,0)</f>
        <v>0</v>
      </c>
      <c r="M340">
        <f>IF('Main Data'!H340="Girard Perregaux",1,0)</f>
        <v>0</v>
      </c>
      <c r="N340">
        <f>IF('Main Data'!H340="Gubelin",1,0)</f>
        <v>0</v>
      </c>
      <c r="O340">
        <f>IF('Main Data'!H340="Heuer",1,0)</f>
        <v>0</v>
      </c>
      <c r="P340">
        <f>IF('Main Data'!H340="IWC",1,0)</f>
        <v>0</v>
      </c>
      <c r="Q340">
        <f>IF('Main Data'!H340="JLC",1,0)</f>
        <v>0</v>
      </c>
      <c r="R340">
        <f>IF('Main Data'!H340="Longines",1,0)</f>
        <v>0</v>
      </c>
      <c r="S340">
        <f>IF('Main Data'!H340="Movado",1,0)</f>
        <v>0</v>
      </c>
      <c r="T340">
        <f>IF('Main Data'!H340="Omega",1,0)</f>
        <v>1</v>
      </c>
      <c r="U340">
        <f>IF('Main Data'!H340="Panerai",1,0)</f>
        <v>0</v>
      </c>
      <c r="V340">
        <f>IF('Main Data'!H340="Patek",1,0)</f>
        <v>0</v>
      </c>
      <c r="W340">
        <f>IF('Main Data'!H340="Rolex",1,0)</f>
        <v>0</v>
      </c>
      <c r="X340">
        <f>IF('Main Data'!H340="Tudor",1,0)</f>
        <v>0</v>
      </c>
      <c r="Y340">
        <f>IF('Main Data'!H340="Ulysse Nardin",1,0)</f>
        <v>0</v>
      </c>
      <c r="Z340">
        <f>IF('Main Data'!H340="Universal Geneve",1,0)</f>
        <v>0</v>
      </c>
      <c r="AA340">
        <f>IF('Main Data'!H340="Vacheron",1,0)</f>
        <v>0</v>
      </c>
      <c r="AB340">
        <f>IF('Main Data'!H340="Zenith",1,0)</f>
        <v>0</v>
      </c>
      <c r="AC340">
        <f>IF('Main Data'!J340="Stainless Steel",1,0)</f>
        <v>1</v>
      </c>
      <c r="AD340">
        <f>IF('Main Data'!J340="Two-tone",1,0)</f>
        <v>0</v>
      </c>
      <c r="AE340">
        <f>IF(OR('Main Data'!J340="YG 18K",'Main Data'!J340="YG &lt;18K",'Main Data'!J340="PG 18K",'Main Data'!J340="PG &lt;18K",'Main Data'!J340="WG 18K",'Main Data'!J340="Mixes of 18K",'Main Data'!J340="Mixes &lt;18K"),1,0)</f>
        <v>0</v>
      </c>
      <c r="AF340">
        <f>IF('Main Data'!J340="Platinum",1,0)</f>
        <v>0</v>
      </c>
      <c r="AG340">
        <f>IF(OR('Main Data'!J340="PVD",'Main Data'!J340="Gold Plate",'Main Data'!J340="Other"),1,0)</f>
        <v>0</v>
      </c>
      <c r="AH340">
        <f>IF('Main Data'!N340="Stainless Steel",1,0)</f>
        <v>1</v>
      </c>
      <c r="AI340">
        <f>IF('Main Data'!N340="Leather",1,0)</f>
        <v>0</v>
      </c>
      <c r="AJ340">
        <f>IF('Main Data'!N340="Two-tone",1,0)</f>
        <v>0</v>
      </c>
      <c r="AK340">
        <f>IF(OR('Main Data'!N340="YG 18K",'Main Data'!N340="PG 18K",'Main Data'!N340="WG 18K",'Main Data'!N340="Mixes of 18K"),1,0)</f>
        <v>0</v>
      </c>
      <c r="AL340">
        <f>IF(OR(,'Main Data'!N340="PVD",'Main Data'!N340="Gold plate"),1,0)</f>
        <v>0</v>
      </c>
      <c r="AM340">
        <f>IF(OR('Main Data'!AV340="Yes",'Main Data'!AW340="Yes",'Main Data'!AU340="Yes"),1,0)</f>
        <v>0</v>
      </c>
      <c r="AN340">
        <f>IF(OR(ISTEXT('Main Data'!AX340), ISTEXT('Main Data'!AY340)),1,0)</f>
        <v>0</v>
      </c>
      <c r="AO340">
        <f>IF('Main Data'!AZ340="Yes",1,0)</f>
        <v>0</v>
      </c>
      <c r="AP340">
        <f>IF('Main Data'!BA340="Yes",1,0)</f>
        <v>0</v>
      </c>
      <c r="AQ340">
        <f>IF('Main Data'!BD340="Yes",1,0)</f>
        <v>0</v>
      </c>
      <c r="AR340">
        <f>IF('Main Data'!BE340="A",1,0)</f>
        <v>0</v>
      </c>
      <c r="AS340">
        <f>IF('Main Data'!BE340="AA",1,0)</f>
        <v>1</v>
      </c>
      <c r="AT340">
        <f>IF('Main Data'!BE340="AAA",1,0)</f>
        <v>0</v>
      </c>
      <c r="AU340">
        <f>IF('Main Data'!BE340="AAAA",1,0)</f>
        <v>0</v>
      </c>
      <c r="AV340">
        <f>IF('Main Data'!P340="Yes",1,0)</f>
        <v>0</v>
      </c>
      <c r="AW340">
        <f>IF('Main Data'!AP340="Yes",1,0)</f>
        <v>0</v>
      </c>
      <c r="AX340">
        <f>IF(OR('Main Data'!V340="Yes", 'Main Data'!W340="Yes",'Main Data'!X340="Yes"),1,0)</f>
        <v>1</v>
      </c>
      <c r="AY340">
        <f>IF(OR('Main Data'!Y340="Yes",'Main Data'!Z340="Yes"),1,0)</f>
        <v>0</v>
      </c>
      <c r="AZ340">
        <f>IF('Main Data'!AR340="Yes",1,0)</f>
        <v>0</v>
      </c>
      <c r="BA340">
        <f>IF('Main Data'!AS340="Yes",1,0)</f>
        <v>0</v>
      </c>
      <c r="BB340">
        <f>IF('Main Data'!AG340="Yes",1,0)</f>
        <v>0</v>
      </c>
      <c r="BC340">
        <f>IF('Main Data'!AB340="Yes",1,0)</f>
        <v>0</v>
      </c>
      <c r="BD340">
        <f>IF('Main Data'!AA340="Yes",1,0)</f>
        <v>0</v>
      </c>
      <c r="BE340">
        <f>IF('Main Data'!AC340="Yes",1,0)</f>
        <v>0</v>
      </c>
      <c r="BF340">
        <f>IF('Main Data'!AF340="Yes",1,0)</f>
        <v>0</v>
      </c>
      <c r="BG340">
        <f>IF(OR('Main Data'!AI340="Yes",'Main Data'!AL340="Yes"),1,0)</f>
        <v>1</v>
      </c>
      <c r="BH340">
        <f>IF('Main Data'!AJ340="Yes",1,0)</f>
        <v>0</v>
      </c>
      <c r="BI340">
        <f>IF('Main Data'!AK340="Yes",1,0)</f>
        <v>0</v>
      </c>
      <c r="BJ340">
        <f>IF('Main Data'!AM340="Yes",1,0)</f>
        <v>0</v>
      </c>
      <c r="BK340">
        <f>IF('Main Data'!AQ340="Yes",1,0)</f>
        <v>0</v>
      </c>
      <c r="BL340" s="21">
        <f t="shared" si="31"/>
        <v>0</v>
      </c>
      <c r="BM340" s="21">
        <f t="shared" si="32"/>
        <v>0</v>
      </c>
      <c r="BN340" s="21">
        <f t="shared" si="33"/>
        <v>0</v>
      </c>
      <c r="BO340" s="21">
        <f t="shared" si="34"/>
        <v>1</v>
      </c>
      <c r="BP340" s="21">
        <f t="shared" si="35"/>
        <v>0</v>
      </c>
    </row>
    <row r="341" spans="1:68" x14ac:dyDescent="0.2">
      <c r="A341">
        <v>337</v>
      </c>
      <c r="B341" s="33">
        <f>'Main Data'!C341</f>
        <v>44507</v>
      </c>
      <c r="C341">
        <f>'Main Data'!D341</f>
        <v>220</v>
      </c>
      <c r="D341" s="26">
        <f>'Main Data'!E341</f>
        <v>2200</v>
      </c>
      <c r="E341" s="26">
        <f>'Main Data'!F341</f>
        <v>2750</v>
      </c>
      <c r="F341" s="34">
        <f t="shared" si="30"/>
        <v>7.696212639346407</v>
      </c>
      <c r="G341">
        <f>IF('Main Data'!H341="AP",1,0)</f>
        <v>1</v>
      </c>
      <c r="H341">
        <f>IF('Main Data'!H341="Blancpain",1,0)</f>
        <v>0</v>
      </c>
      <c r="I341">
        <f>IF('Main Data'!H341="Breguet",1,0)</f>
        <v>0</v>
      </c>
      <c r="J341">
        <f>IF('Main Data'!H341="Breitling",1,0)</f>
        <v>0</v>
      </c>
      <c r="K341">
        <f>IF('Main Data'!H341="Cartier",1,0)</f>
        <v>0</v>
      </c>
      <c r="L341">
        <f>IF('Main Data'!H341="Gallet",1,0)</f>
        <v>0</v>
      </c>
      <c r="M341">
        <f>IF('Main Data'!H341="Girard Perregaux",1,0)</f>
        <v>0</v>
      </c>
      <c r="N341">
        <f>IF('Main Data'!H341="Gubelin",1,0)</f>
        <v>0</v>
      </c>
      <c r="O341">
        <f>IF('Main Data'!H341="Heuer",1,0)</f>
        <v>0</v>
      </c>
      <c r="P341">
        <f>IF('Main Data'!H341="IWC",1,0)</f>
        <v>0</v>
      </c>
      <c r="Q341">
        <f>IF('Main Data'!H341="JLC",1,0)</f>
        <v>0</v>
      </c>
      <c r="R341">
        <f>IF('Main Data'!H341="Longines",1,0)</f>
        <v>0</v>
      </c>
      <c r="S341">
        <f>IF('Main Data'!H341="Movado",1,0)</f>
        <v>0</v>
      </c>
      <c r="T341">
        <f>IF('Main Data'!H341="Omega",1,0)</f>
        <v>0</v>
      </c>
      <c r="U341">
        <f>IF('Main Data'!H341="Panerai",1,0)</f>
        <v>0</v>
      </c>
      <c r="V341">
        <f>IF('Main Data'!H341="Patek",1,0)</f>
        <v>0</v>
      </c>
      <c r="W341">
        <f>IF('Main Data'!H341="Rolex",1,0)</f>
        <v>0</v>
      </c>
      <c r="X341">
        <f>IF('Main Data'!H341="Tudor",1,0)</f>
        <v>0</v>
      </c>
      <c r="Y341">
        <f>IF('Main Data'!H341="Ulysse Nardin",1,0)</f>
        <v>0</v>
      </c>
      <c r="Z341">
        <f>IF('Main Data'!H341="Universal Geneve",1,0)</f>
        <v>0</v>
      </c>
      <c r="AA341">
        <f>IF('Main Data'!H341="Vacheron",1,0)</f>
        <v>0</v>
      </c>
      <c r="AB341">
        <f>IF('Main Data'!H341="Zenith",1,0)</f>
        <v>0</v>
      </c>
      <c r="AC341">
        <f>IF('Main Data'!J341="Stainless Steel",1,0)</f>
        <v>0</v>
      </c>
      <c r="AD341">
        <f>IF('Main Data'!J341="Two-tone",1,0)</f>
        <v>0</v>
      </c>
      <c r="AE341">
        <f>IF(OR('Main Data'!J341="YG 18K",'Main Data'!J341="YG &lt;18K",'Main Data'!J341="PG 18K",'Main Data'!J341="PG &lt;18K",'Main Data'!J341="WG 18K",'Main Data'!J341="Mixes of 18K",'Main Data'!J341="Mixes &lt;18K"),1,0)</f>
        <v>0</v>
      </c>
      <c r="AF341">
        <f>IF('Main Data'!J341="Platinum",1,0)</f>
        <v>1</v>
      </c>
      <c r="AG341">
        <f>IF(OR('Main Data'!J341="PVD",'Main Data'!J341="Gold Plate",'Main Data'!J341="Other"),1,0)</f>
        <v>0</v>
      </c>
      <c r="AH341">
        <f>IF('Main Data'!N341="Stainless Steel",1,0)</f>
        <v>0</v>
      </c>
      <c r="AI341">
        <f>IF('Main Data'!N341="Leather",1,0)</f>
        <v>1</v>
      </c>
      <c r="AJ341">
        <f>IF('Main Data'!N341="Two-tone",1,0)</f>
        <v>0</v>
      </c>
      <c r="AK341">
        <f>IF(OR('Main Data'!N341="YG 18K",'Main Data'!N341="PG 18K",'Main Data'!N341="WG 18K",'Main Data'!N341="Mixes of 18K"),1,0)</f>
        <v>0</v>
      </c>
      <c r="AL341">
        <f>IF(OR(,'Main Data'!N341="PVD",'Main Data'!N341="Gold plate"),1,0)</f>
        <v>0</v>
      </c>
      <c r="AM341">
        <f>IF(OR('Main Data'!AV341="Yes",'Main Data'!AW341="Yes",'Main Data'!AU341="Yes"),1,0)</f>
        <v>0</v>
      </c>
      <c r="AN341">
        <f>IF(OR(ISTEXT('Main Data'!AX341), ISTEXT('Main Data'!AY341)),1,0)</f>
        <v>0</v>
      </c>
      <c r="AO341">
        <f>IF('Main Data'!AZ341="Yes",1,0)</f>
        <v>0</v>
      </c>
      <c r="AP341">
        <f>IF('Main Data'!BA341="Yes",1,0)</f>
        <v>0</v>
      </c>
      <c r="AQ341">
        <f>IF('Main Data'!BD341="Yes",1,0)</f>
        <v>0</v>
      </c>
      <c r="AR341">
        <f>IF('Main Data'!BE341="A",1,0)</f>
        <v>0</v>
      </c>
      <c r="AS341">
        <f>IF('Main Data'!BE341="AA",1,0)</f>
        <v>0</v>
      </c>
      <c r="AT341">
        <f>IF('Main Data'!BE341="AAA",1,0)</f>
        <v>1</v>
      </c>
      <c r="AU341">
        <f>IF('Main Data'!BE341="AAAA",1,0)</f>
        <v>0</v>
      </c>
      <c r="AV341">
        <f>IF('Main Data'!P341="Yes",1,0)</f>
        <v>1</v>
      </c>
      <c r="AW341">
        <f>IF('Main Data'!AP341="Yes",1,0)</f>
        <v>0</v>
      </c>
      <c r="AX341">
        <f>IF(OR('Main Data'!V341="Yes", 'Main Data'!W341="Yes",'Main Data'!X341="Yes"),1,0)</f>
        <v>0</v>
      </c>
      <c r="AY341">
        <f>IF(OR('Main Data'!Y341="Yes",'Main Data'!Z341="Yes"),1,0)</f>
        <v>0</v>
      </c>
      <c r="AZ341">
        <f>IF('Main Data'!AR341="Yes",1,0)</f>
        <v>0</v>
      </c>
      <c r="BA341">
        <f>IF('Main Data'!AS341="Yes",1,0)</f>
        <v>0</v>
      </c>
      <c r="BB341">
        <f>IF('Main Data'!AG341="Yes",1,0)</f>
        <v>0</v>
      </c>
      <c r="BC341">
        <f>IF('Main Data'!AB341="Yes",1,0)</f>
        <v>0</v>
      </c>
      <c r="BD341">
        <f>IF('Main Data'!AA341="Yes",1,0)</f>
        <v>0</v>
      </c>
      <c r="BE341">
        <f>IF('Main Data'!AC341="Yes",1,0)</f>
        <v>0</v>
      </c>
      <c r="BF341">
        <f>IF('Main Data'!AF341="Yes",1,0)</f>
        <v>0</v>
      </c>
      <c r="BG341">
        <f>IF(OR('Main Data'!AI341="Yes",'Main Data'!AL341="Yes"),1,0)</f>
        <v>0</v>
      </c>
      <c r="BH341">
        <f>IF('Main Data'!AJ341="Yes",1,0)</f>
        <v>0</v>
      </c>
      <c r="BI341">
        <f>IF('Main Data'!AK341="Yes",1,0)</f>
        <v>0</v>
      </c>
      <c r="BJ341">
        <f>IF('Main Data'!AM341="Yes",1,0)</f>
        <v>0</v>
      </c>
      <c r="BK341">
        <f>IF('Main Data'!AQ341="Yes",1,0)</f>
        <v>0</v>
      </c>
      <c r="BL341" s="21">
        <f t="shared" si="31"/>
        <v>0</v>
      </c>
      <c r="BM341" s="21">
        <f t="shared" si="32"/>
        <v>0</v>
      </c>
      <c r="BN341" s="21">
        <f t="shared" si="33"/>
        <v>0</v>
      </c>
      <c r="BO341" s="21">
        <f t="shared" si="34"/>
        <v>1</v>
      </c>
      <c r="BP341" s="21">
        <f t="shared" si="35"/>
        <v>0</v>
      </c>
    </row>
    <row r="342" spans="1:68" x14ac:dyDescent="0.2">
      <c r="A342">
        <v>338</v>
      </c>
      <c r="B342" s="33">
        <f>'Main Data'!C342</f>
        <v>44507</v>
      </c>
      <c r="C342">
        <f>'Main Data'!D342</f>
        <v>221</v>
      </c>
      <c r="D342" s="26">
        <f>'Main Data'!E342</f>
        <v>4700</v>
      </c>
      <c r="E342" s="26">
        <f>'Main Data'!F342</f>
        <v>5875</v>
      </c>
      <c r="F342" s="34">
        <f t="shared" si="30"/>
        <v>8.4553177876981493</v>
      </c>
      <c r="G342">
        <f>IF('Main Data'!H342="AP",1,0)</f>
        <v>0</v>
      </c>
      <c r="H342">
        <f>IF('Main Data'!H342="Blancpain",1,0)</f>
        <v>0</v>
      </c>
      <c r="I342">
        <f>IF('Main Data'!H342="Breguet",1,0)</f>
        <v>0</v>
      </c>
      <c r="J342">
        <f>IF('Main Data'!H342="Breitling",1,0)</f>
        <v>0</v>
      </c>
      <c r="K342">
        <f>IF('Main Data'!H342="Cartier",1,0)</f>
        <v>0</v>
      </c>
      <c r="L342">
        <f>IF('Main Data'!H342="Gallet",1,0)</f>
        <v>0</v>
      </c>
      <c r="M342">
        <f>IF('Main Data'!H342="Girard Perregaux",1,0)</f>
        <v>0</v>
      </c>
      <c r="N342">
        <f>IF('Main Data'!H342="Gubelin",1,0)</f>
        <v>0</v>
      </c>
      <c r="O342">
        <f>IF('Main Data'!H342="Heuer",1,0)</f>
        <v>0</v>
      </c>
      <c r="P342">
        <f>IF('Main Data'!H342="IWC",1,0)</f>
        <v>0</v>
      </c>
      <c r="Q342">
        <f>IF('Main Data'!H342="JLC",1,0)</f>
        <v>0</v>
      </c>
      <c r="R342">
        <f>IF('Main Data'!H342="Longines",1,0)</f>
        <v>0</v>
      </c>
      <c r="S342">
        <f>IF('Main Data'!H342="Movado",1,0)</f>
        <v>0</v>
      </c>
      <c r="T342">
        <f>IF('Main Data'!H342="Omega",1,0)</f>
        <v>0</v>
      </c>
      <c r="U342">
        <f>IF('Main Data'!H342="Panerai",1,0)</f>
        <v>0</v>
      </c>
      <c r="V342">
        <f>IF('Main Data'!H342="Patek",1,0)</f>
        <v>0</v>
      </c>
      <c r="W342">
        <f>IF('Main Data'!H342="Rolex",1,0)</f>
        <v>0</v>
      </c>
      <c r="X342">
        <f>IF('Main Data'!H342="Tudor",1,0)</f>
        <v>0</v>
      </c>
      <c r="Y342">
        <f>IF('Main Data'!H342="Ulysse Nardin",1,0)</f>
        <v>0</v>
      </c>
      <c r="Z342">
        <f>IF('Main Data'!H342="Universal Geneve",1,0)</f>
        <v>0</v>
      </c>
      <c r="AA342">
        <f>IF('Main Data'!H342="Vacheron",1,0)</f>
        <v>1</v>
      </c>
      <c r="AB342">
        <f>IF('Main Data'!H342="Zenith",1,0)</f>
        <v>0</v>
      </c>
      <c r="AC342">
        <f>IF('Main Data'!J342="Stainless Steel",1,0)</f>
        <v>0</v>
      </c>
      <c r="AD342">
        <f>IF('Main Data'!J342="Two-tone",1,0)</f>
        <v>0</v>
      </c>
      <c r="AE342">
        <f>IF(OR('Main Data'!J342="YG 18K",'Main Data'!J342="YG &lt;18K",'Main Data'!J342="PG 18K",'Main Data'!J342="PG &lt;18K",'Main Data'!J342="WG 18K",'Main Data'!J342="Mixes of 18K",'Main Data'!J342="Mixes &lt;18K"),1,0)</f>
        <v>1</v>
      </c>
      <c r="AF342">
        <f>IF('Main Data'!J342="Platinum",1,0)</f>
        <v>0</v>
      </c>
      <c r="AG342">
        <f>IF(OR('Main Data'!J342="PVD",'Main Data'!J342="Gold Plate",'Main Data'!J342="Other"),1,0)</f>
        <v>0</v>
      </c>
      <c r="AH342">
        <f>IF('Main Data'!N342="Stainless Steel",1,0)</f>
        <v>0</v>
      </c>
      <c r="AI342">
        <f>IF('Main Data'!N342="Leather",1,0)</f>
        <v>1</v>
      </c>
      <c r="AJ342">
        <f>IF('Main Data'!N342="Two-tone",1,0)</f>
        <v>0</v>
      </c>
      <c r="AK342">
        <f>IF(OR('Main Data'!N342="YG 18K",'Main Data'!N342="PG 18K",'Main Data'!N342="WG 18K",'Main Data'!N342="Mixes of 18K"),1,0)</f>
        <v>0</v>
      </c>
      <c r="AL342">
        <f>IF(OR(,'Main Data'!N342="PVD",'Main Data'!N342="Gold plate"),1,0)</f>
        <v>0</v>
      </c>
      <c r="AM342">
        <f>IF(OR('Main Data'!AV342="Yes",'Main Data'!AW342="Yes",'Main Data'!AU342="Yes"),1,0)</f>
        <v>0</v>
      </c>
      <c r="AN342">
        <f>IF(OR(ISTEXT('Main Data'!AX342), ISTEXT('Main Data'!AY342)),1,0)</f>
        <v>0</v>
      </c>
      <c r="AO342">
        <f>IF('Main Data'!AZ342="Yes",1,0)</f>
        <v>0</v>
      </c>
      <c r="AP342">
        <f>IF('Main Data'!BA342="Yes",1,0)</f>
        <v>0</v>
      </c>
      <c r="AQ342">
        <f>IF('Main Data'!BD342="Yes",1,0)</f>
        <v>0</v>
      </c>
      <c r="AR342">
        <f>IF('Main Data'!BE342="A",1,0)</f>
        <v>0</v>
      </c>
      <c r="AS342">
        <f>IF('Main Data'!BE342="AA",1,0)</f>
        <v>0</v>
      </c>
      <c r="AT342">
        <f>IF('Main Data'!BE342="AAA",1,0)</f>
        <v>1</v>
      </c>
      <c r="AU342">
        <f>IF('Main Data'!BE342="AAAA",1,0)</f>
        <v>0</v>
      </c>
      <c r="AV342">
        <f>IF('Main Data'!P342="Yes",1,0)</f>
        <v>1</v>
      </c>
      <c r="AW342">
        <f>IF('Main Data'!AP342="Yes",1,0)</f>
        <v>0</v>
      </c>
      <c r="AX342">
        <f>IF(OR('Main Data'!V342="Yes", 'Main Data'!W342="Yes",'Main Data'!X342="Yes"),1,0)</f>
        <v>0</v>
      </c>
      <c r="AY342">
        <f>IF(OR('Main Data'!Y342="Yes",'Main Data'!Z342="Yes"),1,0)</f>
        <v>0</v>
      </c>
      <c r="AZ342">
        <f>IF('Main Data'!AR342="Yes",1,0)</f>
        <v>0</v>
      </c>
      <c r="BA342">
        <f>IF('Main Data'!AS342="Yes",1,0)</f>
        <v>0</v>
      </c>
      <c r="BB342">
        <f>IF('Main Data'!AG342="Yes",1,0)</f>
        <v>0</v>
      </c>
      <c r="BC342">
        <f>IF('Main Data'!AB342="Yes",1,0)</f>
        <v>0</v>
      </c>
      <c r="BD342">
        <f>IF('Main Data'!AA342="Yes",1,0)</f>
        <v>0</v>
      </c>
      <c r="BE342">
        <f>IF('Main Data'!AC342="Yes",1,0)</f>
        <v>0</v>
      </c>
      <c r="BF342">
        <f>IF('Main Data'!AF342="Yes",1,0)</f>
        <v>0</v>
      </c>
      <c r="BG342">
        <f>IF(OR('Main Data'!AI342="Yes",'Main Data'!AL342="Yes"),1,0)</f>
        <v>0</v>
      </c>
      <c r="BH342">
        <f>IF('Main Data'!AJ342="Yes",1,0)</f>
        <v>0</v>
      </c>
      <c r="BI342">
        <f>IF('Main Data'!AK342="Yes",1,0)</f>
        <v>0</v>
      </c>
      <c r="BJ342">
        <f>IF('Main Data'!AM342="Yes",1,0)</f>
        <v>0</v>
      </c>
      <c r="BK342">
        <f>IF('Main Data'!AQ342="Yes",1,0)</f>
        <v>0</v>
      </c>
      <c r="BL342" s="21">
        <f t="shared" si="31"/>
        <v>0</v>
      </c>
      <c r="BM342" s="21">
        <f t="shared" si="32"/>
        <v>0</v>
      </c>
      <c r="BN342" s="21">
        <f t="shared" si="33"/>
        <v>0</v>
      </c>
      <c r="BO342" s="21">
        <f t="shared" si="34"/>
        <v>1</v>
      </c>
      <c r="BP342" s="21">
        <f t="shared" si="35"/>
        <v>0</v>
      </c>
    </row>
    <row r="343" spans="1:68" x14ac:dyDescent="0.2">
      <c r="A343">
        <v>339</v>
      </c>
      <c r="B343" s="33">
        <f>'Main Data'!C343</f>
        <v>44507</v>
      </c>
      <c r="C343">
        <f>'Main Data'!D343</f>
        <v>236</v>
      </c>
      <c r="D343" s="26">
        <f>'Main Data'!E343</f>
        <v>3600</v>
      </c>
      <c r="E343" s="26">
        <f>'Main Data'!F343</f>
        <v>4500</v>
      </c>
      <c r="F343" s="34">
        <f t="shared" si="30"/>
        <v>8.1886891244442008</v>
      </c>
      <c r="G343">
        <f>IF('Main Data'!H343="AP",1,0)</f>
        <v>1</v>
      </c>
      <c r="H343">
        <f>IF('Main Data'!H343="Blancpain",1,0)</f>
        <v>0</v>
      </c>
      <c r="I343">
        <f>IF('Main Data'!H343="Breguet",1,0)</f>
        <v>0</v>
      </c>
      <c r="J343">
        <f>IF('Main Data'!H343="Breitling",1,0)</f>
        <v>0</v>
      </c>
      <c r="K343">
        <f>IF('Main Data'!H343="Cartier",1,0)</f>
        <v>0</v>
      </c>
      <c r="L343">
        <f>IF('Main Data'!H343="Gallet",1,0)</f>
        <v>0</v>
      </c>
      <c r="M343">
        <f>IF('Main Data'!H343="Girard Perregaux",1,0)</f>
        <v>0</v>
      </c>
      <c r="N343">
        <f>IF('Main Data'!H343="Gubelin",1,0)</f>
        <v>0</v>
      </c>
      <c r="O343">
        <f>IF('Main Data'!H343="Heuer",1,0)</f>
        <v>0</v>
      </c>
      <c r="P343">
        <f>IF('Main Data'!H343="IWC",1,0)</f>
        <v>0</v>
      </c>
      <c r="Q343">
        <f>IF('Main Data'!H343="JLC",1,0)</f>
        <v>0</v>
      </c>
      <c r="R343">
        <f>IF('Main Data'!H343="Longines",1,0)</f>
        <v>0</v>
      </c>
      <c r="S343">
        <f>IF('Main Data'!H343="Movado",1,0)</f>
        <v>0</v>
      </c>
      <c r="T343">
        <f>IF('Main Data'!H343="Omega",1,0)</f>
        <v>0</v>
      </c>
      <c r="U343">
        <f>IF('Main Data'!H343="Panerai",1,0)</f>
        <v>0</v>
      </c>
      <c r="V343">
        <f>IF('Main Data'!H343="Patek",1,0)</f>
        <v>0</v>
      </c>
      <c r="W343">
        <f>IF('Main Data'!H343="Rolex",1,0)</f>
        <v>0</v>
      </c>
      <c r="X343">
        <f>IF('Main Data'!H343="Tudor",1,0)</f>
        <v>0</v>
      </c>
      <c r="Y343">
        <f>IF('Main Data'!H343="Ulysse Nardin",1,0)</f>
        <v>0</v>
      </c>
      <c r="Z343">
        <f>IF('Main Data'!H343="Universal Geneve",1,0)</f>
        <v>0</v>
      </c>
      <c r="AA343">
        <f>IF('Main Data'!H343="Vacheron",1,0)</f>
        <v>0</v>
      </c>
      <c r="AB343">
        <f>IF('Main Data'!H343="Zenith",1,0)</f>
        <v>0</v>
      </c>
      <c r="AC343">
        <f>IF('Main Data'!J343="Stainless Steel",1,0)</f>
        <v>0</v>
      </c>
      <c r="AD343">
        <f>IF('Main Data'!J343="Two-tone",1,0)</f>
        <v>0</v>
      </c>
      <c r="AE343">
        <f>IF(OR('Main Data'!J343="YG 18K",'Main Data'!J343="YG &lt;18K",'Main Data'!J343="PG 18K",'Main Data'!J343="PG &lt;18K",'Main Data'!J343="WG 18K",'Main Data'!J343="Mixes of 18K",'Main Data'!J343="Mixes &lt;18K"),1,0)</f>
        <v>1</v>
      </c>
      <c r="AF343">
        <f>IF('Main Data'!J343="Platinum",1,0)</f>
        <v>0</v>
      </c>
      <c r="AG343">
        <f>IF(OR('Main Data'!J343="PVD",'Main Data'!J343="Gold Plate",'Main Data'!J343="Other"),1,0)</f>
        <v>0</v>
      </c>
      <c r="AH343">
        <f>IF('Main Data'!N343="Stainless Steel",1,0)</f>
        <v>0</v>
      </c>
      <c r="AI343">
        <f>IF('Main Data'!N343="Leather",1,0)</f>
        <v>1</v>
      </c>
      <c r="AJ343">
        <f>IF('Main Data'!N343="Two-tone",1,0)</f>
        <v>0</v>
      </c>
      <c r="AK343">
        <f>IF(OR('Main Data'!N343="YG 18K",'Main Data'!N343="PG 18K",'Main Data'!N343="WG 18K",'Main Data'!N343="Mixes of 18K"),1,0)</f>
        <v>0</v>
      </c>
      <c r="AL343">
        <f>IF(OR(,'Main Data'!N343="PVD",'Main Data'!N343="Gold plate"),1,0)</f>
        <v>0</v>
      </c>
      <c r="AM343">
        <f>IF(OR('Main Data'!AV343="Yes",'Main Data'!AW343="Yes",'Main Data'!AU343="Yes"),1,0)</f>
        <v>0</v>
      </c>
      <c r="AN343">
        <f>IF(OR(ISTEXT('Main Data'!AX343), ISTEXT('Main Data'!AY343)),1,0)</f>
        <v>1</v>
      </c>
      <c r="AO343">
        <f>IF('Main Data'!AZ343="Yes",1,0)</f>
        <v>0</v>
      </c>
      <c r="AP343">
        <f>IF('Main Data'!BA343="Yes",1,0)</f>
        <v>0</v>
      </c>
      <c r="AQ343">
        <f>IF('Main Data'!BD343="Yes",1,0)</f>
        <v>0</v>
      </c>
      <c r="AR343">
        <f>IF('Main Data'!BE343="A",1,0)</f>
        <v>0</v>
      </c>
      <c r="AS343">
        <f>IF('Main Data'!BE343="AA",1,0)</f>
        <v>1</v>
      </c>
      <c r="AT343">
        <f>IF('Main Data'!BE343="AAA",1,0)</f>
        <v>0</v>
      </c>
      <c r="AU343">
        <f>IF('Main Data'!BE343="AAAA",1,0)</f>
        <v>0</v>
      </c>
      <c r="AV343">
        <f>IF('Main Data'!P343="Yes",1,0)</f>
        <v>1</v>
      </c>
      <c r="AW343">
        <f>IF('Main Data'!AP343="Yes",1,0)</f>
        <v>0</v>
      </c>
      <c r="AX343">
        <f>IF(OR('Main Data'!V343="Yes", 'Main Data'!W343="Yes",'Main Data'!X343="Yes"),1,0)</f>
        <v>0</v>
      </c>
      <c r="AY343">
        <f>IF(OR('Main Data'!Y343="Yes",'Main Data'!Z343="Yes"),1,0)</f>
        <v>0</v>
      </c>
      <c r="AZ343">
        <f>IF('Main Data'!AR343="Yes",1,0)</f>
        <v>0</v>
      </c>
      <c r="BA343">
        <f>IF('Main Data'!AS343="Yes",1,0)</f>
        <v>0</v>
      </c>
      <c r="BB343">
        <f>IF('Main Data'!AG343="Yes",1,0)</f>
        <v>0</v>
      </c>
      <c r="BC343">
        <f>IF('Main Data'!AB343="Yes",1,0)</f>
        <v>0</v>
      </c>
      <c r="BD343">
        <f>IF('Main Data'!AA343="Yes",1,0)</f>
        <v>0</v>
      </c>
      <c r="BE343">
        <f>IF('Main Data'!AC343="Yes",1,0)</f>
        <v>0</v>
      </c>
      <c r="BF343">
        <f>IF('Main Data'!AF343="Yes",1,0)</f>
        <v>0</v>
      </c>
      <c r="BG343">
        <f>IF(OR('Main Data'!AI343="Yes",'Main Data'!AL343="Yes"),1,0)</f>
        <v>0</v>
      </c>
      <c r="BH343">
        <f>IF('Main Data'!AJ343="Yes",1,0)</f>
        <v>0</v>
      </c>
      <c r="BI343">
        <f>IF('Main Data'!AK343="Yes",1,0)</f>
        <v>0</v>
      </c>
      <c r="BJ343">
        <f>IF('Main Data'!AM343="Yes",1,0)</f>
        <v>0</v>
      </c>
      <c r="BK343">
        <f>IF('Main Data'!AQ343="Yes",1,0)</f>
        <v>0</v>
      </c>
      <c r="BL343" s="21">
        <f t="shared" si="31"/>
        <v>0</v>
      </c>
      <c r="BM343" s="21">
        <f t="shared" si="32"/>
        <v>0</v>
      </c>
      <c r="BN343" s="21">
        <f t="shared" si="33"/>
        <v>0</v>
      </c>
      <c r="BO343" s="21">
        <f t="shared" si="34"/>
        <v>1</v>
      </c>
      <c r="BP343" s="21">
        <f t="shared" si="35"/>
        <v>0</v>
      </c>
    </row>
    <row r="344" spans="1:68" x14ac:dyDescent="0.2">
      <c r="A344">
        <v>340</v>
      </c>
      <c r="B344" s="33">
        <f>'Main Data'!C344</f>
        <v>44507</v>
      </c>
      <c r="C344">
        <f>'Main Data'!D344</f>
        <v>237</v>
      </c>
      <c r="D344" s="26">
        <f>'Main Data'!E344</f>
        <v>1500</v>
      </c>
      <c r="E344" s="26">
        <f>'Main Data'!F344</f>
        <v>1875</v>
      </c>
      <c r="F344" s="34">
        <f t="shared" si="30"/>
        <v>7.3132203870903014</v>
      </c>
      <c r="G344">
        <f>IF('Main Data'!H344="AP",1,0)</f>
        <v>1</v>
      </c>
      <c r="H344">
        <f>IF('Main Data'!H344="Blancpain",1,0)</f>
        <v>0</v>
      </c>
      <c r="I344">
        <f>IF('Main Data'!H344="Breguet",1,0)</f>
        <v>0</v>
      </c>
      <c r="J344">
        <f>IF('Main Data'!H344="Breitling",1,0)</f>
        <v>0</v>
      </c>
      <c r="K344">
        <f>IF('Main Data'!H344="Cartier",1,0)</f>
        <v>0</v>
      </c>
      <c r="L344">
        <f>IF('Main Data'!H344="Gallet",1,0)</f>
        <v>0</v>
      </c>
      <c r="M344">
        <f>IF('Main Data'!H344="Girard Perregaux",1,0)</f>
        <v>0</v>
      </c>
      <c r="N344">
        <f>IF('Main Data'!H344="Gubelin",1,0)</f>
        <v>0</v>
      </c>
      <c r="O344">
        <f>IF('Main Data'!H344="Heuer",1,0)</f>
        <v>0</v>
      </c>
      <c r="P344">
        <f>IF('Main Data'!H344="IWC",1,0)</f>
        <v>0</v>
      </c>
      <c r="Q344">
        <f>IF('Main Data'!H344="JLC",1,0)</f>
        <v>0</v>
      </c>
      <c r="R344">
        <f>IF('Main Data'!H344="Longines",1,0)</f>
        <v>0</v>
      </c>
      <c r="S344">
        <f>IF('Main Data'!H344="Movado",1,0)</f>
        <v>0</v>
      </c>
      <c r="T344">
        <f>IF('Main Data'!H344="Omega",1,0)</f>
        <v>0</v>
      </c>
      <c r="U344">
        <f>IF('Main Data'!H344="Panerai",1,0)</f>
        <v>0</v>
      </c>
      <c r="V344">
        <f>IF('Main Data'!H344="Patek",1,0)</f>
        <v>0</v>
      </c>
      <c r="W344">
        <f>IF('Main Data'!H344="Rolex",1,0)</f>
        <v>0</v>
      </c>
      <c r="X344">
        <f>IF('Main Data'!H344="Tudor",1,0)</f>
        <v>0</v>
      </c>
      <c r="Y344">
        <f>IF('Main Data'!H344="Ulysse Nardin",1,0)</f>
        <v>0</v>
      </c>
      <c r="Z344">
        <f>IF('Main Data'!H344="Universal Geneve",1,0)</f>
        <v>0</v>
      </c>
      <c r="AA344">
        <f>IF('Main Data'!H344="Vacheron",1,0)</f>
        <v>0</v>
      </c>
      <c r="AB344">
        <f>IF('Main Data'!H344="Zenith",1,0)</f>
        <v>0</v>
      </c>
      <c r="AC344">
        <f>IF('Main Data'!J344="Stainless Steel",1,0)</f>
        <v>0</v>
      </c>
      <c r="AD344">
        <f>IF('Main Data'!J344="Two-tone",1,0)</f>
        <v>0</v>
      </c>
      <c r="AE344">
        <f>IF(OR('Main Data'!J344="YG 18K",'Main Data'!J344="YG &lt;18K",'Main Data'!J344="PG 18K",'Main Data'!J344="PG &lt;18K",'Main Data'!J344="WG 18K",'Main Data'!J344="Mixes of 18K",'Main Data'!J344="Mixes &lt;18K"),1,0)</f>
        <v>1</v>
      </c>
      <c r="AF344">
        <f>IF('Main Data'!J344="Platinum",1,0)</f>
        <v>0</v>
      </c>
      <c r="AG344">
        <f>IF(OR('Main Data'!J344="PVD",'Main Data'!J344="Gold Plate",'Main Data'!J344="Other"),1,0)</f>
        <v>0</v>
      </c>
      <c r="AH344">
        <f>IF('Main Data'!N344="Stainless Steel",1,0)</f>
        <v>0</v>
      </c>
      <c r="AI344">
        <f>IF('Main Data'!N344="Leather",1,0)</f>
        <v>1</v>
      </c>
      <c r="AJ344">
        <f>IF('Main Data'!N344="Two-tone",1,0)</f>
        <v>0</v>
      </c>
      <c r="AK344">
        <f>IF(OR('Main Data'!N344="YG 18K",'Main Data'!N344="PG 18K",'Main Data'!N344="WG 18K",'Main Data'!N344="Mixes of 18K"),1,0)</f>
        <v>0</v>
      </c>
      <c r="AL344">
        <f>IF(OR(,'Main Data'!N344="PVD",'Main Data'!N344="Gold plate"),1,0)</f>
        <v>0</v>
      </c>
      <c r="AM344">
        <f>IF(OR('Main Data'!AV344="Yes",'Main Data'!AW344="Yes",'Main Data'!AU344="Yes"),1,0)</f>
        <v>0</v>
      </c>
      <c r="AN344">
        <f>IF(OR(ISTEXT('Main Data'!AX344), ISTEXT('Main Data'!AY344)),1,0)</f>
        <v>0</v>
      </c>
      <c r="AO344">
        <f>IF('Main Data'!AZ344="Yes",1,0)</f>
        <v>0</v>
      </c>
      <c r="AP344">
        <f>IF('Main Data'!BA344="Yes",1,0)</f>
        <v>0</v>
      </c>
      <c r="AQ344">
        <f>IF('Main Data'!BD344="Yes",1,0)</f>
        <v>0</v>
      </c>
      <c r="AR344">
        <f>IF('Main Data'!BE344="A",1,0)</f>
        <v>0</v>
      </c>
      <c r="AS344">
        <f>IF('Main Data'!BE344="AA",1,0)</f>
        <v>1</v>
      </c>
      <c r="AT344">
        <f>IF('Main Data'!BE344="AAA",1,0)</f>
        <v>0</v>
      </c>
      <c r="AU344">
        <f>IF('Main Data'!BE344="AAAA",1,0)</f>
        <v>0</v>
      </c>
      <c r="AV344">
        <f>IF('Main Data'!P344="Yes",1,0)</f>
        <v>1</v>
      </c>
      <c r="AW344">
        <f>IF('Main Data'!AP344="Yes",1,0)</f>
        <v>0</v>
      </c>
      <c r="AX344">
        <f>IF(OR('Main Data'!V344="Yes", 'Main Data'!W344="Yes",'Main Data'!X344="Yes"),1,0)</f>
        <v>0</v>
      </c>
      <c r="AY344">
        <f>IF(OR('Main Data'!Y344="Yes",'Main Data'!Z344="Yes"),1,0)</f>
        <v>0</v>
      </c>
      <c r="AZ344">
        <f>IF('Main Data'!AR344="Yes",1,0)</f>
        <v>0</v>
      </c>
      <c r="BA344">
        <f>IF('Main Data'!AS344="Yes",1,0)</f>
        <v>0</v>
      </c>
      <c r="BB344">
        <f>IF('Main Data'!AG344="Yes",1,0)</f>
        <v>0</v>
      </c>
      <c r="BC344">
        <f>IF('Main Data'!AB344="Yes",1,0)</f>
        <v>0</v>
      </c>
      <c r="BD344">
        <f>IF('Main Data'!AA344="Yes",1,0)</f>
        <v>0</v>
      </c>
      <c r="BE344">
        <f>IF('Main Data'!AC344="Yes",1,0)</f>
        <v>0</v>
      </c>
      <c r="BF344">
        <f>IF('Main Data'!AF344="Yes",1,0)</f>
        <v>0</v>
      </c>
      <c r="BG344">
        <f>IF(OR('Main Data'!AI344="Yes",'Main Data'!AL344="Yes"),1,0)</f>
        <v>0</v>
      </c>
      <c r="BH344">
        <f>IF('Main Data'!AJ344="Yes",1,0)</f>
        <v>0</v>
      </c>
      <c r="BI344">
        <f>IF('Main Data'!AK344="Yes",1,0)</f>
        <v>0</v>
      </c>
      <c r="BJ344">
        <f>IF('Main Data'!AM344="Yes",1,0)</f>
        <v>0</v>
      </c>
      <c r="BK344">
        <f>IF('Main Data'!AQ344="Yes",1,0)</f>
        <v>0</v>
      </c>
      <c r="BL344" s="21">
        <f t="shared" si="31"/>
        <v>0</v>
      </c>
      <c r="BM344" s="21">
        <f t="shared" si="32"/>
        <v>0</v>
      </c>
      <c r="BN344" s="21">
        <f t="shared" si="33"/>
        <v>0</v>
      </c>
      <c r="BO344" s="21">
        <f t="shared" si="34"/>
        <v>1</v>
      </c>
      <c r="BP344" s="21">
        <f t="shared" si="35"/>
        <v>0</v>
      </c>
    </row>
    <row r="345" spans="1:68" x14ac:dyDescent="0.2">
      <c r="A345">
        <v>341</v>
      </c>
      <c r="B345" s="33">
        <f>'Main Data'!C345</f>
        <v>44507</v>
      </c>
      <c r="C345">
        <f>'Main Data'!D345</f>
        <v>239</v>
      </c>
      <c r="D345" s="26">
        <f>'Main Data'!E345</f>
        <v>3400</v>
      </c>
      <c r="E345" s="26">
        <f>'Main Data'!F345</f>
        <v>4250</v>
      </c>
      <c r="F345" s="34">
        <f t="shared" si="30"/>
        <v>8.1315307106042525</v>
      </c>
      <c r="G345">
        <f>IF('Main Data'!H345="AP",1,0)</f>
        <v>0</v>
      </c>
      <c r="H345">
        <f>IF('Main Data'!H345="Blancpain",1,0)</f>
        <v>0</v>
      </c>
      <c r="I345">
        <f>IF('Main Data'!H345="Breguet",1,0)</f>
        <v>0</v>
      </c>
      <c r="J345">
        <f>IF('Main Data'!H345="Breitling",1,0)</f>
        <v>0</v>
      </c>
      <c r="K345">
        <f>IF('Main Data'!H345="Cartier",1,0)</f>
        <v>1</v>
      </c>
      <c r="L345">
        <f>IF('Main Data'!H345="Gallet",1,0)</f>
        <v>0</v>
      </c>
      <c r="M345">
        <f>IF('Main Data'!H345="Girard Perregaux",1,0)</f>
        <v>0</v>
      </c>
      <c r="N345">
        <f>IF('Main Data'!H345="Gubelin",1,0)</f>
        <v>0</v>
      </c>
      <c r="O345">
        <f>IF('Main Data'!H345="Heuer",1,0)</f>
        <v>0</v>
      </c>
      <c r="P345">
        <f>IF('Main Data'!H345="IWC",1,0)</f>
        <v>0</v>
      </c>
      <c r="Q345">
        <f>IF('Main Data'!H345="JLC",1,0)</f>
        <v>0</v>
      </c>
      <c r="R345">
        <f>IF('Main Data'!H345="Longines",1,0)</f>
        <v>0</v>
      </c>
      <c r="S345">
        <f>IF('Main Data'!H345="Movado",1,0)</f>
        <v>0</v>
      </c>
      <c r="T345">
        <f>IF('Main Data'!H345="Omega",1,0)</f>
        <v>0</v>
      </c>
      <c r="U345">
        <f>IF('Main Data'!H345="Panerai",1,0)</f>
        <v>0</v>
      </c>
      <c r="V345">
        <f>IF('Main Data'!H345="Patek",1,0)</f>
        <v>0</v>
      </c>
      <c r="W345">
        <f>IF('Main Data'!H345="Rolex",1,0)</f>
        <v>0</v>
      </c>
      <c r="X345">
        <f>IF('Main Data'!H345="Tudor",1,0)</f>
        <v>0</v>
      </c>
      <c r="Y345">
        <f>IF('Main Data'!H345="Ulysse Nardin",1,0)</f>
        <v>0</v>
      </c>
      <c r="Z345">
        <f>IF('Main Data'!H345="Universal Geneve",1,0)</f>
        <v>0</v>
      </c>
      <c r="AA345">
        <f>IF('Main Data'!H345="Vacheron",1,0)</f>
        <v>0</v>
      </c>
      <c r="AB345">
        <f>IF('Main Data'!H345="Zenith",1,0)</f>
        <v>0</v>
      </c>
      <c r="AC345">
        <f>IF('Main Data'!J345="Stainless Steel",1,0)</f>
        <v>0</v>
      </c>
      <c r="AD345">
        <f>IF('Main Data'!J345="Two-tone",1,0)</f>
        <v>0</v>
      </c>
      <c r="AE345">
        <f>IF(OR('Main Data'!J345="YG 18K",'Main Data'!J345="YG &lt;18K",'Main Data'!J345="PG 18K",'Main Data'!J345="PG &lt;18K",'Main Data'!J345="WG 18K",'Main Data'!J345="Mixes of 18K",'Main Data'!J345="Mixes &lt;18K"),1,0)</f>
        <v>1</v>
      </c>
      <c r="AF345">
        <f>IF('Main Data'!J345="Platinum",1,0)</f>
        <v>0</v>
      </c>
      <c r="AG345">
        <f>IF(OR('Main Data'!J345="PVD",'Main Data'!J345="Gold Plate",'Main Data'!J345="Other"),1,0)</f>
        <v>0</v>
      </c>
      <c r="AH345">
        <f>IF('Main Data'!N345="Stainless Steel",1,0)</f>
        <v>0</v>
      </c>
      <c r="AI345">
        <f>IF('Main Data'!N345="Leather",1,0)</f>
        <v>1</v>
      </c>
      <c r="AJ345">
        <f>IF('Main Data'!N345="Two-tone",1,0)</f>
        <v>0</v>
      </c>
      <c r="AK345">
        <f>IF(OR('Main Data'!N345="YG 18K",'Main Data'!N345="PG 18K",'Main Data'!N345="WG 18K",'Main Data'!N345="Mixes of 18K"),1,0)</f>
        <v>0</v>
      </c>
      <c r="AL345">
        <f>IF(OR(,'Main Data'!N345="PVD",'Main Data'!N345="Gold plate"),1,0)</f>
        <v>0</v>
      </c>
      <c r="AM345">
        <f>IF(OR('Main Data'!AV345="Yes",'Main Data'!AW345="Yes",'Main Data'!AU345="Yes"),1,0)</f>
        <v>0</v>
      </c>
      <c r="AN345">
        <f>IF(OR(ISTEXT('Main Data'!AX345), ISTEXT('Main Data'!AY345)),1,0)</f>
        <v>0</v>
      </c>
      <c r="AO345">
        <f>IF('Main Data'!AZ345="Yes",1,0)</f>
        <v>0</v>
      </c>
      <c r="AP345">
        <f>IF('Main Data'!BA345="Yes",1,0)</f>
        <v>0</v>
      </c>
      <c r="AQ345">
        <f>IF('Main Data'!BD345="Yes",1,0)</f>
        <v>0</v>
      </c>
      <c r="AR345">
        <f>IF('Main Data'!BE345="A",1,0)</f>
        <v>0</v>
      </c>
      <c r="AS345">
        <f>IF('Main Data'!BE345="AA",1,0)</f>
        <v>1</v>
      </c>
      <c r="AT345">
        <f>IF('Main Data'!BE345="AAA",1,0)</f>
        <v>0</v>
      </c>
      <c r="AU345">
        <f>IF('Main Data'!BE345="AAAA",1,0)</f>
        <v>0</v>
      </c>
      <c r="AV345">
        <f>IF('Main Data'!P345="Yes",1,0)</f>
        <v>1</v>
      </c>
      <c r="AW345">
        <f>IF('Main Data'!AP345="Yes",1,0)</f>
        <v>0</v>
      </c>
      <c r="AX345">
        <f>IF(OR('Main Data'!V345="Yes", 'Main Data'!W345="Yes",'Main Data'!X345="Yes"),1,0)</f>
        <v>0</v>
      </c>
      <c r="AY345">
        <f>IF(OR('Main Data'!Y345="Yes",'Main Data'!Z345="Yes"),1,0)</f>
        <v>0</v>
      </c>
      <c r="AZ345">
        <f>IF('Main Data'!AR345="Yes",1,0)</f>
        <v>0</v>
      </c>
      <c r="BA345">
        <f>IF('Main Data'!AS345="Yes",1,0)</f>
        <v>0</v>
      </c>
      <c r="BB345">
        <f>IF('Main Data'!AG345="Yes",1,0)</f>
        <v>0</v>
      </c>
      <c r="BC345">
        <f>IF('Main Data'!AB345="Yes",1,0)</f>
        <v>0</v>
      </c>
      <c r="BD345">
        <f>IF('Main Data'!AA345="Yes",1,0)</f>
        <v>0</v>
      </c>
      <c r="BE345">
        <f>IF('Main Data'!AC345="Yes",1,0)</f>
        <v>0</v>
      </c>
      <c r="BF345">
        <f>IF('Main Data'!AF345="Yes",1,0)</f>
        <v>0</v>
      </c>
      <c r="BG345">
        <f>IF(OR('Main Data'!AI345="Yes",'Main Data'!AL345="Yes"),1,0)</f>
        <v>0</v>
      </c>
      <c r="BH345">
        <f>IF('Main Data'!AJ345="Yes",1,0)</f>
        <v>0</v>
      </c>
      <c r="BI345">
        <f>IF('Main Data'!AK345="Yes",1,0)</f>
        <v>0</v>
      </c>
      <c r="BJ345">
        <f>IF('Main Data'!AM345="Yes",1,0)</f>
        <v>0</v>
      </c>
      <c r="BK345">
        <f>IF('Main Data'!AQ345="Yes",1,0)</f>
        <v>0</v>
      </c>
      <c r="BL345" s="21">
        <f t="shared" si="31"/>
        <v>0</v>
      </c>
      <c r="BM345" s="21">
        <f t="shared" si="32"/>
        <v>0</v>
      </c>
      <c r="BN345" s="21">
        <f t="shared" si="33"/>
        <v>0</v>
      </c>
      <c r="BO345" s="21">
        <f t="shared" si="34"/>
        <v>1</v>
      </c>
      <c r="BP345" s="21">
        <f t="shared" si="35"/>
        <v>0</v>
      </c>
    </row>
    <row r="346" spans="1:68" x14ac:dyDescent="0.2">
      <c r="A346">
        <v>342</v>
      </c>
      <c r="B346" s="33">
        <f>'Main Data'!C346</f>
        <v>44507</v>
      </c>
      <c r="C346">
        <f>'Main Data'!D346</f>
        <v>240</v>
      </c>
      <c r="D346" s="26">
        <f>'Main Data'!E346</f>
        <v>2800</v>
      </c>
      <c r="E346" s="26">
        <f>'Main Data'!F346</f>
        <v>3500</v>
      </c>
      <c r="F346" s="34">
        <f t="shared" si="30"/>
        <v>7.9373746961632952</v>
      </c>
      <c r="G346">
        <f>IF('Main Data'!H346="AP",1,0)</f>
        <v>0</v>
      </c>
      <c r="H346">
        <f>IF('Main Data'!H346="Blancpain",1,0)</f>
        <v>0</v>
      </c>
      <c r="I346">
        <f>IF('Main Data'!H346="Breguet",1,0)</f>
        <v>0</v>
      </c>
      <c r="J346">
        <f>IF('Main Data'!H346="Breitling",1,0)</f>
        <v>0</v>
      </c>
      <c r="K346">
        <f>IF('Main Data'!H346="Cartier",1,0)</f>
        <v>1</v>
      </c>
      <c r="L346">
        <f>IF('Main Data'!H346="Gallet",1,0)</f>
        <v>0</v>
      </c>
      <c r="M346">
        <f>IF('Main Data'!H346="Girard Perregaux",1,0)</f>
        <v>0</v>
      </c>
      <c r="N346">
        <f>IF('Main Data'!H346="Gubelin",1,0)</f>
        <v>0</v>
      </c>
      <c r="O346">
        <f>IF('Main Data'!H346="Heuer",1,0)</f>
        <v>0</v>
      </c>
      <c r="P346">
        <f>IF('Main Data'!H346="IWC",1,0)</f>
        <v>0</v>
      </c>
      <c r="Q346">
        <f>IF('Main Data'!H346="JLC",1,0)</f>
        <v>0</v>
      </c>
      <c r="R346">
        <f>IF('Main Data'!H346="Longines",1,0)</f>
        <v>0</v>
      </c>
      <c r="S346">
        <f>IF('Main Data'!H346="Movado",1,0)</f>
        <v>0</v>
      </c>
      <c r="T346">
        <f>IF('Main Data'!H346="Omega",1,0)</f>
        <v>0</v>
      </c>
      <c r="U346">
        <f>IF('Main Data'!H346="Panerai",1,0)</f>
        <v>0</v>
      </c>
      <c r="V346">
        <f>IF('Main Data'!H346="Patek",1,0)</f>
        <v>0</v>
      </c>
      <c r="W346">
        <f>IF('Main Data'!H346="Rolex",1,0)</f>
        <v>0</v>
      </c>
      <c r="X346">
        <f>IF('Main Data'!H346="Tudor",1,0)</f>
        <v>0</v>
      </c>
      <c r="Y346">
        <f>IF('Main Data'!H346="Ulysse Nardin",1,0)</f>
        <v>0</v>
      </c>
      <c r="Z346">
        <f>IF('Main Data'!H346="Universal Geneve",1,0)</f>
        <v>0</v>
      </c>
      <c r="AA346">
        <f>IF('Main Data'!H346="Vacheron",1,0)</f>
        <v>0</v>
      </c>
      <c r="AB346">
        <f>IF('Main Data'!H346="Zenith",1,0)</f>
        <v>0</v>
      </c>
      <c r="AC346">
        <f>IF('Main Data'!J346="Stainless Steel",1,0)</f>
        <v>0</v>
      </c>
      <c r="AD346">
        <f>IF('Main Data'!J346="Two-tone",1,0)</f>
        <v>0</v>
      </c>
      <c r="AE346">
        <f>IF(OR('Main Data'!J346="YG 18K",'Main Data'!J346="YG &lt;18K",'Main Data'!J346="PG 18K",'Main Data'!J346="PG &lt;18K",'Main Data'!J346="WG 18K",'Main Data'!J346="Mixes of 18K",'Main Data'!J346="Mixes &lt;18K"),1,0)</f>
        <v>1</v>
      </c>
      <c r="AF346">
        <f>IF('Main Data'!J346="Platinum",1,0)</f>
        <v>0</v>
      </c>
      <c r="AG346">
        <f>IF(OR('Main Data'!J346="PVD",'Main Data'!J346="Gold Plate",'Main Data'!J346="Other"),1,0)</f>
        <v>0</v>
      </c>
      <c r="AH346">
        <f>IF('Main Data'!N346="Stainless Steel",1,0)</f>
        <v>0</v>
      </c>
      <c r="AI346">
        <f>IF('Main Data'!N346="Leather",1,0)</f>
        <v>1</v>
      </c>
      <c r="AJ346">
        <f>IF('Main Data'!N346="Two-tone",1,0)</f>
        <v>0</v>
      </c>
      <c r="AK346">
        <f>IF(OR('Main Data'!N346="YG 18K",'Main Data'!N346="PG 18K",'Main Data'!N346="WG 18K",'Main Data'!N346="Mixes of 18K"),1,0)</f>
        <v>0</v>
      </c>
      <c r="AL346">
        <f>IF(OR(,'Main Data'!N346="PVD",'Main Data'!N346="Gold plate"),1,0)</f>
        <v>0</v>
      </c>
      <c r="AM346">
        <f>IF(OR('Main Data'!AV346="Yes",'Main Data'!AW346="Yes",'Main Data'!AU346="Yes"),1,0)</f>
        <v>0</v>
      </c>
      <c r="AN346">
        <f>IF(OR(ISTEXT('Main Data'!AX346), ISTEXT('Main Data'!AY346)),1,0)</f>
        <v>0</v>
      </c>
      <c r="AO346">
        <f>IF('Main Data'!AZ346="Yes",1,0)</f>
        <v>0</v>
      </c>
      <c r="AP346">
        <f>IF('Main Data'!BA346="Yes",1,0)</f>
        <v>0</v>
      </c>
      <c r="AQ346">
        <f>IF('Main Data'!BD346="Yes",1,0)</f>
        <v>0</v>
      </c>
      <c r="AR346">
        <f>IF('Main Data'!BE346="A",1,0)</f>
        <v>0</v>
      </c>
      <c r="AS346">
        <f>IF('Main Data'!BE346="AA",1,0)</f>
        <v>1</v>
      </c>
      <c r="AT346">
        <f>IF('Main Data'!BE346="AAA",1,0)</f>
        <v>0</v>
      </c>
      <c r="AU346">
        <f>IF('Main Data'!BE346="AAAA",1,0)</f>
        <v>0</v>
      </c>
      <c r="AV346">
        <f>IF('Main Data'!P346="Yes",1,0)</f>
        <v>1</v>
      </c>
      <c r="AW346">
        <f>IF('Main Data'!AP346="Yes",1,0)</f>
        <v>0</v>
      </c>
      <c r="AX346">
        <f>IF(OR('Main Data'!V346="Yes", 'Main Data'!W346="Yes",'Main Data'!X346="Yes"),1,0)</f>
        <v>0</v>
      </c>
      <c r="AY346">
        <f>IF(OR('Main Data'!Y346="Yes",'Main Data'!Z346="Yes"),1,0)</f>
        <v>0</v>
      </c>
      <c r="AZ346">
        <f>IF('Main Data'!AR346="Yes",1,0)</f>
        <v>0</v>
      </c>
      <c r="BA346">
        <f>IF('Main Data'!AS346="Yes",1,0)</f>
        <v>0</v>
      </c>
      <c r="BB346">
        <f>IF('Main Data'!AG346="Yes",1,0)</f>
        <v>0</v>
      </c>
      <c r="BC346">
        <f>IF('Main Data'!AB346="Yes",1,0)</f>
        <v>0</v>
      </c>
      <c r="BD346">
        <f>IF('Main Data'!AA346="Yes",1,0)</f>
        <v>0</v>
      </c>
      <c r="BE346">
        <f>IF('Main Data'!AC346="Yes",1,0)</f>
        <v>0</v>
      </c>
      <c r="BF346">
        <f>IF('Main Data'!AF346="Yes",1,0)</f>
        <v>0</v>
      </c>
      <c r="BG346">
        <f>IF(OR('Main Data'!AI346="Yes",'Main Data'!AL346="Yes"),1,0)</f>
        <v>0</v>
      </c>
      <c r="BH346">
        <f>IF('Main Data'!AJ346="Yes",1,0)</f>
        <v>0</v>
      </c>
      <c r="BI346">
        <f>IF('Main Data'!AK346="Yes",1,0)</f>
        <v>0</v>
      </c>
      <c r="BJ346">
        <f>IF('Main Data'!AM346="Yes",1,0)</f>
        <v>0</v>
      </c>
      <c r="BK346">
        <f>IF('Main Data'!AQ346="Yes",1,0)</f>
        <v>0</v>
      </c>
      <c r="BL346" s="21">
        <f t="shared" si="31"/>
        <v>0</v>
      </c>
      <c r="BM346" s="21">
        <f t="shared" si="32"/>
        <v>0</v>
      </c>
      <c r="BN346" s="21">
        <f t="shared" si="33"/>
        <v>0</v>
      </c>
      <c r="BO346" s="21">
        <f t="shared" si="34"/>
        <v>1</v>
      </c>
      <c r="BP346" s="21">
        <f t="shared" si="35"/>
        <v>0</v>
      </c>
    </row>
    <row r="347" spans="1:68" x14ac:dyDescent="0.2">
      <c r="A347">
        <v>343</v>
      </c>
      <c r="B347" s="33">
        <f>'Main Data'!C347</f>
        <v>44507</v>
      </c>
      <c r="C347">
        <f>'Main Data'!D347</f>
        <v>241</v>
      </c>
      <c r="D347" s="26">
        <f>'Main Data'!E347</f>
        <v>2800</v>
      </c>
      <c r="E347" s="26">
        <f>'Main Data'!F347</f>
        <v>3500</v>
      </c>
      <c r="F347" s="34">
        <f t="shared" si="30"/>
        <v>7.9373746961632952</v>
      </c>
      <c r="G347">
        <f>IF('Main Data'!H347="AP",1,0)</f>
        <v>0</v>
      </c>
      <c r="H347">
        <f>IF('Main Data'!H347="Blancpain",1,0)</f>
        <v>0</v>
      </c>
      <c r="I347">
        <f>IF('Main Data'!H347="Breguet",1,0)</f>
        <v>0</v>
      </c>
      <c r="J347">
        <f>IF('Main Data'!H347="Breitling",1,0)</f>
        <v>0</v>
      </c>
      <c r="K347">
        <f>IF('Main Data'!H347="Cartier",1,0)</f>
        <v>1</v>
      </c>
      <c r="L347">
        <f>IF('Main Data'!H347="Gallet",1,0)</f>
        <v>0</v>
      </c>
      <c r="M347">
        <f>IF('Main Data'!H347="Girard Perregaux",1,0)</f>
        <v>0</v>
      </c>
      <c r="N347">
        <f>IF('Main Data'!H347="Gubelin",1,0)</f>
        <v>0</v>
      </c>
      <c r="O347">
        <f>IF('Main Data'!H347="Heuer",1,0)</f>
        <v>0</v>
      </c>
      <c r="P347">
        <f>IF('Main Data'!H347="IWC",1,0)</f>
        <v>0</v>
      </c>
      <c r="Q347">
        <f>IF('Main Data'!H347="JLC",1,0)</f>
        <v>0</v>
      </c>
      <c r="R347">
        <f>IF('Main Data'!H347="Longines",1,0)</f>
        <v>0</v>
      </c>
      <c r="S347">
        <f>IF('Main Data'!H347="Movado",1,0)</f>
        <v>0</v>
      </c>
      <c r="T347">
        <f>IF('Main Data'!H347="Omega",1,0)</f>
        <v>0</v>
      </c>
      <c r="U347">
        <f>IF('Main Data'!H347="Panerai",1,0)</f>
        <v>0</v>
      </c>
      <c r="V347">
        <f>IF('Main Data'!H347="Patek",1,0)</f>
        <v>0</v>
      </c>
      <c r="W347">
        <f>IF('Main Data'!H347="Rolex",1,0)</f>
        <v>0</v>
      </c>
      <c r="X347">
        <f>IF('Main Data'!H347="Tudor",1,0)</f>
        <v>0</v>
      </c>
      <c r="Y347">
        <f>IF('Main Data'!H347="Ulysse Nardin",1,0)</f>
        <v>0</v>
      </c>
      <c r="Z347">
        <f>IF('Main Data'!H347="Universal Geneve",1,0)</f>
        <v>0</v>
      </c>
      <c r="AA347">
        <f>IF('Main Data'!H347="Vacheron",1,0)</f>
        <v>0</v>
      </c>
      <c r="AB347">
        <f>IF('Main Data'!H347="Zenith",1,0)</f>
        <v>0</v>
      </c>
      <c r="AC347">
        <f>IF('Main Data'!J347="Stainless Steel",1,0)</f>
        <v>0</v>
      </c>
      <c r="AD347">
        <f>IF('Main Data'!J347="Two-tone",1,0)</f>
        <v>0</v>
      </c>
      <c r="AE347">
        <f>IF(OR('Main Data'!J347="YG 18K",'Main Data'!J347="YG &lt;18K",'Main Data'!J347="PG 18K",'Main Data'!J347="PG &lt;18K",'Main Data'!J347="WG 18K",'Main Data'!J347="Mixes of 18K",'Main Data'!J347="Mixes &lt;18K"),1,0)</f>
        <v>1</v>
      </c>
      <c r="AF347">
        <f>IF('Main Data'!J347="Platinum",1,0)</f>
        <v>0</v>
      </c>
      <c r="AG347">
        <f>IF(OR('Main Data'!J347="PVD",'Main Data'!J347="Gold Plate",'Main Data'!J347="Other"),1,0)</f>
        <v>0</v>
      </c>
      <c r="AH347">
        <f>IF('Main Data'!N347="Stainless Steel",1,0)</f>
        <v>0</v>
      </c>
      <c r="AI347">
        <f>IF('Main Data'!N347="Leather",1,0)</f>
        <v>1</v>
      </c>
      <c r="AJ347">
        <f>IF('Main Data'!N347="Two-tone",1,0)</f>
        <v>0</v>
      </c>
      <c r="AK347">
        <f>IF(OR('Main Data'!N347="YG 18K",'Main Data'!N347="PG 18K",'Main Data'!N347="WG 18K",'Main Data'!N347="Mixes of 18K"),1,0)</f>
        <v>0</v>
      </c>
      <c r="AL347">
        <f>IF(OR(,'Main Data'!N347="PVD",'Main Data'!N347="Gold plate"),1,0)</f>
        <v>0</v>
      </c>
      <c r="AM347">
        <f>IF(OR('Main Data'!AV347="Yes",'Main Data'!AW347="Yes",'Main Data'!AU347="Yes"),1,0)</f>
        <v>0</v>
      </c>
      <c r="AN347">
        <f>IF(OR(ISTEXT('Main Data'!AX347), ISTEXT('Main Data'!AY347)),1,0)</f>
        <v>0</v>
      </c>
      <c r="AO347">
        <f>IF('Main Data'!AZ347="Yes",1,0)</f>
        <v>0</v>
      </c>
      <c r="AP347">
        <f>IF('Main Data'!BA347="Yes",1,0)</f>
        <v>0</v>
      </c>
      <c r="AQ347">
        <f>IF('Main Data'!BD347="Yes",1,0)</f>
        <v>0</v>
      </c>
      <c r="AR347">
        <f>IF('Main Data'!BE347="A",1,0)</f>
        <v>0</v>
      </c>
      <c r="AS347">
        <f>IF('Main Data'!BE347="AA",1,0)</f>
        <v>1</v>
      </c>
      <c r="AT347">
        <f>IF('Main Data'!BE347="AAA",1,0)</f>
        <v>0</v>
      </c>
      <c r="AU347">
        <f>IF('Main Data'!BE347="AAAA",1,0)</f>
        <v>0</v>
      </c>
      <c r="AV347">
        <f>IF('Main Data'!P347="Yes",1,0)</f>
        <v>1</v>
      </c>
      <c r="AW347">
        <f>IF('Main Data'!AP347="Yes",1,0)</f>
        <v>0</v>
      </c>
      <c r="AX347">
        <f>IF(OR('Main Data'!V347="Yes", 'Main Data'!W347="Yes",'Main Data'!X347="Yes"),1,0)</f>
        <v>0</v>
      </c>
      <c r="AY347">
        <f>IF(OR('Main Data'!Y347="Yes",'Main Data'!Z347="Yes"),1,0)</f>
        <v>0</v>
      </c>
      <c r="AZ347">
        <f>IF('Main Data'!AR347="Yes",1,0)</f>
        <v>0</v>
      </c>
      <c r="BA347">
        <f>IF('Main Data'!AS347="Yes",1,0)</f>
        <v>0</v>
      </c>
      <c r="BB347">
        <f>IF('Main Data'!AG347="Yes",1,0)</f>
        <v>0</v>
      </c>
      <c r="BC347">
        <f>IF('Main Data'!AB347="Yes",1,0)</f>
        <v>0</v>
      </c>
      <c r="BD347">
        <f>IF('Main Data'!AA347="Yes",1,0)</f>
        <v>0</v>
      </c>
      <c r="BE347">
        <f>IF('Main Data'!AC347="Yes",1,0)</f>
        <v>0</v>
      </c>
      <c r="BF347">
        <f>IF('Main Data'!AF347="Yes",1,0)</f>
        <v>0</v>
      </c>
      <c r="BG347">
        <f>IF(OR('Main Data'!AI347="Yes",'Main Data'!AL347="Yes"),1,0)</f>
        <v>0</v>
      </c>
      <c r="BH347">
        <f>IF('Main Data'!AJ347="Yes",1,0)</f>
        <v>0</v>
      </c>
      <c r="BI347">
        <f>IF('Main Data'!AK347="Yes",1,0)</f>
        <v>0</v>
      </c>
      <c r="BJ347">
        <f>IF('Main Data'!AM347="Yes",1,0)</f>
        <v>0</v>
      </c>
      <c r="BK347">
        <f>IF('Main Data'!AQ347="Yes",1,0)</f>
        <v>0</v>
      </c>
      <c r="BL347" s="21">
        <f t="shared" si="31"/>
        <v>0</v>
      </c>
      <c r="BM347" s="21">
        <f t="shared" si="32"/>
        <v>0</v>
      </c>
      <c r="BN347" s="21">
        <f t="shared" si="33"/>
        <v>0</v>
      </c>
      <c r="BO347" s="21">
        <f t="shared" si="34"/>
        <v>1</v>
      </c>
      <c r="BP347" s="21">
        <f t="shared" si="35"/>
        <v>0</v>
      </c>
    </row>
    <row r="348" spans="1:68" x14ac:dyDescent="0.2">
      <c r="A348">
        <v>344</v>
      </c>
      <c r="B348" s="33">
        <f>'Main Data'!C348</f>
        <v>44507</v>
      </c>
      <c r="C348">
        <f>'Main Data'!D348</f>
        <v>242</v>
      </c>
      <c r="D348" s="26">
        <f>'Main Data'!E348</f>
        <v>8500</v>
      </c>
      <c r="E348" s="26">
        <f>'Main Data'!F348</f>
        <v>10625</v>
      </c>
      <c r="F348" s="34">
        <f t="shared" si="30"/>
        <v>9.0478214424784085</v>
      </c>
      <c r="G348">
        <f>IF('Main Data'!H348="AP",1,0)</f>
        <v>0</v>
      </c>
      <c r="H348">
        <f>IF('Main Data'!H348="Blancpain",1,0)</f>
        <v>0</v>
      </c>
      <c r="I348">
        <f>IF('Main Data'!H348="Breguet",1,0)</f>
        <v>0</v>
      </c>
      <c r="J348">
        <f>IF('Main Data'!H348="Breitling",1,0)</f>
        <v>0</v>
      </c>
      <c r="K348">
        <f>IF('Main Data'!H348="Cartier",1,0)</f>
        <v>1</v>
      </c>
      <c r="L348">
        <f>IF('Main Data'!H348="Gallet",1,0)</f>
        <v>0</v>
      </c>
      <c r="M348">
        <f>IF('Main Data'!H348="Girard Perregaux",1,0)</f>
        <v>0</v>
      </c>
      <c r="N348">
        <f>IF('Main Data'!H348="Gubelin",1,0)</f>
        <v>0</v>
      </c>
      <c r="O348">
        <f>IF('Main Data'!H348="Heuer",1,0)</f>
        <v>0</v>
      </c>
      <c r="P348">
        <f>IF('Main Data'!H348="IWC",1,0)</f>
        <v>0</v>
      </c>
      <c r="Q348">
        <f>IF('Main Data'!H348="JLC",1,0)</f>
        <v>0</v>
      </c>
      <c r="R348">
        <f>IF('Main Data'!H348="Longines",1,0)</f>
        <v>0</v>
      </c>
      <c r="S348">
        <f>IF('Main Data'!H348="Movado",1,0)</f>
        <v>0</v>
      </c>
      <c r="T348">
        <f>IF('Main Data'!H348="Omega",1,0)</f>
        <v>0</v>
      </c>
      <c r="U348">
        <f>IF('Main Data'!H348="Panerai",1,0)</f>
        <v>0</v>
      </c>
      <c r="V348">
        <f>IF('Main Data'!H348="Patek",1,0)</f>
        <v>0</v>
      </c>
      <c r="W348">
        <f>IF('Main Data'!H348="Rolex",1,0)</f>
        <v>0</v>
      </c>
      <c r="X348">
        <f>IF('Main Data'!H348="Tudor",1,0)</f>
        <v>0</v>
      </c>
      <c r="Y348">
        <f>IF('Main Data'!H348="Ulysse Nardin",1,0)</f>
        <v>0</v>
      </c>
      <c r="Z348">
        <f>IF('Main Data'!H348="Universal Geneve",1,0)</f>
        <v>0</v>
      </c>
      <c r="AA348">
        <f>IF('Main Data'!H348="Vacheron",1,0)</f>
        <v>0</v>
      </c>
      <c r="AB348">
        <f>IF('Main Data'!H348="Zenith",1,0)</f>
        <v>0</v>
      </c>
      <c r="AC348">
        <f>IF('Main Data'!J348="Stainless Steel",1,0)</f>
        <v>0</v>
      </c>
      <c r="AD348">
        <f>IF('Main Data'!J348="Two-tone",1,0)</f>
        <v>0</v>
      </c>
      <c r="AE348">
        <f>IF(OR('Main Data'!J348="YG 18K",'Main Data'!J348="YG &lt;18K",'Main Data'!J348="PG 18K",'Main Data'!J348="PG &lt;18K",'Main Data'!J348="WG 18K",'Main Data'!J348="Mixes of 18K",'Main Data'!J348="Mixes &lt;18K"),1,0)</f>
        <v>1</v>
      </c>
      <c r="AF348">
        <f>IF('Main Data'!J348="Platinum",1,0)</f>
        <v>0</v>
      </c>
      <c r="AG348">
        <f>IF(OR('Main Data'!J348="PVD",'Main Data'!J348="Gold Plate",'Main Data'!J348="Other"),1,0)</f>
        <v>0</v>
      </c>
      <c r="AH348">
        <f>IF('Main Data'!N348="Stainless Steel",1,0)</f>
        <v>0</v>
      </c>
      <c r="AI348">
        <f>IF('Main Data'!N348="Leather",1,0)</f>
        <v>1</v>
      </c>
      <c r="AJ348">
        <f>IF('Main Data'!N348="Two-tone",1,0)</f>
        <v>0</v>
      </c>
      <c r="AK348">
        <f>IF(OR('Main Data'!N348="YG 18K",'Main Data'!N348="PG 18K",'Main Data'!N348="WG 18K",'Main Data'!N348="Mixes of 18K"),1,0)</f>
        <v>0</v>
      </c>
      <c r="AL348">
        <f>IF(OR(,'Main Data'!N348="PVD",'Main Data'!N348="Gold plate"),1,0)</f>
        <v>0</v>
      </c>
      <c r="AM348">
        <f>IF(OR('Main Data'!AV348="Yes",'Main Data'!AW348="Yes",'Main Data'!AU348="Yes"),1,0)</f>
        <v>0</v>
      </c>
      <c r="AN348">
        <f>IF(OR(ISTEXT('Main Data'!AX348), ISTEXT('Main Data'!AY348)),1,0)</f>
        <v>0</v>
      </c>
      <c r="AO348">
        <f>IF('Main Data'!AZ348="Yes",1,0)</f>
        <v>0</v>
      </c>
      <c r="AP348">
        <f>IF('Main Data'!BA348="Yes",1,0)</f>
        <v>0</v>
      </c>
      <c r="AQ348">
        <f>IF('Main Data'!BD348="Yes",1,0)</f>
        <v>0</v>
      </c>
      <c r="AR348">
        <f>IF('Main Data'!BE348="A",1,0)</f>
        <v>0</v>
      </c>
      <c r="AS348">
        <f>IF('Main Data'!BE348="AA",1,0)</f>
        <v>1</v>
      </c>
      <c r="AT348">
        <f>IF('Main Data'!BE348="AAA",1,0)</f>
        <v>0</v>
      </c>
      <c r="AU348">
        <f>IF('Main Data'!BE348="AAAA",1,0)</f>
        <v>0</v>
      </c>
      <c r="AV348">
        <f>IF('Main Data'!P348="Yes",1,0)</f>
        <v>1</v>
      </c>
      <c r="AW348">
        <f>IF('Main Data'!AP348="Yes",1,0)</f>
        <v>0</v>
      </c>
      <c r="AX348">
        <f>IF(OR('Main Data'!V348="Yes", 'Main Data'!W348="Yes",'Main Data'!X348="Yes"),1,0)</f>
        <v>0</v>
      </c>
      <c r="AY348">
        <f>IF(OR('Main Data'!Y348="Yes",'Main Data'!Z348="Yes"),1,0)</f>
        <v>0</v>
      </c>
      <c r="AZ348">
        <f>IF('Main Data'!AR348="Yes",1,0)</f>
        <v>0</v>
      </c>
      <c r="BA348">
        <f>IF('Main Data'!AS348="Yes",1,0)</f>
        <v>0</v>
      </c>
      <c r="BB348">
        <f>IF('Main Data'!AG348="Yes",1,0)</f>
        <v>0</v>
      </c>
      <c r="BC348">
        <f>IF('Main Data'!AB348="Yes",1,0)</f>
        <v>0</v>
      </c>
      <c r="BD348">
        <f>IF('Main Data'!AA348="Yes",1,0)</f>
        <v>0</v>
      </c>
      <c r="BE348">
        <f>IF('Main Data'!AC348="Yes",1,0)</f>
        <v>0</v>
      </c>
      <c r="BF348">
        <f>IF('Main Data'!AF348="Yes",1,0)</f>
        <v>0</v>
      </c>
      <c r="BG348">
        <f>IF(OR('Main Data'!AI348="Yes",'Main Data'!AL348="Yes"),1,0)</f>
        <v>0</v>
      </c>
      <c r="BH348">
        <f>IF('Main Data'!AJ348="Yes",1,0)</f>
        <v>0</v>
      </c>
      <c r="BI348">
        <f>IF('Main Data'!AK348="Yes",1,0)</f>
        <v>0</v>
      </c>
      <c r="BJ348">
        <f>IF('Main Data'!AM348="Yes",1,0)</f>
        <v>0</v>
      </c>
      <c r="BK348">
        <f>IF('Main Data'!AQ348="Yes",1,0)</f>
        <v>0</v>
      </c>
      <c r="BL348" s="21">
        <f t="shared" si="31"/>
        <v>0</v>
      </c>
      <c r="BM348" s="21">
        <f t="shared" si="32"/>
        <v>0</v>
      </c>
      <c r="BN348" s="21">
        <f t="shared" si="33"/>
        <v>0</v>
      </c>
      <c r="BO348" s="21">
        <f t="shared" si="34"/>
        <v>1</v>
      </c>
      <c r="BP348" s="21">
        <f t="shared" si="35"/>
        <v>0</v>
      </c>
    </row>
    <row r="349" spans="1:68" x14ac:dyDescent="0.2">
      <c r="A349">
        <v>345</v>
      </c>
      <c r="B349" s="33">
        <f>'Main Data'!C349</f>
        <v>44507</v>
      </c>
      <c r="C349">
        <f>'Main Data'!D349</f>
        <v>243</v>
      </c>
      <c r="D349" s="26">
        <f>'Main Data'!E349</f>
        <v>5500</v>
      </c>
      <c r="E349" s="26">
        <f>'Main Data'!F349</f>
        <v>6875</v>
      </c>
      <c r="F349" s="34">
        <f t="shared" si="30"/>
        <v>8.6125033712205621</v>
      </c>
      <c r="G349">
        <f>IF('Main Data'!H349="AP",1,0)</f>
        <v>0</v>
      </c>
      <c r="H349">
        <f>IF('Main Data'!H349="Blancpain",1,0)</f>
        <v>0</v>
      </c>
      <c r="I349">
        <f>IF('Main Data'!H349="Breguet",1,0)</f>
        <v>0</v>
      </c>
      <c r="J349">
        <f>IF('Main Data'!H349="Breitling",1,0)</f>
        <v>0</v>
      </c>
      <c r="K349">
        <f>IF('Main Data'!H349="Cartier",1,0)</f>
        <v>1</v>
      </c>
      <c r="L349">
        <f>IF('Main Data'!H349="Gallet",1,0)</f>
        <v>0</v>
      </c>
      <c r="M349">
        <f>IF('Main Data'!H349="Girard Perregaux",1,0)</f>
        <v>0</v>
      </c>
      <c r="N349">
        <f>IF('Main Data'!H349="Gubelin",1,0)</f>
        <v>0</v>
      </c>
      <c r="O349">
        <f>IF('Main Data'!H349="Heuer",1,0)</f>
        <v>0</v>
      </c>
      <c r="P349">
        <f>IF('Main Data'!H349="IWC",1,0)</f>
        <v>0</v>
      </c>
      <c r="Q349">
        <f>IF('Main Data'!H349="JLC",1,0)</f>
        <v>0</v>
      </c>
      <c r="R349">
        <f>IF('Main Data'!H349="Longines",1,0)</f>
        <v>0</v>
      </c>
      <c r="S349">
        <f>IF('Main Data'!H349="Movado",1,0)</f>
        <v>0</v>
      </c>
      <c r="T349">
        <f>IF('Main Data'!H349="Omega",1,0)</f>
        <v>0</v>
      </c>
      <c r="U349">
        <f>IF('Main Data'!H349="Panerai",1,0)</f>
        <v>0</v>
      </c>
      <c r="V349">
        <f>IF('Main Data'!H349="Patek",1,0)</f>
        <v>0</v>
      </c>
      <c r="W349">
        <f>IF('Main Data'!H349="Rolex",1,0)</f>
        <v>0</v>
      </c>
      <c r="X349">
        <f>IF('Main Data'!H349="Tudor",1,0)</f>
        <v>0</v>
      </c>
      <c r="Y349">
        <f>IF('Main Data'!H349="Ulysse Nardin",1,0)</f>
        <v>0</v>
      </c>
      <c r="Z349">
        <f>IF('Main Data'!H349="Universal Geneve",1,0)</f>
        <v>0</v>
      </c>
      <c r="AA349">
        <f>IF('Main Data'!H349="Vacheron",1,0)</f>
        <v>0</v>
      </c>
      <c r="AB349">
        <f>IF('Main Data'!H349="Zenith",1,0)</f>
        <v>0</v>
      </c>
      <c r="AC349">
        <f>IF('Main Data'!J349="Stainless Steel",1,0)</f>
        <v>0</v>
      </c>
      <c r="AD349">
        <f>IF('Main Data'!J349="Two-tone",1,0)</f>
        <v>0</v>
      </c>
      <c r="AE349">
        <f>IF(OR('Main Data'!J349="YG 18K",'Main Data'!J349="YG &lt;18K",'Main Data'!J349="PG 18K",'Main Data'!J349="PG &lt;18K",'Main Data'!J349="WG 18K",'Main Data'!J349="Mixes of 18K",'Main Data'!J349="Mixes &lt;18K"),1,0)</f>
        <v>1</v>
      </c>
      <c r="AF349">
        <f>IF('Main Data'!J349="Platinum",1,0)</f>
        <v>0</v>
      </c>
      <c r="AG349">
        <f>IF(OR('Main Data'!J349="PVD",'Main Data'!J349="Gold Plate",'Main Data'!J349="Other"),1,0)</f>
        <v>0</v>
      </c>
      <c r="AH349">
        <f>IF('Main Data'!N349="Stainless Steel",1,0)</f>
        <v>0</v>
      </c>
      <c r="AI349">
        <f>IF('Main Data'!N349="Leather",1,0)</f>
        <v>1</v>
      </c>
      <c r="AJ349">
        <f>IF('Main Data'!N349="Two-tone",1,0)</f>
        <v>0</v>
      </c>
      <c r="AK349">
        <f>IF(OR('Main Data'!N349="YG 18K",'Main Data'!N349="PG 18K",'Main Data'!N349="WG 18K",'Main Data'!N349="Mixes of 18K"),1,0)</f>
        <v>0</v>
      </c>
      <c r="AL349">
        <f>IF(OR(,'Main Data'!N349="PVD",'Main Data'!N349="Gold plate"),1,0)</f>
        <v>0</v>
      </c>
      <c r="AM349">
        <f>IF(OR('Main Data'!AV349="Yes",'Main Data'!AW349="Yes",'Main Data'!AU349="Yes"),1,0)</f>
        <v>0</v>
      </c>
      <c r="AN349">
        <f>IF(OR(ISTEXT('Main Data'!AX349), ISTEXT('Main Data'!AY349)),1,0)</f>
        <v>0</v>
      </c>
      <c r="AO349">
        <f>IF('Main Data'!AZ349="Yes",1,0)</f>
        <v>0</v>
      </c>
      <c r="AP349">
        <f>IF('Main Data'!BA349="Yes",1,0)</f>
        <v>0</v>
      </c>
      <c r="AQ349">
        <f>IF('Main Data'!BD349="Yes",1,0)</f>
        <v>0</v>
      </c>
      <c r="AR349">
        <f>IF('Main Data'!BE349="A",1,0)</f>
        <v>0</v>
      </c>
      <c r="AS349">
        <f>IF('Main Data'!BE349="AA",1,0)</f>
        <v>1</v>
      </c>
      <c r="AT349">
        <f>IF('Main Data'!BE349="AAA",1,0)</f>
        <v>0</v>
      </c>
      <c r="AU349">
        <f>IF('Main Data'!BE349="AAAA",1,0)</f>
        <v>0</v>
      </c>
      <c r="AV349">
        <f>IF('Main Data'!P349="Yes",1,0)</f>
        <v>1</v>
      </c>
      <c r="AW349">
        <f>IF('Main Data'!AP349="Yes",1,0)</f>
        <v>0</v>
      </c>
      <c r="AX349">
        <f>IF(OR('Main Data'!V349="Yes", 'Main Data'!W349="Yes",'Main Data'!X349="Yes"),1,0)</f>
        <v>0</v>
      </c>
      <c r="AY349">
        <f>IF(OR('Main Data'!Y349="Yes",'Main Data'!Z349="Yes"),1,0)</f>
        <v>0</v>
      </c>
      <c r="AZ349">
        <f>IF('Main Data'!AR349="Yes",1,0)</f>
        <v>0</v>
      </c>
      <c r="BA349">
        <f>IF('Main Data'!AS349="Yes",1,0)</f>
        <v>0</v>
      </c>
      <c r="BB349">
        <f>IF('Main Data'!AG349="Yes",1,0)</f>
        <v>0</v>
      </c>
      <c r="BC349">
        <f>IF('Main Data'!AB349="Yes",1,0)</f>
        <v>0</v>
      </c>
      <c r="BD349">
        <f>IF('Main Data'!AA349="Yes",1,0)</f>
        <v>0</v>
      </c>
      <c r="BE349">
        <f>IF('Main Data'!AC349="Yes",1,0)</f>
        <v>0</v>
      </c>
      <c r="BF349">
        <f>IF('Main Data'!AF349="Yes",1,0)</f>
        <v>0</v>
      </c>
      <c r="BG349">
        <f>IF(OR('Main Data'!AI349="Yes",'Main Data'!AL349="Yes"),1,0)</f>
        <v>0</v>
      </c>
      <c r="BH349">
        <f>IF('Main Data'!AJ349="Yes",1,0)</f>
        <v>0</v>
      </c>
      <c r="BI349">
        <f>IF('Main Data'!AK349="Yes",1,0)</f>
        <v>0</v>
      </c>
      <c r="BJ349">
        <f>IF('Main Data'!AM349="Yes",1,0)</f>
        <v>0</v>
      </c>
      <c r="BK349">
        <f>IF('Main Data'!AQ349="Yes",1,0)</f>
        <v>0</v>
      </c>
      <c r="BL349" s="21">
        <f t="shared" si="31"/>
        <v>0</v>
      </c>
      <c r="BM349" s="21">
        <f t="shared" si="32"/>
        <v>0</v>
      </c>
      <c r="BN349" s="21">
        <f t="shared" si="33"/>
        <v>0</v>
      </c>
      <c r="BO349" s="21">
        <f t="shared" si="34"/>
        <v>1</v>
      </c>
      <c r="BP349" s="21">
        <f t="shared" si="35"/>
        <v>0</v>
      </c>
    </row>
    <row r="350" spans="1:68" x14ac:dyDescent="0.2">
      <c r="A350">
        <v>346</v>
      </c>
      <c r="B350" s="33">
        <f>'Main Data'!C350</f>
        <v>44507</v>
      </c>
      <c r="C350">
        <f>'Main Data'!D350</f>
        <v>244</v>
      </c>
      <c r="D350" s="26">
        <f>'Main Data'!E350</f>
        <v>5500</v>
      </c>
      <c r="E350" s="26">
        <f>'Main Data'!F350</f>
        <v>6875</v>
      </c>
      <c r="F350" s="34">
        <f t="shared" si="30"/>
        <v>8.6125033712205621</v>
      </c>
      <c r="G350">
        <f>IF('Main Data'!H350="AP",1,0)</f>
        <v>0</v>
      </c>
      <c r="H350">
        <f>IF('Main Data'!H350="Blancpain",1,0)</f>
        <v>0</v>
      </c>
      <c r="I350">
        <f>IF('Main Data'!H350="Breguet",1,0)</f>
        <v>0</v>
      </c>
      <c r="J350">
        <f>IF('Main Data'!H350="Breitling",1,0)</f>
        <v>0</v>
      </c>
      <c r="K350">
        <f>IF('Main Data'!H350="Cartier",1,0)</f>
        <v>1</v>
      </c>
      <c r="L350">
        <f>IF('Main Data'!H350="Gallet",1,0)</f>
        <v>0</v>
      </c>
      <c r="M350">
        <f>IF('Main Data'!H350="Girard Perregaux",1,0)</f>
        <v>0</v>
      </c>
      <c r="N350">
        <f>IF('Main Data'!H350="Gubelin",1,0)</f>
        <v>0</v>
      </c>
      <c r="O350">
        <f>IF('Main Data'!H350="Heuer",1,0)</f>
        <v>0</v>
      </c>
      <c r="P350">
        <f>IF('Main Data'!H350="IWC",1,0)</f>
        <v>0</v>
      </c>
      <c r="Q350">
        <f>IF('Main Data'!H350="JLC",1,0)</f>
        <v>0</v>
      </c>
      <c r="R350">
        <f>IF('Main Data'!H350="Longines",1,0)</f>
        <v>0</v>
      </c>
      <c r="S350">
        <f>IF('Main Data'!H350="Movado",1,0)</f>
        <v>0</v>
      </c>
      <c r="T350">
        <f>IF('Main Data'!H350="Omega",1,0)</f>
        <v>0</v>
      </c>
      <c r="U350">
        <f>IF('Main Data'!H350="Panerai",1,0)</f>
        <v>0</v>
      </c>
      <c r="V350">
        <f>IF('Main Data'!H350="Patek",1,0)</f>
        <v>0</v>
      </c>
      <c r="W350">
        <f>IF('Main Data'!H350="Rolex",1,0)</f>
        <v>0</v>
      </c>
      <c r="X350">
        <f>IF('Main Data'!H350="Tudor",1,0)</f>
        <v>0</v>
      </c>
      <c r="Y350">
        <f>IF('Main Data'!H350="Ulysse Nardin",1,0)</f>
        <v>0</v>
      </c>
      <c r="Z350">
        <f>IF('Main Data'!H350="Universal Geneve",1,0)</f>
        <v>0</v>
      </c>
      <c r="AA350">
        <f>IF('Main Data'!H350="Vacheron",1,0)</f>
        <v>0</v>
      </c>
      <c r="AB350">
        <f>IF('Main Data'!H350="Zenith",1,0)</f>
        <v>0</v>
      </c>
      <c r="AC350">
        <f>IF('Main Data'!J350="Stainless Steel",1,0)</f>
        <v>0</v>
      </c>
      <c r="AD350">
        <f>IF('Main Data'!J350="Two-tone",1,0)</f>
        <v>0</v>
      </c>
      <c r="AE350">
        <f>IF(OR('Main Data'!J350="YG 18K",'Main Data'!J350="YG &lt;18K",'Main Data'!J350="PG 18K",'Main Data'!J350="PG &lt;18K",'Main Data'!J350="WG 18K",'Main Data'!J350="Mixes of 18K",'Main Data'!J350="Mixes &lt;18K"),1,0)</f>
        <v>1</v>
      </c>
      <c r="AF350">
        <f>IF('Main Data'!J350="Platinum",1,0)</f>
        <v>0</v>
      </c>
      <c r="AG350">
        <f>IF(OR('Main Data'!J350="PVD",'Main Data'!J350="Gold Plate",'Main Data'!J350="Other"),1,0)</f>
        <v>0</v>
      </c>
      <c r="AH350">
        <f>IF('Main Data'!N350="Stainless Steel",1,0)</f>
        <v>0</v>
      </c>
      <c r="AI350">
        <f>IF('Main Data'!N350="Leather",1,0)</f>
        <v>1</v>
      </c>
      <c r="AJ350">
        <f>IF('Main Data'!N350="Two-tone",1,0)</f>
        <v>0</v>
      </c>
      <c r="AK350">
        <f>IF(OR('Main Data'!N350="YG 18K",'Main Data'!N350="PG 18K",'Main Data'!N350="WG 18K",'Main Data'!N350="Mixes of 18K"),1,0)</f>
        <v>0</v>
      </c>
      <c r="AL350">
        <f>IF(OR(,'Main Data'!N350="PVD",'Main Data'!N350="Gold plate"),1,0)</f>
        <v>0</v>
      </c>
      <c r="AM350">
        <f>IF(OR('Main Data'!AV350="Yes",'Main Data'!AW350="Yes",'Main Data'!AU350="Yes"),1,0)</f>
        <v>0</v>
      </c>
      <c r="AN350">
        <f>IF(OR(ISTEXT('Main Data'!AX350), ISTEXT('Main Data'!AY350)),1,0)</f>
        <v>0</v>
      </c>
      <c r="AO350">
        <f>IF('Main Data'!AZ350="Yes",1,0)</f>
        <v>0</v>
      </c>
      <c r="AP350">
        <f>IF('Main Data'!BA350="Yes",1,0)</f>
        <v>0</v>
      </c>
      <c r="AQ350">
        <f>IF('Main Data'!BD350="Yes",1,0)</f>
        <v>0</v>
      </c>
      <c r="AR350">
        <f>IF('Main Data'!BE350="A",1,0)</f>
        <v>0</v>
      </c>
      <c r="AS350">
        <f>IF('Main Data'!BE350="AA",1,0)</f>
        <v>1</v>
      </c>
      <c r="AT350">
        <f>IF('Main Data'!BE350="AAA",1,0)</f>
        <v>0</v>
      </c>
      <c r="AU350">
        <f>IF('Main Data'!BE350="AAAA",1,0)</f>
        <v>0</v>
      </c>
      <c r="AV350">
        <f>IF('Main Data'!P350="Yes",1,0)</f>
        <v>1</v>
      </c>
      <c r="AW350">
        <f>IF('Main Data'!AP350="Yes",1,0)</f>
        <v>0</v>
      </c>
      <c r="AX350">
        <f>IF(OR('Main Data'!V350="Yes", 'Main Data'!W350="Yes",'Main Data'!X350="Yes"),1,0)</f>
        <v>0</v>
      </c>
      <c r="AY350">
        <f>IF(OR('Main Data'!Y350="Yes",'Main Data'!Z350="Yes"),1,0)</f>
        <v>0</v>
      </c>
      <c r="AZ350">
        <f>IF('Main Data'!AR350="Yes",1,0)</f>
        <v>0</v>
      </c>
      <c r="BA350">
        <f>IF('Main Data'!AS350="Yes",1,0)</f>
        <v>0</v>
      </c>
      <c r="BB350">
        <f>IF('Main Data'!AG350="Yes",1,0)</f>
        <v>0</v>
      </c>
      <c r="BC350">
        <f>IF('Main Data'!AB350="Yes",1,0)</f>
        <v>0</v>
      </c>
      <c r="BD350">
        <f>IF('Main Data'!AA350="Yes",1,0)</f>
        <v>0</v>
      </c>
      <c r="BE350">
        <f>IF('Main Data'!AC350="Yes",1,0)</f>
        <v>0</v>
      </c>
      <c r="BF350">
        <f>IF('Main Data'!AF350="Yes",1,0)</f>
        <v>0</v>
      </c>
      <c r="BG350">
        <f>IF(OR('Main Data'!AI350="Yes",'Main Data'!AL350="Yes"),1,0)</f>
        <v>0</v>
      </c>
      <c r="BH350">
        <f>IF('Main Data'!AJ350="Yes",1,0)</f>
        <v>0</v>
      </c>
      <c r="BI350">
        <f>IF('Main Data'!AK350="Yes",1,0)</f>
        <v>0</v>
      </c>
      <c r="BJ350">
        <f>IF('Main Data'!AM350="Yes",1,0)</f>
        <v>0</v>
      </c>
      <c r="BK350">
        <f>IF('Main Data'!AQ350="Yes",1,0)</f>
        <v>0</v>
      </c>
      <c r="BL350" s="21">
        <f t="shared" si="31"/>
        <v>0</v>
      </c>
      <c r="BM350" s="21">
        <f t="shared" si="32"/>
        <v>0</v>
      </c>
      <c r="BN350" s="21">
        <f t="shared" si="33"/>
        <v>0</v>
      </c>
      <c r="BO350" s="21">
        <f t="shared" si="34"/>
        <v>1</v>
      </c>
      <c r="BP350" s="21">
        <f t="shared" si="35"/>
        <v>0</v>
      </c>
    </row>
    <row r="351" spans="1:68" x14ac:dyDescent="0.2">
      <c r="A351">
        <v>347</v>
      </c>
      <c r="B351" s="33">
        <f>'Main Data'!C351</f>
        <v>44507</v>
      </c>
      <c r="C351">
        <f>'Main Data'!D351</f>
        <v>245</v>
      </c>
      <c r="D351" s="26">
        <f>'Main Data'!E351</f>
        <v>22000</v>
      </c>
      <c r="E351" s="26">
        <f>'Main Data'!F351</f>
        <v>27500</v>
      </c>
      <c r="F351" s="34">
        <f t="shared" si="30"/>
        <v>9.9987977323404529</v>
      </c>
      <c r="G351">
        <f>IF('Main Data'!H351="AP",1,0)</f>
        <v>0</v>
      </c>
      <c r="H351">
        <f>IF('Main Data'!H351="Blancpain",1,0)</f>
        <v>0</v>
      </c>
      <c r="I351">
        <f>IF('Main Data'!H351="Breguet",1,0)</f>
        <v>0</v>
      </c>
      <c r="J351">
        <f>IF('Main Data'!H351="Breitling",1,0)</f>
        <v>0</v>
      </c>
      <c r="K351">
        <f>IF('Main Data'!H351="Cartier",1,0)</f>
        <v>0</v>
      </c>
      <c r="L351">
        <f>IF('Main Data'!H351="Gallet",1,0)</f>
        <v>0</v>
      </c>
      <c r="M351">
        <f>IF('Main Data'!H351="Girard Perregaux",1,0)</f>
        <v>0</v>
      </c>
      <c r="N351">
        <f>IF('Main Data'!H351="Gubelin",1,0)</f>
        <v>0</v>
      </c>
      <c r="O351">
        <f>IF('Main Data'!H351="Heuer",1,0)</f>
        <v>0</v>
      </c>
      <c r="P351">
        <f>IF('Main Data'!H351="IWC",1,0)</f>
        <v>0</v>
      </c>
      <c r="Q351">
        <f>IF('Main Data'!H351="JLC",1,0)</f>
        <v>0</v>
      </c>
      <c r="R351">
        <f>IF('Main Data'!H351="Longines",1,0)</f>
        <v>1</v>
      </c>
      <c r="S351">
        <f>IF('Main Data'!H351="Movado",1,0)</f>
        <v>0</v>
      </c>
      <c r="T351">
        <f>IF('Main Data'!H351="Omega",1,0)</f>
        <v>0</v>
      </c>
      <c r="U351">
        <f>IF('Main Data'!H351="Panerai",1,0)</f>
        <v>0</v>
      </c>
      <c r="V351">
        <f>IF('Main Data'!H351="Patek",1,0)</f>
        <v>0</v>
      </c>
      <c r="W351">
        <f>IF('Main Data'!H351="Rolex",1,0)</f>
        <v>0</v>
      </c>
      <c r="X351">
        <f>IF('Main Data'!H351="Tudor",1,0)</f>
        <v>0</v>
      </c>
      <c r="Y351">
        <f>IF('Main Data'!H351="Ulysse Nardin",1,0)</f>
        <v>0</v>
      </c>
      <c r="Z351">
        <f>IF('Main Data'!H351="Universal Geneve",1,0)</f>
        <v>0</v>
      </c>
      <c r="AA351">
        <f>IF('Main Data'!H351="Vacheron",1,0)</f>
        <v>0</v>
      </c>
      <c r="AB351">
        <f>IF('Main Data'!H351="Zenith",1,0)</f>
        <v>0</v>
      </c>
      <c r="AC351">
        <f>IF('Main Data'!J351="Stainless Steel",1,0)</f>
        <v>0</v>
      </c>
      <c r="AD351">
        <f>IF('Main Data'!J351="Two-tone",1,0)</f>
        <v>0</v>
      </c>
      <c r="AE351">
        <f>IF(OR('Main Data'!J351="YG 18K",'Main Data'!J351="YG &lt;18K",'Main Data'!J351="PG 18K",'Main Data'!J351="PG &lt;18K",'Main Data'!J351="WG 18K",'Main Data'!J351="Mixes of 18K",'Main Data'!J351="Mixes &lt;18K"),1,0)</f>
        <v>1</v>
      </c>
      <c r="AF351">
        <f>IF('Main Data'!J351="Platinum",1,0)</f>
        <v>0</v>
      </c>
      <c r="AG351">
        <f>IF(OR('Main Data'!J351="PVD",'Main Data'!J351="Gold Plate",'Main Data'!J351="Other"),1,0)</f>
        <v>0</v>
      </c>
      <c r="AH351">
        <f>IF('Main Data'!N351="Stainless Steel",1,0)</f>
        <v>0</v>
      </c>
      <c r="AI351">
        <f>IF('Main Data'!N351="Leather",1,0)</f>
        <v>1</v>
      </c>
      <c r="AJ351">
        <f>IF('Main Data'!N351="Two-tone",1,0)</f>
        <v>0</v>
      </c>
      <c r="AK351">
        <f>IF(OR('Main Data'!N351="YG 18K",'Main Data'!N351="PG 18K",'Main Data'!N351="WG 18K",'Main Data'!N351="Mixes of 18K"),1,0)</f>
        <v>0</v>
      </c>
      <c r="AL351">
        <f>IF(OR(,'Main Data'!N351="PVD",'Main Data'!N351="Gold plate"),1,0)</f>
        <v>0</v>
      </c>
      <c r="AM351">
        <f>IF(OR('Main Data'!AV351="Yes",'Main Data'!AW351="Yes",'Main Data'!AU351="Yes"),1,0)</f>
        <v>0</v>
      </c>
      <c r="AN351">
        <f>IF(OR(ISTEXT('Main Data'!AX351), ISTEXT('Main Data'!AY351)),1,0)</f>
        <v>0</v>
      </c>
      <c r="AO351">
        <f>IF('Main Data'!AZ351="Yes",1,0)</f>
        <v>0</v>
      </c>
      <c r="AP351">
        <f>IF('Main Data'!BA351="Yes",1,0)</f>
        <v>0</v>
      </c>
      <c r="AQ351">
        <f>IF('Main Data'!BD351="Yes",1,0)</f>
        <v>0</v>
      </c>
      <c r="AR351">
        <f>IF('Main Data'!BE351="A",1,0)</f>
        <v>0</v>
      </c>
      <c r="AS351">
        <f>IF('Main Data'!BE351="AA",1,0)</f>
        <v>0</v>
      </c>
      <c r="AT351">
        <f>IF('Main Data'!BE351="AAA",1,0)</f>
        <v>1</v>
      </c>
      <c r="AU351">
        <f>IF('Main Data'!BE351="AAAA",1,0)</f>
        <v>0</v>
      </c>
      <c r="AV351">
        <f>IF('Main Data'!P351="Yes",1,0)</f>
        <v>1</v>
      </c>
      <c r="AW351">
        <f>IF('Main Data'!AP351="Yes",1,0)</f>
        <v>0</v>
      </c>
      <c r="AX351">
        <f>IF(OR('Main Data'!V351="Yes", 'Main Data'!W351="Yes",'Main Data'!X351="Yes"),1,0)</f>
        <v>0</v>
      </c>
      <c r="AY351">
        <f>IF(OR('Main Data'!Y351="Yes",'Main Data'!Z351="Yes"),1,0)</f>
        <v>0</v>
      </c>
      <c r="AZ351">
        <f>IF('Main Data'!AR351="Yes",1,0)</f>
        <v>0</v>
      </c>
      <c r="BA351">
        <f>IF('Main Data'!AS351="Yes",1,0)</f>
        <v>0</v>
      </c>
      <c r="BB351">
        <f>IF('Main Data'!AG351="Yes",1,0)</f>
        <v>0</v>
      </c>
      <c r="BC351">
        <f>IF('Main Data'!AB351="Yes",1,0)</f>
        <v>0</v>
      </c>
      <c r="BD351">
        <f>IF('Main Data'!AA351="Yes",1,0)</f>
        <v>0</v>
      </c>
      <c r="BE351">
        <f>IF('Main Data'!AC351="Yes",1,0)</f>
        <v>0</v>
      </c>
      <c r="BF351">
        <f>IF('Main Data'!AF351="Yes",1,0)</f>
        <v>0</v>
      </c>
      <c r="BG351">
        <f>IF(OR('Main Data'!AI351="Yes",'Main Data'!AL351="Yes"),1,0)</f>
        <v>0</v>
      </c>
      <c r="BH351">
        <f>IF('Main Data'!AJ351="Yes",1,0)</f>
        <v>0</v>
      </c>
      <c r="BI351">
        <f>IF('Main Data'!AK351="Yes",1,0)</f>
        <v>0</v>
      </c>
      <c r="BJ351">
        <f>IF('Main Data'!AM351="Yes",1,0)</f>
        <v>0</v>
      </c>
      <c r="BK351">
        <f>IF('Main Data'!AQ351="Yes",1,0)</f>
        <v>0</v>
      </c>
      <c r="BL351" s="21">
        <f t="shared" si="31"/>
        <v>0</v>
      </c>
      <c r="BM351" s="21">
        <f t="shared" si="32"/>
        <v>0</v>
      </c>
      <c r="BN351" s="21">
        <f t="shared" si="33"/>
        <v>0</v>
      </c>
      <c r="BO351" s="21">
        <f t="shared" si="34"/>
        <v>1</v>
      </c>
      <c r="BP351" s="21">
        <f t="shared" si="35"/>
        <v>0</v>
      </c>
    </row>
    <row r="352" spans="1:68" x14ac:dyDescent="0.2">
      <c r="A352">
        <v>348</v>
      </c>
      <c r="B352" s="33">
        <f>'Main Data'!C352</f>
        <v>44507</v>
      </c>
      <c r="C352">
        <f>'Main Data'!D352</f>
        <v>246</v>
      </c>
      <c r="D352" s="26">
        <f>'Main Data'!E352</f>
        <v>3800</v>
      </c>
      <c r="E352" s="26">
        <f>'Main Data'!F352</f>
        <v>4750</v>
      </c>
      <c r="F352" s="34">
        <f t="shared" si="30"/>
        <v>8.2427563457144775</v>
      </c>
      <c r="G352">
        <f>IF('Main Data'!H352="AP",1,0)</f>
        <v>0</v>
      </c>
      <c r="H352">
        <f>IF('Main Data'!H352="Blancpain",1,0)</f>
        <v>0</v>
      </c>
      <c r="I352">
        <f>IF('Main Data'!H352="Breguet",1,0)</f>
        <v>0</v>
      </c>
      <c r="J352">
        <f>IF('Main Data'!H352="Breitling",1,0)</f>
        <v>0</v>
      </c>
      <c r="K352">
        <f>IF('Main Data'!H352="Cartier",1,0)</f>
        <v>0</v>
      </c>
      <c r="L352">
        <f>IF('Main Data'!H352="Gallet",1,0)</f>
        <v>0</v>
      </c>
      <c r="M352">
        <f>IF('Main Data'!H352="Girard Perregaux",1,0)</f>
        <v>0</v>
      </c>
      <c r="N352">
        <f>IF('Main Data'!H352="Gubelin",1,0)</f>
        <v>0</v>
      </c>
      <c r="O352">
        <f>IF('Main Data'!H352="Heuer",1,0)</f>
        <v>0</v>
      </c>
      <c r="P352">
        <f>IF('Main Data'!H352="IWC",1,0)</f>
        <v>0</v>
      </c>
      <c r="Q352">
        <f>IF('Main Data'!H352="JLC",1,0)</f>
        <v>0</v>
      </c>
      <c r="R352">
        <f>IF('Main Data'!H352="Longines",1,0)</f>
        <v>0</v>
      </c>
      <c r="S352">
        <f>IF('Main Data'!H352="Movado",1,0)</f>
        <v>0</v>
      </c>
      <c r="T352">
        <f>IF('Main Data'!H352="Omega",1,0)</f>
        <v>1</v>
      </c>
      <c r="U352">
        <f>IF('Main Data'!H352="Panerai",1,0)</f>
        <v>0</v>
      </c>
      <c r="V352">
        <f>IF('Main Data'!H352="Patek",1,0)</f>
        <v>0</v>
      </c>
      <c r="W352">
        <f>IF('Main Data'!H352="Rolex",1,0)</f>
        <v>0</v>
      </c>
      <c r="X352">
        <f>IF('Main Data'!H352="Tudor",1,0)</f>
        <v>0</v>
      </c>
      <c r="Y352">
        <f>IF('Main Data'!H352="Ulysse Nardin",1,0)</f>
        <v>0</v>
      </c>
      <c r="Z352">
        <f>IF('Main Data'!H352="Universal Geneve",1,0)</f>
        <v>0</v>
      </c>
      <c r="AA352">
        <f>IF('Main Data'!H352="Vacheron",1,0)</f>
        <v>0</v>
      </c>
      <c r="AB352">
        <f>IF('Main Data'!H352="Zenith",1,0)</f>
        <v>0</v>
      </c>
      <c r="AC352">
        <f>IF('Main Data'!J352="Stainless Steel",1,0)</f>
        <v>0</v>
      </c>
      <c r="AD352">
        <f>IF('Main Data'!J352="Two-tone",1,0)</f>
        <v>0</v>
      </c>
      <c r="AE352">
        <f>IF(OR('Main Data'!J352="YG 18K",'Main Data'!J352="YG &lt;18K",'Main Data'!J352="PG 18K",'Main Data'!J352="PG &lt;18K",'Main Data'!J352="WG 18K",'Main Data'!J352="Mixes of 18K",'Main Data'!J352="Mixes &lt;18K"),1,0)</f>
        <v>1</v>
      </c>
      <c r="AF352">
        <f>IF('Main Data'!J352="Platinum",1,0)</f>
        <v>0</v>
      </c>
      <c r="AG352">
        <f>IF(OR('Main Data'!J352="PVD",'Main Data'!J352="Gold Plate",'Main Data'!J352="Other"),1,0)</f>
        <v>0</v>
      </c>
      <c r="AH352">
        <f>IF('Main Data'!N352="Stainless Steel",1,0)</f>
        <v>0</v>
      </c>
      <c r="AI352">
        <f>IF('Main Data'!N352="Leather",1,0)</f>
        <v>1</v>
      </c>
      <c r="AJ352">
        <f>IF('Main Data'!N352="Two-tone",1,0)</f>
        <v>0</v>
      </c>
      <c r="AK352">
        <f>IF(OR('Main Data'!N352="YG 18K",'Main Data'!N352="PG 18K",'Main Data'!N352="WG 18K",'Main Data'!N352="Mixes of 18K"),1,0)</f>
        <v>0</v>
      </c>
      <c r="AL352">
        <f>IF(OR(,'Main Data'!N352="PVD",'Main Data'!N352="Gold plate"),1,0)</f>
        <v>0</v>
      </c>
      <c r="AM352">
        <f>IF(OR('Main Data'!AV352="Yes",'Main Data'!AW352="Yes",'Main Data'!AU352="Yes"),1,0)</f>
        <v>0</v>
      </c>
      <c r="AN352">
        <f>IF(OR(ISTEXT('Main Data'!AX352), ISTEXT('Main Data'!AY352)),1,0)</f>
        <v>0</v>
      </c>
      <c r="AO352">
        <f>IF('Main Data'!AZ352="Yes",1,0)</f>
        <v>0</v>
      </c>
      <c r="AP352">
        <f>IF('Main Data'!BA352="Yes",1,0)</f>
        <v>0</v>
      </c>
      <c r="AQ352">
        <f>IF('Main Data'!BD352="Yes",1,0)</f>
        <v>0</v>
      </c>
      <c r="AR352">
        <f>IF('Main Data'!BE352="A",1,0)</f>
        <v>0</v>
      </c>
      <c r="AS352">
        <f>IF('Main Data'!BE352="AA",1,0)</f>
        <v>1</v>
      </c>
      <c r="AT352">
        <f>IF('Main Data'!BE352="AAA",1,0)</f>
        <v>0</v>
      </c>
      <c r="AU352">
        <f>IF('Main Data'!BE352="AAAA",1,0)</f>
        <v>0</v>
      </c>
      <c r="AV352">
        <f>IF('Main Data'!P352="Yes",1,0)</f>
        <v>0</v>
      </c>
      <c r="AW352">
        <f>IF('Main Data'!AP352="Yes",1,0)</f>
        <v>0</v>
      </c>
      <c r="AX352">
        <f>IF(OR('Main Data'!V352="Yes", 'Main Data'!W352="Yes",'Main Data'!X352="Yes"),1,0)</f>
        <v>1</v>
      </c>
      <c r="AY352">
        <f>IF(OR('Main Data'!Y352="Yes",'Main Data'!Z352="Yes"),1,0)</f>
        <v>1</v>
      </c>
      <c r="AZ352">
        <f>IF('Main Data'!AR352="Yes",1,0)</f>
        <v>0</v>
      </c>
      <c r="BA352">
        <f>IF('Main Data'!AS352="Yes",1,0)</f>
        <v>0</v>
      </c>
      <c r="BB352">
        <f>IF('Main Data'!AG352="Yes",1,0)</f>
        <v>0</v>
      </c>
      <c r="BC352">
        <f>IF('Main Data'!AB352="Yes",1,0)</f>
        <v>0</v>
      </c>
      <c r="BD352">
        <f>IF('Main Data'!AA352="Yes",1,0)</f>
        <v>0</v>
      </c>
      <c r="BE352">
        <f>IF('Main Data'!AC352="Yes",1,0)</f>
        <v>0</v>
      </c>
      <c r="BF352">
        <f>IF('Main Data'!AF352="Yes",1,0)</f>
        <v>0</v>
      </c>
      <c r="BG352">
        <f>IF(OR('Main Data'!AI352="Yes",'Main Data'!AL352="Yes"),1,0)</f>
        <v>0</v>
      </c>
      <c r="BH352">
        <f>IF('Main Data'!AJ352="Yes",1,0)</f>
        <v>0</v>
      </c>
      <c r="BI352">
        <f>IF('Main Data'!AK352="Yes",1,0)</f>
        <v>0</v>
      </c>
      <c r="BJ352">
        <f>IF('Main Data'!AM352="Yes",1,0)</f>
        <v>0</v>
      </c>
      <c r="BK352">
        <f>IF('Main Data'!AQ352="Yes",1,0)</f>
        <v>0</v>
      </c>
      <c r="BL352" s="21">
        <f t="shared" si="31"/>
        <v>0</v>
      </c>
      <c r="BM352" s="21">
        <f t="shared" si="32"/>
        <v>0</v>
      </c>
      <c r="BN352" s="21">
        <f t="shared" si="33"/>
        <v>0</v>
      </c>
      <c r="BO352" s="21">
        <f t="shared" si="34"/>
        <v>1</v>
      </c>
      <c r="BP352" s="21">
        <f t="shared" si="35"/>
        <v>0</v>
      </c>
    </row>
    <row r="353" spans="1:68" x14ac:dyDescent="0.2">
      <c r="A353">
        <v>349</v>
      </c>
      <c r="B353" s="33">
        <f>'Main Data'!C353</f>
        <v>44507</v>
      </c>
      <c r="C353">
        <f>'Main Data'!D353</f>
        <v>247</v>
      </c>
      <c r="D353" s="26">
        <f>'Main Data'!E353</f>
        <v>2800</v>
      </c>
      <c r="E353" s="26">
        <f>'Main Data'!F353</f>
        <v>3500</v>
      </c>
      <c r="F353" s="34">
        <f t="shared" si="30"/>
        <v>7.9373746961632952</v>
      </c>
      <c r="G353">
        <f>IF('Main Data'!H353="AP",1,0)</f>
        <v>0</v>
      </c>
      <c r="H353">
        <f>IF('Main Data'!H353="Blancpain",1,0)</f>
        <v>0</v>
      </c>
      <c r="I353">
        <f>IF('Main Data'!H353="Breguet",1,0)</f>
        <v>0</v>
      </c>
      <c r="J353">
        <f>IF('Main Data'!H353="Breitling",1,0)</f>
        <v>0</v>
      </c>
      <c r="K353">
        <f>IF('Main Data'!H353="Cartier",1,0)</f>
        <v>0</v>
      </c>
      <c r="L353">
        <f>IF('Main Data'!H353="Gallet",1,0)</f>
        <v>0</v>
      </c>
      <c r="M353">
        <f>IF('Main Data'!H353="Girard Perregaux",1,0)</f>
        <v>0</v>
      </c>
      <c r="N353">
        <f>IF('Main Data'!H353="Gubelin",1,0)</f>
        <v>0</v>
      </c>
      <c r="O353">
        <f>IF('Main Data'!H353="Heuer",1,0)</f>
        <v>0</v>
      </c>
      <c r="P353">
        <f>IF('Main Data'!H353="IWC",1,0)</f>
        <v>0</v>
      </c>
      <c r="Q353">
        <f>IF('Main Data'!H353="JLC",1,0)</f>
        <v>0</v>
      </c>
      <c r="R353">
        <f>IF('Main Data'!H353="Longines",1,0)</f>
        <v>0</v>
      </c>
      <c r="S353">
        <f>IF('Main Data'!H353="Movado",1,0)</f>
        <v>0</v>
      </c>
      <c r="T353">
        <f>IF('Main Data'!H353="Omega",1,0)</f>
        <v>0</v>
      </c>
      <c r="U353">
        <f>IF('Main Data'!H353="Panerai",1,0)</f>
        <v>0</v>
      </c>
      <c r="V353">
        <f>IF('Main Data'!H353="Patek",1,0)</f>
        <v>0</v>
      </c>
      <c r="W353">
        <f>IF('Main Data'!H353="Rolex",1,0)</f>
        <v>0</v>
      </c>
      <c r="X353">
        <f>IF('Main Data'!H353="Tudor",1,0)</f>
        <v>0</v>
      </c>
      <c r="Y353">
        <f>IF('Main Data'!H353="Ulysse Nardin",1,0)</f>
        <v>0</v>
      </c>
      <c r="Z353">
        <f>IF('Main Data'!H353="Universal Geneve",1,0)</f>
        <v>0</v>
      </c>
      <c r="AA353">
        <f>IF('Main Data'!H353="Vacheron",1,0)</f>
        <v>1</v>
      </c>
      <c r="AB353">
        <f>IF('Main Data'!H353="Zenith",1,0)</f>
        <v>0</v>
      </c>
      <c r="AC353">
        <f>IF('Main Data'!J353="Stainless Steel",1,0)</f>
        <v>0</v>
      </c>
      <c r="AD353">
        <f>IF('Main Data'!J353="Two-tone",1,0)</f>
        <v>0</v>
      </c>
      <c r="AE353">
        <f>IF(OR('Main Data'!J353="YG 18K",'Main Data'!J353="YG &lt;18K",'Main Data'!J353="PG 18K",'Main Data'!J353="PG &lt;18K",'Main Data'!J353="WG 18K",'Main Data'!J353="Mixes of 18K",'Main Data'!J353="Mixes &lt;18K"),1,0)</f>
        <v>1</v>
      </c>
      <c r="AF353">
        <f>IF('Main Data'!J353="Platinum",1,0)</f>
        <v>0</v>
      </c>
      <c r="AG353">
        <f>IF(OR('Main Data'!J353="PVD",'Main Data'!J353="Gold Plate",'Main Data'!J353="Other"),1,0)</f>
        <v>0</v>
      </c>
      <c r="AH353">
        <f>IF('Main Data'!N353="Stainless Steel",1,0)</f>
        <v>0</v>
      </c>
      <c r="AI353">
        <f>IF('Main Data'!N353="Leather",1,0)</f>
        <v>1</v>
      </c>
      <c r="AJ353">
        <f>IF('Main Data'!N353="Two-tone",1,0)</f>
        <v>0</v>
      </c>
      <c r="AK353">
        <f>IF(OR('Main Data'!N353="YG 18K",'Main Data'!N353="PG 18K",'Main Data'!N353="WG 18K",'Main Data'!N353="Mixes of 18K"),1,0)</f>
        <v>0</v>
      </c>
      <c r="AL353">
        <f>IF(OR(,'Main Data'!N353="PVD",'Main Data'!N353="Gold plate"),1,0)</f>
        <v>0</v>
      </c>
      <c r="AM353">
        <f>IF(OR('Main Data'!AV353="Yes",'Main Data'!AW353="Yes",'Main Data'!AU353="Yes"),1,0)</f>
        <v>0</v>
      </c>
      <c r="AN353">
        <f>IF(OR(ISTEXT('Main Data'!AX353), ISTEXT('Main Data'!AY353)),1,0)</f>
        <v>0</v>
      </c>
      <c r="AO353">
        <f>IF('Main Data'!AZ353="Yes",1,0)</f>
        <v>0</v>
      </c>
      <c r="AP353">
        <f>IF('Main Data'!BA353="Yes",1,0)</f>
        <v>0</v>
      </c>
      <c r="AQ353">
        <f>IF('Main Data'!BD353="Yes",1,0)</f>
        <v>0</v>
      </c>
      <c r="AR353">
        <f>IF('Main Data'!BE353="A",1,0)</f>
        <v>0</v>
      </c>
      <c r="AS353">
        <f>IF('Main Data'!BE353="AA",1,0)</f>
        <v>1</v>
      </c>
      <c r="AT353">
        <f>IF('Main Data'!BE353="AAA",1,0)</f>
        <v>0</v>
      </c>
      <c r="AU353">
        <f>IF('Main Data'!BE353="AAAA",1,0)</f>
        <v>0</v>
      </c>
      <c r="AV353">
        <f>IF('Main Data'!P353="Yes",1,0)</f>
        <v>0</v>
      </c>
      <c r="AW353">
        <f>IF('Main Data'!AP353="Yes",1,0)</f>
        <v>0</v>
      </c>
      <c r="AX353">
        <f>IF(OR('Main Data'!V353="Yes", 'Main Data'!W353="Yes",'Main Data'!X353="Yes"),1,0)</f>
        <v>1</v>
      </c>
      <c r="AY353">
        <f>IF(OR('Main Data'!Y353="Yes",'Main Data'!Z353="Yes"),1,0)</f>
        <v>0</v>
      </c>
      <c r="AZ353">
        <f>IF('Main Data'!AR353="Yes",1,0)</f>
        <v>0</v>
      </c>
      <c r="BA353">
        <f>IF('Main Data'!AS353="Yes",1,0)</f>
        <v>0</v>
      </c>
      <c r="BB353">
        <f>IF('Main Data'!AG353="Yes",1,0)</f>
        <v>0</v>
      </c>
      <c r="BC353">
        <f>IF('Main Data'!AB353="Yes",1,0)</f>
        <v>0</v>
      </c>
      <c r="BD353">
        <f>IF('Main Data'!AA353="Yes",1,0)</f>
        <v>0</v>
      </c>
      <c r="BE353">
        <f>IF('Main Data'!AC353="Yes",1,0)</f>
        <v>0</v>
      </c>
      <c r="BF353">
        <f>IF('Main Data'!AF353="Yes",1,0)</f>
        <v>0</v>
      </c>
      <c r="BG353">
        <f>IF(OR('Main Data'!AI353="Yes",'Main Data'!AL353="Yes"),1,0)</f>
        <v>0</v>
      </c>
      <c r="BH353">
        <f>IF('Main Data'!AJ353="Yes",1,0)</f>
        <v>0</v>
      </c>
      <c r="BI353">
        <f>IF('Main Data'!AK353="Yes",1,0)</f>
        <v>0</v>
      </c>
      <c r="BJ353">
        <f>IF('Main Data'!AM353="Yes",1,0)</f>
        <v>0</v>
      </c>
      <c r="BK353">
        <f>IF('Main Data'!AQ353="Yes",1,0)</f>
        <v>0</v>
      </c>
      <c r="BL353" s="21">
        <f t="shared" si="31"/>
        <v>0</v>
      </c>
      <c r="BM353" s="21">
        <f t="shared" si="32"/>
        <v>0</v>
      </c>
      <c r="BN353" s="21">
        <f t="shared" si="33"/>
        <v>0</v>
      </c>
      <c r="BO353" s="21">
        <f t="shared" si="34"/>
        <v>1</v>
      </c>
      <c r="BP353" s="21">
        <f t="shared" si="35"/>
        <v>0</v>
      </c>
    </row>
    <row r="354" spans="1:68" x14ac:dyDescent="0.2">
      <c r="A354">
        <v>350</v>
      </c>
      <c r="B354" s="33">
        <f>'Main Data'!C354</f>
        <v>44507</v>
      </c>
      <c r="C354">
        <f>'Main Data'!D354</f>
        <v>252</v>
      </c>
      <c r="D354" s="26">
        <f>'Main Data'!E354</f>
        <v>9500</v>
      </c>
      <c r="E354" s="26">
        <f>'Main Data'!F354</f>
        <v>11875</v>
      </c>
      <c r="F354" s="34">
        <f t="shared" si="30"/>
        <v>9.1590470775886317</v>
      </c>
      <c r="G354">
        <f>IF('Main Data'!H354="AP",1,0)</f>
        <v>0</v>
      </c>
      <c r="H354">
        <f>IF('Main Data'!H354="Blancpain",1,0)</f>
        <v>0</v>
      </c>
      <c r="I354">
        <f>IF('Main Data'!H354="Breguet",1,0)</f>
        <v>0</v>
      </c>
      <c r="J354">
        <f>IF('Main Data'!H354="Breitling",1,0)</f>
        <v>1</v>
      </c>
      <c r="K354">
        <f>IF('Main Data'!H354="Cartier",1,0)</f>
        <v>0</v>
      </c>
      <c r="L354">
        <f>IF('Main Data'!H354="Gallet",1,0)</f>
        <v>0</v>
      </c>
      <c r="M354">
        <f>IF('Main Data'!H354="Girard Perregaux",1,0)</f>
        <v>0</v>
      </c>
      <c r="N354">
        <f>IF('Main Data'!H354="Gubelin",1,0)</f>
        <v>0</v>
      </c>
      <c r="O354">
        <f>IF('Main Data'!H354="Heuer",1,0)</f>
        <v>0</v>
      </c>
      <c r="P354">
        <f>IF('Main Data'!H354="IWC",1,0)</f>
        <v>0</v>
      </c>
      <c r="Q354">
        <f>IF('Main Data'!H354="JLC",1,0)</f>
        <v>0</v>
      </c>
      <c r="R354">
        <f>IF('Main Data'!H354="Longines",1,0)</f>
        <v>0</v>
      </c>
      <c r="S354">
        <f>IF('Main Data'!H354="Movado",1,0)</f>
        <v>0</v>
      </c>
      <c r="T354">
        <f>IF('Main Data'!H354="Omega",1,0)</f>
        <v>0</v>
      </c>
      <c r="U354">
        <f>IF('Main Data'!H354="Panerai",1,0)</f>
        <v>0</v>
      </c>
      <c r="V354">
        <f>IF('Main Data'!H354="Patek",1,0)</f>
        <v>0</v>
      </c>
      <c r="W354">
        <f>IF('Main Data'!H354="Rolex",1,0)</f>
        <v>0</v>
      </c>
      <c r="X354">
        <f>IF('Main Data'!H354="Tudor",1,0)</f>
        <v>0</v>
      </c>
      <c r="Y354">
        <f>IF('Main Data'!H354="Ulysse Nardin",1,0)</f>
        <v>0</v>
      </c>
      <c r="Z354">
        <f>IF('Main Data'!H354="Universal Geneve",1,0)</f>
        <v>0</v>
      </c>
      <c r="AA354">
        <f>IF('Main Data'!H354="Vacheron",1,0)</f>
        <v>0</v>
      </c>
      <c r="AB354">
        <f>IF('Main Data'!H354="Zenith",1,0)</f>
        <v>0</v>
      </c>
      <c r="AC354">
        <f>IF('Main Data'!J354="Stainless Steel",1,0)</f>
        <v>1</v>
      </c>
      <c r="AD354">
        <f>IF('Main Data'!J354="Two-tone",1,0)</f>
        <v>0</v>
      </c>
      <c r="AE354">
        <f>IF(OR('Main Data'!J354="YG 18K",'Main Data'!J354="YG &lt;18K",'Main Data'!J354="PG 18K",'Main Data'!J354="PG &lt;18K",'Main Data'!J354="WG 18K",'Main Data'!J354="Mixes of 18K",'Main Data'!J354="Mixes &lt;18K"),1,0)</f>
        <v>0</v>
      </c>
      <c r="AF354">
        <f>IF('Main Data'!J354="Platinum",1,0)</f>
        <v>0</v>
      </c>
      <c r="AG354">
        <f>IF(OR('Main Data'!J354="PVD",'Main Data'!J354="Gold Plate",'Main Data'!J354="Other"),1,0)</f>
        <v>0</v>
      </c>
      <c r="AH354">
        <f>IF('Main Data'!N354="Stainless Steel",1,0)</f>
        <v>1</v>
      </c>
      <c r="AI354">
        <f>IF('Main Data'!N354="Leather",1,0)</f>
        <v>0</v>
      </c>
      <c r="AJ354">
        <f>IF('Main Data'!N354="Two-tone",1,0)</f>
        <v>0</v>
      </c>
      <c r="AK354">
        <f>IF(OR('Main Data'!N354="YG 18K",'Main Data'!N354="PG 18K",'Main Data'!N354="WG 18K",'Main Data'!N354="Mixes of 18K"),1,0)</f>
        <v>0</v>
      </c>
      <c r="AL354">
        <f>IF(OR(,'Main Data'!N354="PVD",'Main Data'!N354="Gold plate"),1,0)</f>
        <v>0</v>
      </c>
      <c r="AM354">
        <f>IF(OR('Main Data'!AV354="Yes",'Main Data'!AW354="Yes",'Main Data'!AU354="Yes"),1,0)</f>
        <v>0</v>
      </c>
      <c r="AN354">
        <f>IF(OR(ISTEXT('Main Data'!AX354), ISTEXT('Main Data'!AY354)),1,0)</f>
        <v>0</v>
      </c>
      <c r="AO354">
        <f>IF('Main Data'!AZ354="Yes",1,0)</f>
        <v>0</v>
      </c>
      <c r="AP354">
        <f>IF('Main Data'!BA354="Yes",1,0)</f>
        <v>0</v>
      </c>
      <c r="AQ354">
        <f>IF('Main Data'!BD354="Yes",1,0)</f>
        <v>0</v>
      </c>
      <c r="AR354">
        <f>IF('Main Data'!BE354="A",1,0)</f>
        <v>0</v>
      </c>
      <c r="AS354">
        <f>IF('Main Data'!BE354="AA",1,0)</f>
        <v>0</v>
      </c>
      <c r="AT354">
        <f>IF('Main Data'!BE354="AAA",1,0)</f>
        <v>1</v>
      </c>
      <c r="AU354">
        <f>IF('Main Data'!BE354="AAAA",1,0)</f>
        <v>0</v>
      </c>
      <c r="AV354">
        <f>IF('Main Data'!P354="Yes",1,0)</f>
        <v>0</v>
      </c>
      <c r="AW354">
        <f>IF('Main Data'!AP354="Yes",1,0)</f>
        <v>0</v>
      </c>
      <c r="AX354">
        <f>IF(OR('Main Data'!V354="Yes", 'Main Data'!W354="Yes",'Main Data'!X354="Yes"),1,0)</f>
        <v>0</v>
      </c>
      <c r="AY354">
        <f>IF(OR('Main Data'!Y354="Yes",'Main Data'!Z354="Yes"),1,0)</f>
        <v>0</v>
      </c>
      <c r="AZ354">
        <f>IF('Main Data'!AR354="Yes",1,0)</f>
        <v>0</v>
      </c>
      <c r="BA354">
        <f>IF('Main Data'!AS354="Yes",1,0)</f>
        <v>0</v>
      </c>
      <c r="BB354">
        <f>IF('Main Data'!AG354="Yes",1,0)</f>
        <v>0</v>
      </c>
      <c r="BC354">
        <f>IF('Main Data'!AB354="Yes",1,0)</f>
        <v>0</v>
      </c>
      <c r="BD354">
        <f>IF('Main Data'!AA354="Yes",1,0)</f>
        <v>0</v>
      </c>
      <c r="BE354">
        <f>IF('Main Data'!AC354="Yes",1,0)</f>
        <v>0</v>
      </c>
      <c r="BF354">
        <f>IF('Main Data'!AF354="Yes",1,0)</f>
        <v>0</v>
      </c>
      <c r="BG354">
        <f>IF(OR('Main Data'!AI354="Yes",'Main Data'!AL354="Yes"),1,0)</f>
        <v>1</v>
      </c>
      <c r="BH354">
        <f>IF('Main Data'!AJ354="Yes",1,0)</f>
        <v>0</v>
      </c>
      <c r="BI354">
        <f>IF('Main Data'!AK354="Yes",1,0)</f>
        <v>0</v>
      </c>
      <c r="BJ354">
        <f>IF('Main Data'!AM354="Yes",1,0)</f>
        <v>0</v>
      </c>
      <c r="BK354">
        <f>IF('Main Data'!AQ354="Yes",1,0)</f>
        <v>0</v>
      </c>
      <c r="BL354" s="21">
        <f t="shared" si="31"/>
        <v>0</v>
      </c>
      <c r="BM354" s="21">
        <f t="shared" si="32"/>
        <v>0</v>
      </c>
      <c r="BN354" s="21">
        <f t="shared" si="33"/>
        <v>0</v>
      </c>
      <c r="BO354" s="21">
        <f t="shared" si="34"/>
        <v>1</v>
      </c>
      <c r="BP354" s="21">
        <f t="shared" si="35"/>
        <v>0</v>
      </c>
    </row>
    <row r="355" spans="1:68" x14ac:dyDescent="0.2">
      <c r="A355">
        <v>351</v>
      </c>
      <c r="B355" s="33">
        <f>'Main Data'!C355</f>
        <v>44507</v>
      </c>
      <c r="C355">
        <f>'Main Data'!D355</f>
        <v>253</v>
      </c>
      <c r="D355" s="26">
        <f>'Main Data'!E355</f>
        <v>3000</v>
      </c>
      <c r="E355" s="26">
        <f>'Main Data'!F355</f>
        <v>3750</v>
      </c>
      <c r="F355" s="34">
        <f t="shared" si="30"/>
        <v>8.0063675676502459</v>
      </c>
      <c r="G355">
        <f>IF('Main Data'!H355="AP",1,0)</f>
        <v>0</v>
      </c>
      <c r="H355">
        <f>IF('Main Data'!H355="Blancpain",1,0)</f>
        <v>0</v>
      </c>
      <c r="I355">
        <f>IF('Main Data'!H355="Breguet",1,0)</f>
        <v>0</v>
      </c>
      <c r="J355">
        <f>IF('Main Data'!H355="Breitling",1,0)</f>
        <v>1</v>
      </c>
      <c r="K355">
        <f>IF('Main Data'!H355="Cartier",1,0)</f>
        <v>0</v>
      </c>
      <c r="L355">
        <f>IF('Main Data'!H355="Gallet",1,0)</f>
        <v>0</v>
      </c>
      <c r="M355">
        <f>IF('Main Data'!H355="Girard Perregaux",1,0)</f>
        <v>0</v>
      </c>
      <c r="N355">
        <f>IF('Main Data'!H355="Gubelin",1,0)</f>
        <v>0</v>
      </c>
      <c r="O355">
        <f>IF('Main Data'!H355="Heuer",1,0)</f>
        <v>0</v>
      </c>
      <c r="P355">
        <f>IF('Main Data'!H355="IWC",1,0)</f>
        <v>0</v>
      </c>
      <c r="Q355">
        <f>IF('Main Data'!H355="JLC",1,0)</f>
        <v>0</v>
      </c>
      <c r="R355">
        <f>IF('Main Data'!H355="Longines",1,0)</f>
        <v>0</v>
      </c>
      <c r="S355">
        <f>IF('Main Data'!H355="Movado",1,0)</f>
        <v>0</v>
      </c>
      <c r="T355">
        <f>IF('Main Data'!H355="Omega",1,0)</f>
        <v>0</v>
      </c>
      <c r="U355">
        <f>IF('Main Data'!H355="Panerai",1,0)</f>
        <v>0</v>
      </c>
      <c r="V355">
        <f>IF('Main Data'!H355="Patek",1,0)</f>
        <v>0</v>
      </c>
      <c r="W355">
        <f>IF('Main Data'!H355="Rolex",1,0)</f>
        <v>0</v>
      </c>
      <c r="X355">
        <f>IF('Main Data'!H355="Tudor",1,0)</f>
        <v>0</v>
      </c>
      <c r="Y355">
        <f>IF('Main Data'!H355="Ulysse Nardin",1,0)</f>
        <v>0</v>
      </c>
      <c r="Z355">
        <f>IF('Main Data'!H355="Universal Geneve",1,0)</f>
        <v>0</v>
      </c>
      <c r="AA355">
        <f>IF('Main Data'!H355="Vacheron",1,0)</f>
        <v>0</v>
      </c>
      <c r="AB355">
        <f>IF('Main Data'!H355="Zenith",1,0)</f>
        <v>0</v>
      </c>
      <c r="AC355">
        <f>IF('Main Data'!J355="Stainless Steel",1,0)</f>
        <v>1</v>
      </c>
      <c r="AD355">
        <f>IF('Main Data'!J355="Two-tone",1,0)</f>
        <v>0</v>
      </c>
      <c r="AE355">
        <f>IF(OR('Main Data'!J355="YG 18K",'Main Data'!J355="YG &lt;18K",'Main Data'!J355="PG 18K",'Main Data'!J355="PG &lt;18K",'Main Data'!J355="WG 18K",'Main Data'!J355="Mixes of 18K",'Main Data'!J355="Mixes &lt;18K"),1,0)</f>
        <v>0</v>
      </c>
      <c r="AF355">
        <f>IF('Main Data'!J355="Platinum",1,0)</f>
        <v>0</v>
      </c>
      <c r="AG355">
        <f>IF(OR('Main Data'!J355="PVD",'Main Data'!J355="Gold Plate",'Main Data'!J355="Other"),1,0)</f>
        <v>0</v>
      </c>
      <c r="AH355">
        <f>IF('Main Data'!N355="Stainless Steel",1,0)</f>
        <v>0</v>
      </c>
      <c r="AI355">
        <f>IF('Main Data'!N355="Leather",1,0)</f>
        <v>1</v>
      </c>
      <c r="AJ355">
        <f>IF('Main Data'!N355="Two-tone",1,0)</f>
        <v>0</v>
      </c>
      <c r="AK355">
        <f>IF(OR('Main Data'!N355="YG 18K",'Main Data'!N355="PG 18K",'Main Data'!N355="WG 18K",'Main Data'!N355="Mixes of 18K"),1,0)</f>
        <v>0</v>
      </c>
      <c r="AL355">
        <f>IF(OR(,'Main Data'!N355="PVD",'Main Data'!N355="Gold plate"),1,0)</f>
        <v>0</v>
      </c>
      <c r="AM355">
        <f>IF(OR('Main Data'!AV355="Yes",'Main Data'!AW355="Yes",'Main Data'!AU355="Yes"),1,0)</f>
        <v>0</v>
      </c>
      <c r="AN355">
        <f>IF(OR(ISTEXT('Main Data'!AX355), ISTEXT('Main Data'!AY355)),1,0)</f>
        <v>0</v>
      </c>
      <c r="AO355">
        <f>IF('Main Data'!AZ355="Yes",1,0)</f>
        <v>0</v>
      </c>
      <c r="AP355">
        <f>IF('Main Data'!BA355="Yes",1,0)</f>
        <v>0</v>
      </c>
      <c r="AQ355">
        <f>IF('Main Data'!BD355="Yes",1,0)</f>
        <v>0</v>
      </c>
      <c r="AR355">
        <f>IF('Main Data'!BE355="A",1,0)</f>
        <v>0</v>
      </c>
      <c r="AS355">
        <f>IF('Main Data'!BE355="AA",1,0)</f>
        <v>1</v>
      </c>
      <c r="AT355">
        <f>IF('Main Data'!BE355="AAA",1,0)</f>
        <v>0</v>
      </c>
      <c r="AU355">
        <f>IF('Main Data'!BE355="AAAA",1,0)</f>
        <v>0</v>
      </c>
      <c r="AV355">
        <f>IF('Main Data'!P355="Yes",1,0)</f>
        <v>0</v>
      </c>
      <c r="AW355">
        <f>IF('Main Data'!AP355="Yes",1,0)</f>
        <v>0</v>
      </c>
      <c r="AX355">
        <f>IF(OR('Main Data'!V355="Yes", 'Main Data'!W355="Yes",'Main Data'!X355="Yes"),1,0)</f>
        <v>0</v>
      </c>
      <c r="AY355">
        <f>IF(OR('Main Data'!Y355="Yes",'Main Data'!Z355="Yes"),1,0)</f>
        <v>0</v>
      </c>
      <c r="AZ355">
        <f>IF('Main Data'!AR355="Yes",1,0)</f>
        <v>0</v>
      </c>
      <c r="BA355">
        <f>IF('Main Data'!AS355="Yes",1,0)</f>
        <v>0</v>
      </c>
      <c r="BB355">
        <f>IF('Main Data'!AG355="Yes",1,0)</f>
        <v>0</v>
      </c>
      <c r="BC355">
        <f>IF('Main Data'!AB355="Yes",1,0)</f>
        <v>0</v>
      </c>
      <c r="BD355">
        <f>IF('Main Data'!AA355="Yes",1,0)</f>
        <v>0</v>
      </c>
      <c r="BE355">
        <f>IF('Main Data'!AC355="Yes",1,0)</f>
        <v>0</v>
      </c>
      <c r="BF355">
        <f>IF('Main Data'!AF355="Yes",1,0)</f>
        <v>0</v>
      </c>
      <c r="BG355">
        <f>IF(OR('Main Data'!AI355="Yes",'Main Data'!AL355="Yes"),1,0)</f>
        <v>1</v>
      </c>
      <c r="BH355">
        <f>IF('Main Data'!AJ355="Yes",1,0)</f>
        <v>0</v>
      </c>
      <c r="BI355">
        <f>IF('Main Data'!AK355="Yes",1,0)</f>
        <v>0</v>
      </c>
      <c r="BJ355">
        <f>IF('Main Data'!AM355="Yes",1,0)</f>
        <v>0</v>
      </c>
      <c r="BK355">
        <f>IF('Main Data'!AQ355="Yes",1,0)</f>
        <v>0</v>
      </c>
      <c r="BL355" s="21">
        <f t="shared" si="31"/>
        <v>0</v>
      </c>
      <c r="BM355" s="21">
        <f t="shared" si="32"/>
        <v>0</v>
      </c>
      <c r="BN355" s="21">
        <f t="shared" si="33"/>
        <v>0</v>
      </c>
      <c r="BO355" s="21">
        <f t="shared" si="34"/>
        <v>1</v>
      </c>
      <c r="BP355" s="21">
        <f t="shared" si="35"/>
        <v>0</v>
      </c>
    </row>
    <row r="356" spans="1:68" x14ac:dyDescent="0.2">
      <c r="A356">
        <v>352</v>
      </c>
      <c r="B356" s="33">
        <f>'Main Data'!C356</f>
        <v>44507</v>
      </c>
      <c r="C356">
        <f>'Main Data'!D356</f>
        <v>254</v>
      </c>
      <c r="D356" s="26">
        <f>'Main Data'!E356</f>
        <v>2400</v>
      </c>
      <c r="E356" s="26">
        <f>'Main Data'!F356</f>
        <v>3000</v>
      </c>
      <c r="F356" s="34">
        <f t="shared" si="30"/>
        <v>7.7832240163360371</v>
      </c>
      <c r="G356">
        <f>IF('Main Data'!H356="AP",1,0)</f>
        <v>0</v>
      </c>
      <c r="H356">
        <f>IF('Main Data'!H356="Blancpain",1,0)</f>
        <v>0</v>
      </c>
      <c r="I356">
        <f>IF('Main Data'!H356="Breguet",1,0)</f>
        <v>0</v>
      </c>
      <c r="J356">
        <f>IF('Main Data'!H356="Breitling",1,0)</f>
        <v>1</v>
      </c>
      <c r="K356">
        <f>IF('Main Data'!H356="Cartier",1,0)</f>
        <v>0</v>
      </c>
      <c r="L356">
        <f>IF('Main Data'!H356="Gallet",1,0)</f>
        <v>0</v>
      </c>
      <c r="M356">
        <f>IF('Main Data'!H356="Girard Perregaux",1,0)</f>
        <v>0</v>
      </c>
      <c r="N356">
        <f>IF('Main Data'!H356="Gubelin",1,0)</f>
        <v>0</v>
      </c>
      <c r="O356">
        <f>IF('Main Data'!H356="Heuer",1,0)</f>
        <v>0</v>
      </c>
      <c r="P356">
        <f>IF('Main Data'!H356="IWC",1,0)</f>
        <v>0</v>
      </c>
      <c r="Q356">
        <f>IF('Main Data'!H356="JLC",1,0)</f>
        <v>0</v>
      </c>
      <c r="R356">
        <f>IF('Main Data'!H356="Longines",1,0)</f>
        <v>0</v>
      </c>
      <c r="S356">
        <f>IF('Main Data'!H356="Movado",1,0)</f>
        <v>0</v>
      </c>
      <c r="T356">
        <f>IF('Main Data'!H356="Omega",1,0)</f>
        <v>0</v>
      </c>
      <c r="U356">
        <f>IF('Main Data'!H356="Panerai",1,0)</f>
        <v>0</v>
      </c>
      <c r="V356">
        <f>IF('Main Data'!H356="Patek",1,0)</f>
        <v>0</v>
      </c>
      <c r="W356">
        <f>IF('Main Data'!H356="Rolex",1,0)</f>
        <v>0</v>
      </c>
      <c r="X356">
        <f>IF('Main Data'!H356="Tudor",1,0)</f>
        <v>0</v>
      </c>
      <c r="Y356">
        <f>IF('Main Data'!H356="Ulysse Nardin",1,0)</f>
        <v>0</v>
      </c>
      <c r="Z356">
        <f>IF('Main Data'!H356="Universal Geneve",1,0)</f>
        <v>0</v>
      </c>
      <c r="AA356">
        <f>IF('Main Data'!H356="Vacheron",1,0)</f>
        <v>0</v>
      </c>
      <c r="AB356">
        <f>IF('Main Data'!H356="Zenith",1,0)</f>
        <v>0</v>
      </c>
      <c r="AC356">
        <f>IF('Main Data'!J356="Stainless Steel",1,0)</f>
        <v>1</v>
      </c>
      <c r="AD356">
        <f>IF('Main Data'!J356="Two-tone",1,0)</f>
        <v>0</v>
      </c>
      <c r="AE356">
        <f>IF(OR('Main Data'!J356="YG 18K",'Main Data'!J356="YG &lt;18K",'Main Data'!J356="PG 18K",'Main Data'!J356="PG &lt;18K",'Main Data'!J356="WG 18K",'Main Data'!J356="Mixes of 18K",'Main Data'!J356="Mixes &lt;18K"),1,0)</f>
        <v>0</v>
      </c>
      <c r="AF356">
        <f>IF('Main Data'!J356="Platinum",1,0)</f>
        <v>0</v>
      </c>
      <c r="AG356">
        <f>IF(OR('Main Data'!J356="PVD",'Main Data'!J356="Gold Plate",'Main Data'!J356="Other"),1,0)</f>
        <v>0</v>
      </c>
      <c r="AH356">
        <f>IF('Main Data'!N356="Stainless Steel",1,0)</f>
        <v>1</v>
      </c>
      <c r="AI356">
        <f>IF('Main Data'!N356="Leather",1,0)</f>
        <v>0</v>
      </c>
      <c r="AJ356">
        <f>IF('Main Data'!N356="Two-tone",1,0)</f>
        <v>0</v>
      </c>
      <c r="AK356">
        <f>IF(OR('Main Data'!N356="YG 18K",'Main Data'!N356="PG 18K",'Main Data'!N356="WG 18K",'Main Data'!N356="Mixes of 18K"),1,0)</f>
        <v>0</v>
      </c>
      <c r="AL356">
        <f>IF(OR(,'Main Data'!N356="PVD",'Main Data'!N356="Gold plate"),1,0)</f>
        <v>0</v>
      </c>
      <c r="AM356">
        <f>IF(OR('Main Data'!AV356="Yes",'Main Data'!AW356="Yes",'Main Data'!AU356="Yes"),1,0)</f>
        <v>0</v>
      </c>
      <c r="AN356">
        <f>IF(OR(ISTEXT('Main Data'!AX356), ISTEXT('Main Data'!AY356)),1,0)</f>
        <v>0</v>
      </c>
      <c r="AO356">
        <f>IF('Main Data'!AZ356="Yes",1,0)</f>
        <v>0</v>
      </c>
      <c r="AP356">
        <f>IF('Main Data'!BA356="Yes",1,0)</f>
        <v>0</v>
      </c>
      <c r="AQ356">
        <f>IF('Main Data'!BD356="Yes",1,0)</f>
        <v>0</v>
      </c>
      <c r="AR356">
        <f>IF('Main Data'!BE356="A",1,0)</f>
        <v>0</v>
      </c>
      <c r="AS356">
        <f>IF('Main Data'!BE356="AA",1,0)</f>
        <v>1</v>
      </c>
      <c r="AT356">
        <f>IF('Main Data'!BE356="AAA",1,0)</f>
        <v>0</v>
      </c>
      <c r="AU356">
        <f>IF('Main Data'!BE356="AAAA",1,0)</f>
        <v>0</v>
      </c>
      <c r="AV356">
        <f>IF('Main Data'!P356="Yes",1,0)</f>
        <v>0</v>
      </c>
      <c r="AW356">
        <f>IF('Main Data'!AP356="Yes",1,0)</f>
        <v>0</v>
      </c>
      <c r="AX356">
        <f>IF(OR('Main Data'!V356="Yes", 'Main Data'!W356="Yes",'Main Data'!X356="Yes"),1,0)</f>
        <v>1</v>
      </c>
      <c r="AY356">
        <f>IF(OR('Main Data'!Y356="Yes",'Main Data'!Z356="Yes"),1,0)</f>
        <v>0</v>
      </c>
      <c r="AZ356">
        <f>IF('Main Data'!AR356="Yes",1,0)</f>
        <v>0</v>
      </c>
      <c r="BA356">
        <f>IF('Main Data'!AS356="Yes",1,0)</f>
        <v>0</v>
      </c>
      <c r="BB356">
        <f>IF('Main Data'!AG356="Yes",1,0)</f>
        <v>0</v>
      </c>
      <c r="BC356">
        <f>IF('Main Data'!AB356="Yes",1,0)</f>
        <v>0</v>
      </c>
      <c r="BD356">
        <f>IF('Main Data'!AA356="Yes",1,0)</f>
        <v>0</v>
      </c>
      <c r="BE356">
        <f>IF('Main Data'!AC356="Yes",1,0)</f>
        <v>0</v>
      </c>
      <c r="BF356">
        <f>IF('Main Data'!AF356="Yes",1,0)</f>
        <v>0</v>
      </c>
      <c r="BG356">
        <f>IF(OR('Main Data'!AI356="Yes",'Main Data'!AL356="Yes"),1,0)</f>
        <v>1</v>
      </c>
      <c r="BH356">
        <f>IF('Main Data'!AJ356="Yes",1,0)</f>
        <v>0</v>
      </c>
      <c r="BI356">
        <f>IF('Main Data'!AK356="Yes",1,0)</f>
        <v>0</v>
      </c>
      <c r="BJ356">
        <f>IF('Main Data'!AM356="Yes",1,0)</f>
        <v>0</v>
      </c>
      <c r="BK356">
        <f>IF('Main Data'!AQ356="Yes",1,0)</f>
        <v>0</v>
      </c>
      <c r="BL356" s="21">
        <f t="shared" si="31"/>
        <v>0</v>
      </c>
      <c r="BM356" s="21">
        <f t="shared" si="32"/>
        <v>0</v>
      </c>
      <c r="BN356" s="21">
        <f t="shared" si="33"/>
        <v>0</v>
      </c>
      <c r="BO356" s="21">
        <f t="shared" si="34"/>
        <v>1</v>
      </c>
      <c r="BP356" s="21">
        <f t="shared" si="35"/>
        <v>0</v>
      </c>
    </row>
    <row r="357" spans="1:68" x14ac:dyDescent="0.2">
      <c r="A357">
        <v>353</v>
      </c>
      <c r="B357" s="33">
        <f>'Main Data'!C357</f>
        <v>44507</v>
      </c>
      <c r="C357">
        <f>'Main Data'!D357</f>
        <v>256</v>
      </c>
      <c r="D357" s="26">
        <f>'Main Data'!E357</f>
        <v>15000</v>
      </c>
      <c r="E357" s="26">
        <f>'Main Data'!F357</f>
        <v>18750</v>
      </c>
      <c r="F357" s="34">
        <f t="shared" si="30"/>
        <v>9.6158054800843473</v>
      </c>
      <c r="G357">
        <f>IF('Main Data'!H357="AP",1,0)</f>
        <v>0</v>
      </c>
      <c r="H357">
        <f>IF('Main Data'!H357="Blancpain",1,0)</f>
        <v>0</v>
      </c>
      <c r="I357">
        <f>IF('Main Data'!H357="Breguet",1,0)</f>
        <v>0</v>
      </c>
      <c r="J357">
        <f>IF('Main Data'!H357="Breitling",1,0)</f>
        <v>0</v>
      </c>
      <c r="K357">
        <f>IF('Main Data'!H357="Cartier",1,0)</f>
        <v>0</v>
      </c>
      <c r="L357">
        <f>IF('Main Data'!H357="Gallet",1,0)</f>
        <v>0</v>
      </c>
      <c r="M357">
        <f>IF('Main Data'!H357="Girard Perregaux",1,0)</f>
        <v>0</v>
      </c>
      <c r="N357">
        <f>IF('Main Data'!H357="Gubelin",1,0)</f>
        <v>0</v>
      </c>
      <c r="O357">
        <f>IF('Main Data'!H357="Heuer",1,0)</f>
        <v>0</v>
      </c>
      <c r="P357">
        <f>IF('Main Data'!H357="IWC",1,0)</f>
        <v>0</v>
      </c>
      <c r="Q357">
        <f>IF('Main Data'!H357="JLC",1,0)</f>
        <v>1</v>
      </c>
      <c r="R357">
        <f>IF('Main Data'!H357="Longines",1,0)</f>
        <v>0</v>
      </c>
      <c r="S357">
        <f>IF('Main Data'!H357="Movado",1,0)</f>
        <v>0</v>
      </c>
      <c r="T357">
        <f>IF('Main Data'!H357="Omega",1,0)</f>
        <v>0</v>
      </c>
      <c r="U357">
        <f>IF('Main Data'!H357="Panerai",1,0)</f>
        <v>0</v>
      </c>
      <c r="V357">
        <f>IF('Main Data'!H357="Patek",1,0)</f>
        <v>0</v>
      </c>
      <c r="W357">
        <f>IF('Main Data'!H357="Rolex",1,0)</f>
        <v>0</v>
      </c>
      <c r="X357">
        <f>IF('Main Data'!H357="Tudor",1,0)</f>
        <v>0</v>
      </c>
      <c r="Y357">
        <f>IF('Main Data'!H357="Ulysse Nardin",1,0)</f>
        <v>0</v>
      </c>
      <c r="Z357">
        <f>IF('Main Data'!H357="Universal Geneve",1,0)</f>
        <v>0</v>
      </c>
      <c r="AA357">
        <f>IF('Main Data'!H357="Vacheron",1,0)</f>
        <v>0</v>
      </c>
      <c r="AB357">
        <f>IF('Main Data'!H357="Zenith",1,0)</f>
        <v>0</v>
      </c>
      <c r="AC357">
        <f>IF('Main Data'!J357="Stainless Steel",1,0)</f>
        <v>1</v>
      </c>
      <c r="AD357">
        <f>IF('Main Data'!J357="Two-tone",1,0)</f>
        <v>0</v>
      </c>
      <c r="AE357">
        <f>IF(OR('Main Data'!J357="YG 18K",'Main Data'!J357="YG &lt;18K",'Main Data'!J357="PG 18K",'Main Data'!J357="PG &lt;18K",'Main Data'!J357="WG 18K",'Main Data'!J357="Mixes of 18K",'Main Data'!J357="Mixes &lt;18K"),1,0)</f>
        <v>0</v>
      </c>
      <c r="AF357">
        <f>IF('Main Data'!J357="Platinum",1,0)</f>
        <v>0</v>
      </c>
      <c r="AG357">
        <f>IF(OR('Main Data'!J357="PVD",'Main Data'!J357="Gold Plate",'Main Data'!J357="Other"),1,0)</f>
        <v>0</v>
      </c>
      <c r="AH357">
        <f>IF('Main Data'!N357="Stainless Steel",1,0)</f>
        <v>1</v>
      </c>
      <c r="AI357">
        <f>IF('Main Data'!N357="Leather",1,0)</f>
        <v>0</v>
      </c>
      <c r="AJ357">
        <f>IF('Main Data'!N357="Two-tone",1,0)</f>
        <v>0</v>
      </c>
      <c r="AK357">
        <f>IF(OR('Main Data'!N357="YG 18K",'Main Data'!N357="PG 18K",'Main Data'!N357="WG 18K",'Main Data'!N357="Mixes of 18K"),1,0)</f>
        <v>0</v>
      </c>
      <c r="AL357">
        <f>IF(OR(,'Main Data'!N357="PVD",'Main Data'!N357="Gold plate"),1,0)</f>
        <v>0</v>
      </c>
      <c r="AM357">
        <f>IF(OR('Main Data'!AV357="Yes",'Main Data'!AW357="Yes",'Main Data'!AU357="Yes"),1,0)</f>
        <v>0</v>
      </c>
      <c r="AN357">
        <f>IF(OR(ISTEXT('Main Data'!AX357), ISTEXT('Main Data'!AY357)),1,0)</f>
        <v>0</v>
      </c>
      <c r="AO357">
        <f>IF('Main Data'!AZ357="Yes",1,0)</f>
        <v>0</v>
      </c>
      <c r="AP357">
        <f>IF('Main Data'!BA357="Yes",1,0)</f>
        <v>0</v>
      </c>
      <c r="AQ357">
        <f>IF('Main Data'!BD357="Yes",1,0)</f>
        <v>0</v>
      </c>
      <c r="AR357">
        <f>IF('Main Data'!BE357="A",1,0)</f>
        <v>0</v>
      </c>
      <c r="AS357">
        <f>IF('Main Data'!BE357="AA",1,0)</f>
        <v>0</v>
      </c>
      <c r="AT357">
        <f>IF('Main Data'!BE357="AAA",1,0)</f>
        <v>1</v>
      </c>
      <c r="AU357">
        <f>IF('Main Data'!BE357="AAAA",1,0)</f>
        <v>0</v>
      </c>
      <c r="AV357">
        <f>IF('Main Data'!P357="Yes",1,0)</f>
        <v>0</v>
      </c>
      <c r="AW357">
        <f>IF('Main Data'!AP357="Yes",1,0)</f>
        <v>0</v>
      </c>
      <c r="AX357">
        <f>IF(OR('Main Data'!V357="Yes", 'Main Data'!W357="Yes",'Main Data'!X357="Yes"),1,0)</f>
        <v>1</v>
      </c>
      <c r="AY357">
        <f>IF(OR('Main Data'!Y357="Yes",'Main Data'!Z357="Yes"),1,0)</f>
        <v>0</v>
      </c>
      <c r="AZ357">
        <f>IF('Main Data'!AR357="Yes",1,0)</f>
        <v>0</v>
      </c>
      <c r="BA357">
        <f>IF('Main Data'!AS357="Yes",1,0)</f>
        <v>0</v>
      </c>
      <c r="BB357">
        <f>IF('Main Data'!AG357="Yes",1,0)</f>
        <v>0</v>
      </c>
      <c r="BC357">
        <f>IF('Main Data'!AB357="Yes",1,0)</f>
        <v>0</v>
      </c>
      <c r="BD357">
        <f>IF('Main Data'!AA357="Yes",1,0)</f>
        <v>1</v>
      </c>
      <c r="BE357">
        <f>IF('Main Data'!AC357="Yes",1,0)</f>
        <v>0</v>
      </c>
      <c r="BF357">
        <f>IF('Main Data'!AF357="Yes",1,0)</f>
        <v>0</v>
      </c>
      <c r="BG357">
        <f>IF(OR('Main Data'!AI357="Yes",'Main Data'!AL357="Yes"),1,0)</f>
        <v>0</v>
      </c>
      <c r="BH357">
        <f>IF('Main Data'!AJ357="Yes",1,0)</f>
        <v>0</v>
      </c>
      <c r="BI357">
        <f>IF('Main Data'!AK357="Yes",1,0)</f>
        <v>0</v>
      </c>
      <c r="BJ357">
        <f>IF('Main Data'!AM357="Yes",1,0)</f>
        <v>0</v>
      </c>
      <c r="BK357">
        <f>IF('Main Data'!AQ357="Yes",1,0)</f>
        <v>0</v>
      </c>
      <c r="BL357" s="21">
        <f t="shared" si="31"/>
        <v>0</v>
      </c>
      <c r="BM357" s="21">
        <f t="shared" si="32"/>
        <v>0</v>
      </c>
      <c r="BN357" s="21">
        <f t="shared" si="33"/>
        <v>0</v>
      </c>
      <c r="BO357" s="21">
        <f t="shared" si="34"/>
        <v>1</v>
      </c>
      <c r="BP357" s="21">
        <f t="shared" si="35"/>
        <v>0</v>
      </c>
    </row>
    <row r="358" spans="1:68" x14ac:dyDescent="0.2">
      <c r="A358">
        <v>354</v>
      </c>
      <c r="B358" s="33">
        <f>'Main Data'!C358</f>
        <v>44507</v>
      </c>
      <c r="C358">
        <f>'Main Data'!D358</f>
        <v>257</v>
      </c>
      <c r="D358" s="26">
        <f>'Main Data'!E358</f>
        <v>75000</v>
      </c>
      <c r="E358" s="26">
        <f>'Main Data'!F358</f>
        <v>93750</v>
      </c>
      <c r="F358" s="34">
        <f t="shared" si="30"/>
        <v>11.225243392518447</v>
      </c>
      <c r="G358">
        <f>IF('Main Data'!H358="AP",1,0)</f>
        <v>0</v>
      </c>
      <c r="H358">
        <f>IF('Main Data'!H358="Blancpain",1,0)</f>
        <v>0</v>
      </c>
      <c r="I358">
        <f>IF('Main Data'!H358="Breguet",1,0)</f>
        <v>0</v>
      </c>
      <c r="J358">
        <f>IF('Main Data'!H358="Breitling",1,0)</f>
        <v>0</v>
      </c>
      <c r="K358">
        <f>IF('Main Data'!H358="Cartier",1,0)</f>
        <v>0</v>
      </c>
      <c r="L358">
        <f>IF('Main Data'!H358="Gallet",1,0)</f>
        <v>0</v>
      </c>
      <c r="M358">
        <f>IF('Main Data'!H358="Girard Perregaux",1,0)</f>
        <v>0</v>
      </c>
      <c r="N358">
        <f>IF('Main Data'!H358="Gubelin",1,0)</f>
        <v>0</v>
      </c>
      <c r="O358">
        <f>IF('Main Data'!H358="Heuer",1,0)</f>
        <v>0</v>
      </c>
      <c r="P358">
        <f>IF('Main Data'!H358="IWC",1,0)</f>
        <v>1</v>
      </c>
      <c r="Q358">
        <f>IF('Main Data'!H358="JLC",1,0)</f>
        <v>0</v>
      </c>
      <c r="R358">
        <f>IF('Main Data'!H358="Longines",1,0)</f>
        <v>0</v>
      </c>
      <c r="S358">
        <f>IF('Main Data'!H358="Movado",1,0)</f>
        <v>0</v>
      </c>
      <c r="T358">
        <f>IF('Main Data'!H358="Omega",1,0)</f>
        <v>0</v>
      </c>
      <c r="U358">
        <f>IF('Main Data'!H358="Panerai",1,0)</f>
        <v>0</v>
      </c>
      <c r="V358">
        <f>IF('Main Data'!H358="Patek",1,0)</f>
        <v>0</v>
      </c>
      <c r="W358">
        <f>IF('Main Data'!H358="Rolex",1,0)</f>
        <v>0</v>
      </c>
      <c r="X358">
        <f>IF('Main Data'!H358="Tudor",1,0)</f>
        <v>0</v>
      </c>
      <c r="Y358">
        <f>IF('Main Data'!H358="Ulysse Nardin",1,0)</f>
        <v>0</v>
      </c>
      <c r="Z358">
        <f>IF('Main Data'!H358="Universal Geneve",1,0)</f>
        <v>0</v>
      </c>
      <c r="AA358">
        <f>IF('Main Data'!H358="Vacheron",1,0)</f>
        <v>0</v>
      </c>
      <c r="AB358">
        <f>IF('Main Data'!H358="Zenith",1,0)</f>
        <v>0</v>
      </c>
      <c r="AC358">
        <f>IF('Main Data'!J358="Stainless Steel",1,0)</f>
        <v>1</v>
      </c>
      <c r="AD358">
        <f>IF('Main Data'!J358="Two-tone",1,0)</f>
        <v>0</v>
      </c>
      <c r="AE358">
        <f>IF(OR('Main Data'!J358="YG 18K",'Main Data'!J358="YG &lt;18K",'Main Data'!J358="PG 18K",'Main Data'!J358="PG &lt;18K",'Main Data'!J358="WG 18K",'Main Data'!J358="Mixes of 18K",'Main Data'!J358="Mixes &lt;18K"),1,0)</f>
        <v>0</v>
      </c>
      <c r="AF358">
        <f>IF('Main Data'!J358="Platinum",1,0)</f>
        <v>0</v>
      </c>
      <c r="AG358">
        <f>IF(OR('Main Data'!J358="PVD",'Main Data'!J358="Gold Plate",'Main Data'!J358="Other"),1,0)</f>
        <v>0</v>
      </c>
      <c r="AH358">
        <f>IF('Main Data'!N358="Stainless Steel",1,0)</f>
        <v>0</v>
      </c>
      <c r="AI358">
        <f>IF('Main Data'!N358="Leather",1,0)</f>
        <v>1</v>
      </c>
      <c r="AJ358">
        <f>IF('Main Data'!N358="Two-tone",1,0)</f>
        <v>0</v>
      </c>
      <c r="AK358">
        <f>IF(OR('Main Data'!N358="YG 18K",'Main Data'!N358="PG 18K",'Main Data'!N358="WG 18K",'Main Data'!N358="Mixes of 18K"),1,0)</f>
        <v>0</v>
      </c>
      <c r="AL358">
        <f>IF(OR(,'Main Data'!N358="PVD",'Main Data'!N358="Gold plate"),1,0)</f>
        <v>0</v>
      </c>
      <c r="AM358">
        <f>IF(OR('Main Data'!AV358="Yes",'Main Data'!AW358="Yes",'Main Data'!AU358="Yes"),1,0)</f>
        <v>0</v>
      </c>
      <c r="AN358">
        <f>IF(OR(ISTEXT('Main Data'!AX358), ISTEXT('Main Data'!AY358)),1,0)</f>
        <v>0</v>
      </c>
      <c r="AO358">
        <f>IF('Main Data'!AZ358="Yes",1,0)</f>
        <v>0</v>
      </c>
      <c r="AP358">
        <f>IF('Main Data'!BA358="Yes",1,0)</f>
        <v>0</v>
      </c>
      <c r="AQ358">
        <f>IF('Main Data'!BD358="Yes",1,0)</f>
        <v>0</v>
      </c>
      <c r="AR358">
        <f>IF('Main Data'!BE358="A",1,0)</f>
        <v>0</v>
      </c>
      <c r="AS358">
        <f>IF('Main Data'!BE358="AA",1,0)</f>
        <v>0</v>
      </c>
      <c r="AT358">
        <f>IF('Main Data'!BE358="AAA",1,0)</f>
        <v>0</v>
      </c>
      <c r="AU358">
        <f>IF('Main Data'!BE358="AAAA",1,0)</f>
        <v>1</v>
      </c>
      <c r="AV358">
        <f>IF('Main Data'!P358="Yes",1,0)</f>
        <v>1</v>
      </c>
      <c r="AW358">
        <f>IF('Main Data'!AP358="Yes",1,0)</f>
        <v>0</v>
      </c>
      <c r="AX358">
        <f>IF(OR('Main Data'!V358="Yes", 'Main Data'!W358="Yes",'Main Data'!X358="Yes"),1,0)</f>
        <v>0</v>
      </c>
      <c r="AY358">
        <f>IF(OR('Main Data'!Y358="Yes",'Main Data'!Z358="Yes"),1,0)</f>
        <v>0</v>
      </c>
      <c r="AZ358">
        <f>IF('Main Data'!AR358="Yes",1,0)</f>
        <v>0</v>
      </c>
      <c r="BA358">
        <f>IF('Main Data'!AS358="Yes",1,0)</f>
        <v>0</v>
      </c>
      <c r="BB358">
        <f>IF('Main Data'!AG358="Yes",1,0)</f>
        <v>0</v>
      </c>
      <c r="BC358">
        <f>IF('Main Data'!AB358="Yes",1,0)</f>
        <v>0</v>
      </c>
      <c r="BD358">
        <f>IF('Main Data'!AA358="Yes",1,0)</f>
        <v>0</v>
      </c>
      <c r="BE358">
        <f>IF('Main Data'!AC358="Yes",1,0)</f>
        <v>0</v>
      </c>
      <c r="BF358">
        <f>IF('Main Data'!AF358="Yes",1,0)</f>
        <v>0</v>
      </c>
      <c r="BG358">
        <f>IF(OR('Main Data'!AI358="Yes",'Main Data'!AL358="Yes"),1,0)</f>
        <v>0</v>
      </c>
      <c r="BH358">
        <f>IF('Main Data'!AJ358="Yes",1,0)</f>
        <v>0</v>
      </c>
      <c r="BI358">
        <f>IF('Main Data'!AK358="Yes",1,0)</f>
        <v>0</v>
      </c>
      <c r="BJ358">
        <f>IF('Main Data'!AM358="Yes",1,0)</f>
        <v>0</v>
      </c>
      <c r="BK358">
        <f>IF('Main Data'!AQ358="Yes",1,0)</f>
        <v>0</v>
      </c>
      <c r="BL358" s="21">
        <f t="shared" si="31"/>
        <v>0</v>
      </c>
      <c r="BM358" s="21">
        <f t="shared" si="32"/>
        <v>0</v>
      </c>
      <c r="BN358" s="21">
        <f t="shared" si="33"/>
        <v>0</v>
      </c>
      <c r="BO358" s="21">
        <f t="shared" si="34"/>
        <v>1</v>
      </c>
      <c r="BP358" s="21">
        <f t="shared" si="35"/>
        <v>0</v>
      </c>
    </row>
    <row r="359" spans="1:68" x14ac:dyDescent="0.2">
      <c r="A359">
        <v>355</v>
      </c>
      <c r="B359" s="33">
        <f>'Main Data'!C359</f>
        <v>44507</v>
      </c>
      <c r="C359">
        <f>'Main Data'!D359</f>
        <v>259</v>
      </c>
      <c r="D359" s="26">
        <f>'Main Data'!E359</f>
        <v>15000</v>
      </c>
      <c r="E359" s="26">
        <f>'Main Data'!F359</f>
        <v>18750</v>
      </c>
      <c r="F359" s="34">
        <f t="shared" si="30"/>
        <v>9.6158054800843473</v>
      </c>
      <c r="G359">
        <f>IF('Main Data'!H359="AP",1,0)</f>
        <v>0</v>
      </c>
      <c r="H359">
        <f>IF('Main Data'!H359="Blancpain",1,0)</f>
        <v>0</v>
      </c>
      <c r="I359">
        <f>IF('Main Data'!H359="Breguet",1,0)</f>
        <v>0</v>
      </c>
      <c r="J359">
        <f>IF('Main Data'!H359="Breitling",1,0)</f>
        <v>0</v>
      </c>
      <c r="K359">
        <f>IF('Main Data'!H359="Cartier",1,0)</f>
        <v>0</v>
      </c>
      <c r="L359">
        <f>IF('Main Data'!H359="Gallet",1,0)</f>
        <v>0</v>
      </c>
      <c r="M359">
        <f>IF('Main Data'!H359="Girard Perregaux",1,0)</f>
        <v>0</v>
      </c>
      <c r="N359">
        <f>IF('Main Data'!H359="Gubelin",1,0)</f>
        <v>0</v>
      </c>
      <c r="O359">
        <f>IF('Main Data'!H359="Heuer",1,0)</f>
        <v>0</v>
      </c>
      <c r="P359">
        <f>IF('Main Data'!H359="IWC",1,0)</f>
        <v>0</v>
      </c>
      <c r="Q359">
        <f>IF('Main Data'!H359="JLC",1,0)</f>
        <v>0</v>
      </c>
      <c r="R359">
        <f>IF('Main Data'!H359="Longines",1,0)</f>
        <v>0</v>
      </c>
      <c r="S359">
        <f>IF('Main Data'!H359="Movado",1,0)</f>
        <v>0</v>
      </c>
      <c r="T359">
        <f>IF('Main Data'!H359="Omega",1,0)</f>
        <v>1</v>
      </c>
      <c r="U359">
        <f>IF('Main Data'!H359="Panerai",1,0)</f>
        <v>0</v>
      </c>
      <c r="V359">
        <f>IF('Main Data'!H359="Patek",1,0)</f>
        <v>0</v>
      </c>
      <c r="W359">
        <f>IF('Main Data'!H359="Rolex",1,0)</f>
        <v>0</v>
      </c>
      <c r="X359">
        <f>IF('Main Data'!H359="Tudor",1,0)</f>
        <v>0</v>
      </c>
      <c r="Y359">
        <f>IF('Main Data'!H359="Ulysse Nardin",1,0)</f>
        <v>0</v>
      </c>
      <c r="Z359">
        <f>IF('Main Data'!H359="Universal Geneve",1,0)</f>
        <v>0</v>
      </c>
      <c r="AA359">
        <f>IF('Main Data'!H359="Vacheron",1,0)</f>
        <v>0</v>
      </c>
      <c r="AB359">
        <f>IF('Main Data'!H359="Zenith",1,0)</f>
        <v>0</v>
      </c>
      <c r="AC359">
        <f>IF('Main Data'!J359="Stainless Steel",1,0)</f>
        <v>1</v>
      </c>
      <c r="AD359">
        <f>IF('Main Data'!J359="Two-tone",1,0)</f>
        <v>0</v>
      </c>
      <c r="AE359">
        <f>IF(OR('Main Data'!J359="YG 18K",'Main Data'!J359="YG &lt;18K",'Main Data'!J359="PG 18K",'Main Data'!J359="PG &lt;18K",'Main Data'!J359="WG 18K",'Main Data'!J359="Mixes of 18K",'Main Data'!J359="Mixes &lt;18K"),1,0)</f>
        <v>0</v>
      </c>
      <c r="AF359">
        <f>IF('Main Data'!J359="Platinum",1,0)</f>
        <v>0</v>
      </c>
      <c r="AG359">
        <f>IF(OR('Main Data'!J359="PVD",'Main Data'!J359="Gold Plate",'Main Data'!J359="Other"),1,0)</f>
        <v>0</v>
      </c>
      <c r="AH359">
        <f>IF('Main Data'!N359="Stainless Steel",1,0)</f>
        <v>1</v>
      </c>
      <c r="AI359">
        <f>IF('Main Data'!N359="Leather",1,0)</f>
        <v>0</v>
      </c>
      <c r="AJ359">
        <f>IF('Main Data'!N359="Two-tone",1,0)</f>
        <v>0</v>
      </c>
      <c r="AK359">
        <f>IF(OR('Main Data'!N359="YG 18K",'Main Data'!N359="PG 18K",'Main Data'!N359="WG 18K",'Main Data'!N359="Mixes of 18K"),1,0)</f>
        <v>0</v>
      </c>
      <c r="AL359">
        <f>IF(OR(,'Main Data'!N359="PVD",'Main Data'!N359="Gold plate"),1,0)</f>
        <v>0</v>
      </c>
      <c r="AM359">
        <f>IF(OR('Main Data'!AV359="Yes",'Main Data'!AW359="Yes",'Main Data'!AU359="Yes"),1,0)</f>
        <v>0</v>
      </c>
      <c r="AN359">
        <f>IF(OR(ISTEXT('Main Data'!AX359), ISTEXT('Main Data'!AY359)),1,0)</f>
        <v>0</v>
      </c>
      <c r="AO359">
        <f>IF('Main Data'!AZ359="Yes",1,0)</f>
        <v>0</v>
      </c>
      <c r="AP359">
        <f>IF('Main Data'!BA359="Yes",1,0)</f>
        <v>0</v>
      </c>
      <c r="AQ359">
        <f>IF('Main Data'!BD359="Yes",1,0)</f>
        <v>0</v>
      </c>
      <c r="AR359">
        <f>IF('Main Data'!BE359="A",1,0)</f>
        <v>0</v>
      </c>
      <c r="AS359">
        <f>IF('Main Data'!BE359="AA",1,0)</f>
        <v>0</v>
      </c>
      <c r="AT359">
        <f>IF('Main Data'!BE359="AAA",1,0)</f>
        <v>1</v>
      </c>
      <c r="AU359">
        <f>IF('Main Data'!BE359="AAAA",1,0)</f>
        <v>0</v>
      </c>
      <c r="AV359">
        <f>IF('Main Data'!P359="Yes",1,0)</f>
        <v>0</v>
      </c>
      <c r="AW359">
        <f>IF('Main Data'!AP359="Yes",1,0)</f>
        <v>0</v>
      </c>
      <c r="AX359">
        <f>IF(OR('Main Data'!V359="Yes", 'Main Data'!W359="Yes",'Main Data'!X359="Yes"),1,0)</f>
        <v>0</v>
      </c>
      <c r="AY359">
        <f>IF(OR('Main Data'!Y359="Yes",'Main Data'!Z359="Yes"),1,0)</f>
        <v>0</v>
      </c>
      <c r="AZ359">
        <f>IF('Main Data'!AR359="Yes",1,0)</f>
        <v>0</v>
      </c>
      <c r="BA359">
        <f>IF('Main Data'!AS359="Yes",1,0)</f>
        <v>0</v>
      </c>
      <c r="BB359">
        <f>IF('Main Data'!AG359="Yes",1,0)</f>
        <v>0</v>
      </c>
      <c r="BC359">
        <f>IF('Main Data'!AB359="Yes",1,0)</f>
        <v>0</v>
      </c>
      <c r="BD359">
        <f>IF('Main Data'!AA359="Yes",1,0)</f>
        <v>0</v>
      </c>
      <c r="BE359">
        <f>IF('Main Data'!AC359="Yes",1,0)</f>
        <v>0</v>
      </c>
      <c r="BF359">
        <f>IF('Main Data'!AF359="Yes",1,0)</f>
        <v>0</v>
      </c>
      <c r="BG359">
        <f>IF(OR('Main Data'!AI359="Yes",'Main Data'!AL359="Yes"),1,0)</f>
        <v>1</v>
      </c>
      <c r="BH359">
        <f>IF('Main Data'!AJ359="Yes",1,0)</f>
        <v>0</v>
      </c>
      <c r="BI359">
        <f>IF('Main Data'!AK359="Yes",1,0)</f>
        <v>0</v>
      </c>
      <c r="BJ359">
        <f>IF('Main Data'!AM359="Yes",1,0)</f>
        <v>0</v>
      </c>
      <c r="BK359">
        <f>IF('Main Data'!AQ359="Yes",1,0)</f>
        <v>0</v>
      </c>
      <c r="BL359" s="21">
        <f t="shared" si="31"/>
        <v>0</v>
      </c>
      <c r="BM359" s="21">
        <f t="shared" si="32"/>
        <v>0</v>
      </c>
      <c r="BN359" s="21">
        <f t="shared" si="33"/>
        <v>0</v>
      </c>
      <c r="BO359" s="21">
        <f t="shared" si="34"/>
        <v>1</v>
      </c>
      <c r="BP359" s="21">
        <f t="shared" si="35"/>
        <v>0</v>
      </c>
    </row>
    <row r="360" spans="1:68" x14ac:dyDescent="0.2">
      <c r="A360">
        <v>356</v>
      </c>
      <c r="B360" s="33">
        <f>'Main Data'!C360</f>
        <v>44507</v>
      </c>
      <c r="C360">
        <f>'Main Data'!D360</f>
        <v>260</v>
      </c>
      <c r="D360" s="26">
        <f>'Main Data'!E360</f>
        <v>17000</v>
      </c>
      <c r="E360" s="26">
        <f>'Main Data'!F360</f>
        <v>21250</v>
      </c>
      <c r="F360" s="34">
        <f t="shared" si="30"/>
        <v>9.7409686230383539</v>
      </c>
      <c r="G360">
        <f>IF('Main Data'!H360="AP",1,0)</f>
        <v>0</v>
      </c>
      <c r="H360">
        <f>IF('Main Data'!H360="Blancpain",1,0)</f>
        <v>0</v>
      </c>
      <c r="I360">
        <f>IF('Main Data'!H360="Breguet",1,0)</f>
        <v>0</v>
      </c>
      <c r="J360">
        <f>IF('Main Data'!H360="Breitling",1,0)</f>
        <v>0</v>
      </c>
      <c r="K360">
        <f>IF('Main Data'!H360="Cartier",1,0)</f>
        <v>0</v>
      </c>
      <c r="L360">
        <f>IF('Main Data'!H360="Gallet",1,0)</f>
        <v>0</v>
      </c>
      <c r="M360">
        <f>IF('Main Data'!H360="Girard Perregaux",1,0)</f>
        <v>0</v>
      </c>
      <c r="N360">
        <f>IF('Main Data'!H360="Gubelin",1,0)</f>
        <v>0</v>
      </c>
      <c r="O360">
        <f>IF('Main Data'!H360="Heuer",1,0)</f>
        <v>0</v>
      </c>
      <c r="P360">
        <f>IF('Main Data'!H360="IWC",1,0)</f>
        <v>0</v>
      </c>
      <c r="Q360">
        <f>IF('Main Data'!H360="JLC",1,0)</f>
        <v>0</v>
      </c>
      <c r="R360">
        <f>IF('Main Data'!H360="Longines",1,0)</f>
        <v>0</v>
      </c>
      <c r="S360">
        <f>IF('Main Data'!H360="Movado",1,0)</f>
        <v>0</v>
      </c>
      <c r="T360">
        <f>IF('Main Data'!H360="Omega",1,0)</f>
        <v>1</v>
      </c>
      <c r="U360">
        <f>IF('Main Data'!H360="Panerai",1,0)</f>
        <v>0</v>
      </c>
      <c r="V360">
        <f>IF('Main Data'!H360="Patek",1,0)</f>
        <v>0</v>
      </c>
      <c r="W360">
        <f>IF('Main Data'!H360="Rolex",1,0)</f>
        <v>0</v>
      </c>
      <c r="X360">
        <f>IF('Main Data'!H360="Tudor",1,0)</f>
        <v>0</v>
      </c>
      <c r="Y360">
        <f>IF('Main Data'!H360="Ulysse Nardin",1,0)</f>
        <v>0</v>
      </c>
      <c r="Z360">
        <f>IF('Main Data'!H360="Universal Geneve",1,0)</f>
        <v>0</v>
      </c>
      <c r="AA360">
        <f>IF('Main Data'!H360="Vacheron",1,0)</f>
        <v>0</v>
      </c>
      <c r="AB360">
        <f>IF('Main Data'!H360="Zenith",1,0)</f>
        <v>0</v>
      </c>
      <c r="AC360">
        <f>IF('Main Data'!J360="Stainless Steel",1,0)</f>
        <v>1</v>
      </c>
      <c r="AD360">
        <f>IF('Main Data'!J360="Two-tone",1,0)</f>
        <v>0</v>
      </c>
      <c r="AE360">
        <f>IF(OR('Main Data'!J360="YG 18K",'Main Data'!J360="YG &lt;18K",'Main Data'!J360="PG 18K",'Main Data'!J360="PG &lt;18K",'Main Data'!J360="WG 18K",'Main Data'!J360="Mixes of 18K",'Main Data'!J360="Mixes &lt;18K"),1,0)</f>
        <v>0</v>
      </c>
      <c r="AF360">
        <f>IF('Main Data'!J360="Platinum",1,0)</f>
        <v>0</v>
      </c>
      <c r="AG360">
        <f>IF(OR('Main Data'!J360="PVD",'Main Data'!J360="Gold Plate",'Main Data'!J360="Other"),1,0)</f>
        <v>0</v>
      </c>
      <c r="AH360">
        <f>IF('Main Data'!N360="Stainless Steel",1,0)</f>
        <v>1</v>
      </c>
      <c r="AI360">
        <f>IF('Main Data'!N360="Leather",1,0)</f>
        <v>0</v>
      </c>
      <c r="AJ360">
        <f>IF('Main Data'!N360="Two-tone",1,0)</f>
        <v>0</v>
      </c>
      <c r="AK360">
        <f>IF(OR('Main Data'!N360="YG 18K",'Main Data'!N360="PG 18K",'Main Data'!N360="WG 18K",'Main Data'!N360="Mixes of 18K"),1,0)</f>
        <v>0</v>
      </c>
      <c r="AL360">
        <f>IF(OR(,'Main Data'!N360="PVD",'Main Data'!N360="Gold plate"),1,0)</f>
        <v>0</v>
      </c>
      <c r="AM360">
        <f>IF(OR('Main Data'!AV360="Yes",'Main Data'!AW360="Yes",'Main Data'!AU360="Yes"),1,0)</f>
        <v>0</v>
      </c>
      <c r="AN360">
        <f>IF(OR(ISTEXT('Main Data'!AX360), ISTEXT('Main Data'!AY360)),1,0)</f>
        <v>0</v>
      </c>
      <c r="AO360">
        <f>IF('Main Data'!AZ360="Yes",1,0)</f>
        <v>0</v>
      </c>
      <c r="AP360">
        <f>IF('Main Data'!BA360="Yes",1,0)</f>
        <v>0</v>
      </c>
      <c r="AQ360">
        <f>IF('Main Data'!BD360="Yes",1,0)</f>
        <v>0</v>
      </c>
      <c r="AR360">
        <f>IF('Main Data'!BE360="A",1,0)</f>
        <v>0</v>
      </c>
      <c r="AS360">
        <f>IF('Main Data'!BE360="AA",1,0)</f>
        <v>0</v>
      </c>
      <c r="AT360">
        <f>IF('Main Data'!BE360="AAA",1,0)</f>
        <v>1</v>
      </c>
      <c r="AU360">
        <f>IF('Main Data'!BE360="AAAA",1,0)</f>
        <v>0</v>
      </c>
      <c r="AV360">
        <f>IF('Main Data'!P360="Yes",1,0)</f>
        <v>0</v>
      </c>
      <c r="AW360">
        <f>IF('Main Data'!AP360="Yes",1,0)</f>
        <v>0</v>
      </c>
      <c r="AX360">
        <f>IF(OR('Main Data'!V360="Yes", 'Main Data'!W360="Yes",'Main Data'!X360="Yes"),1,0)</f>
        <v>0</v>
      </c>
      <c r="AY360">
        <f>IF(OR('Main Data'!Y360="Yes",'Main Data'!Z360="Yes"),1,0)</f>
        <v>0</v>
      </c>
      <c r="AZ360">
        <f>IF('Main Data'!AR360="Yes",1,0)</f>
        <v>0</v>
      </c>
      <c r="BA360">
        <f>IF('Main Data'!AS360="Yes",1,0)</f>
        <v>0</v>
      </c>
      <c r="BB360">
        <f>IF('Main Data'!AG360="Yes",1,0)</f>
        <v>0</v>
      </c>
      <c r="BC360">
        <f>IF('Main Data'!AB360="Yes",1,0)</f>
        <v>0</v>
      </c>
      <c r="BD360">
        <f>IF('Main Data'!AA360="Yes",1,0)</f>
        <v>0</v>
      </c>
      <c r="BE360">
        <f>IF('Main Data'!AC360="Yes",1,0)</f>
        <v>0</v>
      </c>
      <c r="BF360">
        <f>IF('Main Data'!AF360="Yes",1,0)</f>
        <v>0</v>
      </c>
      <c r="BG360">
        <f>IF(OR('Main Data'!AI360="Yes",'Main Data'!AL360="Yes"),1,0)</f>
        <v>1</v>
      </c>
      <c r="BH360">
        <f>IF('Main Data'!AJ360="Yes",1,0)</f>
        <v>0</v>
      </c>
      <c r="BI360">
        <f>IF('Main Data'!AK360="Yes",1,0)</f>
        <v>0</v>
      </c>
      <c r="BJ360">
        <f>IF('Main Data'!AM360="Yes",1,0)</f>
        <v>0</v>
      </c>
      <c r="BK360">
        <f>IF('Main Data'!AQ360="Yes",1,0)</f>
        <v>0</v>
      </c>
      <c r="BL360" s="21">
        <f t="shared" si="31"/>
        <v>0</v>
      </c>
      <c r="BM360" s="21">
        <f t="shared" si="32"/>
        <v>0</v>
      </c>
      <c r="BN360" s="21">
        <f t="shared" si="33"/>
        <v>0</v>
      </c>
      <c r="BO360" s="21">
        <f t="shared" si="34"/>
        <v>1</v>
      </c>
      <c r="BP360" s="21">
        <f t="shared" si="35"/>
        <v>0</v>
      </c>
    </row>
    <row r="361" spans="1:68" x14ac:dyDescent="0.2">
      <c r="A361">
        <v>357</v>
      </c>
      <c r="B361" s="33">
        <f>'Main Data'!C361</f>
        <v>44507</v>
      </c>
      <c r="C361">
        <f>'Main Data'!D361</f>
        <v>263</v>
      </c>
      <c r="D361" s="26">
        <f>'Main Data'!E361</f>
        <v>15000</v>
      </c>
      <c r="E361" s="26">
        <f>'Main Data'!F361</f>
        <v>18750</v>
      </c>
      <c r="F361" s="34">
        <f t="shared" si="30"/>
        <v>9.6158054800843473</v>
      </c>
      <c r="G361">
        <f>IF('Main Data'!H361="AP",1,0)</f>
        <v>0</v>
      </c>
      <c r="H361">
        <f>IF('Main Data'!H361="Blancpain",1,0)</f>
        <v>0</v>
      </c>
      <c r="I361">
        <f>IF('Main Data'!H361="Breguet",1,0)</f>
        <v>0</v>
      </c>
      <c r="J361">
        <f>IF('Main Data'!H361="Breitling",1,0)</f>
        <v>0</v>
      </c>
      <c r="K361">
        <f>IF('Main Data'!H361="Cartier",1,0)</f>
        <v>0</v>
      </c>
      <c r="L361">
        <f>IF('Main Data'!H361="Gallet",1,0)</f>
        <v>0</v>
      </c>
      <c r="M361">
        <f>IF('Main Data'!H361="Girard Perregaux",1,0)</f>
        <v>0</v>
      </c>
      <c r="N361">
        <f>IF('Main Data'!H361="Gubelin",1,0)</f>
        <v>0</v>
      </c>
      <c r="O361">
        <f>IF('Main Data'!H361="Heuer",1,0)</f>
        <v>0</v>
      </c>
      <c r="P361">
        <f>IF('Main Data'!H361="IWC",1,0)</f>
        <v>0</v>
      </c>
      <c r="Q361">
        <f>IF('Main Data'!H361="JLC",1,0)</f>
        <v>0</v>
      </c>
      <c r="R361">
        <f>IF('Main Data'!H361="Longines",1,0)</f>
        <v>0</v>
      </c>
      <c r="S361">
        <f>IF('Main Data'!H361="Movado",1,0)</f>
        <v>0</v>
      </c>
      <c r="T361">
        <f>IF('Main Data'!H361="Omega",1,0)</f>
        <v>1</v>
      </c>
      <c r="U361">
        <f>IF('Main Data'!H361="Panerai",1,0)</f>
        <v>0</v>
      </c>
      <c r="V361">
        <f>IF('Main Data'!H361="Patek",1,0)</f>
        <v>0</v>
      </c>
      <c r="W361">
        <f>IF('Main Data'!H361="Rolex",1,0)</f>
        <v>0</v>
      </c>
      <c r="X361">
        <f>IF('Main Data'!H361="Tudor",1,0)</f>
        <v>0</v>
      </c>
      <c r="Y361">
        <f>IF('Main Data'!H361="Ulysse Nardin",1,0)</f>
        <v>0</v>
      </c>
      <c r="Z361">
        <f>IF('Main Data'!H361="Universal Geneve",1,0)</f>
        <v>0</v>
      </c>
      <c r="AA361">
        <f>IF('Main Data'!H361="Vacheron",1,0)</f>
        <v>0</v>
      </c>
      <c r="AB361">
        <f>IF('Main Data'!H361="Zenith",1,0)</f>
        <v>0</v>
      </c>
      <c r="AC361">
        <f>IF('Main Data'!J361="Stainless Steel",1,0)</f>
        <v>1</v>
      </c>
      <c r="AD361">
        <f>IF('Main Data'!J361="Two-tone",1,0)</f>
        <v>0</v>
      </c>
      <c r="AE361">
        <f>IF(OR('Main Data'!J361="YG 18K",'Main Data'!J361="YG &lt;18K",'Main Data'!J361="PG 18K",'Main Data'!J361="PG &lt;18K",'Main Data'!J361="WG 18K",'Main Data'!J361="Mixes of 18K",'Main Data'!J361="Mixes &lt;18K"),1,0)</f>
        <v>0</v>
      </c>
      <c r="AF361">
        <f>IF('Main Data'!J361="Platinum",1,0)</f>
        <v>0</v>
      </c>
      <c r="AG361">
        <f>IF(OR('Main Data'!J361="PVD",'Main Data'!J361="Gold Plate",'Main Data'!J361="Other"),1,0)</f>
        <v>0</v>
      </c>
      <c r="AH361">
        <f>IF('Main Data'!N361="Stainless Steel",1,0)</f>
        <v>1</v>
      </c>
      <c r="AI361">
        <f>IF('Main Data'!N361="Leather",1,0)</f>
        <v>0</v>
      </c>
      <c r="AJ361">
        <f>IF('Main Data'!N361="Two-tone",1,0)</f>
        <v>0</v>
      </c>
      <c r="AK361">
        <f>IF(OR('Main Data'!N361="YG 18K",'Main Data'!N361="PG 18K",'Main Data'!N361="WG 18K",'Main Data'!N361="Mixes of 18K"),1,0)</f>
        <v>0</v>
      </c>
      <c r="AL361">
        <f>IF(OR(,'Main Data'!N361="PVD",'Main Data'!N361="Gold plate"),1,0)</f>
        <v>0</v>
      </c>
      <c r="AM361">
        <f>IF(OR('Main Data'!AV361="Yes",'Main Data'!AW361="Yes",'Main Data'!AU361="Yes"),1,0)</f>
        <v>0</v>
      </c>
      <c r="AN361">
        <f>IF(OR(ISTEXT('Main Data'!AX361), ISTEXT('Main Data'!AY361)),1,0)</f>
        <v>0</v>
      </c>
      <c r="AO361">
        <f>IF('Main Data'!AZ361="Yes",1,0)</f>
        <v>0</v>
      </c>
      <c r="AP361">
        <f>IF('Main Data'!BA361="Yes",1,0)</f>
        <v>0</v>
      </c>
      <c r="AQ361">
        <f>IF('Main Data'!BD361="Yes",1,0)</f>
        <v>0</v>
      </c>
      <c r="AR361">
        <f>IF('Main Data'!BE361="A",1,0)</f>
        <v>0</v>
      </c>
      <c r="AS361">
        <f>IF('Main Data'!BE361="AA",1,0)</f>
        <v>0</v>
      </c>
      <c r="AT361">
        <f>IF('Main Data'!BE361="AAA",1,0)</f>
        <v>0</v>
      </c>
      <c r="AU361">
        <f>IF('Main Data'!BE361="AAAA",1,0)</f>
        <v>1</v>
      </c>
      <c r="AV361">
        <f>IF('Main Data'!P361="Yes",1,0)</f>
        <v>0</v>
      </c>
      <c r="AW361">
        <f>IF('Main Data'!AP361="Yes",1,0)</f>
        <v>0</v>
      </c>
      <c r="AX361">
        <f>IF(OR('Main Data'!V361="Yes", 'Main Data'!W361="Yes",'Main Data'!X361="Yes"),1,0)</f>
        <v>0</v>
      </c>
      <c r="AY361">
        <f>IF(OR('Main Data'!Y361="Yes",'Main Data'!Z361="Yes"),1,0)</f>
        <v>0</v>
      </c>
      <c r="AZ361">
        <f>IF('Main Data'!AR361="Yes",1,0)</f>
        <v>0</v>
      </c>
      <c r="BA361">
        <f>IF('Main Data'!AS361="Yes",1,0)</f>
        <v>0</v>
      </c>
      <c r="BB361">
        <f>IF('Main Data'!AG361="Yes",1,0)</f>
        <v>0</v>
      </c>
      <c r="BC361">
        <f>IF('Main Data'!AB361="Yes",1,0)</f>
        <v>0</v>
      </c>
      <c r="BD361">
        <f>IF('Main Data'!AA361="Yes",1,0)</f>
        <v>0</v>
      </c>
      <c r="BE361">
        <f>IF('Main Data'!AC361="Yes",1,0)</f>
        <v>0</v>
      </c>
      <c r="BF361">
        <f>IF('Main Data'!AF361="Yes",1,0)</f>
        <v>0</v>
      </c>
      <c r="BG361">
        <f>IF(OR('Main Data'!AI361="Yes",'Main Data'!AL361="Yes"),1,0)</f>
        <v>1</v>
      </c>
      <c r="BH361">
        <f>IF('Main Data'!AJ361="Yes",1,0)</f>
        <v>0</v>
      </c>
      <c r="BI361">
        <f>IF('Main Data'!AK361="Yes",1,0)</f>
        <v>0</v>
      </c>
      <c r="BJ361">
        <f>IF('Main Data'!AM361="Yes",1,0)</f>
        <v>0</v>
      </c>
      <c r="BK361">
        <f>IF('Main Data'!AQ361="Yes",1,0)</f>
        <v>0</v>
      </c>
      <c r="BL361" s="21">
        <f t="shared" si="31"/>
        <v>0</v>
      </c>
      <c r="BM361" s="21">
        <f t="shared" si="32"/>
        <v>0</v>
      </c>
      <c r="BN361" s="21">
        <f t="shared" si="33"/>
        <v>0</v>
      </c>
      <c r="BO361" s="21">
        <f t="shared" si="34"/>
        <v>1</v>
      </c>
      <c r="BP361" s="21">
        <f t="shared" si="35"/>
        <v>0</v>
      </c>
    </row>
    <row r="362" spans="1:68" x14ac:dyDescent="0.2">
      <c r="A362">
        <v>358</v>
      </c>
      <c r="B362" s="33">
        <f>'Main Data'!C362</f>
        <v>44507</v>
      </c>
      <c r="C362">
        <f>'Main Data'!D362</f>
        <v>264</v>
      </c>
      <c r="D362" s="26">
        <f>'Main Data'!E362</f>
        <v>46000</v>
      </c>
      <c r="E362" s="26">
        <f>'Main Data'!F362</f>
        <v>57500</v>
      </c>
      <c r="F362" s="34">
        <f t="shared" si="30"/>
        <v>10.736396675471232</v>
      </c>
      <c r="G362">
        <f>IF('Main Data'!H362="AP",1,0)</f>
        <v>0</v>
      </c>
      <c r="H362">
        <f>IF('Main Data'!H362="Blancpain",1,0)</f>
        <v>0</v>
      </c>
      <c r="I362">
        <f>IF('Main Data'!H362="Breguet",1,0)</f>
        <v>0</v>
      </c>
      <c r="J362">
        <f>IF('Main Data'!H362="Breitling",1,0)</f>
        <v>0</v>
      </c>
      <c r="K362">
        <f>IF('Main Data'!H362="Cartier",1,0)</f>
        <v>0</v>
      </c>
      <c r="L362">
        <f>IF('Main Data'!H362="Gallet",1,0)</f>
        <v>0</v>
      </c>
      <c r="M362">
        <f>IF('Main Data'!H362="Girard Perregaux",1,0)</f>
        <v>0</v>
      </c>
      <c r="N362">
        <f>IF('Main Data'!H362="Gubelin",1,0)</f>
        <v>0</v>
      </c>
      <c r="O362">
        <f>IF('Main Data'!H362="Heuer",1,0)</f>
        <v>0</v>
      </c>
      <c r="P362">
        <f>IF('Main Data'!H362="IWC",1,0)</f>
        <v>0</v>
      </c>
      <c r="Q362">
        <f>IF('Main Data'!H362="JLC",1,0)</f>
        <v>0</v>
      </c>
      <c r="R362">
        <f>IF('Main Data'!H362="Longines",1,0)</f>
        <v>0</v>
      </c>
      <c r="S362">
        <f>IF('Main Data'!H362="Movado",1,0)</f>
        <v>0</v>
      </c>
      <c r="T362">
        <f>IF('Main Data'!H362="Omega",1,0)</f>
        <v>1</v>
      </c>
      <c r="U362">
        <f>IF('Main Data'!H362="Panerai",1,0)</f>
        <v>0</v>
      </c>
      <c r="V362">
        <f>IF('Main Data'!H362="Patek",1,0)</f>
        <v>0</v>
      </c>
      <c r="W362">
        <f>IF('Main Data'!H362="Rolex",1,0)</f>
        <v>0</v>
      </c>
      <c r="X362">
        <f>IF('Main Data'!H362="Tudor",1,0)</f>
        <v>0</v>
      </c>
      <c r="Y362">
        <f>IF('Main Data'!H362="Ulysse Nardin",1,0)</f>
        <v>0</v>
      </c>
      <c r="Z362">
        <f>IF('Main Data'!H362="Universal Geneve",1,0)</f>
        <v>0</v>
      </c>
      <c r="AA362">
        <f>IF('Main Data'!H362="Vacheron",1,0)</f>
        <v>0</v>
      </c>
      <c r="AB362">
        <f>IF('Main Data'!H362="Zenith",1,0)</f>
        <v>0</v>
      </c>
      <c r="AC362">
        <f>IF('Main Data'!J362="Stainless Steel",1,0)</f>
        <v>1</v>
      </c>
      <c r="AD362">
        <f>IF('Main Data'!J362="Two-tone",1,0)</f>
        <v>0</v>
      </c>
      <c r="AE362">
        <f>IF(OR('Main Data'!J362="YG 18K",'Main Data'!J362="YG &lt;18K",'Main Data'!J362="PG 18K",'Main Data'!J362="PG &lt;18K",'Main Data'!J362="WG 18K",'Main Data'!J362="Mixes of 18K",'Main Data'!J362="Mixes &lt;18K"),1,0)</f>
        <v>0</v>
      </c>
      <c r="AF362">
        <f>IF('Main Data'!J362="Platinum",1,0)</f>
        <v>0</v>
      </c>
      <c r="AG362">
        <f>IF(OR('Main Data'!J362="PVD",'Main Data'!J362="Gold Plate",'Main Data'!J362="Other"),1,0)</f>
        <v>0</v>
      </c>
      <c r="AH362">
        <f>IF('Main Data'!N362="Stainless Steel",1,0)</f>
        <v>1</v>
      </c>
      <c r="AI362">
        <f>IF('Main Data'!N362="Leather",1,0)</f>
        <v>0</v>
      </c>
      <c r="AJ362">
        <f>IF('Main Data'!N362="Two-tone",1,0)</f>
        <v>0</v>
      </c>
      <c r="AK362">
        <f>IF(OR('Main Data'!N362="YG 18K",'Main Data'!N362="PG 18K",'Main Data'!N362="WG 18K",'Main Data'!N362="Mixes of 18K"),1,0)</f>
        <v>0</v>
      </c>
      <c r="AL362">
        <f>IF(OR(,'Main Data'!N362="PVD",'Main Data'!N362="Gold plate"),1,0)</f>
        <v>0</v>
      </c>
      <c r="AM362">
        <f>IF(OR('Main Data'!AV362="Yes",'Main Data'!AW362="Yes",'Main Data'!AU362="Yes"),1,0)</f>
        <v>0</v>
      </c>
      <c r="AN362">
        <f>IF(OR(ISTEXT('Main Data'!AX362), ISTEXT('Main Data'!AY362)),1,0)</f>
        <v>0</v>
      </c>
      <c r="AO362">
        <f>IF('Main Data'!AZ362="Yes",1,0)</f>
        <v>0</v>
      </c>
      <c r="AP362">
        <f>IF('Main Data'!BA362="Yes",1,0)</f>
        <v>0</v>
      </c>
      <c r="AQ362">
        <f>IF('Main Data'!BD362="Yes",1,0)</f>
        <v>0</v>
      </c>
      <c r="AR362">
        <f>IF('Main Data'!BE362="A",1,0)</f>
        <v>0</v>
      </c>
      <c r="AS362">
        <f>IF('Main Data'!BE362="AA",1,0)</f>
        <v>0</v>
      </c>
      <c r="AT362">
        <f>IF('Main Data'!BE362="AAA",1,0)</f>
        <v>0</v>
      </c>
      <c r="AU362">
        <f>IF('Main Data'!BE362="AAAA",1,0)</f>
        <v>1</v>
      </c>
      <c r="AV362">
        <f>IF('Main Data'!P362="Yes",1,0)</f>
        <v>0</v>
      </c>
      <c r="AW362">
        <f>IF('Main Data'!AP362="Yes",1,0)</f>
        <v>0</v>
      </c>
      <c r="AX362">
        <f>IF(OR('Main Data'!V362="Yes", 'Main Data'!W362="Yes",'Main Data'!X362="Yes"),1,0)</f>
        <v>0</v>
      </c>
      <c r="AY362">
        <f>IF(OR('Main Data'!Y362="Yes",'Main Data'!Z362="Yes"),1,0)</f>
        <v>0</v>
      </c>
      <c r="AZ362">
        <f>IF('Main Data'!AR362="Yes",1,0)</f>
        <v>0</v>
      </c>
      <c r="BA362">
        <f>IF('Main Data'!AS362="Yes",1,0)</f>
        <v>0</v>
      </c>
      <c r="BB362">
        <f>IF('Main Data'!AG362="Yes",1,0)</f>
        <v>0</v>
      </c>
      <c r="BC362">
        <f>IF('Main Data'!AB362="Yes",1,0)</f>
        <v>0</v>
      </c>
      <c r="BD362">
        <f>IF('Main Data'!AA362="Yes",1,0)</f>
        <v>0</v>
      </c>
      <c r="BE362">
        <f>IF('Main Data'!AC362="Yes",1,0)</f>
        <v>0</v>
      </c>
      <c r="BF362">
        <f>IF('Main Data'!AF362="Yes",1,0)</f>
        <v>0</v>
      </c>
      <c r="BG362">
        <f>IF(OR('Main Data'!AI362="Yes",'Main Data'!AL362="Yes"),1,0)</f>
        <v>1</v>
      </c>
      <c r="BH362">
        <f>IF('Main Data'!AJ362="Yes",1,0)</f>
        <v>0</v>
      </c>
      <c r="BI362">
        <f>IF('Main Data'!AK362="Yes",1,0)</f>
        <v>0</v>
      </c>
      <c r="BJ362">
        <f>IF('Main Data'!AM362="Yes",1,0)</f>
        <v>0</v>
      </c>
      <c r="BK362">
        <f>IF('Main Data'!AQ362="Yes",1,0)</f>
        <v>0</v>
      </c>
      <c r="BL362" s="21">
        <f t="shared" si="31"/>
        <v>0</v>
      </c>
      <c r="BM362" s="21">
        <f t="shared" si="32"/>
        <v>0</v>
      </c>
      <c r="BN362" s="21">
        <f t="shared" si="33"/>
        <v>0</v>
      </c>
      <c r="BO362" s="21">
        <f t="shared" si="34"/>
        <v>1</v>
      </c>
      <c r="BP362" s="21">
        <f t="shared" si="35"/>
        <v>0</v>
      </c>
    </row>
    <row r="363" spans="1:68" x14ac:dyDescent="0.2">
      <c r="A363">
        <v>359</v>
      </c>
      <c r="B363" s="33">
        <f>'Main Data'!C363</f>
        <v>44507</v>
      </c>
      <c r="C363">
        <f>'Main Data'!D363</f>
        <v>290</v>
      </c>
      <c r="D363" s="26">
        <f>'Main Data'!E363</f>
        <v>18000</v>
      </c>
      <c r="E363" s="26">
        <f>'Main Data'!F363</f>
        <v>22500</v>
      </c>
      <c r="F363" s="34">
        <f t="shared" si="30"/>
        <v>9.7981270368783022</v>
      </c>
      <c r="G363">
        <f>IF('Main Data'!H363="AP",1,0)</f>
        <v>0</v>
      </c>
      <c r="H363">
        <f>IF('Main Data'!H363="Blancpain",1,0)</f>
        <v>0</v>
      </c>
      <c r="I363">
        <f>IF('Main Data'!H363="Breguet",1,0)</f>
        <v>0</v>
      </c>
      <c r="J363">
        <f>IF('Main Data'!H363="Breitling",1,0)</f>
        <v>0</v>
      </c>
      <c r="K363">
        <f>IF('Main Data'!H363="Cartier",1,0)</f>
        <v>0</v>
      </c>
      <c r="L363">
        <f>IF('Main Data'!H363="Gallet",1,0)</f>
        <v>0</v>
      </c>
      <c r="M363">
        <f>IF('Main Data'!H363="Girard Perregaux",1,0)</f>
        <v>0</v>
      </c>
      <c r="N363">
        <f>IF('Main Data'!H363="Gubelin",1,0)</f>
        <v>0</v>
      </c>
      <c r="O363">
        <f>IF('Main Data'!H363="Heuer",1,0)</f>
        <v>0</v>
      </c>
      <c r="P363">
        <f>IF('Main Data'!H363="IWC",1,0)</f>
        <v>0</v>
      </c>
      <c r="Q363">
        <f>IF('Main Data'!H363="JLC",1,0)</f>
        <v>0</v>
      </c>
      <c r="R363">
        <f>IF('Main Data'!H363="Longines",1,0)</f>
        <v>0</v>
      </c>
      <c r="S363">
        <f>IF('Main Data'!H363="Movado",1,0)</f>
        <v>0</v>
      </c>
      <c r="T363">
        <f>IF('Main Data'!H363="Omega",1,0)</f>
        <v>0</v>
      </c>
      <c r="U363">
        <f>IF('Main Data'!H363="Panerai",1,0)</f>
        <v>0</v>
      </c>
      <c r="V363">
        <f>IF('Main Data'!H363="Patek",1,0)</f>
        <v>0</v>
      </c>
      <c r="W363">
        <f>IF('Main Data'!H363="Rolex",1,0)</f>
        <v>1</v>
      </c>
      <c r="X363">
        <f>IF('Main Data'!H363="Tudor",1,0)</f>
        <v>0</v>
      </c>
      <c r="Y363">
        <f>IF('Main Data'!H363="Ulysse Nardin",1,0)</f>
        <v>0</v>
      </c>
      <c r="Z363">
        <f>IF('Main Data'!H363="Universal Geneve",1,0)</f>
        <v>0</v>
      </c>
      <c r="AA363">
        <f>IF('Main Data'!H363="Vacheron",1,0)</f>
        <v>0</v>
      </c>
      <c r="AB363">
        <f>IF('Main Data'!H363="Zenith",1,0)</f>
        <v>0</v>
      </c>
      <c r="AC363">
        <f>IF('Main Data'!J363="Stainless Steel",1,0)</f>
        <v>1</v>
      </c>
      <c r="AD363">
        <f>IF('Main Data'!J363="Two-tone",1,0)</f>
        <v>0</v>
      </c>
      <c r="AE363">
        <f>IF(OR('Main Data'!J363="YG 18K",'Main Data'!J363="YG &lt;18K",'Main Data'!J363="PG 18K",'Main Data'!J363="PG &lt;18K",'Main Data'!J363="WG 18K",'Main Data'!J363="Mixes of 18K",'Main Data'!J363="Mixes &lt;18K"),1,0)</f>
        <v>0</v>
      </c>
      <c r="AF363">
        <f>IF('Main Data'!J363="Platinum",1,0)</f>
        <v>0</v>
      </c>
      <c r="AG363">
        <f>IF(OR('Main Data'!J363="PVD",'Main Data'!J363="Gold Plate",'Main Data'!J363="Other"),1,0)</f>
        <v>0</v>
      </c>
      <c r="AH363">
        <f>IF('Main Data'!N363="Stainless Steel",1,0)</f>
        <v>0</v>
      </c>
      <c r="AI363">
        <f>IF('Main Data'!N363="Leather",1,0)</f>
        <v>1</v>
      </c>
      <c r="AJ363">
        <f>IF('Main Data'!N363="Two-tone",1,0)</f>
        <v>0</v>
      </c>
      <c r="AK363">
        <f>IF(OR('Main Data'!N363="YG 18K",'Main Data'!N363="PG 18K",'Main Data'!N363="WG 18K",'Main Data'!N363="Mixes of 18K"),1,0)</f>
        <v>0</v>
      </c>
      <c r="AL363">
        <f>IF(OR(,'Main Data'!N363="PVD",'Main Data'!N363="Gold plate"),1,0)</f>
        <v>0</v>
      </c>
      <c r="AM363">
        <f>IF(OR('Main Data'!AV363="Yes",'Main Data'!AW363="Yes",'Main Data'!AU363="Yes"),1,0)</f>
        <v>0</v>
      </c>
      <c r="AN363">
        <f>IF(OR(ISTEXT('Main Data'!AX363), ISTEXT('Main Data'!AY363)),1,0)</f>
        <v>0</v>
      </c>
      <c r="AO363">
        <f>IF('Main Data'!AZ363="Yes",1,0)</f>
        <v>0</v>
      </c>
      <c r="AP363">
        <f>IF('Main Data'!BA363="Yes",1,0)</f>
        <v>0</v>
      </c>
      <c r="AQ363">
        <f>IF('Main Data'!BD363="Yes",1,0)</f>
        <v>0</v>
      </c>
      <c r="AR363">
        <f>IF('Main Data'!BE363="A",1,0)</f>
        <v>0</v>
      </c>
      <c r="AS363">
        <f>IF('Main Data'!BE363="AA",1,0)</f>
        <v>0</v>
      </c>
      <c r="AT363">
        <f>IF('Main Data'!BE363="AAA",1,0)</f>
        <v>0</v>
      </c>
      <c r="AU363">
        <f>IF('Main Data'!BE363="AAAA",1,0)</f>
        <v>1</v>
      </c>
      <c r="AV363">
        <f>IF('Main Data'!P363="Yes",1,0)</f>
        <v>1</v>
      </c>
      <c r="AW363">
        <f>IF('Main Data'!AP363="Yes",1,0)</f>
        <v>0</v>
      </c>
      <c r="AX363">
        <f>IF(OR('Main Data'!V363="Yes", 'Main Data'!W363="Yes",'Main Data'!X363="Yes"),1,0)</f>
        <v>0</v>
      </c>
      <c r="AY363">
        <f>IF(OR('Main Data'!Y363="Yes",'Main Data'!Z363="Yes"),1,0)</f>
        <v>0</v>
      </c>
      <c r="AZ363">
        <f>IF('Main Data'!AR363="Yes",1,0)</f>
        <v>0</v>
      </c>
      <c r="BA363">
        <f>IF('Main Data'!AS363="Yes",1,0)</f>
        <v>0</v>
      </c>
      <c r="BB363">
        <f>IF('Main Data'!AG363="Yes",1,0)</f>
        <v>0</v>
      </c>
      <c r="BC363">
        <f>IF('Main Data'!AB363="Yes",1,0)</f>
        <v>0</v>
      </c>
      <c r="BD363">
        <f>IF('Main Data'!AA363="Yes",1,0)</f>
        <v>0</v>
      </c>
      <c r="BE363">
        <f>IF('Main Data'!AC363="Yes",1,0)</f>
        <v>0</v>
      </c>
      <c r="BF363">
        <f>IF('Main Data'!AF363="Yes",1,0)</f>
        <v>0</v>
      </c>
      <c r="BG363">
        <f>IF(OR('Main Data'!AI363="Yes",'Main Data'!AL363="Yes"),1,0)</f>
        <v>0</v>
      </c>
      <c r="BH363">
        <f>IF('Main Data'!AJ363="Yes",1,0)</f>
        <v>0</v>
      </c>
      <c r="BI363">
        <f>IF('Main Data'!AK363="Yes",1,0)</f>
        <v>0</v>
      </c>
      <c r="BJ363">
        <f>IF('Main Data'!AM363="Yes",1,0)</f>
        <v>0</v>
      </c>
      <c r="BK363">
        <f>IF('Main Data'!AQ363="Yes",1,0)</f>
        <v>0</v>
      </c>
      <c r="BL363" s="21">
        <f t="shared" si="31"/>
        <v>0</v>
      </c>
      <c r="BM363" s="21">
        <f t="shared" si="32"/>
        <v>0</v>
      </c>
      <c r="BN363" s="21">
        <f t="shared" si="33"/>
        <v>0</v>
      </c>
      <c r="BO363" s="21">
        <f t="shared" si="34"/>
        <v>1</v>
      </c>
      <c r="BP363" s="21">
        <f t="shared" si="35"/>
        <v>0</v>
      </c>
    </row>
    <row r="364" spans="1:68" x14ac:dyDescent="0.2">
      <c r="A364">
        <v>360</v>
      </c>
      <c r="B364" s="33">
        <f>'Main Data'!C364</f>
        <v>44507</v>
      </c>
      <c r="C364">
        <f>'Main Data'!D364</f>
        <v>291</v>
      </c>
      <c r="D364" s="26">
        <f>'Main Data'!E364</f>
        <v>15000</v>
      </c>
      <c r="E364" s="26">
        <f>'Main Data'!F364</f>
        <v>18750</v>
      </c>
      <c r="F364" s="34">
        <f t="shared" si="30"/>
        <v>9.6158054800843473</v>
      </c>
      <c r="G364">
        <f>IF('Main Data'!H364="AP",1,0)</f>
        <v>0</v>
      </c>
      <c r="H364">
        <f>IF('Main Data'!H364="Blancpain",1,0)</f>
        <v>0</v>
      </c>
      <c r="I364">
        <f>IF('Main Data'!H364="Breguet",1,0)</f>
        <v>0</v>
      </c>
      <c r="J364">
        <f>IF('Main Data'!H364="Breitling",1,0)</f>
        <v>0</v>
      </c>
      <c r="K364">
        <f>IF('Main Data'!H364="Cartier",1,0)</f>
        <v>0</v>
      </c>
      <c r="L364">
        <f>IF('Main Data'!H364="Gallet",1,0)</f>
        <v>0</v>
      </c>
      <c r="M364">
        <f>IF('Main Data'!H364="Girard Perregaux",1,0)</f>
        <v>0</v>
      </c>
      <c r="N364">
        <f>IF('Main Data'!H364="Gubelin",1,0)</f>
        <v>0</v>
      </c>
      <c r="O364">
        <f>IF('Main Data'!H364="Heuer",1,0)</f>
        <v>0</v>
      </c>
      <c r="P364">
        <f>IF('Main Data'!H364="IWC",1,0)</f>
        <v>0</v>
      </c>
      <c r="Q364">
        <f>IF('Main Data'!H364="JLC",1,0)</f>
        <v>0</v>
      </c>
      <c r="R364">
        <f>IF('Main Data'!H364="Longines",1,0)</f>
        <v>0</v>
      </c>
      <c r="S364">
        <f>IF('Main Data'!H364="Movado",1,0)</f>
        <v>0</v>
      </c>
      <c r="T364">
        <f>IF('Main Data'!H364="Omega",1,0)</f>
        <v>0</v>
      </c>
      <c r="U364">
        <f>IF('Main Data'!H364="Panerai",1,0)</f>
        <v>0</v>
      </c>
      <c r="V364">
        <f>IF('Main Data'!H364="Patek",1,0)</f>
        <v>0</v>
      </c>
      <c r="W364">
        <f>IF('Main Data'!H364="Rolex",1,0)</f>
        <v>1</v>
      </c>
      <c r="X364">
        <f>IF('Main Data'!H364="Tudor",1,0)</f>
        <v>0</v>
      </c>
      <c r="Y364">
        <f>IF('Main Data'!H364="Ulysse Nardin",1,0)</f>
        <v>0</v>
      </c>
      <c r="Z364">
        <f>IF('Main Data'!H364="Universal Geneve",1,0)</f>
        <v>0</v>
      </c>
      <c r="AA364">
        <f>IF('Main Data'!H364="Vacheron",1,0)</f>
        <v>0</v>
      </c>
      <c r="AB364">
        <f>IF('Main Data'!H364="Zenith",1,0)</f>
        <v>0</v>
      </c>
      <c r="AC364">
        <f>IF('Main Data'!J364="Stainless Steel",1,0)</f>
        <v>1</v>
      </c>
      <c r="AD364">
        <f>IF('Main Data'!J364="Two-tone",1,0)</f>
        <v>0</v>
      </c>
      <c r="AE364">
        <f>IF(OR('Main Data'!J364="YG 18K",'Main Data'!J364="YG &lt;18K",'Main Data'!J364="PG 18K",'Main Data'!J364="PG &lt;18K",'Main Data'!J364="WG 18K",'Main Data'!J364="Mixes of 18K",'Main Data'!J364="Mixes &lt;18K"),1,0)</f>
        <v>0</v>
      </c>
      <c r="AF364">
        <f>IF('Main Data'!J364="Platinum",1,0)</f>
        <v>0</v>
      </c>
      <c r="AG364">
        <f>IF(OR('Main Data'!J364="PVD",'Main Data'!J364="Gold Plate",'Main Data'!J364="Other"),1,0)</f>
        <v>0</v>
      </c>
      <c r="AH364">
        <f>IF('Main Data'!N364="Stainless Steel",1,0)</f>
        <v>1</v>
      </c>
      <c r="AI364">
        <f>IF('Main Data'!N364="Leather",1,0)</f>
        <v>0</v>
      </c>
      <c r="AJ364">
        <f>IF('Main Data'!N364="Two-tone",1,0)</f>
        <v>0</v>
      </c>
      <c r="AK364">
        <f>IF(OR('Main Data'!N364="YG 18K",'Main Data'!N364="PG 18K",'Main Data'!N364="WG 18K",'Main Data'!N364="Mixes of 18K"),1,0)</f>
        <v>0</v>
      </c>
      <c r="AL364">
        <f>IF(OR(,'Main Data'!N364="PVD",'Main Data'!N364="Gold plate"),1,0)</f>
        <v>0</v>
      </c>
      <c r="AM364">
        <f>IF(OR('Main Data'!AV364="Yes",'Main Data'!AW364="Yes",'Main Data'!AU364="Yes"),1,0)</f>
        <v>0</v>
      </c>
      <c r="AN364">
        <f>IF(OR(ISTEXT('Main Data'!AX364), ISTEXT('Main Data'!AY364)),1,0)</f>
        <v>0</v>
      </c>
      <c r="AO364">
        <f>IF('Main Data'!AZ364="Yes",1,0)</f>
        <v>0</v>
      </c>
      <c r="AP364">
        <f>IF('Main Data'!BA364="Yes",1,0)</f>
        <v>0</v>
      </c>
      <c r="AQ364">
        <f>IF('Main Data'!BD364="Yes",1,0)</f>
        <v>0</v>
      </c>
      <c r="AR364">
        <f>IF('Main Data'!BE364="A",1,0)</f>
        <v>0</v>
      </c>
      <c r="AS364">
        <f>IF('Main Data'!BE364="AA",1,0)</f>
        <v>0</v>
      </c>
      <c r="AT364">
        <f>IF('Main Data'!BE364="AAA",1,0)</f>
        <v>1</v>
      </c>
      <c r="AU364">
        <f>IF('Main Data'!BE364="AAAA",1,0)</f>
        <v>0</v>
      </c>
      <c r="AV364">
        <f>IF('Main Data'!P364="Yes",1,0)</f>
        <v>1</v>
      </c>
      <c r="AW364">
        <f>IF('Main Data'!AP364="Yes",1,0)</f>
        <v>0</v>
      </c>
      <c r="AX364">
        <f>IF(OR('Main Data'!V364="Yes", 'Main Data'!W364="Yes",'Main Data'!X364="Yes"),1,0)</f>
        <v>0</v>
      </c>
      <c r="AY364">
        <f>IF(OR('Main Data'!Y364="Yes",'Main Data'!Z364="Yes"),1,0)</f>
        <v>0</v>
      </c>
      <c r="AZ364">
        <f>IF('Main Data'!AR364="Yes",1,0)</f>
        <v>0</v>
      </c>
      <c r="BA364">
        <f>IF('Main Data'!AS364="Yes",1,0)</f>
        <v>0</v>
      </c>
      <c r="BB364">
        <f>IF('Main Data'!AG364="Yes",1,0)</f>
        <v>0</v>
      </c>
      <c r="BC364">
        <f>IF('Main Data'!AB364="Yes",1,0)</f>
        <v>0</v>
      </c>
      <c r="BD364">
        <f>IF('Main Data'!AA364="Yes",1,0)</f>
        <v>0</v>
      </c>
      <c r="BE364">
        <f>IF('Main Data'!AC364="Yes",1,0)</f>
        <v>0</v>
      </c>
      <c r="BF364">
        <f>IF('Main Data'!AF364="Yes",1,0)</f>
        <v>0</v>
      </c>
      <c r="BG364">
        <f>IF(OR('Main Data'!AI364="Yes",'Main Data'!AL364="Yes"),1,0)</f>
        <v>0</v>
      </c>
      <c r="BH364">
        <f>IF('Main Data'!AJ364="Yes",1,0)</f>
        <v>0</v>
      </c>
      <c r="BI364">
        <f>IF('Main Data'!AK364="Yes",1,0)</f>
        <v>0</v>
      </c>
      <c r="BJ364">
        <f>IF('Main Data'!AM364="Yes",1,0)</f>
        <v>0</v>
      </c>
      <c r="BK364">
        <f>IF('Main Data'!AQ364="Yes",1,0)</f>
        <v>0</v>
      </c>
      <c r="BL364" s="21">
        <f t="shared" si="31"/>
        <v>0</v>
      </c>
      <c r="BM364" s="21">
        <f t="shared" si="32"/>
        <v>0</v>
      </c>
      <c r="BN364" s="21">
        <f t="shared" si="33"/>
        <v>0</v>
      </c>
      <c r="BO364" s="21">
        <f t="shared" si="34"/>
        <v>1</v>
      </c>
      <c r="BP364" s="21">
        <f t="shared" si="35"/>
        <v>0</v>
      </c>
    </row>
    <row r="365" spans="1:68" x14ac:dyDescent="0.2">
      <c r="A365">
        <v>361</v>
      </c>
      <c r="B365" s="33">
        <f>'Main Data'!C365</f>
        <v>44507</v>
      </c>
      <c r="C365">
        <f>'Main Data'!D365</f>
        <v>292</v>
      </c>
      <c r="D365" s="26">
        <f>'Main Data'!E365</f>
        <v>38000</v>
      </c>
      <c r="E365" s="26">
        <f>'Main Data'!F365</f>
        <v>47500</v>
      </c>
      <c r="F365" s="34">
        <f t="shared" si="30"/>
        <v>10.545341438708522</v>
      </c>
      <c r="G365">
        <f>IF('Main Data'!H365="AP",1,0)</f>
        <v>0</v>
      </c>
      <c r="H365">
        <f>IF('Main Data'!H365="Blancpain",1,0)</f>
        <v>0</v>
      </c>
      <c r="I365">
        <f>IF('Main Data'!H365="Breguet",1,0)</f>
        <v>0</v>
      </c>
      <c r="J365">
        <f>IF('Main Data'!H365="Breitling",1,0)</f>
        <v>0</v>
      </c>
      <c r="K365">
        <f>IF('Main Data'!H365="Cartier",1,0)</f>
        <v>0</v>
      </c>
      <c r="L365">
        <f>IF('Main Data'!H365="Gallet",1,0)</f>
        <v>0</v>
      </c>
      <c r="M365">
        <f>IF('Main Data'!H365="Girard Perregaux",1,0)</f>
        <v>0</v>
      </c>
      <c r="N365">
        <f>IF('Main Data'!H365="Gubelin",1,0)</f>
        <v>0</v>
      </c>
      <c r="O365">
        <f>IF('Main Data'!H365="Heuer",1,0)</f>
        <v>0</v>
      </c>
      <c r="P365">
        <f>IF('Main Data'!H365="IWC",1,0)</f>
        <v>0</v>
      </c>
      <c r="Q365">
        <f>IF('Main Data'!H365="JLC",1,0)</f>
        <v>0</v>
      </c>
      <c r="R365">
        <f>IF('Main Data'!H365="Longines",1,0)</f>
        <v>0</v>
      </c>
      <c r="S365">
        <f>IF('Main Data'!H365="Movado",1,0)</f>
        <v>0</v>
      </c>
      <c r="T365">
        <f>IF('Main Data'!H365="Omega",1,0)</f>
        <v>0</v>
      </c>
      <c r="U365">
        <f>IF('Main Data'!H365="Panerai",1,0)</f>
        <v>0</v>
      </c>
      <c r="V365">
        <f>IF('Main Data'!H365="Patek",1,0)</f>
        <v>0</v>
      </c>
      <c r="W365">
        <f>IF('Main Data'!H365="Rolex",1,0)</f>
        <v>1</v>
      </c>
      <c r="X365">
        <f>IF('Main Data'!H365="Tudor",1,0)</f>
        <v>0</v>
      </c>
      <c r="Y365">
        <f>IF('Main Data'!H365="Ulysse Nardin",1,0)</f>
        <v>0</v>
      </c>
      <c r="Z365">
        <f>IF('Main Data'!H365="Universal Geneve",1,0)</f>
        <v>0</v>
      </c>
      <c r="AA365">
        <f>IF('Main Data'!H365="Vacheron",1,0)</f>
        <v>0</v>
      </c>
      <c r="AB365">
        <f>IF('Main Data'!H365="Zenith",1,0)</f>
        <v>0</v>
      </c>
      <c r="AC365">
        <f>IF('Main Data'!J365="Stainless Steel",1,0)</f>
        <v>0</v>
      </c>
      <c r="AD365">
        <f>IF('Main Data'!J365="Two-tone",1,0)</f>
        <v>0</v>
      </c>
      <c r="AE365">
        <f>IF(OR('Main Data'!J365="YG 18K",'Main Data'!J365="YG &lt;18K",'Main Data'!J365="PG 18K",'Main Data'!J365="PG &lt;18K",'Main Data'!J365="WG 18K",'Main Data'!J365="Mixes of 18K",'Main Data'!J365="Mixes &lt;18K"),1,0)</f>
        <v>1</v>
      </c>
      <c r="AF365">
        <f>IF('Main Data'!J365="Platinum",1,0)</f>
        <v>0</v>
      </c>
      <c r="AG365">
        <f>IF(OR('Main Data'!J365="PVD",'Main Data'!J365="Gold Plate",'Main Data'!J365="Other"),1,0)</f>
        <v>0</v>
      </c>
      <c r="AH365">
        <f>IF('Main Data'!N365="Stainless Steel",1,0)</f>
        <v>0</v>
      </c>
      <c r="AI365">
        <f>IF('Main Data'!N365="Leather",1,0)</f>
        <v>1</v>
      </c>
      <c r="AJ365">
        <f>IF('Main Data'!N365="Two-tone",1,0)</f>
        <v>0</v>
      </c>
      <c r="AK365">
        <f>IF(OR('Main Data'!N365="YG 18K",'Main Data'!N365="PG 18K",'Main Data'!N365="WG 18K",'Main Data'!N365="Mixes of 18K"),1,0)</f>
        <v>0</v>
      </c>
      <c r="AL365">
        <f>IF(OR(,'Main Data'!N365="PVD",'Main Data'!N365="Gold plate"),1,0)</f>
        <v>0</v>
      </c>
      <c r="AM365">
        <f>IF(OR('Main Data'!AV365="Yes",'Main Data'!AW365="Yes",'Main Data'!AU365="Yes"),1,0)</f>
        <v>0</v>
      </c>
      <c r="AN365">
        <f>IF(OR(ISTEXT('Main Data'!AX365), ISTEXT('Main Data'!AY365)),1,0)</f>
        <v>0</v>
      </c>
      <c r="AO365">
        <f>IF('Main Data'!AZ365="Yes",1,0)</f>
        <v>0</v>
      </c>
      <c r="AP365">
        <f>IF('Main Data'!BA365="Yes",1,0)</f>
        <v>0</v>
      </c>
      <c r="AQ365">
        <f>IF('Main Data'!BD365="Yes",1,0)</f>
        <v>0</v>
      </c>
      <c r="AR365">
        <f>IF('Main Data'!BE365="A",1,0)</f>
        <v>0</v>
      </c>
      <c r="AS365">
        <f>IF('Main Data'!BE365="AA",1,0)</f>
        <v>0</v>
      </c>
      <c r="AT365">
        <f>IF('Main Data'!BE365="AAA",1,0)</f>
        <v>1</v>
      </c>
      <c r="AU365">
        <f>IF('Main Data'!BE365="AAAA",1,0)</f>
        <v>0</v>
      </c>
      <c r="AV365">
        <f>IF('Main Data'!P365="Yes",1,0)</f>
        <v>0</v>
      </c>
      <c r="AW365">
        <f>IF('Main Data'!AP365="Yes",1,0)</f>
        <v>0</v>
      </c>
      <c r="AX365">
        <f>IF(OR('Main Data'!V365="Yes", 'Main Data'!W365="Yes",'Main Data'!X365="Yes"),1,0)</f>
        <v>0</v>
      </c>
      <c r="AY365">
        <f>IF(OR('Main Data'!Y365="Yes",'Main Data'!Z365="Yes"),1,0)</f>
        <v>0</v>
      </c>
      <c r="AZ365">
        <f>IF('Main Data'!AR365="Yes",1,0)</f>
        <v>0</v>
      </c>
      <c r="BA365">
        <f>IF('Main Data'!AS365="Yes",1,0)</f>
        <v>0</v>
      </c>
      <c r="BB365">
        <f>IF('Main Data'!AG365="Yes",1,0)</f>
        <v>0</v>
      </c>
      <c r="BC365">
        <f>IF('Main Data'!AB365="Yes",1,0)</f>
        <v>0</v>
      </c>
      <c r="BD365">
        <f>IF('Main Data'!AA365="Yes",1,0)</f>
        <v>0</v>
      </c>
      <c r="BE365">
        <f>IF('Main Data'!AC365="Yes",1,0)</f>
        <v>0</v>
      </c>
      <c r="BF365">
        <f>IF('Main Data'!AF365="Yes",1,0)</f>
        <v>0</v>
      </c>
      <c r="BG365">
        <f>IF(OR('Main Data'!AI365="Yes",'Main Data'!AL365="Yes"),1,0)</f>
        <v>1</v>
      </c>
      <c r="BH365">
        <f>IF('Main Data'!AJ365="Yes",1,0)</f>
        <v>0</v>
      </c>
      <c r="BI365">
        <f>IF('Main Data'!AK365="Yes",1,0)</f>
        <v>0</v>
      </c>
      <c r="BJ365">
        <f>IF('Main Data'!AM365="Yes",1,0)</f>
        <v>0</v>
      </c>
      <c r="BK365">
        <f>IF('Main Data'!AQ365="Yes",1,0)</f>
        <v>0</v>
      </c>
      <c r="BL365" s="21">
        <f t="shared" si="31"/>
        <v>0</v>
      </c>
      <c r="BM365" s="21">
        <f t="shared" si="32"/>
        <v>0</v>
      </c>
      <c r="BN365" s="21">
        <f t="shared" si="33"/>
        <v>0</v>
      </c>
      <c r="BO365" s="21">
        <f t="shared" si="34"/>
        <v>1</v>
      </c>
      <c r="BP365" s="21">
        <f t="shared" si="35"/>
        <v>0</v>
      </c>
    </row>
    <row r="366" spans="1:68" x14ac:dyDescent="0.2">
      <c r="A366">
        <v>362</v>
      </c>
      <c r="B366" s="33">
        <f>'Main Data'!C366</f>
        <v>44507</v>
      </c>
      <c r="C366">
        <f>'Main Data'!D366</f>
        <v>293</v>
      </c>
      <c r="D366" s="26">
        <f>'Main Data'!E366</f>
        <v>6000</v>
      </c>
      <c r="E366" s="26">
        <f>'Main Data'!F366</f>
        <v>7500</v>
      </c>
      <c r="F366" s="34">
        <f t="shared" si="30"/>
        <v>8.6995147482101913</v>
      </c>
      <c r="G366">
        <f>IF('Main Data'!H366="AP",1,0)</f>
        <v>0</v>
      </c>
      <c r="H366">
        <f>IF('Main Data'!H366="Blancpain",1,0)</f>
        <v>0</v>
      </c>
      <c r="I366">
        <f>IF('Main Data'!H366="Breguet",1,0)</f>
        <v>0</v>
      </c>
      <c r="J366">
        <f>IF('Main Data'!H366="Breitling",1,0)</f>
        <v>0</v>
      </c>
      <c r="K366">
        <f>IF('Main Data'!H366="Cartier",1,0)</f>
        <v>0</v>
      </c>
      <c r="L366">
        <f>IF('Main Data'!H366="Gallet",1,0)</f>
        <v>0</v>
      </c>
      <c r="M366">
        <f>IF('Main Data'!H366="Girard Perregaux",1,0)</f>
        <v>0</v>
      </c>
      <c r="N366">
        <f>IF('Main Data'!H366="Gubelin",1,0)</f>
        <v>0</v>
      </c>
      <c r="O366">
        <f>IF('Main Data'!H366="Heuer",1,0)</f>
        <v>0</v>
      </c>
      <c r="P366">
        <f>IF('Main Data'!H366="IWC",1,0)</f>
        <v>0</v>
      </c>
      <c r="Q366">
        <f>IF('Main Data'!H366="JLC",1,0)</f>
        <v>0</v>
      </c>
      <c r="R366">
        <f>IF('Main Data'!H366="Longines",1,0)</f>
        <v>0</v>
      </c>
      <c r="S366">
        <f>IF('Main Data'!H366="Movado",1,0)</f>
        <v>0</v>
      </c>
      <c r="T366">
        <f>IF('Main Data'!H366="Omega",1,0)</f>
        <v>0</v>
      </c>
      <c r="U366">
        <f>IF('Main Data'!H366="Panerai",1,0)</f>
        <v>0</v>
      </c>
      <c r="V366">
        <f>IF('Main Data'!H366="Patek",1,0)</f>
        <v>0</v>
      </c>
      <c r="W366">
        <f>IF('Main Data'!H366="Rolex",1,0)</f>
        <v>1</v>
      </c>
      <c r="X366">
        <f>IF('Main Data'!H366="Tudor",1,0)</f>
        <v>0</v>
      </c>
      <c r="Y366">
        <f>IF('Main Data'!H366="Ulysse Nardin",1,0)</f>
        <v>0</v>
      </c>
      <c r="Z366">
        <f>IF('Main Data'!H366="Universal Geneve",1,0)</f>
        <v>0</v>
      </c>
      <c r="AA366">
        <f>IF('Main Data'!H366="Vacheron",1,0)</f>
        <v>0</v>
      </c>
      <c r="AB366">
        <f>IF('Main Data'!H366="Zenith",1,0)</f>
        <v>0</v>
      </c>
      <c r="AC366">
        <f>IF('Main Data'!J366="Stainless Steel",1,0)</f>
        <v>0</v>
      </c>
      <c r="AD366">
        <f>IF('Main Data'!J366="Two-tone",1,0)</f>
        <v>0</v>
      </c>
      <c r="AE366">
        <f>IF(OR('Main Data'!J366="YG 18K",'Main Data'!J366="YG &lt;18K",'Main Data'!J366="PG 18K",'Main Data'!J366="PG &lt;18K",'Main Data'!J366="WG 18K",'Main Data'!J366="Mixes of 18K",'Main Data'!J366="Mixes &lt;18K"),1,0)</f>
        <v>1</v>
      </c>
      <c r="AF366">
        <f>IF('Main Data'!J366="Platinum",1,0)</f>
        <v>0</v>
      </c>
      <c r="AG366">
        <f>IF(OR('Main Data'!J366="PVD",'Main Data'!J366="Gold Plate",'Main Data'!J366="Other"),1,0)</f>
        <v>0</v>
      </c>
      <c r="AH366">
        <f>IF('Main Data'!N366="Stainless Steel",1,0)</f>
        <v>0</v>
      </c>
      <c r="AI366">
        <f>IF('Main Data'!N366="Leather",1,0)</f>
        <v>1</v>
      </c>
      <c r="AJ366">
        <f>IF('Main Data'!N366="Two-tone",1,0)</f>
        <v>0</v>
      </c>
      <c r="AK366">
        <f>IF(OR('Main Data'!N366="YG 18K",'Main Data'!N366="PG 18K",'Main Data'!N366="WG 18K",'Main Data'!N366="Mixes of 18K"),1,0)</f>
        <v>0</v>
      </c>
      <c r="AL366">
        <f>IF(OR(,'Main Data'!N366="PVD",'Main Data'!N366="Gold plate"),1,0)</f>
        <v>0</v>
      </c>
      <c r="AM366">
        <f>IF(OR('Main Data'!AV366="Yes",'Main Data'!AW366="Yes",'Main Data'!AU366="Yes"),1,0)</f>
        <v>0</v>
      </c>
      <c r="AN366">
        <f>IF(OR(ISTEXT('Main Data'!AX366), ISTEXT('Main Data'!AY366)),1,0)</f>
        <v>0</v>
      </c>
      <c r="AO366">
        <f>IF('Main Data'!AZ366="Yes",1,0)</f>
        <v>0</v>
      </c>
      <c r="AP366">
        <f>IF('Main Data'!BA366="Yes",1,0)</f>
        <v>0</v>
      </c>
      <c r="AQ366">
        <f>IF('Main Data'!BD366="Yes",1,0)</f>
        <v>0</v>
      </c>
      <c r="AR366">
        <f>IF('Main Data'!BE366="A",1,0)</f>
        <v>0</v>
      </c>
      <c r="AS366">
        <f>IF('Main Data'!BE366="AA",1,0)</f>
        <v>1</v>
      </c>
      <c r="AT366">
        <f>IF('Main Data'!BE366="AAA",1,0)</f>
        <v>0</v>
      </c>
      <c r="AU366">
        <f>IF('Main Data'!BE366="AAAA",1,0)</f>
        <v>0</v>
      </c>
      <c r="AV366">
        <f>IF('Main Data'!P366="Yes",1,0)</f>
        <v>1</v>
      </c>
      <c r="AW366">
        <f>IF('Main Data'!AP366="Yes",1,0)</f>
        <v>0</v>
      </c>
      <c r="AX366">
        <f>IF(OR('Main Data'!V366="Yes", 'Main Data'!W366="Yes",'Main Data'!X366="Yes"),1,0)</f>
        <v>0</v>
      </c>
      <c r="AY366">
        <f>IF(OR('Main Data'!Y366="Yes",'Main Data'!Z366="Yes"),1,0)</f>
        <v>0</v>
      </c>
      <c r="AZ366">
        <f>IF('Main Data'!AR366="Yes",1,0)</f>
        <v>0</v>
      </c>
      <c r="BA366">
        <f>IF('Main Data'!AS366="Yes",1,0)</f>
        <v>0</v>
      </c>
      <c r="BB366">
        <f>IF('Main Data'!AG366="Yes",1,0)</f>
        <v>0</v>
      </c>
      <c r="BC366">
        <f>IF('Main Data'!AB366="Yes",1,0)</f>
        <v>0</v>
      </c>
      <c r="BD366">
        <f>IF('Main Data'!AA366="Yes",1,0)</f>
        <v>0</v>
      </c>
      <c r="BE366">
        <f>IF('Main Data'!AC366="Yes",1,0)</f>
        <v>0</v>
      </c>
      <c r="BF366">
        <f>IF('Main Data'!AF366="Yes",1,0)</f>
        <v>0</v>
      </c>
      <c r="BG366">
        <f>IF(OR('Main Data'!AI366="Yes",'Main Data'!AL366="Yes"),1,0)</f>
        <v>0</v>
      </c>
      <c r="BH366">
        <f>IF('Main Data'!AJ366="Yes",1,0)</f>
        <v>0</v>
      </c>
      <c r="BI366">
        <f>IF('Main Data'!AK366="Yes",1,0)</f>
        <v>0</v>
      </c>
      <c r="BJ366">
        <f>IF('Main Data'!AM366="Yes",1,0)</f>
        <v>0</v>
      </c>
      <c r="BK366">
        <f>IF('Main Data'!AQ366="Yes",1,0)</f>
        <v>0</v>
      </c>
      <c r="BL366" s="21">
        <f t="shared" si="31"/>
        <v>0</v>
      </c>
      <c r="BM366" s="21">
        <f t="shared" si="32"/>
        <v>0</v>
      </c>
      <c r="BN366" s="21">
        <f t="shared" si="33"/>
        <v>0</v>
      </c>
      <c r="BO366" s="21">
        <f t="shared" si="34"/>
        <v>1</v>
      </c>
      <c r="BP366" s="21">
        <f t="shared" si="35"/>
        <v>0</v>
      </c>
    </row>
    <row r="367" spans="1:68" x14ac:dyDescent="0.2">
      <c r="A367">
        <v>363</v>
      </c>
      <c r="B367" s="33">
        <f>'Main Data'!C367</f>
        <v>44507</v>
      </c>
      <c r="C367">
        <f>'Main Data'!D367</f>
        <v>294</v>
      </c>
      <c r="D367" s="26">
        <f>'Main Data'!E367</f>
        <v>3300</v>
      </c>
      <c r="E367" s="26">
        <f>'Main Data'!F367</f>
        <v>4125</v>
      </c>
      <c r="F367" s="34">
        <f t="shared" si="30"/>
        <v>8.1016777474545716</v>
      </c>
      <c r="G367">
        <f>IF('Main Data'!H367="AP",1,0)</f>
        <v>0</v>
      </c>
      <c r="H367">
        <f>IF('Main Data'!H367="Blancpain",1,0)</f>
        <v>0</v>
      </c>
      <c r="I367">
        <f>IF('Main Data'!H367="Breguet",1,0)</f>
        <v>0</v>
      </c>
      <c r="J367">
        <f>IF('Main Data'!H367="Breitling",1,0)</f>
        <v>0</v>
      </c>
      <c r="K367">
        <f>IF('Main Data'!H367="Cartier",1,0)</f>
        <v>0</v>
      </c>
      <c r="L367">
        <f>IF('Main Data'!H367="Gallet",1,0)</f>
        <v>0</v>
      </c>
      <c r="M367">
        <f>IF('Main Data'!H367="Girard Perregaux",1,0)</f>
        <v>0</v>
      </c>
      <c r="N367">
        <f>IF('Main Data'!H367="Gubelin",1,0)</f>
        <v>0</v>
      </c>
      <c r="O367">
        <f>IF('Main Data'!H367="Heuer",1,0)</f>
        <v>0</v>
      </c>
      <c r="P367">
        <f>IF('Main Data'!H367="IWC",1,0)</f>
        <v>0</v>
      </c>
      <c r="Q367">
        <f>IF('Main Data'!H367="JLC",1,0)</f>
        <v>0</v>
      </c>
      <c r="R367">
        <f>IF('Main Data'!H367="Longines",1,0)</f>
        <v>0</v>
      </c>
      <c r="S367">
        <f>IF('Main Data'!H367="Movado",1,0)</f>
        <v>0</v>
      </c>
      <c r="T367">
        <f>IF('Main Data'!H367="Omega",1,0)</f>
        <v>0</v>
      </c>
      <c r="U367">
        <f>IF('Main Data'!H367="Panerai",1,0)</f>
        <v>0</v>
      </c>
      <c r="V367">
        <f>IF('Main Data'!H367="Patek",1,0)</f>
        <v>0</v>
      </c>
      <c r="W367">
        <f>IF('Main Data'!H367="Rolex",1,0)</f>
        <v>1</v>
      </c>
      <c r="X367">
        <f>IF('Main Data'!H367="Tudor",1,0)</f>
        <v>0</v>
      </c>
      <c r="Y367">
        <f>IF('Main Data'!H367="Ulysse Nardin",1,0)</f>
        <v>0</v>
      </c>
      <c r="Z367">
        <f>IF('Main Data'!H367="Universal Geneve",1,0)</f>
        <v>0</v>
      </c>
      <c r="AA367">
        <f>IF('Main Data'!H367="Vacheron",1,0)</f>
        <v>0</v>
      </c>
      <c r="AB367">
        <f>IF('Main Data'!H367="Zenith",1,0)</f>
        <v>0</v>
      </c>
      <c r="AC367">
        <f>IF('Main Data'!J367="Stainless Steel",1,0)</f>
        <v>0</v>
      </c>
      <c r="AD367">
        <f>IF('Main Data'!J367="Two-tone",1,0)</f>
        <v>1</v>
      </c>
      <c r="AE367">
        <f>IF(OR('Main Data'!J367="YG 18K",'Main Data'!J367="YG &lt;18K",'Main Data'!J367="PG 18K",'Main Data'!J367="PG &lt;18K",'Main Data'!J367="WG 18K",'Main Data'!J367="Mixes of 18K",'Main Data'!J367="Mixes &lt;18K"),1,0)</f>
        <v>0</v>
      </c>
      <c r="AF367">
        <f>IF('Main Data'!J367="Platinum",1,0)</f>
        <v>0</v>
      </c>
      <c r="AG367">
        <f>IF(OR('Main Data'!J367="PVD",'Main Data'!J367="Gold Plate",'Main Data'!J367="Other"),1,0)</f>
        <v>0</v>
      </c>
      <c r="AH367">
        <f>IF('Main Data'!N367="Stainless Steel",1,0)</f>
        <v>0</v>
      </c>
      <c r="AI367">
        <f>IF('Main Data'!N367="Leather",1,0)</f>
        <v>1</v>
      </c>
      <c r="AJ367">
        <f>IF('Main Data'!N367="Two-tone",1,0)</f>
        <v>0</v>
      </c>
      <c r="AK367">
        <f>IF(OR('Main Data'!N367="YG 18K",'Main Data'!N367="PG 18K",'Main Data'!N367="WG 18K",'Main Data'!N367="Mixes of 18K"),1,0)</f>
        <v>0</v>
      </c>
      <c r="AL367">
        <f>IF(OR(,'Main Data'!N367="PVD",'Main Data'!N367="Gold plate"),1,0)</f>
        <v>0</v>
      </c>
      <c r="AM367">
        <f>IF(OR('Main Data'!AV367="Yes",'Main Data'!AW367="Yes",'Main Data'!AU367="Yes"),1,0)</f>
        <v>0</v>
      </c>
      <c r="AN367">
        <f>IF(OR(ISTEXT('Main Data'!AX367), ISTEXT('Main Data'!AY367)),1,0)</f>
        <v>0</v>
      </c>
      <c r="AO367">
        <f>IF('Main Data'!AZ367="Yes",1,0)</f>
        <v>0</v>
      </c>
      <c r="AP367">
        <f>IF('Main Data'!BA367="Yes",1,0)</f>
        <v>0</v>
      </c>
      <c r="AQ367">
        <f>IF('Main Data'!BD367="Yes",1,0)</f>
        <v>0</v>
      </c>
      <c r="AR367">
        <f>IF('Main Data'!BE367="A",1,0)</f>
        <v>0</v>
      </c>
      <c r="AS367">
        <f>IF('Main Data'!BE367="AA",1,0)</f>
        <v>0</v>
      </c>
      <c r="AT367">
        <f>IF('Main Data'!BE367="AAA",1,0)</f>
        <v>1</v>
      </c>
      <c r="AU367">
        <f>IF('Main Data'!BE367="AAAA",1,0)</f>
        <v>0</v>
      </c>
      <c r="AV367">
        <f>IF('Main Data'!P367="Yes",1,0)</f>
        <v>1</v>
      </c>
      <c r="AW367">
        <f>IF('Main Data'!AP367="Yes",1,0)</f>
        <v>0</v>
      </c>
      <c r="AX367">
        <f>IF(OR('Main Data'!V367="Yes", 'Main Data'!W367="Yes",'Main Data'!X367="Yes"),1,0)</f>
        <v>0</v>
      </c>
      <c r="AY367">
        <f>IF(OR('Main Data'!Y367="Yes",'Main Data'!Z367="Yes"),1,0)</f>
        <v>0</v>
      </c>
      <c r="AZ367">
        <f>IF('Main Data'!AR367="Yes",1,0)</f>
        <v>0</v>
      </c>
      <c r="BA367">
        <f>IF('Main Data'!AS367="Yes",1,0)</f>
        <v>0</v>
      </c>
      <c r="BB367">
        <f>IF('Main Data'!AG367="Yes",1,0)</f>
        <v>0</v>
      </c>
      <c r="BC367">
        <f>IF('Main Data'!AB367="Yes",1,0)</f>
        <v>0</v>
      </c>
      <c r="BD367">
        <f>IF('Main Data'!AA367="Yes",1,0)</f>
        <v>0</v>
      </c>
      <c r="BE367">
        <f>IF('Main Data'!AC367="Yes",1,0)</f>
        <v>0</v>
      </c>
      <c r="BF367">
        <f>IF('Main Data'!AF367="Yes",1,0)</f>
        <v>0</v>
      </c>
      <c r="BG367">
        <f>IF(OR('Main Data'!AI367="Yes",'Main Data'!AL367="Yes"),1,0)</f>
        <v>0</v>
      </c>
      <c r="BH367">
        <f>IF('Main Data'!AJ367="Yes",1,0)</f>
        <v>0</v>
      </c>
      <c r="BI367">
        <f>IF('Main Data'!AK367="Yes",1,0)</f>
        <v>0</v>
      </c>
      <c r="BJ367">
        <f>IF('Main Data'!AM367="Yes",1,0)</f>
        <v>0</v>
      </c>
      <c r="BK367">
        <f>IF('Main Data'!AQ367="Yes",1,0)</f>
        <v>0</v>
      </c>
      <c r="BL367" s="21">
        <f t="shared" si="31"/>
        <v>0</v>
      </c>
      <c r="BM367" s="21">
        <f t="shared" si="32"/>
        <v>0</v>
      </c>
      <c r="BN367" s="21">
        <f t="shared" si="33"/>
        <v>0</v>
      </c>
      <c r="BO367" s="21">
        <f t="shared" si="34"/>
        <v>1</v>
      </c>
      <c r="BP367" s="21">
        <f t="shared" si="35"/>
        <v>0</v>
      </c>
    </row>
    <row r="368" spans="1:68" x14ac:dyDescent="0.2">
      <c r="A368">
        <v>364</v>
      </c>
      <c r="B368" s="33">
        <f>'Main Data'!C368</f>
        <v>44507</v>
      </c>
      <c r="C368">
        <f>'Main Data'!D368</f>
        <v>295</v>
      </c>
      <c r="D368" s="26">
        <f>'Main Data'!E368</f>
        <v>4100</v>
      </c>
      <c r="E368" s="26">
        <f>'Main Data'!F368</f>
        <v>5125</v>
      </c>
      <c r="F368" s="34">
        <f t="shared" si="30"/>
        <v>8.3187422526923989</v>
      </c>
      <c r="G368">
        <f>IF('Main Data'!H368="AP",1,0)</f>
        <v>0</v>
      </c>
      <c r="H368">
        <f>IF('Main Data'!H368="Blancpain",1,0)</f>
        <v>0</v>
      </c>
      <c r="I368">
        <f>IF('Main Data'!H368="Breguet",1,0)</f>
        <v>0</v>
      </c>
      <c r="J368">
        <f>IF('Main Data'!H368="Breitling",1,0)</f>
        <v>0</v>
      </c>
      <c r="K368">
        <f>IF('Main Data'!H368="Cartier",1,0)</f>
        <v>0</v>
      </c>
      <c r="L368">
        <f>IF('Main Data'!H368="Gallet",1,0)</f>
        <v>0</v>
      </c>
      <c r="M368">
        <f>IF('Main Data'!H368="Girard Perregaux",1,0)</f>
        <v>0</v>
      </c>
      <c r="N368">
        <f>IF('Main Data'!H368="Gubelin",1,0)</f>
        <v>0</v>
      </c>
      <c r="O368">
        <f>IF('Main Data'!H368="Heuer",1,0)</f>
        <v>0</v>
      </c>
      <c r="P368">
        <f>IF('Main Data'!H368="IWC",1,0)</f>
        <v>0</v>
      </c>
      <c r="Q368">
        <f>IF('Main Data'!H368="JLC",1,0)</f>
        <v>0</v>
      </c>
      <c r="R368">
        <f>IF('Main Data'!H368="Longines",1,0)</f>
        <v>0</v>
      </c>
      <c r="S368">
        <f>IF('Main Data'!H368="Movado",1,0)</f>
        <v>0</v>
      </c>
      <c r="T368">
        <f>IF('Main Data'!H368="Omega",1,0)</f>
        <v>0</v>
      </c>
      <c r="U368">
        <f>IF('Main Data'!H368="Panerai",1,0)</f>
        <v>0</v>
      </c>
      <c r="V368">
        <f>IF('Main Data'!H368="Patek",1,0)</f>
        <v>0</v>
      </c>
      <c r="W368">
        <f>IF('Main Data'!H368="Rolex",1,0)</f>
        <v>1</v>
      </c>
      <c r="X368">
        <f>IF('Main Data'!H368="Tudor",1,0)</f>
        <v>0</v>
      </c>
      <c r="Y368">
        <f>IF('Main Data'!H368="Ulysse Nardin",1,0)</f>
        <v>0</v>
      </c>
      <c r="Z368">
        <f>IF('Main Data'!H368="Universal Geneve",1,0)</f>
        <v>0</v>
      </c>
      <c r="AA368">
        <f>IF('Main Data'!H368="Vacheron",1,0)</f>
        <v>0</v>
      </c>
      <c r="AB368">
        <f>IF('Main Data'!H368="Zenith",1,0)</f>
        <v>0</v>
      </c>
      <c r="AC368">
        <f>IF('Main Data'!J368="Stainless Steel",1,0)</f>
        <v>1</v>
      </c>
      <c r="AD368">
        <f>IF('Main Data'!J368="Two-tone",1,0)</f>
        <v>0</v>
      </c>
      <c r="AE368">
        <f>IF(OR('Main Data'!J368="YG 18K",'Main Data'!J368="YG &lt;18K",'Main Data'!J368="PG 18K",'Main Data'!J368="PG &lt;18K",'Main Data'!J368="WG 18K",'Main Data'!J368="Mixes of 18K",'Main Data'!J368="Mixes &lt;18K"),1,0)</f>
        <v>0</v>
      </c>
      <c r="AF368">
        <f>IF('Main Data'!J368="Platinum",1,0)</f>
        <v>0</v>
      </c>
      <c r="AG368">
        <f>IF(OR('Main Data'!J368="PVD",'Main Data'!J368="Gold Plate",'Main Data'!J368="Other"),1,0)</f>
        <v>0</v>
      </c>
      <c r="AH368">
        <f>IF('Main Data'!N368="Stainless Steel",1,0)</f>
        <v>0</v>
      </c>
      <c r="AI368">
        <f>IF('Main Data'!N368="Leather",1,0)</f>
        <v>1</v>
      </c>
      <c r="AJ368">
        <f>IF('Main Data'!N368="Two-tone",1,0)</f>
        <v>0</v>
      </c>
      <c r="AK368">
        <f>IF(OR('Main Data'!N368="YG 18K",'Main Data'!N368="PG 18K",'Main Data'!N368="WG 18K",'Main Data'!N368="Mixes of 18K"),1,0)</f>
        <v>0</v>
      </c>
      <c r="AL368">
        <f>IF(OR(,'Main Data'!N368="PVD",'Main Data'!N368="Gold plate"),1,0)</f>
        <v>0</v>
      </c>
      <c r="AM368">
        <f>IF(OR('Main Data'!AV368="Yes",'Main Data'!AW368="Yes",'Main Data'!AU368="Yes"),1,0)</f>
        <v>0</v>
      </c>
      <c r="AN368">
        <f>IF(OR(ISTEXT('Main Data'!AX368), ISTEXT('Main Data'!AY368)),1,0)</f>
        <v>0</v>
      </c>
      <c r="AO368">
        <f>IF('Main Data'!AZ368="Yes",1,0)</f>
        <v>0</v>
      </c>
      <c r="AP368">
        <f>IF('Main Data'!BA368="Yes",1,0)</f>
        <v>0</v>
      </c>
      <c r="AQ368">
        <f>IF('Main Data'!BD368="Yes",1,0)</f>
        <v>0</v>
      </c>
      <c r="AR368">
        <f>IF('Main Data'!BE368="A",1,0)</f>
        <v>0</v>
      </c>
      <c r="AS368">
        <f>IF('Main Data'!BE368="AA",1,0)</f>
        <v>0</v>
      </c>
      <c r="AT368">
        <f>IF('Main Data'!BE368="AAA",1,0)</f>
        <v>1</v>
      </c>
      <c r="AU368">
        <f>IF('Main Data'!BE368="AAAA",1,0)</f>
        <v>0</v>
      </c>
      <c r="AV368">
        <f>IF('Main Data'!P368="Yes",1,0)</f>
        <v>1</v>
      </c>
      <c r="AW368">
        <f>IF('Main Data'!AP368="Yes",1,0)</f>
        <v>0</v>
      </c>
      <c r="AX368">
        <f>IF(OR('Main Data'!V368="Yes", 'Main Data'!W368="Yes",'Main Data'!X368="Yes"),1,0)</f>
        <v>0</v>
      </c>
      <c r="AY368">
        <f>IF(OR('Main Data'!Y368="Yes",'Main Data'!Z368="Yes"),1,0)</f>
        <v>0</v>
      </c>
      <c r="AZ368">
        <f>IF('Main Data'!AR368="Yes",1,0)</f>
        <v>0</v>
      </c>
      <c r="BA368">
        <f>IF('Main Data'!AS368="Yes",1,0)</f>
        <v>0</v>
      </c>
      <c r="BB368">
        <f>IF('Main Data'!AG368="Yes",1,0)</f>
        <v>0</v>
      </c>
      <c r="BC368">
        <f>IF('Main Data'!AB368="Yes",1,0)</f>
        <v>0</v>
      </c>
      <c r="BD368">
        <f>IF('Main Data'!AA368="Yes",1,0)</f>
        <v>0</v>
      </c>
      <c r="BE368">
        <f>IF('Main Data'!AC368="Yes",1,0)</f>
        <v>0</v>
      </c>
      <c r="BF368">
        <f>IF('Main Data'!AF368="Yes",1,0)</f>
        <v>0</v>
      </c>
      <c r="BG368">
        <f>IF(OR('Main Data'!AI368="Yes",'Main Data'!AL368="Yes"),1,0)</f>
        <v>0</v>
      </c>
      <c r="BH368">
        <f>IF('Main Data'!AJ368="Yes",1,0)</f>
        <v>0</v>
      </c>
      <c r="BI368">
        <f>IF('Main Data'!AK368="Yes",1,0)</f>
        <v>0</v>
      </c>
      <c r="BJ368">
        <f>IF('Main Data'!AM368="Yes",1,0)</f>
        <v>0</v>
      </c>
      <c r="BK368">
        <f>IF('Main Data'!AQ368="Yes",1,0)</f>
        <v>0</v>
      </c>
      <c r="BL368" s="21">
        <f t="shared" si="31"/>
        <v>0</v>
      </c>
      <c r="BM368" s="21">
        <f t="shared" si="32"/>
        <v>0</v>
      </c>
      <c r="BN368" s="21">
        <f t="shared" si="33"/>
        <v>0</v>
      </c>
      <c r="BO368" s="21">
        <f t="shared" si="34"/>
        <v>1</v>
      </c>
      <c r="BP368" s="21">
        <f t="shared" si="35"/>
        <v>0</v>
      </c>
    </row>
    <row r="369" spans="1:68" x14ac:dyDescent="0.2">
      <c r="A369">
        <v>365</v>
      </c>
      <c r="B369" s="33">
        <f>'Main Data'!C369</f>
        <v>44507</v>
      </c>
      <c r="C369">
        <f>'Main Data'!D369</f>
        <v>296</v>
      </c>
      <c r="D369" s="26">
        <f>'Main Data'!E369</f>
        <v>3000</v>
      </c>
      <c r="E369" s="26">
        <f>'Main Data'!F369</f>
        <v>3750</v>
      </c>
      <c r="F369" s="34">
        <f t="shared" si="30"/>
        <v>8.0063675676502459</v>
      </c>
      <c r="G369">
        <f>IF('Main Data'!H369="AP",1,0)</f>
        <v>0</v>
      </c>
      <c r="H369">
        <f>IF('Main Data'!H369="Blancpain",1,0)</f>
        <v>0</v>
      </c>
      <c r="I369">
        <f>IF('Main Data'!H369="Breguet",1,0)</f>
        <v>0</v>
      </c>
      <c r="J369">
        <f>IF('Main Data'!H369="Breitling",1,0)</f>
        <v>0</v>
      </c>
      <c r="K369">
        <f>IF('Main Data'!H369="Cartier",1,0)</f>
        <v>0</v>
      </c>
      <c r="L369">
        <f>IF('Main Data'!H369="Gallet",1,0)</f>
        <v>0</v>
      </c>
      <c r="M369">
        <f>IF('Main Data'!H369="Girard Perregaux",1,0)</f>
        <v>0</v>
      </c>
      <c r="N369">
        <f>IF('Main Data'!H369="Gubelin",1,0)</f>
        <v>0</v>
      </c>
      <c r="O369">
        <f>IF('Main Data'!H369="Heuer",1,0)</f>
        <v>0</v>
      </c>
      <c r="P369">
        <f>IF('Main Data'!H369="IWC",1,0)</f>
        <v>0</v>
      </c>
      <c r="Q369">
        <f>IF('Main Data'!H369="JLC",1,0)</f>
        <v>0</v>
      </c>
      <c r="R369">
        <f>IF('Main Data'!H369="Longines",1,0)</f>
        <v>0</v>
      </c>
      <c r="S369">
        <f>IF('Main Data'!H369="Movado",1,0)</f>
        <v>0</v>
      </c>
      <c r="T369">
        <f>IF('Main Data'!H369="Omega",1,0)</f>
        <v>0</v>
      </c>
      <c r="U369">
        <f>IF('Main Data'!H369="Panerai",1,0)</f>
        <v>0</v>
      </c>
      <c r="V369">
        <f>IF('Main Data'!H369="Patek",1,0)</f>
        <v>0</v>
      </c>
      <c r="W369">
        <f>IF('Main Data'!H369="Rolex",1,0)</f>
        <v>1</v>
      </c>
      <c r="X369">
        <f>IF('Main Data'!H369="Tudor",1,0)</f>
        <v>0</v>
      </c>
      <c r="Y369">
        <f>IF('Main Data'!H369="Ulysse Nardin",1,0)</f>
        <v>0</v>
      </c>
      <c r="Z369">
        <f>IF('Main Data'!H369="Universal Geneve",1,0)</f>
        <v>0</v>
      </c>
      <c r="AA369">
        <f>IF('Main Data'!H369="Vacheron",1,0)</f>
        <v>0</v>
      </c>
      <c r="AB369">
        <f>IF('Main Data'!H369="Zenith",1,0)</f>
        <v>0</v>
      </c>
      <c r="AC369">
        <f>IF('Main Data'!J369="Stainless Steel",1,0)</f>
        <v>1</v>
      </c>
      <c r="AD369">
        <f>IF('Main Data'!J369="Two-tone",1,0)</f>
        <v>0</v>
      </c>
      <c r="AE369">
        <f>IF(OR('Main Data'!J369="YG 18K",'Main Data'!J369="YG &lt;18K",'Main Data'!J369="PG 18K",'Main Data'!J369="PG &lt;18K",'Main Data'!J369="WG 18K",'Main Data'!J369="Mixes of 18K",'Main Data'!J369="Mixes &lt;18K"),1,0)</f>
        <v>0</v>
      </c>
      <c r="AF369">
        <f>IF('Main Data'!J369="Platinum",1,0)</f>
        <v>0</v>
      </c>
      <c r="AG369">
        <f>IF(OR('Main Data'!J369="PVD",'Main Data'!J369="Gold Plate",'Main Data'!J369="Other"),1,0)</f>
        <v>0</v>
      </c>
      <c r="AH369">
        <f>IF('Main Data'!N369="Stainless Steel",1,0)</f>
        <v>0</v>
      </c>
      <c r="AI369">
        <f>IF('Main Data'!N369="Leather",1,0)</f>
        <v>1</v>
      </c>
      <c r="AJ369">
        <f>IF('Main Data'!N369="Two-tone",1,0)</f>
        <v>0</v>
      </c>
      <c r="AK369">
        <f>IF(OR('Main Data'!N369="YG 18K",'Main Data'!N369="PG 18K",'Main Data'!N369="WG 18K",'Main Data'!N369="Mixes of 18K"),1,0)</f>
        <v>0</v>
      </c>
      <c r="AL369">
        <f>IF(OR(,'Main Data'!N369="PVD",'Main Data'!N369="Gold plate"),1,0)</f>
        <v>0</v>
      </c>
      <c r="AM369">
        <f>IF(OR('Main Data'!AV369="Yes",'Main Data'!AW369="Yes",'Main Data'!AU369="Yes"),1,0)</f>
        <v>0</v>
      </c>
      <c r="AN369">
        <f>IF(OR(ISTEXT('Main Data'!AX369), ISTEXT('Main Data'!AY369)),1,0)</f>
        <v>0</v>
      </c>
      <c r="AO369">
        <f>IF('Main Data'!AZ369="Yes",1,0)</f>
        <v>0</v>
      </c>
      <c r="AP369">
        <f>IF('Main Data'!BA369="Yes",1,0)</f>
        <v>0</v>
      </c>
      <c r="AQ369">
        <f>IF('Main Data'!BD369="Yes",1,0)</f>
        <v>0</v>
      </c>
      <c r="AR369">
        <f>IF('Main Data'!BE369="A",1,0)</f>
        <v>0</v>
      </c>
      <c r="AS369">
        <f>IF('Main Data'!BE369="AA",1,0)</f>
        <v>1</v>
      </c>
      <c r="AT369">
        <f>IF('Main Data'!BE369="AAA",1,0)</f>
        <v>0</v>
      </c>
      <c r="AU369">
        <f>IF('Main Data'!BE369="AAAA",1,0)</f>
        <v>0</v>
      </c>
      <c r="AV369">
        <f>IF('Main Data'!P369="Yes",1,0)</f>
        <v>1</v>
      </c>
      <c r="AW369">
        <f>IF('Main Data'!AP369="Yes",1,0)</f>
        <v>0</v>
      </c>
      <c r="AX369">
        <f>IF(OR('Main Data'!V369="Yes", 'Main Data'!W369="Yes",'Main Data'!X369="Yes"),1,0)</f>
        <v>0</v>
      </c>
      <c r="AY369">
        <f>IF(OR('Main Data'!Y369="Yes",'Main Data'!Z369="Yes"),1,0)</f>
        <v>0</v>
      </c>
      <c r="AZ369">
        <f>IF('Main Data'!AR369="Yes",1,0)</f>
        <v>0</v>
      </c>
      <c r="BA369">
        <f>IF('Main Data'!AS369="Yes",1,0)</f>
        <v>0</v>
      </c>
      <c r="BB369">
        <f>IF('Main Data'!AG369="Yes",1,0)</f>
        <v>0</v>
      </c>
      <c r="BC369">
        <f>IF('Main Data'!AB369="Yes",1,0)</f>
        <v>0</v>
      </c>
      <c r="BD369">
        <f>IF('Main Data'!AA369="Yes",1,0)</f>
        <v>0</v>
      </c>
      <c r="BE369">
        <f>IF('Main Data'!AC369="Yes",1,0)</f>
        <v>0</v>
      </c>
      <c r="BF369">
        <f>IF('Main Data'!AF369="Yes",1,0)</f>
        <v>0</v>
      </c>
      <c r="BG369">
        <f>IF(OR('Main Data'!AI369="Yes",'Main Data'!AL369="Yes"),1,0)</f>
        <v>0</v>
      </c>
      <c r="BH369">
        <f>IF('Main Data'!AJ369="Yes",1,0)</f>
        <v>0</v>
      </c>
      <c r="BI369">
        <f>IF('Main Data'!AK369="Yes",1,0)</f>
        <v>0</v>
      </c>
      <c r="BJ369">
        <f>IF('Main Data'!AM369="Yes",1,0)</f>
        <v>0</v>
      </c>
      <c r="BK369">
        <f>IF('Main Data'!AQ369="Yes",1,0)</f>
        <v>0</v>
      </c>
      <c r="BL369" s="21">
        <f t="shared" si="31"/>
        <v>0</v>
      </c>
      <c r="BM369" s="21">
        <f t="shared" si="32"/>
        <v>0</v>
      </c>
      <c r="BN369" s="21">
        <f t="shared" si="33"/>
        <v>0</v>
      </c>
      <c r="BO369" s="21">
        <f t="shared" si="34"/>
        <v>1</v>
      </c>
      <c r="BP369" s="21">
        <f t="shared" si="35"/>
        <v>0</v>
      </c>
    </row>
    <row r="370" spans="1:68" x14ac:dyDescent="0.2">
      <c r="A370">
        <v>366</v>
      </c>
      <c r="B370" s="33">
        <f>'Main Data'!C370</f>
        <v>44507</v>
      </c>
      <c r="C370">
        <f>'Main Data'!D370</f>
        <v>297</v>
      </c>
      <c r="D370" s="26">
        <f>'Main Data'!E370</f>
        <v>2800</v>
      </c>
      <c r="E370" s="26">
        <f>'Main Data'!F370</f>
        <v>3500</v>
      </c>
      <c r="F370" s="34">
        <f t="shared" si="30"/>
        <v>7.9373746961632952</v>
      </c>
      <c r="G370">
        <f>IF('Main Data'!H370="AP",1,0)</f>
        <v>0</v>
      </c>
      <c r="H370">
        <f>IF('Main Data'!H370="Blancpain",1,0)</f>
        <v>0</v>
      </c>
      <c r="I370">
        <f>IF('Main Data'!H370="Breguet",1,0)</f>
        <v>0</v>
      </c>
      <c r="J370">
        <f>IF('Main Data'!H370="Breitling",1,0)</f>
        <v>0</v>
      </c>
      <c r="K370">
        <f>IF('Main Data'!H370="Cartier",1,0)</f>
        <v>0</v>
      </c>
      <c r="L370">
        <f>IF('Main Data'!H370="Gallet",1,0)</f>
        <v>0</v>
      </c>
      <c r="M370">
        <f>IF('Main Data'!H370="Girard Perregaux",1,0)</f>
        <v>0</v>
      </c>
      <c r="N370">
        <f>IF('Main Data'!H370="Gubelin",1,0)</f>
        <v>0</v>
      </c>
      <c r="O370">
        <f>IF('Main Data'!H370="Heuer",1,0)</f>
        <v>0</v>
      </c>
      <c r="P370">
        <f>IF('Main Data'!H370="IWC",1,0)</f>
        <v>0</v>
      </c>
      <c r="Q370">
        <f>IF('Main Data'!H370="JLC",1,0)</f>
        <v>0</v>
      </c>
      <c r="R370">
        <f>IF('Main Data'!H370="Longines",1,0)</f>
        <v>0</v>
      </c>
      <c r="S370">
        <f>IF('Main Data'!H370="Movado",1,0)</f>
        <v>0</v>
      </c>
      <c r="T370">
        <f>IF('Main Data'!H370="Omega",1,0)</f>
        <v>0</v>
      </c>
      <c r="U370">
        <f>IF('Main Data'!H370="Panerai",1,0)</f>
        <v>0</v>
      </c>
      <c r="V370">
        <f>IF('Main Data'!H370="Patek",1,0)</f>
        <v>0</v>
      </c>
      <c r="W370">
        <f>IF('Main Data'!H370="Rolex",1,0)</f>
        <v>1</v>
      </c>
      <c r="X370">
        <f>IF('Main Data'!H370="Tudor",1,0)</f>
        <v>0</v>
      </c>
      <c r="Y370">
        <f>IF('Main Data'!H370="Ulysse Nardin",1,0)</f>
        <v>0</v>
      </c>
      <c r="Z370">
        <f>IF('Main Data'!H370="Universal Geneve",1,0)</f>
        <v>0</v>
      </c>
      <c r="AA370">
        <f>IF('Main Data'!H370="Vacheron",1,0)</f>
        <v>0</v>
      </c>
      <c r="AB370">
        <f>IF('Main Data'!H370="Zenith",1,0)</f>
        <v>0</v>
      </c>
      <c r="AC370">
        <f>IF('Main Data'!J370="Stainless Steel",1,0)</f>
        <v>1</v>
      </c>
      <c r="AD370">
        <f>IF('Main Data'!J370="Two-tone",1,0)</f>
        <v>0</v>
      </c>
      <c r="AE370">
        <f>IF(OR('Main Data'!J370="YG 18K",'Main Data'!J370="YG &lt;18K",'Main Data'!J370="PG 18K",'Main Data'!J370="PG &lt;18K",'Main Data'!J370="WG 18K",'Main Data'!J370="Mixes of 18K",'Main Data'!J370="Mixes &lt;18K"),1,0)</f>
        <v>0</v>
      </c>
      <c r="AF370">
        <f>IF('Main Data'!J370="Platinum",1,0)</f>
        <v>0</v>
      </c>
      <c r="AG370">
        <f>IF(OR('Main Data'!J370="PVD",'Main Data'!J370="Gold Plate",'Main Data'!J370="Other"),1,0)</f>
        <v>0</v>
      </c>
      <c r="AH370">
        <f>IF('Main Data'!N370="Stainless Steel",1,0)</f>
        <v>0</v>
      </c>
      <c r="AI370">
        <f>IF('Main Data'!N370="Leather",1,0)</f>
        <v>1</v>
      </c>
      <c r="AJ370">
        <f>IF('Main Data'!N370="Two-tone",1,0)</f>
        <v>0</v>
      </c>
      <c r="AK370">
        <f>IF(OR('Main Data'!N370="YG 18K",'Main Data'!N370="PG 18K",'Main Data'!N370="WG 18K",'Main Data'!N370="Mixes of 18K"),1,0)</f>
        <v>0</v>
      </c>
      <c r="AL370">
        <f>IF(OR(,'Main Data'!N370="PVD",'Main Data'!N370="Gold plate"),1,0)</f>
        <v>0</v>
      </c>
      <c r="AM370">
        <f>IF(OR('Main Data'!AV370="Yes",'Main Data'!AW370="Yes",'Main Data'!AU370="Yes"),1,0)</f>
        <v>0</v>
      </c>
      <c r="AN370">
        <f>IF(OR(ISTEXT('Main Data'!AX370), ISTEXT('Main Data'!AY370)),1,0)</f>
        <v>0</v>
      </c>
      <c r="AO370">
        <f>IF('Main Data'!AZ370="Yes",1,0)</f>
        <v>0</v>
      </c>
      <c r="AP370">
        <f>IF('Main Data'!BA370="Yes",1,0)</f>
        <v>0</v>
      </c>
      <c r="AQ370">
        <f>IF('Main Data'!BD370="Yes",1,0)</f>
        <v>0</v>
      </c>
      <c r="AR370">
        <f>IF('Main Data'!BE370="A",1,0)</f>
        <v>0</v>
      </c>
      <c r="AS370">
        <f>IF('Main Data'!BE370="AA",1,0)</f>
        <v>1</v>
      </c>
      <c r="AT370">
        <f>IF('Main Data'!BE370="AAA",1,0)</f>
        <v>0</v>
      </c>
      <c r="AU370">
        <f>IF('Main Data'!BE370="AAAA",1,0)</f>
        <v>0</v>
      </c>
      <c r="AV370">
        <f>IF('Main Data'!P370="Yes",1,0)</f>
        <v>1</v>
      </c>
      <c r="AW370">
        <f>IF('Main Data'!AP370="Yes",1,0)</f>
        <v>0</v>
      </c>
      <c r="AX370">
        <f>IF(OR('Main Data'!V370="Yes", 'Main Data'!W370="Yes",'Main Data'!X370="Yes"),1,0)</f>
        <v>0</v>
      </c>
      <c r="AY370">
        <f>IF(OR('Main Data'!Y370="Yes",'Main Data'!Z370="Yes"),1,0)</f>
        <v>0</v>
      </c>
      <c r="AZ370">
        <f>IF('Main Data'!AR370="Yes",1,0)</f>
        <v>0</v>
      </c>
      <c r="BA370">
        <f>IF('Main Data'!AS370="Yes",1,0)</f>
        <v>0</v>
      </c>
      <c r="BB370">
        <f>IF('Main Data'!AG370="Yes",1,0)</f>
        <v>0</v>
      </c>
      <c r="BC370">
        <f>IF('Main Data'!AB370="Yes",1,0)</f>
        <v>0</v>
      </c>
      <c r="BD370">
        <f>IF('Main Data'!AA370="Yes",1,0)</f>
        <v>0</v>
      </c>
      <c r="BE370">
        <f>IF('Main Data'!AC370="Yes",1,0)</f>
        <v>0</v>
      </c>
      <c r="BF370">
        <f>IF('Main Data'!AF370="Yes",1,0)</f>
        <v>0</v>
      </c>
      <c r="BG370">
        <f>IF(OR('Main Data'!AI370="Yes",'Main Data'!AL370="Yes"),1,0)</f>
        <v>0</v>
      </c>
      <c r="BH370">
        <f>IF('Main Data'!AJ370="Yes",1,0)</f>
        <v>0</v>
      </c>
      <c r="BI370">
        <f>IF('Main Data'!AK370="Yes",1,0)</f>
        <v>0</v>
      </c>
      <c r="BJ370">
        <f>IF('Main Data'!AM370="Yes",1,0)</f>
        <v>0</v>
      </c>
      <c r="BK370">
        <f>IF('Main Data'!AQ370="Yes",1,0)</f>
        <v>0</v>
      </c>
      <c r="BL370" s="21">
        <f t="shared" si="31"/>
        <v>0</v>
      </c>
      <c r="BM370" s="21">
        <f t="shared" si="32"/>
        <v>0</v>
      </c>
      <c r="BN370" s="21">
        <f t="shared" si="33"/>
        <v>0</v>
      </c>
      <c r="BO370" s="21">
        <f t="shared" si="34"/>
        <v>1</v>
      </c>
      <c r="BP370" s="21">
        <f t="shared" si="35"/>
        <v>0</v>
      </c>
    </row>
    <row r="371" spans="1:68" x14ac:dyDescent="0.2">
      <c r="A371">
        <v>367</v>
      </c>
      <c r="B371" s="33">
        <f>'Main Data'!C371</f>
        <v>44507</v>
      </c>
      <c r="C371">
        <f>'Main Data'!D371</f>
        <v>299</v>
      </c>
      <c r="D371" s="26">
        <f>'Main Data'!E371</f>
        <v>1600</v>
      </c>
      <c r="E371" s="26">
        <f>'Main Data'!F371</f>
        <v>2000</v>
      </c>
      <c r="F371" s="34">
        <f t="shared" si="30"/>
        <v>7.3777589082278725</v>
      </c>
      <c r="G371">
        <f>IF('Main Data'!H371="AP",1,0)</f>
        <v>0</v>
      </c>
      <c r="H371">
        <f>IF('Main Data'!H371="Blancpain",1,0)</f>
        <v>0</v>
      </c>
      <c r="I371">
        <f>IF('Main Data'!H371="Breguet",1,0)</f>
        <v>0</v>
      </c>
      <c r="J371">
        <f>IF('Main Data'!H371="Breitling",1,0)</f>
        <v>0</v>
      </c>
      <c r="K371">
        <f>IF('Main Data'!H371="Cartier",1,0)</f>
        <v>0</v>
      </c>
      <c r="L371">
        <f>IF('Main Data'!H371="Gallet",1,0)</f>
        <v>0</v>
      </c>
      <c r="M371">
        <f>IF('Main Data'!H371="Girard Perregaux",1,0)</f>
        <v>0</v>
      </c>
      <c r="N371">
        <f>IF('Main Data'!H371="Gubelin",1,0)</f>
        <v>0</v>
      </c>
      <c r="O371">
        <f>IF('Main Data'!H371="Heuer",1,0)</f>
        <v>0</v>
      </c>
      <c r="P371">
        <f>IF('Main Data'!H371="IWC",1,0)</f>
        <v>0</v>
      </c>
      <c r="Q371">
        <f>IF('Main Data'!H371="JLC",1,0)</f>
        <v>0</v>
      </c>
      <c r="R371">
        <f>IF('Main Data'!H371="Longines",1,0)</f>
        <v>0</v>
      </c>
      <c r="S371">
        <f>IF('Main Data'!H371="Movado",1,0)</f>
        <v>0</v>
      </c>
      <c r="T371">
        <f>IF('Main Data'!H371="Omega",1,0)</f>
        <v>0</v>
      </c>
      <c r="U371">
        <f>IF('Main Data'!H371="Panerai",1,0)</f>
        <v>0</v>
      </c>
      <c r="V371">
        <f>IF('Main Data'!H371="Patek",1,0)</f>
        <v>0</v>
      </c>
      <c r="W371">
        <f>IF('Main Data'!H371="Rolex",1,0)</f>
        <v>1</v>
      </c>
      <c r="X371">
        <f>IF('Main Data'!H371="Tudor",1,0)</f>
        <v>0</v>
      </c>
      <c r="Y371">
        <f>IF('Main Data'!H371="Ulysse Nardin",1,0)</f>
        <v>0</v>
      </c>
      <c r="Z371">
        <f>IF('Main Data'!H371="Universal Geneve",1,0)</f>
        <v>0</v>
      </c>
      <c r="AA371">
        <f>IF('Main Data'!H371="Vacheron",1,0)</f>
        <v>0</v>
      </c>
      <c r="AB371">
        <f>IF('Main Data'!H371="Zenith",1,0)</f>
        <v>0</v>
      </c>
      <c r="AC371">
        <f>IF('Main Data'!J371="Stainless Steel",1,0)</f>
        <v>1</v>
      </c>
      <c r="AD371">
        <f>IF('Main Data'!J371="Two-tone",1,0)</f>
        <v>0</v>
      </c>
      <c r="AE371">
        <f>IF(OR('Main Data'!J371="YG 18K",'Main Data'!J371="YG &lt;18K",'Main Data'!J371="PG 18K",'Main Data'!J371="PG &lt;18K",'Main Data'!J371="WG 18K",'Main Data'!J371="Mixes of 18K",'Main Data'!J371="Mixes &lt;18K"),1,0)</f>
        <v>0</v>
      </c>
      <c r="AF371">
        <f>IF('Main Data'!J371="Platinum",1,0)</f>
        <v>0</v>
      </c>
      <c r="AG371">
        <f>IF(OR('Main Data'!J371="PVD",'Main Data'!J371="Gold Plate",'Main Data'!J371="Other"),1,0)</f>
        <v>0</v>
      </c>
      <c r="AH371">
        <f>IF('Main Data'!N371="Stainless Steel",1,0)</f>
        <v>0</v>
      </c>
      <c r="AI371">
        <f>IF('Main Data'!N371="Leather",1,0)</f>
        <v>1</v>
      </c>
      <c r="AJ371">
        <f>IF('Main Data'!N371="Two-tone",1,0)</f>
        <v>0</v>
      </c>
      <c r="AK371">
        <f>IF(OR('Main Data'!N371="YG 18K",'Main Data'!N371="PG 18K",'Main Data'!N371="WG 18K",'Main Data'!N371="Mixes of 18K"),1,0)</f>
        <v>0</v>
      </c>
      <c r="AL371">
        <f>IF(OR(,'Main Data'!N371="PVD",'Main Data'!N371="Gold plate"),1,0)</f>
        <v>0</v>
      </c>
      <c r="AM371">
        <f>IF(OR('Main Data'!AV371="Yes",'Main Data'!AW371="Yes",'Main Data'!AU371="Yes"),1,0)</f>
        <v>0</v>
      </c>
      <c r="AN371">
        <f>IF(OR(ISTEXT('Main Data'!AX371), ISTEXT('Main Data'!AY371)),1,0)</f>
        <v>0</v>
      </c>
      <c r="AO371">
        <f>IF('Main Data'!AZ371="Yes",1,0)</f>
        <v>0</v>
      </c>
      <c r="AP371">
        <f>IF('Main Data'!BA371="Yes",1,0)</f>
        <v>0</v>
      </c>
      <c r="AQ371">
        <f>IF('Main Data'!BD371="Yes",1,0)</f>
        <v>0</v>
      </c>
      <c r="AR371">
        <f>IF('Main Data'!BE371="A",1,0)</f>
        <v>0</v>
      </c>
      <c r="AS371">
        <f>IF('Main Data'!BE371="AA",1,0)</f>
        <v>1</v>
      </c>
      <c r="AT371">
        <f>IF('Main Data'!BE371="AAA",1,0)</f>
        <v>0</v>
      </c>
      <c r="AU371">
        <f>IF('Main Data'!BE371="AAAA",1,0)</f>
        <v>0</v>
      </c>
      <c r="AV371">
        <f>IF('Main Data'!P371="Yes",1,0)</f>
        <v>1</v>
      </c>
      <c r="AW371">
        <f>IF('Main Data'!AP371="Yes",1,0)</f>
        <v>0</v>
      </c>
      <c r="AX371">
        <f>IF(OR('Main Data'!V371="Yes", 'Main Data'!W371="Yes",'Main Data'!X371="Yes"),1,0)</f>
        <v>0</v>
      </c>
      <c r="AY371">
        <f>IF(OR('Main Data'!Y371="Yes",'Main Data'!Z371="Yes"),1,0)</f>
        <v>0</v>
      </c>
      <c r="AZ371">
        <f>IF('Main Data'!AR371="Yes",1,0)</f>
        <v>0</v>
      </c>
      <c r="BA371">
        <f>IF('Main Data'!AS371="Yes",1,0)</f>
        <v>0</v>
      </c>
      <c r="BB371">
        <f>IF('Main Data'!AG371="Yes",1,0)</f>
        <v>0</v>
      </c>
      <c r="BC371">
        <f>IF('Main Data'!AB371="Yes",1,0)</f>
        <v>0</v>
      </c>
      <c r="BD371">
        <f>IF('Main Data'!AA371="Yes",1,0)</f>
        <v>0</v>
      </c>
      <c r="BE371">
        <f>IF('Main Data'!AC371="Yes",1,0)</f>
        <v>0</v>
      </c>
      <c r="BF371">
        <f>IF('Main Data'!AF371="Yes",1,0)</f>
        <v>0</v>
      </c>
      <c r="BG371">
        <f>IF(OR('Main Data'!AI371="Yes",'Main Data'!AL371="Yes"),1,0)</f>
        <v>0</v>
      </c>
      <c r="BH371">
        <f>IF('Main Data'!AJ371="Yes",1,0)</f>
        <v>0</v>
      </c>
      <c r="BI371">
        <f>IF('Main Data'!AK371="Yes",1,0)</f>
        <v>0</v>
      </c>
      <c r="BJ371">
        <f>IF('Main Data'!AM371="Yes",1,0)</f>
        <v>0</v>
      </c>
      <c r="BK371">
        <f>IF('Main Data'!AQ371="Yes",1,0)</f>
        <v>0</v>
      </c>
      <c r="BL371" s="21">
        <f t="shared" si="31"/>
        <v>0</v>
      </c>
      <c r="BM371" s="21">
        <f t="shared" si="32"/>
        <v>0</v>
      </c>
      <c r="BN371" s="21">
        <f t="shared" si="33"/>
        <v>0</v>
      </c>
      <c r="BO371" s="21">
        <f t="shared" si="34"/>
        <v>1</v>
      </c>
      <c r="BP371" s="21">
        <f t="shared" si="35"/>
        <v>0</v>
      </c>
    </row>
    <row r="372" spans="1:68" x14ac:dyDescent="0.2">
      <c r="A372">
        <v>368</v>
      </c>
      <c r="B372" s="33">
        <f>'Main Data'!C372</f>
        <v>44507</v>
      </c>
      <c r="C372">
        <f>'Main Data'!D372</f>
        <v>300</v>
      </c>
      <c r="D372" s="26">
        <f>'Main Data'!E372</f>
        <v>3000</v>
      </c>
      <c r="E372" s="26">
        <f>'Main Data'!F372</f>
        <v>3750</v>
      </c>
      <c r="F372" s="34">
        <f t="shared" si="30"/>
        <v>8.0063675676502459</v>
      </c>
      <c r="G372">
        <f>IF('Main Data'!H372="AP",1,0)</f>
        <v>0</v>
      </c>
      <c r="H372">
        <f>IF('Main Data'!H372="Blancpain",1,0)</f>
        <v>0</v>
      </c>
      <c r="I372">
        <f>IF('Main Data'!H372="Breguet",1,0)</f>
        <v>0</v>
      </c>
      <c r="J372">
        <f>IF('Main Data'!H372="Breitling",1,0)</f>
        <v>0</v>
      </c>
      <c r="K372">
        <f>IF('Main Data'!H372="Cartier",1,0)</f>
        <v>0</v>
      </c>
      <c r="L372">
        <f>IF('Main Data'!H372="Gallet",1,0)</f>
        <v>0</v>
      </c>
      <c r="M372">
        <f>IF('Main Data'!H372="Girard Perregaux",1,0)</f>
        <v>0</v>
      </c>
      <c r="N372">
        <f>IF('Main Data'!H372="Gubelin",1,0)</f>
        <v>0</v>
      </c>
      <c r="O372">
        <f>IF('Main Data'!H372="Heuer",1,0)</f>
        <v>0</v>
      </c>
      <c r="P372">
        <f>IF('Main Data'!H372="IWC",1,0)</f>
        <v>0</v>
      </c>
      <c r="Q372">
        <f>IF('Main Data'!H372="JLC",1,0)</f>
        <v>0</v>
      </c>
      <c r="R372">
        <f>IF('Main Data'!H372="Longines",1,0)</f>
        <v>0</v>
      </c>
      <c r="S372">
        <f>IF('Main Data'!H372="Movado",1,0)</f>
        <v>0</v>
      </c>
      <c r="T372">
        <f>IF('Main Data'!H372="Omega",1,0)</f>
        <v>0</v>
      </c>
      <c r="U372">
        <f>IF('Main Data'!H372="Panerai",1,0)</f>
        <v>0</v>
      </c>
      <c r="V372">
        <f>IF('Main Data'!H372="Patek",1,0)</f>
        <v>0</v>
      </c>
      <c r="W372">
        <f>IF('Main Data'!H372="Rolex",1,0)</f>
        <v>1</v>
      </c>
      <c r="X372">
        <f>IF('Main Data'!H372="Tudor",1,0)</f>
        <v>0</v>
      </c>
      <c r="Y372">
        <f>IF('Main Data'!H372="Ulysse Nardin",1,0)</f>
        <v>0</v>
      </c>
      <c r="Z372">
        <f>IF('Main Data'!H372="Universal Geneve",1,0)</f>
        <v>0</v>
      </c>
      <c r="AA372">
        <f>IF('Main Data'!H372="Vacheron",1,0)</f>
        <v>0</v>
      </c>
      <c r="AB372">
        <f>IF('Main Data'!H372="Zenith",1,0)</f>
        <v>0</v>
      </c>
      <c r="AC372">
        <f>IF('Main Data'!J372="Stainless Steel",1,0)</f>
        <v>0</v>
      </c>
      <c r="AD372">
        <f>IF('Main Data'!J372="Two-tone",1,0)</f>
        <v>1</v>
      </c>
      <c r="AE372">
        <f>IF(OR('Main Data'!J372="YG 18K",'Main Data'!J372="YG &lt;18K",'Main Data'!J372="PG 18K",'Main Data'!J372="PG &lt;18K",'Main Data'!J372="WG 18K",'Main Data'!J372="Mixes of 18K",'Main Data'!J372="Mixes &lt;18K"),1,0)</f>
        <v>0</v>
      </c>
      <c r="AF372">
        <f>IF('Main Data'!J372="Platinum",1,0)</f>
        <v>0</v>
      </c>
      <c r="AG372">
        <f>IF(OR('Main Data'!J372="PVD",'Main Data'!J372="Gold Plate",'Main Data'!J372="Other"),1,0)</f>
        <v>0</v>
      </c>
      <c r="AH372">
        <f>IF('Main Data'!N372="Stainless Steel",1,0)</f>
        <v>0</v>
      </c>
      <c r="AI372">
        <f>IF('Main Data'!N372="Leather",1,0)</f>
        <v>1</v>
      </c>
      <c r="AJ372">
        <f>IF('Main Data'!N372="Two-tone",1,0)</f>
        <v>0</v>
      </c>
      <c r="AK372">
        <f>IF(OR('Main Data'!N372="YG 18K",'Main Data'!N372="PG 18K",'Main Data'!N372="WG 18K",'Main Data'!N372="Mixes of 18K"),1,0)</f>
        <v>0</v>
      </c>
      <c r="AL372">
        <f>IF(OR(,'Main Data'!N372="PVD",'Main Data'!N372="Gold plate"),1,0)</f>
        <v>0</v>
      </c>
      <c r="AM372">
        <f>IF(OR('Main Data'!AV372="Yes",'Main Data'!AW372="Yes",'Main Data'!AU372="Yes"),1,0)</f>
        <v>0</v>
      </c>
      <c r="AN372">
        <f>IF(OR(ISTEXT('Main Data'!AX372), ISTEXT('Main Data'!AY372)),1,0)</f>
        <v>0</v>
      </c>
      <c r="AO372">
        <f>IF('Main Data'!AZ372="Yes",1,0)</f>
        <v>1</v>
      </c>
      <c r="AP372">
        <f>IF('Main Data'!BA372="Yes",1,0)</f>
        <v>0</v>
      </c>
      <c r="AQ372">
        <f>IF('Main Data'!BD372="Yes",1,0)</f>
        <v>0</v>
      </c>
      <c r="AR372">
        <f>IF('Main Data'!BE372="A",1,0)</f>
        <v>0</v>
      </c>
      <c r="AS372">
        <f>IF('Main Data'!BE372="AA",1,0)</f>
        <v>1</v>
      </c>
      <c r="AT372">
        <f>IF('Main Data'!BE372="AAA",1,0)</f>
        <v>0</v>
      </c>
      <c r="AU372">
        <f>IF('Main Data'!BE372="AAAA",1,0)</f>
        <v>0</v>
      </c>
      <c r="AV372">
        <f>IF('Main Data'!P372="Yes",1,0)</f>
        <v>0</v>
      </c>
      <c r="AW372">
        <f>IF('Main Data'!AP372="Yes",1,0)</f>
        <v>0</v>
      </c>
      <c r="AX372">
        <f>IF(OR('Main Data'!V372="Yes", 'Main Data'!W372="Yes",'Main Data'!X372="Yes"),1,0)</f>
        <v>1</v>
      </c>
      <c r="AY372">
        <f>IF(OR('Main Data'!Y372="Yes",'Main Data'!Z372="Yes"),1,0)</f>
        <v>0</v>
      </c>
      <c r="AZ372">
        <f>IF('Main Data'!AR372="Yes",1,0)</f>
        <v>0</v>
      </c>
      <c r="BA372">
        <f>IF('Main Data'!AS372="Yes",1,0)</f>
        <v>0</v>
      </c>
      <c r="BB372">
        <f>IF('Main Data'!AG372="Yes",1,0)</f>
        <v>0</v>
      </c>
      <c r="BC372">
        <f>IF('Main Data'!AB372="Yes",1,0)</f>
        <v>0</v>
      </c>
      <c r="BD372">
        <f>IF('Main Data'!AA372="Yes",1,0)</f>
        <v>0</v>
      </c>
      <c r="BE372">
        <f>IF('Main Data'!AC372="Yes",1,0)</f>
        <v>0</v>
      </c>
      <c r="BF372">
        <f>IF('Main Data'!AF372="Yes",1,0)</f>
        <v>0</v>
      </c>
      <c r="BG372">
        <f>IF(OR('Main Data'!AI372="Yes",'Main Data'!AL372="Yes"),1,0)</f>
        <v>0</v>
      </c>
      <c r="BH372">
        <f>IF('Main Data'!AJ372="Yes",1,0)</f>
        <v>0</v>
      </c>
      <c r="BI372">
        <f>IF('Main Data'!AK372="Yes",1,0)</f>
        <v>0</v>
      </c>
      <c r="BJ372">
        <f>IF('Main Data'!AM372="Yes",1,0)</f>
        <v>0</v>
      </c>
      <c r="BK372">
        <f>IF('Main Data'!AQ372="Yes",1,0)</f>
        <v>0</v>
      </c>
      <c r="BL372" s="21">
        <f t="shared" si="31"/>
        <v>0</v>
      </c>
      <c r="BM372" s="21">
        <f t="shared" si="32"/>
        <v>0</v>
      </c>
      <c r="BN372" s="21">
        <f t="shared" si="33"/>
        <v>0</v>
      </c>
      <c r="BO372" s="21">
        <f t="shared" si="34"/>
        <v>1</v>
      </c>
      <c r="BP372" s="21">
        <f t="shared" si="35"/>
        <v>0</v>
      </c>
    </row>
    <row r="373" spans="1:68" x14ac:dyDescent="0.2">
      <c r="A373">
        <v>369</v>
      </c>
      <c r="B373" s="33">
        <f>'Main Data'!C373</f>
        <v>44507</v>
      </c>
      <c r="C373">
        <f>'Main Data'!D373</f>
        <v>303</v>
      </c>
      <c r="D373" s="26">
        <f>'Main Data'!E373</f>
        <v>10000</v>
      </c>
      <c r="E373" s="26">
        <f>'Main Data'!F373</f>
        <v>12500</v>
      </c>
      <c r="F373" s="34">
        <f t="shared" si="30"/>
        <v>9.2103403719761836</v>
      </c>
      <c r="G373">
        <f>IF('Main Data'!H373="AP",1,0)</f>
        <v>0</v>
      </c>
      <c r="H373">
        <f>IF('Main Data'!H373="Blancpain",1,0)</f>
        <v>0</v>
      </c>
      <c r="I373">
        <f>IF('Main Data'!H373="Breguet",1,0)</f>
        <v>0</v>
      </c>
      <c r="J373">
        <f>IF('Main Data'!H373="Breitling",1,0)</f>
        <v>0</v>
      </c>
      <c r="K373">
        <f>IF('Main Data'!H373="Cartier",1,0)</f>
        <v>0</v>
      </c>
      <c r="L373">
        <f>IF('Main Data'!H373="Gallet",1,0)</f>
        <v>0</v>
      </c>
      <c r="M373">
        <f>IF('Main Data'!H373="Girard Perregaux",1,0)</f>
        <v>0</v>
      </c>
      <c r="N373">
        <f>IF('Main Data'!H373="Gubelin",1,0)</f>
        <v>0</v>
      </c>
      <c r="O373">
        <f>IF('Main Data'!H373="Heuer",1,0)</f>
        <v>0</v>
      </c>
      <c r="P373">
        <f>IF('Main Data'!H373="IWC",1,0)</f>
        <v>0</v>
      </c>
      <c r="Q373">
        <f>IF('Main Data'!H373="JLC",1,0)</f>
        <v>0</v>
      </c>
      <c r="R373">
        <f>IF('Main Data'!H373="Longines",1,0)</f>
        <v>0</v>
      </c>
      <c r="S373">
        <f>IF('Main Data'!H373="Movado",1,0)</f>
        <v>0</v>
      </c>
      <c r="T373">
        <f>IF('Main Data'!H373="Omega",1,0)</f>
        <v>0</v>
      </c>
      <c r="U373">
        <f>IF('Main Data'!H373="Panerai",1,0)</f>
        <v>0</v>
      </c>
      <c r="V373">
        <f>IF('Main Data'!H373="Patek",1,0)</f>
        <v>0</v>
      </c>
      <c r="W373">
        <f>IF('Main Data'!H373="Rolex",1,0)</f>
        <v>1</v>
      </c>
      <c r="X373">
        <f>IF('Main Data'!H373="Tudor",1,0)</f>
        <v>0</v>
      </c>
      <c r="Y373">
        <f>IF('Main Data'!H373="Ulysse Nardin",1,0)</f>
        <v>0</v>
      </c>
      <c r="Z373">
        <f>IF('Main Data'!H373="Universal Geneve",1,0)</f>
        <v>0</v>
      </c>
      <c r="AA373">
        <f>IF('Main Data'!H373="Vacheron",1,0)</f>
        <v>0</v>
      </c>
      <c r="AB373">
        <f>IF('Main Data'!H373="Zenith",1,0)</f>
        <v>0</v>
      </c>
      <c r="AC373">
        <f>IF('Main Data'!J373="Stainless Steel",1,0)</f>
        <v>0</v>
      </c>
      <c r="AD373">
        <f>IF('Main Data'!J373="Two-tone",1,0)</f>
        <v>0</v>
      </c>
      <c r="AE373">
        <f>IF(OR('Main Data'!J373="YG 18K",'Main Data'!J373="YG &lt;18K",'Main Data'!J373="PG 18K",'Main Data'!J373="PG &lt;18K",'Main Data'!J373="WG 18K",'Main Data'!J373="Mixes of 18K",'Main Data'!J373="Mixes &lt;18K"),1,0)</f>
        <v>1</v>
      </c>
      <c r="AF373">
        <f>IF('Main Data'!J373="Platinum",1,0)</f>
        <v>0</v>
      </c>
      <c r="AG373">
        <f>IF(OR('Main Data'!J373="PVD",'Main Data'!J373="Gold Plate",'Main Data'!J373="Other"),1,0)</f>
        <v>0</v>
      </c>
      <c r="AH373">
        <f>IF('Main Data'!N373="Stainless Steel",1,0)</f>
        <v>0</v>
      </c>
      <c r="AI373">
        <f>IF('Main Data'!N373="Leather",1,0)</f>
        <v>0</v>
      </c>
      <c r="AJ373">
        <f>IF('Main Data'!N373="Two-tone",1,0)</f>
        <v>0</v>
      </c>
      <c r="AK373">
        <f>IF(OR('Main Data'!N373="YG 18K",'Main Data'!N373="PG 18K",'Main Data'!N373="WG 18K",'Main Data'!N373="Mixes of 18K"),1,0)</f>
        <v>1</v>
      </c>
      <c r="AL373">
        <f>IF(OR(,'Main Data'!N373="PVD",'Main Data'!N373="Gold plate"),1,0)</f>
        <v>0</v>
      </c>
      <c r="AM373">
        <f>IF(OR('Main Data'!AV373="Yes",'Main Data'!AW373="Yes",'Main Data'!AU373="Yes"),1,0)</f>
        <v>0</v>
      </c>
      <c r="AN373">
        <f>IF(OR(ISTEXT('Main Data'!AX373), ISTEXT('Main Data'!AY373)),1,0)</f>
        <v>0</v>
      </c>
      <c r="AO373">
        <f>IF('Main Data'!AZ373="Yes",1,0)</f>
        <v>0</v>
      </c>
      <c r="AP373">
        <f>IF('Main Data'!BA373="Yes",1,0)</f>
        <v>0</v>
      </c>
      <c r="AQ373">
        <f>IF('Main Data'!BD373="Yes",1,0)</f>
        <v>0</v>
      </c>
      <c r="AR373">
        <f>IF('Main Data'!BE373="A",1,0)</f>
        <v>0</v>
      </c>
      <c r="AS373">
        <f>IF('Main Data'!BE373="AA",1,0)</f>
        <v>1</v>
      </c>
      <c r="AT373">
        <f>IF('Main Data'!BE373="AAA",1,0)</f>
        <v>0</v>
      </c>
      <c r="AU373">
        <f>IF('Main Data'!BE373="AAAA",1,0)</f>
        <v>0</v>
      </c>
      <c r="AV373">
        <f>IF('Main Data'!P373="Yes",1,0)</f>
        <v>0</v>
      </c>
      <c r="AW373">
        <f>IF('Main Data'!AP373="Yes",1,0)</f>
        <v>0</v>
      </c>
      <c r="AX373">
        <f>IF(OR('Main Data'!V373="Yes", 'Main Data'!W373="Yes",'Main Data'!X373="Yes"),1,0)</f>
        <v>1</v>
      </c>
      <c r="AY373">
        <f>IF(OR('Main Data'!Y373="Yes",'Main Data'!Z373="Yes"),1,0)</f>
        <v>0</v>
      </c>
      <c r="AZ373">
        <f>IF('Main Data'!AR373="Yes",1,0)</f>
        <v>0</v>
      </c>
      <c r="BA373">
        <f>IF('Main Data'!AS373="Yes",1,0)</f>
        <v>0</v>
      </c>
      <c r="BB373">
        <f>IF('Main Data'!AG373="Yes",1,0)</f>
        <v>0</v>
      </c>
      <c r="BC373">
        <f>IF('Main Data'!AB373="Yes",1,0)</f>
        <v>0</v>
      </c>
      <c r="BD373">
        <f>IF('Main Data'!AA373="Yes",1,0)</f>
        <v>0</v>
      </c>
      <c r="BE373">
        <f>IF('Main Data'!AC373="Yes",1,0)</f>
        <v>0</v>
      </c>
      <c r="BF373">
        <f>IF('Main Data'!AF373="Yes",1,0)</f>
        <v>0</v>
      </c>
      <c r="BG373">
        <f>IF(OR('Main Data'!AI373="Yes",'Main Data'!AL373="Yes"),1,0)</f>
        <v>0</v>
      </c>
      <c r="BH373">
        <f>IF('Main Data'!AJ373="Yes",1,0)</f>
        <v>0</v>
      </c>
      <c r="BI373">
        <f>IF('Main Data'!AK373="Yes",1,0)</f>
        <v>0</v>
      </c>
      <c r="BJ373">
        <f>IF('Main Data'!AM373="Yes",1,0)</f>
        <v>0</v>
      </c>
      <c r="BK373">
        <f>IF('Main Data'!AQ373="Yes",1,0)</f>
        <v>0</v>
      </c>
      <c r="BL373" s="21">
        <f t="shared" si="31"/>
        <v>0</v>
      </c>
      <c r="BM373" s="21">
        <f t="shared" si="32"/>
        <v>0</v>
      </c>
      <c r="BN373" s="21">
        <f t="shared" si="33"/>
        <v>0</v>
      </c>
      <c r="BO373" s="21">
        <f t="shared" si="34"/>
        <v>1</v>
      </c>
      <c r="BP373" s="21">
        <f t="shared" si="35"/>
        <v>0</v>
      </c>
    </row>
    <row r="374" spans="1:68" x14ac:dyDescent="0.2">
      <c r="A374">
        <v>370</v>
      </c>
      <c r="B374" s="33">
        <f>'Main Data'!C374</f>
        <v>44507</v>
      </c>
      <c r="C374">
        <f>'Main Data'!D374</f>
        <v>304</v>
      </c>
      <c r="D374" s="26">
        <f>'Main Data'!E374</f>
        <v>3200</v>
      </c>
      <c r="E374" s="26">
        <f>'Main Data'!F374</f>
        <v>4000</v>
      </c>
      <c r="F374" s="34">
        <f t="shared" si="30"/>
        <v>8.0709060887878188</v>
      </c>
      <c r="G374">
        <f>IF('Main Data'!H374="AP",1,0)</f>
        <v>0</v>
      </c>
      <c r="H374">
        <f>IF('Main Data'!H374="Blancpain",1,0)</f>
        <v>0</v>
      </c>
      <c r="I374">
        <f>IF('Main Data'!H374="Breguet",1,0)</f>
        <v>0</v>
      </c>
      <c r="J374">
        <f>IF('Main Data'!H374="Breitling",1,0)</f>
        <v>0</v>
      </c>
      <c r="K374">
        <f>IF('Main Data'!H374="Cartier",1,0)</f>
        <v>0</v>
      </c>
      <c r="L374">
        <f>IF('Main Data'!H374="Gallet",1,0)</f>
        <v>0</v>
      </c>
      <c r="M374">
        <f>IF('Main Data'!H374="Girard Perregaux",1,0)</f>
        <v>0</v>
      </c>
      <c r="N374">
        <f>IF('Main Data'!H374="Gubelin",1,0)</f>
        <v>0</v>
      </c>
      <c r="O374">
        <f>IF('Main Data'!H374="Heuer",1,0)</f>
        <v>0</v>
      </c>
      <c r="P374">
        <f>IF('Main Data'!H374="IWC",1,0)</f>
        <v>0</v>
      </c>
      <c r="Q374">
        <f>IF('Main Data'!H374="JLC",1,0)</f>
        <v>0</v>
      </c>
      <c r="R374">
        <f>IF('Main Data'!H374="Longines",1,0)</f>
        <v>0</v>
      </c>
      <c r="S374">
        <f>IF('Main Data'!H374="Movado",1,0)</f>
        <v>0</v>
      </c>
      <c r="T374">
        <f>IF('Main Data'!H374="Omega",1,0)</f>
        <v>0</v>
      </c>
      <c r="U374">
        <f>IF('Main Data'!H374="Panerai",1,0)</f>
        <v>0</v>
      </c>
      <c r="V374">
        <f>IF('Main Data'!H374="Patek",1,0)</f>
        <v>0</v>
      </c>
      <c r="W374">
        <f>IF('Main Data'!H374="Rolex",1,0)</f>
        <v>1</v>
      </c>
      <c r="X374">
        <f>IF('Main Data'!H374="Tudor",1,0)</f>
        <v>0</v>
      </c>
      <c r="Y374">
        <f>IF('Main Data'!H374="Ulysse Nardin",1,0)</f>
        <v>0</v>
      </c>
      <c r="Z374">
        <f>IF('Main Data'!H374="Universal Geneve",1,0)</f>
        <v>0</v>
      </c>
      <c r="AA374">
        <f>IF('Main Data'!H374="Vacheron",1,0)</f>
        <v>0</v>
      </c>
      <c r="AB374">
        <f>IF('Main Data'!H374="Zenith",1,0)</f>
        <v>0</v>
      </c>
      <c r="AC374">
        <f>IF('Main Data'!J374="Stainless Steel",1,0)</f>
        <v>1</v>
      </c>
      <c r="AD374">
        <f>IF('Main Data'!J374="Two-tone",1,0)</f>
        <v>0</v>
      </c>
      <c r="AE374">
        <f>IF(OR('Main Data'!J374="YG 18K",'Main Data'!J374="YG &lt;18K",'Main Data'!J374="PG 18K",'Main Data'!J374="PG &lt;18K",'Main Data'!J374="WG 18K",'Main Data'!J374="Mixes of 18K",'Main Data'!J374="Mixes &lt;18K"),1,0)</f>
        <v>0</v>
      </c>
      <c r="AF374">
        <f>IF('Main Data'!J374="Platinum",1,0)</f>
        <v>0</v>
      </c>
      <c r="AG374">
        <f>IF(OR('Main Data'!J374="PVD",'Main Data'!J374="Gold Plate",'Main Data'!J374="Other"),1,0)</f>
        <v>0</v>
      </c>
      <c r="AH374">
        <f>IF('Main Data'!N374="Stainless Steel",1,0)</f>
        <v>1</v>
      </c>
      <c r="AI374">
        <f>IF('Main Data'!N374="Leather",1,0)</f>
        <v>0</v>
      </c>
      <c r="AJ374">
        <f>IF('Main Data'!N374="Two-tone",1,0)</f>
        <v>0</v>
      </c>
      <c r="AK374">
        <f>IF(OR('Main Data'!N374="YG 18K",'Main Data'!N374="PG 18K",'Main Data'!N374="WG 18K",'Main Data'!N374="Mixes of 18K"),1,0)</f>
        <v>0</v>
      </c>
      <c r="AL374">
        <f>IF(OR(,'Main Data'!N374="PVD",'Main Data'!N374="Gold plate"),1,0)</f>
        <v>0</v>
      </c>
      <c r="AM374">
        <f>IF(OR('Main Data'!AV374="Yes",'Main Data'!AW374="Yes",'Main Data'!AU374="Yes"),1,0)</f>
        <v>0</v>
      </c>
      <c r="AN374">
        <f>IF(OR(ISTEXT('Main Data'!AX374), ISTEXT('Main Data'!AY374)),1,0)</f>
        <v>0</v>
      </c>
      <c r="AO374">
        <f>IF('Main Data'!AZ374="Yes",1,0)</f>
        <v>0</v>
      </c>
      <c r="AP374">
        <f>IF('Main Data'!BA374="Yes",1,0)</f>
        <v>0</v>
      </c>
      <c r="AQ374">
        <f>IF('Main Data'!BD374="Yes",1,0)</f>
        <v>0</v>
      </c>
      <c r="AR374">
        <f>IF('Main Data'!BE374="A",1,0)</f>
        <v>0</v>
      </c>
      <c r="AS374">
        <f>IF('Main Data'!BE374="AA",1,0)</f>
        <v>1</v>
      </c>
      <c r="AT374">
        <f>IF('Main Data'!BE374="AAA",1,0)</f>
        <v>0</v>
      </c>
      <c r="AU374">
        <f>IF('Main Data'!BE374="AAAA",1,0)</f>
        <v>0</v>
      </c>
      <c r="AV374">
        <f>IF('Main Data'!P374="Yes",1,0)</f>
        <v>0</v>
      </c>
      <c r="AW374">
        <f>IF('Main Data'!AP374="Yes",1,0)</f>
        <v>0</v>
      </c>
      <c r="AX374">
        <f>IF(OR('Main Data'!V374="Yes", 'Main Data'!W374="Yes",'Main Data'!X374="Yes"),1,0)</f>
        <v>1</v>
      </c>
      <c r="AY374">
        <f>IF(OR('Main Data'!Y374="Yes",'Main Data'!Z374="Yes"),1,0)</f>
        <v>0</v>
      </c>
      <c r="AZ374">
        <f>IF('Main Data'!AR374="Yes",1,0)</f>
        <v>0</v>
      </c>
      <c r="BA374">
        <f>IF('Main Data'!AS374="Yes",1,0)</f>
        <v>0</v>
      </c>
      <c r="BB374">
        <f>IF('Main Data'!AG374="Yes",1,0)</f>
        <v>0</v>
      </c>
      <c r="BC374">
        <f>IF('Main Data'!AB374="Yes",1,0)</f>
        <v>0</v>
      </c>
      <c r="BD374">
        <f>IF('Main Data'!AA374="Yes",1,0)</f>
        <v>0</v>
      </c>
      <c r="BE374">
        <f>IF('Main Data'!AC374="Yes",1,0)</f>
        <v>0</v>
      </c>
      <c r="BF374">
        <f>IF('Main Data'!AF374="Yes",1,0)</f>
        <v>0</v>
      </c>
      <c r="BG374">
        <f>IF(OR('Main Data'!AI374="Yes",'Main Data'!AL374="Yes"),1,0)</f>
        <v>0</v>
      </c>
      <c r="BH374">
        <f>IF('Main Data'!AJ374="Yes",1,0)</f>
        <v>0</v>
      </c>
      <c r="BI374">
        <f>IF('Main Data'!AK374="Yes",1,0)</f>
        <v>0</v>
      </c>
      <c r="BJ374">
        <f>IF('Main Data'!AM374="Yes",1,0)</f>
        <v>0</v>
      </c>
      <c r="BK374">
        <f>IF('Main Data'!AQ374="Yes",1,0)</f>
        <v>0</v>
      </c>
      <c r="BL374" s="21">
        <f t="shared" si="31"/>
        <v>0</v>
      </c>
      <c r="BM374" s="21">
        <f t="shared" si="32"/>
        <v>0</v>
      </c>
      <c r="BN374" s="21">
        <f t="shared" si="33"/>
        <v>0</v>
      </c>
      <c r="BO374" s="21">
        <f t="shared" si="34"/>
        <v>1</v>
      </c>
      <c r="BP374" s="21">
        <f t="shared" si="35"/>
        <v>0</v>
      </c>
    </row>
    <row r="375" spans="1:68" x14ac:dyDescent="0.2">
      <c r="A375">
        <v>371</v>
      </c>
      <c r="B375" s="33">
        <f>'Main Data'!C375</f>
        <v>44507</v>
      </c>
      <c r="C375">
        <f>'Main Data'!D375</f>
        <v>305</v>
      </c>
      <c r="D375" s="26">
        <f>'Main Data'!E375</f>
        <v>16000</v>
      </c>
      <c r="E375" s="26">
        <f>'Main Data'!F375</f>
        <v>20000</v>
      </c>
      <c r="F375" s="34">
        <f t="shared" si="30"/>
        <v>9.6803440012219184</v>
      </c>
      <c r="G375">
        <f>IF('Main Data'!H375="AP",1,0)</f>
        <v>0</v>
      </c>
      <c r="H375">
        <f>IF('Main Data'!H375="Blancpain",1,0)</f>
        <v>0</v>
      </c>
      <c r="I375">
        <f>IF('Main Data'!H375="Breguet",1,0)</f>
        <v>0</v>
      </c>
      <c r="J375">
        <f>IF('Main Data'!H375="Breitling",1,0)</f>
        <v>0</v>
      </c>
      <c r="K375">
        <f>IF('Main Data'!H375="Cartier",1,0)</f>
        <v>0</v>
      </c>
      <c r="L375">
        <f>IF('Main Data'!H375="Gallet",1,0)</f>
        <v>0</v>
      </c>
      <c r="M375">
        <f>IF('Main Data'!H375="Girard Perregaux",1,0)</f>
        <v>0</v>
      </c>
      <c r="N375">
        <f>IF('Main Data'!H375="Gubelin",1,0)</f>
        <v>0</v>
      </c>
      <c r="O375">
        <f>IF('Main Data'!H375="Heuer",1,0)</f>
        <v>0</v>
      </c>
      <c r="P375">
        <f>IF('Main Data'!H375="IWC",1,0)</f>
        <v>0</v>
      </c>
      <c r="Q375">
        <f>IF('Main Data'!H375="JLC",1,0)</f>
        <v>0</v>
      </c>
      <c r="R375">
        <f>IF('Main Data'!H375="Longines",1,0)</f>
        <v>0</v>
      </c>
      <c r="S375">
        <f>IF('Main Data'!H375="Movado",1,0)</f>
        <v>0</v>
      </c>
      <c r="T375">
        <f>IF('Main Data'!H375="Omega",1,0)</f>
        <v>0</v>
      </c>
      <c r="U375">
        <f>IF('Main Data'!H375="Panerai",1,0)</f>
        <v>0</v>
      </c>
      <c r="V375">
        <f>IF('Main Data'!H375="Patek",1,0)</f>
        <v>0</v>
      </c>
      <c r="W375">
        <f>IF('Main Data'!H375="Rolex",1,0)</f>
        <v>1</v>
      </c>
      <c r="X375">
        <f>IF('Main Data'!H375="Tudor",1,0)</f>
        <v>0</v>
      </c>
      <c r="Y375">
        <f>IF('Main Data'!H375="Ulysse Nardin",1,0)</f>
        <v>0</v>
      </c>
      <c r="Z375">
        <f>IF('Main Data'!H375="Universal Geneve",1,0)</f>
        <v>0</v>
      </c>
      <c r="AA375">
        <f>IF('Main Data'!H375="Vacheron",1,0)</f>
        <v>0</v>
      </c>
      <c r="AB375">
        <f>IF('Main Data'!H375="Zenith",1,0)</f>
        <v>0</v>
      </c>
      <c r="AC375">
        <f>IF('Main Data'!J375="Stainless Steel",1,0)</f>
        <v>1</v>
      </c>
      <c r="AD375">
        <f>IF('Main Data'!J375="Two-tone",1,0)</f>
        <v>0</v>
      </c>
      <c r="AE375">
        <f>IF(OR('Main Data'!J375="YG 18K",'Main Data'!J375="YG &lt;18K",'Main Data'!J375="PG 18K",'Main Data'!J375="PG &lt;18K",'Main Data'!J375="WG 18K",'Main Data'!J375="Mixes of 18K",'Main Data'!J375="Mixes &lt;18K"),1,0)</f>
        <v>0</v>
      </c>
      <c r="AF375">
        <f>IF('Main Data'!J375="Platinum",1,0)</f>
        <v>0</v>
      </c>
      <c r="AG375">
        <f>IF(OR('Main Data'!J375="PVD",'Main Data'!J375="Gold Plate",'Main Data'!J375="Other"),1,0)</f>
        <v>0</v>
      </c>
      <c r="AH375">
        <f>IF('Main Data'!N375="Stainless Steel",1,0)</f>
        <v>1</v>
      </c>
      <c r="AI375">
        <f>IF('Main Data'!N375="Leather",1,0)</f>
        <v>0</v>
      </c>
      <c r="AJ375">
        <f>IF('Main Data'!N375="Two-tone",1,0)</f>
        <v>0</v>
      </c>
      <c r="AK375">
        <f>IF(OR('Main Data'!N375="YG 18K",'Main Data'!N375="PG 18K",'Main Data'!N375="WG 18K",'Main Data'!N375="Mixes of 18K"),1,0)</f>
        <v>0</v>
      </c>
      <c r="AL375">
        <f>IF(OR(,'Main Data'!N375="PVD",'Main Data'!N375="Gold plate"),1,0)</f>
        <v>0</v>
      </c>
      <c r="AM375">
        <f>IF(OR('Main Data'!AV375="Yes",'Main Data'!AW375="Yes",'Main Data'!AU375="Yes"),1,0)</f>
        <v>0</v>
      </c>
      <c r="AN375">
        <f>IF(OR(ISTEXT('Main Data'!AX375), ISTEXT('Main Data'!AY375)),1,0)</f>
        <v>0</v>
      </c>
      <c r="AO375">
        <f>IF('Main Data'!AZ375="Yes",1,0)</f>
        <v>1</v>
      </c>
      <c r="AP375">
        <f>IF('Main Data'!BA375="Yes",1,0)</f>
        <v>0</v>
      </c>
      <c r="AQ375">
        <f>IF('Main Data'!BD375="Yes",1,0)</f>
        <v>0</v>
      </c>
      <c r="AR375">
        <f>IF('Main Data'!BE375="A",1,0)</f>
        <v>0</v>
      </c>
      <c r="AS375">
        <f>IF('Main Data'!BE375="AA",1,0)</f>
        <v>0</v>
      </c>
      <c r="AT375">
        <f>IF('Main Data'!BE375="AAA",1,0)</f>
        <v>1</v>
      </c>
      <c r="AU375">
        <f>IF('Main Data'!BE375="AAAA",1,0)</f>
        <v>0</v>
      </c>
      <c r="AV375">
        <f>IF('Main Data'!P375="Yes",1,0)</f>
        <v>0</v>
      </c>
      <c r="AW375">
        <f>IF('Main Data'!AP375="Yes",1,0)</f>
        <v>0</v>
      </c>
      <c r="AX375">
        <f>IF(OR('Main Data'!V375="Yes", 'Main Data'!W375="Yes",'Main Data'!X375="Yes"),1,0)</f>
        <v>1</v>
      </c>
      <c r="AY375">
        <f>IF(OR('Main Data'!Y375="Yes",'Main Data'!Z375="Yes"),1,0)</f>
        <v>0</v>
      </c>
      <c r="AZ375">
        <f>IF('Main Data'!AR375="Yes",1,0)</f>
        <v>0</v>
      </c>
      <c r="BA375">
        <f>IF('Main Data'!AS375="Yes",1,0)</f>
        <v>0</v>
      </c>
      <c r="BB375">
        <f>IF('Main Data'!AG375="Yes",1,0)</f>
        <v>0</v>
      </c>
      <c r="BC375">
        <f>IF('Main Data'!AB375="Yes",1,0)</f>
        <v>0</v>
      </c>
      <c r="BD375">
        <f>IF('Main Data'!AA375="Yes",1,0)</f>
        <v>0</v>
      </c>
      <c r="BE375">
        <f>IF('Main Data'!AC375="Yes",1,0)</f>
        <v>0</v>
      </c>
      <c r="BF375">
        <f>IF('Main Data'!AF375="Yes",1,0)</f>
        <v>0</v>
      </c>
      <c r="BG375">
        <f>IF(OR('Main Data'!AI375="Yes",'Main Data'!AL375="Yes"),1,0)</f>
        <v>0</v>
      </c>
      <c r="BH375">
        <f>IF('Main Data'!AJ375="Yes",1,0)</f>
        <v>0</v>
      </c>
      <c r="BI375">
        <f>IF('Main Data'!AK375="Yes",1,0)</f>
        <v>0</v>
      </c>
      <c r="BJ375">
        <f>IF('Main Data'!AM375="Yes",1,0)</f>
        <v>0</v>
      </c>
      <c r="BK375">
        <f>IF('Main Data'!AQ375="Yes",1,0)</f>
        <v>0</v>
      </c>
      <c r="BL375" s="21">
        <f t="shared" si="31"/>
        <v>0</v>
      </c>
      <c r="BM375" s="21">
        <f t="shared" si="32"/>
        <v>0</v>
      </c>
      <c r="BN375" s="21">
        <f t="shared" si="33"/>
        <v>0</v>
      </c>
      <c r="BO375" s="21">
        <f t="shared" si="34"/>
        <v>1</v>
      </c>
      <c r="BP375" s="21">
        <f t="shared" si="35"/>
        <v>0</v>
      </c>
    </row>
    <row r="376" spans="1:68" x14ac:dyDescent="0.2">
      <c r="A376">
        <v>372</v>
      </c>
      <c r="B376" s="33">
        <f>'Main Data'!C376</f>
        <v>44507</v>
      </c>
      <c r="C376">
        <f>'Main Data'!D376</f>
        <v>306</v>
      </c>
      <c r="D376" s="26">
        <f>'Main Data'!E376</f>
        <v>5400</v>
      </c>
      <c r="E376" s="26">
        <f>'Main Data'!F376</f>
        <v>6750</v>
      </c>
      <c r="F376" s="34">
        <f t="shared" si="30"/>
        <v>8.5941542325523663</v>
      </c>
      <c r="G376">
        <f>IF('Main Data'!H376="AP",1,0)</f>
        <v>0</v>
      </c>
      <c r="H376">
        <f>IF('Main Data'!H376="Blancpain",1,0)</f>
        <v>0</v>
      </c>
      <c r="I376">
        <f>IF('Main Data'!H376="Breguet",1,0)</f>
        <v>0</v>
      </c>
      <c r="J376">
        <f>IF('Main Data'!H376="Breitling",1,0)</f>
        <v>0</v>
      </c>
      <c r="K376">
        <f>IF('Main Data'!H376="Cartier",1,0)</f>
        <v>0</v>
      </c>
      <c r="L376">
        <f>IF('Main Data'!H376="Gallet",1,0)</f>
        <v>0</v>
      </c>
      <c r="M376">
        <f>IF('Main Data'!H376="Girard Perregaux",1,0)</f>
        <v>0</v>
      </c>
      <c r="N376">
        <f>IF('Main Data'!H376="Gubelin",1,0)</f>
        <v>0</v>
      </c>
      <c r="O376">
        <f>IF('Main Data'!H376="Heuer",1,0)</f>
        <v>0</v>
      </c>
      <c r="P376">
        <f>IF('Main Data'!H376="IWC",1,0)</f>
        <v>0</v>
      </c>
      <c r="Q376">
        <f>IF('Main Data'!H376="JLC",1,0)</f>
        <v>0</v>
      </c>
      <c r="R376">
        <f>IF('Main Data'!H376="Longines",1,0)</f>
        <v>0</v>
      </c>
      <c r="S376">
        <f>IF('Main Data'!H376="Movado",1,0)</f>
        <v>0</v>
      </c>
      <c r="T376">
        <f>IF('Main Data'!H376="Omega",1,0)</f>
        <v>0</v>
      </c>
      <c r="U376">
        <f>IF('Main Data'!H376="Panerai",1,0)</f>
        <v>0</v>
      </c>
      <c r="V376">
        <f>IF('Main Data'!H376="Patek",1,0)</f>
        <v>0</v>
      </c>
      <c r="W376">
        <f>IF('Main Data'!H376="Rolex",1,0)</f>
        <v>1</v>
      </c>
      <c r="X376">
        <f>IF('Main Data'!H376="Tudor",1,0)</f>
        <v>0</v>
      </c>
      <c r="Y376">
        <f>IF('Main Data'!H376="Ulysse Nardin",1,0)</f>
        <v>0</v>
      </c>
      <c r="Z376">
        <f>IF('Main Data'!H376="Universal Geneve",1,0)</f>
        <v>0</v>
      </c>
      <c r="AA376">
        <f>IF('Main Data'!H376="Vacheron",1,0)</f>
        <v>0</v>
      </c>
      <c r="AB376">
        <f>IF('Main Data'!H376="Zenith",1,0)</f>
        <v>0</v>
      </c>
      <c r="AC376">
        <f>IF('Main Data'!J376="Stainless Steel",1,0)</f>
        <v>0</v>
      </c>
      <c r="AD376">
        <f>IF('Main Data'!J376="Two-tone",1,0)</f>
        <v>0</v>
      </c>
      <c r="AE376">
        <f>IF(OR('Main Data'!J376="YG 18K",'Main Data'!J376="YG &lt;18K",'Main Data'!J376="PG 18K",'Main Data'!J376="PG &lt;18K",'Main Data'!J376="WG 18K",'Main Data'!J376="Mixes of 18K",'Main Data'!J376="Mixes &lt;18K"),1,0)</f>
        <v>1</v>
      </c>
      <c r="AF376">
        <f>IF('Main Data'!J376="Platinum",1,0)</f>
        <v>0</v>
      </c>
      <c r="AG376">
        <f>IF(OR('Main Data'!J376="PVD",'Main Data'!J376="Gold Plate",'Main Data'!J376="Other"),1,0)</f>
        <v>0</v>
      </c>
      <c r="AH376">
        <f>IF('Main Data'!N376="Stainless Steel",1,0)</f>
        <v>0</v>
      </c>
      <c r="AI376">
        <f>IF('Main Data'!N376="Leather",1,0)</f>
        <v>1</v>
      </c>
      <c r="AJ376">
        <f>IF('Main Data'!N376="Two-tone",1,0)</f>
        <v>0</v>
      </c>
      <c r="AK376">
        <f>IF(OR('Main Data'!N376="YG 18K",'Main Data'!N376="PG 18K",'Main Data'!N376="WG 18K",'Main Data'!N376="Mixes of 18K"),1,0)</f>
        <v>0</v>
      </c>
      <c r="AL376">
        <f>IF(OR(,'Main Data'!N376="PVD",'Main Data'!N376="Gold plate"),1,0)</f>
        <v>0</v>
      </c>
      <c r="AM376">
        <f>IF(OR('Main Data'!AV376="Yes",'Main Data'!AW376="Yes",'Main Data'!AU376="Yes"),1,0)</f>
        <v>0</v>
      </c>
      <c r="AN376">
        <f>IF(OR(ISTEXT('Main Data'!AX376), ISTEXT('Main Data'!AY376)),1,0)</f>
        <v>0</v>
      </c>
      <c r="AO376">
        <f>IF('Main Data'!AZ376="Yes",1,0)</f>
        <v>0</v>
      </c>
      <c r="AP376">
        <f>IF('Main Data'!BA376="Yes",1,0)</f>
        <v>0</v>
      </c>
      <c r="AQ376">
        <f>IF('Main Data'!BD376="Yes",1,0)</f>
        <v>0</v>
      </c>
      <c r="AR376">
        <f>IF('Main Data'!BE376="A",1,0)</f>
        <v>0</v>
      </c>
      <c r="AS376">
        <f>IF('Main Data'!BE376="AA",1,0)</f>
        <v>0</v>
      </c>
      <c r="AT376">
        <f>IF('Main Data'!BE376="AAA",1,0)</f>
        <v>1</v>
      </c>
      <c r="AU376">
        <f>IF('Main Data'!BE376="AAAA",1,0)</f>
        <v>0</v>
      </c>
      <c r="AV376">
        <f>IF('Main Data'!P376="Yes",1,0)</f>
        <v>1</v>
      </c>
      <c r="AW376">
        <f>IF('Main Data'!AP376="Yes",1,0)</f>
        <v>0</v>
      </c>
      <c r="AX376">
        <f>IF(OR('Main Data'!V376="Yes", 'Main Data'!W376="Yes",'Main Data'!X376="Yes"),1,0)</f>
        <v>0</v>
      </c>
      <c r="AY376">
        <f>IF(OR('Main Data'!Y376="Yes",'Main Data'!Z376="Yes"),1,0)</f>
        <v>0</v>
      </c>
      <c r="AZ376">
        <f>IF('Main Data'!AR376="Yes",1,0)</f>
        <v>0</v>
      </c>
      <c r="BA376">
        <f>IF('Main Data'!AS376="Yes",1,0)</f>
        <v>0</v>
      </c>
      <c r="BB376">
        <f>IF('Main Data'!AG376="Yes",1,0)</f>
        <v>0</v>
      </c>
      <c r="BC376">
        <f>IF('Main Data'!AB376="Yes",1,0)</f>
        <v>0</v>
      </c>
      <c r="BD376">
        <f>IF('Main Data'!AA376="Yes",1,0)</f>
        <v>0</v>
      </c>
      <c r="BE376">
        <f>IF('Main Data'!AC376="Yes",1,0)</f>
        <v>0</v>
      </c>
      <c r="BF376">
        <f>IF('Main Data'!AF376="Yes",1,0)</f>
        <v>0</v>
      </c>
      <c r="BG376">
        <f>IF(OR('Main Data'!AI376="Yes",'Main Data'!AL376="Yes"),1,0)</f>
        <v>0</v>
      </c>
      <c r="BH376">
        <f>IF('Main Data'!AJ376="Yes",1,0)</f>
        <v>0</v>
      </c>
      <c r="BI376">
        <f>IF('Main Data'!AK376="Yes",1,0)</f>
        <v>0</v>
      </c>
      <c r="BJ376">
        <f>IF('Main Data'!AM376="Yes",1,0)</f>
        <v>0</v>
      </c>
      <c r="BK376">
        <f>IF('Main Data'!AQ376="Yes",1,0)</f>
        <v>0</v>
      </c>
      <c r="BL376" s="21">
        <f t="shared" si="31"/>
        <v>0</v>
      </c>
      <c r="BM376" s="21">
        <f t="shared" si="32"/>
        <v>0</v>
      </c>
      <c r="BN376" s="21">
        <f t="shared" si="33"/>
        <v>0</v>
      </c>
      <c r="BO376" s="21">
        <f t="shared" si="34"/>
        <v>1</v>
      </c>
      <c r="BP376" s="21">
        <f t="shared" si="35"/>
        <v>0</v>
      </c>
    </row>
    <row r="377" spans="1:68" x14ac:dyDescent="0.2">
      <c r="A377">
        <v>373</v>
      </c>
      <c r="B377" s="33">
        <f>'Main Data'!C377</f>
        <v>44507</v>
      </c>
      <c r="C377">
        <f>'Main Data'!D377</f>
        <v>308</v>
      </c>
      <c r="D377" s="26">
        <f>'Main Data'!E377</f>
        <v>6500</v>
      </c>
      <c r="E377" s="26">
        <f>'Main Data'!F377</f>
        <v>8125</v>
      </c>
      <c r="F377" s="34">
        <f t="shared" si="30"/>
        <v>8.7795574558837277</v>
      </c>
      <c r="G377">
        <f>IF('Main Data'!H377="AP",1,0)</f>
        <v>0</v>
      </c>
      <c r="H377">
        <f>IF('Main Data'!H377="Blancpain",1,0)</f>
        <v>0</v>
      </c>
      <c r="I377">
        <f>IF('Main Data'!H377="Breguet",1,0)</f>
        <v>0</v>
      </c>
      <c r="J377">
        <f>IF('Main Data'!H377="Breitling",1,0)</f>
        <v>0</v>
      </c>
      <c r="K377">
        <f>IF('Main Data'!H377="Cartier",1,0)</f>
        <v>0</v>
      </c>
      <c r="L377">
        <f>IF('Main Data'!H377="Gallet",1,0)</f>
        <v>0</v>
      </c>
      <c r="M377">
        <f>IF('Main Data'!H377="Girard Perregaux",1,0)</f>
        <v>0</v>
      </c>
      <c r="N377">
        <f>IF('Main Data'!H377="Gubelin",1,0)</f>
        <v>0</v>
      </c>
      <c r="O377">
        <f>IF('Main Data'!H377="Heuer",1,0)</f>
        <v>0</v>
      </c>
      <c r="P377">
        <f>IF('Main Data'!H377="IWC",1,0)</f>
        <v>0</v>
      </c>
      <c r="Q377">
        <f>IF('Main Data'!H377="JLC",1,0)</f>
        <v>0</v>
      </c>
      <c r="R377">
        <f>IF('Main Data'!H377="Longines",1,0)</f>
        <v>0</v>
      </c>
      <c r="S377">
        <f>IF('Main Data'!H377="Movado",1,0)</f>
        <v>0</v>
      </c>
      <c r="T377">
        <f>IF('Main Data'!H377="Omega",1,0)</f>
        <v>0</v>
      </c>
      <c r="U377">
        <f>IF('Main Data'!H377="Panerai",1,0)</f>
        <v>0</v>
      </c>
      <c r="V377">
        <f>IF('Main Data'!H377="Patek",1,0)</f>
        <v>0</v>
      </c>
      <c r="W377">
        <f>IF('Main Data'!H377="Rolex",1,0)</f>
        <v>1</v>
      </c>
      <c r="X377">
        <f>IF('Main Data'!H377="Tudor",1,0)</f>
        <v>0</v>
      </c>
      <c r="Y377">
        <f>IF('Main Data'!H377="Ulysse Nardin",1,0)</f>
        <v>0</v>
      </c>
      <c r="Z377">
        <f>IF('Main Data'!H377="Universal Geneve",1,0)</f>
        <v>0</v>
      </c>
      <c r="AA377">
        <f>IF('Main Data'!H377="Vacheron",1,0)</f>
        <v>0</v>
      </c>
      <c r="AB377">
        <f>IF('Main Data'!H377="Zenith",1,0)</f>
        <v>0</v>
      </c>
      <c r="AC377">
        <f>IF('Main Data'!J377="Stainless Steel",1,0)</f>
        <v>0</v>
      </c>
      <c r="AD377">
        <f>IF('Main Data'!J377="Two-tone",1,0)</f>
        <v>0</v>
      </c>
      <c r="AE377">
        <f>IF(OR('Main Data'!J377="YG 18K",'Main Data'!J377="YG &lt;18K",'Main Data'!J377="PG 18K",'Main Data'!J377="PG &lt;18K",'Main Data'!J377="WG 18K",'Main Data'!J377="Mixes of 18K",'Main Data'!J377="Mixes &lt;18K"),1,0)</f>
        <v>1</v>
      </c>
      <c r="AF377">
        <f>IF('Main Data'!J377="Platinum",1,0)</f>
        <v>0</v>
      </c>
      <c r="AG377">
        <f>IF(OR('Main Data'!J377="PVD",'Main Data'!J377="Gold Plate",'Main Data'!J377="Other"),1,0)</f>
        <v>0</v>
      </c>
      <c r="AH377">
        <f>IF('Main Data'!N377="Stainless Steel",1,0)</f>
        <v>0</v>
      </c>
      <c r="AI377">
        <f>IF('Main Data'!N377="Leather",1,0)</f>
        <v>1</v>
      </c>
      <c r="AJ377">
        <f>IF('Main Data'!N377="Two-tone",1,0)</f>
        <v>0</v>
      </c>
      <c r="AK377">
        <f>IF(OR('Main Data'!N377="YG 18K",'Main Data'!N377="PG 18K",'Main Data'!N377="WG 18K",'Main Data'!N377="Mixes of 18K"),1,0)</f>
        <v>0</v>
      </c>
      <c r="AL377">
        <f>IF(OR(,'Main Data'!N377="PVD",'Main Data'!N377="Gold plate"),1,0)</f>
        <v>0</v>
      </c>
      <c r="AM377">
        <f>IF(OR('Main Data'!AV377="Yes",'Main Data'!AW377="Yes",'Main Data'!AU377="Yes"),1,0)</f>
        <v>0</v>
      </c>
      <c r="AN377">
        <f>IF(OR(ISTEXT('Main Data'!AX377), ISTEXT('Main Data'!AY377)),1,0)</f>
        <v>0</v>
      </c>
      <c r="AO377">
        <f>IF('Main Data'!AZ377="Yes",1,0)</f>
        <v>0</v>
      </c>
      <c r="AP377">
        <f>IF('Main Data'!BA377="Yes",1,0)</f>
        <v>0</v>
      </c>
      <c r="AQ377">
        <f>IF('Main Data'!BD377="Yes",1,0)</f>
        <v>0</v>
      </c>
      <c r="AR377">
        <f>IF('Main Data'!BE377="A",1,0)</f>
        <v>0</v>
      </c>
      <c r="AS377">
        <f>IF('Main Data'!BE377="AA",1,0)</f>
        <v>1</v>
      </c>
      <c r="AT377">
        <f>IF('Main Data'!BE377="AAA",1,0)</f>
        <v>0</v>
      </c>
      <c r="AU377">
        <f>IF('Main Data'!BE377="AAAA",1,0)</f>
        <v>0</v>
      </c>
      <c r="AV377">
        <f>IF('Main Data'!P377="Yes",1,0)</f>
        <v>0</v>
      </c>
      <c r="AW377">
        <f>IF('Main Data'!AP377="Yes",1,0)</f>
        <v>0</v>
      </c>
      <c r="AX377">
        <f>IF(OR('Main Data'!V377="Yes", 'Main Data'!W377="Yes",'Main Data'!X377="Yes"),1,0)</f>
        <v>1</v>
      </c>
      <c r="AY377">
        <f>IF(OR('Main Data'!Y377="Yes",'Main Data'!Z377="Yes"),1,0)</f>
        <v>0</v>
      </c>
      <c r="AZ377">
        <f>IF('Main Data'!AR377="Yes",1,0)</f>
        <v>0</v>
      </c>
      <c r="BA377">
        <f>IF('Main Data'!AS377="Yes",1,0)</f>
        <v>0</v>
      </c>
      <c r="BB377">
        <f>IF('Main Data'!AG377="Yes",1,0)</f>
        <v>0</v>
      </c>
      <c r="BC377">
        <f>IF('Main Data'!AB377="Yes",1,0)</f>
        <v>0</v>
      </c>
      <c r="BD377">
        <f>IF('Main Data'!AA377="Yes",1,0)</f>
        <v>0</v>
      </c>
      <c r="BE377">
        <f>IF('Main Data'!AC377="Yes",1,0)</f>
        <v>0</v>
      </c>
      <c r="BF377">
        <f>IF('Main Data'!AF377="Yes",1,0)</f>
        <v>0</v>
      </c>
      <c r="BG377">
        <f>IF(OR('Main Data'!AI377="Yes",'Main Data'!AL377="Yes"),1,0)</f>
        <v>0</v>
      </c>
      <c r="BH377">
        <f>IF('Main Data'!AJ377="Yes",1,0)</f>
        <v>0</v>
      </c>
      <c r="BI377">
        <f>IF('Main Data'!AK377="Yes",1,0)</f>
        <v>0</v>
      </c>
      <c r="BJ377">
        <f>IF('Main Data'!AM377="Yes",1,0)</f>
        <v>0</v>
      </c>
      <c r="BK377">
        <f>IF('Main Data'!AQ377="Yes",1,0)</f>
        <v>0</v>
      </c>
      <c r="BL377" s="21">
        <f t="shared" si="31"/>
        <v>0</v>
      </c>
      <c r="BM377" s="21">
        <f t="shared" si="32"/>
        <v>0</v>
      </c>
      <c r="BN377" s="21">
        <f t="shared" si="33"/>
        <v>0</v>
      </c>
      <c r="BO377" s="21">
        <f t="shared" si="34"/>
        <v>1</v>
      </c>
      <c r="BP377" s="21">
        <f t="shared" si="35"/>
        <v>0</v>
      </c>
    </row>
    <row r="378" spans="1:68" x14ac:dyDescent="0.2">
      <c r="A378">
        <v>374</v>
      </c>
      <c r="B378" s="33">
        <f>'Main Data'!C378</f>
        <v>44507</v>
      </c>
      <c r="C378">
        <f>'Main Data'!D378</f>
        <v>314</v>
      </c>
      <c r="D378" s="26">
        <f>'Main Data'!E378</f>
        <v>80000</v>
      </c>
      <c r="E378" s="26">
        <f>'Main Data'!F378</f>
        <v>100000</v>
      </c>
      <c r="F378" s="34">
        <f t="shared" si="30"/>
        <v>11.289781913656018</v>
      </c>
      <c r="G378">
        <f>IF('Main Data'!H378="AP",1,0)</f>
        <v>0</v>
      </c>
      <c r="H378">
        <f>IF('Main Data'!H378="Blancpain",1,0)</f>
        <v>0</v>
      </c>
      <c r="I378">
        <f>IF('Main Data'!H378="Breguet",1,0)</f>
        <v>0</v>
      </c>
      <c r="J378">
        <f>IF('Main Data'!H378="Breitling",1,0)</f>
        <v>0</v>
      </c>
      <c r="K378">
        <f>IF('Main Data'!H378="Cartier",1,0)</f>
        <v>0</v>
      </c>
      <c r="L378">
        <f>IF('Main Data'!H378="Gallet",1,0)</f>
        <v>0</v>
      </c>
      <c r="M378">
        <f>IF('Main Data'!H378="Girard Perregaux",1,0)</f>
        <v>0</v>
      </c>
      <c r="N378">
        <f>IF('Main Data'!H378="Gubelin",1,0)</f>
        <v>0</v>
      </c>
      <c r="O378">
        <f>IF('Main Data'!H378="Heuer",1,0)</f>
        <v>0</v>
      </c>
      <c r="P378">
        <f>IF('Main Data'!H378="IWC",1,0)</f>
        <v>0</v>
      </c>
      <c r="Q378">
        <f>IF('Main Data'!H378="JLC",1,0)</f>
        <v>0</v>
      </c>
      <c r="R378">
        <f>IF('Main Data'!H378="Longines",1,0)</f>
        <v>0</v>
      </c>
      <c r="S378">
        <f>IF('Main Data'!H378="Movado",1,0)</f>
        <v>0</v>
      </c>
      <c r="T378">
        <f>IF('Main Data'!H378="Omega",1,0)</f>
        <v>0</v>
      </c>
      <c r="U378">
        <f>IF('Main Data'!H378="Panerai",1,0)</f>
        <v>0</v>
      </c>
      <c r="V378">
        <f>IF('Main Data'!H378="Patek",1,0)</f>
        <v>0</v>
      </c>
      <c r="W378">
        <f>IF('Main Data'!H378="Rolex",1,0)</f>
        <v>1</v>
      </c>
      <c r="X378">
        <f>IF('Main Data'!H378="Tudor",1,0)</f>
        <v>0</v>
      </c>
      <c r="Y378">
        <f>IF('Main Data'!H378="Ulysse Nardin",1,0)</f>
        <v>0</v>
      </c>
      <c r="Z378">
        <f>IF('Main Data'!H378="Universal Geneve",1,0)</f>
        <v>0</v>
      </c>
      <c r="AA378">
        <f>IF('Main Data'!H378="Vacheron",1,0)</f>
        <v>0</v>
      </c>
      <c r="AB378">
        <f>IF('Main Data'!H378="Zenith",1,0)</f>
        <v>0</v>
      </c>
      <c r="AC378">
        <f>IF('Main Data'!J378="Stainless Steel",1,0)</f>
        <v>0</v>
      </c>
      <c r="AD378">
        <f>IF('Main Data'!J378="Two-tone",1,0)</f>
        <v>0</v>
      </c>
      <c r="AE378">
        <f>IF(OR('Main Data'!J378="YG 18K",'Main Data'!J378="YG &lt;18K",'Main Data'!J378="PG 18K",'Main Data'!J378="PG &lt;18K",'Main Data'!J378="WG 18K",'Main Data'!J378="Mixes of 18K",'Main Data'!J378="Mixes &lt;18K"),1,0)</f>
        <v>1</v>
      </c>
      <c r="AF378">
        <f>IF('Main Data'!J378="Platinum",1,0)</f>
        <v>0</v>
      </c>
      <c r="AG378">
        <f>IF(OR('Main Data'!J378="PVD",'Main Data'!J378="Gold Plate",'Main Data'!J378="Other"),1,0)</f>
        <v>0</v>
      </c>
      <c r="AH378">
        <f>IF('Main Data'!N378="Stainless Steel",1,0)</f>
        <v>0</v>
      </c>
      <c r="AI378">
        <f>IF('Main Data'!N378="Leather",1,0)</f>
        <v>0</v>
      </c>
      <c r="AJ378">
        <f>IF('Main Data'!N378="Two-tone",1,0)</f>
        <v>0</v>
      </c>
      <c r="AK378">
        <f>IF(OR('Main Data'!N378="YG 18K",'Main Data'!N378="PG 18K",'Main Data'!N378="WG 18K",'Main Data'!N378="Mixes of 18K"),1,0)</f>
        <v>1</v>
      </c>
      <c r="AL378">
        <f>IF(OR(,'Main Data'!N378="PVD",'Main Data'!N378="Gold plate"),1,0)</f>
        <v>0</v>
      </c>
      <c r="AM378">
        <f>IF(OR('Main Data'!AV378="Yes",'Main Data'!AW378="Yes",'Main Data'!AU378="Yes"),1,0)</f>
        <v>1</v>
      </c>
      <c r="AN378">
        <f>IF(OR(ISTEXT('Main Data'!AX378), ISTEXT('Main Data'!AY378)),1,0)</f>
        <v>0</v>
      </c>
      <c r="AO378">
        <f>IF('Main Data'!AZ378="Yes",1,0)</f>
        <v>0</v>
      </c>
      <c r="AP378">
        <f>IF('Main Data'!BA378="Yes",1,0)</f>
        <v>0</v>
      </c>
      <c r="AQ378">
        <f>IF('Main Data'!BD378="Yes",1,0)</f>
        <v>0</v>
      </c>
      <c r="AR378">
        <f>IF('Main Data'!BE378="A",1,0)</f>
        <v>0</v>
      </c>
      <c r="AS378">
        <f>IF('Main Data'!BE378="AA",1,0)</f>
        <v>0</v>
      </c>
      <c r="AT378">
        <f>IF('Main Data'!BE378="AAA",1,0)</f>
        <v>0</v>
      </c>
      <c r="AU378">
        <f>IF('Main Data'!BE378="AAAA",1,0)</f>
        <v>1</v>
      </c>
      <c r="AV378">
        <f>IF('Main Data'!P378="Yes",1,0)</f>
        <v>0</v>
      </c>
      <c r="AW378">
        <f>IF('Main Data'!AP378="Yes",1,0)</f>
        <v>0</v>
      </c>
      <c r="AX378">
        <f>IF(OR('Main Data'!V378="Yes", 'Main Data'!W378="Yes",'Main Data'!X378="Yes"),1,0)</f>
        <v>0</v>
      </c>
      <c r="AY378">
        <f>IF(OR('Main Data'!Y378="Yes",'Main Data'!Z378="Yes"),1,0)</f>
        <v>0</v>
      </c>
      <c r="AZ378">
        <f>IF('Main Data'!AR378="Yes",1,0)</f>
        <v>0</v>
      </c>
      <c r="BA378">
        <f>IF('Main Data'!AS378="Yes",1,0)</f>
        <v>0</v>
      </c>
      <c r="BB378">
        <f>IF('Main Data'!AG378="Yes",1,0)</f>
        <v>0</v>
      </c>
      <c r="BC378">
        <f>IF('Main Data'!AB378="Yes",1,0)</f>
        <v>0</v>
      </c>
      <c r="BD378">
        <f>IF('Main Data'!AA378="Yes",1,0)</f>
        <v>0</v>
      </c>
      <c r="BE378">
        <f>IF('Main Data'!AC378="Yes",1,0)</f>
        <v>0</v>
      </c>
      <c r="BF378">
        <f>IF('Main Data'!AF378="Yes",1,0)</f>
        <v>0</v>
      </c>
      <c r="BG378">
        <f>IF(OR('Main Data'!AI378="Yes",'Main Data'!AL378="Yes"),1,0)</f>
        <v>1</v>
      </c>
      <c r="BH378">
        <f>IF('Main Data'!AJ378="Yes",1,0)</f>
        <v>0</v>
      </c>
      <c r="BI378">
        <f>IF('Main Data'!AK378="Yes",1,0)</f>
        <v>0</v>
      </c>
      <c r="BJ378">
        <f>IF('Main Data'!AM378="Yes",1,0)</f>
        <v>0</v>
      </c>
      <c r="BK378">
        <f>IF('Main Data'!AQ378="Yes",1,0)</f>
        <v>0</v>
      </c>
      <c r="BL378" s="21">
        <f t="shared" si="31"/>
        <v>0</v>
      </c>
      <c r="BM378" s="21">
        <f t="shared" si="32"/>
        <v>0</v>
      </c>
      <c r="BN378" s="21">
        <f t="shared" si="33"/>
        <v>0</v>
      </c>
      <c r="BO378" s="21">
        <f t="shared" si="34"/>
        <v>1</v>
      </c>
      <c r="BP378" s="21">
        <f t="shared" si="35"/>
        <v>0</v>
      </c>
    </row>
    <row r="379" spans="1:68" x14ac:dyDescent="0.2">
      <c r="A379">
        <v>375</v>
      </c>
      <c r="B379" s="33">
        <f>'Main Data'!C379</f>
        <v>44507</v>
      </c>
      <c r="C379">
        <f>'Main Data'!D379</f>
        <v>317</v>
      </c>
      <c r="D379" s="26">
        <f>'Main Data'!E379</f>
        <v>100000</v>
      </c>
      <c r="E379" s="26">
        <f>'Main Data'!F379</f>
        <v>175000</v>
      </c>
      <c r="F379" s="34">
        <f t="shared" si="30"/>
        <v>11.512925464970229</v>
      </c>
      <c r="G379">
        <f>IF('Main Data'!H379="AP",1,0)</f>
        <v>0</v>
      </c>
      <c r="H379">
        <f>IF('Main Data'!H379="Blancpain",1,0)</f>
        <v>0</v>
      </c>
      <c r="I379">
        <f>IF('Main Data'!H379="Breguet",1,0)</f>
        <v>0</v>
      </c>
      <c r="J379">
        <f>IF('Main Data'!H379="Breitling",1,0)</f>
        <v>0</v>
      </c>
      <c r="K379">
        <f>IF('Main Data'!H379="Cartier",1,0)</f>
        <v>0</v>
      </c>
      <c r="L379">
        <f>IF('Main Data'!H379="Gallet",1,0)</f>
        <v>0</v>
      </c>
      <c r="M379">
        <f>IF('Main Data'!H379="Girard Perregaux",1,0)</f>
        <v>0</v>
      </c>
      <c r="N379">
        <f>IF('Main Data'!H379="Gubelin",1,0)</f>
        <v>0</v>
      </c>
      <c r="O379">
        <f>IF('Main Data'!H379="Heuer",1,0)</f>
        <v>0</v>
      </c>
      <c r="P379">
        <f>IF('Main Data'!H379="IWC",1,0)</f>
        <v>0</v>
      </c>
      <c r="Q379">
        <f>IF('Main Data'!H379="JLC",1,0)</f>
        <v>0</v>
      </c>
      <c r="R379">
        <f>IF('Main Data'!H379="Longines",1,0)</f>
        <v>0</v>
      </c>
      <c r="S379">
        <f>IF('Main Data'!H379="Movado",1,0)</f>
        <v>0</v>
      </c>
      <c r="T379">
        <f>IF('Main Data'!H379="Omega",1,0)</f>
        <v>0</v>
      </c>
      <c r="U379">
        <f>IF('Main Data'!H379="Panerai",1,0)</f>
        <v>0</v>
      </c>
      <c r="V379">
        <f>IF('Main Data'!H379="Patek",1,0)</f>
        <v>0</v>
      </c>
      <c r="W379">
        <f>IF('Main Data'!H379="Rolex",1,0)</f>
        <v>1</v>
      </c>
      <c r="X379">
        <f>IF('Main Data'!H379="Tudor",1,0)</f>
        <v>0</v>
      </c>
      <c r="Y379">
        <f>IF('Main Data'!H379="Ulysse Nardin",1,0)</f>
        <v>0</v>
      </c>
      <c r="Z379">
        <f>IF('Main Data'!H379="Universal Geneve",1,0)</f>
        <v>0</v>
      </c>
      <c r="AA379">
        <f>IF('Main Data'!H379="Vacheron",1,0)</f>
        <v>0</v>
      </c>
      <c r="AB379">
        <f>IF('Main Data'!H379="Zenith",1,0)</f>
        <v>0</v>
      </c>
      <c r="AC379">
        <f>IF('Main Data'!J379="Stainless Steel",1,0)</f>
        <v>0</v>
      </c>
      <c r="AD379">
        <f>IF('Main Data'!J379="Two-tone",1,0)</f>
        <v>0</v>
      </c>
      <c r="AE379">
        <f>IF(OR('Main Data'!J379="YG 18K",'Main Data'!J379="YG &lt;18K",'Main Data'!J379="PG 18K",'Main Data'!J379="PG &lt;18K",'Main Data'!J379="WG 18K",'Main Data'!J379="Mixes of 18K",'Main Data'!J379="Mixes &lt;18K"),1,0)</f>
        <v>1</v>
      </c>
      <c r="AF379">
        <f>IF('Main Data'!J379="Platinum",1,0)</f>
        <v>0</v>
      </c>
      <c r="AG379">
        <f>IF(OR('Main Data'!J379="PVD",'Main Data'!J379="Gold Plate",'Main Data'!J379="Other"),1,0)</f>
        <v>0</v>
      </c>
      <c r="AH379">
        <f>IF('Main Data'!N379="Stainless Steel",1,0)</f>
        <v>0</v>
      </c>
      <c r="AI379">
        <f>IF('Main Data'!N379="Leather",1,0)</f>
        <v>1</v>
      </c>
      <c r="AJ379">
        <f>IF('Main Data'!N379="Two-tone",1,0)</f>
        <v>0</v>
      </c>
      <c r="AK379">
        <f>IF(OR('Main Data'!N379="YG 18K",'Main Data'!N379="PG 18K",'Main Data'!N379="WG 18K",'Main Data'!N379="Mixes of 18K"),1,0)</f>
        <v>0</v>
      </c>
      <c r="AL379">
        <f>IF(OR(,'Main Data'!N379="PVD",'Main Data'!N379="Gold plate"),1,0)</f>
        <v>0</v>
      </c>
      <c r="AM379">
        <f>IF(OR('Main Data'!AV379="Yes",'Main Data'!AW379="Yes",'Main Data'!AU379="Yes"),1,0)</f>
        <v>0</v>
      </c>
      <c r="AN379">
        <f>IF(OR(ISTEXT('Main Data'!AX379), ISTEXT('Main Data'!AY379)),1,0)</f>
        <v>0</v>
      </c>
      <c r="AO379">
        <f>IF('Main Data'!AZ379="Yes",1,0)</f>
        <v>0</v>
      </c>
      <c r="AP379">
        <f>IF('Main Data'!BA379="Yes",1,0)</f>
        <v>0</v>
      </c>
      <c r="AQ379">
        <f>IF('Main Data'!BD379="Yes",1,0)</f>
        <v>0</v>
      </c>
      <c r="AR379">
        <f>IF('Main Data'!BE379="A",1,0)</f>
        <v>0</v>
      </c>
      <c r="AS379">
        <f>IF('Main Data'!BE379="AA",1,0)</f>
        <v>0</v>
      </c>
      <c r="AT379">
        <f>IF('Main Data'!BE379="AAA",1,0)</f>
        <v>0</v>
      </c>
      <c r="AU379">
        <f>IF('Main Data'!BE379="AAAA",1,0)</f>
        <v>1</v>
      </c>
      <c r="AV379">
        <f>IF('Main Data'!P379="Yes",1,0)</f>
        <v>0</v>
      </c>
      <c r="AW379">
        <f>IF('Main Data'!AP379="Yes",1,0)</f>
        <v>0</v>
      </c>
      <c r="AX379">
        <f>IF(OR('Main Data'!V379="Yes", 'Main Data'!W379="Yes",'Main Data'!X379="Yes"),1,0)</f>
        <v>0</v>
      </c>
      <c r="AY379">
        <f>IF(OR('Main Data'!Y379="Yes",'Main Data'!Z379="Yes"),1,0)</f>
        <v>0</v>
      </c>
      <c r="AZ379">
        <f>IF('Main Data'!AR379="Yes",1,0)</f>
        <v>0</v>
      </c>
      <c r="BA379">
        <f>IF('Main Data'!AS379="Yes",1,0)</f>
        <v>0</v>
      </c>
      <c r="BB379">
        <f>IF('Main Data'!AG379="Yes",1,0)</f>
        <v>0</v>
      </c>
      <c r="BC379">
        <f>IF('Main Data'!AB379="Yes",1,0)</f>
        <v>0</v>
      </c>
      <c r="BD379">
        <f>IF('Main Data'!AA379="Yes",1,0)</f>
        <v>0</v>
      </c>
      <c r="BE379">
        <f>IF('Main Data'!AC379="Yes",1,0)</f>
        <v>0</v>
      </c>
      <c r="BF379">
        <f>IF('Main Data'!AF379="Yes",1,0)</f>
        <v>0</v>
      </c>
      <c r="BG379">
        <f>IF(OR('Main Data'!AI379="Yes",'Main Data'!AL379="Yes"),1,0)</f>
        <v>1</v>
      </c>
      <c r="BH379">
        <f>IF('Main Data'!AJ379="Yes",1,0)</f>
        <v>0</v>
      </c>
      <c r="BI379">
        <f>IF('Main Data'!AK379="Yes",1,0)</f>
        <v>0</v>
      </c>
      <c r="BJ379">
        <f>IF('Main Data'!AM379="Yes",1,0)</f>
        <v>0</v>
      </c>
      <c r="BK379">
        <f>IF('Main Data'!AQ379="Yes",1,0)</f>
        <v>0</v>
      </c>
      <c r="BL379" s="21">
        <f t="shared" si="31"/>
        <v>0</v>
      </c>
      <c r="BM379" s="21">
        <f t="shared" si="32"/>
        <v>0</v>
      </c>
      <c r="BN379" s="21">
        <f t="shared" si="33"/>
        <v>0</v>
      </c>
      <c r="BO379" s="21">
        <f t="shared" si="34"/>
        <v>1</v>
      </c>
      <c r="BP379" s="21">
        <f t="shared" si="35"/>
        <v>0</v>
      </c>
    </row>
    <row r="380" spans="1:68" x14ac:dyDescent="0.2">
      <c r="A380">
        <v>376</v>
      </c>
      <c r="B380" s="33">
        <f>'Main Data'!C380</f>
        <v>44507</v>
      </c>
      <c r="C380">
        <f>'Main Data'!D380</f>
        <v>355</v>
      </c>
      <c r="D380" s="26">
        <f>'Main Data'!E380</f>
        <v>100000</v>
      </c>
      <c r="E380" s="26">
        <f>'Main Data'!F380</f>
        <v>137500</v>
      </c>
      <c r="F380" s="34">
        <f t="shared" si="30"/>
        <v>11.512925464970229</v>
      </c>
      <c r="G380">
        <f>IF('Main Data'!H380="AP",1,0)</f>
        <v>0</v>
      </c>
      <c r="H380">
        <f>IF('Main Data'!H380="Blancpain",1,0)</f>
        <v>0</v>
      </c>
      <c r="I380">
        <f>IF('Main Data'!H380="Breguet",1,0)</f>
        <v>0</v>
      </c>
      <c r="J380">
        <f>IF('Main Data'!H380="Breitling",1,0)</f>
        <v>0</v>
      </c>
      <c r="K380">
        <f>IF('Main Data'!H380="Cartier",1,0)</f>
        <v>0</v>
      </c>
      <c r="L380">
        <f>IF('Main Data'!H380="Gallet",1,0)</f>
        <v>0</v>
      </c>
      <c r="M380">
        <f>IF('Main Data'!H380="Girard Perregaux",1,0)</f>
        <v>0</v>
      </c>
      <c r="N380">
        <f>IF('Main Data'!H380="Gubelin",1,0)</f>
        <v>0</v>
      </c>
      <c r="O380">
        <f>IF('Main Data'!H380="Heuer",1,0)</f>
        <v>0</v>
      </c>
      <c r="P380">
        <f>IF('Main Data'!H380="IWC",1,0)</f>
        <v>0</v>
      </c>
      <c r="Q380">
        <f>IF('Main Data'!H380="JLC",1,0)</f>
        <v>0</v>
      </c>
      <c r="R380">
        <f>IF('Main Data'!H380="Longines",1,0)</f>
        <v>0</v>
      </c>
      <c r="S380">
        <f>IF('Main Data'!H380="Movado",1,0)</f>
        <v>0</v>
      </c>
      <c r="T380">
        <f>IF('Main Data'!H380="Omega",1,0)</f>
        <v>0</v>
      </c>
      <c r="U380">
        <f>IF('Main Data'!H380="Panerai",1,0)</f>
        <v>0</v>
      </c>
      <c r="V380">
        <f>IF('Main Data'!H380="Patek",1,0)</f>
        <v>0</v>
      </c>
      <c r="W380">
        <f>IF('Main Data'!H380="Rolex",1,0)</f>
        <v>1</v>
      </c>
      <c r="X380">
        <f>IF('Main Data'!H380="Tudor",1,0)</f>
        <v>0</v>
      </c>
      <c r="Y380">
        <f>IF('Main Data'!H380="Ulysse Nardin",1,0)</f>
        <v>0</v>
      </c>
      <c r="Z380">
        <f>IF('Main Data'!H380="Universal Geneve",1,0)</f>
        <v>0</v>
      </c>
      <c r="AA380">
        <f>IF('Main Data'!H380="Vacheron",1,0)</f>
        <v>0</v>
      </c>
      <c r="AB380">
        <f>IF('Main Data'!H380="Zenith",1,0)</f>
        <v>0</v>
      </c>
      <c r="AC380">
        <f>IF('Main Data'!J380="Stainless Steel",1,0)</f>
        <v>1</v>
      </c>
      <c r="AD380">
        <f>IF('Main Data'!J380="Two-tone",1,0)</f>
        <v>0</v>
      </c>
      <c r="AE380">
        <f>IF(OR('Main Data'!J380="YG 18K",'Main Data'!J380="YG &lt;18K",'Main Data'!J380="PG 18K",'Main Data'!J380="PG &lt;18K",'Main Data'!J380="WG 18K",'Main Data'!J380="Mixes of 18K",'Main Data'!J380="Mixes &lt;18K"),1,0)</f>
        <v>0</v>
      </c>
      <c r="AF380">
        <f>IF('Main Data'!J380="Platinum",1,0)</f>
        <v>0</v>
      </c>
      <c r="AG380">
        <f>IF(OR('Main Data'!J380="PVD",'Main Data'!J380="Gold Plate",'Main Data'!J380="Other"),1,0)</f>
        <v>0</v>
      </c>
      <c r="AH380">
        <f>IF('Main Data'!N380="Stainless Steel",1,0)</f>
        <v>1</v>
      </c>
      <c r="AI380">
        <f>IF('Main Data'!N380="Leather",1,0)</f>
        <v>0</v>
      </c>
      <c r="AJ380">
        <f>IF('Main Data'!N380="Two-tone",1,0)</f>
        <v>0</v>
      </c>
      <c r="AK380">
        <f>IF(OR('Main Data'!N380="YG 18K",'Main Data'!N380="PG 18K",'Main Data'!N380="WG 18K",'Main Data'!N380="Mixes of 18K"),1,0)</f>
        <v>0</v>
      </c>
      <c r="AL380">
        <f>IF(OR(,'Main Data'!N380="PVD",'Main Data'!N380="Gold plate"),1,0)</f>
        <v>0</v>
      </c>
      <c r="AM380">
        <f>IF(OR('Main Data'!AV380="Yes",'Main Data'!AW380="Yes",'Main Data'!AU380="Yes"),1,0)</f>
        <v>0</v>
      </c>
      <c r="AN380">
        <f>IF(OR(ISTEXT('Main Data'!AX380), ISTEXT('Main Data'!AY380)),1,0)</f>
        <v>0</v>
      </c>
      <c r="AO380">
        <f>IF('Main Data'!AZ380="Yes",1,0)</f>
        <v>1</v>
      </c>
      <c r="AP380">
        <f>IF('Main Data'!BA380="Yes",1,0)</f>
        <v>0</v>
      </c>
      <c r="AQ380">
        <f>IF('Main Data'!BD380="Yes",1,0)</f>
        <v>0</v>
      </c>
      <c r="AR380">
        <f>IF('Main Data'!BE380="A",1,0)</f>
        <v>0</v>
      </c>
      <c r="AS380">
        <f>IF('Main Data'!BE380="AA",1,0)</f>
        <v>0</v>
      </c>
      <c r="AT380">
        <f>IF('Main Data'!BE380="AAA",1,0)</f>
        <v>0</v>
      </c>
      <c r="AU380">
        <f>IF('Main Data'!BE380="AAAA",1,0)</f>
        <v>1</v>
      </c>
      <c r="AV380">
        <f>IF('Main Data'!P380="Yes",1,0)</f>
        <v>0</v>
      </c>
      <c r="AW380">
        <f>IF('Main Data'!AP380="Yes",1,0)</f>
        <v>0</v>
      </c>
      <c r="AX380">
        <f>IF(OR('Main Data'!V380="Yes", 'Main Data'!W380="Yes",'Main Data'!X380="Yes"),1,0)</f>
        <v>1</v>
      </c>
      <c r="AY380">
        <f>IF(OR('Main Data'!Y380="Yes",'Main Data'!Z380="Yes"),1,0)</f>
        <v>0</v>
      </c>
      <c r="AZ380">
        <f>IF('Main Data'!AR380="Yes",1,0)</f>
        <v>0</v>
      </c>
      <c r="BA380">
        <f>IF('Main Data'!AS380="Yes",1,0)</f>
        <v>0</v>
      </c>
      <c r="BB380">
        <f>IF('Main Data'!AG380="Yes",1,0)</f>
        <v>0</v>
      </c>
      <c r="BC380">
        <f>IF('Main Data'!AB380="Yes",1,0)</f>
        <v>0</v>
      </c>
      <c r="BD380">
        <f>IF('Main Data'!AA380="Yes",1,0)</f>
        <v>1</v>
      </c>
      <c r="BE380">
        <f>IF('Main Data'!AC380="Yes",1,0)</f>
        <v>0</v>
      </c>
      <c r="BF380">
        <f>IF('Main Data'!AF380="Yes",1,0)</f>
        <v>0</v>
      </c>
      <c r="BG380">
        <f>IF(OR('Main Data'!AI380="Yes",'Main Data'!AL380="Yes"),1,0)</f>
        <v>0</v>
      </c>
      <c r="BH380">
        <f>IF('Main Data'!AJ380="Yes",1,0)</f>
        <v>0</v>
      </c>
      <c r="BI380">
        <f>IF('Main Data'!AK380="Yes",1,0)</f>
        <v>0</v>
      </c>
      <c r="BJ380">
        <f>IF('Main Data'!AM380="Yes",1,0)</f>
        <v>0</v>
      </c>
      <c r="BK380">
        <f>IF('Main Data'!AQ380="Yes",1,0)</f>
        <v>0</v>
      </c>
      <c r="BL380" s="21">
        <f t="shared" si="31"/>
        <v>0</v>
      </c>
      <c r="BM380" s="21">
        <f t="shared" si="32"/>
        <v>0</v>
      </c>
      <c r="BN380" s="21">
        <f t="shared" si="33"/>
        <v>0</v>
      </c>
      <c r="BO380" s="21">
        <f t="shared" si="34"/>
        <v>1</v>
      </c>
      <c r="BP380" s="21">
        <f t="shared" si="35"/>
        <v>0</v>
      </c>
    </row>
    <row r="381" spans="1:68" x14ac:dyDescent="0.2">
      <c r="A381">
        <v>377</v>
      </c>
      <c r="B381" s="33">
        <f>'Main Data'!C381</f>
        <v>44507</v>
      </c>
      <c r="C381">
        <f>'Main Data'!D381</f>
        <v>356</v>
      </c>
      <c r="D381" s="26">
        <f>'Main Data'!E381</f>
        <v>7000</v>
      </c>
      <c r="E381" s="26">
        <f>'Main Data'!F381</f>
        <v>8750</v>
      </c>
      <c r="F381" s="34">
        <f t="shared" si="30"/>
        <v>8.8536654280374503</v>
      </c>
      <c r="G381">
        <f>IF('Main Data'!H381="AP",1,0)</f>
        <v>0</v>
      </c>
      <c r="H381">
        <f>IF('Main Data'!H381="Blancpain",1,0)</f>
        <v>0</v>
      </c>
      <c r="I381">
        <f>IF('Main Data'!H381="Breguet",1,0)</f>
        <v>0</v>
      </c>
      <c r="J381">
        <f>IF('Main Data'!H381="Breitling",1,0)</f>
        <v>0</v>
      </c>
      <c r="K381">
        <f>IF('Main Data'!H381="Cartier",1,0)</f>
        <v>0</v>
      </c>
      <c r="L381">
        <f>IF('Main Data'!H381="Gallet",1,0)</f>
        <v>0</v>
      </c>
      <c r="M381">
        <f>IF('Main Data'!H381="Girard Perregaux",1,0)</f>
        <v>0</v>
      </c>
      <c r="N381">
        <f>IF('Main Data'!H381="Gubelin",1,0)</f>
        <v>0</v>
      </c>
      <c r="O381">
        <f>IF('Main Data'!H381="Heuer",1,0)</f>
        <v>0</v>
      </c>
      <c r="P381">
        <f>IF('Main Data'!H381="IWC",1,0)</f>
        <v>0</v>
      </c>
      <c r="Q381">
        <f>IF('Main Data'!H381="JLC",1,0)</f>
        <v>0</v>
      </c>
      <c r="R381">
        <f>IF('Main Data'!H381="Longines",1,0)</f>
        <v>1</v>
      </c>
      <c r="S381">
        <f>IF('Main Data'!H381="Movado",1,0)</f>
        <v>0</v>
      </c>
      <c r="T381">
        <f>IF('Main Data'!H381="Omega",1,0)</f>
        <v>0</v>
      </c>
      <c r="U381">
        <f>IF('Main Data'!H381="Panerai",1,0)</f>
        <v>0</v>
      </c>
      <c r="V381">
        <f>IF('Main Data'!H381="Patek",1,0)</f>
        <v>0</v>
      </c>
      <c r="W381">
        <f>IF('Main Data'!H381="Rolex",1,0)</f>
        <v>0</v>
      </c>
      <c r="X381">
        <f>IF('Main Data'!H381="Tudor",1,0)</f>
        <v>0</v>
      </c>
      <c r="Y381">
        <f>IF('Main Data'!H381="Ulysse Nardin",1,0)</f>
        <v>0</v>
      </c>
      <c r="Z381">
        <f>IF('Main Data'!H381="Universal Geneve",1,0)</f>
        <v>0</v>
      </c>
      <c r="AA381">
        <f>IF('Main Data'!H381="Vacheron",1,0)</f>
        <v>0</v>
      </c>
      <c r="AB381">
        <f>IF('Main Data'!H381="Zenith",1,0)</f>
        <v>0</v>
      </c>
      <c r="AC381">
        <f>IF('Main Data'!J381="Stainless Steel",1,0)</f>
        <v>0</v>
      </c>
      <c r="AD381">
        <f>IF('Main Data'!J381="Two-tone",1,0)</f>
        <v>0</v>
      </c>
      <c r="AE381">
        <f>IF(OR('Main Data'!J381="YG 18K",'Main Data'!J381="YG &lt;18K",'Main Data'!J381="PG 18K",'Main Data'!J381="PG &lt;18K",'Main Data'!J381="WG 18K",'Main Data'!J381="Mixes of 18K",'Main Data'!J381="Mixes &lt;18K"),1,0)</f>
        <v>1</v>
      </c>
      <c r="AF381">
        <f>IF('Main Data'!J381="Platinum",1,0)</f>
        <v>0</v>
      </c>
      <c r="AG381">
        <f>IF(OR('Main Data'!J381="PVD",'Main Data'!J381="Gold Plate",'Main Data'!J381="Other"),1,0)</f>
        <v>0</v>
      </c>
      <c r="AH381">
        <f>IF('Main Data'!N381="Stainless Steel",1,0)</f>
        <v>0</v>
      </c>
      <c r="AI381">
        <f>IF('Main Data'!N381="Leather",1,0)</f>
        <v>1</v>
      </c>
      <c r="AJ381">
        <f>IF('Main Data'!N381="Two-tone",1,0)</f>
        <v>0</v>
      </c>
      <c r="AK381">
        <f>IF(OR('Main Data'!N381="YG 18K",'Main Data'!N381="PG 18K",'Main Data'!N381="WG 18K",'Main Data'!N381="Mixes of 18K"),1,0)</f>
        <v>0</v>
      </c>
      <c r="AL381">
        <f>IF(OR(,'Main Data'!N381="PVD",'Main Data'!N381="Gold plate"),1,0)</f>
        <v>0</v>
      </c>
      <c r="AM381">
        <f>IF(OR('Main Data'!AV381="Yes",'Main Data'!AW381="Yes",'Main Data'!AU381="Yes"),1,0)</f>
        <v>0</v>
      </c>
      <c r="AN381">
        <f>IF(OR(ISTEXT('Main Data'!AX381), ISTEXT('Main Data'!AY381)),1,0)</f>
        <v>0</v>
      </c>
      <c r="AO381">
        <f>IF('Main Data'!AZ381="Yes",1,0)</f>
        <v>0</v>
      </c>
      <c r="AP381">
        <f>IF('Main Data'!BA381="Yes",1,0)</f>
        <v>0</v>
      </c>
      <c r="AQ381">
        <f>IF('Main Data'!BD381="Yes",1,0)</f>
        <v>0</v>
      </c>
      <c r="AR381">
        <f>IF('Main Data'!BE381="A",1,0)</f>
        <v>0</v>
      </c>
      <c r="AS381">
        <f>IF('Main Data'!BE381="AA",1,0)</f>
        <v>0</v>
      </c>
      <c r="AT381">
        <f>IF('Main Data'!BE381="AAA",1,0)</f>
        <v>1</v>
      </c>
      <c r="AU381">
        <f>IF('Main Data'!BE381="AAAA",1,0)</f>
        <v>0</v>
      </c>
      <c r="AV381">
        <f>IF('Main Data'!P381="Yes",1,0)</f>
        <v>0</v>
      </c>
      <c r="AW381">
        <f>IF('Main Data'!AP381="Yes",1,0)</f>
        <v>0</v>
      </c>
      <c r="AX381">
        <f>IF(OR('Main Data'!V381="Yes", 'Main Data'!W381="Yes",'Main Data'!X381="Yes"),1,0)</f>
        <v>0</v>
      </c>
      <c r="AY381">
        <f>IF(OR('Main Data'!Y381="Yes",'Main Data'!Z381="Yes"),1,0)</f>
        <v>0</v>
      </c>
      <c r="AZ381">
        <f>IF('Main Data'!AR381="Yes",1,0)</f>
        <v>0</v>
      </c>
      <c r="BA381">
        <f>IF('Main Data'!AS381="Yes",1,0)</f>
        <v>0</v>
      </c>
      <c r="BB381">
        <f>IF('Main Data'!AG381="Yes",1,0)</f>
        <v>0</v>
      </c>
      <c r="BC381">
        <f>IF('Main Data'!AB381="Yes",1,0)</f>
        <v>0</v>
      </c>
      <c r="BD381">
        <f>IF('Main Data'!AA381="Yes",1,0)</f>
        <v>0</v>
      </c>
      <c r="BE381">
        <f>IF('Main Data'!AC381="Yes",1,0)</f>
        <v>0</v>
      </c>
      <c r="BF381">
        <f>IF('Main Data'!AF381="Yes",1,0)</f>
        <v>0</v>
      </c>
      <c r="BG381">
        <f>IF(OR('Main Data'!AI381="Yes",'Main Data'!AL381="Yes"),1,0)</f>
        <v>1</v>
      </c>
      <c r="BH381">
        <f>IF('Main Data'!AJ381="Yes",1,0)</f>
        <v>0</v>
      </c>
      <c r="BI381">
        <f>IF('Main Data'!AK381="Yes",1,0)</f>
        <v>0</v>
      </c>
      <c r="BJ381">
        <f>IF('Main Data'!AM381="Yes",1,0)</f>
        <v>0</v>
      </c>
      <c r="BK381">
        <f>IF('Main Data'!AQ381="Yes",1,0)</f>
        <v>0</v>
      </c>
      <c r="BL381" s="21">
        <f t="shared" si="31"/>
        <v>0</v>
      </c>
      <c r="BM381" s="21">
        <f t="shared" si="32"/>
        <v>0</v>
      </c>
      <c r="BN381" s="21">
        <f t="shared" si="33"/>
        <v>0</v>
      </c>
      <c r="BO381" s="21">
        <f t="shared" si="34"/>
        <v>1</v>
      </c>
      <c r="BP381" s="21">
        <f t="shared" si="35"/>
        <v>0</v>
      </c>
    </row>
    <row r="382" spans="1:68" x14ac:dyDescent="0.2">
      <c r="A382">
        <v>378</v>
      </c>
      <c r="B382" s="33">
        <f>'Main Data'!C382</f>
        <v>44507</v>
      </c>
      <c r="C382">
        <f>'Main Data'!D382</f>
        <v>357</v>
      </c>
      <c r="D382" s="26">
        <f>'Main Data'!E382</f>
        <v>5500</v>
      </c>
      <c r="E382" s="26">
        <f>'Main Data'!F382</f>
        <v>6875</v>
      </c>
      <c r="F382" s="34">
        <f t="shared" si="30"/>
        <v>8.6125033712205621</v>
      </c>
      <c r="G382">
        <f>IF('Main Data'!H382="AP",1,0)</f>
        <v>0</v>
      </c>
      <c r="H382">
        <f>IF('Main Data'!H382="Blancpain",1,0)</f>
        <v>0</v>
      </c>
      <c r="I382">
        <f>IF('Main Data'!H382="Breguet",1,0)</f>
        <v>0</v>
      </c>
      <c r="J382">
        <f>IF('Main Data'!H382="Breitling",1,0)</f>
        <v>0</v>
      </c>
      <c r="K382">
        <f>IF('Main Data'!H382="Cartier",1,0)</f>
        <v>0</v>
      </c>
      <c r="L382">
        <f>IF('Main Data'!H382="Gallet",1,0)</f>
        <v>0</v>
      </c>
      <c r="M382">
        <f>IF('Main Data'!H382="Girard Perregaux",1,0)</f>
        <v>0</v>
      </c>
      <c r="N382">
        <f>IF('Main Data'!H382="Gubelin",1,0)</f>
        <v>0</v>
      </c>
      <c r="O382">
        <f>IF('Main Data'!H382="Heuer",1,0)</f>
        <v>0</v>
      </c>
      <c r="P382">
        <f>IF('Main Data'!H382="IWC",1,0)</f>
        <v>0</v>
      </c>
      <c r="Q382">
        <f>IF('Main Data'!H382="JLC",1,0)</f>
        <v>0</v>
      </c>
      <c r="R382">
        <f>IF('Main Data'!H382="Longines",1,0)</f>
        <v>0</v>
      </c>
      <c r="S382">
        <f>IF('Main Data'!H382="Movado",1,0)</f>
        <v>0</v>
      </c>
      <c r="T382">
        <f>IF('Main Data'!H382="Omega",1,0)</f>
        <v>1</v>
      </c>
      <c r="U382">
        <f>IF('Main Data'!H382="Panerai",1,0)</f>
        <v>0</v>
      </c>
      <c r="V382">
        <f>IF('Main Data'!H382="Patek",1,0)</f>
        <v>0</v>
      </c>
      <c r="W382">
        <f>IF('Main Data'!H382="Rolex",1,0)</f>
        <v>0</v>
      </c>
      <c r="X382">
        <f>IF('Main Data'!H382="Tudor",1,0)</f>
        <v>0</v>
      </c>
      <c r="Y382">
        <f>IF('Main Data'!H382="Ulysse Nardin",1,0)</f>
        <v>0</v>
      </c>
      <c r="Z382">
        <f>IF('Main Data'!H382="Universal Geneve",1,0)</f>
        <v>0</v>
      </c>
      <c r="AA382">
        <f>IF('Main Data'!H382="Vacheron",1,0)</f>
        <v>0</v>
      </c>
      <c r="AB382">
        <f>IF('Main Data'!H382="Zenith",1,0)</f>
        <v>0</v>
      </c>
      <c r="AC382">
        <f>IF('Main Data'!J382="Stainless Steel",1,0)</f>
        <v>1</v>
      </c>
      <c r="AD382">
        <f>IF('Main Data'!J382="Two-tone",1,0)</f>
        <v>0</v>
      </c>
      <c r="AE382">
        <f>IF(OR('Main Data'!J382="YG 18K",'Main Data'!J382="YG &lt;18K",'Main Data'!J382="PG 18K",'Main Data'!J382="PG &lt;18K",'Main Data'!J382="WG 18K",'Main Data'!J382="Mixes of 18K",'Main Data'!J382="Mixes &lt;18K"),1,0)</f>
        <v>0</v>
      </c>
      <c r="AF382">
        <f>IF('Main Data'!J382="Platinum",1,0)</f>
        <v>0</v>
      </c>
      <c r="AG382">
        <f>IF(OR('Main Data'!J382="PVD",'Main Data'!J382="Gold Plate",'Main Data'!J382="Other"),1,0)</f>
        <v>0</v>
      </c>
      <c r="AH382">
        <f>IF('Main Data'!N382="Stainless Steel",1,0)</f>
        <v>0</v>
      </c>
      <c r="AI382">
        <f>IF('Main Data'!N382="Leather",1,0)</f>
        <v>1</v>
      </c>
      <c r="AJ382">
        <f>IF('Main Data'!N382="Two-tone",1,0)</f>
        <v>0</v>
      </c>
      <c r="AK382">
        <f>IF(OR('Main Data'!N382="YG 18K",'Main Data'!N382="PG 18K",'Main Data'!N382="WG 18K",'Main Data'!N382="Mixes of 18K"),1,0)</f>
        <v>0</v>
      </c>
      <c r="AL382">
        <f>IF(OR(,'Main Data'!N382="PVD",'Main Data'!N382="Gold plate"),1,0)</f>
        <v>0</v>
      </c>
      <c r="AM382">
        <f>IF(OR('Main Data'!AV382="Yes",'Main Data'!AW382="Yes",'Main Data'!AU382="Yes"),1,0)</f>
        <v>0</v>
      </c>
      <c r="AN382">
        <f>IF(OR(ISTEXT('Main Data'!AX382), ISTEXT('Main Data'!AY382)),1,0)</f>
        <v>0</v>
      </c>
      <c r="AO382">
        <f>IF('Main Data'!AZ382="Yes",1,0)</f>
        <v>0</v>
      </c>
      <c r="AP382">
        <f>IF('Main Data'!BA382="Yes",1,0)</f>
        <v>0</v>
      </c>
      <c r="AQ382">
        <f>IF('Main Data'!BD382="Yes",1,0)</f>
        <v>0</v>
      </c>
      <c r="AR382">
        <f>IF('Main Data'!BE382="A",1,0)</f>
        <v>0</v>
      </c>
      <c r="AS382">
        <f>IF('Main Data'!BE382="AA",1,0)</f>
        <v>0</v>
      </c>
      <c r="AT382">
        <f>IF('Main Data'!BE382="AAA",1,0)</f>
        <v>1</v>
      </c>
      <c r="AU382">
        <f>IF('Main Data'!BE382="AAAA",1,0)</f>
        <v>0</v>
      </c>
      <c r="AV382">
        <f>IF('Main Data'!P382="Yes",1,0)</f>
        <v>0</v>
      </c>
      <c r="AW382">
        <f>IF('Main Data'!AP382="Yes",1,0)</f>
        <v>0</v>
      </c>
      <c r="AX382">
        <f>IF(OR('Main Data'!V382="Yes", 'Main Data'!W382="Yes",'Main Data'!X382="Yes"),1,0)</f>
        <v>0</v>
      </c>
      <c r="AY382">
        <f>IF(OR('Main Data'!Y382="Yes",'Main Data'!Z382="Yes"),1,0)</f>
        <v>0</v>
      </c>
      <c r="AZ382">
        <f>IF('Main Data'!AR382="Yes",1,0)</f>
        <v>0</v>
      </c>
      <c r="BA382">
        <f>IF('Main Data'!AS382="Yes",1,0)</f>
        <v>0</v>
      </c>
      <c r="BB382">
        <f>IF('Main Data'!AG382="Yes",1,0)</f>
        <v>0</v>
      </c>
      <c r="BC382">
        <f>IF('Main Data'!AB382="Yes",1,0)</f>
        <v>0</v>
      </c>
      <c r="BD382">
        <f>IF('Main Data'!AA382="Yes",1,0)</f>
        <v>0</v>
      </c>
      <c r="BE382">
        <f>IF('Main Data'!AC382="Yes",1,0)</f>
        <v>0</v>
      </c>
      <c r="BF382">
        <f>IF('Main Data'!AF382="Yes",1,0)</f>
        <v>0</v>
      </c>
      <c r="BG382">
        <f>IF(OR('Main Data'!AI382="Yes",'Main Data'!AL382="Yes"),1,0)</f>
        <v>1</v>
      </c>
      <c r="BH382">
        <f>IF('Main Data'!AJ382="Yes",1,0)</f>
        <v>0</v>
      </c>
      <c r="BI382">
        <f>IF('Main Data'!AK382="Yes",1,0)</f>
        <v>0</v>
      </c>
      <c r="BJ382">
        <f>IF('Main Data'!AM382="Yes",1,0)</f>
        <v>0</v>
      </c>
      <c r="BK382">
        <f>IF('Main Data'!AQ382="Yes",1,0)</f>
        <v>0</v>
      </c>
      <c r="BL382" s="21">
        <f t="shared" si="31"/>
        <v>0</v>
      </c>
      <c r="BM382" s="21">
        <f t="shared" si="32"/>
        <v>0</v>
      </c>
      <c r="BN382" s="21">
        <f t="shared" si="33"/>
        <v>0</v>
      </c>
      <c r="BO382" s="21">
        <f t="shared" si="34"/>
        <v>1</v>
      </c>
      <c r="BP382" s="21">
        <f t="shared" si="35"/>
        <v>0</v>
      </c>
    </row>
    <row r="383" spans="1:68" x14ac:dyDescent="0.2">
      <c r="A383">
        <v>379</v>
      </c>
      <c r="B383" s="33">
        <f>'Main Data'!C383</f>
        <v>44507</v>
      </c>
      <c r="C383">
        <f>'Main Data'!D383</f>
        <v>358</v>
      </c>
      <c r="D383" s="26">
        <f>'Main Data'!E383</f>
        <v>3600</v>
      </c>
      <c r="E383" s="26">
        <f>'Main Data'!F383</f>
        <v>4500</v>
      </c>
      <c r="F383" s="34">
        <f t="shared" si="30"/>
        <v>8.1886891244442008</v>
      </c>
      <c r="G383">
        <f>IF('Main Data'!H383="AP",1,0)</f>
        <v>0</v>
      </c>
      <c r="H383">
        <f>IF('Main Data'!H383="Blancpain",1,0)</f>
        <v>0</v>
      </c>
      <c r="I383">
        <f>IF('Main Data'!H383="Breguet",1,0)</f>
        <v>0</v>
      </c>
      <c r="J383">
        <f>IF('Main Data'!H383="Breitling",1,0)</f>
        <v>0</v>
      </c>
      <c r="K383">
        <f>IF('Main Data'!H383="Cartier",1,0)</f>
        <v>0</v>
      </c>
      <c r="L383">
        <f>IF('Main Data'!H383="Gallet",1,0)</f>
        <v>0</v>
      </c>
      <c r="M383">
        <f>IF('Main Data'!H383="Girard Perregaux",1,0)</f>
        <v>0</v>
      </c>
      <c r="N383">
        <f>IF('Main Data'!H383="Gubelin",1,0)</f>
        <v>0</v>
      </c>
      <c r="O383">
        <f>IF('Main Data'!H383="Heuer",1,0)</f>
        <v>0</v>
      </c>
      <c r="P383">
        <f>IF('Main Data'!H383="IWC",1,0)</f>
        <v>0</v>
      </c>
      <c r="Q383">
        <f>IF('Main Data'!H383="JLC",1,0)</f>
        <v>0</v>
      </c>
      <c r="R383">
        <f>IF('Main Data'!H383="Longines",1,0)</f>
        <v>0</v>
      </c>
      <c r="S383">
        <f>IF('Main Data'!H383="Movado",1,0)</f>
        <v>0</v>
      </c>
      <c r="T383">
        <f>IF('Main Data'!H383="Omega",1,0)</f>
        <v>0</v>
      </c>
      <c r="U383">
        <f>IF('Main Data'!H383="Panerai",1,0)</f>
        <v>0</v>
      </c>
      <c r="V383">
        <f>IF('Main Data'!H383="Patek",1,0)</f>
        <v>0</v>
      </c>
      <c r="W383">
        <f>IF('Main Data'!H383="Rolex",1,0)</f>
        <v>0</v>
      </c>
      <c r="X383">
        <f>IF('Main Data'!H383="Tudor",1,0)</f>
        <v>0</v>
      </c>
      <c r="Y383">
        <f>IF('Main Data'!H383="Ulysse Nardin",1,0)</f>
        <v>0</v>
      </c>
      <c r="Z383">
        <f>IF('Main Data'!H383="Universal Geneve",1,0)</f>
        <v>0</v>
      </c>
      <c r="AA383">
        <f>IF('Main Data'!H383="Vacheron",1,0)</f>
        <v>0</v>
      </c>
      <c r="AB383">
        <f>IF('Main Data'!H383="Zenith",1,0)</f>
        <v>1</v>
      </c>
      <c r="AC383">
        <f>IF('Main Data'!J383="Stainless Steel",1,0)</f>
        <v>0</v>
      </c>
      <c r="AD383">
        <f>IF('Main Data'!J383="Two-tone",1,0)</f>
        <v>0</v>
      </c>
      <c r="AE383">
        <f>IF(OR('Main Data'!J383="YG 18K",'Main Data'!J383="YG &lt;18K",'Main Data'!J383="PG 18K",'Main Data'!J383="PG &lt;18K",'Main Data'!J383="WG 18K",'Main Data'!J383="Mixes of 18K",'Main Data'!J383="Mixes &lt;18K"),1,0)</f>
        <v>1</v>
      </c>
      <c r="AF383">
        <f>IF('Main Data'!J383="Platinum",1,0)</f>
        <v>0</v>
      </c>
      <c r="AG383">
        <f>IF(OR('Main Data'!J383="PVD",'Main Data'!J383="Gold Plate",'Main Data'!J383="Other"),1,0)</f>
        <v>0</v>
      </c>
      <c r="AH383">
        <f>IF('Main Data'!N383="Stainless Steel",1,0)</f>
        <v>0</v>
      </c>
      <c r="AI383">
        <f>IF('Main Data'!N383="Leather",1,0)</f>
        <v>1</v>
      </c>
      <c r="AJ383">
        <f>IF('Main Data'!N383="Two-tone",1,0)</f>
        <v>0</v>
      </c>
      <c r="AK383">
        <f>IF(OR('Main Data'!N383="YG 18K",'Main Data'!N383="PG 18K",'Main Data'!N383="WG 18K",'Main Data'!N383="Mixes of 18K"),1,0)</f>
        <v>0</v>
      </c>
      <c r="AL383">
        <f>IF(OR(,'Main Data'!N383="PVD",'Main Data'!N383="Gold plate"),1,0)</f>
        <v>0</v>
      </c>
      <c r="AM383">
        <f>IF(OR('Main Data'!AV383="Yes",'Main Data'!AW383="Yes",'Main Data'!AU383="Yes"),1,0)</f>
        <v>0</v>
      </c>
      <c r="AN383">
        <f>IF(OR(ISTEXT('Main Data'!AX383), ISTEXT('Main Data'!AY383)),1,0)</f>
        <v>0</v>
      </c>
      <c r="AO383">
        <f>IF('Main Data'!AZ383="Yes",1,0)</f>
        <v>0</v>
      </c>
      <c r="AP383">
        <f>IF('Main Data'!BA383="Yes",1,0)</f>
        <v>0</v>
      </c>
      <c r="AQ383">
        <f>IF('Main Data'!BD383="Yes",1,0)</f>
        <v>0</v>
      </c>
      <c r="AR383">
        <f>IF('Main Data'!BE383="A",1,0)</f>
        <v>0</v>
      </c>
      <c r="AS383">
        <f>IF('Main Data'!BE383="AA",1,0)</f>
        <v>1</v>
      </c>
      <c r="AT383">
        <f>IF('Main Data'!BE383="AAA",1,0)</f>
        <v>0</v>
      </c>
      <c r="AU383">
        <f>IF('Main Data'!BE383="AAAA",1,0)</f>
        <v>0</v>
      </c>
      <c r="AV383">
        <f>IF('Main Data'!P383="Yes",1,0)</f>
        <v>0</v>
      </c>
      <c r="AW383">
        <f>IF('Main Data'!AP383="Yes",1,0)</f>
        <v>0</v>
      </c>
      <c r="AX383">
        <f>IF(OR('Main Data'!V383="Yes", 'Main Data'!W383="Yes",'Main Data'!X383="Yes"),1,0)</f>
        <v>0</v>
      </c>
      <c r="AY383">
        <f>IF(OR('Main Data'!Y383="Yes",'Main Data'!Z383="Yes"),1,0)</f>
        <v>0</v>
      </c>
      <c r="AZ383">
        <f>IF('Main Data'!AR383="Yes",1,0)</f>
        <v>0</v>
      </c>
      <c r="BA383">
        <f>IF('Main Data'!AS383="Yes",1,0)</f>
        <v>0</v>
      </c>
      <c r="BB383">
        <f>IF('Main Data'!AG383="Yes",1,0)</f>
        <v>0</v>
      </c>
      <c r="BC383">
        <f>IF('Main Data'!AB383="Yes",1,0)</f>
        <v>0</v>
      </c>
      <c r="BD383">
        <f>IF('Main Data'!AA383="Yes",1,0)</f>
        <v>0</v>
      </c>
      <c r="BE383">
        <f>IF('Main Data'!AC383="Yes",1,0)</f>
        <v>0</v>
      </c>
      <c r="BF383">
        <f>IF('Main Data'!AF383="Yes",1,0)</f>
        <v>0</v>
      </c>
      <c r="BG383">
        <f>IF(OR('Main Data'!AI383="Yes",'Main Data'!AL383="Yes"),1,0)</f>
        <v>1</v>
      </c>
      <c r="BH383">
        <f>IF('Main Data'!AJ383="Yes",1,0)</f>
        <v>0</v>
      </c>
      <c r="BI383">
        <f>IF('Main Data'!AK383="Yes",1,0)</f>
        <v>0</v>
      </c>
      <c r="BJ383">
        <f>IF('Main Data'!AM383="Yes",1,0)</f>
        <v>0</v>
      </c>
      <c r="BK383">
        <f>IF('Main Data'!AQ383="Yes",1,0)</f>
        <v>0</v>
      </c>
      <c r="BL383" s="21">
        <f t="shared" si="31"/>
        <v>0</v>
      </c>
      <c r="BM383" s="21">
        <f t="shared" si="32"/>
        <v>0</v>
      </c>
      <c r="BN383" s="21">
        <f t="shared" si="33"/>
        <v>0</v>
      </c>
      <c r="BO383" s="21">
        <f t="shared" si="34"/>
        <v>1</v>
      </c>
      <c r="BP383" s="21">
        <f t="shared" si="35"/>
        <v>0</v>
      </c>
    </row>
    <row r="384" spans="1:68" x14ac:dyDescent="0.2">
      <c r="A384">
        <v>380</v>
      </c>
      <c r="B384" s="33">
        <f>'Main Data'!C384</f>
        <v>44507</v>
      </c>
      <c r="C384">
        <f>'Main Data'!D384</f>
        <v>359</v>
      </c>
      <c r="D384" s="26">
        <f>'Main Data'!E384</f>
        <v>1200</v>
      </c>
      <c r="E384" s="26">
        <f>'Main Data'!F384</f>
        <v>1500</v>
      </c>
      <c r="F384" s="34">
        <f t="shared" si="30"/>
        <v>7.0900768357760917</v>
      </c>
      <c r="G384">
        <f>IF('Main Data'!H384="AP",1,0)</f>
        <v>0</v>
      </c>
      <c r="H384">
        <f>IF('Main Data'!H384="Blancpain",1,0)</f>
        <v>0</v>
      </c>
      <c r="I384">
        <f>IF('Main Data'!H384="Breguet",1,0)</f>
        <v>0</v>
      </c>
      <c r="J384">
        <f>IF('Main Data'!H384="Breitling",1,0)</f>
        <v>0</v>
      </c>
      <c r="K384">
        <f>IF('Main Data'!H384="Cartier",1,0)</f>
        <v>0</v>
      </c>
      <c r="L384">
        <f>IF('Main Data'!H384="Gallet",1,0)</f>
        <v>0</v>
      </c>
      <c r="M384">
        <f>IF('Main Data'!H384="Girard Perregaux",1,0)</f>
        <v>0</v>
      </c>
      <c r="N384">
        <f>IF('Main Data'!H384="Gubelin",1,0)</f>
        <v>0</v>
      </c>
      <c r="O384">
        <f>IF('Main Data'!H384="Heuer",1,0)</f>
        <v>0</v>
      </c>
      <c r="P384">
        <f>IF('Main Data'!H384="IWC",1,0)</f>
        <v>0</v>
      </c>
      <c r="Q384">
        <f>IF('Main Data'!H384="JLC",1,0)</f>
        <v>0</v>
      </c>
      <c r="R384">
        <f>IF('Main Data'!H384="Longines",1,0)</f>
        <v>0</v>
      </c>
      <c r="S384">
        <f>IF('Main Data'!H384="Movado",1,0)</f>
        <v>0</v>
      </c>
      <c r="T384">
        <f>IF('Main Data'!H384="Omega",1,0)</f>
        <v>0</v>
      </c>
      <c r="U384">
        <f>IF('Main Data'!H384="Panerai",1,0)</f>
        <v>0</v>
      </c>
      <c r="V384">
        <f>IF('Main Data'!H384="Patek",1,0)</f>
        <v>0</v>
      </c>
      <c r="W384">
        <f>IF('Main Data'!H384="Rolex",1,0)</f>
        <v>0</v>
      </c>
      <c r="X384">
        <f>IF('Main Data'!H384="Tudor",1,0)</f>
        <v>0</v>
      </c>
      <c r="Y384">
        <f>IF('Main Data'!H384="Ulysse Nardin",1,0)</f>
        <v>0</v>
      </c>
      <c r="Z384">
        <f>IF('Main Data'!H384="Universal Geneve",1,0)</f>
        <v>1</v>
      </c>
      <c r="AA384">
        <f>IF('Main Data'!H384="Vacheron",1,0)</f>
        <v>0</v>
      </c>
      <c r="AB384">
        <f>IF('Main Data'!H384="Zenith",1,0)</f>
        <v>0</v>
      </c>
      <c r="AC384">
        <f>IF('Main Data'!J384="Stainless Steel",1,0)</f>
        <v>0</v>
      </c>
      <c r="AD384">
        <f>IF('Main Data'!J384="Two-tone",1,0)</f>
        <v>0</v>
      </c>
      <c r="AE384">
        <f>IF(OR('Main Data'!J384="YG 18K",'Main Data'!J384="YG &lt;18K",'Main Data'!J384="PG 18K",'Main Data'!J384="PG &lt;18K",'Main Data'!J384="WG 18K",'Main Data'!J384="Mixes of 18K",'Main Data'!J384="Mixes &lt;18K"),1,0)</f>
        <v>0</v>
      </c>
      <c r="AF384">
        <f>IF('Main Data'!J384="Platinum",1,0)</f>
        <v>0</v>
      </c>
      <c r="AG384">
        <f>IF(OR('Main Data'!J384="PVD",'Main Data'!J384="Gold Plate",'Main Data'!J384="Other"),1,0)</f>
        <v>1</v>
      </c>
      <c r="AH384">
        <f>IF('Main Data'!N384="Stainless Steel",1,0)</f>
        <v>0</v>
      </c>
      <c r="AI384">
        <f>IF('Main Data'!N384="Leather",1,0)</f>
        <v>1</v>
      </c>
      <c r="AJ384">
        <f>IF('Main Data'!N384="Two-tone",1,0)</f>
        <v>0</v>
      </c>
      <c r="AK384">
        <f>IF(OR('Main Data'!N384="YG 18K",'Main Data'!N384="PG 18K",'Main Data'!N384="WG 18K",'Main Data'!N384="Mixes of 18K"),1,0)</f>
        <v>0</v>
      </c>
      <c r="AL384">
        <f>IF(OR(,'Main Data'!N384="PVD",'Main Data'!N384="Gold plate"),1,0)</f>
        <v>0</v>
      </c>
      <c r="AM384">
        <f>IF(OR('Main Data'!AV384="Yes",'Main Data'!AW384="Yes",'Main Data'!AU384="Yes"),1,0)</f>
        <v>0</v>
      </c>
      <c r="AN384">
        <f>IF(OR(ISTEXT('Main Data'!AX384), ISTEXT('Main Data'!AY384)),1,0)</f>
        <v>0</v>
      </c>
      <c r="AO384">
        <f>IF('Main Data'!AZ384="Yes",1,0)</f>
        <v>0</v>
      </c>
      <c r="AP384">
        <f>IF('Main Data'!BA384="Yes",1,0)</f>
        <v>0</v>
      </c>
      <c r="AQ384">
        <f>IF('Main Data'!BD384="Yes",1,0)</f>
        <v>0</v>
      </c>
      <c r="AR384">
        <f>IF('Main Data'!BE384="A",1,0)</f>
        <v>0</v>
      </c>
      <c r="AS384">
        <f>IF('Main Data'!BE384="AA",1,0)</f>
        <v>1</v>
      </c>
      <c r="AT384">
        <f>IF('Main Data'!BE384="AAA",1,0)</f>
        <v>0</v>
      </c>
      <c r="AU384">
        <f>IF('Main Data'!BE384="AAAA",1,0)</f>
        <v>0</v>
      </c>
      <c r="AV384">
        <f>IF('Main Data'!P384="Yes",1,0)</f>
        <v>0</v>
      </c>
      <c r="AW384">
        <f>IF('Main Data'!AP384="Yes",1,0)</f>
        <v>0</v>
      </c>
      <c r="AX384">
        <f>IF(OR('Main Data'!V384="Yes", 'Main Data'!W384="Yes",'Main Data'!X384="Yes"),1,0)</f>
        <v>0</v>
      </c>
      <c r="AY384">
        <f>IF(OR('Main Data'!Y384="Yes",'Main Data'!Z384="Yes"),1,0)</f>
        <v>0</v>
      </c>
      <c r="AZ384">
        <f>IF('Main Data'!AR384="Yes",1,0)</f>
        <v>0</v>
      </c>
      <c r="BA384">
        <f>IF('Main Data'!AS384="Yes",1,0)</f>
        <v>0</v>
      </c>
      <c r="BB384">
        <f>IF('Main Data'!AG384="Yes",1,0)</f>
        <v>0</v>
      </c>
      <c r="BC384">
        <f>IF('Main Data'!AB384="Yes",1,0)</f>
        <v>0</v>
      </c>
      <c r="BD384">
        <f>IF('Main Data'!AA384="Yes",1,0)</f>
        <v>0</v>
      </c>
      <c r="BE384">
        <f>IF('Main Data'!AC384="Yes",1,0)</f>
        <v>0</v>
      </c>
      <c r="BF384">
        <f>IF('Main Data'!AF384="Yes",1,0)</f>
        <v>0</v>
      </c>
      <c r="BG384">
        <f>IF(OR('Main Data'!AI384="Yes",'Main Data'!AL384="Yes"),1,0)</f>
        <v>1</v>
      </c>
      <c r="BH384">
        <f>IF('Main Data'!AJ384="Yes",1,0)</f>
        <v>0</v>
      </c>
      <c r="BI384">
        <f>IF('Main Data'!AK384="Yes",1,0)</f>
        <v>0</v>
      </c>
      <c r="BJ384">
        <f>IF('Main Data'!AM384="Yes",1,0)</f>
        <v>0</v>
      </c>
      <c r="BK384">
        <f>IF('Main Data'!AQ384="Yes",1,0)</f>
        <v>0</v>
      </c>
      <c r="BL384" s="21">
        <f t="shared" si="31"/>
        <v>0</v>
      </c>
      <c r="BM384" s="21">
        <f t="shared" si="32"/>
        <v>0</v>
      </c>
      <c r="BN384" s="21">
        <f t="shared" si="33"/>
        <v>0</v>
      </c>
      <c r="BO384" s="21">
        <f t="shared" si="34"/>
        <v>1</v>
      </c>
      <c r="BP384" s="21">
        <f t="shared" si="35"/>
        <v>0</v>
      </c>
    </row>
    <row r="385" spans="1:68" x14ac:dyDescent="0.2">
      <c r="A385">
        <v>381</v>
      </c>
      <c r="B385" s="33">
        <f>'Main Data'!C385</f>
        <v>44507</v>
      </c>
      <c r="C385">
        <f>'Main Data'!D385</f>
        <v>360</v>
      </c>
      <c r="D385" s="26">
        <f>'Main Data'!E385</f>
        <v>2400</v>
      </c>
      <c r="E385" s="26">
        <f>'Main Data'!F385</f>
        <v>3000</v>
      </c>
      <c r="F385" s="34">
        <f t="shared" si="30"/>
        <v>7.7832240163360371</v>
      </c>
      <c r="G385">
        <f>IF('Main Data'!H385="AP",1,0)</f>
        <v>0</v>
      </c>
      <c r="H385">
        <f>IF('Main Data'!H385="Blancpain",1,0)</f>
        <v>0</v>
      </c>
      <c r="I385">
        <f>IF('Main Data'!H385="Breguet",1,0)</f>
        <v>0</v>
      </c>
      <c r="J385">
        <f>IF('Main Data'!H385="Breitling",1,0)</f>
        <v>0</v>
      </c>
      <c r="K385">
        <f>IF('Main Data'!H385="Cartier",1,0)</f>
        <v>0</v>
      </c>
      <c r="L385">
        <f>IF('Main Data'!H385="Gallet",1,0)</f>
        <v>0</v>
      </c>
      <c r="M385">
        <f>IF('Main Data'!H385="Girard Perregaux",1,0)</f>
        <v>0</v>
      </c>
      <c r="N385">
        <f>IF('Main Data'!H385="Gubelin",1,0)</f>
        <v>0</v>
      </c>
      <c r="O385">
        <f>IF('Main Data'!H385="Heuer",1,0)</f>
        <v>1</v>
      </c>
      <c r="P385">
        <f>IF('Main Data'!H385="IWC",1,0)</f>
        <v>0</v>
      </c>
      <c r="Q385">
        <f>IF('Main Data'!H385="JLC",1,0)</f>
        <v>0</v>
      </c>
      <c r="R385">
        <f>IF('Main Data'!H385="Longines",1,0)</f>
        <v>0</v>
      </c>
      <c r="S385">
        <f>IF('Main Data'!H385="Movado",1,0)</f>
        <v>0</v>
      </c>
      <c r="T385">
        <f>IF('Main Data'!H385="Omega",1,0)</f>
        <v>0</v>
      </c>
      <c r="U385">
        <f>IF('Main Data'!H385="Panerai",1,0)</f>
        <v>0</v>
      </c>
      <c r="V385">
        <f>IF('Main Data'!H385="Patek",1,0)</f>
        <v>0</v>
      </c>
      <c r="W385">
        <f>IF('Main Data'!H385="Rolex",1,0)</f>
        <v>0</v>
      </c>
      <c r="X385">
        <f>IF('Main Data'!H385="Tudor",1,0)</f>
        <v>0</v>
      </c>
      <c r="Y385">
        <f>IF('Main Data'!H385="Ulysse Nardin",1,0)</f>
        <v>0</v>
      </c>
      <c r="Z385">
        <f>IF('Main Data'!H385="Universal Geneve",1,0)</f>
        <v>0</v>
      </c>
      <c r="AA385">
        <f>IF('Main Data'!H385="Vacheron",1,0)</f>
        <v>0</v>
      </c>
      <c r="AB385">
        <f>IF('Main Data'!H385="Zenith",1,0)</f>
        <v>0</v>
      </c>
      <c r="AC385">
        <f>IF('Main Data'!J385="Stainless Steel",1,0)</f>
        <v>0</v>
      </c>
      <c r="AD385">
        <f>IF('Main Data'!J385="Two-tone",1,0)</f>
        <v>0</v>
      </c>
      <c r="AE385">
        <f>IF(OR('Main Data'!J385="YG 18K",'Main Data'!J385="YG &lt;18K",'Main Data'!J385="PG 18K",'Main Data'!J385="PG &lt;18K",'Main Data'!J385="WG 18K",'Main Data'!J385="Mixes of 18K",'Main Data'!J385="Mixes &lt;18K"),1,0)</f>
        <v>1</v>
      </c>
      <c r="AF385">
        <f>IF('Main Data'!J385="Platinum",1,0)</f>
        <v>0</v>
      </c>
      <c r="AG385">
        <f>IF(OR('Main Data'!J385="PVD",'Main Data'!J385="Gold Plate",'Main Data'!J385="Other"),1,0)</f>
        <v>0</v>
      </c>
      <c r="AH385">
        <f>IF('Main Data'!N385="Stainless Steel",1,0)</f>
        <v>0</v>
      </c>
      <c r="AI385">
        <f>IF('Main Data'!N385="Leather",1,0)</f>
        <v>1</v>
      </c>
      <c r="AJ385">
        <f>IF('Main Data'!N385="Two-tone",1,0)</f>
        <v>0</v>
      </c>
      <c r="AK385">
        <f>IF(OR('Main Data'!N385="YG 18K",'Main Data'!N385="PG 18K",'Main Data'!N385="WG 18K",'Main Data'!N385="Mixes of 18K"),1,0)</f>
        <v>0</v>
      </c>
      <c r="AL385">
        <f>IF(OR(,'Main Data'!N385="PVD",'Main Data'!N385="Gold plate"),1,0)</f>
        <v>0</v>
      </c>
      <c r="AM385">
        <f>IF(OR('Main Data'!AV385="Yes",'Main Data'!AW385="Yes",'Main Data'!AU385="Yes"),1,0)</f>
        <v>0</v>
      </c>
      <c r="AN385">
        <f>IF(OR(ISTEXT('Main Data'!AX385), ISTEXT('Main Data'!AY385)),1,0)</f>
        <v>0</v>
      </c>
      <c r="AO385">
        <f>IF('Main Data'!AZ385="Yes",1,0)</f>
        <v>0</v>
      </c>
      <c r="AP385">
        <f>IF('Main Data'!BA385="Yes",1,0)</f>
        <v>0</v>
      </c>
      <c r="AQ385">
        <f>IF('Main Data'!BD385="Yes",1,0)</f>
        <v>0</v>
      </c>
      <c r="AR385">
        <f>IF('Main Data'!BE385="A",1,0)</f>
        <v>0</v>
      </c>
      <c r="AS385">
        <f>IF('Main Data'!BE385="AA",1,0)</f>
        <v>1</v>
      </c>
      <c r="AT385">
        <f>IF('Main Data'!BE385="AAA",1,0)</f>
        <v>0</v>
      </c>
      <c r="AU385">
        <f>IF('Main Data'!BE385="AAAA",1,0)</f>
        <v>0</v>
      </c>
      <c r="AV385">
        <f>IF('Main Data'!P385="Yes",1,0)</f>
        <v>0</v>
      </c>
      <c r="AW385">
        <f>IF('Main Data'!AP385="Yes",1,0)</f>
        <v>0</v>
      </c>
      <c r="AX385">
        <f>IF(OR('Main Data'!V385="Yes", 'Main Data'!W385="Yes",'Main Data'!X385="Yes"),1,0)</f>
        <v>0</v>
      </c>
      <c r="AY385">
        <f>IF(OR('Main Data'!Y385="Yes",'Main Data'!Z385="Yes"),1,0)</f>
        <v>0</v>
      </c>
      <c r="AZ385">
        <f>IF('Main Data'!AR385="Yes",1,0)</f>
        <v>0</v>
      </c>
      <c r="BA385">
        <f>IF('Main Data'!AS385="Yes",1,0)</f>
        <v>0</v>
      </c>
      <c r="BB385">
        <f>IF('Main Data'!AG385="Yes",1,0)</f>
        <v>0</v>
      </c>
      <c r="BC385">
        <f>IF('Main Data'!AB385="Yes",1,0)</f>
        <v>0</v>
      </c>
      <c r="BD385">
        <f>IF('Main Data'!AA385="Yes",1,0)</f>
        <v>0</v>
      </c>
      <c r="BE385">
        <f>IF('Main Data'!AC385="Yes",1,0)</f>
        <v>0</v>
      </c>
      <c r="BF385">
        <f>IF('Main Data'!AF385="Yes",1,0)</f>
        <v>0</v>
      </c>
      <c r="BG385">
        <f>IF(OR('Main Data'!AI385="Yes",'Main Data'!AL385="Yes"),1,0)</f>
        <v>1</v>
      </c>
      <c r="BH385">
        <f>IF('Main Data'!AJ385="Yes",1,0)</f>
        <v>0</v>
      </c>
      <c r="BI385">
        <f>IF('Main Data'!AK385="Yes",1,0)</f>
        <v>0</v>
      </c>
      <c r="BJ385">
        <f>IF('Main Data'!AM385="Yes",1,0)</f>
        <v>0</v>
      </c>
      <c r="BK385">
        <f>IF('Main Data'!AQ385="Yes",1,0)</f>
        <v>0</v>
      </c>
      <c r="BL385" s="21">
        <f t="shared" si="31"/>
        <v>0</v>
      </c>
      <c r="BM385" s="21">
        <f t="shared" si="32"/>
        <v>0</v>
      </c>
      <c r="BN385" s="21">
        <f t="shared" si="33"/>
        <v>0</v>
      </c>
      <c r="BO385" s="21">
        <f t="shared" si="34"/>
        <v>1</v>
      </c>
      <c r="BP385" s="21">
        <f t="shared" si="35"/>
        <v>0</v>
      </c>
    </row>
    <row r="386" spans="1:68" x14ac:dyDescent="0.2">
      <c r="A386">
        <v>382</v>
      </c>
      <c r="B386" s="33">
        <f>'Main Data'!C386</f>
        <v>44507</v>
      </c>
      <c r="C386">
        <f>'Main Data'!D386</f>
        <v>361</v>
      </c>
      <c r="D386" s="26">
        <f>'Main Data'!E386</f>
        <v>18500</v>
      </c>
      <c r="E386" s="26">
        <f>'Main Data'!F386</f>
        <v>23125</v>
      </c>
      <c r="F386" s="34">
        <f t="shared" si="30"/>
        <v>9.8255260110664153</v>
      </c>
      <c r="G386">
        <f>IF('Main Data'!H386="AP",1,0)</f>
        <v>0</v>
      </c>
      <c r="H386">
        <f>IF('Main Data'!H386="Blancpain",1,0)</f>
        <v>0</v>
      </c>
      <c r="I386">
        <f>IF('Main Data'!H386="Breguet",1,0)</f>
        <v>1</v>
      </c>
      <c r="J386">
        <f>IF('Main Data'!H386="Breitling",1,0)</f>
        <v>0</v>
      </c>
      <c r="K386">
        <f>IF('Main Data'!H386="Cartier",1,0)</f>
        <v>0</v>
      </c>
      <c r="L386">
        <f>IF('Main Data'!H386="Gallet",1,0)</f>
        <v>0</v>
      </c>
      <c r="M386">
        <f>IF('Main Data'!H386="Girard Perregaux",1,0)</f>
        <v>0</v>
      </c>
      <c r="N386">
        <f>IF('Main Data'!H386="Gubelin",1,0)</f>
        <v>0</v>
      </c>
      <c r="O386">
        <f>IF('Main Data'!H386="Heuer",1,0)</f>
        <v>0</v>
      </c>
      <c r="P386">
        <f>IF('Main Data'!H386="IWC",1,0)</f>
        <v>0</v>
      </c>
      <c r="Q386">
        <f>IF('Main Data'!H386="JLC",1,0)</f>
        <v>0</v>
      </c>
      <c r="R386">
        <f>IF('Main Data'!H386="Longines",1,0)</f>
        <v>0</v>
      </c>
      <c r="S386">
        <f>IF('Main Data'!H386="Movado",1,0)</f>
        <v>0</v>
      </c>
      <c r="T386">
        <f>IF('Main Data'!H386="Omega",1,0)</f>
        <v>0</v>
      </c>
      <c r="U386">
        <f>IF('Main Data'!H386="Panerai",1,0)</f>
        <v>0</v>
      </c>
      <c r="V386">
        <f>IF('Main Data'!H386="Patek",1,0)</f>
        <v>0</v>
      </c>
      <c r="W386">
        <f>IF('Main Data'!H386="Rolex",1,0)</f>
        <v>0</v>
      </c>
      <c r="X386">
        <f>IF('Main Data'!H386="Tudor",1,0)</f>
        <v>0</v>
      </c>
      <c r="Y386">
        <f>IF('Main Data'!H386="Ulysse Nardin",1,0)</f>
        <v>0</v>
      </c>
      <c r="Z386">
        <f>IF('Main Data'!H386="Universal Geneve",1,0)</f>
        <v>0</v>
      </c>
      <c r="AA386">
        <f>IF('Main Data'!H386="Vacheron",1,0)</f>
        <v>0</v>
      </c>
      <c r="AB386">
        <f>IF('Main Data'!H386="Zenith",1,0)</f>
        <v>0</v>
      </c>
      <c r="AC386">
        <f>IF('Main Data'!J386="Stainless Steel",1,0)</f>
        <v>1</v>
      </c>
      <c r="AD386">
        <f>IF('Main Data'!J386="Two-tone",1,0)</f>
        <v>0</v>
      </c>
      <c r="AE386">
        <f>IF(OR('Main Data'!J386="YG 18K",'Main Data'!J386="YG &lt;18K",'Main Data'!J386="PG 18K",'Main Data'!J386="PG &lt;18K",'Main Data'!J386="WG 18K",'Main Data'!J386="Mixes of 18K",'Main Data'!J386="Mixes &lt;18K"),1,0)</f>
        <v>0</v>
      </c>
      <c r="AF386">
        <f>IF('Main Data'!J386="Platinum",1,0)</f>
        <v>0</v>
      </c>
      <c r="AG386">
        <f>IF(OR('Main Data'!J386="PVD",'Main Data'!J386="Gold Plate",'Main Data'!J386="Other"),1,0)</f>
        <v>0</v>
      </c>
      <c r="AH386">
        <f>IF('Main Data'!N386="Stainless Steel",1,0)</f>
        <v>0</v>
      </c>
      <c r="AI386">
        <f>IF('Main Data'!N386="Leather",1,0)</f>
        <v>1</v>
      </c>
      <c r="AJ386">
        <f>IF('Main Data'!N386="Two-tone",1,0)</f>
        <v>0</v>
      </c>
      <c r="AK386">
        <f>IF(OR('Main Data'!N386="YG 18K",'Main Data'!N386="PG 18K",'Main Data'!N386="WG 18K",'Main Data'!N386="Mixes of 18K"),1,0)</f>
        <v>0</v>
      </c>
      <c r="AL386">
        <f>IF(OR(,'Main Data'!N386="PVD",'Main Data'!N386="Gold plate"),1,0)</f>
        <v>0</v>
      </c>
      <c r="AM386">
        <f>IF(OR('Main Data'!AV386="Yes",'Main Data'!AW386="Yes",'Main Data'!AU386="Yes"),1,0)</f>
        <v>0</v>
      </c>
      <c r="AN386">
        <f>IF(OR(ISTEXT('Main Data'!AX386), ISTEXT('Main Data'!AY386)),1,0)</f>
        <v>0</v>
      </c>
      <c r="AO386">
        <f>IF('Main Data'!AZ386="Yes",1,0)</f>
        <v>0</v>
      </c>
      <c r="AP386">
        <f>IF('Main Data'!BA386="Yes",1,0)</f>
        <v>0</v>
      </c>
      <c r="AQ386">
        <f>IF('Main Data'!BD386="Yes",1,0)</f>
        <v>0</v>
      </c>
      <c r="AR386">
        <f>IF('Main Data'!BE386="A",1,0)</f>
        <v>0</v>
      </c>
      <c r="AS386">
        <f>IF('Main Data'!BE386="AA",1,0)</f>
        <v>0</v>
      </c>
      <c r="AT386">
        <f>IF('Main Data'!BE386="AAA",1,0)</f>
        <v>1</v>
      </c>
      <c r="AU386">
        <f>IF('Main Data'!BE386="AAAA",1,0)</f>
        <v>0</v>
      </c>
      <c r="AV386">
        <f>IF('Main Data'!P386="Yes",1,0)</f>
        <v>0</v>
      </c>
      <c r="AW386">
        <f>IF('Main Data'!AP386="Yes",1,0)</f>
        <v>0</v>
      </c>
      <c r="AX386">
        <f>IF(OR('Main Data'!V386="Yes", 'Main Data'!W386="Yes",'Main Data'!X386="Yes"),1,0)</f>
        <v>0</v>
      </c>
      <c r="AY386">
        <f>IF(OR('Main Data'!Y386="Yes",'Main Data'!Z386="Yes"),1,0)</f>
        <v>0</v>
      </c>
      <c r="AZ386">
        <f>IF('Main Data'!AR386="Yes",1,0)</f>
        <v>0</v>
      </c>
      <c r="BA386">
        <f>IF('Main Data'!AS386="Yes",1,0)</f>
        <v>0</v>
      </c>
      <c r="BB386">
        <f>IF('Main Data'!AG386="Yes",1,0)</f>
        <v>0</v>
      </c>
      <c r="BC386">
        <f>IF('Main Data'!AB386="Yes",1,0)</f>
        <v>0</v>
      </c>
      <c r="BD386">
        <f>IF('Main Data'!AA386="Yes",1,0)</f>
        <v>0</v>
      </c>
      <c r="BE386">
        <f>IF('Main Data'!AC386="Yes",1,0)</f>
        <v>0</v>
      </c>
      <c r="BF386">
        <f>IF('Main Data'!AF386="Yes",1,0)</f>
        <v>0</v>
      </c>
      <c r="BG386">
        <f>IF(OR('Main Data'!AI386="Yes",'Main Data'!AL386="Yes"),1,0)</f>
        <v>0</v>
      </c>
      <c r="BH386">
        <f>IF('Main Data'!AJ386="Yes",1,0)</f>
        <v>1</v>
      </c>
      <c r="BI386">
        <f>IF('Main Data'!AK386="Yes",1,0)</f>
        <v>0</v>
      </c>
      <c r="BJ386">
        <f>IF('Main Data'!AM386="Yes",1,0)</f>
        <v>0</v>
      </c>
      <c r="BK386">
        <f>IF('Main Data'!AQ386="Yes",1,0)</f>
        <v>0</v>
      </c>
      <c r="BL386" s="21">
        <f t="shared" si="31"/>
        <v>0</v>
      </c>
      <c r="BM386" s="21">
        <f t="shared" si="32"/>
        <v>0</v>
      </c>
      <c r="BN386" s="21">
        <f t="shared" si="33"/>
        <v>0</v>
      </c>
      <c r="BO386" s="21">
        <f t="shared" si="34"/>
        <v>1</v>
      </c>
      <c r="BP386" s="21">
        <f t="shared" si="35"/>
        <v>0</v>
      </c>
    </row>
    <row r="387" spans="1:68" x14ac:dyDescent="0.2">
      <c r="A387">
        <v>383</v>
      </c>
      <c r="B387" s="33">
        <f>'Main Data'!C387</f>
        <v>44507</v>
      </c>
      <c r="C387">
        <f>'Main Data'!D387</f>
        <v>362</v>
      </c>
      <c r="D387" s="26">
        <f>'Main Data'!E387</f>
        <v>5700</v>
      </c>
      <c r="E387" s="26">
        <f>'Main Data'!F387</f>
        <v>7125</v>
      </c>
      <c r="F387" s="34">
        <f t="shared" si="30"/>
        <v>8.6482214538226412</v>
      </c>
      <c r="G387">
        <f>IF('Main Data'!H387="AP",1,0)</f>
        <v>0</v>
      </c>
      <c r="H387">
        <f>IF('Main Data'!H387="Blancpain",1,0)</f>
        <v>0</v>
      </c>
      <c r="I387">
        <f>IF('Main Data'!H387="Breguet",1,0)</f>
        <v>0</v>
      </c>
      <c r="J387">
        <f>IF('Main Data'!H387="Breitling",1,0)</f>
        <v>1</v>
      </c>
      <c r="K387">
        <f>IF('Main Data'!H387="Cartier",1,0)</f>
        <v>0</v>
      </c>
      <c r="L387">
        <f>IF('Main Data'!H387="Gallet",1,0)</f>
        <v>0</v>
      </c>
      <c r="M387">
        <f>IF('Main Data'!H387="Girard Perregaux",1,0)</f>
        <v>0</v>
      </c>
      <c r="N387">
        <f>IF('Main Data'!H387="Gubelin",1,0)</f>
        <v>0</v>
      </c>
      <c r="O387">
        <f>IF('Main Data'!H387="Heuer",1,0)</f>
        <v>0</v>
      </c>
      <c r="P387">
        <f>IF('Main Data'!H387="IWC",1,0)</f>
        <v>0</v>
      </c>
      <c r="Q387">
        <f>IF('Main Data'!H387="JLC",1,0)</f>
        <v>0</v>
      </c>
      <c r="R387">
        <f>IF('Main Data'!H387="Longines",1,0)</f>
        <v>0</v>
      </c>
      <c r="S387">
        <f>IF('Main Data'!H387="Movado",1,0)</f>
        <v>0</v>
      </c>
      <c r="T387">
        <f>IF('Main Data'!H387="Omega",1,0)</f>
        <v>0</v>
      </c>
      <c r="U387">
        <f>IF('Main Data'!H387="Panerai",1,0)</f>
        <v>0</v>
      </c>
      <c r="V387">
        <f>IF('Main Data'!H387="Patek",1,0)</f>
        <v>0</v>
      </c>
      <c r="W387">
        <f>IF('Main Data'!H387="Rolex",1,0)</f>
        <v>0</v>
      </c>
      <c r="X387">
        <f>IF('Main Data'!H387="Tudor",1,0)</f>
        <v>0</v>
      </c>
      <c r="Y387">
        <f>IF('Main Data'!H387="Ulysse Nardin",1,0)</f>
        <v>0</v>
      </c>
      <c r="Z387">
        <f>IF('Main Data'!H387="Universal Geneve",1,0)</f>
        <v>0</v>
      </c>
      <c r="AA387">
        <f>IF('Main Data'!H387="Vacheron",1,0)</f>
        <v>0</v>
      </c>
      <c r="AB387">
        <f>IF('Main Data'!H387="Zenith",1,0)</f>
        <v>0</v>
      </c>
      <c r="AC387">
        <f>IF('Main Data'!J387="Stainless Steel",1,0)</f>
        <v>1</v>
      </c>
      <c r="AD387">
        <f>IF('Main Data'!J387="Two-tone",1,0)</f>
        <v>0</v>
      </c>
      <c r="AE387">
        <f>IF(OR('Main Data'!J387="YG 18K",'Main Data'!J387="YG &lt;18K",'Main Data'!J387="PG 18K",'Main Data'!J387="PG &lt;18K",'Main Data'!J387="WG 18K",'Main Data'!J387="Mixes of 18K",'Main Data'!J387="Mixes &lt;18K"),1,0)</f>
        <v>0</v>
      </c>
      <c r="AF387">
        <f>IF('Main Data'!J387="Platinum",1,0)</f>
        <v>0</v>
      </c>
      <c r="AG387">
        <f>IF(OR('Main Data'!J387="PVD",'Main Data'!J387="Gold Plate",'Main Data'!J387="Other"),1,0)</f>
        <v>0</v>
      </c>
      <c r="AH387">
        <f>IF('Main Data'!N387="Stainless Steel",1,0)</f>
        <v>0</v>
      </c>
      <c r="AI387">
        <f>IF('Main Data'!N387="Leather",1,0)</f>
        <v>1</v>
      </c>
      <c r="AJ387">
        <f>IF('Main Data'!N387="Two-tone",1,0)</f>
        <v>0</v>
      </c>
      <c r="AK387">
        <f>IF(OR('Main Data'!N387="YG 18K",'Main Data'!N387="PG 18K",'Main Data'!N387="WG 18K",'Main Data'!N387="Mixes of 18K"),1,0)</f>
        <v>0</v>
      </c>
      <c r="AL387">
        <f>IF(OR(,'Main Data'!N387="PVD",'Main Data'!N387="Gold plate"),1,0)</f>
        <v>0</v>
      </c>
      <c r="AM387">
        <f>IF(OR('Main Data'!AV387="Yes",'Main Data'!AW387="Yes",'Main Data'!AU387="Yes"),1,0)</f>
        <v>0</v>
      </c>
      <c r="AN387">
        <f>IF(OR(ISTEXT('Main Data'!AX387), ISTEXT('Main Data'!AY387)),1,0)</f>
        <v>0</v>
      </c>
      <c r="AO387">
        <f>IF('Main Data'!AZ387="Yes",1,0)</f>
        <v>0</v>
      </c>
      <c r="AP387">
        <f>IF('Main Data'!BA387="Yes",1,0)</f>
        <v>1</v>
      </c>
      <c r="AQ387">
        <f>IF('Main Data'!BD387="Yes",1,0)</f>
        <v>0</v>
      </c>
      <c r="AR387">
        <f>IF('Main Data'!BE387="A",1,0)</f>
        <v>0</v>
      </c>
      <c r="AS387">
        <f>IF('Main Data'!BE387="AA",1,0)</f>
        <v>0</v>
      </c>
      <c r="AT387">
        <f>IF('Main Data'!BE387="AAA",1,0)</f>
        <v>1</v>
      </c>
      <c r="AU387">
        <f>IF('Main Data'!BE387="AAAA",1,0)</f>
        <v>0</v>
      </c>
      <c r="AV387">
        <f>IF('Main Data'!P387="Yes",1,0)</f>
        <v>0</v>
      </c>
      <c r="AW387">
        <f>IF('Main Data'!AP387="Yes",1,0)</f>
        <v>0</v>
      </c>
      <c r="AX387">
        <f>IF(OR('Main Data'!V387="Yes", 'Main Data'!W387="Yes",'Main Data'!X387="Yes"),1,0)</f>
        <v>0</v>
      </c>
      <c r="AY387">
        <f>IF(OR('Main Data'!Y387="Yes",'Main Data'!Z387="Yes"),1,0)</f>
        <v>0</v>
      </c>
      <c r="AZ387">
        <f>IF('Main Data'!AR387="Yes",1,0)</f>
        <v>0</v>
      </c>
      <c r="BA387">
        <f>IF('Main Data'!AS387="Yes",1,0)</f>
        <v>0</v>
      </c>
      <c r="BB387">
        <f>IF('Main Data'!AG387="Yes",1,0)</f>
        <v>0</v>
      </c>
      <c r="BC387">
        <f>IF('Main Data'!AB387="Yes",1,0)</f>
        <v>0</v>
      </c>
      <c r="BD387">
        <f>IF('Main Data'!AA387="Yes",1,0)</f>
        <v>0</v>
      </c>
      <c r="BE387">
        <f>IF('Main Data'!AC387="Yes",1,0)</f>
        <v>0</v>
      </c>
      <c r="BF387">
        <f>IF('Main Data'!AF387="Yes",1,0)</f>
        <v>0</v>
      </c>
      <c r="BG387">
        <f>IF(OR('Main Data'!AI387="Yes",'Main Data'!AL387="Yes"),1,0)</f>
        <v>1</v>
      </c>
      <c r="BH387">
        <f>IF('Main Data'!AJ387="Yes",1,0)</f>
        <v>0</v>
      </c>
      <c r="BI387">
        <f>IF('Main Data'!AK387="Yes",1,0)</f>
        <v>0</v>
      </c>
      <c r="BJ387">
        <f>IF('Main Data'!AM387="Yes",1,0)</f>
        <v>0</v>
      </c>
      <c r="BK387">
        <f>IF('Main Data'!AQ387="Yes",1,0)</f>
        <v>0</v>
      </c>
      <c r="BL387" s="21">
        <f t="shared" si="31"/>
        <v>0</v>
      </c>
      <c r="BM387" s="21">
        <f t="shared" si="32"/>
        <v>0</v>
      </c>
      <c r="BN387" s="21">
        <f t="shared" si="33"/>
        <v>0</v>
      </c>
      <c r="BO387" s="21">
        <f t="shared" si="34"/>
        <v>1</v>
      </c>
      <c r="BP387" s="21">
        <f t="shared" si="35"/>
        <v>0</v>
      </c>
    </row>
    <row r="388" spans="1:68" x14ac:dyDescent="0.2">
      <c r="A388">
        <v>384</v>
      </c>
      <c r="B388" s="33">
        <f>'Main Data'!C388</f>
        <v>44507</v>
      </c>
      <c r="C388">
        <f>'Main Data'!D388</f>
        <v>363</v>
      </c>
      <c r="D388" s="26">
        <f>'Main Data'!E388</f>
        <v>2800</v>
      </c>
      <c r="E388" s="26">
        <f>'Main Data'!F388</f>
        <v>3500</v>
      </c>
      <c r="F388" s="34">
        <f t="shared" si="30"/>
        <v>7.9373746961632952</v>
      </c>
      <c r="G388">
        <f>IF('Main Data'!H388="AP",1,0)</f>
        <v>0</v>
      </c>
      <c r="H388">
        <f>IF('Main Data'!H388="Blancpain",1,0)</f>
        <v>0</v>
      </c>
      <c r="I388">
        <f>IF('Main Data'!H388="Breguet",1,0)</f>
        <v>0</v>
      </c>
      <c r="J388">
        <f>IF('Main Data'!H388="Breitling",1,0)</f>
        <v>0</v>
      </c>
      <c r="K388">
        <f>IF('Main Data'!H388="Cartier",1,0)</f>
        <v>0</v>
      </c>
      <c r="L388">
        <f>IF('Main Data'!H388="Gallet",1,0)</f>
        <v>0</v>
      </c>
      <c r="M388">
        <f>IF('Main Data'!H388="Girard Perregaux",1,0)</f>
        <v>0</v>
      </c>
      <c r="N388">
        <f>IF('Main Data'!H388="Gubelin",1,0)</f>
        <v>0</v>
      </c>
      <c r="O388">
        <f>IF('Main Data'!H388="Heuer",1,0)</f>
        <v>0</v>
      </c>
      <c r="P388">
        <f>IF('Main Data'!H388="IWC",1,0)</f>
        <v>0</v>
      </c>
      <c r="Q388">
        <f>IF('Main Data'!H388="JLC",1,0)</f>
        <v>0</v>
      </c>
      <c r="R388">
        <f>IF('Main Data'!H388="Longines",1,0)</f>
        <v>1</v>
      </c>
      <c r="S388">
        <f>IF('Main Data'!H388="Movado",1,0)</f>
        <v>0</v>
      </c>
      <c r="T388">
        <f>IF('Main Data'!H388="Omega",1,0)</f>
        <v>0</v>
      </c>
      <c r="U388">
        <f>IF('Main Data'!H388="Panerai",1,0)</f>
        <v>0</v>
      </c>
      <c r="V388">
        <f>IF('Main Data'!H388="Patek",1,0)</f>
        <v>0</v>
      </c>
      <c r="W388">
        <f>IF('Main Data'!H388="Rolex",1,0)</f>
        <v>0</v>
      </c>
      <c r="X388">
        <f>IF('Main Data'!H388="Tudor",1,0)</f>
        <v>0</v>
      </c>
      <c r="Y388">
        <f>IF('Main Data'!H388="Ulysse Nardin",1,0)</f>
        <v>0</v>
      </c>
      <c r="Z388">
        <f>IF('Main Data'!H388="Universal Geneve",1,0)</f>
        <v>0</v>
      </c>
      <c r="AA388">
        <f>IF('Main Data'!H388="Vacheron",1,0)</f>
        <v>0</v>
      </c>
      <c r="AB388">
        <f>IF('Main Data'!H388="Zenith",1,0)</f>
        <v>0</v>
      </c>
      <c r="AC388">
        <f>IF('Main Data'!J388="Stainless Steel",1,0)</f>
        <v>1</v>
      </c>
      <c r="AD388">
        <f>IF('Main Data'!J388="Two-tone",1,0)</f>
        <v>0</v>
      </c>
      <c r="AE388">
        <f>IF(OR('Main Data'!J388="YG 18K",'Main Data'!J388="YG &lt;18K",'Main Data'!J388="PG 18K",'Main Data'!J388="PG &lt;18K",'Main Data'!J388="WG 18K",'Main Data'!J388="Mixes of 18K",'Main Data'!J388="Mixes &lt;18K"),1,0)</f>
        <v>0</v>
      </c>
      <c r="AF388">
        <f>IF('Main Data'!J388="Platinum",1,0)</f>
        <v>0</v>
      </c>
      <c r="AG388">
        <f>IF(OR('Main Data'!J388="PVD",'Main Data'!J388="Gold Plate",'Main Data'!J388="Other"),1,0)</f>
        <v>0</v>
      </c>
      <c r="AH388">
        <f>IF('Main Data'!N388="Stainless Steel",1,0)</f>
        <v>0</v>
      </c>
      <c r="AI388">
        <f>IF('Main Data'!N388="Leather",1,0)</f>
        <v>1</v>
      </c>
      <c r="AJ388">
        <f>IF('Main Data'!N388="Two-tone",1,0)</f>
        <v>0</v>
      </c>
      <c r="AK388">
        <f>IF(OR('Main Data'!N388="YG 18K",'Main Data'!N388="PG 18K",'Main Data'!N388="WG 18K",'Main Data'!N388="Mixes of 18K"),1,0)</f>
        <v>0</v>
      </c>
      <c r="AL388">
        <f>IF(OR(,'Main Data'!N388="PVD",'Main Data'!N388="Gold plate"),1,0)</f>
        <v>0</v>
      </c>
      <c r="AM388">
        <f>IF(OR('Main Data'!AV388="Yes",'Main Data'!AW388="Yes",'Main Data'!AU388="Yes"),1,0)</f>
        <v>0</v>
      </c>
      <c r="AN388">
        <f>IF(OR(ISTEXT('Main Data'!AX388), ISTEXT('Main Data'!AY388)),1,0)</f>
        <v>0</v>
      </c>
      <c r="AO388">
        <f>IF('Main Data'!AZ388="Yes",1,0)</f>
        <v>0</v>
      </c>
      <c r="AP388">
        <f>IF('Main Data'!BA388="Yes",1,0)</f>
        <v>1</v>
      </c>
      <c r="AQ388">
        <f>IF('Main Data'!BD388="Yes",1,0)</f>
        <v>0</v>
      </c>
      <c r="AR388">
        <f>IF('Main Data'!BE388="A",1,0)</f>
        <v>0</v>
      </c>
      <c r="AS388">
        <f>IF('Main Data'!BE388="AA",1,0)</f>
        <v>1</v>
      </c>
      <c r="AT388">
        <f>IF('Main Data'!BE388="AAA",1,0)</f>
        <v>0</v>
      </c>
      <c r="AU388">
        <f>IF('Main Data'!BE388="AAAA",1,0)</f>
        <v>0</v>
      </c>
      <c r="AV388">
        <f>IF('Main Data'!P388="Yes",1,0)</f>
        <v>1</v>
      </c>
      <c r="AW388">
        <f>IF('Main Data'!AP388="Yes",1,0)</f>
        <v>0</v>
      </c>
      <c r="AX388">
        <f>IF(OR('Main Data'!V388="Yes", 'Main Data'!W388="Yes",'Main Data'!X388="Yes"),1,0)</f>
        <v>0</v>
      </c>
      <c r="AY388">
        <f>IF(OR('Main Data'!Y388="Yes",'Main Data'!Z388="Yes"),1,0)</f>
        <v>0</v>
      </c>
      <c r="AZ388">
        <f>IF('Main Data'!AR388="Yes",1,0)</f>
        <v>0</v>
      </c>
      <c r="BA388">
        <f>IF('Main Data'!AS388="Yes",1,0)</f>
        <v>0</v>
      </c>
      <c r="BB388">
        <f>IF('Main Data'!AG388="Yes",1,0)</f>
        <v>0</v>
      </c>
      <c r="BC388">
        <f>IF('Main Data'!AB388="Yes",1,0)</f>
        <v>0</v>
      </c>
      <c r="BD388">
        <f>IF('Main Data'!AA388="Yes",1,0)</f>
        <v>0</v>
      </c>
      <c r="BE388">
        <f>IF('Main Data'!AC388="Yes",1,0)</f>
        <v>0</v>
      </c>
      <c r="BF388">
        <f>IF('Main Data'!AF388="Yes",1,0)</f>
        <v>0</v>
      </c>
      <c r="BG388">
        <f>IF(OR('Main Data'!AI388="Yes",'Main Data'!AL388="Yes"),1,0)</f>
        <v>0</v>
      </c>
      <c r="BH388">
        <f>IF('Main Data'!AJ388="Yes",1,0)</f>
        <v>0</v>
      </c>
      <c r="BI388">
        <f>IF('Main Data'!AK388="Yes",1,0)</f>
        <v>0</v>
      </c>
      <c r="BJ388">
        <f>IF('Main Data'!AM388="Yes",1,0)</f>
        <v>0</v>
      </c>
      <c r="BK388">
        <f>IF('Main Data'!AQ388="Yes",1,0)</f>
        <v>0</v>
      </c>
      <c r="BL388" s="21">
        <f t="shared" si="31"/>
        <v>0</v>
      </c>
      <c r="BM388" s="21">
        <f t="shared" si="32"/>
        <v>0</v>
      </c>
      <c r="BN388" s="21">
        <f t="shared" si="33"/>
        <v>0</v>
      </c>
      <c r="BO388" s="21">
        <f t="shared" si="34"/>
        <v>1</v>
      </c>
      <c r="BP388" s="21">
        <f t="shared" si="35"/>
        <v>0</v>
      </c>
    </row>
    <row r="389" spans="1:68" x14ac:dyDescent="0.2">
      <c r="A389">
        <v>385</v>
      </c>
      <c r="B389" s="33">
        <f>'Main Data'!C389</f>
        <v>44507</v>
      </c>
      <c r="C389">
        <f>'Main Data'!D389</f>
        <v>364</v>
      </c>
      <c r="D389" s="26">
        <f>'Main Data'!E389</f>
        <v>3800</v>
      </c>
      <c r="E389" s="26">
        <f>'Main Data'!F389</f>
        <v>4750</v>
      </c>
      <c r="F389" s="34">
        <f t="shared" ref="F389:F452" si="36">LN(D389)</f>
        <v>8.2427563457144775</v>
      </c>
      <c r="G389">
        <f>IF('Main Data'!H389="AP",1,0)</f>
        <v>0</v>
      </c>
      <c r="H389">
        <f>IF('Main Data'!H389="Blancpain",1,0)</f>
        <v>0</v>
      </c>
      <c r="I389">
        <f>IF('Main Data'!H389="Breguet",1,0)</f>
        <v>0</v>
      </c>
      <c r="J389">
        <f>IF('Main Data'!H389="Breitling",1,0)</f>
        <v>0</v>
      </c>
      <c r="K389">
        <f>IF('Main Data'!H389="Cartier",1,0)</f>
        <v>0</v>
      </c>
      <c r="L389">
        <f>IF('Main Data'!H389="Gallet",1,0)</f>
        <v>0</v>
      </c>
      <c r="M389">
        <f>IF('Main Data'!H389="Girard Perregaux",1,0)</f>
        <v>0</v>
      </c>
      <c r="N389">
        <f>IF('Main Data'!H389="Gubelin",1,0)</f>
        <v>0</v>
      </c>
      <c r="O389">
        <f>IF('Main Data'!H389="Heuer",1,0)</f>
        <v>0</v>
      </c>
      <c r="P389">
        <f>IF('Main Data'!H389="IWC",1,0)</f>
        <v>0</v>
      </c>
      <c r="Q389">
        <f>IF('Main Data'!H389="JLC",1,0)</f>
        <v>0</v>
      </c>
      <c r="R389">
        <f>IF('Main Data'!H389="Longines",1,0)</f>
        <v>0</v>
      </c>
      <c r="S389">
        <f>IF('Main Data'!H389="Movado",1,0)</f>
        <v>0</v>
      </c>
      <c r="T389">
        <f>IF('Main Data'!H389="Omega",1,0)</f>
        <v>1</v>
      </c>
      <c r="U389">
        <f>IF('Main Data'!H389="Panerai",1,0)</f>
        <v>0</v>
      </c>
      <c r="V389">
        <f>IF('Main Data'!H389="Patek",1,0)</f>
        <v>0</v>
      </c>
      <c r="W389">
        <f>IF('Main Data'!H389="Rolex",1,0)</f>
        <v>0</v>
      </c>
      <c r="X389">
        <f>IF('Main Data'!H389="Tudor",1,0)</f>
        <v>0</v>
      </c>
      <c r="Y389">
        <f>IF('Main Data'!H389="Ulysse Nardin",1,0)</f>
        <v>0</v>
      </c>
      <c r="Z389">
        <f>IF('Main Data'!H389="Universal Geneve",1,0)</f>
        <v>0</v>
      </c>
      <c r="AA389">
        <f>IF('Main Data'!H389="Vacheron",1,0)</f>
        <v>0</v>
      </c>
      <c r="AB389">
        <f>IF('Main Data'!H389="Zenith",1,0)</f>
        <v>0</v>
      </c>
      <c r="AC389">
        <f>IF('Main Data'!J389="Stainless Steel",1,0)</f>
        <v>1</v>
      </c>
      <c r="AD389">
        <f>IF('Main Data'!J389="Two-tone",1,0)</f>
        <v>0</v>
      </c>
      <c r="AE389">
        <f>IF(OR('Main Data'!J389="YG 18K",'Main Data'!J389="YG &lt;18K",'Main Data'!J389="PG 18K",'Main Data'!J389="PG &lt;18K",'Main Data'!J389="WG 18K",'Main Data'!J389="Mixes of 18K",'Main Data'!J389="Mixes &lt;18K"),1,0)</f>
        <v>0</v>
      </c>
      <c r="AF389">
        <f>IF('Main Data'!J389="Platinum",1,0)</f>
        <v>0</v>
      </c>
      <c r="AG389">
        <f>IF(OR('Main Data'!J389="PVD",'Main Data'!J389="Gold Plate",'Main Data'!J389="Other"),1,0)</f>
        <v>0</v>
      </c>
      <c r="AH389">
        <f>IF('Main Data'!N389="Stainless Steel",1,0)</f>
        <v>0</v>
      </c>
      <c r="AI389">
        <f>IF('Main Data'!N389="Leather",1,0)</f>
        <v>1</v>
      </c>
      <c r="AJ389">
        <f>IF('Main Data'!N389="Two-tone",1,0)</f>
        <v>0</v>
      </c>
      <c r="AK389">
        <f>IF(OR('Main Data'!N389="YG 18K",'Main Data'!N389="PG 18K",'Main Data'!N389="WG 18K",'Main Data'!N389="Mixes of 18K"),1,0)</f>
        <v>0</v>
      </c>
      <c r="AL389">
        <f>IF(OR(,'Main Data'!N389="PVD",'Main Data'!N389="Gold plate"),1,0)</f>
        <v>0</v>
      </c>
      <c r="AM389">
        <f>IF(OR('Main Data'!AV389="Yes",'Main Data'!AW389="Yes",'Main Data'!AU389="Yes"),1,0)</f>
        <v>0</v>
      </c>
      <c r="AN389">
        <f>IF(OR(ISTEXT('Main Data'!AX389), ISTEXT('Main Data'!AY389)),1,0)</f>
        <v>0</v>
      </c>
      <c r="AO389">
        <f>IF('Main Data'!AZ389="Yes",1,0)</f>
        <v>0</v>
      </c>
      <c r="AP389">
        <f>IF('Main Data'!BA389="Yes",1,0)</f>
        <v>1</v>
      </c>
      <c r="AQ389">
        <f>IF('Main Data'!BD389="Yes",1,0)</f>
        <v>0</v>
      </c>
      <c r="AR389">
        <f>IF('Main Data'!BE389="A",1,0)</f>
        <v>0</v>
      </c>
      <c r="AS389">
        <f>IF('Main Data'!BE389="AA",1,0)</f>
        <v>1</v>
      </c>
      <c r="AT389">
        <f>IF('Main Data'!BE389="AAA",1,0)</f>
        <v>0</v>
      </c>
      <c r="AU389">
        <f>IF('Main Data'!BE389="AAAA",1,0)</f>
        <v>0</v>
      </c>
      <c r="AV389">
        <f>IF('Main Data'!P389="Yes",1,0)</f>
        <v>1</v>
      </c>
      <c r="AW389">
        <f>IF('Main Data'!AP389="Yes",1,0)</f>
        <v>0</v>
      </c>
      <c r="AX389">
        <f>IF(OR('Main Data'!V389="Yes", 'Main Data'!W389="Yes",'Main Data'!X389="Yes"),1,0)</f>
        <v>0</v>
      </c>
      <c r="AY389">
        <f>IF(OR('Main Data'!Y389="Yes",'Main Data'!Z389="Yes"),1,0)</f>
        <v>0</v>
      </c>
      <c r="AZ389">
        <f>IF('Main Data'!AR389="Yes",1,0)</f>
        <v>0</v>
      </c>
      <c r="BA389">
        <f>IF('Main Data'!AS389="Yes",1,0)</f>
        <v>0</v>
      </c>
      <c r="BB389">
        <f>IF('Main Data'!AG389="Yes",1,0)</f>
        <v>0</v>
      </c>
      <c r="BC389">
        <f>IF('Main Data'!AB389="Yes",1,0)</f>
        <v>0</v>
      </c>
      <c r="BD389">
        <f>IF('Main Data'!AA389="Yes",1,0)</f>
        <v>0</v>
      </c>
      <c r="BE389">
        <f>IF('Main Data'!AC389="Yes",1,0)</f>
        <v>0</v>
      </c>
      <c r="BF389">
        <f>IF('Main Data'!AF389="Yes",1,0)</f>
        <v>0</v>
      </c>
      <c r="BG389">
        <f>IF(OR('Main Data'!AI389="Yes",'Main Data'!AL389="Yes"),1,0)</f>
        <v>0</v>
      </c>
      <c r="BH389">
        <f>IF('Main Data'!AJ389="Yes",1,0)</f>
        <v>0</v>
      </c>
      <c r="BI389">
        <f>IF('Main Data'!AK389="Yes",1,0)</f>
        <v>0</v>
      </c>
      <c r="BJ389">
        <f>IF('Main Data'!AM389="Yes",1,0)</f>
        <v>0</v>
      </c>
      <c r="BK389">
        <f>IF('Main Data'!AQ389="Yes",1,0)</f>
        <v>0</v>
      </c>
      <c r="BL389" s="21">
        <f t="shared" ref="BL389:BL452" si="37">IF(AND($B389&gt;=DATEVALUE("1/1/2018"),$B389&lt;=DATEVALUE("12/31/2018")),1,0)</f>
        <v>0</v>
      </c>
      <c r="BM389" s="21">
        <f t="shared" ref="BM389:BM452" si="38">IF(AND($B389&gt;=DATEVALUE("1/1/2019"),$B389&lt;=DATEVALUE("12/31/2019")),1,0)</f>
        <v>0</v>
      </c>
      <c r="BN389" s="21">
        <f t="shared" ref="BN389:BN452" si="39">IF(AND($B389&gt;=DATEVALUE("1/1/2020"),$B389&lt;=DATEVALUE("12/31/2020")),1,0)</f>
        <v>0</v>
      </c>
      <c r="BO389" s="21">
        <f t="shared" ref="BO389:BO452" si="40">IF(AND($B389&gt;=DATEVALUE("1/1/2021"),$B389&lt;=DATEVALUE("12/31/2021")),1,0)</f>
        <v>1</v>
      </c>
      <c r="BP389" s="21">
        <f t="shared" ref="BP389:BP452" si="41">IF(AND($B389&gt;=DATEVALUE("1/1/2022"),$B389&lt;=DATEVALUE("12/31/2022")),1,0)</f>
        <v>0</v>
      </c>
    </row>
    <row r="390" spans="1:68" x14ac:dyDescent="0.2">
      <c r="A390">
        <v>386</v>
      </c>
      <c r="B390" s="33">
        <f>'Main Data'!C390</f>
        <v>44507</v>
      </c>
      <c r="C390">
        <f>'Main Data'!D390</f>
        <v>365</v>
      </c>
      <c r="D390" s="26">
        <f>'Main Data'!E390</f>
        <v>7500</v>
      </c>
      <c r="E390" s="26">
        <f>'Main Data'!F390</f>
        <v>9375</v>
      </c>
      <c r="F390" s="34">
        <f t="shared" si="36"/>
        <v>8.9226582995244019</v>
      </c>
      <c r="G390">
        <f>IF('Main Data'!H390="AP",1,0)</f>
        <v>0</v>
      </c>
      <c r="H390">
        <f>IF('Main Data'!H390="Blancpain",1,0)</f>
        <v>0</v>
      </c>
      <c r="I390">
        <f>IF('Main Data'!H390="Breguet",1,0)</f>
        <v>0</v>
      </c>
      <c r="J390">
        <f>IF('Main Data'!H390="Breitling",1,0)</f>
        <v>0</v>
      </c>
      <c r="K390">
        <f>IF('Main Data'!H390="Cartier",1,0)</f>
        <v>0</v>
      </c>
      <c r="L390">
        <f>IF('Main Data'!H390="Gallet",1,0)</f>
        <v>0</v>
      </c>
      <c r="M390">
        <f>IF('Main Data'!H390="Girard Perregaux",1,0)</f>
        <v>0</v>
      </c>
      <c r="N390">
        <f>IF('Main Data'!H390="Gubelin",1,0)</f>
        <v>0</v>
      </c>
      <c r="O390">
        <f>IF('Main Data'!H390="Heuer",1,0)</f>
        <v>0</v>
      </c>
      <c r="P390">
        <f>IF('Main Data'!H390="IWC",1,0)</f>
        <v>1</v>
      </c>
      <c r="Q390">
        <f>IF('Main Data'!H390="JLC",1,0)</f>
        <v>0</v>
      </c>
      <c r="R390">
        <f>IF('Main Data'!H390="Longines",1,0)</f>
        <v>0</v>
      </c>
      <c r="S390">
        <f>IF('Main Data'!H390="Movado",1,0)</f>
        <v>0</v>
      </c>
      <c r="T390">
        <f>IF('Main Data'!H390="Omega",1,0)</f>
        <v>0</v>
      </c>
      <c r="U390">
        <f>IF('Main Data'!H390="Panerai",1,0)</f>
        <v>0</v>
      </c>
      <c r="V390">
        <f>IF('Main Data'!H390="Patek",1,0)</f>
        <v>0</v>
      </c>
      <c r="W390">
        <f>IF('Main Data'!H390="Rolex",1,0)</f>
        <v>0</v>
      </c>
      <c r="X390">
        <f>IF('Main Data'!H390="Tudor",1,0)</f>
        <v>0</v>
      </c>
      <c r="Y390">
        <f>IF('Main Data'!H390="Ulysse Nardin",1,0)</f>
        <v>0</v>
      </c>
      <c r="Z390">
        <f>IF('Main Data'!H390="Universal Geneve",1,0)</f>
        <v>0</v>
      </c>
      <c r="AA390">
        <f>IF('Main Data'!H390="Vacheron",1,0)</f>
        <v>0</v>
      </c>
      <c r="AB390">
        <f>IF('Main Data'!H390="Zenith",1,0)</f>
        <v>0</v>
      </c>
      <c r="AC390">
        <f>IF('Main Data'!J390="Stainless Steel",1,0)</f>
        <v>1</v>
      </c>
      <c r="AD390">
        <f>IF('Main Data'!J390="Two-tone",1,0)</f>
        <v>0</v>
      </c>
      <c r="AE390">
        <f>IF(OR('Main Data'!J390="YG 18K",'Main Data'!J390="YG &lt;18K",'Main Data'!J390="PG 18K",'Main Data'!J390="PG &lt;18K",'Main Data'!J390="WG 18K",'Main Data'!J390="Mixes of 18K",'Main Data'!J390="Mixes &lt;18K"),1,0)</f>
        <v>0</v>
      </c>
      <c r="AF390">
        <f>IF('Main Data'!J390="Platinum",1,0)</f>
        <v>0</v>
      </c>
      <c r="AG390">
        <f>IF(OR('Main Data'!J390="PVD",'Main Data'!J390="Gold Plate",'Main Data'!J390="Other"),1,0)</f>
        <v>0</v>
      </c>
      <c r="AH390">
        <f>IF('Main Data'!N390="Stainless Steel",1,0)</f>
        <v>0</v>
      </c>
      <c r="AI390">
        <f>IF('Main Data'!N390="Leather",1,0)</f>
        <v>1</v>
      </c>
      <c r="AJ390">
        <f>IF('Main Data'!N390="Two-tone",1,0)</f>
        <v>0</v>
      </c>
      <c r="AK390">
        <f>IF(OR('Main Data'!N390="YG 18K",'Main Data'!N390="PG 18K",'Main Data'!N390="WG 18K",'Main Data'!N390="Mixes of 18K"),1,0)</f>
        <v>0</v>
      </c>
      <c r="AL390">
        <f>IF(OR(,'Main Data'!N390="PVD",'Main Data'!N390="Gold plate"),1,0)</f>
        <v>0</v>
      </c>
      <c r="AM390">
        <f>IF(OR('Main Data'!AV390="Yes",'Main Data'!AW390="Yes",'Main Data'!AU390="Yes"),1,0)</f>
        <v>0</v>
      </c>
      <c r="AN390">
        <f>IF(OR(ISTEXT('Main Data'!AX390), ISTEXT('Main Data'!AY390)),1,0)</f>
        <v>0</v>
      </c>
      <c r="AO390">
        <f>IF('Main Data'!AZ390="Yes",1,0)</f>
        <v>0</v>
      </c>
      <c r="AP390">
        <f>IF('Main Data'!BA390="Yes",1,0)</f>
        <v>0</v>
      </c>
      <c r="AQ390">
        <f>IF('Main Data'!BD390="Yes",1,0)</f>
        <v>0</v>
      </c>
      <c r="AR390">
        <f>IF('Main Data'!BE390="A",1,0)</f>
        <v>0</v>
      </c>
      <c r="AS390">
        <f>IF('Main Data'!BE390="AA",1,0)</f>
        <v>0</v>
      </c>
      <c r="AT390">
        <f>IF('Main Data'!BE390="AAA",1,0)</f>
        <v>1</v>
      </c>
      <c r="AU390">
        <f>IF('Main Data'!BE390="AAAA",1,0)</f>
        <v>0</v>
      </c>
      <c r="AV390">
        <f>IF('Main Data'!P390="Yes",1,0)</f>
        <v>0</v>
      </c>
      <c r="AW390">
        <f>IF('Main Data'!AP390="Yes",1,0)</f>
        <v>0</v>
      </c>
      <c r="AX390">
        <f>IF(OR('Main Data'!V390="Yes", 'Main Data'!W390="Yes",'Main Data'!X390="Yes"),1,0)</f>
        <v>1</v>
      </c>
      <c r="AY390">
        <f>IF(OR('Main Data'!Y390="Yes",'Main Data'!Z390="Yes"),1,0)</f>
        <v>0</v>
      </c>
      <c r="AZ390">
        <f>IF('Main Data'!AR390="Yes",1,0)</f>
        <v>0</v>
      </c>
      <c r="BA390">
        <f>IF('Main Data'!AS390="Yes",1,0)</f>
        <v>0</v>
      </c>
      <c r="BB390">
        <f>IF('Main Data'!AG390="Yes",1,0)</f>
        <v>0</v>
      </c>
      <c r="BC390">
        <f>IF('Main Data'!AB390="Yes",1,0)</f>
        <v>0</v>
      </c>
      <c r="BD390">
        <f>IF('Main Data'!AA390="Yes",1,0)</f>
        <v>1</v>
      </c>
      <c r="BE390">
        <f>IF('Main Data'!AC390="Yes",1,0)</f>
        <v>0</v>
      </c>
      <c r="BF390">
        <f>IF('Main Data'!AF390="Yes",1,0)</f>
        <v>0</v>
      </c>
      <c r="BG390">
        <f>IF(OR('Main Data'!AI390="Yes",'Main Data'!AL390="Yes"),1,0)</f>
        <v>0</v>
      </c>
      <c r="BH390">
        <f>IF('Main Data'!AJ390="Yes",1,0)</f>
        <v>0</v>
      </c>
      <c r="BI390">
        <f>IF('Main Data'!AK390="Yes",1,0)</f>
        <v>0</v>
      </c>
      <c r="BJ390">
        <f>IF('Main Data'!AM390="Yes",1,0)</f>
        <v>0</v>
      </c>
      <c r="BK390">
        <f>IF('Main Data'!AQ390="Yes",1,0)</f>
        <v>0</v>
      </c>
      <c r="BL390" s="21">
        <f t="shared" si="37"/>
        <v>0</v>
      </c>
      <c r="BM390" s="21">
        <f t="shared" si="38"/>
        <v>0</v>
      </c>
      <c r="BN390" s="21">
        <f t="shared" si="39"/>
        <v>0</v>
      </c>
      <c r="BO390" s="21">
        <f t="shared" si="40"/>
        <v>1</v>
      </c>
      <c r="BP390" s="21">
        <f t="shared" si="41"/>
        <v>0</v>
      </c>
    </row>
    <row r="391" spans="1:68" x14ac:dyDescent="0.2">
      <c r="A391">
        <v>387</v>
      </c>
      <c r="B391" s="33">
        <f>'Main Data'!C391</f>
        <v>44507</v>
      </c>
      <c r="C391">
        <f>'Main Data'!D391</f>
        <v>366</v>
      </c>
      <c r="D391" s="26">
        <f>'Main Data'!E391</f>
        <v>3000</v>
      </c>
      <c r="E391" s="26">
        <f>'Main Data'!F391</f>
        <v>3750</v>
      </c>
      <c r="F391" s="34">
        <f t="shared" si="36"/>
        <v>8.0063675676502459</v>
      </c>
      <c r="G391">
        <f>IF('Main Data'!H391="AP",1,0)</f>
        <v>0</v>
      </c>
      <c r="H391">
        <f>IF('Main Data'!H391="Blancpain",1,0)</f>
        <v>0</v>
      </c>
      <c r="I391">
        <f>IF('Main Data'!H391="Breguet",1,0)</f>
        <v>0</v>
      </c>
      <c r="J391">
        <f>IF('Main Data'!H391="Breitling",1,0)</f>
        <v>0</v>
      </c>
      <c r="K391">
        <f>IF('Main Data'!H391="Cartier",1,0)</f>
        <v>0</v>
      </c>
      <c r="L391">
        <f>IF('Main Data'!H391="Gallet",1,0)</f>
        <v>0</v>
      </c>
      <c r="M391">
        <f>IF('Main Data'!H391="Girard Perregaux",1,0)</f>
        <v>0</v>
      </c>
      <c r="N391">
        <f>IF('Main Data'!H391="Gubelin",1,0)</f>
        <v>0</v>
      </c>
      <c r="O391">
        <f>IF('Main Data'!H391="Heuer",1,0)</f>
        <v>0</v>
      </c>
      <c r="P391">
        <f>IF('Main Data'!H391="IWC",1,0)</f>
        <v>0</v>
      </c>
      <c r="Q391">
        <f>IF('Main Data'!H391="JLC",1,0)</f>
        <v>1</v>
      </c>
      <c r="R391">
        <f>IF('Main Data'!H391="Longines",1,0)</f>
        <v>0</v>
      </c>
      <c r="S391">
        <f>IF('Main Data'!H391="Movado",1,0)</f>
        <v>0</v>
      </c>
      <c r="T391">
        <f>IF('Main Data'!H391="Omega",1,0)</f>
        <v>0</v>
      </c>
      <c r="U391">
        <f>IF('Main Data'!H391="Panerai",1,0)</f>
        <v>0</v>
      </c>
      <c r="V391">
        <f>IF('Main Data'!H391="Patek",1,0)</f>
        <v>0</v>
      </c>
      <c r="W391">
        <f>IF('Main Data'!H391="Rolex",1,0)</f>
        <v>0</v>
      </c>
      <c r="X391">
        <f>IF('Main Data'!H391="Tudor",1,0)</f>
        <v>0</v>
      </c>
      <c r="Y391">
        <f>IF('Main Data'!H391="Ulysse Nardin",1,0)</f>
        <v>0</v>
      </c>
      <c r="Z391">
        <f>IF('Main Data'!H391="Universal Geneve",1,0)</f>
        <v>0</v>
      </c>
      <c r="AA391">
        <f>IF('Main Data'!H391="Vacheron",1,0)</f>
        <v>0</v>
      </c>
      <c r="AB391">
        <f>IF('Main Data'!H391="Zenith",1,0)</f>
        <v>0</v>
      </c>
      <c r="AC391">
        <f>IF('Main Data'!J391="Stainless Steel",1,0)</f>
        <v>1</v>
      </c>
      <c r="AD391">
        <f>IF('Main Data'!J391="Two-tone",1,0)</f>
        <v>0</v>
      </c>
      <c r="AE391">
        <f>IF(OR('Main Data'!J391="YG 18K",'Main Data'!J391="YG &lt;18K",'Main Data'!J391="PG 18K",'Main Data'!J391="PG &lt;18K",'Main Data'!J391="WG 18K",'Main Data'!J391="Mixes of 18K",'Main Data'!J391="Mixes &lt;18K"),1,0)</f>
        <v>0</v>
      </c>
      <c r="AF391">
        <f>IF('Main Data'!J391="Platinum",1,0)</f>
        <v>0</v>
      </c>
      <c r="AG391">
        <f>IF(OR('Main Data'!J391="PVD",'Main Data'!J391="Gold Plate",'Main Data'!J391="Other"),1,0)</f>
        <v>0</v>
      </c>
      <c r="AH391">
        <f>IF('Main Data'!N391="Stainless Steel",1,0)</f>
        <v>1</v>
      </c>
      <c r="AI391">
        <f>IF('Main Data'!N391="Leather",1,0)</f>
        <v>0</v>
      </c>
      <c r="AJ391">
        <f>IF('Main Data'!N391="Two-tone",1,0)</f>
        <v>0</v>
      </c>
      <c r="AK391">
        <f>IF(OR('Main Data'!N391="YG 18K",'Main Data'!N391="PG 18K",'Main Data'!N391="WG 18K",'Main Data'!N391="Mixes of 18K"),1,0)</f>
        <v>0</v>
      </c>
      <c r="AL391">
        <f>IF(OR(,'Main Data'!N391="PVD",'Main Data'!N391="Gold plate"),1,0)</f>
        <v>0</v>
      </c>
      <c r="AM391">
        <f>IF(OR('Main Data'!AV391="Yes",'Main Data'!AW391="Yes",'Main Data'!AU391="Yes"),1,0)</f>
        <v>0</v>
      </c>
      <c r="AN391">
        <f>IF(OR(ISTEXT('Main Data'!AX391), ISTEXT('Main Data'!AY391)),1,0)</f>
        <v>0</v>
      </c>
      <c r="AO391">
        <f>IF('Main Data'!AZ391="Yes",1,0)</f>
        <v>0</v>
      </c>
      <c r="AP391">
        <f>IF('Main Data'!BA391="Yes",1,0)</f>
        <v>0</v>
      </c>
      <c r="AQ391">
        <f>IF('Main Data'!BD391="Yes",1,0)</f>
        <v>0</v>
      </c>
      <c r="AR391">
        <f>IF('Main Data'!BE391="A",1,0)</f>
        <v>0</v>
      </c>
      <c r="AS391">
        <f>IF('Main Data'!BE391="AA",1,0)</f>
        <v>0</v>
      </c>
      <c r="AT391">
        <f>IF('Main Data'!BE391="AAA",1,0)</f>
        <v>1</v>
      </c>
      <c r="AU391">
        <f>IF('Main Data'!BE391="AAAA",1,0)</f>
        <v>0</v>
      </c>
      <c r="AV391">
        <f>IF('Main Data'!P391="Yes",1,0)</f>
        <v>0</v>
      </c>
      <c r="AW391">
        <f>IF('Main Data'!AP391="Yes",1,0)</f>
        <v>0</v>
      </c>
      <c r="AX391">
        <f>IF(OR('Main Data'!V391="Yes", 'Main Data'!W391="Yes",'Main Data'!X391="Yes"),1,0)</f>
        <v>1</v>
      </c>
      <c r="AY391">
        <f>IF(OR('Main Data'!Y391="Yes",'Main Data'!Z391="Yes"),1,0)</f>
        <v>0</v>
      </c>
      <c r="AZ391">
        <f>IF('Main Data'!AR391="Yes",1,0)</f>
        <v>0</v>
      </c>
      <c r="BA391">
        <f>IF('Main Data'!AS391="Yes",1,0)</f>
        <v>1</v>
      </c>
      <c r="BB391">
        <f>IF('Main Data'!AG391="Yes",1,0)</f>
        <v>0</v>
      </c>
      <c r="BC391">
        <f>IF('Main Data'!AB391="Yes",1,0)</f>
        <v>0</v>
      </c>
      <c r="BD391">
        <f>IF('Main Data'!AA391="Yes",1,0)</f>
        <v>0</v>
      </c>
      <c r="BE391">
        <f>IF('Main Data'!AC391="Yes",1,0)</f>
        <v>0</v>
      </c>
      <c r="BF391">
        <f>IF('Main Data'!AF391="Yes",1,0)</f>
        <v>0</v>
      </c>
      <c r="BG391">
        <f>IF(OR('Main Data'!AI391="Yes",'Main Data'!AL391="Yes"),1,0)</f>
        <v>0</v>
      </c>
      <c r="BH391">
        <f>IF('Main Data'!AJ391="Yes",1,0)</f>
        <v>0</v>
      </c>
      <c r="BI391">
        <f>IF('Main Data'!AK391="Yes",1,0)</f>
        <v>0</v>
      </c>
      <c r="BJ391">
        <f>IF('Main Data'!AM391="Yes",1,0)</f>
        <v>0</v>
      </c>
      <c r="BK391">
        <f>IF('Main Data'!AQ391="Yes",1,0)</f>
        <v>0</v>
      </c>
      <c r="BL391" s="21">
        <f t="shared" si="37"/>
        <v>0</v>
      </c>
      <c r="BM391" s="21">
        <f t="shared" si="38"/>
        <v>0</v>
      </c>
      <c r="BN391" s="21">
        <f t="shared" si="39"/>
        <v>0</v>
      </c>
      <c r="BO391" s="21">
        <f t="shared" si="40"/>
        <v>1</v>
      </c>
      <c r="BP391" s="21">
        <f t="shared" si="41"/>
        <v>0</v>
      </c>
    </row>
    <row r="392" spans="1:68" x14ac:dyDescent="0.2">
      <c r="A392">
        <v>388</v>
      </c>
      <c r="B392" s="33">
        <f>'Main Data'!C392</f>
        <v>44507</v>
      </c>
      <c r="C392">
        <f>'Main Data'!D392</f>
        <v>367</v>
      </c>
      <c r="D392" s="26">
        <f>'Main Data'!E392</f>
        <v>4500</v>
      </c>
      <c r="E392" s="26">
        <f>'Main Data'!F392</f>
        <v>5625</v>
      </c>
      <c r="F392" s="34">
        <f t="shared" si="36"/>
        <v>8.4118326757584114</v>
      </c>
      <c r="G392">
        <f>IF('Main Data'!H392="AP",1,0)</f>
        <v>0</v>
      </c>
      <c r="H392">
        <f>IF('Main Data'!H392="Blancpain",1,0)</f>
        <v>0</v>
      </c>
      <c r="I392">
        <f>IF('Main Data'!H392="Breguet",1,0)</f>
        <v>0</v>
      </c>
      <c r="J392">
        <f>IF('Main Data'!H392="Breitling",1,0)</f>
        <v>0</v>
      </c>
      <c r="K392">
        <f>IF('Main Data'!H392="Cartier",1,0)</f>
        <v>0</v>
      </c>
      <c r="L392">
        <f>IF('Main Data'!H392="Gallet",1,0)</f>
        <v>0</v>
      </c>
      <c r="M392">
        <f>IF('Main Data'!H392="Girard Perregaux",1,0)</f>
        <v>0</v>
      </c>
      <c r="N392">
        <f>IF('Main Data'!H392="Gubelin",1,0)</f>
        <v>0</v>
      </c>
      <c r="O392">
        <f>IF('Main Data'!H392="Heuer",1,0)</f>
        <v>0</v>
      </c>
      <c r="P392">
        <f>IF('Main Data'!H392="IWC",1,0)</f>
        <v>0</v>
      </c>
      <c r="Q392">
        <f>IF('Main Data'!H392="JLC",1,0)</f>
        <v>1</v>
      </c>
      <c r="R392">
        <f>IF('Main Data'!H392="Longines",1,0)</f>
        <v>0</v>
      </c>
      <c r="S392">
        <f>IF('Main Data'!H392="Movado",1,0)</f>
        <v>0</v>
      </c>
      <c r="T392">
        <f>IF('Main Data'!H392="Omega",1,0)</f>
        <v>0</v>
      </c>
      <c r="U392">
        <f>IF('Main Data'!H392="Panerai",1,0)</f>
        <v>0</v>
      </c>
      <c r="V392">
        <f>IF('Main Data'!H392="Patek",1,0)</f>
        <v>0</v>
      </c>
      <c r="W392">
        <f>IF('Main Data'!H392="Rolex",1,0)</f>
        <v>0</v>
      </c>
      <c r="X392">
        <f>IF('Main Data'!H392="Tudor",1,0)</f>
        <v>0</v>
      </c>
      <c r="Y392">
        <f>IF('Main Data'!H392="Ulysse Nardin",1,0)</f>
        <v>0</v>
      </c>
      <c r="Z392">
        <f>IF('Main Data'!H392="Universal Geneve",1,0)</f>
        <v>0</v>
      </c>
      <c r="AA392">
        <f>IF('Main Data'!H392="Vacheron",1,0)</f>
        <v>0</v>
      </c>
      <c r="AB392">
        <f>IF('Main Data'!H392="Zenith",1,0)</f>
        <v>0</v>
      </c>
      <c r="AC392">
        <f>IF('Main Data'!J392="Stainless Steel",1,0)</f>
        <v>1</v>
      </c>
      <c r="AD392">
        <f>IF('Main Data'!J392="Two-tone",1,0)</f>
        <v>0</v>
      </c>
      <c r="AE392">
        <f>IF(OR('Main Data'!J392="YG 18K",'Main Data'!J392="YG &lt;18K",'Main Data'!J392="PG 18K",'Main Data'!J392="PG &lt;18K",'Main Data'!J392="WG 18K",'Main Data'!J392="Mixes of 18K",'Main Data'!J392="Mixes &lt;18K"),1,0)</f>
        <v>0</v>
      </c>
      <c r="AF392">
        <f>IF('Main Data'!J392="Platinum",1,0)</f>
        <v>0</v>
      </c>
      <c r="AG392">
        <f>IF(OR('Main Data'!J392="PVD",'Main Data'!J392="Gold Plate",'Main Data'!J392="Other"),1,0)</f>
        <v>0</v>
      </c>
      <c r="AH392">
        <f>IF('Main Data'!N392="Stainless Steel",1,0)</f>
        <v>0</v>
      </c>
      <c r="AI392">
        <f>IF('Main Data'!N392="Leather",1,0)</f>
        <v>1</v>
      </c>
      <c r="AJ392">
        <f>IF('Main Data'!N392="Two-tone",1,0)</f>
        <v>0</v>
      </c>
      <c r="AK392">
        <f>IF(OR('Main Data'!N392="YG 18K",'Main Data'!N392="PG 18K",'Main Data'!N392="WG 18K",'Main Data'!N392="Mixes of 18K"),1,0)</f>
        <v>0</v>
      </c>
      <c r="AL392">
        <f>IF(OR(,'Main Data'!N392="PVD",'Main Data'!N392="Gold plate"),1,0)</f>
        <v>0</v>
      </c>
      <c r="AM392">
        <f>IF(OR('Main Data'!AV392="Yes",'Main Data'!AW392="Yes",'Main Data'!AU392="Yes"),1,0)</f>
        <v>0</v>
      </c>
      <c r="AN392">
        <f>IF(OR(ISTEXT('Main Data'!AX392), ISTEXT('Main Data'!AY392)),1,0)</f>
        <v>0</v>
      </c>
      <c r="AO392">
        <f>IF('Main Data'!AZ392="Yes",1,0)</f>
        <v>0</v>
      </c>
      <c r="AP392">
        <f>IF('Main Data'!BA392="Yes",1,0)</f>
        <v>0</v>
      </c>
      <c r="AQ392">
        <f>IF('Main Data'!BD392="Yes",1,0)</f>
        <v>0</v>
      </c>
      <c r="AR392">
        <f>IF('Main Data'!BE392="A",1,0)</f>
        <v>0</v>
      </c>
      <c r="AS392">
        <f>IF('Main Data'!BE392="AA",1,0)</f>
        <v>0</v>
      </c>
      <c r="AT392">
        <f>IF('Main Data'!BE392="AAA",1,0)</f>
        <v>1</v>
      </c>
      <c r="AU392">
        <f>IF('Main Data'!BE392="AAAA",1,0)</f>
        <v>0</v>
      </c>
      <c r="AV392">
        <f>IF('Main Data'!P392="Yes",1,0)</f>
        <v>0</v>
      </c>
      <c r="AW392">
        <f>IF('Main Data'!AP392="Yes",1,0)</f>
        <v>0</v>
      </c>
      <c r="AX392">
        <f>IF(OR('Main Data'!V392="Yes", 'Main Data'!W392="Yes",'Main Data'!X392="Yes"),1,0)</f>
        <v>1</v>
      </c>
      <c r="AY392">
        <f>IF(OR('Main Data'!Y392="Yes",'Main Data'!Z392="Yes"),1,0)</f>
        <v>0</v>
      </c>
      <c r="AZ392">
        <f>IF('Main Data'!AR392="Yes",1,0)</f>
        <v>0</v>
      </c>
      <c r="BA392">
        <f>IF('Main Data'!AS392="Yes",1,0)</f>
        <v>0</v>
      </c>
      <c r="BB392">
        <f>IF('Main Data'!AG392="Yes",1,0)</f>
        <v>0</v>
      </c>
      <c r="BC392">
        <f>IF('Main Data'!AB392="Yes",1,0)</f>
        <v>0</v>
      </c>
      <c r="BD392">
        <f>IF('Main Data'!AA392="Yes",1,0)</f>
        <v>0</v>
      </c>
      <c r="BE392">
        <f>IF('Main Data'!AC392="Yes",1,0)</f>
        <v>0</v>
      </c>
      <c r="BF392">
        <f>IF('Main Data'!AF392="Yes",1,0)</f>
        <v>0</v>
      </c>
      <c r="BG392">
        <f>IF(OR('Main Data'!AI392="Yes",'Main Data'!AL392="Yes"),1,0)</f>
        <v>0</v>
      </c>
      <c r="BH392">
        <f>IF('Main Data'!AJ392="Yes",1,0)</f>
        <v>0</v>
      </c>
      <c r="BI392">
        <f>IF('Main Data'!AK392="Yes",1,0)</f>
        <v>0</v>
      </c>
      <c r="BJ392">
        <f>IF('Main Data'!AM392="Yes",1,0)</f>
        <v>0</v>
      </c>
      <c r="BK392">
        <f>IF('Main Data'!AQ392="Yes",1,0)</f>
        <v>0</v>
      </c>
      <c r="BL392" s="21">
        <f t="shared" si="37"/>
        <v>0</v>
      </c>
      <c r="BM392" s="21">
        <f t="shared" si="38"/>
        <v>0</v>
      </c>
      <c r="BN392" s="21">
        <f t="shared" si="39"/>
        <v>0</v>
      </c>
      <c r="BO392" s="21">
        <f t="shared" si="40"/>
        <v>1</v>
      </c>
      <c r="BP392" s="21">
        <f t="shared" si="41"/>
        <v>0</v>
      </c>
    </row>
    <row r="393" spans="1:68" x14ac:dyDescent="0.2">
      <c r="A393">
        <v>389</v>
      </c>
      <c r="B393" s="33">
        <f>'Main Data'!C393</f>
        <v>44507</v>
      </c>
      <c r="C393">
        <f>'Main Data'!D393</f>
        <v>368</v>
      </c>
      <c r="D393" s="26">
        <f>'Main Data'!E393</f>
        <v>19000</v>
      </c>
      <c r="E393" s="26">
        <f>'Main Data'!F393</f>
        <v>23750</v>
      </c>
      <c r="F393" s="34">
        <f t="shared" si="36"/>
        <v>9.8521942581485771</v>
      </c>
      <c r="G393">
        <f>IF('Main Data'!H393="AP",1,0)</f>
        <v>0</v>
      </c>
      <c r="H393">
        <f>IF('Main Data'!H393="Blancpain",1,0)</f>
        <v>0</v>
      </c>
      <c r="I393">
        <f>IF('Main Data'!H393="Breguet",1,0)</f>
        <v>0</v>
      </c>
      <c r="J393">
        <f>IF('Main Data'!H393="Breitling",1,0)</f>
        <v>0</v>
      </c>
      <c r="K393">
        <f>IF('Main Data'!H393="Cartier",1,0)</f>
        <v>0</v>
      </c>
      <c r="L393">
        <f>IF('Main Data'!H393="Gallet",1,0)</f>
        <v>0</v>
      </c>
      <c r="M393">
        <f>IF('Main Data'!H393="Girard Perregaux",1,0)</f>
        <v>0</v>
      </c>
      <c r="N393">
        <f>IF('Main Data'!H393="Gubelin",1,0)</f>
        <v>0</v>
      </c>
      <c r="O393">
        <f>IF('Main Data'!H393="Heuer",1,0)</f>
        <v>0</v>
      </c>
      <c r="P393">
        <f>IF('Main Data'!H393="IWC",1,0)</f>
        <v>0</v>
      </c>
      <c r="Q393">
        <f>IF('Main Data'!H393="JLC",1,0)</f>
        <v>1</v>
      </c>
      <c r="R393">
        <f>IF('Main Data'!H393="Longines",1,0)</f>
        <v>0</v>
      </c>
      <c r="S393">
        <f>IF('Main Data'!H393="Movado",1,0)</f>
        <v>0</v>
      </c>
      <c r="T393">
        <f>IF('Main Data'!H393="Omega",1,0)</f>
        <v>0</v>
      </c>
      <c r="U393">
        <f>IF('Main Data'!H393="Panerai",1,0)</f>
        <v>0</v>
      </c>
      <c r="V393">
        <f>IF('Main Data'!H393="Patek",1,0)</f>
        <v>0</v>
      </c>
      <c r="W393">
        <f>IF('Main Data'!H393="Rolex",1,0)</f>
        <v>0</v>
      </c>
      <c r="X393">
        <f>IF('Main Data'!H393="Tudor",1,0)</f>
        <v>0</v>
      </c>
      <c r="Y393">
        <f>IF('Main Data'!H393="Ulysse Nardin",1,0)</f>
        <v>0</v>
      </c>
      <c r="Z393">
        <f>IF('Main Data'!H393="Universal Geneve",1,0)</f>
        <v>0</v>
      </c>
      <c r="AA393">
        <f>IF('Main Data'!H393="Vacheron",1,0)</f>
        <v>0</v>
      </c>
      <c r="AB393">
        <f>IF('Main Data'!H393="Zenith",1,0)</f>
        <v>0</v>
      </c>
      <c r="AC393">
        <f>IF('Main Data'!J393="Stainless Steel",1,0)</f>
        <v>1</v>
      </c>
      <c r="AD393">
        <f>IF('Main Data'!J393="Two-tone",1,0)</f>
        <v>0</v>
      </c>
      <c r="AE393">
        <f>IF(OR('Main Data'!J393="YG 18K",'Main Data'!J393="YG &lt;18K",'Main Data'!J393="PG 18K",'Main Data'!J393="PG &lt;18K",'Main Data'!J393="WG 18K",'Main Data'!J393="Mixes of 18K",'Main Data'!J393="Mixes &lt;18K"),1,0)</f>
        <v>0</v>
      </c>
      <c r="AF393">
        <f>IF('Main Data'!J393="Platinum",1,0)</f>
        <v>0</v>
      </c>
      <c r="AG393">
        <f>IF(OR('Main Data'!J393="PVD",'Main Data'!J393="Gold Plate",'Main Data'!J393="Other"),1,0)</f>
        <v>0</v>
      </c>
      <c r="AH393">
        <f>IF('Main Data'!N393="Stainless Steel",1,0)</f>
        <v>0</v>
      </c>
      <c r="AI393">
        <f>IF('Main Data'!N393="Leather",1,0)</f>
        <v>1</v>
      </c>
      <c r="AJ393">
        <f>IF('Main Data'!N393="Two-tone",1,0)</f>
        <v>0</v>
      </c>
      <c r="AK393">
        <f>IF(OR('Main Data'!N393="YG 18K",'Main Data'!N393="PG 18K",'Main Data'!N393="WG 18K",'Main Data'!N393="Mixes of 18K"),1,0)</f>
        <v>0</v>
      </c>
      <c r="AL393">
        <f>IF(OR(,'Main Data'!N393="PVD",'Main Data'!N393="Gold plate"),1,0)</f>
        <v>0</v>
      </c>
      <c r="AM393">
        <f>IF(OR('Main Data'!AV393="Yes",'Main Data'!AW393="Yes",'Main Data'!AU393="Yes"),1,0)</f>
        <v>0</v>
      </c>
      <c r="AN393">
        <f>IF(OR(ISTEXT('Main Data'!AX393), ISTEXT('Main Data'!AY393)),1,0)</f>
        <v>0</v>
      </c>
      <c r="AO393">
        <f>IF('Main Data'!AZ393="Yes",1,0)</f>
        <v>0</v>
      </c>
      <c r="AP393">
        <f>IF('Main Data'!BA393="Yes",1,0)</f>
        <v>0</v>
      </c>
      <c r="AQ393">
        <f>IF('Main Data'!BD393="Yes",1,0)</f>
        <v>0</v>
      </c>
      <c r="AR393">
        <f>IF('Main Data'!BE393="A",1,0)</f>
        <v>0</v>
      </c>
      <c r="AS393">
        <f>IF('Main Data'!BE393="AA",1,0)</f>
        <v>0</v>
      </c>
      <c r="AT393">
        <f>IF('Main Data'!BE393="AAA",1,0)</f>
        <v>1</v>
      </c>
      <c r="AU393">
        <f>IF('Main Data'!BE393="AAAA",1,0)</f>
        <v>0</v>
      </c>
      <c r="AV393">
        <f>IF('Main Data'!P393="Yes",1,0)</f>
        <v>1</v>
      </c>
      <c r="AW393">
        <f>IF('Main Data'!AP393="Yes",1,0)</f>
        <v>0</v>
      </c>
      <c r="AX393">
        <f>IF(OR('Main Data'!V393="Yes", 'Main Data'!W393="Yes",'Main Data'!X393="Yes"),1,0)</f>
        <v>0</v>
      </c>
      <c r="AY393">
        <f>IF(OR('Main Data'!Y393="Yes",'Main Data'!Z393="Yes"),1,0)</f>
        <v>0</v>
      </c>
      <c r="AZ393">
        <f>IF('Main Data'!AR393="Yes",1,0)</f>
        <v>0</v>
      </c>
      <c r="BA393">
        <f>IF('Main Data'!AS393="Yes",1,0)</f>
        <v>0</v>
      </c>
      <c r="BB393">
        <f>IF('Main Data'!AG393="Yes",1,0)</f>
        <v>0</v>
      </c>
      <c r="BC393">
        <f>IF('Main Data'!AB393="Yes",1,0)</f>
        <v>0</v>
      </c>
      <c r="BD393">
        <f>IF('Main Data'!AA393="Yes",1,0)</f>
        <v>0</v>
      </c>
      <c r="BE393">
        <f>IF('Main Data'!AC393="Yes",1,0)</f>
        <v>0</v>
      </c>
      <c r="BF393">
        <f>IF('Main Data'!AF393="Yes",1,0)</f>
        <v>0</v>
      </c>
      <c r="BG393">
        <f>IF(OR('Main Data'!AI393="Yes",'Main Data'!AL393="Yes"),1,0)</f>
        <v>0</v>
      </c>
      <c r="BH393">
        <f>IF('Main Data'!AJ393="Yes",1,0)</f>
        <v>0</v>
      </c>
      <c r="BI393">
        <f>IF('Main Data'!AK393="Yes",1,0)</f>
        <v>0</v>
      </c>
      <c r="BJ393">
        <f>IF('Main Data'!AM393="Yes",1,0)</f>
        <v>0</v>
      </c>
      <c r="BK393">
        <f>IF('Main Data'!AQ393="Yes",1,0)</f>
        <v>0</v>
      </c>
      <c r="BL393" s="21">
        <f t="shared" si="37"/>
        <v>0</v>
      </c>
      <c r="BM393" s="21">
        <f t="shared" si="38"/>
        <v>0</v>
      </c>
      <c r="BN393" s="21">
        <f t="shared" si="39"/>
        <v>0</v>
      </c>
      <c r="BO393" s="21">
        <f t="shared" si="40"/>
        <v>1</v>
      </c>
      <c r="BP393" s="21">
        <f t="shared" si="41"/>
        <v>0</v>
      </c>
    </row>
    <row r="394" spans="1:68" x14ac:dyDescent="0.2">
      <c r="A394">
        <v>390</v>
      </c>
      <c r="B394" s="33">
        <f>'Main Data'!C394</f>
        <v>44507</v>
      </c>
      <c r="C394">
        <f>'Main Data'!D394</f>
        <v>369</v>
      </c>
      <c r="D394" s="26">
        <f>'Main Data'!E394</f>
        <v>4200</v>
      </c>
      <c r="E394" s="26">
        <f>'Main Data'!F394</f>
        <v>5250</v>
      </c>
      <c r="F394" s="34">
        <f t="shared" si="36"/>
        <v>8.3428398042714598</v>
      </c>
      <c r="G394">
        <f>IF('Main Data'!H394="AP",1,0)</f>
        <v>0</v>
      </c>
      <c r="H394">
        <f>IF('Main Data'!H394="Blancpain",1,0)</f>
        <v>0</v>
      </c>
      <c r="I394">
        <f>IF('Main Data'!H394="Breguet",1,0)</f>
        <v>0</v>
      </c>
      <c r="J394">
        <f>IF('Main Data'!H394="Breitling",1,0)</f>
        <v>0</v>
      </c>
      <c r="K394">
        <f>IF('Main Data'!H394="Cartier",1,0)</f>
        <v>0</v>
      </c>
      <c r="L394">
        <f>IF('Main Data'!H394="Gallet",1,0)</f>
        <v>0</v>
      </c>
      <c r="M394">
        <f>IF('Main Data'!H394="Girard Perregaux",1,0)</f>
        <v>0</v>
      </c>
      <c r="N394">
        <f>IF('Main Data'!H394="Gubelin",1,0)</f>
        <v>0</v>
      </c>
      <c r="O394">
        <f>IF('Main Data'!H394="Heuer",1,0)</f>
        <v>0</v>
      </c>
      <c r="P394">
        <f>IF('Main Data'!H394="IWC",1,0)</f>
        <v>0</v>
      </c>
      <c r="Q394">
        <f>IF('Main Data'!H394="JLC",1,0)</f>
        <v>1</v>
      </c>
      <c r="R394">
        <f>IF('Main Data'!H394="Longines",1,0)</f>
        <v>0</v>
      </c>
      <c r="S394">
        <f>IF('Main Data'!H394="Movado",1,0)</f>
        <v>0</v>
      </c>
      <c r="T394">
        <f>IF('Main Data'!H394="Omega",1,0)</f>
        <v>0</v>
      </c>
      <c r="U394">
        <f>IF('Main Data'!H394="Panerai",1,0)</f>
        <v>0</v>
      </c>
      <c r="V394">
        <f>IF('Main Data'!H394="Patek",1,0)</f>
        <v>0</v>
      </c>
      <c r="W394">
        <f>IF('Main Data'!H394="Rolex",1,0)</f>
        <v>0</v>
      </c>
      <c r="X394">
        <f>IF('Main Data'!H394="Tudor",1,0)</f>
        <v>0</v>
      </c>
      <c r="Y394">
        <f>IF('Main Data'!H394="Ulysse Nardin",1,0)</f>
        <v>0</v>
      </c>
      <c r="Z394">
        <f>IF('Main Data'!H394="Universal Geneve",1,0)</f>
        <v>0</v>
      </c>
      <c r="AA394">
        <f>IF('Main Data'!H394="Vacheron",1,0)</f>
        <v>0</v>
      </c>
      <c r="AB394">
        <f>IF('Main Data'!H394="Zenith",1,0)</f>
        <v>0</v>
      </c>
      <c r="AC394">
        <f>IF('Main Data'!J394="Stainless Steel",1,0)</f>
        <v>1</v>
      </c>
      <c r="AD394">
        <f>IF('Main Data'!J394="Two-tone",1,0)</f>
        <v>0</v>
      </c>
      <c r="AE394">
        <f>IF(OR('Main Data'!J394="YG 18K",'Main Data'!J394="YG &lt;18K",'Main Data'!J394="PG 18K",'Main Data'!J394="PG &lt;18K",'Main Data'!J394="WG 18K",'Main Data'!J394="Mixes of 18K",'Main Data'!J394="Mixes &lt;18K"),1,0)</f>
        <v>0</v>
      </c>
      <c r="AF394">
        <f>IF('Main Data'!J394="Platinum",1,0)</f>
        <v>0</v>
      </c>
      <c r="AG394">
        <f>IF(OR('Main Data'!J394="PVD",'Main Data'!J394="Gold Plate",'Main Data'!J394="Other"),1,0)</f>
        <v>0</v>
      </c>
      <c r="AH394">
        <f>IF('Main Data'!N394="Stainless Steel",1,0)</f>
        <v>0</v>
      </c>
      <c r="AI394">
        <f>IF('Main Data'!N394="Leather",1,0)</f>
        <v>1</v>
      </c>
      <c r="AJ394">
        <f>IF('Main Data'!N394="Two-tone",1,0)</f>
        <v>0</v>
      </c>
      <c r="AK394">
        <f>IF(OR('Main Data'!N394="YG 18K",'Main Data'!N394="PG 18K",'Main Data'!N394="WG 18K",'Main Data'!N394="Mixes of 18K"),1,0)</f>
        <v>0</v>
      </c>
      <c r="AL394">
        <f>IF(OR(,'Main Data'!N394="PVD",'Main Data'!N394="Gold plate"),1,0)</f>
        <v>0</v>
      </c>
      <c r="AM394">
        <f>IF(OR('Main Data'!AV394="Yes",'Main Data'!AW394="Yes",'Main Data'!AU394="Yes"),1,0)</f>
        <v>0</v>
      </c>
      <c r="AN394">
        <f>IF(OR(ISTEXT('Main Data'!AX394), ISTEXT('Main Data'!AY394)),1,0)</f>
        <v>0</v>
      </c>
      <c r="AO394">
        <f>IF('Main Data'!AZ394="Yes",1,0)</f>
        <v>0</v>
      </c>
      <c r="AP394">
        <f>IF('Main Data'!BA394="Yes",1,0)</f>
        <v>0</v>
      </c>
      <c r="AQ394">
        <f>IF('Main Data'!BD394="Yes",1,0)</f>
        <v>0</v>
      </c>
      <c r="AR394">
        <f>IF('Main Data'!BE394="A",1,0)</f>
        <v>0</v>
      </c>
      <c r="AS394">
        <f>IF('Main Data'!BE394="AA",1,0)</f>
        <v>1</v>
      </c>
      <c r="AT394">
        <f>IF('Main Data'!BE394="AAA",1,0)</f>
        <v>0</v>
      </c>
      <c r="AU394">
        <f>IF('Main Data'!BE394="AAAA",1,0)</f>
        <v>0</v>
      </c>
      <c r="AV394">
        <f>IF('Main Data'!P394="Yes",1,0)</f>
        <v>0</v>
      </c>
      <c r="AW394">
        <f>IF('Main Data'!AP394="Yes",1,0)</f>
        <v>0</v>
      </c>
      <c r="AX394">
        <f>IF(OR('Main Data'!V394="Yes", 'Main Data'!W394="Yes",'Main Data'!X394="Yes"),1,0)</f>
        <v>1</v>
      </c>
      <c r="AY394">
        <f>IF(OR('Main Data'!Y394="Yes",'Main Data'!Z394="Yes"),1,0)</f>
        <v>0</v>
      </c>
      <c r="AZ394">
        <f>IF('Main Data'!AR394="Yes",1,0)</f>
        <v>0</v>
      </c>
      <c r="BA394">
        <f>IF('Main Data'!AS394="Yes",1,0)</f>
        <v>0</v>
      </c>
      <c r="BB394">
        <f>IF('Main Data'!AG394="Yes",1,0)</f>
        <v>0</v>
      </c>
      <c r="BC394">
        <f>IF('Main Data'!AB394="Yes",1,0)</f>
        <v>0</v>
      </c>
      <c r="BD394">
        <f>IF('Main Data'!AA394="Yes",1,0)</f>
        <v>1</v>
      </c>
      <c r="BE394">
        <f>IF('Main Data'!AC394="Yes",1,0)</f>
        <v>0</v>
      </c>
      <c r="BF394">
        <f>IF('Main Data'!AF394="Yes",1,0)</f>
        <v>0</v>
      </c>
      <c r="BG394">
        <f>IF(OR('Main Data'!AI394="Yes",'Main Data'!AL394="Yes"),1,0)</f>
        <v>0</v>
      </c>
      <c r="BH394">
        <f>IF('Main Data'!AJ394="Yes",1,0)</f>
        <v>0</v>
      </c>
      <c r="BI394">
        <f>IF('Main Data'!AK394="Yes",1,0)</f>
        <v>0</v>
      </c>
      <c r="BJ394">
        <f>IF('Main Data'!AM394="Yes",1,0)</f>
        <v>0</v>
      </c>
      <c r="BK394">
        <f>IF('Main Data'!AQ394="Yes",1,0)</f>
        <v>0</v>
      </c>
      <c r="BL394" s="21">
        <f t="shared" si="37"/>
        <v>0</v>
      </c>
      <c r="BM394" s="21">
        <f t="shared" si="38"/>
        <v>0</v>
      </c>
      <c r="BN394" s="21">
        <f t="shared" si="39"/>
        <v>0</v>
      </c>
      <c r="BO394" s="21">
        <f t="shared" si="40"/>
        <v>1</v>
      </c>
      <c r="BP394" s="21">
        <f t="shared" si="41"/>
        <v>0</v>
      </c>
    </row>
    <row r="395" spans="1:68" x14ac:dyDescent="0.2">
      <c r="A395">
        <v>391</v>
      </c>
      <c r="B395" s="33">
        <f>'Main Data'!C395</f>
        <v>44507</v>
      </c>
      <c r="C395">
        <f>'Main Data'!D395</f>
        <v>370</v>
      </c>
      <c r="D395" s="26">
        <f>'Main Data'!E395</f>
        <v>15000</v>
      </c>
      <c r="E395" s="26">
        <f>'Main Data'!F395</f>
        <v>18750</v>
      </c>
      <c r="F395" s="34">
        <f t="shared" si="36"/>
        <v>9.6158054800843473</v>
      </c>
      <c r="G395">
        <f>IF('Main Data'!H395="AP",1,0)</f>
        <v>0</v>
      </c>
      <c r="H395">
        <f>IF('Main Data'!H395="Blancpain",1,0)</f>
        <v>0</v>
      </c>
      <c r="I395">
        <f>IF('Main Data'!H395="Breguet",1,0)</f>
        <v>0</v>
      </c>
      <c r="J395">
        <f>IF('Main Data'!H395="Breitling",1,0)</f>
        <v>1</v>
      </c>
      <c r="K395">
        <f>IF('Main Data'!H395="Cartier",1,0)</f>
        <v>0</v>
      </c>
      <c r="L395">
        <f>IF('Main Data'!H395="Gallet",1,0)</f>
        <v>0</v>
      </c>
      <c r="M395">
        <f>IF('Main Data'!H395="Girard Perregaux",1,0)</f>
        <v>0</v>
      </c>
      <c r="N395">
        <f>IF('Main Data'!H395="Gubelin",1,0)</f>
        <v>0</v>
      </c>
      <c r="O395">
        <f>IF('Main Data'!H395="Heuer",1,0)</f>
        <v>0</v>
      </c>
      <c r="P395">
        <f>IF('Main Data'!H395="IWC",1,0)</f>
        <v>0</v>
      </c>
      <c r="Q395">
        <f>IF('Main Data'!H395="JLC",1,0)</f>
        <v>0</v>
      </c>
      <c r="R395">
        <f>IF('Main Data'!H395="Longines",1,0)</f>
        <v>0</v>
      </c>
      <c r="S395">
        <f>IF('Main Data'!H395="Movado",1,0)</f>
        <v>0</v>
      </c>
      <c r="T395">
        <f>IF('Main Data'!H395="Omega",1,0)</f>
        <v>0</v>
      </c>
      <c r="U395">
        <f>IF('Main Data'!H395="Panerai",1,0)</f>
        <v>0</v>
      </c>
      <c r="V395">
        <f>IF('Main Data'!H395="Patek",1,0)</f>
        <v>0</v>
      </c>
      <c r="W395">
        <f>IF('Main Data'!H395="Rolex",1,0)</f>
        <v>0</v>
      </c>
      <c r="X395">
        <f>IF('Main Data'!H395="Tudor",1,0)</f>
        <v>0</v>
      </c>
      <c r="Y395">
        <f>IF('Main Data'!H395="Ulysse Nardin",1,0)</f>
        <v>0</v>
      </c>
      <c r="Z395">
        <f>IF('Main Data'!H395="Universal Geneve",1,0)</f>
        <v>0</v>
      </c>
      <c r="AA395">
        <f>IF('Main Data'!H395="Vacheron",1,0)</f>
        <v>0</v>
      </c>
      <c r="AB395">
        <f>IF('Main Data'!H395="Zenith",1,0)</f>
        <v>0</v>
      </c>
      <c r="AC395">
        <f>IF('Main Data'!J395="Stainless Steel",1,0)</f>
        <v>1</v>
      </c>
      <c r="AD395">
        <f>IF('Main Data'!J395="Two-tone",1,0)</f>
        <v>0</v>
      </c>
      <c r="AE395">
        <f>IF(OR('Main Data'!J395="YG 18K",'Main Data'!J395="YG &lt;18K",'Main Data'!J395="PG 18K",'Main Data'!J395="PG &lt;18K",'Main Data'!J395="WG 18K",'Main Data'!J395="Mixes of 18K",'Main Data'!J395="Mixes &lt;18K"),1,0)</f>
        <v>0</v>
      </c>
      <c r="AF395">
        <f>IF('Main Data'!J395="Platinum",1,0)</f>
        <v>0</v>
      </c>
      <c r="AG395">
        <f>IF(OR('Main Data'!J395="PVD",'Main Data'!J395="Gold Plate",'Main Data'!J395="Other"),1,0)</f>
        <v>0</v>
      </c>
      <c r="AH395">
        <f>IF('Main Data'!N395="Stainless Steel",1,0)</f>
        <v>0</v>
      </c>
      <c r="AI395">
        <f>IF('Main Data'!N395="Leather",1,0)</f>
        <v>1</v>
      </c>
      <c r="AJ395">
        <f>IF('Main Data'!N395="Two-tone",1,0)</f>
        <v>0</v>
      </c>
      <c r="AK395">
        <f>IF(OR('Main Data'!N395="YG 18K",'Main Data'!N395="PG 18K",'Main Data'!N395="WG 18K",'Main Data'!N395="Mixes of 18K"),1,0)</f>
        <v>0</v>
      </c>
      <c r="AL395">
        <f>IF(OR(,'Main Data'!N395="PVD",'Main Data'!N395="Gold plate"),1,0)</f>
        <v>0</v>
      </c>
      <c r="AM395">
        <f>IF(OR('Main Data'!AV395="Yes",'Main Data'!AW395="Yes",'Main Data'!AU395="Yes"),1,0)</f>
        <v>0</v>
      </c>
      <c r="AN395">
        <f>IF(OR(ISTEXT('Main Data'!AX395), ISTEXT('Main Data'!AY395)),1,0)</f>
        <v>0</v>
      </c>
      <c r="AO395">
        <f>IF('Main Data'!AZ395="Yes",1,0)</f>
        <v>0</v>
      </c>
      <c r="AP395">
        <f>IF('Main Data'!BA395="Yes",1,0)</f>
        <v>0</v>
      </c>
      <c r="AQ395">
        <f>IF('Main Data'!BD395="Yes",1,0)</f>
        <v>0</v>
      </c>
      <c r="AR395">
        <f>IF('Main Data'!BE395="A",1,0)</f>
        <v>0</v>
      </c>
      <c r="AS395">
        <f>IF('Main Data'!BE395="AA",1,0)</f>
        <v>0</v>
      </c>
      <c r="AT395">
        <f>IF('Main Data'!BE395="AAA",1,0)</f>
        <v>1</v>
      </c>
      <c r="AU395">
        <f>IF('Main Data'!BE395="AAAA",1,0)</f>
        <v>0</v>
      </c>
      <c r="AV395">
        <f>IF('Main Data'!P395="Yes",1,0)</f>
        <v>0</v>
      </c>
      <c r="AW395">
        <f>IF('Main Data'!AP395="Yes",1,0)</f>
        <v>0</v>
      </c>
      <c r="AX395">
        <f>IF(OR('Main Data'!V395="Yes", 'Main Data'!W395="Yes",'Main Data'!X395="Yes"),1,0)</f>
        <v>0</v>
      </c>
      <c r="AY395">
        <f>IF(OR('Main Data'!Y395="Yes",'Main Data'!Z395="Yes"),1,0)</f>
        <v>0</v>
      </c>
      <c r="AZ395">
        <f>IF('Main Data'!AR395="Yes",1,0)</f>
        <v>0</v>
      </c>
      <c r="BA395">
        <f>IF('Main Data'!AS395="Yes",1,0)</f>
        <v>0</v>
      </c>
      <c r="BB395">
        <f>IF('Main Data'!AG395="Yes",1,0)</f>
        <v>0</v>
      </c>
      <c r="BC395">
        <f>IF('Main Data'!AB395="Yes",1,0)</f>
        <v>0</v>
      </c>
      <c r="BD395">
        <f>IF('Main Data'!AA395="Yes",1,0)</f>
        <v>0</v>
      </c>
      <c r="BE395">
        <f>IF('Main Data'!AC395="Yes",1,0)</f>
        <v>0</v>
      </c>
      <c r="BF395">
        <f>IF('Main Data'!AF395="Yes",1,0)</f>
        <v>0</v>
      </c>
      <c r="BG395">
        <f>IF(OR('Main Data'!AI395="Yes",'Main Data'!AL395="Yes"),1,0)</f>
        <v>0</v>
      </c>
      <c r="BH395">
        <f>IF('Main Data'!AJ395="Yes",1,0)</f>
        <v>0</v>
      </c>
      <c r="BI395">
        <f>IF('Main Data'!AK395="Yes",1,0)</f>
        <v>1</v>
      </c>
      <c r="BJ395">
        <f>IF('Main Data'!AM395="Yes",1,0)</f>
        <v>0</v>
      </c>
      <c r="BK395">
        <f>IF('Main Data'!AQ395="Yes",1,0)</f>
        <v>0</v>
      </c>
      <c r="BL395" s="21">
        <f t="shared" si="37"/>
        <v>0</v>
      </c>
      <c r="BM395" s="21">
        <f t="shared" si="38"/>
        <v>0</v>
      </c>
      <c r="BN395" s="21">
        <f t="shared" si="39"/>
        <v>0</v>
      </c>
      <c r="BO395" s="21">
        <f t="shared" si="40"/>
        <v>1</v>
      </c>
      <c r="BP395" s="21">
        <f t="shared" si="41"/>
        <v>0</v>
      </c>
    </row>
    <row r="396" spans="1:68" x14ac:dyDescent="0.2">
      <c r="A396">
        <v>392</v>
      </c>
      <c r="B396" s="33">
        <f>'Main Data'!C396</f>
        <v>44507</v>
      </c>
      <c r="C396">
        <f>'Main Data'!D396</f>
        <v>371</v>
      </c>
      <c r="D396" s="26">
        <f>'Main Data'!E396</f>
        <v>8000</v>
      </c>
      <c r="E396" s="26">
        <f>'Main Data'!F396</f>
        <v>10000</v>
      </c>
      <c r="F396" s="34">
        <f t="shared" si="36"/>
        <v>8.987196820661973</v>
      </c>
      <c r="G396">
        <f>IF('Main Data'!H396="AP",1,0)</f>
        <v>0</v>
      </c>
      <c r="H396">
        <f>IF('Main Data'!H396="Blancpain",1,0)</f>
        <v>0</v>
      </c>
      <c r="I396">
        <f>IF('Main Data'!H396="Breguet",1,0)</f>
        <v>0</v>
      </c>
      <c r="J396">
        <f>IF('Main Data'!H396="Breitling",1,0)</f>
        <v>0</v>
      </c>
      <c r="K396">
        <f>IF('Main Data'!H396="Cartier",1,0)</f>
        <v>0</v>
      </c>
      <c r="L396">
        <f>IF('Main Data'!H396="Gallet",1,0)</f>
        <v>0</v>
      </c>
      <c r="M396">
        <f>IF('Main Data'!H396="Girard Perregaux",1,0)</f>
        <v>0</v>
      </c>
      <c r="N396">
        <f>IF('Main Data'!H396="Gubelin",1,0)</f>
        <v>0</v>
      </c>
      <c r="O396">
        <f>IF('Main Data'!H396="Heuer",1,0)</f>
        <v>0</v>
      </c>
      <c r="P396">
        <f>IF('Main Data'!H396="IWC",1,0)</f>
        <v>0</v>
      </c>
      <c r="Q396">
        <f>IF('Main Data'!H396="JLC",1,0)</f>
        <v>0</v>
      </c>
      <c r="R396">
        <f>IF('Main Data'!H396="Longines",1,0)</f>
        <v>0</v>
      </c>
      <c r="S396">
        <f>IF('Main Data'!H396="Movado",1,0)</f>
        <v>0</v>
      </c>
      <c r="T396">
        <f>IF('Main Data'!H396="Omega",1,0)</f>
        <v>1</v>
      </c>
      <c r="U396">
        <f>IF('Main Data'!H396="Panerai",1,0)</f>
        <v>0</v>
      </c>
      <c r="V396">
        <f>IF('Main Data'!H396="Patek",1,0)</f>
        <v>0</v>
      </c>
      <c r="W396">
        <f>IF('Main Data'!H396="Rolex",1,0)</f>
        <v>0</v>
      </c>
      <c r="X396">
        <f>IF('Main Data'!H396="Tudor",1,0)</f>
        <v>0</v>
      </c>
      <c r="Y396">
        <f>IF('Main Data'!H396="Ulysse Nardin",1,0)</f>
        <v>0</v>
      </c>
      <c r="Z396">
        <f>IF('Main Data'!H396="Universal Geneve",1,0)</f>
        <v>0</v>
      </c>
      <c r="AA396">
        <f>IF('Main Data'!H396="Vacheron",1,0)</f>
        <v>0</v>
      </c>
      <c r="AB396">
        <f>IF('Main Data'!H396="Zenith",1,0)</f>
        <v>0</v>
      </c>
      <c r="AC396">
        <f>IF('Main Data'!J396="Stainless Steel",1,0)</f>
        <v>1</v>
      </c>
      <c r="AD396">
        <f>IF('Main Data'!J396="Two-tone",1,0)</f>
        <v>0</v>
      </c>
      <c r="AE396">
        <f>IF(OR('Main Data'!J396="YG 18K",'Main Data'!J396="YG &lt;18K",'Main Data'!J396="PG 18K",'Main Data'!J396="PG &lt;18K",'Main Data'!J396="WG 18K",'Main Data'!J396="Mixes of 18K",'Main Data'!J396="Mixes &lt;18K"),1,0)</f>
        <v>0</v>
      </c>
      <c r="AF396">
        <f>IF('Main Data'!J396="Platinum",1,0)</f>
        <v>0</v>
      </c>
      <c r="AG396">
        <f>IF(OR('Main Data'!J396="PVD",'Main Data'!J396="Gold Plate",'Main Data'!J396="Other"),1,0)</f>
        <v>0</v>
      </c>
      <c r="AH396">
        <f>IF('Main Data'!N396="Stainless Steel",1,0)</f>
        <v>0</v>
      </c>
      <c r="AI396">
        <f>IF('Main Data'!N396="Leather",1,0)</f>
        <v>1</v>
      </c>
      <c r="AJ396">
        <f>IF('Main Data'!N396="Two-tone",1,0)</f>
        <v>0</v>
      </c>
      <c r="AK396">
        <f>IF(OR('Main Data'!N396="YG 18K",'Main Data'!N396="PG 18K",'Main Data'!N396="WG 18K",'Main Data'!N396="Mixes of 18K"),1,0)</f>
        <v>0</v>
      </c>
      <c r="AL396">
        <f>IF(OR(,'Main Data'!N396="PVD",'Main Data'!N396="Gold plate"),1,0)</f>
        <v>0</v>
      </c>
      <c r="AM396">
        <f>IF(OR('Main Data'!AV396="Yes",'Main Data'!AW396="Yes",'Main Data'!AU396="Yes"),1,0)</f>
        <v>0</v>
      </c>
      <c r="AN396">
        <f>IF(OR(ISTEXT('Main Data'!AX396), ISTEXT('Main Data'!AY396)),1,0)</f>
        <v>0</v>
      </c>
      <c r="AO396">
        <f>IF('Main Data'!AZ396="Yes",1,0)</f>
        <v>0</v>
      </c>
      <c r="AP396">
        <f>IF('Main Data'!BA396="Yes",1,0)</f>
        <v>0</v>
      </c>
      <c r="AQ396">
        <f>IF('Main Data'!BD396="Yes",1,0)</f>
        <v>0</v>
      </c>
      <c r="AR396">
        <f>IF('Main Data'!BE396="A",1,0)</f>
        <v>0</v>
      </c>
      <c r="AS396">
        <f>IF('Main Data'!BE396="AA",1,0)</f>
        <v>0</v>
      </c>
      <c r="AT396">
        <f>IF('Main Data'!BE396="AAA",1,0)</f>
        <v>1</v>
      </c>
      <c r="AU396">
        <f>IF('Main Data'!BE396="AAAA",1,0)</f>
        <v>0</v>
      </c>
      <c r="AV396">
        <f>IF('Main Data'!P396="Yes",1,0)</f>
        <v>0</v>
      </c>
      <c r="AW396">
        <f>IF('Main Data'!AP396="Yes",1,0)</f>
        <v>0</v>
      </c>
      <c r="AX396">
        <f>IF(OR('Main Data'!V396="Yes", 'Main Data'!W396="Yes",'Main Data'!X396="Yes"),1,0)</f>
        <v>0</v>
      </c>
      <c r="AY396">
        <f>IF(OR('Main Data'!Y396="Yes",'Main Data'!Z396="Yes"),1,0)</f>
        <v>0</v>
      </c>
      <c r="AZ396">
        <f>IF('Main Data'!AR396="Yes",1,0)</f>
        <v>0</v>
      </c>
      <c r="BA396">
        <f>IF('Main Data'!AS396="Yes",1,0)</f>
        <v>0</v>
      </c>
      <c r="BB396">
        <f>IF('Main Data'!AG396="Yes",1,0)</f>
        <v>0</v>
      </c>
      <c r="BC396">
        <f>IF('Main Data'!AB396="Yes",1,0)</f>
        <v>0</v>
      </c>
      <c r="BD396">
        <f>IF('Main Data'!AA396="Yes",1,0)</f>
        <v>0</v>
      </c>
      <c r="BE396">
        <f>IF('Main Data'!AC396="Yes",1,0)</f>
        <v>0</v>
      </c>
      <c r="BF396">
        <f>IF('Main Data'!AF396="Yes",1,0)</f>
        <v>0</v>
      </c>
      <c r="BG396">
        <f>IF(OR('Main Data'!AI396="Yes",'Main Data'!AL396="Yes"),1,0)</f>
        <v>1</v>
      </c>
      <c r="BH396">
        <f>IF('Main Data'!AJ396="Yes",1,0)</f>
        <v>0</v>
      </c>
      <c r="BI396">
        <f>IF('Main Data'!AK396="Yes",1,0)</f>
        <v>0</v>
      </c>
      <c r="BJ396">
        <f>IF('Main Data'!AM396="Yes",1,0)</f>
        <v>0</v>
      </c>
      <c r="BK396">
        <f>IF('Main Data'!AQ396="Yes",1,0)</f>
        <v>0</v>
      </c>
      <c r="BL396" s="21">
        <f t="shared" si="37"/>
        <v>0</v>
      </c>
      <c r="BM396" s="21">
        <f t="shared" si="38"/>
        <v>0</v>
      </c>
      <c r="BN396" s="21">
        <f t="shared" si="39"/>
        <v>0</v>
      </c>
      <c r="BO396" s="21">
        <f t="shared" si="40"/>
        <v>1</v>
      </c>
      <c r="BP396" s="21">
        <f t="shared" si="41"/>
        <v>0</v>
      </c>
    </row>
    <row r="397" spans="1:68" x14ac:dyDescent="0.2">
      <c r="A397">
        <v>393</v>
      </c>
      <c r="B397" s="33">
        <f>'Main Data'!C397</f>
        <v>44507</v>
      </c>
      <c r="C397">
        <f>'Main Data'!D397</f>
        <v>372</v>
      </c>
      <c r="D397" s="26">
        <f>'Main Data'!E397</f>
        <v>8500</v>
      </c>
      <c r="E397" s="26">
        <f>'Main Data'!F397</f>
        <v>10625</v>
      </c>
      <c r="F397" s="34">
        <f t="shared" si="36"/>
        <v>9.0478214424784085</v>
      </c>
      <c r="G397">
        <f>IF('Main Data'!H397="AP",1,0)</f>
        <v>0</v>
      </c>
      <c r="H397">
        <f>IF('Main Data'!H397="Blancpain",1,0)</f>
        <v>0</v>
      </c>
      <c r="I397">
        <f>IF('Main Data'!H397="Breguet",1,0)</f>
        <v>0</v>
      </c>
      <c r="J397">
        <f>IF('Main Data'!H397="Breitling",1,0)</f>
        <v>0</v>
      </c>
      <c r="K397">
        <f>IF('Main Data'!H397="Cartier",1,0)</f>
        <v>0</v>
      </c>
      <c r="L397">
        <f>IF('Main Data'!H397="Gallet",1,0)</f>
        <v>0</v>
      </c>
      <c r="M397">
        <f>IF('Main Data'!H397="Girard Perregaux",1,0)</f>
        <v>0</v>
      </c>
      <c r="N397">
        <f>IF('Main Data'!H397="Gubelin",1,0)</f>
        <v>0</v>
      </c>
      <c r="O397">
        <f>IF('Main Data'!H397="Heuer",1,0)</f>
        <v>0</v>
      </c>
      <c r="P397">
        <f>IF('Main Data'!H397="IWC",1,0)</f>
        <v>0</v>
      </c>
      <c r="Q397">
        <f>IF('Main Data'!H397="JLC",1,0)</f>
        <v>0</v>
      </c>
      <c r="R397">
        <f>IF('Main Data'!H397="Longines",1,0)</f>
        <v>0</v>
      </c>
      <c r="S397">
        <f>IF('Main Data'!H397="Movado",1,0)</f>
        <v>0</v>
      </c>
      <c r="T397">
        <f>IF('Main Data'!H397="Omega",1,0)</f>
        <v>1</v>
      </c>
      <c r="U397">
        <f>IF('Main Data'!H397="Panerai",1,0)</f>
        <v>0</v>
      </c>
      <c r="V397">
        <f>IF('Main Data'!H397="Patek",1,0)</f>
        <v>0</v>
      </c>
      <c r="W397">
        <f>IF('Main Data'!H397="Rolex",1,0)</f>
        <v>0</v>
      </c>
      <c r="X397">
        <f>IF('Main Data'!H397="Tudor",1,0)</f>
        <v>0</v>
      </c>
      <c r="Y397">
        <f>IF('Main Data'!H397="Ulysse Nardin",1,0)</f>
        <v>0</v>
      </c>
      <c r="Z397">
        <f>IF('Main Data'!H397="Universal Geneve",1,0)</f>
        <v>0</v>
      </c>
      <c r="AA397">
        <f>IF('Main Data'!H397="Vacheron",1,0)</f>
        <v>0</v>
      </c>
      <c r="AB397">
        <f>IF('Main Data'!H397="Zenith",1,0)</f>
        <v>0</v>
      </c>
      <c r="AC397">
        <f>IF('Main Data'!J397="Stainless Steel",1,0)</f>
        <v>1</v>
      </c>
      <c r="AD397">
        <f>IF('Main Data'!J397="Two-tone",1,0)</f>
        <v>0</v>
      </c>
      <c r="AE397">
        <f>IF(OR('Main Data'!J397="YG 18K",'Main Data'!J397="YG &lt;18K",'Main Data'!J397="PG 18K",'Main Data'!J397="PG &lt;18K",'Main Data'!J397="WG 18K",'Main Data'!J397="Mixes of 18K",'Main Data'!J397="Mixes &lt;18K"),1,0)</f>
        <v>0</v>
      </c>
      <c r="AF397">
        <f>IF('Main Data'!J397="Platinum",1,0)</f>
        <v>0</v>
      </c>
      <c r="AG397">
        <f>IF(OR('Main Data'!J397="PVD",'Main Data'!J397="Gold Plate",'Main Data'!J397="Other"),1,0)</f>
        <v>0</v>
      </c>
      <c r="AH397">
        <f>IF('Main Data'!N397="Stainless Steel",1,0)</f>
        <v>0</v>
      </c>
      <c r="AI397">
        <f>IF('Main Data'!N397="Leather",1,0)</f>
        <v>1</v>
      </c>
      <c r="AJ397">
        <f>IF('Main Data'!N397="Two-tone",1,0)</f>
        <v>0</v>
      </c>
      <c r="AK397">
        <f>IF(OR('Main Data'!N397="YG 18K",'Main Data'!N397="PG 18K",'Main Data'!N397="WG 18K",'Main Data'!N397="Mixes of 18K"),1,0)</f>
        <v>0</v>
      </c>
      <c r="AL397">
        <f>IF(OR(,'Main Data'!N397="PVD",'Main Data'!N397="Gold plate"),1,0)</f>
        <v>0</v>
      </c>
      <c r="AM397">
        <f>IF(OR('Main Data'!AV397="Yes",'Main Data'!AW397="Yes",'Main Data'!AU397="Yes"),1,0)</f>
        <v>0</v>
      </c>
      <c r="AN397">
        <f>IF(OR(ISTEXT('Main Data'!AX397), ISTEXT('Main Data'!AY397)),1,0)</f>
        <v>0</v>
      </c>
      <c r="AO397">
        <f>IF('Main Data'!AZ397="Yes",1,0)</f>
        <v>0</v>
      </c>
      <c r="AP397">
        <f>IF('Main Data'!BA397="Yes",1,0)</f>
        <v>0</v>
      </c>
      <c r="AQ397">
        <f>IF('Main Data'!BD397="Yes",1,0)</f>
        <v>0</v>
      </c>
      <c r="AR397">
        <f>IF('Main Data'!BE397="A",1,0)</f>
        <v>0</v>
      </c>
      <c r="AS397">
        <f>IF('Main Data'!BE397="AA",1,0)</f>
        <v>0</v>
      </c>
      <c r="AT397">
        <f>IF('Main Data'!BE397="AAA",1,0)</f>
        <v>1</v>
      </c>
      <c r="AU397">
        <f>IF('Main Data'!BE397="AAAA",1,0)</f>
        <v>0</v>
      </c>
      <c r="AV397">
        <f>IF('Main Data'!P397="Yes",1,0)</f>
        <v>0</v>
      </c>
      <c r="AW397">
        <f>IF('Main Data'!AP397="Yes",1,0)</f>
        <v>0</v>
      </c>
      <c r="AX397">
        <f>IF(OR('Main Data'!V397="Yes", 'Main Data'!W397="Yes",'Main Data'!X397="Yes"),1,0)</f>
        <v>0</v>
      </c>
      <c r="AY397">
        <f>IF(OR('Main Data'!Y397="Yes",'Main Data'!Z397="Yes"),1,0)</f>
        <v>0</v>
      </c>
      <c r="AZ397">
        <f>IF('Main Data'!AR397="Yes",1,0)</f>
        <v>0</v>
      </c>
      <c r="BA397">
        <f>IF('Main Data'!AS397="Yes",1,0)</f>
        <v>0</v>
      </c>
      <c r="BB397">
        <f>IF('Main Data'!AG397="Yes",1,0)</f>
        <v>0</v>
      </c>
      <c r="BC397">
        <f>IF('Main Data'!AB397="Yes",1,0)</f>
        <v>0</v>
      </c>
      <c r="BD397">
        <f>IF('Main Data'!AA397="Yes",1,0)</f>
        <v>0</v>
      </c>
      <c r="BE397">
        <f>IF('Main Data'!AC397="Yes",1,0)</f>
        <v>0</v>
      </c>
      <c r="BF397">
        <f>IF('Main Data'!AF397="Yes",1,0)</f>
        <v>0</v>
      </c>
      <c r="BG397">
        <f>IF(OR('Main Data'!AI397="Yes",'Main Data'!AL397="Yes"),1,0)</f>
        <v>1</v>
      </c>
      <c r="BH397">
        <f>IF('Main Data'!AJ397="Yes",1,0)</f>
        <v>0</v>
      </c>
      <c r="BI397">
        <f>IF('Main Data'!AK397="Yes",1,0)</f>
        <v>0</v>
      </c>
      <c r="BJ397">
        <f>IF('Main Data'!AM397="Yes",1,0)</f>
        <v>0</v>
      </c>
      <c r="BK397">
        <f>IF('Main Data'!AQ397="Yes",1,0)</f>
        <v>0</v>
      </c>
      <c r="BL397" s="21">
        <f t="shared" si="37"/>
        <v>0</v>
      </c>
      <c r="BM397" s="21">
        <f t="shared" si="38"/>
        <v>0</v>
      </c>
      <c r="BN397" s="21">
        <f t="shared" si="39"/>
        <v>0</v>
      </c>
      <c r="BO397" s="21">
        <f t="shared" si="40"/>
        <v>1</v>
      </c>
      <c r="BP397" s="21">
        <f t="shared" si="41"/>
        <v>0</v>
      </c>
    </row>
    <row r="398" spans="1:68" x14ac:dyDescent="0.2">
      <c r="A398">
        <v>394</v>
      </c>
      <c r="B398" s="33">
        <f>'Main Data'!C398</f>
        <v>44507</v>
      </c>
      <c r="C398">
        <f>'Main Data'!D398</f>
        <v>373</v>
      </c>
      <c r="D398" s="26">
        <f>'Main Data'!E398</f>
        <v>3400</v>
      </c>
      <c r="E398" s="26">
        <f>'Main Data'!F398</f>
        <v>4250</v>
      </c>
      <c r="F398" s="34">
        <f t="shared" si="36"/>
        <v>8.1315307106042525</v>
      </c>
      <c r="G398">
        <f>IF('Main Data'!H398="AP",1,0)</f>
        <v>0</v>
      </c>
      <c r="H398">
        <f>IF('Main Data'!H398="Blancpain",1,0)</f>
        <v>0</v>
      </c>
      <c r="I398">
        <f>IF('Main Data'!H398="Breguet",1,0)</f>
        <v>0</v>
      </c>
      <c r="J398">
        <f>IF('Main Data'!H398="Breitling",1,0)</f>
        <v>0</v>
      </c>
      <c r="K398">
        <f>IF('Main Data'!H398="Cartier",1,0)</f>
        <v>0</v>
      </c>
      <c r="L398">
        <f>IF('Main Data'!H398="Gallet",1,0)</f>
        <v>0</v>
      </c>
      <c r="M398">
        <f>IF('Main Data'!H398="Girard Perregaux",1,0)</f>
        <v>0</v>
      </c>
      <c r="N398">
        <f>IF('Main Data'!H398="Gubelin",1,0)</f>
        <v>0</v>
      </c>
      <c r="O398">
        <f>IF('Main Data'!H398="Heuer",1,0)</f>
        <v>0</v>
      </c>
      <c r="P398">
        <f>IF('Main Data'!H398="IWC",1,0)</f>
        <v>0</v>
      </c>
      <c r="Q398">
        <f>IF('Main Data'!H398="JLC",1,0)</f>
        <v>0</v>
      </c>
      <c r="R398">
        <f>IF('Main Data'!H398="Longines",1,0)</f>
        <v>0</v>
      </c>
      <c r="S398">
        <f>IF('Main Data'!H398="Movado",1,0)</f>
        <v>0</v>
      </c>
      <c r="T398">
        <f>IF('Main Data'!H398="Omega",1,0)</f>
        <v>1</v>
      </c>
      <c r="U398">
        <f>IF('Main Data'!H398="Panerai",1,0)</f>
        <v>0</v>
      </c>
      <c r="V398">
        <f>IF('Main Data'!H398="Patek",1,0)</f>
        <v>0</v>
      </c>
      <c r="W398">
        <f>IF('Main Data'!H398="Rolex",1,0)</f>
        <v>0</v>
      </c>
      <c r="X398">
        <f>IF('Main Data'!H398="Tudor",1,0)</f>
        <v>0</v>
      </c>
      <c r="Y398">
        <f>IF('Main Data'!H398="Ulysse Nardin",1,0)</f>
        <v>0</v>
      </c>
      <c r="Z398">
        <f>IF('Main Data'!H398="Universal Geneve",1,0)</f>
        <v>0</v>
      </c>
      <c r="AA398">
        <f>IF('Main Data'!H398="Vacheron",1,0)</f>
        <v>0</v>
      </c>
      <c r="AB398">
        <f>IF('Main Data'!H398="Zenith",1,0)</f>
        <v>0</v>
      </c>
      <c r="AC398">
        <f>IF('Main Data'!J398="Stainless Steel",1,0)</f>
        <v>1</v>
      </c>
      <c r="AD398">
        <f>IF('Main Data'!J398="Two-tone",1,0)</f>
        <v>0</v>
      </c>
      <c r="AE398">
        <f>IF(OR('Main Data'!J398="YG 18K",'Main Data'!J398="YG &lt;18K",'Main Data'!J398="PG 18K",'Main Data'!J398="PG &lt;18K",'Main Data'!J398="WG 18K",'Main Data'!J398="Mixes of 18K",'Main Data'!J398="Mixes &lt;18K"),1,0)</f>
        <v>0</v>
      </c>
      <c r="AF398">
        <f>IF('Main Data'!J398="Platinum",1,0)</f>
        <v>0</v>
      </c>
      <c r="AG398">
        <f>IF(OR('Main Data'!J398="PVD",'Main Data'!J398="Gold Plate",'Main Data'!J398="Other"),1,0)</f>
        <v>0</v>
      </c>
      <c r="AH398">
        <f>IF('Main Data'!N398="Stainless Steel",1,0)</f>
        <v>1</v>
      </c>
      <c r="AI398">
        <f>IF('Main Data'!N398="Leather",1,0)</f>
        <v>0</v>
      </c>
      <c r="AJ398">
        <f>IF('Main Data'!N398="Two-tone",1,0)</f>
        <v>0</v>
      </c>
      <c r="AK398">
        <f>IF(OR('Main Data'!N398="YG 18K",'Main Data'!N398="PG 18K",'Main Data'!N398="WG 18K",'Main Data'!N398="Mixes of 18K"),1,0)</f>
        <v>0</v>
      </c>
      <c r="AL398">
        <f>IF(OR(,'Main Data'!N398="PVD",'Main Data'!N398="Gold plate"),1,0)</f>
        <v>0</v>
      </c>
      <c r="AM398">
        <f>IF(OR('Main Data'!AV398="Yes",'Main Data'!AW398="Yes",'Main Data'!AU398="Yes"),1,0)</f>
        <v>0</v>
      </c>
      <c r="AN398">
        <f>IF(OR(ISTEXT('Main Data'!AX398), ISTEXT('Main Data'!AY398)),1,0)</f>
        <v>1</v>
      </c>
      <c r="AO398">
        <f>IF('Main Data'!AZ398="Yes",1,0)</f>
        <v>0</v>
      </c>
      <c r="AP398">
        <f>IF('Main Data'!BA398="Yes",1,0)</f>
        <v>0</v>
      </c>
      <c r="AQ398">
        <f>IF('Main Data'!BD398="Yes",1,0)</f>
        <v>0</v>
      </c>
      <c r="AR398">
        <f>IF('Main Data'!BE398="A",1,0)</f>
        <v>0</v>
      </c>
      <c r="AS398">
        <f>IF('Main Data'!BE398="AA",1,0)</f>
        <v>1</v>
      </c>
      <c r="AT398">
        <f>IF('Main Data'!BE398="AAA",1,0)</f>
        <v>0</v>
      </c>
      <c r="AU398">
        <f>IF('Main Data'!BE398="AAAA",1,0)</f>
        <v>0</v>
      </c>
      <c r="AV398">
        <f>IF('Main Data'!P398="Yes",1,0)</f>
        <v>0</v>
      </c>
      <c r="AW398">
        <f>IF('Main Data'!AP398="Yes",1,0)</f>
        <v>0</v>
      </c>
      <c r="AX398">
        <f>IF(OR('Main Data'!V398="Yes", 'Main Data'!W398="Yes",'Main Data'!X398="Yes"),1,0)</f>
        <v>1</v>
      </c>
      <c r="AY398">
        <f>IF(OR('Main Data'!Y398="Yes",'Main Data'!Z398="Yes"),1,0)</f>
        <v>0</v>
      </c>
      <c r="AZ398">
        <f>IF('Main Data'!AR398="Yes",1,0)</f>
        <v>0</v>
      </c>
      <c r="BA398">
        <f>IF('Main Data'!AS398="Yes",1,0)</f>
        <v>0</v>
      </c>
      <c r="BB398">
        <f>IF('Main Data'!AG398="Yes",1,0)</f>
        <v>0</v>
      </c>
      <c r="BC398">
        <f>IF('Main Data'!AB398="Yes",1,0)</f>
        <v>0</v>
      </c>
      <c r="BD398">
        <f>IF('Main Data'!AA398="Yes",1,0)</f>
        <v>0</v>
      </c>
      <c r="BE398">
        <f>IF('Main Data'!AC398="Yes",1,0)</f>
        <v>0</v>
      </c>
      <c r="BF398">
        <f>IF('Main Data'!AF398="Yes",1,0)</f>
        <v>0</v>
      </c>
      <c r="BG398">
        <f>IF(OR('Main Data'!AI398="Yes",'Main Data'!AL398="Yes"),1,0)</f>
        <v>0</v>
      </c>
      <c r="BH398">
        <f>IF('Main Data'!AJ398="Yes",1,0)</f>
        <v>0</v>
      </c>
      <c r="BI398">
        <f>IF('Main Data'!AK398="Yes",1,0)</f>
        <v>0</v>
      </c>
      <c r="BJ398">
        <f>IF('Main Data'!AM398="Yes",1,0)</f>
        <v>0</v>
      </c>
      <c r="BK398">
        <f>IF('Main Data'!AQ398="Yes",1,0)</f>
        <v>0</v>
      </c>
      <c r="BL398" s="21">
        <f t="shared" si="37"/>
        <v>0</v>
      </c>
      <c r="BM398" s="21">
        <f t="shared" si="38"/>
        <v>0</v>
      </c>
      <c r="BN398" s="21">
        <f t="shared" si="39"/>
        <v>0</v>
      </c>
      <c r="BO398" s="21">
        <f t="shared" si="40"/>
        <v>1</v>
      </c>
      <c r="BP398" s="21">
        <f t="shared" si="41"/>
        <v>0</v>
      </c>
    </row>
    <row r="399" spans="1:68" x14ac:dyDescent="0.2">
      <c r="A399">
        <v>395</v>
      </c>
      <c r="B399" s="33">
        <f>'Main Data'!C399</f>
        <v>44507</v>
      </c>
      <c r="C399">
        <f>'Main Data'!D399</f>
        <v>374</v>
      </c>
      <c r="D399" s="26">
        <f>'Main Data'!E399</f>
        <v>22000</v>
      </c>
      <c r="E399" s="26">
        <f>'Main Data'!F399</f>
        <v>27500</v>
      </c>
      <c r="F399" s="34">
        <f t="shared" si="36"/>
        <v>9.9987977323404529</v>
      </c>
      <c r="G399">
        <f>IF('Main Data'!H399="AP",1,0)</f>
        <v>0</v>
      </c>
      <c r="H399">
        <f>IF('Main Data'!H399="Blancpain",1,0)</f>
        <v>0</v>
      </c>
      <c r="I399">
        <f>IF('Main Data'!H399="Breguet",1,0)</f>
        <v>0</v>
      </c>
      <c r="J399">
        <f>IF('Main Data'!H399="Breitling",1,0)</f>
        <v>0</v>
      </c>
      <c r="K399">
        <f>IF('Main Data'!H399="Cartier",1,0)</f>
        <v>0</v>
      </c>
      <c r="L399">
        <f>IF('Main Data'!H399="Gallet",1,0)</f>
        <v>0</v>
      </c>
      <c r="M399">
        <f>IF('Main Data'!H399="Girard Perregaux",1,0)</f>
        <v>0</v>
      </c>
      <c r="N399">
        <f>IF('Main Data'!H399="Gubelin",1,0)</f>
        <v>0</v>
      </c>
      <c r="O399">
        <f>IF('Main Data'!H399="Heuer",1,0)</f>
        <v>0</v>
      </c>
      <c r="P399">
        <f>IF('Main Data'!H399="IWC",1,0)</f>
        <v>0</v>
      </c>
      <c r="Q399">
        <f>IF('Main Data'!H399="JLC",1,0)</f>
        <v>0</v>
      </c>
      <c r="R399">
        <f>IF('Main Data'!H399="Longines",1,0)</f>
        <v>0</v>
      </c>
      <c r="S399">
        <f>IF('Main Data'!H399="Movado",1,0)</f>
        <v>0</v>
      </c>
      <c r="T399">
        <f>IF('Main Data'!H399="Omega",1,0)</f>
        <v>1</v>
      </c>
      <c r="U399">
        <f>IF('Main Data'!H399="Panerai",1,0)</f>
        <v>0</v>
      </c>
      <c r="V399">
        <f>IF('Main Data'!H399="Patek",1,0)</f>
        <v>0</v>
      </c>
      <c r="W399">
        <f>IF('Main Data'!H399="Rolex",1,0)</f>
        <v>0</v>
      </c>
      <c r="X399">
        <f>IF('Main Data'!H399="Tudor",1,0)</f>
        <v>0</v>
      </c>
      <c r="Y399">
        <f>IF('Main Data'!H399="Ulysse Nardin",1,0)</f>
        <v>0</v>
      </c>
      <c r="Z399">
        <f>IF('Main Data'!H399="Universal Geneve",1,0)</f>
        <v>0</v>
      </c>
      <c r="AA399">
        <f>IF('Main Data'!H399="Vacheron",1,0)</f>
        <v>0</v>
      </c>
      <c r="AB399">
        <f>IF('Main Data'!H399="Zenith",1,0)</f>
        <v>0</v>
      </c>
      <c r="AC399">
        <f>IF('Main Data'!J399="Stainless Steel",1,0)</f>
        <v>1</v>
      </c>
      <c r="AD399">
        <f>IF('Main Data'!J399="Two-tone",1,0)</f>
        <v>0</v>
      </c>
      <c r="AE399">
        <f>IF(OR('Main Data'!J399="YG 18K",'Main Data'!J399="YG &lt;18K",'Main Data'!J399="PG 18K",'Main Data'!J399="PG &lt;18K",'Main Data'!J399="WG 18K",'Main Data'!J399="Mixes of 18K",'Main Data'!J399="Mixes &lt;18K"),1,0)</f>
        <v>0</v>
      </c>
      <c r="AF399">
        <f>IF('Main Data'!J399="Platinum",1,0)</f>
        <v>0</v>
      </c>
      <c r="AG399">
        <f>IF(OR('Main Data'!J399="PVD",'Main Data'!J399="Gold Plate",'Main Data'!J399="Other"),1,0)</f>
        <v>0</v>
      </c>
      <c r="AH399">
        <f>IF('Main Data'!N399="Stainless Steel",1,0)</f>
        <v>0</v>
      </c>
      <c r="AI399">
        <f>IF('Main Data'!N399="Leather",1,0)</f>
        <v>1</v>
      </c>
      <c r="AJ399">
        <f>IF('Main Data'!N399="Two-tone",1,0)</f>
        <v>0</v>
      </c>
      <c r="AK399">
        <f>IF(OR('Main Data'!N399="YG 18K",'Main Data'!N399="PG 18K",'Main Data'!N399="WG 18K",'Main Data'!N399="Mixes of 18K"),1,0)</f>
        <v>0</v>
      </c>
      <c r="AL399">
        <f>IF(OR(,'Main Data'!N399="PVD",'Main Data'!N399="Gold plate"),1,0)</f>
        <v>0</v>
      </c>
      <c r="AM399">
        <f>IF(OR('Main Data'!AV399="Yes",'Main Data'!AW399="Yes",'Main Data'!AU399="Yes"),1,0)</f>
        <v>0</v>
      </c>
      <c r="AN399">
        <f>IF(OR(ISTEXT('Main Data'!AX399), ISTEXT('Main Data'!AY399)),1,0)</f>
        <v>0</v>
      </c>
      <c r="AO399">
        <f>IF('Main Data'!AZ399="Yes",1,0)</f>
        <v>0</v>
      </c>
      <c r="AP399">
        <f>IF('Main Data'!BA399="Yes",1,0)</f>
        <v>0</v>
      </c>
      <c r="AQ399">
        <f>IF('Main Data'!BD399="Yes",1,0)</f>
        <v>0</v>
      </c>
      <c r="AR399">
        <f>IF('Main Data'!BE399="A",1,0)</f>
        <v>0</v>
      </c>
      <c r="AS399">
        <f>IF('Main Data'!BE399="AA",1,0)</f>
        <v>0</v>
      </c>
      <c r="AT399">
        <f>IF('Main Data'!BE399="AAA",1,0)</f>
        <v>0</v>
      </c>
      <c r="AU399">
        <f>IF('Main Data'!BE399="AAAA",1,0)</f>
        <v>1</v>
      </c>
      <c r="AV399">
        <f>IF('Main Data'!P399="Yes",1,0)</f>
        <v>0</v>
      </c>
      <c r="AW399">
        <f>IF('Main Data'!AP399="Yes",1,0)</f>
        <v>0</v>
      </c>
      <c r="AX399">
        <f>IF(OR('Main Data'!V399="Yes", 'Main Data'!W399="Yes",'Main Data'!X399="Yes"),1,0)</f>
        <v>0</v>
      </c>
      <c r="AY399">
        <f>IF(OR('Main Data'!Y399="Yes",'Main Data'!Z399="Yes"),1,0)</f>
        <v>0</v>
      </c>
      <c r="AZ399">
        <f>IF('Main Data'!AR399="Yes",1,0)</f>
        <v>0</v>
      </c>
      <c r="BA399">
        <f>IF('Main Data'!AS399="Yes",1,0)</f>
        <v>0</v>
      </c>
      <c r="BB399">
        <f>IF('Main Data'!AG399="Yes",1,0)</f>
        <v>0</v>
      </c>
      <c r="BC399">
        <f>IF('Main Data'!AB399="Yes",1,0)</f>
        <v>0</v>
      </c>
      <c r="BD399">
        <f>IF('Main Data'!AA399="Yes",1,0)</f>
        <v>0</v>
      </c>
      <c r="BE399">
        <f>IF('Main Data'!AC399="Yes",1,0)</f>
        <v>0</v>
      </c>
      <c r="BF399">
        <f>IF('Main Data'!AF399="Yes",1,0)</f>
        <v>0</v>
      </c>
      <c r="BG399">
        <f>IF(OR('Main Data'!AI399="Yes",'Main Data'!AL399="Yes"),1,0)</f>
        <v>1</v>
      </c>
      <c r="BH399">
        <f>IF('Main Data'!AJ399="Yes",1,0)</f>
        <v>0</v>
      </c>
      <c r="BI399">
        <f>IF('Main Data'!AK399="Yes",1,0)</f>
        <v>0</v>
      </c>
      <c r="BJ399">
        <f>IF('Main Data'!AM399="Yes",1,0)</f>
        <v>0</v>
      </c>
      <c r="BK399">
        <f>IF('Main Data'!AQ399="Yes",1,0)</f>
        <v>0</v>
      </c>
      <c r="BL399" s="21">
        <f t="shared" si="37"/>
        <v>0</v>
      </c>
      <c r="BM399" s="21">
        <f t="shared" si="38"/>
        <v>0</v>
      </c>
      <c r="BN399" s="21">
        <f t="shared" si="39"/>
        <v>0</v>
      </c>
      <c r="BO399" s="21">
        <f t="shared" si="40"/>
        <v>1</v>
      </c>
      <c r="BP399" s="21">
        <f t="shared" si="41"/>
        <v>0</v>
      </c>
    </row>
    <row r="400" spans="1:68" x14ac:dyDescent="0.2">
      <c r="A400">
        <v>396</v>
      </c>
      <c r="B400" s="33">
        <f>'Main Data'!C400</f>
        <v>44507</v>
      </c>
      <c r="C400">
        <f>'Main Data'!D400</f>
        <v>375</v>
      </c>
      <c r="D400" s="26">
        <f>'Main Data'!E400</f>
        <v>12000</v>
      </c>
      <c r="E400" s="26">
        <f>'Main Data'!F400</f>
        <v>15000</v>
      </c>
      <c r="F400" s="34">
        <f t="shared" si="36"/>
        <v>9.3926619287701367</v>
      </c>
      <c r="G400">
        <f>IF('Main Data'!H400="AP",1,0)</f>
        <v>0</v>
      </c>
      <c r="H400">
        <f>IF('Main Data'!H400="Blancpain",1,0)</f>
        <v>0</v>
      </c>
      <c r="I400">
        <f>IF('Main Data'!H400="Breguet",1,0)</f>
        <v>0</v>
      </c>
      <c r="J400">
        <f>IF('Main Data'!H400="Breitling",1,0)</f>
        <v>0</v>
      </c>
      <c r="K400">
        <f>IF('Main Data'!H400="Cartier",1,0)</f>
        <v>0</v>
      </c>
      <c r="L400">
        <f>IF('Main Data'!H400="Gallet",1,0)</f>
        <v>0</v>
      </c>
      <c r="M400">
        <f>IF('Main Data'!H400="Girard Perregaux",1,0)</f>
        <v>0</v>
      </c>
      <c r="N400">
        <f>IF('Main Data'!H400="Gubelin",1,0)</f>
        <v>0</v>
      </c>
      <c r="O400">
        <f>IF('Main Data'!H400="Heuer",1,0)</f>
        <v>0</v>
      </c>
      <c r="P400">
        <f>IF('Main Data'!H400="IWC",1,0)</f>
        <v>0</v>
      </c>
      <c r="Q400">
        <f>IF('Main Data'!H400="JLC",1,0)</f>
        <v>0</v>
      </c>
      <c r="R400">
        <f>IF('Main Data'!H400="Longines",1,0)</f>
        <v>0</v>
      </c>
      <c r="S400">
        <f>IF('Main Data'!H400="Movado",1,0)</f>
        <v>0</v>
      </c>
      <c r="T400">
        <f>IF('Main Data'!H400="Omega",1,0)</f>
        <v>1</v>
      </c>
      <c r="U400">
        <f>IF('Main Data'!H400="Panerai",1,0)</f>
        <v>0</v>
      </c>
      <c r="V400">
        <f>IF('Main Data'!H400="Patek",1,0)</f>
        <v>0</v>
      </c>
      <c r="W400">
        <f>IF('Main Data'!H400="Rolex",1,0)</f>
        <v>0</v>
      </c>
      <c r="X400">
        <f>IF('Main Data'!H400="Tudor",1,0)</f>
        <v>0</v>
      </c>
      <c r="Y400">
        <f>IF('Main Data'!H400="Ulysse Nardin",1,0)</f>
        <v>0</v>
      </c>
      <c r="Z400">
        <f>IF('Main Data'!H400="Universal Geneve",1,0)</f>
        <v>0</v>
      </c>
      <c r="AA400">
        <f>IF('Main Data'!H400="Vacheron",1,0)</f>
        <v>0</v>
      </c>
      <c r="AB400">
        <f>IF('Main Data'!H400="Zenith",1,0)</f>
        <v>0</v>
      </c>
      <c r="AC400">
        <f>IF('Main Data'!J400="Stainless Steel",1,0)</f>
        <v>1</v>
      </c>
      <c r="AD400">
        <f>IF('Main Data'!J400="Two-tone",1,0)</f>
        <v>0</v>
      </c>
      <c r="AE400">
        <f>IF(OR('Main Data'!J400="YG 18K",'Main Data'!J400="YG &lt;18K",'Main Data'!J400="PG 18K",'Main Data'!J400="PG &lt;18K",'Main Data'!J400="WG 18K",'Main Data'!J400="Mixes of 18K",'Main Data'!J400="Mixes &lt;18K"),1,0)</f>
        <v>0</v>
      </c>
      <c r="AF400">
        <f>IF('Main Data'!J400="Platinum",1,0)</f>
        <v>0</v>
      </c>
      <c r="AG400">
        <f>IF(OR('Main Data'!J400="PVD",'Main Data'!J400="Gold Plate",'Main Data'!J400="Other"),1,0)</f>
        <v>0</v>
      </c>
      <c r="AH400">
        <f>IF('Main Data'!N400="Stainless Steel",1,0)</f>
        <v>0</v>
      </c>
      <c r="AI400">
        <f>IF('Main Data'!N400="Leather",1,0)</f>
        <v>1</v>
      </c>
      <c r="AJ400">
        <f>IF('Main Data'!N400="Two-tone",1,0)</f>
        <v>0</v>
      </c>
      <c r="AK400">
        <f>IF(OR('Main Data'!N400="YG 18K",'Main Data'!N400="PG 18K",'Main Data'!N400="WG 18K",'Main Data'!N400="Mixes of 18K"),1,0)</f>
        <v>0</v>
      </c>
      <c r="AL400">
        <f>IF(OR(,'Main Data'!N400="PVD",'Main Data'!N400="Gold plate"),1,0)</f>
        <v>0</v>
      </c>
      <c r="AM400">
        <f>IF(OR('Main Data'!AV400="Yes",'Main Data'!AW400="Yes",'Main Data'!AU400="Yes"),1,0)</f>
        <v>0</v>
      </c>
      <c r="AN400">
        <f>IF(OR(ISTEXT('Main Data'!AX400), ISTEXT('Main Data'!AY400)),1,0)</f>
        <v>0</v>
      </c>
      <c r="AO400">
        <f>IF('Main Data'!AZ400="Yes",1,0)</f>
        <v>0</v>
      </c>
      <c r="AP400">
        <f>IF('Main Data'!BA400="Yes",1,0)</f>
        <v>0</v>
      </c>
      <c r="AQ400">
        <f>IF('Main Data'!BD400="Yes",1,0)</f>
        <v>0</v>
      </c>
      <c r="AR400">
        <f>IF('Main Data'!BE400="A",1,0)</f>
        <v>0</v>
      </c>
      <c r="AS400">
        <f>IF('Main Data'!BE400="AA",1,0)</f>
        <v>0</v>
      </c>
      <c r="AT400">
        <f>IF('Main Data'!BE400="AAA",1,0)</f>
        <v>1</v>
      </c>
      <c r="AU400">
        <f>IF('Main Data'!BE400="AAAA",1,0)</f>
        <v>0</v>
      </c>
      <c r="AV400">
        <f>IF('Main Data'!P400="Yes",1,0)</f>
        <v>0</v>
      </c>
      <c r="AW400">
        <f>IF('Main Data'!AP400="Yes",1,0)</f>
        <v>0</v>
      </c>
      <c r="AX400">
        <f>IF(OR('Main Data'!V400="Yes", 'Main Data'!W400="Yes",'Main Data'!X400="Yes"),1,0)</f>
        <v>0</v>
      </c>
      <c r="AY400">
        <f>IF(OR('Main Data'!Y400="Yes",'Main Data'!Z400="Yes"),1,0)</f>
        <v>0</v>
      </c>
      <c r="AZ400">
        <f>IF('Main Data'!AR400="Yes",1,0)</f>
        <v>0</v>
      </c>
      <c r="BA400">
        <f>IF('Main Data'!AS400="Yes",1,0)</f>
        <v>0</v>
      </c>
      <c r="BB400">
        <f>IF('Main Data'!AG400="Yes",1,0)</f>
        <v>0</v>
      </c>
      <c r="BC400">
        <f>IF('Main Data'!AB400="Yes",1,0)</f>
        <v>0</v>
      </c>
      <c r="BD400">
        <f>IF('Main Data'!AA400="Yes",1,0)</f>
        <v>0</v>
      </c>
      <c r="BE400">
        <f>IF('Main Data'!AC400="Yes",1,0)</f>
        <v>0</v>
      </c>
      <c r="BF400">
        <f>IF('Main Data'!AF400="Yes",1,0)</f>
        <v>0</v>
      </c>
      <c r="BG400">
        <f>IF(OR('Main Data'!AI400="Yes",'Main Data'!AL400="Yes"),1,0)</f>
        <v>1</v>
      </c>
      <c r="BH400">
        <f>IF('Main Data'!AJ400="Yes",1,0)</f>
        <v>0</v>
      </c>
      <c r="BI400">
        <f>IF('Main Data'!AK400="Yes",1,0)</f>
        <v>0</v>
      </c>
      <c r="BJ400">
        <f>IF('Main Data'!AM400="Yes",1,0)</f>
        <v>0</v>
      </c>
      <c r="BK400">
        <f>IF('Main Data'!AQ400="Yes",1,0)</f>
        <v>0</v>
      </c>
      <c r="BL400" s="21">
        <f t="shared" si="37"/>
        <v>0</v>
      </c>
      <c r="BM400" s="21">
        <f t="shared" si="38"/>
        <v>0</v>
      </c>
      <c r="BN400" s="21">
        <f t="shared" si="39"/>
        <v>0</v>
      </c>
      <c r="BO400" s="21">
        <f t="shared" si="40"/>
        <v>1</v>
      </c>
      <c r="BP400" s="21">
        <f t="shared" si="41"/>
        <v>0</v>
      </c>
    </row>
    <row r="401" spans="1:68" x14ac:dyDescent="0.2">
      <c r="A401">
        <v>397</v>
      </c>
      <c r="B401" s="33">
        <f>'Main Data'!C401</f>
        <v>44507</v>
      </c>
      <c r="C401">
        <f>'Main Data'!D401</f>
        <v>379</v>
      </c>
      <c r="D401" s="26">
        <f>'Main Data'!E401</f>
        <v>28000</v>
      </c>
      <c r="E401" s="26">
        <f>'Main Data'!F401</f>
        <v>35000</v>
      </c>
      <c r="F401" s="34">
        <f t="shared" si="36"/>
        <v>10.239959789157341</v>
      </c>
      <c r="G401">
        <f>IF('Main Data'!H401="AP",1,0)</f>
        <v>0</v>
      </c>
      <c r="H401">
        <f>IF('Main Data'!H401="Blancpain",1,0)</f>
        <v>0</v>
      </c>
      <c r="I401">
        <f>IF('Main Data'!H401="Breguet",1,0)</f>
        <v>0</v>
      </c>
      <c r="J401">
        <f>IF('Main Data'!H401="Breitling",1,0)</f>
        <v>0</v>
      </c>
      <c r="K401">
        <f>IF('Main Data'!H401="Cartier",1,0)</f>
        <v>0</v>
      </c>
      <c r="L401">
        <f>IF('Main Data'!H401="Gallet",1,0)</f>
        <v>0</v>
      </c>
      <c r="M401">
        <f>IF('Main Data'!H401="Girard Perregaux",1,0)</f>
        <v>0</v>
      </c>
      <c r="N401">
        <f>IF('Main Data'!H401="Gubelin",1,0)</f>
        <v>0</v>
      </c>
      <c r="O401">
        <f>IF('Main Data'!H401="Heuer",1,0)</f>
        <v>0</v>
      </c>
      <c r="P401">
        <f>IF('Main Data'!H401="IWC",1,0)</f>
        <v>0</v>
      </c>
      <c r="Q401">
        <f>IF('Main Data'!H401="JLC",1,0)</f>
        <v>0</v>
      </c>
      <c r="R401">
        <f>IF('Main Data'!H401="Longines",1,0)</f>
        <v>0</v>
      </c>
      <c r="S401">
        <f>IF('Main Data'!H401="Movado",1,0)</f>
        <v>0</v>
      </c>
      <c r="T401">
        <f>IF('Main Data'!H401="Omega",1,0)</f>
        <v>1</v>
      </c>
      <c r="U401">
        <f>IF('Main Data'!H401="Panerai",1,0)</f>
        <v>0</v>
      </c>
      <c r="V401">
        <f>IF('Main Data'!H401="Patek",1,0)</f>
        <v>0</v>
      </c>
      <c r="W401">
        <f>IF('Main Data'!H401="Rolex",1,0)</f>
        <v>0</v>
      </c>
      <c r="X401">
        <f>IF('Main Data'!H401="Tudor",1,0)</f>
        <v>0</v>
      </c>
      <c r="Y401">
        <f>IF('Main Data'!H401="Ulysse Nardin",1,0)</f>
        <v>0</v>
      </c>
      <c r="Z401">
        <f>IF('Main Data'!H401="Universal Geneve",1,0)</f>
        <v>0</v>
      </c>
      <c r="AA401">
        <f>IF('Main Data'!H401="Vacheron",1,0)</f>
        <v>0</v>
      </c>
      <c r="AB401">
        <f>IF('Main Data'!H401="Zenith",1,0)</f>
        <v>0</v>
      </c>
      <c r="AC401">
        <f>IF('Main Data'!J401="Stainless Steel",1,0)</f>
        <v>0</v>
      </c>
      <c r="AD401">
        <f>IF('Main Data'!J401="Two-tone",1,0)</f>
        <v>0</v>
      </c>
      <c r="AE401">
        <f>IF(OR('Main Data'!J401="YG 18K",'Main Data'!J401="YG &lt;18K",'Main Data'!J401="PG 18K",'Main Data'!J401="PG &lt;18K",'Main Data'!J401="WG 18K",'Main Data'!J401="Mixes of 18K",'Main Data'!J401="Mixes &lt;18K"),1,0)</f>
        <v>1</v>
      </c>
      <c r="AF401">
        <f>IF('Main Data'!J401="Platinum",1,0)</f>
        <v>0</v>
      </c>
      <c r="AG401">
        <f>IF(OR('Main Data'!J401="PVD",'Main Data'!J401="Gold Plate",'Main Data'!J401="Other"),1,0)</f>
        <v>0</v>
      </c>
      <c r="AH401">
        <f>IF('Main Data'!N401="Stainless Steel",1,0)</f>
        <v>0</v>
      </c>
      <c r="AI401">
        <f>IF('Main Data'!N401="Leather",1,0)</f>
        <v>0</v>
      </c>
      <c r="AJ401">
        <f>IF('Main Data'!N401="Two-tone",1,0)</f>
        <v>0</v>
      </c>
      <c r="AK401">
        <f>IF(OR('Main Data'!N401="YG 18K",'Main Data'!N401="PG 18K",'Main Data'!N401="WG 18K",'Main Data'!N401="Mixes of 18K"),1,0)</f>
        <v>1</v>
      </c>
      <c r="AL401">
        <f>IF(OR(,'Main Data'!N401="PVD",'Main Data'!N401="Gold plate"),1,0)</f>
        <v>0</v>
      </c>
      <c r="AM401">
        <f>IF(OR('Main Data'!AV401="Yes",'Main Data'!AW401="Yes",'Main Data'!AU401="Yes"),1,0)</f>
        <v>0</v>
      </c>
      <c r="AN401">
        <f>IF(OR(ISTEXT('Main Data'!AX401), ISTEXT('Main Data'!AY401)),1,0)</f>
        <v>0</v>
      </c>
      <c r="AO401">
        <f>IF('Main Data'!AZ401="Yes",1,0)</f>
        <v>0</v>
      </c>
      <c r="AP401">
        <f>IF('Main Data'!BA401="Yes",1,0)</f>
        <v>0</v>
      </c>
      <c r="AQ401">
        <f>IF('Main Data'!BD401="Yes",1,0)</f>
        <v>0</v>
      </c>
      <c r="AR401">
        <f>IF('Main Data'!BE401="A",1,0)</f>
        <v>0</v>
      </c>
      <c r="AS401">
        <f>IF('Main Data'!BE401="AA",1,0)</f>
        <v>0</v>
      </c>
      <c r="AT401">
        <f>IF('Main Data'!BE401="AAA",1,0)</f>
        <v>0</v>
      </c>
      <c r="AU401">
        <f>IF('Main Data'!BE401="AAAA",1,0)</f>
        <v>1</v>
      </c>
      <c r="AV401">
        <f>IF('Main Data'!P401="Yes",1,0)</f>
        <v>0</v>
      </c>
      <c r="AW401">
        <f>IF('Main Data'!AP401="Yes",1,0)</f>
        <v>0</v>
      </c>
      <c r="AX401">
        <f>IF(OR('Main Data'!V401="Yes", 'Main Data'!W401="Yes",'Main Data'!X401="Yes"),1,0)</f>
        <v>0</v>
      </c>
      <c r="AY401">
        <f>IF(OR('Main Data'!Y401="Yes",'Main Data'!Z401="Yes"),1,0)</f>
        <v>0</v>
      </c>
      <c r="AZ401">
        <f>IF('Main Data'!AR401="Yes",1,0)</f>
        <v>0</v>
      </c>
      <c r="BA401">
        <f>IF('Main Data'!AS401="Yes",1,0)</f>
        <v>0</v>
      </c>
      <c r="BB401">
        <f>IF('Main Data'!AG401="Yes",1,0)</f>
        <v>0</v>
      </c>
      <c r="BC401">
        <f>IF('Main Data'!AB401="Yes",1,0)</f>
        <v>0</v>
      </c>
      <c r="BD401">
        <f>IF('Main Data'!AA401="Yes",1,0)</f>
        <v>0</v>
      </c>
      <c r="BE401">
        <f>IF('Main Data'!AC401="Yes",1,0)</f>
        <v>0</v>
      </c>
      <c r="BF401">
        <f>IF('Main Data'!AF401="Yes",1,0)</f>
        <v>0</v>
      </c>
      <c r="BG401">
        <f>IF(OR('Main Data'!AI401="Yes",'Main Data'!AL401="Yes"),1,0)</f>
        <v>1</v>
      </c>
      <c r="BH401">
        <f>IF('Main Data'!AJ401="Yes",1,0)</f>
        <v>0</v>
      </c>
      <c r="BI401">
        <f>IF('Main Data'!AK401="Yes",1,0)</f>
        <v>0</v>
      </c>
      <c r="BJ401">
        <f>IF('Main Data'!AM401="Yes",1,0)</f>
        <v>0</v>
      </c>
      <c r="BK401">
        <f>IF('Main Data'!AQ401="Yes",1,0)</f>
        <v>0</v>
      </c>
      <c r="BL401" s="21">
        <f t="shared" si="37"/>
        <v>0</v>
      </c>
      <c r="BM401" s="21">
        <f t="shared" si="38"/>
        <v>0</v>
      </c>
      <c r="BN401" s="21">
        <f t="shared" si="39"/>
        <v>0</v>
      </c>
      <c r="BO401" s="21">
        <f t="shared" si="40"/>
        <v>1</v>
      </c>
      <c r="BP401" s="21">
        <f t="shared" si="41"/>
        <v>0</v>
      </c>
    </row>
    <row r="402" spans="1:68" x14ac:dyDescent="0.2">
      <c r="A402">
        <v>398</v>
      </c>
      <c r="B402" s="33">
        <f>'Main Data'!C402</f>
        <v>44507</v>
      </c>
      <c r="C402">
        <f>'Main Data'!D402</f>
        <v>382</v>
      </c>
      <c r="D402" s="26">
        <f>'Main Data'!E402</f>
        <v>5500</v>
      </c>
      <c r="E402" s="26">
        <f>'Main Data'!F402</f>
        <v>6875</v>
      </c>
      <c r="F402" s="34">
        <f t="shared" si="36"/>
        <v>8.6125033712205621</v>
      </c>
      <c r="G402">
        <f>IF('Main Data'!H402="AP",1,0)</f>
        <v>0</v>
      </c>
      <c r="H402">
        <f>IF('Main Data'!H402="Blancpain",1,0)</f>
        <v>0</v>
      </c>
      <c r="I402">
        <f>IF('Main Data'!H402="Breguet",1,0)</f>
        <v>0</v>
      </c>
      <c r="J402">
        <f>IF('Main Data'!H402="Breitling",1,0)</f>
        <v>0</v>
      </c>
      <c r="K402">
        <f>IF('Main Data'!H402="Cartier",1,0)</f>
        <v>0</v>
      </c>
      <c r="L402">
        <f>IF('Main Data'!H402="Gallet",1,0)</f>
        <v>0</v>
      </c>
      <c r="M402">
        <f>IF('Main Data'!H402="Girard Perregaux",1,0)</f>
        <v>0</v>
      </c>
      <c r="N402">
        <f>IF('Main Data'!H402="Gubelin",1,0)</f>
        <v>0</v>
      </c>
      <c r="O402">
        <f>IF('Main Data'!H402="Heuer",1,0)</f>
        <v>0</v>
      </c>
      <c r="P402">
        <f>IF('Main Data'!H402="IWC",1,0)</f>
        <v>0</v>
      </c>
      <c r="Q402">
        <f>IF('Main Data'!H402="JLC",1,0)</f>
        <v>0</v>
      </c>
      <c r="R402">
        <f>IF('Main Data'!H402="Longines",1,0)</f>
        <v>0</v>
      </c>
      <c r="S402">
        <f>IF('Main Data'!H402="Movado",1,0)</f>
        <v>0</v>
      </c>
      <c r="T402">
        <f>IF('Main Data'!H402="Omega",1,0)</f>
        <v>1</v>
      </c>
      <c r="U402">
        <f>IF('Main Data'!H402="Panerai",1,0)</f>
        <v>0</v>
      </c>
      <c r="V402">
        <f>IF('Main Data'!H402="Patek",1,0)</f>
        <v>0</v>
      </c>
      <c r="W402">
        <f>IF('Main Data'!H402="Rolex",1,0)</f>
        <v>0</v>
      </c>
      <c r="X402">
        <f>IF('Main Data'!H402="Tudor",1,0)</f>
        <v>0</v>
      </c>
      <c r="Y402">
        <f>IF('Main Data'!H402="Ulysse Nardin",1,0)</f>
        <v>0</v>
      </c>
      <c r="Z402">
        <f>IF('Main Data'!H402="Universal Geneve",1,0)</f>
        <v>0</v>
      </c>
      <c r="AA402">
        <f>IF('Main Data'!H402="Vacheron",1,0)</f>
        <v>0</v>
      </c>
      <c r="AB402">
        <f>IF('Main Data'!H402="Zenith",1,0)</f>
        <v>0</v>
      </c>
      <c r="AC402">
        <f>IF('Main Data'!J402="Stainless Steel",1,0)</f>
        <v>1</v>
      </c>
      <c r="AD402">
        <f>IF('Main Data'!J402="Two-tone",1,0)</f>
        <v>0</v>
      </c>
      <c r="AE402">
        <f>IF(OR('Main Data'!J402="YG 18K",'Main Data'!J402="YG &lt;18K",'Main Data'!J402="PG 18K",'Main Data'!J402="PG &lt;18K",'Main Data'!J402="WG 18K",'Main Data'!J402="Mixes of 18K",'Main Data'!J402="Mixes &lt;18K"),1,0)</f>
        <v>0</v>
      </c>
      <c r="AF402">
        <f>IF('Main Data'!J402="Platinum",1,0)</f>
        <v>0</v>
      </c>
      <c r="AG402">
        <f>IF(OR('Main Data'!J402="PVD",'Main Data'!J402="Gold Plate",'Main Data'!J402="Other"),1,0)</f>
        <v>0</v>
      </c>
      <c r="AH402">
        <f>IF('Main Data'!N402="Stainless Steel",1,0)</f>
        <v>0</v>
      </c>
      <c r="AI402">
        <f>IF('Main Data'!N402="Leather",1,0)</f>
        <v>1</v>
      </c>
      <c r="AJ402">
        <f>IF('Main Data'!N402="Two-tone",1,0)</f>
        <v>0</v>
      </c>
      <c r="AK402">
        <f>IF(OR('Main Data'!N402="YG 18K",'Main Data'!N402="PG 18K",'Main Data'!N402="WG 18K",'Main Data'!N402="Mixes of 18K"),1,0)</f>
        <v>0</v>
      </c>
      <c r="AL402">
        <f>IF(OR(,'Main Data'!N402="PVD",'Main Data'!N402="Gold plate"),1,0)</f>
        <v>0</v>
      </c>
      <c r="AM402">
        <f>IF(OR('Main Data'!AV402="Yes",'Main Data'!AW402="Yes",'Main Data'!AU402="Yes"),1,0)</f>
        <v>0</v>
      </c>
      <c r="AN402">
        <f>IF(OR(ISTEXT('Main Data'!AX402), ISTEXT('Main Data'!AY402)),1,0)</f>
        <v>0</v>
      </c>
      <c r="AO402">
        <f>IF('Main Data'!AZ402="Yes",1,0)</f>
        <v>0</v>
      </c>
      <c r="AP402">
        <f>IF('Main Data'!BA402="Yes",1,0)</f>
        <v>0</v>
      </c>
      <c r="AQ402">
        <f>IF('Main Data'!BD402="Yes",1,0)</f>
        <v>0</v>
      </c>
      <c r="AR402">
        <f>IF('Main Data'!BE402="A",1,0)</f>
        <v>0</v>
      </c>
      <c r="AS402">
        <f>IF('Main Data'!BE402="AA",1,0)</f>
        <v>1</v>
      </c>
      <c r="AT402">
        <f>IF('Main Data'!BE402="AAA",1,0)</f>
        <v>0</v>
      </c>
      <c r="AU402">
        <f>IF('Main Data'!BE402="AAAA",1,0)</f>
        <v>0</v>
      </c>
      <c r="AV402">
        <f>IF('Main Data'!P402="Yes",1,0)</f>
        <v>0</v>
      </c>
      <c r="AW402">
        <f>IF('Main Data'!AP402="Yes",1,0)</f>
        <v>0</v>
      </c>
      <c r="AX402">
        <f>IF(OR('Main Data'!V402="Yes", 'Main Data'!W402="Yes",'Main Data'!X402="Yes"),1,0)</f>
        <v>0</v>
      </c>
      <c r="AY402">
        <f>IF(OR('Main Data'!Y402="Yes",'Main Data'!Z402="Yes"),1,0)</f>
        <v>0</v>
      </c>
      <c r="AZ402">
        <f>IF('Main Data'!AR402="Yes",1,0)</f>
        <v>0</v>
      </c>
      <c r="BA402">
        <f>IF('Main Data'!AS402="Yes",1,0)</f>
        <v>0</v>
      </c>
      <c r="BB402">
        <f>IF('Main Data'!AG402="Yes",1,0)</f>
        <v>0</v>
      </c>
      <c r="BC402">
        <f>IF('Main Data'!AB402="Yes",1,0)</f>
        <v>0</v>
      </c>
      <c r="BD402">
        <f>IF('Main Data'!AA402="Yes",1,0)</f>
        <v>0</v>
      </c>
      <c r="BE402">
        <f>IF('Main Data'!AC402="Yes",1,0)</f>
        <v>0</v>
      </c>
      <c r="BF402">
        <f>IF('Main Data'!AF402="Yes",1,0)</f>
        <v>0</v>
      </c>
      <c r="BG402">
        <f>IF(OR('Main Data'!AI402="Yes",'Main Data'!AL402="Yes"),1,0)</f>
        <v>1</v>
      </c>
      <c r="BH402">
        <f>IF('Main Data'!AJ402="Yes",1,0)</f>
        <v>0</v>
      </c>
      <c r="BI402">
        <f>IF('Main Data'!AK402="Yes",1,0)</f>
        <v>0</v>
      </c>
      <c r="BJ402">
        <f>IF('Main Data'!AM402="Yes",1,0)</f>
        <v>0</v>
      </c>
      <c r="BK402">
        <f>IF('Main Data'!AQ402="Yes",1,0)</f>
        <v>0</v>
      </c>
      <c r="BL402" s="21">
        <f t="shared" si="37"/>
        <v>0</v>
      </c>
      <c r="BM402" s="21">
        <f t="shared" si="38"/>
        <v>0</v>
      </c>
      <c r="BN402" s="21">
        <f t="shared" si="39"/>
        <v>0</v>
      </c>
      <c r="BO402" s="21">
        <f t="shared" si="40"/>
        <v>1</v>
      </c>
      <c r="BP402" s="21">
        <f t="shared" si="41"/>
        <v>0</v>
      </c>
    </row>
    <row r="403" spans="1:68" x14ac:dyDescent="0.2">
      <c r="A403">
        <v>399</v>
      </c>
      <c r="B403" s="33">
        <f>'Main Data'!C403</f>
        <v>44507</v>
      </c>
      <c r="C403">
        <f>'Main Data'!D403</f>
        <v>383</v>
      </c>
      <c r="D403" s="26">
        <f>'Main Data'!E403</f>
        <v>15000</v>
      </c>
      <c r="E403" s="26">
        <f>'Main Data'!F403</f>
        <v>18750</v>
      </c>
      <c r="F403" s="34">
        <f t="shared" si="36"/>
        <v>9.6158054800843473</v>
      </c>
      <c r="G403">
        <f>IF('Main Data'!H403="AP",1,0)</f>
        <v>0</v>
      </c>
      <c r="H403">
        <f>IF('Main Data'!H403="Blancpain",1,0)</f>
        <v>0</v>
      </c>
      <c r="I403">
        <f>IF('Main Data'!H403="Breguet",1,0)</f>
        <v>0</v>
      </c>
      <c r="J403">
        <f>IF('Main Data'!H403="Breitling",1,0)</f>
        <v>0</v>
      </c>
      <c r="K403">
        <f>IF('Main Data'!H403="Cartier",1,0)</f>
        <v>0</v>
      </c>
      <c r="L403">
        <f>IF('Main Data'!H403="Gallet",1,0)</f>
        <v>0</v>
      </c>
      <c r="M403">
        <f>IF('Main Data'!H403="Girard Perregaux",1,0)</f>
        <v>0</v>
      </c>
      <c r="N403">
        <f>IF('Main Data'!H403="Gubelin",1,0)</f>
        <v>0</v>
      </c>
      <c r="O403">
        <f>IF('Main Data'!H403="Heuer",1,0)</f>
        <v>0</v>
      </c>
      <c r="P403">
        <f>IF('Main Data'!H403="IWC",1,0)</f>
        <v>0</v>
      </c>
      <c r="Q403">
        <f>IF('Main Data'!H403="JLC",1,0)</f>
        <v>0</v>
      </c>
      <c r="R403">
        <f>IF('Main Data'!H403="Longines",1,0)</f>
        <v>0</v>
      </c>
      <c r="S403">
        <f>IF('Main Data'!H403="Movado",1,0)</f>
        <v>0</v>
      </c>
      <c r="T403">
        <f>IF('Main Data'!H403="Omega",1,0)</f>
        <v>1</v>
      </c>
      <c r="U403">
        <f>IF('Main Data'!H403="Panerai",1,0)</f>
        <v>0</v>
      </c>
      <c r="V403">
        <f>IF('Main Data'!H403="Patek",1,0)</f>
        <v>0</v>
      </c>
      <c r="W403">
        <f>IF('Main Data'!H403="Rolex",1,0)</f>
        <v>0</v>
      </c>
      <c r="X403">
        <f>IF('Main Data'!H403="Tudor",1,0)</f>
        <v>0</v>
      </c>
      <c r="Y403">
        <f>IF('Main Data'!H403="Ulysse Nardin",1,0)</f>
        <v>0</v>
      </c>
      <c r="Z403">
        <f>IF('Main Data'!H403="Universal Geneve",1,0)</f>
        <v>0</v>
      </c>
      <c r="AA403">
        <f>IF('Main Data'!H403="Vacheron",1,0)</f>
        <v>0</v>
      </c>
      <c r="AB403">
        <f>IF('Main Data'!H403="Zenith",1,0)</f>
        <v>0</v>
      </c>
      <c r="AC403">
        <f>IF('Main Data'!J403="Stainless Steel",1,0)</f>
        <v>1</v>
      </c>
      <c r="AD403">
        <f>IF('Main Data'!J403="Two-tone",1,0)</f>
        <v>0</v>
      </c>
      <c r="AE403">
        <f>IF(OR('Main Data'!J403="YG 18K",'Main Data'!J403="YG &lt;18K",'Main Data'!J403="PG 18K",'Main Data'!J403="PG &lt;18K",'Main Data'!J403="WG 18K",'Main Data'!J403="Mixes of 18K",'Main Data'!J403="Mixes &lt;18K"),1,0)</f>
        <v>0</v>
      </c>
      <c r="AF403">
        <f>IF('Main Data'!J403="Platinum",1,0)</f>
        <v>0</v>
      </c>
      <c r="AG403">
        <f>IF(OR('Main Data'!J403="PVD",'Main Data'!J403="Gold Plate",'Main Data'!J403="Other"),1,0)</f>
        <v>0</v>
      </c>
      <c r="AH403">
        <f>IF('Main Data'!N403="Stainless Steel",1,0)</f>
        <v>1</v>
      </c>
      <c r="AI403">
        <f>IF('Main Data'!N403="Leather",1,0)</f>
        <v>0</v>
      </c>
      <c r="AJ403">
        <f>IF('Main Data'!N403="Two-tone",1,0)</f>
        <v>0</v>
      </c>
      <c r="AK403">
        <f>IF(OR('Main Data'!N403="YG 18K",'Main Data'!N403="PG 18K",'Main Data'!N403="WG 18K",'Main Data'!N403="Mixes of 18K"),1,0)</f>
        <v>0</v>
      </c>
      <c r="AL403">
        <f>IF(OR(,'Main Data'!N403="PVD",'Main Data'!N403="Gold plate"),1,0)</f>
        <v>0</v>
      </c>
      <c r="AM403">
        <f>IF(OR('Main Data'!AV403="Yes",'Main Data'!AW403="Yes",'Main Data'!AU403="Yes"),1,0)</f>
        <v>0</v>
      </c>
      <c r="AN403">
        <f>IF(OR(ISTEXT('Main Data'!AX403), ISTEXT('Main Data'!AY403)),1,0)</f>
        <v>0</v>
      </c>
      <c r="AO403">
        <f>IF('Main Data'!AZ403="Yes",1,0)</f>
        <v>0</v>
      </c>
      <c r="AP403">
        <f>IF('Main Data'!BA403="Yes",1,0)</f>
        <v>0</v>
      </c>
      <c r="AQ403">
        <f>IF('Main Data'!BD403="Yes",1,0)</f>
        <v>0</v>
      </c>
      <c r="AR403">
        <f>IF('Main Data'!BE403="A",1,0)</f>
        <v>0</v>
      </c>
      <c r="AS403">
        <f>IF('Main Data'!BE403="AA",1,0)</f>
        <v>0</v>
      </c>
      <c r="AT403">
        <f>IF('Main Data'!BE403="AAA",1,0)</f>
        <v>0</v>
      </c>
      <c r="AU403">
        <f>IF('Main Data'!BE403="AAAA",1,0)</f>
        <v>1</v>
      </c>
      <c r="AV403">
        <f>IF('Main Data'!P403="Yes",1,0)</f>
        <v>0</v>
      </c>
      <c r="AW403">
        <f>IF('Main Data'!AP403="Yes",1,0)</f>
        <v>0</v>
      </c>
      <c r="AX403">
        <f>IF(OR('Main Data'!V403="Yes", 'Main Data'!W403="Yes",'Main Data'!X403="Yes"),1,0)</f>
        <v>1</v>
      </c>
      <c r="AY403">
        <f>IF(OR('Main Data'!Y403="Yes",'Main Data'!Z403="Yes"),1,0)</f>
        <v>0</v>
      </c>
      <c r="AZ403">
        <f>IF('Main Data'!AR403="Yes",1,0)</f>
        <v>0</v>
      </c>
      <c r="BA403">
        <f>IF('Main Data'!AS403="Yes",1,0)</f>
        <v>0</v>
      </c>
      <c r="BB403">
        <f>IF('Main Data'!AG403="Yes",1,0)</f>
        <v>0</v>
      </c>
      <c r="BC403">
        <f>IF('Main Data'!AB403="Yes",1,0)</f>
        <v>0</v>
      </c>
      <c r="BD403">
        <f>IF('Main Data'!AA403="Yes",1,0)</f>
        <v>1</v>
      </c>
      <c r="BE403">
        <f>IF('Main Data'!AC403="Yes",1,0)</f>
        <v>0</v>
      </c>
      <c r="BF403">
        <f>IF('Main Data'!AF403="Yes",1,0)</f>
        <v>0</v>
      </c>
      <c r="BG403">
        <f>IF(OR('Main Data'!AI403="Yes",'Main Data'!AL403="Yes"),1,0)</f>
        <v>0</v>
      </c>
      <c r="BH403">
        <f>IF('Main Data'!AJ403="Yes",1,0)</f>
        <v>0</v>
      </c>
      <c r="BI403">
        <f>IF('Main Data'!AK403="Yes",1,0)</f>
        <v>0</v>
      </c>
      <c r="BJ403">
        <f>IF('Main Data'!AM403="Yes",1,0)</f>
        <v>0</v>
      </c>
      <c r="BK403">
        <f>IF('Main Data'!AQ403="Yes",1,0)</f>
        <v>0</v>
      </c>
      <c r="BL403" s="21">
        <f t="shared" si="37"/>
        <v>0</v>
      </c>
      <c r="BM403" s="21">
        <f t="shared" si="38"/>
        <v>0</v>
      </c>
      <c r="BN403" s="21">
        <f t="shared" si="39"/>
        <v>0</v>
      </c>
      <c r="BO403" s="21">
        <f t="shared" si="40"/>
        <v>1</v>
      </c>
      <c r="BP403" s="21">
        <f t="shared" si="41"/>
        <v>0</v>
      </c>
    </row>
    <row r="404" spans="1:68" x14ac:dyDescent="0.2">
      <c r="A404">
        <v>400</v>
      </c>
      <c r="B404" s="33">
        <f>'Main Data'!C404</f>
        <v>44507</v>
      </c>
      <c r="C404">
        <f>'Main Data'!D404</f>
        <v>384</v>
      </c>
      <c r="D404" s="26">
        <f>'Main Data'!E404</f>
        <v>21000</v>
      </c>
      <c r="E404" s="26">
        <f>'Main Data'!F404</f>
        <v>26250</v>
      </c>
      <c r="F404" s="34">
        <f t="shared" si="36"/>
        <v>9.9522777167055594</v>
      </c>
      <c r="G404">
        <f>IF('Main Data'!H404="AP",1,0)</f>
        <v>0</v>
      </c>
      <c r="H404">
        <f>IF('Main Data'!H404="Blancpain",1,0)</f>
        <v>0</v>
      </c>
      <c r="I404">
        <f>IF('Main Data'!H404="Breguet",1,0)</f>
        <v>0</v>
      </c>
      <c r="J404">
        <f>IF('Main Data'!H404="Breitling",1,0)</f>
        <v>1</v>
      </c>
      <c r="K404">
        <f>IF('Main Data'!H404="Cartier",1,0)</f>
        <v>0</v>
      </c>
      <c r="L404">
        <f>IF('Main Data'!H404="Gallet",1,0)</f>
        <v>0</v>
      </c>
      <c r="M404">
        <f>IF('Main Data'!H404="Girard Perregaux",1,0)</f>
        <v>0</v>
      </c>
      <c r="N404">
        <f>IF('Main Data'!H404="Gubelin",1,0)</f>
        <v>0</v>
      </c>
      <c r="O404">
        <f>IF('Main Data'!H404="Heuer",1,0)</f>
        <v>0</v>
      </c>
      <c r="P404">
        <f>IF('Main Data'!H404="IWC",1,0)</f>
        <v>0</v>
      </c>
      <c r="Q404">
        <f>IF('Main Data'!H404="JLC",1,0)</f>
        <v>0</v>
      </c>
      <c r="R404">
        <f>IF('Main Data'!H404="Longines",1,0)</f>
        <v>0</v>
      </c>
      <c r="S404">
        <f>IF('Main Data'!H404="Movado",1,0)</f>
        <v>0</v>
      </c>
      <c r="T404">
        <f>IF('Main Data'!H404="Omega",1,0)</f>
        <v>0</v>
      </c>
      <c r="U404">
        <f>IF('Main Data'!H404="Panerai",1,0)</f>
        <v>0</v>
      </c>
      <c r="V404">
        <f>IF('Main Data'!H404="Patek",1,0)</f>
        <v>0</v>
      </c>
      <c r="W404">
        <f>IF('Main Data'!H404="Rolex",1,0)</f>
        <v>0</v>
      </c>
      <c r="X404">
        <f>IF('Main Data'!H404="Tudor",1,0)</f>
        <v>0</v>
      </c>
      <c r="Y404">
        <f>IF('Main Data'!H404="Ulysse Nardin",1,0)</f>
        <v>0</v>
      </c>
      <c r="Z404">
        <f>IF('Main Data'!H404="Universal Geneve",1,0)</f>
        <v>0</v>
      </c>
      <c r="AA404">
        <f>IF('Main Data'!H404="Vacheron",1,0)</f>
        <v>0</v>
      </c>
      <c r="AB404">
        <f>IF('Main Data'!H404="Zenith",1,0)</f>
        <v>0</v>
      </c>
      <c r="AC404">
        <f>IF('Main Data'!J404="Stainless Steel",1,0)</f>
        <v>1</v>
      </c>
      <c r="AD404">
        <f>IF('Main Data'!J404="Two-tone",1,0)</f>
        <v>0</v>
      </c>
      <c r="AE404">
        <f>IF(OR('Main Data'!J404="YG 18K",'Main Data'!J404="YG &lt;18K",'Main Data'!J404="PG 18K",'Main Data'!J404="PG &lt;18K",'Main Data'!J404="WG 18K",'Main Data'!J404="Mixes of 18K",'Main Data'!J404="Mixes &lt;18K"),1,0)</f>
        <v>0</v>
      </c>
      <c r="AF404">
        <f>IF('Main Data'!J404="Platinum",1,0)</f>
        <v>0</v>
      </c>
      <c r="AG404">
        <f>IF(OR('Main Data'!J404="PVD",'Main Data'!J404="Gold Plate",'Main Data'!J404="Other"),1,0)</f>
        <v>0</v>
      </c>
      <c r="AH404">
        <f>IF('Main Data'!N404="Stainless Steel",1,0)</f>
        <v>0</v>
      </c>
      <c r="AI404">
        <f>IF('Main Data'!N404="Leather",1,0)</f>
        <v>1</v>
      </c>
      <c r="AJ404">
        <f>IF('Main Data'!N404="Two-tone",1,0)</f>
        <v>0</v>
      </c>
      <c r="AK404">
        <f>IF(OR('Main Data'!N404="YG 18K",'Main Data'!N404="PG 18K",'Main Data'!N404="WG 18K",'Main Data'!N404="Mixes of 18K"),1,0)</f>
        <v>0</v>
      </c>
      <c r="AL404">
        <f>IF(OR(,'Main Data'!N404="PVD",'Main Data'!N404="Gold plate"),1,0)</f>
        <v>0</v>
      </c>
      <c r="AM404">
        <f>IF(OR('Main Data'!AV404="Yes",'Main Data'!AW404="Yes",'Main Data'!AU404="Yes"),1,0)</f>
        <v>0</v>
      </c>
      <c r="AN404">
        <f>IF(OR(ISTEXT('Main Data'!AX404), ISTEXT('Main Data'!AY404)),1,0)</f>
        <v>0</v>
      </c>
      <c r="AO404">
        <f>IF('Main Data'!AZ404="Yes",1,0)</f>
        <v>0</v>
      </c>
      <c r="AP404">
        <f>IF('Main Data'!BA404="Yes",1,0)</f>
        <v>0</v>
      </c>
      <c r="AQ404">
        <f>IF('Main Data'!BD404="Yes",1,0)</f>
        <v>0</v>
      </c>
      <c r="AR404">
        <f>IF('Main Data'!BE404="A",1,0)</f>
        <v>0</v>
      </c>
      <c r="AS404">
        <f>IF('Main Data'!BE404="AA",1,0)</f>
        <v>0</v>
      </c>
      <c r="AT404">
        <f>IF('Main Data'!BE404="AAA",1,0)</f>
        <v>1</v>
      </c>
      <c r="AU404">
        <f>IF('Main Data'!BE404="AAAA",1,0)</f>
        <v>0</v>
      </c>
      <c r="AV404">
        <f>IF('Main Data'!P404="Yes",1,0)</f>
        <v>0</v>
      </c>
      <c r="AW404">
        <f>IF('Main Data'!AP404="Yes",1,0)</f>
        <v>0</v>
      </c>
      <c r="AX404">
        <f>IF(OR('Main Data'!V404="Yes", 'Main Data'!W404="Yes",'Main Data'!X404="Yes"),1,0)</f>
        <v>1</v>
      </c>
      <c r="AY404">
        <f>IF(OR('Main Data'!Y404="Yes",'Main Data'!Z404="Yes"),1,0)</f>
        <v>0</v>
      </c>
      <c r="AZ404">
        <f>IF('Main Data'!AR404="Yes",1,0)</f>
        <v>0</v>
      </c>
      <c r="BA404">
        <f>IF('Main Data'!AS404="Yes",1,0)</f>
        <v>0</v>
      </c>
      <c r="BB404">
        <f>IF('Main Data'!AG404="Yes",1,0)</f>
        <v>0</v>
      </c>
      <c r="BC404">
        <f>IF('Main Data'!AB404="Yes",1,0)</f>
        <v>0</v>
      </c>
      <c r="BD404">
        <f>IF('Main Data'!AA404="Yes",1,0)</f>
        <v>0</v>
      </c>
      <c r="BE404">
        <f>IF('Main Data'!AC404="Yes",1,0)</f>
        <v>0</v>
      </c>
      <c r="BF404">
        <f>IF('Main Data'!AF404="Yes",1,0)</f>
        <v>1</v>
      </c>
      <c r="BG404">
        <f>IF(OR('Main Data'!AI404="Yes",'Main Data'!AL404="Yes"),1,0)</f>
        <v>0</v>
      </c>
      <c r="BH404">
        <f>IF('Main Data'!AJ404="Yes",1,0)</f>
        <v>0</v>
      </c>
      <c r="BI404">
        <f>IF('Main Data'!AK404="Yes",1,0)</f>
        <v>0</v>
      </c>
      <c r="BJ404">
        <f>IF('Main Data'!AM404="Yes",1,0)</f>
        <v>0</v>
      </c>
      <c r="BK404">
        <f>IF('Main Data'!AQ404="Yes",1,0)</f>
        <v>0</v>
      </c>
      <c r="BL404" s="21">
        <f t="shared" si="37"/>
        <v>0</v>
      </c>
      <c r="BM404" s="21">
        <f t="shared" si="38"/>
        <v>0</v>
      </c>
      <c r="BN404" s="21">
        <f t="shared" si="39"/>
        <v>0</v>
      </c>
      <c r="BO404" s="21">
        <f t="shared" si="40"/>
        <v>1</v>
      </c>
      <c r="BP404" s="21">
        <f t="shared" si="41"/>
        <v>0</v>
      </c>
    </row>
    <row r="405" spans="1:68" x14ac:dyDescent="0.2">
      <c r="A405">
        <v>401</v>
      </c>
      <c r="B405" s="33">
        <f>'Main Data'!C405</f>
        <v>44507</v>
      </c>
      <c r="C405">
        <f>'Main Data'!D405</f>
        <v>385</v>
      </c>
      <c r="D405" s="26">
        <f>'Main Data'!E405</f>
        <v>4100</v>
      </c>
      <c r="E405" s="26">
        <f>'Main Data'!F405</f>
        <v>5125</v>
      </c>
      <c r="F405" s="34">
        <f t="shared" si="36"/>
        <v>8.3187422526923989</v>
      </c>
      <c r="G405">
        <f>IF('Main Data'!H405="AP",1,0)</f>
        <v>0</v>
      </c>
      <c r="H405">
        <f>IF('Main Data'!H405="Blancpain",1,0)</f>
        <v>0</v>
      </c>
      <c r="I405">
        <f>IF('Main Data'!H405="Breguet",1,0)</f>
        <v>0</v>
      </c>
      <c r="J405">
        <f>IF('Main Data'!H405="Breitling",1,0)</f>
        <v>0</v>
      </c>
      <c r="K405">
        <f>IF('Main Data'!H405="Cartier",1,0)</f>
        <v>0</v>
      </c>
      <c r="L405">
        <f>IF('Main Data'!H405="Gallet",1,0)</f>
        <v>0</v>
      </c>
      <c r="M405">
        <f>IF('Main Data'!H405="Girard Perregaux",1,0)</f>
        <v>0</v>
      </c>
      <c r="N405">
        <f>IF('Main Data'!H405="Gubelin",1,0)</f>
        <v>0</v>
      </c>
      <c r="O405">
        <f>IF('Main Data'!H405="Heuer",1,0)</f>
        <v>0</v>
      </c>
      <c r="P405">
        <f>IF('Main Data'!H405="IWC",1,0)</f>
        <v>1</v>
      </c>
      <c r="Q405">
        <f>IF('Main Data'!H405="JLC",1,0)</f>
        <v>0</v>
      </c>
      <c r="R405">
        <f>IF('Main Data'!H405="Longines",1,0)</f>
        <v>0</v>
      </c>
      <c r="S405">
        <f>IF('Main Data'!H405="Movado",1,0)</f>
        <v>0</v>
      </c>
      <c r="T405">
        <f>IF('Main Data'!H405="Omega",1,0)</f>
        <v>0</v>
      </c>
      <c r="U405">
        <f>IF('Main Data'!H405="Panerai",1,0)</f>
        <v>0</v>
      </c>
      <c r="V405">
        <f>IF('Main Data'!H405="Patek",1,0)</f>
        <v>0</v>
      </c>
      <c r="W405">
        <f>IF('Main Data'!H405="Rolex",1,0)</f>
        <v>0</v>
      </c>
      <c r="X405">
        <f>IF('Main Data'!H405="Tudor",1,0)</f>
        <v>0</v>
      </c>
      <c r="Y405">
        <f>IF('Main Data'!H405="Ulysse Nardin",1,0)</f>
        <v>0</v>
      </c>
      <c r="Z405">
        <f>IF('Main Data'!H405="Universal Geneve",1,0)</f>
        <v>0</v>
      </c>
      <c r="AA405">
        <f>IF('Main Data'!H405="Vacheron",1,0)</f>
        <v>0</v>
      </c>
      <c r="AB405">
        <f>IF('Main Data'!H405="Zenith",1,0)</f>
        <v>0</v>
      </c>
      <c r="AC405">
        <f>IF('Main Data'!J405="Stainless Steel",1,0)</f>
        <v>1</v>
      </c>
      <c r="AD405">
        <f>IF('Main Data'!J405="Two-tone",1,0)</f>
        <v>0</v>
      </c>
      <c r="AE405">
        <f>IF(OR('Main Data'!J405="YG 18K",'Main Data'!J405="YG &lt;18K",'Main Data'!J405="PG 18K",'Main Data'!J405="PG &lt;18K",'Main Data'!J405="WG 18K",'Main Data'!J405="Mixes of 18K",'Main Data'!J405="Mixes &lt;18K"),1,0)</f>
        <v>0</v>
      </c>
      <c r="AF405">
        <f>IF('Main Data'!J405="Platinum",1,0)</f>
        <v>0</v>
      </c>
      <c r="AG405">
        <f>IF(OR('Main Data'!J405="PVD",'Main Data'!J405="Gold Plate",'Main Data'!J405="Other"),1,0)</f>
        <v>0</v>
      </c>
      <c r="AH405">
        <f>IF('Main Data'!N405="Stainless Steel",1,0)</f>
        <v>0</v>
      </c>
      <c r="AI405">
        <f>IF('Main Data'!N405="Leather",1,0)</f>
        <v>1</v>
      </c>
      <c r="AJ405">
        <f>IF('Main Data'!N405="Two-tone",1,0)</f>
        <v>0</v>
      </c>
      <c r="AK405">
        <f>IF(OR('Main Data'!N405="YG 18K",'Main Data'!N405="PG 18K",'Main Data'!N405="WG 18K",'Main Data'!N405="Mixes of 18K"),1,0)</f>
        <v>0</v>
      </c>
      <c r="AL405">
        <f>IF(OR(,'Main Data'!N405="PVD",'Main Data'!N405="Gold plate"),1,0)</f>
        <v>0</v>
      </c>
      <c r="AM405">
        <f>IF(OR('Main Data'!AV405="Yes",'Main Data'!AW405="Yes",'Main Data'!AU405="Yes"),1,0)</f>
        <v>0</v>
      </c>
      <c r="AN405">
        <f>IF(OR(ISTEXT('Main Data'!AX405), ISTEXT('Main Data'!AY405)),1,0)</f>
        <v>0</v>
      </c>
      <c r="AO405">
        <f>IF('Main Data'!AZ405="Yes",1,0)</f>
        <v>0</v>
      </c>
      <c r="AP405">
        <f>IF('Main Data'!BA405="Yes",1,0)</f>
        <v>0</v>
      </c>
      <c r="AQ405">
        <f>IF('Main Data'!BD405="Yes",1,0)</f>
        <v>0</v>
      </c>
      <c r="AR405">
        <f>IF('Main Data'!BE405="A",1,0)</f>
        <v>0</v>
      </c>
      <c r="AS405">
        <f>IF('Main Data'!BE405="AA",1,0)</f>
        <v>0</v>
      </c>
      <c r="AT405">
        <f>IF('Main Data'!BE405="AAA",1,0)</f>
        <v>1</v>
      </c>
      <c r="AU405">
        <f>IF('Main Data'!BE405="AAAA",1,0)</f>
        <v>0</v>
      </c>
      <c r="AV405">
        <f>IF('Main Data'!P405="Yes",1,0)</f>
        <v>0</v>
      </c>
      <c r="AW405">
        <f>IF('Main Data'!AP405="Yes",1,0)</f>
        <v>0</v>
      </c>
      <c r="AX405">
        <f>IF(OR('Main Data'!V405="Yes", 'Main Data'!W405="Yes",'Main Data'!X405="Yes"),1,0)</f>
        <v>1</v>
      </c>
      <c r="AY405">
        <f>IF(OR('Main Data'!Y405="Yes",'Main Data'!Z405="Yes"),1,0)</f>
        <v>0</v>
      </c>
      <c r="AZ405">
        <f>IF('Main Data'!AR405="Yes",1,0)</f>
        <v>0</v>
      </c>
      <c r="BA405">
        <f>IF('Main Data'!AS405="Yes",1,0)</f>
        <v>0</v>
      </c>
      <c r="BB405">
        <f>IF('Main Data'!AG405="Yes",1,0)</f>
        <v>0</v>
      </c>
      <c r="BC405">
        <f>IF('Main Data'!AB405="Yes",1,0)</f>
        <v>0</v>
      </c>
      <c r="BD405">
        <f>IF('Main Data'!AA405="Yes",1,0)</f>
        <v>1</v>
      </c>
      <c r="BE405">
        <f>IF('Main Data'!AC405="Yes",1,0)</f>
        <v>0</v>
      </c>
      <c r="BF405">
        <f>IF('Main Data'!AF405="Yes",1,0)</f>
        <v>0</v>
      </c>
      <c r="BG405">
        <f>IF(OR('Main Data'!AI405="Yes",'Main Data'!AL405="Yes"),1,0)</f>
        <v>0</v>
      </c>
      <c r="BH405">
        <f>IF('Main Data'!AJ405="Yes",1,0)</f>
        <v>0</v>
      </c>
      <c r="BI405">
        <f>IF('Main Data'!AK405="Yes",1,0)</f>
        <v>0</v>
      </c>
      <c r="BJ405">
        <f>IF('Main Data'!AM405="Yes",1,0)</f>
        <v>0</v>
      </c>
      <c r="BK405">
        <f>IF('Main Data'!AQ405="Yes",1,0)</f>
        <v>0</v>
      </c>
      <c r="BL405" s="21">
        <f t="shared" si="37"/>
        <v>0</v>
      </c>
      <c r="BM405" s="21">
        <f t="shared" si="38"/>
        <v>0</v>
      </c>
      <c r="BN405" s="21">
        <f t="shared" si="39"/>
        <v>0</v>
      </c>
      <c r="BO405" s="21">
        <f t="shared" si="40"/>
        <v>1</v>
      </c>
      <c r="BP405" s="21">
        <f t="shared" si="41"/>
        <v>0</v>
      </c>
    </row>
    <row r="406" spans="1:68" x14ac:dyDescent="0.2">
      <c r="A406">
        <v>402</v>
      </c>
      <c r="B406" s="33">
        <f>'Main Data'!C406</f>
        <v>44507</v>
      </c>
      <c r="C406">
        <f>'Main Data'!D406</f>
        <v>394</v>
      </c>
      <c r="D406" s="26">
        <f>'Main Data'!E406</f>
        <v>60000</v>
      </c>
      <c r="E406" s="26">
        <f>'Main Data'!F406</f>
        <v>75000</v>
      </c>
      <c r="F406" s="34">
        <f t="shared" si="36"/>
        <v>11.002099841204238</v>
      </c>
      <c r="G406">
        <f>IF('Main Data'!H406="AP",1,0)</f>
        <v>0</v>
      </c>
      <c r="H406">
        <f>IF('Main Data'!H406="Blancpain",1,0)</f>
        <v>0</v>
      </c>
      <c r="I406">
        <f>IF('Main Data'!H406="Breguet",1,0)</f>
        <v>0</v>
      </c>
      <c r="J406">
        <f>IF('Main Data'!H406="Breitling",1,0)</f>
        <v>0</v>
      </c>
      <c r="K406">
        <f>IF('Main Data'!H406="Cartier",1,0)</f>
        <v>0</v>
      </c>
      <c r="L406">
        <f>IF('Main Data'!H406="Gallet",1,0)</f>
        <v>0</v>
      </c>
      <c r="M406">
        <f>IF('Main Data'!H406="Girard Perregaux",1,0)</f>
        <v>0</v>
      </c>
      <c r="N406">
        <f>IF('Main Data'!H406="Gubelin",1,0)</f>
        <v>0</v>
      </c>
      <c r="O406">
        <f>IF('Main Data'!H406="Heuer",1,0)</f>
        <v>0</v>
      </c>
      <c r="P406">
        <f>IF('Main Data'!H406="IWC",1,0)</f>
        <v>0</v>
      </c>
      <c r="Q406">
        <f>IF('Main Data'!H406="JLC",1,0)</f>
        <v>0</v>
      </c>
      <c r="R406">
        <f>IF('Main Data'!H406="Longines",1,0)</f>
        <v>0</v>
      </c>
      <c r="S406">
        <f>IF('Main Data'!H406="Movado",1,0)</f>
        <v>0</v>
      </c>
      <c r="T406">
        <f>IF('Main Data'!H406="Omega",1,0)</f>
        <v>0</v>
      </c>
      <c r="U406">
        <f>IF('Main Data'!H406="Panerai",1,0)</f>
        <v>1</v>
      </c>
      <c r="V406">
        <f>IF('Main Data'!H406="Patek",1,0)</f>
        <v>0</v>
      </c>
      <c r="W406">
        <f>IF('Main Data'!H406="Rolex",1,0)</f>
        <v>0</v>
      </c>
      <c r="X406">
        <f>IF('Main Data'!H406="Tudor",1,0)</f>
        <v>0</v>
      </c>
      <c r="Y406">
        <f>IF('Main Data'!H406="Ulysse Nardin",1,0)</f>
        <v>0</v>
      </c>
      <c r="Z406">
        <f>IF('Main Data'!H406="Universal Geneve",1,0)</f>
        <v>0</v>
      </c>
      <c r="AA406">
        <f>IF('Main Data'!H406="Vacheron",1,0)</f>
        <v>0</v>
      </c>
      <c r="AB406">
        <f>IF('Main Data'!H406="Zenith",1,0)</f>
        <v>0</v>
      </c>
      <c r="AC406">
        <f>IF('Main Data'!J406="Stainless Steel",1,0)</f>
        <v>1</v>
      </c>
      <c r="AD406">
        <f>IF('Main Data'!J406="Two-tone",1,0)</f>
        <v>0</v>
      </c>
      <c r="AE406">
        <f>IF(OR('Main Data'!J406="YG 18K",'Main Data'!J406="YG &lt;18K",'Main Data'!J406="PG 18K",'Main Data'!J406="PG &lt;18K",'Main Data'!J406="WG 18K",'Main Data'!J406="Mixes of 18K",'Main Data'!J406="Mixes &lt;18K"),1,0)</f>
        <v>0</v>
      </c>
      <c r="AF406">
        <f>IF('Main Data'!J406="Platinum",1,0)</f>
        <v>0</v>
      </c>
      <c r="AG406">
        <f>IF(OR('Main Data'!J406="PVD",'Main Data'!J406="Gold Plate",'Main Data'!J406="Other"),1,0)</f>
        <v>0</v>
      </c>
      <c r="AH406">
        <f>IF('Main Data'!N406="Stainless Steel",1,0)</f>
        <v>0</v>
      </c>
      <c r="AI406">
        <f>IF('Main Data'!N406="Leather",1,0)</f>
        <v>1</v>
      </c>
      <c r="AJ406">
        <f>IF('Main Data'!N406="Two-tone",1,0)</f>
        <v>0</v>
      </c>
      <c r="AK406">
        <f>IF(OR('Main Data'!N406="YG 18K",'Main Data'!N406="PG 18K",'Main Data'!N406="WG 18K",'Main Data'!N406="Mixes of 18K"),1,0)</f>
        <v>0</v>
      </c>
      <c r="AL406">
        <f>IF(OR(,'Main Data'!N406="PVD",'Main Data'!N406="Gold plate"),1,0)</f>
        <v>0</v>
      </c>
      <c r="AM406">
        <f>IF(OR('Main Data'!AV406="Yes",'Main Data'!AW406="Yes",'Main Data'!AU406="Yes"),1,0)</f>
        <v>0</v>
      </c>
      <c r="AN406">
        <f>IF(OR(ISTEXT('Main Data'!AX406), ISTEXT('Main Data'!AY406)),1,0)</f>
        <v>0</v>
      </c>
      <c r="AO406">
        <f>IF('Main Data'!AZ406="Yes",1,0)</f>
        <v>0</v>
      </c>
      <c r="AP406">
        <f>IF('Main Data'!BA406="Yes",1,0)</f>
        <v>1</v>
      </c>
      <c r="AQ406">
        <f>IF('Main Data'!BD406="Yes",1,0)</f>
        <v>0</v>
      </c>
      <c r="AR406">
        <f>IF('Main Data'!BE406="A",1,0)</f>
        <v>0</v>
      </c>
      <c r="AS406">
        <f>IF('Main Data'!BE406="AA",1,0)</f>
        <v>0</v>
      </c>
      <c r="AT406">
        <f>IF('Main Data'!BE406="AAA",1,0)</f>
        <v>1</v>
      </c>
      <c r="AU406">
        <f>IF('Main Data'!BE406="AAAA",1,0)</f>
        <v>0</v>
      </c>
      <c r="AV406">
        <f>IF('Main Data'!P406="Yes",1,0)</f>
        <v>1</v>
      </c>
      <c r="AW406">
        <f>IF('Main Data'!AP406="Yes",1,0)</f>
        <v>0</v>
      </c>
      <c r="AX406">
        <f>IF(OR('Main Data'!V406="Yes", 'Main Data'!W406="Yes",'Main Data'!X406="Yes"),1,0)</f>
        <v>0</v>
      </c>
      <c r="AY406">
        <f>IF(OR('Main Data'!Y406="Yes",'Main Data'!Z406="Yes"),1,0)</f>
        <v>0</v>
      </c>
      <c r="AZ406">
        <f>IF('Main Data'!AR406="Yes",1,0)</f>
        <v>0</v>
      </c>
      <c r="BA406">
        <f>IF('Main Data'!AS406="Yes",1,0)</f>
        <v>0</v>
      </c>
      <c r="BB406">
        <f>IF('Main Data'!AG406="Yes",1,0)</f>
        <v>0</v>
      </c>
      <c r="BC406">
        <f>IF('Main Data'!AB406="Yes",1,0)</f>
        <v>0</v>
      </c>
      <c r="BD406">
        <f>IF('Main Data'!AA406="Yes",1,0)</f>
        <v>1</v>
      </c>
      <c r="BE406">
        <f>IF('Main Data'!AC406="Yes",1,0)</f>
        <v>0</v>
      </c>
      <c r="BF406">
        <f>IF('Main Data'!AF406="Yes",1,0)</f>
        <v>0</v>
      </c>
      <c r="BG406">
        <f>IF(OR('Main Data'!AI406="Yes",'Main Data'!AL406="Yes"),1,0)</f>
        <v>0</v>
      </c>
      <c r="BH406">
        <f>IF('Main Data'!AJ406="Yes",1,0)</f>
        <v>0</v>
      </c>
      <c r="BI406">
        <f>IF('Main Data'!AK406="Yes",1,0)</f>
        <v>0</v>
      </c>
      <c r="BJ406">
        <f>IF('Main Data'!AM406="Yes",1,0)</f>
        <v>0</v>
      </c>
      <c r="BK406">
        <f>IF('Main Data'!AQ406="Yes",1,0)</f>
        <v>0</v>
      </c>
      <c r="BL406" s="21">
        <f t="shared" si="37"/>
        <v>0</v>
      </c>
      <c r="BM406" s="21">
        <f t="shared" si="38"/>
        <v>0</v>
      </c>
      <c r="BN406" s="21">
        <f t="shared" si="39"/>
        <v>0</v>
      </c>
      <c r="BO406" s="21">
        <f t="shared" si="40"/>
        <v>1</v>
      </c>
      <c r="BP406" s="21">
        <f t="shared" si="41"/>
        <v>0</v>
      </c>
    </row>
    <row r="407" spans="1:68" x14ac:dyDescent="0.2">
      <c r="A407">
        <v>403</v>
      </c>
      <c r="B407" s="33">
        <f>'Main Data'!C407</f>
        <v>44507</v>
      </c>
      <c r="C407">
        <f>'Main Data'!D407</f>
        <v>411</v>
      </c>
      <c r="D407" s="26">
        <f>'Main Data'!E407</f>
        <v>32000</v>
      </c>
      <c r="E407" s="26">
        <f>'Main Data'!F407</f>
        <v>40000</v>
      </c>
      <c r="F407" s="34">
        <f t="shared" si="36"/>
        <v>10.373491181781864</v>
      </c>
      <c r="G407">
        <f>IF('Main Data'!H407="AP",1,0)</f>
        <v>0</v>
      </c>
      <c r="H407">
        <f>IF('Main Data'!H407="Blancpain",1,0)</f>
        <v>0</v>
      </c>
      <c r="I407">
        <f>IF('Main Data'!H407="Breguet",1,0)</f>
        <v>0</v>
      </c>
      <c r="J407">
        <f>IF('Main Data'!H407="Breitling",1,0)</f>
        <v>0</v>
      </c>
      <c r="K407">
        <f>IF('Main Data'!H407="Cartier",1,0)</f>
        <v>0</v>
      </c>
      <c r="L407">
        <f>IF('Main Data'!H407="Gallet",1,0)</f>
        <v>0</v>
      </c>
      <c r="M407">
        <f>IF('Main Data'!H407="Girard Perregaux",1,0)</f>
        <v>0</v>
      </c>
      <c r="N407">
        <f>IF('Main Data'!H407="Gubelin",1,0)</f>
        <v>0</v>
      </c>
      <c r="O407">
        <f>IF('Main Data'!H407="Heuer",1,0)</f>
        <v>0</v>
      </c>
      <c r="P407">
        <f>IF('Main Data'!H407="IWC",1,0)</f>
        <v>0</v>
      </c>
      <c r="Q407">
        <f>IF('Main Data'!H407="JLC",1,0)</f>
        <v>0</v>
      </c>
      <c r="R407">
        <f>IF('Main Data'!H407="Longines",1,0)</f>
        <v>0</v>
      </c>
      <c r="S407">
        <f>IF('Main Data'!H407="Movado",1,0)</f>
        <v>0</v>
      </c>
      <c r="T407">
        <f>IF('Main Data'!H407="Omega",1,0)</f>
        <v>0</v>
      </c>
      <c r="U407">
        <f>IF('Main Data'!H407="Panerai",1,0)</f>
        <v>0</v>
      </c>
      <c r="V407">
        <f>IF('Main Data'!H407="Patek",1,0)</f>
        <v>0</v>
      </c>
      <c r="W407">
        <f>IF('Main Data'!H407="Rolex",1,0)</f>
        <v>1</v>
      </c>
      <c r="X407">
        <f>IF('Main Data'!H407="Tudor",1,0)</f>
        <v>0</v>
      </c>
      <c r="Y407">
        <f>IF('Main Data'!H407="Ulysse Nardin",1,0)</f>
        <v>0</v>
      </c>
      <c r="Z407">
        <f>IF('Main Data'!H407="Universal Geneve",1,0)</f>
        <v>0</v>
      </c>
      <c r="AA407">
        <f>IF('Main Data'!H407="Vacheron",1,0)</f>
        <v>0</v>
      </c>
      <c r="AB407">
        <f>IF('Main Data'!H407="Zenith",1,0)</f>
        <v>0</v>
      </c>
      <c r="AC407">
        <f>IF('Main Data'!J407="Stainless Steel",1,0)</f>
        <v>1</v>
      </c>
      <c r="AD407">
        <f>IF('Main Data'!J407="Two-tone",1,0)</f>
        <v>0</v>
      </c>
      <c r="AE407">
        <f>IF(OR('Main Data'!J407="YG 18K",'Main Data'!J407="YG &lt;18K",'Main Data'!J407="PG 18K",'Main Data'!J407="PG &lt;18K",'Main Data'!J407="WG 18K",'Main Data'!J407="Mixes of 18K",'Main Data'!J407="Mixes &lt;18K"),1,0)</f>
        <v>0</v>
      </c>
      <c r="AF407">
        <f>IF('Main Data'!J407="Platinum",1,0)</f>
        <v>0</v>
      </c>
      <c r="AG407">
        <f>IF(OR('Main Data'!J407="PVD",'Main Data'!J407="Gold Plate",'Main Data'!J407="Other"),1,0)</f>
        <v>0</v>
      </c>
      <c r="AH407">
        <f>IF('Main Data'!N407="Stainless Steel",1,0)</f>
        <v>1</v>
      </c>
      <c r="AI407">
        <f>IF('Main Data'!N407="Leather",1,0)</f>
        <v>0</v>
      </c>
      <c r="AJ407">
        <f>IF('Main Data'!N407="Two-tone",1,0)</f>
        <v>0</v>
      </c>
      <c r="AK407">
        <f>IF(OR('Main Data'!N407="YG 18K",'Main Data'!N407="PG 18K",'Main Data'!N407="WG 18K",'Main Data'!N407="Mixes of 18K"),1,0)</f>
        <v>0</v>
      </c>
      <c r="AL407">
        <f>IF(OR(,'Main Data'!N407="PVD",'Main Data'!N407="Gold plate"),1,0)</f>
        <v>0</v>
      </c>
      <c r="AM407">
        <f>IF(OR('Main Data'!AV407="Yes",'Main Data'!AW407="Yes",'Main Data'!AU407="Yes"),1,0)</f>
        <v>0</v>
      </c>
      <c r="AN407">
        <f>IF(OR(ISTEXT('Main Data'!AX407), ISTEXT('Main Data'!AY407)),1,0)</f>
        <v>1</v>
      </c>
      <c r="AO407">
        <f>IF('Main Data'!AZ407="Yes",1,0)</f>
        <v>0</v>
      </c>
      <c r="AP407">
        <f>IF('Main Data'!BA407="Yes",1,0)</f>
        <v>0</v>
      </c>
      <c r="AQ407">
        <f>IF('Main Data'!BD407="Yes",1,0)</f>
        <v>0</v>
      </c>
      <c r="AR407">
        <f>IF('Main Data'!BE407="A",1,0)</f>
        <v>0</v>
      </c>
      <c r="AS407">
        <f>IF('Main Data'!BE407="AA",1,0)</f>
        <v>0</v>
      </c>
      <c r="AT407">
        <f>IF('Main Data'!BE407="AAA",1,0)</f>
        <v>1</v>
      </c>
      <c r="AU407">
        <f>IF('Main Data'!BE407="AAAA",1,0)</f>
        <v>0</v>
      </c>
      <c r="AV407">
        <f>IF('Main Data'!P407="Yes",1,0)</f>
        <v>0</v>
      </c>
      <c r="AW407">
        <f>IF('Main Data'!AP407="Yes",1,0)</f>
        <v>0</v>
      </c>
      <c r="AX407">
        <f>IF(OR('Main Data'!V407="Yes", 'Main Data'!W407="Yes",'Main Data'!X407="Yes"),1,0)</f>
        <v>1</v>
      </c>
      <c r="AY407">
        <f>IF(OR('Main Data'!Y407="Yes",'Main Data'!Z407="Yes"),1,0)</f>
        <v>0</v>
      </c>
      <c r="AZ407">
        <f>IF('Main Data'!AR407="Yes",1,0)</f>
        <v>0</v>
      </c>
      <c r="BA407">
        <f>IF('Main Data'!AS407="Yes",1,0)</f>
        <v>0</v>
      </c>
      <c r="BB407">
        <f>IF('Main Data'!AG407="Yes",1,0)</f>
        <v>0</v>
      </c>
      <c r="BC407">
        <f>IF('Main Data'!AB407="Yes",1,0)</f>
        <v>0</v>
      </c>
      <c r="BD407">
        <f>IF('Main Data'!AA407="Yes",1,0)</f>
        <v>0</v>
      </c>
      <c r="BE407">
        <f>IF('Main Data'!AC407="Yes",1,0)</f>
        <v>1</v>
      </c>
      <c r="BF407">
        <f>IF('Main Data'!AF407="Yes",1,0)</f>
        <v>0</v>
      </c>
      <c r="BG407">
        <f>IF(OR('Main Data'!AI407="Yes",'Main Data'!AL407="Yes"),1,0)</f>
        <v>0</v>
      </c>
      <c r="BH407">
        <f>IF('Main Data'!AJ407="Yes",1,0)</f>
        <v>0</v>
      </c>
      <c r="BI407">
        <f>IF('Main Data'!AK407="Yes",1,0)</f>
        <v>0</v>
      </c>
      <c r="BJ407">
        <f>IF('Main Data'!AM407="Yes",1,0)</f>
        <v>0</v>
      </c>
      <c r="BK407">
        <f>IF('Main Data'!AQ407="Yes",1,0)</f>
        <v>0</v>
      </c>
      <c r="BL407" s="21">
        <f t="shared" si="37"/>
        <v>0</v>
      </c>
      <c r="BM407" s="21">
        <f t="shared" si="38"/>
        <v>0</v>
      </c>
      <c r="BN407" s="21">
        <f t="shared" si="39"/>
        <v>0</v>
      </c>
      <c r="BO407" s="21">
        <f t="shared" si="40"/>
        <v>1</v>
      </c>
      <c r="BP407" s="21">
        <f t="shared" si="41"/>
        <v>0</v>
      </c>
    </row>
    <row r="408" spans="1:68" x14ac:dyDescent="0.2">
      <c r="A408">
        <v>404</v>
      </c>
      <c r="B408" s="33">
        <f>'Main Data'!C408</f>
        <v>44507</v>
      </c>
      <c r="C408">
        <f>'Main Data'!D408</f>
        <v>413</v>
      </c>
      <c r="D408" s="26">
        <f>'Main Data'!E408</f>
        <v>14000</v>
      </c>
      <c r="E408" s="26">
        <f>'Main Data'!F408</f>
        <v>17500</v>
      </c>
      <c r="F408" s="34">
        <f t="shared" si="36"/>
        <v>9.5468126085973957</v>
      </c>
      <c r="G408">
        <f>IF('Main Data'!H408="AP",1,0)</f>
        <v>0</v>
      </c>
      <c r="H408">
        <f>IF('Main Data'!H408="Blancpain",1,0)</f>
        <v>0</v>
      </c>
      <c r="I408">
        <f>IF('Main Data'!H408="Breguet",1,0)</f>
        <v>0</v>
      </c>
      <c r="J408">
        <f>IF('Main Data'!H408="Breitling",1,0)</f>
        <v>0</v>
      </c>
      <c r="K408">
        <f>IF('Main Data'!H408="Cartier",1,0)</f>
        <v>0</v>
      </c>
      <c r="L408">
        <f>IF('Main Data'!H408="Gallet",1,0)</f>
        <v>0</v>
      </c>
      <c r="M408">
        <f>IF('Main Data'!H408="Girard Perregaux",1,0)</f>
        <v>0</v>
      </c>
      <c r="N408">
        <f>IF('Main Data'!H408="Gubelin",1,0)</f>
        <v>0</v>
      </c>
      <c r="O408">
        <f>IF('Main Data'!H408="Heuer",1,0)</f>
        <v>0</v>
      </c>
      <c r="P408">
        <f>IF('Main Data'!H408="IWC",1,0)</f>
        <v>0</v>
      </c>
      <c r="Q408">
        <f>IF('Main Data'!H408="JLC",1,0)</f>
        <v>0</v>
      </c>
      <c r="R408">
        <f>IF('Main Data'!H408="Longines",1,0)</f>
        <v>0</v>
      </c>
      <c r="S408">
        <f>IF('Main Data'!H408="Movado",1,0)</f>
        <v>0</v>
      </c>
      <c r="T408">
        <f>IF('Main Data'!H408="Omega",1,0)</f>
        <v>0</v>
      </c>
      <c r="U408">
        <f>IF('Main Data'!H408="Panerai",1,0)</f>
        <v>0</v>
      </c>
      <c r="V408">
        <f>IF('Main Data'!H408="Patek",1,0)</f>
        <v>0</v>
      </c>
      <c r="W408">
        <f>IF('Main Data'!H408="Rolex",1,0)</f>
        <v>1</v>
      </c>
      <c r="X408">
        <f>IF('Main Data'!H408="Tudor",1,0)</f>
        <v>0</v>
      </c>
      <c r="Y408">
        <f>IF('Main Data'!H408="Ulysse Nardin",1,0)</f>
        <v>0</v>
      </c>
      <c r="Z408">
        <f>IF('Main Data'!H408="Universal Geneve",1,0)</f>
        <v>0</v>
      </c>
      <c r="AA408">
        <f>IF('Main Data'!H408="Vacheron",1,0)</f>
        <v>0</v>
      </c>
      <c r="AB408">
        <f>IF('Main Data'!H408="Zenith",1,0)</f>
        <v>0</v>
      </c>
      <c r="AC408">
        <f>IF('Main Data'!J408="Stainless Steel",1,0)</f>
        <v>1</v>
      </c>
      <c r="AD408">
        <f>IF('Main Data'!J408="Two-tone",1,0)</f>
        <v>0</v>
      </c>
      <c r="AE408">
        <f>IF(OR('Main Data'!J408="YG 18K",'Main Data'!J408="YG &lt;18K",'Main Data'!J408="PG 18K",'Main Data'!J408="PG &lt;18K",'Main Data'!J408="WG 18K",'Main Data'!J408="Mixes of 18K",'Main Data'!J408="Mixes &lt;18K"),1,0)</f>
        <v>0</v>
      </c>
      <c r="AF408">
        <f>IF('Main Data'!J408="Platinum",1,0)</f>
        <v>0</v>
      </c>
      <c r="AG408">
        <f>IF(OR('Main Data'!J408="PVD",'Main Data'!J408="Gold Plate",'Main Data'!J408="Other"),1,0)</f>
        <v>0</v>
      </c>
      <c r="AH408">
        <f>IF('Main Data'!N408="Stainless Steel",1,0)</f>
        <v>1</v>
      </c>
      <c r="AI408">
        <f>IF('Main Data'!N408="Leather",1,0)</f>
        <v>0</v>
      </c>
      <c r="AJ408">
        <f>IF('Main Data'!N408="Two-tone",1,0)</f>
        <v>0</v>
      </c>
      <c r="AK408">
        <f>IF(OR('Main Data'!N408="YG 18K",'Main Data'!N408="PG 18K",'Main Data'!N408="WG 18K",'Main Data'!N408="Mixes of 18K"),1,0)</f>
        <v>0</v>
      </c>
      <c r="AL408">
        <f>IF(OR(,'Main Data'!N408="PVD",'Main Data'!N408="Gold plate"),1,0)</f>
        <v>0</v>
      </c>
      <c r="AM408">
        <f>IF(OR('Main Data'!AV408="Yes",'Main Data'!AW408="Yes",'Main Data'!AU408="Yes"),1,0)</f>
        <v>0</v>
      </c>
      <c r="AN408">
        <f>IF(OR(ISTEXT('Main Data'!AX408), ISTEXT('Main Data'!AY408)),1,0)</f>
        <v>0</v>
      </c>
      <c r="AO408">
        <f>IF('Main Data'!AZ408="Yes",1,0)</f>
        <v>0</v>
      </c>
      <c r="AP408">
        <f>IF('Main Data'!BA408="Yes",1,0)</f>
        <v>0</v>
      </c>
      <c r="AQ408">
        <f>IF('Main Data'!BD408="Yes",1,0)</f>
        <v>0</v>
      </c>
      <c r="AR408">
        <f>IF('Main Data'!BE408="A",1,0)</f>
        <v>0</v>
      </c>
      <c r="AS408">
        <f>IF('Main Data'!BE408="AA",1,0)</f>
        <v>0</v>
      </c>
      <c r="AT408">
        <f>IF('Main Data'!BE408="AAA",1,0)</f>
        <v>1</v>
      </c>
      <c r="AU408">
        <f>IF('Main Data'!BE408="AAAA",1,0)</f>
        <v>0</v>
      </c>
      <c r="AV408">
        <f>IF('Main Data'!P408="Yes",1,0)</f>
        <v>0</v>
      </c>
      <c r="AW408">
        <f>IF('Main Data'!AP408="Yes",1,0)</f>
        <v>0</v>
      </c>
      <c r="AX408">
        <f>IF(OR('Main Data'!V408="Yes", 'Main Data'!W408="Yes",'Main Data'!X408="Yes"),1,0)</f>
        <v>1</v>
      </c>
      <c r="AY408">
        <f>IF(OR('Main Data'!Y408="Yes",'Main Data'!Z408="Yes"),1,0)</f>
        <v>0</v>
      </c>
      <c r="AZ408">
        <f>IF('Main Data'!AR408="Yes",1,0)</f>
        <v>0</v>
      </c>
      <c r="BA408">
        <f>IF('Main Data'!AS408="Yes",1,0)</f>
        <v>0</v>
      </c>
      <c r="BB408">
        <f>IF('Main Data'!AG408="Yes",1,0)</f>
        <v>0</v>
      </c>
      <c r="BC408">
        <f>IF('Main Data'!AB408="Yes",1,0)</f>
        <v>0</v>
      </c>
      <c r="BD408">
        <f>IF('Main Data'!AA408="Yes",1,0)</f>
        <v>0</v>
      </c>
      <c r="BE408">
        <f>IF('Main Data'!AC408="Yes",1,0)</f>
        <v>1</v>
      </c>
      <c r="BF408">
        <f>IF('Main Data'!AF408="Yes",1,0)</f>
        <v>0</v>
      </c>
      <c r="BG408">
        <f>IF(OR('Main Data'!AI408="Yes",'Main Data'!AL408="Yes"),1,0)</f>
        <v>0</v>
      </c>
      <c r="BH408">
        <f>IF('Main Data'!AJ408="Yes",1,0)</f>
        <v>0</v>
      </c>
      <c r="BI408">
        <f>IF('Main Data'!AK408="Yes",1,0)</f>
        <v>0</v>
      </c>
      <c r="BJ408">
        <f>IF('Main Data'!AM408="Yes",1,0)</f>
        <v>0</v>
      </c>
      <c r="BK408">
        <f>IF('Main Data'!AQ408="Yes",1,0)</f>
        <v>0</v>
      </c>
      <c r="BL408" s="21">
        <f t="shared" si="37"/>
        <v>0</v>
      </c>
      <c r="BM408" s="21">
        <f t="shared" si="38"/>
        <v>0</v>
      </c>
      <c r="BN408" s="21">
        <f t="shared" si="39"/>
        <v>0</v>
      </c>
      <c r="BO408" s="21">
        <f t="shared" si="40"/>
        <v>1</v>
      </c>
      <c r="BP408" s="21">
        <f t="shared" si="41"/>
        <v>0</v>
      </c>
    </row>
    <row r="409" spans="1:68" x14ac:dyDescent="0.2">
      <c r="A409">
        <v>405</v>
      </c>
      <c r="B409" s="33">
        <f>'Main Data'!C409</f>
        <v>44507</v>
      </c>
      <c r="C409">
        <f>'Main Data'!D409</f>
        <v>416</v>
      </c>
      <c r="D409" s="26">
        <f>'Main Data'!E409</f>
        <v>40000</v>
      </c>
      <c r="E409" s="26">
        <f>'Main Data'!F409</f>
        <v>50000</v>
      </c>
      <c r="F409" s="34">
        <f t="shared" si="36"/>
        <v>10.596634733096073</v>
      </c>
      <c r="G409">
        <f>IF('Main Data'!H409="AP",1,0)</f>
        <v>0</v>
      </c>
      <c r="H409">
        <f>IF('Main Data'!H409="Blancpain",1,0)</f>
        <v>0</v>
      </c>
      <c r="I409">
        <f>IF('Main Data'!H409="Breguet",1,0)</f>
        <v>0</v>
      </c>
      <c r="J409">
        <f>IF('Main Data'!H409="Breitling",1,0)</f>
        <v>0</v>
      </c>
      <c r="K409">
        <f>IF('Main Data'!H409="Cartier",1,0)</f>
        <v>0</v>
      </c>
      <c r="L409">
        <f>IF('Main Data'!H409="Gallet",1,0)</f>
        <v>0</v>
      </c>
      <c r="M409">
        <f>IF('Main Data'!H409="Girard Perregaux",1,0)</f>
        <v>0</v>
      </c>
      <c r="N409">
        <f>IF('Main Data'!H409="Gubelin",1,0)</f>
        <v>0</v>
      </c>
      <c r="O409">
        <f>IF('Main Data'!H409="Heuer",1,0)</f>
        <v>0</v>
      </c>
      <c r="P409">
        <f>IF('Main Data'!H409="IWC",1,0)</f>
        <v>0</v>
      </c>
      <c r="Q409">
        <f>IF('Main Data'!H409="JLC",1,0)</f>
        <v>0</v>
      </c>
      <c r="R409">
        <f>IF('Main Data'!H409="Longines",1,0)</f>
        <v>0</v>
      </c>
      <c r="S409">
        <f>IF('Main Data'!H409="Movado",1,0)</f>
        <v>0</v>
      </c>
      <c r="T409">
        <f>IF('Main Data'!H409="Omega",1,0)</f>
        <v>0</v>
      </c>
      <c r="U409">
        <f>IF('Main Data'!H409="Panerai",1,0)</f>
        <v>0</v>
      </c>
      <c r="V409">
        <f>IF('Main Data'!H409="Patek",1,0)</f>
        <v>0</v>
      </c>
      <c r="W409">
        <f>IF('Main Data'!H409="Rolex",1,0)</f>
        <v>1</v>
      </c>
      <c r="X409">
        <f>IF('Main Data'!H409="Tudor",1,0)</f>
        <v>0</v>
      </c>
      <c r="Y409">
        <f>IF('Main Data'!H409="Ulysse Nardin",1,0)</f>
        <v>0</v>
      </c>
      <c r="Z409">
        <f>IF('Main Data'!H409="Universal Geneve",1,0)</f>
        <v>0</v>
      </c>
      <c r="AA409">
        <f>IF('Main Data'!H409="Vacheron",1,0)</f>
        <v>0</v>
      </c>
      <c r="AB409">
        <f>IF('Main Data'!H409="Zenith",1,0)</f>
        <v>0</v>
      </c>
      <c r="AC409">
        <f>IF('Main Data'!J409="Stainless Steel",1,0)</f>
        <v>1</v>
      </c>
      <c r="AD409">
        <f>IF('Main Data'!J409="Two-tone",1,0)</f>
        <v>0</v>
      </c>
      <c r="AE409">
        <f>IF(OR('Main Data'!J409="YG 18K",'Main Data'!J409="YG &lt;18K",'Main Data'!J409="PG 18K",'Main Data'!J409="PG &lt;18K",'Main Data'!J409="WG 18K",'Main Data'!J409="Mixes of 18K",'Main Data'!J409="Mixes &lt;18K"),1,0)</f>
        <v>0</v>
      </c>
      <c r="AF409">
        <f>IF('Main Data'!J409="Platinum",1,0)</f>
        <v>0</v>
      </c>
      <c r="AG409">
        <f>IF(OR('Main Data'!J409="PVD",'Main Data'!J409="Gold Plate",'Main Data'!J409="Other"),1,0)</f>
        <v>0</v>
      </c>
      <c r="AH409">
        <f>IF('Main Data'!N409="Stainless Steel",1,0)</f>
        <v>1</v>
      </c>
      <c r="AI409">
        <f>IF('Main Data'!N409="Leather",1,0)</f>
        <v>0</v>
      </c>
      <c r="AJ409">
        <f>IF('Main Data'!N409="Two-tone",1,0)</f>
        <v>0</v>
      </c>
      <c r="AK409">
        <f>IF(OR('Main Data'!N409="YG 18K",'Main Data'!N409="PG 18K",'Main Data'!N409="WG 18K",'Main Data'!N409="Mixes of 18K"),1,0)</f>
        <v>0</v>
      </c>
      <c r="AL409">
        <f>IF(OR(,'Main Data'!N409="PVD",'Main Data'!N409="Gold plate"),1,0)</f>
        <v>0</v>
      </c>
      <c r="AM409">
        <f>IF(OR('Main Data'!AV409="Yes",'Main Data'!AW409="Yes",'Main Data'!AU409="Yes"),1,0)</f>
        <v>0</v>
      </c>
      <c r="AN409">
        <f>IF(OR(ISTEXT('Main Data'!AX409), ISTEXT('Main Data'!AY409)),1,0)</f>
        <v>0</v>
      </c>
      <c r="AO409">
        <f>IF('Main Data'!AZ409="Yes",1,0)</f>
        <v>1</v>
      </c>
      <c r="AP409">
        <f>IF('Main Data'!BA409="Yes",1,0)</f>
        <v>0</v>
      </c>
      <c r="AQ409">
        <f>IF('Main Data'!BD409="Yes",1,0)</f>
        <v>0</v>
      </c>
      <c r="AR409">
        <f>IF('Main Data'!BE409="A",1,0)</f>
        <v>0</v>
      </c>
      <c r="AS409">
        <f>IF('Main Data'!BE409="AA",1,0)</f>
        <v>0</v>
      </c>
      <c r="AT409">
        <f>IF('Main Data'!BE409="AAA",1,0)</f>
        <v>1</v>
      </c>
      <c r="AU409">
        <f>IF('Main Data'!BE409="AAAA",1,0)</f>
        <v>0</v>
      </c>
      <c r="AV409">
        <f>IF('Main Data'!P409="Yes",1,0)</f>
        <v>0</v>
      </c>
      <c r="AW409">
        <f>IF('Main Data'!AP409="Yes",1,0)</f>
        <v>0</v>
      </c>
      <c r="AX409">
        <f>IF(OR('Main Data'!V409="Yes", 'Main Data'!W409="Yes",'Main Data'!X409="Yes"),1,0)</f>
        <v>0</v>
      </c>
      <c r="AY409">
        <f>IF(OR('Main Data'!Y409="Yes",'Main Data'!Z409="Yes"),1,0)</f>
        <v>0</v>
      </c>
      <c r="AZ409">
        <f>IF('Main Data'!AR409="Yes",1,0)</f>
        <v>0</v>
      </c>
      <c r="BA409">
        <f>IF('Main Data'!AS409="Yes",1,0)</f>
        <v>0</v>
      </c>
      <c r="BB409">
        <f>IF('Main Data'!AG409="Yes",1,0)</f>
        <v>0</v>
      </c>
      <c r="BC409">
        <f>IF('Main Data'!AB409="Yes",1,0)</f>
        <v>0</v>
      </c>
      <c r="BD409">
        <f>IF('Main Data'!AA409="Yes",1,0)</f>
        <v>0</v>
      </c>
      <c r="BE409">
        <f>IF('Main Data'!AC409="Yes",1,0)</f>
        <v>0</v>
      </c>
      <c r="BF409">
        <f>IF('Main Data'!AF409="Yes",1,0)</f>
        <v>0</v>
      </c>
      <c r="BG409">
        <f>IF(OR('Main Data'!AI409="Yes",'Main Data'!AL409="Yes"),1,0)</f>
        <v>1</v>
      </c>
      <c r="BH409">
        <f>IF('Main Data'!AJ409="Yes",1,0)</f>
        <v>0</v>
      </c>
      <c r="BI409">
        <f>IF('Main Data'!AK409="Yes",1,0)</f>
        <v>0</v>
      </c>
      <c r="BJ409">
        <f>IF('Main Data'!AM409="Yes",1,0)</f>
        <v>0</v>
      </c>
      <c r="BK409">
        <f>IF('Main Data'!AQ409="Yes",1,0)</f>
        <v>0</v>
      </c>
      <c r="BL409" s="21">
        <f t="shared" si="37"/>
        <v>0</v>
      </c>
      <c r="BM409" s="21">
        <f t="shared" si="38"/>
        <v>0</v>
      </c>
      <c r="BN409" s="21">
        <f t="shared" si="39"/>
        <v>0</v>
      </c>
      <c r="BO409" s="21">
        <f t="shared" si="40"/>
        <v>1</v>
      </c>
      <c r="BP409" s="21">
        <f t="shared" si="41"/>
        <v>0</v>
      </c>
    </row>
    <row r="410" spans="1:68" x14ac:dyDescent="0.2">
      <c r="A410">
        <v>406</v>
      </c>
      <c r="B410" s="33">
        <f>'Main Data'!C410</f>
        <v>44507</v>
      </c>
      <c r="C410">
        <f>'Main Data'!D410</f>
        <v>417</v>
      </c>
      <c r="D410" s="26">
        <f>'Main Data'!E410</f>
        <v>38000</v>
      </c>
      <c r="E410" s="26">
        <f>'Main Data'!F410</f>
        <v>47500</v>
      </c>
      <c r="F410" s="34">
        <f t="shared" si="36"/>
        <v>10.545341438708522</v>
      </c>
      <c r="G410">
        <f>IF('Main Data'!H410="AP",1,0)</f>
        <v>0</v>
      </c>
      <c r="H410">
        <f>IF('Main Data'!H410="Blancpain",1,0)</f>
        <v>0</v>
      </c>
      <c r="I410">
        <f>IF('Main Data'!H410="Breguet",1,0)</f>
        <v>0</v>
      </c>
      <c r="J410">
        <f>IF('Main Data'!H410="Breitling",1,0)</f>
        <v>0</v>
      </c>
      <c r="K410">
        <f>IF('Main Data'!H410="Cartier",1,0)</f>
        <v>0</v>
      </c>
      <c r="L410">
        <f>IF('Main Data'!H410="Gallet",1,0)</f>
        <v>0</v>
      </c>
      <c r="M410">
        <f>IF('Main Data'!H410="Girard Perregaux",1,0)</f>
        <v>0</v>
      </c>
      <c r="N410">
        <f>IF('Main Data'!H410="Gubelin",1,0)</f>
        <v>0</v>
      </c>
      <c r="O410">
        <f>IF('Main Data'!H410="Heuer",1,0)</f>
        <v>0</v>
      </c>
      <c r="P410">
        <f>IF('Main Data'!H410="IWC",1,0)</f>
        <v>0</v>
      </c>
      <c r="Q410">
        <f>IF('Main Data'!H410="JLC",1,0)</f>
        <v>0</v>
      </c>
      <c r="R410">
        <f>IF('Main Data'!H410="Longines",1,0)</f>
        <v>0</v>
      </c>
      <c r="S410">
        <f>IF('Main Data'!H410="Movado",1,0)</f>
        <v>0</v>
      </c>
      <c r="T410">
        <f>IF('Main Data'!H410="Omega",1,0)</f>
        <v>0</v>
      </c>
      <c r="U410">
        <f>IF('Main Data'!H410="Panerai",1,0)</f>
        <v>0</v>
      </c>
      <c r="V410">
        <f>IF('Main Data'!H410="Patek",1,0)</f>
        <v>0</v>
      </c>
      <c r="W410">
        <f>IF('Main Data'!H410="Rolex",1,0)</f>
        <v>1</v>
      </c>
      <c r="X410">
        <f>IF('Main Data'!H410="Tudor",1,0)</f>
        <v>0</v>
      </c>
      <c r="Y410">
        <f>IF('Main Data'!H410="Ulysse Nardin",1,0)</f>
        <v>0</v>
      </c>
      <c r="Z410">
        <f>IF('Main Data'!H410="Universal Geneve",1,0)</f>
        <v>0</v>
      </c>
      <c r="AA410">
        <f>IF('Main Data'!H410="Vacheron",1,0)</f>
        <v>0</v>
      </c>
      <c r="AB410">
        <f>IF('Main Data'!H410="Zenith",1,0)</f>
        <v>0</v>
      </c>
      <c r="AC410">
        <f>IF('Main Data'!J410="Stainless Steel",1,0)</f>
        <v>1</v>
      </c>
      <c r="AD410">
        <f>IF('Main Data'!J410="Two-tone",1,0)</f>
        <v>0</v>
      </c>
      <c r="AE410">
        <f>IF(OR('Main Data'!J410="YG 18K",'Main Data'!J410="YG &lt;18K",'Main Data'!J410="PG 18K",'Main Data'!J410="PG &lt;18K",'Main Data'!J410="WG 18K",'Main Data'!J410="Mixes of 18K",'Main Data'!J410="Mixes &lt;18K"),1,0)</f>
        <v>0</v>
      </c>
      <c r="AF410">
        <f>IF('Main Data'!J410="Platinum",1,0)</f>
        <v>0</v>
      </c>
      <c r="AG410">
        <f>IF(OR('Main Data'!J410="PVD",'Main Data'!J410="Gold Plate",'Main Data'!J410="Other"),1,0)</f>
        <v>0</v>
      </c>
      <c r="AH410">
        <f>IF('Main Data'!N410="Stainless Steel",1,0)</f>
        <v>1</v>
      </c>
      <c r="AI410">
        <f>IF('Main Data'!N410="Leather",1,0)</f>
        <v>0</v>
      </c>
      <c r="AJ410">
        <f>IF('Main Data'!N410="Two-tone",1,0)</f>
        <v>0</v>
      </c>
      <c r="AK410">
        <f>IF(OR('Main Data'!N410="YG 18K",'Main Data'!N410="PG 18K",'Main Data'!N410="WG 18K",'Main Data'!N410="Mixes of 18K"),1,0)</f>
        <v>0</v>
      </c>
      <c r="AL410">
        <f>IF(OR(,'Main Data'!N410="PVD",'Main Data'!N410="Gold plate"),1,0)</f>
        <v>0</v>
      </c>
      <c r="AM410">
        <f>IF(OR('Main Data'!AV410="Yes",'Main Data'!AW410="Yes",'Main Data'!AU410="Yes"),1,0)</f>
        <v>0</v>
      </c>
      <c r="AN410">
        <f>IF(OR(ISTEXT('Main Data'!AX410), ISTEXT('Main Data'!AY410)),1,0)</f>
        <v>0</v>
      </c>
      <c r="AO410">
        <f>IF('Main Data'!AZ410="Yes",1,0)</f>
        <v>0</v>
      </c>
      <c r="AP410">
        <f>IF('Main Data'!BA410="Yes",1,0)</f>
        <v>0</v>
      </c>
      <c r="AQ410">
        <f>IF('Main Data'!BD410="Yes",1,0)</f>
        <v>0</v>
      </c>
      <c r="AR410">
        <f>IF('Main Data'!BE410="A",1,0)</f>
        <v>0</v>
      </c>
      <c r="AS410">
        <f>IF('Main Data'!BE410="AA",1,0)</f>
        <v>0</v>
      </c>
      <c r="AT410">
        <f>IF('Main Data'!BE410="AAA",1,0)</f>
        <v>1</v>
      </c>
      <c r="AU410">
        <f>IF('Main Data'!BE410="AAAA",1,0)</f>
        <v>0</v>
      </c>
      <c r="AV410">
        <f>IF('Main Data'!P410="Yes",1,0)</f>
        <v>0</v>
      </c>
      <c r="AW410">
        <f>IF('Main Data'!AP410="Yes",1,0)</f>
        <v>0</v>
      </c>
      <c r="AX410">
        <f>IF(OR('Main Data'!V410="Yes", 'Main Data'!W410="Yes",'Main Data'!X410="Yes"),1,0)</f>
        <v>0</v>
      </c>
      <c r="AY410">
        <f>IF(OR('Main Data'!Y410="Yes",'Main Data'!Z410="Yes"),1,0)</f>
        <v>0</v>
      </c>
      <c r="AZ410">
        <f>IF('Main Data'!AR410="Yes",1,0)</f>
        <v>0</v>
      </c>
      <c r="BA410">
        <f>IF('Main Data'!AS410="Yes",1,0)</f>
        <v>0</v>
      </c>
      <c r="BB410">
        <f>IF('Main Data'!AG410="Yes",1,0)</f>
        <v>0</v>
      </c>
      <c r="BC410">
        <f>IF('Main Data'!AB410="Yes",1,0)</f>
        <v>0</v>
      </c>
      <c r="BD410">
        <f>IF('Main Data'!AA410="Yes",1,0)</f>
        <v>0</v>
      </c>
      <c r="BE410">
        <f>IF('Main Data'!AC410="Yes",1,0)</f>
        <v>0</v>
      </c>
      <c r="BF410">
        <f>IF('Main Data'!AF410="Yes",1,0)</f>
        <v>0</v>
      </c>
      <c r="BG410">
        <f>IF(OR('Main Data'!AI410="Yes",'Main Data'!AL410="Yes"),1,0)</f>
        <v>1</v>
      </c>
      <c r="BH410">
        <f>IF('Main Data'!AJ410="Yes",1,0)</f>
        <v>0</v>
      </c>
      <c r="BI410">
        <f>IF('Main Data'!AK410="Yes",1,0)</f>
        <v>0</v>
      </c>
      <c r="BJ410">
        <f>IF('Main Data'!AM410="Yes",1,0)</f>
        <v>0</v>
      </c>
      <c r="BK410">
        <f>IF('Main Data'!AQ410="Yes",1,0)</f>
        <v>0</v>
      </c>
      <c r="BL410" s="21">
        <f t="shared" si="37"/>
        <v>0</v>
      </c>
      <c r="BM410" s="21">
        <f t="shared" si="38"/>
        <v>0</v>
      </c>
      <c r="BN410" s="21">
        <f t="shared" si="39"/>
        <v>0</v>
      </c>
      <c r="BO410" s="21">
        <f t="shared" si="40"/>
        <v>1</v>
      </c>
      <c r="BP410" s="21">
        <f t="shared" si="41"/>
        <v>0</v>
      </c>
    </row>
    <row r="411" spans="1:68" x14ac:dyDescent="0.2">
      <c r="A411">
        <v>407</v>
      </c>
      <c r="B411" s="33">
        <f>'Main Data'!C411</f>
        <v>44507</v>
      </c>
      <c r="C411">
        <f>'Main Data'!D411</f>
        <v>420</v>
      </c>
      <c r="D411" s="26">
        <f>'Main Data'!E411</f>
        <v>18000</v>
      </c>
      <c r="E411" s="26">
        <f>'Main Data'!F411</f>
        <v>22500</v>
      </c>
      <c r="F411" s="34">
        <f t="shared" si="36"/>
        <v>9.7981270368783022</v>
      </c>
      <c r="G411">
        <f>IF('Main Data'!H411="AP",1,0)</f>
        <v>0</v>
      </c>
      <c r="H411">
        <f>IF('Main Data'!H411="Blancpain",1,0)</f>
        <v>0</v>
      </c>
      <c r="I411">
        <f>IF('Main Data'!H411="Breguet",1,0)</f>
        <v>0</v>
      </c>
      <c r="J411">
        <f>IF('Main Data'!H411="Breitling",1,0)</f>
        <v>0</v>
      </c>
      <c r="K411">
        <f>IF('Main Data'!H411="Cartier",1,0)</f>
        <v>0</v>
      </c>
      <c r="L411">
        <f>IF('Main Data'!H411="Gallet",1,0)</f>
        <v>0</v>
      </c>
      <c r="M411">
        <f>IF('Main Data'!H411="Girard Perregaux",1,0)</f>
        <v>0</v>
      </c>
      <c r="N411">
        <f>IF('Main Data'!H411="Gubelin",1,0)</f>
        <v>0</v>
      </c>
      <c r="O411">
        <f>IF('Main Data'!H411="Heuer",1,0)</f>
        <v>0</v>
      </c>
      <c r="P411">
        <f>IF('Main Data'!H411="IWC",1,0)</f>
        <v>0</v>
      </c>
      <c r="Q411">
        <f>IF('Main Data'!H411="JLC",1,0)</f>
        <v>0</v>
      </c>
      <c r="R411">
        <f>IF('Main Data'!H411="Longines",1,0)</f>
        <v>0</v>
      </c>
      <c r="S411">
        <f>IF('Main Data'!H411="Movado",1,0)</f>
        <v>0</v>
      </c>
      <c r="T411">
        <f>IF('Main Data'!H411="Omega",1,0)</f>
        <v>0</v>
      </c>
      <c r="U411">
        <f>IF('Main Data'!H411="Panerai",1,0)</f>
        <v>0</v>
      </c>
      <c r="V411">
        <f>IF('Main Data'!H411="Patek",1,0)</f>
        <v>0</v>
      </c>
      <c r="W411">
        <f>IF('Main Data'!H411="Rolex",1,0)</f>
        <v>1</v>
      </c>
      <c r="X411">
        <f>IF('Main Data'!H411="Tudor",1,0)</f>
        <v>0</v>
      </c>
      <c r="Y411">
        <f>IF('Main Data'!H411="Ulysse Nardin",1,0)</f>
        <v>0</v>
      </c>
      <c r="Z411">
        <f>IF('Main Data'!H411="Universal Geneve",1,0)</f>
        <v>0</v>
      </c>
      <c r="AA411">
        <f>IF('Main Data'!H411="Vacheron",1,0)</f>
        <v>0</v>
      </c>
      <c r="AB411">
        <f>IF('Main Data'!H411="Zenith",1,0)</f>
        <v>0</v>
      </c>
      <c r="AC411">
        <f>IF('Main Data'!J411="Stainless Steel",1,0)</f>
        <v>1</v>
      </c>
      <c r="AD411">
        <f>IF('Main Data'!J411="Two-tone",1,0)</f>
        <v>0</v>
      </c>
      <c r="AE411">
        <f>IF(OR('Main Data'!J411="YG 18K",'Main Data'!J411="YG &lt;18K",'Main Data'!J411="PG 18K",'Main Data'!J411="PG &lt;18K",'Main Data'!J411="WG 18K",'Main Data'!J411="Mixes of 18K",'Main Data'!J411="Mixes &lt;18K"),1,0)</f>
        <v>0</v>
      </c>
      <c r="AF411">
        <f>IF('Main Data'!J411="Platinum",1,0)</f>
        <v>0</v>
      </c>
      <c r="AG411">
        <f>IF(OR('Main Data'!J411="PVD",'Main Data'!J411="Gold Plate",'Main Data'!J411="Other"),1,0)</f>
        <v>0</v>
      </c>
      <c r="AH411">
        <f>IF('Main Data'!N411="Stainless Steel",1,0)</f>
        <v>1</v>
      </c>
      <c r="AI411">
        <f>IF('Main Data'!N411="Leather",1,0)</f>
        <v>0</v>
      </c>
      <c r="AJ411">
        <f>IF('Main Data'!N411="Two-tone",1,0)</f>
        <v>0</v>
      </c>
      <c r="AK411">
        <f>IF(OR('Main Data'!N411="YG 18K",'Main Data'!N411="PG 18K",'Main Data'!N411="WG 18K",'Main Data'!N411="Mixes of 18K"),1,0)</f>
        <v>0</v>
      </c>
      <c r="AL411">
        <f>IF(OR(,'Main Data'!N411="PVD",'Main Data'!N411="Gold plate"),1,0)</f>
        <v>0</v>
      </c>
      <c r="AM411">
        <f>IF(OR('Main Data'!AV411="Yes",'Main Data'!AW411="Yes",'Main Data'!AU411="Yes"),1,0)</f>
        <v>0</v>
      </c>
      <c r="AN411">
        <f>IF(OR(ISTEXT('Main Data'!AX411), ISTEXT('Main Data'!AY411)),1,0)</f>
        <v>0</v>
      </c>
      <c r="AO411">
        <f>IF('Main Data'!AZ411="Yes",1,0)</f>
        <v>0</v>
      </c>
      <c r="AP411">
        <f>IF('Main Data'!BA411="Yes",1,0)</f>
        <v>0</v>
      </c>
      <c r="AQ411">
        <f>IF('Main Data'!BD411="Yes",1,0)</f>
        <v>0</v>
      </c>
      <c r="AR411">
        <f>IF('Main Data'!BE411="A",1,0)</f>
        <v>0</v>
      </c>
      <c r="AS411">
        <f>IF('Main Data'!BE411="AA",1,0)</f>
        <v>0</v>
      </c>
      <c r="AT411">
        <f>IF('Main Data'!BE411="AAA",1,0)</f>
        <v>1</v>
      </c>
      <c r="AU411">
        <f>IF('Main Data'!BE411="AAAA",1,0)</f>
        <v>0</v>
      </c>
      <c r="AV411">
        <f>IF('Main Data'!P411="Yes",1,0)</f>
        <v>0</v>
      </c>
      <c r="AW411">
        <f>IF('Main Data'!AP411="Yes",1,0)</f>
        <v>0</v>
      </c>
      <c r="AX411">
        <f>IF(OR('Main Data'!V411="Yes", 'Main Data'!W411="Yes",'Main Data'!X411="Yes"),1,0)</f>
        <v>1</v>
      </c>
      <c r="AY411">
        <f>IF(OR('Main Data'!Y411="Yes",'Main Data'!Z411="Yes"),1,0)</f>
        <v>0</v>
      </c>
      <c r="AZ411">
        <f>IF('Main Data'!AR411="Yes",1,0)</f>
        <v>0</v>
      </c>
      <c r="BA411">
        <f>IF('Main Data'!AS411="Yes",1,0)</f>
        <v>0</v>
      </c>
      <c r="BB411">
        <f>IF('Main Data'!AG411="Yes",1,0)</f>
        <v>0</v>
      </c>
      <c r="BC411">
        <f>IF('Main Data'!AB411="Yes",1,0)</f>
        <v>0</v>
      </c>
      <c r="BD411">
        <f>IF('Main Data'!AA411="Yes",1,0)</f>
        <v>1</v>
      </c>
      <c r="BE411">
        <f>IF('Main Data'!AC411="Yes",1,0)</f>
        <v>0</v>
      </c>
      <c r="BF411">
        <f>IF('Main Data'!AF411="Yes",1,0)</f>
        <v>0</v>
      </c>
      <c r="BG411">
        <f>IF(OR('Main Data'!AI411="Yes",'Main Data'!AL411="Yes"),1,0)</f>
        <v>0</v>
      </c>
      <c r="BH411">
        <f>IF('Main Data'!AJ411="Yes",1,0)</f>
        <v>0</v>
      </c>
      <c r="BI411">
        <f>IF('Main Data'!AK411="Yes",1,0)</f>
        <v>0</v>
      </c>
      <c r="BJ411">
        <f>IF('Main Data'!AM411="Yes",1,0)</f>
        <v>0</v>
      </c>
      <c r="BK411">
        <f>IF('Main Data'!AQ411="Yes",1,0)</f>
        <v>0</v>
      </c>
      <c r="BL411" s="21">
        <f t="shared" si="37"/>
        <v>0</v>
      </c>
      <c r="BM411" s="21">
        <f t="shared" si="38"/>
        <v>0</v>
      </c>
      <c r="BN411" s="21">
        <f t="shared" si="39"/>
        <v>0</v>
      </c>
      <c r="BO411" s="21">
        <f t="shared" si="40"/>
        <v>1</v>
      </c>
      <c r="BP411" s="21">
        <f t="shared" si="41"/>
        <v>0</v>
      </c>
    </row>
    <row r="412" spans="1:68" x14ac:dyDescent="0.2">
      <c r="A412">
        <v>408</v>
      </c>
      <c r="B412" s="33">
        <f>'Main Data'!C412</f>
        <v>44507</v>
      </c>
      <c r="C412">
        <f>'Main Data'!D412</f>
        <v>450</v>
      </c>
      <c r="D412" s="26">
        <f>'Main Data'!E412</f>
        <v>61000</v>
      </c>
      <c r="E412" s="26">
        <f>'Main Data'!F412</f>
        <v>76250</v>
      </c>
      <c r="F412" s="34">
        <f t="shared" si="36"/>
        <v>11.018629143155449</v>
      </c>
      <c r="G412">
        <f>IF('Main Data'!H412="AP",1,0)</f>
        <v>1</v>
      </c>
      <c r="H412">
        <f>IF('Main Data'!H412="Blancpain",1,0)</f>
        <v>0</v>
      </c>
      <c r="I412">
        <f>IF('Main Data'!H412="Breguet",1,0)</f>
        <v>0</v>
      </c>
      <c r="J412">
        <f>IF('Main Data'!H412="Breitling",1,0)</f>
        <v>0</v>
      </c>
      <c r="K412">
        <f>IF('Main Data'!H412="Cartier",1,0)</f>
        <v>0</v>
      </c>
      <c r="L412">
        <f>IF('Main Data'!H412="Gallet",1,0)</f>
        <v>0</v>
      </c>
      <c r="M412">
        <f>IF('Main Data'!H412="Girard Perregaux",1,0)</f>
        <v>0</v>
      </c>
      <c r="N412">
        <f>IF('Main Data'!H412="Gubelin",1,0)</f>
        <v>0</v>
      </c>
      <c r="O412">
        <f>IF('Main Data'!H412="Heuer",1,0)</f>
        <v>0</v>
      </c>
      <c r="P412">
        <f>IF('Main Data'!H412="IWC",1,0)</f>
        <v>0</v>
      </c>
      <c r="Q412">
        <f>IF('Main Data'!H412="JLC",1,0)</f>
        <v>0</v>
      </c>
      <c r="R412">
        <f>IF('Main Data'!H412="Longines",1,0)</f>
        <v>0</v>
      </c>
      <c r="S412">
        <f>IF('Main Data'!H412="Movado",1,0)</f>
        <v>0</v>
      </c>
      <c r="T412">
        <f>IF('Main Data'!H412="Omega",1,0)</f>
        <v>0</v>
      </c>
      <c r="U412">
        <f>IF('Main Data'!H412="Panerai",1,0)</f>
        <v>0</v>
      </c>
      <c r="V412">
        <f>IF('Main Data'!H412="Patek",1,0)</f>
        <v>0</v>
      </c>
      <c r="W412">
        <f>IF('Main Data'!H412="Rolex",1,0)</f>
        <v>0</v>
      </c>
      <c r="X412">
        <f>IF('Main Data'!H412="Tudor",1,0)</f>
        <v>0</v>
      </c>
      <c r="Y412">
        <f>IF('Main Data'!H412="Ulysse Nardin",1,0)</f>
        <v>0</v>
      </c>
      <c r="Z412">
        <f>IF('Main Data'!H412="Universal Geneve",1,0)</f>
        <v>0</v>
      </c>
      <c r="AA412">
        <f>IF('Main Data'!H412="Vacheron",1,0)</f>
        <v>0</v>
      </c>
      <c r="AB412">
        <f>IF('Main Data'!H412="Zenith",1,0)</f>
        <v>0</v>
      </c>
      <c r="AC412">
        <f>IF('Main Data'!J412="Stainless Steel",1,0)</f>
        <v>0</v>
      </c>
      <c r="AD412">
        <f>IF('Main Data'!J412="Two-tone",1,0)</f>
        <v>0</v>
      </c>
      <c r="AE412">
        <f>IF(OR('Main Data'!J412="YG 18K",'Main Data'!J412="YG &lt;18K",'Main Data'!J412="PG 18K",'Main Data'!J412="PG &lt;18K",'Main Data'!J412="WG 18K",'Main Data'!J412="Mixes of 18K",'Main Data'!J412="Mixes &lt;18K"),1,0)</f>
        <v>1</v>
      </c>
      <c r="AF412">
        <f>IF('Main Data'!J412="Platinum",1,0)</f>
        <v>0</v>
      </c>
      <c r="AG412">
        <f>IF(OR('Main Data'!J412="PVD",'Main Data'!J412="Gold Plate",'Main Data'!J412="Other"),1,0)</f>
        <v>0</v>
      </c>
      <c r="AH412">
        <f>IF('Main Data'!N412="Stainless Steel",1,0)</f>
        <v>0</v>
      </c>
      <c r="AI412">
        <f>IF('Main Data'!N412="Leather",1,0)</f>
        <v>0</v>
      </c>
      <c r="AJ412">
        <f>IF('Main Data'!N412="Two-tone",1,0)</f>
        <v>0</v>
      </c>
      <c r="AK412">
        <f>IF(OR('Main Data'!N412="YG 18K",'Main Data'!N412="PG 18K",'Main Data'!N412="WG 18K",'Main Data'!N412="Mixes of 18K"),1,0)</f>
        <v>1</v>
      </c>
      <c r="AL412">
        <f>IF(OR(,'Main Data'!N412="PVD",'Main Data'!N412="Gold plate"),1,0)</f>
        <v>0</v>
      </c>
      <c r="AM412">
        <f>IF(OR('Main Data'!AV412="Yes",'Main Data'!AW412="Yes",'Main Data'!AU412="Yes"),1,0)</f>
        <v>0</v>
      </c>
      <c r="AN412">
        <f>IF(OR(ISTEXT('Main Data'!AX412), ISTEXT('Main Data'!AY412)),1,0)</f>
        <v>0</v>
      </c>
      <c r="AO412">
        <f>IF('Main Data'!AZ412="Yes",1,0)</f>
        <v>0</v>
      </c>
      <c r="AP412">
        <f>IF('Main Data'!BA412="Yes",1,0)</f>
        <v>0</v>
      </c>
      <c r="AQ412">
        <f>IF('Main Data'!BD412="Yes",1,0)</f>
        <v>0</v>
      </c>
      <c r="AR412">
        <f>IF('Main Data'!BE412="A",1,0)</f>
        <v>0</v>
      </c>
      <c r="AS412">
        <f>IF('Main Data'!BE412="AA",1,0)</f>
        <v>0</v>
      </c>
      <c r="AT412">
        <f>IF('Main Data'!BE412="AAA",1,0)</f>
        <v>0</v>
      </c>
      <c r="AU412">
        <f>IF('Main Data'!BE412="AAAA",1,0)</f>
        <v>1</v>
      </c>
      <c r="AV412">
        <f>IF('Main Data'!P412="Yes",1,0)</f>
        <v>0</v>
      </c>
      <c r="AW412">
        <f>IF('Main Data'!AP412="Yes",1,0)</f>
        <v>0</v>
      </c>
      <c r="AX412">
        <f>IF(OR('Main Data'!V412="Yes", 'Main Data'!W412="Yes",'Main Data'!X412="Yes"),1,0)</f>
        <v>1</v>
      </c>
      <c r="AY412">
        <f>IF(OR('Main Data'!Y412="Yes",'Main Data'!Z412="Yes"),1,0)</f>
        <v>0</v>
      </c>
      <c r="AZ412">
        <f>IF('Main Data'!AR412="Yes",1,0)</f>
        <v>0</v>
      </c>
      <c r="BA412">
        <f>IF('Main Data'!AS412="Yes",1,0)</f>
        <v>0</v>
      </c>
      <c r="BB412">
        <f>IF('Main Data'!AG412="Yes",1,0)</f>
        <v>0</v>
      </c>
      <c r="BC412">
        <f>IF('Main Data'!AB412="Yes",1,0)</f>
        <v>0</v>
      </c>
      <c r="BD412">
        <f>IF('Main Data'!AA412="Yes",1,0)</f>
        <v>0</v>
      </c>
      <c r="BE412">
        <f>IF('Main Data'!AC412="Yes",1,0)</f>
        <v>0</v>
      </c>
      <c r="BF412">
        <f>IF('Main Data'!AF412="Yes",1,0)</f>
        <v>0</v>
      </c>
      <c r="BG412">
        <f>IF(OR('Main Data'!AI412="Yes",'Main Data'!AL412="Yes"),1,0)</f>
        <v>0</v>
      </c>
      <c r="BH412">
        <f>IF('Main Data'!AJ412="Yes",1,0)</f>
        <v>0</v>
      </c>
      <c r="BI412">
        <f>IF('Main Data'!AK412="Yes",1,0)</f>
        <v>0</v>
      </c>
      <c r="BJ412">
        <f>IF('Main Data'!AM412="Yes",1,0)</f>
        <v>0</v>
      </c>
      <c r="BK412">
        <f>IF('Main Data'!AQ412="Yes",1,0)</f>
        <v>0</v>
      </c>
      <c r="BL412" s="21">
        <f t="shared" si="37"/>
        <v>0</v>
      </c>
      <c r="BM412" s="21">
        <f t="shared" si="38"/>
        <v>0</v>
      </c>
      <c r="BN412" s="21">
        <f t="shared" si="39"/>
        <v>0</v>
      </c>
      <c r="BO412" s="21">
        <f t="shared" si="40"/>
        <v>1</v>
      </c>
      <c r="BP412" s="21">
        <f t="shared" si="41"/>
        <v>0</v>
      </c>
    </row>
    <row r="413" spans="1:68" x14ac:dyDescent="0.2">
      <c r="A413">
        <v>409</v>
      </c>
      <c r="B413" s="33">
        <f>'Main Data'!C413</f>
        <v>44507</v>
      </c>
      <c r="C413">
        <f>'Main Data'!D413</f>
        <v>452</v>
      </c>
      <c r="D413" s="26">
        <f>'Main Data'!E413</f>
        <v>71000</v>
      </c>
      <c r="E413" s="26">
        <f>'Main Data'!F413</f>
        <v>88750</v>
      </c>
      <c r="F413" s="34">
        <f t="shared" si="36"/>
        <v>11.170435156023453</v>
      </c>
      <c r="G413">
        <f>IF('Main Data'!H413="AP",1,0)</f>
        <v>1</v>
      </c>
      <c r="H413">
        <f>IF('Main Data'!H413="Blancpain",1,0)</f>
        <v>0</v>
      </c>
      <c r="I413">
        <f>IF('Main Data'!H413="Breguet",1,0)</f>
        <v>0</v>
      </c>
      <c r="J413">
        <f>IF('Main Data'!H413="Breitling",1,0)</f>
        <v>0</v>
      </c>
      <c r="K413">
        <f>IF('Main Data'!H413="Cartier",1,0)</f>
        <v>0</v>
      </c>
      <c r="L413">
        <f>IF('Main Data'!H413="Gallet",1,0)</f>
        <v>0</v>
      </c>
      <c r="M413">
        <f>IF('Main Data'!H413="Girard Perregaux",1,0)</f>
        <v>0</v>
      </c>
      <c r="N413">
        <f>IF('Main Data'!H413="Gubelin",1,0)</f>
        <v>0</v>
      </c>
      <c r="O413">
        <f>IF('Main Data'!H413="Heuer",1,0)</f>
        <v>0</v>
      </c>
      <c r="P413">
        <f>IF('Main Data'!H413="IWC",1,0)</f>
        <v>0</v>
      </c>
      <c r="Q413">
        <f>IF('Main Data'!H413="JLC",1,0)</f>
        <v>0</v>
      </c>
      <c r="R413">
        <f>IF('Main Data'!H413="Longines",1,0)</f>
        <v>0</v>
      </c>
      <c r="S413">
        <f>IF('Main Data'!H413="Movado",1,0)</f>
        <v>0</v>
      </c>
      <c r="T413">
        <f>IF('Main Data'!H413="Omega",1,0)</f>
        <v>0</v>
      </c>
      <c r="U413">
        <f>IF('Main Data'!H413="Panerai",1,0)</f>
        <v>0</v>
      </c>
      <c r="V413">
        <f>IF('Main Data'!H413="Patek",1,0)</f>
        <v>0</v>
      </c>
      <c r="W413">
        <f>IF('Main Data'!H413="Rolex",1,0)</f>
        <v>0</v>
      </c>
      <c r="X413">
        <f>IF('Main Data'!H413="Tudor",1,0)</f>
        <v>0</v>
      </c>
      <c r="Y413">
        <f>IF('Main Data'!H413="Ulysse Nardin",1,0)</f>
        <v>0</v>
      </c>
      <c r="Z413">
        <f>IF('Main Data'!H413="Universal Geneve",1,0)</f>
        <v>0</v>
      </c>
      <c r="AA413">
        <f>IF('Main Data'!H413="Vacheron",1,0)</f>
        <v>0</v>
      </c>
      <c r="AB413">
        <f>IF('Main Data'!H413="Zenith",1,0)</f>
        <v>0</v>
      </c>
      <c r="AC413">
        <f>IF('Main Data'!J413="Stainless Steel",1,0)</f>
        <v>1</v>
      </c>
      <c r="AD413">
        <f>IF('Main Data'!J413="Two-tone",1,0)</f>
        <v>0</v>
      </c>
      <c r="AE413">
        <f>IF(OR('Main Data'!J413="YG 18K",'Main Data'!J413="YG &lt;18K",'Main Data'!J413="PG 18K",'Main Data'!J413="PG &lt;18K",'Main Data'!J413="WG 18K",'Main Data'!J413="Mixes of 18K",'Main Data'!J413="Mixes &lt;18K"),1,0)</f>
        <v>0</v>
      </c>
      <c r="AF413">
        <f>IF('Main Data'!J413="Platinum",1,0)</f>
        <v>0</v>
      </c>
      <c r="AG413">
        <f>IF(OR('Main Data'!J413="PVD",'Main Data'!J413="Gold Plate",'Main Data'!J413="Other"),1,0)</f>
        <v>0</v>
      </c>
      <c r="AH413">
        <f>IF('Main Data'!N413="Stainless Steel",1,0)</f>
        <v>1</v>
      </c>
      <c r="AI413">
        <f>IF('Main Data'!N413="Leather",1,0)</f>
        <v>0</v>
      </c>
      <c r="AJ413">
        <f>IF('Main Data'!N413="Two-tone",1,0)</f>
        <v>0</v>
      </c>
      <c r="AK413">
        <f>IF(OR('Main Data'!N413="YG 18K",'Main Data'!N413="PG 18K",'Main Data'!N413="WG 18K",'Main Data'!N413="Mixes of 18K"),1,0)</f>
        <v>0</v>
      </c>
      <c r="AL413">
        <f>IF(OR(,'Main Data'!N413="PVD",'Main Data'!N413="Gold plate"),1,0)</f>
        <v>0</v>
      </c>
      <c r="AM413">
        <f>IF(OR('Main Data'!AV413="Yes",'Main Data'!AW413="Yes",'Main Data'!AU413="Yes"),1,0)</f>
        <v>0</v>
      </c>
      <c r="AN413">
        <f>IF(OR(ISTEXT('Main Data'!AX413), ISTEXT('Main Data'!AY413)),1,0)</f>
        <v>0</v>
      </c>
      <c r="AO413">
        <f>IF('Main Data'!AZ413="Yes",1,0)</f>
        <v>0</v>
      </c>
      <c r="AP413">
        <f>IF('Main Data'!BA413="Yes",1,0)</f>
        <v>0</v>
      </c>
      <c r="AQ413">
        <f>IF('Main Data'!BD413="Yes",1,0)</f>
        <v>0</v>
      </c>
      <c r="AR413">
        <f>IF('Main Data'!BE413="A",1,0)</f>
        <v>0</v>
      </c>
      <c r="AS413">
        <f>IF('Main Data'!BE413="AA",1,0)</f>
        <v>0</v>
      </c>
      <c r="AT413">
        <f>IF('Main Data'!BE413="AAA",1,0)</f>
        <v>0</v>
      </c>
      <c r="AU413">
        <f>IF('Main Data'!BE413="AAAA",1,0)</f>
        <v>1</v>
      </c>
      <c r="AV413">
        <f>IF('Main Data'!P413="Yes",1,0)</f>
        <v>0</v>
      </c>
      <c r="AW413">
        <f>IF('Main Data'!AP413="Yes",1,0)</f>
        <v>0</v>
      </c>
      <c r="AX413">
        <f>IF(OR('Main Data'!V413="Yes", 'Main Data'!W413="Yes",'Main Data'!X413="Yes"),1,0)</f>
        <v>1</v>
      </c>
      <c r="AY413">
        <f>IF(OR('Main Data'!Y413="Yes",'Main Data'!Z413="Yes"),1,0)</f>
        <v>0</v>
      </c>
      <c r="AZ413">
        <f>IF('Main Data'!AR413="Yes",1,0)</f>
        <v>0</v>
      </c>
      <c r="BA413">
        <f>IF('Main Data'!AS413="Yes",1,0)</f>
        <v>0</v>
      </c>
      <c r="BB413">
        <f>IF('Main Data'!AG413="Yes",1,0)</f>
        <v>0</v>
      </c>
      <c r="BC413">
        <f>IF('Main Data'!AB413="Yes",1,0)</f>
        <v>0</v>
      </c>
      <c r="BD413">
        <f>IF('Main Data'!AA413="Yes",1,0)</f>
        <v>0</v>
      </c>
      <c r="BE413">
        <f>IF('Main Data'!AC413="Yes",1,0)</f>
        <v>0</v>
      </c>
      <c r="BF413">
        <f>IF('Main Data'!AF413="Yes",1,0)</f>
        <v>0</v>
      </c>
      <c r="BG413">
        <f>IF(OR('Main Data'!AI413="Yes",'Main Data'!AL413="Yes"),1,0)</f>
        <v>0</v>
      </c>
      <c r="BH413">
        <f>IF('Main Data'!AJ413="Yes",1,0)</f>
        <v>0</v>
      </c>
      <c r="BI413">
        <f>IF('Main Data'!AK413="Yes",1,0)</f>
        <v>0</v>
      </c>
      <c r="BJ413">
        <f>IF('Main Data'!AM413="Yes",1,0)</f>
        <v>0</v>
      </c>
      <c r="BK413">
        <f>IF('Main Data'!AQ413="Yes",1,0)</f>
        <v>0</v>
      </c>
      <c r="BL413" s="21">
        <f t="shared" si="37"/>
        <v>0</v>
      </c>
      <c r="BM413" s="21">
        <f t="shared" si="38"/>
        <v>0</v>
      </c>
      <c r="BN413" s="21">
        <f t="shared" si="39"/>
        <v>0</v>
      </c>
      <c r="BO413" s="21">
        <f t="shared" si="40"/>
        <v>1</v>
      </c>
      <c r="BP413" s="21">
        <f t="shared" si="41"/>
        <v>0</v>
      </c>
    </row>
    <row r="414" spans="1:68" x14ac:dyDescent="0.2">
      <c r="A414">
        <v>410</v>
      </c>
      <c r="B414" s="33">
        <f>'Main Data'!C414</f>
        <v>44507</v>
      </c>
      <c r="C414">
        <f>'Main Data'!D414</f>
        <v>460</v>
      </c>
      <c r="D414" s="26">
        <f>'Main Data'!E414</f>
        <v>6000</v>
      </c>
      <c r="E414" s="26">
        <f>'Main Data'!F414</f>
        <v>7500</v>
      </c>
      <c r="F414" s="34">
        <f t="shared" si="36"/>
        <v>8.6995147482101913</v>
      </c>
      <c r="G414">
        <f>IF('Main Data'!H414="AP",1,0)</f>
        <v>0</v>
      </c>
      <c r="H414">
        <f>IF('Main Data'!H414="Blancpain",1,0)</f>
        <v>0</v>
      </c>
      <c r="I414">
        <f>IF('Main Data'!H414="Breguet",1,0)</f>
        <v>0</v>
      </c>
      <c r="J414">
        <f>IF('Main Data'!H414="Breitling",1,0)</f>
        <v>0</v>
      </c>
      <c r="K414">
        <f>IF('Main Data'!H414="Cartier",1,0)</f>
        <v>0</v>
      </c>
      <c r="L414">
        <f>IF('Main Data'!H414="Gallet",1,0)</f>
        <v>0</v>
      </c>
      <c r="M414">
        <f>IF('Main Data'!H414="Girard Perregaux",1,0)</f>
        <v>0</v>
      </c>
      <c r="N414">
        <f>IF('Main Data'!H414="Gubelin",1,0)</f>
        <v>0</v>
      </c>
      <c r="O414">
        <f>IF('Main Data'!H414="Heuer",1,0)</f>
        <v>0</v>
      </c>
      <c r="P414">
        <f>IF('Main Data'!H414="IWC",1,0)</f>
        <v>0</v>
      </c>
      <c r="Q414">
        <f>IF('Main Data'!H414="JLC",1,0)</f>
        <v>0</v>
      </c>
      <c r="R414">
        <f>IF('Main Data'!H414="Longines",1,0)</f>
        <v>0</v>
      </c>
      <c r="S414">
        <f>IF('Main Data'!H414="Movado",1,0)</f>
        <v>0</v>
      </c>
      <c r="T414">
        <f>IF('Main Data'!H414="Omega",1,0)</f>
        <v>0</v>
      </c>
      <c r="U414">
        <f>IF('Main Data'!H414="Panerai",1,0)</f>
        <v>0</v>
      </c>
      <c r="V414">
        <f>IF('Main Data'!H414="Patek",1,0)</f>
        <v>1</v>
      </c>
      <c r="W414">
        <f>IF('Main Data'!H414="Rolex",1,0)</f>
        <v>0</v>
      </c>
      <c r="X414">
        <f>IF('Main Data'!H414="Tudor",1,0)</f>
        <v>0</v>
      </c>
      <c r="Y414">
        <f>IF('Main Data'!H414="Ulysse Nardin",1,0)</f>
        <v>0</v>
      </c>
      <c r="Z414">
        <f>IF('Main Data'!H414="Universal Geneve",1,0)</f>
        <v>0</v>
      </c>
      <c r="AA414">
        <f>IF('Main Data'!H414="Vacheron",1,0)</f>
        <v>0</v>
      </c>
      <c r="AB414">
        <f>IF('Main Data'!H414="Zenith",1,0)</f>
        <v>0</v>
      </c>
      <c r="AC414">
        <f>IF('Main Data'!J414="Stainless Steel",1,0)</f>
        <v>0</v>
      </c>
      <c r="AD414">
        <f>IF('Main Data'!J414="Two-tone",1,0)</f>
        <v>0</v>
      </c>
      <c r="AE414">
        <f>IF(OR('Main Data'!J414="YG 18K",'Main Data'!J414="YG &lt;18K",'Main Data'!J414="PG 18K",'Main Data'!J414="PG &lt;18K",'Main Data'!J414="WG 18K",'Main Data'!J414="Mixes of 18K",'Main Data'!J414="Mixes &lt;18K"),1,0)</f>
        <v>1</v>
      </c>
      <c r="AF414">
        <f>IF('Main Data'!J414="Platinum",1,0)</f>
        <v>0</v>
      </c>
      <c r="AG414">
        <f>IF(OR('Main Data'!J414="PVD",'Main Data'!J414="Gold Plate",'Main Data'!J414="Other"),1,0)</f>
        <v>0</v>
      </c>
      <c r="AH414">
        <f>IF('Main Data'!N414="Stainless Steel",1,0)</f>
        <v>0</v>
      </c>
      <c r="AI414">
        <f>IF('Main Data'!N414="Leather",1,0)</f>
        <v>1</v>
      </c>
      <c r="AJ414">
        <f>IF('Main Data'!N414="Two-tone",1,0)</f>
        <v>0</v>
      </c>
      <c r="AK414">
        <f>IF(OR('Main Data'!N414="YG 18K",'Main Data'!N414="PG 18K",'Main Data'!N414="WG 18K",'Main Data'!N414="Mixes of 18K"),1,0)</f>
        <v>0</v>
      </c>
      <c r="AL414">
        <f>IF(OR(,'Main Data'!N414="PVD",'Main Data'!N414="Gold plate"),1,0)</f>
        <v>0</v>
      </c>
      <c r="AM414">
        <f>IF(OR('Main Data'!AV414="Yes",'Main Data'!AW414="Yes",'Main Data'!AU414="Yes"),1,0)</f>
        <v>0</v>
      </c>
      <c r="AN414">
        <f>IF(OR(ISTEXT('Main Data'!AX414), ISTEXT('Main Data'!AY414)),1,0)</f>
        <v>0</v>
      </c>
      <c r="AO414">
        <f>IF('Main Data'!AZ414="Yes",1,0)</f>
        <v>0</v>
      </c>
      <c r="AP414">
        <f>IF('Main Data'!BA414="Yes",1,0)</f>
        <v>0</v>
      </c>
      <c r="AQ414">
        <f>IF('Main Data'!BD414="Yes",1,0)</f>
        <v>0</v>
      </c>
      <c r="AR414">
        <f>IF('Main Data'!BE414="A",1,0)</f>
        <v>0</v>
      </c>
      <c r="AS414">
        <f>IF('Main Data'!BE414="AA",1,0)</f>
        <v>1</v>
      </c>
      <c r="AT414">
        <f>IF('Main Data'!BE414="AAA",1,0)</f>
        <v>0</v>
      </c>
      <c r="AU414">
        <f>IF('Main Data'!BE414="AAAA",1,0)</f>
        <v>0</v>
      </c>
      <c r="AV414">
        <f>IF('Main Data'!P414="Yes",1,0)</f>
        <v>1</v>
      </c>
      <c r="AW414">
        <f>IF('Main Data'!AP414="Yes",1,0)</f>
        <v>0</v>
      </c>
      <c r="AX414">
        <f>IF(OR('Main Data'!V414="Yes", 'Main Data'!W414="Yes",'Main Data'!X414="Yes"),1,0)</f>
        <v>0</v>
      </c>
      <c r="AY414">
        <f>IF(OR('Main Data'!Y414="Yes",'Main Data'!Z414="Yes"),1,0)</f>
        <v>0</v>
      </c>
      <c r="AZ414">
        <f>IF('Main Data'!AR414="Yes",1,0)</f>
        <v>0</v>
      </c>
      <c r="BA414">
        <f>IF('Main Data'!AS414="Yes",1,0)</f>
        <v>0</v>
      </c>
      <c r="BB414">
        <f>IF('Main Data'!AG414="Yes",1,0)</f>
        <v>0</v>
      </c>
      <c r="BC414">
        <f>IF('Main Data'!AB414="Yes",1,0)</f>
        <v>0</v>
      </c>
      <c r="BD414">
        <f>IF('Main Data'!AA414="Yes",1,0)</f>
        <v>0</v>
      </c>
      <c r="BE414">
        <f>IF('Main Data'!AC414="Yes",1,0)</f>
        <v>0</v>
      </c>
      <c r="BF414">
        <f>IF('Main Data'!AF414="Yes",1,0)</f>
        <v>0</v>
      </c>
      <c r="BG414">
        <f>IF(OR('Main Data'!AI414="Yes",'Main Data'!AL414="Yes"),1,0)</f>
        <v>0</v>
      </c>
      <c r="BH414">
        <f>IF('Main Data'!AJ414="Yes",1,0)</f>
        <v>0</v>
      </c>
      <c r="BI414">
        <f>IF('Main Data'!AK414="Yes",1,0)</f>
        <v>0</v>
      </c>
      <c r="BJ414">
        <f>IF('Main Data'!AM414="Yes",1,0)</f>
        <v>0</v>
      </c>
      <c r="BK414">
        <f>IF('Main Data'!AQ414="Yes",1,0)</f>
        <v>0</v>
      </c>
      <c r="BL414" s="21">
        <f t="shared" si="37"/>
        <v>0</v>
      </c>
      <c r="BM414" s="21">
        <f t="shared" si="38"/>
        <v>0</v>
      </c>
      <c r="BN414" s="21">
        <f t="shared" si="39"/>
        <v>0</v>
      </c>
      <c r="BO414" s="21">
        <f t="shared" si="40"/>
        <v>1</v>
      </c>
      <c r="BP414" s="21">
        <f t="shared" si="41"/>
        <v>0</v>
      </c>
    </row>
    <row r="415" spans="1:68" x14ac:dyDescent="0.2">
      <c r="A415">
        <v>411</v>
      </c>
      <c r="B415" s="33">
        <f>'Main Data'!C415</f>
        <v>44507</v>
      </c>
      <c r="C415">
        <f>'Main Data'!D415</f>
        <v>463</v>
      </c>
      <c r="D415" s="26">
        <f>'Main Data'!E415</f>
        <v>8500</v>
      </c>
      <c r="E415" s="26">
        <f>'Main Data'!F415</f>
        <v>10625</v>
      </c>
      <c r="F415" s="34">
        <f t="shared" si="36"/>
        <v>9.0478214424784085</v>
      </c>
      <c r="G415">
        <f>IF('Main Data'!H415="AP",1,0)</f>
        <v>0</v>
      </c>
      <c r="H415">
        <f>IF('Main Data'!H415="Blancpain",1,0)</f>
        <v>0</v>
      </c>
      <c r="I415">
        <f>IF('Main Data'!H415="Breguet",1,0)</f>
        <v>0</v>
      </c>
      <c r="J415">
        <f>IF('Main Data'!H415="Breitling",1,0)</f>
        <v>0</v>
      </c>
      <c r="K415">
        <f>IF('Main Data'!H415="Cartier",1,0)</f>
        <v>0</v>
      </c>
      <c r="L415">
        <f>IF('Main Data'!H415="Gallet",1,0)</f>
        <v>0</v>
      </c>
      <c r="M415">
        <f>IF('Main Data'!H415="Girard Perregaux",1,0)</f>
        <v>0</v>
      </c>
      <c r="N415">
        <f>IF('Main Data'!H415="Gubelin",1,0)</f>
        <v>0</v>
      </c>
      <c r="O415">
        <f>IF('Main Data'!H415="Heuer",1,0)</f>
        <v>0</v>
      </c>
      <c r="P415">
        <f>IF('Main Data'!H415="IWC",1,0)</f>
        <v>0</v>
      </c>
      <c r="Q415">
        <f>IF('Main Data'!H415="JLC",1,0)</f>
        <v>0</v>
      </c>
      <c r="R415">
        <f>IF('Main Data'!H415="Longines",1,0)</f>
        <v>0</v>
      </c>
      <c r="S415">
        <f>IF('Main Data'!H415="Movado",1,0)</f>
        <v>0</v>
      </c>
      <c r="T415">
        <f>IF('Main Data'!H415="Omega",1,0)</f>
        <v>0</v>
      </c>
      <c r="U415">
        <f>IF('Main Data'!H415="Panerai",1,0)</f>
        <v>0</v>
      </c>
      <c r="V415">
        <f>IF('Main Data'!H415="Patek",1,0)</f>
        <v>1</v>
      </c>
      <c r="W415">
        <f>IF('Main Data'!H415="Rolex",1,0)</f>
        <v>0</v>
      </c>
      <c r="X415">
        <f>IF('Main Data'!H415="Tudor",1,0)</f>
        <v>0</v>
      </c>
      <c r="Y415">
        <f>IF('Main Data'!H415="Ulysse Nardin",1,0)</f>
        <v>0</v>
      </c>
      <c r="Z415">
        <f>IF('Main Data'!H415="Universal Geneve",1,0)</f>
        <v>0</v>
      </c>
      <c r="AA415">
        <f>IF('Main Data'!H415="Vacheron",1,0)</f>
        <v>0</v>
      </c>
      <c r="AB415">
        <f>IF('Main Data'!H415="Zenith",1,0)</f>
        <v>0</v>
      </c>
      <c r="AC415">
        <f>IF('Main Data'!J415="Stainless Steel",1,0)</f>
        <v>0</v>
      </c>
      <c r="AD415">
        <f>IF('Main Data'!J415="Two-tone",1,0)</f>
        <v>0</v>
      </c>
      <c r="AE415">
        <f>IF(OR('Main Data'!J415="YG 18K",'Main Data'!J415="YG &lt;18K",'Main Data'!J415="PG 18K",'Main Data'!J415="PG &lt;18K",'Main Data'!J415="WG 18K",'Main Data'!J415="Mixes of 18K",'Main Data'!J415="Mixes &lt;18K"),1,0)</f>
        <v>0</v>
      </c>
      <c r="AF415">
        <f>IF('Main Data'!J415="Platinum",1,0)</f>
        <v>1</v>
      </c>
      <c r="AG415">
        <f>IF(OR('Main Data'!J415="PVD",'Main Data'!J415="Gold Plate",'Main Data'!J415="Other"),1,0)</f>
        <v>0</v>
      </c>
      <c r="AH415">
        <f>IF('Main Data'!N415="Stainless Steel",1,0)</f>
        <v>1</v>
      </c>
      <c r="AI415">
        <f>IF('Main Data'!N415="Leather",1,0)</f>
        <v>0</v>
      </c>
      <c r="AJ415">
        <f>IF('Main Data'!N415="Two-tone",1,0)</f>
        <v>0</v>
      </c>
      <c r="AK415">
        <f>IF(OR('Main Data'!N415="YG 18K",'Main Data'!N415="PG 18K",'Main Data'!N415="WG 18K",'Main Data'!N415="Mixes of 18K"),1,0)</f>
        <v>0</v>
      </c>
      <c r="AL415">
        <f>IF(OR(,'Main Data'!N415="PVD",'Main Data'!N415="Gold plate"),1,0)</f>
        <v>0</v>
      </c>
      <c r="AM415">
        <f>IF(OR('Main Data'!AV415="Yes",'Main Data'!AW415="Yes",'Main Data'!AU415="Yes"),1,0)</f>
        <v>1</v>
      </c>
      <c r="AN415">
        <f>IF(OR(ISTEXT('Main Data'!AX415), ISTEXT('Main Data'!AY415)),1,0)</f>
        <v>0</v>
      </c>
      <c r="AO415">
        <f>IF('Main Data'!AZ415="Yes",1,0)</f>
        <v>0</v>
      </c>
      <c r="AP415">
        <f>IF('Main Data'!BA415="Yes",1,0)</f>
        <v>0</v>
      </c>
      <c r="AQ415">
        <f>IF('Main Data'!BD415="Yes",1,0)</f>
        <v>0</v>
      </c>
      <c r="AR415">
        <f>IF('Main Data'!BE415="A",1,0)</f>
        <v>0</v>
      </c>
      <c r="AS415">
        <f>IF('Main Data'!BE415="AA",1,0)</f>
        <v>0</v>
      </c>
      <c r="AT415">
        <f>IF('Main Data'!BE415="AAA",1,0)</f>
        <v>1</v>
      </c>
      <c r="AU415">
        <f>IF('Main Data'!BE415="AAAA",1,0)</f>
        <v>0</v>
      </c>
      <c r="AV415">
        <f>IF('Main Data'!P415="Yes",1,0)</f>
        <v>1</v>
      </c>
      <c r="AW415">
        <f>IF('Main Data'!AP415="Yes",1,0)</f>
        <v>0</v>
      </c>
      <c r="AX415">
        <f>IF(OR('Main Data'!V415="Yes", 'Main Data'!W415="Yes",'Main Data'!X415="Yes"),1,0)</f>
        <v>0</v>
      </c>
      <c r="AY415">
        <f>IF(OR('Main Data'!Y415="Yes",'Main Data'!Z415="Yes"),1,0)</f>
        <v>0</v>
      </c>
      <c r="AZ415">
        <f>IF('Main Data'!AR415="Yes",1,0)</f>
        <v>0</v>
      </c>
      <c r="BA415">
        <f>IF('Main Data'!AS415="Yes",1,0)</f>
        <v>0</v>
      </c>
      <c r="BB415">
        <f>IF('Main Data'!AG415="Yes",1,0)</f>
        <v>0</v>
      </c>
      <c r="BC415">
        <f>IF('Main Data'!AB415="Yes",1,0)</f>
        <v>0</v>
      </c>
      <c r="BD415">
        <f>IF('Main Data'!AA415="Yes",1,0)</f>
        <v>0</v>
      </c>
      <c r="BE415">
        <f>IF('Main Data'!AC415="Yes",1,0)</f>
        <v>0</v>
      </c>
      <c r="BF415">
        <f>IF('Main Data'!AF415="Yes",1,0)</f>
        <v>0</v>
      </c>
      <c r="BG415">
        <f>IF(OR('Main Data'!AI415="Yes",'Main Data'!AL415="Yes"),1,0)</f>
        <v>0</v>
      </c>
      <c r="BH415">
        <f>IF('Main Data'!AJ415="Yes",1,0)</f>
        <v>0</v>
      </c>
      <c r="BI415">
        <f>IF('Main Data'!AK415="Yes",1,0)</f>
        <v>0</v>
      </c>
      <c r="BJ415">
        <f>IF('Main Data'!AM415="Yes",1,0)</f>
        <v>0</v>
      </c>
      <c r="BK415">
        <f>IF('Main Data'!AQ415="Yes",1,0)</f>
        <v>0</v>
      </c>
      <c r="BL415" s="21">
        <f t="shared" si="37"/>
        <v>0</v>
      </c>
      <c r="BM415" s="21">
        <f t="shared" si="38"/>
        <v>0</v>
      </c>
      <c r="BN415" s="21">
        <f t="shared" si="39"/>
        <v>0</v>
      </c>
      <c r="BO415" s="21">
        <f t="shared" si="40"/>
        <v>1</v>
      </c>
      <c r="BP415" s="21">
        <f t="shared" si="41"/>
        <v>0</v>
      </c>
    </row>
    <row r="416" spans="1:68" x14ac:dyDescent="0.2">
      <c r="A416">
        <v>412</v>
      </c>
      <c r="B416" s="33">
        <f>'Main Data'!C416</f>
        <v>44507</v>
      </c>
      <c r="C416">
        <f>'Main Data'!D416</f>
        <v>464</v>
      </c>
      <c r="D416" s="26">
        <f>'Main Data'!E416</f>
        <v>5100</v>
      </c>
      <c r="E416" s="26">
        <f>'Main Data'!F416</f>
        <v>6375</v>
      </c>
      <c r="F416" s="34">
        <f t="shared" si="36"/>
        <v>8.536995818712418</v>
      </c>
      <c r="G416">
        <f>IF('Main Data'!H416="AP",1,0)</f>
        <v>0</v>
      </c>
      <c r="H416">
        <f>IF('Main Data'!H416="Blancpain",1,0)</f>
        <v>0</v>
      </c>
      <c r="I416">
        <f>IF('Main Data'!H416="Breguet",1,0)</f>
        <v>0</v>
      </c>
      <c r="J416">
        <f>IF('Main Data'!H416="Breitling",1,0)</f>
        <v>0</v>
      </c>
      <c r="K416">
        <f>IF('Main Data'!H416="Cartier",1,0)</f>
        <v>0</v>
      </c>
      <c r="L416">
        <f>IF('Main Data'!H416="Gallet",1,0)</f>
        <v>0</v>
      </c>
      <c r="M416">
        <f>IF('Main Data'!H416="Girard Perregaux",1,0)</f>
        <v>0</v>
      </c>
      <c r="N416">
        <f>IF('Main Data'!H416="Gubelin",1,0)</f>
        <v>0</v>
      </c>
      <c r="O416">
        <f>IF('Main Data'!H416="Heuer",1,0)</f>
        <v>0</v>
      </c>
      <c r="P416">
        <f>IF('Main Data'!H416="IWC",1,0)</f>
        <v>0</v>
      </c>
      <c r="Q416">
        <f>IF('Main Data'!H416="JLC",1,0)</f>
        <v>0</v>
      </c>
      <c r="R416">
        <f>IF('Main Data'!H416="Longines",1,0)</f>
        <v>0</v>
      </c>
      <c r="S416">
        <f>IF('Main Data'!H416="Movado",1,0)</f>
        <v>0</v>
      </c>
      <c r="T416">
        <f>IF('Main Data'!H416="Omega",1,0)</f>
        <v>0</v>
      </c>
      <c r="U416">
        <f>IF('Main Data'!H416="Panerai",1,0)</f>
        <v>0</v>
      </c>
      <c r="V416">
        <f>IF('Main Data'!H416="Patek",1,0)</f>
        <v>1</v>
      </c>
      <c r="W416">
        <f>IF('Main Data'!H416="Rolex",1,0)</f>
        <v>0</v>
      </c>
      <c r="X416">
        <f>IF('Main Data'!H416="Tudor",1,0)</f>
        <v>0</v>
      </c>
      <c r="Y416">
        <f>IF('Main Data'!H416="Ulysse Nardin",1,0)</f>
        <v>0</v>
      </c>
      <c r="Z416">
        <f>IF('Main Data'!H416="Universal Geneve",1,0)</f>
        <v>0</v>
      </c>
      <c r="AA416">
        <f>IF('Main Data'!H416="Vacheron",1,0)</f>
        <v>0</v>
      </c>
      <c r="AB416">
        <f>IF('Main Data'!H416="Zenith",1,0)</f>
        <v>0</v>
      </c>
      <c r="AC416">
        <f>IF('Main Data'!J416="Stainless Steel",1,0)</f>
        <v>0</v>
      </c>
      <c r="AD416">
        <f>IF('Main Data'!J416="Two-tone",1,0)</f>
        <v>0</v>
      </c>
      <c r="AE416">
        <f>IF(OR('Main Data'!J416="YG 18K",'Main Data'!J416="YG &lt;18K",'Main Data'!J416="PG 18K",'Main Data'!J416="PG &lt;18K",'Main Data'!J416="WG 18K",'Main Data'!J416="Mixes of 18K",'Main Data'!J416="Mixes &lt;18K"),1,0)</f>
        <v>1</v>
      </c>
      <c r="AF416">
        <f>IF('Main Data'!J416="Platinum",1,0)</f>
        <v>0</v>
      </c>
      <c r="AG416">
        <f>IF(OR('Main Data'!J416="PVD",'Main Data'!J416="Gold Plate",'Main Data'!J416="Other"),1,0)</f>
        <v>0</v>
      </c>
      <c r="AH416">
        <f>IF('Main Data'!N416="Stainless Steel",1,0)</f>
        <v>0</v>
      </c>
      <c r="AI416">
        <f>IF('Main Data'!N416="Leather",1,0)</f>
        <v>1</v>
      </c>
      <c r="AJ416">
        <f>IF('Main Data'!N416="Two-tone",1,0)</f>
        <v>0</v>
      </c>
      <c r="AK416">
        <f>IF(OR('Main Data'!N416="YG 18K",'Main Data'!N416="PG 18K",'Main Data'!N416="WG 18K",'Main Data'!N416="Mixes of 18K"),1,0)</f>
        <v>0</v>
      </c>
      <c r="AL416">
        <f>IF(OR(,'Main Data'!N416="PVD",'Main Data'!N416="Gold plate"),1,0)</f>
        <v>0</v>
      </c>
      <c r="AM416">
        <f>IF(OR('Main Data'!AV416="Yes",'Main Data'!AW416="Yes",'Main Data'!AU416="Yes"),1,0)</f>
        <v>0</v>
      </c>
      <c r="AN416">
        <f>IF(OR(ISTEXT('Main Data'!AX416), ISTEXT('Main Data'!AY416)),1,0)</f>
        <v>0</v>
      </c>
      <c r="AO416">
        <f>IF('Main Data'!AZ416="Yes",1,0)</f>
        <v>0</v>
      </c>
      <c r="AP416">
        <f>IF('Main Data'!BA416="Yes",1,0)</f>
        <v>0</v>
      </c>
      <c r="AQ416">
        <f>IF('Main Data'!BD416="Yes",1,0)</f>
        <v>0</v>
      </c>
      <c r="AR416">
        <f>IF('Main Data'!BE416="A",1,0)</f>
        <v>0</v>
      </c>
      <c r="AS416">
        <f>IF('Main Data'!BE416="AA",1,0)</f>
        <v>0</v>
      </c>
      <c r="AT416">
        <f>IF('Main Data'!BE416="AAA",1,0)</f>
        <v>1</v>
      </c>
      <c r="AU416">
        <f>IF('Main Data'!BE416="AAAA",1,0)</f>
        <v>0</v>
      </c>
      <c r="AV416">
        <f>IF('Main Data'!P416="Yes",1,0)</f>
        <v>1</v>
      </c>
      <c r="AW416">
        <f>IF('Main Data'!AP416="Yes",1,0)</f>
        <v>0</v>
      </c>
      <c r="AX416">
        <f>IF(OR('Main Data'!V416="Yes", 'Main Data'!W416="Yes",'Main Data'!X416="Yes"),1,0)</f>
        <v>0</v>
      </c>
      <c r="AY416">
        <f>IF(OR('Main Data'!Y416="Yes",'Main Data'!Z416="Yes"),1,0)</f>
        <v>0</v>
      </c>
      <c r="AZ416">
        <f>IF('Main Data'!AR416="Yes",1,0)</f>
        <v>0</v>
      </c>
      <c r="BA416">
        <f>IF('Main Data'!AS416="Yes",1,0)</f>
        <v>0</v>
      </c>
      <c r="BB416">
        <f>IF('Main Data'!AG416="Yes",1,0)</f>
        <v>0</v>
      </c>
      <c r="BC416">
        <f>IF('Main Data'!AB416="Yes",1,0)</f>
        <v>0</v>
      </c>
      <c r="BD416">
        <f>IF('Main Data'!AA416="Yes",1,0)</f>
        <v>0</v>
      </c>
      <c r="BE416">
        <f>IF('Main Data'!AC416="Yes",1,0)</f>
        <v>0</v>
      </c>
      <c r="BF416">
        <f>IF('Main Data'!AF416="Yes",1,0)</f>
        <v>0</v>
      </c>
      <c r="BG416">
        <f>IF(OR('Main Data'!AI416="Yes",'Main Data'!AL416="Yes"),1,0)</f>
        <v>0</v>
      </c>
      <c r="BH416">
        <f>IF('Main Data'!AJ416="Yes",1,0)</f>
        <v>0</v>
      </c>
      <c r="BI416">
        <f>IF('Main Data'!AK416="Yes",1,0)</f>
        <v>0</v>
      </c>
      <c r="BJ416">
        <f>IF('Main Data'!AM416="Yes",1,0)</f>
        <v>0</v>
      </c>
      <c r="BK416">
        <f>IF('Main Data'!AQ416="Yes",1,0)</f>
        <v>0</v>
      </c>
      <c r="BL416" s="21">
        <f t="shared" si="37"/>
        <v>0</v>
      </c>
      <c r="BM416" s="21">
        <f t="shared" si="38"/>
        <v>0</v>
      </c>
      <c r="BN416" s="21">
        <f t="shared" si="39"/>
        <v>0</v>
      </c>
      <c r="BO416" s="21">
        <f t="shared" si="40"/>
        <v>1</v>
      </c>
      <c r="BP416" s="21">
        <f t="shared" si="41"/>
        <v>0</v>
      </c>
    </row>
    <row r="417" spans="1:68" x14ac:dyDescent="0.2">
      <c r="A417">
        <v>413</v>
      </c>
      <c r="B417" s="33">
        <f>'Main Data'!C417</f>
        <v>44507</v>
      </c>
      <c r="C417">
        <f>'Main Data'!D417</f>
        <v>465</v>
      </c>
      <c r="D417" s="26">
        <f>'Main Data'!E417</f>
        <v>9500</v>
      </c>
      <c r="E417" s="26">
        <f>'Main Data'!F417</f>
        <v>11875</v>
      </c>
      <c r="F417" s="34">
        <f t="shared" si="36"/>
        <v>9.1590470775886317</v>
      </c>
      <c r="G417">
        <f>IF('Main Data'!H417="AP",1,0)</f>
        <v>0</v>
      </c>
      <c r="H417">
        <f>IF('Main Data'!H417="Blancpain",1,0)</f>
        <v>0</v>
      </c>
      <c r="I417">
        <f>IF('Main Data'!H417="Breguet",1,0)</f>
        <v>0</v>
      </c>
      <c r="J417">
        <f>IF('Main Data'!H417="Breitling",1,0)</f>
        <v>0</v>
      </c>
      <c r="K417">
        <f>IF('Main Data'!H417="Cartier",1,0)</f>
        <v>0</v>
      </c>
      <c r="L417">
        <f>IF('Main Data'!H417="Gallet",1,0)</f>
        <v>0</v>
      </c>
      <c r="M417">
        <f>IF('Main Data'!H417="Girard Perregaux",1,0)</f>
        <v>0</v>
      </c>
      <c r="N417">
        <f>IF('Main Data'!H417="Gubelin",1,0)</f>
        <v>0</v>
      </c>
      <c r="O417">
        <f>IF('Main Data'!H417="Heuer",1,0)</f>
        <v>0</v>
      </c>
      <c r="P417">
        <f>IF('Main Data'!H417="IWC",1,0)</f>
        <v>0</v>
      </c>
      <c r="Q417">
        <f>IF('Main Data'!H417="JLC",1,0)</f>
        <v>0</v>
      </c>
      <c r="R417">
        <f>IF('Main Data'!H417="Longines",1,0)</f>
        <v>0</v>
      </c>
      <c r="S417">
        <f>IF('Main Data'!H417="Movado",1,0)</f>
        <v>0</v>
      </c>
      <c r="T417">
        <f>IF('Main Data'!H417="Omega",1,0)</f>
        <v>0</v>
      </c>
      <c r="U417">
        <f>IF('Main Data'!H417="Panerai",1,0)</f>
        <v>0</v>
      </c>
      <c r="V417">
        <f>IF('Main Data'!H417="Patek",1,0)</f>
        <v>1</v>
      </c>
      <c r="W417">
        <f>IF('Main Data'!H417="Rolex",1,0)</f>
        <v>0</v>
      </c>
      <c r="X417">
        <f>IF('Main Data'!H417="Tudor",1,0)</f>
        <v>0</v>
      </c>
      <c r="Y417">
        <f>IF('Main Data'!H417="Ulysse Nardin",1,0)</f>
        <v>0</v>
      </c>
      <c r="Z417">
        <f>IF('Main Data'!H417="Universal Geneve",1,0)</f>
        <v>0</v>
      </c>
      <c r="AA417">
        <f>IF('Main Data'!H417="Vacheron",1,0)</f>
        <v>0</v>
      </c>
      <c r="AB417">
        <f>IF('Main Data'!H417="Zenith",1,0)</f>
        <v>0</v>
      </c>
      <c r="AC417">
        <f>IF('Main Data'!J417="Stainless Steel",1,0)</f>
        <v>1</v>
      </c>
      <c r="AD417">
        <f>IF('Main Data'!J417="Two-tone",1,0)</f>
        <v>0</v>
      </c>
      <c r="AE417">
        <f>IF(OR('Main Data'!J417="YG 18K",'Main Data'!J417="YG &lt;18K",'Main Data'!J417="PG 18K",'Main Data'!J417="PG &lt;18K",'Main Data'!J417="WG 18K",'Main Data'!J417="Mixes of 18K",'Main Data'!J417="Mixes &lt;18K"),1,0)</f>
        <v>0</v>
      </c>
      <c r="AF417">
        <f>IF('Main Data'!J417="Platinum",1,0)</f>
        <v>0</v>
      </c>
      <c r="AG417">
        <f>IF(OR('Main Data'!J417="PVD",'Main Data'!J417="Gold Plate",'Main Data'!J417="Other"),1,0)</f>
        <v>0</v>
      </c>
      <c r="AH417">
        <f>IF('Main Data'!N417="Stainless Steel",1,0)</f>
        <v>0</v>
      </c>
      <c r="AI417">
        <f>IF('Main Data'!N417="Leather",1,0)</f>
        <v>1</v>
      </c>
      <c r="AJ417">
        <f>IF('Main Data'!N417="Two-tone",1,0)</f>
        <v>0</v>
      </c>
      <c r="AK417">
        <f>IF(OR('Main Data'!N417="YG 18K",'Main Data'!N417="PG 18K",'Main Data'!N417="WG 18K",'Main Data'!N417="Mixes of 18K"),1,0)</f>
        <v>0</v>
      </c>
      <c r="AL417">
        <f>IF(OR(,'Main Data'!N417="PVD",'Main Data'!N417="Gold plate"),1,0)</f>
        <v>0</v>
      </c>
      <c r="AM417">
        <f>IF(OR('Main Data'!AV417="Yes",'Main Data'!AW417="Yes",'Main Data'!AU417="Yes"),1,0)</f>
        <v>0</v>
      </c>
      <c r="AN417">
        <f>IF(OR(ISTEXT('Main Data'!AX417), ISTEXT('Main Data'!AY417)),1,0)</f>
        <v>0</v>
      </c>
      <c r="AO417">
        <f>IF('Main Data'!AZ417="Yes",1,0)</f>
        <v>0</v>
      </c>
      <c r="AP417">
        <f>IF('Main Data'!BA417="Yes",1,0)</f>
        <v>0</v>
      </c>
      <c r="AQ417">
        <f>IF('Main Data'!BD417="Yes",1,0)</f>
        <v>0</v>
      </c>
      <c r="AR417">
        <f>IF('Main Data'!BE417="A",1,0)</f>
        <v>0</v>
      </c>
      <c r="AS417">
        <f>IF('Main Data'!BE417="AA",1,0)</f>
        <v>0</v>
      </c>
      <c r="AT417">
        <f>IF('Main Data'!BE417="AAA",1,0)</f>
        <v>1</v>
      </c>
      <c r="AU417">
        <f>IF('Main Data'!BE417="AAAA",1,0)</f>
        <v>0</v>
      </c>
      <c r="AV417">
        <f>IF('Main Data'!P417="Yes",1,0)</f>
        <v>1</v>
      </c>
      <c r="AW417">
        <f>IF('Main Data'!AP417="Yes",1,0)</f>
        <v>0</v>
      </c>
      <c r="AX417">
        <f>IF(OR('Main Data'!V417="Yes", 'Main Data'!W417="Yes",'Main Data'!X417="Yes"),1,0)</f>
        <v>0</v>
      </c>
      <c r="AY417">
        <f>IF(OR('Main Data'!Y417="Yes",'Main Data'!Z417="Yes"),1,0)</f>
        <v>0</v>
      </c>
      <c r="AZ417">
        <f>IF('Main Data'!AR417="Yes",1,0)</f>
        <v>0</v>
      </c>
      <c r="BA417">
        <f>IF('Main Data'!AS417="Yes",1,0)</f>
        <v>0</v>
      </c>
      <c r="BB417">
        <f>IF('Main Data'!AG417="Yes",1,0)</f>
        <v>0</v>
      </c>
      <c r="BC417">
        <f>IF('Main Data'!AB417="Yes",1,0)</f>
        <v>0</v>
      </c>
      <c r="BD417">
        <f>IF('Main Data'!AA417="Yes",1,0)</f>
        <v>0</v>
      </c>
      <c r="BE417">
        <f>IF('Main Data'!AC417="Yes",1,0)</f>
        <v>0</v>
      </c>
      <c r="BF417">
        <f>IF('Main Data'!AF417="Yes",1,0)</f>
        <v>0</v>
      </c>
      <c r="BG417">
        <f>IF(OR('Main Data'!AI417="Yes",'Main Data'!AL417="Yes"),1,0)</f>
        <v>0</v>
      </c>
      <c r="BH417">
        <f>IF('Main Data'!AJ417="Yes",1,0)</f>
        <v>0</v>
      </c>
      <c r="BI417">
        <f>IF('Main Data'!AK417="Yes",1,0)</f>
        <v>0</v>
      </c>
      <c r="BJ417">
        <f>IF('Main Data'!AM417="Yes",1,0)</f>
        <v>0</v>
      </c>
      <c r="BK417">
        <f>IF('Main Data'!AQ417="Yes",1,0)</f>
        <v>0</v>
      </c>
      <c r="BL417" s="21">
        <f t="shared" si="37"/>
        <v>0</v>
      </c>
      <c r="BM417" s="21">
        <f t="shared" si="38"/>
        <v>0</v>
      </c>
      <c r="BN417" s="21">
        <f t="shared" si="39"/>
        <v>0</v>
      </c>
      <c r="BO417" s="21">
        <f t="shared" si="40"/>
        <v>1</v>
      </c>
      <c r="BP417" s="21">
        <f t="shared" si="41"/>
        <v>0</v>
      </c>
    </row>
    <row r="418" spans="1:68" x14ac:dyDescent="0.2">
      <c r="A418">
        <v>414</v>
      </c>
      <c r="B418" s="33">
        <f>'Main Data'!C418</f>
        <v>44507</v>
      </c>
      <c r="C418">
        <f>'Main Data'!D418</f>
        <v>467</v>
      </c>
      <c r="D418" s="26">
        <f>'Main Data'!E418</f>
        <v>4800</v>
      </c>
      <c r="E418" s="26">
        <f>'Main Data'!F418</f>
        <v>6000</v>
      </c>
      <c r="F418" s="34">
        <f t="shared" si="36"/>
        <v>8.4763711968959825</v>
      </c>
      <c r="G418">
        <f>IF('Main Data'!H418="AP",1,0)</f>
        <v>0</v>
      </c>
      <c r="H418">
        <f>IF('Main Data'!H418="Blancpain",1,0)</f>
        <v>0</v>
      </c>
      <c r="I418">
        <f>IF('Main Data'!H418="Breguet",1,0)</f>
        <v>0</v>
      </c>
      <c r="J418">
        <f>IF('Main Data'!H418="Breitling",1,0)</f>
        <v>0</v>
      </c>
      <c r="K418">
        <f>IF('Main Data'!H418="Cartier",1,0)</f>
        <v>0</v>
      </c>
      <c r="L418">
        <f>IF('Main Data'!H418="Gallet",1,0)</f>
        <v>0</v>
      </c>
      <c r="M418">
        <f>IF('Main Data'!H418="Girard Perregaux",1,0)</f>
        <v>0</v>
      </c>
      <c r="N418">
        <f>IF('Main Data'!H418="Gubelin",1,0)</f>
        <v>0</v>
      </c>
      <c r="O418">
        <f>IF('Main Data'!H418="Heuer",1,0)</f>
        <v>0</v>
      </c>
      <c r="P418">
        <f>IF('Main Data'!H418="IWC",1,0)</f>
        <v>0</v>
      </c>
      <c r="Q418">
        <f>IF('Main Data'!H418="JLC",1,0)</f>
        <v>0</v>
      </c>
      <c r="R418">
        <f>IF('Main Data'!H418="Longines",1,0)</f>
        <v>0</v>
      </c>
      <c r="S418">
        <f>IF('Main Data'!H418="Movado",1,0)</f>
        <v>0</v>
      </c>
      <c r="T418">
        <f>IF('Main Data'!H418="Omega",1,0)</f>
        <v>0</v>
      </c>
      <c r="U418">
        <f>IF('Main Data'!H418="Panerai",1,0)</f>
        <v>0</v>
      </c>
      <c r="V418">
        <f>IF('Main Data'!H418="Patek",1,0)</f>
        <v>1</v>
      </c>
      <c r="W418">
        <f>IF('Main Data'!H418="Rolex",1,0)</f>
        <v>0</v>
      </c>
      <c r="X418">
        <f>IF('Main Data'!H418="Tudor",1,0)</f>
        <v>0</v>
      </c>
      <c r="Y418">
        <f>IF('Main Data'!H418="Ulysse Nardin",1,0)</f>
        <v>0</v>
      </c>
      <c r="Z418">
        <f>IF('Main Data'!H418="Universal Geneve",1,0)</f>
        <v>0</v>
      </c>
      <c r="AA418">
        <f>IF('Main Data'!H418="Vacheron",1,0)</f>
        <v>0</v>
      </c>
      <c r="AB418">
        <f>IF('Main Data'!H418="Zenith",1,0)</f>
        <v>0</v>
      </c>
      <c r="AC418">
        <f>IF('Main Data'!J418="Stainless Steel",1,0)</f>
        <v>0</v>
      </c>
      <c r="AD418">
        <f>IF('Main Data'!J418="Two-tone",1,0)</f>
        <v>0</v>
      </c>
      <c r="AE418">
        <f>IF(OR('Main Data'!J418="YG 18K",'Main Data'!J418="YG &lt;18K",'Main Data'!J418="PG 18K",'Main Data'!J418="PG &lt;18K",'Main Data'!J418="WG 18K",'Main Data'!J418="Mixes of 18K",'Main Data'!J418="Mixes &lt;18K"),1,0)</f>
        <v>1</v>
      </c>
      <c r="AF418">
        <f>IF('Main Data'!J418="Platinum",1,0)</f>
        <v>0</v>
      </c>
      <c r="AG418">
        <f>IF(OR('Main Data'!J418="PVD",'Main Data'!J418="Gold Plate",'Main Data'!J418="Other"),1,0)</f>
        <v>0</v>
      </c>
      <c r="AH418">
        <f>IF('Main Data'!N418="Stainless Steel",1,0)</f>
        <v>0</v>
      </c>
      <c r="AI418">
        <f>IF('Main Data'!N418="Leather",1,0)</f>
        <v>0</v>
      </c>
      <c r="AJ418">
        <f>IF('Main Data'!N418="Two-tone",1,0)</f>
        <v>0</v>
      </c>
      <c r="AK418">
        <f>IF(OR('Main Data'!N418="YG 18K",'Main Data'!N418="PG 18K",'Main Data'!N418="WG 18K",'Main Data'!N418="Mixes of 18K"),1,0)</f>
        <v>1</v>
      </c>
      <c r="AL418">
        <f>IF(OR(,'Main Data'!N418="PVD",'Main Data'!N418="Gold plate"),1,0)</f>
        <v>0</v>
      </c>
      <c r="AM418">
        <f>IF(OR('Main Data'!AV418="Yes",'Main Data'!AW418="Yes",'Main Data'!AU418="Yes"),1,0)</f>
        <v>0</v>
      </c>
      <c r="AN418">
        <f>IF(OR(ISTEXT('Main Data'!AX418), ISTEXT('Main Data'!AY418)),1,0)</f>
        <v>0</v>
      </c>
      <c r="AO418">
        <f>IF('Main Data'!AZ418="Yes",1,0)</f>
        <v>0</v>
      </c>
      <c r="AP418">
        <f>IF('Main Data'!BA418="Yes",1,0)</f>
        <v>0</v>
      </c>
      <c r="AQ418">
        <f>IF('Main Data'!BD418="Yes",1,0)</f>
        <v>0</v>
      </c>
      <c r="AR418">
        <f>IF('Main Data'!BE418="A",1,0)</f>
        <v>0</v>
      </c>
      <c r="AS418">
        <f>IF('Main Data'!BE418="AA",1,0)</f>
        <v>1</v>
      </c>
      <c r="AT418">
        <f>IF('Main Data'!BE418="AAA",1,0)</f>
        <v>0</v>
      </c>
      <c r="AU418">
        <f>IF('Main Data'!BE418="AAAA",1,0)</f>
        <v>0</v>
      </c>
      <c r="AV418">
        <f>IF('Main Data'!P418="Yes",1,0)</f>
        <v>1</v>
      </c>
      <c r="AW418">
        <f>IF('Main Data'!AP418="Yes",1,0)</f>
        <v>0</v>
      </c>
      <c r="AX418">
        <f>IF(OR('Main Data'!V418="Yes", 'Main Data'!W418="Yes",'Main Data'!X418="Yes"),1,0)</f>
        <v>0</v>
      </c>
      <c r="AY418">
        <f>IF(OR('Main Data'!Y418="Yes",'Main Data'!Z418="Yes"),1,0)</f>
        <v>0</v>
      </c>
      <c r="AZ418">
        <f>IF('Main Data'!AR418="Yes",1,0)</f>
        <v>0</v>
      </c>
      <c r="BA418">
        <f>IF('Main Data'!AS418="Yes",1,0)</f>
        <v>0</v>
      </c>
      <c r="BB418">
        <f>IF('Main Data'!AG418="Yes",1,0)</f>
        <v>0</v>
      </c>
      <c r="BC418">
        <f>IF('Main Data'!AB418="Yes",1,0)</f>
        <v>0</v>
      </c>
      <c r="BD418">
        <f>IF('Main Data'!AA418="Yes",1,0)</f>
        <v>0</v>
      </c>
      <c r="BE418">
        <f>IF('Main Data'!AC418="Yes",1,0)</f>
        <v>0</v>
      </c>
      <c r="BF418">
        <f>IF('Main Data'!AF418="Yes",1,0)</f>
        <v>0</v>
      </c>
      <c r="BG418">
        <f>IF(OR('Main Data'!AI418="Yes",'Main Data'!AL418="Yes"),1,0)</f>
        <v>0</v>
      </c>
      <c r="BH418">
        <f>IF('Main Data'!AJ418="Yes",1,0)</f>
        <v>0</v>
      </c>
      <c r="BI418">
        <f>IF('Main Data'!AK418="Yes",1,0)</f>
        <v>0</v>
      </c>
      <c r="BJ418">
        <f>IF('Main Data'!AM418="Yes",1,0)</f>
        <v>0</v>
      </c>
      <c r="BK418">
        <f>IF('Main Data'!AQ418="Yes",1,0)</f>
        <v>0</v>
      </c>
      <c r="BL418" s="21">
        <f t="shared" si="37"/>
        <v>0</v>
      </c>
      <c r="BM418" s="21">
        <f t="shared" si="38"/>
        <v>0</v>
      </c>
      <c r="BN418" s="21">
        <f t="shared" si="39"/>
        <v>0</v>
      </c>
      <c r="BO418" s="21">
        <f t="shared" si="40"/>
        <v>1</v>
      </c>
      <c r="BP418" s="21">
        <f t="shared" si="41"/>
        <v>0</v>
      </c>
    </row>
    <row r="419" spans="1:68" x14ac:dyDescent="0.2">
      <c r="A419">
        <v>415</v>
      </c>
      <c r="B419" s="33">
        <f>'Main Data'!C419</f>
        <v>44507</v>
      </c>
      <c r="C419">
        <f>'Main Data'!D419</f>
        <v>474</v>
      </c>
      <c r="D419" s="26">
        <f>'Main Data'!E419</f>
        <v>100000</v>
      </c>
      <c r="E419" s="26">
        <f>'Main Data'!F419</f>
        <v>162500</v>
      </c>
      <c r="F419" s="34">
        <f t="shared" si="36"/>
        <v>11.512925464970229</v>
      </c>
      <c r="G419">
        <f>IF('Main Data'!H419="AP",1,0)</f>
        <v>0</v>
      </c>
      <c r="H419">
        <f>IF('Main Data'!H419="Blancpain",1,0)</f>
        <v>0</v>
      </c>
      <c r="I419">
        <f>IF('Main Data'!H419="Breguet",1,0)</f>
        <v>0</v>
      </c>
      <c r="J419">
        <f>IF('Main Data'!H419="Breitling",1,0)</f>
        <v>0</v>
      </c>
      <c r="K419">
        <f>IF('Main Data'!H419="Cartier",1,0)</f>
        <v>0</v>
      </c>
      <c r="L419">
        <f>IF('Main Data'!H419="Gallet",1,0)</f>
        <v>0</v>
      </c>
      <c r="M419">
        <f>IF('Main Data'!H419="Girard Perregaux",1,0)</f>
        <v>0</v>
      </c>
      <c r="N419">
        <f>IF('Main Data'!H419="Gubelin",1,0)</f>
        <v>0</v>
      </c>
      <c r="O419">
        <f>IF('Main Data'!H419="Heuer",1,0)</f>
        <v>0</v>
      </c>
      <c r="P419">
        <f>IF('Main Data'!H419="IWC",1,0)</f>
        <v>0</v>
      </c>
      <c r="Q419">
        <f>IF('Main Data'!H419="JLC",1,0)</f>
        <v>0</v>
      </c>
      <c r="R419">
        <f>IF('Main Data'!H419="Longines",1,0)</f>
        <v>0</v>
      </c>
      <c r="S419">
        <f>IF('Main Data'!H419="Movado",1,0)</f>
        <v>0</v>
      </c>
      <c r="T419">
        <f>IF('Main Data'!H419="Omega",1,0)</f>
        <v>0</v>
      </c>
      <c r="U419">
        <f>IF('Main Data'!H419="Panerai",1,0)</f>
        <v>0</v>
      </c>
      <c r="V419">
        <f>IF('Main Data'!H419="Patek",1,0)</f>
        <v>1</v>
      </c>
      <c r="W419">
        <f>IF('Main Data'!H419="Rolex",1,0)</f>
        <v>0</v>
      </c>
      <c r="X419">
        <f>IF('Main Data'!H419="Tudor",1,0)</f>
        <v>0</v>
      </c>
      <c r="Y419">
        <f>IF('Main Data'!H419="Ulysse Nardin",1,0)</f>
        <v>0</v>
      </c>
      <c r="Z419">
        <f>IF('Main Data'!H419="Universal Geneve",1,0)</f>
        <v>0</v>
      </c>
      <c r="AA419">
        <f>IF('Main Data'!H419="Vacheron",1,0)</f>
        <v>0</v>
      </c>
      <c r="AB419">
        <f>IF('Main Data'!H419="Zenith",1,0)</f>
        <v>0</v>
      </c>
      <c r="AC419">
        <f>IF('Main Data'!J419="Stainless Steel",1,0)</f>
        <v>1</v>
      </c>
      <c r="AD419">
        <f>IF('Main Data'!J419="Two-tone",1,0)</f>
        <v>0</v>
      </c>
      <c r="AE419">
        <f>IF(OR('Main Data'!J419="YG 18K",'Main Data'!J419="YG &lt;18K",'Main Data'!J419="PG 18K",'Main Data'!J419="PG &lt;18K",'Main Data'!J419="WG 18K",'Main Data'!J419="Mixes of 18K",'Main Data'!J419="Mixes &lt;18K"),1,0)</f>
        <v>0</v>
      </c>
      <c r="AF419">
        <f>IF('Main Data'!J419="Platinum",1,0)</f>
        <v>0</v>
      </c>
      <c r="AG419">
        <f>IF(OR('Main Data'!J419="PVD",'Main Data'!J419="Gold Plate",'Main Data'!J419="Other"),1,0)</f>
        <v>0</v>
      </c>
      <c r="AH419">
        <f>IF('Main Data'!N419="Stainless Steel",1,0)</f>
        <v>1</v>
      </c>
      <c r="AI419">
        <f>IF('Main Data'!N419="Leather",1,0)</f>
        <v>0</v>
      </c>
      <c r="AJ419">
        <f>IF('Main Data'!N419="Two-tone",1,0)</f>
        <v>0</v>
      </c>
      <c r="AK419">
        <f>IF(OR('Main Data'!N419="YG 18K",'Main Data'!N419="PG 18K",'Main Data'!N419="WG 18K",'Main Data'!N419="Mixes of 18K"),1,0)</f>
        <v>0</v>
      </c>
      <c r="AL419">
        <f>IF(OR(,'Main Data'!N419="PVD",'Main Data'!N419="Gold plate"),1,0)</f>
        <v>0</v>
      </c>
      <c r="AM419">
        <f>IF(OR('Main Data'!AV419="Yes",'Main Data'!AW419="Yes",'Main Data'!AU419="Yes"),1,0)</f>
        <v>0</v>
      </c>
      <c r="AN419">
        <f>IF(OR(ISTEXT('Main Data'!AX419), ISTEXT('Main Data'!AY419)),1,0)</f>
        <v>1</v>
      </c>
      <c r="AO419">
        <f>IF('Main Data'!AZ419="Yes",1,0)</f>
        <v>0</v>
      </c>
      <c r="AP419">
        <f>IF('Main Data'!BA419="Yes",1,0)</f>
        <v>0</v>
      </c>
      <c r="AQ419">
        <f>IF('Main Data'!BD419="Yes",1,0)</f>
        <v>0</v>
      </c>
      <c r="AR419">
        <f>IF('Main Data'!BE419="A",1,0)</f>
        <v>0</v>
      </c>
      <c r="AS419">
        <f>IF('Main Data'!BE419="AA",1,0)</f>
        <v>0</v>
      </c>
      <c r="AT419">
        <f>IF('Main Data'!BE419="AAA",1,0)</f>
        <v>0</v>
      </c>
      <c r="AU419">
        <f>IF('Main Data'!BE419="AAAA",1,0)</f>
        <v>1</v>
      </c>
      <c r="AV419">
        <f>IF('Main Data'!P419="Yes",1,0)</f>
        <v>0</v>
      </c>
      <c r="AW419">
        <f>IF('Main Data'!AP419="Yes",1,0)</f>
        <v>0</v>
      </c>
      <c r="AX419">
        <f>IF(OR('Main Data'!V419="Yes", 'Main Data'!W419="Yes",'Main Data'!X419="Yes"),1,0)</f>
        <v>1</v>
      </c>
      <c r="AY419">
        <f>IF(OR('Main Data'!Y419="Yes",'Main Data'!Z419="Yes"),1,0)</f>
        <v>0</v>
      </c>
      <c r="AZ419">
        <f>IF('Main Data'!AR419="Yes",1,0)</f>
        <v>0</v>
      </c>
      <c r="BA419">
        <f>IF('Main Data'!AS419="Yes",1,0)</f>
        <v>0</v>
      </c>
      <c r="BB419">
        <f>IF('Main Data'!AG419="Yes",1,0)</f>
        <v>0</v>
      </c>
      <c r="BC419">
        <f>IF('Main Data'!AB419="Yes",1,0)</f>
        <v>0</v>
      </c>
      <c r="BD419">
        <f>IF('Main Data'!AA419="Yes",1,0)</f>
        <v>0</v>
      </c>
      <c r="BE419">
        <f>IF('Main Data'!AC419="Yes",1,0)</f>
        <v>0</v>
      </c>
      <c r="BF419">
        <f>IF('Main Data'!AF419="Yes",1,0)</f>
        <v>0</v>
      </c>
      <c r="BG419">
        <f>IF(OR('Main Data'!AI419="Yes",'Main Data'!AL419="Yes"),1,0)</f>
        <v>0</v>
      </c>
      <c r="BH419">
        <f>IF('Main Data'!AJ419="Yes",1,0)</f>
        <v>0</v>
      </c>
      <c r="BI419">
        <f>IF('Main Data'!AK419="Yes",1,0)</f>
        <v>0</v>
      </c>
      <c r="BJ419">
        <f>IF('Main Data'!AM419="Yes",1,0)</f>
        <v>0</v>
      </c>
      <c r="BK419">
        <f>IF('Main Data'!AQ419="Yes",1,0)</f>
        <v>0</v>
      </c>
      <c r="BL419" s="21">
        <f t="shared" si="37"/>
        <v>0</v>
      </c>
      <c r="BM419" s="21">
        <f t="shared" si="38"/>
        <v>0</v>
      </c>
      <c r="BN419" s="21">
        <f t="shared" si="39"/>
        <v>0</v>
      </c>
      <c r="BO419" s="21">
        <f t="shared" si="40"/>
        <v>1</v>
      </c>
      <c r="BP419" s="21">
        <f t="shared" si="41"/>
        <v>0</v>
      </c>
    </row>
    <row r="420" spans="1:68" x14ac:dyDescent="0.2">
      <c r="A420">
        <v>416</v>
      </c>
      <c r="B420" s="33">
        <f>'Main Data'!C420</f>
        <v>44507</v>
      </c>
      <c r="C420">
        <f>'Main Data'!D420</f>
        <v>485</v>
      </c>
      <c r="D420" s="26">
        <f>'Main Data'!E420</f>
        <v>5000</v>
      </c>
      <c r="E420" s="26">
        <f>'Main Data'!F420</f>
        <v>6250</v>
      </c>
      <c r="F420" s="34">
        <f t="shared" si="36"/>
        <v>8.5171931914162382</v>
      </c>
      <c r="G420">
        <f>IF('Main Data'!H420="AP",1,0)</f>
        <v>1</v>
      </c>
      <c r="H420">
        <f>IF('Main Data'!H420="Blancpain",1,0)</f>
        <v>0</v>
      </c>
      <c r="I420">
        <f>IF('Main Data'!H420="Breguet",1,0)</f>
        <v>0</v>
      </c>
      <c r="J420">
        <f>IF('Main Data'!H420="Breitling",1,0)</f>
        <v>0</v>
      </c>
      <c r="K420">
        <f>IF('Main Data'!H420="Cartier",1,0)</f>
        <v>0</v>
      </c>
      <c r="L420">
        <f>IF('Main Data'!H420="Gallet",1,0)</f>
        <v>0</v>
      </c>
      <c r="M420">
        <f>IF('Main Data'!H420="Girard Perregaux",1,0)</f>
        <v>0</v>
      </c>
      <c r="N420">
        <f>IF('Main Data'!H420="Gubelin",1,0)</f>
        <v>0</v>
      </c>
      <c r="O420">
        <f>IF('Main Data'!H420="Heuer",1,0)</f>
        <v>0</v>
      </c>
      <c r="P420">
        <f>IF('Main Data'!H420="IWC",1,0)</f>
        <v>0</v>
      </c>
      <c r="Q420">
        <f>IF('Main Data'!H420="JLC",1,0)</f>
        <v>0</v>
      </c>
      <c r="R420">
        <f>IF('Main Data'!H420="Longines",1,0)</f>
        <v>0</v>
      </c>
      <c r="S420">
        <f>IF('Main Data'!H420="Movado",1,0)</f>
        <v>0</v>
      </c>
      <c r="T420">
        <f>IF('Main Data'!H420="Omega",1,0)</f>
        <v>0</v>
      </c>
      <c r="U420">
        <f>IF('Main Data'!H420="Panerai",1,0)</f>
        <v>0</v>
      </c>
      <c r="V420">
        <f>IF('Main Data'!H420="Patek",1,0)</f>
        <v>0</v>
      </c>
      <c r="W420">
        <f>IF('Main Data'!H420="Rolex",1,0)</f>
        <v>0</v>
      </c>
      <c r="X420">
        <f>IF('Main Data'!H420="Tudor",1,0)</f>
        <v>0</v>
      </c>
      <c r="Y420">
        <f>IF('Main Data'!H420="Ulysse Nardin",1,0)</f>
        <v>0</v>
      </c>
      <c r="Z420">
        <f>IF('Main Data'!H420="Universal Geneve",1,0)</f>
        <v>0</v>
      </c>
      <c r="AA420">
        <f>IF('Main Data'!H420="Vacheron",1,0)</f>
        <v>0</v>
      </c>
      <c r="AB420">
        <f>IF('Main Data'!H420="Zenith",1,0)</f>
        <v>0</v>
      </c>
      <c r="AC420">
        <f>IF('Main Data'!J420="Stainless Steel",1,0)</f>
        <v>0</v>
      </c>
      <c r="AD420">
        <f>IF('Main Data'!J420="Two-tone",1,0)</f>
        <v>0</v>
      </c>
      <c r="AE420">
        <f>IF(OR('Main Data'!J420="YG 18K",'Main Data'!J420="YG &lt;18K",'Main Data'!J420="PG 18K",'Main Data'!J420="PG &lt;18K",'Main Data'!J420="WG 18K",'Main Data'!J420="Mixes of 18K",'Main Data'!J420="Mixes &lt;18K"),1,0)</f>
        <v>1</v>
      </c>
      <c r="AF420">
        <f>IF('Main Data'!J420="Platinum",1,0)</f>
        <v>0</v>
      </c>
      <c r="AG420">
        <f>IF(OR('Main Data'!J420="PVD",'Main Data'!J420="Gold Plate",'Main Data'!J420="Other"),1,0)</f>
        <v>0</v>
      </c>
      <c r="AH420">
        <f>IF('Main Data'!N420="Stainless Steel",1,0)</f>
        <v>0</v>
      </c>
      <c r="AI420">
        <f>IF('Main Data'!N420="Leather",1,0)</f>
        <v>1</v>
      </c>
      <c r="AJ420">
        <f>IF('Main Data'!N420="Two-tone",1,0)</f>
        <v>0</v>
      </c>
      <c r="AK420">
        <f>IF(OR('Main Data'!N420="YG 18K",'Main Data'!N420="PG 18K",'Main Data'!N420="WG 18K",'Main Data'!N420="Mixes of 18K"),1,0)</f>
        <v>0</v>
      </c>
      <c r="AL420">
        <f>IF(OR(,'Main Data'!N420="PVD",'Main Data'!N420="Gold plate"),1,0)</f>
        <v>0</v>
      </c>
      <c r="AM420">
        <f>IF(OR('Main Data'!AV420="Yes",'Main Data'!AW420="Yes",'Main Data'!AU420="Yes"),1,0)</f>
        <v>1</v>
      </c>
      <c r="AN420">
        <f>IF(OR(ISTEXT('Main Data'!AX420), ISTEXT('Main Data'!AY420)),1,0)</f>
        <v>0</v>
      </c>
      <c r="AO420">
        <f>IF('Main Data'!AZ420="Yes",1,0)</f>
        <v>0</v>
      </c>
      <c r="AP420">
        <f>IF('Main Data'!BA420="Yes",1,0)</f>
        <v>0</v>
      </c>
      <c r="AQ420">
        <f>IF('Main Data'!BD420="Yes",1,0)</f>
        <v>0</v>
      </c>
      <c r="AR420">
        <f>IF('Main Data'!BE420="A",1,0)</f>
        <v>0</v>
      </c>
      <c r="AS420">
        <f>IF('Main Data'!BE420="AA",1,0)</f>
        <v>0</v>
      </c>
      <c r="AT420">
        <f>IF('Main Data'!BE420="AAA",1,0)</f>
        <v>1</v>
      </c>
      <c r="AU420">
        <f>IF('Main Data'!BE420="AAAA",1,0)</f>
        <v>0</v>
      </c>
      <c r="AV420">
        <f>IF('Main Data'!P420="Yes",1,0)</f>
        <v>1</v>
      </c>
      <c r="AW420">
        <f>IF('Main Data'!AP420="Yes",1,0)</f>
        <v>0</v>
      </c>
      <c r="AX420">
        <f>IF(OR('Main Data'!V420="Yes", 'Main Data'!W420="Yes",'Main Data'!X420="Yes"),1,0)</f>
        <v>0</v>
      </c>
      <c r="AY420">
        <f>IF(OR('Main Data'!Y420="Yes",'Main Data'!Z420="Yes"),1,0)</f>
        <v>0</v>
      </c>
      <c r="AZ420">
        <f>IF('Main Data'!AR420="Yes",1,0)</f>
        <v>0</v>
      </c>
      <c r="BA420">
        <f>IF('Main Data'!AS420="Yes",1,0)</f>
        <v>0</v>
      </c>
      <c r="BB420">
        <f>IF('Main Data'!AG420="Yes",1,0)</f>
        <v>0</v>
      </c>
      <c r="BC420">
        <f>IF('Main Data'!AB420="Yes",1,0)</f>
        <v>0</v>
      </c>
      <c r="BD420">
        <f>IF('Main Data'!AA420="Yes",1,0)</f>
        <v>0</v>
      </c>
      <c r="BE420">
        <f>IF('Main Data'!AC420="Yes",1,0)</f>
        <v>0</v>
      </c>
      <c r="BF420">
        <f>IF('Main Data'!AF420="Yes",1,0)</f>
        <v>0</v>
      </c>
      <c r="BG420">
        <f>IF(OR('Main Data'!AI420="Yes",'Main Data'!AL420="Yes"),1,0)</f>
        <v>0</v>
      </c>
      <c r="BH420">
        <f>IF('Main Data'!AJ420="Yes",1,0)</f>
        <v>0</v>
      </c>
      <c r="BI420">
        <f>IF('Main Data'!AK420="Yes",1,0)</f>
        <v>0</v>
      </c>
      <c r="BJ420">
        <f>IF('Main Data'!AM420="Yes",1,0)</f>
        <v>0</v>
      </c>
      <c r="BK420">
        <f>IF('Main Data'!AQ420="Yes",1,0)</f>
        <v>0</v>
      </c>
      <c r="BL420" s="21">
        <f t="shared" si="37"/>
        <v>0</v>
      </c>
      <c r="BM420" s="21">
        <f t="shared" si="38"/>
        <v>0</v>
      </c>
      <c r="BN420" s="21">
        <f t="shared" si="39"/>
        <v>0</v>
      </c>
      <c r="BO420" s="21">
        <f t="shared" si="40"/>
        <v>1</v>
      </c>
      <c r="BP420" s="21">
        <f t="shared" si="41"/>
        <v>0</v>
      </c>
    </row>
    <row r="421" spans="1:68" x14ac:dyDescent="0.2">
      <c r="A421">
        <v>417</v>
      </c>
      <c r="B421" s="33">
        <f>'Main Data'!C421</f>
        <v>44507</v>
      </c>
      <c r="C421">
        <f>'Main Data'!D421</f>
        <v>486</v>
      </c>
      <c r="D421" s="26">
        <f>'Main Data'!E421</f>
        <v>2900</v>
      </c>
      <c r="E421" s="26">
        <f>'Main Data'!F421</f>
        <v>3625</v>
      </c>
      <c r="F421" s="34">
        <f t="shared" si="36"/>
        <v>7.9724660159745655</v>
      </c>
      <c r="G421">
        <f>IF('Main Data'!H421="AP",1,0)</f>
        <v>0</v>
      </c>
      <c r="H421">
        <f>IF('Main Data'!H421="Blancpain",1,0)</f>
        <v>0</v>
      </c>
      <c r="I421">
        <f>IF('Main Data'!H421="Breguet",1,0)</f>
        <v>0</v>
      </c>
      <c r="J421">
        <f>IF('Main Data'!H421="Breitling",1,0)</f>
        <v>0</v>
      </c>
      <c r="K421">
        <f>IF('Main Data'!H421="Cartier",1,0)</f>
        <v>0</v>
      </c>
      <c r="L421">
        <f>IF('Main Data'!H421="Gallet",1,0)</f>
        <v>0</v>
      </c>
      <c r="M421">
        <f>IF('Main Data'!H421="Girard Perregaux",1,0)</f>
        <v>0</v>
      </c>
      <c r="N421">
        <f>IF('Main Data'!H421="Gubelin",1,0)</f>
        <v>1</v>
      </c>
      <c r="O421">
        <f>IF('Main Data'!H421="Heuer",1,0)</f>
        <v>0</v>
      </c>
      <c r="P421">
        <f>IF('Main Data'!H421="IWC",1,0)</f>
        <v>0</v>
      </c>
      <c r="Q421">
        <f>IF('Main Data'!H421="JLC",1,0)</f>
        <v>0</v>
      </c>
      <c r="R421">
        <f>IF('Main Data'!H421="Longines",1,0)</f>
        <v>0</v>
      </c>
      <c r="S421">
        <f>IF('Main Data'!H421="Movado",1,0)</f>
        <v>0</v>
      </c>
      <c r="T421">
        <f>IF('Main Data'!H421="Omega",1,0)</f>
        <v>0</v>
      </c>
      <c r="U421">
        <f>IF('Main Data'!H421="Panerai",1,0)</f>
        <v>0</v>
      </c>
      <c r="V421">
        <f>IF('Main Data'!H421="Patek",1,0)</f>
        <v>0</v>
      </c>
      <c r="W421">
        <f>IF('Main Data'!H421="Rolex",1,0)</f>
        <v>0</v>
      </c>
      <c r="X421">
        <f>IF('Main Data'!H421="Tudor",1,0)</f>
        <v>0</v>
      </c>
      <c r="Y421">
        <f>IF('Main Data'!H421="Ulysse Nardin",1,0)</f>
        <v>0</v>
      </c>
      <c r="Z421">
        <f>IF('Main Data'!H421="Universal Geneve",1,0)</f>
        <v>0</v>
      </c>
      <c r="AA421">
        <f>IF('Main Data'!H421="Vacheron",1,0)</f>
        <v>0</v>
      </c>
      <c r="AB421">
        <f>IF('Main Data'!H421="Zenith",1,0)</f>
        <v>0</v>
      </c>
      <c r="AC421">
        <f>IF('Main Data'!J421="Stainless Steel",1,0)</f>
        <v>0</v>
      </c>
      <c r="AD421">
        <f>IF('Main Data'!J421="Two-tone",1,0)</f>
        <v>0</v>
      </c>
      <c r="AE421">
        <f>IF(OR('Main Data'!J421="YG 18K",'Main Data'!J421="YG &lt;18K",'Main Data'!J421="PG 18K",'Main Data'!J421="PG &lt;18K",'Main Data'!J421="WG 18K",'Main Data'!J421="Mixes of 18K",'Main Data'!J421="Mixes &lt;18K"),1,0)</f>
        <v>1</v>
      </c>
      <c r="AF421">
        <f>IF('Main Data'!J421="Platinum",1,0)</f>
        <v>0</v>
      </c>
      <c r="AG421">
        <f>IF(OR('Main Data'!J421="PVD",'Main Data'!J421="Gold Plate",'Main Data'!J421="Other"),1,0)</f>
        <v>0</v>
      </c>
      <c r="AH421">
        <f>IF('Main Data'!N421="Stainless Steel",1,0)</f>
        <v>0</v>
      </c>
      <c r="AI421">
        <f>IF('Main Data'!N421="Leather",1,0)</f>
        <v>0</v>
      </c>
      <c r="AJ421">
        <f>IF('Main Data'!N421="Two-tone",1,0)</f>
        <v>0</v>
      </c>
      <c r="AK421">
        <f>IF(OR('Main Data'!N421="YG 18K",'Main Data'!N421="PG 18K",'Main Data'!N421="WG 18K",'Main Data'!N421="Mixes of 18K"),1,0)</f>
        <v>1</v>
      </c>
      <c r="AL421">
        <f>IF(OR(,'Main Data'!N421="PVD",'Main Data'!N421="Gold plate"),1,0)</f>
        <v>0</v>
      </c>
      <c r="AM421">
        <f>IF(OR('Main Data'!AV421="Yes",'Main Data'!AW421="Yes",'Main Data'!AU421="Yes"),1,0)</f>
        <v>0</v>
      </c>
      <c r="AN421">
        <f>IF(OR(ISTEXT('Main Data'!AX421), ISTEXT('Main Data'!AY421)),1,0)</f>
        <v>0</v>
      </c>
      <c r="AO421">
        <f>IF('Main Data'!AZ421="Yes",1,0)</f>
        <v>0</v>
      </c>
      <c r="AP421">
        <f>IF('Main Data'!BA421="Yes",1,0)</f>
        <v>0</v>
      </c>
      <c r="AQ421">
        <f>IF('Main Data'!BD421="Yes",1,0)</f>
        <v>0</v>
      </c>
      <c r="AR421">
        <f>IF('Main Data'!BE421="A",1,0)</f>
        <v>0</v>
      </c>
      <c r="AS421">
        <f>IF('Main Data'!BE421="AA",1,0)</f>
        <v>0</v>
      </c>
      <c r="AT421">
        <f>IF('Main Data'!BE421="AAA",1,0)</f>
        <v>1</v>
      </c>
      <c r="AU421">
        <f>IF('Main Data'!BE421="AAAA",1,0)</f>
        <v>0</v>
      </c>
      <c r="AV421">
        <f>IF('Main Data'!P421="Yes",1,0)</f>
        <v>0</v>
      </c>
      <c r="AW421">
        <f>IF('Main Data'!AP421="Yes",1,0)</f>
        <v>0</v>
      </c>
      <c r="AX421">
        <f>IF(OR('Main Data'!V421="Yes", 'Main Data'!W421="Yes",'Main Data'!X421="Yes"),1,0)</f>
        <v>1</v>
      </c>
      <c r="AY421">
        <f>IF(OR('Main Data'!Y421="Yes",'Main Data'!Z421="Yes"),1,0)</f>
        <v>0</v>
      </c>
      <c r="AZ421">
        <f>IF('Main Data'!AR421="Yes",1,0)</f>
        <v>0</v>
      </c>
      <c r="BA421">
        <f>IF('Main Data'!AS421="Yes",1,0)</f>
        <v>0</v>
      </c>
      <c r="BB421">
        <f>IF('Main Data'!AG421="Yes",1,0)</f>
        <v>0</v>
      </c>
      <c r="BC421">
        <f>IF('Main Data'!AB421="Yes",1,0)</f>
        <v>0</v>
      </c>
      <c r="BD421">
        <f>IF('Main Data'!AA421="Yes",1,0)</f>
        <v>0</v>
      </c>
      <c r="BE421">
        <f>IF('Main Data'!AC421="Yes",1,0)</f>
        <v>0</v>
      </c>
      <c r="BF421">
        <f>IF('Main Data'!AF421="Yes",1,0)</f>
        <v>0</v>
      </c>
      <c r="BG421">
        <f>IF(OR('Main Data'!AI421="Yes",'Main Data'!AL421="Yes"),1,0)</f>
        <v>0</v>
      </c>
      <c r="BH421">
        <f>IF('Main Data'!AJ421="Yes",1,0)</f>
        <v>0</v>
      </c>
      <c r="BI421">
        <f>IF('Main Data'!AK421="Yes",1,0)</f>
        <v>0</v>
      </c>
      <c r="BJ421">
        <f>IF('Main Data'!AM421="Yes",1,0)</f>
        <v>0</v>
      </c>
      <c r="BK421">
        <f>IF('Main Data'!AQ421="Yes",1,0)</f>
        <v>0</v>
      </c>
      <c r="BL421" s="21">
        <f t="shared" si="37"/>
        <v>0</v>
      </c>
      <c r="BM421" s="21">
        <f t="shared" si="38"/>
        <v>0</v>
      </c>
      <c r="BN421" s="21">
        <f t="shared" si="39"/>
        <v>0</v>
      </c>
      <c r="BO421" s="21">
        <f t="shared" si="40"/>
        <v>1</v>
      </c>
      <c r="BP421" s="21">
        <f t="shared" si="41"/>
        <v>0</v>
      </c>
    </row>
    <row r="422" spans="1:68" x14ac:dyDescent="0.2">
      <c r="A422">
        <v>418</v>
      </c>
      <c r="B422" s="33">
        <f>'Main Data'!C422</f>
        <v>44507</v>
      </c>
      <c r="C422">
        <f>'Main Data'!D422</f>
        <v>487</v>
      </c>
      <c r="D422" s="26">
        <f>'Main Data'!E422</f>
        <v>2600</v>
      </c>
      <c r="E422" s="26">
        <f>'Main Data'!F422</f>
        <v>3250</v>
      </c>
      <c r="F422" s="34">
        <f t="shared" si="36"/>
        <v>7.8632667240095735</v>
      </c>
      <c r="G422">
        <f>IF('Main Data'!H422="AP",1,0)</f>
        <v>0</v>
      </c>
      <c r="H422">
        <f>IF('Main Data'!H422="Blancpain",1,0)</f>
        <v>0</v>
      </c>
      <c r="I422">
        <f>IF('Main Data'!H422="Breguet",1,0)</f>
        <v>0</v>
      </c>
      <c r="J422">
        <f>IF('Main Data'!H422="Breitling",1,0)</f>
        <v>0</v>
      </c>
      <c r="K422">
        <f>IF('Main Data'!H422="Cartier",1,0)</f>
        <v>0</v>
      </c>
      <c r="L422">
        <f>IF('Main Data'!H422="Gallet",1,0)</f>
        <v>0</v>
      </c>
      <c r="M422">
        <f>IF('Main Data'!H422="Girard Perregaux",1,0)</f>
        <v>0</v>
      </c>
      <c r="N422">
        <f>IF('Main Data'!H422="Gubelin",1,0)</f>
        <v>0</v>
      </c>
      <c r="O422">
        <f>IF('Main Data'!H422="Heuer",1,0)</f>
        <v>0</v>
      </c>
      <c r="P422">
        <f>IF('Main Data'!H422="IWC",1,0)</f>
        <v>0</v>
      </c>
      <c r="Q422">
        <f>IF('Main Data'!H422="JLC",1,0)</f>
        <v>0</v>
      </c>
      <c r="R422">
        <f>IF('Main Data'!H422="Longines",1,0)</f>
        <v>0</v>
      </c>
      <c r="S422">
        <f>IF('Main Data'!H422="Movado",1,0)</f>
        <v>0</v>
      </c>
      <c r="T422">
        <f>IF('Main Data'!H422="Omega",1,0)</f>
        <v>0</v>
      </c>
      <c r="U422">
        <f>IF('Main Data'!H422="Panerai",1,0)</f>
        <v>0</v>
      </c>
      <c r="V422">
        <f>IF('Main Data'!H422="Patek",1,0)</f>
        <v>0</v>
      </c>
      <c r="W422">
        <f>IF('Main Data'!H422="Rolex",1,0)</f>
        <v>0</v>
      </c>
      <c r="X422">
        <f>IF('Main Data'!H422="Tudor",1,0)</f>
        <v>0</v>
      </c>
      <c r="Y422">
        <f>IF('Main Data'!H422="Ulysse Nardin",1,0)</f>
        <v>0</v>
      </c>
      <c r="Z422">
        <f>IF('Main Data'!H422="Universal Geneve",1,0)</f>
        <v>0</v>
      </c>
      <c r="AA422">
        <f>IF('Main Data'!H422="Vacheron",1,0)</f>
        <v>1</v>
      </c>
      <c r="AB422">
        <f>IF('Main Data'!H422="Zenith",1,0)</f>
        <v>0</v>
      </c>
      <c r="AC422">
        <f>IF('Main Data'!J422="Stainless Steel",1,0)</f>
        <v>0</v>
      </c>
      <c r="AD422">
        <f>IF('Main Data'!J422="Two-tone",1,0)</f>
        <v>0</v>
      </c>
      <c r="AE422">
        <f>IF(OR('Main Data'!J422="YG 18K",'Main Data'!J422="YG &lt;18K",'Main Data'!J422="PG 18K",'Main Data'!J422="PG &lt;18K",'Main Data'!J422="WG 18K",'Main Data'!J422="Mixes of 18K",'Main Data'!J422="Mixes &lt;18K"),1,0)</f>
        <v>1</v>
      </c>
      <c r="AF422">
        <f>IF('Main Data'!J422="Platinum",1,0)</f>
        <v>0</v>
      </c>
      <c r="AG422">
        <f>IF(OR('Main Data'!J422="PVD",'Main Data'!J422="Gold Plate",'Main Data'!J422="Other"),1,0)</f>
        <v>0</v>
      </c>
      <c r="AH422">
        <f>IF('Main Data'!N422="Stainless Steel",1,0)</f>
        <v>0</v>
      </c>
      <c r="AI422">
        <f>IF('Main Data'!N422="Leather",1,0)</f>
        <v>1</v>
      </c>
      <c r="AJ422">
        <f>IF('Main Data'!N422="Two-tone",1,0)</f>
        <v>0</v>
      </c>
      <c r="AK422">
        <f>IF(OR('Main Data'!N422="YG 18K",'Main Data'!N422="PG 18K",'Main Data'!N422="WG 18K",'Main Data'!N422="Mixes of 18K"),1,0)</f>
        <v>0</v>
      </c>
      <c r="AL422">
        <f>IF(OR(,'Main Data'!N422="PVD",'Main Data'!N422="Gold plate"),1,0)</f>
        <v>0</v>
      </c>
      <c r="AM422">
        <f>IF(OR('Main Data'!AV422="Yes",'Main Data'!AW422="Yes",'Main Data'!AU422="Yes"),1,0)</f>
        <v>0</v>
      </c>
      <c r="AN422">
        <f>IF(OR(ISTEXT('Main Data'!AX422), ISTEXT('Main Data'!AY422)),1,0)</f>
        <v>0</v>
      </c>
      <c r="AO422">
        <f>IF('Main Data'!AZ422="Yes",1,0)</f>
        <v>0</v>
      </c>
      <c r="AP422">
        <f>IF('Main Data'!BA422="Yes",1,0)</f>
        <v>0</v>
      </c>
      <c r="AQ422">
        <f>IF('Main Data'!BD422="Yes",1,0)</f>
        <v>0</v>
      </c>
      <c r="AR422">
        <f>IF('Main Data'!BE422="A",1,0)</f>
        <v>0</v>
      </c>
      <c r="AS422">
        <f>IF('Main Data'!BE422="AA",1,0)</f>
        <v>1</v>
      </c>
      <c r="AT422">
        <f>IF('Main Data'!BE422="AAA",1,0)</f>
        <v>0</v>
      </c>
      <c r="AU422">
        <f>IF('Main Data'!BE422="AAAA",1,0)</f>
        <v>0</v>
      </c>
      <c r="AV422">
        <f>IF('Main Data'!P422="Yes",1,0)</f>
        <v>1</v>
      </c>
      <c r="AW422">
        <f>IF('Main Data'!AP422="Yes",1,0)</f>
        <v>0</v>
      </c>
      <c r="AX422">
        <f>IF(OR('Main Data'!V422="Yes", 'Main Data'!W422="Yes",'Main Data'!X422="Yes"),1,0)</f>
        <v>0</v>
      </c>
      <c r="AY422">
        <f>IF(OR('Main Data'!Y422="Yes",'Main Data'!Z422="Yes"),1,0)</f>
        <v>0</v>
      </c>
      <c r="AZ422">
        <f>IF('Main Data'!AR422="Yes",1,0)</f>
        <v>0</v>
      </c>
      <c r="BA422">
        <f>IF('Main Data'!AS422="Yes",1,0)</f>
        <v>0</v>
      </c>
      <c r="BB422">
        <f>IF('Main Data'!AG422="Yes",1,0)</f>
        <v>0</v>
      </c>
      <c r="BC422">
        <f>IF('Main Data'!AB422="Yes",1,0)</f>
        <v>0</v>
      </c>
      <c r="BD422">
        <f>IF('Main Data'!AA422="Yes",1,0)</f>
        <v>0</v>
      </c>
      <c r="BE422">
        <f>IF('Main Data'!AC422="Yes",1,0)</f>
        <v>0</v>
      </c>
      <c r="BF422">
        <f>IF('Main Data'!AF422="Yes",1,0)</f>
        <v>0</v>
      </c>
      <c r="BG422">
        <f>IF(OR('Main Data'!AI422="Yes",'Main Data'!AL422="Yes"),1,0)</f>
        <v>0</v>
      </c>
      <c r="BH422">
        <f>IF('Main Data'!AJ422="Yes",1,0)</f>
        <v>0</v>
      </c>
      <c r="BI422">
        <f>IF('Main Data'!AK422="Yes",1,0)</f>
        <v>0</v>
      </c>
      <c r="BJ422">
        <f>IF('Main Data'!AM422="Yes",1,0)</f>
        <v>0</v>
      </c>
      <c r="BK422">
        <f>IF('Main Data'!AQ422="Yes",1,0)</f>
        <v>0</v>
      </c>
      <c r="BL422" s="21">
        <f t="shared" si="37"/>
        <v>0</v>
      </c>
      <c r="BM422" s="21">
        <f t="shared" si="38"/>
        <v>0</v>
      </c>
      <c r="BN422" s="21">
        <f t="shared" si="39"/>
        <v>0</v>
      </c>
      <c r="BO422" s="21">
        <f t="shared" si="40"/>
        <v>1</v>
      </c>
      <c r="BP422" s="21">
        <f t="shared" si="41"/>
        <v>0</v>
      </c>
    </row>
    <row r="423" spans="1:68" x14ac:dyDescent="0.2">
      <c r="A423">
        <v>419</v>
      </c>
      <c r="B423" s="33">
        <f>'Main Data'!C423</f>
        <v>44507</v>
      </c>
      <c r="C423">
        <f>'Main Data'!D423</f>
        <v>499</v>
      </c>
      <c r="D423" s="26">
        <f>'Main Data'!E423</f>
        <v>8500</v>
      </c>
      <c r="E423" s="26">
        <f>'Main Data'!F423</f>
        <v>10625</v>
      </c>
      <c r="F423" s="34">
        <f t="shared" si="36"/>
        <v>9.0478214424784085</v>
      </c>
      <c r="G423">
        <f>IF('Main Data'!H423="AP",1,0)</f>
        <v>0</v>
      </c>
      <c r="H423">
        <f>IF('Main Data'!H423="Blancpain",1,0)</f>
        <v>0</v>
      </c>
      <c r="I423">
        <f>IF('Main Data'!H423="Breguet",1,0)</f>
        <v>0</v>
      </c>
      <c r="J423">
        <f>IF('Main Data'!H423="Breitling",1,0)</f>
        <v>0</v>
      </c>
      <c r="K423">
        <f>IF('Main Data'!H423="Cartier",1,0)</f>
        <v>0</v>
      </c>
      <c r="L423">
        <f>IF('Main Data'!H423="Gallet",1,0)</f>
        <v>0</v>
      </c>
      <c r="M423">
        <f>IF('Main Data'!H423="Girard Perregaux",1,0)</f>
        <v>0</v>
      </c>
      <c r="N423">
        <f>IF('Main Data'!H423="Gubelin",1,0)</f>
        <v>0</v>
      </c>
      <c r="O423">
        <f>IF('Main Data'!H423="Heuer",1,0)</f>
        <v>0</v>
      </c>
      <c r="P423">
        <f>IF('Main Data'!H423="IWC",1,0)</f>
        <v>0</v>
      </c>
      <c r="Q423">
        <f>IF('Main Data'!H423="JLC",1,0)</f>
        <v>0</v>
      </c>
      <c r="R423">
        <f>IF('Main Data'!H423="Longines",1,0)</f>
        <v>0</v>
      </c>
      <c r="S423">
        <f>IF('Main Data'!H423="Movado",1,0)</f>
        <v>0</v>
      </c>
      <c r="T423">
        <f>IF('Main Data'!H423="Omega",1,0)</f>
        <v>0</v>
      </c>
      <c r="U423">
        <f>IF('Main Data'!H423="Panerai",1,0)</f>
        <v>0</v>
      </c>
      <c r="V423">
        <f>IF('Main Data'!H423="Patek",1,0)</f>
        <v>0</v>
      </c>
      <c r="W423">
        <f>IF('Main Data'!H423="Rolex",1,0)</f>
        <v>0</v>
      </c>
      <c r="X423">
        <f>IF('Main Data'!H423="Tudor",1,0)</f>
        <v>0</v>
      </c>
      <c r="Y423">
        <f>IF('Main Data'!H423="Ulysse Nardin",1,0)</f>
        <v>0</v>
      </c>
      <c r="Z423">
        <f>IF('Main Data'!H423="Universal Geneve",1,0)</f>
        <v>0</v>
      </c>
      <c r="AA423">
        <f>IF('Main Data'!H423="Vacheron",1,0)</f>
        <v>1</v>
      </c>
      <c r="AB423">
        <f>IF('Main Data'!H423="Zenith",1,0)</f>
        <v>0</v>
      </c>
      <c r="AC423">
        <f>IF('Main Data'!J423="Stainless Steel",1,0)</f>
        <v>0</v>
      </c>
      <c r="AD423">
        <f>IF('Main Data'!J423="Two-tone",1,0)</f>
        <v>0</v>
      </c>
      <c r="AE423">
        <f>IF(OR('Main Data'!J423="YG 18K",'Main Data'!J423="YG &lt;18K",'Main Data'!J423="PG 18K",'Main Data'!J423="PG &lt;18K",'Main Data'!J423="WG 18K",'Main Data'!J423="Mixes of 18K",'Main Data'!J423="Mixes &lt;18K"),1,0)</f>
        <v>1</v>
      </c>
      <c r="AF423">
        <f>IF('Main Data'!J423="Platinum",1,0)</f>
        <v>0</v>
      </c>
      <c r="AG423">
        <f>IF(OR('Main Data'!J423="PVD",'Main Data'!J423="Gold Plate",'Main Data'!J423="Other"),1,0)</f>
        <v>0</v>
      </c>
      <c r="AH423">
        <f>IF('Main Data'!N423="Stainless Steel",1,0)</f>
        <v>0</v>
      </c>
      <c r="AI423">
        <f>IF('Main Data'!N423="Leather",1,0)</f>
        <v>1</v>
      </c>
      <c r="AJ423">
        <f>IF('Main Data'!N423="Two-tone",1,0)</f>
        <v>0</v>
      </c>
      <c r="AK423">
        <f>IF(OR('Main Data'!N423="YG 18K",'Main Data'!N423="PG 18K",'Main Data'!N423="WG 18K",'Main Data'!N423="Mixes of 18K"),1,0)</f>
        <v>0</v>
      </c>
      <c r="AL423">
        <f>IF(OR(,'Main Data'!N423="PVD",'Main Data'!N423="Gold plate"),1,0)</f>
        <v>0</v>
      </c>
      <c r="AM423">
        <f>IF(OR('Main Data'!AV423="Yes",'Main Data'!AW423="Yes",'Main Data'!AU423="Yes"),1,0)</f>
        <v>0</v>
      </c>
      <c r="AN423">
        <f>IF(OR(ISTEXT('Main Data'!AX423), ISTEXT('Main Data'!AY423)),1,0)</f>
        <v>0</v>
      </c>
      <c r="AO423">
        <f>IF('Main Data'!AZ423="Yes",1,0)</f>
        <v>0</v>
      </c>
      <c r="AP423">
        <f>IF('Main Data'!BA423="Yes",1,0)</f>
        <v>0</v>
      </c>
      <c r="AQ423">
        <f>IF('Main Data'!BD423="Yes",1,0)</f>
        <v>0</v>
      </c>
      <c r="AR423">
        <f>IF('Main Data'!BE423="A",1,0)</f>
        <v>0</v>
      </c>
      <c r="AS423">
        <f>IF('Main Data'!BE423="AA",1,0)</f>
        <v>1</v>
      </c>
      <c r="AT423">
        <f>IF('Main Data'!BE423="AAA",1,0)</f>
        <v>0</v>
      </c>
      <c r="AU423">
        <f>IF('Main Data'!BE423="AAAA",1,0)</f>
        <v>0</v>
      </c>
      <c r="AV423">
        <f>IF('Main Data'!P423="Yes",1,0)</f>
        <v>0</v>
      </c>
      <c r="AW423">
        <f>IF('Main Data'!AP423="Yes",1,0)</f>
        <v>0</v>
      </c>
      <c r="AX423">
        <f>IF(OR('Main Data'!V423="Yes", 'Main Data'!W423="Yes",'Main Data'!X423="Yes"),1,0)</f>
        <v>1</v>
      </c>
      <c r="AY423">
        <f>IF(OR('Main Data'!Y423="Yes",'Main Data'!Z423="Yes"),1,0)</f>
        <v>0</v>
      </c>
      <c r="AZ423">
        <f>IF('Main Data'!AR423="Yes",1,0)</f>
        <v>0</v>
      </c>
      <c r="BA423">
        <f>IF('Main Data'!AS423="Yes",1,0)</f>
        <v>0</v>
      </c>
      <c r="BB423">
        <f>IF('Main Data'!AG423="Yes",1,0)</f>
        <v>0</v>
      </c>
      <c r="BC423">
        <f>IF('Main Data'!AB423="Yes",1,0)</f>
        <v>0</v>
      </c>
      <c r="BD423">
        <f>IF('Main Data'!AA423="Yes",1,0)</f>
        <v>0</v>
      </c>
      <c r="BE423">
        <f>IF('Main Data'!AC423="Yes",1,0)</f>
        <v>0</v>
      </c>
      <c r="BF423">
        <f>IF('Main Data'!AF423="Yes",1,0)</f>
        <v>0</v>
      </c>
      <c r="BG423">
        <f>IF(OR('Main Data'!AI423="Yes",'Main Data'!AL423="Yes"),1,0)</f>
        <v>0</v>
      </c>
      <c r="BH423">
        <f>IF('Main Data'!AJ423="Yes",1,0)</f>
        <v>0</v>
      </c>
      <c r="BI423">
        <f>IF('Main Data'!AK423="Yes",1,0)</f>
        <v>0</v>
      </c>
      <c r="BJ423">
        <f>IF('Main Data'!AM423="Yes",1,0)</f>
        <v>0</v>
      </c>
      <c r="BK423">
        <f>IF('Main Data'!AQ423="Yes",1,0)</f>
        <v>0</v>
      </c>
      <c r="BL423" s="21">
        <f t="shared" si="37"/>
        <v>0</v>
      </c>
      <c r="BM423" s="21">
        <f t="shared" si="38"/>
        <v>0</v>
      </c>
      <c r="BN423" s="21">
        <f t="shared" si="39"/>
        <v>0</v>
      </c>
      <c r="BO423" s="21">
        <f t="shared" si="40"/>
        <v>1</v>
      </c>
      <c r="BP423" s="21">
        <f t="shared" si="41"/>
        <v>0</v>
      </c>
    </row>
    <row r="424" spans="1:68" x14ac:dyDescent="0.2">
      <c r="A424">
        <v>420</v>
      </c>
      <c r="B424" s="33">
        <f>'Main Data'!C424</f>
        <v>44507</v>
      </c>
      <c r="C424">
        <f>'Main Data'!D424</f>
        <v>500</v>
      </c>
      <c r="D424" s="26">
        <f>'Main Data'!E424</f>
        <v>12000</v>
      </c>
      <c r="E424" s="26">
        <f>'Main Data'!F424</f>
        <v>15000</v>
      </c>
      <c r="F424" s="34">
        <f t="shared" si="36"/>
        <v>9.3926619287701367</v>
      </c>
      <c r="G424">
        <f>IF('Main Data'!H424="AP",1,0)</f>
        <v>0</v>
      </c>
      <c r="H424">
        <f>IF('Main Data'!H424="Blancpain",1,0)</f>
        <v>0</v>
      </c>
      <c r="I424">
        <f>IF('Main Data'!H424="Breguet",1,0)</f>
        <v>0</v>
      </c>
      <c r="J424">
        <f>IF('Main Data'!H424="Breitling",1,0)</f>
        <v>0</v>
      </c>
      <c r="K424">
        <f>IF('Main Data'!H424="Cartier",1,0)</f>
        <v>0</v>
      </c>
      <c r="L424">
        <f>IF('Main Data'!H424="Gallet",1,0)</f>
        <v>0</v>
      </c>
      <c r="M424">
        <f>IF('Main Data'!H424="Girard Perregaux",1,0)</f>
        <v>0</v>
      </c>
      <c r="N424">
        <f>IF('Main Data'!H424="Gubelin",1,0)</f>
        <v>0</v>
      </c>
      <c r="O424">
        <f>IF('Main Data'!H424="Heuer",1,0)</f>
        <v>0</v>
      </c>
      <c r="P424">
        <f>IF('Main Data'!H424="IWC",1,0)</f>
        <v>0</v>
      </c>
      <c r="Q424">
        <f>IF('Main Data'!H424="JLC",1,0)</f>
        <v>0</v>
      </c>
      <c r="R424">
        <f>IF('Main Data'!H424="Longines",1,0)</f>
        <v>0</v>
      </c>
      <c r="S424">
        <f>IF('Main Data'!H424="Movado",1,0)</f>
        <v>0</v>
      </c>
      <c r="T424">
        <f>IF('Main Data'!H424="Omega",1,0)</f>
        <v>0</v>
      </c>
      <c r="U424">
        <f>IF('Main Data'!H424="Panerai",1,0)</f>
        <v>0</v>
      </c>
      <c r="V424">
        <f>IF('Main Data'!H424="Patek",1,0)</f>
        <v>0</v>
      </c>
      <c r="W424">
        <f>IF('Main Data'!H424="Rolex",1,0)</f>
        <v>0</v>
      </c>
      <c r="X424">
        <f>IF('Main Data'!H424="Tudor",1,0)</f>
        <v>0</v>
      </c>
      <c r="Y424">
        <f>IF('Main Data'!H424="Ulysse Nardin",1,0)</f>
        <v>0</v>
      </c>
      <c r="Z424">
        <f>IF('Main Data'!H424="Universal Geneve",1,0)</f>
        <v>0</v>
      </c>
      <c r="AA424">
        <f>IF('Main Data'!H424="Vacheron",1,0)</f>
        <v>1</v>
      </c>
      <c r="AB424">
        <f>IF('Main Data'!H424="Zenith",1,0)</f>
        <v>0</v>
      </c>
      <c r="AC424">
        <f>IF('Main Data'!J424="Stainless Steel",1,0)</f>
        <v>0</v>
      </c>
      <c r="AD424">
        <f>IF('Main Data'!J424="Two-tone",1,0)</f>
        <v>0</v>
      </c>
      <c r="AE424">
        <f>IF(OR('Main Data'!J424="YG 18K",'Main Data'!J424="YG &lt;18K",'Main Data'!J424="PG 18K",'Main Data'!J424="PG &lt;18K",'Main Data'!J424="WG 18K",'Main Data'!J424="Mixes of 18K",'Main Data'!J424="Mixes &lt;18K"),1,0)</f>
        <v>1</v>
      </c>
      <c r="AF424">
        <f>IF('Main Data'!J424="Platinum",1,0)</f>
        <v>0</v>
      </c>
      <c r="AG424">
        <f>IF(OR('Main Data'!J424="PVD",'Main Data'!J424="Gold Plate",'Main Data'!J424="Other"),1,0)</f>
        <v>0</v>
      </c>
      <c r="AH424">
        <f>IF('Main Data'!N424="Stainless Steel",1,0)</f>
        <v>0</v>
      </c>
      <c r="AI424">
        <f>IF('Main Data'!N424="Leather",1,0)</f>
        <v>1</v>
      </c>
      <c r="AJ424">
        <f>IF('Main Data'!N424="Two-tone",1,0)</f>
        <v>0</v>
      </c>
      <c r="AK424">
        <f>IF(OR('Main Data'!N424="YG 18K",'Main Data'!N424="PG 18K",'Main Data'!N424="WG 18K",'Main Data'!N424="Mixes of 18K"),1,0)</f>
        <v>0</v>
      </c>
      <c r="AL424">
        <f>IF(OR(,'Main Data'!N424="PVD",'Main Data'!N424="Gold plate"),1,0)</f>
        <v>0</v>
      </c>
      <c r="AM424">
        <f>IF(OR('Main Data'!AV424="Yes",'Main Data'!AW424="Yes",'Main Data'!AU424="Yes"),1,0)</f>
        <v>0</v>
      </c>
      <c r="AN424">
        <f>IF(OR(ISTEXT('Main Data'!AX424), ISTEXT('Main Data'!AY424)),1,0)</f>
        <v>0</v>
      </c>
      <c r="AO424">
        <f>IF('Main Data'!AZ424="Yes",1,0)</f>
        <v>0</v>
      </c>
      <c r="AP424">
        <f>IF('Main Data'!BA424="Yes",1,0)</f>
        <v>0</v>
      </c>
      <c r="AQ424">
        <f>IF('Main Data'!BD424="Yes",1,0)</f>
        <v>0</v>
      </c>
      <c r="AR424">
        <f>IF('Main Data'!BE424="A",1,0)</f>
        <v>0</v>
      </c>
      <c r="AS424">
        <f>IF('Main Data'!BE424="AA",1,0)</f>
        <v>0</v>
      </c>
      <c r="AT424">
        <f>IF('Main Data'!BE424="AAA",1,0)</f>
        <v>1</v>
      </c>
      <c r="AU424">
        <f>IF('Main Data'!BE424="AAAA",1,0)</f>
        <v>0</v>
      </c>
      <c r="AV424">
        <f>IF('Main Data'!P424="Yes",1,0)</f>
        <v>0</v>
      </c>
      <c r="AW424">
        <f>IF('Main Data'!AP424="Yes",1,0)</f>
        <v>0</v>
      </c>
      <c r="AX424">
        <f>IF(OR('Main Data'!V424="Yes", 'Main Data'!W424="Yes",'Main Data'!X424="Yes"),1,0)</f>
        <v>1</v>
      </c>
      <c r="AY424">
        <f>IF(OR('Main Data'!Y424="Yes",'Main Data'!Z424="Yes"),1,0)</f>
        <v>0</v>
      </c>
      <c r="AZ424">
        <f>IF('Main Data'!AR424="Yes",1,0)</f>
        <v>0</v>
      </c>
      <c r="BA424">
        <f>IF('Main Data'!AS424="Yes",1,0)</f>
        <v>0</v>
      </c>
      <c r="BB424">
        <f>IF('Main Data'!AG424="Yes",1,0)</f>
        <v>0</v>
      </c>
      <c r="BC424">
        <f>IF('Main Data'!AB424="Yes",1,0)</f>
        <v>0</v>
      </c>
      <c r="BD424">
        <f>IF('Main Data'!AA424="Yes",1,0)</f>
        <v>0</v>
      </c>
      <c r="BE424">
        <f>IF('Main Data'!AC424="Yes",1,0)</f>
        <v>0</v>
      </c>
      <c r="BF424">
        <f>IF('Main Data'!AF424="Yes",1,0)</f>
        <v>0</v>
      </c>
      <c r="BG424">
        <f>IF(OR('Main Data'!AI424="Yes",'Main Data'!AL424="Yes"),1,0)</f>
        <v>0</v>
      </c>
      <c r="BH424">
        <f>IF('Main Data'!AJ424="Yes",1,0)</f>
        <v>0</v>
      </c>
      <c r="BI424">
        <f>IF('Main Data'!AK424="Yes",1,0)</f>
        <v>0</v>
      </c>
      <c r="BJ424">
        <f>IF('Main Data'!AM424="Yes",1,0)</f>
        <v>0</v>
      </c>
      <c r="BK424">
        <f>IF('Main Data'!AQ424="Yes",1,0)</f>
        <v>0</v>
      </c>
      <c r="BL424" s="21">
        <f t="shared" si="37"/>
        <v>0</v>
      </c>
      <c r="BM424" s="21">
        <f t="shared" si="38"/>
        <v>0</v>
      </c>
      <c r="BN424" s="21">
        <f t="shared" si="39"/>
        <v>0</v>
      </c>
      <c r="BO424" s="21">
        <f t="shared" si="40"/>
        <v>1</v>
      </c>
      <c r="BP424" s="21">
        <f t="shared" si="41"/>
        <v>0</v>
      </c>
    </row>
    <row r="425" spans="1:68" x14ac:dyDescent="0.2">
      <c r="A425">
        <v>421</v>
      </c>
      <c r="B425" s="33">
        <f>'Main Data'!C425</f>
        <v>44507</v>
      </c>
      <c r="C425">
        <f>'Main Data'!D425</f>
        <v>514</v>
      </c>
      <c r="D425" s="26">
        <f>'Main Data'!E425</f>
        <v>9600</v>
      </c>
      <c r="E425" s="26">
        <f>'Main Data'!F425</f>
        <v>12000</v>
      </c>
      <c r="F425" s="34">
        <f t="shared" si="36"/>
        <v>9.1695183774559279</v>
      </c>
      <c r="G425">
        <f>IF('Main Data'!H425="AP",1,0)</f>
        <v>0</v>
      </c>
      <c r="H425">
        <f>IF('Main Data'!H425="Blancpain",1,0)</f>
        <v>0</v>
      </c>
      <c r="I425">
        <f>IF('Main Data'!H425="Breguet",1,0)</f>
        <v>0</v>
      </c>
      <c r="J425">
        <f>IF('Main Data'!H425="Breitling",1,0)</f>
        <v>0</v>
      </c>
      <c r="K425">
        <f>IF('Main Data'!H425="Cartier",1,0)</f>
        <v>0</v>
      </c>
      <c r="L425">
        <f>IF('Main Data'!H425="Gallet",1,0)</f>
        <v>0</v>
      </c>
      <c r="M425">
        <f>IF('Main Data'!H425="Girard Perregaux",1,0)</f>
        <v>0</v>
      </c>
      <c r="N425">
        <f>IF('Main Data'!H425="Gubelin",1,0)</f>
        <v>0</v>
      </c>
      <c r="O425">
        <f>IF('Main Data'!H425="Heuer",1,0)</f>
        <v>0</v>
      </c>
      <c r="P425">
        <f>IF('Main Data'!H425="IWC",1,0)</f>
        <v>0</v>
      </c>
      <c r="Q425">
        <f>IF('Main Data'!H425="JLC",1,0)</f>
        <v>0</v>
      </c>
      <c r="R425">
        <f>IF('Main Data'!H425="Longines",1,0)</f>
        <v>0</v>
      </c>
      <c r="S425">
        <f>IF('Main Data'!H425="Movado",1,0)</f>
        <v>0</v>
      </c>
      <c r="T425">
        <f>IF('Main Data'!H425="Omega",1,0)</f>
        <v>0</v>
      </c>
      <c r="U425">
        <f>IF('Main Data'!H425="Panerai",1,0)</f>
        <v>0</v>
      </c>
      <c r="V425">
        <f>IF('Main Data'!H425="Patek",1,0)</f>
        <v>0</v>
      </c>
      <c r="W425">
        <f>IF('Main Data'!H425="Rolex",1,0)</f>
        <v>1</v>
      </c>
      <c r="X425">
        <f>IF('Main Data'!H425="Tudor",1,0)</f>
        <v>0</v>
      </c>
      <c r="Y425">
        <f>IF('Main Data'!H425="Ulysse Nardin",1,0)</f>
        <v>0</v>
      </c>
      <c r="Z425">
        <f>IF('Main Data'!H425="Universal Geneve",1,0)</f>
        <v>0</v>
      </c>
      <c r="AA425">
        <f>IF('Main Data'!H425="Vacheron",1,0)</f>
        <v>0</v>
      </c>
      <c r="AB425">
        <f>IF('Main Data'!H425="Zenith",1,0)</f>
        <v>0</v>
      </c>
      <c r="AC425">
        <f>IF('Main Data'!J425="Stainless Steel",1,0)</f>
        <v>1</v>
      </c>
      <c r="AD425">
        <f>IF('Main Data'!J425="Two-tone",1,0)</f>
        <v>0</v>
      </c>
      <c r="AE425">
        <f>IF(OR('Main Data'!J425="YG 18K",'Main Data'!J425="YG &lt;18K",'Main Data'!J425="PG 18K",'Main Data'!J425="PG &lt;18K",'Main Data'!J425="WG 18K",'Main Data'!J425="Mixes of 18K",'Main Data'!J425="Mixes &lt;18K"),1,0)</f>
        <v>0</v>
      </c>
      <c r="AF425">
        <f>IF('Main Data'!J425="Platinum",1,0)</f>
        <v>0</v>
      </c>
      <c r="AG425">
        <f>IF(OR('Main Data'!J425="PVD",'Main Data'!J425="Gold Plate",'Main Data'!J425="Other"),1,0)</f>
        <v>0</v>
      </c>
      <c r="AH425">
        <f>IF('Main Data'!N425="Stainless Steel",1,0)</f>
        <v>0</v>
      </c>
      <c r="AI425">
        <f>IF('Main Data'!N425="Leather",1,0)</f>
        <v>1</v>
      </c>
      <c r="AJ425">
        <f>IF('Main Data'!N425="Two-tone",1,0)</f>
        <v>0</v>
      </c>
      <c r="AK425">
        <f>IF(OR('Main Data'!N425="YG 18K",'Main Data'!N425="PG 18K",'Main Data'!N425="WG 18K",'Main Data'!N425="Mixes of 18K"),1,0)</f>
        <v>0</v>
      </c>
      <c r="AL425">
        <f>IF(OR(,'Main Data'!N425="PVD",'Main Data'!N425="Gold plate"),1,0)</f>
        <v>0</v>
      </c>
      <c r="AM425">
        <f>IF(OR('Main Data'!AV425="Yes",'Main Data'!AW425="Yes",'Main Data'!AU425="Yes"),1,0)</f>
        <v>0</v>
      </c>
      <c r="AN425">
        <f>IF(OR(ISTEXT('Main Data'!AX425), ISTEXT('Main Data'!AY425)),1,0)</f>
        <v>0</v>
      </c>
      <c r="AO425">
        <f>IF('Main Data'!AZ425="Yes",1,0)</f>
        <v>0</v>
      </c>
      <c r="AP425">
        <f>IF('Main Data'!BA425="Yes",1,0)</f>
        <v>0</v>
      </c>
      <c r="AQ425">
        <f>IF('Main Data'!BD425="Yes",1,0)</f>
        <v>0</v>
      </c>
      <c r="AR425">
        <f>IF('Main Data'!BE425="A",1,0)</f>
        <v>0</v>
      </c>
      <c r="AS425">
        <f>IF('Main Data'!BE425="AA",1,0)</f>
        <v>1</v>
      </c>
      <c r="AT425">
        <f>IF('Main Data'!BE425="AAA",1,0)</f>
        <v>0</v>
      </c>
      <c r="AU425">
        <f>IF('Main Data'!BE425="AAAA",1,0)</f>
        <v>0</v>
      </c>
      <c r="AV425">
        <f>IF('Main Data'!P425="Yes",1,0)</f>
        <v>0</v>
      </c>
      <c r="AW425">
        <f>IF('Main Data'!AP425="Yes",1,0)</f>
        <v>0</v>
      </c>
      <c r="AX425">
        <f>IF(OR('Main Data'!V425="Yes", 'Main Data'!W425="Yes",'Main Data'!X425="Yes"),1,0)</f>
        <v>0</v>
      </c>
      <c r="AY425">
        <f>IF(OR('Main Data'!Y425="Yes",'Main Data'!Z425="Yes"),1,0)</f>
        <v>0</v>
      </c>
      <c r="AZ425">
        <f>IF('Main Data'!AR425="Yes",1,0)</f>
        <v>0</v>
      </c>
      <c r="BA425">
        <f>IF('Main Data'!AS425="Yes",1,0)</f>
        <v>0</v>
      </c>
      <c r="BB425">
        <f>IF('Main Data'!AG425="Yes",1,0)</f>
        <v>0</v>
      </c>
      <c r="BC425">
        <f>IF('Main Data'!AB425="Yes",1,0)</f>
        <v>0</v>
      </c>
      <c r="BD425">
        <f>IF('Main Data'!AA425="Yes",1,0)</f>
        <v>0</v>
      </c>
      <c r="BE425">
        <f>IF('Main Data'!AC425="Yes",1,0)</f>
        <v>0</v>
      </c>
      <c r="BF425">
        <f>IF('Main Data'!AF425="Yes",1,0)</f>
        <v>0</v>
      </c>
      <c r="BG425">
        <f>IF(OR('Main Data'!AI425="Yes",'Main Data'!AL425="Yes"),1,0)</f>
        <v>1</v>
      </c>
      <c r="BH425">
        <f>IF('Main Data'!AJ425="Yes",1,0)</f>
        <v>0</v>
      </c>
      <c r="BI425">
        <f>IF('Main Data'!AK425="Yes",1,0)</f>
        <v>0</v>
      </c>
      <c r="BJ425">
        <f>IF('Main Data'!AM425="Yes",1,0)</f>
        <v>0</v>
      </c>
      <c r="BK425">
        <f>IF('Main Data'!AQ425="Yes",1,0)</f>
        <v>0</v>
      </c>
      <c r="BL425" s="21">
        <f t="shared" si="37"/>
        <v>0</v>
      </c>
      <c r="BM425" s="21">
        <f t="shared" si="38"/>
        <v>0</v>
      </c>
      <c r="BN425" s="21">
        <f t="shared" si="39"/>
        <v>0</v>
      </c>
      <c r="BO425" s="21">
        <f t="shared" si="40"/>
        <v>1</v>
      </c>
      <c r="BP425" s="21">
        <f t="shared" si="41"/>
        <v>0</v>
      </c>
    </row>
    <row r="426" spans="1:68" x14ac:dyDescent="0.2">
      <c r="A426">
        <v>422</v>
      </c>
      <c r="B426" s="33">
        <f>'Main Data'!C426</f>
        <v>44507</v>
      </c>
      <c r="C426">
        <f>'Main Data'!D426</f>
        <v>515</v>
      </c>
      <c r="D426" s="26">
        <f>'Main Data'!E426</f>
        <v>7000</v>
      </c>
      <c r="E426" s="26">
        <f>'Main Data'!F426</f>
        <v>8750</v>
      </c>
      <c r="F426" s="34">
        <f t="shared" si="36"/>
        <v>8.8536654280374503</v>
      </c>
      <c r="G426">
        <f>IF('Main Data'!H426="AP",1,0)</f>
        <v>0</v>
      </c>
      <c r="H426">
        <f>IF('Main Data'!H426="Blancpain",1,0)</f>
        <v>0</v>
      </c>
      <c r="I426">
        <f>IF('Main Data'!H426="Breguet",1,0)</f>
        <v>0</v>
      </c>
      <c r="J426">
        <f>IF('Main Data'!H426="Breitling",1,0)</f>
        <v>0</v>
      </c>
      <c r="K426">
        <f>IF('Main Data'!H426="Cartier",1,0)</f>
        <v>0</v>
      </c>
      <c r="L426">
        <f>IF('Main Data'!H426="Gallet",1,0)</f>
        <v>0</v>
      </c>
      <c r="M426">
        <f>IF('Main Data'!H426="Girard Perregaux",1,0)</f>
        <v>0</v>
      </c>
      <c r="N426">
        <f>IF('Main Data'!H426="Gubelin",1,0)</f>
        <v>0</v>
      </c>
      <c r="O426">
        <f>IF('Main Data'!H426="Heuer",1,0)</f>
        <v>0</v>
      </c>
      <c r="P426">
        <f>IF('Main Data'!H426="IWC",1,0)</f>
        <v>0</v>
      </c>
      <c r="Q426">
        <f>IF('Main Data'!H426="JLC",1,0)</f>
        <v>0</v>
      </c>
      <c r="R426">
        <f>IF('Main Data'!H426="Longines",1,0)</f>
        <v>0</v>
      </c>
      <c r="S426">
        <f>IF('Main Data'!H426="Movado",1,0)</f>
        <v>0</v>
      </c>
      <c r="T426">
        <f>IF('Main Data'!H426="Omega",1,0)</f>
        <v>0</v>
      </c>
      <c r="U426">
        <f>IF('Main Data'!H426="Panerai",1,0)</f>
        <v>0</v>
      </c>
      <c r="V426">
        <f>IF('Main Data'!H426="Patek",1,0)</f>
        <v>0</v>
      </c>
      <c r="W426">
        <f>IF('Main Data'!H426="Rolex",1,0)</f>
        <v>1</v>
      </c>
      <c r="X426">
        <f>IF('Main Data'!H426="Tudor",1,0)</f>
        <v>0</v>
      </c>
      <c r="Y426">
        <f>IF('Main Data'!H426="Ulysse Nardin",1,0)</f>
        <v>0</v>
      </c>
      <c r="Z426">
        <f>IF('Main Data'!H426="Universal Geneve",1,0)</f>
        <v>0</v>
      </c>
      <c r="AA426">
        <f>IF('Main Data'!H426="Vacheron",1,0)</f>
        <v>0</v>
      </c>
      <c r="AB426">
        <f>IF('Main Data'!H426="Zenith",1,0)</f>
        <v>0</v>
      </c>
      <c r="AC426">
        <f>IF('Main Data'!J426="Stainless Steel",1,0)</f>
        <v>1</v>
      </c>
      <c r="AD426">
        <f>IF('Main Data'!J426="Two-tone",1,0)</f>
        <v>0</v>
      </c>
      <c r="AE426">
        <f>IF(OR('Main Data'!J426="YG 18K",'Main Data'!J426="YG &lt;18K",'Main Data'!J426="PG 18K",'Main Data'!J426="PG &lt;18K",'Main Data'!J426="WG 18K",'Main Data'!J426="Mixes of 18K",'Main Data'!J426="Mixes &lt;18K"),1,0)</f>
        <v>0</v>
      </c>
      <c r="AF426">
        <f>IF('Main Data'!J426="Platinum",1,0)</f>
        <v>0</v>
      </c>
      <c r="AG426">
        <f>IF(OR('Main Data'!J426="PVD",'Main Data'!J426="Gold Plate",'Main Data'!J426="Other"),1,0)</f>
        <v>0</v>
      </c>
      <c r="AH426">
        <f>IF('Main Data'!N426="Stainless Steel",1,0)</f>
        <v>0</v>
      </c>
      <c r="AI426">
        <f>IF('Main Data'!N426="Leather",1,0)</f>
        <v>1</v>
      </c>
      <c r="AJ426">
        <f>IF('Main Data'!N426="Two-tone",1,0)</f>
        <v>0</v>
      </c>
      <c r="AK426">
        <f>IF(OR('Main Data'!N426="YG 18K",'Main Data'!N426="PG 18K",'Main Data'!N426="WG 18K",'Main Data'!N426="Mixes of 18K"),1,0)</f>
        <v>0</v>
      </c>
      <c r="AL426">
        <f>IF(OR(,'Main Data'!N426="PVD",'Main Data'!N426="Gold plate"),1,0)</f>
        <v>0</v>
      </c>
      <c r="AM426">
        <f>IF(OR('Main Data'!AV426="Yes",'Main Data'!AW426="Yes",'Main Data'!AU426="Yes"),1,0)</f>
        <v>0</v>
      </c>
      <c r="AN426">
        <f>IF(OR(ISTEXT('Main Data'!AX426), ISTEXT('Main Data'!AY426)),1,0)</f>
        <v>0</v>
      </c>
      <c r="AO426">
        <f>IF('Main Data'!AZ426="Yes",1,0)</f>
        <v>0</v>
      </c>
      <c r="AP426">
        <f>IF('Main Data'!BA426="Yes",1,0)</f>
        <v>0</v>
      </c>
      <c r="AQ426">
        <f>IF('Main Data'!BD426="Yes",1,0)</f>
        <v>0</v>
      </c>
      <c r="AR426">
        <f>IF('Main Data'!BE426="A",1,0)</f>
        <v>0</v>
      </c>
      <c r="AS426">
        <f>IF('Main Data'!BE426="AA",1,0)</f>
        <v>1</v>
      </c>
      <c r="AT426">
        <f>IF('Main Data'!BE426="AAA",1,0)</f>
        <v>0</v>
      </c>
      <c r="AU426">
        <f>IF('Main Data'!BE426="AAAA",1,0)</f>
        <v>0</v>
      </c>
      <c r="AV426">
        <f>IF('Main Data'!P426="Yes",1,0)</f>
        <v>1</v>
      </c>
      <c r="AW426">
        <f>IF('Main Data'!AP426="Yes",1,0)</f>
        <v>0</v>
      </c>
      <c r="AX426">
        <f>IF(OR('Main Data'!V426="Yes", 'Main Data'!W426="Yes",'Main Data'!X426="Yes"),1,0)</f>
        <v>0</v>
      </c>
      <c r="AY426">
        <f>IF(OR('Main Data'!Y426="Yes",'Main Data'!Z426="Yes"),1,0)</f>
        <v>0</v>
      </c>
      <c r="AZ426">
        <f>IF('Main Data'!AR426="Yes",1,0)</f>
        <v>0</v>
      </c>
      <c r="BA426">
        <f>IF('Main Data'!AS426="Yes",1,0)</f>
        <v>0</v>
      </c>
      <c r="BB426">
        <f>IF('Main Data'!AG426="Yes",1,0)</f>
        <v>0</v>
      </c>
      <c r="BC426">
        <f>IF('Main Data'!AB426="Yes",1,0)</f>
        <v>0</v>
      </c>
      <c r="BD426">
        <f>IF('Main Data'!AA426="Yes",1,0)</f>
        <v>0</v>
      </c>
      <c r="BE426">
        <f>IF('Main Data'!AC426="Yes",1,0)</f>
        <v>0</v>
      </c>
      <c r="BF426">
        <f>IF('Main Data'!AF426="Yes",1,0)</f>
        <v>0</v>
      </c>
      <c r="BG426">
        <f>IF(OR('Main Data'!AI426="Yes",'Main Data'!AL426="Yes"),1,0)</f>
        <v>0</v>
      </c>
      <c r="BH426">
        <f>IF('Main Data'!AJ426="Yes",1,0)</f>
        <v>0</v>
      </c>
      <c r="BI426">
        <f>IF('Main Data'!AK426="Yes",1,0)</f>
        <v>0</v>
      </c>
      <c r="BJ426">
        <f>IF('Main Data'!AM426="Yes",1,0)</f>
        <v>0</v>
      </c>
      <c r="BK426">
        <f>IF('Main Data'!AQ426="Yes",1,0)</f>
        <v>0</v>
      </c>
      <c r="BL426" s="21">
        <f t="shared" si="37"/>
        <v>0</v>
      </c>
      <c r="BM426" s="21">
        <f t="shared" si="38"/>
        <v>0</v>
      </c>
      <c r="BN426" s="21">
        <f t="shared" si="39"/>
        <v>0</v>
      </c>
      <c r="BO426" s="21">
        <f t="shared" si="40"/>
        <v>1</v>
      </c>
      <c r="BP426" s="21">
        <f t="shared" si="41"/>
        <v>0</v>
      </c>
    </row>
    <row r="427" spans="1:68" x14ac:dyDescent="0.2">
      <c r="A427">
        <v>423</v>
      </c>
      <c r="B427" s="33">
        <f>'Main Data'!C427</f>
        <v>44507</v>
      </c>
      <c r="C427">
        <f>'Main Data'!D427</f>
        <v>516</v>
      </c>
      <c r="D427" s="26">
        <f>'Main Data'!E427</f>
        <v>13000</v>
      </c>
      <c r="E427" s="26">
        <f>'Main Data'!F427</f>
        <v>16250</v>
      </c>
      <c r="F427" s="34">
        <f t="shared" si="36"/>
        <v>9.4727046364436731</v>
      </c>
      <c r="G427">
        <f>IF('Main Data'!H427="AP",1,0)</f>
        <v>0</v>
      </c>
      <c r="H427">
        <f>IF('Main Data'!H427="Blancpain",1,0)</f>
        <v>0</v>
      </c>
      <c r="I427">
        <f>IF('Main Data'!H427="Breguet",1,0)</f>
        <v>0</v>
      </c>
      <c r="J427">
        <f>IF('Main Data'!H427="Breitling",1,0)</f>
        <v>0</v>
      </c>
      <c r="K427">
        <f>IF('Main Data'!H427="Cartier",1,0)</f>
        <v>0</v>
      </c>
      <c r="L427">
        <f>IF('Main Data'!H427="Gallet",1,0)</f>
        <v>0</v>
      </c>
      <c r="M427">
        <f>IF('Main Data'!H427="Girard Perregaux",1,0)</f>
        <v>0</v>
      </c>
      <c r="N427">
        <f>IF('Main Data'!H427="Gubelin",1,0)</f>
        <v>0</v>
      </c>
      <c r="O427">
        <f>IF('Main Data'!H427="Heuer",1,0)</f>
        <v>0</v>
      </c>
      <c r="P427">
        <f>IF('Main Data'!H427="IWC",1,0)</f>
        <v>0</v>
      </c>
      <c r="Q427">
        <f>IF('Main Data'!H427="JLC",1,0)</f>
        <v>0</v>
      </c>
      <c r="R427">
        <f>IF('Main Data'!H427="Longines",1,0)</f>
        <v>0</v>
      </c>
      <c r="S427">
        <f>IF('Main Data'!H427="Movado",1,0)</f>
        <v>0</v>
      </c>
      <c r="T427">
        <f>IF('Main Data'!H427="Omega",1,0)</f>
        <v>0</v>
      </c>
      <c r="U427">
        <f>IF('Main Data'!H427="Panerai",1,0)</f>
        <v>0</v>
      </c>
      <c r="V427">
        <f>IF('Main Data'!H427="Patek",1,0)</f>
        <v>0</v>
      </c>
      <c r="W427">
        <f>IF('Main Data'!H427="Rolex",1,0)</f>
        <v>1</v>
      </c>
      <c r="X427">
        <f>IF('Main Data'!H427="Tudor",1,0)</f>
        <v>0</v>
      </c>
      <c r="Y427">
        <f>IF('Main Data'!H427="Ulysse Nardin",1,0)</f>
        <v>0</v>
      </c>
      <c r="Z427">
        <f>IF('Main Data'!H427="Universal Geneve",1,0)</f>
        <v>0</v>
      </c>
      <c r="AA427">
        <f>IF('Main Data'!H427="Vacheron",1,0)</f>
        <v>0</v>
      </c>
      <c r="AB427">
        <f>IF('Main Data'!H427="Zenith",1,0)</f>
        <v>0</v>
      </c>
      <c r="AC427">
        <f>IF('Main Data'!J427="Stainless Steel",1,0)</f>
        <v>1</v>
      </c>
      <c r="AD427">
        <f>IF('Main Data'!J427="Two-tone",1,0)</f>
        <v>0</v>
      </c>
      <c r="AE427">
        <f>IF(OR('Main Data'!J427="YG 18K",'Main Data'!J427="YG &lt;18K",'Main Data'!J427="PG 18K",'Main Data'!J427="PG &lt;18K",'Main Data'!J427="WG 18K",'Main Data'!J427="Mixes of 18K",'Main Data'!J427="Mixes &lt;18K"),1,0)</f>
        <v>0</v>
      </c>
      <c r="AF427">
        <f>IF('Main Data'!J427="Platinum",1,0)</f>
        <v>0</v>
      </c>
      <c r="AG427">
        <f>IF(OR('Main Data'!J427="PVD",'Main Data'!J427="Gold Plate",'Main Data'!J427="Other"),1,0)</f>
        <v>0</v>
      </c>
      <c r="AH427">
        <f>IF('Main Data'!N427="Stainless Steel",1,0)</f>
        <v>0</v>
      </c>
      <c r="AI427">
        <f>IF('Main Data'!N427="Leather",1,0)</f>
        <v>1</v>
      </c>
      <c r="AJ427">
        <f>IF('Main Data'!N427="Two-tone",1,0)</f>
        <v>0</v>
      </c>
      <c r="AK427">
        <f>IF(OR('Main Data'!N427="YG 18K",'Main Data'!N427="PG 18K",'Main Data'!N427="WG 18K",'Main Data'!N427="Mixes of 18K"),1,0)</f>
        <v>0</v>
      </c>
      <c r="AL427">
        <f>IF(OR(,'Main Data'!N427="PVD",'Main Data'!N427="Gold plate"),1,0)</f>
        <v>0</v>
      </c>
      <c r="AM427">
        <f>IF(OR('Main Data'!AV427="Yes",'Main Data'!AW427="Yes",'Main Data'!AU427="Yes"),1,0)</f>
        <v>0</v>
      </c>
      <c r="AN427">
        <f>IF(OR(ISTEXT('Main Data'!AX427), ISTEXT('Main Data'!AY427)),1,0)</f>
        <v>0</v>
      </c>
      <c r="AO427">
        <f>IF('Main Data'!AZ427="Yes",1,0)</f>
        <v>0</v>
      </c>
      <c r="AP427">
        <f>IF('Main Data'!BA427="Yes",1,0)</f>
        <v>0</v>
      </c>
      <c r="AQ427">
        <f>IF('Main Data'!BD427="Yes",1,0)</f>
        <v>0</v>
      </c>
      <c r="AR427">
        <f>IF('Main Data'!BE427="A",1,0)</f>
        <v>0</v>
      </c>
      <c r="AS427">
        <f>IF('Main Data'!BE427="AA",1,0)</f>
        <v>0</v>
      </c>
      <c r="AT427">
        <f>IF('Main Data'!BE427="AAA",1,0)</f>
        <v>1</v>
      </c>
      <c r="AU427">
        <f>IF('Main Data'!BE427="AAAA",1,0)</f>
        <v>0</v>
      </c>
      <c r="AV427">
        <f>IF('Main Data'!P427="Yes",1,0)</f>
        <v>1</v>
      </c>
      <c r="AW427">
        <f>IF('Main Data'!AP427="Yes",1,0)</f>
        <v>0</v>
      </c>
      <c r="AX427">
        <f>IF(OR('Main Data'!V427="Yes", 'Main Data'!W427="Yes",'Main Data'!X427="Yes"),1,0)</f>
        <v>0</v>
      </c>
      <c r="AY427">
        <f>IF(OR('Main Data'!Y427="Yes",'Main Data'!Z427="Yes"),1,0)</f>
        <v>0</v>
      </c>
      <c r="AZ427">
        <f>IF('Main Data'!AR427="Yes",1,0)</f>
        <v>0</v>
      </c>
      <c r="BA427">
        <f>IF('Main Data'!AS427="Yes",1,0)</f>
        <v>0</v>
      </c>
      <c r="BB427">
        <f>IF('Main Data'!AG427="Yes",1,0)</f>
        <v>0</v>
      </c>
      <c r="BC427">
        <f>IF('Main Data'!AB427="Yes",1,0)</f>
        <v>0</v>
      </c>
      <c r="BD427">
        <f>IF('Main Data'!AA427="Yes",1,0)</f>
        <v>0</v>
      </c>
      <c r="BE427">
        <f>IF('Main Data'!AC427="Yes",1,0)</f>
        <v>0</v>
      </c>
      <c r="BF427">
        <f>IF('Main Data'!AF427="Yes",1,0)</f>
        <v>0</v>
      </c>
      <c r="BG427">
        <f>IF(OR('Main Data'!AI427="Yes",'Main Data'!AL427="Yes"),1,0)</f>
        <v>0</v>
      </c>
      <c r="BH427">
        <f>IF('Main Data'!AJ427="Yes",1,0)</f>
        <v>0</v>
      </c>
      <c r="BI427">
        <f>IF('Main Data'!AK427="Yes",1,0)</f>
        <v>0</v>
      </c>
      <c r="BJ427">
        <f>IF('Main Data'!AM427="Yes",1,0)</f>
        <v>0</v>
      </c>
      <c r="BK427">
        <f>IF('Main Data'!AQ427="Yes",1,0)</f>
        <v>0</v>
      </c>
      <c r="BL427" s="21">
        <f t="shared" si="37"/>
        <v>0</v>
      </c>
      <c r="BM427" s="21">
        <f t="shared" si="38"/>
        <v>0</v>
      </c>
      <c r="BN427" s="21">
        <f t="shared" si="39"/>
        <v>0</v>
      </c>
      <c r="BO427" s="21">
        <f t="shared" si="40"/>
        <v>1</v>
      </c>
      <c r="BP427" s="21">
        <f t="shared" si="41"/>
        <v>0</v>
      </c>
    </row>
    <row r="428" spans="1:68" x14ac:dyDescent="0.2">
      <c r="A428">
        <v>424</v>
      </c>
      <c r="B428" s="33">
        <f>'Main Data'!C428</f>
        <v>44507</v>
      </c>
      <c r="C428">
        <f>'Main Data'!D428</f>
        <v>517</v>
      </c>
      <c r="D428" s="26">
        <f>'Main Data'!E428</f>
        <v>13000</v>
      </c>
      <c r="E428" s="26">
        <f>'Main Data'!F428</f>
        <v>16250</v>
      </c>
      <c r="F428" s="34">
        <f t="shared" si="36"/>
        <v>9.4727046364436731</v>
      </c>
      <c r="G428">
        <f>IF('Main Data'!H428="AP",1,0)</f>
        <v>0</v>
      </c>
      <c r="H428">
        <f>IF('Main Data'!H428="Blancpain",1,0)</f>
        <v>0</v>
      </c>
      <c r="I428">
        <f>IF('Main Data'!H428="Breguet",1,0)</f>
        <v>0</v>
      </c>
      <c r="J428">
        <f>IF('Main Data'!H428="Breitling",1,0)</f>
        <v>0</v>
      </c>
      <c r="K428">
        <f>IF('Main Data'!H428="Cartier",1,0)</f>
        <v>0</v>
      </c>
      <c r="L428">
        <f>IF('Main Data'!H428="Gallet",1,0)</f>
        <v>0</v>
      </c>
      <c r="M428">
        <f>IF('Main Data'!H428="Girard Perregaux",1,0)</f>
        <v>0</v>
      </c>
      <c r="N428">
        <f>IF('Main Data'!H428="Gubelin",1,0)</f>
        <v>0</v>
      </c>
      <c r="O428">
        <f>IF('Main Data'!H428="Heuer",1,0)</f>
        <v>0</v>
      </c>
      <c r="P428">
        <f>IF('Main Data'!H428="IWC",1,0)</f>
        <v>0</v>
      </c>
      <c r="Q428">
        <f>IF('Main Data'!H428="JLC",1,0)</f>
        <v>0</v>
      </c>
      <c r="R428">
        <f>IF('Main Data'!H428="Longines",1,0)</f>
        <v>0</v>
      </c>
      <c r="S428">
        <f>IF('Main Data'!H428="Movado",1,0)</f>
        <v>0</v>
      </c>
      <c r="T428">
        <f>IF('Main Data'!H428="Omega",1,0)</f>
        <v>0</v>
      </c>
      <c r="U428">
        <f>IF('Main Data'!H428="Panerai",1,0)</f>
        <v>0</v>
      </c>
      <c r="V428">
        <f>IF('Main Data'!H428="Patek",1,0)</f>
        <v>0</v>
      </c>
      <c r="W428">
        <f>IF('Main Data'!H428="Rolex",1,0)</f>
        <v>1</v>
      </c>
      <c r="X428">
        <f>IF('Main Data'!H428="Tudor",1,0)</f>
        <v>0</v>
      </c>
      <c r="Y428">
        <f>IF('Main Data'!H428="Ulysse Nardin",1,0)</f>
        <v>0</v>
      </c>
      <c r="Z428">
        <f>IF('Main Data'!H428="Universal Geneve",1,0)</f>
        <v>0</v>
      </c>
      <c r="AA428">
        <f>IF('Main Data'!H428="Vacheron",1,0)</f>
        <v>0</v>
      </c>
      <c r="AB428">
        <f>IF('Main Data'!H428="Zenith",1,0)</f>
        <v>0</v>
      </c>
      <c r="AC428">
        <f>IF('Main Data'!J428="Stainless Steel",1,0)</f>
        <v>0</v>
      </c>
      <c r="AD428">
        <f>IF('Main Data'!J428="Two-tone",1,0)</f>
        <v>0</v>
      </c>
      <c r="AE428">
        <f>IF(OR('Main Data'!J428="YG 18K",'Main Data'!J428="YG &lt;18K",'Main Data'!J428="PG 18K",'Main Data'!J428="PG &lt;18K",'Main Data'!J428="WG 18K",'Main Data'!J428="Mixes of 18K",'Main Data'!J428="Mixes &lt;18K"),1,0)</f>
        <v>1</v>
      </c>
      <c r="AF428">
        <f>IF('Main Data'!J428="Platinum",1,0)</f>
        <v>0</v>
      </c>
      <c r="AG428">
        <f>IF(OR('Main Data'!J428="PVD",'Main Data'!J428="Gold Plate",'Main Data'!J428="Other"),1,0)</f>
        <v>0</v>
      </c>
      <c r="AH428">
        <f>IF('Main Data'!N428="Stainless Steel",1,0)</f>
        <v>0</v>
      </c>
      <c r="AI428">
        <f>IF('Main Data'!N428="Leather",1,0)</f>
        <v>1</v>
      </c>
      <c r="AJ428">
        <f>IF('Main Data'!N428="Two-tone",1,0)</f>
        <v>0</v>
      </c>
      <c r="AK428">
        <f>IF(OR('Main Data'!N428="YG 18K",'Main Data'!N428="PG 18K",'Main Data'!N428="WG 18K",'Main Data'!N428="Mixes of 18K"),1,0)</f>
        <v>0</v>
      </c>
      <c r="AL428">
        <f>IF(OR(,'Main Data'!N428="PVD",'Main Data'!N428="Gold plate"),1,0)</f>
        <v>0</v>
      </c>
      <c r="AM428">
        <f>IF(OR('Main Data'!AV428="Yes",'Main Data'!AW428="Yes",'Main Data'!AU428="Yes"),1,0)</f>
        <v>1</v>
      </c>
      <c r="AN428">
        <f>IF(OR(ISTEXT('Main Data'!AX428), ISTEXT('Main Data'!AY428)),1,0)</f>
        <v>0</v>
      </c>
      <c r="AO428">
        <f>IF('Main Data'!AZ428="Yes",1,0)</f>
        <v>0</v>
      </c>
      <c r="AP428">
        <f>IF('Main Data'!BA428="Yes",1,0)</f>
        <v>0</v>
      </c>
      <c r="AQ428">
        <f>IF('Main Data'!BD428="Yes",1,0)</f>
        <v>0</v>
      </c>
      <c r="AR428">
        <f>IF('Main Data'!BE428="A",1,0)</f>
        <v>0</v>
      </c>
      <c r="AS428">
        <f>IF('Main Data'!BE428="AA",1,0)</f>
        <v>0</v>
      </c>
      <c r="AT428">
        <f>IF('Main Data'!BE428="AAA",1,0)</f>
        <v>1</v>
      </c>
      <c r="AU428">
        <f>IF('Main Data'!BE428="AAAA",1,0)</f>
        <v>0</v>
      </c>
      <c r="AV428">
        <f>IF('Main Data'!P428="Yes",1,0)</f>
        <v>1</v>
      </c>
      <c r="AW428">
        <f>IF('Main Data'!AP428="Yes",1,0)</f>
        <v>0</v>
      </c>
      <c r="AX428">
        <f>IF(OR('Main Data'!V428="Yes", 'Main Data'!W428="Yes",'Main Data'!X428="Yes"),1,0)</f>
        <v>0</v>
      </c>
      <c r="AY428">
        <f>IF(OR('Main Data'!Y428="Yes",'Main Data'!Z428="Yes"),1,0)</f>
        <v>0</v>
      </c>
      <c r="AZ428">
        <f>IF('Main Data'!AR428="Yes",1,0)</f>
        <v>0</v>
      </c>
      <c r="BA428">
        <f>IF('Main Data'!AS428="Yes",1,0)</f>
        <v>0</v>
      </c>
      <c r="BB428">
        <f>IF('Main Data'!AG428="Yes",1,0)</f>
        <v>0</v>
      </c>
      <c r="BC428">
        <f>IF('Main Data'!AB428="Yes",1,0)</f>
        <v>0</v>
      </c>
      <c r="BD428">
        <f>IF('Main Data'!AA428="Yes",1,0)</f>
        <v>0</v>
      </c>
      <c r="BE428">
        <f>IF('Main Data'!AC428="Yes",1,0)</f>
        <v>0</v>
      </c>
      <c r="BF428">
        <f>IF('Main Data'!AF428="Yes",1,0)</f>
        <v>0</v>
      </c>
      <c r="BG428">
        <f>IF(OR('Main Data'!AI428="Yes",'Main Data'!AL428="Yes"),1,0)</f>
        <v>0</v>
      </c>
      <c r="BH428">
        <f>IF('Main Data'!AJ428="Yes",1,0)</f>
        <v>0</v>
      </c>
      <c r="BI428">
        <f>IF('Main Data'!AK428="Yes",1,0)</f>
        <v>0</v>
      </c>
      <c r="BJ428">
        <f>IF('Main Data'!AM428="Yes",1,0)</f>
        <v>0</v>
      </c>
      <c r="BK428">
        <f>IF('Main Data'!AQ428="Yes",1,0)</f>
        <v>0</v>
      </c>
      <c r="BL428" s="21">
        <f t="shared" si="37"/>
        <v>0</v>
      </c>
      <c r="BM428" s="21">
        <f t="shared" si="38"/>
        <v>0</v>
      </c>
      <c r="BN428" s="21">
        <f t="shared" si="39"/>
        <v>0</v>
      </c>
      <c r="BO428" s="21">
        <f t="shared" si="40"/>
        <v>1</v>
      </c>
      <c r="BP428" s="21">
        <f t="shared" si="41"/>
        <v>0</v>
      </c>
    </row>
    <row r="429" spans="1:68" x14ac:dyDescent="0.2">
      <c r="A429">
        <v>425</v>
      </c>
      <c r="B429" s="33">
        <f>'Main Data'!C429</f>
        <v>44507</v>
      </c>
      <c r="C429">
        <f>'Main Data'!D429</f>
        <v>518</v>
      </c>
      <c r="D429" s="26">
        <f>'Main Data'!E429</f>
        <v>37000</v>
      </c>
      <c r="E429" s="26">
        <f>'Main Data'!F429</f>
        <v>46250</v>
      </c>
      <c r="F429" s="34">
        <f t="shared" si="36"/>
        <v>10.518673191626361</v>
      </c>
      <c r="G429">
        <f>IF('Main Data'!H429="AP",1,0)</f>
        <v>0</v>
      </c>
      <c r="H429">
        <f>IF('Main Data'!H429="Blancpain",1,0)</f>
        <v>0</v>
      </c>
      <c r="I429">
        <f>IF('Main Data'!H429="Breguet",1,0)</f>
        <v>0</v>
      </c>
      <c r="J429">
        <f>IF('Main Data'!H429="Breitling",1,0)</f>
        <v>0</v>
      </c>
      <c r="K429">
        <f>IF('Main Data'!H429="Cartier",1,0)</f>
        <v>0</v>
      </c>
      <c r="L429">
        <f>IF('Main Data'!H429="Gallet",1,0)</f>
        <v>0</v>
      </c>
      <c r="M429">
        <f>IF('Main Data'!H429="Girard Perregaux",1,0)</f>
        <v>0</v>
      </c>
      <c r="N429">
        <f>IF('Main Data'!H429="Gubelin",1,0)</f>
        <v>0</v>
      </c>
      <c r="O429">
        <f>IF('Main Data'!H429="Heuer",1,0)</f>
        <v>0</v>
      </c>
      <c r="P429">
        <f>IF('Main Data'!H429="IWC",1,0)</f>
        <v>0</v>
      </c>
      <c r="Q429">
        <f>IF('Main Data'!H429="JLC",1,0)</f>
        <v>0</v>
      </c>
      <c r="R429">
        <f>IF('Main Data'!H429="Longines",1,0)</f>
        <v>0</v>
      </c>
      <c r="S429">
        <f>IF('Main Data'!H429="Movado",1,0)</f>
        <v>0</v>
      </c>
      <c r="T429">
        <f>IF('Main Data'!H429="Omega",1,0)</f>
        <v>0</v>
      </c>
      <c r="U429">
        <f>IF('Main Data'!H429="Panerai",1,0)</f>
        <v>0</v>
      </c>
      <c r="V429">
        <f>IF('Main Data'!H429="Patek",1,0)</f>
        <v>0</v>
      </c>
      <c r="W429">
        <f>IF('Main Data'!H429="Rolex",1,0)</f>
        <v>1</v>
      </c>
      <c r="X429">
        <f>IF('Main Data'!H429="Tudor",1,0)</f>
        <v>0</v>
      </c>
      <c r="Y429">
        <f>IF('Main Data'!H429="Ulysse Nardin",1,0)</f>
        <v>0</v>
      </c>
      <c r="Z429">
        <f>IF('Main Data'!H429="Universal Geneve",1,0)</f>
        <v>0</v>
      </c>
      <c r="AA429">
        <f>IF('Main Data'!H429="Vacheron",1,0)</f>
        <v>0</v>
      </c>
      <c r="AB429">
        <f>IF('Main Data'!H429="Zenith",1,0)</f>
        <v>0</v>
      </c>
      <c r="AC429">
        <f>IF('Main Data'!J429="Stainless Steel",1,0)</f>
        <v>0</v>
      </c>
      <c r="AD429">
        <f>IF('Main Data'!J429="Two-tone",1,0)</f>
        <v>0</v>
      </c>
      <c r="AE429">
        <f>IF(OR('Main Data'!J429="YG 18K",'Main Data'!J429="YG &lt;18K",'Main Data'!J429="PG 18K",'Main Data'!J429="PG &lt;18K",'Main Data'!J429="WG 18K",'Main Data'!J429="Mixes of 18K",'Main Data'!J429="Mixes &lt;18K"),1,0)</f>
        <v>1</v>
      </c>
      <c r="AF429">
        <f>IF('Main Data'!J429="Platinum",1,0)</f>
        <v>0</v>
      </c>
      <c r="AG429">
        <f>IF(OR('Main Data'!J429="PVD",'Main Data'!J429="Gold Plate",'Main Data'!J429="Other"),1,0)</f>
        <v>0</v>
      </c>
      <c r="AH429">
        <f>IF('Main Data'!N429="Stainless Steel",1,0)</f>
        <v>0</v>
      </c>
      <c r="AI429">
        <f>IF('Main Data'!N429="Leather",1,0)</f>
        <v>0</v>
      </c>
      <c r="AJ429">
        <f>IF('Main Data'!N429="Two-tone",1,0)</f>
        <v>0</v>
      </c>
      <c r="AK429">
        <f>IF(OR('Main Data'!N429="YG 18K",'Main Data'!N429="PG 18K",'Main Data'!N429="WG 18K",'Main Data'!N429="Mixes of 18K"),1,0)</f>
        <v>1</v>
      </c>
      <c r="AL429">
        <f>IF(OR(,'Main Data'!N429="PVD",'Main Data'!N429="Gold plate"),1,0)</f>
        <v>0</v>
      </c>
      <c r="AM429">
        <f>IF(OR('Main Data'!AV429="Yes",'Main Data'!AW429="Yes",'Main Data'!AU429="Yes"),1,0)</f>
        <v>1</v>
      </c>
      <c r="AN429">
        <f>IF(OR(ISTEXT('Main Data'!AX429), ISTEXT('Main Data'!AY429)),1,0)</f>
        <v>0</v>
      </c>
      <c r="AO429">
        <f>IF('Main Data'!AZ429="Yes",1,0)</f>
        <v>1</v>
      </c>
      <c r="AP429">
        <f>IF('Main Data'!BA429="Yes",1,0)</f>
        <v>0</v>
      </c>
      <c r="AQ429">
        <f>IF('Main Data'!BD429="Yes",1,0)</f>
        <v>0</v>
      </c>
      <c r="AR429">
        <f>IF('Main Data'!BE429="A",1,0)</f>
        <v>0</v>
      </c>
      <c r="AS429">
        <f>IF('Main Data'!BE429="AA",1,0)</f>
        <v>0</v>
      </c>
      <c r="AT429">
        <f>IF('Main Data'!BE429="AAA",1,0)</f>
        <v>0</v>
      </c>
      <c r="AU429">
        <f>IF('Main Data'!BE429="AAAA",1,0)</f>
        <v>1</v>
      </c>
      <c r="AV429">
        <f>IF('Main Data'!P429="Yes",1,0)</f>
        <v>0</v>
      </c>
      <c r="AW429">
        <f>IF('Main Data'!AP429="Yes",1,0)</f>
        <v>0</v>
      </c>
      <c r="AX429">
        <f>IF(OR('Main Data'!V429="Yes", 'Main Data'!W429="Yes",'Main Data'!X429="Yes"),1,0)</f>
        <v>1</v>
      </c>
      <c r="AY429">
        <f>IF(OR('Main Data'!Y429="Yes",'Main Data'!Z429="Yes"),1,0)</f>
        <v>0</v>
      </c>
      <c r="AZ429">
        <f>IF('Main Data'!AR429="Yes",1,0)</f>
        <v>0</v>
      </c>
      <c r="BA429">
        <f>IF('Main Data'!AS429="Yes",1,0)</f>
        <v>0</v>
      </c>
      <c r="BB429">
        <f>IF('Main Data'!AG429="Yes",1,0)</f>
        <v>0</v>
      </c>
      <c r="BC429">
        <f>IF('Main Data'!AB429="Yes",1,0)</f>
        <v>0</v>
      </c>
      <c r="BD429">
        <f>IF('Main Data'!AA429="Yes",1,0)</f>
        <v>0</v>
      </c>
      <c r="BE429">
        <f>IF('Main Data'!AC429="Yes",1,0)</f>
        <v>0</v>
      </c>
      <c r="BF429">
        <f>IF('Main Data'!AF429="Yes",1,0)</f>
        <v>0</v>
      </c>
      <c r="BG429">
        <f>IF(OR('Main Data'!AI429="Yes",'Main Data'!AL429="Yes"),1,0)</f>
        <v>0</v>
      </c>
      <c r="BH429">
        <f>IF('Main Data'!AJ429="Yes",1,0)</f>
        <v>0</v>
      </c>
      <c r="BI429">
        <f>IF('Main Data'!AK429="Yes",1,0)</f>
        <v>0</v>
      </c>
      <c r="BJ429">
        <f>IF('Main Data'!AM429="Yes",1,0)</f>
        <v>0</v>
      </c>
      <c r="BK429">
        <f>IF('Main Data'!AQ429="Yes",1,0)</f>
        <v>0</v>
      </c>
      <c r="BL429" s="21">
        <f t="shared" si="37"/>
        <v>0</v>
      </c>
      <c r="BM429" s="21">
        <f t="shared" si="38"/>
        <v>0</v>
      </c>
      <c r="BN429" s="21">
        <f t="shared" si="39"/>
        <v>0</v>
      </c>
      <c r="BO429" s="21">
        <f t="shared" si="40"/>
        <v>1</v>
      </c>
      <c r="BP429" s="21">
        <f t="shared" si="41"/>
        <v>0</v>
      </c>
    </row>
    <row r="430" spans="1:68" x14ac:dyDescent="0.2">
      <c r="A430">
        <v>426</v>
      </c>
      <c r="B430" s="33">
        <f>'Main Data'!C430</f>
        <v>44507</v>
      </c>
      <c r="C430">
        <f>'Main Data'!D430</f>
        <v>519</v>
      </c>
      <c r="D430" s="26">
        <f>'Main Data'!E430</f>
        <v>16000</v>
      </c>
      <c r="E430" s="26">
        <f>'Main Data'!F430</f>
        <v>20000</v>
      </c>
      <c r="F430" s="34">
        <f t="shared" si="36"/>
        <v>9.6803440012219184</v>
      </c>
      <c r="G430">
        <f>IF('Main Data'!H430="AP",1,0)</f>
        <v>0</v>
      </c>
      <c r="H430">
        <f>IF('Main Data'!H430="Blancpain",1,0)</f>
        <v>0</v>
      </c>
      <c r="I430">
        <f>IF('Main Data'!H430="Breguet",1,0)</f>
        <v>0</v>
      </c>
      <c r="J430">
        <f>IF('Main Data'!H430="Breitling",1,0)</f>
        <v>0</v>
      </c>
      <c r="K430">
        <f>IF('Main Data'!H430="Cartier",1,0)</f>
        <v>0</v>
      </c>
      <c r="L430">
        <f>IF('Main Data'!H430="Gallet",1,0)</f>
        <v>0</v>
      </c>
      <c r="M430">
        <f>IF('Main Data'!H430="Girard Perregaux",1,0)</f>
        <v>0</v>
      </c>
      <c r="N430">
        <f>IF('Main Data'!H430="Gubelin",1,0)</f>
        <v>0</v>
      </c>
      <c r="O430">
        <f>IF('Main Data'!H430="Heuer",1,0)</f>
        <v>0</v>
      </c>
      <c r="P430">
        <f>IF('Main Data'!H430="IWC",1,0)</f>
        <v>0</v>
      </c>
      <c r="Q430">
        <f>IF('Main Data'!H430="JLC",1,0)</f>
        <v>0</v>
      </c>
      <c r="R430">
        <f>IF('Main Data'!H430="Longines",1,0)</f>
        <v>0</v>
      </c>
      <c r="S430">
        <f>IF('Main Data'!H430="Movado",1,0)</f>
        <v>0</v>
      </c>
      <c r="T430">
        <f>IF('Main Data'!H430="Omega",1,0)</f>
        <v>0</v>
      </c>
      <c r="U430">
        <f>IF('Main Data'!H430="Panerai",1,0)</f>
        <v>0</v>
      </c>
      <c r="V430">
        <f>IF('Main Data'!H430="Patek",1,0)</f>
        <v>0</v>
      </c>
      <c r="W430">
        <f>IF('Main Data'!H430="Rolex",1,0)</f>
        <v>1</v>
      </c>
      <c r="X430">
        <f>IF('Main Data'!H430="Tudor",1,0)</f>
        <v>0</v>
      </c>
      <c r="Y430">
        <f>IF('Main Data'!H430="Ulysse Nardin",1,0)</f>
        <v>0</v>
      </c>
      <c r="Z430">
        <f>IF('Main Data'!H430="Universal Geneve",1,0)</f>
        <v>0</v>
      </c>
      <c r="AA430">
        <f>IF('Main Data'!H430="Vacheron",1,0)</f>
        <v>0</v>
      </c>
      <c r="AB430">
        <f>IF('Main Data'!H430="Zenith",1,0)</f>
        <v>0</v>
      </c>
      <c r="AC430">
        <f>IF('Main Data'!J430="Stainless Steel",1,0)</f>
        <v>1</v>
      </c>
      <c r="AD430">
        <f>IF('Main Data'!J430="Two-tone",1,0)</f>
        <v>0</v>
      </c>
      <c r="AE430">
        <f>IF(OR('Main Data'!J430="YG 18K",'Main Data'!J430="YG &lt;18K",'Main Data'!J430="PG 18K",'Main Data'!J430="PG &lt;18K",'Main Data'!J430="WG 18K",'Main Data'!J430="Mixes of 18K",'Main Data'!J430="Mixes &lt;18K"),1,0)</f>
        <v>0</v>
      </c>
      <c r="AF430">
        <f>IF('Main Data'!J430="Platinum",1,0)</f>
        <v>0</v>
      </c>
      <c r="AG430">
        <f>IF(OR('Main Data'!J430="PVD",'Main Data'!J430="Gold Plate",'Main Data'!J430="Other"),1,0)</f>
        <v>0</v>
      </c>
      <c r="AH430">
        <f>IF('Main Data'!N430="Stainless Steel",1,0)</f>
        <v>0</v>
      </c>
      <c r="AI430">
        <f>IF('Main Data'!N430="Leather",1,0)</f>
        <v>1</v>
      </c>
      <c r="AJ430">
        <f>IF('Main Data'!N430="Two-tone",1,0)</f>
        <v>0</v>
      </c>
      <c r="AK430">
        <f>IF(OR('Main Data'!N430="YG 18K",'Main Data'!N430="PG 18K",'Main Data'!N430="WG 18K",'Main Data'!N430="Mixes of 18K"),1,0)</f>
        <v>0</v>
      </c>
      <c r="AL430">
        <f>IF(OR(,'Main Data'!N430="PVD",'Main Data'!N430="Gold plate"),1,0)</f>
        <v>0</v>
      </c>
      <c r="AM430">
        <f>IF(OR('Main Data'!AV430="Yes",'Main Data'!AW430="Yes",'Main Data'!AU430="Yes"),1,0)</f>
        <v>0</v>
      </c>
      <c r="AN430">
        <f>IF(OR(ISTEXT('Main Data'!AX430), ISTEXT('Main Data'!AY430)),1,0)</f>
        <v>0</v>
      </c>
      <c r="AO430">
        <f>IF('Main Data'!AZ430="Yes",1,0)</f>
        <v>0</v>
      </c>
      <c r="AP430">
        <f>IF('Main Data'!BA430="Yes",1,0)</f>
        <v>0</v>
      </c>
      <c r="AQ430">
        <f>IF('Main Data'!BD430="Yes",1,0)</f>
        <v>0</v>
      </c>
      <c r="AR430">
        <f>IF('Main Data'!BE430="A",1,0)</f>
        <v>0</v>
      </c>
      <c r="AS430">
        <f>IF('Main Data'!BE430="AA",1,0)</f>
        <v>0</v>
      </c>
      <c r="AT430">
        <f>IF('Main Data'!BE430="AAA",1,0)</f>
        <v>1</v>
      </c>
      <c r="AU430">
        <f>IF('Main Data'!BE430="AAAA",1,0)</f>
        <v>0</v>
      </c>
      <c r="AV430">
        <f>IF('Main Data'!P430="Yes",1,0)</f>
        <v>1</v>
      </c>
      <c r="AW430">
        <f>IF('Main Data'!AP430="Yes",1,0)</f>
        <v>0</v>
      </c>
      <c r="AX430">
        <f>IF(OR('Main Data'!V430="Yes", 'Main Data'!W430="Yes",'Main Data'!X430="Yes"),1,0)</f>
        <v>0</v>
      </c>
      <c r="AY430">
        <f>IF(OR('Main Data'!Y430="Yes",'Main Data'!Z430="Yes"),1,0)</f>
        <v>0</v>
      </c>
      <c r="AZ430">
        <f>IF('Main Data'!AR430="Yes",1,0)</f>
        <v>0</v>
      </c>
      <c r="BA430">
        <f>IF('Main Data'!AS430="Yes",1,0)</f>
        <v>0</v>
      </c>
      <c r="BB430">
        <f>IF('Main Data'!AG430="Yes",1,0)</f>
        <v>0</v>
      </c>
      <c r="BC430">
        <f>IF('Main Data'!AB430="Yes",1,0)</f>
        <v>0</v>
      </c>
      <c r="BD430">
        <f>IF('Main Data'!AA430="Yes",1,0)</f>
        <v>1</v>
      </c>
      <c r="BE430">
        <f>IF('Main Data'!AC430="Yes",1,0)</f>
        <v>0</v>
      </c>
      <c r="BF430">
        <f>IF('Main Data'!AF430="Yes",1,0)</f>
        <v>0</v>
      </c>
      <c r="BG430">
        <f>IF(OR('Main Data'!AI430="Yes",'Main Data'!AL430="Yes"),1,0)</f>
        <v>0</v>
      </c>
      <c r="BH430">
        <f>IF('Main Data'!AJ430="Yes",1,0)</f>
        <v>0</v>
      </c>
      <c r="BI430">
        <f>IF('Main Data'!AK430="Yes",1,0)</f>
        <v>0</v>
      </c>
      <c r="BJ430">
        <f>IF('Main Data'!AM430="Yes",1,0)</f>
        <v>0</v>
      </c>
      <c r="BK430">
        <f>IF('Main Data'!AQ430="Yes",1,0)</f>
        <v>0</v>
      </c>
      <c r="BL430" s="21">
        <f t="shared" si="37"/>
        <v>0</v>
      </c>
      <c r="BM430" s="21">
        <f t="shared" si="38"/>
        <v>0</v>
      </c>
      <c r="BN430" s="21">
        <f t="shared" si="39"/>
        <v>0</v>
      </c>
      <c r="BO430" s="21">
        <f t="shared" si="40"/>
        <v>1</v>
      </c>
      <c r="BP430" s="21">
        <f t="shared" si="41"/>
        <v>0</v>
      </c>
    </row>
    <row r="431" spans="1:68" x14ac:dyDescent="0.2">
      <c r="A431">
        <v>427</v>
      </c>
      <c r="B431" s="33">
        <f>'Main Data'!C431</f>
        <v>44507</v>
      </c>
      <c r="C431">
        <f>'Main Data'!D431</f>
        <v>520</v>
      </c>
      <c r="D431" s="26">
        <f>'Main Data'!E431</f>
        <v>15000</v>
      </c>
      <c r="E431" s="26">
        <f>'Main Data'!F431</f>
        <v>18750</v>
      </c>
      <c r="F431" s="34">
        <f t="shared" si="36"/>
        <v>9.6158054800843473</v>
      </c>
      <c r="G431">
        <f>IF('Main Data'!H431="AP",1,0)</f>
        <v>0</v>
      </c>
      <c r="H431">
        <f>IF('Main Data'!H431="Blancpain",1,0)</f>
        <v>0</v>
      </c>
      <c r="I431">
        <f>IF('Main Data'!H431="Breguet",1,0)</f>
        <v>0</v>
      </c>
      <c r="J431">
        <f>IF('Main Data'!H431="Breitling",1,0)</f>
        <v>0</v>
      </c>
      <c r="K431">
        <f>IF('Main Data'!H431="Cartier",1,0)</f>
        <v>0</v>
      </c>
      <c r="L431">
        <f>IF('Main Data'!H431="Gallet",1,0)</f>
        <v>0</v>
      </c>
      <c r="M431">
        <f>IF('Main Data'!H431="Girard Perregaux",1,0)</f>
        <v>0</v>
      </c>
      <c r="N431">
        <f>IF('Main Data'!H431="Gubelin",1,0)</f>
        <v>0</v>
      </c>
      <c r="O431">
        <f>IF('Main Data'!H431="Heuer",1,0)</f>
        <v>0</v>
      </c>
      <c r="P431">
        <f>IF('Main Data'!H431="IWC",1,0)</f>
        <v>0</v>
      </c>
      <c r="Q431">
        <f>IF('Main Data'!H431="JLC",1,0)</f>
        <v>0</v>
      </c>
      <c r="R431">
        <f>IF('Main Data'!H431="Longines",1,0)</f>
        <v>0</v>
      </c>
      <c r="S431">
        <f>IF('Main Data'!H431="Movado",1,0)</f>
        <v>0</v>
      </c>
      <c r="T431">
        <f>IF('Main Data'!H431="Omega",1,0)</f>
        <v>0</v>
      </c>
      <c r="U431">
        <f>IF('Main Data'!H431="Panerai",1,0)</f>
        <v>0</v>
      </c>
      <c r="V431">
        <f>IF('Main Data'!H431="Patek",1,0)</f>
        <v>0</v>
      </c>
      <c r="W431">
        <f>IF('Main Data'!H431="Rolex",1,0)</f>
        <v>1</v>
      </c>
      <c r="X431">
        <f>IF('Main Data'!H431="Tudor",1,0)</f>
        <v>0</v>
      </c>
      <c r="Y431">
        <f>IF('Main Data'!H431="Ulysse Nardin",1,0)</f>
        <v>0</v>
      </c>
      <c r="Z431">
        <f>IF('Main Data'!H431="Universal Geneve",1,0)</f>
        <v>0</v>
      </c>
      <c r="AA431">
        <f>IF('Main Data'!H431="Vacheron",1,0)</f>
        <v>0</v>
      </c>
      <c r="AB431">
        <f>IF('Main Data'!H431="Zenith",1,0)</f>
        <v>0</v>
      </c>
      <c r="AC431">
        <f>IF('Main Data'!J431="Stainless Steel",1,0)</f>
        <v>1</v>
      </c>
      <c r="AD431">
        <f>IF('Main Data'!J431="Two-tone",1,0)</f>
        <v>0</v>
      </c>
      <c r="AE431">
        <f>IF(OR('Main Data'!J431="YG 18K",'Main Data'!J431="YG &lt;18K",'Main Data'!J431="PG 18K",'Main Data'!J431="PG &lt;18K",'Main Data'!J431="WG 18K",'Main Data'!J431="Mixes of 18K",'Main Data'!J431="Mixes &lt;18K"),1,0)</f>
        <v>0</v>
      </c>
      <c r="AF431">
        <f>IF('Main Data'!J431="Platinum",1,0)</f>
        <v>0</v>
      </c>
      <c r="AG431">
        <f>IF(OR('Main Data'!J431="PVD",'Main Data'!J431="Gold Plate",'Main Data'!J431="Other"),1,0)</f>
        <v>0</v>
      </c>
      <c r="AH431">
        <f>IF('Main Data'!N431="Stainless Steel",1,0)</f>
        <v>0</v>
      </c>
      <c r="AI431">
        <f>IF('Main Data'!N431="Leather",1,0)</f>
        <v>1</v>
      </c>
      <c r="AJ431">
        <f>IF('Main Data'!N431="Two-tone",1,0)</f>
        <v>0</v>
      </c>
      <c r="AK431">
        <f>IF(OR('Main Data'!N431="YG 18K",'Main Data'!N431="PG 18K",'Main Data'!N431="WG 18K",'Main Data'!N431="Mixes of 18K"),1,0)</f>
        <v>0</v>
      </c>
      <c r="AL431">
        <f>IF(OR(,'Main Data'!N431="PVD",'Main Data'!N431="Gold plate"),1,0)</f>
        <v>0</v>
      </c>
      <c r="AM431">
        <f>IF(OR('Main Data'!AV431="Yes",'Main Data'!AW431="Yes",'Main Data'!AU431="Yes"),1,0)</f>
        <v>0</v>
      </c>
      <c r="AN431">
        <f>IF(OR(ISTEXT('Main Data'!AX431), ISTEXT('Main Data'!AY431)),1,0)</f>
        <v>0</v>
      </c>
      <c r="AO431">
        <f>IF('Main Data'!AZ431="Yes",1,0)</f>
        <v>0</v>
      </c>
      <c r="AP431">
        <f>IF('Main Data'!BA431="Yes",1,0)</f>
        <v>0</v>
      </c>
      <c r="AQ431">
        <f>IF('Main Data'!BD431="Yes",1,0)</f>
        <v>0</v>
      </c>
      <c r="AR431">
        <f>IF('Main Data'!BE431="A",1,0)</f>
        <v>0</v>
      </c>
      <c r="AS431">
        <f>IF('Main Data'!BE431="AA",1,0)</f>
        <v>0</v>
      </c>
      <c r="AT431">
        <f>IF('Main Data'!BE431="AAA",1,0)</f>
        <v>1</v>
      </c>
      <c r="AU431">
        <f>IF('Main Data'!BE431="AAAA",1,0)</f>
        <v>0</v>
      </c>
      <c r="AV431">
        <f>IF('Main Data'!P431="Yes",1,0)</f>
        <v>1</v>
      </c>
      <c r="AW431">
        <f>IF('Main Data'!AP431="Yes",1,0)</f>
        <v>0</v>
      </c>
      <c r="AX431">
        <f>IF(OR('Main Data'!V431="Yes", 'Main Data'!W431="Yes",'Main Data'!X431="Yes"),1,0)</f>
        <v>0</v>
      </c>
      <c r="AY431">
        <f>IF(OR('Main Data'!Y431="Yes",'Main Data'!Z431="Yes"),1,0)</f>
        <v>0</v>
      </c>
      <c r="AZ431">
        <f>IF('Main Data'!AR431="Yes",1,0)</f>
        <v>0</v>
      </c>
      <c r="BA431">
        <f>IF('Main Data'!AS431="Yes",1,0)</f>
        <v>0</v>
      </c>
      <c r="BB431">
        <f>IF('Main Data'!AG431="Yes",1,0)</f>
        <v>0</v>
      </c>
      <c r="BC431">
        <f>IF('Main Data'!AB431="Yes",1,0)</f>
        <v>0</v>
      </c>
      <c r="BD431">
        <f>IF('Main Data'!AA431="Yes",1,0)</f>
        <v>1</v>
      </c>
      <c r="BE431">
        <f>IF('Main Data'!AC431="Yes",1,0)</f>
        <v>0</v>
      </c>
      <c r="BF431">
        <f>IF('Main Data'!AF431="Yes",1,0)</f>
        <v>0</v>
      </c>
      <c r="BG431">
        <f>IF(OR('Main Data'!AI431="Yes",'Main Data'!AL431="Yes"),1,0)</f>
        <v>0</v>
      </c>
      <c r="BH431">
        <f>IF('Main Data'!AJ431="Yes",1,0)</f>
        <v>0</v>
      </c>
      <c r="BI431">
        <f>IF('Main Data'!AK431="Yes",1,0)</f>
        <v>0</v>
      </c>
      <c r="BJ431">
        <f>IF('Main Data'!AM431="Yes",1,0)</f>
        <v>0</v>
      </c>
      <c r="BK431">
        <f>IF('Main Data'!AQ431="Yes",1,0)</f>
        <v>0</v>
      </c>
      <c r="BL431" s="21">
        <f t="shared" si="37"/>
        <v>0</v>
      </c>
      <c r="BM431" s="21">
        <f t="shared" si="38"/>
        <v>0</v>
      </c>
      <c r="BN431" s="21">
        <f t="shared" si="39"/>
        <v>0</v>
      </c>
      <c r="BO431" s="21">
        <f t="shared" si="40"/>
        <v>1</v>
      </c>
      <c r="BP431" s="21">
        <f t="shared" si="41"/>
        <v>0</v>
      </c>
    </row>
    <row r="432" spans="1:68" x14ac:dyDescent="0.2">
      <c r="A432">
        <v>428</v>
      </c>
      <c r="B432" s="33">
        <f>'Main Data'!C432</f>
        <v>44507</v>
      </c>
      <c r="C432">
        <f>'Main Data'!D432</f>
        <v>522</v>
      </c>
      <c r="D432" s="26">
        <f>'Main Data'!E432</f>
        <v>90000</v>
      </c>
      <c r="E432" s="26">
        <f>'Main Data'!F432</f>
        <v>112500</v>
      </c>
      <c r="F432" s="34">
        <f t="shared" si="36"/>
        <v>11.407564949312402</v>
      </c>
      <c r="G432">
        <f>IF('Main Data'!H432="AP",1,0)</f>
        <v>0</v>
      </c>
      <c r="H432">
        <f>IF('Main Data'!H432="Blancpain",1,0)</f>
        <v>0</v>
      </c>
      <c r="I432">
        <f>IF('Main Data'!H432="Breguet",1,0)</f>
        <v>0</v>
      </c>
      <c r="J432">
        <f>IF('Main Data'!H432="Breitling",1,0)</f>
        <v>0</v>
      </c>
      <c r="K432">
        <f>IF('Main Data'!H432="Cartier",1,0)</f>
        <v>0</v>
      </c>
      <c r="L432">
        <f>IF('Main Data'!H432="Gallet",1,0)</f>
        <v>0</v>
      </c>
      <c r="M432">
        <f>IF('Main Data'!H432="Girard Perregaux",1,0)</f>
        <v>0</v>
      </c>
      <c r="N432">
        <f>IF('Main Data'!H432="Gubelin",1,0)</f>
        <v>0</v>
      </c>
      <c r="O432">
        <f>IF('Main Data'!H432="Heuer",1,0)</f>
        <v>0</v>
      </c>
      <c r="P432">
        <f>IF('Main Data'!H432="IWC",1,0)</f>
        <v>0</v>
      </c>
      <c r="Q432">
        <f>IF('Main Data'!H432="JLC",1,0)</f>
        <v>0</v>
      </c>
      <c r="R432">
        <f>IF('Main Data'!H432="Longines",1,0)</f>
        <v>0</v>
      </c>
      <c r="S432">
        <f>IF('Main Data'!H432="Movado",1,0)</f>
        <v>0</v>
      </c>
      <c r="T432">
        <f>IF('Main Data'!H432="Omega",1,0)</f>
        <v>0</v>
      </c>
      <c r="U432">
        <f>IF('Main Data'!H432="Panerai",1,0)</f>
        <v>0</v>
      </c>
      <c r="V432">
        <f>IF('Main Data'!H432="Patek",1,0)</f>
        <v>0</v>
      </c>
      <c r="W432">
        <f>IF('Main Data'!H432="Rolex",1,0)</f>
        <v>1</v>
      </c>
      <c r="X432">
        <f>IF('Main Data'!H432="Tudor",1,0)</f>
        <v>0</v>
      </c>
      <c r="Y432">
        <f>IF('Main Data'!H432="Ulysse Nardin",1,0)</f>
        <v>0</v>
      </c>
      <c r="Z432">
        <f>IF('Main Data'!H432="Universal Geneve",1,0)</f>
        <v>0</v>
      </c>
      <c r="AA432">
        <f>IF('Main Data'!H432="Vacheron",1,0)</f>
        <v>0</v>
      </c>
      <c r="AB432">
        <f>IF('Main Data'!H432="Zenith",1,0)</f>
        <v>0</v>
      </c>
      <c r="AC432">
        <f>IF('Main Data'!J432="Stainless Steel",1,0)</f>
        <v>1</v>
      </c>
      <c r="AD432">
        <f>IF('Main Data'!J432="Two-tone",1,0)</f>
        <v>0</v>
      </c>
      <c r="AE432">
        <f>IF(OR('Main Data'!J432="YG 18K",'Main Data'!J432="YG &lt;18K",'Main Data'!J432="PG 18K",'Main Data'!J432="PG &lt;18K",'Main Data'!J432="WG 18K",'Main Data'!J432="Mixes of 18K",'Main Data'!J432="Mixes &lt;18K"),1,0)</f>
        <v>0</v>
      </c>
      <c r="AF432">
        <f>IF('Main Data'!J432="Platinum",1,0)</f>
        <v>0</v>
      </c>
      <c r="AG432">
        <f>IF(OR('Main Data'!J432="PVD",'Main Data'!J432="Gold Plate",'Main Data'!J432="Other"),1,0)</f>
        <v>0</v>
      </c>
      <c r="AH432">
        <f>IF('Main Data'!N432="Stainless Steel",1,0)</f>
        <v>1</v>
      </c>
      <c r="AI432">
        <f>IF('Main Data'!N432="Leather",1,0)</f>
        <v>0</v>
      </c>
      <c r="AJ432">
        <f>IF('Main Data'!N432="Two-tone",1,0)</f>
        <v>0</v>
      </c>
      <c r="AK432">
        <f>IF(OR('Main Data'!N432="YG 18K",'Main Data'!N432="PG 18K",'Main Data'!N432="WG 18K",'Main Data'!N432="Mixes of 18K"),1,0)</f>
        <v>0</v>
      </c>
      <c r="AL432">
        <f>IF(OR(,'Main Data'!N432="PVD",'Main Data'!N432="Gold plate"),1,0)</f>
        <v>0</v>
      </c>
      <c r="AM432">
        <f>IF(OR('Main Data'!AV432="Yes",'Main Data'!AW432="Yes",'Main Data'!AU432="Yes"),1,0)</f>
        <v>0</v>
      </c>
      <c r="AN432">
        <f>IF(OR(ISTEXT('Main Data'!AX432), ISTEXT('Main Data'!AY432)),1,0)</f>
        <v>0</v>
      </c>
      <c r="AO432">
        <f>IF('Main Data'!AZ432="Yes",1,0)</f>
        <v>0</v>
      </c>
      <c r="AP432">
        <f>IF('Main Data'!BA432="Yes",1,0)</f>
        <v>0</v>
      </c>
      <c r="AQ432">
        <f>IF('Main Data'!BD432="Yes",1,0)</f>
        <v>0</v>
      </c>
      <c r="AR432">
        <f>IF('Main Data'!BE432="A",1,0)</f>
        <v>0</v>
      </c>
      <c r="AS432">
        <f>IF('Main Data'!BE432="AA",1,0)</f>
        <v>0</v>
      </c>
      <c r="AT432">
        <f>IF('Main Data'!BE432="AAA",1,0)</f>
        <v>0</v>
      </c>
      <c r="AU432">
        <f>IF('Main Data'!BE432="AAAA",1,0)</f>
        <v>1</v>
      </c>
      <c r="AV432">
        <f>IF('Main Data'!P432="Yes",1,0)</f>
        <v>1</v>
      </c>
      <c r="AW432">
        <f>IF('Main Data'!AP432="Yes",1,0)</f>
        <v>0</v>
      </c>
      <c r="AX432">
        <f>IF(OR('Main Data'!V432="Yes", 'Main Data'!W432="Yes",'Main Data'!X432="Yes"),1,0)</f>
        <v>0</v>
      </c>
      <c r="AY432">
        <f>IF(OR('Main Data'!Y432="Yes",'Main Data'!Z432="Yes"),1,0)</f>
        <v>0</v>
      </c>
      <c r="AZ432">
        <f>IF('Main Data'!AR432="Yes",1,0)</f>
        <v>0</v>
      </c>
      <c r="BA432">
        <f>IF('Main Data'!AS432="Yes",1,0)</f>
        <v>0</v>
      </c>
      <c r="BB432">
        <f>IF('Main Data'!AG432="Yes",1,0)</f>
        <v>0</v>
      </c>
      <c r="BC432">
        <f>IF('Main Data'!AB432="Yes",1,0)</f>
        <v>0</v>
      </c>
      <c r="BD432">
        <f>IF('Main Data'!AA432="Yes",1,0)</f>
        <v>1</v>
      </c>
      <c r="BE432">
        <f>IF('Main Data'!AC432="Yes",1,0)</f>
        <v>0</v>
      </c>
      <c r="BF432">
        <f>IF('Main Data'!AF432="Yes",1,0)</f>
        <v>0</v>
      </c>
      <c r="BG432">
        <f>IF(OR('Main Data'!AI432="Yes",'Main Data'!AL432="Yes"),1,0)</f>
        <v>0</v>
      </c>
      <c r="BH432">
        <f>IF('Main Data'!AJ432="Yes",1,0)</f>
        <v>0</v>
      </c>
      <c r="BI432">
        <f>IF('Main Data'!AK432="Yes",1,0)</f>
        <v>0</v>
      </c>
      <c r="BJ432">
        <f>IF('Main Data'!AM432="Yes",1,0)</f>
        <v>0</v>
      </c>
      <c r="BK432">
        <f>IF('Main Data'!AQ432="Yes",1,0)</f>
        <v>0</v>
      </c>
      <c r="BL432" s="21">
        <f t="shared" si="37"/>
        <v>0</v>
      </c>
      <c r="BM432" s="21">
        <f t="shared" si="38"/>
        <v>0</v>
      </c>
      <c r="BN432" s="21">
        <f t="shared" si="39"/>
        <v>0</v>
      </c>
      <c r="BO432" s="21">
        <f t="shared" si="40"/>
        <v>1</v>
      </c>
      <c r="BP432" s="21">
        <f t="shared" si="41"/>
        <v>0</v>
      </c>
    </row>
    <row r="433" spans="1:68" x14ac:dyDescent="0.2">
      <c r="A433">
        <v>429</v>
      </c>
      <c r="B433" s="33">
        <f>'Main Data'!C433</f>
        <v>44507</v>
      </c>
      <c r="C433">
        <f>'Main Data'!D433</f>
        <v>523</v>
      </c>
      <c r="D433" s="26">
        <f>'Main Data'!E433</f>
        <v>15000</v>
      </c>
      <c r="E433" s="26">
        <f>'Main Data'!F433</f>
        <v>18750</v>
      </c>
      <c r="F433" s="34">
        <f t="shared" si="36"/>
        <v>9.6158054800843473</v>
      </c>
      <c r="G433">
        <f>IF('Main Data'!H433="AP",1,0)</f>
        <v>0</v>
      </c>
      <c r="H433">
        <f>IF('Main Data'!H433="Blancpain",1,0)</f>
        <v>0</v>
      </c>
      <c r="I433">
        <f>IF('Main Data'!H433="Breguet",1,0)</f>
        <v>0</v>
      </c>
      <c r="J433">
        <f>IF('Main Data'!H433="Breitling",1,0)</f>
        <v>0</v>
      </c>
      <c r="K433">
        <f>IF('Main Data'!H433="Cartier",1,0)</f>
        <v>0</v>
      </c>
      <c r="L433">
        <f>IF('Main Data'!H433="Gallet",1,0)</f>
        <v>0</v>
      </c>
      <c r="M433">
        <f>IF('Main Data'!H433="Girard Perregaux",1,0)</f>
        <v>0</v>
      </c>
      <c r="N433">
        <f>IF('Main Data'!H433="Gubelin",1,0)</f>
        <v>0</v>
      </c>
      <c r="O433">
        <f>IF('Main Data'!H433="Heuer",1,0)</f>
        <v>0</v>
      </c>
      <c r="P433">
        <f>IF('Main Data'!H433="IWC",1,0)</f>
        <v>0</v>
      </c>
      <c r="Q433">
        <f>IF('Main Data'!H433="JLC",1,0)</f>
        <v>0</v>
      </c>
      <c r="R433">
        <f>IF('Main Data'!H433="Longines",1,0)</f>
        <v>0</v>
      </c>
      <c r="S433">
        <f>IF('Main Data'!H433="Movado",1,0)</f>
        <v>0</v>
      </c>
      <c r="T433">
        <f>IF('Main Data'!H433="Omega",1,0)</f>
        <v>0</v>
      </c>
      <c r="U433">
        <f>IF('Main Data'!H433="Panerai",1,0)</f>
        <v>0</v>
      </c>
      <c r="V433">
        <f>IF('Main Data'!H433="Patek",1,0)</f>
        <v>0</v>
      </c>
      <c r="W433">
        <f>IF('Main Data'!H433="Rolex",1,0)</f>
        <v>1</v>
      </c>
      <c r="X433">
        <f>IF('Main Data'!H433="Tudor",1,0)</f>
        <v>0</v>
      </c>
      <c r="Y433">
        <f>IF('Main Data'!H433="Ulysse Nardin",1,0)</f>
        <v>0</v>
      </c>
      <c r="Z433">
        <f>IF('Main Data'!H433="Universal Geneve",1,0)</f>
        <v>0</v>
      </c>
      <c r="AA433">
        <f>IF('Main Data'!H433="Vacheron",1,0)</f>
        <v>0</v>
      </c>
      <c r="AB433">
        <f>IF('Main Data'!H433="Zenith",1,0)</f>
        <v>0</v>
      </c>
      <c r="AC433">
        <f>IF('Main Data'!J433="Stainless Steel",1,0)</f>
        <v>1</v>
      </c>
      <c r="AD433">
        <f>IF('Main Data'!J433="Two-tone",1,0)</f>
        <v>0</v>
      </c>
      <c r="AE433">
        <f>IF(OR('Main Data'!J433="YG 18K",'Main Data'!J433="YG &lt;18K",'Main Data'!J433="PG 18K",'Main Data'!J433="PG &lt;18K",'Main Data'!J433="WG 18K",'Main Data'!J433="Mixes of 18K",'Main Data'!J433="Mixes &lt;18K"),1,0)</f>
        <v>0</v>
      </c>
      <c r="AF433">
        <f>IF('Main Data'!J433="Platinum",1,0)</f>
        <v>0</v>
      </c>
      <c r="AG433">
        <f>IF(OR('Main Data'!J433="PVD",'Main Data'!J433="Gold Plate",'Main Data'!J433="Other"),1,0)</f>
        <v>0</v>
      </c>
      <c r="AH433">
        <f>IF('Main Data'!N433="Stainless Steel",1,0)</f>
        <v>1</v>
      </c>
      <c r="AI433">
        <f>IF('Main Data'!N433="Leather",1,0)</f>
        <v>0</v>
      </c>
      <c r="AJ433">
        <f>IF('Main Data'!N433="Two-tone",1,0)</f>
        <v>0</v>
      </c>
      <c r="AK433">
        <f>IF(OR('Main Data'!N433="YG 18K",'Main Data'!N433="PG 18K",'Main Data'!N433="WG 18K",'Main Data'!N433="Mixes of 18K"),1,0)</f>
        <v>0</v>
      </c>
      <c r="AL433">
        <f>IF(OR(,'Main Data'!N433="PVD",'Main Data'!N433="Gold plate"),1,0)</f>
        <v>0</v>
      </c>
      <c r="AM433">
        <f>IF(OR('Main Data'!AV433="Yes",'Main Data'!AW433="Yes",'Main Data'!AU433="Yes"),1,0)</f>
        <v>0</v>
      </c>
      <c r="AN433">
        <f>IF(OR(ISTEXT('Main Data'!AX433), ISTEXT('Main Data'!AY433)),1,0)</f>
        <v>0</v>
      </c>
      <c r="AO433">
        <f>IF('Main Data'!AZ433="Yes",1,0)</f>
        <v>0</v>
      </c>
      <c r="AP433">
        <f>IF('Main Data'!BA433="Yes",1,0)</f>
        <v>0</v>
      </c>
      <c r="AQ433">
        <f>IF('Main Data'!BD433="Yes",1,0)</f>
        <v>0</v>
      </c>
      <c r="AR433">
        <f>IF('Main Data'!BE433="A",1,0)</f>
        <v>0</v>
      </c>
      <c r="AS433">
        <f>IF('Main Data'!BE433="AA",1,0)</f>
        <v>0</v>
      </c>
      <c r="AT433">
        <f>IF('Main Data'!BE433="AAA",1,0)</f>
        <v>1</v>
      </c>
      <c r="AU433">
        <f>IF('Main Data'!BE433="AAAA",1,0)</f>
        <v>0</v>
      </c>
      <c r="AV433">
        <f>IF('Main Data'!P433="Yes",1,0)</f>
        <v>0</v>
      </c>
      <c r="AW433">
        <f>IF('Main Data'!AP433="Yes",1,0)</f>
        <v>0</v>
      </c>
      <c r="AX433">
        <f>IF(OR('Main Data'!V433="Yes", 'Main Data'!W433="Yes",'Main Data'!X433="Yes"),1,0)</f>
        <v>1</v>
      </c>
      <c r="AY433">
        <f>IF(OR('Main Data'!Y433="Yes",'Main Data'!Z433="Yes"),1,0)</f>
        <v>0</v>
      </c>
      <c r="AZ433">
        <f>IF('Main Data'!AR433="Yes",1,0)</f>
        <v>0</v>
      </c>
      <c r="BA433">
        <f>IF('Main Data'!AS433="Yes",1,0)</f>
        <v>0</v>
      </c>
      <c r="BB433">
        <f>IF('Main Data'!AG433="Yes",1,0)</f>
        <v>0</v>
      </c>
      <c r="BC433">
        <f>IF('Main Data'!AB433="Yes",1,0)</f>
        <v>0</v>
      </c>
      <c r="BD433">
        <f>IF('Main Data'!AA433="Yes",1,0)</f>
        <v>0</v>
      </c>
      <c r="BE433">
        <f>IF('Main Data'!AC433="Yes",1,0)</f>
        <v>1</v>
      </c>
      <c r="BF433">
        <f>IF('Main Data'!AF433="Yes",1,0)</f>
        <v>0</v>
      </c>
      <c r="BG433">
        <f>IF(OR('Main Data'!AI433="Yes",'Main Data'!AL433="Yes"),1,0)</f>
        <v>0</v>
      </c>
      <c r="BH433">
        <f>IF('Main Data'!AJ433="Yes",1,0)</f>
        <v>0</v>
      </c>
      <c r="BI433">
        <f>IF('Main Data'!AK433="Yes",1,0)</f>
        <v>0</v>
      </c>
      <c r="BJ433">
        <f>IF('Main Data'!AM433="Yes",1,0)</f>
        <v>0</v>
      </c>
      <c r="BK433">
        <f>IF('Main Data'!AQ433="Yes",1,0)</f>
        <v>0</v>
      </c>
      <c r="BL433" s="21">
        <f t="shared" si="37"/>
        <v>0</v>
      </c>
      <c r="BM433" s="21">
        <f t="shared" si="38"/>
        <v>0</v>
      </c>
      <c r="BN433" s="21">
        <f t="shared" si="39"/>
        <v>0</v>
      </c>
      <c r="BO433" s="21">
        <f t="shared" si="40"/>
        <v>1</v>
      </c>
      <c r="BP433" s="21">
        <f t="shared" si="41"/>
        <v>0</v>
      </c>
    </row>
    <row r="434" spans="1:68" x14ac:dyDescent="0.2">
      <c r="A434">
        <v>430</v>
      </c>
      <c r="B434" s="33">
        <f>'Main Data'!C434</f>
        <v>44507</v>
      </c>
      <c r="C434">
        <f>'Main Data'!D434</f>
        <v>524</v>
      </c>
      <c r="D434" s="26">
        <f>'Main Data'!E434</f>
        <v>11000</v>
      </c>
      <c r="E434" s="26">
        <f>'Main Data'!F434</f>
        <v>13750</v>
      </c>
      <c r="F434" s="34">
        <f t="shared" si="36"/>
        <v>9.3056505517805075</v>
      </c>
      <c r="G434">
        <f>IF('Main Data'!H434="AP",1,0)</f>
        <v>0</v>
      </c>
      <c r="H434">
        <f>IF('Main Data'!H434="Blancpain",1,0)</f>
        <v>0</v>
      </c>
      <c r="I434">
        <f>IF('Main Data'!H434="Breguet",1,0)</f>
        <v>0</v>
      </c>
      <c r="J434">
        <f>IF('Main Data'!H434="Breitling",1,0)</f>
        <v>0</v>
      </c>
      <c r="K434">
        <f>IF('Main Data'!H434="Cartier",1,0)</f>
        <v>0</v>
      </c>
      <c r="L434">
        <f>IF('Main Data'!H434="Gallet",1,0)</f>
        <v>0</v>
      </c>
      <c r="M434">
        <f>IF('Main Data'!H434="Girard Perregaux",1,0)</f>
        <v>0</v>
      </c>
      <c r="N434">
        <f>IF('Main Data'!H434="Gubelin",1,0)</f>
        <v>0</v>
      </c>
      <c r="O434">
        <f>IF('Main Data'!H434="Heuer",1,0)</f>
        <v>0</v>
      </c>
      <c r="P434">
        <f>IF('Main Data'!H434="IWC",1,0)</f>
        <v>0</v>
      </c>
      <c r="Q434">
        <f>IF('Main Data'!H434="JLC",1,0)</f>
        <v>0</v>
      </c>
      <c r="R434">
        <f>IF('Main Data'!H434="Longines",1,0)</f>
        <v>0</v>
      </c>
      <c r="S434">
        <f>IF('Main Data'!H434="Movado",1,0)</f>
        <v>0</v>
      </c>
      <c r="T434">
        <f>IF('Main Data'!H434="Omega",1,0)</f>
        <v>0</v>
      </c>
      <c r="U434">
        <f>IF('Main Data'!H434="Panerai",1,0)</f>
        <v>0</v>
      </c>
      <c r="V434">
        <f>IF('Main Data'!H434="Patek",1,0)</f>
        <v>0</v>
      </c>
      <c r="W434">
        <f>IF('Main Data'!H434="Rolex",1,0)</f>
        <v>1</v>
      </c>
      <c r="X434">
        <f>IF('Main Data'!H434="Tudor",1,0)</f>
        <v>0</v>
      </c>
      <c r="Y434">
        <f>IF('Main Data'!H434="Ulysse Nardin",1,0)</f>
        <v>0</v>
      </c>
      <c r="Z434">
        <f>IF('Main Data'!H434="Universal Geneve",1,0)</f>
        <v>0</v>
      </c>
      <c r="AA434">
        <f>IF('Main Data'!H434="Vacheron",1,0)</f>
        <v>0</v>
      </c>
      <c r="AB434">
        <f>IF('Main Data'!H434="Zenith",1,0)</f>
        <v>0</v>
      </c>
      <c r="AC434">
        <f>IF('Main Data'!J434="Stainless Steel",1,0)</f>
        <v>1</v>
      </c>
      <c r="AD434">
        <f>IF('Main Data'!J434="Two-tone",1,0)</f>
        <v>0</v>
      </c>
      <c r="AE434">
        <f>IF(OR('Main Data'!J434="YG 18K",'Main Data'!J434="YG &lt;18K",'Main Data'!J434="PG 18K",'Main Data'!J434="PG &lt;18K",'Main Data'!J434="WG 18K",'Main Data'!J434="Mixes of 18K",'Main Data'!J434="Mixes &lt;18K"),1,0)</f>
        <v>0</v>
      </c>
      <c r="AF434">
        <f>IF('Main Data'!J434="Platinum",1,0)</f>
        <v>0</v>
      </c>
      <c r="AG434">
        <f>IF(OR('Main Data'!J434="PVD",'Main Data'!J434="Gold Plate",'Main Data'!J434="Other"),1,0)</f>
        <v>0</v>
      </c>
      <c r="AH434">
        <f>IF('Main Data'!N434="Stainless Steel",1,0)</f>
        <v>1</v>
      </c>
      <c r="AI434">
        <f>IF('Main Data'!N434="Leather",1,0)</f>
        <v>0</v>
      </c>
      <c r="AJ434">
        <f>IF('Main Data'!N434="Two-tone",1,0)</f>
        <v>0</v>
      </c>
      <c r="AK434">
        <f>IF(OR('Main Data'!N434="YG 18K",'Main Data'!N434="PG 18K",'Main Data'!N434="WG 18K",'Main Data'!N434="Mixes of 18K"),1,0)</f>
        <v>0</v>
      </c>
      <c r="AL434">
        <f>IF(OR(,'Main Data'!N434="PVD",'Main Data'!N434="Gold plate"),1,0)</f>
        <v>0</v>
      </c>
      <c r="AM434">
        <f>IF(OR('Main Data'!AV434="Yes",'Main Data'!AW434="Yes",'Main Data'!AU434="Yes"),1,0)</f>
        <v>0</v>
      </c>
      <c r="AN434">
        <f>IF(OR(ISTEXT('Main Data'!AX434), ISTEXT('Main Data'!AY434)),1,0)</f>
        <v>0</v>
      </c>
      <c r="AO434">
        <f>IF('Main Data'!AZ434="Yes",1,0)</f>
        <v>0</v>
      </c>
      <c r="AP434">
        <f>IF('Main Data'!BA434="Yes",1,0)</f>
        <v>0</v>
      </c>
      <c r="AQ434">
        <f>IF('Main Data'!BD434="Yes",1,0)</f>
        <v>0</v>
      </c>
      <c r="AR434">
        <f>IF('Main Data'!BE434="A",1,0)</f>
        <v>0</v>
      </c>
      <c r="AS434">
        <f>IF('Main Data'!BE434="AA",1,0)</f>
        <v>0</v>
      </c>
      <c r="AT434">
        <f>IF('Main Data'!BE434="AAA",1,0)</f>
        <v>1</v>
      </c>
      <c r="AU434">
        <f>IF('Main Data'!BE434="AAAA",1,0)</f>
        <v>0</v>
      </c>
      <c r="AV434">
        <f>IF('Main Data'!P434="Yes",1,0)</f>
        <v>0</v>
      </c>
      <c r="AW434">
        <f>IF('Main Data'!AP434="Yes",1,0)</f>
        <v>0</v>
      </c>
      <c r="AX434">
        <f>IF(OR('Main Data'!V434="Yes", 'Main Data'!W434="Yes",'Main Data'!X434="Yes"),1,0)</f>
        <v>1</v>
      </c>
      <c r="AY434">
        <f>IF(OR('Main Data'!Y434="Yes",'Main Data'!Z434="Yes"),1,0)</f>
        <v>0</v>
      </c>
      <c r="AZ434">
        <f>IF('Main Data'!AR434="Yes",1,0)</f>
        <v>0</v>
      </c>
      <c r="BA434">
        <f>IF('Main Data'!AS434="Yes",1,0)</f>
        <v>0</v>
      </c>
      <c r="BB434">
        <f>IF('Main Data'!AG434="Yes",1,0)</f>
        <v>0</v>
      </c>
      <c r="BC434">
        <f>IF('Main Data'!AB434="Yes",1,0)</f>
        <v>0</v>
      </c>
      <c r="BD434">
        <f>IF('Main Data'!AA434="Yes",1,0)</f>
        <v>0</v>
      </c>
      <c r="BE434">
        <f>IF('Main Data'!AC434="Yes",1,0)</f>
        <v>1</v>
      </c>
      <c r="BF434">
        <f>IF('Main Data'!AF434="Yes",1,0)</f>
        <v>0</v>
      </c>
      <c r="BG434">
        <f>IF(OR('Main Data'!AI434="Yes",'Main Data'!AL434="Yes"),1,0)</f>
        <v>0</v>
      </c>
      <c r="BH434">
        <f>IF('Main Data'!AJ434="Yes",1,0)</f>
        <v>0</v>
      </c>
      <c r="BI434">
        <f>IF('Main Data'!AK434="Yes",1,0)</f>
        <v>0</v>
      </c>
      <c r="BJ434">
        <f>IF('Main Data'!AM434="Yes",1,0)</f>
        <v>0</v>
      </c>
      <c r="BK434">
        <f>IF('Main Data'!AQ434="Yes",1,0)</f>
        <v>0</v>
      </c>
      <c r="BL434" s="21">
        <f t="shared" si="37"/>
        <v>0</v>
      </c>
      <c r="BM434" s="21">
        <f t="shared" si="38"/>
        <v>0</v>
      </c>
      <c r="BN434" s="21">
        <f t="shared" si="39"/>
        <v>0</v>
      </c>
      <c r="BO434" s="21">
        <f t="shared" si="40"/>
        <v>1</v>
      </c>
      <c r="BP434" s="21">
        <f t="shared" si="41"/>
        <v>0</v>
      </c>
    </row>
    <row r="435" spans="1:68" x14ac:dyDescent="0.2">
      <c r="A435">
        <v>431</v>
      </c>
      <c r="B435" s="33">
        <f>'Main Data'!C435</f>
        <v>44507</v>
      </c>
      <c r="C435">
        <f>'Main Data'!D435</f>
        <v>525</v>
      </c>
      <c r="D435" s="26">
        <f>'Main Data'!E435</f>
        <v>29000</v>
      </c>
      <c r="E435" s="26">
        <f>'Main Data'!F435</f>
        <v>36250</v>
      </c>
      <c r="F435" s="34">
        <f t="shared" si="36"/>
        <v>10.275051108968611</v>
      </c>
      <c r="G435">
        <f>IF('Main Data'!H435="AP",1,0)</f>
        <v>0</v>
      </c>
      <c r="H435">
        <f>IF('Main Data'!H435="Blancpain",1,0)</f>
        <v>0</v>
      </c>
      <c r="I435">
        <f>IF('Main Data'!H435="Breguet",1,0)</f>
        <v>0</v>
      </c>
      <c r="J435">
        <f>IF('Main Data'!H435="Breitling",1,0)</f>
        <v>0</v>
      </c>
      <c r="K435">
        <f>IF('Main Data'!H435="Cartier",1,0)</f>
        <v>0</v>
      </c>
      <c r="L435">
        <f>IF('Main Data'!H435="Gallet",1,0)</f>
        <v>0</v>
      </c>
      <c r="M435">
        <f>IF('Main Data'!H435="Girard Perregaux",1,0)</f>
        <v>0</v>
      </c>
      <c r="N435">
        <f>IF('Main Data'!H435="Gubelin",1,0)</f>
        <v>0</v>
      </c>
      <c r="O435">
        <f>IF('Main Data'!H435="Heuer",1,0)</f>
        <v>0</v>
      </c>
      <c r="P435">
        <f>IF('Main Data'!H435="IWC",1,0)</f>
        <v>0</v>
      </c>
      <c r="Q435">
        <f>IF('Main Data'!H435="JLC",1,0)</f>
        <v>0</v>
      </c>
      <c r="R435">
        <f>IF('Main Data'!H435="Longines",1,0)</f>
        <v>0</v>
      </c>
      <c r="S435">
        <f>IF('Main Data'!H435="Movado",1,0)</f>
        <v>0</v>
      </c>
      <c r="T435">
        <f>IF('Main Data'!H435="Omega",1,0)</f>
        <v>0</v>
      </c>
      <c r="U435">
        <f>IF('Main Data'!H435="Panerai",1,0)</f>
        <v>0</v>
      </c>
      <c r="V435">
        <f>IF('Main Data'!H435="Patek",1,0)</f>
        <v>0</v>
      </c>
      <c r="W435">
        <f>IF('Main Data'!H435="Rolex",1,0)</f>
        <v>1</v>
      </c>
      <c r="X435">
        <f>IF('Main Data'!H435="Tudor",1,0)</f>
        <v>0</v>
      </c>
      <c r="Y435">
        <f>IF('Main Data'!H435="Ulysse Nardin",1,0)</f>
        <v>0</v>
      </c>
      <c r="Z435">
        <f>IF('Main Data'!H435="Universal Geneve",1,0)</f>
        <v>0</v>
      </c>
      <c r="AA435">
        <f>IF('Main Data'!H435="Vacheron",1,0)</f>
        <v>0</v>
      </c>
      <c r="AB435">
        <f>IF('Main Data'!H435="Zenith",1,0)</f>
        <v>0</v>
      </c>
      <c r="AC435">
        <f>IF('Main Data'!J435="Stainless Steel",1,0)</f>
        <v>1</v>
      </c>
      <c r="AD435">
        <f>IF('Main Data'!J435="Two-tone",1,0)</f>
        <v>0</v>
      </c>
      <c r="AE435">
        <f>IF(OR('Main Data'!J435="YG 18K",'Main Data'!J435="YG &lt;18K",'Main Data'!J435="PG 18K",'Main Data'!J435="PG &lt;18K",'Main Data'!J435="WG 18K",'Main Data'!J435="Mixes of 18K",'Main Data'!J435="Mixes &lt;18K"),1,0)</f>
        <v>0</v>
      </c>
      <c r="AF435">
        <f>IF('Main Data'!J435="Platinum",1,0)</f>
        <v>0</v>
      </c>
      <c r="AG435">
        <f>IF(OR('Main Data'!J435="PVD",'Main Data'!J435="Gold Plate",'Main Data'!J435="Other"),1,0)</f>
        <v>0</v>
      </c>
      <c r="AH435">
        <f>IF('Main Data'!N435="Stainless Steel",1,0)</f>
        <v>1</v>
      </c>
      <c r="AI435">
        <f>IF('Main Data'!N435="Leather",1,0)</f>
        <v>0</v>
      </c>
      <c r="AJ435">
        <f>IF('Main Data'!N435="Two-tone",1,0)</f>
        <v>0</v>
      </c>
      <c r="AK435">
        <f>IF(OR('Main Data'!N435="YG 18K",'Main Data'!N435="PG 18K",'Main Data'!N435="WG 18K",'Main Data'!N435="Mixes of 18K"),1,0)</f>
        <v>0</v>
      </c>
      <c r="AL435">
        <f>IF(OR(,'Main Data'!N435="PVD",'Main Data'!N435="Gold plate"),1,0)</f>
        <v>0</v>
      </c>
      <c r="AM435">
        <f>IF(OR('Main Data'!AV435="Yes",'Main Data'!AW435="Yes",'Main Data'!AU435="Yes"),1,0)</f>
        <v>0</v>
      </c>
      <c r="AN435">
        <f>IF(OR(ISTEXT('Main Data'!AX435), ISTEXT('Main Data'!AY435)),1,0)</f>
        <v>0</v>
      </c>
      <c r="AO435">
        <f>IF('Main Data'!AZ435="Yes",1,0)</f>
        <v>0</v>
      </c>
      <c r="AP435">
        <f>IF('Main Data'!BA435="Yes",1,0)</f>
        <v>0</v>
      </c>
      <c r="AQ435">
        <f>IF('Main Data'!BD435="Yes",1,0)</f>
        <v>0</v>
      </c>
      <c r="AR435">
        <f>IF('Main Data'!BE435="A",1,0)</f>
        <v>0</v>
      </c>
      <c r="AS435">
        <f>IF('Main Data'!BE435="AA",1,0)</f>
        <v>0</v>
      </c>
      <c r="AT435">
        <f>IF('Main Data'!BE435="AAA",1,0)</f>
        <v>1</v>
      </c>
      <c r="AU435">
        <f>IF('Main Data'!BE435="AAAA",1,0)</f>
        <v>0</v>
      </c>
      <c r="AV435">
        <f>IF('Main Data'!P435="Yes",1,0)</f>
        <v>0</v>
      </c>
      <c r="AW435">
        <f>IF('Main Data'!AP435="Yes",1,0)</f>
        <v>0</v>
      </c>
      <c r="AX435">
        <f>IF(OR('Main Data'!V435="Yes", 'Main Data'!W435="Yes",'Main Data'!X435="Yes"),1,0)</f>
        <v>1</v>
      </c>
      <c r="AY435">
        <f>IF(OR('Main Data'!Y435="Yes",'Main Data'!Z435="Yes"),1,0)</f>
        <v>0</v>
      </c>
      <c r="AZ435">
        <f>IF('Main Data'!AR435="Yes",1,0)</f>
        <v>0</v>
      </c>
      <c r="BA435">
        <f>IF('Main Data'!AS435="Yes",1,0)</f>
        <v>0</v>
      </c>
      <c r="BB435">
        <f>IF('Main Data'!AG435="Yes",1,0)</f>
        <v>0</v>
      </c>
      <c r="BC435">
        <f>IF('Main Data'!AB435="Yes",1,0)</f>
        <v>0</v>
      </c>
      <c r="BD435">
        <f>IF('Main Data'!AA435="Yes",1,0)</f>
        <v>0</v>
      </c>
      <c r="BE435">
        <f>IF('Main Data'!AC435="Yes",1,0)</f>
        <v>1</v>
      </c>
      <c r="BF435">
        <f>IF('Main Data'!AF435="Yes",1,0)</f>
        <v>0</v>
      </c>
      <c r="BG435">
        <f>IF(OR('Main Data'!AI435="Yes",'Main Data'!AL435="Yes"),1,0)</f>
        <v>0</v>
      </c>
      <c r="BH435">
        <f>IF('Main Data'!AJ435="Yes",1,0)</f>
        <v>0</v>
      </c>
      <c r="BI435">
        <f>IF('Main Data'!AK435="Yes",1,0)</f>
        <v>0</v>
      </c>
      <c r="BJ435">
        <f>IF('Main Data'!AM435="Yes",1,0)</f>
        <v>0</v>
      </c>
      <c r="BK435">
        <f>IF('Main Data'!AQ435="Yes",1,0)</f>
        <v>0</v>
      </c>
      <c r="BL435" s="21">
        <f t="shared" si="37"/>
        <v>0</v>
      </c>
      <c r="BM435" s="21">
        <f t="shared" si="38"/>
        <v>0</v>
      </c>
      <c r="BN435" s="21">
        <f t="shared" si="39"/>
        <v>0</v>
      </c>
      <c r="BO435" s="21">
        <f t="shared" si="40"/>
        <v>1</v>
      </c>
      <c r="BP435" s="21">
        <f t="shared" si="41"/>
        <v>0</v>
      </c>
    </row>
    <row r="436" spans="1:68" x14ac:dyDescent="0.2">
      <c r="A436">
        <v>432</v>
      </c>
      <c r="B436" s="33">
        <f>'Main Data'!C436</f>
        <v>44507</v>
      </c>
      <c r="C436">
        <f>'Main Data'!D436</f>
        <v>535</v>
      </c>
      <c r="D436" s="26">
        <f>'Main Data'!E436</f>
        <v>60000</v>
      </c>
      <c r="E436" s="26">
        <f>'Main Data'!F436</f>
        <v>75000</v>
      </c>
      <c r="F436" s="34">
        <f t="shared" si="36"/>
        <v>11.002099841204238</v>
      </c>
      <c r="G436">
        <f>IF('Main Data'!H436="AP",1,0)</f>
        <v>0</v>
      </c>
      <c r="H436">
        <f>IF('Main Data'!H436="Blancpain",1,0)</f>
        <v>0</v>
      </c>
      <c r="I436">
        <f>IF('Main Data'!H436="Breguet",1,0)</f>
        <v>0</v>
      </c>
      <c r="J436">
        <f>IF('Main Data'!H436="Breitling",1,0)</f>
        <v>0</v>
      </c>
      <c r="K436">
        <f>IF('Main Data'!H436="Cartier",1,0)</f>
        <v>0</v>
      </c>
      <c r="L436">
        <f>IF('Main Data'!H436="Gallet",1,0)</f>
        <v>0</v>
      </c>
      <c r="M436">
        <f>IF('Main Data'!H436="Girard Perregaux",1,0)</f>
        <v>0</v>
      </c>
      <c r="N436">
        <f>IF('Main Data'!H436="Gubelin",1,0)</f>
        <v>0</v>
      </c>
      <c r="O436">
        <f>IF('Main Data'!H436="Heuer",1,0)</f>
        <v>0</v>
      </c>
      <c r="P436">
        <f>IF('Main Data'!H436="IWC",1,0)</f>
        <v>0</v>
      </c>
      <c r="Q436">
        <f>IF('Main Data'!H436="JLC",1,0)</f>
        <v>0</v>
      </c>
      <c r="R436">
        <f>IF('Main Data'!H436="Longines",1,0)</f>
        <v>0</v>
      </c>
      <c r="S436">
        <f>IF('Main Data'!H436="Movado",1,0)</f>
        <v>0</v>
      </c>
      <c r="T436">
        <f>IF('Main Data'!H436="Omega",1,0)</f>
        <v>0</v>
      </c>
      <c r="U436">
        <f>IF('Main Data'!H436="Panerai",1,0)</f>
        <v>0</v>
      </c>
      <c r="V436">
        <f>IF('Main Data'!H436="Patek",1,0)</f>
        <v>1</v>
      </c>
      <c r="W436">
        <f>IF('Main Data'!H436="Rolex",1,0)</f>
        <v>0</v>
      </c>
      <c r="X436">
        <f>IF('Main Data'!H436="Tudor",1,0)</f>
        <v>0</v>
      </c>
      <c r="Y436">
        <f>IF('Main Data'!H436="Ulysse Nardin",1,0)</f>
        <v>0</v>
      </c>
      <c r="Z436">
        <f>IF('Main Data'!H436="Universal Geneve",1,0)</f>
        <v>0</v>
      </c>
      <c r="AA436">
        <f>IF('Main Data'!H436="Vacheron",1,0)</f>
        <v>0</v>
      </c>
      <c r="AB436">
        <f>IF('Main Data'!H436="Zenith",1,0)</f>
        <v>0</v>
      </c>
      <c r="AC436">
        <f>IF('Main Data'!J436="Stainless Steel",1,0)</f>
        <v>0</v>
      </c>
      <c r="AD436">
        <f>IF('Main Data'!J436="Two-tone",1,0)</f>
        <v>0</v>
      </c>
      <c r="AE436">
        <f>IF(OR('Main Data'!J436="YG 18K",'Main Data'!J436="YG &lt;18K",'Main Data'!J436="PG 18K",'Main Data'!J436="PG &lt;18K",'Main Data'!J436="WG 18K",'Main Data'!J436="Mixes of 18K",'Main Data'!J436="Mixes &lt;18K"),1,0)</f>
        <v>1</v>
      </c>
      <c r="AF436">
        <f>IF('Main Data'!J436="Platinum",1,0)</f>
        <v>0</v>
      </c>
      <c r="AG436">
        <f>IF(OR('Main Data'!J436="PVD",'Main Data'!J436="Gold Plate",'Main Data'!J436="Other"),1,0)</f>
        <v>0</v>
      </c>
      <c r="AH436">
        <f>IF('Main Data'!N436="Stainless Steel",1,0)</f>
        <v>0</v>
      </c>
      <c r="AI436">
        <f>IF('Main Data'!N436="Leather",1,0)</f>
        <v>1</v>
      </c>
      <c r="AJ436">
        <f>IF('Main Data'!N436="Two-tone",1,0)</f>
        <v>0</v>
      </c>
      <c r="AK436">
        <f>IF(OR('Main Data'!N436="YG 18K",'Main Data'!N436="PG 18K",'Main Data'!N436="WG 18K",'Main Data'!N436="Mixes of 18K"),1,0)</f>
        <v>0</v>
      </c>
      <c r="AL436">
        <f>IF(OR(,'Main Data'!N436="PVD",'Main Data'!N436="Gold plate"),1,0)</f>
        <v>0</v>
      </c>
      <c r="AM436">
        <f>IF(OR('Main Data'!AV436="Yes",'Main Data'!AW436="Yes",'Main Data'!AU436="Yes"),1,0)</f>
        <v>0</v>
      </c>
      <c r="AN436">
        <f>IF(OR(ISTEXT('Main Data'!AX436), ISTEXT('Main Data'!AY436)),1,0)</f>
        <v>1</v>
      </c>
      <c r="AO436">
        <f>IF('Main Data'!AZ436="Yes",1,0)</f>
        <v>0</v>
      </c>
      <c r="AP436">
        <f>IF('Main Data'!BA436="Yes",1,0)</f>
        <v>0</v>
      </c>
      <c r="AQ436">
        <f>IF('Main Data'!BD436="Yes",1,0)</f>
        <v>0</v>
      </c>
      <c r="AR436">
        <f>IF('Main Data'!BE436="A",1,0)</f>
        <v>0</v>
      </c>
      <c r="AS436">
        <f>IF('Main Data'!BE436="AA",1,0)</f>
        <v>0</v>
      </c>
      <c r="AT436">
        <f>IF('Main Data'!BE436="AAA",1,0)</f>
        <v>1</v>
      </c>
      <c r="AU436">
        <f>IF('Main Data'!BE436="AAAA",1,0)</f>
        <v>0</v>
      </c>
      <c r="AV436">
        <f>IF('Main Data'!P436="Yes",1,0)</f>
        <v>0</v>
      </c>
      <c r="AW436">
        <f>IF('Main Data'!AP436="Yes",1,0)</f>
        <v>0</v>
      </c>
      <c r="AX436">
        <f>IF(OR('Main Data'!V436="Yes", 'Main Data'!W436="Yes",'Main Data'!X436="Yes"),1,0)</f>
        <v>0</v>
      </c>
      <c r="AY436">
        <f>IF(OR('Main Data'!Y436="Yes",'Main Data'!Z436="Yes"),1,0)</f>
        <v>0</v>
      </c>
      <c r="AZ436">
        <f>IF('Main Data'!AR436="Yes",1,0)</f>
        <v>0</v>
      </c>
      <c r="BA436">
        <f>IF('Main Data'!AS436="Yes",1,0)</f>
        <v>0</v>
      </c>
      <c r="BB436">
        <f>IF('Main Data'!AG436="Yes",1,0)</f>
        <v>0</v>
      </c>
      <c r="BC436">
        <f>IF('Main Data'!AB436="Yes",1,0)</f>
        <v>0</v>
      </c>
      <c r="BD436">
        <f>IF('Main Data'!AA436="Yes",1,0)</f>
        <v>0</v>
      </c>
      <c r="BE436">
        <f>IF('Main Data'!AC436="Yes",1,0)</f>
        <v>0</v>
      </c>
      <c r="BF436">
        <f>IF('Main Data'!AF436="Yes",1,0)</f>
        <v>0</v>
      </c>
      <c r="BG436">
        <f>IF(OR('Main Data'!AI436="Yes",'Main Data'!AL436="Yes"),1,0)</f>
        <v>0</v>
      </c>
      <c r="BH436">
        <f>IF('Main Data'!AJ436="Yes",1,0)</f>
        <v>0</v>
      </c>
      <c r="BI436">
        <f>IF('Main Data'!AK436="Yes",1,0)</f>
        <v>0</v>
      </c>
      <c r="BJ436">
        <f>IF('Main Data'!AM436="Yes",1,0)</f>
        <v>1</v>
      </c>
      <c r="BK436">
        <f>IF('Main Data'!AQ436="Yes",1,0)</f>
        <v>0</v>
      </c>
      <c r="BL436" s="21">
        <f t="shared" si="37"/>
        <v>0</v>
      </c>
      <c r="BM436" s="21">
        <f t="shared" si="38"/>
        <v>0</v>
      </c>
      <c r="BN436" s="21">
        <f t="shared" si="39"/>
        <v>0</v>
      </c>
      <c r="BO436" s="21">
        <f t="shared" si="40"/>
        <v>1</v>
      </c>
      <c r="BP436" s="21">
        <f t="shared" si="41"/>
        <v>0</v>
      </c>
    </row>
    <row r="437" spans="1:68" x14ac:dyDescent="0.2">
      <c r="A437">
        <v>433</v>
      </c>
      <c r="B437" s="33">
        <f>'Main Data'!C437</f>
        <v>44507</v>
      </c>
      <c r="C437">
        <f>'Main Data'!D437</f>
        <v>543</v>
      </c>
      <c r="D437" s="26">
        <f>'Main Data'!E437</f>
        <v>100000</v>
      </c>
      <c r="E437" s="26">
        <f>'Main Data'!F437</f>
        <v>150000</v>
      </c>
      <c r="F437" s="34">
        <f t="shared" si="36"/>
        <v>11.512925464970229</v>
      </c>
      <c r="G437">
        <f>IF('Main Data'!H437="AP",1,0)</f>
        <v>0</v>
      </c>
      <c r="H437">
        <f>IF('Main Data'!H437="Blancpain",1,0)</f>
        <v>0</v>
      </c>
      <c r="I437">
        <f>IF('Main Data'!H437="Breguet",1,0)</f>
        <v>0</v>
      </c>
      <c r="J437">
        <f>IF('Main Data'!H437="Breitling",1,0)</f>
        <v>0</v>
      </c>
      <c r="K437">
        <f>IF('Main Data'!H437="Cartier",1,0)</f>
        <v>0</v>
      </c>
      <c r="L437">
        <f>IF('Main Data'!H437="Gallet",1,0)</f>
        <v>0</v>
      </c>
      <c r="M437">
        <f>IF('Main Data'!H437="Girard Perregaux",1,0)</f>
        <v>0</v>
      </c>
      <c r="N437">
        <f>IF('Main Data'!H437="Gubelin",1,0)</f>
        <v>0</v>
      </c>
      <c r="O437">
        <f>IF('Main Data'!H437="Heuer",1,0)</f>
        <v>0</v>
      </c>
      <c r="P437">
        <f>IF('Main Data'!H437="IWC",1,0)</f>
        <v>0</v>
      </c>
      <c r="Q437">
        <f>IF('Main Data'!H437="JLC",1,0)</f>
        <v>0</v>
      </c>
      <c r="R437">
        <f>IF('Main Data'!H437="Longines",1,0)</f>
        <v>0</v>
      </c>
      <c r="S437">
        <f>IF('Main Data'!H437="Movado",1,0)</f>
        <v>0</v>
      </c>
      <c r="T437">
        <f>IF('Main Data'!H437="Omega",1,0)</f>
        <v>0</v>
      </c>
      <c r="U437">
        <f>IF('Main Data'!H437="Panerai",1,0)</f>
        <v>0</v>
      </c>
      <c r="V437">
        <f>IF('Main Data'!H437="Patek",1,0)</f>
        <v>1</v>
      </c>
      <c r="W437">
        <f>IF('Main Data'!H437="Rolex",1,0)</f>
        <v>0</v>
      </c>
      <c r="X437">
        <f>IF('Main Data'!H437="Tudor",1,0)</f>
        <v>0</v>
      </c>
      <c r="Y437">
        <f>IF('Main Data'!H437="Ulysse Nardin",1,0)</f>
        <v>0</v>
      </c>
      <c r="Z437">
        <f>IF('Main Data'!H437="Universal Geneve",1,0)</f>
        <v>0</v>
      </c>
      <c r="AA437">
        <f>IF('Main Data'!H437="Vacheron",1,0)</f>
        <v>0</v>
      </c>
      <c r="AB437">
        <f>IF('Main Data'!H437="Zenith",1,0)</f>
        <v>0</v>
      </c>
      <c r="AC437">
        <f>IF('Main Data'!J437="Stainless Steel",1,0)</f>
        <v>0</v>
      </c>
      <c r="AD437">
        <f>IF('Main Data'!J437="Two-tone",1,0)</f>
        <v>0</v>
      </c>
      <c r="AE437">
        <f>IF(OR('Main Data'!J437="YG 18K",'Main Data'!J437="YG &lt;18K",'Main Data'!J437="PG 18K",'Main Data'!J437="PG &lt;18K",'Main Data'!J437="WG 18K",'Main Data'!J437="Mixes of 18K",'Main Data'!J437="Mixes &lt;18K"),1,0)</f>
        <v>1</v>
      </c>
      <c r="AF437">
        <f>IF('Main Data'!J437="Platinum",1,0)</f>
        <v>0</v>
      </c>
      <c r="AG437">
        <f>IF(OR('Main Data'!J437="PVD",'Main Data'!J437="Gold Plate",'Main Data'!J437="Other"),1,0)</f>
        <v>0</v>
      </c>
      <c r="AH437">
        <f>IF('Main Data'!N437="Stainless Steel",1,0)</f>
        <v>0</v>
      </c>
      <c r="AI437">
        <f>IF('Main Data'!N437="Leather",1,0)</f>
        <v>1</v>
      </c>
      <c r="AJ437">
        <f>IF('Main Data'!N437="Two-tone",1,0)</f>
        <v>0</v>
      </c>
      <c r="AK437">
        <f>IF(OR('Main Data'!N437="YG 18K",'Main Data'!N437="PG 18K",'Main Data'!N437="WG 18K",'Main Data'!N437="Mixes of 18K"),1,0)</f>
        <v>0</v>
      </c>
      <c r="AL437">
        <f>IF(OR(,'Main Data'!N437="PVD",'Main Data'!N437="Gold plate"),1,0)</f>
        <v>0</v>
      </c>
      <c r="AM437">
        <f>IF(OR('Main Data'!AV437="Yes",'Main Data'!AW437="Yes",'Main Data'!AU437="Yes"),1,0)</f>
        <v>0</v>
      </c>
      <c r="AN437">
        <f>IF(OR(ISTEXT('Main Data'!AX437), ISTEXT('Main Data'!AY437)),1,0)</f>
        <v>0</v>
      </c>
      <c r="AO437">
        <f>IF('Main Data'!AZ437="Yes",1,0)</f>
        <v>0</v>
      </c>
      <c r="AP437">
        <f>IF('Main Data'!BA437="Yes",1,0)</f>
        <v>0</v>
      </c>
      <c r="AQ437">
        <f>IF('Main Data'!BD437="Yes",1,0)</f>
        <v>0</v>
      </c>
      <c r="AR437">
        <f>IF('Main Data'!BE437="A",1,0)</f>
        <v>0</v>
      </c>
      <c r="AS437">
        <f>IF('Main Data'!BE437="AA",1,0)</f>
        <v>0</v>
      </c>
      <c r="AT437">
        <f>IF('Main Data'!BE437="AAA",1,0)</f>
        <v>0</v>
      </c>
      <c r="AU437">
        <f>IF('Main Data'!BE437="AAAA",1,0)</f>
        <v>1</v>
      </c>
      <c r="AV437">
        <f>IF('Main Data'!P437="Yes",1,0)</f>
        <v>0</v>
      </c>
      <c r="AW437">
        <f>IF('Main Data'!AP437="Yes",1,0)</f>
        <v>0</v>
      </c>
      <c r="AX437">
        <f>IF(OR('Main Data'!V437="Yes", 'Main Data'!W437="Yes",'Main Data'!X437="Yes"),1,0)</f>
        <v>0</v>
      </c>
      <c r="AY437">
        <f>IF(OR('Main Data'!Y437="Yes",'Main Data'!Z437="Yes"),1,0)</f>
        <v>0</v>
      </c>
      <c r="AZ437">
        <f>IF('Main Data'!AR437="Yes",1,0)</f>
        <v>0</v>
      </c>
      <c r="BA437">
        <f>IF('Main Data'!AS437="Yes",1,0)</f>
        <v>0</v>
      </c>
      <c r="BB437">
        <f>IF('Main Data'!AG437="Yes",1,0)</f>
        <v>0</v>
      </c>
      <c r="BC437">
        <f>IF('Main Data'!AB437="Yes",1,0)</f>
        <v>0</v>
      </c>
      <c r="BD437">
        <f>IF('Main Data'!AA437="Yes",1,0)</f>
        <v>0</v>
      </c>
      <c r="BE437">
        <f>IF('Main Data'!AC437="Yes",1,0)</f>
        <v>0</v>
      </c>
      <c r="BF437">
        <f>IF('Main Data'!AF437="Yes",1,0)</f>
        <v>0</v>
      </c>
      <c r="BG437">
        <f>IF(OR('Main Data'!AI437="Yes",'Main Data'!AL437="Yes"),1,0)</f>
        <v>1</v>
      </c>
      <c r="BH437">
        <f>IF('Main Data'!AJ437="Yes",1,0)</f>
        <v>0</v>
      </c>
      <c r="BI437">
        <f>IF('Main Data'!AK437="Yes",1,0)</f>
        <v>0</v>
      </c>
      <c r="BJ437">
        <f>IF('Main Data'!AM437="Yes",1,0)</f>
        <v>1</v>
      </c>
      <c r="BK437">
        <f>IF('Main Data'!AQ437="Yes",1,0)</f>
        <v>0</v>
      </c>
      <c r="BL437" s="21">
        <f t="shared" si="37"/>
        <v>0</v>
      </c>
      <c r="BM437" s="21">
        <f t="shared" si="38"/>
        <v>0</v>
      </c>
      <c r="BN437" s="21">
        <f t="shared" si="39"/>
        <v>0</v>
      </c>
      <c r="BO437" s="21">
        <f t="shared" si="40"/>
        <v>1</v>
      </c>
      <c r="BP437" s="21">
        <f t="shared" si="41"/>
        <v>0</v>
      </c>
    </row>
    <row r="438" spans="1:68" x14ac:dyDescent="0.2">
      <c r="A438">
        <v>434</v>
      </c>
      <c r="B438" s="33">
        <f>'Main Data'!C438</f>
        <v>44507</v>
      </c>
      <c r="C438">
        <f>'Main Data'!D438</f>
        <v>544</v>
      </c>
      <c r="D438" s="26">
        <f>'Main Data'!E438</f>
        <v>37000</v>
      </c>
      <c r="E438" s="26">
        <f>'Main Data'!F438</f>
        <v>46250</v>
      </c>
      <c r="F438" s="34">
        <f t="shared" si="36"/>
        <v>10.518673191626361</v>
      </c>
      <c r="G438">
        <f>IF('Main Data'!H438="AP",1,0)</f>
        <v>0</v>
      </c>
      <c r="H438">
        <f>IF('Main Data'!H438="Blancpain",1,0)</f>
        <v>0</v>
      </c>
      <c r="I438">
        <f>IF('Main Data'!H438="Breguet",1,0)</f>
        <v>0</v>
      </c>
      <c r="J438">
        <f>IF('Main Data'!H438="Breitling",1,0)</f>
        <v>0</v>
      </c>
      <c r="K438">
        <f>IF('Main Data'!H438="Cartier",1,0)</f>
        <v>0</v>
      </c>
      <c r="L438">
        <f>IF('Main Data'!H438="Gallet",1,0)</f>
        <v>0</v>
      </c>
      <c r="M438">
        <f>IF('Main Data'!H438="Girard Perregaux",1,0)</f>
        <v>0</v>
      </c>
      <c r="N438">
        <f>IF('Main Data'!H438="Gubelin",1,0)</f>
        <v>0</v>
      </c>
      <c r="O438">
        <f>IF('Main Data'!H438="Heuer",1,0)</f>
        <v>0</v>
      </c>
      <c r="P438">
        <f>IF('Main Data'!H438="IWC",1,0)</f>
        <v>0</v>
      </c>
      <c r="Q438">
        <f>IF('Main Data'!H438="JLC",1,0)</f>
        <v>0</v>
      </c>
      <c r="R438">
        <f>IF('Main Data'!H438="Longines",1,0)</f>
        <v>0</v>
      </c>
      <c r="S438">
        <f>IF('Main Data'!H438="Movado",1,0)</f>
        <v>0</v>
      </c>
      <c r="T438">
        <f>IF('Main Data'!H438="Omega",1,0)</f>
        <v>0</v>
      </c>
      <c r="U438">
        <f>IF('Main Data'!H438="Panerai",1,0)</f>
        <v>0</v>
      </c>
      <c r="V438">
        <f>IF('Main Data'!H438="Patek",1,0)</f>
        <v>1</v>
      </c>
      <c r="W438">
        <f>IF('Main Data'!H438="Rolex",1,0)</f>
        <v>0</v>
      </c>
      <c r="X438">
        <f>IF('Main Data'!H438="Tudor",1,0)</f>
        <v>0</v>
      </c>
      <c r="Y438">
        <f>IF('Main Data'!H438="Ulysse Nardin",1,0)</f>
        <v>0</v>
      </c>
      <c r="Z438">
        <f>IF('Main Data'!H438="Universal Geneve",1,0)</f>
        <v>0</v>
      </c>
      <c r="AA438">
        <f>IF('Main Data'!H438="Vacheron",1,0)</f>
        <v>0</v>
      </c>
      <c r="AB438">
        <f>IF('Main Data'!H438="Zenith",1,0)</f>
        <v>0</v>
      </c>
      <c r="AC438">
        <f>IF('Main Data'!J438="Stainless Steel",1,0)</f>
        <v>0</v>
      </c>
      <c r="AD438">
        <f>IF('Main Data'!J438="Two-tone",1,0)</f>
        <v>0</v>
      </c>
      <c r="AE438">
        <f>IF(OR('Main Data'!J438="YG 18K",'Main Data'!J438="YG &lt;18K",'Main Data'!J438="PG 18K",'Main Data'!J438="PG &lt;18K",'Main Data'!J438="WG 18K",'Main Data'!J438="Mixes of 18K",'Main Data'!J438="Mixes &lt;18K"),1,0)</f>
        <v>1</v>
      </c>
      <c r="AF438">
        <f>IF('Main Data'!J438="Platinum",1,0)</f>
        <v>0</v>
      </c>
      <c r="AG438">
        <f>IF(OR('Main Data'!J438="PVD",'Main Data'!J438="Gold Plate",'Main Data'!J438="Other"),1,0)</f>
        <v>0</v>
      </c>
      <c r="AH438">
        <f>IF('Main Data'!N438="Stainless Steel",1,0)</f>
        <v>0</v>
      </c>
      <c r="AI438">
        <f>IF('Main Data'!N438="Leather",1,0)</f>
        <v>1</v>
      </c>
      <c r="AJ438">
        <f>IF('Main Data'!N438="Two-tone",1,0)</f>
        <v>0</v>
      </c>
      <c r="AK438">
        <f>IF(OR('Main Data'!N438="YG 18K",'Main Data'!N438="PG 18K",'Main Data'!N438="WG 18K",'Main Data'!N438="Mixes of 18K"),1,0)</f>
        <v>0</v>
      </c>
      <c r="AL438">
        <f>IF(OR(,'Main Data'!N438="PVD",'Main Data'!N438="Gold plate"),1,0)</f>
        <v>0</v>
      </c>
      <c r="AM438">
        <f>IF(OR('Main Data'!AV438="Yes",'Main Data'!AW438="Yes",'Main Data'!AU438="Yes"),1,0)</f>
        <v>0</v>
      </c>
      <c r="AN438">
        <f>IF(OR(ISTEXT('Main Data'!AX438), ISTEXT('Main Data'!AY438)),1,0)</f>
        <v>0</v>
      </c>
      <c r="AO438">
        <f>IF('Main Data'!AZ438="Yes",1,0)</f>
        <v>0</v>
      </c>
      <c r="AP438">
        <f>IF('Main Data'!BA438="Yes",1,0)</f>
        <v>0</v>
      </c>
      <c r="AQ438">
        <f>IF('Main Data'!BD438="Yes",1,0)</f>
        <v>0</v>
      </c>
      <c r="AR438">
        <f>IF('Main Data'!BE438="A",1,0)</f>
        <v>0</v>
      </c>
      <c r="AS438">
        <f>IF('Main Data'!BE438="AA",1,0)</f>
        <v>0</v>
      </c>
      <c r="AT438">
        <f>IF('Main Data'!BE438="AAA",1,0)</f>
        <v>0</v>
      </c>
      <c r="AU438">
        <f>IF('Main Data'!BE438="AAAA",1,0)</f>
        <v>1</v>
      </c>
      <c r="AV438">
        <f>IF('Main Data'!P438="Yes",1,0)</f>
        <v>0</v>
      </c>
      <c r="AW438">
        <f>IF('Main Data'!AP438="Yes",1,0)</f>
        <v>0</v>
      </c>
      <c r="AX438">
        <f>IF(OR('Main Data'!V438="Yes", 'Main Data'!W438="Yes",'Main Data'!X438="Yes"),1,0)</f>
        <v>0</v>
      </c>
      <c r="AY438">
        <f>IF(OR('Main Data'!Y438="Yes",'Main Data'!Z438="Yes"),1,0)</f>
        <v>0</v>
      </c>
      <c r="AZ438">
        <f>IF('Main Data'!AR438="Yes",1,0)</f>
        <v>0</v>
      </c>
      <c r="BA438">
        <f>IF('Main Data'!AS438="Yes",1,0)</f>
        <v>0</v>
      </c>
      <c r="BB438">
        <f>IF('Main Data'!AG438="Yes",1,0)</f>
        <v>0</v>
      </c>
      <c r="BC438">
        <f>IF('Main Data'!AB438="Yes",1,0)</f>
        <v>0</v>
      </c>
      <c r="BD438">
        <f>IF('Main Data'!AA438="Yes",1,0)</f>
        <v>0</v>
      </c>
      <c r="BE438">
        <f>IF('Main Data'!AC438="Yes",1,0)</f>
        <v>0</v>
      </c>
      <c r="BF438">
        <f>IF('Main Data'!AF438="Yes",1,0)</f>
        <v>0</v>
      </c>
      <c r="BG438">
        <f>IF(OR('Main Data'!AI438="Yes",'Main Data'!AL438="Yes"),1,0)</f>
        <v>1</v>
      </c>
      <c r="BH438">
        <f>IF('Main Data'!AJ438="Yes",1,0)</f>
        <v>0</v>
      </c>
      <c r="BI438">
        <f>IF('Main Data'!AK438="Yes",1,0)</f>
        <v>0</v>
      </c>
      <c r="BJ438">
        <f>IF('Main Data'!AM438="Yes",1,0)</f>
        <v>0</v>
      </c>
      <c r="BK438">
        <f>IF('Main Data'!AQ438="Yes",1,0)</f>
        <v>0</v>
      </c>
      <c r="BL438" s="21">
        <f t="shared" si="37"/>
        <v>0</v>
      </c>
      <c r="BM438" s="21">
        <f t="shared" si="38"/>
        <v>0</v>
      </c>
      <c r="BN438" s="21">
        <f t="shared" si="39"/>
        <v>0</v>
      </c>
      <c r="BO438" s="21">
        <f t="shared" si="40"/>
        <v>1</v>
      </c>
      <c r="BP438" s="21">
        <f t="shared" si="41"/>
        <v>0</v>
      </c>
    </row>
    <row r="439" spans="1:68" x14ac:dyDescent="0.2">
      <c r="A439">
        <v>435</v>
      </c>
      <c r="B439" s="33">
        <f>'Main Data'!C439</f>
        <v>44507</v>
      </c>
      <c r="C439">
        <f>'Main Data'!D439</f>
        <v>546</v>
      </c>
      <c r="D439" s="26">
        <f>'Main Data'!E439</f>
        <v>24000</v>
      </c>
      <c r="E439" s="26">
        <f>'Main Data'!F439</f>
        <v>30000</v>
      </c>
      <c r="F439" s="34">
        <f t="shared" si="36"/>
        <v>10.085809109330082</v>
      </c>
      <c r="G439">
        <f>IF('Main Data'!H439="AP",1,0)</f>
        <v>0</v>
      </c>
      <c r="H439">
        <f>IF('Main Data'!H439="Blancpain",1,0)</f>
        <v>0</v>
      </c>
      <c r="I439">
        <f>IF('Main Data'!H439="Breguet",1,0)</f>
        <v>0</v>
      </c>
      <c r="J439">
        <f>IF('Main Data'!H439="Breitling",1,0)</f>
        <v>0</v>
      </c>
      <c r="K439">
        <f>IF('Main Data'!H439="Cartier",1,0)</f>
        <v>0</v>
      </c>
      <c r="L439">
        <f>IF('Main Data'!H439="Gallet",1,0)</f>
        <v>0</v>
      </c>
      <c r="M439">
        <f>IF('Main Data'!H439="Girard Perregaux",1,0)</f>
        <v>0</v>
      </c>
      <c r="N439">
        <f>IF('Main Data'!H439="Gubelin",1,0)</f>
        <v>0</v>
      </c>
      <c r="O439">
        <f>IF('Main Data'!H439="Heuer",1,0)</f>
        <v>0</v>
      </c>
      <c r="P439">
        <f>IF('Main Data'!H439="IWC",1,0)</f>
        <v>0</v>
      </c>
      <c r="Q439">
        <f>IF('Main Data'!H439="JLC",1,0)</f>
        <v>0</v>
      </c>
      <c r="R439">
        <f>IF('Main Data'!H439="Longines",1,0)</f>
        <v>0</v>
      </c>
      <c r="S439">
        <f>IF('Main Data'!H439="Movado",1,0)</f>
        <v>0</v>
      </c>
      <c r="T439">
        <f>IF('Main Data'!H439="Omega",1,0)</f>
        <v>0</v>
      </c>
      <c r="U439">
        <f>IF('Main Data'!H439="Panerai",1,0)</f>
        <v>0</v>
      </c>
      <c r="V439">
        <f>IF('Main Data'!H439="Patek",1,0)</f>
        <v>1</v>
      </c>
      <c r="W439">
        <f>IF('Main Data'!H439="Rolex",1,0)</f>
        <v>0</v>
      </c>
      <c r="X439">
        <f>IF('Main Data'!H439="Tudor",1,0)</f>
        <v>0</v>
      </c>
      <c r="Y439">
        <f>IF('Main Data'!H439="Ulysse Nardin",1,0)</f>
        <v>0</v>
      </c>
      <c r="Z439">
        <f>IF('Main Data'!H439="Universal Geneve",1,0)</f>
        <v>0</v>
      </c>
      <c r="AA439">
        <f>IF('Main Data'!H439="Vacheron",1,0)</f>
        <v>0</v>
      </c>
      <c r="AB439">
        <f>IF('Main Data'!H439="Zenith",1,0)</f>
        <v>0</v>
      </c>
      <c r="AC439">
        <f>IF('Main Data'!J439="Stainless Steel",1,0)</f>
        <v>1</v>
      </c>
      <c r="AD439">
        <f>IF('Main Data'!J439="Two-tone",1,0)</f>
        <v>0</v>
      </c>
      <c r="AE439">
        <f>IF(OR('Main Data'!J439="YG 18K",'Main Data'!J439="YG &lt;18K",'Main Data'!J439="PG 18K",'Main Data'!J439="PG &lt;18K",'Main Data'!J439="WG 18K",'Main Data'!J439="Mixes of 18K",'Main Data'!J439="Mixes &lt;18K"),1,0)</f>
        <v>0</v>
      </c>
      <c r="AF439">
        <f>IF('Main Data'!J439="Platinum",1,0)</f>
        <v>0</v>
      </c>
      <c r="AG439">
        <f>IF(OR('Main Data'!J439="PVD",'Main Data'!J439="Gold Plate",'Main Data'!J439="Other"),1,0)</f>
        <v>0</v>
      </c>
      <c r="AH439">
        <f>IF('Main Data'!N439="Stainless Steel",1,0)</f>
        <v>0</v>
      </c>
      <c r="AI439">
        <f>IF('Main Data'!N439="Leather",1,0)</f>
        <v>1</v>
      </c>
      <c r="AJ439">
        <f>IF('Main Data'!N439="Two-tone",1,0)</f>
        <v>0</v>
      </c>
      <c r="AK439">
        <f>IF(OR('Main Data'!N439="YG 18K",'Main Data'!N439="PG 18K",'Main Data'!N439="WG 18K",'Main Data'!N439="Mixes of 18K"),1,0)</f>
        <v>0</v>
      </c>
      <c r="AL439">
        <f>IF(OR(,'Main Data'!N439="PVD",'Main Data'!N439="Gold plate"),1,0)</f>
        <v>0</v>
      </c>
      <c r="AM439">
        <f>IF(OR('Main Data'!AV439="Yes",'Main Data'!AW439="Yes",'Main Data'!AU439="Yes"),1,0)</f>
        <v>0</v>
      </c>
      <c r="AN439">
        <f>IF(OR(ISTEXT('Main Data'!AX439), ISTEXT('Main Data'!AY439)),1,0)</f>
        <v>0</v>
      </c>
      <c r="AO439">
        <f>IF('Main Data'!AZ439="Yes",1,0)</f>
        <v>0</v>
      </c>
      <c r="AP439">
        <f>IF('Main Data'!BA439="Yes",1,0)</f>
        <v>0</v>
      </c>
      <c r="AQ439">
        <f>IF('Main Data'!BD439="Yes",1,0)</f>
        <v>0</v>
      </c>
      <c r="AR439">
        <f>IF('Main Data'!BE439="A",1,0)</f>
        <v>0</v>
      </c>
      <c r="AS439">
        <f>IF('Main Data'!BE439="AA",1,0)</f>
        <v>0</v>
      </c>
      <c r="AT439">
        <f>IF('Main Data'!BE439="AAA",1,0)</f>
        <v>1</v>
      </c>
      <c r="AU439">
        <f>IF('Main Data'!BE439="AAAA",1,0)</f>
        <v>0</v>
      </c>
      <c r="AV439">
        <f>IF('Main Data'!P439="Yes",1,0)</f>
        <v>1</v>
      </c>
      <c r="AW439">
        <f>IF('Main Data'!AP439="Yes",1,0)</f>
        <v>0</v>
      </c>
      <c r="AX439">
        <f>IF(OR('Main Data'!V439="Yes", 'Main Data'!W439="Yes",'Main Data'!X439="Yes"),1,0)</f>
        <v>0</v>
      </c>
      <c r="AY439">
        <f>IF(OR('Main Data'!Y439="Yes",'Main Data'!Z439="Yes"),1,0)</f>
        <v>0</v>
      </c>
      <c r="AZ439">
        <f>IF('Main Data'!AR439="Yes",1,0)</f>
        <v>0</v>
      </c>
      <c r="BA439">
        <f>IF('Main Data'!AS439="Yes",1,0)</f>
        <v>0</v>
      </c>
      <c r="BB439">
        <f>IF('Main Data'!AG439="Yes",1,0)</f>
        <v>0</v>
      </c>
      <c r="BC439">
        <f>IF('Main Data'!AB439="Yes",1,0)</f>
        <v>0</v>
      </c>
      <c r="BD439">
        <f>IF('Main Data'!AA439="Yes",1,0)</f>
        <v>0</v>
      </c>
      <c r="BE439">
        <f>IF('Main Data'!AC439="Yes",1,0)</f>
        <v>0</v>
      </c>
      <c r="BF439">
        <f>IF('Main Data'!AF439="Yes",1,0)</f>
        <v>0</v>
      </c>
      <c r="BG439">
        <f>IF(OR('Main Data'!AI439="Yes",'Main Data'!AL439="Yes"),1,0)</f>
        <v>0</v>
      </c>
      <c r="BH439">
        <f>IF('Main Data'!AJ439="Yes",1,0)</f>
        <v>0</v>
      </c>
      <c r="BI439">
        <f>IF('Main Data'!AK439="Yes",1,0)</f>
        <v>0</v>
      </c>
      <c r="BJ439">
        <f>IF('Main Data'!AM439="Yes",1,0)</f>
        <v>0</v>
      </c>
      <c r="BK439">
        <f>IF('Main Data'!AQ439="Yes",1,0)</f>
        <v>0</v>
      </c>
      <c r="BL439" s="21">
        <f t="shared" si="37"/>
        <v>0</v>
      </c>
      <c r="BM439" s="21">
        <f t="shared" si="38"/>
        <v>0</v>
      </c>
      <c r="BN439" s="21">
        <f t="shared" si="39"/>
        <v>0</v>
      </c>
      <c r="BO439" s="21">
        <f t="shared" si="40"/>
        <v>1</v>
      </c>
      <c r="BP439" s="21">
        <f t="shared" si="41"/>
        <v>0</v>
      </c>
    </row>
    <row r="440" spans="1:68" x14ac:dyDescent="0.2">
      <c r="A440">
        <v>436</v>
      </c>
      <c r="B440" s="33">
        <f>'Main Data'!C440</f>
        <v>44507</v>
      </c>
      <c r="C440">
        <f>'Main Data'!D440</f>
        <v>552</v>
      </c>
      <c r="D440" s="26">
        <f>'Main Data'!E440</f>
        <v>95000</v>
      </c>
      <c r="E440" s="26">
        <f>'Main Data'!F440</f>
        <v>118750</v>
      </c>
      <c r="F440" s="34">
        <f t="shared" si="36"/>
        <v>11.461632170582678</v>
      </c>
      <c r="G440">
        <f>IF('Main Data'!H440="AP",1,0)</f>
        <v>0</v>
      </c>
      <c r="H440">
        <f>IF('Main Data'!H440="Blancpain",1,0)</f>
        <v>0</v>
      </c>
      <c r="I440">
        <f>IF('Main Data'!H440="Breguet",1,0)</f>
        <v>0</v>
      </c>
      <c r="J440">
        <f>IF('Main Data'!H440="Breitling",1,0)</f>
        <v>0</v>
      </c>
      <c r="K440">
        <f>IF('Main Data'!H440="Cartier",1,0)</f>
        <v>0</v>
      </c>
      <c r="L440">
        <f>IF('Main Data'!H440="Gallet",1,0)</f>
        <v>0</v>
      </c>
      <c r="M440">
        <f>IF('Main Data'!H440="Girard Perregaux",1,0)</f>
        <v>0</v>
      </c>
      <c r="N440">
        <f>IF('Main Data'!H440="Gubelin",1,0)</f>
        <v>0</v>
      </c>
      <c r="O440">
        <f>IF('Main Data'!H440="Heuer",1,0)</f>
        <v>0</v>
      </c>
      <c r="P440">
        <f>IF('Main Data'!H440="IWC",1,0)</f>
        <v>0</v>
      </c>
      <c r="Q440">
        <f>IF('Main Data'!H440="JLC",1,0)</f>
        <v>0</v>
      </c>
      <c r="R440">
        <f>IF('Main Data'!H440="Longines",1,0)</f>
        <v>0</v>
      </c>
      <c r="S440">
        <f>IF('Main Data'!H440="Movado",1,0)</f>
        <v>0</v>
      </c>
      <c r="T440">
        <f>IF('Main Data'!H440="Omega",1,0)</f>
        <v>0</v>
      </c>
      <c r="U440">
        <f>IF('Main Data'!H440="Panerai",1,0)</f>
        <v>0</v>
      </c>
      <c r="V440">
        <f>IF('Main Data'!H440="Patek",1,0)</f>
        <v>1</v>
      </c>
      <c r="W440">
        <f>IF('Main Data'!H440="Rolex",1,0)</f>
        <v>0</v>
      </c>
      <c r="X440">
        <f>IF('Main Data'!H440="Tudor",1,0)</f>
        <v>0</v>
      </c>
      <c r="Y440">
        <f>IF('Main Data'!H440="Ulysse Nardin",1,0)</f>
        <v>0</v>
      </c>
      <c r="Z440">
        <f>IF('Main Data'!H440="Universal Geneve",1,0)</f>
        <v>0</v>
      </c>
      <c r="AA440">
        <f>IF('Main Data'!H440="Vacheron",1,0)</f>
        <v>0</v>
      </c>
      <c r="AB440">
        <f>IF('Main Data'!H440="Zenith",1,0)</f>
        <v>0</v>
      </c>
      <c r="AC440">
        <f>IF('Main Data'!J440="Stainless Steel",1,0)</f>
        <v>1</v>
      </c>
      <c r="AD440">
        <f>IF('Main Data'!J440="Two-tone",1,0)</f>
        <v>0</v>
      </c>
      <c r="AE440">
        <f>IF(OR('Main Data'!J440="YG 18K",'Main Data'!J440="YG &lt;18K",'Main Data'!J440="PG 18K",'Main Data'!J440="PG &lt;18K",'Main Data'!J440="WG 18K",'Main Data'!J440="Mixes of 18K",'Main Data'!J440="Mixes &lt;18K"),1,0)</f>
        <v>0</v>
      </c>
      <c r="AF440">
        <f>IF('Main Data'!J440="Platinum",1,0)</f>
        <v>0</v>
      </c>
      <c r="AG440">
        <f>IF(OR('Main Data'!J440="PVD",'Main Data'!J440="Gold Plate",'Main Data'!J440="Other"),1,0)</f>
        <v>0</v>
      </c>
      <c r="AH440">
        <f>IF('Main Data'!N440="Stainless Steel",1,0)</f>
        <v>1</v>
      </c>
      <c r="AI440">
        <f>IF('Main Data'!N440="Leather",1,0)</f>
        <v>0</v>
      </c>
      <c r="AJ440">
        <f>IF('Main Data'!N440="Two-tone",1,0)</f>
        <v>0</v>
      </c>
      <c r="AK440">
        <f>IF(OR('Main Data'!N440="YG 18K",'Main Data'!N440="PG 18K",'Main Data'!N440="WG 18K",'Main Data'!N440="Mixes of 18K"),1,0)</f>
        <v>0</v>
      </c>
      <c r="AL440">
        <f>IF(OR(,'Main Data'!N440="PVD",'Main Data'!N440="Gold plate"),1,0)</f>
        <v>0</v>
      </c>
      <c r="AM440">
        <f>IF(OR('Main Data'!AV440="Yes",'Main Data'!AW440="Yes",'Main Data'!AU440="Yes"),1,0)</f>
        <v>0</v>
      </c>
      <c r="AN440">
        <f>IF(OR(ISTEXT('Main Data'!AX440), ISTEXT('Main Data'!AY440)),1,0)</f>
        <v>0</v>
      </c>
      <c r="AO440">
        <f>IF('Main Data'!AZ440="Yes",1,0)</f>
        <v>0</v>
      </c>
      <c r="AP440">
        <f>IF('Main Data'!BA440="Yes",1,0)</f>
        <v>0</v>
      </c>
      <c r="AQ440">
        <f>IF('Main Data'!BD440="Yes",1,0)</f>
        <v>0</v>
      </c>
      <c r="AR440">
        <f>IF('Main Data'!BE440="A",1,0)</f>
        <v>0</v>
      </c>
      <c r="AS440">
        <f>IF('Main Data'!BE440="AA",1,0)</f>
        <v>0</v>
      </c>
      <c r="AT440">
        <f>IF('Main Data'!BE440="AAA",1,0)</f>
        <v>0</v>
      </c>
      <c r="AU440">
        <f>IF('Main Data'!BE440="AAAA",1,0)</f>
        <v>1</v>
      </c>
      <c r="AV440">
        <f>IF('Main Data'!P440="Yes",1,0)</f>
        <v>0</v>
      </c>
      <c r="AW440">
        <f>IF('Main Data'!AP440="Yes",1,0)</f>
        <v>0</v>
      </c>
      <c r="AX440">
        <f>IF(OR('Main Data'!V440="Yes", 'Main Data'!W440="Yes",'Main Data'!X440="Yes"),1,0)</f>
        <v>1</v>
      </c>
      <c r="AY440">
        <f>IF(OR('Main Data'!Y440="Yes",'Main Data'!Z440="Yes"),1,0)</f>
        <v>0</v>
      </c>
      <c r="AZ440">
        <f>IF('Main Data'!AR440="Yes",1,0)</f>
        <v>0</v>
      </c>
      <c r="BA440">
        <f>IF('Main Data'!AS440="Yes",1,0)</f>
        <v>0</v>
      </c>
      <c r="BB440">
        <f>IF('Main Data'!AG440="Yes",1,0)</f>
        <v>0</v>
      </c>
      <c r="BC440">
        <f>IF('Main Data'!AB440="Yes",1,0)</f>
        <v>0</v>
      </c>
      <c r="BD440">
        <f>IF('Main Data'!AA440="Yes",1,0)</f>
        <v>0</v>
      </c>
      <c r="BE440">
        <f>IF('Main Data'!AC440="Yes",1,0)</f>
        <v>0</v>
      </c>
      <c r="BF440">
        <f>IF('Main Data'!AF440="Yes",1,0)</f>
        <v>0</v>
      </c>
      <c r="BG440">
        <f>IF(OR('Main Data'!AI440="Yes",'Main Data'!AL440="Yes"),1,0)</f>
        <v>0</v>
      </c>
      <c r="BH440">
        <f>IF('Main Data'!AJ440="Yes",1,0)</f>
        <v>0</v>
      </c>
      <c r="BI440">
        <f>IF('Main Data'!AK440="Yes",1,0)</f>
        <v>0</v>
      </c>
      <c r="BJ440">
        <f>IF('Main Data'!AM440="Yes",1,0)</f>
        <v>0</v>
      </c>
      <c r="BK440">
        <f>IF('Main Data'!AQ440="Yes",1,0)</f>
        <v>0</v>
      </c>
      <c r="BL440" s="21">
        <f t="shared" si="37"/>
        <v>0</v>
      </c>
      <c r="BM440" s="21">
        <f t="shared" si="38"/>
        <v>0</v>
      </c>
      <c r="BN440" s="21">
        <f t="shared" si="39"/>
        <v>0</v>
      </c>
      <c r="BO440" s="21">
        <f t="shared" si="40"/>
        <v>1</v>
      </c>
      <c r="BP440" s="21">
        <f t="shared" si="41"/>
        <v>0</v>
      </c>
    </row>
    <row r="441" spans="1:68" x14ac:dyDescent="0.2">
      <c r="A441">
        <v>437</v>
      </c>
      <c r="B441" s="33">
        <f>'Main Data'!C441</f>
        <v>44507</v>
      </c>
      <c r="C441">
        <f>'Main Data'!D441</f>
        <v>553</v>
      </c>
      <c r="D441" s="26">
        <f>'Main Data'!E441</f>
        <v>95000</v>
      </c>
      <c r="E441" s="26">
        <f>'Main Data'!F441</f>
        <v>118750</v>
      </c>
      <c r="F441" s="34">
        <f t="shared" si="36"/>
        <v>11.461632170582678</v>
      </c>
      <c r="G441">
        <f>IF('Main Data'!H441="AP",1,0)</f>
        <v>1</v>
      </c>
      <c r="H441">
        <f>IF('Main Data'!H441="Blancpain",1,0)</f>
        <v>0</v>
      </c>
      <c r="I441">
        <f>IF('Main Data'!H441="Breguet",1,0)</f>
        <v>0</v>
      </c>
      <c r="J441">
        <f>IF('Main Data'!H441="Breitling",1,0)</f>
        <v>0</v>
      </c>
      <c r="K441">
        <f>IF('Main Data'!H441="Cartier",1,0)</f>
        <v>0</v>
      </c>
      <c r="L441">
        <f>IF('Main Data'!H441="Gallet",1,0)</f>
        <v>0</v>
      </c>
      <c r="M441">
        <f>IF('Main Data'!H441="Girard Perregaux",1,0)</f>
        <v>0</v>
      </c>
      <c r="N441">
        <f>IF('Main Data'!H441="Gubelin",1,0)</f>
        <v>0</v>
      </c>
      <c r="O441">
        <f>IF('Main Data'!H441="Heuer",1,0)</f>
        <v>0</v>
      </c>
      <c r="P441">
        <f>IF('Main Data'!H441="IWC",1,0)</f>
        <v>0</v>
      </c>
      <c r="Q441">
        <f>IF('Main Data'!H441="JLC",1,0)</f>
        <v>0</v>
      </c>
      <c r="R441">
        <f>IF('Main Data'!H441="Longines",1,0)</f>
        <v>0</v>
      </c>
      <c r="S441">
        <f>IF('Main Data'!H441="Movado",1,0)</f>
        <v>0</v>
      </c>
      <c r="T441">
        <f>IF('Main Data'!H441="Omega",1,0)</f>
        <v>0</v>
      </c>
      <c r="U441">
        <f>IF('Main Data'!H441="Panerai",1,0)</f>
        <v>0</v>
      </c>
      <c r="V441">
        <f>IF('Main Data'!H441="Patek",1,0)</f>
        <v>0</v>
      </c>
      <c r="W441">
        <f>IF('Main Data'!H441="Rolex",1,0)</f>
        <v>0</v>
      </c>
      <c r="X441">
        <f>IF('Main Data'!H441="Tudor",1,0)</f>
        <v>0</v>
      </c>
      <c r="Y441">
        <f>IF('Main Data'!H441="Ulysse Nardin",1,0)</f>
        <v>0</v>
      </c>
      <c r="Z441">
        <f>IF('Main Data'!H441="Universal Geneve",1,0)</f>
        <v>0</v>
      </c>
      <c r="AA441">
        <f>IF('Main Data'!H441="Vacheron",1,0)</f>
        <v>0</v>
      </c>
      <c r="AB441">
        <f>IF('Main Data'!H441="Zenith",1,0)</f>
        <v>0</v>
      </c>
      <c r="AC441">
        <f>IF('Main Data'!J441="Stainless Steel",1,0)</f>
        <v>1</v>
      </c>
      <c r="AD441">
        <f>IF('Main Data'!J441="Two-tone",1,0)</f>
        <v>0</v>
      </c>
      <c r="AE441">
        <f>IF(OR('Main Data'!J441="YG 18K",'Main Data'!J441="YG &lt;18K",'Main Data'!J441="PG 18K",'Main Data'!J441="PG &lt;18K",'Main Data'!J441="WG 18K",'Main Data'!J441="Mixes of 18K",'Main Data'!J441="Mixes &lt;18K"),1,0)</f>
        <v>0</v>
      </c>
      <c r="AF441">
        <f>IF('Main Data'!J441="Platinum",1,0)</f>
        <v>0</v>
      </c>
      <c r="AG441">
        <f>IF(OR('Main Data'!J441="PVD",'Main Data'!J441="Gold Plate",'Main Data'!J441="Other"),1,0)</f>
        <v>0</v>
      </c>
      <c r="AH441">
        <f>IF('Main Data'!N441="Stainless Steel",1,0)</f>
        <v>1</v>
      </c>
      <c r="AI441">
        <f>IF('Main Data'!N441="Leather",1,0)</f>
        <v>0</v>
      </c>
      <c r="AJ441">
        <f>IF('Main Data'!N441="Two-tone",1,0)</f>
        <v>0</v>
      </c>
      <c r="AK441">
        <f>IF(OR('Main Data'!N441="YG 18K",'Main Data'!N441="PG 18K",'Main Data'!N441="WG 18K",'Main Data'!N441="Mixes of 18K"),1,0)</f>
        <v>0</v>
      </c>
      <c r="AL441">
        <f>IF(OR(,'Main Data'!N441="PVD",'Main Data'!N441="Gold plate"),1,0)</f>
        <v>0</v>
      </c>
      <c r="AM441">
        <f>IF(OR('Main Data'!AV441="Yes",'Main Data'!AW441="Yes",'Main Data'!AU441="Yes"),1,0)</f>
        <v>0</v>
      </c>
      <c r="AN441">
        <f>IF(OR(ISTEXT('Main Data'!AX441), ISTEXT('Main Data'!AY441)),1,0)</f>
        <v>0</v>
      </c>
      <c r="AO441">
        <f>IF('Main Data'!AZ441="Yes",1,0)</f>
        <v>0</v>
      </c>
      <c r="AP441">
        <f>IF('Main Data'!BA441="Yes",1,0)</f>
        <v>0</v>
      </c>
      <c r="AQ441">
        <f>IF('Main Data'!BD441="Yes",1,0)</f>
        <v>0</v>
      </c>
      <c r="AR441">
        <f>IF('Main Data'!BE441="A",1,0)</f>
        <v>0</v>
      </c>
      <c r="AS441">
        <f>IF('Main Data'!BE441="AA",1,0)</f>
        <v>0</v>
      </c>
      <c r="AT441">
        <f>IF('Main Data'!BE441="AAA",1,0)</f>
        <v>0</v>
      </c>
      <c r="AU441">
        <f>IF('Main Data'!BE441="AAAA",1,0)</f>
        <v>1</v>
      </c>
      <c r="AV441">
        <f>IF('Main Data'!P441="Yes",1,0)</f>
        <v>0</v>
      </c>
      <c r="AW441">
        <f>IF('Main Data'!AP441="Yes",1,0)</f>
        <v>0</v>
      </c>
      <c r="AX441">
        <f>IF(OR('Main Data'!V441="Yes", 'Main Data'!W441="Yes",'Main Data'!X441="Yes"),1,0)</f>
        <v>1</v>
      </c>
      <c r="AY441">
        <f>IF(OR('Main Data'!Y441="Yes",'Main Data'!Z441="Yes"),1,0)</f>
        <v>0</v>
      </c>
      <c r="AZ441">
        <f>IF('Main Data'!AR441="Yes",1,0)</f>
        <v>0</v>
      </c>
      <c r="BA441">
        <f>IF('Main Data'!AS441="Yes",1,0)</f>
        <v>0</v>
      </c>
      <c r="BB441">
        <f>IF('Main Data'!AG441="Yes",1,0)</f>
        <v>0</v>
      </c>
      <c r="BC441">
        <f>IF('Main Data'!AB441="Yes",1,0)</f>
        <v>0</v>
      </c>
      <c r="BD441">
        <f>IF('Main Data'!AA441="Yes",1,0)</f>
        <v>0</v>
      </c>
      <c r="BE441">
        <f>IF('Main Data'!AC441="Yes",1,0)</f>
        <v>0</v>
      </c>
      <c r="BF441">
        <f>IF('Main Data'!AF441="Yes",1,0)</f>
        <v>0</v>
      </c>
      <c r="BG441">
        <f>IF(OR('Main Data'!AI441="Yes",'Main Data'!AL441="Yes"),1,0)</f>
        <v>0</v>
      </c>
      <c r="BH441">
        <f>IF('Main Data'!AJ441="Yes",1,0)</f>
        <v>0</v>
      </c>
      <c r="BI441">
        <f>IF('Main Data'!AK441="Yes",1,0)</f>
        <v>0</v>
      </c>
      <c r="BJ441">
        <f>IF('Main Data'!AM441="Yes",1,0)</f>
        <v>0</v>
      </c>
      <c r="BK441">
        <f>IF('Main Data'!AQ441="Yes",1,0)</f>
        <v>0</v>
      </c>
      <c r="BL441" s="21">
        <f t="shared" si="37"/>
        <v>0</v>
      </c>
      <c r="BM441" s="21">
        <f t="shared" si="38"/>
        <v>0</v>
      </c>
      <c r="BN441" s="21">
        <f t="shared" si="39"/>
        <v>0</v>
      </c>
      <c r="BO441" s="21">
        <f t="shared" si="40"/>
        <v>1</v>
      </c>
      <c r="BP441" s="21">
        <f t="shared" si="41"/>
        <v>0</v>
      </c>
    </row>
    <row r="442" spans="1:68" x14ac:dyDescent="0.2">
      <c r="A442">
        <v>438</v>
      </c>
      <c r="B442" s="33">
        <f>'Main Data'!C442</f>
        <v>44507</v>
      </c>
      <c r="C442">
        <f>'Main Data'!D442</f>
        <v>557</v>
      </c>
      <c r="D442" s="26">
        <f>'Main Data'!E442</f>
        <v>40000</v>
      </c>
      <c r="E442" s="26">
        <f>'Main Data'!F442</f>
        <v>50000</v>
      </c>
      <c r="F442" s="34">
        <f t="shared" si="36"/>
        <v>10.596634733096073</v>
      </c>
      <c r="G442">
        <f>IF('Main Data'!H442="AP",1,0)</f>
        <v>0</v>
      </c>
      <c r="H442">
        <f>IF('Main Data'!H442="Blancpain",1,0)</f>
        <v>0</v>
      </c>
      <c r="I442">
        <f>IF('Main Data'!H442="Breguet",1,0)</f>
        <v>0</v>
      </c>
      <c r="J442">
        <f>IF('Main Data'!H442="Breitling",1,0)</f>
        <v>0</v>
      </c>
      <c r="K442">
        <f>IF('Main Data'!H442="Cartier",1,0)</f>
        <v>0</v>
      </c>
      <c r="L442">
        <f>IF('Main Data'!H442="Gallet",1,0)</f>
        <v>0</v>
      </c>
      <c r="M442">
        <f>IF('Main Data'!H442="Girard Perregaux",1,0)</f>
        <v>0</v>
      </c>
      <c r="N442">
        <f>IF('Main Data'!H442="Gubelin",1,0)</f>
        <v>0</v>
      </c>
      <c r="O442">
        <f>IF('Main Data'!H442="Heuer",1,0)</f>
        <v>0</v>
      </c>
      <c r="P442">
        <f>IF('Main Data'!H442="IWC",1,0)</f>
        <v>0</v>
      </c>
      <c r="Q442">
        <f>IF('Main Data'!H442="JLC",1,0)</f>
        <v>0</v>
      </c>
      <c r="R442">
        <f>IF('Main Data'!H442="Longines",1,0)</f>
        <v>0</v>
      </c>
      <c r="S442">
        <f>IF('Main Data'!H442="Movado",1,0)</f>
        <v>0</v>
      </c>
      <c r="T442">
        <f>IF('Main Data'!H442="Omega",1,0)</f>
        <v>0</v>
      </c>
      <c r="U442">
        <f>IF('Main Data'!H442="Panerai",1,0)</f>
        <v>0</v>
      </c>
      <c r="V442">
        <f>IF('Main Data'!H442="Patek",1,0)</f>
        <v>0</v>
      </c>
      <c r="W442">
        <f>IF('Main Data'!H442="Rolex",1,0)</f>
        <v>1</v>
      </c>
      <c r="X442">
        <f>IF('Main Data'!H442="Tudor",1,0)</f>
        <v>0</v>
      </c>
      <c r="Y442">
        <f>IF('Main Data'!H442="Ulysse Nardin",1,0)</f>
        <v>0</v>
      </c>
      <c r="Z442">
        <f>IF('Main Data'!H442="Universal Geneve",1,0)</f>
        <v>0</v>
      </c>
      <c r="AA442">
        <f>IF('Main Data'!H442="Vacheron",1,0)</f>
        <v>0</v>
      </c>
      <c r="AB442">
        <f>IF('Main Data'!H442="Zenith",1,0)</f>
        <v>0</v>
      </c>
      <c r="AC442">
        <f>IF('Main Data'!J442="Stainless Steel",1,0)</f>
        <v>0</v>
      </c>
      <c r="AD442">
        <f>IF('Main Data'!J442="Two-tone",1,0)</f>
        <v>1</v>
      </c>
      <c r="AE442">
        <f>IF(OR('Main Data'!J442="YG 18K",'Main Data'!J442="YG &lt;18K",'Main Data'!J442="PG 18K",'Main Data'!J442="PG &lt;18K",'Main Data'!J442="WG 18K",'Main Data'!J442="Mixes of 18K",'Main Data'!J442="Mixes &lt;18K"),1,0)</f>
        <v>0</v>
      </c>
      <c r="AF442">
        <f>IF('Main Data'!J442="Platinum",1,0)</f>
        <v>0</v>
      </c>
      <c r="AG442">
        <f>IF(OR('Main Data'!J442="PVD",'Main Data'!J442="Gold Plate",'Main Data'!J442="Other"),1,0)</f>
        <v>0</v>
      </c>
      <c r="AH442">
        <f>IF('Main Data'!N442="Stainless Steel",1,0)</f>
        <v>0</v>
      </c>
      <c r="AI442">
        <f>IF('Main Data'!N442="Leather",1,0)</f>
        <v>1</v>
      </c>
      <c r="AJ442">
        <f>IF('Main Data'!N442="Two-tone",1,0)</f>
        <v>0</v>
      </c>
      <c r="AK442">
        <f>IF(OR('Main Data'!N442="YG 18K",'Main Data'!N442="PG 18K",'Main Data'!N442="WG 18K",'Main Data'!N442="Mixes of 18K"),1,0)</f>
        <v>0</v>
      </c>
      <c r="AL442">
        <f>IF(OR(,'Main Data'!N442="PVD",'Main Data'!N442="Gold plate"),1,0)</f>
        <v>0</v>
      </c>
      <c r="AM442">
        <f>IF(OR('Main Data'!AV442="Yes",'Main Data'!AW442="Yes",'Main Data'!AU442="Yes"),1,0)</f>
        <v>0</v>
      </c>
      <c r="AN442">
        <f>IF(OR(ISTEXT('Main Data'!AX442), ISTEXT('Main Data'!AY442)),1,0)</f>
        <v>0</v>
      </c>
      <c r="AO442">
        <f>IF('Main Data'!AZ442="Yes",1,0)</f>
        <v>0</v>
      </c>
      <c r="AP442">
        <f>IF('Main Data'!BA442="Yes",1,0)</f>
        <v>0</v>
      </c>
      <c r="AQ442">
        <f>IF('Main Data'!BD442="Yes",1,0)</f>
        <v>0</v>
      </c>
      <c r="AR442">
        <f>IF('Main Data'!BE442="A",1,0)</f>
        <v>0</v>
      </c>
      <c r="AS442">
        <f>IF('Main Data'!BE442="AA",1,0)</f>
        <v>0</v>
      </c>
      <c r="AT442">
        <f>IF('Main Data'!BE442="AAA",1,0)</f>
        <v>0</v>
      </c>
      <c r="AU442">
        <f>IF('Main Data'!BE442="AAAA",1,0)</f>
        <v>1</v>
      </c>
      <c r="AV442">
        <f>IF('Main Data'!P442="Yes",1,0)</f>
        <v>0</v>
      </c>
      <c r="AW442">
        <f>IF('Main Data'!AP442="Yes",1,0)</f>
        <v>0</v>
      </c>
      <c r="AX442">
        <f>IF(OR('Main Data'!V442="Yes", 'Main Data'!W442="Yes",'Main Data'!X442="Yes"),1,0)</f>
        <v>1</v>
      </c>
      <c r="AY442">
        <f>IF(OR('Main Data'!Y442="Yes",'Main Data'!Z442="Yes"),1,0)</f>
        <v>0</v>
      </c>
      <c r="AZ442">
        <f>IF('Main Data'!AR442="Yes",1,0)</f>
        <v>0</v>
      </c>
      <c r="BA442">
        <f>IF('Main Data'!AS442="Yes",1,0)</f>
        <v>0</v>
      </c>
      <c r="BB442">
        <f>IF('Main Data'!AG442="Yes",1,0)</f>
        <v>0</v>
      </c>
      <c r="BC442">
        <f>IF('Main Data'!AB442="Yes",1,0)</f>
        <v>0</v>
      </c>
      <c r="BD442">
        <f>IF('Main Data'!AA442="Yes",1,0)</f>
        <v>0</v>
      </c>
      <c r="BE442">
        <f>IF('Main Data'!AC442="Yes",1,0)</f>
        <v>0</v>
      </c>
      <c r="BF442">
        <f>IF('Main Data'!AF442="Yes",1,0)</f>
        <v>0</v>
      </c>
      <c r="BG442">
        <f>IF(OR('Main Data'!AI442="Yes",'Main Data'!AL442="Yes"),1,0)</f>
        <v>1</v>
      </c>
      <c r="BH442">
        <f>IF('Main Data'!AJ442="Yes",1,0)</f>
        <v>0</v>
      </c>
      <c r="BI442">
        <f>IF('Main Data'!AK442="Yes",1,0)</f>
        <v>0</v>
      </c>
      <c r="BJ442">
        <f>IF('Main Data'!AM442="Yes",1,0)</f>
        <v>0</v>
      </c>
      <c r="BK442">
        <f>IF('Main Data'!AQ442="Yes",1,0)</f>
        <v>0</v>
      </c>
      <c r="BL442" s="21">
        <f t="shared" si="37"/>
        <v>0</v>
      </c>
      <c r="BM442" s="21">
        <f t="shared" si="38"/>
        <v>0</v>
      </c>
      <c r="BN442" s="21">
        <f t="shared" si="39"/>
        <v>0</v>
      </c>
      <c r="BO442" s="21">
        <f t="shared" si="40"/>
        <v>1</v>
      </c>
      <c r="BP442" s="21">
        <f t="shared" si="41"/>
        <v>0</v>
      </c>
    </row>
    <row r="443" spans="1:68" x14ac:dyDescent="0.2">
      <c r="A443">
        <v>439</v>
      </c>
      <c r="B443" s="33">
        <f>'Main Data'!C443</f>
        <v>44507</v>
      </c>
      <c r="C443">
        <f>'Main Data'!D443</f>
        <v>558</v>
      </c>
      <c r="D443" s="26">
        <f>'Main Data'!E443</f>
        <v>25000</v>
      </c>
      <c r="E443" s="26">
        <f>'Main Data'!F443</f>
        <v>31250</v>
      </c>
      <c r="F443" s="34">
        <f t="shared" si="36"/>
        <v>10.126631103850338</v>
      </c>
      <c r="G443">
        <f>IF('Main Data'!H443="AP",1,0)</f>
        <v>0</v>
      </c>
      <c r="H443">
        <f>IF('Main Data'!H443="Blancpain",1,0)</f>
        <v>0</v>
      </c>
      <c r="I443">
        <f>IF('Main Data'!H443="Breguet",1,0)</f>
        <v>0</v>
      </c>
      <c r="J443">
        <f>IF('Main Data'!H443="Breitling",1,0)</f>
        <v>0</v>
      </c>
      <c r="K443">
        <f>IF('Main Data'!H443="Cartier",1,0)</f>
        <v>0</v>
      </c>
      <c r="L443">
        <f>IF('Main Data'!H443="Gallet",1,0)</f>
        <v>0</v>
      </c>
      <c r="M443">
        <f>IF('Main Data'!H443="Girard Perregaux",1,0)</f>
        <v>0</v>
      </c>
      <c r="N443">
        <f>IF('Main Data'!H443="Gubelin",1,0)</f>
        <v>0</v>
      </c>
      <c r="O443">
        <f>IF('Main Data'!H443="Heuer",1,0)</f>
        <v>0</v>
      </c>
      <c r="P443">
        <f>IF('Main Data'!H443="IWC",1,0)</f>
        <v>0</v>
      </c>
      <c r="Q443">
        <f>IF('Main Data'!H443="JLC",1,0)</f>
        <v>0</v>
      </c>
      <c r="R443">
        <f>IF('Main Data'!H443="Longines",1,0)</f>
        <v>0</v>
      </c>
      <c r="S443">
        <f>IF('Main Data'!H443="Movado",1,0)</f>
        <v>0</v>
      </c>
      <c r="T443">
        <f>IF('Main Data'!H443="Omega",1,0)</f>
        <v>0</v>
      </c>
      <c r="U443">
        <f>IF('Main Data'!H443="Panerai",1,0)</f>
        <v>0</v>
      </c>
      <c r="V443">
        <f>IF('Main Data'!H443="Patek",1,0)</f>
        <v>0</v>
      </c>
      <c r="W443">
        <f>IF('Main Data'!H443="Rolex",1,0)</f>
        <v>1</v>
      </c>
      <c r="X443">
        <f>IF('Main Data'!H443="Tudor",1,0)</f>
        <v>0</v>
      </c>
      <c r="Y443">
        <f>IF('Main Data'!H443="Ulysse Nardin",1,0)</f>
        <v>0</v>
      </c>
      <c r="Z443">
        <f>IF('Main Data'!H443="Universal Geneve",1,0)</f>
        <v>0</v>
      </c>
      <c r="AA443">
        <f>IF('Main Data'!H443="Vacheron",1,0)</f>
        <v>0</v>
      </c>
      <c r="AB443">
        <f>IF('Main Data'!H443="Zenith",1,0)</f>
        <v>0</v>
      </c>
      <c r="AC443">
        <f>IF('Main Data'!J443="Stainless Steel",1,0)</f>
        <v>1</v>
      </c>
      <c r="AD443">
        <f>IF('Main Data'!J443="Two-tone",1,0)</f>
        <v>0</v>
      </c>
      <c r="AE443">
        <f>IF(OR('Main Data'!J443="YG 18K",'Main Data'!J443="YG &lt;18K",'Main Data'!J443="PG 18K",'Main Data'!J443="PG &lt;18K",'Main Data'!J443="WG 18K",'Main Data'!J443="Mixes of 18K",'Main Data'!J443="Mixes &lt;18K"),1,0)</f>
        <v>0</v>
      </c>
      <c r="AF443">
        <f>IF('Main Data'!J443="Platinum",1,0)</f>
        <v>0</v>
      </c>
      <c r="AG443">
        <f>IF(OR('Main Data'!J443="PVD",'Main Data'!J443="Gold Plate",'Main Data'!J443="Other"),1,0)</f>
        <v>0</v>
      </c>
      <c r="AH443">
        <f>IF('Main Data'!N443="Stainless Steel",1,0)</f>
        <v>0</v>
      </c>
      <c r="AI443">
        <f>IF('Main Data'!N443="Leather",1,0)</f>
        <v>1</v>
      </c>
      <c r="AJ443">
        <f>IF('Main Data'!N443="Two-tone",1,0)</f>
        <v>0</v>
      </c>
      <c r="AK443">
        <f>IF(OR('Main Data'!N443="YG 18K",'Main Data'!N443="PG 18K",'Main Data'!N443="WG 18K",'Main Data'!N443="Mixes of 18K"),1,0)</f>
        <v>0</v>
      </c>
      <c r="AL443">
        <f>IF(OR(,'Main Data'!N443="PVD",'Main Data'!N443="Gold plate"),1,0)</f>
        <v>0</v>
      </c>
      <c r="AM443">
        <f>IF(OR('Main Data'!AV443="Yes",'Main Data'!AW443="Yes",'Main Data'!AU443="Yes"),1,0)</f>
        <v>0</v>
      </c>
      <c r="AN443">
        <f>IF(OR(ISTEXT('Main Data'!AX443), ISTEXT('Main Data'!AY443)),1,0)</f>
        <v>0</v>
      </c>
      <c r="AO443">
        <f>IF('Main Data'!AZ443="Yes",1,0)</f>
        <v>0</v>
      </c>
      <c r="AP443">
        <f>IF('Main Data'!BA443="Yes",1,0)</f>
        <v>0</v>
      </c>
      <c r="AQ443">
        <f>IF('Main Data'!BD443="Yes",1,0)</f>
        <v>0</v>
      </c>
      <c r="AR443">
        <f>IF('Main Data'!BE443="A",1,0)</f>
        <v>0</v>
      </c>
      <c r="AS443">
        <f>IF('Main Data'!BE443="AA",1,0)</f>
        <v>0</v>
      </c>
      <c r="AT443">
        <f>IF('Main Data'!BE443="AAA",1,0)</f>
        <v>1</v>
      </c>
      <c r="AU443">
        <f>IF('Main Data'!BE443="AAAA",1,0)</f>
        <v>0</v>
      </c>
      <c r="AV443">
        <f>IF('Main Data'!P443="Yes",1,0)</f>
        <v>0</v>
      </c>
      <c r="AW443">
        <f>IF('Main Data'!AP443="Yes",1,0)</f>
        <v>0</v>
      </c>
      <c r="AX443">
        <f>IF(OR('Main Data'!V443="Yes", 'Main Data'!W443="Yes",'Main Data'!X443="Yes"),1,0)</f>
        <v>0</v>
      </c>
      <c r="AY443">
        <f>IF(OR('Main Data'!Y443="Yes",'Main Data'!Z443="Yes"),1,0)</f>
        <v>0</v>
      </c>
      <c r="AZ443">
        <f>IF('Main Data'!AR443="Yes",1,0)</f>
        <v>0</v>
      </c>
      <c r="BA443">
        <f>IF('Main Data'!AS443="Yes",1,0)</f>
        <v>0</v>
      </c>
      <c r="BB443">
        <f>IF('Main Data'!AG443="Yes",1,0)</f>
        <v>0</v>
      </c>
      <c r="BC443">
        <f>IF('Main Data'!AB443="Yes",1,0)</f>
        <v>0</v>
      </c>
      <c r="BD443">
        <f>IF('Main Data'!AA443="Yes",1,0)</f>
        <v>0</v>
      </c>
      <c r="BE443">
        <f>IF('Main Data'!AC443="Yes",1,0)</f>
        <v>0</v>
      </c>
      <c r="BF443">
        <f>IF('Main Data'!AF443="Yes",1,0)</f>
        <v>0</v>
      </c>
      <c r="BG443">
        <f>IF(OR('Main Data'!AI443="Yes",'Main Data'!AL443="Yes"),1,0)</f>
        <v>1</v>
      </c>
      <c r="BH443">
        <f>IF('Main Data'!AJ443="Yes",1,0)</f>
        <v>0</v>
      </c>
      <c r="BI443">
        <f>IF('Main Data'!AK443="Yes",1,0)</f>
        <v>0</v>
      </c>
      <c r="BJ443">
        <f>IF('Main Data'!AM443="Yes",1,0)</f>
        <v>0</v>
      </c>
      <c r="BK443">
        <f>IF('Main Data'!AQ443="Yes",1,0)</f>
        <v>0</v>
      </c>
      <c r="BL443" s="21">
        <f t="shared" si="37"/>
        <v>0</v>
      </c>
      <c r="BM443" s="21">
        <f t="shared" si="38"/>
        <v>0</v>
      </c>
      <c r="BN443" s="21">
        <f t="shared" si="39"/>
        <v>0</v>
      </c>
      <c r="BO443" s="21">
        <f t="shared" si="40"/>
        <v>1</v>
      </c>
      <c r="BP443" s="21">
        <f t="shared" si="41"/>
        <v>0</v>
      </c>
    </row>
    <row r="444" spans="1:68" x14ac:dyDescent="0.2">
      <c r="A444">
        <v>440</v>
      </c>
      <c r="B444" s="33">
        <f>'Main Data'!C444</f>
        <v>44507</v>
      </c>
      <c r="C444">
        <f>'Main Data'!D444</f>
        <v>559</v>
      </c>
      <c r="D444" s="26">
        <f>'Main Data'!E444</f>
        <v>15000</v>
      </c>
      <c r="E444" s="26">
        <f>'Main Data'!F444</f>
        <v>18750</v>
      </c>
      <c r="F444" s="34">
        <f t="shared" si="36"/>
        <v>9.6158054800843473</v>
      </c>
      <c r="G444">
        <f>IF('Main Data'!H444="AP",1,0)</f>
        <v>0</v>
      </c>
      <c r="H444">
        <f>IF('Main Data'!H444="Blancpain",1,0)</f>
        <v>0</v>
      </c>
      <c r="I444">
        <f>IF('Main Data'!H444="Breguet",1,0)</f>
        <v>0</v>
      </c>
      <c r="J444">
        <f>IF('Main Data'!H444="Breitling",1,0)</f>
        <v>0</v>
      </c>
      <c r="K444">
        <f>IF('Main Data'!H444="Cartier",1,0)</f>
        <v>0</v>
      </c>
      <c r="L444">
        <f>IF('Main Data'!H444="Gallet",1,0)</f>
        <v>0</v>
      </c>
      <c r="M444">
        <f>IF('Main Data'!H444="Girard Perregaux",1,0)</f>
        <v>0</v>
      </c>
      <c r="N444">
        <f>IF('Main Data'!H444="Gubelin",1,0)</f>
        <v>0</v>
      </c>
      <c r="O444">
        <f>IF('Main Data'!H444="Heuer",1,0)</f>
        <v>0</v>
      </c>
      <c r="P444">
        <f>IF('Main Data'!H444="IWC",1,0)</f>
        <v>0</v>
      </c>
      <c r="Q444">
        <f>IF('Main Data'!H444="JLC",1,0)</f>
        <v>0</v>
      </c>
      <c r="R444">
        <f>IF('Main Data'!H444="Longines",1,0)</f>
        <v>0</v>
      </c>
      <c r="S444">
        <f>IF('Main Data'!H444="Movado",1,0)</f>
        <v>0</v>
      </c>
      <c r="T444">
        <f>IF('Main Data'!H444="Omega",1,0)</f>
        <v>0</v>
      </c>
      <c r="U444">
        <f>IF('Main Data'!H444="Panerai",1,0)</f>
        <v>0</v>
      </c>
      <c r="V444">
        <f>IF('Main Data'!H444="Patek",1,0)</f>
        <v>0</v>
      </c>
      <c r="W444">
        <f>IF('Main Data'!H444="Rolex",1,0)</f>
        <v>1</v>
      </c>
      <c r="X444">
        <f>IF('Main Data'!H444="Tudor",1,0)</f>
        <v>0</v>
      </c>
      <c r="Y444">
        <f>IF('Main Data'!H444="Ulysse Nardin",1,0)</f>
        <v>0</v>
      </c>
      <c r="Z444">
        <f>IF('Main Data'!H444="Universal Geneve",1,0)</f>
        <v>0</v>
      </c>
      <c r="AA444">
        <f>IF('Main Data'!H444="Vacheron",1,0)</f>
        <v>0</v>
      </c>
      <c r="AB444">
        <f>IF('Main Data'!H444="Zenith",1,0)</f>
        <v>0</v>
      </c>
      <c r="AC444">
        <f>IF('Main Data'!J444="Stainless Steel",1,0)</f>
        <v>0</v>
      </c>
      <c r="AD444">
        <f>IF('Main Data'!J444="Two-tone",1,0)</f>
        <v>1</v>
      </c>
      <c r="AE444">
        <f>IF(OR('Main Data'!J444="YG 18K",'Main Data'!J444="YG &lt;18K",'Main Data'!J444="PG 18K",'Main Data'!J444="PG &lt;18K",'Main Data'!J444="WG 18K",'Main Data'!J444="Mixes of 18K",'Main Data'!J444="Mixes &lt;18K"),1,0)</f>
        <v>0</v>
      </c>
      <c r="AF444">
        <f>IF('Main Data'!J444="Platinum",1,0)</f>
        <v>0</v>
      </c>
      <c r="AG444">
        <f>IF(OR('Main Data'!J444="PVD",'Main Data'!J444="Gold Plate",'Main Data'!J444="Other"),1,0)</f>
        <v>0</v>
      </c>
      <c r="AH444">
        <f>IF('Main Data'!N444="Stainless Steel",1,0)</f>
        <v>0</v>
      </c>
      <c r="AI444">
        <f>IF('Main Data'!N444="Leather",1,0)</f>
        <v>1</v>
      </c>
      <c r="AJ444">
        <f>IF('Main Data'!N444="Two-tone",1,0)</f>
        <v>0</v>
      </c>
      <c r="AK444">
        <f>IF(OR('Main Data'!N444="YG 18K",'Main Data'!N444="PG 18K",'Main Data'!N444="WG 18K",'Main Data'!N444="Mixes of 18K"),1,0)</f>
        <v>0</v>
      </c>
      <c r="AL444">
        <f>IF(OR(,'Main Data'!N444="PVD",'Main Data'!N444="Gold plate"),1,0)</f>
        <v>0</v>
      </c>
      <c r="AM444">
        <f>IF(OR('Main Data'!AV444="Yes",'Main Data'!AW444="Yes",'Main Data'!AU444="Yes"),1,0)</f>
        <v>0</v>
      </c>
      <c r="AN444">
        <f>IF(OR(ISTEXT('Main Data'!AX444), ISTEXT('Main Data'!AY444)),1,0)</f>
        <v>0</v>
      </c>
      <c r="AO444">
        <f>IF('Main Data'!AZ444="Yes",1,0)</f>
        <v>0</v>
      </c>
      <c r="AP444">
        <f>IF('Main Data'!BA444="Yes",1,0)</f>
        <v>0</v>
      </c>
      <c r="AQ444">
        <f>IF('Main Data'!BD444="Yes",1,0)</f>
        <v>0</v>
      </c>
      <c r="AR444">
        <f>IF('Main Data'!BE444="A",1,0)</f>
        <v>0</v>
      </c>
      <c r="AS444">
        <f>IF('Main Data'!BE444="AA",1,0)</f>
        <v>0</v>
      </c>
      <c r="AT444">
        <f>IF('Main Data'!BE444="AAA",1,0)</f>
        <v>1</v>
      </c>
      <c r="AU444">
        <f>IF('Main Data'!BE444="AAAA",1,0)</f>
        <v>0</v>
      </c>
      <c r="AV444">
        <f>IF('Main Data'!P444="Yes",1,0)</f>
        <v>0</v>
      </c>
      <c r="AW444">
        <f>IF('Main Data'!AP444="Yes",1,0)</f>
        <v>0</v>
      </c>
      <c r="AX444">
        <f>IF(OR('Main Data'!V444="Yes", 'Main Data'!W444="Yes",'Main Data'!X444="Yes"),1,0)</f>
        <v>0</v>
      </c>
      <c r="AY444">
        <f>IF(OR('Main Data'!Y444="Yes",'Main Data'!Z444="Yes"),1,0)</f>
        <v>0</v>
      </c>
      <c r="AZ444">
        <f>IF('Main Data'!AR444="Yes",1,0)</f>
        <v>0</v>
      </c>
      <c r="BA444">
        <f>IF('Main Data'!AS444="Yes",1,0)</f>
        <v>0</v>
      </c>
      <c r="BB444">
        <f>IF('Main Data'!AG444="Yes",1,0)</f>
        <v>0</v>
      </c>
      <c r="BC444">
        <f>IF('Main Data'!AB444="Yes",1,0)</f>
        <v>0</v>
      </c>
      <c r="BD444">
        <f>IF('Main Data'!AA444="Yes",1,0)</f>
        <v>0</v>
      </c>
      <c r="BE444">
        <f>IF('Main Data'!AC444="Yes",1,0)</f>
        <v>0</v>
      </c>
      <c r="BF444">
        <f>IF('Main Data'!AF444="Yes",1,0)</f>
        <v>0</v>
      </c>
      <c r="BG444">
        <f>IF(OR('Main Data'!AI444="Yes",'Main Data'!AL444="Yes"),1,0)</f>
        <v>1</v>
      </c>
      <c r="BH444">
        <f>IF('Main Data'!AJ444="Yes",1,0)</f>
        <v>0</v>
      </c>
      <c r="BI444">
        <f>IF('Main Data'!AK444="Yes",1,0)</f>
        <v>0</v>
      </c>
      <c r="BJ444">
        <f>IF('Main Data'!AM444="Yes",1,0)</f>
        <v>0</v>
      </c>
      <c r="BK444">
        <f>IF('Main Data'!AQ444="Yes",1,0)</f>
        <v>0</v>
      </c>
      <c r="BL444" s="21">
        <f t="shared" si="37"/>
        <v>0</v>
      </c>
      <c r="BM444" s="21">
        <f t="shared" si="38"/>
        <v>0</v>
      </c>
      <c r="BN444" s="21">
        <f t="shared" si="39"/>
        <v>0</v>
      </c>
      <c r="BO444" s="21">
        <f t="shared" si="40"/>
        <v>1</v>
      </c>
      <c r="BP444" s="21">
        <f t="shared" si="41"/>
        <v>0</v>
      </c>
    </row>
    <row r="445" spans="1:68" x14ac:dyDescent="0.2">
      <c r="A445">
        <v>441</v>
      </c>
      <c r="B445" s="33">
        <f>'Main Data'!C445</f>
        <v>44507</v>
      </c>
      <c r="C445">
        <f>'Main Data'!D445</f>
        <v>563</v>
      </c>
      <c r="D445" s="26">
        <f>'Main Data'!E445</f>
        <v>100000</v>
      </c>
      <c r="E445" s="26">
        <f>'Main Data'!F445</f>
        <v>575000</v>
      </c>
      <c r="F445" s="34">
        <f t="shared" si="36"/>
        <v>11.512925464970229</v>
      </c>
      <c r="G445">
        <f>IF('Main Data'!H445="AP",1,0)</f>
        <v>0</v>
      </c>
      <c r="H445">
        <f>IF('Main Data'!H445="Blancpain",1,0)</f>
        <v>0</v>
      </c>
      <c r="I445">
        <f>IF('Main Data'!H445="Breguet",1,0)</f>
        <v>0</v>
      </c>
      <c r="J445">
        <f>IF('Main Data'!H445="Breitling",1,0)</f>
        <v>0</v>
      </c>
      <c r="K445">
        <f>IF('Main Data'!H445="Cartier",1,0)</f>
        <v>0</v>
      </c>
      <c r="L445">
        <f>IF('Main Data'!H445="Gallet",1,0)</f>
        <v>0</v>
      </c>
      <c r="M445">
        <f>IF('Main Data'!H445="Girard Perregaux",1,0)</f>
        <v>0</v>
      </c>
      <c r="N445">
        <f>IF('Main Data'!H445="Gubelin",1,0)</f>
        <v>0</v>
      </c>
      <c r="O445">
        <f>IF('Main Data'!H445="Heuer",1,0)</f>
        <v>0</v>
      </c>
      <c r="P445">
        <f>IF('Main Data'!H445="IWC",1,0)</f>
        <v>0</v>
      </c>
      <c r="Q445">
        <f>IF('Main Data'!H445="JLC",1,0)</f>
        <v>0</v>
      </c>
      <c r="R445">
        <f>IF('Main Data'!H445="Longines",1,0)</f>
        <v>0</v>
      </c>
      <c r="S445">
        <f>IF('Main Data'!H445="Movado",1,0)</f>
        <v>0</v>
      </c>
      <c r="T445">
        <f>IF('Main Data'!H445="Omega",1,0)</f>
        <v>0</v>
      </c>
      <c r="U445">
        <f>IF('Main Data'!H445="Panerai",1,0)</f>
        <v>0</v>
      </c>
      <c r="V445">
        <f>IF('Main Data'!H445="Patek",1,0)</f>
        <v>1</v>
      </c>
      <c r="W445">
        <f>IF('Main Data'!H445="Rolex",1,0)</f>
        <v>0</v>
      </c>
      <c r="X445">
        <f>IF('Main Data'!H445="Tudor",1,0)</f>
        <v>0</v>
      </c>
      <c r="Y445">
        <f>IF('Main Data'!H445="Ulysse Nardin",1,0)</f>
        <v>0</v>
      </c>
      <c r="Z445">
        <f>IF('Main Data'!H445="Universal Geneve",1,0)</f>
        <v>0</v>
      </c>
      <c r="AA445">
        <f>IF('Main Data'!H445="Vacheron",1,0)</f>
        <v>0</v>
      </c>
      <c r="AB445">
        <f>IF('Main Data'!H445="Zenith",1,0)</f>
        <v>0</v>
      </c>
      <c r="AC445">
        <f>IF('Main Data'!J445="Stainless Steel",1,0)</f>
        <v>0</v>
      </c>
      <c r="AD445">
        <f>IF('Main Data'!J445="Two-tone",1,0)</f>
        <v>0</v>
      </c>
      <c r="AE445">
        <f>IF(OR('Main Data'!J445="YG 18K",'Main Data'!J445="YG &lt;18K",'Main Data'!J445="PG 18K",'Main Data'!J445="PG &lt;18K",'Main Data'!J445="WG 18K",'Main Data'!J445="Mixes of 18K",'Main Data'!J445="Mixes &lt;18K"),1,0)</f>
        <v>1</v>
      </c>
      <c r="AF445">
        <f>IF('Main Data'!J445="Platinum",1,0)</f>
        <v>0</v>
      </c>
      <c r="AG445">
        <f>IF(OR('Main Data'!J445="PVD",'Main Data'!J445="Gold Plate",'Main Data'!J445="Other"),1,0)</f>
        <v>0</v>
      </c>
      <c r="AH445">
        <f>IF('Main Data'!N445="Stainless Steel",1,0)</f>
        <v>0</v>
      </c>
      <c r="AI445">
        <f>IF('Main Data'!N445="Leather",1,0)</f>
        <v>0</v>
      </c>
      <c r="AJ445">
        <f>IF('Main Data'!N445="Two-tone",1,0)</f>
        <v>0</v>
      </c>
      <c r="AK445">
        <f>IF(OR('Main Data'!N445="YG 18K",'Main Data'!N445="PG 18K",'Main Data'!N445="WG 18K",'Main Data'!N445="Mixes of 18K"),1,0)</f>
        <v>1</v>
      </c>
      <c r="AL445">
        <f>IF(OR(,'Main Data'!N445="PVD",'Main Data'!N445="Gold plate"),1,0)</f>
        <v>0</v>
      </c>
      <c r="AM445">
        <f>IF(OR('Main Data'!AV445="Yes",'Main Data'!AW445="Yes",'Main Data'!AU445="Yes"),1,0)</f>
        <v>0</v>
      </c>
      <c r="AN445">
        <f>IF(OR(ISTEXT('Main Data'!AX445), ISTEXT('Main Data'!AY445)),1,0)</f>
        <v>0</v>
      </c>
      <c r="AO445">
        <f>IF('Main Data'!AZ445="Yes",1,0)</f>
        <v>0</v>
      </c>
      <c r="AP445">
        <f>IF('Main Data'!BA445="Yes",1,0)</f>
        <v>0</v>
      </c>
      <c r="AQ445">
        <f>IF('Main Data'!BD445="Yes",1,0)</f>
        <v>0</v>
      </c>
      <c r="AR445">
        <f>IF('Main Data'!BE445="A",1,0)</f>
        <v>0</v>
      </c>
      <c r="AS445">
        <f>IF('Main Data'!BE445="AA",1,0)</f>
        <v>0</v>
      </c>
      <c r="AT445">
        <f>IF('Main Data'!BE445="AAA",1,0)</f>
        <v>0</v>
      </c>
      <c r="AU445">
        <f>IF('Main Data'!BE445="AAAA",1,0)</f>
        <v>1</v>
      </c>
      <c r="AV445">
        <f>IF('Main Data'!P445="Yes",1,0)</f>
        <v>0</v>
      </c>
      <c r="AW445">
        <f>IF('Main Data'!AP445="Yes",1,0)</f>
        <v>0</v>
      </c>
      <c r="AX445">
        <f>IF(OR('Main Data'!V445="Yes", 'Main Data'!W445="Yes",'Main Data'!X445="Yes"),1,0)</f>
        <v>0</v>
      </c>
      <c r="AY445">
        <f>IF(OR('Main Data'!Y445="Yes",'Main Data'!Z445="Yes"),1,0)</f>
        <v>0</v>
      </c>
      <c r="AZ445">
        <f>IF('Main Data'!AR445="Yes",1,0)</f>
        <v>0</v>
      </c>
      <c r="BA445">
        <f>IF('Main Data'!AS445="Yes",1,0)</f>
        <v>0</v>
      </c>
      <c r="BB445">
        <f>IF('Main Data'!AG445="Yes",1,0)</f>
        <v>0</v>
      </c>
      <c r="BC445">
        <f>IF('Main Data'!AB445="Yes",1,0)</f>
        <v>0</v>
      </c>
      <c r="BD445">
        <f>IF('Main Data'!AA445="Yes",1,0)</f>
        <v>0</v>
      </c>
      <c r="BE445">
        <f>IF('Main Data'!AC445="Yes",1,0)</f>
        <v>0</v>
      </c>
      <c r="BF445">
        <f>IF('Main Data'!AF445="Yes",1,0)</f>
        <v>0</v>
      </c>
      <c r="BG445">
        <f>IF(OR('Main Data'!AI445="Yes",'Main Data'!AL445="Yes"),1,0)</f>
        <v>1</v>
      </c>
      <c r="BH445">
        <f>IF('Main Data'!AJ445="Yes",1,0)</f>
        <v>0</v>
      </c>
      <c r="BI445">
        <f>IF('Main Data'!AK445="Yes",1,0)</f>
        <v>0</v>
      </c>
      <c r="BJ445">
        <f>IF('Main Data'!AM445="Yes",1,0)</f>
        <v>1</v>
      </c>
      <c r="BK445">
        <f>IF('Main Data'!AQ445="Yes",1,0)</f>
        <v>0</v>
      </c>
      <c r="BL445" s="21">
        <f t="shared" si="37"/>
        <v>0</v>
      </c>
      <c r="BM445" s="21">
        <f t="shared" si="38"/>
        <v>0</v>
      </c>
      <c r="BN445" s="21">
        <f t="shared" si="39"/>
        <v>0</v>
      </c>
      <c r="BO445" s="21">
        <f t="shared" si="40"/>
        <v>1</v>
      </c>
      <c r="BP445" s="21">
        <f t="shared" si="41"/>
        <v>0</v>
      </c>
    </row>
    <row r="446" spans="1:68" x14ac:dyDescent="0.2">
      <c r="A446">
        <v>442</v>
      </c>
      <c r="B446" s="33">
        <f>'Main Data'!C446</f>
        <v>44325</v>
      </c>
      <c r="C446">
        <f>'Main Data'!D446</f>
        <v>12</v>
      </c>
      <c r="D446" s="26">
        <f>'Main Data'!E446</f>
        <v>1100</v>
      </c>
      <c r="E446" s="26">
        <f>'Main Data'!F446</f>
        <v>1375</v>
      </c>
      <c r="F446" s="34">
        <f t="shared" si="36"/>
        <v>7.0030654587864616</v>
      </c>
      <c r="G446">
        <f>IF('Main Data'!H446="AP",1,0)</f>
        <v>0</v>
      </c>
      <c r="H446">
        <f>IF('Main Data'!H446="Blancpain",1,0)</f>
        <v>0</v>
      </c>
      <c r="I446">
        <f>IF('Main Data'!H446="Breguet",1,0)</f>
        <v>0</v>
      </c>
      <c r="J446">
        <f>IF('Main Data'!H446="Breitling",1,0)</f>
        <v>0</v>
      </c>
      <c r="K446">
        <f>IF('Main Data'!H446="Cartier",1,0)</f>
        <v>0</v>
      </c>
      <c r="L446">
        <f>IF('Main Data'!H446="Gallet",1,0)</f>
        <v>0</v>
      </c>
      <c r="M446">
        <f>IF('Main Data'!H446="Girard Perregaux",1,0)</f>
        <v>0</v>
      </c>
      <c r="N446">
        <f>IF('Main Data'!H446="Gubelin",1,0)</f>
        <v>0</v>
      </c>
      <c r="O446">
        <f>IF('Main Data'!H446="Heuer",1,0)</f>
        <v>0</v>
      </c>
      <c r="P446">
        <f>IF('Main Data'!H446="IWC",1,0)</f>
        <v>0</v>
      </c>
      <c r="Q446">
        <f>IF('Main Data'!H446="JLC",1,0)</f>
        <v>0</v>
      </c>
      <c r="R446">
        <f>IF('Main Data'!H446="Longines",1,0)</f>
        <v>0</v>
      </c>
      <c r="S446">
        <f>IF('Main Data'!H446="Movado",1,0)</f>
        <v>0</v>
      </c>
      <c r="T446">
        <f>IF('Main Data'!H446="Omega",1,0)</f>
        <v>0</v>
      </c>
      <c r="U446">
        <f>IF('Main Data'!H446="Panerai",1,0)</f>
        <v>0</v>
      </c>
      <c r="V446">
        <f>IF('Main Data'!H446="Patek",1,0)</f>
        <v>0</v>
      </c>
      <c r="W446">
        <f>IF('Main Data'!H446="Rolex",1,0)</f>
        <v>0</v>
      </c>
      <c r="X446">
        <f>IF('Main Data'!H446="Tudor",1,0)</f>
        <v>0</v>
      </c>
      <c r="Y446">
        <f>IF('Main Data'!H446="Ulysse Nardin",1,0)</f>
        <v>0</v>
      </c>
      <c r="Z446">
        <f>IF('Main Data'!H446="Universal Geneve",1,0)</f>
        <v>1</v>
      </c>
      <c r="AA446">
        <f>IF('Main Data'!H446="Vacheron",1,0)</f>
        <v>0</v>
      </c>
      <c r="AB446">
        <f>IF('Main Data'!H446="Zenith",1,0)</f>
        <v>0</v>
      </c>
      <c r="AC446">
        <f>IF('Main Data'!J446="Stainless Steel",1,0)</f>
        <v>0</v>
      </c>
      <c r="AD446">
        <f>IF('Main Data'!J446="Two-tone",1,0)</f>
        <v>0</v>
      </c>
      <c r="AE446">
        <f>IF(OR('Main Data'!J446="YG 18K",'Main Data'!J446="YG &lt;18K",'Main Data'!J446="PG 18K",'Main Data'!J446="PG &lt;18K",'Main Data'!J446="WG 18K",'Main Data'!J446="Mixes of 18K",'Main Data'!J446="Mixes &lt;18K"),1,0)</f>
        <v>0</v>
      </c>
      <c r="AF446">
        <f>IF('Main Data'!J446="Platinum",1,0)</f>
        <v>0</v>
      </c>
      <c r="AG446">
        <f>IF(OR('Main Data'!J446="PVD",'Main Data'!J446="Gold Plate",'Main Data'!J446="Other"),1,0)</f>
        <v>1</v>
      </c>
      <c r="AH446">
        <f>IF('Main Data'!N446="Stainless Steel",1,0)</f>
        <v>0</v>
      </c>
      <c r="AI446">
        <f>IF('Main Data'!N446="Leather",1,0)</f>
        <v>1</v>
      </c>
      <c r="AJ446">
        <f>IF('Main Data'!N446="Two-tone",1,0)</f>
        <v>0</v>
      </c>
      <c r="AK446">
        <f>IF(OR('Main Data'!N446="YG 18K",'Main Data'!N446="PG 18K",'Main Data'!N446="WG 18K",'Main Data'!N446="Mixes of 18K"),1,0)</f>
        <v>0</v>
      </c>
      <c r="AL446">
        <f>IF(OR(,'Main Data'!N446="PVD",'Main Data'!N446="Gold plate"),1,0)</f>
        <v>0</v>
      </c>
      <c r="AM446">
        <f>IF(OR('Main Data'!AV446="Yes",'Main Data'!AW446="Yes",'Main Data'!AU446="Yes"),1,0)</f>
        <v>0</v>
      </c>
      <c r="AN446">
        <f>IF(OR(ISTEXT('Main Data'!AX446), ISTEXT('Main Data'!AY446)),1,0)</f>
        <v>0</v>
      </c>
      <c r="AO446">
        <f>IF('Main Data'!AZ446="Yes",1,0)</f>
        <v>0</v>
      </c>
      <c r="AP446">
        <f>IF('Main Data'!BA446="Yes",1,0)</f>
        <v>0</v>
      </c>
      <c r="AQ446">
        <f>IF('Main Data'!BD446="Yes",1,0)</f>
        <v>0</v>
      </c>
      <c r="AR446">
        <f>IF('Main Data'!BE446="A",1,0)</f>
        <v>0</v>
      </c>
      <c r="AS446">
        <f>IF('Main Data'!BE446="AA",1,0)</f>
        <v>1</v>
      </c>
      <c r="AT446">
        <f>IF('Main Data'!BE446="AAA",1,0)</f>
        <v>0</v>
      </c>
      <c r="AU446">
        <f>IF('Main Data'!BE446="AAAA",1,0)</f>
        <v>0</v>
      </c>
      <c r="AV446">
        <f>IF('Main Data'!P446="Yes",1,0)</f>
        <v>0</v>
      </c>
      <c r="AW446">
        <f>IF('Main Data'!AP446="Yes",1,0)</f>
        <v>0</v>
      </c>
      <c r="AX446">
        <f>IF(OR('Main Data'!V446="Yes", 'Main Data'!W446="Yes",'Main Data'!X446="Yes"),1,0)</f>
        <v>0</v>
      </c>
      <c r="AY446">
        <f>IF(OR('Main Data'!Y446="Yes",'Main Data'!Z446="Yes"),1,0)</f>
        <v>0</v>
      </c>
      <c r="AZ446">
        <f>IF('Main Data'!AR446="Yes",1,0)</f>
        <v>0</v>
      </c>
      <c r="BA446">
        <f>IF('Main Data'!AS446="Yes",1,0)</f>
        <v>0</v>
      </c>
      <c r="BB446">
        <f>IF('Main Data'!AG446="Yes",1,0)</f>
        <v>0</v>
      </c>
      <c r="BC446">
        <f>IF('Main Data'!AB446="Yes",1,0)</f>
        <v>0</v>
      </c>
      <c r="BD446">
        <f>IF('Main Data'!AA446="Yes",1,0)</f>
        <v>0</v>
      </c>
      <c r="BE446">
        <f>IF('Main Data'!AC446="Yes",1,0)</f>
        <v>0</v>
      </c>
      <c r="BF446">
        <f>IF('Main Data'!AF446="Yes",1,0)</f>
        <v>0</v>
      </c>
      <c r="BG446">
        <f>IF(OR('Main Data'!AI446="Yes",'Main Data'!AL446="Yes"),1,0)</f>
        <v>1</v>
      </c>
      <c r="BH446">
        <f>IF('Main Data'!AJ446="Yes",1,0)</f>
        <v>0</v>
      </c>
      <c r="BI446">
        <f>IF('Main Data'!AK446="Yes",1,0)</f>
        <v>0</v>
      </c>
      <c r="BJ446">
        <f>IF('Main Data'!AM446="Yes",1,0)</f>
        <v>0</v>
      </c>
      <c r="BK446">
        <f>IF('Main Data'!AQ446="Yes",1,0)</f>
        <v>0</v>
      </c>
      <c r="BL446" s="21">
        <f t="shared" si="37"/>
        <v>0</v>
      </c>
      <c r="BM446" s="21">
        <f t="shared" si="38"/>
        <v>0</v>
      </c>
      <c r="BN446" s="21">
        <f t="shared" si="39"/>
        <v>0</v>
      </c>
      <c r="BO446" s="21">
        <f t="shared" si="40"/>
        <v>1</v>
      </c>
      <c r="BP446" s="21">
        <f t="shared" si="41"/>
        <v>0</v>
      </c>
    </row>
    <row r="447" spans="1:68" x14ac:dyDescent="0.2">
      <c r="A447">
        <v>443</v>
      </c>
      <c r="B447" s="33">
        <f>'Main Data'!C447</f>
        <v>44325</v>
      </c>
      <c r="C447">
        <f>'Main Data'!D447</f>
        <v>13</v>
      </c>
      <c r="D447" s="26">
        <f>'Main Data'!E447</f>
        <v>1400</v>
      </c>
      <c r="E447" s="26">
        <f>'Main Data'!F447</f>
        <v>1750</v>
      </c>
      <c r="F447" s="34">
        <f t="shared" si="36"/>
        <v>7.2442275156033498</v>
      </c>
      <c r="G447">
        <f>IF('Main Data'!H447="AP",1,0)</f>
        <v>0</v>
      </c>
      <c r="H447">
        <f>IF('Main Data'!H447="Blancpain",1,0)</f>
        <v>0</v>
      </c>
      <c r="I447">
        <f>IF('Main Data'!H447="Breguet",1,0)</f>
        <v>0</v>
      </c>
      <c r="J447">
        <f>IF('Main Data'!H447="Breitling",1,0)</f>
        <v>0</v>
      </c>
      <c r="K447">
        <f>IF('Main Data'!H447="Cartier",1,0)</f>
        <v>0</v>
      </c>
      <c r="L447">
        <f>IF('Main Data'!H447="Gallet",1,0)</f>
        <v>0</v>
      </c>
      <c r="M447">
        <f>IF('Main Data'!H447="Girard Perregaux",1,0)</f>
        <v>0</v>
      </c>
      <c r="N447">
        <f>IF('Main Data'!H447="Gubelin",1,0)</f>
        <v>0</v>
      </c>
      <c r="O447">
        <f>IF('Main Data'!H447="Heuer",1,0)</f>
        <v>0</v>
      </c>
      <c r="P447">
        <f>IF('Main Data'!H447="IWC",1,0)</f>
        <v>0</v>
      </c>
      <c r="Q447">
        <f>IF('Main Data'!H447="JLC",1,0)</f>
        <v>1</v>
      </c>
      <c r="R447">
        <f>IF('Main Data'!H447="Longines",1,0)</f>
        <v>0</v>
      </c>
      <c r="S447">
        <f>IF('Main Data'!H447="Movado",1,0)</f>
        <v>0</v>
      </c>
      <c r="T447">
        <f>IF('Main Data'!H447="Omega",1,0)</f>
        <v>0</v>
      </c>
      <c r="U447">
        <f>IF('Main Data'!H447="Panerai",1,0)</f>
        <v>0</v>
      </c>
      <c r="V447">
        <f>IF('Main Data'!H447="Patek",1,0)</f>
        <v>0</v>
      </c>
      <c r="W447">
        <f>IF('Main Data'!H447="Rolex",1,0)</f>
        <v>0</v>
      </c>
      <c r="X447">
        <f>IF('Main Data'!H447="Tudor",1,0)</f>
        <v>0</v>
      </c>
      <c r="Y447">
        <f>IF('Main Data'!H447="Ulysse Nardin",1,0)</f>
        <v>0</v>
      </c>
      <c r="Z447">
        <f>IF('Main Data'!H447="Universal Geneve",1,0)</f>
        <v>0</v>
      </c>
      <c r="AA447">
        <f>IF('Main Data'!H447="Vacheron",1,0)</f>
        <v>0</v>
      </c>
      <c r="AB447">
        <f>IF('Main Data'!H447="Zenith",1,0)</f>
        <v>0</v>
      </c>
      <c r="AC447">
        <f>IF('Main Data'!J447="Stainless Steel",1,0)</f>
        <v>1</v>
      </c>
      <c r="AD447">
        <f>IF('Main Data'!J447="Two-tone",1,0)</f>
        <v>0</v>
      </c>
      <c r="AE447">
        <f>IF(OR('Main Data'!J447="YG 18K",'Main Data'!J447="YG &lt;18K",'Main Data'!J447="PG 18K",'Main Data'!J447="PG &lt;18K",'Main Data'!J447="WG 18K",'Main Data'!J447="Mixes of 18K",'Main Data'!J447="Mixes &lt;18K"),1,0)</f>
        <v>0</v>
      </c>
      <c r="AF447">
        <f>IF('Main Data'!J447="Platinum",1,0)</f>
        <v>0</v>
      </c>
      <c r="AG447">
        <f>IF(OR('Main Data'!J447="PVD",'Main Data'!J447="Gold Plate",'Main Data'!J447="Other"),1,0)</f>
        <v>0</v>
      </c>
      <c r="AH447">
        <f>IF('Main Data'!N447="Stainless Steel",1,0)</f>
        <v>0</v>
      </c>
      <c r="AI447">
        <f>IF('Main Data'!N447="Leather",1,0)</f>
        <v>1</v>
      </c>
      <c r="AJ447">
        <f>IF('Main Data'!N447="Two-tone",1,0)</f>
        <v>0</v>
      </c>
      <c r="AK447">
        <f>IF(OR('Main Data'!N447="YG 18K",'Main Data'!N447="PG 18K",'Main Data'!N447="WG 18K",'Main Data'!N447="Mixes of 18K"),1,0)</f>
        <v>0</v>
      </c>
      <c r="AL447">
        <f>IF(OR(,'Main Data'!N447="PVD",'Main Data'!N447="Gold plate"),1,0)</f>
        <v>0</v>
      </c>
      <c r="AM447">
        <f>IF(OR('Main Data'!AV447="Yes",'Main Data'!AW447="Yes",'Main Data'!AU447="Yes"),1,0)</f>
        <v>0</v>
      </c>
      <c r="AN447">
        <f>IF(OR(ISTEXT('Main Data'!AX447), ISTEXT('Main Data'!AY447)),1,0)</f>
        <v>0</v>
      </c>
      <c r="AO447">
        <f>IF('Main Data'!AZ447="Yes",1,0)</f>
        <v>0</v>
      </c>
      <c r="AP447">
        <f>IF('Main Data'!BA447="Yes",1,0)</f>
        <v>0</v>
      </c>
      <c r="AQ447">
        <f>IF('Main Data'!BD447="Yes",1,0)</f>
        <v>0</v>
      </c>
      <c r="AR447">
        <f>IF('Main Data'!BE447="A",1,0)</f>
        <v>0</v>
      </c>
      <c r="AS447">
        <f>IF('Main Data'!BE447="AA",1,0)</f>
        <v>1</v>
      </c>
      <c r="AT447">
        <f>IF('Main Data'!BE447="AAA",1,0)</f>
        <v>0</v>
      </c>
      <c r="AU447">
        <f>IF('Main Data'!BE447="AAAA",1,0)</f>
        <v>0</v>
      </c>
      <c r="AV447">
        <f>IF('Main Data'!P447="Yes",1,0)</f>
        <v>0</v>
      </c>
      <c r="AW447">
        <f>IF('Main Data'!AP447="Yes",1,0)</f>
        <v>0</v>
      </c>
      <c r="AX447">
        <f>IF(OR('Main Data'!V447="Yes", 'Main Data'!W447="Yes",'Main Data'!X447="Yes"),1,0)</f>
        <v>0</v>
      </c>
      <c r="AY447">
        <f>IF(OR('Main Data'!Y447="Yes",'Main Data'!Z447="Yes"),1,0)</f>
        <v>0</v>
      </c>
      <c r="AZ447">
        <f>IF('Main Data'!AR447="Yes",1,0)</f>
        <v>0</v>
      </c>
      <c r="BA447">
        <f>IF('Main Data'!AS447="Yes",1,0)</f>
        <v>0</v>
      </c>
      <c r="BB447">
        <f>IF('Main Data'!AG447="Yes",1,0)</f>
        <v>0</v>
      </c>
      <c r="BC447">
        <f>IF('Main Data'!AB447="Yes",1,0)</f>
        <v>0</v>
      </c>
      <c r="BD447">
        <f>IF('Main Data'!AA447="Yes",1,0)</f>
        <v>0</v>
      </c>
      <c r="BE447">
        <f>IF('Main Data'!AC447="Yes",1,0)</f>
        <v>0</v>
      </c>
      <c r="BF447">
        <f>IF('Main Data'!AF447="Yes",1,0)</f>
        <v>0</v>
      </c>
      <c r="BG447">
        <f>IF(OR('Main Data'!AI447="Yes",'Main Data'!AL447="Yes"),1,0)</f>
        <v>0</v>
      </c>
      <c r="BH447">
        <f>IF('Main Data'!AJ447="Yes",1,0)</f>
        <v>0</v>
      </c>
      <c r="BI447">
        <f>IF('Main Data'!AK447="Yes",1,0)</f>
        <v>0</v>
      </c>
      <c r="BJ447">
        <f>IF('Main Data'!AM447="Yes",1,0)</f>
        <v>0</v>
      </c>
      <c r="BK447">
        <f>IF('Main Data'!AQ447="Yes",1,0)</f>
        <v>0</v>
      </c>
      <c r="BL447" s="21">
        <f t="shared" si="37"/>
        <v>0</v>
      </c>
      <c r="BM447" s="21">
        <f t="shared" si="38"/>
        <v>0</v>
      </c>
      <c r="BN447" s="21">
        <f t="shared" si="39"/>
        <v>0</v>
      </c>
      <c r="BO447" s="21">
        <f t="shared" si="40"/>
        <v>1</v>
      </c>
      <c r="BP447" s="21">
        <f t="shared" si="41"/>
        <v>0</v>
      </c>
    </row>
    <row r="448" spans="1:68" x14ac:dyDescent="0.2">
      <c r="A448">
        <v>444</v>
      </c>
      <c r="B448" s="33">
        <f>'Main Data'!C448</f>
        <v>44325</v>
      </c>
      <c r="C448">
        <f>'Main Data'!D448</f>
        <v>14</v>
      </c>
      <c r="D448" s="26">
        <f>'Main Data'!E448</f>
        <v>900</v>
      </c>
      <c r="E448" s="26">
        <f>'Main Data'!F448</f>
        <v>1125</v>
      </c>
      <c r="F448" s="34">
        <f t="shared" si="36"/>
        <v>6.8023947633243109</v>
      </c>
      <c r="G448">
        <f>IF('Main Data'!H448="AP",1,0)</f>
        <v>0</v>
      </c>
      <c r="H448">
        <f>IF('Main Data'!H448="Blancpain",1,0)</f>
        <v>0</v>
      </c>
      <c r="I448">
        <f>IF('Main Data'!H448="Breguet",1,0)</f>
        <v>0</v>
      </c>
      <c r="J448">
        <f>IF('Main Data'!H448="Breitling",1,0)</f>
        <v>0</v>
      </c>
      <c r="K448">
        <f>IF('Main Data'!H448="Cartier",1,0)</f>
        <v>0</v>
      </c>
      <c r="L448">
        <f>IF('Main Data'!H448="Gallet",1,0)</f>
        <v>0</v>
      </c>
      <c r="M448">
        <f>IF('Main Data'!H448="Girard Perregaux",1,0)</f>
        <v>0</v>
      </c>
      <c r="N448">
        <f>IF('Main Data'!H448="Gubelin",1,0)</f>
        <v>0</v>
      </c>
      <c r="O448">
        <f>IF('Main Data'!H448="Heuer",1,0)</f>
        <v>0</v>
      </c>
      <c r="P448">
        <f>IF('Main Data'!H448="IWC",1,0)</f>
        <v>0</v>
      </c>
      <c r="Q448">
        <f>IF('Main Data'!H448="JLC",1,0)</f>
        <v>1</v>
      </c>
      <c r="R448">
        <f>IF('Main Data'!H448="Longines",1,0)</f>
        <v>0</v>
      </c>
      <c r="S448">
        <f>IF('Main Data'!H448="Movado",1,0)</f>
        <v>0</v>
      </c>
      <c r="T448">
        <f>IF('Main Data'!H448="Omega",1,0)</f>
        <v>0</v>
      </c>
      <c r="U448">
        <f>IF('Main Data'!H448="Panerai",1,0)</f>
        <v>0</v>
      </c>
      <c r="V448">
        <f>IF('Main Data'!H448="Patek",1,0)</f>
        <v>0</v>
      </c>
      <c r="W448">
        <f>IF('Main Data'!H448="Rolex",1,0)</f>
        <v>0</v>
      </c>
      <c r="X448">
        <f>IF('Main Data'!H448="Tudor",1,0)</f>
        <v>0</v>
      </c>
      <c r="Y448">
        <f>IF('Main Data'!H448="Ulysse Nardin",1,0)</f>
        <v>0</v>
      </c>
      <c r="Z448">
        <f>IF('Main Data'!H448="Universal Geneve",1,0)</f>
        <v>0</v>
      </c>
      <c r="AA448">
        <f>IF('Main Data'!H448="Vacheron",1,0)</f>
        <v>0</v>
      </c>
      <c r="AB448">
        <f>IF('Main Data'!H448="Zenith",1,0)</f>
        <v>0</v>
      </c>
      <c r="AC448">
        <f>IF('Main Data'!J448="Stainless Steel",1,0)</f>
        <v>0</v>
      </c>
      <c r="AD448">
        <f>IF('Main Data'!J448="Two-tone",1,0)</f>
        <v>0</v>
      </c>
      <c r="AE448">
        <f>IF(OR('Main Data'!J448="YG 18K",'Main Data'!J448="YG &lt;18K",'Main Data'!J448="PG 18K",'Main Data'!J448="PG &lt;18K",'Main Data'!J448="WG 18K",'Main Data'!J448="Mixes of 18K",'Main Data'!J448="Mixes &lt;18K"),1,0)</f>
        <v>1</v>
      </c>
      <c r="AF448">
        <f>IF('Main Data'!J448="Platinum",1,0)</f>
        <v>0</v>
      </c>
      <c r="AG448">
        <f>IF(OR('Main Data'!J448="PVD",'Main Data'!J448="Gold Plate",'Main Data'!J448="Other"),1,0)</f>
        <v>0</v>
      </c>
      <c r="AH448">
        <f>IF('Main Data'!N448="Stainless Steel",1,0)</f>
        <v>0</v>
      </c>
      <c r="AI448">
        <f>IF('Main Data'!N448="Leather",1,0)</f>
        <v>1</v>
      </c>
      <c r="AJ448">
        <f>IF('Main Data'!N448="Two-tone",1,0)</f>
        <v>0</v>
      </c>
      <c r="AK448">
        <f>IF(OR('Main Data'!N448="YG 18K",'Main Data'!N448="PG 18K",'Main Data'!N448="WG 18K",'Main Data'!N448="Mixes of 18K"),1,0)</f>
        <v>0</v>
      </c>
      <c r="AL448">
        <f>IF(OR(,'Main Data'!N448="PVD",'Main Data'!N448="Gold plate"),1,0)</f>
        <v>0</v>
      </c>
      <c r="AM448">
        <f>IF(OR('Main Data'!AV448="Yes",'Main Data'!AW448="Yes",'Main Data'!AU448="Yes"),1,0)</f>
        <v>0</v>
      </c>
      <c r="AN448">
        <f>IF(OR(ISTEXT('Main Data'!AX448), ISTEXT('Main Data'!AY448)),1,0)</f>
        <v>0</v>
      </c>
      <c r="AO448">
        <f>IF('Main Data'!AZ448="Yes",1,0)</f>
        <v>0</v>
      </c>
      <c r="AP448">
        <f>IF('Main Data'!BA448="Yes",1,0)</f>
        <v>0</v>
      </c>
      <c r="AQ448">
        <f>IF('Main Data'!BD448="Yes",1,0)</f>
        <v>0</v>
      </c>
      <c r="AR448">
        <f>IF('Main Data'!BE448="A",1,0)</f>
        <v>1</v>
      </c>
      <c r="AS448">
        <f>IF('Main Data'!BE448="AA",1,0)</f>
        <v>0</v>
      </c>
      <c r="AT448">
        <f>IF('Main Data'!BE448="AAA",1,0)</f>
        <v>0</v>
      </c>
      <c r="AU448">
        <f>IF('Main Data'!BE448="AAAA",1,0)</f>
        <v>0</v>
      </c>
      <c r="AV448">
        <f>IF('Main Data'!P448="Yes",1,0)</f>
        <v>0</v>
      </c>
      <c r="AW448">
        <f>IF('Main Data'!AP448="Yes",1,0)</f>
        <v>0</v>
      </c>
      <c r="AX448">
        <f>IF(OR('Main Data'!V448="Yes", 'Main Data'!W448="Yes",'Main Data'!X448="Yes"),1,0)</f>
        <v>0</v>
      </c>
      <c r="AY448">
        <f>IF(OR('Main Data'!Y448="Yes",'Main Data'!Z448="Yes"),1,0)</f>
        <v>0</v>
      </c>
      <c r="AZ448">
        <f>IF('Main Data'!AR448="Yes",1,0)</f>
        <v>0</v>
      </c>
      <c r="BA448">
        <f>IF('Main Data'!AS448="Yes",1,0)</f>
        <v>0</v>
      </c>
      <c r="BB448">
        <f>IF('Main Data'!AG448="Yes",1,0)</f>
        <v>1</v>
      </c>
      <c r="BC448">
        <f>IF('Main Data'!AB448="Yes",1,0)</f>
        <v>0</v>
      </c>
      <c r="BD448">
        <f>IF('Main Data'!AA448="Yes",1,0)</f>
        <v>0</v>
      </c>
      <c r="BE448">
        <f>IF('Main Data'!AC448="Yes",1,0)</f>
        <v>0</v>
      </c>
      <c r="BF448">
        <f>IF('Main Data'!AF448="Yes",1,0)</f>
        <v>0</v>
      </c>
      <c r="BG448">
        <f>IF(OR('Main Data'!AI448="Yes",'Main Data'!AL448="Yes"),1,0)</f>
        <v>0</v>
      </c>
      <c r="BH448">
        <f>IF('Main Data'!AJ448="Yes",1,0)</f>
        <v>0</v>
      </c>
      <c r="BI448">
        <f>IF('Main Data'!AK448="Yes",1,0)</f>
        <v>0</v>
      </c>
      <c r="BJ448">
        <f>IF('Main Data'!AM448="Yes",1,0)</f>
        <v>0</v>
      </c>
      <c r="BK448">
        <f>IF('Main Data'!AQ448="Yes",1,0)</f>
        <v>0</v>
      </c>
      <c r="BL448" s="21">
        <f t="shared" si="37"/>
        <v>0</v>
      </c>
      <c r="BM448" s="21">
        <f t="shared" si="38"/>
        <v>0</v>
      </c>
      <c r="BN448" s="21">
        <f t="shared" si="39"/>
        <v>0</v>
      </c>
      <c r="BO448" s="21">
        <f t="shared" si="40"/>
        <v>1</v>
      </c>
      <c r="BP448" s="21">
        <f t="shared" si="41"/>
        <v>0</v>
      </c>
    </row>
    <row r="449" spans="1:68" x14ac:dyDescent="0.2">
      <c r="A449">
        <v>445</v>
      </c>
      <c r="B449" s="33">
        <f>'Main Data'!C449</f>
        <v>44325</v>
      </c>
      <c r="C449">
        <f>'Main Data'!D449</f>
        <v>15</v>
      </c>
      <c r="D449" s="26">
        <f>'Main Data'!E449</f>
        <v>1100</v>
      </c>
      <c r="E449" s="26">
        <f>'Main Data'!F449</f>
        <v>1375</v>
      </c>
      <c r="F449" s="34">
        <f t="shared" si="36"/>
        <v>7.0030654587864616</v>
      </c>
      <c r="G449">
        <f>IF('Main Data'!H449="AP",1,0)</f>
        <v>0</v>
      </c>
      <c r="H449">
        <f>IF('Main Data'!H449="Blancpain",1,0)</f>
        <v>0</v>
      </c>
      <c r="I449">
        <f>IF('Main Data'!H449="Breguet",1,0)</f>
        <v>0</v>
      </c>
      <c r="J449">
        <f>IF('Main Data'!H449="Breitling",1,0)</f>
        <v>0</v>
      </c>
      <c r="K449">
        <f>IF('Main Data'!H449="Cartier",1,0)</f>
        <v>0</v>
      </c>
      <c r="L449">
        <f>IF('Main Data'!H449="Gallet",1,0)</f>
        <v>0</v>
      </c>
      <c r="M449">
        <f>IF('Main Data'!H449="Girard Perregaux",1,0)</f>
        <v>0</v>
      </c>
      <c r="N449">
        <f>IF('Main Data'!H449="Gubelin",1,0)</f>
        <v>0</v>
      </c>
      <c r="O449">
        <f>IF('Main Data'!H449="Heuer",1,0)</f>
        <v>0</v>
      </c>
      <c r="P449">
        <f>IF('Main Data'!H449="IWC",1,0)</f>
        <v>0</v>
      </c>
      <c r="Q449">
        <f>IF('Main Data'!H449="JLC",1,0)</f>
        <v>1</v>
      </c>
      <c r="R449">
        <f>IF('Main Data'!H449="Longines",1,0)</f>
        <v>0</v>
      </c>
      <c r="S449">
        <f>IF('Main Data'!H449="Movado",1,0)</f>
        <v>0</v>
      </c>
      <c r="T449">
        <f>IF('Main Data'!H449="Omega",1,0)</f>
        <v>0</v>
      </c>
      <c r="U449">
        <f>IF('Main Data'!H449="Panerai",1,0)</f>
        <v>0</v>
      </c>
      <c r="V449">
        <f>IF('Main Data'!H449="Patek",1,0)</f>
        <v>0</v>
      </c>
      <c r="W449">
        <f>IF('Main Data'!H449="Rolex",1,0)</f>
        <v>0</v>
      </c>
      <c r="X449">
        <f>IF('Main Data'!H449="Tudor",1,0)</f>
        <v>0</v>
      </c>
      <c r="Y449">
        <f>IF('Main Data'!H449="Ulysse Nardin",1,0)</f>
        <v>0</v>
      </c>
      <c r="Z449">
        <f>IF('Main Data'!H449="Universal Geneve",1,0)</f>
        <v>0</v>
      </c>
      <c r="AA449">
        <f>IF('Main Data'!H449="Vacheron",1,0)</f>
        <v>0</v>
      </c>
      <c r="AB449">
        <f>IF('Main Data'!H449="Zenith",1,0)</f>
        <v>0</v>
      </c>
      <c r="AC449">
        <f>IF('Main Data'!J449="Stainless Steel",1,0)</f>
        <v>1</v>
      </c>
      <c r="AD449">
        <f>IF('Main Data'!J449="Two-tone",1,0)</f>
        <v>0</v>
      </c>
      <c r="AE449">
        <f>IF(OR('Main Data'!J449="YG 18K",'Main Data'!J449="YG &lt;18K",'Main Data'!J449="PG 18K",'Main Data'!J449="PG &lt;18K",'Main Data'!J449="WG 18K",'Main Data'!J449="Mixes of 18K",'Main Data'!J449="Mixes &lt;18K"),1,0)</f>
        <v>0</v>
      </c>
      <c r="AF449">
        <f>IF('Main Data'!J449="Platinum",1,0)</f>
        <v>0</v>
      </c>
      <c r="AG449">
        <f>IF(OR('Main Data'!J449="PVD",'Main Data'!J449="Gold Plate",'Main Data'!J449="Other"),1,0)</f>
        <v>0</v>
      </c>
      <c r="AH449">
        <f>IF('Main Data'!N449="Stainless Steel",1,0)</f>
        <v>0</v>
      </c>
      <c r="AI449">
        <f>IF('Main Data'!N449="Leather",1,0)</f>
        <v>1</v>
      </c>
      <c r="AJ449">
        <f>IF('Main Data'!N449="Two-tone",1,0)</f>
        <v>0</v>
      </c>
      <c r="AK449">
        <f>IF(OR('Main Data'!N449="YG 18K",'Main Data'!N449="PG 18K",'Main Data'!N449="WG 18K",'Main Data'!N449="Mixes of 18K"),1,0)</f>
        <v>0</v>
      </c>
      <c r="AL449">
        <f>IF(OR(,'Main Data'!N449="PVD",'Main Data'!N449="Gold plate"),1,0)</f>
        <v>0</v>
      </c>
      <c r="AM449">
        <f>IF(OR('Main Data'!AV449="Yes",'Main Data'!AW449="Yes",'Main Data'!AU449="Yes"),1,0)</f>
        <v>0</v>
      </c>
      <c r="AN449">
        <f>IF(OR(ISTEXT('Main Data'!AX449), ISTEXT('Main Data'!AY449)),1,0)</f>
        <v>0</v>
      </c>
      <c r="AO449">
        <f>IF('Main Data'!AZ449="Yes",1,0)</f>
        <v>0</v>
      </c>
      <c r="AP449">
        <f>IF('Main Data'!BA449="Yes",1,0)</f>
        <v>0</v>
      </c>
      <c r="AQ449">
        <f>IF('Main Data'!BD449="Yes",1,0)</f>
        <v>0</v>
      </c>
      <c r="AR449">
        <f>IF('Main Data'!BE449="A",1,0)</f>
        <v>0</v>
      </c>
      <c r="AS449">
        <f>IF('Main Data'!BE449="AA",1,0)</f>
        <v>1</v>
      </c>
      <c r="AT449">
        <f>IF('Main Data'!BE449="AAA",1,0)</f>
        <v>0</v>
      </c>
      <c r="AU449">
        <f>IF('Main Data'!BE449="AAAA",1,0)</f>
        <v>0</v>
      </c>
      <c r="AV449">
        <f>IF('Main Data'!P449="Yes",1,0)</f>
        <v>1</v>
      </c>
      <c r="AW449">
        <f>IF('Main Data'!AP449="Yes",1,0)</f>
        <v>0</v>
      </c>
      <c r="AX449">
        <f>IF(OR('Main Data'!V449="Yes", 'Main Data'!W449="Yes",'Main Data'!X449="Yes"),1,0)</f>
        <v>0</v>
      </c>
      <c r="AY449">
        <f>IF(OR('Main Data'!Y449="Yes",'Main Data'!Z449="Yes"),1,0)</f>
        <v>0</v>
      </c>
      <c r="AZ449">
        <f>IF('Main Data'!AR449="Yes",1,0)</f>
        <v>0</v>
      </c>
      <c r="BA449">
        <f>IF('Main Data'!AS449="Yes",1,0)</f>
        <v>0</v>
      </c>
      <c r="BB449">
        <f>IF('Main Data'!AG449="Yes",1,0)</f>
        <v>0</v>
      </c>
      <c r="BC449">
        <f>IF('Main Data'!AB449="Yes",1,0)</f>
        <v>0</v>
      </c>
      <c r="BD449">
        <f>IF('Main Data'!AA449="Yes",1,0)</f>
        <v>0</v>
      </c>
      <c r="BE449">
        <f>IF('Main Data'!AC449="Yes",1,0)</f>
        <v>0</v>
      </c>
      <c r="BF449">
        <f>IF('Main Data'!AF449="Yes",1,0)</f>
        <v>0</v>
      </c>
      <c r="BG449">
        <f>IF(OR('Main Data'!AI449="Yes",'Main Data'!AL449="Yes"),1,0)</f>
        <v>0</v>
      </c>
      <c r="BH449">
        <f>IF('Main Data'!AJ449="Yes",1,0)</f>
        <v>0</v>
      </c>
      <c r="BI449">
        <f>IF('Main Data'!AK449="Yes",1,0)</f>
        <v>0</v>
      </c>
      <c r="BJ449">
        <f>IF('Main Data'!AM449="Yes",1,0)</f>
        <v>0</v>
      </c>
      <c r="BK449">
        <f>IF('Main Data'!AQ449="Yes",1,0)</f>
        <v>0</v>
      </c>
      <c r="BL449" s="21">
        <f t="shared" si="37"/>
        <v>0</v>
      </c>
      <c r="BM449" s="21">
        <f t="shared" si="38"/>
        <v>0</v>
      </c>
      <c r="BN449" s="21">
        <f t="shared" si="39"/>
        <v>0</v>
      </c>
      <c r="BO449" s="21">
        <f t="shared" si="40"/>
        <v>1</v>
      </c>
      <c r="BP449" s="21">
        <f t="shared" si="41"/>
        <v>0</v>
      </c>
    </row>
    <row r="450" spans="1:68" x14ac:dyDescent="0.2">
      <c r="A450">
        <v>446</v>
      </c>
      <c r="B450" s="33">
        <f>'Main Data'!C450</f>
        <v>44325</v>
      </c>
      <c r="C450">
        <f>'Main Data'!D450</f>
        <v>16</v>
      </c>
      <c r="D450" s="26">
        <f>'Main Data'!E450</f>
        <v>6000</v>
      </c>
      <c r="E450" s="26">
        <f>'Main Data'!F450</f>
        <v>7500</v>
      </c>
      <c r="F450" s="34">
        <f t="shared" si="36"/>
        <v>8.6995147482101913</v>
      </c>
      <c r="G450">
        <f>IF('Main Data'!H450="AP",1,0)</f>
        <v>0</v>
      </c>
      <c r="H450">
        <f>IF('Main Data'!H450="Blancpain",1,0)</f>
        <v>0</v>
      </c>
      <c r="I450">
        <f>IF('Main Data'!H450="Breguet",1,0)</f>
        <v>0</v>
      </c>
      <c r="J450">
        <f>IF('Main Data'!H450="Breitling",1,0)</f>
        <v>0</v>
      </c>
      <c r="K450">
        <f>IF('Main Data'!H450="Cartier",1,0)</f>
        <v>0</v>
      </c>
      <c r="L450">
        <f>IF('Main Data'!H450="Gallet",1,0)</f>
        <v>0</v>
      </c>
      <c r="M450">
        <f>IF('Main Data'!H450="Girard Perregaux",1,0)</f>
        <v>0</v>
      </c>
      <c r="N450">
        <f>IF('Main Data'!H450="Gubelin",1,0)</f>
        <v>0</v>
      </c>
      <c r="O450">
        <f>IF('Main Data'!H450="Heuer",1,0)</f>
        <v>0</v>
      </c>
      <c r="P450">
        <f>IF('Main Data'!H450="IWC",1,0)</f>
        <v>0</v>
      </c>
      <c r="Q450">
        <f>IF('Main Data'!H450="JLC",1,0)</f>
        <v>1</v>
      </c>
      <c r="R450">
        <f>IF('Main Data'!H450="Longines",1,0)</f>
        <v>0</v>
      </c>
      <c r="S450">
        <f>IF('Main Data'!H450="Movado",1,0)</f>
        <v>0</v>
      </c>
      <c r="T450">
        <f>IF('Main Data'!H450="Omega",1,0)</f>
        <v>0</v>
      </c>
      <c r="U450">
        <f>IF('Main Data'!H450="Panerai",1,0)</f>
        <v>0</v>
      </c>
      <c r="V450">
        <f>IF('Main Data'!H450="Patek",1,0)</f>
        <v>0</v>
      </c>
      <c r="W450">
        <f>IF('Main Data'!H450="Rolex",1,0)</f>
        <v>0</v>
      </c>
      <c r="X450">
        <f>IF('Main Data'!H450="Tudor",1,0)</f>
        <v>0</v>
      </c>
      <c r="Y450">
        <f>IF('Main Data'!H450="Ulysse Nardin",1,0)</f>
        <v>0</v>
      </c>
      <c r="Z450">
        <f>IF('Main Data'!H450="Universal Geneve",1,0)</f>
        <v>0</v>
      </c>
      <c r="AA450">
        <f>IF('Main Data'!H450="Vacheron",1,0)</f>
        <v>0</v>
      </c>
      <c r="AB450">
        <f>IF('Main Data'!H450="Zenith",1,0)</f>
        <v>0</v>
      </c>
      <c r="AC450">
        <f>IF('Main Data'!J450="Stainless Steel",1,0)</f>
        <v>1</v>
      </c>
      <c r="AD450">
        <f>IF('Main Data'!J450="Two-tone",1,0)</f>
        <v>0</v>
      </c>
      <c r="AE450">
        <f>IF(OR('Main Data'!J450="YG 18K",'Main Data'!J450="YG &lt;18K",'Main Data'!J450="PG 18K",'Main Data'!J450="PG &lt;18K",'Main Data'!J450="WG 18K",'Main Data'!J450="Mixes of 18K",'Main Data'!J450="Mixes &lt;18K"),1,0)</f>
        <v>0</v>
      </c>
      <c r="AF450">
        <f>IF('Main Data'!J450="Platinum",1,0)</f>
        <v>0</v>
      </c>
      <c r="AG450">
        <f>IF(OR('Main Data'!J450="PVD",'Main Data'!J450="Gold Plate",'Main Data'!J450="Other"),1,0)</f>
        <v>0</v>
      </c>
      <c r="AH450">
        <f>IF('Main Data'!N450="Stainless Steel",1,0)</f>
        <v>1</v>
      </c>
      <c r="AI450">
        <f>IF('Main Data'!N450="Leather",1,0)</f>
        <v>0</v>
      </c>
      <c r="AJ450">
        <f>IF('Main Data'!N450="Two-tone",1,0)</f>
        <v>0</v>
      </c>
      <c r="AK450">
        <f>IF(OR('Main Data'!N450="YG 18K",'Main Data'!N450="PG 18K",'Main Data'!N450="WG 18K",'Main Data'!N450="Mixes of 18K"),1,0)</f>
        <v>0</v>
      </c>
      <c r="AL450">
        <f>IF(OR(,'Main Data'!N450="PVD",'Main Data'!N450="Gold plate"),1,0)</f>
        <v>0</v>
      </c>
      <c r="AM450">
        <f>IF(OR('Main Data'!AV450="Yes",'Main Data'!AW450="Yes",'Main Data'!AU450="Yes"),1,0)</f>
        <v>0</v>
      </c>
      <c r="AN450">
        <f>IF(OR(ISTEXT('Main Data'!AX450), ISTEXT('Main Data'!AY450)),1,0)</f>
        <v>0</v>
      </c>
      <c r="AO450">
        <f>IF('Main Data'!AZ450="Yes",1,0)</f>
        <v>0</v>
      </c>
      <c r="AP450">
        <f>IF('Main Data'!BA450="Yes",1,0)</f>
        <v>0</v>
      </c>
      <c r="AQ450">
        <f>IF('Main Data'!BD450="Yes",1,0)</f>
        <v>0</v>
      </c>
      <c r="AR450">
        <f>IF('Main Data'!BE450="A",1,0)</f>
        <v>0</v>
      </c>
      <c r="AS450">
        <f>IF('Main Data'!BE450="AA",1,0)</f>
        <v>1</v>
      </c>
      <c r="AT450">
        <f>IF('Main Data'!BE450="AAA",1,0)</f>
        <v>0</v>
      </c>
      <c r="AU450">
        <f>IF('Main Data'!BE450="AAAA",1,0)</f>
        <v>0</v>
      </c>
      <c r="AV450">
        <f>IF('Main Data'!P450="Yes",1,0)</f>
        <v>0</v>
      </c>
      <c r="AW450">
        <f>IF('Main Data'!AP450="Yes",1,0)</f>
        <v>0</v>
      </c>
      <c r="AX450">
        <f>IF(OR('Main Data'!V450="Yes", 'Main Data'!W450="Yes",'Main Data'!X450="Yes"),1,0)</f>
        <v>1</v>
      </c>
      <c r="AY450">
        <f>IF(OR('Main Data'!Y450="Yes",'Main Data'!Z450="Yes"),1,0)</f>
        <v>0</v>
      </c>
      <c r="AZ450">
        <f>IF('Main Data'!AR450="Yes",1,0)</f>
        <v>0</v>
      </c>
      <c r="BA450">
        <f>IF('Main Data'!AS450="Yes",1,0)</f>
        <v>1</v>
      </c>
      <c r="BB450">
        <f>IF('Main Data'!AG450="Yes",1,0)</f>
        <v>0</v>
      </c>
      <c r="BC450">
        <f>IF('Main Data'!AB450="Yes",1,0)</f>
        <v>0</v>
      </c>
      <c r="BD450">
        <f>IF('Main Data'!AA450="Yes",1,0)</f>
        <v>0</v>
      </c>
      <c r="BE450">
        <f>IF('Main Data'!AC450="Yes",1,0)</f>
        <v>0</v>
      </c>
      <c r="BF450">
        <f>IF('Main Data'!AF450="Yes",1,0)</f>
        <v>0</v>
      </c>
      <c r="BG450">
        <f>IF(OR('Main Data'!AI450="Yes",'Main Data'!AL450="Yes"),1,0)</f>
        <v>0</v>
      </c>
      <c r="BH450">
        <f>IF('Main Data'!AJ450="Yes",1,0)</f>
        <v>0</v>
      </c>
      <c r="BI450">
        <f>IF('Main Data'!AK450="Yes",1,0)</f>
        <v>0</v>
      </c>
      <c r="BJ450">
        <f>IF('Main Data'!AM450="Yes",1,0)</f>
        <v>0</v>
      </c>
      <c r="BK450">
        <f>IF('Main Data'!AQ450="Yes",1,0)</f>
        <v>0</v>
      </c>
      <c r="BL450" s="21">
        <f t="shared" si="37"/>
        <v>0</v>
      </c>
      <c r="BM450" s="21">
        <f t="shared" si="38"/>
        <v>0</v>
      </c>
      <c r="BN450" s="21">
        <f t="shared" si="39"/>
        <v>0</v>
      </c>
      <c r="BO450" s="21">
        <f t="shared" si="40"/>
        <v>1</v>
      </c>
      <c r="BP450" s="21">
        <f t="shared" si="41"/>
        <v>0</v>
      </c>
    </row>
    <row r="451" spans="1:68" x14ac:dyDescent="0.2">
      <c r="A451">
        <v>447</v>
      </c>
      <c r="B451" s="33">
        <f>'Main Data'!C451</f>
        <v>44325</v>
      </c>
      <c r="C451">
        <f>'Main Data'!D451</f>
        <v>17</v>
      </c>
      <c r="D451" s="26">
        <f>'Main Data'!E451</f>
        <v>4300</v>
      </c>
      <c r="E451" s="26">
        <f>'Main Data'!F451</f>
        <v>5375</v>
      </c>
      <c r="F451" s="34">
        <f t="shared" si="36"/>
        <v>8.3663703016816537</v>
      </c>
      <c r="G451">
        <f>IF('Main Data'!H451="AP",1,0)</f>
        <v>0</v>
      </c>
      <c r="H451">
        <f>IF('Main Data'!H451="Blancpain",1,0)</f>
        <v>0</v>
      </c>
      <c r="I451">
        <f>IF('Main Data'!H451="Breguet",1,0)</f>
        <v>0</v>
      </c>
      <c r="J451">
        <f>IF('Main Data'!H451="Breitling",1,0)</f>
        <v>0</v>
      </c>
      <c r="K451">
        <f>IF('Main Data'!H451="Cartier",1,0)</f>
        <v>0</v>
      </c>
      <c r="L451">
        <f>IF('Main Data'!H451="Gallet",1,0)</f>
        <v>0</v>
      </c>
      <c r="M451">
        <f>IF('Main Data'!H451="Girard Perregaux",1,0)</f>
        <v>0</v>
      </c>
      <c r="N451">
        <f>IF('Main Data'!H451="Gubelin",1,0)</f>
        <v>0</v>
      </c>
      <c r="O451">
        <f>IF('Main Data'!H451="Heuer",1,0)</f>
        <v>0</v>
      </c>
      <c r="P451">
        <f>IF('Main Data'!H451="IWC",1,0)</f>
        <v>0</v>
      </c>
      <c r="Q451">
        <f>IF('Main Data'!H451="JLC",1,0)</f>
        <v>1</v>
      </c>
      <c r="R451">
        <f>IF('Main Data'!H451="Longines",1,0)</f>
        <v>0</v>
      </c>
      <c r="S451">
        <f>IF('Main Data'!H451="Movado",1,0)</f>
        <v>0</v>
      </c>
      <c r="T451">
        <f>IF('Main Data'!H451="Omega",1,0)</f>
        <v>0</v>
      </c>
      <c r="U451">
        <f>IF('Main Data'!H451="Panerai",1,0)</f>
        <v>0</v>
      </c>
      <c r="V451">
        <f>IF('Main Data'!H451="Patek",1,0)</f>
        <v>0</v>
      </c>
      <c r="W451">
        <f>IF('Main Data'!H451="Rolex",1,0)</f>
        <v>0</v>
      </c>
      <c r="X451">
        <f>IF('Main Data'!H451="Tudor",1,0)</f>
        <v>0</v>
      </c>
      <c r="Y451">
        <f>IF('Main Data'!H451="Ulysse Nardin",1,0)</f>
        <v>0</v>
      </c>
      <c r="Z451">
        <f>IF('Main Data'!H451="Universal Geneve",1,0)</f>
        <v>0</v>
      </c>
      <c r="AA451">
        <f>IF('Main Data'!H451="Vacheron",1,0)</f>
        <v>0</v>
      </c>
      <c r="AB451">
        <f>IF('Main Data'!H451="Zenith",1,0)</f>
        <v>0</v>
      </c>
      <c r="AC451">
        <f>IF('Main Data'!J451="Stainless Steel",1,0)</f>
        <v>1</v>
      </c>
      <c r="AD451">
        <f>IF('Main Data'!J451="Two-tone",1,0)</f>
        <v>0</v>
      </c>
      <c r="AE451">
        <f>IF(OR('Main Data'!J451="YG 18K",'Main Data'!J451="YG &lt;18K",'Main Data'!J451="PG 18K",'Main Data'!J451="PG &lt;18K",'Main Data'!J451="WG 18K",'Main Data'!J451="Mixes of 18K",'Main Data'!J451="Mixes &lt;18K"),1,0)</f>
        <v>0</v>
      </c>
      <c r="AF451">
        <f>IF('Main Data'!J451="Platinum",1,0)</f>
        <v>0</v>
      </c>
      <c r="AG451">
        <f>IF(OR('Main Data'!J451="PVD",'Main Data'!J451="Gold Plate",'Main Data'!J451="Other"),1,0)</f>
        <v>0</v>
      </c>
      <c r="AH451">
        <f>IF('Main Data'!N451="Stainless Steel",1,0)</f>
        <v>0</v>
      </c>
      <c r="AI451">
        <f>IF('Main Data'!N451="Leather",1,0)</f>
        <v>1</v>
      </c>
      <c r="AJ451">
        <f>IF('Main Data'!N451="Two-tone",1,0)</f>
        <v>0</v>
      </c>
      <c r="AK451">
        <f>IF(OR('Main Data'!N451="YG 18K",'Main Data'!N451="PG 18K",'Main Data'!N451="WG 18K",'Main Data'!N451="Mixes of 18K"),1,0)</f>
        <v>0</v>
      </c>
      <c r="AL451">
        <f>IF(OR(,'Main Data'!N451="PVD",'Main Data'!N451="Gold plate"),1,0)</f>
        <v>0</v>
      </c>
      <c r="AM451">
        <f>IF(OR('Main Data'!AV451="Yes",'Main Data'!AW451="Yes",'Main Data'!AU451="Yes"),1,0)</f>
        <v>0</v>
      </c>
      <c r="AN451">
        <f>IF(OR(ISTEXT('Main Data'!AX451), ISTEXT('Main Data'!AY451)),1,0)</f>
        <v>0</v>
      </c>
      <c r="AO451">
        <f>IF('Main Data'!AZ451="Yes",1,0)</f>
        <v>0</v>
      </c>
      <c r="AP451">
        <f>IF('Main Data'!BA451="Yes",1,0)</f>
        <v>0</v>
      </c>
      <c r="AQ451">
        <f>IF('Main Data'!BD451="Yes",1,0)</f>
        <v>0</v>
      </c>
      <c r="AR451">
        <f>IF('Main Data'!BE451="A",1,0)</f>
        <v>0</v>
      </c>
      <c r="AS451">
        <f>IF('Main Data'!BE451="AA",1,0)</f>
        <v>1</v>
      </c>
      <c r="AT451">
        <f>IF('Main Data'!BE451="AAA",1,0)</f>
        <v>0</v>
      </c>
      <c r="AU451">
        <f>IF('Main Data'!BE451="AAAA",1,0)</f>
        <v>0</v>
      </c>
      <c r="AV451">
        <f>IF('Main Data'!P451="Yes",1,0)</f>
        <v>0</v>
      </c>
      <c r="AW451">
        <f>IF('Main Data'!AP451="Yes",1,0)</f>
        <v>0</v>
      </c>
      <c r="AX451">
        <f>IF(OR('Main Data'!V451="Yes", 'Main Data'!W451="Yes",'Main Data'!X451="Yes"),1,0)</f>
        <v>1</v>
      </c>
      <c r="AY451">
        <f>IF(OR('Main Data'!Y451="Yes",'Main Data'!Z451="Yes"),1,0)</f>
        <v>0</v>
      </c>
      <c r="AZ451">
        <f>IF('Main Data'!AR451="Yes",1,0)</f>
        <v>0</v>
      </c>
      <c r="BA451">
        <f>IF('Main Data'!AS451="Yes",1,0)</f>
        <v>1</v>
      </c>
      <c r="BB451">
        <f>IF('Main Data'!AG451="Yes",1,0)</f>
        <v>0</v>
      </c>
      <c r="BC451">
        <f>IF('Main Data'!AB451="Yes",1,0)</f>
        <v>0</v>
      </c>
      <c r="BD451">
        <f>IF('Main Data'!AA451="Yes",1,0)</f>
        <v>0</v>
      </c>
      <c r="BE451">
        <f>IF('Main Data'!AC451="Yes",1,0)</f>
        <v>0</v>
      </c>
      <c r="BF451">
        <f>IF('Main Data'!AF451="Yes",1,0)</f>
        <v>0</v>
      </c>
      <c r="BG451">
        <f>IF(OR('Main Data'!AI451="Yes",'Main Data'!AL451="Yes"),1,0)</f>
        <v>0</v>
      </c>
      <c r="BH451">
        <f>IF('Main Data'!AJ451="Yes",1,0)</f>
        <v>0</v>
      </c>
      <c r="BI451">
        <f>IF('Main Data'!AK451="Yes",1,0)</f>
        <v>0</v>
      </c>
      <c r="BJ451">
        <f>IF('Main Data'!AM451="Yes",1,0)</f>
        <v>0</v>
      </c>
      <c r="BK451">
        <f>IF('Main Data'!AQ451="Yes",1,0)</f>
        <v>0</v>
      </c>
      <c r="BL451" s="21">
        <f t="shared" si="37"/>
        <v>0</v>
      </c>
      <c r="BM451" s="21">
        <f t="shared" si="38"/>
        <v>0</v>
      </c>
      <c r="BN451" s="21">
        <f t="shared" si="39"/>
        <v>0</v>
      </c>
      <c r="BO451" s="21">
        <f t="shared" si="40"/>
        <v>1</v>
      </c>
      <c r="BP451" s="21">
        <f t="shared" si="41"/>
        <v>0</v>
      </c>
    </row>
    <row r="452" spans="1:68" x14ac:dyDescent="0.2">
      <c r="A452">
        <v>448</v>
      </c>
      <c r="B452" s="33">
        <f>'Main Data'!C452</f>
        <v>44325</v>
      </c>
      <c r="C452">
        <f>'Main Data'!D452</f>
        <v>19</v>
      </c>
      <c r="D452" s="26">
        <f>'Main Data'!E452</f>
        <v>8500</v>
      </c>
      <c r="E452" s="26">
        <f>'Main Data'!F452</f>
        <v>10625</v>
      </c>
      <c r="F452" s="34">
        <f t="shared" si="36"/>
        <v>9.0478214424784085</v>
      </c>
      <c r="G452">
        <f>IF('Main Data'!H452="AP",1,0)</f>
        <v>0</v>
      </c>
      <c r="H452">
        <f>IF('Main Data'!H452="Blancpain",1,0)</f>
        <v>0</v>
      </c>
      <c r="I452">
        <f>IF('Main Data'!H452="Breguet",1,0)</f>
        <v>0</v>
      </c>
      <c r="J452">
        <f>IF('Main Data'!H452="Breitling",1,0)</f>
        <v>0</v>
      </c>
      <c r="K452">
        <f>IF('Main Data'!H452="Cartier",1,0)</f>
        <v>0</v>
      </c>
      <c r="L452">
        <f>IF('Main Data'!H452="Gallet",1,0)</f>
        <v>0</v>
      </c>
      <c r="M452">
        <f>IF('Main Data'!H452="Girard Perregaux",1,0)</f>
        <v>0</v>
      </c>
      <c r="N452">
        <f>IF('Main Data'!H452="Gubelin",1,0)</f>
        <v>0</v>
      </c>
      <c r="O452">
        <f>IF('Main Data'!H452="Heuer",1,0)</f>
        <v>0</v>
      </c>
      <c r="P452">
        <f>IF('Main Data'!H452="IWC",1,0)</f>
        <v>0</v>
      </c>
      <c r="Q452">
        <f>IF('Main Data'!H452="JLC",1,0)</f>
        <v>0</v>
      </c>
      <c r="R452">
        <f>IF('Main Data'!H452="Longines",1,0)</f>
        <v>0</v>
      </c>
      <c r="S452">
        <f>IF('Main Data'!H452="Movado",1,0)</f>
        <v>0</v>
      </c>
      <c r="T452">
        <f>IF('Main Data'!H452="Omega",1,0)</f>
        <v>0</v>
      </c>
      <c r="U452">
        <f>IF('Main Data'!H452="Panerai",1,0)</f>
        <v>0</v>
      </c>
      <c r="V452">
        <f>IF('Main Data'!H452="Patek",1,0)</f>
        <v>0</v>
      </c>
      <c r="W452">
        <f>IF('Main Data'!H452="Rolex",1,0)</f>
        <v>0</v>
      </c>
      <c r="X452">
        <f>IF('Main Data'!H452="Tudor",1,0)</f>
        <v>0</v>
      </c>
      <c r="Y452">
        <f>IF('Main Data'!H452="Ulysse Nardin",1,0)</f>
        <v>0</v>
      </c>
      <c r="Z452">
        <f>IF('Main Data'!H452="Universal Geneve",1,0)</f>
        <v>1</v>
      </c>
      <c r="AA452">
        <f>IF('Main Data'!H452="Vacheron",1,0)</f>
        <v>0</v>
      </c>
      <c r="AB452">
        <f>IF('Main Data'!H452="Zenith",1,0)</f>
        <v>0</v>
      </c>
      <c r="AC452">
        <f>IF('Main Data'!J452="Stainless Steel",1,0)</f>
        <v>1</v>
      </c>
      <c r="AD452">
        <f>IF('Main Data'!J452="Two-tone",1,0)</f>
        <v>0</v>
      </c>
      <c r="AE452">
        <f>IF(OR('Main Data'!J452="YG 18K",'Main Data'!J452="YG &lt;18K",'Main Data'!J452="PG 18K",'Main Data'!J452="PG &lt;18K",'Main Data'!J452="WG 18K",'Main Data'!J452="Mixes of 18K",'Main Data'!J452="Mixes &lt;18K"),1,0)</f>
        <v>0</v>
      </c>
      <c r="AF452">
        <f>IF('Main Data'!J452="Platinum",1,0)</f>
        <v>0</v>
      </c>
      <c r="AG452">
        <f>IF(OR('Main Data'!J452="PVD",'Main Data'!J452="Gold Plate",'Main Data'!J452="Other"),1,0)</f>
        <v>0</v>
      </c>
      <c r="AH452">
        <f>IF('Main Data'!N452="Stainless Steel",1,0)</f>
        <v>1</v>
      </c>
      <c r="AI452">
        <f>IF('Main Data'!N452="Leather",1,0)</f>
        <v>0</v>
      </c>
      <c r="AJ452">
        <f>IF('Main Data'!N452="Two-tone",1,0)</f>
        <v>0</v>
      </c>
      <c r="AK452">
        <f>IF(OR('Main Data'!N452="YG 18K",'Main Data'!N452="PG 18K",'Main Data'!N452="WG 18K",'Main Data'!N452="Mixes of 18K"),1,0)</f>
        <v>0</v>
      </c>
      <c r="AL452">
        <f>IF(OR(,'Main Data'!N452="PVD",'Main Data'!N452="Gold plate"),1,0)</f>
        <v>0</v>
      </c>
      <c r="AM452">
        <f>IF(OR('Main Data'!AV452="Yes",'Main Data'!AW452="Yes",'Main Data'!AU452="Yes"),1,0)</f>
        <v>0</v>
      </c>
      <c r="AN452">
        <f>IF(OR(ISTEXT('Main Data'!AX452), ISTEXT('Main Data'!AY452)),1,0)</f>
        <v>0</v>
      </c>
      <c r="AO452">
        <f>IF('Main Data'!AZ452="Yes",1,0)</f>
        <v>0</v>
      </c>
      <c r="AP452">
        <f>IF('Main Data'!BA452="Yes",1,0)</f>
        <v>0</v>
      </c>
      <c r="AQ452">
        <f>IF('Main Data'!BD452="Yes",1,0)</f>
        <v>0</v>
      </c>
      <c r="AR452">
        <f>IF('Main Data'!BE452="A",1,0)</f>
        <v>0</v>
      </c>
      <c r="AS452">
        <f>IF('Main Data'!BE452="AA",1,0)</f>
        <v>0</v>
      </c>
      <c r="AT452">
        <f>IF('Main Data'!BE452="AAA",1,0)</f>
        <v>1</v>
      </c>
      <c r="AU452">
        <f>IF('Main Data'!BE452="AAAA",1,0)</f>
        <v>0</v>
      </c>
      <c r="AV452">
        <f>IF('Main Data'!P452="Yes",1,0)</f>
        <v>0</v>
      </c>
      <c r="AW452">
        <f>IF('Main Data'!AP452="Yes",1,0)</f>
        <v>0</v>
      </c>
      <c r="AX452">
        <f>IF(OR('Main Data'!V452="Yes", 'Main Data'!W452="Yes",'Main Data'!X452="Yes"),1,0)</f>
        <v>0</v>
      </c>
      <c r="AY452">
        <f>IF(OR('Main Data'!Y452="Yes",'Main Data'!Z452="Yes"),1,0)</f>
        <v>0</v>
      </c>
      <c r="AZ452">
        <f>IF('Main Data'!AR452="Yes",1,0)</f>
        <v>0</v>
      </c>
      <c r="BA452">
        <f>IF('Main Data'!AS452="Yes",1,0)</f>
        <v>0</v>
      </c>
      <c r="BB452">
        <f>IF('Main Data'!AG452="Yes",1,0)</f>
        <v>0</v>
      </c>
      <c r="BC452">
        <f>IF('Main Data'!AB452="Yes",1,0)</f>
        <v>0</v>
      </c>
      <c r="BD452">
        <f>IF('Main Data'!AA452="Yes",1,0)</f>
        <v>0</v>
      </c>
      <c r="BE452">
        <f>IF('Main Data'!AC452="Yes",1,0)</f>
        <v>0</v>
      </c>
      <c r="BF452">
        <f>IF('Main Data'!AF452="Yes",1,0)</f>
        <v>0</v>
      </c>
      <c r="BG452">
        <f>IF(OR('Main Data'!AI452="Yes",'Main Data'!AL452="Yes"),1,0)</f>
        <v>1</v>
      </c>
      <c r="BH452">
        <f>IF('Main Data'!AJ452="Yes",1,0)</f>
        <v>0</v>
      </c>
      <c r="BI452">
        <f>IF('Main Data'!AK452="Yes",1,0)</f>
        <v>0</v>
      </c>
      <c r="BJ452">
        <f>IF('Main Data'!AM452="Yes",1,0)</f>
        <v>0</v>
      </c>
      <c r="BK452">
        <f>IF('Main Data'!AQ452="Yes",1,0)</f>
        <v>0</v>
      </c>
      <c r="BL452" s="21">
        <f t="shared" si="37"/>
        <v>0</v>
      </c>
      <c r="BM452" s="21">
        <f t="shared" si="38"/>
        <v>0</v>
      </c>
      <c r="BN452" s="21">
        <f t="shared" si="39"/>
        <v>0</v>
      </c>
      <c r="BO452" s="21">
        <f t="shared" si="40"/>
        <v>1</v>
      </c>
      <c r="BP452" s="21">
        <f t="shared" si="41"/>
        <v>0</v>
      </c>
    </row>
    <row r="453" spans="1:68" x14ac:dyDescent="0.2">
      <c r="A453">
        <v>449</v>
      </c>
      <c r="B453" s="33">
        <f>'Main Data'!C453</f>
        <v>44325</v>
      </c>
      <c r="C453">
        <f>'Main Data'!D453</f>
        <v>20</v>
      </c>
      <c r="D453" s="26">
        <f>'Main Data'!E453</f>
        <v>1900</v>
      </c>
      <c r="E453" s="26">
        <f>'Main Data'!F453</f>
        <v>2375</v>
      </c>
      <c r="F453" s="34">
        <f t="shared" ref="F453:F516" si="42">LN(D453)</f>
        <v>7.5496091651545321</v>
      </c>
      <c r="G453">
        <f>IF('Main Data'!H453="AP",1,0)</f>
        <v>0</v>
      </c>
      <c r="H453">
        <f>IF('Main Data'!H453="Blancpain",1,0)</f>
        <v>0</v>
      </c>
      <c r="I453">
        <f>IF('Main Data'!H453="Breguet",1,0)</f>
        <v>0</v>
      </c>
      <c r="J453">
        <f>IF('Main Data'!H453="Breitling",1,0)</f>
        <v>0</v>
      </c>
      <c r="K453">
        <f>IF('Main Data'!H453="Cartier",1,0)</f>
        <v>0</v>
      </c>
      <c r="L453">
        <f>IF('Main Data'!H453="Gallet",1,0)</f>
        <v>0</v>
      </c>
      <c r="M453">
        <f>IF('Main Data'!H453="Girard Perregaux",1,0)</f>
        <v>0</v>
      </c>
      <c r="N453">
        <f>IF('Main Data'!H453="Gubelin",1,0)</f>
        <v>0</v>
      </c>
      <c r="O453">
        <f>IF('Main Data'!H453="Heuer",1,0)</f>
        <v>0</v>
      </c>
      <c r="P453">
        <f>IF('Main Data'!H453="IWC",1,0)</f>
        <v>0</v>
      </c>
      <c r="Q453">
        <f>IF('Main Data'!H453="JLC",1,0)</f>
        <v>0</v>
      </c>
      <c r="R453">
        <f>IF('Main Data'!H453="Longines",1,0)</f>
        <v>0</v>
      </c>
      <c r="S453">
        <f>IF('Main Data'!H453="Movado",1,0)</f>
        <v>0</v>
      </c>
      <c r="T453">
        <f>IF('Main Data'!H453="Omega",1,0)</f>
        <v>0</v>
      </c>
      <c r="U453">
        <f>IF('Main Data'!H453="Panerai",1,0)</f>
        <v>0</v>
      </c>
      <c r="V453">
        <f>IF('Main Data'!H453="Patek",1,0)</f>
        <v>0</v>
      </c>
      <c r="W453">
        <f>IF('Main Data'!H453="Rolex",1,0)</f>
        <v>0</v>
      </c>
      <c r="X453">
        <f>IF('Main Data'!H453="Tudor",1,0)</f>
        <v>0</v>
      </c>
      <c r="Y453">
        <f>IF('Main Data'!H453="Ulysse Nardin",1,0)</f>
        <v>0</v>
      </c>
      <c r="Z453">
        <f>IF('Main Data'!H453="Universal Geneve",1,0)</f>
        <v>1</v>
      </c>
      <c r="AA453">
        <f>IF('Main Data'!H453="Vacheron",1,0)</f>
        <v>0</v>
      </c>
      <c r="AB453">
        <f>IF('Main Data'!H453="Zenith",1,0)</f>
        <v>0</v>
      </c>
      <c r="AC453">
        <f>IF('Main Data'!J453="Stainless Steel",1,0)</f>
        <v>0</v>
      </c>
      <c r="AD453">
        <f>IF('Main Data'!J453="Two-tone",1,0)</f>
        <v>0</v>
      </c>
      <c r="AE453">
        <f>IF(OR('Main Data'!J453="YG 18K",'Main Data'!J453="YG &lt;18K",'Main Data'!J453="PG 18K",'Main Data'!J453="PG &lt;18K",'Main Data'!J453="WG 18K",'Main Data'!J453="Mixes of 18K",'Main Data'!J453="Mixes &lt;18K"),1,0)</f>
        <v>1</v>
      </c>
      <c r="AF453">
        <f>IF('Main Data'!J453="Platinum",1,0)</f>
        <v>0</v>
      </c>
      <c r="AG453">
        <f>IF(OR('Main Data'!J453="PVD",'Main Data'!J453="Gold Plate",'Main Data'!J453="Other"),1,0)</f>
        <v>0</v>
      </c>
      <c r="AH453">
        <f>IF('Main Data'!N453="Stainless Steel",1,0)</f>
        <v>0</v>
      </c>
      <c r="AI453">
        <f>IF('Main Data'!N453="Leather",1,0)</f>
        <v>1</v>
      </c>
      <c r="AJ453">
        <f>IF('Main Data'!N453="Two-tone",1,0)</f>
        <v>0</v>
      </c>
      <c r="AK453">
        <f>IF(OR('Main Data'!N453="YG 18K",'Main Data'!N453="PG 18K",'Main Data'!N453="WG 18K",'Main Data'!N453="Mixes of 18K"),1,0)</f>
        <v>0</v>
      </c>
      <c r="AL453">
        <f>IF(OR(,'Main Data'!N453="PVD",'Main Data'!N453="Gold plate"),1,0)</f>
        <v>0</v>
      </c>
      <c r="AM453">
        <f>IF(OR('Main Data'!AV453="Yes",'Main Data'!AW453="Yes",'Main Data'!AU453="Yes"),1,0)</f>
        <v>0</v>
      </c>
      <c r="AN453">
        <f>IF(OR(ISTEXT('Main Data'!AX453), ISTEXT('Main Data'!AY453)),1,0)</f>
        <v>0</v>
      </c>
      <c r="AO453">
        <f>IF('Main Data'!AZ453="Yes",1,0)</f>
        <v>0</v>
      </c>
      <c r="AP453">
        <f>IF('Main Data'!BA453="Yes",1,0)</f>
        <v>0</v>
      </c>
      <c r="AQ453">
        <f>IF('Main Data'!BD453="Yes",1,0)</f>
        <v>0</v>
      </c>
      <c r="AR453">
        <f>IF('Main Data'!BE453="A",1,0)</f>
        <v>0</v>
      </c>
      <c r="AS453">
        <f>IF('Main Data'!BE453="AA",1,0)</f>
        <v>1</v>
      </c>
      <c r="AT453">
        <f>IF('Main Data'!BE453="AAA",1,0)</f>
        <v>0</v>
      </c>
      <c r="AU453">
        <f>IF('Main Data'!BE453="AAAA",1,0)</f>
        <v>0</v>
      </c>
      <c r="AV453">
        <f>IF('Main Data'!P453="Yes",1,0)</f>
        <v>0</v>
      </c>
      <c r="AW453">
        <f>IF('Main Data'!AP453="Yes",1,0)</f>
        <v>0</v>
      </c>
      <c r="AX453">
        <f>IF(OR('Main Data'!V453="Yes", 'Main Data'!W453="Yes",'Main Data'!X453="Yes"),1,0)</f>
        <v>0</v>
      </c>
      <c r="AY453">
        <f>IF(OR('Main Data'!Y453="Yes",'Main Data'!Z453="Yes"),1,0)</f>
        <v>0</v>
      </c>
      <c r="AZ453">
        <f>IF('Main Data'!AR453="Yes",1,0)</f>
        <v>0</v>
      </c>
      <c r="BA453">
        <f>IF('Main Data'!AS453="Yes",1,0)</f>
        <v>0</v>
      </c>
      <c r="BB453">
        <f>IF('Main Data'!AG453="Yes",1,0)</f>
        <v>0</v>
      </c>
      <c r="BC453">
        <f>IF('Main Data'!AB453="Yes",1,0)</f>
        <v>0</v>
      </c>
      <c r="BD453">
        <f>IF('Main Data'!AA453="Yes",1,0)</f>
        <v>0</v>
      </c>
      <c r="BE453">
        <f>IF('Main Data'!AC453="Yes",1,0)</f>
        <v>0</v>
      </c>
      <c r="BF453">
        <f>IF('Main Data'!AF453="Yes",1,0)</f>
        <v>0</v>
      </c>
      <c r="BG453">
        <f>IF(OR('Main Data'!AI453="Yes",'Main Data'!AL453="Yes"),1,0)</f>
        <v>1</v>
      </c>
      <c r="BH453">
        <f>IF('Main Data'!AJ453="Yes",1,0)</f>
        <v>0</v>
      </c>
      <c r="BI453">
        <f>IF('Main Data'!AK453="Yes",1,0)</f>
        <v>0</v>
      </c>
      <c r="BJ453">
        <f>IF('Main Data'!AM453="Yes",1,0)</f>
        <v>0</v>
      </c>
      <c r="BK453">
        <f>IF('Main Data'!AQ453="Yes",1,0)</f>
        <v>0</v>
      </c>
      <c r="BL453" s="21">
        <f t="shared" ref="BL453:BL516" si="43">IF(AND($B453&gt;=DATEVALUE("1/1/2018"),$B453&lt;=DATEVALUE("12/31/2018")),1,0)</f>
        <v>0</v>
      </c>
      <c r="BM453" s="21">
        <f t="shared" ref="BM453:BM516" si="44">IF(AND($B453&gt;=DATEVALUE("1/1/2019"),$B453&lt;=DATEVALUE("12/31/2019")),1,0)</f>
        <v>0</v>
      </c>
      <c r="BN453" s="21">
        <f t="shared" ref="BN453:BN516" si="45">IF(AND($B453&gt;=DATEVALUE("1/1/2020"),$B453&lt;=DATEVALUE("12/31/2020")),1,0)</f>
        <v>0</v>
      </c>
      <c r="BO453" s="21">
        <f t="shared" ref="BO453:BO516" si="46">IF(AND($B453&gt;=DATEVALUE("1/1/2021"),$B453&lt;=DATEVALUE("12/31/2021")),1,0)</f>
        <v>1</v>
      </c>
      <c r="BP453" s="21">
        <f t="shared" ref="BP453:BP516" si="47">IF(AND($B453&gt;=DATEVALUE("1/1/2022"),$B453&lt;=DATEVALUE("12/31/2022")),1,0)</f>
        <v>0</v>
      </c>
    </row>
    <row r="454" spans="1:68" x14ac:dyDescent="0.2">
      <c r="A454">
        <v>450</v>
      </c>
      <c r="B454" s="33">
        <f>'Main Data'!C454</f>
        <v>44325</v>
      </c>
      <c r="C454">
        <f>'Main Data'!D454</f>
        <v>22</v>
      </c>
      <c r="D454" s="26">
        <f>'Main Data'!E454</f>
        <v>4000</v>
      </c>
      <c r="E454" s="26">
        <f>'Main Data'!F454</f>
        <v>5000</v>
      </c>
      <c r="F454" s="34">
        <f t="shared" si="42"/>
        <v>8.2940496401020276</v>
      </c>
      <c r="G454">
        <f>IF('Main Data'!H454="AP",1,0)</f>
        <v>0</v>
      </c>
      <c r="H454">
        <f>IF('Main Data'!H454="Blancpain",1,0)</f>
        <v>0</v>
      </c>
      <c r="I454">
        <f>IF('Main Data'!H454="Breguet",1,0)</f>
        <v>0</v>
      </c>
      <c r="J454">
        <f>IF('Main Data'!H454="Breitling",1,0)</f>
        <v>1</v>
      </c>
      <c r="K454">
        <f>IF('Main Data'!H454="Cartier",1,0)</f>
        <v>0</v>
      </c>
      <c r="L454">
        <f>IF('Main Data'!H454="Gallet",1,0)</f>
        <v>0</v>
      </c>
      <c r="M454">
        <f>IF('Main Data'!H454="Girard Perregaux",1,0)</f>
        <v>0</v>
      </c>
      <c r="N454">
        <f>IF('Main Data'!H454="Gubelin",1,0)</f>
        <v>0</v>
      </c>
      <c r="O454">
        <f>IF('Main Data'!H454="Heuer",1,0)</f>
        <v>0</v>
      </c>
      <c r="P454">
        <f>IF('Main Data'!H454="IWC",1,0)</f>
        <v>0</v>
      </c>
      <c r="Q454">
        <f>IF('Main Data'!H454="JLC",1,0)</f>
        <v>0</v>
      </c>
      <c r="R454">
        <f>IF('Main Data'!H454="Longines",1,0)</f>
        <v>0</v>
      </c>
      <c r="S454">
        <f>IF('Main Data'!H454="Movado",1,0)</f>
        <v>0</v>
      </c>
      <c r="T454">
        <f>IF('Main Data'!H454="Omega",1,0)</f>
        <v>0</v>
      </c>
      <c r="U454">
        <f>IF('Main Data'!H454="Panerai",1,0)</f>
        <v>0</v>
      </c>
      <c r="V454">
        <f>IF('Main Data'!H454="Patek",1,0)</f>
        <v>0</v>
      </c>
      <c r="W454">
        <f>IF('Main Data'!H454="Rolex",1,0)</f>
        <v>0</v>
      </c>
      <c r="X454">
        <f>IF('Main Data'!H454="Tudor",1,0)</f>
        <v>0</v>
      </c>
      <c r="Y454">
        <f>IF('Main Data'!H454="Ulysse Nardin",1,0)</f>
        <v>0</v>
      </c>
      <c r="Z454">
        <f>IF('Main Data'!H454="Universal Geneve",1,0)</f>
        <v>0</v>
      </c>
      <c r="AA454">
        <f>IF('Main Data'!H454="Vacheron",1,0)</f>
        <v>0</v>
      </c>
      <c r="AB454">
        <f>IF('Main Data'!H454="Zenith",1,0)</f>
        <v>0</v>
      </c>
      <c r="AC454">
        <f>IF('Main Data'!J454="Stainless Steel",1,0)</f>
        <v>1</v>
      </c>
      <c r="AD454">
        <f>IF('Main Data'!J454="Two-tone",1,0)</f>
        <v>0</v>
      </c>
      <c r="AE454">
        <f>IF(OR('Main Data'!J454="YG 18K",'Main Data'!J454="YG &lt;18K",'Main Data'!J454="PG 18K",'Main Data'!J454="PG &lt;18K",'Main Data'!J454="WG 18K",'Main Data'!J454="Mixes of 18K",'Main Data'!J454="Mixes &lt;18K"),1,0)</f>
        <v>0</v>
      </c>
      <c r="AF454">
        <f>IF('Main Data'!J454="Platinum",1,0)</f>
        <v>0</v>
      </c>
      <c r="AG454">
        <f>IF(OR('Main Data'!J454="PVD",'Main Data'!J454="Gold Plate",'Main Data'!J454="Other"),1,0)</f>
        <v>0</v>
      </c>
      <c r="AH454">
        <f>IF('Main Data'!N454="Stainless Steel",1,0)</f>
        <v>0</v>
      </c>
      <c r="AI454">
        <f>IF('Main Data'!N454="Leather",1,0)</f>
        <v>1</v>
      </c>
      <c r="AJ454">
        <f>IF('Main Data'!N454="Two-tone",1,0)</f>
        <v>0</v>
      </c>
      <c r="AK454">
        <f>IF(OR('Main Data'!N454="YG 18K",'Main Data'!N454="PG 18K",'Main Data'!N454="WG 18K",'Main Data'!N454="Mixes of 18K"),1,0)</f>
        <v>0</v>
      </c>
      <c r="AL454">
        <f>IF(OR(,'Main Data'!N454="PVD",'Main Data'!N454="Gold plate"),1,0)</f>
        <v>0</v>
      </c>
      <c r="AM454">
        <f>IF(OR('Main Data'!AV454="Yes",'Main Data'!AW454="Yes",'Main Data'!AU454="Yes"),1,0)</f>
        <v>0</v>
      </c>
      <c r="AN454">
        <f>IF(OR(ISTEXT('Main Data'!AX454), ISTEXT('Main Data'!AY454)),1,0)</f>
        <v>0</v>
      </c>
      <c r="AO454">
        <f>IF('Main Data'!AZ454="Yes",1,0)</f>
        <v>0</v>
      </c>
      <c r="AP454">
        <f>IF('Main Data'!BA454="Yes",1,0)</f>
        <v>0</v>
      </c>
      <c r="AQ454">
        <f>IF('Main Data'!BD454="Yes",1,0)</f>
        <v>0</v>
      </c>
      <c r="AR454">
        <f>IF('Main Data'!BE454="A",1,0)</f>
        <v>0</v>
      </c>
      <c r="AS454">
        <f>IF('Main Data'!BE454="AA",1,0)</f>
        <v>1</v>
      </c>
      <c r="AT454">
        <f>IF('Main Data'!BE454="AAA",1,0)</f>
        <v>0</v>
      </c>
      <c r="AU454">
        <f>IF('Main Data'!BE454="AAAA",1,0)</f>
        <v>0</v>
      </c>
      <c r="AV454">
        <f>IF('Main Data'!P454="Yes",1,0)</f>
        <v>0</v>
      </c>
      <c r="AW454">
        <f>IF('Main Data'!AP454="Yes",1,0)</f>
        <v>0</v>
      </c>
      <c r="AX454">
        <f>IF(OR('Main Data'!V454="Yes", 'Main Data'!W454="Yes",'Main Data'!X454="Yes"),1,0)</f>
        <v>0</v>
      </c>
      <c r="AY454">
        <f>IF(OR('Main Data'!Y454="Yes",'Main Data'!Z454="Yes"),1,0)</f>
        <v>0</v>
      </c>
      <c r="AZ454">
        <f>IF('Main Data'!AR454="Yes",1,0)</f>
        <v>0</v>
      </c>
      <c r="BA454">
        <f>IF('Main Data'!AS454="Yes",1,0)</f>
        <v>0</v>
      </c>
      <c r="BB454">
        <f>IF('Main Data'!AG454="Yes",1,0)</f>
        <v>0</v>
      </c>
      <c r="BC454">
        <f>IF('Main Data'!AB454="Yes",1,0)</f>
        <v>0</v>
      </c>
      <c r="BD454">
        <f>IF('Main Data'!AA454="Yes",1,0)</f>
        <v>0</v>
      </c>
      <c r="BE454">
        <f>IF('Main Data'!AC454="Yes",1,0)</f>
        <v>0</v>
      </c>
      <c r="BF454">
        <f>IF('Main Data'!AF454="Yes",1,0)</f>
        <v>0</v>
      </c>
      <c r="BG454">
        <f>IF(OR('Main Data'!AI454="Yes",'Main Data'!AL454="Yes"),1,0)</f>
        <v>1</v>
      </c>
      <c r="BH454">
        <f>IF('Main Data'!AJ454="Yes",1,0)</f>
        <v>0</v>
      </c>
      <c r="BI454">
        <f>IF('Main Data'!AK454="Yes",1,0)</f>
        <v>0</v>
      </c>
      <c r="BJ454">
        <f>IF('Main Data'!AM454="Yes",1,0)</f>
        <v>0</v>
      </c>
      <c r="BK454">
        <f>IF('Main Data'!AQ454="Yes",1,0)</f>
        <v>0</v>
      </c>
      <c r="BL454" s="21">
        <f t="shared" si="43"/>
        <v>0</v>
      </c>
      <c r="BM454" s="21">
        <f t="shared" si="44"/>
        <v>0</v>
      </c>
      <c r="BN454" s="21">
        <f t="shared" si="45"/>
        <v>0</v>
      </c>
      <c r="BO454" s="21">
        <f t="shared" si="46"/>
        <v>1</v>
      </c>
      <c r="BP454" s="21">
        <f t="shared" si="47"/>
        <v>0</v>
      </c>
    </row>
    <row r="455" spans="1:68" x14ac:dyDescent="0.2">
      <c r="A455">
        <v>451</v>
      </c>
      <c r="B455" s="33">
        <f>'Main Data'!C455</f>
        <v>44325</v>
      </c>
      <c r="C455">
        <f>'Main Data'!D455</f>
        <v>27</v>
      </c>
      <c r="D455" s="26">
        <f>'Main Data'!E455</f>
        <v>8500</v>
      </c>
      <c r="E455" s="26">
        <f>'Main Data'!F455</f>
        <v>10625</v>
      </c>
      <c r="F455" s="34">
        <f t="shared" si="42"/>
        <v>9.0478214424784085</v>
      </c>
      <c r="G455">
        <f>IF('Main Data'!H455="AP",1,0)</f>
        <v>0</v>
      </c>
      <c r="H455">
        <f>IF('Main Data'!H455="Blancpain",1,0)</f>
        <v>1</v>
      </c>
      <c r="I455">
        <f>IF('Main Data'!H455="Breguet",1,0)</f>
        <v>0</v>
      </c>
      <c r="J455">
        <f>IF('Main Data'!H455="Breitling",1,0)</f>
        <v>0</v>
      </c>
      <c r="K455">
        <f>IF('Main Data'!H455="Cartier",1,0)</f>
        <v>0</v>
      </c>
      <c r="L455">
        <f>IF('Main Data'!H455="Gallet",1,0)</f>
        <v>0</v>
      </c>
      <c r="M455">
        <f>IF('Main Data'!H455="Girard Perregaux",1,0)</f>
        <v>0</v>
      </c>
      <c r="N455">
        <f>IF('Main Data'!H455="Gubelin",1,0)</f>
        <v>0</v>
      </c>
      <c r="O455">
        <f>IF('Main Data'!H455="Heuer",1,0)</f>
        <v>0</v>
      </c>
      <c r="P455">
        <f>IF('Main Data'!H455="IWC",1,0)</f>
        <v>0</v>
      </c>
      <c r="Q455">
        <f>IF('Main Data'!H455="JLC",1,0)</f>
        <v>0</v>
      </c>
      <c r="R455">
        <f>IF('Main Data'!H455="Longines",1,0)</f>
        <v>0</v>
      </c>
      <c r="S455">
        <f>IF('Main Data'!H455="Movado",1,0)</f>
        <v>0</v>
      </c>
      <c r="T455">
        <f>IF('Main Data'!H455="Omega",1,0)</f>
        <v>0</v>
      </c>
      <c r="U455">
        <f>IF('Main Data'!H455="Panerai",1,0)</f>
        <v>0</v>
      </c>
      <c r="V455">
        <f>IF('Main Data'!H455="Patek",1,0)</f>
        <v>0</v>
      </c>
      <c r="W455">
        <f>IF('Main Data'!H455="Rolex",1,0)</f>
        <v>0</v>
      </c>
      <c r="X455">
        <f>IF('Main Data'!H455="Tudor",1,0)</f>
        <v>0</v>
      </c>
      <c r="Y455">
        <f>IF('Main Data'!H455="Ulysse Nardin",1,0)</f>
        <v>0</v>
      </c>
      <c r="Z455">
        <f>IF('Main Data'!H455="Universal Geneve",1,0)</f>
        <v>0</v>
      </c>
      <c r="AA455">
        <f>IF('Main Data'!H455="Vacheron",1,0)</f>
        <v>0</v>
      </c>
      <c r="AB455">
        <f>IF('Main Data'!H455="Zenith",1,0)</f>
        <v>0</v>
      </c>
      <c r="AC455">
        <f>IF('Main Data'!J455="Stainless Steel",1,0)</f>
        <v>1</v>
      </c>
      <c r="AD455">
        <f>IF('Main Data'!J455="Two-tone",1,0)</f>
        <v>0</v>
      </c>
      <c r="AE455">
        <f>IF(OR('Main Data'!J455="YG 18K",'Main Data'!J455="YG &lt;18K",'Main Data'!J455="PG 18K",'Main Data'!J455="PG &lt;18K",'Main Data'!J455="WG 18K",'Main Data'!J455="Mixes of 18K",'Main Data'!J455="Mixes &lt;18K"),1,0)</f>
        <v>0</v>
      </c>
      <c r="AF455">
        <f>IF('Main Data'!J455="Platinum",1,0)</f>
        <v>0</v>
      </c>
      <c r="AG455">
        <f>IF(OR('Main Data'!J455="PVD",'Main Data'!J455="Gold Plate",'Main Data'!J455="Other"),1,0)</f>
        <v>0</v>
      </c>
      <c r="AH455">
        <f>IF('Main Data'!N455="Stainless Steel",1,0)</f>
        <v>0</v>
      </c>
      <c r="AI455">
        <f>IF('Main Data'!N455="Leather",1,0)</f>
        <v>1</v>
      </c>
      <c r="AJ455">
        <f>IF('Main Data'!N455="Two-tone",1,0)</f>
        <v>0</v>
      </c>
      <c r="AK455">
        <f>IF(OR('Main Data'!N455="YG 18K",'Main Data'!N455="PG 18K",'Main Data'!N455="WG 18K",'Main Data'!N455="Mixes of 18K"),1,0)</f>
        <v>0</v>
      </c>
      <c r="AL455">
        <f>IF(OR(,'Main Data'!N455="PVD",'Main Data'!N455="Gold plate"),1,0)</f>
        <v>0</v>
      </c>
      <c r="AM455">
        <f>IF(OR('Main Data'!AV455="Yes",'Main Data'!AW455="Yes",'Main Data'!AU455="Yes"),1,0)</f>
        <v>0</v>
      </c>
      <c r="AN455">
        <f>IF(OR(ISTEXT('Main Data'!AX455), ISTEXT('Main Data'!AY455)),1,0)</f>
        <v>0</v>
      </c>
      <c r="AO455">
        <f>IF('Main Data'!AZ455="Yes",1,0)</f>
        <v>0</v>
      </c>
      <c r="AP455">
        <f>IF('Main Data'!BA455="Yes",1,0)</f>
        <v>0</v>
      </c>
      <c r="AQ455">
        <f>IF('Main Data'!BD455="Yes",1,0)</f>
        <v>0</v>
      </c>
      <c r="AR455">
        <f>IF('Main Data'!BE455="A",1,0)</f>
        <v>0</v>
      </c>
      <c r="AS455">
        <f>IF('Main Data'!BE455="AA",1,0)</f>
        <v>1</v>
      </c>
      <c r="AT455">
        <f>IF('Main Data'!BE455="AAA",1,0)</f>
        <v>0</v>
      </c>
      <c r="AU455">
        <f>IF('Main Data'!BE455="AAAA",1,0)</f>
        <v>0</v>
      </c>
      <c r="AV455">
        <f>IF('Main Data'!P455="Yes",1,0)</f>
        <v>1</v>
      </c>
      <c r="AW455">
        <f>IF('Main Data'!AP455="Yes",1,0)</f>
        <v>0</v>
      </c>
      <c r="AX455">
        <f>IF(OR('Main Data'!V455="Yes", 'Main Data'!W455="Yes",'Main Data'!X455="Yes"),1,0)</f>
        <v>0</v>
      </c>
      <c r="AY455">
        <f>IF(OR('Main Data'!Y455="Yes",'Main Data'!Z455="Yes"),1,0)</f>
        <v>0</v>
      </c>
      <c r="AZ455">
        <f>IF('Main Data'!AR455="Yes",1,0)</f>
        <v>0</v>
      </c>
      <c r="BA455">
        <f>IF('Main Data'!AS455="Yes",1,0)</f>
        <v>0</v>
      </c>
      <c r="BB455">
        <f>IF('Main Data'!AG455="Yes",1,0)</f>
        <v>0</v>
      </c>
      <c r="BC455">
        <f>IF('Main Data'!AB455="Yes",1,0)</f>
        <v>0</v>
      </c>
      <c r="BD455">
        <f>IF('Main Data'!AA455="Yes",1,0)</f>
        <v>1</v>
      </c>
      <c r="BE455">
        <f>IF('Main Data'!AC455="Yes",1,0)</f>
        <v>0</v>
      </c>
      <c r="BF455">
        <f>IF('Main Data'!AF455="Yes",1,0)</f>
        <v>0</v>
      </c>
      <c r="BG455">
        <f>IF(OR('Main Data'!AI455="Yes",'Main Data'!AL455="Yes"),1,0)</f>
        <v>0</v>
      </c>
      <c r="BH455">
        <f>IF('Main Data'!AJ455="Yes",1,0)</f>
        <v>0</v>
      </c>
      <c r="BI455">
        <f>IF('Main Data'!AK455="Yes",1,0)</f>
        <v>0</v>
      </c>
      <c r="BJ455">
        <f>IF('Main Data'!AM455="Yes",1,0)</f>
        <v>0</v>
      </c>
      <c r="BK455">
        <f>IF('Main Data'!AQ455="Yes",1,0)</f>
        <v>0</v>
      </c>
      <c r="BL455" s="21">
        <f t="shared" si="43"/>
        <v>0</v>
      </c>
      <c r="BM455" s="21">
        <f t="shared" si="44"/>
        <v>0</v>
      </c>
      <c r="BN455" s="21">
        <f t="shared" si="45"/>
        <v>0</v>
      </c>
      <c r="BO455" s="21">
        <f t="shared" si="46"/>
        <v>1</v>
      </c>
      <c r="BP455" s="21">
        <f t="shared" si="47"/>
        <v>0</v>
      </c>
    </row>
    <row r="456" spans="1:68" x14ac:dyDescent="0.2">
      <c r="A456">
        <v>452</v>
      </c>
      <c r="B456" s="33">
        <f>'Main Data'!C456</f>
        <v>44325</v>
      </c>
      <c r="C456">
        <f>'Main Data'!D456</f>
        <v>37</v>
      </c>
      <c r="D456" s="26">
        <f>'Main Data'!E456</f>
        <v>2000</v>
      </c>
      <c r="E456" s="26">
        <f>'Main Data'!F456</f>
        <v>2500</v>
      </c>
      <c r="F456" s="34">
        <f t="shared" si="42"/>
        <v>7.6009024595420822</v>
      </c>
      <c r="G456">
        <f>IF('Main Data'!H456="AP",1,0)</f>
        <v>0</v>
      </c>
      <c r="H456">
        <f>IF('Main Data'!H456="Blancpain",1,0)</f>
        <v>0</v>
      </c>
      <c r="I456">
        <f>IF('Main Data'!H456="Breguet",1,0)</f>
        <v>0</v>
      </c>
      <c r="J456">
        <f>IF('Main Data'!H456="Breitling",1,0)</f>
        <v>0</v>
      </c>
      <c r="K456">
        <f>IF('Main Data'!H456="Cartier",1,0)</f>
        <v>0</v>
      </c>
      <c r="L456">
        <f>IF('Main Data'!H456="Gallet",1,0)</f>
        <v>0</v>
      </c>
      <c r="M456">
        <f>IF('Main Data'!H456="Girard Perregaux",1,0)</f>
        <v>0</v>
      </c>
      <c r="N456">
        <f>IF('Main Data'!H456="Gubelin",1,0)</f>
        <v>0</v>
      </c>
      <c r="O456">
        <f>IF('Main Data'!H456="Heuer",1,0)</f>
        <v>0</v>
      </c>
      <c r="P456">
        <f>IF('Main Data'!H456="IWC",1,0)</f>
        <v>0</v>
      </c>
      <c r="Q456">
        <f>IF('Main Data'!H456="JLC",1,0)</f>
        <v>0</v>
      </c>
      <c r="R456">
        <f>IF('Main Data'!H456="Longines",1,0)</f>
        <v>0</v>
      </c>
      <c r="S456">
        <f>IF('Main Data'!H456="Movado",1,0)</f>
        <v>0</v>
      </c>
      <c r="T456">
        <f>IF('Main Data'!H456="Omega",1,0)</f>
        <v>1</v>
      </c>
      <c r="U456">
        <f>IF('Main Data'!H456="Panerai",1,0)</f>
        <v>0</v>
      </c>
      <c r="V456">
        <f>IF('Main Data'!H456="Patek",1,0)</f>
        <v>0</v>
      </c>
      <c r="W456">
        <f>IF('Main Data'!H456="Rolex",1,0)</f>
        <v>0</v>
      </c>
      <c r="X456">
        <f>IF('Main Data'!H456="Tudor",1,0)</f>
        <v>0</v>
      </c>
      <c r="Y456">
        <f>IF('Main Data'!H456="Ulysse Nardin",1,0)</f>
        <v>0</v>
      </c>
      <c r="Z456">
        <f>IF('Main Data'!H456="Universal Geneve",1,0)</f>
        <v>0</v>
      </c>
      <c r="AA456">
        <f>IF('Main Data'!H456="Vacheron",1,0)</f>
        <v>0</v>
      </c>
      <c r="AB456">
        <f>IF('Main Data'!H456="Zenith",1,0)</f>
        <v>0</v>
      </c>
      <c r="AC456">
        <f>IF('Main Data'!J456="Stainless Steel",1,0)</f>
        <v>1</v>
      </c>
      <c r="AD456">
        <f>IF('Main Data'!J456="Two-tone",1,0)</f>
        <v>0</v>
      </c>
      <c r="AE456">
        <f>IF(OR('Main Data'!J456="YG 18K",'Main Data'!J456="YG &lt;18K",'Main Data'!J456="PG 18K",'Main Data'!J456="PG &lt;18K",'Main Data'!J456="WG 18K",'Main Data'!J456="Mixes of 18K",'Main Data'!J456="Mixes &lt;18K"),1,0)</f>
        <v>0</v>
      </c>
      <c r="AF456">
        <f>IF('Main Data'!J456="Platinum",1,0)</f>
        <v>0</v>
      </c>
      <c r="AG456">
        <f>IF(OR('Main Data'!J456="PVD",'Main Data'!J456="Gold Plate",'Main Data'!J456="Other"),1,0)</f>
        <v>0</v>
      </c>
      <c r="AH456">
        <f>IF('Main Data'!N456="Stainless Steel",1,0)</f>
        <v>0</v>
      </c>
      <c r="AI456">
        <f>IF('Main Data'!N456="Leather",1,0)</f>
        <v>1</v>
      </c>
      <c r="AJ456">
        <f>IF('Main Data'!N456="Two-tone",1,0)</f>
        <v>0</v>
      </c>
      <c r="AK456">
        <f>IF(OR('Main Data'!N456="YG 18K",'Main Data'!N456="PG 18K",'Main Data'!N456="WG 18K",'Main Data'!N456="Mixes of 18K"),1,0)</f>
        <v>0</v>
      </c>
      <c r="AL456">
        <f>IF(OR(,'Main Data'!N456="PVD",'Main Data'!N456="Gold plate"),1,0)</f>
        <v>0</v>
      </c>
      <c r="AM456">
        <f>IF(OR('Main Data'!AV456="Yes",'Main Data'!AW456="Yes",'Main Data'!AU456="Yes"),1,0)</f>
        <v>0</v>
      </c>
      <c r="AN456">
        <f>IF(OR(ISTEXT('Main Data'!AX456), ISTEXT('Main Data'!AY456)),1,0)</f>
        <v>0</v>
      </c>
      <c r="AO456">
        <f>IF('Main Data'!AZ456="Yes",1,0)</f>
        <v>0</v>
      </c>
      <c r="AP456">
        <f>IF('Main Data'!BA456="Yes",1,0)</f>
        <v>0</v>
      </c>
      <c r="AQ456">
        <f>IF('Main Data'!BD456="Yes",1,0)</f>
        <v>0</v>
      </c>
      <c r="AR456">
        <f>IF('Main Data'!BE456="A",1,0)</f>
        <v>0</v>
      </c>
      <c r="AS456">
        <f>IF('Main Data'!BE456="AA",1,0)</f>
        <v>1</v>
      </c>
      <c r="AT456">
        <f>IF('Main Data'!BE456="AAA",1,0)</f>
        <v>0</v>
      </c>
      <c r="AU456">
        <f>IF('Main Data'!BE456="AAAA",1,0)</f>
        <v>0</v>
      </c>
      <c r="AV456">
        <f>IF('Main Data'!P456="Yes",1,0)</f>
        <v>0</v>
      </c>
      <c r="AW456">
        <f>IF('Main Data'!AP456="Yes",1,0)</f>
        <v>0</v>
      </c>
      <c r="AX456">
        <f>IF(OR('Main Data'!V456="Yes", 'Main Data'!W456="Yes",'Main Data'!X456="Yes"),1,0)</f>
        <v>1</v>
      </c>
      <c r="AY456">
        <f>IF(OR('Main Data'!Y456="Yes",'Main Data'!Z456="Yes"),1,0)</f>
        <v>0</v>
      </c>
      <c r="AZ456">
        <f>IF('Main Data'!AR456="Yes",1,0)</f>
        <v>0</v>
      </c>
      <c r="BA456">
        <f>IF('Main Data'!AS456="Yes",1,0)</f>
        <v>0</v>
      </c>
      <c r="BB456">
        <f>IF('Main Data'!AG456="Yes",1,0)</f>
        <v>0</v>
      </c>
      <c r="BC456">
        <f>IF('Main Data'!AB456="Yes",1,0)</f>
        <v>0</v>
      </c>
      <c r="BD456">
        <f>IF('Main Data'!AA456="Yes",1,0)</f>
        <v>0</v>
      </c>
      <c r="BE456">
        <f>IF('Main Data'!AC456="Yes",1,0)</f>
        <v>0</v>
      </c>
      <c r="BF456">
        <f>IF('Main Data'!AF456="Yes",1,0)</f>
        <v>0</v>
      </c>
      <c r="BG456">
        <f>IF(OR('Main Data'!AI456="Yes",'Main Data'!AL456="Yes"),1,0)</f>
        <v>0</v>
      </c>
      <c r="BH456">
        <f>IF('Main Data'!AJ456="Yes",1,0)</f>
        <v>0</v>
      </c>
      <c r="BI456">
        <f>IF('Main Data'!AK456="Yes",1,0)</f>
        <v>0</v>
      </c>
      <c r="BJ456">
        <f>IF('Main Data'!AM456="Yes",1,0)</f>
        <v>0</v>
      </c>
      <c r="BK456">
        <f>IF('Main Data'!AQ456="Yes",1,0)</f>
        <v>0</v>
      </c>
      <c r="BL456" s="21">
        <f t="shared" si="43"/>
        <v>0</v>
      </c>
      <c r="BM456" s="21">
        <f t="shared" si="44"/>
        <v>0</v>
      </c>
      <c r="BN456" s="21">
        <f t="shared" si="45"/>
        <v>0</v>
      </c>
      <c r="BO456" s="21">
        <f t="shared" si="46"/>
        <v>1</v>
      </c>
      <c r="BP456" s="21">
        <f t="shared" si="47"/>
        <v>0</v>
      </c>
    </row>
    <row r="457" spans="1:68" x14ac:dyDescent="0.2">
      <c r="A457">
        <v>453</v>
      </c>
      <c r="B457" s="33">
        <f>'Main Data'!C457</f>
        <v>44325</v>
      </c>
      <c r="C457">
        <f>'Main Data'!D457</f>
        <v>38</v>
      </c>
      <c r="D457" s="26">
        <f>'Main Data'!E457</f>
        <v>2900</v>
      </c>
      <c r="E457" s="26">
        <f>'Main Data'!F457</f>
        <v>3625</v>
      </c>
      <c r="F457" s="34">
        <f t="shared" si="42"/>
        <v>7.9724660159745655</v>
      </c>
      <c r="G457">
        <f>IF('Main Data'!H457="AP",1,0)</f>
        <v>0</v>
      </c>
      <c r="H457">
        <f>IF('Main Data'!H457="Blancpain",1,0)</f>
        <v>0</v>
      </c>
      <c r="I457">
        <f>IF('Main Data'!H457="Breguet",1,0)</f>
        <v>0</v>
      </c>
      <c r="J457">
        <f>IF('Main Data'!H457="Breitling",1,0)</f>
        <v>0</v>
      </c>
      <c r="K457">
        <f>IF('Main Data'!H457="Cartier",1,0)</f>
        <v>0</v>
      </c>
      <c r="L457">
        <f>IF('Main Data'!H457="Gallet",1,0)</f>
        <v>0</v>
      </c>
      <c r="M457">
        <f>IF('Main Data'!H457="Girard Perregaux",1,0)</f>
        <v>0</v>
      </c>
      <c r="N457">
        <f>IF('Main Data'!H457="Gubelin",1,0)</f>
        <v>0</v>
      </c>
      <c r="O457">
        <f>IF('Main Data'!H457="Heuer",1,0)</f>
        <v>0</v>
      </c>
      <c r="P457">
        <f>IF('Main Data'!H457="IWC",1,0)</f>
        <v>0</v>
      </c>
      <c r="Q457">
        <f>IF('Main Data'!H457="JLC",1,0)</f>
        <v>0</v>
      </c>
      <c r="R457">
        <f>IF('Main Data'!H457="Longines",1,0)</f>
        <v>0</v>
      </c>
      <c r="S457">
        <f>IF('Main Data'!H457="Movado",1,0)</f>
        <v>0</v>
      </c>
      <c r="T457">
        <f>IF('Main Data'!H457="Omega",1,0)</f>
        <v>1</v>
      </c>
      <c r="U457">
        <f>IF('Main Data'!H457="Panerai",1,0)</f>
        <v>0</v>
      </c>
      <c r="V457">
        <f>IF('Main Data'!H457="Patek",1,0)</f>
        <v>0</v>
      </c>
      <c r="W457">
        <f>IF('Main Data'!H457="Rolex",1,0)</f>
        <v>0</v>
      </c>
      <c r="X457">
        <f>IF('Main Data'!H457="Tudor",1,0)</f>
        <v>0</v>
      </c>
      <c r="Y457">
        <f>IF('Main Data'!H457="Ulysse Nardin",1,0)</f>
        <v>0</v>
      </c>
      <c r="Z457">
        <f>IF('Main Data'!H457="Universal Geneve",1,0)</f>
        <v>0</v>
      </c>
      <c r="AA457">
        <f>IF('Main Data'!H457="Vacheron",1,0)</f>
        <v>0</v>
      </c>
      <c r="AB457">
        <f>IF('Main Data'!H457="Zenith",1,0)</f>
        <v>0</v>
      </c>
      <c r="AC457">
        <f>IF('Main Data'!J457="Stainless Steel",1,0)</f>
        <v>0</v>
      </c>
      <c r="AD457">
        <f>IF('Main Data'!J457="Two-tone",1,0)</f>
        <v>0</v>
      </c>
      <c r="AE457">
        <f>IF(OR('Main Data'!J457="YG 18K",'Main Data'!J457="YG &lt;18K",'Main Data'!J457="PG 18K",'Main Data'!J457="PG &lt;18K",'Main Data'!J457="WG 18K",'Main Data'!J457="Mixes of 18K",'Main Data'!J457="Mixes &lt;18K"),1,0)</f>
        <v>1</v>
      </c>
      <c r="AF457">
        <f>IF('Main Data'!J457="Platinum",1,0)</f>
        <v>0</v>
      </c>
      <c r="AG457">
        <f>IF(OR('Main Data'!J457="PVD",'Main Data'!J457="Gold Plate",'Main Data'!J457="Other"),1,0)</f>
        <v>0</v>
      </c>
      <c r="AH457">
        <f>IF('Main Data'!N457="Stainless Steel",1,0)</f>
        <v>0</v>
      </c>
      <c r="AI457">
        <f>IF('Main Data'!N457="Leather",1,0)</f>
        <v>1</v>
      </c>
      <c r="AJ457">
        <f>IF('Main Data'!N457="Two-tone",1,0)</f>
        <v>0</v>
      </c>
      <c r="AK457">
        <f>IF(OR('Main Data'!N457="YG 18K",'Main Data'!N457="PG 18K",'Main Data'!N457="WG 18K",'Main Data'!N457="Mixes of 18K"),1,0)</f>
        <v>0</v>
      </c>
      <c r="AL457">
        <f>IF(OR(,'Main Data'!N457="PVD",'Main Data'!N457="Gold plate"),1,0)</f>
        <v>0</v>
      </c>
      <c r="AM457">
        <f>IF(OR('Main Data'!AV457="Yes",'Main Data'!AW457="Yes",'Main Data'!AU457="Yes"),1,0)</f>
        <v>0</v>
      </c>
      <c r="AN457">
        <f>IF(OR(ISTEXT('Main Data'!AX457), ISTEXT('Main Data'!AY457)),1,0)</f>
        <v>0</v>
      </c>
      <c r="AO457">
        <f>IF('Main Data'!AZ457="Yes",1,0)</f>
        <v>0</v>
      </c>
      <c r="AP457">
        <f>IF('Main Data'!BA457="Yes",1,0)</f>
        <v>0</v>
      </c>
      <c r="AQ457">
        <f>IF('Main Data'!BD457="Yes",1,0)</f>
        <v>0</v>
      </c>
      <c r="AR457">
        <f>IF('Main Data'!BE457="A",1,0)</f>
        <v>0</v>
      </c>
      <c r="AS457">
        <f>IF('Main Data'!BE457="AA",1,0)</f>
        <v>0</v>
      </c>
      <c r="AT457">
        <f>IF('Main Data'!BE457="AAA",1,0)</f>
        <v>1</v>
      </c>
      <c r="AU457">
        <f>IF('Main Data'!BE457="AAAA",1,0)</f>
        <v>0</v>
      </c>
      <c r="AV457">
        <f>IF('Main Data'!P457="Yes",1,0)</f>
        <v>0</v>
      </c>
      <c r="AW457">
        <f>IF('Main Data'!AP457="Yes",1,0)</f>
        <v>0</v>
      </c>
      <c r="AX457">
        <f>IF(OR('Main Data'!V457="Yes", 'Main Data'!W457="Yes",'Main Data'!X457="Yes"),1,0)</f>
        <v>1</v>
      </c>
      <c r="AY457">
        <f>IF(OR('Main Data'!Y457="Yes",'Main Data'!Z457="Yes"),1,0)</f>
        <v>1</v>
      </c>
      <c r="AZ457">
        <f>IF('Main Data'!AR457="Yes",1,0)</f>
        <v>0</v>
      </c>
      <c r="BA457">
        <f>IF('Main Data'!AS457="Yes",1,0)</f>
        <v>0</v>
      </c>
      <c r="BB457">
        <f>IF('Main Data'!AG457="Yes",1,0)</f>
        <v>0</v>
      </c>
      <c r="BC457">
        <f>IF('Main Data'!AB457="Yes",1,0)</f>
        <v>0</v>
      </c>
      <c r="BD457">
        <f>IF('Main Data'!AA457="Yes",1,0)</f>
        <v>0</v>
      </c>
      <c r="BE457">
        <f>IF('Main Data'!AC457="Yes",1,0)</f>
        <v>0</v>
      </c>
      <c r="BF457">
        <f>IF('Main Data'!AF457="Yes",1,0)</f>
        <v>0</v>
      </c>
      <c r="BG457">
        <f>IF(OR('Main Data'!AI457="Yes",'Main Data'!AL457="Yes"),1,0)</f>
        <v>0</v>
      </c>
      <c r="BH457">
        <f>IF('Main Data'!AJ457="Yes",1,0)</f>
        <v>0</v>
      </c>
      <c r="BI457">
        <f>IF('Main Data'!AK457="Yes",1,0)</f>
        <v>0</v>
      </c>
      <c r="BJ457">
        <f>IF('Main Data'!AM457="Yes",1,0)</f>
        <v>0</v>
      </c>
      <c r="BK457">
        <f>IF('Main Data'!AQ457="Yes",1,0)</f>
        <v>0</v>
      </c>
      <c r="BL457" s="21">
        <f t="shared" si="43"/>
        <v>0</v>
      </c>
      <c r="BM457" s="21">
        <f t="shared" si="44"/>
        <v>0</v>
      </c>
      <c r="BN457" s="21">
        <f t="shared" si="45"/>
        <v>0</v>
      </c>
      <c r="BO457" s="21">
        <f t="shared" si="46"/>
        <v>1</v>
      </c>
      <c r="BP457" s="21">
        <f t="shared" si="47"/>
        <v>0</v>
      </c>
    </row>
    <row r="458" spans="1:68" x14ac:dyDescent="0.2">
      <c r="A458">
        <v>454</v>
      </c>
      <c r="B458" s="33">
        <f>'Main Data'!C458</f>
        <v>44325</v>
      </c>
      <c r="C458">
        <f>'Main Data'!D458</f>
        <v>39</v>
      </c>
      <c r="D458" s="26">
        <f>'Main Data'!E458</f>
        <v>2000</v>
      </c>
      <c r="E458" s="26">
        <f>'Main Data'!F458</f>
        <v>2500</v>
      </c>
      <c r="F458" s="34">
        <f t="shared" si="42"/>
        <v>7.6009024595420822</v>
      </c>
      <c r="G458">
        <f>IF('Main Data'!H458="AP",1,0)</f>
        <v>0</v>
      </c>
      <c r="H458">
        <f>IF('Main Data'!H458="Blancpain",1,0)</f>
        <v>0</v>
      </c>
      <c r="I458">
        <f>IF('Main Data'!H458="Breguet",1,0)</f>
        <v>0</v>
      </c>
      <c r="J458">
        <f>IF('Main Data'!H458="Breitling",1,0)</f>
        <v>0</v>
      </c>
      <c r="K458">
        <f>IF('Main Data'!H458="Cartier",1,0)</f>
        <v>0</v>
      </c>
      <c r="L458">
        <f>IF('Main Data'!H458="Gallet",1,0)</f>
        <v>0</v>
      </c>
      <c r="M458">
        <f>IF('Main Data'!H458="Girard Perregaux",1,0)</f>
        <v>0</v>
      </c>
      <c r="N458">
        <f>IF('Main Data'!H458="Gubelin",1,0)</f>
        <v>0</v>
      </c>
      <c r="O458">
        <f>IF('Main Data'!H458="Heuer",1,0)</f>
        <v>0</v>
      </c>
      <c r="P458">
        <f>IF('Main Data'!H458="IWC",1,0)</f>
        <v>0</v>
      </c>
      <c r="Q458">
        <f>IF('Main Data'!H458="JLC",1,0)</f>
        <v>0</v>
      </c>
      <c r="R458">
        <f>IF('Main Data'!H458="Longines",1,0)</f>
        <v>0</v>
      </c>
      <c r="S458">
        <f>IF('Main Data'!H458="Movado",1,0)</f>
        <v>0</v>
      </c>
      <c r="T458">
        <f>IF('Main Data'!H458="Omega",1,0)</f>
        <v>1</v>
      </c>
      <c r="U458">
        <f>IF('Main Data'!H458="Panerai",1,0)</f>
        <v>0</v>
      </c>
      <c r="V458">
        <f>IF('Main Data'!H458="Patek",1,0)</f>
        <v>0</v>
      </c>
      <c r="W458">
        <f>IF('Main Data'!H458="Rolex",1,0)</f>
        <v>0</v>
      </c>
      <c r="X458">
        <f>IF('Main Data'!H458="Tudor",1,0)</f>
        <v>0</v>
      </c>
      <c r="Y458">
        <f>IF('Main Data'!H458="Ulysse Nardin",1,0)</f>
        <v>0</v>
      </c>
      <c r="Z458">
        <f>IF('Main Data'!H458="Universal Geneve",1,0)</f>
        <v>0</v>
      </c>
      <c r="AA458">
        <f>IF('Main Data'!H458="Vacheron",1,0)</f>
        <v>0</v>
      </c>
      <c r="AB458">
        <f>IF('Main Data'!H458="Zenith",1,0)</f>
        <v>0</v>
      </c>
      <c r="AC458">
        <f>IF('Main Data'!J458="Stainless Steel",1,0)</f>
        <v>1</v>
      </c>
      <c r="AD458">
        <f>IF('Main Data'!J458="Two-tone",1,0)</f>
        <v>0</v>
      </c>
      <c r="AE458">
        <f>IF(OR('Main Data'!J458="YG 18K",'Main Data'!J458="YG &lt;18K",'Main Data'!J458="PG 18K",'Main Data'!J458="PG &lt;18K",'Main Data'!J458="WG 18K",'Main Data'!J458="Mixes of 18K",'Main Data'!J458="Mixes &lt;18K"),1,0)</f>
        <v>0</v>
      </c>
      <c r="AF458">
        <f>IF('Main Data'!J458="Platinum",1,0)</f>
        <v>0</v>
      </c>
      <c r="AG458">
        <f>IF(OR('Main Data'!J458="PVD",'Main Data'!J458="Gold Plate",'Main Data'!J458="Other"),1,0)</f>
        <v>0</v>
      </c>
      <c r="AH458">
        <f>IF('Main Data'!N458="Stainless Steel",1,0)</f>
        <v>0</v>
      </c>
      <c r="AI458">
        <f>IF('Main Data'!N458="Leather",1,0)</f>
        <v>1</v>
      </c>
      <c r="AJ458">
        <f>IF('Main Data'!N458="Two-tone",1,0)</f>
        <v>0</v>
      </c>
      <c r="AK458">
        <f>IF(OR('Main Data'!N458="YG 18K",'Main Data'!N458="PG 18K",'Main Data'!N458="WG 18K",'Main Data'!N458="Mixes of 18K"),1,0)</f>
        <v>0</v>
      </c>
      <c r="AL458">
        <f>IF(OR(,'Main Data'!N458="PVD",'Main Data'!N458="Gold plate"),1,0)</f>
        <v>0</v>
      </c>
      <c r="AM458">
        <f>IF(OR('Main Data'!AV458="Yes",'Main Data'!AW458="Yes",'Main Data'!AU458="Yes"),1,0)</f>
        <v>0</v>
      </c>
      <c r="AN458">
        <f>IF(OR(ISTEXT('Main Data'!AX458), ISTEXT('Main Data'!AY458)),1,0)</f>
        <v>0</v>
      </c>
      <c r="AO458">
        <f>IF('Main Data'!AZ458="Yes",1,0)</f>
        <v>0</v>
      </c>
      <c r="AP458">
        <f>IF('Main Data'!BA458="Yes",1,0)</f>
        <v>0</v>
      </c>
      <c r="AQ458">
        <f>IF('Main Data'!BD458="Yes",1,0)</f>
        <v>0</v>
      </c>
      <c r="AR458">
        <f>IF('Main Data'!BE458="A",1,0)</f>
        <v>0</v>
      </c>
      <c r="AS458">
        <f>IF('Main Data'!BE458="AA",1,0)</f>
        <v>1</v>
      </c>
      <c r="AT458">
        <f>IF('Main Data'!BE458="AAA",1,0)</f>
        <v>0</v>
      </c>
      <c r="AU458">
        <f>IF('Main Data'!BE458="AAAA",1,0)</f>
        <v>0</v>
      </c>
      <c r="AV458">
        <f>IF('Main Data'!P458="Yes",1,0)</f>
        <v>0</v>
      </c>
      <c r="AW458">
        <f>IF('Main Data'!AP458="Yes",1,0)</f>
        <v>0</v>
      </c>
      <c r="AX458">
        <f>IF(OR('Main Data'!V458="Yes", 'Main Data'!W458="Yes",'Main Data'!X458="Yes"),1,0)</f>
        <v>0</v>
      </c>
      <c r="AY458">
        <f>IF(OR('Main Data'!Y458="Yes",'Main Data'!Z458="Yes"),1,0)</f>
        <v>0</v>
      </c>
      <c r="AZ458">
        <f>IF('Main Data'!AR458="Yes",1,0)</f>
        <v>0</v>
      </c>
      <c r="BA458">
        <f>IF('Main Data'!AS458="Yes",1,0)</f>
        <v>0</v>
      </c>
      <c r="BB458">
        <f>IF('Main Data'!AG458="Yes",1,0)</f>
        <v>0</v>
      </c>
      <c r="BC458">
        <f>IF('Main Data'!AB458="Yes",1,0)</f>
        <v>0</v>
      </c>
      <c r="BD458">
        <f>IF('Main Data'!AA458="Yes",1,0)</f>
        <v>0</v>
      </c>
      <c r="BE458">
        <f>IF('Main Data'!AC458="Yes",1,0)</f>
        <v>0</v>
      </c>
      <c r="BF458">
        <f>IF('Main Data'!AF458="Yes",1,0)</f>
        <v>0</v>
      </c>
      <c r="BG458">
        <f>IF(OR('Main Data'!AI458="Yes",'Main Data'!AL458="Yes"),1,0)</f>
        <v>1</v>
      </c>
      <c r="BH458">
        <f>IF('Main Data'!AJ458="Yes",1,0)</f>
        <v>0</v>
      </c>
      <c r="BI458">
        <f>IF('Main Data'!AK458="Yes",1,0)</f>
        <v>0</v>
      </c>
      <c r="BJ458">
        <f>IF('Main Data'!AM458="Yes",1,0)</f>
        <v>0</v>
      </c>
      <c r="BK458">
        <f>IF('Main Data'!AQ458="Yes",1,0)</f>
        <v>0</v>
      </c>
      <c r="BL458" s="21">
        <f t="shared" si="43"/>
        <v>0</v>
      </c>
      <c r="BM458" s="21">
        <f t="shared" si="44"/>
        <v>0</v>
      </c>
      <c r="BN458" s="21">
        <f t="shared" si="45"/>
        <v>0</v>
      </c>
      <c r="BO458" s="21">
        <f t="shared" si="46"/>
        <v>1</v>
      </c>
      <c r="BP458" s="21">
        <f t="shared" si="47"/>
        <v>0</v>
      </c>
    </row>
    <row r="459" spans="1:68" x14ac:dyDescent="0.2">
      <c r="A459">
        <v>455</v>
      </c>
      <c r="B459" s="33">
        <f>'Main Data'!C459</f>
        <v>44325</v>
      </c>
      <c r="C459">
        <f>'Main Data'!D459</f>
        <v>40</v>
      </c>
      <c r="D459" s="26">
        <f>'Main Data'!E459</f>
        <v>3700</v>
      </c>
      <c r="E459" s="26">
        <f>'Main Data'!F459</f>
        <v>4625</v>
      </c>
      <c r="F459" s="34">
        <f t="shared" si="42"/>
        <v>8.2160880986323157</v>
      </c>
      <c r="G459">
        <f>IF('Main Data'!H459="AP",1,0)</f>
        <v>0</v>
      </c>
      <c r="H459">
        <f>IF('Main Data'!H459="Blancpain",1,0)</f>
        <v>0</v>
      </c>
      <c r="I459">
        <f>IF('Main Data'!H459="Breguet",1,0)</f>
        <v>0</v>
      </c>
      <c r="J459">
        <f>IF('Main Data'!H459="Breitling",1,0)</f>
        <v>0</v>
      </c>
      <c r="K459">
        <f>IF('Main Data'!H459="Cartier",1,0)</f>
        <v>0</v>
      </c>
      <c r="L459">
        <f>IF('Main Data'!H459="Gallet",1,0)</f>
        <v>0</v>
      </c>
      <c r="M459">
        <f>IF('Main Data'!H459="Girard Perregaux",1,0)</f>
        <v>0</v>
      </c>
      <c r="N459">
        <f>IF('Main Data'!H459="Gubelin",1,0)</f>
        <v>0</v>
      </c>
      <c r="O459">
        <f>IF('Main Data'!H459="Heuer",1,0)</f>
        <v>0</v>
      </c>
      <c r="P459">
        <f>IF('Main Data'!H459="IWC",1,0)</f>
        <v>0</v>
      </c>
      <c r="Q459">
        <f>IF('Main Data'!H459="JLC",1,0)</f>
        <v>0</v>
      </c>
      <c r="R459">
        <f>IF('Main Data'!H459="Longines",1,0)</f>
        <v>0</v>
      </c>
      <c r="S459">
        <f>IF('Main Data'!H459="Movado",1,0)</f>
        <v>0</v>
      </c>
      <c r="T459">
        <f>IF('Main Data'!H459="Omega",1,0)</f>
        <v>1</v>
      </c>
      <c r="U459">
        <f>IF('Main Data'!H459="Panerai",1,0)</f>
        <v>0</v>
      </c>
      <c r="V459">
        <f>IF('Main Data'!H459="Patek",1,0)</f>
        <v>0</v>
      </c>
      <c r="W459">
        <f>IF('Main Data'!H459="Rolex",1,0)</f>
        <v>0</v>
      </c>
      <c r="X459">
        <f>IF('Main Data'!H459="Tudor",1,0)</f>
        <v>0</v>
      </c>
      <c r="Y459">
        <f>IF('Main Data'!H459="Ulysse Nardin",1,0)</f>
        <v>0</v>
      </c>
      <c r="Z459">
        <f>IF('Main Data'!H459="Universal Geneve",1,0)</f>
        <v>0</v>
      </c>
      <c r="AA459">
        <f>IF('Main Data'!H459="Vacheron",1,0)</f>
        <v>0</v>
      </c>
      <c r="AB459">
        <f>IF('Main Data'!H459="Zenith",1,0)</f>
        <v>0</v>
      </c>
      <c r="AC459">
        <f>IF('Main Data'!J459="Stainless Steel",1,0)</f>
        <v>0</v>
      </c>
      <c r="AD459">
        <f>IF('Main Data'!J459="Two-tone",1,0)</f>
        <v>0</v>
      </c>
      <c r="AE459">
        <f>IF(OR('Main Data'!J459="YG 18K",'Main Data'!J459="YG &lt;18K",'Main Data'!J459="PG 18K",'Main Data'!J459="PG &lt;18K",'Main Data'!J459="WG 18K",'Main Data'!J459="Mixes of 18K",'Main Data'!J459="Mixes &lt;18K"),1,0)</f>
        <v>1</v>
      </c>
      <c r="AF459">
        <f>IF('Main Data'!J459="Platinum",1,0)</f>
        <v>0</v>
      </c>
      <c r="AG459">
        <f>IF(OR('Main Data'!J459="PVD",'Main Data'!J459="Gold Plate",'Main Data'!J459="Other"),1,0)</f>
        <v>0</v>
      </c>
      <c r="AH459">
        <f>IF('Main Data'!N459="Stainless Steel",1,0)</f>
        <v>0</v>
      </c>
      <c r="AI459">
        <f>IF('Main Data'!N459="Leather",1,0)</f>
        <v>1</v>
      </c>
      <c r="AJ459">
        <f>IF('Main Data'!N459="Two-tone",1,0)</f>
        <v>0</v>
      </c>
      <c r="AK459">
        <f>IF(OR('Main Data'!N459="YG 18K",'Main Data'!N459="PG 18K",'Main Data'!N459="WG 18K",'Main Data'!N459="Mixes of 18K"),1,0)</f>
        <v>0</v>
      </c>
      <c r="AL459">
        <f>IF(OR(,'Main Data'!N459="PVD",'Main Data'!N459="Gold plate"),1,0)</f>
        <v>0</v>
      </c>
      <c r="AM459">
        <f>IF(OR('Main Data'!AV459="Yes",'Main Data'!AW459="Yes",'Main Data'!AU459="Yes"),1,0)</f>
        <v>0</v>
      </c>
      <c r="AN459">
        <f>IF(OR(ISTEXT('Main Data'!AX459), ISTEXT('Main Data'!AY459)),1,0)</f>
        <v>0</v>
      </c>
      <c r="AO459">
        <f>IF('Main Data'!AZ459="Yes",1,0)</f>
        <v>0</v>
      </c>
      <c r="AP459">
        <f>IF('Main Data'!BA459="Yes",1,0)</f>
        <v>0</v>
      </c>
      <c r="AQ459">
        <f>IF('Main Data'!BD459="Yes",1,0)</f>
        <v>0</v>
      </c>
      <c r="AR459">
        <f>IF('Main Data'!BE459="A",1,0)</f>
        <v>0</v>
      </c>
      <c r="AS459">
        <f>IF('Main Data'!BE459="AA",1,0)</f>
        <v>0</v>
      </c>
      <c r="AT459">
        <f>IF('Main Data'!BE459="AAA",1,0)</f>
        <v>1</v>
      </c>
      <c r="AU459">
        <f>IF('Main Data'!BE459="AAAA",1,0)</f>
        <v>0</v>
      </c>
      <c r="AV459">
        <f>IF('Main Data'!P459="Yes",1,0)</f>
        <v>0</v>
      </c>
      <c r="AW459">
        <f>IF('Main Data'!AP459="Yes",1,0)</f>
        <v>0</v>
      </c>
      <c r="AX459">
        <f>IF(OR('Main Data'!V459="Yes", 'Main Data'!W459="Yes",'Main Data'!X459="Yes"),1,0)</f>
        <v>0</v>
      </c>
      <c r="AY459">
        <f>IF(OR('Main Data'!Y459="Yes",'Main Data'!Z459="Yes"),1,0)</f>
        <v>0</v>
      </c>
      <c r="AZ459">
        <f>IF('Main Data'!AR459="Yes",1,0)</f>
        <v>0</v>
      </c>
      <c r="BA459">
        <f>IF('Main Data'!AS459="Yes",1,0)</f>
        <v>0</v>
      </c>
      <c r="BB459">
        <f>IF('Main Data'!AG459="Yes",1,0)</f>
        <v>0</v>
      </c>
      <c r="BC459">
        <f>IF('Main Data'!AB459="Yes",1,0)</f>
        <v>0</v>
      </c>
      <c r="BD459">
        <f>IF('Main Data'!AA459="Yes",1,0)</f>
        <v>0</v>
      </c>
      <c r="BE459">
        <f>IF('Main Data'!AC459="Yes",1,0)</f>
        <v>0</v>
      </c>
      <c r="BF459">
        <f>IF('Main Data'!AF459="Yes",1,0)</f>
        <v>0</v>
      </c>
      <c r="BG459">
        <f>IF(OR('Main Data'!AI459="Yes",'Main Data'!AL459="Yes"),1,0)</f>
        <v>1</v>
      </c>
      <c r="BH459">
        <f>IF('Main Data'!AJ459="Yes",1,0)</f>
        <v>0</v>
      </c>
      <c r="BI459">
        <f>IF('Main Data'!AK459="Yes",1,0)</f>
        <v>0</v>
      </c>
      <c r="BJ459">
        <f>IF('Main Data'!AM459="Yes",1,0)</f>
        <v>0</v>
      </c>
      <c r="BK459">
        <f>IF('Main Data'!AQ459="Yes",1,0)</f>
        <v>0</v>
      </c>
      <c r="BL459" s="21">
        <f t="shared" si="43"/>
        <v>0</v>
      </c>
      <c r="BM459" s="21">
        <f t="shared" si="44"/>
        <v>0</v>
      </c>
      <c r="BN459" s="21">
        <f t="shared" si="45"/>
        <v>0</v>
      </c>
      <c r="BO459" s="21">
        <f t="shared" si="46"/>
        <v>1</v>
      </c>
      <c r="BP459" s="21">
        <f t="shared" si="47"/>
        <v>0</v>
      </c>
    </row>
    <row r="460" spans="1:68" x14ac:dyDescent="0.2">
      <c r="A460">
        <v>456</v>
      </c>
      <c r="B460" s="33">
        <f>'Main Data'!C460</f>
        <v>44325</v>
      </c>
      <c r="C460">
        <f>'Main Data'!D460</f>
        <v>41</v>
      </c>
      <c r="D460" s="26">
        <f>'Main Data'!E460</f>
        <v>1200</v>
      </c>
      <c r="E460" s="26">
        <f>'Main Data'!F460</f>
        <v>1500</v>
      </c>
      <c r="F460" s="34">
        <f t="shared" si="42"/>
        <v>7.0900768357760917</v>
      </c>
      <c r="G460">
        <f>IF('Main Data'!H460="AP",1,0)</f>
        <v>0</v>
      </c>
      <c r="H460">
        <f>IF('Main Data'!H460="Blancpain",1,0)</f>
        <v>0</v>
      </c>
      <c r="I460">
        <f>IF('Main Data'!H460="Breguet",1,0)</f>
        <v>0</v>
      </c>
      <c r="J460">
        <f>IF('Main Data'!H460="Breitling",1,0)</f>
        <v>0</v>
      </c>
      <c r="K460">
        <f>IF('Main Data'!H460="Cartier",1,0)</f>
        <v>0</v>
      </c>
      <c r="L460">
        <f>IF('Main Data'!H460="Gallet",1,0)</f>
        <v>0</v>
      </c>
      <c r="M460">
        <f>IF('Main Data'!H460="Girard Perregaux",1,0)</f>
        <v>0</v>
      </c>
      <c r="N460">
        <f>IF('Main Data'!H460="Gubelin",1,0)</f>
        <v>0</v>
      </c>
      <c r="O460">
        <f>IF('Main Data'!H460="Heuer",1,0)</f>
        <v>0</v>
      </c>
      <c r="P460">
        <f>IF('Main Data'!H460="IWC",1,0)</f>
        <v>0</v>
      </c>
      <c r="Q460">
        <f>IF('Main Data'!H460="JLC",1,0)</f>
        <v>0</v>
      </c>
      <c r="R460">
        <f>IF('Main Data'!H460="Longines",1,0)</f>
        <v>0</v>
      </c>
      <c r="S460">
        <f>IF('Main Data'!H460="Movado",1,0)</f>
        <v>0</v>
      </c>
      <c r="T460">
        <f>IF('Main Data'!H460="Omega",1,0)</f>
        <v>1</v>
      </c>
      <c r="U460">
        <f>IF('Main Data'!H460="Panerai",1,0)</f>
        <v>0</v>
      </c>
      <c r="V460">
        <f>IF('Main Data'!H460="Patek",1,0)</f>
        <v>0</v>
      </c>
      <c r="W460">
        <f>IF('Main Data'!H460="Rolex",1,0)</f>
        <v>0</v>
      </c>
      <c r="X460">
        <f>IF('Main Data'!H460="Tudor",1,0)</f>
        <v>0</v>
      </c>
      <c r="Y460">
        <f>IF('Main Data'!H460="Ulysse Nardin",1,0)</f>
        <v>0</v>
      </c>
      <c r="Z460">
        <f>IF('Main Data'!H460="Universal Geneve",1,0)</f>
        <v>0</v>
      </c>
      <c r="AA460">
        <f>IF('Main Data'!H460="Vacheron",1,0)</f>
        <v>0</v>
      </c>
      <c r="AB460">
        <f>IF('Main Data'!H460="Zenith",1,0)</f>
        <v>0</v>
      </c>
      <c r="AC460">
        <f>IF('Main Data'!J460="Stainless Steel",1,0)</f>
        <v>0</v>
      </c>
      <c r="AD460">
        <f>IF('Main Data'!J460="Two-tone",1,0)</f>
        <v>0</v>
      </c>
      <c r="AE460">
        <f>IF(OR('Main Data'!J460="YG 18K",'Main Data'!J460="YG &lt;18K",'Main Data'!J460="PG 18K",'Main Data'!J460="PG &lt;18K",'Main Data'!J460="WG 18K",'Main Data'!J460="Mixes of 18K",'Main Data'!J460="Mixes &lt;18K"),1,0)</f>
        <v>0</v>
      </c>
      <c r="AF460">
        <f>IF('Main Data'!J460="Platinum",1,0)</f>
        <v>0</v>
      </c>
      <c r="AG460">
        <f>IF(OR('Main Data'!J460="PVD",'Main Data'!J460="Gold Plate",'Main Data'!J460="Other"),1,0)</f>
        <v>1</v>
      </c>
      <c r="AH460">
        <f>IF('Main Data'!N460="Stainless Steel",1,0)</f>
        <v>0</v>
      </c>
      <c r="AI460">
        <f>IF('Main Data'!N460="Leather",1,0)</f>
        <v>0</v>
      </c>
      <c r="AJ460">
        <f>IF('Main Data'!N460="Two-tone",1,0)</f>
        <v>1</v>
      </c>
      <c r="AK460">
        <f>IF(OR('Main Data'!N460="YG 18K",'Main Data'!N460="PG 18K",'Main Data'!N460="WG 18K",'Main Data'!N460="Mixes of 18K"),1,0)</f>
        <v>0</v>
      </c>
      <c r="AL460">
        <f>IF(OR(,'Main Data'!N460="PVD",'Main Data'!N460="Gold plate"),1,0)</f>
        <v>0</v>
      </c>
      <c r="AM460">
        <f>IF(OR('Main Data'!AV460="Yes",'Main Data'!AW460="Yes",'Main Data'!AU460="Yes"),1,0)</f>
        <v>0</v>
      </c>
      <c r="AN460">
        <f>IF(OR(ISTEXT('Main Data'!AX460), ISTEXT('Main Data'!AY460)),1,0)</f>
        <v>0</v>
      </c>
      <c r="AO460">
        <f>IF('Main Data'!AZ460="Yes",1,0)</f>
        <v>0</v>
      </c>
      <c r="AP460">
        <f>IF('Main Data'!BA460="Yes",1,0)</f>
        <v>0</v>
      </c>
      <c r="AQ460">
        <f>IF('Main Data'!BD460="Yes",1,0)</f>
        <v>0</v>
      </c>
      <c r="AR460">
        <f>IF('Main Data'!BE460="A",1,0)</f>
        <v>0</v>
      </c>
      <c r="AS460">
        <f>IF('Main Data'!BE460="AA",1,0)</f>
        <v>1</v>
      </c>
      <c r="AT460">
        <f>IF('Main Data'!BE460="AAA",1,0)</f>
        <v>0</v>
      </c>
      <c r="AU460">
        <f>IF('Main Data'!BE460="AAAA",1,0)</f>
        <v>0</v>
      </c>
      <c r="AV460">
        <f>IF('Main Data'!P460="Yes",1,0)</f>
        <v>1</v>
      </c>
      <c r="AW460">
        <f>IF('Main Data'!AP460="Yes",1,0)</f>
        <v>0</v>
      </c>
      <c r="AX460">
        <f>IF(OR('Main Data'!V460="Yes", 'Main Data'!W460="Yes",'Main Data'!X460="Yes"),1,0)</f>
        <v>0</v>
      </c>
      <c r="AY460">
        <f>IF(OR('Main Data'!Y460="Yes",'Main Data'!Z460="Yes"),1,0)</f>
        <v>0</v>
      </c>
      <c r="AZ460">
        <f>IF('Main Data'!AR460="Yes",1,0)</f>
        <v>0</v>
      </c>
      <c r="BA460">
        <f>IF('Main Data'!AS460="Yes",1,0)</f>
        <v>0</v>
      </c>
      <c r="BB460">
        <f>IF('Main Data'!AG460="Yes",1,0)</f>
        <v>0</v>
      </c>
      <c r="BC460">
        <f>IF('Main Data'!AB460="Yes",1,0)</f>
        <v>0</v>
      </c>
      <c r="BD460">
        <f>IF('Main Data'!AA460="Yes",1,0)</f>
        <v>0</v>
      </c>
      <c r="BE460">
        <f>IF('Main Data'!AC460="Yes",1,0)</f>
        <v>0</v>
      </c>
      <c r="BF460">
        <f>IF('Main Data'!AF460="Yes",1,0)</f>
        <v>0</v>
      </c>
      <c r="BG460">
        <f>IF(OR('Main Data'!AI460="Yes",'Main Data'!AL460="Yes"),1,0)</f>
        <v>0</v>
      </c>
      <c r="BH460">
        <f>IF('Main Data'!AJ460="Yes",1,0)</f>
        <v>0</v>
      </c>
      <c r="BI460">
        <f>IF('Main Data'!AK460="Yes",1,0)</f>
        <v>0</v>
      </c>
      <c r="BJ460">
        <f>IF('Main Data'!AM460="Yes",1,0)</f>
        <v>0</v>
      </c>
      <c r="BK460">
        <f>IF('Main Data'!AQ460="Yes",1,0)</f>
        <v>0</v>
      </c>
      <c r="BL460" s="21">
        <f t="shared" si="43"/>
        <v>0</v>
      </c>
      <c r="BM460" s="21">
        <f t="shared" si="44"/>
        <v>0</v>
      </c>
      <c r="BN460" s="21">
        <f t="shared" si="45"/>
        <v>0</v>
      </c>
      <c r="BO460" s="21">
        <f t="shared" si="46"/>
        <v>1</v>
      </c>
      <c r="BP460" s="21">
        <f t="shared" si="47"/>
        <v>0</v>
      </c>
    </row>
    <row r="461" spans="1:68" x14ac:dyDescent="0.2">
      <c r="A461">
        <v>457</v>
      </c>
      <c r="B461" s="33">
        <f>'Main Data'!C461</f>
        <v>44325</v>
      </c>
      <c r="C461">
        <f>'Main Data'!D461</f>
        <v>42</v>
      </c>
      <c r="D461" s="26">
        <f>'Main Data'!E461</f>
        <v>4700</v>
      </c>
      <c r="E461" s="26">
        <f>'Main Data'!F461</f>
        <v>5875</v>
      </c>
      <c r="F461" s="34">
        <f t="shared" si="42"/>
        <v>8.4553177876981493</v>
      </c>
      <c r="G461">
        <f>IF('Main Data'!H461="AP",1,0)</f>
        <v>0</v>
      </c>
      <c r="H461">
        <f>IF('Main Data'!H461="Blancpain",1,0)</f>
        <v>0</v>
      </c>
      <c r="I461">
        <f>IF('Main Data'!H461="Breguet",1,0)</f>
        <v>0</v>
      </c>
      <c r="J461">
        <f>IF('Main Data'!H461="Breitling",1,0)</f>
        <v>0</v>
      </c>
      <c r="K461">
        <f>IF('Main Data'!H461="Cartier",1,0)</f>
        <v>0</v>
      </c>
      <c r="L461">
        <f>IF('Main Data'!H461="Gallet",1,0)</f>
        <v>0</v>
      </c>
      <c r="M461">
        <f>IF('Main Data'!H461="Girard Perregaux",1,0)</f>
        <v>0</v>
      </c>
      <c r="N461">
        <f>IF('Main Data'!H461="Gubelin",1,0)</f>
        <v>0</v>
      </c>
      <c r="O461">
        <f>IF('Main Data'!H461="Heuer",1,0)</f>
        <v>0</v>
      </c>
      <c r="P461">
        <f>IF('Main Data'!H461="IWC",1,0)</f>
        <v>0</v>
      </c>
      <c r="Q461">
        <f>IF('Main Data'!H461="JLC",1,0)</f>
        <v>0</v>
      </c>
      <c r="R461">
        <f>IF('Main Data'!H461="Longines",1,0)</f>
        <v>0</v>
      </c>
      <c r="S461">
        <f>IF('Main Data'!H461="Movado",1,0)</f>
        <v>0</v>
      </c>
      <c r="T461">
        <f>IF('Main Data'!H461="Omega",1,0)</f>
        <v>1</v>
      </c>
      <c r="U461">
        <f>IF('Main Data'!H461="Panerai",1,0)</f>
        <v>0</v>
      </c>
      <c r="V461">
        <f>IF('Main Data'!H461="Patek",1,0)</f>
        <v>0</v>
      </c>
      <c r="W461">
        <f>IF('Main Data'!H461="Rolex",1,0)</f>
        <v>0</v>
      </c>
      <c r="X461">
        <f>IF('Main Data'!H461="Tudor",1,0)</f>
        <v>0</v>
      </c>
      <c r="Y461">
        <f>IF('Main Data'!H461="Ulysse Nardin",1,0)</f>
        <v>0</v>
      </c>
      <c r="Z461">
        <f>IF('Main Data'!H461="Universal Geneve",1,0)</f>
        <v>0</v>
      </c>
      <c r="AA461">
        <f>IF('Main Data'!H461="Vacheron",1,0)</f>
        <v>0</v>
      </c>
      <c r="AB461">
        <f>IF('Main Data'!H461="Zenith",1,0)</f>
        <v>0</v>
      </c>
      <c r="AC461">
        <f>IF('Main Data'!J461="Stainless Steel",1,0)</f>
        <v>0</v>
      </c>
      <c r="AD461">
        <f>IF('Main Data'!J461="Two-tone",1,0)</f>
        <v>0</v>
      </c>
      <c r="AE461">
        <f>IF(OR('Main Data'!J461="YG 18K",'Main Data'!J461="YG &lt;18K",'Main Data'!J461="PG 18K",'Main Data'!J461="PG &lt;18K",'Main Data'!J461="WG 18K",'Main Data'!J461="Mixes of 18K",'Main Data'!J461="Mixes &lt;18K"),1,0)</f>
        <v>0</v>
      </c>
      <c r="AF461">
        <f>IF('Main Data'!J461="Platinum",1,0)</f>
        <v>0</v>
      </c>
      <c r="AG461">
        <f>IF(OR('Main Data'!J461="PVD",'Main Data'!J461="Gold Plate",'Main Data'!J461="Other"),1,0)</f>
        <v>1</v>
      </c>
      <c r="AH461">
        <f>IF('Main Data'!N461="Stainless Steel",1,0)</f>
        <v>0</v>
      </c>
      <c r="AI461">
        <f>IF('Main Data'!N461="Leather",1,0)</f>
        <v>1</v>
      </c>
      <c r="AJ461">
        <f>IF('Main Data'!N461="Two-tone",1,0)</f>
        <v>0</v>
      </c>
      <c r="AK461">
        <f>IF(OR('Main Data'!N461="YG 18K",'Main Data'!N461="PG 18K",'Main Data'!N461="WG 18K",'Main Data'!N461="Mixes of 18K"),1,0)</f>
        <v>0</v>
      </c>
      <c r="AL461">
        <f>IF(OR(,'Main Data'!N461="PVD",'Main Data'!N461="Gold plate"),1,0)</f>
        <v>0</v>
      </c>
      <c r="AM461">
        <f>IF(OR('Main Data'!AV461="Yes",'Main Data'!AW461="Yes",'Main Data'!AU461="Yes"),1,0)</f>
        <v>0</v>
      </c>
      <c r="AN461">
        <f>IF(OR(ISTEXT('Main Data'!AX461), ISTEXT('Main Data'!AY461)),1,0)</f>
        <v>0</v>
      </c>
      <c r="AO461">
        <f>IF('Main Data'!AZ461="Yes",1,0)</f>
        <v>0</v>
      </c>
      <c r="AP461">
        <f>IF('Main Data'!BA461="Yes",1,0)</f>
        <v>0</v>
      </c>
      <c r="AQ461">
        <f>IF('Main Data'!BD461="Yes",1,0)</f>
        <v>0</v>
      </c>
      <c r="AR461">
        <f>IF('Main Data'!BE461="A",1,0)</f>
        <v>0</v>
      </c>
      <c r="AS461">
        <f>IF('Main Data'!BE461="AA",1,0)</f>
        <v>0</v>
      </c>
      <c r="AT461">
        <f>IF('Main Data'!BE461="AAA",1,0)</f>
        <v>1</v>
      </c>
      <c r="AU461">
        <f>IF('Main Data'!BE461="AAAA",1,0)</f>
        <v>0</v>
      </c>
      <c r="AV461">
        <f>IF('Main Data'!P461="Yes",1,0)</f>
        <v>0</v>
      </c>
      <c r="AW461">
        <f>IF('Main Data'!AP461="Yes",1,0)</f>
        <v>0</v>
      </c>
      <c r="AX461">
        <f>IF(OR('Main Data'!V461="Yes", 'Main Data'!W461="Yes",'Main Data'!X461="Yes"),1,0)</f>
        <v>1</v>
      </c>
      <c r="AY461">
        <f>IF(OR('Main Data'!Y461="Yes",'Main Data'!Z461="Yes"),1,0)</f>
        <v>1</v>
      </c>
      <c r="AZ461">
        <f>IF('Main Data'!AR461="Yes",1,0)</f>
        <v>0</v>
      </c>
      <c r="BA461">
        <f>IF('Main Data'!AS461="Yes",1,0)</f>
        <v>0</v>
      </c>
      <c r="BB461">
        <f>IF('Main Data'!AG461="Yes",1,0)</f>
        <v>0</v>
      </c>
      <c r="BC461">
        <f>IF('Main Data'!AB461="Yes",1,0)</f>
        <v>0</v>
      </c>
      <c r="BD461">
        <f>IF('Main Data'!AA461="Yes",1,0)</f>
        <v>0</v>
      </c>
      <c r="BE461">
        <f>IF('Main Data'!AC461="Yes",1,0)</f>
        <v>0</v>
      </c>
      <c r="BF461">
        <f>IF('Main Data'!AF461="Yes",1,0)</f>
        <v>0</v>
      </c>
      <c r="BG461">
        <f>IF(OR('Main Data'!AI461="Yes",'Main Data'!AL461="Yes"),1,0)</f>
        <v>0</v>
      </c>
      <c r="BH461">
        <f>IF('Main Data'!AJ461="Yes",1,0)</f>
        <v>0</v>
      </c>
      <c r="BI461">
        <f>IF('Main Data'!AK461="Yes",1,0)</f>
        <v>0</v>
      </c>
      <c r="BJ461">
        <f>IF('Main Data'!AM461="Yes",1,0)</f>
        <v>0</v>
      </c>
      <c r="BK461">
        <f>IF('Main Data'!AQ461="Yes",1,0)</f>
        <v>0</v>
      </c>
      <c r="BL461" s="21">
        <f t="shared" si="43"/>
        <v>0</v>
      </c>
      <c r="BM461" s="21">
        <f t="shared" si="44"/>
        <v>0</v>
      </c>
      <c r="BN461" s="21">
        <f t="shared" si="45"/>
        <v>0</v>
      </c>
      <c r="BO461" s="21">
        <f t="shared" si="46"/>
        <v>1</v>
      </c>
      <c r="BP461" s="21">
        <f t="shared" si="47"/>
        <v>0</v>
      </c>
    </row>
    <row r="462" spans="1:68" x14ac:dyDescent="0.2">
      <c r="A462">
        <v>458</v>
      </c>
      <c r="B462" s="33">
        <f>'Main Data'!C462</f>
        <v>44325</v>
      </c>
      <c r="C462">
        <f>'Main Data'!D462</f>
        <v>43</v>
      </c>
      <c r="D462" s="26">
        <f>'Main Data'!E462</f>
        <v>12000</v>
      </c>
      <c r="E462" s="26">
        <f>'Main Data'!F462</f>
        <v>15000</v>
      </c>
      <c r="F462" s="34">
        <f t="shared" si="42"/>
        <v>9.3926619287701367</v>
      </c>
      <c r="G462">
        <f>IF('Main Data'!H462="AP",1,0)</f>
        <v>0</v>
      </c>
      <c r="H462">
        <f>IF('Main Data'!H462="Blancpain",1,0)</f>
        <v>0</v>
      </c>
      <c r="I462">
        <f>IF('Main Data'!H462="Breguet",1,0)</f>
        <v>0</v>
      </c>
      <c r="J462">
        <f>IF('Main Data'!H462="Breitling",1,0)</f>
        <v>0</v>
      </c>
      <c r="K462">
        <f>IF('Main Data'!H462="Cartier",1,0)</f>
        <v>0</v>
      </c>
      <c r="L462">
        <f>IF('Main Data'!H462="Gallet",1,0)</f>
        <v>0</v>
      </c>
      <c r="M462">
        <f>IF('Main Data'!H462="Girard Perregaux",1,0)</f>
        <v>0</v>
      </c>
      <c r="N462">
        <f>IF('Main Data'!H462="Gubelin",1,0)</f>
        <v>0</v>
      </c>
      <c r="O462">
        <f>IF('Main Data'!H462="Heuer",1,0)</f>
        <v>0</v>
      </c>
      <c r="P462">
        <f>IF('Main Data'!H462="IWC",1,0)</f>
        <v>0</v>
      </c>
      <c r="Q462">
        <f>IF('Main Data'!H462="JLC",1,0)</f>
        <v>0</v>
      </c>
      <c r="R462">
        <f>IF('Main Data'!H462="Longines",1,0)</f>
        <v>0</v>
      </c>
      <c r="S462">
        <f>IF('Main Data'!H462="Movado",1,0)</f>
        <v>0</v>
      </c>
      <c r="T462">
        <f>IF('Main Data'!H462="Omega",1,0)</f>
        <v>1</v>
      </c>
      <c r="U462">
        <f>IF('Main Data'!H462="Panerai",1,0)</f>
        <v>0</v>
      </c>
      <c r="V462">
        <f>IF('Main Data'!H462="Patek",1,0)</f>
        <v>0</v>
      </c>
      <c r="W462">
        <f>IF('Main Data'!H462="Rolex",1,0)</f>
        <v>0</v>
      </c>
      <c r="X462">
        <f>IF('Main Data'!H462="Tudor",1,0)</f>
        <v>0</v>
      </c>
      <c r="Y462">
        <f>IF('Main Data'!H462="Ulysse Nardin",1,0)</f>
        <v>0</v>
      </c>
      <c r="Z462">
        <f>IF('Main Data'!H462="Universal Geneve",1,0)</f>
        <v>0</v>
      </c>
      <c r="AA462">
        <f>IF('Main Data'!H462="Vacheron",1,0)</f>
        <v>0</v>
      </c>
      <c r="AB462">
        <f>IF('Main Data'!H462="Zenith",1,0)</f>
        <v>0</v>
      </c>
      <c r="AC462">
        <f>IF('Main Data'!J462="Stainless Steel",1,0)</f>
        <v>1</v>
      </c>
      <c r="AD462">
        <f>IF('Main Data'!J462="Two-tone",1,0)</f>
        <v>0</v>
      </c>
      <c r="AE462">
        <f>IF(OR('Main Data'!J462="YG 18K",'Main Data'!J462="YG &lt;18K",'Main Data'!J462="PG 18K",'Main Data'!J462="PG &lt;18K",'Main Data'!J462="WG 18K",'Main Data'!J462="Mixes of 18K",'Main Data'!J462="Mixes &lt;18K"),1,0)</f>
        <v>0</v>
      </c>
      <c r="AF462">
        <f>IF('Main Data'!J462="Platinum",1,0)</f>
        <v>0</v>
      </c>
      <c r="AG462">
        <f>IF(OR('Main Data'!J462="PVD",'Main Data'!J462="Gold Plate",'Main Data'!J462="Other"),1,0)</f>
        <v>0</v>
      </c>
      <c r="AH462">
        <f>IF('Main Data'!N462="Stainless Steel",1,0)</f>
        <v>0</v>
      </c>
      <c r="AI462">
        <f>IF('Main Data'!N462="Leather",1,0)</f>
        <v>1</v>
      </c>
      <c r="AJ462">
        <f>IF('Main Data'!N462="Two-tone",1,0)</f>
        <v>0</v>
      </c>
      <c r="AK462">
        <f>IF(OR('Main Data'!N462="YG 18K",'Main Data'!N462="PG 18K",'Main Data'!N462="WG 18K",'Main Data'!N462="Mixes of 18K"),1,0)</f>
        <v>0</v>
      </c>
      <c r="AL462">
        <f>IF(OR(,'Main Data'!N462="PVD",'Main Data'!N462="Gold plate"),1,0)</f>
        <v>0</v>
      </c>
      <c r="AM462">
        <f>IF(OR('Main Data'!AV462="Yes",'Main Data'!AW462="Yes",'Main Data'!AU462="Yes"),1,0)</f>
        <v>0</v>
      </c>
      <c r="AN462">
        <f>IF(OR(ISTEXT('Main Data'!AX462), ISTEXT('Main Data'!AY462)),1,0)</f>
        <v>0</v>
      </c>
      <c r="AO462">
        <f>IF('Main Data'!AZ462="Yes",1,0)</f>
        <v>0</v>
      </c>
      <c r="AP462">
        <f>IF('Main Data'!BA462="Yes",1,0)</f>
        <v>0</v>
      </c>
      <c r="AQ462">
        <f>IF('Main Data'!BD462="Yes",1,0)</f>
        <v>0</v>
      </c>
      <c r="AR462">
        <f>IF('Main Data'!BE462="A",1,0)</f>
        <v>0</v>
      </c>
      <c r="AS462">
        <f>IF('Main Data'!BE462="AA",1,0)</f>
        <v>0</v>
      </c>
      <c r="AT462">
        <f>IF('Main Data'!BE462="AAA",1,0)</f>
        <v>0</v>
      </c>
      <c r="AU462">
        <f>IF('Main Data'!BE462="AAAA",1,0)</f>
        <v>1</v>
      </c>
      <c r="AV462">
        <f>IF('Main Data'!P462="Yes",1,0)</f>
        <v>0</v>
      </c>
      <c r="AW462">
        <f>IF('Main Data'!AP462="Yes",1,0)</f>
        <v>0</v>
      </c>
      <c r="AX462">
        <f>IF(OR('Main Data'!V462="Yes", 'Main Data'!W462="Yes",'Main Data'!X462="Yes"),1,0)</f>
        <v>1</v>
      </c>
      <c r="AY462">
        <f>IF(OR('Main Data'!Y462="Yes",'Main Data'!Z462="Yes"),1,0)</f>
        <v>1</v>
      </c>
      <c r="AZ462">
        <f>IF('Main Data'!AR462="Yes",1,0)</f>
        <v>0</v>
      </c>
      <c r="BA462">
        <f>IF('Main Data'!AS462="Yes",1,0)</f>
        <v>0</v>
      </c>
      <c r="BB462">
        <f>IF('Main Data'!AG462="Yes",1,0)</f>
        <v>0</v>
      </c>
      <c r="BC462">
        <f>IF('Main Data'!AB462="Yes",1,0)</f>
        <v>0</v>
      </c>
      <c r="BD462">
        <f>IF('Main Data'!AA462="Yes",1,0)</f>
        <v>0</v>
      </c>
      <c r="BE462">
        <f>IF('Main Data'!AC462="Yes",1,0)</f>
        <v>0</v>
      </c>
      <c r="BF462">
        <f>IF('Main Data'!AF462="Yes",1,0)</f>
        <v>0</v>
      </c>
      <c r="BG462">
        <f>IF(OR('Main Data'!AI462="Yes",'Main Data'!AL462="Yes"),1,0)</f>
        <v>0</v>
      </c>
      <c r="BH462">
        <f>IF('Main Data'!AJ462="Yes",1,0)</f>
        <v>0</v>
      </c>
      <c r="BI462">
        <f>IF('Main Data'!AK462="Yes",1,0)</f>
        <v>0</v>
      </c>
      <c r="BJ462">
        <f>IF('Main Data'!AM462="Yes",1,0)</f>
        <v>0</v>
      </c>
      <c r="BK462">
        <f>IF('Main Data'!AQ462="Yes",1,0)</f>
        <v>0</v>
      </c>
      <c r="BL462" s="21">
        <f t="shared" si="43"/>
        <v>0</v>
      </c>
      <c r="BM462" s="21">
        <f t="shared" si="44"/>
        <v>0</v>
      </c>
      <c r="BN462" s="21">
        <f t="shared" si="45"/>
        <v>0</v>
      </c>
      <c r="BO462" s="21">
        <f t="shared" si="46"/>
        <v>1</v>
      </c>
      <c r="BP462" s="21">
        <f t="shared" si="47"/>
        <v>0</v>
      </c>
    </row>
    <row r="463" spans="1:68" x14ac:dyDescent="0.2">
      <c r="A463">
        <v>459</v>
      </c>
      <c r="B463" s="33">
        <f>'Main Data'!C463</f>
        <v>44325</v>
      </c>
      <c r="C463">
        <f>'Main Data'!D463</f>
        <v>45</v>
      </c>
      <c r="D463" s="26">
        <f>'Main Data'!E463</f>
        <v>1800</v>
      </c>
      <c r="E463" s="26">
        <f>'Main Data'!F463</f>
        <v>2250</v>
      </c>
      <c r="F463" s="34">
        <f t="shared" si="42"/>
        <v>7.4955419438842563</v>
      </c>
      <c r="G463">
        <f>IF('Main Data'!H463="AP",1,0)</f>
        <v>0</v>
      </c>
      <c r="H463">
        <f>IF('Main Data'!H463="Blancpain",1,0)</f>
        <v>0</v>
      </c>
      <c r="I463">
        <f>IF('Main Data'!H463="Breguet",1,0)</f>
        <v>0</v>
      </c>
      <c r="J463">
        <f>IF('Main Data'!H463="Breitling",1,0)</f>
        <v>0</v>
      </c>
      <c r="K463">
        <f>IF('Main Data'!H463="Cartier",1,0)</f>
        <v>0</v>
      </c>
      <c r="L463">
        <f>IF('Main Data'!H463="Gallet",1,0)</f>
        <v>0</v>
      </c>
      <c r="M463">
        <f>IF('Main Data'!H463="Girard Perregaux",1,0)</f>
        <v>0</v>
      </c>
      <c r="N463">
        <f>IF('Main Data'!H463="Gubelin",1,0)</f>
        <v>0</v>
      </c>
      <c r="O463">
        <f>IF('Main Data'!H463="Heuer",1,0)</f>
        <v>0</v>
      </c>
      <c r="P463">
        <f>IF('Main Data'!H463="IWC",1,0)</f>
        <v>0</v>
      </c>
      <c r="Q463">
        <f>IF('Main Data'!H463="JLC",1,0)</f>
        <v>0</v>
      </c>
      <c r="R463">
        <f>IF('Main Data'!H463="Longines",1,0)</f>
        <v>0</v>
      </c>
      <c r="S463">
        <f>IF('Main Data'!H463="Movado",1,0)</f>
        <v>0</v>
      </c>
      <c r="T463">
        <f>IF('Main Data'!H463="Omega",1,0)</f>
        <v>1</v>
      </c>
      <c r="U463">
        <f>IF('Main Data'!H463="Panerai",1,0)</f>
        <v>0</v>
      </c>
      <c r="V463">
        <f>IF('Main Data'!H463="Patek",1,0)</f>
        <v>0</v>
      </c>
      <c r="W463">
        <f>IF('Main Data'!H463="Rolex",1,0)</f>
        <v>0</v>
      </c>
      <c r="X463">
        <f>IF('Main Data'!H463="Tudor",1,0)</f>
        <v>0</v>
      </c>
      <c r="Y463">
        <f>IF('Main Data'!H463="Ulysse Nardin",1,0)</f>
        <v>0</v>
      </c>
      <c r="Z463">
        <f>IF('Main Data'!H463="Universal Geneve",1,0)</f>
        <v>0</v>
      </c>
      <c r="AA463">
        <f>IF('Main Data'!H463="Vacheron",1,0)</f>
        <v>0</v>
      </c>
      <c r="AB463">
        <f>IF('Main Data'!H463="Zenith",1,0)</f>
        <v>0</v>
      </c>
      <c r="AC463">
        <f>IF('Main Data'!J463="Stainless Steel",1,0)</f>
        <v>0</v>
      </c>
      <c r="AD463">
        <f>IF('Main Data'!J463="Two-tone",1,0)</f>
        <v>0</v>
      </c>
      <c r="AE463">
        <f>IF(OR('Main Data'!J463="YG 18K",'Main Data'!J463="YG &lt;18K",'Main Data'!J463="PG 18K",'Main Data'!J463="PG &lt;18K",'Main Data'!J463="WG 18K",'Main Data'!J463="Mixes of 18K",'Main Data'!J463="Mixes &lt;18K"),1,0)</f>
        <v>1</v>
      </c>
      <c r="AF463">
        <f>IF('Main Data'!J463="Platinum",1,0)</f>
        <v>0</v>
      </c>
      <c r="AG463">
        <f>IF(OR('Main Data'!J463="PVD",'Main Data'!J463="Gold Plate",'Main Data'!J463="Other"),1,0)</f>
        <v>0</v>
      </c>
      <c r="AH463">
        <f>IF('Main Data'!N463="Stainless Steel",1,0)</f>
        <v>0</v>
      </c>
      <c r="AI463">
        <f>IF('Main Data'!N463="Leather",1,0)</f>
        <v>1</v>
      </c>
      <c r="AJ463">
        <f>IF('Main Data'!N463="Two-tone",1,0)</f>
        <v>0</v>
      </c>
      <c r="AK463">
        <f>IF(OR('Main Data'!N463="YG 18K",'Main Data'!N463="PG 18K",'Main Data'!N463="WG 18K",'Main Data'!N463="Mixes of 18K"),1,0)</f>
        <v>0</v>
      </c>
      <c r="AL463">
        <f>IF(OR(,'Main Data'!N463="PVD",'Main Data'!N463="Gold plate"),1,0)</f>
        <v>0</v>
      </c>
      <c r="AM463">
        <f>IF(OR('Main Data'!AV463="Yes",'Main Data'!AW463="Yes",'Main Data'!AU463="Yes"),1,0)</f>
        <v>0</v>
      </c>
      <c r="AN463">
        <f>IF(OR(ISTEXT('Main Data'!AX463), ISTEXT('Main Data'!AY463)),1,0)</f>
        <v>0</v>
      </c>
      <c r="AO463">
        <f>IF('Main Data'!AZ463="Yes",1,0)</f>
        <v>0</v>
      </c>
      <c r="AP463">
        <f>IF('Main Data'!BA463="Yes",1,0)</f>
        <v>0</v>
      </c>
      <c r="AQ463">
        <f>IF('Main Data'!BD463="Yes",1,0)</f>
        <v>0</v>
      </c>
      <c r="AR463">
        <f>IF('Main Data'!BE463="A",1,0)</f>
        <v>0</v>
      </c>
      <c r="AS463">
        <f>IF('Main Data'!BE463="AA",1,0)</f>
        <v>1</v>
      </c>
      <c r="AT463">
        <f>IF('Main Data'!BE463="AAA",1,0)</f>
        <v>0</v>
      </c>
      <c r="AU463">
        <f>IF('Main Data'!BE463="AAAA",1,0)</f>
        <v>0</v>
      </c>
      <c r="AV463">
        <f>IF('Main Data'!P463="Yes",1,0)</f>
        <v>1</v>
      </c>
      <c r="AW463">
        <f>IF('Main Data'!AP463="Yes",1,0)</f>
        <v>0</v>
      </c>
      <c r="AX463">
        <f>IF(OR('Main Data'!V463="Yes", 'Main Data'!W463="Yes",'Main Data'!X463="Yes"),1,0)</f>
        <v>0</v>
      </c>
      <c r="AY463">
        <f>IF(OR('Main Data'!Y463="Yes",'Main Data'!Z463="Yes"),1,0)</f>
        <v>0</v>
      </c>
      <c r="AZ463">
        <f>IF('Main Data'!AR463="Yes",1,0)</f>
        <v>0</v>
      </c>
      <c r="BA463">
        <f>IF('Main Data'!AS463="Yes",1,0)</f>
        <v>0</v>
      </c>
      <c r="BB463">
        <f>IF('Main Data'!AG463="Yes",1,0)</f>
        <v>0</v>
      </c>
      <c r="BC463">
        <f>IF('Main Data'!AB463="Yes",1,0)</f>
        <v>0</v>
      </c>
      <c r="BD463">
        <f>IF('Main Data'!AA463="Yes",1,0)</f>
        <v>0</v>
      </c>
      <c r="BE463">
        <f>IF('Main Data'!AC463="Yes",1,0)</f>
        <v>0</v>
      </c>
      <c r="BF463">
        <f>IF('Main Data'!AF463="Yes",1,0)</f>
        <v>0</v>
      </c>
      <c r="BG463">
        <f>IF(OR('Main Data'!AI463="Yes",'Main Data'!AL463="Yes"),1,0)</f>
        <v>0</v>
      </c>
      <c r="BH463">
        <f>IF('Main Data'!AJ463="Yes",1,0)</f>
        <v>0</v>
      </c>
      <c r="BI463">
        <f>IF('Main Data'!AK463="Yes",1,0)</f>
        <v>0</v>
      </c>
      <c r="BJ463">
        <f>IF('Main Data'!AM463="Yes",1,0)</f>
        <v>0</v>
      </c>
      <c r="BK463">
        <f>IF('Main Data'!AQ463="Yes",1,0)</f>
        <v>0</v>
      </c>
      <c r="BL463" s="21">
        <f t="shared" si="43"/>
        <v>0</v>
      </c>
      <c r="BM463" s="21">
        <f t="shared" si="44"/>
        <v>0</v>
      </c>
      <c r="BN463" s="21">
        <f t="shared" si="45"/>
        <v>0</v>
      </c>
      <c r="BO463" s="21">
        <f t="shared" si="46"/>
        <v>1</v>
      </c>
      <c r="BP463" s="21">
        <f t="shared" si="47"/>
        <v>0</v>
      </c>
    </row>
    <row r="464" spans="1:68" x14ac:dyDescent="0.2">
      <c r="A464">
        <v>460</v>
      </c>
      <c r="B464" s="33">
        <f>'Main Data'!C464</f>
        <v>44325</v>
      </c>
      <c r="C464">
        <f>'Main Data'!D464</f>
        <v>46</v>
      </c>
      <c r="D464" s="26">
        <f>'Main Data'!E464</f>
        <v>1900</v>
      </c>
      <c r="E464" s="26">
        <f>'Main Data'!F464</f>
        <v>2375</v>
      </c>
      <c r="F464" s="34">
        <f t="shared" si="42"/>
        <v>7.5496091651545321</v>
      </c>
      <c r="G464">
        <f>IF('Main Data'!H464="AP",1,0)</f>
        <v>0</v>
      </c>
      <c r="H464">
        <f>IF('Main Data'!H464="Blancpain",1,0)</f>
        <v>0</v>
      </c>
      <c r="I464">
        <f>IF('Main Data'!H464="Breguet",1,0)</f>
        <v>0</v>
      </c>
      <c r="J464">
        <f>IF('Main Data'!H464="Breitling",1,0)</f>
        <v>0</v>
      </c>
      <c r="K464">
        <f>IF('Main Data'!H464="Cartier",1,0)</f>
        <v>0</v>
      </c>
      <c r="L464">
        <f>IF('Main Data'!H464="Gallet",1,0)</f>
        <v>0</v>
      </c>
      <c r="M464">
        <f>IF('Main Data'!H464="Girard Perregaux",1,0)</f>
        <v>0</v>
      </c>
      <c r="N464">
        <f>IF('Main Data'!H464="Gubelin",1,0)</f>
        <v>0</v>
      </c>
      <c r="O464">
        <f>IF('Main Data'!H464="Heuer",1,0)</f>
        <v>0</v>
      </c>
      <c r="P464">
        <f>IF('Main Data'!H464="IWC",1,0)</f>
        <v>0</v>
      </c>
      <c r="Q464">
        <f>IF('Main Data'!H464="JLC",1,0)</f>
        <v>0</v>
      </c>
      <c r="R464">
        <f>IF('Main Data'!H464="Longines",1,0)</f>
        <v>0</v>
      </c>
      <c r="S464">
        <f>IF('Main Data'!H464="Movado",1,0)</f>
        <v>0</v>
      </c>
      <c r="T464">
        <f>IF('Main Data'!H464="Omega",1,0)</f>
        <v>1</v>
      </c>
      <c r="U464">
        <f>IF('Main Data'!H464="Panerai",1,0)</f>
        <v>0</v>
      </c>
      <c r="V464">
        <f>IF('Main Data'!H464="Patek",1,0)</f>
        <v>0</v>
      </c>
      <c r="W464">
        <f>IF('Main Data'!H464="Rolex",1,0)</f>
        <v>0</v>
      </c>
      <c r="X464">
        <f>IF('Main Data'!H464="Tudor",1,0)</f>
        <v>0</v>
      </c>
      <c r="Y464">
        <f>IF('Main Data'!H464="Ulysse Nardin",1,0)</f>
        <v>0</v>
      </c>
      <c r="Z464">
        <f>IF('Main Data'!H464="Universal Geneve",1,0)</f>
        <v>0</v>
      </c>
      <c r="AA464">
        <f>IF('Main Data'!H464="Vacheron",1,0)</f>
        <v>0</v>
      </c>
      <c r="AB464">
        <f>IF('Main Data'!H464="Zenith",1,0)</f>
        <v>0</v>
      </c>
      <c r="AC464">
        <f>IF('Main Data'!J464="Stainless Steel",1,0)</f>
        <v>0</v>
      </c>
      <c r="AD464">
        <f>IF('Main Data'!J464="Two-tone",1,0)</f>
        <v>0</v>
      </c>
      <c r="AE464">
        <f>IF(OR('Main Data'!J464="YG 18K",'Main Data'!J464="YG &lt;18K",'Main Data'!J464="PG 18K",'Main Data'!J464="PG &lt;18K",'Main Data'!J464="WG 18K",'Main Data'!J464="Mixes of 18K",'Main Data'!J464="Mixes &lt;18K"),1,0)</f>
        <v>1</v>
      </c>
      <c r="AF464">
        <f>IF('Main Data'!J464="Platinum",1,0)</f>
        <v>0</v>
      </c>
      <c r="AG464">
        <f>IF(OR('Main Data'!J464="PVD",'Main Data'!J464="Gold Plate",'Main Data'!J464="Other"),1,0)</f>
        <v>0</v>
      </c>
      <c r="AH464">
        <f>IF('Main Data'!N464="Stainless Steel",1,0)</f>
        <v>0</v>
      </c>
      <c r="AI464">
        <f>IF('Main Data'!N464="Leather",1,0)</f>
        <v>1</v>
      </c>
      <c r="AJ464">
        <f>IF('Main Data'!N464="Two-tone",1,0)</f>
        <v>0</v>
      </c>
      <c r="AK464">
        <f>IF(OR('Main Data'!N464="YG 18K",'Main Data'!N464="PG 18K",'Main Data'!N464="WG 18K",'Main Data'!N464="Mixes of 18K"),1,0)</f>
        <v>0</v>
      </c>
      <c r="AL464">
        <f>IF(OR(,'Main Data'!N464="PVD",'Main Data'!N464="Gold plate"),1,0)</f>
        <v>0</v>
      </c>
      <c r="AM464">
        <f>IF(OR('Main Data'!AV464="Yes",'Main Data'!AW464="Yes",'Main Data'!AU464="Yes"),1,0)</f>
        <v>0</v>
      </c>
      <c r="AN464">
        <f>IF(OR(ISTEXT('Main Data'!AX464), ISTEXT('Main Data'!AY464)),1,0)</f>
        <v>0</v>
      </c>
      <c r="AO464">
        <f>IF('Main Data'!AZ464="Yes",1,0)</f>
        <v>0</v>
      </c>
      <c r="AP464">
        <f>IF('Main Data'!BA464="Yes",1,0)</f>
        <v>0</v>
      </c>
      <c r="AQ464">
        <f>IF('Main Data'!BD464="Yes",1,0)</f>
        <v>0</v>
      </c>
      <c r="AR464">
        <f>IF('Main Data'!BE464="A",1,0)</f>
        <v>0</v>
      </c>
      <c r="AS464">
        <f>IF('Main Data'!BE464="AA",1,0)</f>
        <v>1</v>
      </c>
      <c r="AT464">
        <f>IF('Main Data'!BE464="AAA",1,0)</f>
        <v>0</v>
      </c>
      <c r="AU464">
        <f>IF('Main Data'!BE464="AAAA",1,0)</f>
        <v>0</v>
      </c>
      <c r="AV464">
        <f>IF('Main Data'!P464="Yes",1,0)</f>
        <v>0</v>
      </c>
      <c r="AW464">
        <f>IF('Main Data'!AP464="Yes",1,0)</f>
        <v>0</v>
      </c>
      <c r="AX464">
        <f>IF(OR('Main Data'!V464="Yes", 'Main Data'!W464="Yes",'Main Data'!X464="Yes"),1,0)</f>
        <v>1</v>
      </c>
      <c r="AY464">
        <f>IF(OR('Main Data'!Y464="Yes",'Main Data'!Z464="Yes"),1,0)</f>
        <v>0</v>
      </c>
      <c r="AZ464">
        <f>IF('Main Data'!AR464="Yes",1,0)</f>
        <v>0</v>
      </c>
      <c r="BA464">
        <f>IF('Main Data'!AS464="Yes",1,0)</f>
        <v>0</v>
      </c>
      <c r="BB464">
        <f>IF('Main Data'!AG464="Yes",1,0)</f>
        <v>0</v>
      </c>
      <c r="BC464">
        <f>IF('Main Data'!AB464="Yes",1,0)</f>
        <v>0</v>
      </c>
      <c r="BD464">
        <f>IF('Main Data'!AA464="Yes",1,0)</f>
        <v>0</v>
      </c>
      <c r="BE464">
        <f>IF('Main Data'!AC464="Yes",1,0)</f>
        <v>0</v>
      </c>
      <c r="BF464">
        <f>IF('Main Data'!AF464="Yes",1,0)</f>
        <v>0</v>
      </c>
      <c r="BG464">
        <f>IF(OR('Main Data'!AI464="Yes",'Main Data'!AL464="Yes"),1,0)</f>
        <v>0</v>
      </c>
      <c r="BH464">
        <f>IF('Main Data'!AJ464="Yes",1,0)</f>
        <v>0</v>
      </c>
      <c r="BI464">
        <f>IF('Main Data'!AK464="Yes",1,0)</f>
        <v>0</v>
      </c>
      <c r="BJ464">
        <f>IF('Main Data'!AM464="Yes",1,0)</f>
        <v>0</v>
      </c>
      <c r="BK464">
        <f>IF('Main Data'!AQ464="Yes",1,0)</f>
        <v>0</v>
      </c>
      <c r="BL464" s="21">
        <f t="shared" si="43"/>
        <v>0</v>
      </c>
      <c r="BM464" s="21">
        <f t="shared" si="44"/>
        <v>0</v>
      </c>
      <c r="BN464" s="21">
        <f t="shared" si="45"/>
        <v>0</v>
      </c>
      <c r="BO464" s="21">
        <f t="shared" si="46"/>
        <v>1</v>
      </c>
      <c r="BP464" s="21">
        <f t="shared" si="47"/>
        <v>0</v>
      </c>
    </row>
    <row r="465" spans="1:68" x14ac:dyDescent="0.2">
      <c r="A465">
        <v>461</v>
      </c>
      <c r="B465" s="33">
        <f>'Main Data'!C465</f>
        <v>44325</v>
      </c>
      <c r="C465">
        <f>'Main Data'!D465</f>
        <v>47</v>
      </c>
      <c r="D465" s="26">
        <f>'Main Data'!E465</f>
        <v>7500</v>
      </c>
      <c r="E465" s="26">
        <f>'Main Data'!F465</f>
        <v>9375</v>
      </c>
      <c r="F465" s="34">
        <f t="shared" si="42"/>
        <v>8.9226582995244019</v>
      </c>
      <c r="G465">
        <f>IF('Main Data'!H465="AP",1,0)</f>
        <v>0</v>
      </c>
      <c r="H465">
        <f>IF('Main Data'!H465="Blancpain",1,0)</f>
        <v>0</v>
      </c>
      <c r="I465">
        <f>IF('Main Data'!H465="Breguet",1,0)</f>
        <v>0</v>
      </c>
      <c r="J465">
        <f>IF('Main Data'!H465="Breitling",1,0)</f>
        <v>0</v>
      </c>
      <c r="K465">
        <f>IF('Main Data'!H465="Cartier",1,0)</f>
        <v>0</v>
      </c>
      <c r="L465">
        <f>IF('Main Data'!H465="Gallet",1,0)</f>
        <v>0</v>
      </c>
      <c r="M465">
        <f>IF('Main Data'!H465="Girard Perregaux",1,0)</f>
        <v>0</v>
      </c>
      <c r="N465">
        <f>IF('Main Data'!H465="Gubelin",1,0)</f>
        <v>0</v>
      </c>
      <c r="O465">
        <f>IF('Main Data'!H465="Heuer",1,0)</f>
        <v>0</v>
      </c>
      <c r="P465">
        <f>IF('Main Data'!H465="IWC",1,0)</f>
        <v>0</v>
      </c>
      <c r="Q465">
        <f>IF('Main Data'!H465="JLC",1,0)</f>
        <v>0</v>
      </c>
      <c r="R465">
        <f>IF('Main Data'!H465="Longines",1,0)</f>
        <v>0</v>
      </c>
      <c r="S465">
        <f>IF('Main Data'!H465="Movado",1,0)</f>
        <v>0</v>
      </c>
      <c r="T465">
        <f>IF('Main Data'!H465="Omega",1,0)</f>
        <v>1</v>
      </c>
      <c r="U465">
        <f>IF('Main Data'!H465="Panerai",1,0)</f>
        <v>0</v>
      </c>
      <c r="V465">
        <f>IF('Main Data'!H465="Patek",1,0)</f>
        <v>0</v>
      </c>
      <c r="W465">
        <f>IF('Main Data'!H465="Rolex",1,0)</f>
        <v>0</v>
      </c>
      <c r="X465">
        <f>IF('Main Data'!H465="Tudor",1,0)</f>
        <v>0</v>
      </c>
      <c r="Y465">
        <f>IF('Main Data'!H465="Ulysse Nardin",1,0)</f>
        <v>0</v>
      </c>
      <c r="Z465">
        <f>IF('Main Data'!H465="Universal Geneve",1,0)</f>
        <v>0</v>
      </c>
      <c r="AA465">
        <f>IF('Main Data'!H465="Vacheron",1,0)</f>
        <v>0</v>
      </c>
      <c r="AB465">
        <f>IF('Main Data'!H465="Zenith",1,0)</f>
        <v>0</v>
      </c>
      <c r="AC465">
        <f>IF('Main Data'!J465="Stainless Steel",1,0)</f>
        <v>0</v>
      </c>
      <c r="AD465">
        <f>IF('Main Data'!J465="Two-tone",1,0)</f>
        <v>0</v>
      </c>
      <c r="AE465">
        <f>IF(OR('Main Data'!J465="YG 18K",'Main Data'!J465="YG &lt;18K",'Main Data'!J465="PG 18K",'Main Data'!J465="PG &lt;18K",'Main Data'!J465="WG 18K",'Main Data'!J465="Mixes of 18K",'Main Data'!J465="Mixes &lt;18K"),1,0)</f>
        <v>1</v>
      </c>
      <c r="AF465">
        <f>IF('Main Data'!J465="Platinum",1,0)</f>
        <v>0</v>
      </c>
      <c r="AG465">
        <f>IF(OR('Main Data'!J465="PVD",'Main Data'!J465="Gold Plate",'Main Data'!J465="Other"),1,0)</f>
        <v>0</v>
      </c>
      <c r="AH465">
        <f>IF('Main Data'!N465="Stainless Steel",1,0)</f>
        <v>0</v>
      </c>
      <c r="AI465">
        <f>IF('Main Data'!N465="Leather",1,0)</f>
        <v>1</v>
      </c>
      <c r="AJ465">
        <f>IF('Main Data'!N465="Two-tone",1,0)</f>
        <v>0</v>
      </c>
      <c r="AK465">
        <f>IF(OR('Main Data'!N465="YG 18K",'Main Data'!N465="PG 18K",'Main Data'!N465="WG 18K",'Main Data'!N465="Mixes of 18K"),1,0)</f>
        <v>0</v>
      </c>
      <c r="AL465">
        <f>IF(OR(,'Main Data'!N465="PVD",'Main Data'!N465="Gold plate"),1,0)</f>
        <v>0</v>
      </c>
      <c r="AM465">
        <f>IF(OR('Main Data'!AV465="Yes",'Main Data'!AW465="Yes",'Main Data'!AU465="Yes"),1,0)</f>
        <v>0</v>
      </c>
      <c r="AN465">
        <f>IF(OR(ISTEXT('Main Data'!AX465), ISTEXT('Main Data'!AY465)),1,0)</f>
        <v>0</v>
      </c>
      <c r="AO465">
        <f>IF('Main Data'!AZ465="Yes",1,0)</f>
        <v>1</v>
      </c>
      <c r="AP465">
        <f>IF('Main Data'!BA465="Yes",1,0)</f>
        <v>0</v>
      </c>
      <c r="AQ465">
        <f>IF('Main Data'!BD465="Yes",1,0)</f>
        <v>0</v>
      </c>
      <c r="AR465">
        <f>IF('Main Data'!BE465="A",1,0)</f>
        <v>0</v>
      </c>
      <c r="AS465">
        <f>IF('Main Data'!BE465="AA",1,0)</f>
        <v>0</v>
      </c>
      <c r="AT465">
        <f>IF('Main Data'!BE465="AAA",1,0)</f>
        <v>1</v>
      </c>
      <c r="AU465">
        <f>IF('Main Data'!BE465="AAAA",1,0)</f>
        <v>0</v>
      </c>
      <c r="AV465">
        <f>IF('Main Data'!P465="Yes",1,0)</f>
        <v>0</v>
      </c>
      <c r="AW465">
        <f>IF('Main Data'!AP465="Yes",1,0)</f>
        <v>0</v>
      </c>
      <c r="AX465">
        <f>IF(OR('Main Data'!V465="Yes", 'Main Data'!W465="Yes",'Main Data'!X465="Yes"),1,0)</f>
        <v>1</v>
      </c>
      <c r="AY465">
        <f>IF(OR('Main Data'!Y465="Yes",'Main Data'!Z465="Yes"),1,0)</f>
        <v>0</v>
      </c>
      <c r="AZ465">
        <f>IF('Main Data'!AR465="Yes",1,0)</f>
        <v>0</v>
      </c>
      <c r="BA465">
        <f>IF('Main Data'!AS465="Yes",1,0)</f>
        <v>0</v>
      </c>
      <c r="BB465">
        <f>IF('Main Data'!AG465="Yes",1,0)</f>
        <v>0</v>
      </c>
      <c r="BC465">
        <f>IF('Main Data'!AB465="Yes",1,0)</f>
        <v>0</v>
      </c>
      <c r="BD465">
        <f>IF('Main Data'!AA465="Yes",1,0)</f>
        <v>0</v>
      </c>
      <c r="BE465">
        <f>IF('Main Data'!AC465="Yes",1,0)</f>
        <v>0</v>
      </c>
      <c r="BF465">
        <f>IF('Main Data'!AF465="Yes",1,0)</f>
        <v>0</v>
      </c>
      <c r="BG465">
        <f>IF(OR('Main Data'!AI465="Yes",'Main Data'!AL465="Yes"),1,0)</f>
        <v>0</v>
      </c>
      <c r="BH465">
        <f>IF('Main Data'!AJ465="Yes",1,0)</f>
        <v>0</v>
      </c>
      <c r="BI465">
        <f>IF('Main Data'!AK465="Yes",1,0)</f>
        <v>0</v>
      </c>
      <c r="BJ465">
        <f>IF('Main Data'!AM465="Yes",1,0)</f>
        <v>0</v>
      </c>
      <c r="BK465">
        <f>IF('Main Data'!AQ465="Yes",1,0)</f>
        <v>0</v>
      </c>
      <c r="BL465" s="21">
        <f t="shared" si="43"/>
        <v>0</v>
      </c>
      <c r="BM465" s="21">
        <f t="shared" si="44"/>
        <v>0</v>
      </c>
      <c r="BN465" s="21">
        <f t="shared" si="45"/>
        <v>0</v>
      </c>
      <c r="BO465" s="21">
        <f t="shared" si="46"/>
        <v>1</v>
      </c>
      <c r="BP465" s="21">
        <f t="shared" si="47"/>
        <v>0</v>
      </c>
    </row>
    <row r="466" spans="1:68" x14ac:dyDescent="0.2">
      <c r="A466">
        <v>462</v>
      </c>
      <c r="B466" s="33">
        <f>'Main Data'!C466</f>
        <v>44325</v>
      </c>
      <c r="C466">
        <f>'Main Data'!D466</f>
        <v>49</v>
      </c>
      <c r="D466" s="26">
        <f>'Main Data'!E466</f>
        <v>13000</v>
      </c>
      <c r="E466" s="26">
        <f>'Main Data'!F466</f>
        <v>16250</v>
      </c>
      <c r="F466" s="34">
        <f t="shared" si="42"/>
        <v>9.4727046364436731</v>
      </c>
      <c r="G466">
        <f>IF('Main Data'!H466="AP",1,0)</f>
        <v>0</v>
      </c>
      <c r="H466">
        <f>IF('Main Data'!H466="Blancpain",1,0)</f>
        <v>0</v>
      </c>
      <c r="I466">
        <f>IF('Main Data'!H466="Breguet",1,0)</f>
        <v>0</v>
      </c>
      <c r="J466">
        <f>IF('Main Data'!H466="Breitling",1,0)</f>
        <v>0</v>
      </c>
      <c r="K466">
        <f>IF('Main Data'!H466="Cartier",1,0)</f>
        <v>0</v>
      </c>
      <c r="L466">
        <f>IF('Main Data'!H466="Gallet",1,0)</f>
        <v>0</v>
      </c>
      <c r="M466">
        <f>IF('Main Data'!H466="Girard Perregaux",1,0)</f>
        <v>0</v>
      </c>
      <c r="N466">
        <f>IF('Main Data'!H466="Gubelin",1,0)</f>
        <v>0</v>
      </c>
      <c r="O466">
        <f>IF('Main Data'!H466="Heuer",1,0)</f>
        <v>0</v>
      </c>
      <c r="P466">
        <f>IF('Main Data'!H466="IWC",1,0)</f>
        <v>0</v>
      </c>
      <c r="Q466">
        <f>IF('Main Data'!H466="JLC",1,0)</f>
        <v>0</v>
      </c>
      <c r="R466">
        <f>IF('Main Data'!H466="Longines",1,0)</f>
        <v>0</v>
      </c>
      <c r="S466">
        <f>IF('Main Data'!H466="Movado",1,0)</f>
        <v>0</v>
      </c>
      <c r="T466">
        <f>IF('Main Data'!H466="Omega",1,0)</f>
        <v>1</v>
      </c>
      <c r="U466">
        <f>IF('Main Data'!H466="Panerai",1,0)</f>
        <v>0</v>
      </c>
      <c r="V466">
        <f>IF('Main Data'!H466="Patek",1,0)</f>
        <v>0</v>
      </c>
      <c r="W466">
        <f>IF('Main Data'!H466="Rolex",1,0)</f>
        <v>0</v>
      </c>
      <c r="X466">
        <f>IF('Main Data'!H466="Tudor",1,0)</f>
        <v>0</v>
      </c>
      <c r="Y466">
        <f>IF('Main Data'!H466="Ulysse Nardin",1,0)</f>
        <v>0</v>
      </c>
      <c r="Z466">
        <f>IF('Main Data'!H466="Universal Geneve",1,0)</f>
        <v>0</v>
      </c>
      <c r="AA466">
        <f>IF('Main Data'!H466="Vacheron",1,0)</f>
        <v>0</v>
      </c>
      <c r="AB466">
        <f>IF('Main Data'!H466="Zenith",1,0)</f>
        <v>0</v>
      </c>
      <c r="AC466">
        <f>IF('Main Data'!J466="Stainless Steel",1,0)</f>
        <v>1</v>
      </c>
      <c r="AD466">
        <f>IF('Main Data'!J466="Two-tone",1,0)</f>
        <v>0</v>
      </c>
      <c r="AE466">
        <f>IF(OR('Main Data'!J466="YG 18K",'Main Data'!J466="YG &lt;18K",'Main Data'!J466="PG 18K",'Main Data'!J466="PG &lt;18K",'Main Data'!J466="WG 18K",'Main Data'!J466="Mixes of 18K",'Main Data'!J466="Mixes &lt;18K"),1,0)</f>
        <v>0</v>
      </c>
      <c r="AF466">
        <f>IF('Main Data'!J466="Platinum",1,0)</f>
        <v>0</v>
      </c>
      <c r="AG466">
        <f>IF(OR('Main Data'!J466="PVD",'Main Data'!J466="Gold Plate",'Main Data'!J466="Other"),1,0)</f>
        <v>0</v>
      </c>
      <c r="AH466">
        <f>IF('Main Data'!N466="Stainless Steel",1,0)</f>
        <v>1</v>
      </c>
      <c r="AI466">
        <f>IF('Main Data'!N466="Leather",1,0)</f>
        <v>0</v>
      </c>
      <c r="AJ466">
        <f>IF('Main Data'!N466="Two-tone",1,0)</f>
        <v>0</v>
      </c>
      <c r="AK466">
        <f>IF(OR('Main Data'!N466="YG 18K",'Main Data'!N466="PG 18K",'Main Data'!N466="WG 18K",'Main Data'!N466="Mixes of 18K"),1,0)</f>
        <v>0</v>
      </c>
      <c r="AL466">
        <f>IF(OR(,'Main Data'!N466="PVD",'Main Data'!N466="Gold plate"),1,0)</f>
        <v>0</v>
      </c>
      <c r="AM466">
        <f>IF(OR('Main Data'!AV466="Yes",'Main Data'!AW466="Yes",'Main Data'!AU466="Yes"),1,0)</f>
        <v>0</v>
      </c>
      <c r="AN466">
        <f>IF(OR(ISTEXT('Main Data'!AX466), ISTEXT('Main Data'!AY466)),1,0)</f>
        <v>0</v>
      </c>
      <c r="AO466">
        <f>IF('Main Data'!AZ466="Yes",1,0)</f>
        <v>0</v>
      </c>
      <c r="AP466">
        <f>IF('Main Data'!BA466="Yes",1,0)</f>
        <v>0</v>
      </c>
      <c r="AQ466">
        <f>IF('Main Data'!BD466="Yes",1,0)</f>
        <v>0</v>
      </c>
      <c r="AR466">
        <f>IF('Main Data'!BE466="A",1,0)</f>
        <v>0</v>
      </c>
      <c r="AS466">
        <f>IF('Main Data'!BE466="AA",1,0)</f>
        <v>0</v>
      </c>
      <c r="AT466">
        <f>IF('Main Data'!BE466="AAA",1,0)</f>
        <v>0</v>
      </c>
      <c r="AU466">
        <f>IF('Main Data'!BE466="AAAA",1,0)</f>
        <v>1</v>
      </c>
      <c r="AV466">
        <f>IF('Main Data'!P466="Yes",1,0)</f>
        <v>0</v>
      </c>
      <c r="AW466">
        <f>IF('Main Data'!AP466="Yes",1,0)</f>
        <v>0</v>
      </c>
      <c r="AX466">
        <f>IF(OR('Main Data'!V466="Yes", 'Main Data'!W466="Yes",'Main Data'!X466="Yes"),1,0)</f>
        <v>1</v>
      </c>
      <c r="AY466">
        <f>IF(OR('Main Data'!Y466="Yes",'Main Data'!Z466="Yes"),1,0)</f>
        <v>0</v>
      </c>
      <c r="AZ466">
        <f>IF('Main Data'!AR466="Yes",1,0)</f>
        <v>0</v>
      </c>
      <c r="BA466">
        <f>IF('Main Data'!AS466="Yes",1,0)</f>
        <v>0</v>
      </c>
      <c r="BB466">
        <f>IF('Main Data'!AG466="Yes",1,0)</f>
        <v>0</v>
      </c>
      <c r="BC466">
        <f>IF('Main Data'!AB466="Yes",1,0)</f>
        <v>0</v>
      </c>
      <c r="BD466">
        <f>IF('Main Data'!AA466="Yes",1,0)</f>
        <v>1</v>
      </c>
      <c r="BE466">
        <f>IF('Main Data'!AC466="Yes",1,0)</f>
        <v>0</v>
      </c>
      <c r="BF466">
        <f>IF('Main Data'!AF466="Yes",1,0)</f>
        <v>0</v>
      </c>
      <c r="BG466">
        <f>IF(OR('Main Data'!AI466="Yes",'Main Data'!AL466="Yes"),1,0)</f>
        <v>0</v>
      </c>
      <c r="BH466">
        <f>IF('Main Data'!AJ466="Yes",1,0)</f>
        <v>0</v>
      </c>
      <c r="BI466">
        <f>IF('Main Data'!AK466="Yes",1,0)</f>
        <v>0</v>
      </c>
      <c r="BJ466">
        <f>IF('Main Data'!AM466="Yes",1,0)</f>
        <v>0</v>
      </c>
      <c r="BK466">
        <f>IF('Main Data'!AQ466="Yes",1,0)</f>
        <v>0</v>
      </c>
      <c r="BL466" s="21">
        <f t="shared" si="43"/>
        <v>0</v>
      </c>
      <c r="BM466" s="21">
        <f t="shared" si="44"/>
        <v>0</v>
      </c>
      <c r="BN466" s="21">
        <f t="shared" si="45"/>
        <v>0</v>
      </c>
      <c r="BO466" s="21">
        <f t="shared" si="46"/>
        <v>1</v>
      </c>
      <c r="BP466" s="21">
        <f t="shared" si="47"/>
        <v>0</v>
      </c>
    </row>
    <row r="467" spans="1:68" x14ac:dyDescent="0.2">
      <c r="A467">
        <v>463</v>
      </c>
      <c r="B467" s="33">
        <f>'Main Data'!C467</f>
        <v>44325</v>
      </c>
      <c r="C467">
        <f>'Main Data'!D467</f>
        <v>50</v>
      </c>
      <c r="D467" s="26">
        <f>'Main Data'!E467</f>
        <v>6500</v>
      </c>
      <c r="E467" s="26">
        <f>'Main Data'!F467</f>
        <v>8125</v>
      </c>
      <c r="F467" s="34">
        <f t="shared" si="42"/>
        <v>8.7795574558837277</v>
      </c>
      <c r="G467">
        <f>IF('Main Data'!H467="AP",1,0)</f>
        <v>0</v>
      </c>
      <c r="H467">
        <f>IF('Main Data'!H467="Blancpain",1,0)</f>
        <v>0</v>
      </c>
      <c r="I467">
        <f>IF('Main Data'!H467="Breguet",1,0)</f>
        <v>0</v>
      </c>
      <c r="J467">
        <f>IF('Main Data'!H467="Breitling",1,0)</f>
        <v>0</v>
      </c>
      <c r="K467">
        <f>IF('Main Data'!H467="Cartier",1,0)</f>
        <v>0</v>
      </c>
      <c r="L467">
        <f>IF('Main Data'!H467="Gallet",1,0)</f>
        <v>0</v>
      </c>
      <c r="M467">
        <f>IF('Main Data'!H467="Girard Perregaux",1,0)</f>
        <v>0</v>
      </c>
      <c r="N467">
        <f>IF('Main Data'!H467="Gubelin",1,0)</f>
        <v>0</v>
      </c>
      <c r="O467">
        <f>IF('Main Data'!H467="Heuer",1,0)</f>
        <v>0</v>
      </c>
      <c r="P467">
        <f>IF('Main Data'!H467="IWC",1,0)</f>
        <v>0</v>
      </c>
      <c r="Q467">
        <f>IF('Main Data'!H467="JLC",1,0)</f>
        <v>0</v>
      </c>
      <c r="R467">
        <f>IF('Main Data'!H467="Longines",1,0)</f>
        <v>0</v>
      </c>
      <c r="S467">
        <f>IF('Main Data'!H467="Movado",1,0)</f>
        <v>0</v>
      </c>
      <c r="T467">
        <f>IF('Main Data'!H467="Omega",1,0)</f>
        <v>1</v>
      </c>
      <c r="U467">
        <f>IF('Main Data'!H467="Panerai",1,0)</f>
        <v>0</v>
      </c>
      <c r="V467">
        <f>IF('Main Data'!H467="Patek",1,0)</f>
        <v>0</v>
      </c>
      <c r="W467">
        <f>IF('Main Data'!H467="Rolex",1,0)</f>
        <v>0</v>
      </c>
      <c r="X467">
        <f>IF('Main Data'!H467="Tudor",1,0)</f>
        <v>0</v>
      </c>
      <c r="Y467">
        <f>IF('Main Data'!H467="Ulysse Nardin",1,0)</f>
        <v>0</v>
      </c>
      <c r="Z467">
        <f>IF('Main Data'!H467="Universal Geneve",1,0)</f>
        <v>0</v>
      </c>
      <c r="AA467">
        <f>IF('Main Data'!H467="Vacheron",1,0)</f>
        <v>0</v>
      </c>
      <c r="AB467">
        <f>IF('Main Data'!H467="Zenith",1,0)</f>
        <v>0</v>
      </c>
      <c r="AC467">
        <f>IF('Main Data'!J467="Stainless Steel",1,0)</f>
        <v>1</v>
      </c>
      <c r="AD467">
        <f>IF('Main Data'!J467="Two-tone",1,0)</f>
        <v>0</v>
      </c>
      <c r="AE467">
        <f>IF(OR('Main Data'!J467="YG 18K",'Main Data'!J467="YG &lt;18K",'Main Data'!J467="PG 18K",'Main Data'!J467="PG &lt;18K",'Main Data'!J467="WG 18K",'Main Data'!J467="Mixes of 18K",'Main Data'!J467="Mixes &lt;18K"),1,0)</f>
        <v>0</v>
      </c>
      <c r="AF467">
        <f>IF('Main Data'!J467="Platinum",1,0)</f>
        <v>0</v>
      </c>
      <c r="AG467">
        <f>IF(OR('Main Data'!J467="PVD",'Main Data'!J467="Gold Plate",'Main Data'!J467="Other"),1,0)</f>
        <v>0</v>
      </c>
      <c r="AH467">
        <f>IF('Main Data'!N467="Stainless Steel",1,0)</f>
        <v>0</v>
      </c>
      <c r="AI467">
        <f>IF('Main Data'!N467="Leather",1,0)</f>
        <v>1</v>
      </c>
      <c r="AJ467">
        <f>IF('Main Data'!N467="Two-tone",1,0)</f>
        <v>0</v>
      </c>
      <c r="AK467">
        <f>IF(OR('Main Data'!N467="YG 18K",'Main Data'!N467="PG 18K",'Main Data'!N467="WG 18K",'Main Data'!N467="Mixes of 18K"),1,0)</f>
        <v>0</v>
      </c>
      <c r="AL467">
        <f>IF(OR(,'Main Data'!N467="PVD",'Main Data'!N467="Gold plate"),1,0)</f>
        <v>0</v>
      </c>
      <c r="AM467">
        <f>IF(OR('Main Data'!AV467="Yes",'Main Data'!AW467="Yes",'Main Data'!AU467="Yes"),1,0)</f>
        <v>0</v>
      </c>
      <c r="AN467">
        <f>IF(OR(ISTEXT('Main Data'!AX467), ISTEXT('Main Data'!AY467)),1,0)</f>
        <v>0</v>
      </c>
      <c r="AO467">
        <f>IF('Main Data'!AZ467="Yes",1,0)</f>
        <v>0</v>
      </c>
      <c r="AP467">
        <f>IF('Main Data'!BA467="Yes",1,0)</f>
        <v>0</v>
      </c>
      <c r="AQ467">
        <f>IF('Main Data'!BD467="Yes",1,0)</f>
        <v>0</v>
      </c>
      <c r="AR467">
        <f>IF('Main Data'!BE467="A",1,0)</f>
        <v>0</v>
      </c>
      <c r="AS467">
        <f>IF('Main Data'!BE467="AA",1,0)</f>
        <v>1</v>
      </c>
      <c r="AT467">
        <f>IF('Main Data'!BE467="AAA",1,0)</f>
        <v>0</v>
      </c>
      <c r="AU467">
        <f>IF('Main Data'!BE467="AAAA",1,0)</f>
        <v>0</v>
      </c>
      <c r="AV467">
        <f>IF('Main Data'!P467="Yes",1,0)</f>
        <v>0</v>
      </c>
      <c r="AW467">
        <f>IF('Main Data'!AP467="Yes",1,0)</f>
        <v>0</v>
      </c>
      <c r="AX467">
        <f>IF(OR('Main Data'!V467="Yes", 'Main Data'!W467="Yes",'Main Data'!X467="Yes"),1,0)</f>
        <v>1</v>
      </c>
      <c r="AY467">
        <f>IF(OR('Main Data'!Y467="Yes",'Main Data'!Z467="Yes"),1,0)</f>
        <v>0</v>
      </c>
      <c r="AZ467">
        <f>IF('Main Data'!AR467="Yes",1,0)</f>
        <v>0</v>
      </c>
      <c r="BA467">
        <f>IF('Main Data'!AS467="Yes",1,0)</f>
        <v>0</v>
      </c>
      <c r="BB467">
        <f>IF('Main Data'!AG467="Yes",1,0)</f>
        <v>0</v>
      </c>
      <c r="BC467">
        <f>IF('Main Data'!AB467="Yes",1,0)</f>
        <v>0</v>
      </c>
      <c r="BD467">
        <f>IF('Main Data'!AA467="Yes",1,0)</f>
        <v>1</v>
      </c>
      <c r="BE467">
        <f>IF('Main Data'!AC467="Yes",1,0)</f>
        <v>0</v>
      </c>
      <c r="BF467">
        <f>IF('Main Data'!AF467="Yes",1,0)</f>
        <v>0</v>
      </c>
      <c r="BG467">
        <f>IF(OR('Main Data'!AI467="Yes",'Main Data'!AL467="Yes"),1,0)</f>
        <v>0</v>
      </c>
      <c r="BH467">
        <f>IF('Main Data'!AJ467="Yes",1,0)</f>
        <v>0</v>
      </c>
      <c r="BI467">
        <f>IF('Main Data'!AK467="Yes",1,0)</f>
        <v>0</v>
      </c>
      <c r="BJ467">
        <f>IF('Main Data'!AM467="Yes",1,0)</f>
        <v>0</v>
      </c>
      <c r="BK467">
        <f>IF('Main Data'!AQ467="Yes",1,0)</f>
        <v>0</v>
      </c>
      <c r="BL467" s="21">
        <f t="shared" si="43"/>
        <v>0</v>
      </c>
      <c r="BM467" s="21">
        <f t="shared" si="44"/>
        <v>0</v>
      </c>
      <c r="BN467" s="21">
        <f t="shared" si="45"/>
        <v>0</v>
      </c>
      <c r="BO467" s="21">
        <f t="shared" si="46"/>
        <v>1</v>
      </c>
      <c r="BP467" s="21">
        <f t="shared" si="47"/>
        <v>0</v>
      </c>
    </row>
    <row r="468" spans="1:68" x14ac:dyDescent="0.2">
      <c r="A468">
        <v>464</v>
      </c>
      <c r="B468" s="33">
        <f>'Main Data'!C468</f>
        <v>44325</v>
      </c>
      <c r="C468">
        <f>'Main Data'!D468</f>
        <v>51</v>
      </c>
      <c r="D468" s="26">
        <f>'Main Data'!E468</f>
        <v>5500</v>
      </c>
      <c r="E468" s="26">
        <f>'Main Data'!F468</f>
        <v>6875</v>
      </c>
      <c r="F468" s="34">
        <f t="shared" si="42"/>
        <v>8.6125033712205621</v>
      </c>
      <c r="G468">
        <f>IF('Main Data'!H468="AP",1,0)</f>
        <v>0</v>
      </c>
      <c r="H468">
        <f>IF('Main Data'!H468="Blancpain",1,0)</f>
        <v>0</v>
      </c>
      <c r="I468">
        <f>IF('Main Data'!H468="Breguet",1,0)</f>
        <v>0</v>
      </c>
      <c r="J468">
        <f>IF('Main Data'!H468="Breitling",1,0)</f>
        <v>0</v>
      </c>
      <c r="K468">
        <f>IF('Main Data'!H468="Cartier",1,0)</f>
        <v>0</v>
      </c>
      <c r="L468">
        <f>IF('Main Data'!H468="Gallet",1,0)</f>
        <v>0</v>
      </c>
      <c r="M468">
        <f>IF('Main Data'!H468="Girard Perregaux",1,0)</f>
        <v>0</v>
      </c>
      <c r="N468">
        <f>IF('Main Data'!H468="Gubelin",1,0)</f>
        <v>0</v>
      </c>
      <c r="O468">
        <f>IF('Main Data'!H468="Heuer",1,0)</f>
        <v>0</v>
      </c>
      <c r="P468">
        <f>IF('Main Data'!H468="IWC",1,0)</f>
        <v>0</v>
      </c>
      <c r="Q468">
        <f>IF('Main Data'!H468="JLC",1,0)</f>
        <v>0</v>
      </c>
      <c r="R468">
        <f>IF('Main Data'!H468="Longines",1,0)</f>
        <v>0</v>
      </c>
      <c r="S468">
        <f>IF('Main Data'!H468="Movado",1,0)</f>
        <v>0</v>
      </c>
      <c r="T468">
        <f>IF('Main Data'!H468="Omega",1,0)</f>
        <v>1</v>
      </c>
      <c r="U468">
        <f>IF('Main Data'!H468="Panerai",1,0)</f>
        <v>0</v>
      </c>
      <c r="V468">
        <f>IF('Main Data'!H468="Patek",1,0)</f>
        <v>0</v>
      </c>
      <c r="W468">
        <f>IF('Main Data'!H468="Rolex",1,0)</f>
        <v>0</v>
      </c>
      <c r="X468">
        <f>IF('Main Data'!H468="Tudor",1,0)</f>
        <v>0</v>
      </c>
      <c r="Y468">
        <f>IF('Main Data'!H468="Ulysse Nardin",1,0)</f>
        <v>0</v>
      </c>
      <c r="Z468">
        <f>IF('Main Data'!H468="Universal Geneve",1,0)</f>
        <v>0</v>
      </c>
      <c r="AA468">
        <f>IF('Main Data'!H468="Vacheron",1,0)</f>
        <v>0</v>
      </c>
      <c r="AB468">
        <f>IF('Main Data'!H468="Zenith",1,0)</f>
        <v>0</v>
      </c>
      <c r="AC468">
        <f>IF('Main Data'!J468="Stainless Steel",1,0)</f>
        <v>1</v>
      </c>
      <c r="AD468">
        <f>IF('Main Data'!J468="Two-tone",1,0)</f>
        <v>0</v>
      </c>
      <c r="AE468">
        <f>IF(OR('Main Data'!J468="YG 18K",'Main Data'!J468="YG &lt;18K",'Main Data'!J468="PG 18K",'Main Data'!J468="PG &lt;18K",'Main Data'!J468="WG 18K",'Main Data'!J468="Mixes of 18K",'Main Data'!J468="Mixes &lt;18K"),1,0)</f>
        <v>0</v>
      </c>
      <c r="AF468">
        <f>IF('Main Data'!J468="Platinum",1,0)</f>
        <v>0</v>
      </c>
      <c r="AG468">
        <f>IF(OR('Main Data'!J468="PVD",'Main Data'!J468="Gold Plate",'Main Data'!J468="Other"),1,0)</f>
        <v>0</v>
      </c>
      <c r="AH468">
        <f>IF('Main Data'!N468="Stainless Steel",1,0)</f>
        <v>1</v>
      </c>
      <c r="AI468">
        <f>IF('Main Data'!N468="Leather",1,0)</f>
        <v>0</v>
      </c>
      <c r="AJ468">
        <f>IF('Main Data'!N468="Two-tone",1,0)</f>
        <v>0</v>
      </c>
      <c r="AK468">
        <f>IF(OR('Main Data'!N468="YG 18K",'Main Data'!N468="PG 18K",'Main Data'!N468="WG 18K",'Main Data'!N468="Mixes of 18K"),1,0)</f>
        <v>0</v>
      </c>
      <c r="AL468">
        <f>IF(OR(,'Main Data'!N468="PVD",'Main Data'!N468="Gold plate"),1,0)</f>
        <v>0</v>
      </c>
      <c r="AM468">
        <f>IF(OR('Main Data'!AV468="Yes",'Main Data'!AW468="Yes",'Main Data'!AU468="Yes"),1,0)</f>
        <v>0</v>
      </c>
      <c r="AN468">
        <f>IF(OR(ISTEXT('Main Data'!AX468), ISTEXT('Main Data'!AY468)),1,0)</f>
        <v>0</v>
      </c>
      <c r="AO468">
        <f>IF('Main Data'!AZ468="Yes",1,0)</f>
        <v>0</v>
      </c>
      <c r="AP468">
        <f>IF('Main Data'!BA468="Yes",1,0)</f>
        <v>0</v>
      </c>
      <c r="AQ468">
        <f>IF('Main Data'!BD468="Yes",1,0)</f>
        <v>0</v>
      </c>
      <c r="AR468">
        <f>IF('Main Data'!BE468="A",1,0)</f>
        <v>0</v>
      </c>
      <c r="AS468">
        <f>IF('Main Data'!BE468="AA",1,0)</f>
        <v>1</v>
      </c>
      <c r="AT468">
        <f>IF('Main Data'!BE468="AAA",1,0)</f>
        <v>0</v>
      </c>
      <c r="AU468">
        <f>IF('Main Data'!BE468="AAAA",1,0)</f>
        <v>0</v>
      </c>
      <c r="AV468">
        <f>IF('Main Data'!P468="Yes",1,0)</f>
        <v>0</v>
      </c>
      <c r="AW468">
        <f>IF('Main Data'!AP468="Yes",1,0)</f>
        <v>0</v>
      </c>
      <c r="AX468">
        <f>IF(OR('Main Data'!V468="Yes", 'Main Data'!W468="Yes",'Main Data'!X468="Yes"),1,0)</f>
        <v>0</v>
      </c>
      <c r="AY468">
        <f>IF(OR('Main Data'!Y468="Yes",'Main Data'!Z468="Yes"),1,0)</f>
        <v>0</v>
      </c>
      <c r="AZ468">
        <f>IF('Main Data'!AR468="Yes",1,0)</f>
        <v>0</v>
      </c>
      <c r="BA468">
        <f>IF('Main Data'!AS468="Yes",1,0)</f>
        <v>0</v>
      </c>
      <c r="BB468">
        <f>IF('Main Data'!AG468="Yes",1,0)</f>
        <v>0</v>
      </c>
      <c r="BC468">
        <f>IF('Main Data'!AB468="Yes",1,0)</f>
        <v>0</v>
      </c>
      <c r="BD468">
        <f>IF('Main Data'!AA468="Yes",1,0)</f>
        <v>0</v>
      </c>
      <c r="BE468">
        <f>IF('Main Data'!AC468="Yes",1,0)</f>
        <v>1</v>
      </c>
      <c r="BF468">
        <f>IF('Main Data'!AF468="Yes",1,0)</f>
        <v>0</v>
      </c>
      <c r="BG468">
        <f>IF(OR('Main Data'!AI468="Yes",'Main Data'!AL468="Yes"),1,0)</f>
        <v>1</v>
      </c>
      <c r="BH468">
        <f>IF('Main Data'!AJ468="Yes",1,0)</f>
        <v>0</v>
      </c>
      <c r="BI468">
        <f>IF('Main Data'!AK468="Yes",1,0)</f>
        <v>0</v>
      </c>
      <c r="BJ468">
        <f>IF('Main Data'!AM468="Yes",1,0)</f>
        <v>0</v>
      </c>
      <c r="BK468">
        <f>IF('Main Data'!AQ468="Yes",1,0)</f>
        <v>0</v>
      </c>
      <c r="BL468" s="21">
        <f t="shared" si="43"/>
        <v>0</v>
      </c>
      <c r="BM468" s="21">
        <f t="shared" si="44"/>
        <v>0</v>
      </c>
      <c r="BN468" s="21">
        <f t="shared" si="45"/>
        <v>0</v>
      </c>
      <c r="BO468" s="21">
        <f t="shared" si="46"/>
        <v>1</v>
      </c>
      <c r="BP468" s="21">
        <f t="shared" si="47"/>
        <v>0</v>
      </c>
    </row>
    <row r="469" spans="1:68" x14ac:dyDescent="0.2">
      <c r="A469">
        <v>465</v>
      </c>
      <c r="B469" s="33">
        <f>'Main Data'!C469</f>
        <v>44325</v>
      </c>
      <c r="C469">
        <f>'Main Data'!D469</f>
        <v>52</v>
      </c>
      <c r="D469" s="26">
        <f>'Main Data'!E469</f>
        <v>2300</v>
      </c>
      <c r="E469" s="26">
        <f>'Main Data'!F469</f>
        <v>2875</v>
      </c>
      <c r="F469" s="34">
        <f t="shared" si="42"/>
        <v>7.7406644019172415</v>
      </c>
      <c r="G469">
        <f>IF('Main Data'!H469="AP",1,0)</f>
        <v>0</v>
      </c>
      <c r="H469">
        <f>IF('Main Data'!H469="Blancpain",1,0)</f>
        <v>0</v>
      </c>
      <c r="I469">
        <f>IF('Main Data'!H469="Breguet",1,0)</f>
        <v>0</v>
      </c>
      <c r="J469">
        <f>IF('Main Data'!H469="Breitling",1,0)</f>
        <v>0</v>
      </c>
      <c r="K469">
        <f>IF('Main Data'!H469="Cartier",1,0)</f>
        <v>0</v>
      </c>
      <c r="L469">
        <f>IF('Main Data'!H469="Gallet",1,0)</f>
        <v>0</v>
      </c>
      <c r="M469">
        <f>IF('Main Data'!H469="Girard Perregaux",1,0)</f>
        <v>0</v>
      </c>
      <c r="N469">
        <f>IF('Main Data'!H469="Gubelin",1,0)</f>
        <v>0</v>
      </c>
      <c r="O469">
        <f>IF('Main Data'!H469="Heuer",1,0)</f>
        <v>0</v>
      </c>
      <c r="P469">
        <f>IF('Main Data'!H469="IWC",1,0)</f>
        <v>0</v>
      </c>
      <c r="Q469">
        <f>IF('Main Data'!H469="JLC",1,0)</f>
        <v>0</v>
      </c>
      <c r="R469">
        <f>IF('Main Data'!H469="Longines",1,0)</f>
        <v>0</v>
      </c>
      <c r="S469">
        <f>IF('Main Data'!H469="Movado",1,0)</f>
        <v>0</v>
      </c>
      <c r="T469">
        <f>IF('Main Data'!H469="Omega",1,0)</f>
        <v>1</v>
      </c>
      <c r="U469">
        <f>IF('Main Data'!H469="Panerai",1,0)</f>
        <v>0</v>
      </c>
      <c r="V469">
        <f>IF('Main Data'!H469="Patek",1,0)</f>
        <v>0</v>
      </c>
      <c r="W469">
        <f>IF('Main Data'!H469="Rolex",1,0)</f>
        <v>0</v>
      </c>
      <c r="X469">
        <f>IF('Main Data'!H469="Tudor",1,0)</f>
        <v>0</v>
      </c>
      <c r="Y469">
        <f>IF('Main Data'!H469="Ulysse Nardin",1,0)</f>
        <v>0</v>
      </c>
      <c r="Z469">
        <f>IF('Main Data'!H469="Universal Geneve",1,0)</f>
        <v>0</v>
      </c>
      <c r="AA469">
        <f>IF('Main Data'!H469="Vacheron",1,0)</f>
        <v>0</v>
      </c>
      <c r="AB469">
        <f>IF('Main Data'!H469="Zenith",1,0)</f>
        <v>0</v>
      </c>
      <c r="AC469">
        <f>IF('Main Data'!J469="Stainless Steel",1,0)</f>
        <v>1</v>
      </c>
      <c r="AD469">
        <f>IF('Main Data'!J469="Two-tone",1,0)</f>
        <v>0</v>
      </c>
      <c r="AE469">
        <f>IF(OR('Main Data'!J469="YG 18K",'Main Data'!J469="YG &lt;18K",'Main Data'!J469="PG 18K",'Main Data'!J469="PG &lt;18K",'Main Data'!J469="WG 18K",'Main Data'!J469="Mixes of 18K",'Main Data'!J469="Mixes &lt;18K"),1,0)</f>
        <v>0</v>
      </c>
      <c r="AF469">
        <f>IF('Main Data'!J469="Platinum",1,0)</f>
        <v>0</v>
      </c>
      <c r="AG469">
        <f>IF(OR('Main Data'!J469="PVD",'Main Data'!J469="Gold Plate",'Main Data'!J469="Other"),1,0)</f>
        <v>0</v>
      </c>
      <c r="AH469">
        <f>IF('Main Data'!N469="Stainless Steel",1,0)</f>
        <v>1</v>
      </c>
      <c r="AI469">
        <f>IF('Main Data'!N469="Leather",1,0)</f>
        <v>0</v>
      </c>
      <c r="AJ469">
        <f>IF('Main Data'!N469="Two-tone",1,0)</f>
        <v>0</v>
      </c>
      <c r="AK469">
        <f>IF(OR('Main Data'!N469="YG 18K",'Main Data'!N469="PG 18K",'Main Data'!N469="WG 18K",'Main Data'!N469="Mixes of 18K"),1,0)</f>
        <v>0</v>
      </c>
      <c r="AL469">
        <f>IF(OR(,'Main Data'!N469="PVD",'Main Data'!N469="Gold plate"),1,0)</f>
        <v>0</v>
      </c>
      <c r="AM469">
        <f>IF(OR('Main Data'!AV469="Yes",'Main Data'!AW469="Yes",'Main Data'!AU469="Yes"),1,0)</f>
        <v>0</v>
      </c>
      <c r="AN469">
        <f>IF(OR(ISTEXT('Main Data'!AX469), ISTEXT('Main Data'!AY469)),1,0)</f>
        <v>0</v>
      </c>
      <c r="AO469">
        <f>IF('Main Data'!AZ469="Yes",1,0)</f>
        <v>0</v>
      </c>
      <c r="AP469">
        <f>IF('Main Data'!BA469="Yes",1,0)</f>
        <v>0</v>
      </c>
      <c r="AQ469">
        <f>IF('Main Data'!BD469="Yes",1,0)</f>
        <v>0</v>
      </c>
      <c r="AR469">
        <f>IF('Main Data'!BE469="A",1,0)</f>
        <v>0</v>
      </c>
      <c r="AS469">
        <f>IF('Main Data'!BE469="AA",1,0)</f>
        <v>1</v>
      </c>
      <c r="AT469">
        <f>IF('Main Data'!BE469="AAA",1,0)</f>
        <v>0</v>
      </c>
      <c r="AU469">
        <f>IF('Main Data'!BE469="AAAA",1,0)</f>
        <v>0</v>
      </c>
      <c r="AV469">
        <f>IF('Main Data'!P469="Yes",1,0)</f>
        <v>0</v>
      </c>
      <c r="AW469">
        <f>IF('Main Data'!AP469="Yes",1,0)</f>
        <v>0</v>
      </c>
      <c r="AX469">
        <f>IF(OR('Main Data'!V469="Yes", 'Main Data'!W469="Yes",'Main Data'!X469="Yes"),1,0)</f>
        <v>1</v>
      </c>
      <c r="AY469">
        <f>IF(OR('Main Data'!Y469="Yes",'Main Data'!Z469="Yes"),1,0)</f>
        <v>0</v>
      </c>
      <c r="AZ469">
        <f>IF('Main Data'!AR469="Yes",1,0)</f>
        <v>0</v>
      </c>
      <c r="BA469">
        <f>IF('Main Data'!AS469="Yes",1,0)</f>
        <v>0</v>
      </c>
      <c r="BB469">
        <f>IF('Main Data'!AG469="Yes",1,0)</f>
        <v>0</v>
      </c>
      <c r="BC469">
        <f>IF('Main Data'!AB469="Yes",1,0)</f>
        <v>0</v>
      </c>
      <c r="BD469">
        <f>IF('Main Data'!AA469="Yes",1,0)</f>
        <v>0</v>
      </c>
      <c r="BE469">
        <f>IF('Main Data'!AC469="Yes",1,0)</f>
        <v>0</v>
      </c>
      <c r="BF469">
        <f>IF('Main Data'!AF469="Yes",1,0)</f>
        <v>0</v>
      </c>
      <c r="BG469">
        <f>IF(OR('Main Data'!AI469="Yes",'Main Data'!AL469="Yes"),1,0)</f>
        <v>1</v>
      </c>
      <c r="BH469">
        <f>IF('Main Data'!AJ469="Yes",1,0)</f>
        <v>0</v>
      </c>
      <c r="BI469">
        <f>IF('Main Data'!AK469="Yes",1,0)</f>
        <v>0</v>
      </c>
      <c r="BJ469">
        <f>IF('Main Data'!AM469="Yes",1,0)</f>
        <v>0</v>
      </c>
      <c r="BK469">
        <f>IF('Main Data'!AQ469="Yes",1,0)</f>
        <v>0</v>
      </c>
      <c r="BL469" s="21">
        <f t="shared" si="43"/>
        <v>0</v>
      </c>
      <c r="BM469" s="21">
        <f t="shared" si="44"/>
        <v>0</v>
      </c>
      <c r="BN469" s="21">
        <f t="shared" si="45"/>
        <v>0</v>
      </c>
      <c r="BO469" s="21">
        <f t="shared" si="46"/>
        <v>1</v>
      </c>
      <c r="BP469" s="21">
        <f t="shared" si="47"/>
        <v>0</v>
      </c>
    </row>
    <row r="470" spans="1:68" x14ac:dyDescent="0.2">
      <c r="A470">
        <v>466</v>
      </c>
      <c r="B470" s="33">
        <f>'Main Data'!C470</f>
        <v>44325</v>
      </c>
      <c r="C470">
        <f>'Main Data'!D470</f>
        <v>54</v>
      </c>
      <c r="D470" s="26">
        <f>'Main Data'!E470</f>
        <v>4700</v>
      </c>
      <c r="E470" s="26">
        <f>'Main Data'!F470</f>
        <v>5875</v>
      </c>
      <c r="F470" s="34">
        <f t="shared" si="42"/>
        <v>8.4553177876981493</v>
      </c>
      <c r="G470">
        <f>IF('Main Data'!H470="AP",1,0)</f>
        <v>0</v>
      </c>
      <c r="H470">
        <f>IF('Main Data'!H470="Blancpain",1,0)</f>
        <v>0</v>
      </c>
      <c r="I470">
        <f>IF('Main Data'!H470="Breguet",1,0)</f>
        <v>0</v>
      </c>
      <c r="J470">
        <f>IF('Main Data'!H470="Breitling",1,0)</f>
        <v>0</v>
      </c>
      <c r="K470">
        <f>IF('Main Data'!H470="Cartier",1,0)</f>
        <v>0</v>
      </c>
      <c r="L470">
        <f>IF('Main Data'!H470="Gallet",1,0)</f>
        <v>0</v>
      </c>
      <c r="M470">
        <f>IF('Main Data'!H470="Girard Perregaux",1,0)</f>
        <v>0</v>
      </c>
      <c r="N470">
        <f>IF('Main Data'!H470="Gubelin",1,0)</f>
        <v>0</v>
      </c>
      <c r="O470">
        <f>IF('Main Data'!H470="Heuer",1,0)</f>
        <v>0</v>
      </c>
      <c r="P470">
        <f>IF('Main Data'!H470="IWC",1,0)</f>
        <v>0</v>
      </c>
      <c r="Q470">
        <f>IF('Main Data'!H470="JLC",1,0)</f>
        <v>0</v>
      </c>
      <c r="R470">
        <f>IF('Main Data'!H470="Longines",1,0)</f>
        <v>0</v>
      </c>
      <c r="S470">
        <f>IF('Main Data'!H470="Movado",1,0)</f>
        <v>0</v>
      </c>
      <c r="T470">
        <f>IF('Main Data'!H470="Omega",1,0)</f>
        <v>0</v>
      </c>
      <c r="U470">
        <f>IF('Main Data'!H470="Panerai",1,0)</f>
        <v>0</v>
      </c>
      <c r="V470">
        <f>IF('Main Data'!H470="Patek",1,0)</f>
        <v>0</v>
      </c>
      <c r="W470">
        <f>IF('Main Data'!H470="Rolex",1,0)</f>
        <v>0</v>
      </c>
      <c r="X470">
        <f>IF('Main Data'!H470="Tudor",1,0)</f>
        <v>0</v>
      </c>
      <c r="Y470">
        <f>IF('Main Data'!H470="Ulysse Nardin",1,0)</f>
        <v>0</v>
      </c>
      <c r="Z470">
        <f>IF('Main Data'!H470="Universal Geneve",1,0)</f>
        <v>0</v>
      </c>
      <c r="AA470">
        <f>IF('Main Data'!H470="Vacheron",1,0)</f>
        <v>0</v>
      </c>
      <c r="AB470">
        <f>IF('Main Data'!H470="Zenith",1,0)</f>
        <v>1</v>
      </c>
      <c r="AC470">
        <f>IF('Main Data'!J470="Stainless Steel",1,0)</f>
        <v>0</v>
      </c>
      <c r="AD470">
        <f>IF('Main Data'!J470="Two-tone",1,0)</f>
        <v>0</v>
      </c>
      <c r="AE470">
        <f>IF(OR('Main Data'!J470="YG 18K",'Main Data'!J470="YG &lt;18K",'Main Data'!J470="PG 18K",'Main Data'!J470="PG &lt;18K",'Main Data'!J470="WG 18K",'Main Data'!J470="Mixes of 18K",'Main Data'!J470="Mixes &lt;18K"),1,0)</f>
        <v>1</v>
      </c>
      <c r="AF470">
        <f>IF('Main Data'!J470="Platinum",1,0)</f>
        <v>0</v>
      </c>
      <c r="AG470">
        <f>IF(OR('Main Data'!J470="PVD",'Main Data'!J470="Gold Plate",'Main Data'!J470="Other"),1,0)</f>
        <v>0</v>
      </c>
      <c r="AH470">
        <f>IF('Main Data'!N470="Stainless Steel",1,0)</f>
        <v>0</v>
      </c>
      <c r="AI470">
        <f>IF('Main Data'!N470="Leather",1,0)</f>
        <v>1</v>
      </c>
      <c r="AJ470">
        <f>IF('Main Data'!N470="Two-tone",1,0)</f>
        <v>0</v>
      </c>
      <c r="AK470">
        <f>IF(OR('Main Data'!N470="YG 18K",'Main Data'!N470="PG 18K",'Main Data'!N470="WG 18K",'Main Data'!N470="Mixes of 18K"),1,0)</f>
        <v>0</v>
      </c>
      <c r="AL470">
        <f>IF(OR(,'Main Data'!N470="PVD",'Main Data'!N470="Gold plate"),1,0)</f>
        <v>0</v>
      </c>
      <c r="AM470">
        <f>IF(OR('Main Data'!AV470="Yes",'Main Data'!AW470="Yes",'Main Data'!AU470="Yes"),1,0)</f>
        <v>0</v>
      </c>
      <c r="AN470">
        <f>IF(OR(ISTEXT('Main Data'!AX470), ISTEXT('Main Data'!AY470)),1,0)</f>
        <v>0</v>
      </c>
      <c r="AO470">
        <f>IF('Main Data'!AZ470="Yes",1,0)</f>
        <v>0</v>
      </c>
      <c r="AP470">
        <f>IF('Main Data'!BA470="Yes",1,0)</f>
        <v>0</v>
      </c>
      <c r="AQ470">
        <f>IF('Main Data'!BD470="Yes",1,0)</f>
        <v>0</v>
      </c>
      <c r="AR470">
        <f>IF('Main Data'!BE470="A",1,0)</f>
        <v>0</v>
      </c>
      <c r="AS470">
        <f>IF('Main Data'!BE470="AA",1,0)</f>
        <v>1</v>
      </c>
      <c r="AT470">
        <f>IF('Main Data'!BE470="AAA",1,0)</f>
        <v>0</v>
      </c>
      <c r="AU470">
        <f>IF('Main Data'!BE470="AAAA",1,0)</f>
        <v>0</v>
      </c>
      <c r="AV470">
        <f>IF('Main Data'!P470="Yes",1,0)</f>
        <v>0</v>
      </c>
      <c r="AW470">
        <f>IF('Main Data'!AP470="Yes",1,0)</f>
        <v>0</v>
      </c>
      <c r="AX470">
        <f>IF(OR('Main Data'!V470="Yes", 'Main Data'!W470="Yes",'Main Data'!X470="Yes"),1,0)</f>
        <v>0</v>
      </c>
      <c r="AY470">
        <f>IF(OR('Main Data'!Y470="Yes",'Main Data'!Z470="Yes"),1,0)</f>
        <v>0</v>
      </c>
      <c r="AZ470">
        <f>IF('Main Data'!AR470="Yes",1,0)</f>
        <v>0</v>
      </c>
      <c r="BA470">
        <f>IF('Main Data'!AS470="Yes",1,0)</f>
        <v>0</v>
      </c>
      <c r="BB470">
        <f>IF('Main Data'!AG470="Yes",1,0)</f>
        <v>0</v>
      </c>
      <c r="BC470">
        <f>IF('Main Data'!AB470="Yes",1,0)</f>
        <v>0</v>
      </c>
      <c r="BD470">
        <f>IF('Main Data'!AA470="Yes",1,0)</f>
        <v>0</v>
      </c>
      <c r="BE470">
        <f>IF('Main Data'!AC470="Yes",1,0)</f>
        <v>0</v>
      </c>
      <c r="BF470">
        <f>IF('Main Data'!AF470="Yes",1,0)</f>
        <v>0</v>
      </c>
      <c r="BG470">
        <f>IF(OR('Main Data'!AI470="Yes",'Main Data'!AL470="Yes"),1,0)</f>
        <v>1</v>
      </c>
      <c r="BH470">
        <f>IF('Main Data'!AJ470="Yes",1,0)</f>
        <v>0</v>
      </c>
      <c r="BI470">
        <f>IF('Main Data'!AK470="Yes",1,0)</f>
        <v>0</v>
      </c>
      <c r="BJ470">
        <f>IF('Main Data'!AM470="Yes",1,0)</f>
        <v>0</v>
      </c>
      <c r="BK470">
        <f>IF('Main Data'!AQ470="Yes",1,0)</f>
        <v>0</v>
      </c>
      <c r="BL470" s="21">
        <f t="shared" si="43"/>
        <v>0</v>
      </c>
      <c r="BM470" s="21">
        <f t="shared" si="44"/>
        <v>0</v>
      </c>
      <c r="BN470" s="21">
        <f t="shared" si="45"/>
        <v>0</v>
      </c>
      <c r="BO470" s="21">
        <f t="shared" si="46"/>
        <v>1</v>
      </c>
      <c r="BP470" s="21">
        <f t="shared" si="47"/>
        <v>0</v>
      </c>
    </row>
    <row r="471" spans="1:68" x14ac:dyDescent="0.2">
      <c r="A471">
        <v>467</v>
      </c>
      <c r="B471" s="33">
        <f>'Main Data'!C471</f>
        <v>44325</v>
      </c>
      <c r="C471">
        <f>'Main Data'!D471</f>
        <v>55</v>
      </c>
      <c r="D471" s="26">
        <f>'Main Data'!E471</f>
        <v>4700</v>
      </c>
      <c r="E471" s="26">
        <f>'Main Data'!F471</f>
        <v>5875</v>
      </c>
      <c r="F471" s="34">
        <f t="shared" si="42"/>
        <v>8.4553177876981493</v>
      </c>
      <c r="G471">
        <f>IF('Main Data'!H471="AP",1,0)</f>
        <v>0</v>
      </c>
      <c r="H471">
        <f>IF('Main Data'!H471="Blancpain",1,0)</f>
        <v>0</v>
      </c>
      <c r="I471">
        <f>IF('Main Data'!H471="Breguet",1,0)</f>
        <v>0</v>
      </c>
      <c r="J471">
        <f>IF('Main Data'!H471="Breitling",1,0)</f>
        <v>0</v>
      </c>
      <c r="K471">
        <f>IF('Main Data'!H471="Cartier",1,0)</f>
        <v>0</v>
      </c>
      <c r="L471">
        <f>IF('Main Data'!H471="Gallet",1,0)</f>
        <v>0</v>
      </c>
      <c r="M471">
        <f>IF('Main Data'!H471="Girard Perregaux",1,0)</f>
        <v>0</v>
      </c>
      <c r="N471">
        <f>IF('Main Data'!H471="Gubelin",1,0)</f>
        <v>0</v>
      </c>
      <c r="O471">
        <f>IF('Main Data'!H471="Heuer",1,0)</f>
        <v>0</v>
      </c>
      <c r="P471">
        <f>IF('Main Data'!H471="IWC",1,0)</f>
        <v>0</v>
      </c>
      <c r="Q471">
        <f>IF('Main Data'!H471="JLC",1,0)</f>
        <v>0</v>
      </c>
      <c r="R471">
        <f>IF('Main Data'!H471="Longines",1,0)</f>
        <v>0</v>
      </c>
      <c r="S471">
        <f>IF('Main Data'!H471="Movado",1,0)</f>
        <v>0</v>
      </c>
      <c r="T471">
        <f>IF('Main Data'!H471="Omega",1,0)</f>
        <v>0</v>
      </c>
      <c r="U471">
        <f>IF('Main Data'!H471="Panerai",1,0)</f>
        <v>0</v>
      </c>
      <c r="V471">
        <f>IF('Main Data'!H471="Patek",1,0)</f>
        <v>0</v>
      </c>
      <c r="W471">
        <f>IF('Main Data'!H471="Rolex",1,0)</f>
        <v>0</v>
      </c>
      <c r="X471">
        <f>IF('Main Data'!H471="Tudor",1,0)</f>
        <v>0</v>
      </c>
      <c r="Y471">
        <f>IF('Main Data'!H471="Ulysse Nardin",1,0)</f>
        <v>0</v>
      </c>
      <c r="Z471">
        <f>IF('Main Data'!H471="Universal Geneve",1,0)</f>
        <v>0</v>
      </c>
      <c r="AA471">
        <f>IF('Main Data'!H471="Vacheron",1,0)</f>
        <v>0</v>
      </c>
      <c r="AB471">
        <f>IF('Main Data'!H471="Zenith",1,0)</f>
        <v>1</v>
      </c>
      <c r="AC471">
        <f>IF('Main Data'!J471="Stainless Steel",1,0)</f>
        <v>0</v>
      </c>
      <c r="AD471">
        <f>IF('Main Data'!J471="Two-tone",1,0)</f>
        <v>0</v>
      </c>
      <c r="AE471">
        <f>IF(OR('Main Data'!J471="YG 18K",'Main Data'!J471="YG &lt;18K",'Main Data'!J471="PG 18K",'Main Data'!J471="PG &lt;18K",'Main Data'!J471="WG 18K",'Main Data'!J471="Mixes of 18K",'Main Data'!J471="Mixes &lt;18K"),1,0)</f>
        <v>1</v>
      </c>
      <c r="AF471">
        <f>IF('Main Data'!J471="Platinum",1,0)</f>
        <v>0</v>
      </c>
      <c r="AG471">
        <f>IF(OR('Main Data'!J471="PVD",'Main Data'!J471="Gold Plate",'Main Data'!J471="Other"),1,0)</f>
        <v>0</v>
      </c>
      <c r="AH471">
        <f>IF('Main Data'!N471="Stainless Steel",1,0)</f>
        <v>0</v>
      </c>
      <c r="AI471">
        <f>IF('Main Data'!N471="Leather",1,0)</f>
        <v>1</v>
      </c>
      <c r="AJ471">
        <f>IF('Main Data'!N471="Two-tone",1,0)</f>
        <v>0</v>
      </c>
      <c r="AK471">
        <f>IF(OR('Main Data'!N471="YG 18K",'Main Data'!N471="PG 18K",'Main Data'!N471="WG 18K",'Main Data'!N471="Mixes of 18K"),1,0)</f>
        <v>0</v>
      </c>
      <c r="AL471">
        <f>IF(OR(,'Main Data'!N471="PVD",'Main Data'!N471="Gold plate"),1,0)</f>
        <v>0</v>
      </c>
      <c r="AM471">
        <f>IF(OR('Main Data'!AV471="Yes",'Main Data'!AW471="Yes",'Main Data'!AU471="Yes"),1,0)</f>
        <v>0</v>
      </c>
      <c r="AN471">
        <f>IF(OR(ISTEXT('Main Data'!AX471), ISTEXT('Main Data'!AY471)),1,0)</f>
        <v>0</v>
      </c>
      <c r="AO471">
        <f>IF('Main Data'!AZ471="Yes",1,0)</f>
        <v>0</v>
      </c>
      <c r="AP471">
        <f>IF('Main Data'!BA471="Yes",1,0)</f>
        <v>0</v>
      </c>
      <c r="AQ471">
        <f>IF('Main Data'!BD471="Yes",1,0)</f>
        <v>0</v>
      </c>
      <c r="AR471">
        <f>IF('Main Data'!BE471="A",1,0)</f>
        <v>0</v>
      </c>
      <c r="AS471">
        <f>IF('Main Data'!BE471="AA",1,0)</f>
        <v>1</v>
      </c>
      <c r="AT471">
        <f>IF('Main Data'!BE471="AAA",1,0)</f>
        <v>0</v>
      </c>
      <c r="AU471">
        <f>IF('Main Data'!BE471="AAAA",1,0)</f>
        <v>0</v>
      </c>
      <c r="AV471">
        <f>IF('Main Data'!P471="Yes",1,0)</f>
        <v>0</v>
      </c>
      <c r="AW471">
        <f>IF('Main Data'!AP471="Yes",1,0)</f>
        <v>0</v>
      </c>
      <c r="AX471">
        <f>IF(OR('Main Data'!V471="Yes", 'Main Data'!W471="Yes",'Main Data'!X471="Yes"),1,0)</f>
        <v>1</v>
      </c>
      <c r="AY471">
        <f>IF(OR('Main Data'!Y471="Yes",'Main Data'!Z471="Yes"),1,0)</f>
        <v>0</v>
      </c>
      <c r="AZ471">
        <f>IF('Main Data'!AR471="Yes",1,0)</f>
        <v>0</v>
      </c>
      <c r="BA471">
        <f>IF('Main Data'!AS471="Yes",1,0)</f>
        <v>0</v>
      </c>
      <c r="BB471">
        <f>IF('Main Data'!AG471="Yes",1,0)</f>
        <v>0</v>
      </c>
      <c r="BC471">
        <f>IF('Main Data'!AB471="Yes",1,0)</f>
        <v>0</v>
      </c>
      <c r="BD471">
        <f>IF('Main Data'!AA471="Yes",1,0)</f>
        <v>0</v>
      </c>
      <c r="BE471">
        <f>IF('Main Data'!AC471="Yes",1,0)</f>
        <v>0</v>
      </c>
      <c r="BF471">
        <f>IF('Main Data'!AF471="Yes",1,0)</f>
        <v>0</v>
      </c>
      <c r="BG471">
        <f>IF(OR('Main Data'!AI471="Yes",'Main Data'!AL471="Yes"),1,0)</f>
        <v>1</v>
      </c>
      <c r="BH471">
        <f>IF('Main Data'!AJ471="Yes",1,0)</f>
        <v>0</v>
      </c>
      <c r="BI471">
        <f>IF('Main Data'!AK471="Yes",1,0)</f>
        <v>0</v>
      </c>
      <c r="BJ471">
        <f>IF('Main Data'!AM471="Yes",1,0)</f>
        <v>0</v>
      </c>
      <c r="BK471">
        <f>IF('Main Data'!AQ471="Yes",1,0)</f>
        <v>0</v>
      </c>
      <c r="BL471" s="21">
        <f t="shared" si="43"/>
        <v>0</v>
      </c>
      <c r="BM471" s="21">
        <f t="shared" si="44"/>
        <v>0</v>
      </c>
      <c r="BN471" s="21">
        <f t="shared" si="45"/>
        <v>0</v>
      </c>
      <c r="BO471" s="21">
        <f t="shared" si="46"/>
        <v>1</v>
      </c>
      <c r="BP471" s="21">
        <f t="shared" si="47"/>
        <v>0</v>
      </c>
    </row>
    <row r="472" spans="1:68" x14ac:dyDescent="0.2">
      <c r="A472">
        <v>468</v>
      </c>
      <c r="B472" s="33">
        <f>'Main Data'!C472</f>
        <v>44325</v>
      </c>
      <c r="C472">
        <f>'Main Data'!D472</f>
        <v>56</v>
      </c>
      <c r="D472" s="26">
        <f>'Main Data'!E472</f>
        <v>12000</v>
      </c>
      <c r="E472" s="26">
        <f>'Main Data'!F472</f>
        <v>15000</v>
      </c>
      <c r="F472" s="34">
        <f t="shared" si="42"/>
        <v>9.3926619287701367</v>
      </c>
      <c r="G472">
        <f>IF('Main Data'!H472="AP",1,0)</f>
        <v>0</v>
      </c>
      <c r="H472">
        <f>IF('Main Data'!H472="Blancpain",1,0)</f>
        <v>0</v>
      </c>
      <c r="I472">
        <f>IF('Main Data'!H472="Breguet",1,0)</f>
        <v>0</v>
      </c>
      <c r="J472">
        <f>IF('Main Data'!H472="Breitling",1,0)</f>
        <v>0</v>
      </c>
      <c r="K472">
        <f>IF('Main Data'!H472="Cartier",1,0)</f>
        <v>0</v>
      </c>
      <c r="L472">
        <f>IF('Main Data'!H472="Gallet",1,0)</f>
        <v>0</v>
      </c>
      <c r="M472">
        <f>IF('Main Data'!H472="Girard Perregaux",1,0)</f>
        <v>0</v>
      </c>
      <c r="N472">
        <f>IF('Main Data'!H472="Gubelin",1,0)</f>
        <v>0</v>
      </c>
      <c r="O472">
        <f>IF('Main Data'!H472="Heuer",1,0)</f>
        <v>0</v>
      </c>
      <c r="P472">
        <f>IF('Main Data'!H472="IWC",1,0)</f>
        <v>0</v>
      </c>
      <c r="Q472">
        <f>IF('Main Data'!H472="JLC",1,0)</f>
        <v>0</v>
      </c>
      <c r="R472">
        <f>IF('Main Data'!H472="Longines",1,0)</f>
        <v>0</v>
      </c>
      <c r="S472">
        <f>IF('Main Data'!H472="Movado",1,0)</f>
        <v>0</v>
      </c>
      <c r="T472">
        <f>IF('Main Data'!H472="Omega",1,0)</f>
        <v>0</v>
      </c>
      <c r="U472">
        <f>IF('Main Data'!H472="Panerai",1,0)</f>
        <v>0</v>
      </c>
      <c r="V472">
        <f>IF('Main Data'!H472="Patek",1,0)</f>
        <v>0</v>
      </c>
      <c r="W472">
        <f>IF('Main Data'!H472="Rolex",1,0)</f>
        <v>0</v>
      </c>
      <c r="X472">
        <f>IF('Main Data'!H472="Tudor",1,0)</f>
        <v>0</v>
      </c>
      <c r="Y472">
        <f>IF('Main Data'!H472="Ulysse Nardin",1,0)</f>
        <v>0</v>
      </c>
      <c r="Z472">
        <f>IF('Main Data'!H472="Universal Geneve",1,0)</f>
        <v>0</v>
      </c>
      <c r="AA472">
        <f>IF('Main Data'!H472="Vacheron",1,0)</f>
        <v>0</v>
      </c>
      <c r="AB472">
        <f>IF('Main Data'!H472="Zenith",1,0)</f>
        <v>1</v>
      </c>
      <c r="AC472">
        <f>IF('Main Data'!J472="Stainless Steel",1,0)</f>
        <v>1</v>
      </c>
      <c r="AD472">
        <f>IF('Main Data'!J472="Two-tone",1,0)</f>
        <v>0</v>
      </c>
      <c r="AE472">
        <f>IF(OR('Main Data'!J472="YG 18K",'Main Data'!J472="YG &lt;18K",'Main Data'!J472="PG 18K",'Main Data'!J472="PG &lt;18K",'Main Data'!J472="WG 18K",'Main Data'!J472="Mixes of 18K",'Main Data'!J472="Mixes &lt;18K"),1,0)</f>
        <v>0</v>
      </c>
      <c r="AF472">
        <f>IF('Main Data'!J472="Platinum",1,0)</f>
        <v>0</v>
      </c>
      <c r="AG472">
        <f>IF(OR('Main Data'!J472="PVD",'Main Data'!J472="Gold Plate",'Main Data'!J472="Other"),1,0)</f>
        <v>0</v>
      </c>
      <c r="AH472">
        <f>IF('Main Data'!N472="Stainless Steel",1,0)</f>
        <v>0</v>
      </c>
      <c r="AI472">
        <f>IF('Main Data'!N472="Leather",1,0)</f>
        <v>1</v>
      </c>
      <c r="AJ472">
        <f>IF('Main Data'!N472="Two-tone",1,0)</f>
        <v>0</v>
      </c>
      <c r="AK472">
        <f>IF(OR('Main Data'!N472="YG 18K",'Main Data'!N472="PG 18K",'Main Data'!N472="WG 18K",'Main Data'!N472="Mixes of 18K"),1,0)</f>
        <v>0</v>
      </c>
      <c r="AL472">
        <f>IF(OR(,'Main Data'!N472="PVD",'Main Data'!N472="Gold plate"),1,0)</f>
        <v>0</v>
      </c>
      <c r="AM472">
        <f>IF(OR('Main Data'!AV472="Yes",'Main Data'!AW472="Yes",'Main Data'!AU472="Yes"),1,0)</f>
        <v>0</v>
      </c>
      <c r="AN472">
        <f>IF(OR(ISTEXT('Main Data'!AX472), ISTEXT('Main Data'!AY472)),1,0)</f>
        <v>0</v>
      </c>
      <c r="AO472">
        <f>IF('Main Data'!AZ472="Yes",1,0)</f>
        <v>0</v>
      </c>
      <c r="AP472">
        <f>IF('Main Data'!BA472="Yes",1,0)</f>
        <v>0</v>
      </c>
      <c r="AQ472">
        <f>IF('Main Data'!BD472="Yes",1,0)</f>
        <v>0</v>
      </c>
      <c r="AR472">
        <f>IF('Main Data'!BE472="A",1,0)</f>
        <v>0</v>
      </c>
      <c r="AS472">
        <f>IF('Main Data'!BE472="AA",1,0)</f>
        <v>0</v>
      </c>
      <c r="AT472">
        <f>IF('Main Data'!BE472="AAA",1,0)</f>
        <v>1</v>
      </c>
      <c r="AU472">
        <f>IF('Main Data'!BE472="AAAA",1,0)</f>
        <v>0</v>
      </c>
      <c r="AV472">
        <f>IF('Main Data'!P472="Yes",1,0)</f>
        <v>0</v>
      </c>
      <c r="AW472">
        <f>IF('Main Data'!AP472="Yes",1,0)</f>
        <v>0</v>
      </c>
      <c r="AX472">
        <f>IF(OR('Main Data'!V472="Yes", 'Main Data'!W472="Yes",'Main Data'!X472="Yes"),1,0)</f>
        <v>1</v>
      </c>
      <c r="AY472">
        <f>IF(OR('Main Data'!Y472="Yes",'Main Data'!Z472="Yes"),1,0)</f>
        <v>0</v>
      </c>
      <c r="AZ472">
        <f>IF('Main Data'!AR472="Yes",1,0)</f>
        <v>0</v>
      </c>
      <c r="BA472">
        <f>IF('Main Data'!AS472="Yes",1,0)</f>
        <v>0</v>
      </c>
      <c r="BB472">
        <f>IF('Main Data'!AG472="Yes",1,0)</f>
        <v>0</v>
      </c>
      <c r="BC472">
        <f>IF('Main Data'!AB472="Yes",1,0)</f>
        <v>0</v>
      </c>
      <c r="BD472">
        <f>IF('Main Data'!AA472="Yes",1,0)</f>
        <v>0</v>
      </c>
      <c r="BE472">
        <f>IF('Main Data'!AC472="Yes",1,0)</f>
        <v>0</v>
      </c>
      <c r="BF472">
        <f>IF('Main Data'!AF472="Yes",1,0)</f>
        <v>0</v>
      </c>
      <c r="BG472">
        <f>IF(OR('Main Data'!AI472="Yes",'Main Data'!AL472="Yes"),1,0)</f>
        <v>1</v>
      </c>
      <c r="BH472">
        <f>IF('Main Data'!AJ472="Yes",1,0)</f>
        <v>0</v>
      </c>
      <c r="BI472">
        <f>IF('Main Data'!AK472="Yes",1,0)</f>
        <v>0</v>
      </c>
      <c r="BJ472">
        <f>IF('Main Data'!AM472="Yes",1,0)</f>
        <v>0</v>
      </c>
      <c r="BK472">
        <f>IF('Main Data'!AQ472="Yes",1,0)</f>
        <v>0</v>
      </c>
      <c r="BL472" s="21">
        <f t="shared" si="43"/>
        <v>0</v>
      </c>
      <c r="BM472" s="21">
        <f t="shared" si="44"/>
        <v>0</v>
      </c>
      <c r="BN472" s="21">
        <f t="shared" si="45"/>
        <v>0</v>
      </c>
      <c r="BO472" s="21">
        <f t="shared" si="46"/>
        <v>1</v>
      </c>
      <c r="BP472" s="21">
        <f t="shared" si="47"/>
        <v>0</v>
      </c>
    </row>
    <row r="473" spans="1:68" x14ac:dyDescent="0.2">
      <c r="A473">
        <v>469</v>
      </c>
      <c r="B473" s="33">
        <f>'Main Data'!C473</f>
        <v>44325</v>
      </c>
      <c r="C473">
        <f>'Main Data'!D473</f>
        <v>57</v>
      </c>
      <c r="D473" s="26">
        <f>'Main Data'!E473</f>
        <v>3600</v>
      </c>
      <c r="E473" s="26">
        <f>'Main Data'!F473</f>
        <v>4500</v>
      </c>
      <c r="F473" s="34">
        <f t="shared" si="42"/>
        <v>8.1886891244442008</v>
      </c>
      <c r="G473">
        <f>IF('Main Data'!H473="AP",1,0)</f>
        <v>0</v>
      </c>
      <c r="H473">
        <f>IF('Main Data'!H473="Blancpain",1,0)</f>
        <v>0</v>
      </c>
      <c r="I473">
        <f>IF('Main Data'!H473="Breguet",1,0)</f>
        <v>0</v>
      </c>
      <c r="J473">
        <f>IF('Main Data'!H473="Breitling",1,0)</f>
        <v>0</v>
      </c>
      <c r="K473">
        <f>IF('Main Data'!H473="Cartier",1,0)</f>
        <v>0</v>
      </c>
      <c r="L473">
        <f>IF('Main Data'!H473="Gallet",1,0)</f>
        <v>0</v>
      </c>
      <c r="M473">
        <f>IF('Main Data'!H473="Girard Perregaux",1,0)</f>
        <v>0</v>
      </c>
      <c r="N473">
        <f>IF('Main Data'!H473="Gubelin",1,0)</f>
        <v>0</v>
      </c>
      <c r="O473">
        <f>IF('Main Data'!H473="Heuer",1,0)</f>
        <v>0</v>
      </c>
      <c r="P473">
        <f>IF('Main Data'!H473="IWC",1,0)</f>
        <v>0</v>
      </c>
      <c r="Q473">
        <f>IF('Main Data'!H473="JLC",1,0)</f>
        <v>0</v>
      </c>
      <c r="R473">
        <f>IF('Main Data'!H473="Longines",1,0)</f>
        <v>0</v>
      </c>
      <c r="S473">
        <f>IF('Main Data'!H473="Movado",1,0)</f>
        <v>0</v>
      </c>
      <c r="T473">
        <f>IF('Main Data'!H473="Omega",1,0)</f>
        <v>0</v>
      </c>
      <c r="U473">
        <f>IF('Main Data'!H473="Panerai",1,0)</f>
        <v>0</v>
      </c>
      <c r="V473">
        <f>IF('Main Data'!H473="Patek",1,0)</f>
        <v>0</v>
      </c>
      <c r="W473">
        <f>IF('Main Data'!H473="Rolex",1,0)</f>
        <v>0</v>
      </c>
      <c r="X473">
        <f>IF('Main Data'!H473="Tudor",1,0)</f>
        <v>0</v>
      </c>
      <c r="Y473">
        <f>IF('Main Data'!H473="Ulysse Nardin",1,0)</f>
        <v>0</v>
      </c>
      <c r="Z473">
        <f>IF('Main Data'!H473="Universal Geneve",1,0)</f>
        <v>0</v>
      </c>
      <c r="AA473">
        <f>IF('Main Data'!H473="Vacheron",1,0)</f>
        <v>0</v>
      </c>
      <c r="AB473">
        <f>IF('Main Data'!H473="Zenith",1,0)</f>
        <v>1</v>
      </c>
      <c r="AC473">
        <f>IF('Main Data'!J473="Stainless Steel",1,0)</f>
        <v>1</v>
      </c>
      <c r="AD473">
        <f>IF('Main Data'!J473="Two-tone",1,0)</f>
        <v>0</v>
      </c>
      <c r="AE473">
        <f>IF(OR('Main Data'!J473="YG 18K",'Main Data'!J473="YG &lt;18K",'Main Data'!J473="PG 18K",'Main Data'!J473="PG &lt;18K",'Main Data'!J473="WG 18K",'Main Data'!J473="Mixes of 18K",'Main Data'!J473="Mixes &lt;18K"),1,0)</f>
        <v>0</v>
      </c>
      <c r="AF473">
        <f>IF('Main Data'!J473="Platinum",1,0)</f>
        <v>0</v>
      </c>
      <c r="AG473">
        <f>IF(OR('Main Data'!J473="PVD",'Main Data'!J473="Gold Plate",'Main Data'!J473="Other"),1,0)</f>
        <v>0</v>
      </c>
      <c r="AH473">
        <f>IF('Main Data'!N473="Stainless Steel",1,0)</f>
        <v>1</v>
      </c>
      <c r="AI473">
        <f>IF('Main Data'!N473="Leather",1,0)</f>
        <v>0</v>
      </c>
      <c r="AJ473">
        <f>IF('Main Data'!N473="Two-tone",1,0)</f>
        <v>0</v>
      </c>
      <c r="AK473">
        <f>IF(OR('Main Data'!N473="YG 18K",'Main Data'!N473="PG 18K",'Main Data'!N473="WG 18K",'Main Data'!N473="Mixes of 18K"),1,0)</f>
        <v>0</v>
      </c>
      <c r="AL473">
        <f>IF(OR(,'Main Data'!N473="PVD",'Main Data'!N473="Gold plate"),1,0)</f>
        <v>0</v>
      </c>
      <c r="AM473">
        <f>IF(OR('Main Data'!AV473="Yes",'Main Data'!AW473="Yes",'Main Data'!AU473="Yes"),1,0)</f>
        <v>0</v>
      </c>
      <c r="AN473">
        <f>IF(OR(ISTEXT('Main Data'!AX473), ISTEXT('Main Data'!AY473)),1,0)</f>
        <v>0</v>
      </c>
      <c r="AO473">
        <f>IF('Main Data'!AZ473="Yes",1,0)</f>
        <v>0</v>
      </c>
      <c r="AP473">
        <f>IF('Main Data'!BA473="Yes",1,0)</f>
        <v>0</v>
      </c>
      <c r="AQ473">
        <f>IF('Main Data'!BD473="Yes",1,0)</f>
        <v>0</v>
      </c>
      <c r="AR473">
        <f>IF('Main Data'!BE473="A",1,0)</f>
        <v>0</v>
      </c>
      <c r="AS473">
        <f>IF('Main Data'!BE473="AA",1,0)</f>
        <v>1</v>
      </c>
      <c r="AT473">
        <f>IF('Main Data'!BE473="AAA",1,0)</f>
        <v>0</v>
      </c>
      <c r="AU473">
        <f>IF('Main Data'!BE473="AAAA",1,0)</f>
        <v>0</v>
      </c>
      <c r="AV473">
        <f>IF('Main Data'!P473="Yes",1,0)</f>
        <v>0</v>
      </c>
      <c r="AW473">
        <f>IF('Main Data'!AP473="Yes",1,0)</f>
        <v>0</v>
      </c>
      <c r="AX473">
        <f>IF(OR('Main Data'!V473="Yes", 'Main Data'!W473="Yes",'Main Data'!X473="Yes"),1,0)</f>
        <v>1</v>
      </c>
      <c r="AY473">
        <f>IF(OR('Main Data'!Y473="Yes",'Main Data'!Z473="Yes"),1,0)</f>
        <v>0</v>
      </c>
      <c r="AZ473">
        <f>IF('Main Data'!AR473="Yes",1,0)</f>
        <v>0</v>
      </c>
      <c r="BA473">
        <f>IF('Main Data'!AS473="Yes",1,0)</f>
        <v>0</v>
      </c>
      <c r="BB473">
        <f>IF('Main Data'!AG473="Yes",1,0)</f>
        <v>0</v>
      </c>
      <c r="BC473">
        <f>IF('Main Data'!AB473="Yes",1,0)</f>
        <v>0</v>
      </c>
      <c r="BD473">
        <f>IF('Main Data'!AA473="Yes",1,0)</f>
        <v>0</v>
      </c>
      <c r="BE473">
        <f>IF('Main Data'!AC473="Yes",1,0)</f>
        <v>0</v>
      </c>
      <c r="BF473">
        <f>IF('Main Data'!AF473="Yes",1,0)</f>
        <v>0</v>
      </c>
      <c r="BG473">
        <f>IF(OR('Main Data'!AI473="Yes",'Main Data'!AL473="Yes"),1,0)</f>
        <v>1</v>
      </c>
      <c r="BH473">
        <f>IF('Main Data'!AJ473="Yes",1,0)</f>
        <v>0</v>
      </c>
      <c r="BI473">
        <f>IF('Main Data'!AK473="Yes",1,0)</f>
        <v>0</v>
      </c>
      <c r="BJ473">
        <f>IF('Main Data'!AM473="Yes",1,0)</f>
        <v>0</v>
      </c>
      <c r="BK473">
        <f>IF('Main Data'!AQ473="Yes",1,0)</f>
        <v>0</v>
      </c>
      <c r="BL473" s="21">
        <f t="shared" si="43"/>
        <v>0</v>
      </c>
      <c r="BM473" s="21">
        <f t="shared" si="44"/>
        <v>0</v>
      </c>
      <c r="BN473" s="21">
        <f t="shared" si="45"/>
        <v>0</v>
      </c>
      <c r="BO473" s="21">
        <f t="shared" si="46"/>
        <v>1</v>
      </c>
      <c r="BP473" s="21">
        <f t="shared" si="47"/>
        <v>0</v>
      </c>
    </row>
    <row r="474" spans="1:68" x14ac:dyDescent="0.2">
      <c r="A474">
        <v>470</v>
      </c>
      <c r="B474" s="33">
        <f>'Main Data'!C474</f>
        <v>44325</v>
      </c>
      <c r="C474">
        <f>'Main Data'!D474</f>
        <v>58</v>
      </c>
      <c r="D474" s="26">
        <f>'Main Data'!E474</f>
        <v>4500</v>
      </c>
      <c r="E474" s="26">
        <f>'Main Data'!F474</f>
        <v>5625</v>
      </c>
      <c r="F474" s="34">
        <f t="shared" si="42"/>
        <v>8.4118326757584114</v>
      </c>
      <c r="G474">
        <f>IF('Main Data'!H474="AP",1,0)</f>
        <v>0</v>
      </c>
      <c r="H474">
        <f>IF('Main Data'!H474="Blancpain",1,0)</f>
        <v>0</v>
      </c>
      <c r="I474">
        <f>IF('Main Data'!H474="Breguet",1,0)</f>
        <v>0</v>
      </c>
      <c r="J474">
        <f>IF('Main Data'!H474="Breitling",1,0)</f>
        <v>0</v>
      </c>
      <c r="K474">
        <f>IF('Main Data'!H474="Cartier",1,0)</f>
        <v>0</v>
      </c>
      <c r="L474">
        <f>IF('Main Data'!H474="Gallet",1,0)</f>
        <v>0</v>
      </c>
      <c r="M474">
        <f>IF('Main Data'!H474="Girard Perregaux",1,0)</f>
        <v>0</v>
      </c>
      <c r="N474">
        <f>IF('Main Data'!H474="Gubelin",1,0)</f>
        <v>0</v>
      </c>
      <c r="O474">
        <f>IF('Main Data'!H474="Heuer",1,0)</f>
        <v>0</v>
      </c>
      <c r="P474">
        <f>IF('Main Data'!H474="IWC",1,0)</f>
        <v>0</v>
      </c>
      <c r="Q474">
        <f>IF('Main Data'!H474="JLC",1,0)</f>
        <v>0</v>
      </c>
      <c r="R474">
        <f>IF('Main Data'!H474="Longines",1,0)</f>
        <v>0</v>
      </c>
      <c r="S474">
        <f>IF('Main Data'!H474="Movado",1,0)</f>
        <v>1</v>
      </c>
      <c r="T474">
        <f>IF('Main Data'!H474="Omega",1,0)</f>
        <v>0</v>
      </c>
      <c r="U474">
        <f>IF('Main Data'!H474="Panerai",1,0)</f>
        <v>0</v>
      </c>
      <c r="V474">
        <f>IF('Main Data'!H474="Patek",1,0)</f>
        <v>0</v>
      </c>
      <c r="W474">
        <f>IF('Main Data'!H474="Rolex",1,0)</f>
        <v>0</v>
      </c>
      <c r="X474">
        <f>IF('Main Data'!H474="Tudor",1,0)</f>
        <v>0</v>
      </c>
      <c r="Y474">
        <f>IF('Main Data'!H474="Ulysse Nardin",1,0)</f>
        <v>0</v>
      </c>
      <c r="Z474">
        <f>IF('Main Data'!H474="Universal Geneve",1,0)</f>
        <v>0</v>
      </c>
      <c r="AA474">
        <f>IF('Main Data'!H474="Vacheron",1,0)</f>
        <v>0</v>
      </c>
      <c r="AB474">
        <f>IF('Main Data'!H474="Zenith",1,0)</f>
        <v>0</v>
      </c>
      <c r="AC474">
        <f>IF('Main Data'!J474="Stainless Steel",1,0)</f>
        <v>1</v>
      </c>
      <c r="AD474">
        <f>IF('Main Data'!J474="Two-tone",1,0)</f>
        <v>0</v>
      </c>
      <c r="AE474">
        <f>IF(OR('Main Data'!J474="YG 18K",'Main Data'!J474="YG &lt;18K",'Main Data'!J474="PG 18K",'Main Data'!J474="PG &lt;18K",'Main Data'!J474="WG 18K",'Main Data'!J474="Mixes of 18K",'Main Data'!J474="Mixes &lt;18K"),1,0)</f>
        <v>0</v>
      </c>
      <c r="AF474">
        <f>IF('Main Data'!J474="Platinum",1,0)</f>
        <v>0</v>
      </c>
      <c r="AG474">
        <f>IF(OR('Main Data'!J474="PVD",'Main Data'!J474="Gold Plate",'Main Data'!J474="Other"),1,0)</f>
        <v>0</v>
      </c>
      <c r="AH474">
        <f>IF('Main Data'!N474="Stainless Steel",1,0)</f>
        <v>1</v>
      </c>
      <c r="AI474">
        <f>IF('Main Data'!N474="Leather",1,0)</f>
        <v>0</v>
      </c>
      <c r="AJ474">
        <f>IF('Main Data'!N474="Two-tone",1,0)</f>
        <v>0</v>
      </c>
      <c r="AK474">
        <f>IF(OR('Main Data'!N474="YG 18K",'Main Data'!N474="PG 18K",'Main Data'!N474="WG 18K",'Main Data'!N474="Mixes of 18K"),1,0)</f>
        <v>0</v>
      </c>
      <c r="AL474">
        <f>IF(OR(,'Main Data'!N474="PVD",'Main Data'!N474="Gold plate"),1,0)</f>
        <v>0</v>
      </c>
      <c r="AM474">
        <f>IF(OR('Main Data'!AV474="Yes",'Main Data'!AW474="Yes",'Main Data'!AU474="Yes"),1,0)</f>
        <v>0</v>
      </c>
      <c r="AN474">
        <f>IF(OR(ISTEXT('Main Data'!AX474), ISTEXT('Main Data'!AY474)),1,0)</f>
        <v>0</v>
      </c>
      <c r="AO474">
        <f>IF('Main Data'!AZ474="Yes",1,0)</f>
        <v>0</v>
      </c>
      <c r="AP474">
        <f>IF('Main Data'!BA474="Yes",1,0)</f>
        <v>0</v>
      </c>
      <c r="AQ474">
        <f>IF('Main Data'!BD474="Yes",1,0)</f>
        <v>0</v>
      </c>
      <c r="AR474">
        <f>IF('Main Data'!BE474="A",1,0)</f>
        <v>0</v>
      </c>
      <c r="AS474">
        <f>IF('Main Data'!BE474="AA",1,0)</f>
        <v>0</v>
      </c>
      <c r="AT474">
        <f>IF('Main Data'!BE474="AAA",1,0)</f>
        <v>1</v>
      </c>
      <c r="AU474">
        <f>IF('Main Data'!BE474="AAAA",1,0)</f>
        <v>0</v>
      </c>
      <c r="AV474">
        <f>IF('Main Data'!P474="Yes",1,0)</f>
        <v>0</v>
      </c>
      <c r="AW474">
        <f>IF('Main Data'!AP474="Yes",1,0)</f>
        <v>0</v>
      </c>
      <c r="AX474">
        <f>IF(OR('Main Data'!V474="Yes", 'Main Data'!W474="Yes",'Main Data'!X474="Yes"),1,0)</f>
        <v>1</v>
      </c>
      <c r="AY474">
        <f>IF(OR('Main Data'!Y474="Yes",'Main Data'!Z474="Yes"),1,0)</f>
        <v>1</v>
      </c>
      <c r="AZ474">
        <f>IF('Main Data'!AR474="Yes",1,0)</f>
        <v>0</v>
      </c>
      <c r="BA474">
        <f>IF('Main Data'!AS474="Yes",1,0)</f>
        <v>0</v>
      </c>
      <c r="BB474">
        <f>IF('Main Data'!AG474="Yes",1,0)</f>
        <v>0</v>
      </c>
      <c r="BC474">
        <f>IF('Main Data'!AB474="Yes",1,0)</f>
        <v>0</v>
      </c>
      <c r="BD474">
        <f>IF('Main Data'!AA474="Yes",1,0)</f>
        <v>0</v>
      </c>
      <c r="BE474">
        <f>IF('Main Data'!AC474="Yes",1,0)</f>
        <v>0</v>
      </c>
      <c r="BF474">
        <f>IF('Main Data'!AF474="Yes",1,0)</f>
        <v>0</v>
      </c>
      <c r="BG474">
        <f>IF(OR('Main Data'!AI474="Yes",'Main Data'!AL474="Yes"),1,0)</f>
        <v>1</v>
      </c>
      <c r="BH474">
        <f>IF('Main Data'!AJ474="Yes",1,0)</f>
        <v>0</v>
      </c>
      <c r="BI474">
        <f>IF('Main Data'!AK474="Yes",1,0)</f>
        <v>0</v>
      </c>
      <c r="BJ474">
        <f>IF('Main Data'!AM474="Yes",1,0)</f>
        <v>0</v>
      </c>
      <c r="BK474">
        <f>IF('Main Data'!AQ474="Yes",1,0)</f>
        <v>0</v>
      </c>
      <c r="BL474" s="21">
        <f t="shared" si="43"/>
        <v>0</v>
      </c>
      <c r="BM474" s="21">
        <f t="shared" si="44"/>
        <v>0</v>
      </c>
      <c r="BN474" s="21">
        <f t="shared" si="45"/>
        <v>0</v>
      </c>
      <c r="BO474" s="21">
        <f t="shared" si="46"/>
        <v>1</v>
      </c>
      <c r="BP474" s="21">
        <f t="shared" si="47"/>
        <v>0</v>
      </c>
    </row>
    <row r="475" spans="1:68" x14ac:dyDescent="0.2">
      <c r="A475">
        <v>471</v>
      </c>
      <c r="B475" s="33">
        <f>'Main Data'!C475</f>
        <v>44325</v>
      </c>
      <c r="C475">
        <f>'Main Data'!D475</f>
        <v>59</v>
      </c>
      <c r="D475" s="26">
        <f>'Main Data'!E475</f>
        <v>3200</v>
      </c>
      <c r="E475" s="26">
        <f>'Main Data'!F475</f>
        <v>4000</v>
      </c>
      <c r="F475" s="34">
        <f t="shared" si="42"/>
        <v>8.0709060887878188</v>
      </c>
      <c r="G475">
        <f>IF('Main Data'!H475="AP",1,0)</f>
        <v>0</v>
      </c>
      <c r="H475">
        <f>IF('Main Data'!H475="Blancpain",1,0)</f>
        <v>0</v>
      </c>
      <c r="I475">
        <f>IF('Main Data'!H475="Breguet",1,0)</f>
        <v>0</v>
      </c>
      <c r="J475">
        <f>IF('Main Data'!H475="Breitling",1,0)</f>
        <v>0</v>
      </c>
      <c r="K475">
        <f>IF('Main Data'!H475="Cartier",1,0)</f>
        <v>0</v>
      </c>
      <c r="L475">
        <f>IF('Main Data'!H475="Gallet",1,0)</f>
        <v>0</v>
      </c>
      <c r="M475">
        <f>IF('Main Data'!H475="Girard Perregaux",1,0)</f>
        <v>0</v>
      </c>
      <c r="N475">
        <f>IF('Main Data'!H475="Gubelin",1,0)</f>
        <v>0</v>
      </c>
      <c r="O475">
        <f>IF('Main Data'!H475="Heuer",1,0)</f>
        <v>0</v>
      </c>
      <c r="P475">
        <f>IF('Main Data'!H475="IWC",1,0)</f>
        <v>0</v>
      </c>
      <c r="Q475">
        <f>IF('Main Data'!H475="JLC",1,0)</f>
        <v>0</v>
      </c>
      <c r="R475">
        <f>IF('Main Data'!H475="Longines",1,0)</f>
        <v>0</v>
      </c>
      <c r="S475">
        <f>IF('Main Data'!H475="Movado",1,0)</f>
        <v>0</v>
      </c>
      <c r="T475">
        <f>IF('Main Data'!H475="Omega",1,0)</f>
        <v>0</v>
      </c>
      <c r="U475">
        <f>IF('Main Data'!H475="Panerai",1,0)</f>
        <v>0</v>
      </c>
      <c r="V475">
        <f>IF('Main Data'!H475="Patek",1,0)</f>
        <v>0</v>
      </c>
      <c r="W475">
        <f>IF('Main Data'!H475="Rolex",1,0)</f>
        <v>0</v>
      </c>
      <c r="X475">
        <f>IF('Main Data'!H475="Tudor",1,0)</f>
        <v>0</v>
      </c>
      <c r="Y475">
        <f>IF('Main Data'!H475="Ulysse Nardin",1,0)</f>
        <v>0</v>
      </c>
      <c r="Z475">
        <f>IF('Main Data'!H475="Universal Geneve",1,0)</f>
        <v>0</v>
      </c>
      <c r="AA475">
        <f>IF('Main Data'!H475="Vacheron",1,0)</f>
        <v>0</v>
      </c>
      <c r="AB475">
        <f>IF('Main Data'!H475="Zenith",1,0)</f>
        <v>1</v>
      </c>
      <c r="AC475">
        <f>IF('Main Data'!J475="Stainless Steel",1,0)</f>
        <v>1</v>
      </c>
      <c r="AD475">
        <f>IF('Main Data'!J475="Two-tone",1,0)</f>
        <v>0</v>
      </c>
      <c r="AE475">
        <f>IF(OR('Main Data'!J475="YG 18K",'Main Data'!J475="YG &lt;18K",'Main Data'!J475="PG 18K",'Main Data'!J475="PG &lt;18K",'Main Data'!J475="WG 18K",'Main Data'!J475="Mixes of 18K",'Main Data'!J475="Mixes &lt;18K"),1,0)</f>
        <v>0</v>
      </c>
      <c r="AF475">
        <f>IF('Main Data'!J475="Platinum",1,0)</f>
        <v>0</v>
      </c>
      <c r="AG475">
        <f>IF(OR('Main Data'!J475="PVD",'Main Data'!J475="Gold Plate",'Main Data'!J475="Other"),1,0)</f>
        <v>0</v>
      </c>
      <c r="AH475">
        <f>IF('Main Data'!N475="Stainless Steel",1,0)</f>
        <v>1</v>
      </c>
      <c r="AI475">
        <f>IF('Main Data'!N475="Leather",1,0)</f>
        <v>0</v>
      </c>
      <c r="AJ475">
        <f>IF('Main Data'!N475="Two-tone",1,0)</f>
        <v>0</v>
      </c>
      <c r="AK475">
        <f>IF(OR('Main Data'!N475="YG 18K",'Main Data'!N475="PG 18K",'Main Data'!N475="WG 18K",'Main Data'!N475="Mixes of 18K"),1,0)</f>
        <v>0</v>
      </c>
      <c r="AL475">
        <f>IF(OR(,'Main Data'!N475="PVD",'Main Data'!N475="Gold plate"),1,0)</f>
        <v>0</v>
      </c>
      <c r="AM475">
        <f>IF(OR('Main Data'!AV475="Yes",'Main Data'!AW475="Yes",'Main Data'!AU475="Yes"),1,0)</f>
        <v>0</v>
      </c>
      <c r="AN475">
        <f>IF(OR(ISTEXT('Main Data'!AX475), ISTEXT('Main Data'!AY475)),1,0)</f>
        <v>0</v>
      </c>
      <c r="AO475">
        <f>IF('Main Data'!AZ475="Yes",1,0)</f>
        <v>0</v>
      </c>
      <c r="AP475">
        <f>IF('Main Data'!BA475="Yes",1,0)</f>
        <v>0</v>
      </c>
      <c r="AQ475">
        <f>IF('Main Data'!BD475="Yes",1,0)</f>
        <v>0</v>
      </c>
      <c r="AR475">
        <f>IF('Main Data'!BE475="A",1,0)</f>
        <v>0</v>
      </c>
      <c r="AS475">
        <f>IF('Main Data'!BE475="AA",1,0)</f>
        <v>1</v>
      </c>
      <c r="AT475">
        <f>IF('Main Data'!BE475="AAA",1,0)</f>
        <v>0</v>
      </c>
      <c r="AU475">
        <f>IF('Main Data'!BE475="AAAA",1,0)</f>
        <v>0</v>
      </c>
      <c r="AV475">
        <f>IF('Main Data'!P475="Yes",1,0)</f>
        <v>0</v>
      </c>
      <c r="AW475">
        <f>IF('Main Data'!AP475="Yes",1,0)</f>
        <v>0</v>
      </c>
      <c r="AX475">
        <f>IF(OR('Main Data'!V475="Yes", 'Main Data'!W475="Yes",'Main Data'!X475="Yes"),1,0)</f>
        <v>1</v>
      </c>
      <c r="AY475">
        <f>IF(OR('Main Data'!Y475="Yes",'Main Data'!Z475="Yes"),1,0)</f>
        <v>0</v>
      </c>
      <c r="AZ475">
        <f>IF('Main Data'!AR475="Yes",1,0)</f>
        <v>0</v>
      </c>
      <c r="BA475">
        <f>IF('Main Data'!AS475="Yes",1,0)</f>
        <v>0</v>
      </c>
      <c r="BB475">
        <f>IF('Main Data'!AG475="Yes",1,0)</f>
        <v>0</v>
      </c>
      <c r="BC475">
        <f>IF('Main Data'!AB475="Yes",1,0)</f>
        <v>0</v>
      </c>
      <c r="BD475">
        <f>IF('Main Data'!AA475="Yes",1,0)</f>
        <v>0</v>
      </c>
      <c r="BE475">
        <f>IF('Main Data'!AC475="Yes",1,0)</f>
        <v>0</v>
      </c>
      <c r="BF475">
        <f>IF('Main Data'!AF475="Yes",1,0)</f>
        <v>0</v>
      </c>
      <c r="BG475">
        <f>IF(OR('Main Data'!AI475="Yes",'Main Data'!AL475="Yes"),1,0)</f>
        <v>1</v>
      </c>
      <c r="BH475">
        <f>IF('Main Data'!AJ475="Yes",1,0)</f>
        <v>0</v>
      </c>
      <c r="BI475">
        <f>IF('Main Data'!AK475="Yes",1,0)</f>
        <v>0</v>
      </c>
      <c r="BJ475">
        <f>IF('Main Data'!AM475="Yes",1,0)</f>
        <v>0</v>
      </c>
      <c r="BK475">
        <f>IF('Main Data'!AQ475="Yes",1,0)</f>
        <v>0</v>
      </c>
      <c r="BL475" s="21">
        <f t="shared" si="43"/>
        <v>0</v>
      </c>
      <c r="BM475" s="21">
        <f t="shared" si="44"/>
        <v>0</v>
      </c>
      <c r="BN475" s="21">
        <f t="shared" si="45"/>
        <v>0</v>
      </c>
      <c r="BO475" s="21">
        <f t="shared" si="46"/>
        <v>1</v>
      </c>
      <c r="BP475" s="21">
        <f t="shared" si="47"/>
        <v>0</v>
      </c>
    </row>
    <row r="476" spans="1:68" x14ac:dyDescent="0.2">
      <c r="A476">
        <v>472</v>
      </c>
      <c r="B476" s="33">
        <f>'Main Data'!C476</f>
        <v>44325</v>
      </c>
      <c r="C476">
        <f>'Main Data'!D476</f>
        <v>60</v>
      </c>
      <c r="D476" s="26">
        <f>'Main Data'!E476</f>
        <v>3600</v>
      </c>
      <c r="E476" s="26">
        <f>'Main Data'!F476</f>
        <v>4500</v>
      </c>
      <c r="F476" s="34">
        <f t="shared" si="42"/>
        <v>8.1886891244442008</v>
      </c>
      <c r="G476">
        <f>IF('Main Data'!H476="AP",1,0)</f>
        <v>0</v>
      </c>
      <c r="H476">
        <f>IF('Main Data'!H476="Blancpain",1,0)</f>
        <v>0</v>
      </c>
      <c r="I476">
        <f>IF('Main Data'!H476="Breguet",1,0)</f>
        <v>0</v>
      </c>
      <c r="J476">
        <f>IF('Main Data'!H476="Breitling",1,0)</f>
        <v>0</v>
      </c>
      <c r="K476">
        <f>IF('Main Data'!H476="Cartier",1,0)</f>
        <v>0</v>
      </c>
      <c r="L476">
        <f>IF('Main Data'!H476="Gallet",1,0)</f>
        <v>0</v>
      </c>
      <c r="M476">
        <f>IF('Main Data'!H476="Girard Perregaux",1,0)</f>
        <v>0</v>
      </c>
      <c r="N476">
        <f>IF('Main Data'!H476="Gubelin",1,0)</f>
        <v>0</v>
      </c>
      <c r="O476">
        <f>IF('Main Data'!H476="Heuer",1,0)</f>
        <v>0</v>
      </c>
      <c r="P476">
        <f>IF('Main Data'!H476="IWC",1,0)</f>
        <v>0</v>
      </c>
      <c r="Q476">
        <f>IF('Main Data'!H476="JLC",1,0)</f>
        <v>0</v>
      </c>
      <c r="R476">
        <f>IF('Main Data'!H476="Longines",1,0)</f>
        <v>0</v>
      </c>
      <c r="S476">
        <f>IF('Main Data'!H476="Movado",1,0)</f>
        <v>0</v>
      </c>
      <c r="T476">
        <f>IF('Main Data'!H476="Omega",1,0)</f>
        <v>0</v>
      </c>
      <c r="U476">
        <f>IF('Main Data'!H476="Panerai",1,0)</f>
        <v>0</v>
      </c>
      <c r="V476">
        <f>IF('Main Data'!H476="Patek",1,0)</f>
        <v>0</v>
      </c>
      <c r="W476">
        <f>IF('Main Data'!H476="Rolex",1,0)</f>
        <v>0</v>
      </c>
      <c r="X476">
        <f>IF('Main Data'!H476="Tudor",1,0)</f>
        <v>0</v>
      </c>
      <c r="Y476">
        <f>IF('Main Data'!H476="Ulysse Nardin",1,0)</f>
        <v>0</v>
      </c>
      <c r="Z476">
        <f>IF('Main Data'!H476="Universal Geneve",1,0)</f>
        <v>0</v>
      </c>
      <c r="AA476">
        <f>IF('Main Data'!H476="Vacheron",1,0)</f>
        <v>0</v>
      </c>
      <c r="AB476">
        <f>IF('Main Data'!H476="Zenith",1,0)</f>
        <v>1</v>
      </c>
      <c r="AC476">
        <f>IF('Main Data'!J476="Stainless Steel",1,0)</f>
        <v>1</v>
      </c>
      <c r="AD476">
        <f>IF('Main Data'!J476="Two-tone",1,0)</f>
        <v>0</v>
      </c>
      <c r="AE476">
        <f>IF(OR('Main Data'!J476="YG 18K",'Main Data'!J476="YG &lt;18K",'Main Data'!J476="PG 18K",'Main Data'!J476="PG &lt;18K",'Main Data'!J476="WG 18K",'Main Data'!J476="Mixes of 18K",'Main Data'!J476="Mixes &lt;18K"),1,0)</f>
        <v>0</v>
      </c>
      <c r="AF476">
        <f>IF('Main Data'!J476="Platinum",1,0)</f>
        <v>0</v>
      </c>
      <c r="AG476">
        <f>IF(OR('Main Data'!J476="PVD",'Main Data'!J476="Gold Plate",'Main Data'!J476="Other"),1,0)</f>
        <v>0</v>
      </c>
      <c r="AH476">
        <f>IF('Main Data'!N476="Stainless Steel",1,0)</f>
        <v>1</v>
      </c>
      <c r="AI476">
        <f>IF('Main Data'!N476="Leather",1,0)</f>
        <v>0</v>
      </c>
      <c r="AJ476">
        <f>IF('Main Data'!N476="Two-tone",1,0)</f>
        <v>0</v>
      </c>
      <c r="AK476">
        <f>IF(OR('Main Data'!N476="YG 18K",'Main Data'!N476="PG 18K",'Main Data'!N476="WG 18K",'Main Data'!N476="Mixes of 18K"),1,0)</f>
        <v>0</v>
      </c>
      <c r="AL476">
        <f>IF(OR(,'Main Data'!N476="PVD",'Main Data'!N476="Gold plate"),1,0)</f>
        <v>0</v>
      </c>
      <c r="AM476">
        <f>IF(OR('Main Data'!AV476="Yes",'Main Data'!AW476="Yes",'Main Data'!AU476="Yes"),1,0)</f>
        <v>0</v>
      </c>
      <c r="AN476">
        <f>IF(OR(ISTEXT('Main Data'!AX476), ISTEXT('Main Data'!AY476)),1,0)</f>
        <v>0</v>
      </c>
      <c r="AO476">
        <f>IF('Main Data'!AZ476="Yes",1,0)</f>
        <v>0</v>
      </c>
      <c r="AP476">
        <f>IF('Main Data'!BA476="Yes",1,0)</f>
        <v>0</v>
      </c>
      <c r="AQ476">
        <f>IF('Main Data'!BD476="Yes",1,0)</f>
        <v>0</v>
      </c>
      <c r="AR476">
        <f>IF('Main Data'!BE476="A",1,0)</f>
        <v>0</v>
      </c>
      <c r="AS476">
        <f>IF('Main Data'!BE476="AA",1,0)</f>
        <v>1</v>
      </c>
      <c r="AT476">
        <f>IF('Main Data'!BE476="AAA",1,0)</f>
        <v>0</v>
      </c>
      <c r="AU476">
        <f>IF('Main Data'!BE476="AAAA",1,0)</f>
        <v>0</v>
      </c>
      <c r="AV476">
        <f>IF('Main Data'!P476="Yes",1,0)</f>
        <v>0</v>
      </c>
      <c r="AW476">
        <f>IF('Main Data'!AP476="Yes",1,0)</f>
        <v>0</v>
      </c>
      <c r="AX476">
        <f>IF(OR('Main Data'!V476="Yes", 'Main Data'!W476="Yes",'Main Data'!X476="Yes"),1,0)</f>
        <v>1</v>
      </c>
      <c r="AY476">
        <f>IF(OR('Main Data'!Y476="Yes",'Main Data'!Z476="Yes"),1,0)</f>
        <v>0</v>
      </c>
      <c r="AZ476">
        <f>IF('Main Data'!AR476="Yes",1,0)</f>
        <v>0</v>
      </c>
      <c r="BA476">
        <f>IF('Main Data'!AS476="Yes",1,0)</f>
        <v>0</v>
      </c>
      <c r="BB476">
        <f>IF('Main Data'!AG476="Yes",1,0)</f>
        <v>0</v>
      </c>
      <c r="BC476">
        <f>IF('Main Data'!AB476="Yes",1,0)</f>
        <v>0</v>
      </c>
      <c r="BD476">
        <f>IF('Main Data'!AA476="Yes",1,0)</f>
        <v>0</v>
      </c>
      <c r="BE476">
        <f>IF('Main Data'!AC476="Yes",1,0)</f>
        <v>0</v>
      </c>
      <c r="BF476">
        <f>IF('Main Data'!AF476="Yes",1,0)</f>
        <v>0</v>
      </c>
      <c r="BG476">
        <f>IF(OR('Main Data'!AI476="Yes",'Main Data'!AL476="Yes"),1,0)</f>
        <v>1</v>
      </c>
      <c r="BH476">
        <f>IF('Main Data'!AJ476="Yes",1,0)</f>
        <v>0</v>
      </c>
      <c r="BI476">
        <f>IF('Main Data'!AK476="Yes",1,0)</f>
        <v>0</v>
      </c>
      <c r="BJ476">
        <f>IF('Main Data'!AM476="Yes",1,0)</f>
        <v>0</v>
      </c>
      <c r="BK476">
        <f>IF('Main Data'!AQ476="Yes",1,0)</f>
        <v>0</v>
      </c>
      <c r="BL476" s="21">
        <f t="shared" si="43"/>
        <v>0</v>
      </c>
      <c r="BM476" s="21">
        <f t="shared" si="44"/>
        <v>0</v>
      </c>
      <c r="BN476" s="21">
        <f t="shared" si="45"/>
        <v>0</v>
      </c>
      <c r="BO476" s="21">
        <f t="shared" si="46"/>
        <v>1</v>
      </c>
      <c r="BP476" s="21">
        <f t="shared" si="47"/>
        <v>0</v>
      </c>
    </row>
    <row r="477" spans="1:68" x14ac:dyDescent="0.2">
      <c r="A477">
        <v>473</v>
      </c>
      <c r="B477" s="33">
        <f>'Main Data'!C477</f>
        <v>44325</v>
      </c>
      <c r="C477">
        <f>'Main Data'!D477</f>
        <v>61</v>
      </c>
      <c r="D477" s="26">
        <f>'Main Data'!E477</f>
        <v>3000</v>
      </c>
      <c r="E477" s="26">
        <f>'Main Data'!F477</f>
        <v>3750</v>
      </c>
      <c r="F477" s="34">
        <f t="shared" si="42"/>
        <v>8.0063675676502459</v>
      </c>
      <c r="G477">
        <f>IF('Main Data'!H477="AP",1,0)</f>
        <v>0</v>
      </c>
      <c r="H477">
        <f>IF('Main Data'!H477="Blancpain",1,0)</f>
        <v>0</v>
      </c>
      <c r="I477">
        <f>IF('Main Data'!H477="Breguet",1,0)</f>
        <v>0</v>
      </c>
      <c r="J477">
        <f>IF('Main Data'!H477="Breitling",1,0)</f>
        <v>0</v>
      </c>
      <c r="K477">
        <f>IF('Main Data'!H477="Cartier",1,0)</f>
        <v>0</v>
      </c>
      <c r="L477">
        <f>IF('Main Data'!H477="Gallet",1,0)</f>
        <v>0</v>
      </c>
      <c r="M477">
        <f>IF('Main Data'!H477="Girard Perregaux",1,0)</f>
        <v>0</v>
      </c>
      <c r="N477">
        <f>IF('Main Data'!H477="Gubelin",1,0)</f>
        <v>0</v>
      </c>
      <c r="O477">
        <f>IF('Main Data'!H477="Heuer",1,0)</f>
        <v>0</v>
      </c>
      <c r="P477">
        <f>IF('Main Data'!H477="IWC",1,0)</f>
        <v>0</v>
      </c>
      <c r="Q477">
        <f>IF('Main Data'!H477="JLC",1,0)</f>
        <v>0</v>
      </c>
      <c r="R477">
        <f>IF('Main Data'!H477="Longines",1,0)</f>
        <v>0</v>
      </c>
      <c r="S477">
        <f>IF('Main Data'!H477="Movado",1,0)</f>
        <v>0</v>
      </c>
      <c r="T477">
        <f>IF('Main Data'!H477="Omega",1,0)</f>
        <v>0</v>
      </c>
      <c r="U477">
        <f>IF('Main Data'!H477="Panerai",1,0)</f>
        <v>0</v>
      </c>
      <c r="V477">
        <f>IF('Main Data'!H477="Patek",1,0)</f>
        <v>0</v>
      </c>
      <c r="W477">
        <f>IF('Main Data'!H477="Rolex",1,0)</f>
        <v>0</v>
      </c>
      <c r="X477">
        <f>IF('Main Data'!H477="Tudor",1,0)</f>
        <v>0</v>
      </c>
      <c r="Y477">
        <f>IF('Main Data'!H477="Ulysse Nardin",1,0)</f>
        <v>0</v>
      </c>
      <c r="Z477">
        <f>IF('Main Data'!H477="Universal Geneve",1,0)</f>
        <v>0</v>
      </c>
      <c r="AA477">
        <f>IF('Main Data'!H477="Vacheron",1,0)</f>
        <v>0</v>
      </c>
      <c r="AB477">
        <f>IF('Main Data'!H477="Zenith",1,0)</f>
        <v>1</v>
      </c>
      <c r="AC477">
        <f>IF('Main Data'!J477="Stainless Steel",1,0)</f>
        <v>1</v>
      </c>
      <c r="AD477">
        <f>IF('Main Data'!J477="Two-tone",1,0)</f>
        <v>0</v>
      </c>
      <c r="AE477">
        <f>IF(OR('Main Data'!J477="YG 18K",'Main Data'!J477="YG &lt;18K",'Main Data'!J477="PG 18K",'Main Data'!J477="PG &lt;18K",'Main Data'!J477="WG 18K",'Main Data'!J477="Mixes of 18K",'Main Data'!J477="Mixes &lt;18K"),1,0)</f>
        <v>0</v>
      </c>
      <c r="AF477">
        <f>IF('Main Data'!J477="Platinum",1,0)</f>
        <v>0</v>
      </c>
      <c r="AG477">
        <f>IF(OR('Main Data'!J477="PVD",'Main Data'!J477="Gold Plate",'Main Data'!J477="Other"),1,0)</f>
        <v>0</v>
      </c>
      <c r="AH477">
        <f>IF('Main Data'!N477="Stainless Steel",1,0)</f>
        <v>1</v>
      </c>
      <c r="AI477">
        <f>IF('Main Data'!N477="Leather",1,0)</f>
        <v>0</v>
      </c>
      <c r="AJ477">
        <f>IF('Main Data'!N477="Two-tone",1,0)</f>
        <v>0</v>
      </c>
      <c r="AK477">
        <f>IF(OR('Main Data'!N477="YG 18K",'Main Data'!N477="PG 18K",'Main Data'!N477="WG 18K",'Main Data'!N477="Mixes of 18K"),1,0)</f>
        <v>0</v>
      </c>
      <c r="AL477">
        <f>IF(OR(,'Main Data'!N477="PVD",'Main Data'!N477="Gold plate"),1,0)</f>
        <v>0</v>
      </c>
      <c r="AM477">
        <f>IF(OR('Main Data'!AV477="Yes",'Main Data'!AW477="Yes",'Main Data'!AU477="Yes"),1,0)</f>
        <v>0</v>
      </c>
      <c r="AN477">
        <f>IF(OR(ISTEXT('Main Data'!AX477), ISTEXT('Main Data'!AY477)),1,0)</f>
        <v>0</v>
      </c>
      <c r="AO477">
        <f>IF('Main Data'!AZ477="Yes",1,0)</f>
        <v>0</v>
      </c>
      <c r="AP477">
        <f>IF('Main Data'!BA477="Yes",1,0)</f>
        <v>0</v>
      </c>
      <c r="AQ477">
        <f>IF('Main Data'!BD477="Yes",1,0)</f>
        <v>0</v>
      </c>
      <c r="AR477">
        <f>IF('Main Data'!BE477="A",1,0)</f>
        <v>0</v>
      </c>
      <c r="AS477">
        <f>IF('Main Data'!BE477="AA",1,0)</f>
        <v>1</v>
      </c>
      <c r="AT477">
        <f>IF('Main Data'!BE477="AAA",1,0)</f>
        <v>0</v>
      </c>
      <c r="AU477">
        <f>IF('Main Data'!BE477="AAAA",1,0)</f>
        <v>0</v>
      </c>
      <c r="AV477">
        <f>IF('Main Data'!P477="Yes",1,0)</f>
        <v>0</v>
      </c>
      <c r="AW477">
        <f>IF('Main Data'!AP477="Yes",1,0)</f>
        <v>0</v>
      </c>
      <c r="AX477">
        <f>IF(OR('Main Data'!V477="Yes", 'Main Data'!W477="Yes",'Main Data'!X477="Yes"),1,0)</f>
        <v>1</v>
      </c>
      <c r="AY477">
        <f>IF(OR('Main Data'!Y477="Yes",'Main Data'!Z477="Yes"),1,0)</f>
        <v>0</v>
      </c>
      <c r="AZ477">
        <f>IF('Main Data'!AR477="Yes",1,0)</f>
        <v>0</v>
      </c>
      <c r="BA477">
        <f>IF('Main Data'!AS477="Yes",1,0)</f>
        <v>0</v>
      </c>
      <c r="BB477">
        <f>IF('Main Data'!AG477="Yes",1,0)</f>
        <v>0</v>
      </c>
      <c r="BC477">
        <f>IF('Main Data'!AB477="Yes",1,0)</f>
        <v>0</v>
      </c>
      <c r="BD477">
        <f>IF('Main Data'!AA477="Yes",1,0)</f>
        <v>1</v>
      </c>
      <c r="BE477">
        <f>IF('Main Data'!AC477="Yes",1,0)</f>
        <v>0</v>
      </c>
      <c r="BF477">
        <f>IF('Main Data'!AF477="Yes",1,0)</f>
        <v>0</v>
      </c>
      <c r="BG477">
        <f>IF(OR('Main Data'!AI477="Yes",'Main Data'!AL477="Yes"),1,0)</f>
        <v>1</v>
      </c>
      <c r="BH477">
        <f>IF('Main Data'!AJ477="Yes",1,0)</f>
        <v>0</v>
      </c>
      <c r="BI477">
        <f>IF('Main Data'!AK477="Yes",1,0)</f>
        <v>0</v>
      </c>
      <c r="BJ477">
        <f>IF('Main Data'!AM477="Yes",1,0)</f>
        <v>0</v>
      </c>
      <c r="BK477">
        <f>IF('Main Data'!AQ477="Yes",1,0)</f>
        <v>0</v>
      </c>
      <c r="BL477" s="21">
        <f t="shared" si="43"/>
        <v>0</v>
      </c>
      <c r="BM477" s="21">
        <f t="shared" si="44"/>
        <v>0</v>
      </c>
      <c r="BN477" s="21">
        <f t="shared" si="45"/>
        <v>0</v>
      </c>
      <c r="BO477" s="21">
        <f t="shared" si="46"/>
        <v>1</v>
      </c>
      <c r="BP477" s="21">
        <f t="shared" si="47"/>
        <v>0</v>
      </c>
    </row>
    <row r="478" spans="1:68" x14ac:dyDescent="0.2">
      <c r="A478">
        <v>474</v>
      </c>
      <c r="B478" s="33">
        <f>'Main Data'!C478</f>
        <v>44325</v>
      </c>
      <c r="C478">
        <f>'Main Data'!D478</f>
        <v>62</v>
      </c>
      <c r="D478" s="26">
        <f>'Main Data'!E478</f>
        <v>3400</v>
      </c>
      <c r="E478" s="26">
        <f>'Main Data'!F478</f>
        <v>4250</v>
      </c>
      <c r="F478" s="34">
        <f t="shared" si="42"/>
        <v>8.1315307106042525</v>
      </c>
      <c r="G478">
        <f>IF('Main Data'!H478="AP",1,0)</f>
        <v>0</v>
      </c>
      <c r="H478">
        <f>IF('Main Data'!H478="Blancpain",1,0)</f>
        <v>0</v>
      </c>
      <c r="I478">
        <f>IF('Main Data'!H478="Breguet",1,0)</f>
        <v>0</v>
      </c>
      <c r="J478">
        <f>IF('Main Data'!H478="Breitling",1,0)</f>
        <v>0</v>
      </c>
      <c r="K478">
        <f>IF('Main Data'!H478="Cartier",1,0)</f>
        <v>0</v>
      </c>
      <c r="L478">
        <f>IF('Main Data'!H478="Gallet",1,0)</f>
        <v>0</v>
      </c>
      <c r="M478">
        <f>IF('Main Data'!H478="Girard Perregaux",1,0)</f>
        <v>0</v>
      </c>
      <c r="N478">
        <f>IF('Main Data'!H478="Gubelin",1,0)</f>
        <v>0</v>
      </c>
      <c r="O478">
        <f>IF('Main Data'!H478="Heuer",1,0)</f>
        <v>1</v>
      </c>
      <c r="P478">
        <f>IF('Main Data'!H478="IWC",1,0)</f>
        <v>0</v>
      </c>
      <c r="Q478">
        <f>IF('Main Data'!H478="JLC",1,0)</f>
        <v>0</v>
      </c>
      <c r="R478">
        <f>IF('Main Data'!H478="Longines",1,0)</f>
        <v>0</v>
      </c>
      <c r="S478">
        <f>IF('Main Data'!H478="Movado",1,0)</f>
        <v>0</v>
      </c>
      <c r="T478">
        <f>IF('Main Data'!H478="Omega",1,0)</f>
        <v>0</v>
      </c>
      <c r="U478">
        <f>IF('Main Data'!H478="Panerai",1,0)</f>
        <v>0</v>
      </c>
      <c r="V478">
        <f>IF('Main Data'!H478="Patek",1,0)</f>
        <v>0</v>
      </c>
      <c r="W478">
        <f>IF('Main Data'!H478="Rolex",1,0)</f>
        <v>0</v>
      </c>
      <c r="X478">
        <f>IF('Main Data'!H478="Tudor",1,0)</f>
        <v>0</v>
      </c>
      <c r="Y478">
        <f>IF('Main Data'!H478="Ulysse Nardin",1,0)</f>
        <v>0</v>
      </c>
      <c r="Z478">
        <f>IF('Main Data'!H478="Universal Geneve",1,0)</f>
        <v>0</v>
      </c>
      <c r="AA478">
        <f>IF('Main Data'!H478="Vacheron",1,0)</f>
        <v>0</v>
      </c>
      <c r="AB478">
        <f>IF('Main Data'!H478="Zenith",1,0)</f>
        <v>0</v>
      </c>
      <c r="AC478">
        <f>IF('Main Data'!J478="Stainless Steel",1,0)</f>
        <v>1</v>
      </c>
      <c r="AD478">
        <f>IF('Main Data'!J478="Two-tone",1,0)</f>
        <v>0</v>
      </c>
      <c r="AE478">
        <f>IF(OR('Main Data'!J478="YG 18K",'Main Data'!J478="YG &lt;18K",'Main Data'!J478="PG 18K",'Main Data'!J478="PG &lt;18K",'Main Data'!J478="WG 18K",'Main Data'!J478="Mixes of 18K",'Main Data'!J478="Mixes &lt;18K"),1,0)</f>
        <v>0</v>
      </c>
      <c r="AF478">
        <f>IF('Main Data'!J478="Platinum",1,0)</f>
        <v>0</v>
      </c>
      <c r="AG478">
        <f>IF(OR('Main Data'!J478="PVD",'Main Data'!J478="Gold Plate",'Main Data'!J478="Other"),1,0)</f>
        <v>0</v>
      </c>
      <c r="AH478">
        <f>IF('Main Data'!N478="Stainless Steel",1,0)</f>
        <v>0</v>
      </c>
      <c r="AI478">
        <f>IF('Main Data'!N478="Leather",1,0)</f>
        <v>1</v>
      </c>
      <c r="AJ478">
        <f>IF('Main Data'!N478="Two-tone",1,0)</f>
        <v>0</v>
      </c>
      <c r="AK478">
        <f>IF(OR('Main Data'!N478="YG 18K",'Main Data'!N478="PG 18K",'Main Data'!N478="WG 18K",'Main Data'!N478="Mixes of 18K"),1,0)</f>
        <v>0</v>
      </c>
      <c r="AL478">
        <f>IF(OR(,'Main Data'!N478="PVD",'Main Data'!N478="Gold plate"),1,0)</f>
        <v>0</v>
      </c>
      <c r="AM478">
        <f>IF(OR('Main Data'!AV478="Yes",'Main Data'!AW478="Yes",'Main Data'!AU478="Yes"),1,0)</f>
        <v>0</v>
      </c>
      <c r="AN478">
        <f>IF(OR(ISTEXT('Main Data'!AX478), ISTEXT('Main Data'!AY478)),1,0)</f>
        <v>0</v>
      </c>
      <c r="AO478">
        <f>IF('Main Data'!AZ478="Yes",1,0)</f>
        <v>0</v>
      </c>
      <c r="AP478">
        <f>IF('Main Data'!BA478="Yes",1,0)</f>
        <v>0</v>
      </c>
      <c r="AQ478">
        <f>IF('Main Data'!BD478="Yes",1,0)</f>
        <v>0</v>
      </c>
      <c r="AR478">
        <f>IF('Main Data'!BE478="A",1,0)</f>
        <v>0</v>
      </c>
      <c r="AS478">
        <f>IF('Main Data'!BE478="AA",1,0)</f>
        <v>0</v>
      </c>
      <c r="AT478">
        <f>IF('Main Data'!BE478="AAA",1,0)</f>
        <v>1</v>
      </c>
      <c r="AU478">
        <f>IF('Main Data'!BE478="AAAA",1,0)</f>
        <v>0</v>
      </c>
      <c r="AV478">
        <f>IF('Main Data'!P478="Yes",1,0)</f>
        <v>0</v>
      </c>
      <c r="AW478">
        <f>IF('Main Data'!AP478="Yes",1,0)</f>
        <v>0</v>
      </c>
      <c r="AX478">
        <f>IF(OR('Main Data'!V478="Yes", 'Main Data'!W478="Yes",'Main Data'!X478="Yes"),1,0)</f>
        <v>0</v>
      </c>
      <c r="AY478">
        <f>IF(OR('Main Data'!Y478="Yes",'Main Data'!Z478="Yes"),1,0)</f>
        <v>0</v>
      </c>
      <c r="AZ478">
        <f>IF('Main Data'!AR478="Yes",1,0)</f>
        <v>0</v>
      </c>
      <c r="BA478">
        <f>IF('Main Data'!AS478="Yes",1,0)</f>
        <v>0</v>
      </c>
      <c r="BB478">
        <f>IF('Main Data'!AG478="Yes",1,0)</f>
        <v>0</v>
      </c>
      <c r="BC478">
        <f>IF('Main Data'!AB478="Yes",1,0)</f>
        <v>0</v>
      </c>
      <c r="BD478">
        <f>IF('Main Data'!AA478="Yes",1,0)</f>
        <v>0</v>
      </c>
      <c r="BE478">
        <f>IF('Main Data'!AC478="Yes",1,0)</f>
        <v>0</v>
      </c>
      <c r="BF478">
        <f>IF('Main Data'!AF478="Yes",1,0)</f>
        <v>0</v>
      </c>
      <c r="BG478">
        <f>IF(OR('Main Data'!AI478="Yes",'Main Data'!AL478="Yes"),1,0)</f>
        <v>1</v>
      </c>
      <c r="BH478">
        <f>IF('Main Data'!AJ478="Yes",1,0)</f>
        <v>0</v>
      </c>
      <c r="BI478">
        <f>IF('Main Data'!AK478="Yes",1,0)</f>
        <v>0</v>
      </c>
      <c r="BJ478">
        <f>IF('Main Data'!AM478="Yes",1,0)</f>
        <v>0</v>
      </c>
      <c r="BK478">
        <f>IF('Main Data'!AQ478="Yes",1,0)</f>
        <v>0</v>
      </c>
      <c r="BL478" s="21">
        <f t="shared" si="43"/>
        <v>0</v>
      </c>
      <c r="BM478" s="21">
        <f t="shared" si="44"/>
        <v>0</v>
      </c>
      <c r="BN478" s="21">
        <f t="shared" si="45"/>
        <v>0</v>
      </c>
      <c r="BO478" s="21">
        <f t="shared" si="46"/>
        <v>1</v>
      </c>
      <c r="BP478" s="21">
        <f t="shared" si="47"/>
        <v>0</v>
      </c>
    </row>
    <row r="479" spans="1:68" x14ac:dyDescent="0.2">
      <c r="A479">
        <v>475</v>
      </c>
      <c r="B479" s="33">
        <f>'Main Data'!C479</f>
        <v>44325</v>
      </c>
      <c r="C479">
        <f>'Main Data'!D479</f>
        <v>63</v>
      </c>
      <c r="D479" s="26">
        <f>'Main Data'!E479</f>
        <v>18000</v>
      </c>
      <c r="E479" s="26">
        <f>'Main Data'!F479</f>
        <v>22500</v>
      </c>
      <c r="F479" s="34">
        <f t="shared" si="42"/>
        <v>9.7981270368783022</v>
      </c>
      <c r="G479">
        <f>IF('Main Data'!H479="AP",1,0)</f>
        <v>0</v>
      </c>
      <c r="H479">
        <f>IF('Main Data'!H479="Blancpain",1,0)</f>
        <v>0</v>
      </c>
      <c r="I479">
        <f>IF('Main Data'!H479="Breguet",1,0)</f>
        <v>0</v>
      </c>
      <c r="J479">
        <f>IF('Main Data'!H479="Breitling",1,0)</f>
        <v>0</v>
      </c>
      <c r="K479">
        <f>IF('Main Data'!H479="Cartier",1,0)</f>
        <v>0</v>
      </c>
      <c r="L479">
        <f>IF('Main Data'!H479="Gallet",1,0)</f>
        <v>0</v>
      </c>
      <c r="M479">
        <f>IF('Main Data'!H479="Girard Perregaux",1,0)</f>
        <v>0</v>
      </c>
      <c r="N479">
        <f>IF('Main Data'!H479="Gubelin",1,0)</f>
        <v>0</v>
      </c>
      <c r="O479">
        <f>IF('Main Data'!H479="Heuer",1,0)</f>
        <v>1</v>
      </c>
      <c r="P479">
        <f>IF('Main Data'!H479="IWC",1,0)</f>
        <v>0</v>
      </c>
      <c r="Q479">
        <f>IF('Main Data'!H479="JLC",1,0)</f>
        <v>0</v>
      </c>
      <c r="R479">
        <f>IF('Main Data'!H479="Longines",1,0)</f>
        <v>0</v>
      </c>
      <c r="S479">
        <f>IF('Main Data'!H479="Movado",1,0)</f>
        <v>0</v>
      </c>
      <c r="T479">
        <f>IF('Main Data'!H479="Omega",1,0)</f>
        <v>0</v>
      </c>
      <c r="U479">
        <f>IF('Main Data'!H479="Panerai",1,0)</f>
        <v>0</v>
      </c>
      <c r="V479">
        <f>IF('Main Data'!H479="Patek",1,0)</f>
        <v>0</v>
      </c>
      <c r="W479">
        <f>IF('Main Data'!H479="Rolex",1,0)</f>
        <v>0</v>
      </c>
      <c r="X479">
        <f>IF('Main Data'!H479="Tudor",1,0)</f>
        <v>0</v>
      </c>
      <c r="Y479">
        <f>IF('Main Data'!H479="Ulysse Nardin",1,0)</f>
        <v>0</v>
      </c>
      <c r="Z479">
        <f>IF('Main Data'!H479="Universal Geneve",1,0)</f>
        <v>0</v>
      </c>
      <c r="AA479">
        <f>IF('Main Data'!H479="Vacheron",1,0)</f>
        <v>0</v>
      </c>
      <c r="AB479">
        <f>IF('Main Data'!H479="Zenith",1,0)</f>
        <v>0</v>
      </c>
      <c r="AC479">
        <f>IF('Main Data'!J479="Stainless Steel",1,0)</f>
        <v>1</v>
      </c>
      <c r="AD479">
        <f>IF('Main Data'!J479="Two-tone",1,0)</f>
        <v>0</v>
      </c>
      <c r="AE479">
        <f>IF(OR('Main Data'!J479="YG 18K",'Main Data'!J479="YG &lt;18K",'Main Data'!J479="PG 18K",'Main Data'!J479="PG &lt;18K",'Main Data'!J479="WG 18K",'Main Data'!J479="Mixes of 18K",'Main Data'!J479="Mixes &lt;18K"),1,0)</f>
        <v>0</v>
      </c>
      <c r="AF479">
        <f>IF('Main Data'!J479="Platinum",1,0)</f>
        <v>0</v>
      </c>
      <c r="AG479">
        <f>IF(OR('Main Data'!J479="PVD",'Main Data'!J479="Gold Plate",'Main Data'!J479="Other"),1,0)</f>
        <v>0</v>
      </c>
      <c r="AH479">
        <f>IF('Main Data'!N479="Stainless Steel",1,0)</f>
        <v>1</v>
      </c>
      <c r="AI479">
        <f>IF('Main Data'!N479="Leather",1,0)</f>
        <v>0</v>
      </c>
      <c r="AJ479">
        <f>IF('Main Data'!N479="Two-tone",1,0)</f>
        <v>0</v>
      </c>
      <c r="AK479">
        <f>IF(OR('Main Data'!N479="YG 18K",'Main Data'!N479="PG 18K",'Main Data'!N479="WG 18K",'Main Data'!N479="Mixes of 18K"),1,0)</f>
        <v>0</v>
      </c>
      <c r="AL479">
        <f>IF(OR(,'Main Data'!N479="PVD",'Main Data'!N479="Gold plate"),1,0)</f>
        <v>0</v>
      </c>
      <c r="AM479">
        <f>IF(OR('Main Data'!AV479="Yes",'Main Data'!AW479="Yes",'Main Data'!AU479="Yes"),1,0)</f>
        <v>0</v>
      </c>
      <c r="AN479">
        <f>IF(OR(ISTEXT('Main Data'!AX479), ISTEXT('Main Data'!AY479)),1,0)</f>
        <v>0</v>
      </c>
      <c r="AO479">
        <f>IF('Main Data'!AZ479="Yes",1,0)</f>
        <v>0</v>
      </c>
      <c r="AP479">
        <f>IF('Main Data'!BA479="Yes",1,0)</f>
        <v>0</v>
      </c>
      <c r="AQ479">
        <f>IF('Main Data'!BD479="Yes",1,0)</f>
        <v>0</v>
      </c>
      <c r="AR479">
        <f>IF('Main Data'!BE479="A",1,0)</f>
        <v>0</v>
      </c>
      <c r="AS479">
        <f>IF('Main Data'!BE479="AA",1,0)</f>
        <v>0</v>
      </c>
      <c r="AT479">
        <f>IF('Main Data'!BE479="AAA",1,0)</f>
        <v>1</v>
      </c>
      <c r="AU479">
        <f>IF('Main Data'!BE479="AAAA",1,0)</f>
        <v>0</v>
      </c>
      <c r="AV479">
        <f>IF('Main Data'!P479="Yes",1,0)</f>
        <v>0</v>
      </c>
      <c r="AW479">
        <f>IF('Main Data'!AP479="Yes",1,0)</f>
        <v>0</v>
      </c>
      <c r="AX479">
        <f>IF(OR('Main Data'!V479="Yes", 'Main Data'!W479="Yes",'Main Data'!X479="Yes"),1,0)</f>
        <v>1</v>
      </c>
      <c r="AY479">
        <f>IF(OR('Main Data'!Y479="Yes",'Main Data'!Z479="Yes"),1,0)</f>
        <v>0</v>
      </c>
      <c r="AZ479">
        <f>IF('Main Data'!AR479="Yes",1,0)</f>
        <v>0</v>
      </c>
      <c r="BA479">
        <f>IF('Main Data'!AS479="Yes",1,0)</f>
        <v>0</v>
      </c>
      <c r="BB479">
        <f>IF('Main Data'!AG479="Yes",1,0)</f>
        <v>0</v>
      </c>
      <c r="BC479">
        <f>IF('Main Data'!AB479="Yes",1,0)</f>
        <v>0</v>
      </c>
      <c r="BD479">
        <f>IF('Main Data'!AA479="Yes",1,0)</f>
        <v>0</v>
      </c>
      <c r="BE479">
        <f>IF('Main Data'!AC479="Yes",1,0)</f>
        <v>0</v>
      </c>
      <c r="BF479">
        <f>IF('Main Data'!AF479="Yes",1,0)</f>
        <v>0</v>
      </c>
      <c r="BG479">
        <f>IF(OR('Main Data'!AI479="Yes",'Main Data'!AL479="Yes"),1,0)</f>
        <v>1</v>
      </c>
      <c r="BH479">
        <f>IF('Main Data'!AJ479="Yes",1,0)</f>
        <v>0</v>
      </c>
      <c r="BI479">
        <f>IF('Main Data'!AK479="Yes",1,0)</f>
        <v>0</v>
      </c>
      <c r="BJ479">
        <f>IF('Main Data'!AM479="Yes",1,0)</f>
        <v>0</v>
      </c>
      <c r="BK479">
        <f>IF('Main Data'!AQ479="Yes",1,0)</f>
        <v>0</v>
      </c>
      <c r="BL479" s="21">
        <f t="shared" si="43"/>
        <v>0</v>
      </c>
      <c r="BM479" s="21">
        <f t="shared" si="44"/>
        <v>0</v>
      </c>
      <c r="BN479" s="21">
        <f t="shared" si="45"/>
        <v>0</v>
      </c>
      <c r="BO479" s="21">
        <f t="shared" si="46"/>
        <v>1</v>
      </c>
      <c r="BP479" s="21">
        <f t="shared" si="47"/>
        <v>0</v>
      </c>
    </row>
    <row r="480" spans="1:68" x14ac:dyDescent="0.2">
      <c r="A480">
        <v>476</v>
      </c>
      <c r="B480" s="33">
        <f>'Main Data'!C480</f>
        <v>44325</v>
      </c>
      <c r="C480">
        <f>'Main Data'!D480</f>
        <v>64</v>
      </c>
      <c r="D480" s="26">
        <f>'Main Data'!E480</f>
        <v>2600</v>
      </c>
      <c r="E480" s="26">
        <f>'Main Data'!F480</f>
        <v>3250</v>
      </c>
      <c r="F480" s="34">
        <f t="shared" si="42"/>
        <v>7.8632667240095735</v>
      </c>
      <c r="G480">
        <f>IF('Main Data'!H480="AP",1,0)</f>
        <v>0</v>
      </c>
      <c r="H480">
        <f>IF('Main Data'!H480="Blancpain",1,0)</f>
        <v>0</v>
      </c>
      <c r="I480">
        <f>IF('Main Data'!H480="Breguet",1,0)</f>
        <v>0</v>
      </c>
      <c r="J480">
        <f>IF('Main Data'!H480="Breitling",1,0)</f>
        <v>0</v>
      </c>
      <c r="K480">
        <f>IF('Main Data'!H480="Cartier",1,0)</f>
        <v>0</v>
      </c>
      <c r="L480">
        <f>IF('Main Data'!H480="Gallet",1,0)</f>
        <v>0</v>
      </c>
      <c r="M480">
        <f>IF('Main Data'!H480="Girard Perregaux",1,0)</f>
        <v>0</v>
      </c>
      <c r="N480">
        <f>IF('Main Data'!H480="Gubelin",1,0)</f>
        <v>0</v>
      </c>
      <c r="O480">
        <f>IF('Main Data'!H480="Heuer",1,0)</f>
        <v>0</v>
      </c>
      <c r="P480">
        <f>IF('Main Data'!H480="IWC",1,0)</f>
        <v>0</v>
      </c>
      <c r="Q480">
        <f>IF('Main Data'!H480="JLC",1,0)</f>
        <v>0</v>
      </c>
      <c r="R480">
        <f>IF('Main Data'!H480="Longines",1,0)</f>
        <v>0</v>
      </c>
      <c r="S480">
        <f>IF('Main Data'!H480="Movado",1,0)</f>
        <v>0</v>
      </c>
      <c r="T480">
        <f>IF('Main Data'!H480="Omega",1,0)</f>
        <v>0</v>
      </c>
      <c r="U480">
        <f>IF('Main Data'!H480="Panerai",1,0)</f>
        <v>0</v>
      </c>
      <c r="V480">
        <f>IF('Main Data'!H480="Patek",1,0)</f>
        <v>0</v>
      </c>
      <c r="W480">
        <f>IF('Main Data'!H480="Rolex",1,0)</f>
        <v>0</v>
      </c>
      <c r="X480">
        <f>IF('Main Data'!H480="Tudor",1,0)</f>
        <v>0</v>
      </c>
      <c r="Y480">
        <f>IF('Main Data'!H480="Ulysse Nardin",1,0)</f>
        <v>0</v>
      </c>
      <c r="Z480">
        <f>IF('Main Data'!H480="Universal Geneve",1,0)</f>
        <v>0</v>
      </c>
      <c r="AA480">
        <f>IF('Main Data'!H480="Vacheron",1,0)</f>
        <v>0</v>
      </c>
      <c r="AB480">
        <f>IF('Main Data'!H480="Zenith",1,0)</f>
        <v>1</v>
      </c>
      <c r="AC480">
        <f>IF('Main Data'!J480="Stainless Steel",1,0)</f>
        <v>1</v>
      </c>
      <c r="AD480">
        <f>IF('Main Data'!J480="Two-tone",1,0)</f>
        <v>0</v>
      </c>
      <c r="AE480">
        <f>IF(OR('Main Data'!J480="YG 18K",'Main Data'!J480="YG &lt;18K",'Main Data'!J480="PG 18K",'Main Data'!J480="PG &lt;18K",'Main Data'!J480="WG 18K",'Main Data'!J480="Mixes of 18K",'Main Data'!J480="Mixes &lt;18K"),1,0)</f>
        <v>0</v>
      </c>
      <c r="AF480">
        <f>IF('Main Data'!J480="Platinum",1,0)</f>
        <v>0</v>
      </c>
      <c r="AG480">
        <f>IF(OR('Main Data'!J480="PVD",'Main Data'!J480="Gold Plate",'Main Data'!J480="Other"),1,0)</f>
        <v>0</v>
      </c>
      <c r="AH480">
        <f>IF('Main Data'!N480="Stainless Steel",1,0)</f>
        <v>1</v>
      </c>
      <c r="AI480">
        <f>IF('Main Data'!N480="Leather",1,0)</f>
        <v>0</v>
      </c>
      <c r="AJ480">
        <f>IF('Main Data'!N480="Two-tone",1,0)</f>
        <v>0</v>
      </c>
      <c r="AK480">
        <f>IF(OR('Main Data'!N480="YG 18K",'Main Data'!N480="PG 18K",'Main Data'!N480="WG 18K",'Main Data'!N480="Mixes of 18K"),1,0)</f>
        <v>0</v>
      </c>
      <c r="AL480">
        <f>IF(OR(,'Main Data'!N480="PVD",'Main Data'!N480="Gold plate"),1,0)</f>
        <v>0</v>
      </c>
      <c r="AM480">
        <f>IF(OR('Main Data'!AV480="Yes",'Main Data'!AW480="Yes",'Main Data'!AU480="Yes"),1,0)</f>
        <v>0</v>
      </c>
      <c r="AN480">
        <f>IF(OR(ISTEXT('Main Data'!AX480), ISTEXT('Main Data'!AY480)),1,0)</f>
        <v>0</v>
      </c>
      <c r="AO480">
        <f>IF('Main Data'!AZ480="Yes",1,0)</f>
        <v>0</v>
      </c>
      <c r="AP480">
        <f>IF('Main Data'!BA480="Yes",1,0)</f>
        <v>0</v>
      </c>
      <c r="AQ480">
        <f>IF('Main Data'!BD480="Yes",1,0)</f>
        <v>0</v>
      </c>
      <c r="AR480">
        <f>IF('Main Data'!BE480="A",1,0)</f>
        <v>0</v>
      </c>
      <c r="AS480">
        <f>IF('Main Data'!BE480="AA",1,0)</f>
        <v>1</v>
      </c>
      <c r="AT480">
        <f>IF('Main Data'!BE480="AAA",1,0)</f>
        <v>0</v>
      </c>
      <c r="AU480">
        <f>IF('Main Data'!BE480="AAAA",1,0)</f>
        <v>0</v>
      </c>
      <c r="AV480">
        <f>IF('Main Data'!P480="Yes",1,0)</f>
        <v>0</v>
      </c>
      <c r="AW480">
        <f>IF('Main Data'!AP480="Yes",1,0)</f>
        <v>0</v>
      </c>
      <c r="AX480">
        <f>IF(OR('Main Data'!V480="Yes", 'Main Data'!W480="Yes",'Main Data'!X480="Yes"),1,0)</f>
        <v>1</v>
      </c>
      <c r="AY480">
        <f>IF(OR('Main Data'!Y480="Yes",'Main Data'!Z480="Yes"),1,0)</f>
        <v>0</v>
      </c>
      <c r="AZ480">
        <f>IF('Main Data'!AR480="Yes",1,0)</f>
        <v>0</v>
      </c>
      <c r="BA480">
        <f>IF('Main Data'!AS480="Yes",1,0)</f>
        <v>0</v>
      </c>
      <c r="BB480">
        <f>IF('Main Data'!AG480="Yes",1,0)</f>
        <v>0</v>
      </c>
      <c r="BC480">
        <f>IF('Main Data'!AB480="Yes",1,0)</f>
        <v>0</v>
      </c>
      <c r="BD480">
        <f>IF('Main Data'!AA480="Yes",1,0)</f>
        <v>1</v>
      </c>
      <c r="BE480">
        <f>IF('Main Data'!AC480="Yes",1,0)</f>
        <v>0</v>
      </c>
      <c r="BF480">
        <f>IF('Main Data'!AF480="Yes",1,0)</f>
        <v>0</v>
      </c>
      <c r="BG480">
        <f>IF(OR('Main Data'!AI480="Yes",'Main Data'!AL480="Yes"),1,0)</f>
        <v>0</v>
      </c>
      <c r="BH480">
        <f>IF('Main Data'!AJ480="Yes",1,0)</f>
        <v>0</v>
      </c>
      <c r="BI480">
        <f>IF('Main Data'!AK480="Yes",1,0)</f>
        <v>0</v>
      </c>
      <c r="BJ480">
        <f>IF('Main Data'!AM480="Yes",1,0)</f>
        <v>0</v>
      </c>
      <c r="BK480">
        <f>IF('Main Data'!AQ480="Yes",1,0)</f>
        <v>0</v>
      </c>
      <c r="BL480" s="21">
        <f t="shared" si="43"/>
        <v>0</v>
      </c>
      <c r="BM480" s="21">
        <f t="shared" si="44"/>
        <v>0</v>
      </c>
      <c r="BN480" s="21">
        <f t="shared" si="45"/>
        <v>0</v>
      </c>
      <c r="BO480" s="21">
        <f t="shared" si="46"/>
        <v>1</v>
      </c>
      <c r="BP480" s="21">
        <f t="shared" si="47"/>
        <v>0</v>
      </c>
    </row>
    <row r="481" spans="1:68" x14ac:dyDescent="0.2">
      <c r="A481">
        <v>477</v>
      </c>
      <c r="B481" s="33">
        <f>'Main Data'!C481</f>
        <v>44325</v>
      </c>
      <c r="C481">
        <f>'Main Data'!D481</f>
        <v>65</v>
      </c>
      <c r="D481" s="26">
        <f>'Main Data'!E481</f>
        <v>2600</v>
      </c>
      <c r="E481" s="26">
        <f>'Main Data'!F481</f>
        <v>3250</v>
      </c>
      <c r="F481" s="34">
        <f t="shared" si="42"/>
        <v>7.8632667240095735</v>
      </c>
      <c r="G481">
        <f>IF('Main Data'!H481="AP",1,0)</f>
        <v>0</v>
      </c>
      <c r="H481">
        <f>IF('Main Data'!H481="Blancpain",1,0)</f>
        <v>0</v>
      </c>
      <c r="I481">
        <f>IF('Main Data'!H481="Breguet",1,0)</f>
        <v>0</v>
      </c>
      <c r="J481">
        <f>IF('Main Data'!H481="Breitling",1,0)</f>
        <v>0</v>
      </c>
      <c r="K481">
        <f>IF('Main Data'!H481="Cartier",1,0)</f>
        <v>0</v>
      </c>
      <c r="L481">
        <f>IF('Main Data'!H481="Gallet",1,0)</f>
        <v>0</v>
      </c>
      <c r="M481">
        <f>IF('Main Data'!H481="Girard Perregaux",1,0)</f>
        <v>0</v>
      </c>
      <c r="N481">
        <f>IF('Main Data'!H481="Gubelin",1,0)</f>
        <v>0</v>
      </c>
      <c r="O481">
        <f>IF('Main Data'!H481="Heuer",1,0)</f>
        <v>0</v>
      </c>
      <c r="P481">
        <f>IF('Main Data'!H481="IWC",1,0)</f>
        <v>0</v>
      </c>
      <c r="Q481">
        <f>IF('Main Data'!H481="JLC",1,0)</f>
        <v>0</v>
      </c>
      <c r="R481">
        <f>IF('Main Data'!H481="Longines",1,0)</f>
        <v>0</v>
      </c>
      <c r="S481">
        <f>IF('Main Data'!H481="Movado",1,0)</f>
        <v>0</v>
      </c>
      <c r="T481">
        <f>IF('Main Data'!H481="Omega",1,0)</f>
        <v>0</v>
      </c>
      <c r="U481">
        <f>IF('Main Data'!H481="Panerai",1,0)</f>
        <v>0</v>
      </c>
      <c r="V481">
        <f>IF('Main Data'!H481="Patek",1,0)</f>
        <v>0</v>
      </c>
      <c r="W481">
        <f>IF('Main Data'!H481="Rolex",1,0)</f>
        <v>0</v>
      </c>
      <c r="X481">
        <f>IF('Main Data'!H481="Tudor",1,0)</f>
        <v>0</v>
      </c>
      <c r="Y481">
        <f>IF('Main Data'!H481="Ulysse Nardin",1,0)</f>
        <v>0</v>
      </c>
      <c r="Z481">
        <f>IF('Main Data'!H481="Universal Geneve",1,0)</f>
        <v>0</v>
      </c>
      <c r="AA481">
        <f>IF('Main Data'!H481="Vacheron",1,0)</f>
        <v>0</v>
      </c>
      <c r="AB481">
        <f>IF('Main Data'!H481="Zenith",1,0)</f>
        <v>1</v>
      </c>
      <c r="AC481">
        <f>IF('Main Data'!J481="Stainless Steel",1,0)</f>
        <v>1</v>
      </c>
      <c r="AD481">
        <f>IF('Main Data'!J481="Two-tone",1,0)</f>
        <v>0</v>
      </c>
      <c r="AE481">
        <f>IF(OR('Main Data'!J481="YG 18K",'Main Data'!J481="YG &lt;18K",'Main Data'!J481="PG 18K",'Main Data'!J481="PG &lt;18K",'Main Data'!J481="WG 18K",'Main Data'!J481="Mixes of 18K",'Main Data'!J481="Mixes &lt;18K"),1,0)</f>
        <v>0</v>
      </c>
      <c r="AF481">
        <f>IF('Main Data'!J481="Platinum",1,0)</f>
        <v>0</v>
      </c>
      <c r="AG481">
        <f>IF(OR('Main Data'!J481="PVD",'Main Data'!J481="Gold Plate",'Main Data'!J481="Other"),1,0)</f>
        <v>0</v>
      </c>
      <c r="AH481">
        <f>IF('Main Data'!N481="Stainless Steel",1,0)</f>
        <v>1</v>
      </c>
      <c r="AI481">
        <f>IF('Main Data'!N481="Leather",1,0)</f>
        <v>0</v>
      </c>
      <c r="AJ481">
        <f>IF('Main Data'!N481="Two-tone",1,0)</f>
        <v>0</v>
      </c>
      <c r="AK481">
        <f>IF(OR('Main Data'!N481="YG 18K",'Main Data'!N481="PG 18K",'Main Data'!N481="WG 18K",'Main Data'!N481="Mixes of 18K"),1,0)</f>
        <v>0</v>
      </c>
      <c r="AL481">
        <f>IF(OR(,'Main Data'!N481="PVD",'Main Data'!N481="Gold plate"),1,0)</f>
        <v>0</v>
      </c>
      <c r="AM481">
        <f>IF(OR('Main Data'!AV481="Yes",'Main Data'!AW481="Yes",'Main Data'!AU481="Yes"),1,0)</f>
        <v>0</v>
      </c>
      <c r="AN481">
        <f>IF(OR(ISTEXT('Main Data'!AX481), ISTEXT('Main Data'!AY481)),1,0)</f>
        <v>0</v>
      </c>
      <c r="AO481">
        <f>IF('Main Data'!AZ481="Yes",1,0)</f>
        <v>0</v>
      </c>
      <c r="AP481">
        <f>IF('Main Data'!BA481="Yes",1,0)</f>
        <v>0</v>
      </c>
      <c r="AQ481">
        <f>IF('Main Data'!BD481="Yes",1,0)</f>
        <v>0</v>
      </c>
      <c r="AR481">
        <f>IF('Main Data'!BE481="A",1,0)</f>
        <v>0</v>
      </c>
      <c r="AS481">
        <f>IF('Main Data'!BE481="AA",1,0)</f>
        <v>1</v>
      </c>
      <c r="AT481">
        <f>IF('Main Data'!BE481="AAA",1,0)</f>
        <v>0</v>
      </c>
      <c r="AU481">
        <f>IF('Main Data'!BE481="AAAA",1,0)</f>
        <v>0</v>
      </c>
      <c r="AV481">
        <f>IF('Main Data'!P481="Yes",1,0)</f>
        <v>0</v>
      </c>
      <c r="AW481">
        <f>IF('Main Data'!AP481="Yes",1,0)</f>
        <v>0</v>
      </c>
      <c r="AX481">
        <f>IF(OR('Main Data'!V481="Yes", 'Main Data'!W481="Yes",'Main Data'!X481="Yes"),1,0)</f>
        <v>1</v>
      </c>
      <c r="AY481">
        <f>IF(OR('Main Data'!Y481="Yes",'Main Data'!Z481="Yes"),1,0)</f>
        <v>0</v>
      </c>
      <c r="AZ481">
        <f>IF('Main Data'!AR481="Yes",1,0)</f>
        <v>0</v>
      </c>
      <c r="BA481">
        <f>IF('Main Data'!AS481="Yes",1,0)</f>
        <v>0</v>
      </c>
      <c r="BB481">
        <f>IF('Main Data'!AG481="Yes",1,0)</f>
        <v>0</v>
      </c>
      <c r="BC481">
        <f>IF('Main Data'!AB481="Yes",1,0)</f>
        <v>0</v>
      </c>
      <c r="BD481">
        <f>IF('Main Data'!AA481="Yes",1,0)</f>
        <v>1</v>
      </c>
      <c r="BE481">
        <f>IF('Main Data'!AC481="Yes",1,0)</f>
        <v>0</v>
      </c>
      <c r="BF481">
        <f>IF('Main Data'!AF481="Yes",1,0)</f>
        <v>0</v>
      </c>
      <c r="BG481">
        <f>IF(OR('Main Data'!AI481="Yes",'Main Data'!AL481="Yes"),1,0)</f>
        <v>0</v>
      </c>
      <c r="BH481">
        <f>IF('Main Data'!AJ481="Yes",1,0)</f>
        <v>0</v>
      </c>
      <c r="BI481">
        <f>IF('Main Data'!AK481="Yes",1,0)</f>
        <v>0</v>
      </c>
      <c r="BJ481">
        <f>IF('Main Data'!AM481="Yes",1,0)</f>
        <v>0</v>
      </c>
      <c r="BK481">
        <f>IF('Main Data'!AQ481="Yes",1,0)</f>
        <v>0</v>
      </c>
      <c r="BL481" s="21">
        <f t="shared" si="43"/>
        <v>0</v>
      </c>
      <c r="BM481" s="21">
        <f t="shared" si="44"/>
        <v>0</v>
      </c>
      <c r="BN481" s="21">
        <f t="shared" si="45"/>
        <v>0</v>
      </c>
      <c r="BO481" s="21">
        <f t="shared" si="46"/>
        <v>1</v>
      </c>
      <c r="BP481" s="21">
        <f t="shared" si="47"/>
        <v>0</v>
      </c>
    </row>
    <row r="482" spans="1:68" x14ac:dyDescent="0.2">
      <c r="A482">
        <v>478</v>
      </c>
      <c r="B482" s="33">
        <f>'Main Data'!C482</f>
        <v>44325</v>
      </c>
      <c r="C482">
        <f>'Main Data'!D482</f>
        <v>66</v>
      </c>
      <c r="D482" s="26">
        <f>'Main Data'!E482</f>
        <v>2400</v>
      </c>
      <c r="E482" s="26">
        <f>'Main Data'!F482</f>
        <v>3000</v>
      </c>
      <c r="F482" s="34">
        <f t="shared" si="42"/>
        <v>7.7832240163360371</v>
      </c>
      <c r="G482">
        <f>IF('Main Data'!H482="AP",1,0)</f>
        <v>0</v>
      </c>
      <c r="H482">
        <f>IF('Main Data'!H482="Blancpain",1,0)</f>
        <v>0</v>
      </c>
      <c r="I482">
        <f>IF('Main Data'!H482="Breguet",1,0)</f>
        <v>0</v>
      </c>
      <c r="J482">
        <f>IF('Main Data'!H482="Breitling",1,0)</f>
        <v>0</v>
      </c>
      <c r="K482">
        <f>IF('Main Data'!H482="Cartier",1,0)</f>
        <v>0</v>
      </c>
      <c r="L482">
        <f>IF('Main Data'!H482="Gallet",1,0)</f>
        <v>0</v>
      </c>
      <c r="M482">
        <f>IF('Main Data'!H482="Girard Perregaux",1,0)</f>
        <v>0</v>
      </c>
      <c r="N482">
        <f>IF('Main Data'!H482="Gubelin",1,0)</f>
        <v>0</v>
      </c>
      <c r="O482">
        <f>IF('Main Data'!H482="Heuer",1,0)</f>
        <v>0</v>
      </c>
      <c r="P482">
        <f>IF('Main Data'!H482="IWC",1,0)</f>
        <v>0</v>
      </c>
      <c r="Q482">
        <f>IF('Main Data'!H482="JLC",1,0)</f>
        <v>0</v>
      </c>
      <c r="R482">
        <f>IF('Main Data'!H482="Longines",1,0)</f>
        <v>0</v>
      </c>
      <c r="S482">
        <f>IF('Main Data'!H482="Movado",1,0)</f>
        <v>0</v>
      </c>
      <c r="T482">
        <f>IF('Main Data'!H482="Omega",1,0)</f>
        <v>0</v>
      </c>
      <c r="U482">
        <f>IF('Main Data'!H482="Panerai",1,0)</f>
        <v>0</v>
      </c>
      <c r="V482">
        <f>IF('Main Data'!H482="Patek",1,0)</f>
        <v>0</v>
      </c>
      <c r="W482">
        <f>IF('Main Data'!H482="Rolex",1,0)</f>
        <v>0</v>
      </c>
      <c r="X482">
        <f>IF('Main Data'!H482="Tudor",1,0)</f>
        <v>0</v>
      </c>
      <c r="Y482">
        <f>IF('Main Data'!H482="Ulysse Nardin",1,0)</f>
        <v>0</v>
      </c>
      <c r="Z482">
        <f>IF('Main Data'!H482="Universal Geneve",1,0)</f>
        <v>0</v>
      </c>
      <c r="AA482">
        <f>IF('Main Data'!H482="Vacheron",1,0)</f>
        <v>0</v>
      </c>
      <c r="AB482">
        <f>IF('Main Data'!H482="Zenith",1,0)</f>
        <v>1</v>
      </c>
      <c r="AC482">
        <f>IF('Main Data'!J482="Stainless Steel",1,0)</f>
        <v>1</v>
      </c>
      <c r="AD482">
        <f>IF('Main Data'!J482="Two-tone",1,0)</f>
        <v>0</v>
      </c>
      <c r="AE482">
        <f>IF(OR('Main Data'!J482="YG 18K",'Main Data'!J482="YG &lt;18K",'Main Data'!J482="PG 18K",'Main Data'!J482="PG &lt;18K",'Main Data'!J482="WG 18K",'Main Data'!J482="Mixes of 18K",'Main Data'!J482="Mixes &lt;18K"),1,0)</f>
        <v>0</v>
      </c>
      <c r="AF482">
        <f>IF('Main Data'!J482="Platinum",1,0)</f>
        <v>0</v>
      </c>
      <c r="AG482">
        <f>IF(OR('Main Data'!J482="PVD",'Main Data'!J482="Gold Plate",'Main Data'!J482="Other"),1,0)</f>
        <v>0</v>
      </c>
      <c r="AH482">
        <f>IF('Main Data'!N482="Stainless Steel",1,0)</f>
        <v>0</v>
      </c>
      <c r="AI482">
        <f>IF('Main Data'!N482="Leather",1,0)</f>
        <v>1</v>
      </c>
      <c r="AJ482">
        <f>IF('Main Data'!N482="Two-tone",1,0)</f>
        <v>0</v>
      </c>
      <c r="AK482">
        <f>IF(OR('Main Data'!N482="YG 18K",'Main Data'!N482="PG 18K",'Main Data'!N482="WG 18K",'Main Data'!N482="Mixes of 18K"),1,0)</f>
        <v>0</v>
      </c>
      <c r="AL482">
        <f>IF(OR(,'Main Data'!N482="PVD",'Main Data'!N482="Gold plate"),1,0)</f>
        <v>0</v>
      </c>
      <c r="AM482">
        <f>IF(OR('Main Data'!AV482="Yes",'Main Data'!AW482="Yes",'Main Data'!AU482="Yes"),1,0)</f>
        <v>0</v>
      </c>
      <c r="AN482">
        <f>IF(OR(ISTEXT('Main Data'!AX482), ISTEXT('Main Data'!AY482)),1,0)</f>
        <v>0</v>
      </c>
      <c r="AO482">
        <f>IF('Main Data'!AZ482="Yes",1,0)</f>
        <v>0</v>
      </c>
      <c r="AP482">
        <f>IF('Main Data'!BA482="Yes",1,0)</f>
        <v>0</v>
      </c>
      <c r="AQ482">
        <f>IF('Main Data'!BD482="Yes",1,0)</f>
        <v>0</v>
      </c>
      <c r="AR482">
        <f>IF('Main Data'!BE482="A",1,0)</f>
        <v>0</v>
      </c>
      <c r="AS482">
        <f>IF('Main Data'!BE482="AA",1,0)</f>
        <v>1</v>
      </c>
      <c r="AT482">
        <f>IF('Main Data'!BE482="AAA",1,0)</f>
        <v>0</v>
      </c>
      <c r="AU482">
        <f>IF('Main Data'!BE482="AAAA",1,0)</f>
        <v>0</v>
      </c>
      <c r="AV482">
        <f>IF('Main Data'!P482="Yes",1,0)</f>
        <v>0</v>
      </c>
      <c r="AW482">
        <f>IF('Main Data'!AP482="Yes",1,0)</f>
        <v>0</v>
      </c>
      <c r="AX482">
        <f>IF(OR('Main Data'!V482="Yes", 'Main Data'!W482="Yes",'Main Data'!X482="Yes"),1,0)</f>
        <v>1</v>
      </c>
      <c r="AY482">
        <f>IF(OR('Main Data'!Y482="Yes",'Main Data'!Z482="Yes"),1,0)</f>
        <v>0</v>
      </c>
      <c r="AZ482">
        <f>IF('Main Data'!AR482="Yes",1,0)</f>
        <v>0</v>
      </c>
      <c r="BA482">
        <f>IF('Main Data'!AS482="Yes",1,0)</f>
        <v>0</v>
      </c>
      <c r="BB482">
        <f>IF('Main Data'!AG482="Yes",1,0)</f>
        <v>0</v>
      </c>
      <c r="BC482">
        <f>IF('Main Data'!AB482="Yes",1,0)</f>
        <v>0</v>
      </c>
      <c r="BD482">
        <f>IF('Main Data'!AA482="Yes",1,0)</f>
        <v>1</v>
      </c>
      <c r="BE482">
        <f>IF('Main Data'!AC482="Yes",1,0)</f>
        <v>0</v>
      </c>
      <c r="BF482">
        <f>IF('Main Data'!AF482="Yes",1,0)</f>
        <v>0</v>
      </c>
      <c r="BG482">
        <f>IF(OR('Main Data'!AI482="Yes",'Main Data'!AL482="Yes"),1,0)</f>
        <v>0</v>
      </c>
      <c r="BH482">
        <f>IF('Main Data'!AJ482="Yes",1,0)</f>
        <v>0</v>
      </c>
      <c r="BI482">
        <f>IF('Main Data'!AK482="Yes",1,0)</f>
        <v>0</v>
      </c>
      <c r="BJ482">
        <f>IF('Main Data'!AM482="Yes",1,0)</f>
        <v>0</v>
      </c>
      <c r="BK482">
        <f>IF('Main Data'!AQ482="Yes",1,0)</f>
        <v>0</v>
      </c>
      <c r="BL482" s="21">
        <f t="shared" si="43"/>
        <v>0</v>
      </c>
      <c r="BM482" s="21">
        <f t="shared" si="44"/>
        <v>0</v>
      </c>
      <c r="BN482" s="21">
        <f t="shared" si="45"/>
        <v>0</v>
      </c>
      <c r="BO482" s="21">
        <f t="shared" si="46"/>
        <v>1</v>
      </c>
      <c r="BP482" s="21">
        <f t="shared" si="47"/>
        <v>0</v>
      </c>
    </row>
    <row r="483" spans="1:68" x14ac:dyDescent="0.2">
      <c r="A483">
        <v>479</v>
      </c>
      <c r="B483" s="33">
        <f>'Main Data'!C483</f>
        <v>44325</v>
      </c>
      <c r="C483">
        <f>'Main Data'!D483</f>
        <v>72</v>
      </c>
      <c r="D483" s="26">
        <f>'Main Data'!E483</f>
        <v>4200</v>
      </c>
      <c r="E483" s="26">
        <f>'Main Data'!F483</f>
        <v>5250</v>
      </c>
      <c r="F483" s="34">
        <f t="shared" si="42"/>
        <v>8.3428398042714598</v>
      </c>
      <c r="G483">
        <f>IF('Main Data'!H483="AP",1,0)</f>
        <v>0</v>
      </c>
      <c r="H483">
        <f>IF('Main Data'!H483="Blancpain",1,0)</f>
        <v>0</v>
      </c>
      <c r="I483">
        <f>IF('Main Data'!H483="Breguet",1,0)</f>
        <v>0</v>
      </c>
      <c r="J483">
        <f>IF('Main Data'!H483="Breitling",1,0)</f>
        <v>0</v>
      </c>
      <c r="K483">
        <f>IF('Main Data'!H483="Cartier",1,0)</f>
        <v>0</v>
      </c>
      <c r="L483">
        <f>IF('Main Data'!H483="Gallet",1,0)</f>
        <v>0</v>
      </c>
      <c r="M483">
        <f>IF('Main Data'!H483="Girard Perregaux",1,0)</f>
        <v>0</v>
      </c>
      <c r="N483">
        <f>IF('Main Data'!H483="Gubelin",1,0)</f>
        <v>0</v>
      </c>
      <c r="O483">
        <f>IF('Main Data'!H483="Heuer",1,0)</f>
        <v>0</v>
      </c>
      <c r="P483">
        <f>IF('Main Data'!H483="IWC",1,0)</f>
        <v>1</v>
      </c>
      <c r="Q483">
        <f>IF('Main Data'!H483="JLC",1,0)</f>
        <v>0</v>
      </c>
      <c r="R483">
        <f>IF('Main Data'!H483="Longines",1,0)</f>
        <v>0</v>
      </c>
      <c r="S483">
        <f>IF('Main Data'!H483="Movado",1,0)</f>
        <v>0</v>
      </c>
      <c r="T483">
        <f>IF('Main Data'!H483="Omega",1,0)</f>
        <v>0</v>
      </c>
      <c r="U483">
        <f>IF('Main Data'!H483="Panerai",1,0)</f>
        <v>0</v>
      </c>
      <c r="V483">
        <f>IF('Main Data'!H483="Patek",1,0)</f>
        <v>0</v>
      </c>
      <c r="W483">
        <f>IF('Main Data'!H483="Rolex",1,0)</f>
        <v>0</v>
      </c>
      <c r="X483">
        <f>IF('Main Data'!H483="Tudor",1,0)</f>
        <v>0</v>
      </c>
      <c r="Y483">
        <f>IF('Main Data'!H483="Ulysse Nardin",1,0)</f>
        <v>0</v>
      </c>
      <c r="Z483">
        <f>IF('Main Data'!H483="Universal Geneve",1,0)</f>
        <v>0</v>
      </c>
      <c r="AA483">
        <f>IF('Main Data'!H483="Vacheron",1,0)</f>
        <v>0</v>
      </c>
      <c r="AB483">
        <f>IF('Main Data'!H483="Zenith",1,0)</f>
        <v>0</v>
      </c>
      <c r="AC483">
        <f>IF('Main Data'!J483="Stainless Steel",1,0)</f>
        <v>1</v>
      </c>
      <c r="AD483">
        <f>IF('Main Data'!J483="Two-tone",1,0)</f>
        <v>0</v>
      </c>
      <c r="AE483">
        <f>IF(OR('Main Data'!J483="YG 18K",'Main Data'!J483="YG &lt;18K",'Main Data'!J483="PG 18K",'Main Data'!J483="PG &lt;18K",'Main Data'!J483="WG 18K",'Main Data'!J483="Mixes of 18K",'Main Data'!J483="Mixes &lt;18K"),1,0)</f>
        <v>0</v>
      </c>
      <c r="AF483">
        <f>IF('Main Data'!J483="Platinum",1,0)</f>
        <v>0</v>
      </c>
      <c r="AG483">
        <f>IF(OR('Main Data'!J483="PVD",'Main Data'!J483="Gold Plate",'Main Data'!J483="Other"),1,0)</f>
        <v>0</v>
      </c>
      <c r="AH483">
        <f>IF('Main Data'!N483="Stainless Steel",1,0)</f>
        <v>0</v>
      </c>
      <c r="AI483">
        <f>IF('Main Data'!N483="Leather",1,0)</f>
        <v>1</v>
      </c>
      <c r="AJ483">
        <f>IF('Main Data'!N483="Two-tone",1,0)</f>
        <v>0</v>
      </c>
      <c r="AK483">
        <f>IF(OR('Main Data'!N483="YG 18K",'Main Data'!N483="PG 18K",'Main Data'!N483="WG 18K",'Main Data'!N483="Mixes of 18K"),1,0)</f>
        <v>0</v>
      </c>
      <c r="AL483">
        <f>IF(OR(,'Main Data'!N483="PVD",'Main Data'!N483="Gold plate"),1,0)</f>
        <v>0</v>
      </c>
      <c r="AM483">
        <f>IF(OR('Main Data'!AV483="Yes",'Main Data'!AW483="Yes",'Main Data'!AU483="Yes"),1,0)</f>
        <v>0</v>
      </c>
      <c r="AN483">
        <f>IF(OR(ISTEXT('Main Data'!AX483), ISTEXT('Main Data'!AY483)),1,0)</f>
        <v>0</v>
      </c>
      <c r="AO483">
        <f>IF('Main Data'!AZ483="Yes",1,0)</f>
        <v>0</v>
      </c>
      <c r="AP483">
        <f>IF('Main Data'!BA483="Yes",1,0)</f>
        <v>0</v>
      </c>
      <c r="AQ483">
        <f>IF('Main Data'!BD483="Yes",1,0)</f>
        <v>0</v>
      </c>
      <c r="AR483">
        <f>IF('Main Data'!BE483="A",1,0)</f>
        <v>0</v>
      </c>
      <c r="AS483">
        <f>IF('Main Data'!BE483="AA",1,0)</f>
        <v>1</v>
      </c>
      <c r="AT483">
        <f>IF('Main Data'!BE483="AAA",1,0)</f>
        <v>0</v>
      </c>
      <c r="AU483">
        <f>IF('Main Data'!BE483="AAAA",1,0)</f>
        <v>0</v>
      </c>
      <c r="AV483">
        <f>IF('Main Data'!P483="Yes",1,0)</f>
        <v>0</v>
      </c>
      <c r="AW483">
        <f>IF('Main Data'!AP483="Yes",1,0)</f>
        <v>0</v>
      </c>
      <c r="AX483">
        <f>IF(OR('Main Data'!V483="Yes", 'Main Data'!W483="Yes",'Main Data'!X483="Yes"),1,0)</f>
        <v>1</v>
      </c>
      <c r="AY483">
        <f>IF(OR('Main Data'!Y483="Yes",'Main Data'!Z483="Yes"),1,0)</f>
        <v>0</v>
      </c>
      <c r="AZ483">
        <f>IF('Main Data'!AR483="Yes",1,0)</f>
        <v>0</v>
      </c>
      <c r="BA483">
        <f>IF('Main Data'!AS483="Yes",1,0)</f>
        <v>0</v>
      </c>
      <c r="BB483">
        <f>IF('Main Data'!AG483="Yes",1,0)</f>
        <v>0</v>
      </c>
      <c r="BC483">
        <f>IF('Main Data'!AB483="Yes",1,0)</f>
        <v>0</v>
      </c>
      <c r="BD483">
        <f>IF('Main Data'!AA483="Yes",1,0)</f>
        <v>1</v>
      </c>
      <c r="BE483">
        <f>IF('Main Data'!AC483="Yes",1,0)</f>
        <v>0</v>
      </c>
      <c r="BF483">
        <f>IF('Main Data'!AF483="Yes",1,0)</f>
        <v>0</v>
      </c>
      <c r="BG483">
        <f>IF(OR('Main Data'!AI483="Yes",'Main Data'!AL483="Yes"),1,0)</f>
        <v>0</v>
      </c>
      <c r="BH483">
        <f>IF('Main Data'!AJ483="Yes",1,0)</f>
        <v>0</v>
      </c>
      <c r="BI483">
        <f>IF('Main Data'!AK483="Yes",1,0)</f>
        <v>0</v>
      </c>
      <c r="BJ483">
        <f>IF('Main Data'!AM483="Yes",1,0)</f>
        <v>0</v>
      </c>
      <c r="BK483">
        <f>IF('Main Data'!AQ483="Yes",1,0)</f>
        <v>0</v>
      </c>
      <c r="BL483" s="21">
        <f t="shared" si="43"/>
        <v>0</v>
      </c>
      <c r="BM483" s="21">
        <f t="shared" si="44"/>
        <v>0</v>
      </c>
      <c r="BN483" s="21">
        <f t="shared" si="45"/>
        <v>0</v>
      </c>
      <c r="BO483" s="21">
        <f t="shared" si="46"/>
        <v>1</v>
      </c>
      <c r="BP483" s="21">
        <f t="shared" si="47"/>
        <v>0</v>
      </c>
    </row>
    <row r="484" spans="1:68" x14ac:dyDescent="0.2">
      <c r="A484">
        <v>480</v>
      </c>
      <c r="B484" s="33">
        <f>'Main Data'!C484</f>
        <v>44325</v>
      </c>
      <c r="C484">
        <f>'Main Data'!D484</f>
        <v>73</v>
      </c>
      <c r="D484" s="26">
        <f>'Main Data'!E484</f>
        <v>6800</v>
      </c>
      <c r="E484" s="26">
        <f>'Main Data'!F484</f>
        <v>8500</v>
      </c>
      <c r="F484" s="34">
        <f t="shared" si="42"/>
        <v>8.8246778911641979</v>
      </c>
      <c r="G484">
        <f>IF('Main Data'!H484="AP",1,0)</f>
        <v>0</v>
      </c>
      <c r="H484">
        <f>IF('Main Data'!H484="Blancpain",1,0)</f>
        <v>0</v>
      </c>
      <c r="I484">
        <f>IF('Main Data'!H484="Breguet",1,0)</f>
        <v>0</v>
      </c>
      <c r="J484">
        <f>IF('Main Data'!H484="Breitling",1,0)</f>
        <v>0</v>
      </c>
      <c r="K484">
        <f>IF('Main Data'!H484="Cartier",1,0)</f>
        <v>0</v>
      </c>
      <c r="L484">
        <f>IF('Main Data'!H484="Gallet",1,0)</f>
        <v>0</v>
      </c>
      <c r="M484">
        <f>IF('Main Data'!H484="Girard Perregaux",1,0)</f>
        <v>0</v>
      </c>
      <c r="N484">
        <f>IF('Main Data'!H484="Gubelin",1,0)</f>
        <v>0</v>
      </c>
      <c r="O484">
        <f>IF('Main Data'!H484="Heuer",1,0)</f>
        <v>0</v>
      </c>
      <c r="P484">
        <f>IF('Main Data'!H484="IWC",1,0)</f>
        <v>0</v>
      </c>
      <c r="Q484">
        <f>IF('Main Data'!H484="JLC",1,0)</f>
        <v>0</v>
      </c>
      <c r="R484">
        <f>IF('Main Data'!H484="Longines",1,0)</f>
        <v>0</v>
      </c>
      <c r="S484">
        <f>IF('Main Data'!H484="Movado",1,0)</f>
        <v>0</v>
      </c>
      <c r="T484">
        <f>IF('Main Data'!H484="Omega",1,0)</f>
        <v>0</v>
      </c>
      <c r="U484">
        <f>IF('Main Data'!H484="Panerai",1,0)</f>
        <v>0</v>
      </c>
      <c r="V484">
        <f>IF('Main Data'!H484="Patek",1,0)</f>
        <v>0</v>
      </c>
      <c r="W484">
        <f>IF('Main Data'!H484="Rolex",1,0)</f>
        <v>0</v>
      </c>
      <c r="X484">
        <f>IF('Main Data'!H484="Tudor",1,0)</f>
        <v>0</v>
      </c>
      <c r="Y484">
        <f>IF('Main Data'!H484="Ulysse Nardin",1,0)</f>
        <v>0</v>
      </c>
      <c r="Z484">
        <f>IF('Main Data'!H484="Universal Geneve",1,0)</f>
        <v>0</v>
      </c>
      <c r="AA484">
        <f>IF('Main Data'!H484="Vacheron",1,0)</f>
        <v>1</v>
      </c>
      <c r="AB484">
        <f>IF('Main Data'!H484="Zenith",1,0)</f>
        <v>0</v>
      </c>
      <c r="AC484">
        <f>IF('Main Data'!J484="Stainless Steel",1,0)</f>
        <v>0</v>
      </c>
      <c r="AD484">
        <f>IF('Main Data'!J484="Two-tone",1,0)</f>
        <v>0</v>
      </c>
      <c r="AE484">
        <f>IF(OR('Main Data'!J484="YG 18K",'Main Data'!J484="YG &lt;18K",'Main Data'!J484="PG 18K",'Main Data'!J484="PG &lt;18K",'Main Data'!J484="WG 18K",'Main Data'!J484="Mixes of 18K",'Main Data'!J484="Mixes &lt;18K"),1,0)</f>
        <v>1</v>
      </c>
      <c r="AF484">
        <f>IF('Main Data'!J484="Platinum",1,0)</f>
        <v>0</v>
      </c>
      <c r="AG484">
        <f>IF(OR('Main Data'!J484="PVD",'Main Data'!J484="Gold Plate",'Main Data'!J484="Other"),1,0)</f>
        <v>0</v>
      </c>
      <c r="AH484">
        <f>IF('Main Data'!N484="Stainless Steel",1,0)</f>
        <v>0</v>
      </c>
      <c r="AI484">
        <f>IF('Main Data'!N484="Leather",1,0)</f>
        <v>1</v>
      </c>
      <c r="AJ484">
        <f>IF('Main Data'!N484="Two-tone",1,0)</f>
        <v>0</v>
      </c>
      <c r="AK484">
        <f>IF(OR('Main Data'!N484="YG 18K",'Main Data'!N484="PG 18K",'Main Data'!N484="WG 18K",'Main Data'!N484="Mixes of 18K"),1,0)</f>
        <v>0</v>
      </c>
      <c r="AL484">
        <f>IF(OR(,'Main Data'!N484="PVD",'Main Data'!N484="Gold plate"),1,0)</f>
        <v>0</v>
      </c>
      <c r="AM484">
        <f>IF(OR('Main Data'!AV484="Yes",'Main Data'!AW484="Yes",'Main Data'!AU484="Yes"),1,0)</f>
        <v>0</v>
      </c>
      <c r="AN484">
        <f>IF(OR(ISTEXT('Main Data'!AX484), ISTEXT('Main Data'!AY484)),1,0)</f>
        <v>0</v>
      </c>
      <c r="AO484">
        <f>IF('Main Data'!AZ484="Yes",1,0)</f>
        <v>0</v>
      </c>
      <c r="AP484">
        <f>IF('Main Data'!BA484="Yes",1,0)</f>
        <v>0</v>
      </c>
      <c r="AQ484">
        <f>IF('Main Data'!BD484="Yes",1,0)</f>
        <v>0</v>
      </c>
      <c r="AR484">
        <f>IF('Main Data'!BE484="A",1,0)</f>
        <v>0</v>
      </c>
      <c r="AS484">
        <f>IF('Main Data'!BE484="AA",1,0)</f>
        <v>0</v>
      </c>
      <c r="AT484">
        <f>IF('Main Data'!BE484="AAA",1,0)</f>
        <v>1</v>
      </c>
      <c r="AU484">
        <f>IF('Main Data'!BE484="AAAA",1,0)</f>
        <v>0</v>
      </c>
      <c r="AV484">
        <f>IF('Main Data'!P484="Yes",1,0)</f>
        <v>1</v>
      </c>
      <c r="AW484">
        <f>IF('Main Data'!AP484="Yes",1,0)</f>
        <v>0</v>
      </c>
      <c r="AX484">
        <f>IF(OR('Main Data'!V484="Yes", 'Main Data'!W484="Yes",'Main Data'!X484="Yes"),1,0)</f>
        <v>0</v>
      </c>
      <c r="AY484">
        <f>IF(OR('Main Data'!Y484="Yes",'Main Data'!Z484="Yes"),1,0)</f>
        <v>0</v>
      </c>
      <c r="AZ484">
        <f>IF('Main Data'!AR484="Yes",1,0)</f>
        <v>0</v>
      </c>
      <c r="BA484">
        <f>IF('Main Data'!AS484="Yes",1,0)</f>
        <v>0</v>
      </c>
      <c r="BB484">
        <f>IF('Main Data'!AG484="Yes",1,0)</f>
        <v>0</v>
      </c>
      <c r="BC484">
        <f>IF('Main Data'!AB484="Yes",1,0)</f>
        <v>0</v>
      </c>
      <c r="BD484">
        <f>IF('Main Data'!AA484="Yes",1,0)</f>
        <v>0</v>
      </c>
      <c r="BE484">
        <f>IF('Main Data'!AC484="Yes",1,0)</f>
        <v>0</v>
      </c>
      <c r="BF484">
        <f>IF('Main Data'!AF484="Yes",1,0)</f>
        <v>0</v>
      </c>
      <c r="BG484">
        <f>IF(OR('Main Data'!AI484="Yes",'Main Data'!AL484="Yes"),1,0)</f>
        <v>0</v>
      </c>
      <c r="BH484">
        <f>IF('Main Data'!AJ484="Yes",1,0)</f>
        <v>0</v>
      </c>
      <c r="BI484">
        <f>IF('Main Data'!AK484="Yes",1,0)</f>
        <v>0</v>
      </c>
      <c r="BJ484">
        <f>IF('Main Data'!AM484="Yes",1,0)</f>
        <v>0</v>
      </c>
      <c r="BK484">
        <f>IF('Main Data'!AQ484="Yes",1,0)</f>
        <v>0</v>
      </c>
      <c r="BL484" s="21">
        <f t="shared" si="43"/>
        <v>0</v>
      </c>
      <c r="BM484" s="21">
        <f t="shared" si="44"/>
        <v>0</v>
      </c>
      <c r="BN484" s="21">
        <f t="shared" si="45"/>
        <v>0</v>
      </c>
      <c r="BO484" s="21">
        <f t="shared" si="46"/>
        <v>1</v>
      </c>
      <c r="BP484" s="21">
        <f t="shared" si="47"/>
        <v>0</v>
      </c>
    </row>
    <row r="485" spans="1:68" x14ac:dyDescent="0.2">
      <c r="A485">
        <v>481</v>
      </c>
      <c r="B485" s="33">
        <f>'Main Data'!C485</f>
        <v>44325</v>
      </c>
      <c r="C485">
        <f>'Main Data'!D485</f>
        <v>75</v>
      </c>
      <c r="D485" s="26">
        <f>'Main Data'!E485</f>
        <v>25000</v>
      </c>
      <c r="E485" s="26">
        <f>'Main Data'!F485</f>
        <v>31250</v>
      </c>
      <c r="F485" s="34">
        <f t="shared" si="42"/>
        <v>10.126631103850338</v>
      </c>
      <c r="G485">
        <f>IF('Main Data'!H485="AP",1,0)</f>
        <v>0</v>
      </c>
      <c r="H485">
        <f>IF('Main Data'!H485="Blancpain",1,0)</f>
        <v>0</v>
      </c>
      <c r="I485">
        <f>IF('Main Data'!H485="Breguet",1,0)</f>
        <v>0</v>
      </c>
      <c r="J485">
        <f>IF('Main Data'!H485="Breitling",1,0)</f>
        <v>0</v>
      </c>
      <c r="K485">
        <f>IF('Main Data'!H485="Cartier",1,0)</f>
        <v>0</v>
      </c>
      <c r="L485">
        <f>IF('Main Data'!H485="Gallet",1,0)</f>
        <v>0</v>
      </c>
      <c r="M485">
        <f>IF('Main Data'!H485="Girard Perregaux",1,0)</f>
        <v>0</v>
      </c>
      <c r="N485">
        <f>IF('Main Data'!H485="Gubelin",1,0)</f>
        <v>0</v>
      </c>
      <c r="O485">
        <f>IF('Main Data'!H485="Heuer",1,0)</f>
        <v>0</v>
      </c>
      <c r="P485">
        <f>IF('Main Data'!H485="IWC",1,0)</f>
        <v>0</v>
      </c>
      <c r="Q485">
        <f>IF('Main Data'!H485="JLC",1,0)</f>
        <v>0</v>
      </c>
      <c r="R485">
        <f>IF('Main Data'!H485="Longines",1,0)</f>
        <v>0</v>
      </c>
      <c r="S485">
        <f>IF('Main Data'!H485="Movado",1,0)</f>
        <v>0</v>
      </c>
      <c r="T485">
        <f>IF('Main Data'!H485="Omega",1,0)</f>
        <v>0</v>
      </c>
      <c r="U485">
        <f>IF('Main Data'!H485="Panerai",1,0)</f>
        <v>0</v>
      </c>
      <c r="V485">
        <f>IF('Main Data'!H485="Patek",1,0)</f>
        <v>0</v>
      </c>
      <c r="W485">
        <f>IF('Main Data'!H485="Rolex",1,0)</f>
        <v>0</v>
      </c>
      <c r="X485">
        <f>IF('Main Data'!H485="Tudor",1,0)</f>
        <v>0</v>
      </c>
      <c r="Y485">
        <f>IF('Main Data'!H485="Ulysse Nardin",1,0)</f>
        <v>0</v>
      </c>
      <c r="Z485">
        <f>IF('Main Data'!H485="Universal Geneve",1,0)</f>
        <v>0</v>
      </c>
      <c r="AA485">
        <f>IF('Main Data'!H485="Vacheron",1,0)</f>
        <v>1</v>
      </c>
      <c r="AB485">
        <f>IF('Main Data'!H485="Zenith",1,0)</f>
        <v>0</v>
      </c>
      <c r="AC485">
        <f>IF('Main Data'!J485="Stainless Steel",1,0)</f>
        <v>0</v>
      </c>
      <c r="AD485">
        <f>IF('Main Data'!J485="Two-tone",1,0)</f>
        <v>0</v>
      </c>
      <c r="AE485">
        <f>IF(OR('Main Data'!J485="YG 18K",'Main Data'!J485="YG &lt;18K",'Main Data'!J485="PG 18K",'Main Data'!J485="PG &lt;18K",'Main Data'!J485="WG 18K",'Main Data'!J485="Mixes of 18K",'Main Data'!J485="Mixes &lt;18K"),1,0)</f>
        <v>1</v>
      </c>
      <c r="AF485">
        <f>IF('Main Data'!J485="Platinum",1,0)</f>
        <v>0</v>
      </c>
      <c r="AG485">
        <f>IF(OR('Main Data'!J485="PVD",'Main Data'!J485="Gold Plate",'Main Data'!J485="Other"),1,0)</f>
        <v>0</v>
      </c>
      <c r="AH485">
        <f>IF('Main Data'!N485="Stainless Steel",1,0)</f>
        <v>0</v>
      </c>
      <c r="AI485">
        <f>IF('Main Data'!N485="Leather",1,0)</f>
        <v>0</v>
      </c>
      <c r="AJ485">
        <f>IF('Main Data'!N485="Two-tone",1,0)</f>
        <v>0</v>
      </c>
      <c r="AK485">
        <f>IF(OR('Main Data'!N485="YG 18K",'Main Data'!N485="PG 18K",'Main Data'!N485="WG 18K",'Main Data'!N485="Mixes of 18K"),1,0)</f>
        <v>1</v>
      </c>
      <c r="AL485">
        <f>IF(OR(,'Main Data'!N485="PVD",'Main Data'!N485="Gold plate"),1,0)</f>
        <v>0</v>
      </c>
      <c r="AM485">
        <f>IF(OR('Main Data'!AV485="Yes",'Main Data'!AW485="Yes",'Main Data'!AU485="Yes"),1,0)</f>
        <v>0</v>
      </c>
      <c r="AN485">
        <f>IF(OR(ISTEXT('Main Data'!AX485), ISTEXT('Main Data'!AY485)),1,0)</f>
        <v>0</v>
      </c>
      <c r="AO485">
        <f>IF('Main Data'!AZ485="Yes",1,0)</f>
        <v>0</v>
      </c>
      <c r="AP485">
        <f>IF('Main Data'!BA485="Yes",1,0)</f>
        <v>0</v>
      </c>
      <c r="AQ485">
        <f>IF('Main Data'!BD485="Yes",1,0)</f>
        <v>0</v>
      </c>
      <c r="AR485">
        <f>IF('Main Data'!BE485="A",1,0)</f>
        <v>0</v>
      </c>
      <c r="AS485">
        <f>IF('Main Data'!BE485="AA",1,0)</f>
        <v>0</v>
      </c>
      <c r="AT485">
        <f>IF('Main Data'!BE485="AAA",1,0)</f>
        <v>1</v>
      </c>
      <c r="AU485">
        <f>IF('Main Data'!BE485="AAAA",1,0)</f>
        <v>0</v>
      </c>
      <c r="AV485">
        <f>IF('Main Data'!P485="Yes",1,0)</f>
        <v>1</v>
      </c>
      <c r="AW485">
        <f>IF('Main Data'!AP485="Yes",1,0)</f>
        <v>0</v>
      </c>
      <c r="AX485">
        <f>IF(OR('Main Data'!V485="Yes", 'Main Data'!W485="Yes",'Main Data'!X485="Yes"),1,0)</f>
        <v>0</v>
      </c>
      <c r="AY485">
        <f>IF(OR('Main Data'!Y485="Yes",'Main Data'!Z485="Yes"),1,0)</f>
        <v>0</v>
      </c>
      <c r="AZ485">
        <f>IF('Main Data'!AR485="Yes",1,0)</f>
        <v>0</v>
      </c>
      <c r="BA485">
        <f>IF('Main Data'!AS485="Yes",1,0)</f>
        <v>0</v>
      </c>
      <c r="BB485">
        <f>IF('Main Data'!AG485="Yes",1,0)</f>
        <v>0</v>
      </c>
      <c r="BC485">
        <f>IF('Main Data'!AB485="Yes",1,0)</f>
        <v>0</v>
      </c>
      <c r="BD485">
        <f>IF('Main Data'!AA485="Yes",1,0)</f>
        <v>0</v>
      </c>
      <c r="BE485">
        <f>IF('Main Data'!AC485="Yes",1,0)</f>
        <v>0</v>
      </c>
      <c r="BF485">
        <f>IF('Main Data'!AF485="Yes",1,0)</f>
        <v>0</v>
      </c>
      <c r="BG485">
        <f>IF(OR('Main Data'!AI485="Yes",'Main Data'!AL485="Yes"),1,0)</f>
        <v>0</v>
      </c>
      <c r="BH485">
        <f>IF('Main Data'!AJ485="Yes",1,0)</f>
        <v>0</v>
      </c>
      <c r="BI485">
        <f>IF('Main Data'!AK485="Yes",1,0)</f>
        <v>0</v>
      </c>
      <c r="BJ485">
        <f>IF('Main Data'!AM485="Yes",1,0)</f>
        <v>0</v>
      </c>
      <c r="BK485">
        <f>IF('Main Data'!AQ485="Yes",1,0)</f>
        <v>0</v>
      </c>
      <c r="BL485" s="21">
        <f t="shared" si="43"/>
        <v>0</v>
      </c>
      <c r="BM485" s="21">
        <f t="shared" si="44"/>
        <v>0</v>
      </c>
      <c r="BN485" s="21">
        <f t="shared" si="45"/>
        <v>0</v>
      </c>
      <c r="BO485" s="21">
        <f t="shared" si="46"/>
        <v>1</v>
      </c>
      <c r="BP485" s="21">
        <f t="shared" si="47"/>
        <v>0</v>
      </c>
    </row>
    <row r="486" spans="1:68" x14ac:dyDescent="0.2">
      <c r="A486">
        <v>482</v>
      </c>
      <c r="B486" s="33">
        <f>'Main Data'!C486</f>
        <v>44325</v>
      </c>
      <c r="C486">
        <f>'Main Data'!D486</f>
        <v>76</v>
      </c>
      <c r="D486" s="26">
        <f>'Main Data'!E486</f>
        <v>5100</v>
      </c>
      <c r="E486" s="26">
        <f>'Main Data'!F486</f>
        <v>6375</v>
      </c>
      <c r="F486" s="34">
        <f t="shared" si="42"/>
        <v>8.536995818712418</v>
      </c>
      <c r="G486">
        <f>IF('Main Data'!H486="AP",1,0)</f>
        <v>0</v>
      </c>
      <c r="H486">
        <f>IF('Main Data'!H486="Blancpain",1,0)</f>
        <v>0</v>
      </c>
      <c r="I486">
        <f>IF('Main Data'!H486="Breguet",1,0)</f>
        <v>0</v>
      </c>
      <c r="J486">
        <f>IF('Main Data'!H486="Breitling",1,0)</f>
        <v>0</v>
      </c>
      <c r="K486">
        <f>IF('Main Data'!H486="Cartier",1,0)</f>
        <v>0</v>
      </c>
      <c r="L486">
        <f>IF('Main Data'!H486="Gallet",1,0)</f>
        <v>0</v>
      </c>
      <c r="M486">
        <f>IF('Main Data'!H486="Girard Perregaux",1,0)</f>
        <v>0</v>
      </c>
      <c r="N486">
        <f>IF('Main Data'!H486="Gubelin",1,0)</f>
        <v>0</v>
      </c>
      <c r="O486">
        <f>IF('Main Data'!H486="Heuer",1,0)</f>
        <v>0</v>
      </c>
      <c r="P486">
        <f>IF('Main Data'!H486="IWC",1,0)</f>
        <v>0</v>
      </c>
      <c r="Q486">
        <f>IF('Main Data'!H486="JLC",1,0)</f>
        <v>0</v>
      </c>
      <c r="R486">
        <f>IF('Main Data'!H486="Longines",1,0)</f>
        <v>0</v>
      </c>
      <c r="S486">
        <f>IF('Main Data'!H486="Movado",1,0)</f>
        <v>0</v>
      </c>
      <c r="T486">
        <f>IF('Main Data'!H486="Omega",1,0)</f>
        <v>0</v>
      </c>
      <c r="U486">
        <f>IF('Main Data'!H486="Panerai",1,0)</f>
        <v>0</v>
      </c>
      <c r="V486">
        <f>IF('Main Data'!H486="Patek",1,0)</f>
        <v>0</v>
      </c>
      <c r="W486">
        <f>IF('Main Data'!H486="Rolex",1,0)</f>
        <v>0</v>
      </c>
      <c r="X486">
        <f>IF('Main Data'!H486="Tudor",1,0)</f>
        <v>0</v>
      </c>
      <c r="Y486">
        <f>IF('Main Data'!H486="Ulysse Nardin",1,0)</f>
        <v>0</v>
      </c>
      <c r="Z486">
        <f>IF('Main Data'!H486="Universal Geneve",1,0)</f>
        <v>0</v>
      </c>
      <c r="AA486">
        <f>IF('Main Data'!H486="Vacheron",1,0)</f>
        <v>1</v>
      </c>
      <c r="AB486">
        <f>IF('Main Data'!H486="Zenith",1,0)</f>
        <v>0</v>
      </c>
      <c r="AC486">
        <f>IF('Main Data'!J486="Stainless Steel",1,0)</f>
        <v>0</v>
      </c>
      <c r="AD486">
        <f>IF('Main Data'!J486="Two-tone",1,0)</f>
        <v>0</v>
      </c>
      <c r="AE486">
        <f>IF(OR('Main Data'!J486="YG 18K",'Main Data'!J486="YG &lt;18K",'Main Data'!J486="PG 18K",'Main Data'!J486="PG &lt;18K",'Main Data'!J486="WG 18K",'Main Data'!J486="Mixes of 18K",'Main Data'!J486="Mixes &lt;18K"),1,0)</f>
        <v>1</v>
      </c>
      <c r="AF486">
        <f>IF('Main Data'!J486="Platinum",1,0)</f>
        <v>0</v>
      </c>
      <c r="AG486">
        <f>IF(OR('Main Data'!J486="PVD",'Main Data'!J486="Gold Plate",'Main Data'!J486="Other"),1,0)</f>
        <v>0</v>
      </c>
      <c r="AH486">
        <f>IF('Main Data'!N486="Stainless Steel",1,0)</f>
        <v>0</v>
      </c>
      <c r="AI486">
        <f>IF('Main Data'!N486="Leather",1,0)</f>
        <v>1</v>
      </c>
      <c r="AJ486">
        <f>IF('Main Data'!N486="Two-tone",1,0)</f>
        <v>0</v>
      </c>
      <c r="AK486">
        <f>IF(OR('Main Data'!N486="YG 18K",'Main Data'!N486="PG 18K",'Main Data'!N486="WG 18K",'Main Data'!N486="Mixes of 18K"),1,0)</f>
        <v>0</v>
      </c>
      <c r="AL486">
        <f>IF(OR(,'Main Data'!N486="PVD",'Main Data'!N486="Gold plate"),1,0)</f>
        <v>0</v>
      </c>
      <c r="AM486">
        <f>IF(OR('Main Data'!AV486="Yes",'Main Data'!AW486="Yes",'Main Data'!AU486="Yes"),1,0)</f>
        <v>0</v>
      </c>
      <c r="AN486">
        <f>IF(OR(ISTEXT('Main Data'!AX486), ISTEXT('Main Data'!AY486)),1,0)</f>
        <v>0</v>
      </c>
      <c r="AO486">
        <f>IF('Main Data'!AZ486="Yes",1,0)</f>
        <v>0</v>
      </c>
      <c r="AP486">
        <f>IF('Main Data'!BA486="Yes",1,0)</f>
        <v>0</v>
      </c>
      <c r="AQ486">
        <f>IF('Main Data'!BD486="Yes",1,0)</f>
        <v>0</v>
      </c>
      <c r="AR486">
        <f>IF('Main Data'!BE486="A",1,0)</f>
        <v>0</v>
      </c>
      <c r="AS486">
        <f>IF('Main Data'!BE486="AA",1,0)</f>
        <v>0</v>
      </c>
      <c r="AT486">
        <f>IF('Main Data'!BE486="AAA",1,0)</f>
        <v>1</v>
      </c>
      <c r="AU486">
        <f>IF('Main Data'!BE486="AAAA",1,0)</f>
        <v>0</v>
      </c>
      <c r="AV486">
        <f>IF('Main Data'!P486="Yes",1,0)</f>
        <v>1</v>
      </c>
      <c r="AW486">
        <f>IF('Main Data'!AP486="Yes",1,0)</f>
        <v>0</v>
      </c>
      <c r="AX486">
        <f>IF(OR('Main Data'!V486="Yes", 'Main Data'!W486="Yes",'Main Data'!X486="Yes"),1,0)</f>
        <v>0</v>
      </c>
      <c r="AY486">
        <f>IF(OR('Main Data'!Y486="Yes",'Main Data'!Z486="Yes"),1,0)</f>
        <v>0</v>
      </c>
      <c r="AZ486">
        <f>IF('Main Data'!AR486="Yes",1,0)</f>
        <v>0</v>
      </c>
      <c r="BA486">
        <f>IF('Main Data'!AS486="Yes",1,0)</f>
        <v>0</v>
      </c>
      <c r="BB486">
        <f>IF('Main Data'!AG486="Yes",1,0)</f>
        <v>0</v>
      </c>
      <c r="BC486">
        <f>IF('Main Data'!AB486="Yes",1,0)</f>
        <v>0</v>
      </c>
      <c r="BD486">
        <f>IF('Main Data'!AA486="Yes",1,0)</f>
        <v>0</v>
      </c>
      <c r="BE486">
        <f>IF('Main Data'!AC486="Yes",1,0)</f>
        <v>0</v>
      </c>
      <c r="BF486">
        <f>IF('Main Data'!AF486="Yes",1,0)</f>
        <v>0</v>
      </c>
      <c r="BG486">
        <f>IF(OR('Main Data'!AI486="Yes",'Main Data'!AL486="Yes"),1,0)</f>
        <v>0</v>
      </c>
      <c r="BH486">
        <f>IF('Main Data'!AJ486="Yes",1,0)</f>
        <v>0</v>
      </c>
      <c r="BI486">
        <f>IF('Main Data'!AK486="Yes",1,0)</f>
        <v>0</v>
      </c>
      <c r="BJ486">
        <f>IF('Main Data'!AM486="Yes",1,0)</f>
        <v>0</v>
      </c>
      <c r="BK486">
        <f>IF('Main Data'!AQ486="Yes",1,0)</f>
        <v>0</v>
      </c>
      <c r="BL486" s="21">
        <f t="shared" si="43"/>
        <v>0</v>
      </c>
      <c r="BM486" s="21">
        <f t="shared" si="44"/>
        <v>0</v>
      </c>
      <c r="BN486" s="21">
        <f t="shared" si="45"/>
        <v>0</v>
      </c>
      <c r="BO486" s="21">
        <f t="shared" si="46"/>
        <v>1</v>
      </c>
      <c r="BP486" s="21">
        <f t="shared" si="47"/>
        <v>0</v>
      </c>
    </row>
    <row r="487" spans="1:68" x14ac:dyDescent="0.2">
      <c r="A487">
        <v>483</v>
      </c>
      <c r="B487" s="33">
        <f>'Main Data'!C487</f>
        <v>44325</v>
      </c>
      <c r="C487">
        <f>'Main Data'!D487</f>
        <v>77</v>
      </c>
      <c r="D487" s="26">
        <f>'Main Data'!E487</f>
        <v>6000</v>
      </c>
      <c r="E487" s="26">
        <f>'Main Data'!F487</f>
        <v>7500</v>
      </c>
      <c r="F487" s="34">
        <f t="shared" si="42"/>
        <v>8.6995147482101913</v>
      </c>
      <c r="G487">
        <f>IF('Main Data'!H487="AP",1,0)</f>
        <v>0</v>
      </c>
      <c r="H487">
        <f>IF('Main Data'!H487="Blancpain",1,0)</f>
        <v>0</v>
      </c>
      <c r="I487">
        <f>IF('Main Data'!H487="Breguet",1,0)</f>
        <v>0</v>
      </c>
      <c r="J487">
        <f>IF('Main Data'!H487="Breitling",1,0)</f>
        <v>0</v>
      </c>
      <c r="K487">
        <f>IF('Main Data'!H487="Cartier",1,0)</f>
        <v>0</v>
      </c>
      <c r="L487">
        <f>IF('Main Data'!H487="Gallet",1,0)</f>
        <v>0</v>
      </c>
      <c r="M487">
        <f>IF('Main Data'!H487="Girard Perregaux",1,0)</f>
        <v>0</v>
      </c>
      <c r="N487">
        <f>IF('Main Data'!H487="Gubelin",1,0)</f>
        <v>0</v>
      </c>
      <c r="O487">
        <f>IF('Main Data'!H487="Heuer",1,0)</f>
        <v>0</v>
      </c>
      <c r="P487">
        <f>IF('Main Data'!H487="IWC",1,0)</f>
        <v>0</v>
      </c>
      <c r="Q487">
        <f>IF('Main Data'!H487="JLC",1,0)</f>
        <v>0</v>
      </c>
      <c r="R487">
        <f>IF('Main Data'!H487="Longines",1,0)</f>
        <v>0</v>
      </c>
      <c r="S487">
        <f>IF('Main Data'!H487="Movado",1,0)</f>
        <v>0</v>
      </c>
      <c r="T487">
        <f>IF('Main Data'!H487="Omega",1,0)</f>
        <v>0</v>
      </c>
      <c r="U487">
        <f>IF('Main Data'!H487="Panerai",1,0)</f>
        <v>0</v>
      </c>
      <c r="V487">
        <f>IF('Main Data'!H487="Patek",1,0)</f>
        <v>0</v>
      </c>
      <c r="W487">
        <f>IF('Main Data'!H487="Rolex",1,0)</f>
        <v>0</v>
      </c>
      <c r="X487">
        <f>IF('Main Data'!H487="Tudor",1,0)</f>
        <v>0</v>
      </c>
      <c r="Y487">
        <f>IF('Main Data'!H487="Ulysse Nardin",1,0)</f>
        <v>0</v>
      </c>
      <c r="Z487">
        <f>IF('Main Data'!H487="Universal Geneve",1,0)</f>
        <v>0</v>
      </c>
      <c r="AA487">
        <f>IF('Main Data'!H487="Vacheron",1,0)</f>
        <v>1</v>
      </c>
      <c r="AB487">
        <f>IF('Main Data'!H487="Zenith",1,0)</f>
        <v>0</v>
      </c>
      <c r="AC487">
        <f>IF('Main Data'!J487="Stainless Steel",1,0)</f>
        <v>0</v>
      </c>
      <c r="AD487">
        <f>IF('Main Data'!J487="Two-tone",1,0)</f>
        <v>0</v>
      </c>
      <c r="AE487">
        <f>IF(OR('Main Data'!J487="YG 18K",'Main Data'!J487="YG &lt;18K",'Main Data'!J487="PG 18K",'Main Data'!J487="PG &lt;18K",'Main Data'!J487="WG 18K",'Main Data'!J487="Mixes of 18K",'Main Data'!J487="Mixes &lt;18K"),1,0)</f>
        <v>1</v>
      </c>
      <c r="AF487">
        <f>IF('Main Data'!J487="Platinum",1,0)</f>
        <v>0</v>
      </c>
      <c r="AG487">
        <f>IF(OR('Main Data'!J487="PVD",'Main Data'!J487="Gold Plate",'Main Data'!J487="Other"),1,0)</f>
        <v>0</v>
      </c>
      <c r="AH487">
        <f>IF('Main Data'!N487="Stainless Steel",1,0)</f>
        <v>0</v>
      </c>
      <c r="AI487">
        <f>IF('Main Data'!N487="Leather",1,0)</f>
        <v>1</v>
      </c>
      <c r="AJ487">
        <f>IF('Main Data'!N487="Two-tone",1,0)</f>
        <v>0</v>
      </c>
      <c r="AK487">
        <f>IF(OR('Main Data'!N487="YG 18K",'Main Data'!N487="PG 18K",'Main Data'!N487="WG 18K",'Main Data'!N487="Mixes of 18K"),1,0)</f>
        <v>0</v>
      </c>
      <c r="AL487">
        <f>IF(OR(,'Main Data'!N487="PVD",'Main Data'!N487="Gold plate"),1,0)</f>
        <v>0</v>
      </c>
      <c r="AM487">
        <f>IF(OR('Main Data'!AV487="Yes",'Main Data'!AW487="Yes",'Main Data'!AU487="Yes"),1,0)</f>
        <v>0</v>
      </c>
      <c r="AN487">
        <f>IF(OR(ISTEXT('Main Data'!AX487), ISTEXT('Main Data'!AY487)),1,0)</f>
        <v>0</v>
      </c>
      <c r="AO487">
        <f>IF('Main Data'!AZ487="Yes",1,0)</f>
        <v>0</v>
      </c>
      <c r="AP487">
        <f>IF('Main Data'!BA487="Yes",1,0)</f>
        <v>0</v>
      </c>
      <c r="AQ487">
        <f>IF('Main Data'!BD487="Yes",1,0)</f>
        <v>0</v>
      </c>
      <c r="AR487">
        <f>IF('Main Data'!BE487="A",1,0)</f>
        <v>0</v>
      </c>
      <c r="AS487">
        <f>IF('Main Data'!BE487="AA",1,0)</f>
        <v>0</v>
      </c>
      <c r="AT487">
        <f>IF('Main Data'!BE487="AAA",1,0)</f>
        <v>1</v>
      </c>
      <c r="AU487">
        <f>IF('Main Data'!BE487="AAAA",1,0)</f>
        <v>0</v>
      </c>
      <c r="AV487">
        <f>IF('Main Data'!P487="Yes",1,0)</f>
        <v>1</v>
      </c>
      <c r="AW487">
        <f>IF('Main Data'!AP487="Yes",1,0)</f>
        <v>0</v>
      </c>
      <c r="AX487">
        <f>IF(OR('Main Data'!V487="Yes", 'Main Data'!W487="Yes",'Main Data'!X487="Yes"),1,0)</f>
        <v>0</v>
      </c>
      <c r="AY487">
        <f>IF(OR('Main Data'!Y487="Yes",'Main Data'!Z487="Yes"),1,0)</f>
        <v>0</v>
      </c>
      <c r="AZ487">
        <f>IF('Main Data'!AR487="Yes",1,0)</f>
        <v>0</v>
      </c>
      <c r="BA487">
        <f>IF('Main Data'!AS487="Yes",1,0)</f>
        <v>0</v>
      </c>
      <c r="BB487">
        <f>IF('Main Data'!AG487="Yes",1,0)</f>
        <v>0</v>
      </c>
      <c r="BC487">
        <f>IF('Main Data'!AB487="Yes",1,0)</f>
        <v>0</v>
      </c>
      <c r="BD487">
        <f>IF('Main Data'!AA487="Yes",1,0)</f>
        <v>0</v>
      </c>
      <c r="BE487">
        <f>IF('Main Data'!AC487="Yes",1,0)</f>
        <v>0</v>
      </c>
      <c r="BF487">
        <f>IF('Main Data'!AF487="Yes",1,0)</f>
        <v>0</v>
      </c>
      <c r="BG487">
        <f>IF(OR('Main Data'!AI487="Yes",'Main Data'!AL487="Yes"),1,0)</f>
        <v>0</v>
      </c>
      <c r="BH487">
        <f>IF('Main Data'!AJ487="Yes",1,0)</f>
        <v>0</v>
      </c>
      <c r="BI487">
        <f>IF('Main Data'!AK487="Yes",1,0)</f>
        <v>0</v>
      </c>
      <c r="BJ487">
        <f>IF('Main Data'!AM487="Yes",1,0)</f>
        <v>0</v>
      </c>
      <c r="BK487">
        <f>IF('Main Data'!AQ487="Yes",1,0)</f>
        <v>0</v>
      </c>
      <c r="BL487" s="21">
        <f t="shared" si="43"/>
        <v>0</v>
      </c>
      <c r="BM487" s="21">
        <f t="shared" si="44"/>
        <v>0</v>
      </c>
      <c r="BN487" s="21">
        <f t="shared" si="45"/>
        <v>0</v>
      </c>
      <c r="BO487" s="21">
        <f t="shared" si="46"/>
        <v>1</v>
      </c>
      <c r="BP487" s="21">
        <f t="shared" si="47"/>
        <v>0</v>
      </c>
    </row>
    <row r="488" spans="1:68" x14ac:dyDescent="0.2">
      <c r="A488">
        <v>484</v>
      </c>
      <c r="B488" s="33">
        <f>'Main Data'!C488</f>
        <v>44325</v>
      </c>
      <c r="C488">
        <f>'Main Data'!D488</f>
        <v>78</v>
      </c>
      <c r="D488" s="26">
        <f>'Main Data'!E488</f>
        <v>15000</v>
      </c>
      <c r="E488" s="26">
        <f>'Main Data'!F488</f>
        <v>18750</v>
      </c>
      <c r="F488" s="34">
        <f t="shared" si="42"/>
        <v>9.6158054800843473</v>
      </c>
      <c r="G488">
        <f>IF('Main Data'!H488="AP",1,0)</f>
        <v>0</v>
      </c>
      <c r="H488">
        <f>IF('Main Data'!H488="Blancpain",1,0)</f>
        <v>0</v>
      </c>
      <c r="I488">
        <f>IF('Main Data'!H488="Breguet",1,0)</f>
        <v>0</v>
      </c>
      <c r="J488">
        <f>IF('Main Data'!H488="Breitling",1,0)</f>
        <v>0</v>
      </c>
      <c r="K488">
        <f>IF('Main Data'!H488="Cartier",1,0)</f>
        <v>0</v>
      </c>
      <c r="L488">
        <f>IF('Main Data'!H488="Gallet",1,0)</f>
        <v>0</v>
      </c>
      <c r="M488">
        <f>IF('Main Data'!H488="Girard Perregaux",1,0)</f>
        <v>0</v>
      </c>
      <c r="N488">
        <f>IF('Main Data'!H488="Gubelin",1,0)</f>
        <v>0</v>
      </c>
      <c r="O488">
        <f>IF('Main Data'!H488="Heuer",1,0)</f>
        <v>0</v>
      </c>
      <c r="P488">
        <f>IF('Main Data'!H488="IWC",1,0)</f>
        <v>0</v>
      </c>
      <c r="Q488">
        <f>IF('Main Data'!H488="JLC",1,0)</f>
        <v>0</v>
      </c>
      <c r="R488">
        <f>IF('Main Data'!H488="Longines",1,0)</f>
        <v>0</v>
      </c>
      <c r="S488">
        <f>IF('Main Data'!H488="Movado",1,0)</f>
        <v>0</v>
      </c>
      <c r="T488">
        <f>IF('Main Data'!H488="Omega",1,0)</f>
        <v>0</v>
      </c>
      <c r="U488">
        <f>IF('Main Data'!H488="Panerai",1,0)</f>
        <v>0</v>
      </c>
      <c r="V488">
        <f>IF('Main Data'!H488="Patek",1,0)</f>
        <v>0</v>
      </c>
      <c r="W488">
        <f>IF('Main Data'!H488="Rolex",1,0)</f>
        <v>0</v>
      </c>
      <c r="X488">
        <f>IF('Main Data'!H488="Tudor",1,0)</f>
        <v>0</v>
      </c>
      <c r="Y488">
        <f>IF('Main Data'!H488="Ulysse Nardin",1,0)</f>
        <v>0</v>
      </c>
      <c r="Z488">
        <f>IF('Main Data'!H488="Universal Geneve",1,0)</f>
        <v>0</v>
      </c>
      <c r="AA488">
        <f>IF('Main Data'!H488="Vacheron",1,0)</f>
        <v>1</v>
      </c>
      <c r="AB488">
        <f>IF('Main Data'!H488="Zenith",1,0)</f>
        <v>0</v>
      </c>
      <c r="AC488">
        <f>IF('Main Data'!J488="Stainless Steel",1,0)</f>
        <v>0</v>
      </c>
      <c r="AD488">
        <f>IF('Main Data'!J488="Two-tone",1,0)</f>
        <v>0</v>
      </c>
      <c r="AE488">
        <f>IF(OR('Main Data'!J488="YG 18K",'Main Data'!J488="YG &lt;18K",'Main Data'!J488="PG 18K",'Main Data'!J488="PG &lt;18K",'Main Data'!J488="WG 18K",'Main Data'!J488="Mixes of 18K",'Main Data'!J488="Mixes &lt;18K"),1,0)</f>
        <v>1</v>
      </c>
      <c r="AF488">
        <f>IF('Main Data'!J488="Platinum",1,0)</f>
        <v>0</v>
      </c>
      <c r="AG488">
        <f>IF(OR('Main Data'!J488="PVD",'Main Data'!J488="Gold Plate",'Main Data'!J488="Other"),1,0)</f>
        <v>0</v>
      </c>
      <c r="AH488">
        <f>IF('Main Data'!N488="Stainless Steel",1,0)</f>
        <v>0</v>
      </c>
      <c r="AI488">
        <f>IF('Main Data'!N488="Leather",1,0)</f>
        <v>1</v>
      </c>
      <c r="AJ488">
        <f>IF('Main Data'!N488="Two-tone",1,0)</f>
        <v>0</v>
      </c>
      <c r="AK488">
        <f>IF(OR('Main Data'!N488="YG 18K",'Main Data'!N488="PG 18K",'Main Data'!N488="WG 18K",'Main Data'!N488="Mixes of 18K"),1,0)</f>
        <v>0</v>
      </c>
      <c r="AL488">
        <f>IF(OR(,'Main Data'!N488="PVD",'Main Data'!N488="Gold plate"),1,0)</f>
        <v>0</v>
      </c>
      <c r="AM488">
        <f>IF(OR('Main Data'!AV488="Yes",'Main Data'!AW488="Yes",'Main Data'!AU488="Yes"),1,0)</f>
        <v>0</v>
      </c>
      <c r="AN488">
        <f>IF(OR(ISTEXT('Main Data'!AX488), ISTEXT('Main Data'!AY488)),1,0)</f>
        <v>0</v>
      </c>
      <c r="AO488">
        <f>IF('Main Data'!AZ488="Yes",1,0)</f>
        <v>0</v>
      </c>
      <c r="AP488">
        <f>IF('Main Data'!BA488="Yes",1,0)</f>
        <v>0</v>
      </c>
      <c r="AQ488">
        <f>IF('Main Data'!BD488="Yes",1,0)</f>
        <v>0</v>
      </c>
      <c r="AR488">
        <f>IF('Main Data'!BE488="A",1,0)</f>
        <v>0</v>
      </c>
      <c r="AS488">
        <f>IF('Main Data'!BE488="AA",1,0)</f>
        <v>0</v>
      </c>
      <c r="AT488">
        <f>IF('Main Data'!BE488="AAA",1,0)</f>
        <v>1</v>
      </c>
      <c r="AU488">
        <f>IF('Main Data'!BE488="AAAA",1,0)</f>
        <v>0</v>
      </c>
      <c r="AV488">
        <f>IF('Main Data'!P488="Yes",1,0)</f>
        <v>1</v>
      </c>
      <c r="AW488">
        <f>IF('Main Data'!AP488="Yes",1,0)</f>
        <v>0</v>
      </c>
      <c r="AX488">
        <f>IF(OR('Main Data'!V488="Yes", 'Main Data'!W488="Yes",'Main Data'!X488="Yes"),1,0)</f>
        <v>0</v>
      </c>
      <c r="AY488">
        <f>IF(OR('Main Data'!Y488="Yes",'Main Data'!Z488="Yes"),1,0)</f>
        <v>0</v>
      </c>
      <c r="AZ488">
        <f>IF('Main Data'!AR488="Yes",1,0)</f>
        <v>0</v>
      </c>
      <c r="BA488">
        <f>IF('Main Data'!AS488="Yes",1,0)</f>
        <v>0</v>
      </c>
      <c r="BB488">
        <f>IF('Main Data'!AG488="Yes",1,0)</f>
        <v>0</v>
      </c>
      <c r="BC488">
        <f>IF('Main Data'!AB488="Yes",1,0)</f>
        <v>0</v>
      </c>
      <c r="BD488">
        <f>IF('Main Data'!AA488="Yes",1,0)</f>
        <v>0</v>
      </c>
      <c r="BE488">
        <f>IF('Main Data'!AC488="Yes",1,0)</f>
        <v>0</v>
      </c>
      <c r="BF488">
        <f>IF('Main Data'!AF488="Yes",1,0)</f>
        <v>0</v>
      </c>
      <c r="BG488">
        <f>IF(OR('Main Data'!AI488="Yes",'Main Data'!AL488="Yes"),1,0)</f>
        <v>0</v>
      </c>
      <c r="BH488">
        <f>IF('Main Data'!AJ488="Yes",1,0)</f>
        <v>0</v>
      </c>
      <c r="BI488">
        <f>IF('Main Data'!AK488="Yes",1,0)</f>
        <v>0</v>
      </c>
      <c r="BJ488">
        <f>IF('Main Data'!AM488="Yes",1,0)</f>
        <v>0</v>
      </c>
      <c r="BK488">
        <f>IF('Main Data'!AQ488="Yes",1,0)</f>
        <v>0</v>
      </c>
      <c r="BL488" s="21">
        <f t="shared" si="43"/>
        <v>0</v>
      </c>
      <c r="BM488" s="21">
        <f t="shared" si="44"/>
        <v>0</v>
      </c>
      <c r="BN488" s="21">
        <f t="shared" si="45"/>
        <v>0</v>
      </c>
      <c r="BO488" s="21">
        <f t="shared" si="46"/>
        <v>1</v>
      </c>
      <c r="BP488" s="21">
        <f t="shared" si="47"/>
        <v>0</v>
      </c>
    </row>
    <row r="489" spans="1:68" x14ac:dyDescent="0.2">
      <c r="A489">
        <v>485</v>
      </c>
      <c r="B489" s="33">
        <f>'Main Data'!C489</f>
        <v>44325</v>
      </c>
      <c r="C489">
        <f>'Main Data'!D489</f>
        <v>80</v>
      </c>
      <c r="D489" s="26">
        <f>'Main Data'!E489</f>
        <v>15000</v>
      </c>
      <c r="E489" s="26">
        <f>'Main Data'!F489</f>
        <v>18750</v>
      </c>
      <c r="F489" s="34">
        <f t="shared" si="42"/>
        <v>9.6158054800843473</v>
      </c>
      <c r="G489">
        <f>IF('Main Data'!H489="AP",1,0)</f>
        <v>0</v>
      </c>
      <c r="H489">
        <f>IF('Main Data'!H489="Blancpain",1,0)</f>
        <v>0</v>
      </c>
      <c r="I489">
        <f>IF('Main Data'!H489="Breguet",1,0)</f>
        <v>0</v>
      </c>
      <c r="J489">
        <f>IF('Main Data'!H489="Breitling",1,0)</f>
        <v>0</v>
      </c>
      <c r="K489">
        <f>IF('Main Data'!H489="Cartier",1,0)</f>
        <v>1</v>
      </c>
      <c r="L489">
        <f>IF('Main Data'!H489="Gallet",1,0)</f>
        <v>0</v>
      </c>
      <c r="M489">
        <f>IF('Main Data'!H489="Girard Perregaux",1,0)</f>
        <v>0</v>
      </c>
      <c r="N489">
        <f>IF('Main Data'!H489="Gubelin",1,0)</f>
        <v>0</v>
      </c>
      <c r="O489">
        <f>IF('Main Data'!H489="Heuer",1,0)</f>
        <v>0</v>
      </c>
      <c r="P489">
        <f>IF('Main Data'!H489="IWC",1,0)</f>
        <v>0</v>
      </c>
      <c r="Q489">
        <f>IF('Main Data'!H489="JLC",1,0)</f>
        <v>0</v>
      </c>
      <c r="R489">
        <f>IF('Main Data'!H489="Longines",1,0)</f>
        <v>0</v>
      </c>
      <c r="S489">
        <f>IF('Main Data'!H489="Movado",1,0)</f>
        <v>0</v>
      </c>
      <c r="T489">
        <f>IF('Main Data'!H489="Omega",1,0)</f>
        <v>0</v>
      </c>
      <c r="U489">
        <f>IF('Main Data'!H489="Panerai",1,0)</f>
        <v>0</v>
      </c>
      <c r="V489">
        <f>IF('Main Data'!H489="Patek",1,0)</f>
        <v>0</v>
      </c>
      <c r="W489">
        <f>IF('Main Data'!H489="Rolex",1,0)</f>
        <v>0</v>
      </c>
      <c r="X489">
        <f>IF('Main Data'!H489="Tudor",1,0)</f>
        <v>0</v>
      </c>
      <c r="Y489">
        <f>IF('Main Data'!H489="Ulysse Nardin",1,0)</f>
        <v>0</v>
      </c>
      <c r="Z489">
        <f>IF('Main Data'!H489="Universal Geneve",1,0)</f>
        <v>0</v>
      </c>
      <c r="AA489">
        <f>IF('Main Data'!H489="Vacheron",1,0)</f>
        <v>0</v>
      </c>
      <c r="AB489">
        <f>IF('Main Data'!H489="Zenith",1,0)</f>
        <v>0</v>
      </c>
      <c r="AC489">
        <f>IF('Main Data'!J489="Stainless Steel",1,0)</f>
        <v>0</v>
      </c>
      <c r="AD489">
        <f>IF('Main Data'!J489="Two-tone",1,0)</f>
        <v>0</v>
      </c>
      <c r="AE489">
        <f>IF(OR('Main Data'!J489="YG 18K",'Main Data'!J489="YG &lt;18K",'Main Data'!J489="PG 18K",'Main Data'!J489="PG &lt;18K",'Main Data'!J489="WG 18K",'Main Data'!J489="Mixes of 18K",'Main Data'!J489="Mixes &lt;18K"),1,0)</f>
        <v>1</v>
      </c>
      <c r="AF489">
        <f>IF('Main Data'!J489="Platinum",1,0)</f>
        <v>0</v>
      </c>
      <c r="AG489">
        <f>IF(OR('Main Data'!J489="PVD",'Main Data'!J489="Gold Plate",'Main Data'!J489="Other"),1,0)</f>
        <v>0</v>
      </c>
      <c r="AH489">
        <f>IF('Main Data'!N489="Stainless Steel",1,0)</f>
        <v>0</v>
      </c>
      <c r="AI489">
        <f>IF('Main Data'!N489="Leather",1,0)</f>
        <v>1</v>
      </c>
      <c r="AJ489">
        <f>IF('Main Data'!N489="Two-tone",1,0)</f>
        <v>0</v>
      </c>
      <c r="AK489">
        <f>IF(OR('Main Data'!N489="YG 18K",'Main Data'!N489="PG 18K",'Main Data'!N489="WG 18K",'Main Data'!N489="Mixes of 18K"),1,0)</f>
        <v>0</v>
      </c>
      <c r="AL489">
        <f>IF(OR(,'Main Data'!N489="PVD",'Main Data'!N489="Gold plate"),1,0)</f>
        <v>0</v>
      </c>
      <c r="AM489">
        <f>IF(OR('Main Data'!AV489="Yes",'Main Data'!AW489="Yes",'Main Data'!AU489="Yes"),1,0)</f>
        <v>0</v>
      </c>
      <c r="AN489">
        <f>IF(OR(ISTEXT('Main Data'!AX489), ISTEXT('Main Data'!AY489)),1,0)</f>
        <v>0</v>
      </c>
      <c r="AO489">
        <f>IF('Main Data'!AZ489="Yes",1,0)</f>
        <v>0</v>
      </c>
      <c r="AP489">
        <f>IF('Main Data'!BA489="Yes",1,0)</f>
        <v>0</v>
      </c>
      <c r="AQ489">
        <f>IF('Main Data'!BD489="Yes",1,0)</f>
        <v>0</v>
      </c>
      <c r="AR489">
        <f>IF('Main Data'!BE489="A",1,0)</f>
        <v>0</v>
      </c>
      <c r="AS489">
        <f>IF('Main Data'!BE489="AA",1,0)</f>
        <v>1</v>
      </c>
      <c r="AT489">
        <f>IF('Main Data'!BE489="AAA",1,0)</f>
        <v>0</v>
      </c>
      <c r="AU489">
        <f>IF('Main Data'!BE489="AAAA",1,0)</f>
        <v>0</v>
      </c>
      <c r="AV489">
        <f>IF('Main Data'!P489="Yes",1,0)</f>
        <v>1</v>
      </c>
      <c r="AW489">
        <f>IF('Main Data'!AP489="Yes",1,0)</f>
        <v>0</v>
      </c>
      <c r="AX489">
        <f>IF(OR('Main Data'!V489="Yes", 'Main Data'!W489="Yes",'Main Data'!X489="Yes"),1,0)</f>
        <v>0</v>
      </c>
      <c r="AY489">
        <f>IF(OR('Main Data'!Y489="Yes",'Main Data'!Z489="Yes"),1,0)</f>
        <v>0</v>
      </c>
      <c r="AZ489">
        <f>IF('Main Data'!AR489="Yes",1,0)</f>
        <v>0</v>
      </c>
      <c r="BA489">
        <f>IF('Main Data'!AS489="Yes",1,0)</f>
        <v>0</v>
      </c>
      <c r="BB489">
        <f>IF('Main Data'!AG489="Yes",1,0)</f>
        <v>0</v>
      </c>
      <c r="BC489">
        <f>IF('Main Data'!AB489="Yes",1,0)</f>
        <v>0</v>
      </c>
      <c r="BD489">
        <f>IF('Main Data'!AA489="Yes",1,0)</f>
        <v>0</v>
      </c>
      <c r="BE489">
        <f>IF('Main Data'!AC489="Yes",1,0)</f>
        <v>0</v>
      </c>
      <c r="BF489">
        <f>IF('Main Data'!AF489="Yes",1,0)</f>
        <v>0</v>
      </c>
      <c r="BG489">
        <f>IF(OR('Main Data'!AI489="Yes",'Main Data'!AL489="Yes"),1,0)</f>
        <v>0</v>
      </c>
      <c r="BH489">
        <f>IF('Main Data'!AJ489="Yes",1,0)</f>
        <v>0</v>
      </c>
      <c r="BI489">
        <f>IF('Main Data'!AK489="Yes",1,0)</f>
        <v>0</v>
      </c>
      <c r="BJ489">
        <f>IF('Main Data'!AM489="Yes",1,0)</f>
        <v>0</v>
      </c>
      <c r="BK489">
        <f>IF('Main Data'!AQ489="Yes",1,0)</f>
        <v>0</v>
      </c>
      <c r="BL489" s="21">
        <f t="shared" si="43"/>
        <v>0</v>
      </c>
      <c r="BM489" s="21">
        <f t="shared" si="44"/>
        <v>0</v>
      </c>
      <c r="BN489" s="21">
        <f t="shared" si="45"/>
        <v>0</v>
      </c>
      <c r="BO489" s="21">
        <f t="shared" si="46"/>
        <v>1</v>
      </c>
      <c r="BP489" s="21">
        <f t="shared" si="47"/>
        <v>0</v>
      </c>
    </row>
    <row r="490" spans="1:68" x14ac:dyDescent="0.2">
      <c r="A490">
        <v>486</v>
      </c>
      <c r="B490" s="33">
        <f>'Main Data'!C490</f>
        <v>44325</v>
      </c>
      <c r="C490">
        <f>'Main Data'!D490</f>
        <v>82</v>
      </c>
      <c r="D490" s="26">
        <f>'Main Data'!E490</f>
        <v>11000</v>
      </c>
      <c r="E490" s="26">
        <f>'Main Data'!F490</f>
        <v>13750</v>
      </c>
      <c r="F490" s="34">
        <f t="shared" si="42"/>
        <v>9.3056505517805075</v>
      </c>
      <c r="G490">
        <f>IF('Main Data'!H490="AP",1,0)</f>
        <v>0</v>
      </c>
      <c r="H490">
        <f>IF('Main Data'!H490="Blancpain",1,0)</f>
        <v>0</v>
      </c>
      <c r="I490">
        <f>IF('Main Data'!H490="Breguet",1,0)</f>
        <v>0</v>
      </c>
      <c r="J490">
        <f>IF('Main Data'!H490="Breitling",1,0)</f>
        <v>0</v>
      </c>
      <c r="K490">
        <f>IF('Main Data'!H490="Cartier",1,0)</f>
        <v>1</v>
      </c>
      <c r="L490">
        <f>IF('Main Data'!H490="Gallet",1,0)</f>
        <v>0</v>
      </c>
      <c r="M490">
        <f>IF('Main Data'!H490="Girard Perregaux",1,0)</f>
        <v>0</v>
      </c>
      <c r="N490">
        <f>IF('Main Data'!H490="Gubelin",1,0)</f>
        <v>0</v>
      </c>
      <c r="O490">
        <f>IF('Main Data'!H490="Heuer",1,0)</f>
        <v>0</v>
      </c>
      <c r="P490">
        <f>IF('Main Data'!H490="IWC",1,0)</f>
        <v>0</v>
      </c>
      <c r="Q490">
        <f>IF('Main Data'!H490="JLC",1,0)</f>
        <v>0</v>
      </c>
      <c r="R490">
        <f>IF('Main Data'!H490="Longines",1,0)</f>
        <v>0</v>
      </c>
      <c r="S490">
        <f>IF('Main Data'!H490="Movado",1,0)</f>
        <v>0</v>
      </c>
      <c r="T490">
        <f>IF('Main Data'!H490="Omega",1,0)</f>
        <v>0</v>
      </c>
      <c r="U490">
        <f>IF('Main Data'!H490="Panerai",1,0)</f>
        <v>0</v>
      </c>
      <c r="V490">
        <f>IF('Main Data'!H490="Patek",1,0)</f>
        <v>0</v>
      </c>
      <c r="W490">
        <f>IF('Main Data'!H490="Rolex",1,0)</f>
        <v>0</v>
      </c>
      <c r="X490">
        <f>IF('Main Data'!H490="Tudor",1,0)</f>
        <v>0</v>
      </c>
      <c r="Y490">
        <f>IF('Main Data'!H490="Ulysse Nardin",1,0)</f>
        <v>0</v>
      </c>
      <c r="Z490">
        <f>IF('Main Data'!H490="Universal Geneve",1,0)</f>
        <v>0</v>
      </c>
      <c r="AA490">
        <f>IF('Main Data'!H490="Vacheron",1,0)</f>
        <v>0</v>
      </c>
      <c r="AB490">
        <f>IF('Main Data'!H490="Zenith",1,0)</f>
        <v>0</v>
      </c>
      <c r="AC490">
        <f>IF('Main Data'!J490="Stainless Steel",1,0)</f>
        <v>0</v>
      </c>
      <c r="AD490">
        <f>IF('Main Data'!J490="Two-tone",1,0)</f>
        <v>0</v>
      </c>
      <c r="AE490">
        <f>IF(OR('Main Data'!J490="YG 18K",'Main Data'!J490="YG &lt;18K",'Main Data'!J490="PG 18K",'Main Data'!J490="PG &lt;18K",'Main Data'!J490="WG 18K",'Main Data'!J490="Mixes of 18K",'Main Data'!J490="Mixes &lt;18K"),1,0)</f>
        <v>1</v>
      </c>
      <c r="AF490">
        <f>IF('Main Data'!J490="Platinum",1,0)</f>
        <v>0</v>
      </c>
      <c r="AG490">
        <f>IF(OR('Main Data'!J490="PVD",'Main Data'!J490="Gold Plate",'Main Data'!J490="Other"),1,0)</f>
        <v>0</v>
      </c>
      <c r="AH490">
        <f>IF('Main Data'!N490="Stainless Steel",1,0)</f>
        <v>0</v>
      </c>
      <c r="AI490">
        <f>IF('Main Data'!N490="Leather",1,0)</f>
        <v>1</v>
      </c>
      <c r="AJ490">
        <f>IF('Main Data'!N490="Two-tone",1,0)</f>
        <v>0</v>
      </c>
      <c r="AK490">
        <f>IF(OR('Main Data'!N490="YG 18K",'Main Data'!N490="PG 18K",'Main Data'!N490="WG 18K",'Main Data'!N490="Mixes of 18K"),1,0)</f>
        <v>0</v>
      </c>
      <c r="AL490">
        <f>IF(OR(,'Main Data'!N490="PVD",'Main Data'!N490="Gold plate"),1,0)</f>
        <v>0</v>
      </c>
      <c r="AM490">
        <f>IF(OR('Main Data'!AV490="Yes",'Main Data'!AW490="Yes",'Main Data'!AU490="Yes"),1,0)</f>
        <v>0</v>
      </c>
      <c r="AN490">
        <f>IF(OR(ISTEXT('Main Data'!AX490), ISTEXT('Main Data'!AY490)),1,0)</f>
        <v>0</v>
      </c>
      <c r="AO490">
        <f>IF('Main Data'!AZ490="Yes",1,0)</f>
        <v>0</v>
      </c>
      <c r="AP490">
        <f>IF('Main Data'!BA490="Yes",1,0)</f>
        <v>0</v>
      </c>
      <c r="AQ490">
        <f>IF('Main Data'!BD490="Yes",1,0)</f>
        <v>0</v>
      </c>
      <c r="AR490">
        <f>IF('Main Data'!BE490="A",1,0)</f>
        <v>0</v>
      </c>
      <c r="AS490">
        <f>IF('Main Data'!BE490="AA",1,0)</f>
        <v>1</v>
      </c>
      <c r="AT490">
        <f>IF('Main Data'!BE490="AAA",1,0)</f>
        <v>0</v>
      </c>
      <c r="AU490">
        <f>IF('Main Data'!BE490="AAAA",1,0)</f>
        <v>0</v>
      </c>
      <c r="AV490">
        <f>IF('Main Data'!P490="Yes",1,0)</f>
        <v>1</v>
      </c>
      <c r="AW490">
        <f>IF('Main Data'!AP490="Yes",1,0)</f>
        <v>0</v>
      </c>
      <c r="AX490">
        <f>IF(OR('Main Data'!V490="Yes", 'Main Data'!W490="Yes",'Main Data'!X490="Yes"),1,0)</f>
        <v>0</v>
      </c>
      <c r="AY490">
        <f>IF(OR('Main Data'!Y490="Yes",'Main Data'!Z490="Yes"),1,0)</f>
        <v>0</v>
      </c>
      <c r="AZ490">
        <f>IF('Main Data'!AR490="Yes",1,0)</f>
        <v>0</v>
      </c>
      <c r="BA490">
        <f>IF('Main Data'!AS490="Yes",1,0)</f>
        <v>0</v>
      </c>
      <c r="BB490">
        <f>IF('Main Data'!AG490="Yes",1,0)</f>
        <v>0</v>
      </c>
      <c r="BC490">
        <f>IF('Main Data'!AB490="Yes",1,0)</f>
        <v>0</v>
      </c>
      <c r="BD490">
        <f>IF('Main Data'!AA490="Yes",1,0)</f>
        <v>0</v>
      </c>
      <c r="BE490">
        <f>IF('Main Data'!AC490="Yes",1,0)</f>
        <v>0</v>
      </c>
      <c r="BF490">
        <f>IF('Main Data'!AF490="Yes",1,0)</f>
        <v>0</v>
      </c>
      <c r="BG490">
        <f>IF(OR('Main Data'!AI490="Yes",'Main Data'!AL490="Yes"),1,0)</f>
        <v>0</v>
      </c>
      <c r="BH490">
        <f>IF('Main Data'!AJ490="Yes",1,0)</f>
        <v>0</v>
      </c>
      <c r="BI490">
        <f>IF('Main Data'!AK490="Yes",1,0)</f>
        <v>0</v>
      </c>
      <c r="BJ490">
        <f>IF('Main Data'!AM490="Yes",1,0)</f>
        <v>0</v>
      </c>
      <c r="BK490">
        <f>IF('Main Data'!AQ490="Yes",1,0)</f>
        <v>0</v>
      </c>
      <c r="BL490" s="21">
        <f t="shared" si="43"/>
        <v>0</v>
      </c>
      <c r="BM490" s="21">
        <f t="shared" si="44"/>
        <v>0</v>
      </c>
      <c r="BN490" s="21">
        <f t="shared" si="45"/>
        <v>0</v>
      </c>
      <c r="BO490" s="21">
        <f t="shared" si="46"/>
        <v>1</v>
      </c>
      <c r="BP490" s="21">
        <f t="shared" si="47"/>
        <v>0</v>
      </c>
    </row>
    <row r="491" spans="1:68" x14ac:dyDescent="0.2">
      <c r="A491">
        <v>487</v>
      </c>
      <c r="B491" s="33">
        <f>'Main Data'!C491</f>
        <v>44325</v>
      </c>
      <c r="C491">
        <f>'Main Data'!D491</f>
        <v>83</v>
      </c>
      <c r="D491" s="26">
        <f>'Main Data'!E491</f>
        <v>11000</v>
      </c>
      <c r="E491" s="26">
        <f>'Main Data'!F491</f>
        <v>13750</v>
      </c>
      <c r="F491" s="34">
        <f t="shared" si="42"/>
        <v>9.3056505517805075</v>
      </c>
      <c r="G491">
        <f>IF('Main Data'!H491="AP",1,0)</f>
        <v>0</v>
      </c>
      <c r="H491">
        <f>IF('Main Data'!H491="Blancpain",1,0)</f>
        <v>0</v>
      </c>
      <c r="I491">
        <f>IF('Main Data'!H491="Breguet",1,0)</f>
        <v>0</v>
      </c>
      <c r="J491">
        <f>IF('Main Data'!H491="Breitling",1,0)</f>
        <v>0</v>
      </c>
      <c r="K491">
        <f>IF('Main Data'!H491="Cartier",1,0)</f>
        <v>1</v>
      </c>
      <c r="L491">
        <f>IF('Main Data'!H491="Gallet",1,0)</f>
        <v>0</v>
      </c>
      <c r="M491">
        <f>IF('Main Data'!H491="Girard Perregaux",1,0)</f>
        <v>0</v>
      </c>
      <c r="N491">
        <f>IF('Main Data'!H491="Gubelin",1,0)</f>
        <v>0</v>
      </c>
      <c r="O491">
        <f>IF('Main Data'!H491="Heuer",1,0)</f>
        <v>0</v>
      </c>
      <c r="P491">
        <f>IF('Main Data'!H491="IWC",1,0)</f>
        <v>0</v>
      </c>
      <c r="Q491">
        <f>IF('Main Data'!H491="JLC",1,0)</f>
        <v>0</v>
      </c>
      <c r="R491">
        <f>IF('Main Data'!H491="Longines",1,0)</f>
        <v>0</v>
      </c>
      <c r="S491">
        <f>IF('Main Data'!H491="Movado",1,0)</f>
        <v>0</v>
      </c>
      <c r="T491">
        <f>IF('Main Data'!H491="Omega",1,0)</f>
        <v>0</v>
      </c>
      <c r="U491">
        <f>IF('Main Data'!H491="Panerai",1,0)</f>
        <v>0</v>
      </c>
      <c r="V491">
        <f>IF('Main Data'!H491="Patek",1,0)</f>
        <v>0</v>
      </c>
      <c r="W491">
        <f>IF('Main Data'!H491="Rolex",1,0)</f>
        <v>0</v>
      </c>
      <c r="X491">
        <f>IF('Main Data'!H491="Tudor",1,0)</f>
        <v>0</v>
      </c>
      <c r="Y491">
        <f>IF('Main Data'!H491="Ulysse Nardin",1,0)</f>
        <v>0</v>
      </c>
      <c r="Z491">
        <f>IF('Main Data'!H491="Universal Geneve",1,0)</f>
        <v>0</v>
      </c>
      <c r="AA491">
        <f>IF('Main Data'!H491="Vacheron",1,0)</f>
        <v>0</v>
      </c>
      <c r="AB491">
        <f>IF('Main Data'!H491="Zenith",1,0)</f>
        <v>0</v>
      </c>
      <c r="AC491">
        <f>IF('Main Data'!J491="Stainless Steel",1,0)</f>
        <v>0</v>
      </c>
      <c r="AD491">
        <f>IF('Main Data'!J491="Two-tone",1,0)</f>
        <v>0</v>
      </c>
      <c r="AE491">
        <f>IF(OR('Main Data'!J491="YG 18K",'Main Data'!J491="YG &lt;18K",'Main Data'!J491="PG 18K",'Main Data'!J491="PG &lt;18K",'Main Data'!J491="WG 18K",'Main Data'!J491="Mixes of 18K",'Main Data'!J491="Mixes &lt;18K"),1,0)</f>
        <v>1</v>
      </c>
      <c r="AF491">
        <f>IF('Main Data'!J491="Platinum",1,0)</f>
        <v>0</v>
      </c>
      <c r="AG491">
        <f>IF(OR('Main Data'!J491="PVD",'Main Data'!J491="Gold Plate",'Main Data'!J491="Other"),1,0)</f>
        <v>0</v>
      </c>
      <c r="AH491">
        <f>IF('Main Data'!N491="Stainless Steel",1,0)</f>
        <v>0</v>
      </c>
      <c r="AI491">
        <f>IF('Main Data'!N491="Leather",1,0)</f>
        <v>0</v>
      </c>
      <c r="AJ491">
        <f>IF('Main Data'!N491="Two-tone",1,0)</f>
        <v>0</v>
      </c>
      <c r="AK491">
        <f>IF(OR('Main Data'!N491="YG 18K",'Main Data'!N491="PG 18K",'Main Data'!N491="WG 18K",'Main Data'!N491="Mixes of 18K"),1,0)</f>
        <v>1</v>
      </c>
      <c r="AL491">
        <f>IF(OR(,'Main Data'!N491="PVD",'Main Data'!N491="Gold plate"),1,0)</f>
        <v>0</v>
      </c>
      <c r="AM491">
        <f>IF(OR('Main Data'!AV491="Yes",'Main Data'!AW491="Yes",'Main Data'!AU491="Yes"),1,0)</f>
        <v>0</v>
      </c>
      <c r="AN491">
        <f>IF(OR(ISTEXT('Main Data'!AX491), ISTEXT('Main Data'!AY491)),1,0)</f>
        <v>0</v>
      </c>
      <c r="AO491">
        <f>IF('Main Data'!AZ491="Yes",1,0)</f>
        <v>0</v>
      </c>
      <c r="AP491">
        <f>IF('Main Data'!BA491="Yes",1,0)</f>
        <v>0</v>
      </c>
      <c r="AQ491">
        <f>IF('Main Data'!BD491="Yes",1,0)</f>
        <v>0</v>
      </c>
      <c r="AR491">
        <f>IF('Main Data'!BE491="A",1,0)</f>
        <v>0</v>
      </c>
      <c r="AS491">
        <f>IF('Main Data'!BE491="AA",1,0)</f>
        <v>1</v>
      </c>
      <c r="AT491">
        <f>IF('Main Data'!BE491="AAA",1,0)</f>
        <v>0</v>
      </c>
      <c r="AU491">
        <f>IF('Main Data'!BE491="AAAA",1,0)</f>
        <v>0</v>
      </c>
      <c r="AV491">
        <f>IF('Main Data'!P491="Yes",1,0)</f>
        <v>1</v>
      </c>
      <c r="AW491">
        <f>IF('Main Data'!AP491="Yes",1,0)</f>
        <v>0</v>
      </c>
      <c r="AX491">
        <f>IF(OR('Main Data'!V491="Yes", 'Main Data'!W491="Yes",'Main Data'!X491="Yes"),1,0)</f>
        <v>0</v>
      </c>
      <c r="AY491">
        <f>IF(OR('Main Data'!Y491="Yes",'Main Data'!Z491="Yes"),1,0)</f>
        <v>0</v>
      </c>
      <c r="AZ491">
        <f>IF('Main Data'!AR491="Yes",1,0)</f>
        <v>0</v>
      </c>
      <c r="BA491">
        <f>IF('Main Data'!AS491="Yes",1,0)</f>
        <v>0</v>
      </c>
      <c r="BB491">
        <f>IF('Main Data'!AG491="Yes",1,0)</f>
        <v>0</v>
      </c>
      <c r="BC491">
        <f>IF('Main Data'!AB491="Yes",1,0)</f>
        <v>0</v>
      </c>
      <c r="BD491">
        <f>IF('Main Data'!AA491="Yes",1,0)</f>
        <v>0</v>
      </c>
      <c r="BE491">
        <f>IF('Main Data'!AC491="Yes",1,0)</f>
        <v>0</v>
      </c>
      <c r="BF491">
        <f>IF('Main Data'!AF491="Yes",1,0)</f>
        <v>0</v>
      </c>
      <c r="BG491">
        <f>IF(OR('Main Data'!AI491="Yes",'Main Data'!AL491="Yes"),1,0)</f>
        <v>0</v>
      </c>
      <c r="BH491">
        <f>IF('Main Data'!AJ491="Yes",1,0)</f>
        <v>0</v>
      </c>
      <c r="BI491">
        <f>IF('Main Data'!AK491="Yes",1,0)</f>
        <v>0</v>
      </c>
      <c r="BJ491">
        <f>IF('Main Data'!AM491="Yes",1,0)</f>
        <v>0</v>
      </c>
      <c r="BK491">
        <f>IF('Main Data'!AQ491="Yes",1,0)</f>
        <v>0</v>
      </c>
      <c r="BL491" s="21">
        <f t="shared" si="43"/>
        <v>0</v>
      </c>
      <c r="BM491" s="21">
        <f t="shared" si="44"/>
        <v>0</v>
      </c>
      <c r="BN491" s="21">
        <f t="shared" si="45"/>
        <v>0</v>
      </c>
      <c r="BO491" s="21">
        <f t="shared" si="46"/>
        <v>1</v>
      </c>
      <c r="BP491" s="21">
        <f t="shared" si="47"/>
        <v>0</v>
      </c>
    </row>
    <row r="492" spans="1:68" x14ac:dyDescent="0.2">
      <c r="A492">
        <v>488</v>
      </c>
      <c r="B492" s="33">
        <f>'Main Data'!C492</f>
        <v>44325</v>
      </c>
      <c r="C492">
        <f>'Main Data'!D492</f>
        <v>86</v>
      </c>
      <c r="D492" s="26">
        <f>'Main Data'!E492</f>
        <v>19000</v>
      </c>
      <c r="E492" s="26">
        <f>'Main Data'!F492</f>
        <v>23750</v>
      </c>
      <c r="F492" s="34">
        <f t="shared" si="42"/>
        <v>9.8521942581485771</v>
      </c>
      <c r="G492">
        <f>IF('Main Data'!H492="AP",1,0)</f>
        <v>0</v>
      </c>
      <c r="H492">
        <f>IF('Main Data'!H492="Blancpain",1,0)</f>
        <v>0</v>
      </c>
      <c r="I492">
        <f>IF('Main Data'!H492="Breguet",1,0)</f>
        <v>0</v>
      </c>
      <c r="J492">
        <f>IF('Main Data'!H492="Breitling",1,0)</f>
        <v>0</v>
      </c>
      <c r="K492">
        <f>IF('Main Data'!H492="Cartier",1,0)</f>
        <v>1</v>
      </c>
      <c r="L492">
        <f>IF('Main Data'!H492="Gallet",1,0)</f>
        <v>0</v>
      </c>
      <c r="M492">
        <f>IF('Main Data'!H492="Girard Perregaux",1,0)</f>
        <v>0</v>
      </c>
      <c r="N492">
        <f>IF('Main Data'!H492="Gubelin",1,0)</f>
        <v>0</v>
      </c>
      <c r="O492">
        <f>IF('Main Data'!H492="Heuer",1,0)</f>
        <v>0</v>
      </c>
      <c r="P492">
        <f>IF('Main Data'!H492="IWC",1,0)</f>
        <v>0</v>
      </c>
      <c r="Q492">
        <f>IF('Main Data'!H492="JLC",1,0)</f>
        <v>0</v>
      </c>
      <c r="R492">
        <f>IF('Main Data'!H492="Longines",1,0)</f>
        <v>0</v>
      </c>
      <c r="S492">
        <f>IF('Main Data'!H492="Movado",1,0)</f>
        <v>0</v>
      </c>
      <c r="T492">
        <f>IF('Main Data'!H492="Omega",1,0)</f>
        <v>0</v>
      </c>
      <c r="U492">
        <f>IF('Main Data'!H492="Panerai",1,0)</f>
        <v>0</v>
      </c>
      <c r="V492">
        <f>IF('Main Data'!H492="Patek",1,0)</f>
        <v>0</v>
      </c>
      <c r="W492">
        <f>IF('Main Data'!H492="Rolex",1,0)</f>
        <v>0</v>
      </c>
      <c r="X492">
        <f>IF('Main Data'!H492="Tudor",1,0)</f>
        <v>0</v>
      </c>
      <c r="Y492">
        <f>IF('Main Data'!H492="Ulysse Nardin",1,0)</f>
        <v>0</v>
      </c>
      <c r="Z492">
        <f>IF('Main Data'!H492="Universal Geneve",1,0)</f>
        <v>0</v>
      </c>
      <c r="AA492">
        <f>IF('Main Data'!H492="Vacheron",1,0)</f>
        <v>0</v>
      </c>
      <c r="AB492">
        <f>IF('Main Data'!H492="Zenith",1,0)</f>
        <v>0</v>
      </c>
      <c r="AC492">
        <f>IF('Main Data'!J492="Stainless Steel",1,0)</f>
        <v>0</v>
      </c>
      <c r="AD492">
        <f>IF('Main Data'!J492="Two-tone",1,0)</f>
        <v>0</v>
      </c>
      <c r="AE492">
        <f>IF(OR('Main Data'!J492="YG 18K",'Main Data'!J492="YG &lt;18K",'Main Data'!J492="PG 18K",'Main Data'!J492="PG &lt;18K",'Main Data'!J492="WG 18K",'Main Data'!J492="Mixes of 18K",'Main Data'!J492="Mixes &lt;18K"),1,0)</f>
        <v>1</v>
      </c>
      <c r="AF492">
        <f>IF('Main Data'!J492="Platinum",1,0)</f>
        <v>0</v>
      </c>
      <c r="AG492">
        <f>IF(OR('Main Data'!J492="PVD",'Main Data'!J492="Gold Plate",'Main Data'!J492="Other"),1,0)</f>
        <v>0</v>
      </c>
      <c r="AH492">
        <f>IF('Main Data'!N492="Stainless Steel",1,0)</f>
        <v>0</v>
      </c>
      <c r="AI492">
        <f>IF('Main Data'!N492="Leather",1,0)</f>
        <v>1</v>
      </c>
      <c r="AJ492">
        <f>IF('Main Data'!N492="Two-tone",1,0)</f>
        <v>0</v>
      </c>
      <c r="AK492">
        <f>IF(OR('Main Data'!N492="YG 18K",'Main Data'!N492="PG 18K",'Main Data'!N492="WG 18K",'Main Data'!N492="Mixes of 18K"),1,0)</f>
        <v>0</v>
      </c>
      <c r="AL492">
        <f>IF(OR(,'Main Data'!N492="PVD",'Main Data'!N492="Gold plate"),1,0)</f>
        <v>0</v>
      </c>
      <c r="AM492">
        <f>IF(OR('Main Data'!AV492="Yes",'Main Data'!AW492="Yes",'Main Data'!AU492="Yes"),1,0)</f>
        <v>0</v>
      </c>
      <c r="AN492">
        <f>IF(OR(ISTEXT('Main Data'!AX492), ISTEXT('Main Data'!AY492)),1,0)</f>
        <v>0</v>
      </c>
      <c r="AO492">
        <f>IF('Main Data'!AZ492="Yes",1,0)</f>
        <v>0</v>
      </c>
      <c r="AP492">
        <f>IF('Main Data'!BA492="Yes",1,0)</f>
        <v>0</v>
      </c>
      <c r="AQ492">
        <f>IF('Main Data'!BD492="Yes",1,0)</f>
        <v>0</v>
      </c>
      <c r="AR492">
        <f>IF('Main Data'!BE492="A",1,0)</f>
        <v>0</v>
      </c>
      <c r="AS492">
        <f>IF('Main Data'!BE492="AA",1,0)</f>
        <v>1</v>
      </c>
      <c r="AT492">
        <f>IF('Main Data'!BE492="AAA",1,0)</f>
        <v>0</v>
      </c>
      <c r="AU492">
        <f>IF('Main Data'!BE492="AAAA",1,0)</f>
        <v>0</v>
      </c>
      <c r="AV492">
        <f>IF('Main Data'!P492="Yes",1,0)</f>
        <v>0</v>
      </c>
      <c r="AW492">
        <f>IF('Main Data'!AP492="Yes",1,0)</f>
        <v>0</v>
      </c>
      <c r="AX492">
        <f>IF(OR('Main Data'!V492="Yes", 'Main Data'!W492="Yes",'Main Data'!X492="Yes"),1,0)</f>
        <v>0</v>
      </c>
      <c r="AY492">
        <f>IF(OR('Main Data'!Y492="Yes",'Main Data'!Z492="Yes"),1,0)</f>
        <v>0</v>
      </c>
      <c r="AZ492">
        <f>IF('Main Data'!AR492="Yes",1,0)</f>
        <v>1</v>
      </c>
      <c r="BA492">
        <f>IF('Main Data'!AS492="Yes",1,0)</f>
        <v>0</v>
      </c>
      <c r="BB492">
        <f>IF('Main Data'!AG492="Yes",1,0)</f>
        <v>0</v>
      </c>
      <c r="BC492">
        <f>IF('Main Data'!AB492="Yes",1,0)</f>
        <v>0</v>
      </c>
      <c r="BD492">
        <f>IF('Main Data'!AA492="Yes",1,0)</f>
        <v>0</v>
      </c>
      <c r="BE492">
        <f>IF('Main Data'!AC492="Yes",1,0)</f>
        <v>0</v>
      </c>
      <c r="BF492">
        <f>IF('Main Data'!AF492="Yes",1,0)</f>
        <v>0</v>
      </c>
      <c r="BG492">
        <f>IF(OR('Main Data'!AI492="Yes",'Main Data'!AL492="Yes"),1,0)</f>
        <v>0</v>
      </c>
      <c r="BH492">
        <f>IF('Main Data'!AJ492="Yes",1,0)</f>
        <v>0</v>
      </c>
      <c r="BI492">
        <f>IF('Main Data'!AK492="Yes",1,0)</f>
        <v>0</v>
      </c>
      <c r="BJ492">
        <f>IF('Main Data'!AM492="Yes",1,0)</f>
        <v>0</v>
      </c>
      <c r="BK492">
        <f>IF('Main Data'!AQ492="Yes",1,0)</f>
        <v>0</v>
      </c>
      <c r="BL492" s="21">
        <f t="shared" si="43"/>
        <v>0</v>
      </c>
      <c r="BM492" s="21">
        <f t="shared" si="44"/>
        <v>0</v>
      </c>
      <c r="BN492" s="21">
        <f t="shared" si="45"/>
        <v>0</v>
      </c>
      <c r="BO492" s="21">
        <f t="shared" si="46"/>
        <v>1</v>
      </c>
      <c r="BP492" s="21">
        <f t="shared" si="47"/>
        <v>0</v>
      </c>
    </row>
    <row r="493" spans="1:68" x14ac:dyDescent="0.2">
      <c r="A493">
        <v>489</v>
      </c>
      <c r="B493" s="33">
        <f>'Main Data'!C493</f>
        <v>44325</v>
      </c>
      <c r="C493">
        <f>'Main Data'!D493</f>
        <v>87</v>
      </c>
      <c r="D493" s="26">
        <f>'Main Data'!E493</f>
        <v>8000</v>
      </c>
      <c r="E493" s="26">
        <f>'Main Data'!F493</f>
        <v>10000</v>
      </c>
      <c r="F493" s="34">
        <f t="shared" si="42"/>
        <v>8.987196820661973</v>
      </c>
      <c r="G493">
        <f>IF('Main Data'!H493="AP",1,0)</f>
        <v>0</v>
      </c>
      <c r="H493">
        <f>IF('Main Data'!H493="Blancpain",1,0)</f>
        <v>0</v>
      </c>
      <c r="I493">
        <f>IF('Main Data'!H493="Breguet",1,0)</f>
        <v>0</v>
      </c>
      <c r="J493">
        <f>IF('Main Data'!H493="Breitling",1,0)</f>
        <v>0</v>
      </c>
      <c r="K493">
        <f>IF('Main Data'!H493="Cartier",1,0)</f>
        <v>1</v>
      </c>
      <c r="L493">
        <f>IF('Main Data'!H493="Gallet",1,0)</f>
        <v>0</v>
      </c>
      <c r="M493">
        <f>IF('Main Data'!H493="Girard Perregaux",1,0)</f>
        <v>0</v>
      </c>
      <c r="N493">
        <f>IF('Main Data'!H493="Gubelin",1,0)</f>
        <v>0</v>
      </c>
      <c r="O493">
        <f>IF('Main Data'!H493="Heuer",1,0)</f>
        <v>0</v>
      </c>
      <c r="P493">
        <f>IF('Main Data'!H493="IWC",1,0)</f>
        <v>0</v>
      </c>
      <c r="Q493">
        <f>IF('Main Data'!H493="JLC",1,0)</f>
        <v>0</v>
      </c>
      <c r="R493">
        <f>IF('Main Data'!H493="Longines",1,0)</f>
        <v>0</v>
      </c>
      <c r="S493">
        <f>IF('Main Data'!H493="Movado",1,0)</f>
        <v>0</v>
      </c>
      <c r="T493">
        <f>IF('Main Data'!H493="Omega",1,0)</f>
        <v>0</v>
      </c>
      <c r="U493">
        <f>IF('Main Data'!H493="Panerai",1,0)</f>
        <v>0</v>
      </c>
      <c r="V493">
        <f>IF('Main Data'!H493="Patek",1,0)</f>
        <v>0</v>
      </c>
      <c r="W493">
        <f>IF('Main Data'!H493="Rolex",1,0)</f>
        <v>0</v>
      </c>
      <c r="X493">
        <f>IF('Main Data'!H493="Tudor",1,0)</f>
        <v>0</v>
      </c>
      <c r="Y493">
        <f>IF('Main Data'!H493="Ulysse Nardin",1,0)</f>
        <v>0</v>
      </c>
      <c r="Z493">
        <f>IF('Main Data'!H493="Universal Geneve",1,0)</f>
        <v>0</v>
      </c>
      <c r="AA493">
        <f>IF('Main Data'!H493="Vacheron",1,0)</f>
        <v>0</v>
      </c>
      <c r="AB493">
        <f>IF('Main Data'!H493="Zenith",1,0)</f>
        <v>0</v>
      </c>
      <c r="AC493">
        <f>IF('Main Data'!J493="Stainless Steel",1,0)</f>
        <v>0</v>
      </c>
      <c r="AD493">
        <f>IF('Main Data'!J493="Two-tone",1,0)</f>
        <v>0</v>
      </c>
      <c r="AE493">
        <f>IF(OR('Main Data'!J493="YG 18K",'Main Data'!J493="YG &lt;18K",'Main Data'!J493="PG 18K",'Main Data'!J493="PG &lt;18K",'Main Data'!J493="WG 18K",'Main Data'!J493="Mixes of 18K",'Main Data'!J493="Mixes &lt;18K"),1,0)</f>
        <v>1</v>
      </c>
      <c r="AF493">
        <f>IF('Main Data'!J493="Platinum",1,0)</f>
        <v>0</v>
      </c>
      <c r="AG493">
        <f>IF(OR('Main Data'!J493="PVD",'Main Data'!J493="Gold Plate",'Main Data'!J493="Other"),1,0)</f>
        <v>0</v>
      </c>
      <c r="AH493">
        <f>IF('Main Data'!N493="Stainless Steel",1,0)</f>
        <v>0</v>
      </c>
      <c r="AI493">
        <f>IF('Main Data'!N493="Leather",1,0)</f>
        <v>1</v>
      </c>
      <c r="AJ493">
        <f>IF('Main Data'!N493="Two-tone",1,0)</f>
        <v>0</v>
      </c>
      <c r="AK493">
        <f>IF(OR('Main Data'!N493="YG 18K",'Main Data'!N493="PG 18K",'Main Data'!N493="WG 18K",'Main Data'!N493="Mixes of 18K"),1,0)</f>
        <v>0</v>
      </c>
      <c r="AL493">
        <f>IF(OR(,'Main Data'!N493="PVD",'Main Data'!N493="Gold plate"),1,0)</f>
        <v>0</v>
      </c>
      <c r="AM493">
        <f>IF(OR('Main Data'!AV493="Yes",'Main Data'!AW493="Yes",'Main Data'!AU493="Yes"),1,0)</f>
        <v>0</v>
      </c>
      <c r="AN493">
        <f>IF(OR(ISTEXT('Main Data'!AX493), ISTEXT('Main Data'!AY493)),1,0)</f>
        <v>0</v>
      </c>
      <c r="AO493">
        <f>IF('Main Data'!AZ493="Yes",1,0)</f>
        <v>0</v>
      </c>
      <c r="AP493">
        <f>IF('Main Data'!BA493="Yes",1,0)</f>
        <v>0</v>
      </c>
      <c r="AQ493">
        <f>IF('Main Data'!BD493="Yes",1,0)</f>
        <v>0</v>
      </c>
      <c r="AR493">
        <f>IF('Main Data'!BE493="A",1,0)</f>
        <v>0</v>
      </c>
      <c r="AS493">
        <f>IF('Main Data'!BE493="AA",1,0)</f>
        <v>1</v>
      </c>
      <c r="AT493">
        <f>IF('Main Data'!BE493="AAA",1,0)</f>
        <v>0</v>
      </c>
      <c r="AU493">
        <f>IF('Main Data'!BE493="AAAA",1,0)</f>
        <v>0</v>
      </c>
      <c r="AV493">
        <f>IF('Main Data'!P493="Yes",1,0)</f>
        <v>1</v>
      </c>
      <c r="AW493">
        <f>IF('Main Data'!AP493="Yes",1,0)</f>
        <v>0</v>
      </c>
      <c r="AX493">
        <f>IF(OR('Main Data'!V493="Yes", 'Main Data'!W493="Yes",'Main Data'!X493="Yes"),1,0)</f>
        <v>0</v>
      </c>
      <c r="AY493">
        <f>IF(OR('Main Data'!Y493="Yes",'Main Data'!Z493="Yes"),1,0)</f>
        <v>0</v>
      </c>
      <c r="AZ493">
        <f>IF('Main Data'!AR493="Yes",1,0)</f>
        <v>1</v>
      </c>
      <c r="BA493">
        <f>IF('Main Data'!AS493="Yes",1,0)</f>
        <v>0</v>
      </c>
      <c r="BB493">
        <f>IF('Main Data'!AG493="Yes",1,0)</f>
        <v>0</v>
      </c>
      <c r="BC493">
        <f>IF('Main Data'!AB493="Yes",1,0)</f>
        <v>0</v>
      </c>
      <c r="BD493">
        <f>IF('Main Data'!AA493="Yes",1,0)</f>
        <v>0</v>
      </c>
      <c r="BE493">
        <f>IF('Main Data'!AC493="Yes",1,0)</f>
        <v>0</v>
      </c>
      <c r="BF493">
        <f>IF('Main Data'!AF493="Yes",1,0)</f>
        <v>0</v>
      </c>
      <c r="BG493">
        <f>IF(OR('Main Data'!AI493="Yes",'Main Data'!AL493="Yes"),1,0)</f>
        <v>0</v>
      </c>
      <c r="BH493">
        <f>IF('Main Data'!AJ493="Yes",1,0)</f>
        <v>0</v>
      </c>
      <c r="BI493">
        <f>IF('Main Data'!AK493="Yes",1,0)</f>
        <v>0</v>
      </c>
      <c r="BJ493">
        <f>IF('Main Data'!AM493="Yes",1,0)</f>
        <v>0</v>
      </c>
      <c r="BK493">
        <f>IF('Main Data'!AQ493="Yes",1,0)</f>
        <v>0</v>
      </c>
      <c r="BL493" s="21">
        <f t="shared" si="43"/>
        <v>0</v>
      </c>
      <c r="BM493" s="21">
        <f t="shared" si="44"/>
        <v>0</v>
      </c>
      <c r="BN493" s="21">
        <f t="shared" si="45"/>
        <v>0</v>
      </c>
      <c r="BO493" s="21">
        <f t="shared" si="46"/>
        <v>1</v>
      </c>
      <c r="BP493" s="21">
        <f t="shared" si="47"/>
        <v>0</v>
      </c>
    </row>
    <row r="494" spans="1:68" x14ac:dyDescent="0.2">
      <c r="A494">
        <v>490</v>
      </c>
      <c r="B494" s="33">
        <f>'Main Data'!C494</f>
        <v>44325</v>
      </c>
      <c r="C494">
        <f>'Main Data'!D494</f>
        <v>119</v>
      </c>
      <c r="D494" s="26">
        <f>'Main Data'!E494</f>
        <v>2600</v>
      </c>
      <c r="E494" s="26">
        <f>'Main Data'!F494</f>
        <v>3250</v>
      </c>
      <c r="F494" s="34">
        <f t="shared" si="42"/>
        <v>7.8632667240095735</v>
      </c>
      <c r="G494">
        <f>IF('Main Data'!H494="AP",1,0)</f>
        <v>0</v>
      </c>
      <c r="H494">
        <f>IF('Main Data'!H494="Blancpain",1,0)</f>
        <v>0</v>
      </c>
      <c r="I494">
        <f>IF('Main Data'!H494="Breguet",1,0)</f>
        <v>0</v>
      </c>
      <c r="J494">
        <f>IF('Main Data'!H494="Breitling",1,0)</f>
        <v>0</v>
      </c>
      <c r="K494">
        <f>IF('Main Data'!H494="Cartier",1,0)</f>
        <v>0</v>
      </c>
      <c r="L494">
        <f>IF('Main Data'!H494="Gallet",1,0)</f>
        <v>0</v>
      </c>
      <c r="M494">
        <f>IF('Main Data'!H494="Girard Perregaux",1,0)</f>
        <v>0</v>
      </c>
      <c r="N494">
        <f>IF('Main Data'!H494="Gubelin",1,0)</f>
        <v>0</v>
      </c>
      <c r="O494">
        <f>IF('Main Data'!H494="Heuer",1,0)</f>
        <v>1</v>
      </c>
      <c r="P494">
        <f>IF('Main Data'!H494="IWC",1,0)</f>
        <v>0</v>
      </c>
      <c r="Q494">
        <f>IF('Main Data'!H494="JLC",1,0)</f>
        <v>0</v>
      </c>
      <c r="R494">
        <f>IF('Main Data'!H494="Longines",1,0)</f>
        <v>0</v>
      </c>
      <c r="S494">
        <f>IF('Main Data'!H494="Movado",1,0)</f>
        <v>0</v>
      </c>
      <c r="T494">
        <f>IF('Main Data'!H494="Omega",1,0)</f>
        <v>0</v>
      </c>
      <c r="U494">
        <f>IF('Main Data'!H494="Panerai",1,0)</f>
        <v>0</v>
      </c>
      <c r="V494">
        <f>IF('Main Data'!H494="Patek",1,0)</f>
        <v>0</v>
      </c>
      <c r="W494">
        <f>IF('Main Data'!H494="Rolex",1,0)</f>
        <v>0</v>
      </c>
      <c r="X494">
        <f>IF('Main Data'!H494="Tudor",1,0)</f>
        <v>0</v>
      </c>
      <c r="Y494">
        <f>IF('Main Data'!H494="Ulysse Nardin",1,0)</f>
        <v>0</v>
      </c>
      <c r="Z494">
        <f>IF('Main Data'!H494="Universal Geneve",1,0)</f>
        <v>0</v>
      </c>
      <c r="AA494">
        <f>IF('Main Data'!H494="Vacheron",1,0)</f>
        <v>0</v>
      </c>
      <c r="AB494">
        <f>IF('Main Data'!H494="Zenith",1,0)</f>
        <v>0</v>
      </c>
      <c r="AC494">
        <f>IF('Main Data'!J494="Stainless Steel",1,0)</f>
        <v>1</v>
      </c>
      <c r="AD494">
        <f>IF('Main Data'!J494="Two-tone",1,0)</f>
        <v>0</v>
      </c>
      <c r="AE494">
        <f>IF(OR('Main Data'!J494="YG 18K",'Main Data'!J494="YG &lt;18K",'Main Data'!J494="PG 18K",'Main Data'!J494="PG &lt;18K",'Main Data'!J494="WG 18K",'Main Data'!J494="Mixes of 18K",'Main Data'!J494="Mixes &lt;18K"),1,0)</f>
        <v>0</v>
      </c>
      <c r="AF494">
        <f>IF('Main Data'!J494="Platinum",1,0)</f>
        <v>0</v>
      </c>
      <c r="AG494">
        <f>IF(OR('Main Data'!J494="PVD",'Main Data'!J494="Gold Plate",'Main Data'!J494="Other"),1,0)</f>
        <v>0</v>
      </c>
      <c r="AH494">
        <f>IF('Main Data'!N494="Stainless Steel",1,0)</f>
        <v>1</v>
      </c>
      <c r="AI494">
        <f>IF('Main Data'!N494="Leather",1,0)</f>
        <v>0</v>
      </c>
      <c r="AJ494">
        <f>IF('Main Data'!N494="Two-tone",1,0)</f>
        <v>0</v>
      </c>
      <c r="AK494">
        <f>IF(OR('Main Data'!N494="YG 18K",'Main Data'!N494="PG 18K",'Main Data'!N494="WG 18K",'Main Data'!N494="Mixes of 18K"),1,0)</f>
        <v>0</v>
      </c>
      <c r="AL494">
        <f>IF(OR(,'Main Data'!N494="PVD",'Main Data'!N494="Gold plate"),1,0)</f>
        <v>0</v>
      </c>
      <c r="AM494">
        <f>IF(OR('Main Data'!AV494="Yes",'Main Data'!AW494="Yes",'Main Data'!AU494="Yes"),1,0)</f>
        <v>0</v>
      </c>
      <c r="AN494">
        <f>IF(OR(ISTEXT('Main Data'!AX494), ISTEXT('Main Data'!AY494)),1,0)</f>
        <v>0</v>
      </c>
      <c r="AO494">
        <f>IF('Main Data'!AZ494="Yes",1,0)</f>
        <v>0</v>
      </c>
      <c r="AP494">
        <f>IF('Main Data'!BA494="Yes",1,0)</f>
        <v>0</v>
      </c>
      <c r="AQ494">
        <f>IF('Main Data'!BD494="Yes",1,0)</f>
        <v>0</v>
      </c>
      <c r="AR494">
        <f>IF('Main Data'!BE494="A",1,0)</f>
        <v>0</v>
      </c>
      <c r="AS494">
        <f>IF('Main Data'!BE494="AA",1,0)</f>
        <v>1</v>
      </c>
      <c r="AT494">
        <f>IF('Main Data'!BE494="AAA",1,0)</f>
        <v>0</v>
      </c>
      <c r="AU494">
        <f>IF('Main Data'!BE494="AAAA",1,0)</f>
        <v>0</v>
      </c>
      <c r="AV494">
        <f>IF('Main Data'!P494="Yes",1,0)</f>
        <v>0</v>
      </c>
      <c r="AW494">
        <f>IF('Main Data'!AP494="Yes",1,0)</f>
        <v>0</v>
      </c>
      <c r="AX494">
        <f>IF(OR('Main Data'!V494="Yes", 'Main Data'!W494="Yes",'Main Data'!X494="Yes"),1,0)</f>
        <v>0</v>
      </c>
      <c r="AY494">
        <f>IF(OR('Main Data'!Y494="Yes",'Main Data'!Z494="Yes"),1,0)</f>
        <v>0</v>
      </c>
      <c r="AZ494">
        <f>IF('Main Data'!AR494="Yes",1,0)</f>
        <v>0</v>
      </c>
      <c r="BA494">
        <f>IF('Main Data'!AS494="Yes",1,0)</f>
        <v>0</v>
      </c>
      <c r="BB494">
        <f>IF('Main Data'!AG494="Yes",1,0)</f>
        <v>0</v>
      </c>
      <c r="BC494">
        <f>IF('Main Data'!AB494="Yes",1,0)</f>
        <v>0</v>
      </c>
      <c r="BD494">
        <f>IF('Main Data'!AA494="Yes",1,0)</f>
        <v>0</v>
      </c>
      <c r="BE494">
        <f>IF('Main Data'!AC494="Yes",1,0)</f>
        <v>0</v>
      </c>
      <c r="BF494">
        <f>IF('Main Data'!AF494="Yes",1,0)</f>
        <v>0</v>
      </c>
      <c r="BG494">
        <f>IF(OR('Main Data'!AI494="Yes",'Main Data'!AL494="Yes"),1,0)</f>
        <v>1</v>
      </c>
      <c r="BH494">
        <f>IF('Main Data'!AJ494="Yes",1,0)</f>
        <v>0</v>
      </c>
      <c r="BI494">
        <f>IF('Main Data'!AK494="Yes",1,0)</f>
        <v>0</v>
      </c>
      <c r="BJ494">
        <f>IF('Main Data'!AM494="Yes",1,0)</f>
        <v>0</v>
      </c>
      <c r="BK494">
        <f>IF('Main Data'!AQ494="Yes",1,0)</f>
        <v>0</v>
      </c>
      <c r="BL494" s="21">
        <f t="shared" si="43"/>
        <v>0</v>
      </c>
      <c r="BM494" s="21">
        <f t="shared" si="44"/>
        <v>0</v>
      </c>
      <c r="BN494" s="21">
        <f t="shared" si="45"/>
        <v>0</v>
      </c>
      <c r="BO494" s="21">
        <f t="shared" si="46"/>
        <v>1</v>
      </c>
      <c r="BP494" s="21">
        <f t="shared" si="47"/>
        <v>0</v>
      </c>
    </row>
    <row r="495" spans="1:68" x14ac:dyDescent="0.2">
      <c r="A495">
        <v>491</v>
      </c>
      <c r="B495" s="33">
        <f>'Main Data'!C495</f>
        <v>44325</v>
      </c>
      <c r="C495">
        <f>'Main Data'!D495</f>
        <v>120</v>
      </c>
      <c r="D495" s="26">
        <f>'Main Data'!E495</f>
        <v>3800</v>
      </c>
      <c r="E495" s="26">
        <f>'Main Data'!F495</f>
        <v>4750</v>
      </c>
      <c r="F495" s="34">
        <f t="shared" si="42"/>
        <v>8.2427563457144775</v>
      </c>
      <c r="G495">
        <f>IF('Main Data'!H495="AP",1,0)</f>
        <v>0</v>
      </c>
      <c r="H495">
        <f>IF('Main Data'!H495="Blancpain",1,0)</f>
        <v>0</v>
      </c>
      <c r="I495">
        <f>IF('Main Data'!H495="Breguet",1,0)</f>
        <v>0</v>
      </c>
      <c r="J495">
        <f>IF('Main Data'!H495="Breitling",1,0)</f>
        <v>0</v>
      </c>
      <c r="K495">
        <f>IF('Main Data'!H495="Cartier",1,0)</f>
        <v>0</v>
      </c>
      <c r="L495">
        <f>IF('Main Data'!H495="Gallet",1,0)</f>
        <v>0</v>
      </c>
      <c r="M495">
        <f>IF('Main Data'!H495="Girard Perregaux",1,0)</f>
        <v>0</v>
      </c>
      <c r="N495">
        <f>IF('Main Data'!H495="Gubelin",1,0)</f>
        <v>0</v>
      </c>
      <c r="O495">
        <f>IF('Main Data'!H495="Heuer",1,0)</f>
        <v>0</v>
      </c>
      <c r="P495">
        <f>IF('Main Data'!H495="IWC",1,0)</f>
        <v>0</v>
      </c>
      <c r="Q495">
        <f>IF('Main Data'!H495="JLC",1,0)</f>
        <v>0</v>
      </c>
      <c r="R495">
        <f>IF('Main Data'!H495="Longines",1,0)</f>
        <v>0</v>
      </c>
      <c r="S495">
        <f>IF('Main Data'!H495="Movado",1,0)</f>
        <v>0</v>
      </c>
      <c r="T495">
        <f>IF('Main Data'!H495="Omega",1,0)</f>
        <v>1</v>
      </c>
      <c r="U495">
        <f>IF('Main Data'!H495="Panerai",1,0)</f>
        <v>0</v>
      </c>
      <c r="V495">
        <f>IF('Main Data'!H495="Patek",1,0)</f>
        <v>0</v>
      </c>
      <c r="W495">
        <f>IF('Main Data'!H495="Rolex",1,0)</f>
        <v>0</v>
      </c>
      <c r="X495">
        <f>IF('Main Data'!H495="Tudor",1,0)</f>
        <v>0</v>
      </c>
      <c r="Y495">
        <f>IF('Main Data'!H495="Ulysse Nardin",1,0)</f>
        <v>0</v>
      </c>
      <c r="Z495">
        <f>IF('Main Data'!H495="Universal Geneve",1,0)</f>
        <v>0</v>
      </c>
      <c r="AA495">
        <f>IF('Main Data'!H495="Vacheron",1,0)</f>
        <v>0</v>
      </c>
      <c r="AB495">
        <f>IF('Main Data'!H495="Zenith",1,0)</f>
        <v>0</v>
      </c>
      <c r="AC495">
        <f>IF('Main Data'!J495="Stainless Steel",1,0)</f>
        <v>1</v>
      </c>
      <c r="AD495">
        <f>IF('Main Data'!J495="Two-tone",1,0)</f>
        <v>0</v>
      </c>
      <c r="AE495">
        <f>IF(OR('Main Data'!J495="YG 18K",'Main Data'!J495="YG &lt;18K",'Main Data'!J495="PG 18K",'Main Data'!J495="PG &lt;18K",'Main Data'!J495="WG 18K",'Main Data'!J495="Mixes of 18K",'Main Data'!J495="Mixes &lt;18K"),1,0)</f>
        <v>0</v>
      </c>
      <c r="AF495">
        <f>IF('Main Data'!J495="Platinum",1,0)</f>
        <v>0</v>
      </c>
      <c r="AG495">
        <f>IF(OR('Main Data'!J495="PVD",'Main Data'!J495="Gold Plate",'Main Data'!J495="Other"),1,0)</f>
        <v>0</v>
      </c>
      <c r="AH495">
        <f>IF('Main Data'!N495="Stainless Steel",1,0)</f>
        <v>0</v>
      </c>
      <c r="AI495">
        <f>IF('Main Data'!N495="Leather",1,0)</f>
        <v>1</v>
      </c>
      <c r="AJ495">
        <f>IF('Main Data'!N495="Two-tone",1,0)</f>
        <v>0</v>
      </c>
      <c r="AK495">
        <f>IF(OR('Main Data'!N495="YG 18K",'Main Data'!N495="PG 18K",'Main Data'!N495="WG 18K",'Main Data'!N495="Mixes of 18K"),1,0)</f>
        <v>0</v>
      </c>
      <c r="AL495">
        <f>IF(OR(,'Main Data'!N495="PVD",'Main Data'!N495="Gold plate"),1,0)</f>
        <v>0</v>
      </c>
      <c r="AM495">
        <f>IF(OR('Main Data'!AV495="Yes",'Main Data'!AW495="Yes",'Main Data'!AU495="Yes"),1,0)</f>
        <v>0</v>
      </c>
      <c r="AN495">
        <f>IF(OR(ISTEXT('Main Data'!AX495), ISTEXT('Main Data'!AY495)),1,0)</f>
        <v>0</v>
      </c>
      <c r="AO495">
        <f>IF('Main Data'!AZ495="Yes",1,0)</f>
        <v>0</v>
      </c>
      <c r="AP495">
        <f>IF('Main Data'!BA495="Yes",1,0)</f>
        <v>0</v>
      </c>
      <c r="AQ495">
        <f>IF('Main Data'!BD495="Yes",1,0)</f>
        <v>0</v>
      </c>
      <c r="AR495">
        <f>IF('Main Data'!BE495="A",1,0)</f>
        <v>0</v>
      </c>
      <c r="AS495">
        <f>IF('Main Data'!BE495="AA",1,0)</f>
        <v>1</v>
      </c>
      <c r="AT495">
        <f>IF('Main Data'!BE495="AAA",1,0)</f>
        <v>0</v>
      </c>
      <c r="AU495">
        <f>IF('Main Data'!BE495="AAAA",1,0)</f>
        <v>0</v>
      </c>
      <c r="AV495">
        <f>IF('Main Data'!P495="Yes",1,0)</f>
        <v>0</v>
      </c>
      <c r="AW495">
        <f>IF('Main Data'!AP495="Yes",1,0)</f>
        <v>0</v>
      </c>
      <c r="AX495">
        <f>IF(OR('Main Data'!V495="Yes", 'Main Data'!W495="Yes",'Main Data'!X495="Yes"),1,0)</f>
        <v>0</v>
      </c>
      <c r="AY495">
        <f>IF(OR('Main Data'!Y495="Yes",'Main Data'!Z495="Yes"),1,0)</f>
        <v>0</v>
      </c>
      <c r="AZ495">
        <f>IF('Main Data'!AR495="Yes",1,0)</f>
        <v>0</v>
      </c>
      <c r="BA495">
        <f>IF('Main Data'!AS495="Yes",1,0)</f>
        <v>0</v>
      </c>
      <c r="BB495">
        <f>IF('Main Data'!AG495="Yes",1,0)</f>
        <v>0</v>
      </c>
      <c r="BC495">
        <f>IF('Main Data'!AB495="Yes",1,0)</f>
        <v>0</v>
      </c>
      <c r="BD495">
        <f>IF('Main Data'!AA495="Yes",1,0)</f>
        <v>0</v>
      </c>
      <c r="BE495">
        <f>IF('Main Data'!AC495="Yes",1,0)</f>
        <v>0</v>
      </c>
      <c r="BF495">
        <f>IF('Main Data'!AF495="Yes",1,0)</f>
        <v>0</v>
      </c>
      <c r="BG495">
        <f>IF(OR('Main Data'!AI495="Yes",'Main Data'!AL495="Yes"),1,0)</f>
        <v>1</v>
      </c>
      <c r="BH495">
        <f>IF('Main Data'!AJ495="Yes",1,0)</f>
        <v>0</v>
      </c>
      <c r="BI495">
        <f>IF('Main Data'!AK495="Yes",1,0)</f>
        <v>0</v>
      </c>
      <c r="BJ495">
        <f>IF('Main Data'!AM495="Yes",1,0)</f>
        <v>0</v>
      </c>
      <c r="BK495">
        <f>IF('Main Data'!AQ495="Yes",1,0)</f>
        <v>0</v>
      </c>
      <c r="BL495" s="21">
        <f t="shared" si="43"/>
        <v>0</v>
      </c>
      <c r="BM495" s="21">
        <f t="shared" si="44"/>
        <v>0</v>
      </c>
      <c r="BN495" s="21">
        <f t="shared" si="45"/>
        <v>0</v>
      </c>
      <c r="BO495" s="21">
        <f t="shared" si="46"/>
        <v>1</v>
      </c>
      <c r="BP495" s="21">
        <f t="shared" si="47"/>
        <v>0</v>
      </c>
    </row>
    <row r="496" spans="1:68" x14ac:dyDescent="0.2">
      <c r="A496">
        <v>492</v>
      </c>
      <c r="B496" s="33">
        <f>'Main Data'!C496</f>
        <v>44325</v>
      </c>
      <c r="C496">
        <f>'Main Data'!D496</f>
        <v>121</v>
      </c>
      <c r="D496" s="26">
        <f>'Main Data'!E496</f>
        <v>2600</v>
      </c>
      <c r="E496" s="26">
        <f>'Main Data'!F496</f>
        <v>3250</v>
      </c>
      <c r="F496" s="34">
        <f t="shared" si="42"/>
        <v>7.8632667240095735</v>
      </c>
      <c r="G496">
        <f>IF('Main Data'!H496="AP",1,0)</f>
        <v>0</v>
      </c>
      <c r="H496">
        <f>IF('Main Data'!H496="Blancpain",1,0)</f>
        <v>0</v>
      </c>
      <c r="I496">
        <f>IF('Main Data'!H496="Breguet",1,0)</f>
        <v>0</v>
      </c>
      <c r="J496">
        <f>IF('Main Data'!H496="Breitling",1,0)</f>
        <v>0</v>
      </c>
      <c r="K496">
        <f>IF('Main Data'!H496="Cartier",1,0)</f>
        <v>0</v>
      </c>
      <c r="L496">
        <f>IF('Main Data'!H496="Gallet",1,0)</f>
        <v>0</v>
      </c>
      <c r="M496">
        <f>IF('Main Data'!H496="Girard Perregaux",1,0)</f>
        <v>0</v>
      </c>
      <c r="N496">
        <f>IF('Main Data'!H496="Gubelin",1,0)</f>
        <v>0</v>
      </c>
      <c r="O496">
        <f>IF('Main Data'!H496="Heuer",1,0)</f>
        <v>0</v>
      </c>
      <c r="P496">
        <f>IF('Main Data'!H496="IWC",1,0)</f>
        <v>0</v>
      </c>
      <c r="Q496">
        <f>IF('Main Data'!H496="JLC",1,0)</f>
        <v>0</v>
      </c>
      <c r="R496">
        <f>IF('Main Data'!H496="Longines",1,0)</f>
        <v>0</v>
      </c>
      <c r="S496">
        <f>IF('Main Data'!H496="Movado",1,0)</f>
        <v>0</v>
      </c>
      <c r="T496">
        <f>IF('Main Data'!H496="Omega",1,0)</f>
        <v>1</v>
      </c>
      <c r="U496">
        <f>IF('Main Data'!H496="Panerai",1,0)</f>
        <v>0</v>
      </c>
      <c r="V496">
        <f>IF('Main Data'!H496="Patek",1,0)</f>
        <v>0</v>
      </c>
      <c r="W496">
        <f>IF('Main Data'!H496="Rolex",1,0)</f>
        <v>0</v>
      </c>
      <c r="X496">
        <f>IF('Main Data'!H496="Tudor",1,0)</f>
        <v>0</v>
      </c>
      <c r="Y496">
        <f>IF('Main Data'!H496="Ulysse Nardin",1,0)</f>
        <v>0</v>
      </c>
      <c r="Z496">
        <f>IF('Main Data'!H496="Universal Geneve",1,0)</f>
        <v>0</v>
      </c>
      <c r="AA496">
        <f>IF('Main Data'!H496="Vacheron",1,0)</f>
        <v>0</v>
      </c>
      <c r="AB496">
        <f>IF('Main Data'!H496="Zenith",1,0)</f>
        <v>0</v>
      </c>
      <c r="AC496">
        <f>IF('Main Data'!J496="Stainless Steel",1,0)</f>
        <v>0</v>
      </c>
      <c r="AD496">
        <f>IF('Main Data'!J496="Two-tone",1,0)</f>
        <v>0</v>
      </c>
      <c r="AE496">
        <f>IF(OR('Main Data'!J496="YG 18K",'Main Data'!J496="YG &lt;18K",'Main Data'!J496="PG 18K",'Main Data'!J496="PG &lt;18K",'Main Data'!J496="WG 18K",'Main Data'!J496="Mixes of 18K",'Main Data'!J496="Mixes &lt;18K"),1,0)</f>
        <v>1</v>
      </c>
      <c r="AF496">
        <f>IF('Main Data'!J496="Platinum",1,0)</f>
        <v>0</v>
      </c>
      <c r="AG496">
        <f>IF(OR('Main Data'!J496="PVD",'Main Data'!J496="Gold Plate",'Main Data'!J496="Other"),1,0)</f>
        <v>0</v>
      </c>
      <c r="AH496">
        <f>IF('Main Data'!N496="Stainless Steel",1,0)</f>
        <v>0</v>
      </c>
      <c r="AI496">
        <f>IF('Main Data'!N496="Leather",1,0)</f>
        <v>1</v>
      </c>
      <c r="AJ496">
        <f>IF('Main Data'!N496="Two-tone",1,0)</f>
        <v>0</v>
      </c>
      <c r="AK496">
        <f>IF(OR('Main Data'!N496="YG 18K",'Main Data'!N496="PG 18K",'Main Data'!N496="WG 18K",'Main Data'!N496="Mixes of 18K"),1,0)</f>
        <v>0</v>
      </c>
      <c r="AL496">
        <f>IF(OR(,'Main Data'!N496="PVD",'Main Data'!N496="Gold plate"),1,0)</f>
        <v>0</v>
      </c>
      <c r="AM496">
        <f>IF(OR('Main Data'!AV496="Yes",'Main Data'!AW496="Yes",'Main Data'!AU496="Yes"),1,0)</f>
        <v>0</v>
      </c>
      <c r="AN496">
        <f>IF(OR(ISTEXT('Main Data'!AX496), ISTEXT('Main Data'!AY496)),1,0)</f>
        <v>0</v>
      </c>
      <c r="AO496">
        <f>IF('Main Data'!AZ496="Yes",1,0)</f>
        <v>0</v>
      </c>
      <c r="AP496">
        <f>IF('Main Data'!BA496="Yes",1,0)</f>
        <v>0</v>
      </c>
      <c r="AQ496">
        <f>IF('Main Data'!BD496="Yes",1,0)</f>
        <v>0</v>
      </c>
      <c r="AR496">
        <f>IF('Main Data'!BE496="A",1,0)</f>
        <v>0</v>
      </c>
      <c r="AS496">
        <f>IF('Main Data'!BE496="AA",1,0)</f>
        <v>1</v>
      </c>
      <c r="AT496">
        <f>IF('Main Data'!BE496="AAA",1,0)</f>
        <v>0</v>
      </c>
      <c r="AU496">
        <f>IF('Main Data'!BE496="AAAA",1,0)</f>
        <v>0</v>
      </c>
      <c r="AV496">
        <f>IF('Main Data'!P496="Yes",1,0)</f>
        <v>0</v>
      </c>
      <c r="AW496">
        <f>IF('Main Data'!AP496="Yes",1,0)</f>
        <v>0</v>
      </c>
      <c r="AX496">
        <f>IF(OR('Main Data'!V496="Yes", 'Main Data'!W496="Yes",'Main Data'!X496="Yes"),1,0)</f>
        <v>1</v>
      </c>
      <c r="AY496">
        <f>IF(OR('Main Data'!Y496="Yes",'Main Data'!Z496="Yes"),1,0)</f>
        <v>0</v>
      </c>
      <c r="AZ496">
        <f>IF('Main Data'!AR496="Yes",1,0)</f>
        <v>0</v>
      </c>
      <c r="BA496">
        <f>IF('Main Data'!AS496="Yes",1,0)</f>
        <v>0</v>
      </c>
      <c r="BB496">
        <f>IF('Main Data'!AG496="Yes",1,0)</f>
        <v>0</v>
      </c>
      <c r="BC496">
        <f>IF('Main Data'!AB496="Yes",1,0)</f>
        <v>0</v>
      </c>
      <c r="BD496">
        <f>IF('Main Data'!AA496="Yes",1,0)</f>
        <v>0</v>
      </c>
      <c r="BE496">
        <f>IF('Main Data'!AC496="Yes",1,0)</f>
        <v>0</v>
      </c>
      <c r="BF496">
        <f>IF('Main Data'!AF496="Yes",1,0)</f>
        <v>0</v>
      </c>
      <c r="BG496">
        <f>IF(OR('Main Data'!AI496="Yes",'Main Data'!AL496="Yes"),1,0)</f>
        <v>0</v>
      </c>
      <c r="BH496">
        <f>IF('Main Data'!AJ496="Yes",1,0)</f>
        <v>0</v>
      </c>
      <c r="BI496">
        <f>IF('Main Data'!AK496="Yes",1,0)</f>
        <v>0</v>
      </c>
      <c r="BJ496">
        <f>IF('Main Data'!AM496="Yes",1,0)</f>
        <v>0</v>
      </c>
      <c r="BK496">
        <f>IF('Main Data'!AQ496="Yes",1,0)</f>
        <v>0</v>
      </c>
      <c r="BL496" s="21">
        <f t="shared" si="43"/>
        <v>0</v>
      </c>
      <c r="BM496" s="21">
        <f t="shared" si="44"/>
        <v>0</v>
      </c>
      <c r="BN496" s="21">
        <f t="shared" si="45"/>
        <v>0</v>
      </c>
      <c r="BO496" s="21">
        <f t="shared" si="46"/>
        <v>1</v>
      </c>
      <c r="BP496" s="21">
        <f t="shared" si="47"/>
        <v>0</v>
      </c>
    </row>
    <row r="497" spans="1:68" x14ac:dyDescent="0.2">
      <c r="A497">
        <v>493</v>
      </c>
      <c r="B497" s="33">
        <f>'Main Data'!C497</f>
        <v>44325</v>
      </c>
      <c r="C497">
        <f>'Main Data'!D497</f>
        <v>122</v>
      </c>
      <c r="D497" s="26">
        <f>'Main Data'!E497</f>
        <v>2400</v>
      </c>
      <c r="E497" s="26">
        <f>'Main Data'!F497</f>
        <v>3000</v>
      </c>
      <c r="F497" s="34">
        <f t="shared" si="42"/>
        <v>7.7832240163360371</v>
      </c>
      <c r="G497">
        <f>IF('Main Data'!H497="AP",1,0)</f>
        <v>0</v>
      </c>
      <c r="H497">
        <f>IF('Main Data'!H497="Blancpain",1,0)</f>
        <v>0</v>
      </c>
      <c r="I497">
        <f>IF('Main Data'!H497="Breguet",1,0)</f>
        <v>0</v>
      </c>
      <c r="J497">
        <f>IF('Main Data'!H497="Breitling",1,0)</f>
        <v>0</v>
      </c>
      <c r="K497">
        <f>IF('Main Data'!H497="Cartier",1,0)</f>
        <v>0</v>
      </c>
      <c r="L497">
        <f>IF('Main Data'!H497="Gallet",1,0)</f>
        <v>0</v>
      </c>
      <c r="M497">
        <f>IF('Main Data'!H497="Girard Perregaux",1,0)</f>
        <v>0</v>
      </c>
      <c r="N497">
        <f>IF('Main Data'!H497="Gubelin",1,0)</f>
        <v>0</v>
      </c>
      <c r="O497">
        <f>IF('Main Data'!H497="Heuer",1,0)</f>
        <v>0</v>
      </c>
      <c r="P497">
        <f>IF('Main Data'!H497="IWC",1,0)</f>
        <v>0</v>
      </c>
      <c r="Q497">
        <f>IF('Main Data'!H497="JLC",1,0)</f>
        <v>0</v>
      </c>
      <c r="R497">
        <f>IF('Main Data'!H497="Longines",1,0)</f>
        <v>0</v>
      </c>
      <c r="S497">
        <f>IF('Main Data'!H497="Movado",1,0)</f>
        <v>0</v>
      </c>
      <c r="T497">
        <f>IF('Main Data'!H497="Omega",1,0)</f>
        <v>1</v>
      </c>
      <c r="U497">
        <f>IF('Main Data'!H497="Panerai",1,0)</f>
        <v>0</v>
      </c>
      <c r="V497">
        <f>IF('Main Data'!H497="Patek",1,0)</f>
        <v>0</v>
      </c>
      <c r="W497">
        <f>IF('Main Data'!H497="Rolex",1,0)</f>
        <v>0</v>
      </c>
      <c r="X497">
        <f>IF('Main Data'!H497="Tudor",1,0)</f>
        <v>0</v>
      </c>
      <c r="Y497">
        <f>IF('Main Data'!H497="Ulysse Nardin",1,0)</f>
        <v>0</v>
      </c>
      <c r="Z497">
        <f>IF('Main Data'!H497="Universal Geneve",1,0)</f>
        <v>0</v>
      </c>
      <c r="AA497">
        <f>IF('Main Data'!H497="Vacheron",1,0)</f>
        <v>0</v>
      </c>
      <c r="AB497">
        <f>IF('Main Data'!H497="Zenith",1,0)</f>
        <v>0</v>
      </c>
      <c r="AC497">
        <f>IF('Main Data'!J497="Stainless Steel",1,0)</f>
        <v>1</v>
      </c>
      <c r="AD497">
        <f>IF('Main Data'!J497="Two-tone",1,0)</f>
        <v>0</v>
      </c>
      <c r="AE497">
        <f>IF(OR('Main Data'!J497="YG 18K",'Main Data'!J497="YG &lt;18K",'Main Data'!J497="PG 18K",'Main Data'!J497="PG &lt;18K",'Main Data'!J497="WG 18K",'Main Data'!J497="Mixes of 18K",'Main Data'!J497="Mixes &lt;18K"),1,0)</f>
        <v>0</v>
      </c>
      <c r="AF497">
        <f>IF('Main Data'!J497="Platinum",1,0)</f>
        <v>0</v>
      </c>
      <c r="AG497">
        <f>IF(OR('Main Data'!J497="PVD",'Main Data'!J497="Gold Plate",'Main Data'!J497="Other"),1,0)</f>
        <v>0</v>
      </c>
      <c r="AH497">
        <f>IF('Main Data'!N497="Stainless Steel",1,0)</f>
        <v>0</v>
      </c>
      <c r="AI497">
        <f>IF('Main Data'!N497="Leather",1,0)</f>
        <v>1</v>
      </c>
      <c r="AJ497">
        <f>IF('Main Data'!N497="Two-tone",1,0)</f>
        <v>0</v>
      </c>
      <c r="AK497">
        <f>IF(OR('Main Data'!N497="YG 18K",'Main Data'!N497="PG 18K",'Main Data'!N497="WG 18K",'Main Data'!N497="Mixes of 18K"),1,0)</f>
        <v>0</v>
      </c>
      <c r="AL497">
        <f>IF(OR(,'Main Data'!N497="PVD",'Main Data'!N497="Gold plate"),1,0)</f>
        <v>0</v>
      </c>
      <c r="AM497">
        <f>IF(OR('Main Data'!AV497="Yes",'Main Data'!AW497="Yes",'Main Data'!AU497="Yes"),1,0)</f>
        <v>0</v>
      </c>
      <c r="AN497">
        <f>IF(OR(ISTEXT('Main Data'!AX497), ISTEXT('Main Data'!AY497)),1,0)</f>
        <v>0</v>
      </c>
      <c r="AO497">
        <f>IF('Main Data'!AZ497="Yes",1,0)</f>
        <v>0</v>
      </c>
      <c r="AP497">
        <f>IF('Main Data'!BA497="Yes",1,0)</f>
        <v>0</v>
      </c>
      <c r="AQ497">
        <f>IF('Main Data'!BD497="Yes",1,0)</f>
        <v>0</v>
      </c>
      <c r="AR497">
        <f>IF('Main Data'!BE497="A",1,0)</f>
        <v>0</v>
      </c>
      <c r="AS497">
        <f>IF('Main Data'!BE497="AA",1,0)</f>
        <v>1</v>
      </c>
      <c r="AT497">
        <f>IF('Main Data'!BE497="AAA",1,0)</f>
        <v>0</v>
      </c>
      <c r="AU497">
        <f>IF('Main Data'!BE497="AAAA",1,0)</f>
        <v>0</v>
      </c>
      <c r="AV497">
        <f>IF('Main Data'!P497="Yes",1,0)</f>
        <v>1</v>
      </c>
      <c r="AW497">
        <f>IF('Main Data'!AP497="Yes",1,0)</f>
        <v>0</v>
      </c>
      <c r="AX497">
        <f>IF(OR('Main Data'!V497="Yes", 'Main Data'!W497="Yes",'Main Data'!X497="Yes"),1,0)</f>
        <v>0</v>
      </c>
      <c r="AY497">
        <f>IF(OR('Main Data'!Y497="Yes",'Main Data'!Z497="Yes"),1,0)</f>
        <v>0</v>
      </c>
      <c r="AZ497">
        <f>IF('Main Data'!AR497="Yes",1,0)</f>
        <v>0</v>
      </c>
      <c r="BA497">
        <f>IF('Main Data'!AS497="Yes",1,0)</f>
        <v>0</v>
      </c>
      <c r="BB497">
        <f>IF('Main Data'!AG497="Yes",1,0)</f>
        <v>0</v>
      </c>
      <c r="BC497">
        <f>IF('Main Data'!AB497="Yes",1,0)</f>
        <v>0</v>
      </c>
      <c r="BD497">
        <f>IF('Main Data'!AA497="Yes",1,0)</f>
        <v>0</v>
      </c>
      <c r="BE497">
        <f>IF('Main Data'!AC497="Yes",1,0)</f>
        <v>0</v>
      </c>
      <c r="BF497">
        <f>IF('Main Data'!AF497="Yes",1,0)</f>
        <v>0</v>
      </c>
      <c r="BG497">
        <f>IF(OR('Main Data'!AI497="Yes",'Main Data'!AL497="Yes"),1,0)</f>
        <v>0</v>
      </c>
      <c r="BH497">
        <f>IF('Main Data'!AJ497="Yes",1,0)</f>
        <v>0</v>
      </c>
      <c r="BI497">
        <f>IF('Main Data'!AK497="Yes",1,0)</f>
        <v>0</v>
      </c>
      <c r="BJ497">
        <f>IF('Main Data'!AM497="Yes",1,0)</f>
        <v>0</v>
      </c>
      <c r="BK497">
        <f>IF('Main Data'!AQ497="Yes",1,0)</f>
        <v>0</v>
      </c>
      <c r="BL497" s="21">
        <f t="shared" si="43"/>
        <v>0</v>
      </c>
      <c r="BM497" s="21">
        <f t="shared" si="44"/>
        <v>0</v>
      </c>
      <c r="BN497" s="21">
        <f t="shared" si="45"/>
        <v>0</v>
      </c>
      <c r="BO497" s="21">
        <f t="shared" si="46"/>
        <v>1</v>
      </c>
      <c r="BP497" s="21">
        <f t="shared" si="47"/>
        <v>0</v>
      </c>
    </row>
    <row r="498" spans="1:68" x14ac:dyDescent="0.2">
      <c r="A498">
        <v>494</v>
      </c>
      <c r="B498" s="33">
        <f>'Main Data'!C498</f>
        <v>44325</v>
      </c>
      <c r="C498">
        <f>'Main Data'!D498</f>
        <v>128</v>
      </c>
      <c r="D498" s="26">
        <f>'Main Data'!E498</f>
        <v>50000</v>
      </c>
      <c r="E498" s="26">
        <f>'Main Data'!F498</f>
        <v>62500</v>
      </c>
      <c r="F498" s="34">
        <f t="shared" si="42"/>
        <v>10.819778284410283</v>
      </c>
      <c r="G498">
        <f>IF('Main Data'!H498="AP",1,0)</f>
        <v>0</v>
      </c>
      <c r="H498">
        <f>IF('Main Data'!H498="Blancpain",1,0)</f>
        <v>0</v>
      </c>
      <c r="I498">
        <f>IF('Main Data'!H498="Breguet",1,0)</f>
        <v>0</v>
      </c>
      <c r="J498">
        <f>IF('Main Data'!H498="Breitling",1,0)</f>
        <v>0</v>
      </c>
      <c r="K498">
        <f>IF('Main Data'!H498="Cartier",1,0)</f>
        <v>0</v>
      </c>
      <c r="L498">
        <f>IF('Main Data'!H498="Gallet",1,0)</f>
        <v>0</v>
      </c>
      <c r="M498">
        <f>IF('Main Data'!H498="Girard Perregaux",1,0)</f>
        <v>0</v>
      </c>
      <c r="N498">
        <f>IF('Main Data'!H498="Gubelin",1,0)</f>
        <v>0</v>
      </c>
      <c r="O498">
        <f>IF('Main Data'!H498="Heuer",1,0)</f>
        <v>0</v>
      </c>
      <c r="P498">
        <f>IF('Main Data'!H498="IWC",1,0)</f>
        <v>0</v>
      </c>
      <c r="Q498">
        <f>IF('Main Data'!H498="JLC",1,0)</f>
        <v>0</v>
      </c>
      <c r="R498">
        <f>IF('Main Data'!H498="Longines",1,0)</f>
        <v>0</v>
      </c>
      <c r="S498">
        <f>IF('Main Data'!H498="Movado",1,0)</f>
        <v>0</v>
      </c>
      <c r="T498">
        <f>IF('Main Data'!H498="Omega",1,0)</f>
        <v>1</v>
      </c>
      <c r="U498">
        <f>IF('Main Data'!H498="Panerai",1,0)</f>
        <v>0</v>
      </c>
      <c r="V498">
        <f>IF('Main Data'!H498="Patek",1,0)</f>
        <v>0</v>
      </c>
      <c r="W498">
        <f>IF('Main Data'!H498="Rolex",1,0)</f>
        <v>0</v>
      </c>
      <c r="X498">
        <f>IF('Main Data'!H498="Tudor",1,0)</f>
        <v>0</v>
      </c>
      <c r="Y498">
        <f>IF('Main Data'!H498="Ulysse Nardin",1,0)</f>
        <v>0</v>
      </c>
      <c r="Z498">
        <f>IF('Main Data'!H498="Universal Geneve",1,0)</f>
        <v>0</v>
      </c>
      <c r="AA498">
        <f>IF('Main Data'!H498="Vacheron",1,0)</f>
        <v>0</v>
      </c>
      <c r="AB498">
        <f>IF('Main Data'!H498="Zenith",1,0)</f>
        <v>0</v>
      </c>
      <c r="AC498">
        <f>IF('Main Data'!J498="Stainless Steel",1,0)</f>
        <v>1</v>
      </c>
      <c r="AD498">
        <f>IF('Main Data'!J498="Two-tone",1,0)</f>
        <v>0</v>
      </c>
      <c r="AE498">
        <f>IF(OR('Main Data'!J498="YG 18K",'Main Data'!J498="YG &lt;18K",'Main Data'!J498="PG 18K",'Main Data'!J498="PG &lt;18K",'Main Data'!J498="WG 18K",'Main Data'!J498="Mixes of 18K",'Main Data'!J498="Mixes &lt;18K"),1,0)</f>
        <v>0</v>
      </c>
      <c r="AF498">
        <f>IF('Main Data'!J498="Platinum",1,0)</f>
        <v>0</v>
      </c>
      <c r="AG498">
        <f>IF(OR('Main Data'!J498="PVD",'Main Data'!J498="Gold Plate",'Main Data'!J498="Other"),1,0)</f>
        <v>0</v>
      </c>
      <c r="AH498">
        <f>IF('Main Data'!N498="Stainless Steel",1,0)</f>
        <v>0</v>
      </c>
      <c r="AI498">
        <f>IF('Main Data'!N498="Leather",1,0)</f>
        <v>1</v>
      </c>
      <c r="AJ498">
        <f>IF('Main Data'!N498="Two-tone",1,0)</f>
        <v>0</v>
      </c>
      <c r="AK498">
        <f>IF(OR('Main Data'!N498="YG 18K",'Main Data'!N498="PG 18K",'Main Data'!N498="WG 18K",'Main Data'!N498="Mixes of 18K"),1,0)</f>
        <v>0</v>
      </c>
      <c r="AL498">
        <f>IF(OR(,'Main Data'!N498="PVD",'Main Data'!N498="Gold plate"),1,0)</f>
        <v>0</v>
      </c>
      <c r="AM498">
        <f>IF(OR('Main Data'!AV498="Yes",'Main Data'!AW498="Yes",'Main Data'!AU498="Yes"),1,0)</f>
        <v>0</v>
      </c>
      <c r="AN498">
        <f>IF(OR(ISTEXT('Main Data'!AX498), ISTEXT('Main Data'!AY498)),1,0)</f>
        <v>0</v>
      </c>
      <c r="AO498">
        <f>IF('Main Data'!AZ498="Yes",1,0)</f>
        <v>0</v>
      </c>
      <c r="AP498">
        <f>IF('Main Data'!BA498="Yes",1,0)</f>
        <v>0</v>
      </c>
      <c r="AQ498">
        <f>IF('Main Data'!BD498="Yes",1,0)</f>
        <v>0</v>
      </c>
      <c r="AR498">
        <f>IF('Main Data'!BE498="A",1,0)</f>
        <v>0</v>
      </c>
      <c r="AS498">
        <f>IF('Main Data'!BE498="AA",1,0)</f>
        <v>0</v>
      </c>
      <c r="AT498">
        <f>IF('Main Data'!BE498="AAA",1,0)</f>
        <v>0</v>
      </c>
      <c r="AU498">
        <f>IF('Main Data'!BE498="AAAA",1,0)</f>
        <v>1</v>
      </c>
      <c r="AV498">
        <f>IF('Main Data'!P498="Yes",1,0)</f>
        <v>0</v>
      </c>
      <c r="AW498">
        <f>IF('Main Data'!AP498="Yes",1,0)</f>
        <v>0</v>
      </c>
      <c r="AX498">
        <f>IF(OR('Main Data'!V498="Yes", 'Main Data'!W498="Yes",'Main Data'!X498="Yes"),1,0)</f>
        <v>0</v>
      </c>
      <c r="AY498">
        <f>IF(OR('Main Data'!Y498="Yes",'Main Data'!Z498="Yes"),1,0)</f>
        <v>0</v>
      </c>
      <c r="AZ498">
        <f>IF('Main Data'!AR498="Yes",1,0)</f>
        <v>0</v>
      </c>
      <c r="BA498">
        <f>IF('Main Data'!AS498="Yes",1,0)</f>
        <v>0</v>
      </c>
      <c r="BB498">
        <f>IF('Main Data'!AG498="Yes",1,0)</f>
        <v>0</v>
      </c>
      <c r="BC498">
        <f>IF('Main Data'!AB498="Yes",1,0)</f>
        <v>0</v>
      </c>
      <c r="BD498">
        <f>IF('Main Data'!AA498="Yes",1,0)</f>
        <v>0</v>
      </c>
      <c r="BE498">
        <f>IF('Main Data'!AC498="Yes",1,0)</f>
        <v>0</v>
      </c>
      <c r="BF498">
        <f>IF('Main Data'!AF498="Yes",1,0)</f>
        <v>0</v>
      </c>
      <c r="BG498">
        <f>IF(OR('Main Data'!AI498="Yes",'Main Data'!AL498="Yes"),1,0)</f>
        <v>1</v>
      </c>
      <c r="BH498">
        <f>IF('Main Data'!AJ498="Yes",1,0)</f>
        <v>0</v>
      </c>
      <c r="BI498">
        <f>IF('Main Data'!AK498="Yes",1,0)</f>
        <v>0</v>
      </c>
      <c r="BJ498">
        <f>IF('Main Data'!AM498="Yes",1,0)</f>
        <v>0</v>
      </c>
      <c r="BK498">
        <f>IF('Main Data'!AQ498="Yes",1,0)</f>
        <v>0</v>
      </c>
      <c r="BL498" s="21">
        <f t="shared" si="43"/>
        <v>0</v>
      </c>
      <c r="BM498" s="21">
        <f t="shared" si="44"/>
        <v>0</v>
      </c>
      <c r="BN498" s="21">
        <f t="shared" si="45"/>
        <v>0</v>
      </c>
      <c r="BO498" s="21">
        <f t="shared" si="46"/>
        <v>1</v>
      </c>
      <c r="BP498" s="21">
        <f t="shared" si="47"/>
        <v>0</v>
      </c>
    </row>
    <row r="499" spans="1:68" x14ac:dyDescent="0.2">
      <c r="A499">
        <v>495</v>
      </c>
      <c r="B499" s="33">
        <f>'Main Data'!C499</f>
        <v>44325</v>
      </c>
      <c r="C499">
        <f>'Main Data'!D499</f>
        <v>129</v>
      </c>
      <c r="D499" s="26">
        <f>'Main Data'!E499</f>
        <v>2200</v>
      </c>
      <c r="E499" s="26">
        <f>'Main Data'!F499</f>
        <v>2750</v>
      </c>
      <c r="F499" s="34">
        <f t="shared" si="42"/>
        <v>7.696212639346407</v>
      </c>
      <c r="G499">
        <f>IF('Main Data'!H499="AP",1,0)</f>
        <v>0</v>
      </c>
      <c r="H499">
        <f>IF('Main Data'!H499="Blancpain",1,0)</f>
        <v>0</v>
      </c>
      <c r="I499">
        <f>IF('Main Data'!H499="Breguet",1,0)</f>
        <v>0</v>
      </c>
      <c r="J499">
        <f>IF('Main Data'!H499="Breitling",1,0)</f>
        <v>1</v>
      </c>
      <c r="K499">
        <f>IF('Main Data'!H499="Cartier",1,0)</f>
        <v>0</v>
      </c>
      <c r="L499">
        <f>IF('Main Data'!H499="Gallet",1,0)</f>
        <v>0</v>
      </c>
      <c r="M499">
        <f>IF('Main Data'!H499="Girard Perregaux",1,0)</f>
        <v>0</v>
      </c>
      <c r="N499">
        <f>IF('Main Data'!H499="Gubelin",1,0)</f>
        <v>0</v>
      </c>
      <c r="O499">
        <f>IF('Main Data'!H499="Heuer",1,0)</f>
        <v>0</v>
      </c>
      <c r="P499">
        <f>IF('Main Data'!H499="IWC",1,0)</f>
        <v>0</v>
      </c>
      <c r="Q499">
        <f>IF('Main Data'!H499="JLC",1,0)</f>
        <v>0</v>
      </c>
      <c r="R499">
        <f>IF('Main Data'!H499="Longines",1,0)</f>
        <v>0</v>
      </c>
      <c r="S499">
        <f>IF('Main Data'!H499="Movado",1,0)</f>
        <v>0</v>
      </c>
      <c r="T499">
        <f>IF('Main Data'!H499="Omega",1,0)</f>
        <v>0</v>
      </c>
      <c r="U499">
        <f>IF('Main Data'!H499="Panerai",1,0)</f>
        <v>0</v>
      </c>
      <c r="V499">
        <f>IF('Main Data'!H499="Patek",1,0)</f>
        <v>0</v>
      </c>
      <c r="W499">
        <f>IF('Main Data'!H499="Rolex",1,0)</f>
        <v>0</v>
      </c>
      <c r="X499">
        <f>IF('Main Data'!H499="Tudor",1,0)</f>
        <v>0</v>
      </c>
      <c r="Y499">
        <f>IF('Main Data'!H499="Ulysse Nardin",1,0)</f>
        <v>0</v>
      </c>
      <c r="Z499">
        <f>IF('Main Data'!H499="Universal Geneve",1,0)</f>
        <v>0</v>
      </c>
      <c r="AA499">
        <f>IF('Main Data'!H499="Vacheron",1,0)</f>
        <v>0</v>
      </c>
      <c r="AB499">
        <f>IF('Main Data'!H499="Zenith",1,0)</f>
        <v>0</v>
      </c>
      <c r="AC499">
        <f>IF('Main Data'!J499="Stainless Steel",1,0)</f>
        <v>1</v>
      </c>
      <c r="AD499">
        <f>IF('Main Data'!J499="Two-tone",1,0)</f>
        <v>0</v>
      </c>
      <c r="AE499">
        <f>IF(OR('Main Data'!J499="YG 18K",'Main Data'!J499="YG &lt;18K",'Main Data'!J499="PG 18K",'Main Data'!J499="PG &lt;18K",'Main Data'!J499="WG 18K",'Main Data'!J499="Mixes of 18K",'Main Data'!J499="Mixes &lt;18K"),1,0)</f>
        <v>0</v>
      </c>
      <c r="AF499">
        <f>IF('Main Data'!J499="Platinum",1,0)</f>
        <v>0</v>
      </c>
      <c r="AG499">
        <f>IF(OR('Main Data'!J499="PVD",'Main Data'!J499="Gold Plate",'Main Data'!J499="Other"),1,0)</f>
        <v>0</v>
      </c>
      <c r="AH499">
        <f>IF('Main Data'!N499="Stainless Steel",1,0)</f>
        <v>0</v>
      </c>
      <c r="AI499">
        <f>IF('Main Data'!N499="Leather",1,0)</f>
        <v>1</v>
      </c>
      <c r="AJ499">
        <f>IF('Main Data'!N499="Two-tone",1,0)</f>
        <v>0</v>
      </c>
      <c r="AK499">
        <f>IF(OR('Main Data'!N499="YG 18K",'Main Data'!N499="PG 18K",'Main Data'!N499="WG 18K",'Main Data'!N499="Mixes of 18K"),1,0)</f>
        <v>0</v>
      </c>
      <c r="AL499">
        <f>IF(OR(,'Main Data'!N499="PVD",'Main Data'!N499="Gold plate"),1,0)</f>
        <v>0</v>
      </c>
      <c r="AM499">
        <f>IF(OR('Main Data'!AV499="Yes",'Main Data'!AW499="Yes",'Main Data'!AU499="Yes"),1,0)</f>
        <v>0</v>
      </c>
      <c r="AN499">
        <f>IF(OR(ISTEXT('Main Data'!AX499), ISTEXT('Main Data'!AY499)),1,0)</f>
        <v>0</v>
      </c>
      <c r="AO499">
        <f>IF('Main Data'!AZ499="Yes",1,0)</f>
        <v>0</v>
      </c>
      <c r="AP499">
        <f>IF('Main Data'!BA499="Yes",1,0)</f>
        <v>0</v>
      </c>
      <c r="AQ499">
        <f>IF('Main Data'!BD499="Yes",1,0)</f>
        <v>0</v>
      </c>
      <c r="AR499">
        <f>IF('Main Data'!BE499="A",1,0)</f>
        <v>0</v>
      </c>
      <c r="AS499">
        <f>IF('Main Data'!BE499="AA",1,0)</f>
        <v>1</v>
      </c>
      <c r="AT499">
        <f>IF('Main Data'!BE499="AAA",1,0)</f>
        <v>0</v>
      </c>
      <c r="AU499">
        <f>IF('Main Data'!BE499="AAAA",1,0)</f>
        <v>0</v>
      </c>
      <c r="AV499">
        <f>IF('Main Data'!P499="Yes",1,0)</f>
        <v>0</v>
      </c>
      <c r="AW499">
        <f>IF('Main Data'!AP499="Yes",1,0)</f>
        <v>0</v>
      </c>
      <c r="AX499">
        <f>IF(OR('Main Data'!V499="Yes", 'Main Data'!W499="Yes",'Main Data'!X499="Yes"),1,0)</f>
        <v>0</v>
      </c>
      <c r="AY499">
        <f>IF(OR('Main Data'!Y499="Yes",'Main Data'!Z499="Yes"),1,0)</f>
        <v>0</v>
      </c>
      <c r="AZ499">
        <f>IF('Main Data'!AR499="Yes",1,0)</f>
        <v>0</v>
      </c>
      <c r="BA499">
        <f>IF('Main Data'!AS499="Yes",1,0)</f>
        <v>0</v>
      </c>
      <c r="BB499">
        <f>IF('Main Data'!AG499="Yes",1,0)</f>
        <v>0</v>
      </c>
      <c r="BC499">
        <f>IF('Main Data'!AB499="Yes",1,0)</f>
        <v>0</v>
      </c>
      <c r="BD499">
        <f>IF('Main Data'!AA499="Yes",1,0)</f>
        <v>0</v>
      </c>
      <c r="BE499">
        <f>IF('Main Data'!AC499="Yes",1,0)</f>
        <v>0</v>
      </c>
      <c r="BF499">
        <f>IF('Main Data'!AF499="Yes",1,0)</f>
        <v>0</v>
      </c>
      <c r="BG499">
        <f>IF(OR('Main Data'!AI499="Yes",'Main Data'!AL499="Yes"),1,0)</f>
        <v>1</v>
      </c>
      <c r="BH499">
        <f>IF('Main Data'!AJ499="Yes",1,0)</f>
        <v>0</v>
      </c>
      <c r="BI499">
        <f>IF('Main Data'!AK499="Yes",1,0)</f>
        <v>0</v>
      </c>
      <c r="BJ499">
        <f>IF('Main Data'!AM499="Yes",1,0)</f>
        <v>0</v>
      </c>
      <c r="BK499">
        <f>IF('Main Data'!AQ499="Yes",1,0)</f>
        <v>0</v>
      </c>
      <c r="BL499" s="21">
        <f t="shared" si="43"/>
        <v>0</v>
      </c>
      <c r="BM499" s="21">
        <f t="shared" si="44"/>
        <v>0</v>
      </c>
      <c r="BN499" s="21">
        <f t="shared" si="45"/>
        <v>0</v>
      </c>
      <c r="BO499" s="21">
        <f t="shared" si="46"/>
        <v>1</v>
      </c>
      <c r="BP499" s="21">
        <f t="shared" si="47"/>
        <v>0</v>
      </c>
    </row>
    <row r="500" spans="1:68" x14ac:dyDescent="0.2">
      <c r="A500">
        <v>496</v>
      </c>
      <c r="B500" s="33">
        <f>'Main Data'!C500</f>
        <v>44325</v>
      </c>
      <c r="C500">
        <f>'Main Data'!D500</f>
        <v>130</v>
      </c>
      <c r="D500" s="26">
        <f>'Main Data'!E500</f>
        <v>5000</v>
      </c>
      <c r="E500" s="26">
        <f>'Main Data'!F500</f>
        <v>6250</v>
      </c>
      <c r="F500" s="34">
        <f t="shared" si="42"/>
        <v>8.5171931914162382</v>
      </c>
      <c r="G500">
        <f>IF('Main Data'!H500="AP",1,0)</f>
        <v>0</v>
      </c>
      <c r="H500">
        <f>IF('Main Data'!H500="Blancpain",1,0)</f>
        <v>0</v>
      </c>
      <c r="I500">
        <f>IF('Main Data'!H500="Breguet",1,0)</f>
        <v>0</v>
      </c>
      <c r="J500">
        <f>IF('Main Data'!H500="Breitling",1,0)</f>
        <v>1</v>
      </c>
      <c r="K500">
        <f>IF('Main Data'!H500="Cartier",1,0)</f>
        <v>0</v>
      </c>
      <c r="L500">
        <f>IF('Main Data'!H500="Gallet",1,0)</f>
        <v>0</v>
      </c>
      <c r="M500">
        <f>IF('Main Data'!H500="Girard Perregaux",1,0)</f>
        <v>0</v>
      </c>
      <c r="N500">
        <f>IF('Main Data'!H500="Gubelin",1,0)</f>
        <v>0</v>
      </c>
      <c r="O500">
        <f>IF('Main Data'!H500="Heuer",1,0)</f>
        <v>0</v>
      </c>
      <c r="P500">
        <f>IF('Main Data'!H500="IWC",1,0)</f>
        <v>0</v>
      </c>
      <c r="Q500">
        <f>IF('Main Data'!H500="JLC",1,0)</f>
        <v>0</v>
      </c>
      <c r="R500">
        <f>IF('Main Data'!H500="Longines",1,0)</f>
        <v>0</v>
      </c>
      <c r="S500">
        <f>IF('Main Data'!H500="Movado",1,0)</f>
        <v>0</v>
      </c>
      <c r="T500">
        <f>IF('Main Data'!H500="Omega",1,0)</f>
        <v>0</v>
      </c>
      <c r="U500">
        <f>IF('Main Data'!H500="Panerai",1,0)</f>
        <v>0</v>
      </c>
      <c r="V500">
        <f>IF('Main Data'!H500="Patek",1,0)</f>
        <v>0</v>
      </c>
      <c r="W500">
        <f>IF('Main Data'!H500="Rolex",1,0)</f>
        <v>0</v>
      </c>
      <c r="X500">
        <f>IF('Main Data'!H500="Tudor",1,0)</f>
        <v>0</v>
      </c>
      <c r="Y500">
        <f>IF('Main Data'!H500="Ulysse Nardin",1,0)</f>
        <v>0</v>
      </c>
      <c r="Z500">
        <f>IF('Main Data'!H500="Universal Geneve",1,0)</f>
        <v>0</v>
      </c>
      <c r="AA500">
        <f>IF('Main Data'!H500="Vacheron",1,0)</f>
        <v>0</v>
      </c>
      <c r="AB500">
        <f>IF('Main Data'!H500="Zenith",1,0)</f>
        <v>0</v>
      </c>
      <c r="AC500">
        <f>IF('Main Data'!J500="Stainless Steel",1,0)</f>
        <v>1</v>
      </c>
      <c r="AD500">
        <f>IF('Main Data'!J500="Two-tone",1,0)</f>
        <v>0</v>
      </c>
      <c r="AE500">
        <f>IF(OR('Main Data'!J500="YG 18K",'Main Data'!J500="YG &lt;18K",'Main Data'!J500="PG 18K",'Main Data'!J500="PG &lt;18K",'Main Data'!J500="WG 18K",'Main Data'!J500="Mixes of 18K",'Main Data'!J500="Mixes &lt;18K"),1,0)</f>
        <v>0</v>
      </c>
      <c r="AF500">
        <f>IF('Main Data'!J500="Platinum",1,0)</f>
        <v>0</v>
      </c>
      <c r="AG500">
        <f>IF(OR('Main Data'!J500="PVD",'Main Data'!J500="Gold Plate",'Main Data'!J500="Other"),1,0)</f>
        <v>0</v>
      </c>
      <c r="AH500">
        <f>IF('Main Data'!N500="Stainless Steel",1,0)</f>
        <v>0</v>
      </c>
      <c r="AI500">
        <f>IF('Main Data'!N500="Leather",1,0)</f>
        <v>1</v>
      </c>
      <c r="AJ500">
        <f>IF('Main Data'!N500="Two-tone",1,0)</f>
        <v>0</v>
      </c>
      <c r="AK500">
        <f>IF(OR('Main Data'!N500="YG 18K",'Main Data'!N500="PG 18K",'Main Data'!N500="WG 18K",'Main Data'!N500="Mixes of 18K"),1,0)</f>
        <v>0</v>
      </c>
      <c r="AL500">
        <f>IF(OR(,'Main Data'!N500="PVD",'Main Data'!N500="Gold plate"),1,0)</f>
        <v>0</v>
      </c>
      <c r="AM500">
        <f>IF(OR('Main Data'!AV500="Yes",'Main Data'!AW500="Yes",'Main Data'!AU500="Yes"),1,0)</f>
        <v>0</v>
      </c>
      <c r="AN500">
        <f>IF(OR(ISTEXT('Main Data'!AX500), ISTEXT('Main Data'!AY500)),1,0)</f>
        <v>1</v>
      </c>
      <c r="AO500">
        <f>IF('Main Data'!AZ500="Yes",1,0)</f>
        <v>0</v>
      </c>
      <c r="AP500">
        <f>IF('Main Data'!BA500="Yes",1,0)</f>
        <v>0</v>
      </c>
      <c r="AQ500">
        <f>IF('Main Data'!BD500="Yes",1,0)</f>
        <v>0</v>
      </c>
      <c r="AR500">
        <f>IF('Main Data'!BE500="A",1,0)</f>
        <v>0</v>
      </c>
      <c r="AS500">
        <f>IF('Main Data'!BE500="AA",1,0)</f>
        <v>0</v>
      </c>
      <c r="AT500">
        <f>IF('Main Data'!BE500="AAA",1,0)</f>
        <v>1</v>
      </c>
      <c r="AU500">
        <f>IF('Main Data'!BE500="AAAA",1,0)</f>
        <v>0</v>
      </c>
      <c r="AV500">
        <f>IF('Main Data'!P500="Yes",1,0)</f>
        <v>0</v>
      </c>
      <c r="AW500">
        <f>IF('Main Data'!AP500="Yes",1,0)</f>
        <v>0</v>
      </c>
      <c r="AX500">
        <f>IF(OR('Main Data'!V500="Yes", 'Main Data'!W500="Yes",'Main Data'!X500="Yes"),1,0)</f>
        <v>0</v>
      </c>
      <c r="AY500">
        <f>IF(OR('Main Data'!Y500="Yes",'Main Data'!Z500="Yes"),1,0)</f>
        <v>0</v>
      </c>
      <c r="AZ500">
        <f>IF('Main Data'!AR500="Yes",1,0)</f>
        <v>0</v>
      </c>
      <c r="BA500">
        <f>IF('Main Data'!AS500="Yes",1,0)</f>
        <v>0</v>
      </c>
      <c r="BB500">
        <f>IF('Main Data'!AG500="Yes",1,0)</f>
        <v>0</v>
      </c>
      <c r="BC500">
        <f>IF('Main Data'!AB500="Yes",1,0)</f>
        <v>0</v>
      </c>
      <c r="BD500">
        <f>IF('Main Data'!AA500="Yes",1,0)</f>
        <v>0</v>
      </c>
      <c r="BE500">
        <f>IF('Main Data'!AC500="Yes",1,0)</f>
        <v>0</v>
      </c>
      <c r="BF500">
        <f>IF('Main Data'!AF500="Yes",1,0)</f>
        <v>0</v>
      </c>
      <c r="BG500">
        <f>IF(OR('Main Data'!AI500="Yes",'Main Data'!AL500="Yes"),1,0)</f>
        <v>1</v>
      </c>
      <c r="BH500">
        <f>IF('Main Data'!AJ500="Yes",1,0)</f>
        <v>0</v>
      </c>
      <c r="BI500">
        <f>IF('Main Data'!AK500="Yes",1,0)</f>
        <v>0</v>
      </c>
      <c r="BJ500">
        <f>IF('Main Data'!AM500="Yes",1,0)</f>
        <v>0</v>
      </c>
      <c r="BK500">
        <f>IF('Main Data'!AQ500="Yes",1,0)</f>
        <v>0</v>
      </c>
      <c r="BL500" s="21">
        <f t="shared" si="43"/>
        <v>0</v>
      </c>
      <c r="BM500" s="21">
        <f t="shared" si="44"/>
        <v>0</v>
      </c>
      <c r="BN500" s="21">
        <f t="shared" si="45"/>
        <v>0</v>
      </c>
      <c r="BO500" s="21">
        <f t="shared" si="46"/>
        <v>1</v>
      </c>
      <c r="BP500" s="21">
        <f t="shared" si="47"/>
        <v>0</v>
      </c>
    </row>
    <row r="501" spans="1:68" x14ac:dyDescent="0.2">
      <c r="A501">
        <v>497</v>
      </c>
      <c r="B501" s="33">
        <f>'Main Data'!C501</f>
        <v>44325</v>
      </c>
      <c r="C501">
        <f>'Main Data'!D501</f>
        <v>134</v>
      </c>
      <c r="D501" s="26">
        <f>'Main Data'!E501</f>
        <v>3200</v>
      </c>
      <c r="E501" s="26">
        <f>'Main Data'!F501</f>
        <v>4000</v>
      </c>
      <c r="F501" s="34">
        <f t="shared" si="42"/>
        <v>8.0709060887878188</v>
      </c>
      <c r="G501">
        <f>IF('Main Data'!H501="AP",1,0)</f>
        <v>0</v>
      </c>
      <c r="H501">
        <f>IF('Main Data'!H501="Blancpain",1,0)</f>
        <v>0</v>
      </c>
      <c r="I501">
        <f>IF('Main Data'!H501="Breguet",1,0)</f>
        <v>0</v>
      </c>
      <c r="J501">
        <f>IF('Main Data'!H501="Breitling",1,0)</f>
        <v>0</v>
      </c>
      <c r="K501">
        <f>IF('Main Data'!H501="Cartier",1,0)</f>
        <v>0</v>
      </c>
      <c r="L501">
        <f>IF('Main Data'!H501="Gallet",1,0)</f>
        <v>0</v>
      </c>
      <c r="M501">
        <f>IF('Main Data'!H501="Girard Perregaux",1,0)</f>
        <v>0</v>
      </c>
      <c r="N501">
        <f>IF('Main Data'!H501="Gubelin",1,0)</f>
        <v>0</v>
      </c>
      <c r="O501">
        <f>IF('Main Data'!H501="Heuer",1,0)</f>
        <v>0</v>
      </c>
      <c r="P501">
        <f>IF('Main Data'!H501="IWC",1,0)</f>
        <v>0</v>
      </c>
      <c r="Q501">
        <f>IF('Main Data'!H501="JLC",1,0)</f>
        <v>0</v>
      </c>
      <c r="R501">
        <f>IF('Main Data'!H501="Longines",1,0)</f>
        <v>0</v>
      </c>
      <c r="S501">
        <f>IF('Main Data'!H501="Movado",1,0)</f>
        <v>0</v>
      </c>
      <c r="T501">
        <f>IF('Main Data'!H501="Omega",1,0)</f>
        <v>0</v>
      </c>
      <c r="U501">
        <f>IF('Main Data'!H501="Panerai",1,0)</f>
        <v>0</v>
      </c>
      <c r="V501">
        <f>IF('Main Data'!H501="Patek",1,0)</f>
        <v>0</v>
      </c>
      <c r="W501">
        <f>IF('Main Data'!H501="Rolex",1,0)</f>
        <v>0</v>
      </c>
      <c r="X501">
        <f>IF('Main Data'!H501="Tudor",1,0)</f>
        <v>0</v>
      </c>
      <c r="Y501">
        <f>IF('Main Data'!H501="Ulysse Nardin",1,0)</f>
        <v>0</v>
      </c>
      <c r="Z501">
        <f>IF('Main Data'!H501="Universal Geneve",1,0)</f>
        <v>1</v>
      </c>
      <c r="AA501">
        <f>IF('Main Data'!H501="Vacheron",1,0)</f>
        <v>0</v>
      </c>
      <c r="AB501">
        <f>IF('Main Data'!H501="Zenith",1,0)</f>
        <v>0</v>
      </c>
      <c r="AC501">
        <f>IF('Main Data'!J501="Stainless Steel",1,0)</f>
        <v>1</v>
      </c>
      <c r="AD501">
        <f>IF('Main Data'!J501="Two-tone",1,0)</f>
        <v>0</v>
      </c>
      <c r="AE501">
        <f>IF(OR('Main Data'!J501="YG 18K",'Main Data'!J501="YG &lt;18K",'Main Data'!J501="PG 18K",'Main Data'!J501="PG &lt;18K",'Main Data'!J501="WG 18K",'Main Data'!J501="Mixes of 18K",'Main Data'!J501="Mixes &lt;18K"),1,0)</f>
        <v>0</v>
      </c>
      <c r="AF501">
        <f>IF('Main Data'!J501="Platinum",1,0)</f>
        <v>0</v>
      </c>
      <c r="AG501">
        <f>IF(OR('Main Data'!J501="PVD",'Main Data'!J501="Gold Plate",'Main Data'!J501="Other"),1,0)</f>
        <v>0</v>
      </c>
      <c r="AH501">
        <f>IF('Main Data'!N501="Stainless Steel",1,0)</f>
        <v>1</v>
      </c>
      <c r="AI501">
        <f>IF('Main Data'!N501="Leather",1,0)</f>
        <v>0</v>
      </c>
      <c r="AJ501">
        <f>IF('Main Data'!N501="Two-tone",1,0)</f>
        <v>0</v>
      </c>
      <c r="AK501">
        <f>IF(OR('Main Data'!N501="YG 18K",'Main Data'!N501="PG 18K",'Main Data'!N501="WG 18K",'Main Data'!N501="Mixes of 18K"),1,0)</f>
        <v>0</v>
      </c>
      <c r="AL501">
        <f>IF(OR(,'Main Data'!N501="PVD",'Main Data'!N501="Gold plate"),1,0)</f>
        <v>0</v>
      </c>
      <c r="AM501">
        <f>IF(OR('Main Data'!AV501="Yes",'Main Data'!AW501="Yes",'Main Data'!AU501="Yes"),1,0)</f>
        <v>0</v>
      </c>
      <c r="AN501">
        <f>IF(OR(ISTEXT('Main Data'!AX501), ISTEXT('Main Data'!AY501)),1,0)</f>
        <v>0</v>
      </c>
      <c r="AO501">
        <f>IF('Main Data'!AZ501="Yes",1,0)</f>
        <v>0</v>
      </c>
      <c r="AP501">
        <f>IF('Main Data'!BA501="Yes",1,0)</f>
        <v>0</v>
      </c>
      <c r="AQ501">
        <f>IF('Main Data'!BD501="Yes",1,0)</f>
        <v>0</v>
      </c>
      <c r="AR501">
        <f>IF('Main Data'!BE501="A",1,0)</f>
        <v>0</v>
      </c>
      <c r="AS501">
        <f>IF('Main Data'!BE501="AA",1,0)</f>
        <v>0</v>
      </c>
      <c r="AT501">
        <f>IF('Main Data'!BE501="AAA",1,0)</f>
        <v>1</v>
      </c>
      <c r="AU501">
        <f>IF('Main Data'!BE501="AAAA",1,0)</f>
        <v>0</v>
      </c>
      <c r="AV501">
        <f>IF('Main Data'!P501="Yes",1,0)</f>
        <v>0</v>
      </c>
      <c r="AW501">
        <f>IF('Main Data'!AP501="Yes",1,0)</f>
        <v>0</v>
      </c>
      <c r="AX501">
        <f>IF(OR('Main Data'!V501="Yes", 'Main Data'!W501="Yes",'Main Data'!X501="Yes"),1,0)</f>
        <v>0</v>
      </c>
      <c r="AY501">
        <f>IF(OR('Main Data'!Y501="Yes",'Main Data'!Z501="Yes"),1,0)</f>
        <v>0</v>
      </c>
      <c r="AZ501">
        <f>IF('Main Data'!AR501="Yes",1,0)</f>
        <v>0</v>
      </c>
      <c r="BA501">
        <f>IF('Main Data'!AS501="Yes",1,0)</f>
        <v>0</v>
      </c>
      <c r="BB501">
        <f>IF('Main Data'!AG501="Yes",1,0)</f>
        <v>0</v>
      </c>
      <c r="BC501">
        <f>IF('Main Data'!AB501="Yes",1,0)</f>
        <v>0</v>
      </c>
      <c r="BD501">
        <f>IF('Main Data'!AA501="Yes",1,0)</f>
        <v>0</v>
      </c>
      <c r="BE501">
        <f>IF('Main Data'!AC501="Yes",1,0)</f>
        <v>0</v>
      </c>
      <c r="BF501">
        <f>IF('Main Data'!AF501="Yes",1,0)</f>
        <v>0</v>
      </c>
      <c r="BG501">
        <f>IF(OR('Main Data'!AI501="Yes",'Main Data'!AL501="Yes"),1,0)</f>
        <v>1</v>
      </c>
      <c r="BH501">
        <f>IF('Main Data'!AJ501="Yes",1,0)</f>
        <v>0</v>
      </c>
      <c r="BI501">
        <f>IF('Main Data'!AK501="Yes",1,0)</f>
        <v>0</v>
      </c>
      <c r="BJ501">
        <f>IF('Main Data'!AM501="Yes",1,0)</f>
        <v>0</v>
      </c>
      <c r="BK501">
        <f>IF('Main Data'!AQ501="Yes",1,0)</f>
        <v>0</v>
      </c>
      <c r="BL501" s="21">
        <f t="shared" si="43"/>
        <v>0</v>
      </c>
      <c r="BM501" s="21">
        <f t="shared" si="44"/>
        <v>0</v>
      </c>
      <c r="BN501" s="21">
        <f t="shared" si="45"/>
        <v>0</v>
      </c>
      <c r="BO501" s="21">
        <f t="shared" si="46"/>
        <v>1</v>
      </c>
      <c r="BP501" s="21">
        <f t="shared" si="47"/>
        <v>0</v>
      </c>
    </row>
    <row r="502" spans="1:68" x14ac:dyDescent="0.2">
      <c r="A502">
        <v>498</v>
      </c>
      <c r="B502" s="33">
        <f>'Main Data'!C502</f>
        <v>44325</v>
      </c>
      <c r="C502">
        <f>'Main Data'!D502</f>
        <v>139</v>
      </c>
      <c r="D502" s="26">
        <f>'Main Data'!E502</f>
        <v>900</v>
      </c>
      <c r="E502" s="26">
        <f>'Main Data'!F502</f>
        <v>1125</v>
      </c>
      <c r="F502" s="34">
        <f t="shared" si="42"/>
        <v>6.8023947633243109</v>
      </c>
      <c r="G502">
        <f>IF('Main Data'!H502="AP",1,0)</f>
        <v>0</v>
      </c>
      <c r="H502">
        <f>IF('Main Data'!H502="Blancpain",1,0)</f>
        <v>0</v>
      </c>
      <c r="I502">
        <f>IF('Main Data'!H502="Breguet",1,0)</f>
        <v>0</v>
      </c>
      <c r="J502">
        <f>IF('Main Data'!H502="Breitling",1,0)</f>
        <v>1</v>
      </c>
      <c r="K502">
        <f>IF('Main Data'!H502="Cartier",1,0)</f>
        <v>0</v>
      </c>
      <c r="L502">
        <f>IF('Main Data'!H502="Gallet",1,0)</f>
        <v>0</v>
      </c>
      <c r="M502">
        <f>IF('Main Data'!H502="Girard Perregaux",1,0)</f>
        <v>0</v>
      </c>
      <c r="N502">
        <f>IF('Main Data'!H502="Gubelin",1,0)</f>
        <v>0</v>
      </c>
      <c r="O502">
        <f>IF('Main Data'!H502="Heuer",1,0)</f>
        <v>0</v>
      </c>
      <c r="P502">
        <f>IF('Main Data'!H502="IWC",1,0)</f>
        <v>0</v>
      </c>
      <c r="Q502">
        <f>IF('Main Data'!H502="JLC",1,0)</f>
        <v>0</v>
      </c>
      <c r="R502">
        <f>IF('Main Data'!H502="Longines",1,0)</f>
        <v>0</v>
      </c>
      <c r="S502">
        <f>IF('Main Data'!H502="Movado",1,0)</f>
        <v>0</v>
      </c>
      <c r="T502">
        <f>IF('Main Data'!H502="Omega",1,0)</f>
        <v>0</v>
      </c>
      <c r="U502">
        <f>IF('Main Data'!H502="Panerai",1,0)</f>
        <v>0</v>
      </c>
      <c r="V502">
        <f>IF('Main Data'!H502="Patek",1,0)</f>
        <v>0</v>
      </c>
      <c r="W502">
        <f>IF('Main Data'!H502="Rolex",1,0)</f>
        <v>0</v>
      </c>
      <c r="X502">
        <f>IF('Main Data'!H502="Tudor",1,0)</f>
        <v>0</v>
      </c>
      <c r="Y502">
        <f>IF('Main Data'!H502="Ulysse Nardin",1,0)</f>
        <v>0</v>
      </c>
      <c r="Z502">
        <f>IF('Main Data'!H502="Universal Geneve",1,0)</f>
        <v>0</v>
      </c>
      <c r="AA502">
        <f>IF('Main Data'!H502="Vacheron",1,0)</f>
        <v>0</v>
      </c>
      <c r="AB502">
        <f>IF('Main Data'!H502="Zenith",1,0)</f>
        <v>0</v>
      </c>
      <c r="AC502">
        <f>IF('Main Data'!J502="Stainless Steel",1,0)</f>
        <v>1</v>
      </c>
      <c r="AD502">
        <f>IF('Main Data'!J502="Two-tone",1,0)</f>
        <v>0</v>
      </c>
      <c r="AE502">
        <f>IF(OR('Main Data'!J502="YG 18K",'Main Data'!J502="YG &lt;18K",'Main Data'!J502="PG 18K",'Main Data'!J502="PG &lt;18K",'Main Data'!J502="WG 18K",'Main Data'!J502="Mixes of 18K",'Main Data'!J502="Mixes &lt;18K"),1,0)</f>
        <v>0</v>
      </c>
      <c r="AF502">
        <f>IF('Main Data'!J502="Platinum",1,0)</f>
        <v>0</v>
      </c>
      <c r="AG502">
        <f>IF(OR('Main Data'!J502="PVD",'Main Data'!J502="Gold Plate",'Main Data'!J502="Other"),1,0)</f>
        <v>0</v>
      </c>
      <c r="AH502">
        <f>IF('Main Data'!N502="Stainless Steel",1,0)</f>
        <v>0</v>
      </c>
      <c r="AI502">
        <f>IF('Main Data'!N502="Leather",1,0)</f>
        <v>1</v>
      </c>
      <c r="AJ502">
        <f>IF('Main Data'!N502="Two-tone",1,0)</f>
        <v>0</v>
      </c>
      <c r="AK502">
        <f>IF(OR('Main Data'!N502="YG 18K",'Main Data'!N502="PG 18K",'Main Data'!N502="WG 18K",'Main Data'!N502="Mixes of 18K"),1,0)</f>
        <v>0</v>
      </c>
      <c r="AL502">
        <f>IF(OR(,'Main Data'!N502="PVD",'Main Data'!N502="Gold plate"),1,0)</f>
        <v>0</v>
      </c>
      <c r="AM502">
        <f>IF(OR('Main Data'!AV502="Yes",'Main Data'!AW502="Yes",'Main Data'!AU502="Yes"),1,0)</f>
        <v>0</v>
      </c>
      <c r="AN502">
        <f>IF(OR(ISTEXT('Main Data'!AX502), ISTEXT('Main Data'!AY502)),1,0)</f>
        <v>0</v>
      </c>
      <c r="AO502">
        <f>IF('Main Data'!AZ502="Yes",1,0)</f>
        <v>0</v>
      </c>
      <c r="AP502">
        <f>IF('Main Data'!BA502="Yes",1,0)</f>
        <v>0</v>
      </c>
      <c r="AQ502">
        <f>IF('Main Data'!BD502="Yes",1,0)</f>
        <v>0</v>
      </c>
      <c r="AR502">
        <f>IF('Main Data'!BE502="A",1,0)</f>
        <v>0</v>
      </c>
      <c r="AS502">
        <f>IF('Main Data'!BE502="AA",1,0)</f>
        <v>1</v>
      </c>
      <c r="AT502">
        <f>IF('Main Data'!BE502="AAA",1,0)</f>
        <v>0</v>
      </c>
      <c r="AU502">
        <f>IF('Main Data'!BE502="AAAA",1,0)</f>
        <v>0</v>
      </c>
      <c r="AV502">
        <f>IF('Main Data'!P502="Yes",1,0)</f>
        <v>0</v>
      </c>
      <c r="AW502">
        <f>IF('Main Data'!AP502="Yes",1,0)</f>
        <v>0</v>
      </c>
      <c r="AX502">
        <f>IF(OR('Main Data'!V502="Yes", 'Main Data'!W502="Yes",'Main Data'!X502="Yes"),1,0)</f>
        <v>0</v>
      </c>
      <c r="AY502">
        <f>IF(OR('Main Data'!Y502="Yes",'Main Data'!Z502="Yes"),1,0)</f>
        <v>0</v>
      </c>
      <c r="AZ502">
        <f>IF('Main Data'!AR502="Yes",1,0)</f>
        <v>0</v>
      </c>
      <c r="BA502">
        <f>IF('Main Data'!AS502="Yes",1,0)</f>
        <v>0</v>
      </c>
      <c r="BB502">
        <f>IF('Main Data'!AG502="Yes",1,0)</f>
        <v>0</v>
      </c>
      <c r="BC502">
        <f>IF('Main Data'!AB502="Yes",1,0)</f>
        <v>0</v>
      </c>
      <c r="BD502">
        <f>IF('Main Data'!AA502="Yes",1,0)</f>
        <v>0</v>
      </c>
      <c r="BE502">
        <f>IF('Main Data'!AC502="Yes",1,0)</f>
        <v>0</v>
      </c>
      <c r="BF502">
        <f>IF('Main Data'!AF502="Yes",1,0)</f>
        <v>0</v>
      </c>
      <c r="BG502">
        <f>IF(OR('Main Data'!AI502="Yes",'Main Data'!AL502="Yes"),1,0)</f>
        <v>1</v>
      </c>
      <c r="BH502">
        <f>IF('Main Data'!AJ502="Yes",1,0)</f>
        <v>0</v>
      </c>
      <c r="BI502">
        <f>IF('Main Data'!AK502="Yes",1,0)</f>
        <v>0</v>
      </c>
      <c r="BJ502">
        <f>IF('Main Data'!AM502="Yes",1,0)</f>
        <v>0</v>
      </c>
      <c r="BK502">
        <f>IF('Main Data'!AQ502="Yes",1,0)</f>
        <v>0</v>
      </c>
      <c r="BL502" s="21">
        <f t="shared" si="43"/>
        <v>0</v>
      </c>
      <c r="BM502" s="21">
        <f t="shared" si="44"/>
        <v>0</v>
      </c>
      <c r="BN502" s="21">
        <f t="shared" si="45"/>
        <v>0</v>
      </c>
      <c r="BO502" s="21">
        <f t="shared" si="46"/>
        <v>1</v>
      </c>
      <c r="BP502" s="21">
        <f t="shared" si="47"/>
        <v>0</v>
      </c>
    </row>
    <row r="503" spans="1:68" x14ac:dyDescent="0.2">
      <c r="A503">
        <v>499</v>
      </c>
      <c r="B503" s="33">
        <f>'Main Data'!C503</f>
        <v>44325</v>
      </c>
      <c r="C503">
        <f>'Main Data'!D503</f>
        <v>141</v>
      </c>
      <c r="D503" s="26">
        <f>'Main Data'!E503</f>
        <v>7800</v>
      </c>
      <c r="E503" s="26">
        <f>'Main Data'!F503</f>
        <v>9750</v>
      </c>
      <c r="F503" s="34">
        <f t="shared" si="42"/>
        <v>8.9618790126776826</v>
      </c>
      <c r="G503">
        <f>IF('Main Data'!H503="AP",1,0)</f>
        <v>0</v>
      </c>
      <c r="H503">
        <f>IF('Main Data'!H503="Blancpain",1,0)</f>
        <v>0</v>
      </c>
      <c r="I503">
        <f>IF('Main Data'!H503="Breguet",1,0)</f>
        <v>0</v>
      </c>
      <c r="J503">
        <f>IF('Main Data'!H503="Breitling",1,0)</f>
        <v>0</v>
      </c>
      <c r="K503">
        <f>IF('Main Data'!H503="Cartier",1,0)</f>
        <v>0</v>
      </c>
      <c r="L503">
        <f>IF('Main Data'!H503="Gallet",1,0)</f>
        <v>0</v>
      </c>
      <c r="M503">
        <f>IF('Main Data'!H503="Girard Perregaux",1,0)</f>
        <v>0</v>
      </c>
      <c r="N503">
        <f>IF('Main Data'!H503="Gubelin",1,0)</f>
        <v>0</v>
      </c>
      <c r="O503">
        <f>IF('Main Data'!H503="Heuer",1,0)</f>
        <v>0</v>
      </c>
      <c r="P503">
        <f>IF('Main Data'!H503="IWC",1,0)</f>
        <v>0</v>
      </c>
      <c r="Q503">
        <f>IF('Main Data'!H503="JLC",1,0)</f>
        <v>0</v>
      </c>
      <c r="R503">
        <f>IF('Main Data'!H503="Longines",1,0)</f>
        <v>1</v>
      </c>
      <c r="S503">
        <f>IF('Main Data'!H503="Movado",1,0)</f>
        <v>0</v>
      </c>
      <c r="T503">
        <f>IF('Main Data'!H503="Omega",1,0)</f>
        <v>0</v>
      </c>
      <c r="U503">
        <f>IF('Main Data'!H503="Panerai",1,0)</f>
        <v>0</v>
      </c>
      <c r="V503">
        <f>IF('Main Data'!H503="Patek",1,0)</f>
        <v>0</v>
      </c>
      <c r="W503">
        <f>IF('Main Data'!H503="Rolex",1,0)</f>
        <v>0</v>
      </c>
      <c r="X503">
        <f>IF('Main Data'!H503="Tudor",1,0)</f>
        <v>0</v>
      </c>
      <c r="Y503">
        <f>IF('Main Data'!H503="Ulysse Nardin",1,0)</f>
        <v>0</v>
      </c>
      <c r="Z503">
        <f>IF('Main Data'!H503="Universal Geneve",1,0)</f>
        <v>0</v>
      </c>
      <c r="AA503">
        <f>IF('Main Data'!H503="Vacheron",1,0)</f>
        <v>0</v>
      </c>
      <c r="AB503">
        <f>IF('Main Data'!H503="Zenith",1,0)</f>
        <v>0</v>
      </c>
      <c r="AC503">
        <f>IF('Main Data'!J503="Stainless Steel",1,0)</f>
        <v>1</v>
      </c>
      <c r="AD503">
        <f>IF('Main Data'!J503="Two-tone",1,0)</f>
        <v>0</v>
      </c>
      <c r="AE503">
        <f>IF(OR('Main Data'!J503="YG 18K",'Main Data'!J503="YG &lt;18K",'Main Data'!J503="PG 18K",'Main Data'!J503="PG &lt;18K",'Main Data'!J503="WG 18K",'Main Data'!J503="Mixes of 18K",'Main Data'!J503="Mixes &lt;18K"),1,0)</f>
        <v>0</v>
      </c>
      <c r="AF503">
        <f>IF('Main Data'!J503="Platinum",1,0)</f>
        <v>0</v>
      </c>
      <c r="AG503">
        <f>IF(OR('Main Data'!J503="PVD",'Main Data'!J503="Gold Plate",'Main Data'!J503="Other"),1,0)</f>
        <v>0</v>
      </c>
      <c r="AH503">
        <f>IF('Main Data'!N503="Stainless Steel",1,0)</f>
        <v>0</v>
      </c>
      <c r="AI503">
        <f>IF('Main Data'!N503="Leather",1,0)</f>
        <v>1</v>
      </c>
      <c r="AJ503">
        <f>IF('Main Data'!N503="Two-tone",1,0)</f>
        <v>0</v>
      </c>
      <c r="AK503">
        <f>IF(OR('Main Data'!N503="YG 18K",'Main Data'!N503="PG 18K",'Main Data'!N503="WG 18K",'Main Data'!N503="Mixes of 18K"),1,0)</f>
        <v>0</v>
      </c>
      <c r="AL503">
        <f>IF(OR(,'Main Data'!N503="PVD",'Main Data'!N503="Gold plate"),1,0)</f>
        <v>0</v>
      </c>
      <c r="AM503">
        <f>IF(OR('Main Data'!AV503="Yes",'Main Data'!AW503="Yes",'Main Data'!AU503="Yes"),1,0)</f>
        <v>0</v>
      </c>
      <c r="AN503">
        <f>IF(OR(ISTEXT('Main Data'!AX503), ISTEXT('Main Data'!AY503)),1,0)</f>
        <v>0</v>
      </c>
      <c r="AO503">
        <f>IF('Main Data'!AZ503="Yes",1,0)</f>
        <v>0</v>
      </c>
      <c r="AP503">
        <f>IF('Main Data'!BA503="Yes",1,0)</f>
        <v>0</v>
      </c>
      <c r="AQ503">
        <f>IF('Main Data'!BD503="Yes",1,0)</f>
        <v>0</v>
      </c>
      <c r="AR503">
        <f>IF('Main Data'!BE503="A",1,0)</f>
        <v>0</v>
      </c>
      <c r="AS503">
        <f>IF('Main Data'!BE503="AA",1,0)</f>
        <v>0</v>
      </c>
      <c r="AT503">
        <f>IF('Main Data'!BE503="AAA",1,0)</f>
        <v>0</v>
      </c>
      <c r="AU503">
        <f>IF('Main Data'!BE503="AAAA",1,0)</f>
        <v>1</v>
      </c>
      <c r="AV503">
        <f>IF('Main Data'!P503="Yes",1,0)</f>
        <v>0</v>
      </c>
      <c r="AW503">
        <f>IF('Main Data'!AP503="Yes",1,0)</f>
        <v>0</v>
      </c>
      <c r="AX503">
        <f>IF(OR('Main Data'!V503="Yes", 'Main Data'!W503="Yes",'Main Data'!X503="Yes"),1,0)</f>
        <v>0</v>
      </c>
      <c r="AY503">
        <f>IF(OR('Main Data'!Y503="Yes",'Main Data'!Z503="Yes"),1,0)</f>
        <v>0</v>
      </c>
      <c r="AZ503">
        <f>IF('Main Data'!AR503="Yes",1,0)</f>
        <v>0</v>
      </c>
      <c r="BA503">
        <f>IF('Main Data'!AS503="Yes",1,0)</f>
        <v>0</v>
      </c>
      <c r="BB503">
        <f>IF('Main Data'!AG503="Yes",1,0)</f>
        <v>0</v>
      </c>
      <c r="BC503">
        <f>IF('Main Data'!AB503="Yes",1,0)</f>
        <v>0</v>
      </c>
      <c r="BD503">
        <f>IF('Main Data'!AA503="Yes",1,0)</f>
        <v>0</v>
      </c>
      <c r="BE503">
        <f>IF('Main Data'!AC503="Yes",1,0)</f>
        <v>0</v>
      </c>
      <c r="BF503">
        <f>IF('Main Data'!AF503="Yes",1,0)</f>
        <v>0</v>
      </c>
      <c r="BG503">
        <f>IF(OR('Main Data'!AI503="Yes",'Main Data'!AL503="Yes"),1,0)</f>
        <v>1</v>
      </c>
      <c r="BH503">
        <f>IF('Main Data'!AJ503="Yes",1,0)</f>
        <v>0</v>
      </c>
      <c r="BI503">
        <f>IF('Main Data'!AK503="Yes",1,0)</f>
        <v>0</v>
      </c>
      <c r="BJ503">
        <f>IF('Main Data'!AM503="Yes",1,0)</f>
        <v>0</v>
      </c>
      <c r="BK503">
        <f>IF('Main Data'!AQ503="Yes",1,0)</f>
        <v>0</v>
      </c>
      <c r="BL503" s="21">
        <f t="shared" si="43"/>
        <v>0</v>
      </c>
      <c r="BM503" s="21">
        <f t="shared" si="44"/>
        <v>0</v>
      </c>
      <c r="BN503" s="21">
        <f t="shared" si="45"/>
        <v>0</v>
      </c>
      <c r="BO503" s="21">
        <f t="shared" si="46"/>
        <v>1</v>
      </c>
      <c r="BP503" s="21">
        <f t="shared" si="47"/>
        <v>0</v>
      </c>
    </row>
    <row r="504" spans="1:68" x14ac:dyDescent="0.2">
      <c r="A504">
        <v>500</v>
      </c>
      <c r="B504" s="33">
        <f>'Main Data'!C504</f>
        <v>44325</v>
      </c>
      <c r="C504">
        <f>'Main Data'!D504</f>
        <v>142</v>
      </c>
      <c r="D504" s="26">
        <f>'Main Data'!E504</f>
        <v>7500</v>
      </c>
      <c r="E504" s="26">
        <f>'Main Data'!F504</f>
        <v>9375</v>
      </c>
      <c r="F504" s="34">
        <f t="shared" si="42"/>
        <v>8.9226582995244019</v>
      </c>
      <c r="G504">
        <f>IF('Main Data'!H504="AP",1,0)</f>
        <v>0</v>
      </c>
      <c r="H504">
        <f>IF('Main Data'!H504="Blancpain",1,0)</f>
        <v>0</v>
      </c>
      <c r="I504">
        <f>IF('Main Data'!H504="Breguet",1,0)</f>
        <v>0</v>
      </c>
      <c r="J504">
        <f>IF('Main Data'!H504="Breitling",1,0)</f>
        <v>0</v>
      </c>
      <c r="K504">
        <f>IF('Main Data'!H504="Cartier",1,0)</f>
        <v>0</v>
      </c>
      <c r="L504">
        <f>IF('Main Data'!H504="Gallet",1,0)</f>
        <v>0</v>
      </c>
      <c r="M504">
        <f>IF('Main Data'!H504="Girard Perregaux",1,0)</f>
        <v>0</v>
      </c>
      <c r="N504">
        <f>IF('Main Data'!H504="Gubelin",1,0)</f>
        <v>0</v>
      </c>
      <c r="O504">
        <f>IF('Main Data'!H504="Heuer",1,0)</f>
        <v>0</v>
      </c>
      <c r="P504">
        <f>IF('Main Data'!H504="IWC",1,0)</f>
        <v>0</v>
      </c>
      <c r="Q504">
        <f>IF('Main Data'!H504="JLC",1,0)</f>
        <v>0</v>
      </c>
      <c r="R504">
        <f>IF('Main Data'!H504="Longines",1,0)</f>
        <v>0</v>
      </c>
      <c r="S504">
        <f>IF('Main Data'!H504="Movado",1,0)</f>
        <v>0</v>
      </c>
      <c r="T504">
        <f>IF('Main Data'!H504="Omega",1,0)</f>
        <v>0</v>
      </c>
      <c r="U504">
        <f>IF('Main Data'!H504="Panerai",1,0)</f>
        <v>0</v>
      </c>
      <c r="V504">
        <f>IF('Main Data'!H504="Patek",1,0)</f>
        <v>0</v>
      </c>
      <c r="W504">
        <f>IF('Main Data'!H504="Rolex",1,0)</f>
        <v>1</v>
      </c>
      <c r="X504">
        <f>IF('Main Data'!H504="Tudor",1,0)</f>
        <v>0</v>
      </c>
      <c r="Y504">
        <f>IF('Main Data'!H504="Ulysse Nardin",1,0)</f>
        <v>0</v>
      </c>
      <c r="Z504">
        <f>IF('Main Data'!H504="Universal Geneve",1,0)</f>
        <v>0</v>
      </c>
      <c r="AA504">
        <f>IF('Main Data'!H504="Vacheron",1,0)</f>
        <v>0</v>
      </c>
      <c r="AB504">
        <f>IF('Main Data'!H504="Zenith",1,0)</f>
        <v>0</v>
      </c>
      <c r="AC504">
        <f>IF('Main Data'!J504="Stainless Steel",1,0)</f>
        <v>0</v>
      </c>
      <c r="AD504">
        <f>IF('Main Data'!J504="Two-tone",1,0)</f>
        <v>0</v>
      </c>
      <c r="AE504">
        <f>IF(OR('Main Data'!J504="YG 18K",'Main Data'!J504="YG &lt;18K",'Main Data'!J504="PG 18K",'Main Data'!J504="PG &lt;18K",'Main Data'!J504="WG 18K",'Main Data'!J504="Mixes of 18K",'Main Data'!J504="Mixes &lt;18K"),1,0)</f>
        <v>1</v>
      </c>
      <c r="AF504">
        <f>IF('Main Data'!J504="Platinum",1,0)</f>
        <v>0</v>
      </c>
      <c r="AG504">
        <f>IF(OR('Main Data'!J504="PVD",'Main Data'!J504="Gold Plate",'Main Data'!J504="Other"),1,0)</f>
        <v>0</v>
      </c>
      <c r="AH504">
        <f>IF('Main Data'!N504="Stainless Steel",1,0)</f>
        <v>0</v>
      </c>
      <c r="AI504">
        <f>IF('Main Data'!N504="Leather",1,0)</f>
        <v>1</v>
      </c>
      <c r="AJ504">
        <f>IF('Main Data'!N504="Two-tone",1,0)</f>
        <v>0</v>
      </c>
      <c r="AK504">
        <f>IF(OR('Main Data'!N504="YG 18K",'Main Data'!N504="PG 18K",'Main Data'!N504="WG 18K",'Main Data'!N504="Mixes of 18K"),1,0)</f>
        <v>0</v>
      </c>
      <c r="AL504">
        <f>IF(OR(,'Main Data'!N504="PVD",'Main Data'!N504="Gold plate"),1,0)</f>
        <v>0</v>
      </c>
      <c r="AM504">
        <f>IF(OR('Main Data'!AV504="Yes",'Main Data'!AW504="Yes",'Main Data'!AU504="Yes"),1,0)</f>
        <v>0</v>
      </c>
      <c r="AN504">
        <f>IF(OR(ISTEXT('Main Data'!AX504), ISTEXT('Main Data'!AY504)),1,0)</f>
        <v>0</v>
      </c>
      <c r="AO504">
        <f>IF('Main Data'!AZ504="Yes",1,0)</f>
        <v>0</v>
      </c>
      <c r="AP504">
        <f>IF('Main Data'!BA504="Yes",1,0)</f>
        <v>0</v>
      </c>
      <c r="AQ504">
        <f>IF('Main Data'!BD504="Yes",1,0)</f>
        <v>0</v>
      </c>
      <c r="AR504">
        <f>IF('Main Data'!BE504="A",1,0)</f>
        <v>0</v>
      </c>
      <c r="AS504">
        <f>IF('Main Data'!BE504="AA",1,0)</f>
        <v>1</v>
      </c>
      <c r="AT504">
        <f>IF('Main Data'!BE504="AAA",1,0)</f>
        <v>0</v>
      </c>
      <c r="AU504">
        <f>IF('Main Data'!BE504="AAAA",1,0)</f>
        <v>0</v>
      </c>
      <c r="AV504">
        <f>IF('Main Data'!P504="Yes",1,0)</f>
        <v>1</v>
      </c>
      <c r="AW504">
        <f>IF('Main Data'!AP504="Yes",1,0)</f>
        <v>0</v>
      </c>
      <c r="AX504">
        <f>IF(OR('Main Data'!V504="Yes", 'Main Data'!W504="Yes",'Main Data'!X504="Yes"),1,0)</f>
        <v>0</v>
      </c>
      <c r="AY504">
        <f>IF(OR('Main Data'!Y504="Yes",'Main Data'!Z504="Yes"),1,0)</f>
        <v>0</v>
      </c>
      <c r="AZ504">
        <f>IF('Main Data'!AR504="Yes",1,0)</f>
        <v>0</v>
      </c>
      <c r="BA504">
        <f>IF('Main Data'!AS504="Yes",1,0)</f>
        <v>0</v>
      </c>
      <c r="BB504">
        <f>IF('Main Data'!AG504="Yes",1,0)</f>
        <v>0</v>
      </c>
      <c r="BC504">
        <f>IF('Main Data'!AB504="Yes",1,0)</f>
        <v>0</v>
      </c>
      <c r="BD504">
        <f>IF('Main Data'!AA504="Yes",1,0)</f>
        <v>0</v>
      </c>
      <c r="BE504">
        <f>IF('Main Data'!AC504="Yes",1,0)</f>
        <v>0</v>
      </c>
      <c r="BF504">
        <f>IF('Main Data'!AF504="Yes",1,0)</f>
        <v>0</v>
      </c>
      <c r="BG504">
        <f>IF(OR('Main Data'!AI504="Yes",'Main Data'!AL504="Yes"),1,0)</f>
        <v>0</v>
      </c>
      <c r="BH504">
        <f>IF('Main Data'!AJ504="Yes",1,0)</f>
        <v>0</v>
      </c>
      <c r="BI504">
        <f>IF('Main Data'!AK504="Yes",1,0)</f>
        <v>0</v>
      </c>
      <c r="BJ504">
        <f>IF('Main Data'!AM504="Yes",1,0)</f>
        <v>0</v>
      </c>
      <c r="BK504">
        <f>IF('Main Data'!AQ504="Yes",1,0)</f>
        <v>0</v>
      </c>
      <c r="BL504" s="21">
        <f t="shared" si="43"/>
        <v>0</v>
      </c>
      <c r="BM504" s="21">
        <f t="shared" si="44"/>
        <v>0</v>
      </c>
      <c r="BN504" s="21">
        <f t="shared" si="45"/>
        <v>0</v>
      </c>
      <c r="BO504" s="21">
        <f t="shared" si="46"/>
        <v>1</v>
      </c>
      <c r="BP504" s="21">
        <f t="shared" si="47"/>
        <v>0</v>
      </c>
    </row>
    <row r="505" spans="1:68" x14ac:dyDescent="0.2">
      <c r="A505">
        <v>501</v>
      </c>
      <c r="B505" s="33">
        <f>'Main Data'!C505</f>
        <v>44325</v>
      </c>
      <c r="C505">
        <f>'Main Data'!D505</f>
        <v>146</v>
      </c>
      <c r="D505" s="26">
        <f>'Main Data'!E505</f>
        <v>5500</v>
      </c>
      <c r="E505" s="26">
        <f>'Main Data'!F505</f>
        <v>6875</v>
      </c>
      <c r="F505" s="34">
        <f t="shared" si="42"/>
        <v>8.6125033712205621</v>
      </c>
      <c r="G505">
        <f>IF('Main Data'!H505="AP",1,0)</f>
        <v>0</v>
      </c>
      <c r="H505">
        <f>IF('Main Data'!H505="Blancpain",1,0)</f>
        <v>0</v>
      </c>
      <c r="I505">
        <f>IF('Main Data'!H505="Breguet",1,0)</f>
        <v>0</v>
      </c>
      <c r="J505">
        <f>IF('Main Data'!H505="Breitling",1,0)</f>
        <v>0</v>
      </c>
      <c r="K505">
        <f>IF('Main Data'!H505="Cartier",1,0)</f>
        <v>0</v>
      </c>
      <c r="L505">
        <f>IF('Main Data'!H505="Gallet",1,0)</f>
        <v>0</v>
      </c>
      <c r="M505">
        <f>IF('Main Data'!H505="Girard Perregaux",1,0)</f>
        <v>0</v>
      </c>
      <c r="N505">
        <f>IF('Main Data'!H505="Gubelin",1,0)</f>
        <v>0</v>
      </c>
      <c r="O505">
        <f>IF('Main Data'!H505="Heuer",1,0)</f>
        <v>0</v>
      </c>
      <c r="P505">
        <f>IF('Main Data'!H505="IWC",1,0)</f>
        <v>0</v>
      </c>
      <c r="Q505">
        <f>IF('Main Data'!H505="JLC",1,0)</f>
        <v>0</v>
      </c>
      <c r="R505">
        <f>IF('Main Data'!H505="Longines",1,0)</f>
        <v>0</v>
      </c>
      <c r="S505">
        <f>IF('Main Data'!H505="Movado",1,0)</f>
        <v>0</v>
      </c>
      <c r="T505">
        <f>IF('Main Data'!H505="Omega",1,0)</f>
        <v>0</v>
      </c>
      <c r="U505">
        <f>IF('Main Data'!H505="Panerai",1,0)</f>
        <v>0</v>
      </c>
      <c r="V505">
        <f>IF('Main Data'!H505="Patek",1,0)</f>
        <v>0</v>
      </c>
      <c r="W505">
        <f>IF('Main Data'!H505="Rolex",1,0)</f>
        <v>1</v>
      </c>
      <c r="X505">
        <f>IF('Main Data'!H505="Tudor",1,0)</f>
        <v>0</v>
      </c>
      <c r="Y505">
        <f>IF('Main Data'!H505="Ulysse Nardin",1,0)</f>
        <v>0</v>
      </c>
      <c r="Z505">
        <f>IF('Main Data'!H505="Universal Geneve",1,0)</f>
        <v>0</v>
      </c>
      <c r="AA505">
        <f>IF('Main Data'!H505="Vacheron",1,0)</f>
        <v>0</v>
      </c>
      <c r="AB505">
        <f>IF('Main Data'!H505="Zenith",1,0)</f>
        <v>0</v>
      </c>
      <c r="AC505">
        <f>IF('Main Data'!J505="Stainless Steel",1,0)</f>
        <v>1</v>
      </c>
      <c r="AD505">
        <f>IF('Main Data'!J505="Two-tone",1,0)</f>
        <v>0</v>
      </c>
      <c r="AE505">
        <f>IF(OR('Main Data'!J505="YG 18K",'Main Data'!J505="YG &lt;18K",'Main Data'!J505="PG 18K",'Main Data'!J505="PG &lt;18K",'Main Data'!J505="WG 18K",'Main Data'!J505="Mixes of 18K",'Main Data'!J505="Mixes &lt;18K"),1,0)</f>
        <v>0</v>
      </c>
      <c r="AF505">
        <f>IF('Main Data'!J505="Platinum",1,0)</f>
        <v>0</v>
      </c>
      <c r="AG505">
        <f>IF(OR('Main Data'!J505="PVD",'Main Data'!J505="Gold Plate",'Main Data'!J505="Other"),1,0)</f>
        <v>0</v>
      </c>
      <c r="AH505">
        <f>IF('Main Data'!N505="Stainless Steel",1,0)</f>
        <v>0</v>
      </c>
      <c r="AI505">
        <f>IF('Main Data'!N505="Leather",1,0)</f>
        <v>1</v>
      </c>
      <c r="AJ505">
        <f>IF('Main Data'!N505="Two-tone",1,0)</f>
        <v>0</v>
      </c>
      <c r="AK505">
        <f>IF(OR('Main Data'!N505="YG 18K",'Main Data'!N505="PG 18K",'Main Data'!N505="WG 18K",'Main Data'!N505="Mixes of 18K"),1,0)</f>
        <v>0</v>
      </c>
      <c r="AL505">
        <f>IF(OR(,'Main Data'!N505="PVD",'Main Data'!N505="Gold plate"),1,0)</f>
        <v>0</v>
      </c>
      <c r="AM505">
        <f>IF(OR('Main Data'!AV505="Yes",'Main Data'!AW505="Yes",'Main Data'!AU505="Yes"),1,0)</f>
        <v>0</v>
      </c>
      <c r="AN505">
        <f>IF(OR(ISTEXT('Main Data'!AX505), ISTEXT('Main Data'!AY505)),1,0)</f>
        <v>0</v>
      </c>
      <c r="AO505">
        <f>IF('Main Data'!AZ505="Yes",1,0)</f>
        <v>1</v>
      </c>
      <c r="AP505">
        <f>IF('Main Data'!BA505="Yes",1,0)</f>
        <v>0</v>
      </c>
      <c r="AQ505">
        <f>IF('Main Data'!BD505="Yes",1,0)</f>
        <v>0</v>
      </c>
      <c r="AR505">
        <f>IF('Main Data'!BE505="A",1,0)</f>
        <v>0</v>
      </c>
      <c r="AS505">
        <f>IF('Main Data'!BE505="AA",1,0)</f>
        <v>0</v>
      </c>
      <c r="AT505">
        <f>IF('Main Data'!BE505="AAA",1,0)</f>
        <v>1</v>
      </c>
      <c r="AU505">
        <f>IF('Main Data'!BE505="AAAA",1,0)</f>
        <v>0</v>
      </c>
      <c r="AV505">
        <f>IF('Main Data'!P505="Yes",1,0)</f>
        <v>1</v>
      </c>
      <c r="AW505">
        <f>IF('Main Data'!AP505="Yes",1,0)</f>
        <v>0</v>
      </c>
      <c r="AX505">
        <f>IF(OR('Main Data'!V505="Yes", 'Main Data'!W505="Yes",'Main Data'!X505="Yes"),1,0)</f>
        <v>0</v>
      </c>
      <c r="AY505">
        <f>IF(OR('Main Data'!Y505="Yes",'Main Data'!Z505="Yes"),1,0)</f>
        <v>0</v>
      </c>
      <c r="AZ505">
        <f>IF('Main Data'!AR505="Yes",1,0)</f>
        <v>0</v>
      </c>
      <c r="BA505">
        <f>IF('Main Data'!AS505="Yes",1,0)</f>
        <v>0</v>
      </c>
      <c r="BB505">
        <f>IF('Main Data'!AG505="Yes",1,0)</f>
        <v>0</v>
      </c>
      <c r="BC505">
        <f>IF('Main Data'!AB505="Yes",1,0)</f>
        <v>0</v>
      </c>
      <c r="BD505">
        <f>IF('Main Data'!AA505="Yes",1,0)</f>
        <v>0</v>
      </c>
      <c r="BE505">
        <f>IF('Main Data'!AC505="Yes",1,0)</f>
        <v>0</v>
      </c>
      <c r="BF505">
        <f>IF('Main Data'!AF505="Yes",1,0)</f>
        <v>0</v>
      </c>
      <c r="BG505">
        <f>IF(OR('Main Data'!AI505="Yes",'Main Data'!AL505="Yes"),1,0)</f>
        <v>0</v>
      </c>
      <c r="BH505">
        <f>IF('Main Data'!AJ505="Yes",1,0)</f>
        <v>0</v>
      </c>
      <c r="BI505">
        <f>IF('Main Data'!AK505="Yes",1,0)</f>
        <v>0</v>
      </c>
      <c r="BJ505">
        <f>IF('Main Data'!AM505="Yes",1,0)</f>
        <v>0</v>
      </c>
      <c r="BK505">
        <f>IF('Main Data'!AQ505="Yes",1,0)</f>
        <v>0</v>
      </c>
      <c r="BL505" s="21">
        <f t="shared" si="43"/>
        <v>0</v>
      </c>
      <c r="BM505" s="21">
        <f t="shared" si="44"/>
        <v>0</v>
      </c>
      <c r="BN505" s="21">
        <f t="shared" si="45"/>
        <v>0</v>
      </c>
      <c r="BO505" s="21">
        <f t="shared" si="46"/>
        <v>1</v>
      </c>
      <c r="BP505" s="21">
        <f t="shared" si="47"/>
        <v>0</v>
      </c>
    </row>
    <row r="506" spans="1:68" x14ac:dyDescent="0.2">
      <c r="A506">
        <v>502</v>
      </c>
      <c r="B506" s="33">
        <f>'Main Data'!C506</f>
        <v>44325</v>
      </c>
      <c r="C506">
        <f>'Main Data'!D506</f>
        <v>147</v>
      </c>
      <c r="D506" s="26">
        <f>'Main Data'!E506</f>
        <v>3800</v>
      </c>
      <c r="E506" s="26">
        <f>'Main Data'!F506</f>
        <v>4750</v>
      </c>
      <c r="F506" s="34">
        <f t="shared" si="42"/>
        <v>8.2427563457144775</v>
      </c>
      <c r="G506">
        <f>IF('Main Data'!H506="AP",1,0)</f>
        <v>0</v>
      </c>
      <c r="H506">
        <f>IF('Main Data'!H506="Blancpain",1,0)</f>
        <v>0</v>
      </c>
      <c r="I506">
        <f>IF('Main Data'!H506="Breguet",1,0)</f>
        <v>0</v>
      </c>
      <c r="J506">
        <f>IF('Main Data'!H506="Breitling",1,0)</f>
        <v>0</v>
      </c>
      <c r="K506">
        <f>IF('Main Data'!H506="Cartier",1,0)</f>
        <v>0</v>
      </c>
      <c r="L506">
        <f>IF('Main Data'!H506="Gallet",1,0)</f>
        <v>0</v>
      </c>
      <c r="M506">
        <f>IF('Main Data'!H506="Girard Perregaux",1,0)</f>
        <v>0</v>
      </c>
      <c r="N506">
        <f>IF('Main Data'!H506="Gubelin",1,0)</f>
        <v>0</v>
      </c>
      <c r="O506">
        <f>IF('Main Data'!H506="Heuer",1,0)</f>
        <v>0</v>
      </c>
      <c r="P506">
        <f>IF('Main Data'!H506="IWC",1,0)</f>
        <v>0</v>
      </c>
      <c r="Q506">
        <f>IF('Main Data'!H506="JLC",1,0)</f>
        <v>0</v>
      </c>
      <c r="R506">
        <f>IF('Main Data'!H506="Longines",1,0)</f>
        <v>0</v>
      </c>
      <c r="S506">
        <f>IF('Main Data'!H506="Movado",1,0)</f>
        <v>0</v>
      </c>
      <c r="T506">
        <f>IF('Main Data'!H506="Omega",1,0)</f>
        <v>0</v>
      </c>
      <c r="U506">
        <f>IF('Main Data'!H506="Panerai",1,0)</f>
        <v>0</v>
      </c>
      <c r="V506">
        <f>IF('Main Data'!H506="Patek",1,0)</f>
        <v>0</v>
      </c>
      <c r="W506">
        <f>IF('Main Data'!H506="Rolex",1,0)</f>
        <v>1</v>
      </c>
      <c r="X506">
        <f>IF('Main Data'!H506="Tudor",1,0)</f>
        <v>0</v>
      </c>
      <c r="Y506">
        <f>IF('Main Data'!H506="Ulysse Nardin",1,0)</f>
        <v>0</v>
      </c>
      <c r="Z506">
        <f>IF('Main Data'!H506="Universal Geneve",1,0)</f>
        <v>0</v>
      </c>
      <c r="AA506">
        <f>IF('Main Data'!H506="Vacheron",1,0)</f>
        <v>0</v>
      </c>
      <c r="AB506">
        <f>IF('Main Data'!H506="Zenith",1,0)</f>
        <v>0</v>
      </c>
      <c r="AC506">
        <f>IF('Main Data'!J506="Stainless Steel",1,0)</f>
        <v>0</v>
      </c>
      <c r="AD506">
        <f>IF('Main Data'!J506="Two-tone",1,0)</f>
        <v>0</v>
      </c>
      <c r="AE506">
        <f>IF(OR('Main Data'!J506="YG 18K",'Main Data'!J506="YG &lt;18K",'Main Data'!J506="PG 18K",'Main Data'!J506="PG &lt;18K",'Main Data'!J506="WG 18K",'Main Data'!J506="Mixes of 18K",'Main Data'!J506="Mixes &lt;18K"),1,0)</f>
        <v>1</v>
      </c>
      <c r="AF506">
        <f>IF('Main Data'!J506="Platinum",1,0)</f>
        <v>0</v>
      </c>
      <c r="AG506">
        <f>IF(OR('Main Data'!J506="PVD",'Main Data'!J506="Gold Plate",'Main Data'!J506="Other"),1,0)</f>
        <v>0</v>
      </c>
      <c r="AH506">
        <f>IF('Main Data'!N506="Stainless Steel",1,0)</f>
        <v>0</v>
      </c>
      <c r="AI506">
        <f>IF('Main Data'!N506="Leather",1,0)</f>
        <v>1</v>
      </c>
      <c r="AJ506">
        <f>IF('Main Data'!N506="Two-tone",1,0)</f>
        <v>0</v>
      </c>
      <c r="AK506">
        <f>IF(OR('Main Data'!N506="YG 18K",'Main Data'!N506="PG 18K",'Main Data'!N506="WG 18K",'Main Data'!N506="Mixes of 18K"),1,0)</f>
        <v>0</v>
      </c>
      <c r="AL506">
        <f>IF(OR(,'Main Data'!N506="PVD",'Main Data'!N506="Gold plate"),1,0)</f>
        <v>0</v>
      </c>
      <c r="AM506">
        <f>IF(OR('Main Data'!AV506="Yes",'Main Data'!AW506="Yes",'Main Data'!AU506="Yes"),1,0)</f>
        <v>0</v>
      </c>
      <c r="AN506">
        <f>IF(OR(ISTEXT('Main Data'!AX506), ISTEXT('Main Data'!AY506)),1,0)</f>
        <v>0</v>
      </c>
      <c r="AO506">
        <f>IF('Main Data'!AZ506="Yes",1,0)</f>
        <v>0</v>
      </c>
      <c r="AP506">
        <f>IF('Main Data'!BA506="Yes",1,0)</f>
        <v>0</v>
      </c>
      <c r="AQ506">
        <f>IF('Main Data'!BD506="Yes",1,0)</f>
        <v>0</v>
      </c>
      <c r="AR506">
        <f>IF('Main Data'!BE506="A",1,0)</f>
        <v>0</v>
      </c>
      <c r="AS506">
        <f>IF('Main Data'!BE506="AA",1,0)</f>
        <v>1</v>
      </c>
      <c r="AT506">
        <f>IF('Main Data'!BE506="AAA",1,0)</f>
        <v>0</v>
      </c>
      <c r="AU506">
        <f>IF('Main Data'!BE506="AAAA",1,0)</f>
        <v>0</v>
      </c>
      <c r="AV506">
        <f>IF('Main Data'!P506="Yes",1,0)</f>
        <v>0</v>
      </c>
      <c r="AW506">
        <f>IF('Main Data'!AP506="Yes",1,0)</f>
        <v>0</v>
      </c>
      <c r="AX506">
        <f>IF(OR('Main Data'!V506="Yes", 'Main Data'!W506="Yes",'Main Data'!X506="Yes"),1,0)</f>
        <v>1</v>
      </c>
      <c r="AY506">
        <f>IF(OR('Main Data'!Y506="Yes",'Main Data'!Z506="Yes"),1,0)</f>
        <v>0</v>
      </c>
      <c r="AZ506">
        <f>IF('Main Data'!AR506="Yes",1,0)</f>
        <v>0</v>
      </c>
      <c r="BA506">
        <f>IF('Main Data'!AS506="Yes",1,0)</f>
        <v>0</v>
      </c>
      <c r="BB506">
        <f>IF('Main Data'!AG506="Yes",1,0)</f>
        <v>0</v>
      </c>
      <c r="BC506">
        <f>IF('Main Data'!AB506="Yes",1,0)</f>
        <v>0</v>
      </c>
      <c r="BD506">
        <f>IF('Main Data'!AA506="Yes",1,0)</f>
        <v>0</v>
      </c>
      <c r="BE506">
        <f>IF('Main Data'!AC506="Yes",1,0)</f>
        <v>0</v>
      </c>
      <c r="BF506">
        <f>IF('Main Data'!AF506="Yes",1,0)</f>
        <v>0</v>
      </c>
      <c r="BG506">
        <f>IF(OR('Main Data'!AI506="Yes",'Main Data'!AL506="Yes"),1,0)</f>
        <v>0</v>
      </c>
      <c r="BH506">
        <f>IF('Main Data'!AJ506="Yes",1,0)</f>
        <v>0</v>
      </c>
      <c r="BI506">
        <f>IF('Main Data'!AK506="Yes",1,0)</f>
        <v>0</v>
      </c>
      <c r="BJ506">
        <f>IF('Main Data'!AM506="Yes",1,0)</f>
        <v>0</v>
      </c>
      <c r="BK506">
        <f>IF('Main Data'!AQ506="Yes",1,0)</f>
        <v>0</v>
      </c>
      <c r="BL506" s="21">
        <f t="shared" si="43"/>
        <v>0</v>
      </c>
      <c r="BM506" s="21">
        <f t="shared" si="44"/>
        <v>0</v>
      </c>
      <c r="BN506" s="21">
        <f t="shared" si="45"/>
        <v>0</v>
      </c>
      <c r="BO506" s="21">
        <f t="shared" si="46"/>
        <v>1</v>
      </c>
      <c r="BP506" s="21">
        <f t="shared" si="47"/>
        <v>0</v>
      </c>
    </row>
    <row r="507" spans="1:68" x14ac:dyDescent="0.2">
      <c r="A507">
        <v>503</v>
      </c>
      <c r="B507" s="33">
        <f>'Main Data'!C507</f>
        <v>44325</v>
      </c>
      <c r="C507">
        <f>'Main Data'!D507</f>
        <v>148</v>
      </c>
      <c r="D507" s="26">
        <f>'Main Data'!E507</f>
        <v>42000</v>
      </c>
      <c r="E507" s="26">
        <f>'Main Data'!F507</f>
        <v>52500</v>
      </c>
      <c r="F507" s="34">
        <f t="shared" si="42"/>
        <v>10.645424897265505</v>
      </c>
      <c r="G507">
        <f>IF('Main Data'!H507="AP",1,0)</f>
        <v>0</v>
      </c>
      <c r="H507">
        <f>IF('Main Data'!H507="Blancpain",1,0)</f>
        <v>0</v>
      </c>
      <c r="I507">
        <f>IF('Main Data'!H507="Breguet",1,0)</f>
        <v>0</v>
      </c>
      <c r="J507">
        <f>IF('Main Data'!H507="Breitling",1,0)</f>
        <v>0</v>
      </c>
      <c r="K507">
        <f>IF('Main Data'!H507="Cartier",1,0)</f>
        <v>0</v>
      </c>
      <c r="L507">
        <f>IF('Main Data'!H507="Gallet",1,0)</f>
        <v>0</v>
      </c>
      <c r="M507">
        <f>IF('Main Data'!H507="Girard Perregaux",1,0)</f>
        <v>0</v>
      </c>
      <c r="N507">
        <f>IF('Main Data'!H507="Gubelin",1,0)</f>
        <v>0</v>
      </c>
      <c r="O507">
        <f>IF('Main Data'!H507="Heuer",1,0)</f>
        <v>0</v>
      </c>
      <c r="P507">
        <f>IF('Main Data'!H507="IWC",1,0)</f>
        <v>0</v>
      </c>
      <c r="Q507">
        <f>IF('Main Data'!H507="JLC",1,0)</f>
        <v>0</v>
      </c>
      <c r="R507">
        <f>IF('Main Data'!H507="Longines",1,0)</f>
        <v>0</v>
      </c>
      <c r="S507">
        <f>IF('Main Data'!H507="Movado",1,0)</f>
        <v>0</v>
      </c>
      <c r="T507">
        <f>IF('Main Data'!H507="Omega",1,0)</f>
        <v>0</v>
      </c>
      <c r="U507">
        <f>IF('Main Data'!H507="Panerai",1,0)</f>
        <v>0</v>
      </c>
      <c r="V507">
        <f>IF('Main Data'!H507="Patek",1,0)</f>
        <v>0</v>
      </c>
      <c r="W507">
        <f>IF('Main Data'!H507="Rolex",1,0)</f>
        <v>1</v>
      </c>
      <c r="X507">
        <f>IF('Main Data'!H507="Tudor",1,0)</f>
        <v>0</v>
      </c>
      <c r="Y507">
        <f>IF('Main Data'!H507="Ulysse Nardin",1,0)</f>
        <v>0</v>
      </c>
      <c r="Z507">
        <f>IF('Main Data'!H507="Universal Geneve",1,0)</f>
        <v>0</v>
      </c>
      <c r="AA507">
        <f>IF('Main Data'!H507="Vacheron",1,0)</f>
        <v>0</v>
      </c>
      <c r="AB507">
        <f>IF('Main Data'!H507="Zenith",1,0)</f>
        <v>0</v>
      </c>
      <c r="AC507">
        <f>IF('Main Data'!J507="Stainless Steel",1,0)</f>
        <v>1</v>
      </c>
      <c r="AD507">
        <f>IF('Main Data'!J507="Two-tone",1,0)</f>
        <v>0</v>
      </c>
      <c r="AE507">
        <f>IF(OR('Main Data'!J507="YG 18K",'Main Data'!J507="YG &lt;18K",'Main Data'!J507="PG 18K",'Main Data'!J507="PG &lt;18K",'Main Data'!J507="WG 18K",'Main Data'!J507="Mixes of 18K",'Main Data'!J507="Mixes &lt;18K"),1,0)</f>
        <v>0</v>
      </c>
      <c r="AF507">
        <f>IF('Main Data'!J507="Platinum",1,0)</f>
        <v>0</v>
      </c>
      <c r="AG507">
        <f>IF(OR('Main Data'!J507="PVD",'Main Data'!J507="Gold Plate",'Main Data'!J507="Other"),1,0)</f>
        <v>0</v>
      </c>
      <c r="AH507">
        <f>IF('Main Data'!N507="Stainless Steel",1,0)</f>
        <v>1</v>
      </c>
      <c r="AI507">
        <f>IF('Main Data'!N507="Leather",1,0)</f>
        <v>0</v>
      </c>
      <c r="AJ507">
        <f>IF('Main Data'!N507="Two-tone",1,0)</f>
        <v>0</v>
      </c>
      <c r="AK507">
        <f>IF(OR('Main Data'!N507="YG 18K",'Main Data'!N507="PG 18K",'Main Data'!N507="WG 18K",'Main Data'!N507="Mixes of 18K"),1,0)</f>
        <v>0</v>
      </c>
      <c r="AL507">
        <f>IF(OR(,'Main Data'!N507="PVD",'Main Data'!N507="Gold plate"),1,0)</f>
        <v>0</v>
      </c>
      <c r="AM507">
        <f>IF(OR('Main Data'!AV507="Yes",'Main Data'!AW507="Yes",'Main Data'!AU507="Yes"),1,0)</f>
        <v>0</v>
      </c>
      <c r="AN507">
        <f>IF(OR(ISTEXT('Main Data'!AX507), ISTEXT('Main Data'!AY507)),1,0)</f>
        <v>1</v>
      </c>
      <c r="AO507">
        <f>IF('Main Data'!AZ507="Yes",1,0)</f>
        <v>0</v>
      </c>
      <c r="AP507">
        <f>IF('Main Data'!BA507="Yes",1,0)</f>
        <v>0</v>
      </c>
      <c r="AQ507">
        <f>IF('Main Data'!BD507="Yes",1,0)</f>
        <v>0</v>
      </c>
      <c r="AR507">
        <f>IF('Main Data'!BE507="A",1,0)</f>
        <v>0</v>
      </c>
      <c r="AS507">
        <f>IF('Main Data'!BE507="AA",1,0)</f>
        <v>0</v>
      </c>
      <c r="AT507">
        <f>IF('Main Data'!BE507="AAA",1,0)</f>
        <v>0</v>
      </c>
      <c r="AU507">
        <f>IF('Main Data'!BE507="AAAA",1,0)</f>
        <v>1</v>
      </c>
      <c r="AV507">
        <f>IF('Main Data'!P507="Yes",1,0)</f>
        <v>1</v>
      </c>
      <c r="AW507">
        <f>IF('Main Data'!AP507="Yes",1,0)</f>
        <v>0</v>
      </c>
      <c r="AX507">
        <f>IF(OR('Main Data'!V507="Yes", 'Main Data'!W507="Yes",'Main Data'!X507="Yes"),1,0)</f>
        <v>0</v>
      </c>
      <c r="AY507">
        <f>IF(OR('Main Data'!Y507="Yes",'Main Data'!Z507="Yes"),1,0)</f>
        <v>0</v>
      </c>
      <c r="AZ507">
        <f>IF('Main Data'!AR507="Yes",1,0)</f>
        <v>0</v>
      </c>
      <c r="BA507">
        <f>IF('Main Data'!AS507="Yes",1,0)</f>
        <v>0</v>
      </c>
      <c r="BB507">
        <f>IF('Main Data'!AG507="Yes",1,0)</f>
        <v>0</v>
      </c>
      <c r="BC507">
        <f>IF('Main Data'!AB507="Yes",1,0)</f>
        <v>0</v>
      </c>
      <c r="BD507">
        <f>IF('Main Data'!AA507="Yes",1,0)</f>
        <v>0</v>
      </c>
      <c r="BE507">
        <f>IF('Main Data'!AC507="Yes",1,0)</f>
        <v>0</v>
      </c>
      <c r="BF507">
        <f>IF('Main Data'!AF507="Yes",1,0)</f>
        <v>0</v>
      </c>
      <c r="BG507">
        <f>IF(OR('Main Data'!AI507="Yes",'Main Data'!AL507="Yes"),1,0)</f>
        <v>0</v>
      </c>
      <c r="BH507">
        <f>IF('Main Data'!AJ507="Yes",1,0)</f>
        <v>0</v>
      </c>
      <c r="BI507">
        <f>IF('Main Data'!AK507="Yes",1,0)</f>
        <v>0</v>
      </c>
      <c r="BJ507">
        <f>IF('Main Data'!AM507="Yes",1,0)</f>
        <v>0</v>
      </c>
      <c r="BK507">
        <f>IF('Main Data'!AQ507="Yes",1,0)</f>
        <v>0</v>
      </c>
      <c r="BL507" s="21">
        <f t="shared" si="43"/>
        <v>0</v>
      </c>
      <c r="BM507" s="21">
        <f t="shared" si="44"/>
        <v>0</v>
      </c>
      <c r="BN507" s="21">
        <f t="shared" si="45"/>
        <v>0</v>
      </c>
      <c r="BO507" s="21">
        <f t="shared" si="46"/>
        <v>1</v>
      </c>
      <c r="BP507" s="21">
        <f t="shared" si="47"/>
        <v>0</v>
      </c>
    </row>
    <row r="508" spans="1:68" x14ac:dyDescent="0.2">
      <c r="A508">
        <v>504</v>
      </c>
      <c r="B508" s="33">
        <f>'Main Data'!C508</f>
        <v>44325</v>
      </c>
      <c r="C508">
        <f>'Main Data'!D508</f>
        <v>150</v>
      </c>
      <c r="D508" s="26">
        <f>'Main Data'!E508</f>
        <v>4800</v>
      </c>
      <c r="E508" s="26">
        <f>'Main Data'!F508</f>
        <v>6000</v>
      </c>
      <c r="F508" s="34">
        <f t="shared" si="42"/>
        <v>8.4763711968959825</v>
      </c>
      <c r="G508">
        <f>IF('Main Data'!H508="AP",1,0)</f>
        <v>0</v>
      </c>
      <c r="H508">
        <f>IF('Main Data'!H508="Blancpain",1,0)</f>
        <v>0</v>
      </c>
      <c r="I508">
        <f>IF('Main Data'!H508="Breguet",1,0)</f>
        <v>0</v>
      </c>
      <c r="J508">
        <f>IF('Main Data'!H508="Breitling",1,0)</f>
        <v>0</v>
      </c>
      <c r="K508">
        <f>IF('Main Data'!H508="Cartier",1,0)</f>
        <v>0</v>
      </c>
      <c r="L508">
        <f>IF('Main Data'!H508="Gallet",1,0)</f>
        <v>0</v>
      </c>
      <c r="M508">
        <f>IF('Main Data'!H508="Girard Perregaux",1,0)</f>
        <v>0</v>
      </c>
      <c r="N508">
        <f>IF('Main Data'!H508="Gubelin",1,0)</f>
        <v>0</v>
      </c>
      <c r="O508">
        <f>IF('Main Data'!H508="Heuer",1,0)</f>
        <v>0</v>
      </c>
      <c r="P508">
        <f>IF('Main Data'!H508="IWC",1,0)</f>
        <v>0</v>
      </c>
      <c r="Q508">
        <f>IF('Main Data'!H508="JLC",1,0)</f>
        <v>0</v>
      </c>
      <c r="R508">
        <f>IF('Main Data'!H508="Longines",1,0)</f>
        <v>0</v>
      </c>
      <c r="S508">
        <f>IF('Main Data'!H508="Movado",1,0)</f>
        <v>0</v>
      </c>
      <c r="T508">
        <f>IF('Main Data'!H508="Omega",1,0)</f>
        <v>0</v>
      </c>
      <c r="U508">
        <f>IF('Main Data'!H508="Panerai",1,0)</f>
        <v>0</v>
      </c>
      <c r="V508">
        <f>IF('Main Data'!H508="Patek",1,0)</f>
        <v>0</v>
      </c>
      <c r="W508">
        <f>IF('Main Data'!H508="Rolex",1,0)</f>
        <v>1</v>
      </c>
      <c r="X508">
        <f>IF('Main Data'!H508="Tudor",1,0)</f>
        <v>0</v>
      </c>
      <c r="Y508">
        <f>IF('Main Data'!H508="Ulysse Nardin",1,0)</f>
        <v>0</v>
      </c>
      <c r="Z508">
        <f>IF('Main Data'!H508="Universal Geneve",1,0)</f>
        <v>0</v>
      </c>
      <c r="AA508">
        <f>IF('Main Data'!H508="Vacheron",1,0)</f>
        <v>0</v>
      </c>
      <c r="AB508">
        <f>IF('Main Data'!H508="Zenith",1,0)</f>
        <v>0</v>
      </c>
      <c r="AC508">
        <f>IF('Main Data'!J508="Stainless Steel",1,0)</f>
        <v>1</v>
      </c>
      <c r="AD508">
        <f>IF('Main Data'!J508="Two-tone",1,0)</f>
        <v>0</v>
      </c>
      <c r="AE508">
        <f>IF(OR('Main Data'!J508="YG 18K",'Main Data'!J508="YG &lt;18K",'Main Data'!J508="PG 18K",'Main Data'!J508="PG &lt;18K",'Main Data'!J508="WG 18K",'Main Data'!J508="Mixes of 18K",'Main Data'!J508="Mixes &lt;18K"),1,0)</f>
        <v>0</v>
      </c>
      <c r="AF508">
        <f>IF('Main Data'!J508="Platinum",1,0)</f>
        <v>0</v>
      </c>
      <c r="AG508">
        <f>IF(OR('Main Data'!J508="PVD",'Main Data'!J508="Gold Plate",'Main Data'!J508="Other"),1,0)</f>
        <v>0</v>
      </c>
      <c r="AH508">
        <f>IF('Main Data'!N508="Stainless Steel",1,0)</f>
        <v>0</v>
      </c>
      <c r="AI508">
        <f>IF('Main Data'!N508="Leather",1,0)</f>
        <v>1</v>
      </c>
      <c r="AJ508">
        <f>IF('Main Data'!N508="Two-tone",1,0)</f>
        <v>0</v>
      </c>
      <c r="AK508">
        <f>IF(OR('Main Data'!N508="YG 18K",'Main Data'!N508="PG 18K",'Main Data'!N508="WG 18K",'Main Data'!N508="Mixes of 18K"),1,0)</f>
        <v>0</v>
      </c>
      <c r="AL508">
        <f>IF(OR(,'Main Data'!N508="PVD",'Main Data'!N508="Gold plate"),1,0)</f>
        <v>0</v>
      </c>
      <c r="AM508">
        <f>IF(OR('Main Data'!AV508="Yes",'Main Data'!AW508="Yes",'Main Data'!AU508="Yes"),1,0)</f>
        <v>0</v>
      </c>
      <c r="AN508">
        <f>IF(OR(ISTEXT('Main Data'!AX508), ISTEXT('Main Data'!AY508)),1,0)</f>
        <v>1</v>
      </c>
      <c r="AO508">
        <f>IF('Main Data'!AZ508="Yes",1,0)</f>
        <v>0</v>
      </c>
      <c r="AP508">
        <f>IF('Main Data'!BA508="Yes",1,0)</f>
        <v>0</v>
      </c>
      <c r="AQ508">
        <f>IF('Main Data'!BD508="Yes",1,0)</f>
        <v>0</v>
      </c>
      <c r="AR508">
        <f>IF('Main Data'!BE508="A",1,0)</f>
        <v>0</v>
      </c>
      <c r="AS508">
        <f>IF('Main Data'!BE508="AA",1,0)</f>
        <v>0</v>
      </c>
      <c r="AT508">
        <f>IF('Main Data'!BE508="AAA",1,0)</f>
        <v>1</v>
      </c>
      <c r="AU508">
        <f>IF('Main Data'!BE508="AAAA",1,0)</f>
        <v>0</v>
      </c>
      <c r="AV508">
        <f>IF('Main Data'!P508="Yes",1,0)</f>
        <v>0</v>
      </c>
      <c r="AW508">
        <f>IF('Main Data'!AP508="Yes",1,0)</f>
        <v>0</v>
      </c>
      <c r="AX508">
        <f>IF(OR('Main Data'!V508="Yes", 'Main Data'!W508="Yes",'Main Data'!X508="Yes"),1,0)</f>
        <v>1</v>
      </c>
      <c r="AY508">
        <f>IF(OR('Main Data'!Y508="Yes",'Main Data'!Z508="Yes"),1,0)</f>
        <v>0</v>
      </c>
      <c r="AZ508">
        <f>IF('Main Data'!AR508="Yes",1,0)</f>
        <v>0</v>
      </c>
      <c r="BA508">
        <f>IF('Main Data'!AS508="Yes",1,0)</f>
        <v>0</v>
      </c>
      <c r="BB508">
        <f>IF('Main Data'!AG508="Yes",1,0)</f>
        <v>0</v>
      </c>
      <c r="BC508">
        <f>IF('Main Data'!AB508="Yes",1,0)</f>
        <v>0</v>
      </c>
      <c r="BD508">
        <f>IF('Main Data'!AA508="Yes",1,0)</f>
        <v>0</v>
      </c>
      <c r="BE508">
        <f>IF('Main Data'!AC508="Yes",1,0)</f>
        <v>0</v>
      </c>
      <c r="BF508">
        <f>IF('Main Data'!AF508="Yes",1,0)</f>
        <v>0</v>
      </c>
      <c r="BG508">
        <f>IF(OR('Main Data'!AI508="Yes",'Main Data'!AL508="Yes"),1,0)</f>
        <v>0</v>
      </c>
      <c r="BH508">
        <f>IF('Main Data'!AJ508="Yes",1,0)</f>
        <v>0</v>
      </c>
      <c r="BI508">
        <f>IF('Main Data'!AK508="Yes",1,0)</f>
        <v>0</v>
      </c>
      <c r="BJ508">
        <f>IF('Main Data'!AM508="Yes",1,0)</f>
        <v>0</v>
      </c>
      <c r="BK508">
        <f>IF('Main Data'!AQ508="Yes",1,0)</f>
        <v>0</v>
      </c>
      <c r="BL508" s="21">
        <f t="shared" si="43"/>
        <v>0</v>
      </c>
      <c r="BM508" s="21">
        <f t="shared" si="44"/>
        <v>0</v>
      </c>
      <c r="BN508" s="21">
        <f t="shared" si="45"/>
        <v>0</v>
      </c>
      <c r="BO508" s="21">
        <f t="shared" si="46"/>
        <v>1</v>
      </c>
      <c r="BP508" s="21">
        <f t="shared" si="47"/>
        <v>0</v>
      </c>
    </row>
    <row r="509" spans="1:68" x14ac:dyDescent="0.2">
      <c r="A509">
        <v>505</v>
      </c>
      <c r="B509" s="33">
        <f>'Main Data'!C509</f>
        <v>44325</v>
      </c>
      <c r="C509">
        <f>'Main Data'!D509</f>
        <v>151</v>
      </c>
      <c r="D509" s="26">
        <f>'Main Data'!E509</f>
        <v>50000</v>
      </c>
      <c r="E509" s="26">
        <f>'Main Data'!F509</f>
        <v>62500</v>
      </c>
      <c r="F509" s="34">
        <f t="shared" si="42"/>
        <v>10.819778284410283</v>
      </c>
      <c r="G509">
        <f>IF('Main Data'!H509="AP",1,0)</f>
        <v>0</v>
      </c>
      <c r="H509">
        <f>IF('Main Data'!H509="Blancpain",1,0)</f>
        <v>0</v>
      </c>
      <c r="I509">
        <f>IF('Main Data'!H509="Breguet",1,0)</f>
        <v>0</v>
      </c>
      <c r="J509">
        <f>IF('Main Data'!H509="Breitling",1,0)</f>
        <v>0</v>
      </c>
      <c r="K509">
        <f>IF('Main Data'!H509="Cartier",1,0)</f>
        <v>0</v>
      </c>
      <c r="L509">
        <f>IF('Main Data'!H509="Gallet",1,0)</f>
        <v>0</v>
      </c>
      <c r="M509">
        <f>IF('Main Data'!H509="Girard Perregaux",1,0)</f>
        <v>0</v>
      </c>
      <c r="N509">
        <f>IF('Main Data'!H509="Gubelin",1,0)</f>
        <v>0</v>
      </c>
      <c r="O509">
        <f>IF('Main Data'!H509="Heuer",1,0)</f>
        <v>0</v>
      </c>
      <c r="P509">
        <f>IF('Main Data'!H509="IWC",1,0)</f>
        <v>0</v>
      </c>
      <c r="Q509">
        <f>IF('Main Data'!H509="JLC",1,0)</f>
        <v>0</v>
      </c>
      <c r="R509">
        <f>IF('Main Data'!H509="Longines",1,0)</f>
        <v>0</v>
      </c>
      <c r="S509">
        <f>IF('Main Data'!H509="Movado",1,0)</f>
        <v>0</v>
      </c>
      <c r="T509">
        <f>IF('Main Data'!H509="Omega",1,0)</f>
        <v>0</v>
      </c>
      <c r="U509">
        <f>IF('Main Data'!H509="Panerai",1,0)</f>
        <v>0</v>
      </c>
      <c r="V509">
        <f>IF('Main Data'!H509="Patek",1,0)</f>
        <v>0</v>
      </c>
      <c r="W509">
        <f>IF('Main Data'!H509="Rolex",1,0)</f>
        <v>1</v>
      </c>
      <c r="X509">
        <f>IF('Main Data'!H509="Tudor",1,0)</f>
        <v>0</v>
      </c>
      <c r="Y509">
        <f>IF('Main Data'!H509="Ulysse Nardin",1,0)</f>
        <v>0</v>
      </c>
      <c r="Z509">
        <f>IF('Main Data'!H509="Universal Geneve",1,0)</f>
        <v>0</v>
      </c>
      <c r="AA509">
        <f>IF('Main Data'!H509="Vacheron",1,0)</f>
        <v>0</v>
      </c>
      <c r="AB509">
        <f>IF('Main Data'!H509="Zenith",1,0)</f>
        <v>0</v>
      </c>
      <c r="AC509">
        <f>IF('Main Data'!J509="Stainless Steel",1,0)</f>
        <v>0</v>
      </c>
      <c r="AD509">
        <f>IF('Main Data'!J509="Two-tone",1,0)</f>
        <v>0</v>
      </c>
      <c r="AE509">
        <f>IF(OR('Main Data'!J509="YG 18K",'Main Data'!J509="YG &lt;18K",'Main Data'!J509="PG 18K",'Main Data'!J509="PG &lt;18K",'Main Data'!J509="WG 18K",'Main Data'!J509="Mixes of 18K",'Main Data'!J509="Mixes &lt;18K"),1,0)</f>
        <v>1</v>
      </c>
      <c r="AF509">
        <f>IF('Main Data'!J509="Platinum",1,0)</f>
        <v>0</v>
      </c>
      <c r="AG509">
        <f>IF(OR('Main Data'!J509="PVD",'Main Data'!J509="Gold Plate",'Main Data'!J509="Other"),1,0)</f>
        <v>0</v>
      </c>
      <c r="AH509">
        <f>IF('Main Data'!N509="Stainless Steel",1,0)</f>
        <v>0</v>
      </c>
      <c r="AI509">
        <f>IF('Main Data'!N509="Leather",1,0)</f>
        <v>0</v>
      </c>
      <c r="AJ509">
        <f>IF('Main Data'!N509="Two-tone",1,0)</f>
        <v>0</v>
      </c>
      <c r="AK509">
        <f>IF(OR('Main Data'!N509="YG 18K",'Main Data'!N509="PG 18K",'Main Data'!N509="WG 18K",'Main Data'!N509="Mixes of 18K"),1,0)</f>
        <v>1</v>
      </c>
      <c r="AL509">
        <f>IF(OR(,'Main Data'!N509="PVD",'Main Data'!N509="Gold plate"),1,0)</f>
        <v>0</v>
      </c>
      <c r="AM509">
        <f>IF(OR('Main Data'!AV509="Yes",'Main Data'!AW509="Yes",'Main Data'!AU509="Yes"),1,0)</f>
        <v>0</v>
      </c>
      <c r="AN509">
        <f>IF(OR(ISTEXT('Main Data'!AX509), ISTEXT('Main Data'!AY509)),1,0)</f>
        <v>0</v>
      </c>
      <c r="AO509">
        <f>IF('Main Data'!AZ509="Yes",1,0)</f>
        <v>0</v>
      </c>
      <c r="AP509">
        <f>IF('Main Data'!BA509="Yes",1,0)</f>
        <v>0</v>
      </c>
      <c r="AQ509">
        <f>IF('Main Data'!BD509="Yes",1,0)</f>
        <v>0</v>
      </c>
      <c r="AR509">
        <f>IF('Main Data'!BE509="A",1,0)</f>
        <v>0</v>
      </c>
      <c r="AS509">
        <f>IF('Main Data'!BE509="AA",1,0)</f>
        <v>0</v>
      </c>
      <c r="AT509">
        <f>IF('Main Data'!BE509="AAA",1,0)</f>
        <v>0</v>
      </c>
      <c r="AU509">
        <f>IF('Main Data'!BE509="AAAA",1,0)</f>
        <v>1</v>
      </c>
      <c r="AV509">
        <f>IF('Main Data'!P509="Yes",1,0)</f>
        <v>0</v>
      </c>
      <c r="AW509">
        <f>IF('Main Data'!AP509="Yes",1,0)</f>
        <v>0</v>
      </c>
      <c r="AX509">
        <f>IF(OR('Main Data'!V509="Yes", 'Main Data'!W509="Yes",'Main Data'!X509="Yes"),1,0)</f>
        <v>1</v>
      </c>
      <c r="AY509">
        <f>IF(OR('Main Data'!Y509="Yes",'Main Data'!Z509="Yes"),1,0)</f>
        <v>0</v>
      </c>
      <c r="AZ509">
        <f>IF('Main Data'!AR509="Yes",1,0)</f>
        <v>0</v>
      </c>
      <c r="BA509">
        <f>IF('Main Data'!AS509="Yes",1,0)</f>
        <v>0</v>
      </c>
      <c r="BB509">
        <f>IF('Main Data'!AG509="Yes",1,0)</f>
        <v>0</v>
      </c>
      <c r="BC509">
        <f>IF('Main Data'!AB509="Yes",1,0)</f>
        <v>0</v>
      </c>
      <c r="BD509">
        <f>IF('Main Data'!AA509="Yes",1,0)</f>
        <v>0</v>
      </c>
      <c r="BE509">
        <f>IF('Main Data'!AC509="Yes",1,0)</f>
        <v>0</v>
      </c>
      <c r="BF509">
        <f>IF('Main Data'!AF509="Yes",1,0)</f>
        <v>0</v>
      </c>
      <c r="BG509">
        <f>IF(OR('Main Data'!AI509="Yes",'Main Data'!AL509="Yes"),1,0)</f>
        <v>0</v>
      </c>
      <c r="BH509">
        <f>IF('Main Data'!AJ509="Yes",1,0)</f>
        <v>0</v>
      </c>
      <c r="BI509">
        <f>IF('Main Data'!AK509="Yes",1,0)</f>
        <v>0</v>
      </c>
      <c r="BJ509">
        <f>IF('Main Data'!AM509="Yes",1,0)</f>
        <v>0</v>
      </c>
      <c r="BK509">
        <f>IF('Main Data'!AQ509="Yes",1,0)</f>
        <v>0</v>
      </c>
      <c r="BL509" s="21">
        <f t="shared" si="43"/>
        <v>0</v>
      </c>
      <c r="BM509" s="21">
        <f t="shared" si="44"/>
        <v>0</v>
      </c>
      <c r="BN509" s="21">
        <f t="shared" si="45"/>
        <v>0</v>
      </c>
      <c r="BO509" s="21">
        <f t="shared" si="46"/>
        <v>1</v>
      </c>
      <c r="BP509" s="21">
        <f t="shared" si="47"/>
        <v>0</v>
      </c>
    </row>
    <row r="510" spans="1:68" x14ac:dyDescent="0.2">
      <c r="A510">
        <v>506</v>
      </c>
      <c r="B510" s="33">
        <f>'Main Data'!C510</f>
        <v>44325</v>
      </c>
      <c r="C510">
        <f>'Main Data'!D510</f>
        <v>152</v>
      </c>
      <c r="D510" s="26">
        <f>'Main Data'!E510</f>
        <v>14000</v>
      </c>
      <c r="E510" s="26">
        <f>'Main Data'!F510</f>
        <v>17500</v>
      </c>
      <c r="F510" s="34">
        <f t="shared" si="42"/>
        <v>9.5468126085973957</v>
      </c>
      <c r="G510">
        <f>IF('Main Data'!H510="AP",1,0)</f>
        <v>0</v>
      </c>
      <c r="H510">
        <f>IF('Main Data'!H510="Blancpain",1,0)</f>
        <v>0</v>
      </c>
      <c r="I510">
        <f>IF('Main Data'!H510="Breguet",1,0)</f>
        <v>0</v>
      </c>
      <c r="J510">
        <f>IF('Main Data'!H510="Breitling",1,0)</f>
        <v>0</v>
      </c>
      <c r="K510">
        <f>IF('Main Data'!H510="Cartier",1,0)</f>
        <v>0</v>
      </c>
      <c r="L510">
        <f>IF('Main Data'!H510="Gallet",1,0)</f>
        <v>0</v>
      </c>
      <c r="M510">
        <f>IF('Main Data'!H510="Girard Perregaux",1,0)</f>
        <v>0</v>
      </c>
      <c r="N510">
        <f>IF('Main Data'!H510="Gubelin",1,0)</f>
        <v>0</v>
      </c>
      <c r="O510">
        <f>IF('Main Data'!H510="Heuer",1,0)</f>
        <v>0</v>
      </c>
      <c r="P510">
        <f>IF('Main Data'!H510="IWC",1,0)</f>
        <v>0</v>
      </c>
      <c r="Q510">
        <f>IF('Main Data'!H510="JLC",1,0)</f>
        <v>0</v>
      </c>
      <c r="R510">
        <f>IF('Main Data'!H510="Longines",1,0)</f>
        <v>0</v>
      </c>
      <c r="S510">
        <f>IF('Main Data'!H510="Movado",1,0)</f>
        <v>0</v>
      </c>
      <c r="T510">
        <f>IF('Main Data'!H510="Omega",1,0)</f>
        <v>0</v>
      </c>
      <c r="U510">
        <f>IF('Main Data'!H510="Panerai",1,0)</f>
        <v>0</v>
      </c>
      <c r="V510">
        <f>IF('Main Data'!H510="Patek",1,0)</f>
        <v>0</v>
      </c>
      <c r="W510">
        <f>IF('Main Data'!H510="Rolex",1,0)</f>
        <v>1</v>
      </c>
      <c r="X510">
        <f>IF('Main Data'!H510="Tudor",1,0)</f>
        <v>0</v>
      </c>
      <c r="Y510">
        <f>IF('Main Data'!H510="Ulysse Nardin",1,0)</f>
        <v>0</v>
      </c>
      <c r="Z510">
        <f>IF('Main Data'!H510="Universal Geneve",1,0)</f>
        <v>0</v>
      </c>
      <c r="AA510">
        <f>IF('Main Data'!H510="Vacheron",1,0)</f>
        <v>0</v>
      </c>
      <c r="AB510">
        <f>IF('Main Data'!H510="Zenith",1,0)</f>
        <v>0</v>
      </c>
      <c r="AC510">
        <f>IF('Main Data'!J510="Stainless Steel",1,0)</f>
        <v>0</v>
      </c>
      <c r="AD510">
        <f>IF('Main Data'!J510="Two-tone",1,0)</f>
        <v>0</v>
      </c>
      <c r="AE510">
        <f>IF(OR('Main Data'!J510="YG 18K",'Main Data'!J510="YG &lt;18K",'Main Data'!J510="PG 18K",'Main Data'!J510="PG &lt;18K",'Main Data'!J510="WG 18K",'Main Data'!J510="Mixes of 18K",'Main Data'!J510="Mixes &lt;18K"),1,0)</f>
        <v>1</v>
      </c>
      <c r="AF510">
        <f>IF('Main Data'!J510="Platinum",1,0)</f>
        <v>0</v>
      </c>
      <c r="AG510">
        <f>IF(OR('Main Data'!J510="PVD",'Main Data'!J510="Gold Plate",'Main Data'!J510="Other"),1,0)</f>
        <v>0</v>
      </c>
      <c r="AH510">
        <f>IF('Main Data'!N510="Stainless Steel",1,0)</f>
        <v>0</v>
      </c>
      <c r="AI510">
        <f>IF('Main Data'!N510="Leather",1,0)</f>
        <v>0</v>
      </c>
      <c r="AJ510">
        <f>IF('Main Data'!N510="Two-tone",1,0)</f>
        <v>0</v>
      </c>
      <c r="AK510">
        <f>IF(OR('Main Data'!N510="YG 18K",'Main Data'!N510="PG 18K",'Main Data'!N510="WG 18K",'Main Data'!N510="Mixes of 18K"),1,0)</f>
        <v>1</v>
      </c>
      <c r="AL510">
        <f>IF(OR(,'Main Data'!N510="PVD",'Main Data'!N510="Gold plate"),1,0)</f>
        <v>0</v>
      </c>
      <c r="AM510">
        <f>IF(OR('Main Data'!AV510="Yes",'Main Data'!AW510="Yes",'Main Data'!AU510="Yes"),1,0)</f>
        <v>1</v>
      </c>
      <c r="AN510">
        <f>IF(OR(ISTEXT('Main Data'!AX510), ISTEXT('Main Data'!AY510)),1,0)</f>
        <v>0</v>
      </c>
      <c r="AO510">
        <f>IF('Main Data'!AZ510="Yes",1,0)</f>
        <v>0</v>
      </c>
      <c r="AP510">
        <f>IF('Main Data'!BA510="Yes",1,0)</f>
        <v>0</v>
      </c>
      <c r="AQ510">
        <f>IF('Main Data'!BD510="Yes",1,0)</f>
        <v>0</v>
      </c>
      <c r="AR510">
        <f>IF('Main Data'!BE510="A",1,0)</f>
        <v>0</v>
      </c>
      <c r="AS510">
        <f>IF('Main Data'!BE510="AA",1,0)</f>
        <v>1</v>
      </c>
      <c r="AT510">
        <f>IF('Main Data'!BE510="AAA",1,0)</f>
        <v>0</v>
      </c>
      <c r="AU510">
        <f>IF('Main Data'!BE510="AAAA",1,0)</f>
        <v>0</v>
      </c>
      <c r="AV510">
        <f>IF('Main Data'!P510="Yes",1,0)</f>
        <v>0</v>
      </c>
      <c r="AW510">
        <f>IF('Main Data'!AP510="Yes",1,0)</f>
        <v>0</v>
      </c>
      <c r="AX510">
        <f>IF(OR('Main Data'!V510="Yes", 'Main Data'!W510="Yes",'Main Data'!X510="Yes"),1,0)</f>
        <v>1</v>
      </c>
      <c r="AY510">
        <f>IF(OR('Main Data'!Y510="Yes",'Main Data'!Z510="Yes"),1,0)</f>
        <v>0</v>
      </c>
      <c r="AZ510">
        <f>IF('Main Data'!AR510="Yes",1,0)</f>
        <v>0</v>
      </c>
      <c r="BA510">
        <f>IF('Main Data'!AS510="Yes",1,0)</f>
        <v>0</v>
      </c>
      <c r="BB510">
        <f>IF('Main Data'!AG510="Yes",1,0)</f>
        <v>0</v>
      </c>
      <c r="BC510">
        <f>IF('Main Data'!AB510="Yes",1,0)</f>
        <v>0</v>
      </c>
      <c r="BD510">
        <f>IF('Main Data'!AA510="Yes",1,0)</f>
        <v>0</v>
      </c>
      <c r="BE510">
        <f>IF('Main Data'!AC510="Yes",1,0)</f>
        <v>0</v>
      </c>
      <c r="BF510">
        <f>IF('Main Data'!AF510="Yes",1,0)</f>
        <v>0</v>
      </c>
      <c r="BG510">
        <f>IF(OR('Main Data'!AI510="Yes",'Main Data'!AL510="Yes"),1,0)</f>
        <v>0</v>
      </c>
      <c r="BH510">
        <f>IF('Main Data'!AJ510="Yes",1,0)</f>
        <v>0</v>
      </c>
      <c r="BI510">
        <f>IF('Main Data'!AK510="Yes",1,0)</f>
        <v>0</v>
      </c>
      <c r="BJ510">
        <f>IF('Main Data'!AM510="Yes",1,0)</f>
        <v>0</v>
      </c>
      <c r="BK510">
        <f>IF('Main Data'!AQ510="Yes",1,0)</f>
        <v>0</v>
      </c>
      <c r="BL510" s="21">
        <f t="shared" si="43"/>
        <v>0</v>
      </c>
      <c r="BM510" s="21">
        <f t="shared" si="44"/>
        <v>0</v>
      </c>
      <c r="BN510" s="21">
        <f t="shared" si="45"/>
        <v>0</v>
      </c>
      <c r="BO510" s="21">
        <f t="shared" si="46"/>
        <v>1</v>
      </c>
      <c r="BP510" s="21">
        <f t="shared" si="47"/>
        <v>0</v>
      </c>
    </row>
    <row r="511" spans="1:68" x14ac:dyDescent="0.2">
      <c r="A511">
        <v>507</v>
      </c>
      <c r="B511" s="33">
        <f>'Main Data'!C511</f>
        <v>44325</v>
      </c>
      <c r="C511">
        <f>'Main Data'!D511</f>
        <v>153</v>
      </c>
      <c r="D511" s="26">
        <f>'Main Data'!E511</f>
        <v>5000</v>
      </c>
      <c r="E511" s="26">
        <f>'Main Data'!F511</f>
        <v>6250</v>
      </c>
      <c r="F511" s="34">
        <f t="shared" si="42"/>
        <v>8.5171931914162382</v>
      </c>
      <c r="G511">
        <f>IF('Main Data'!H511="AP",1,0)</f>
        <v>0</v>
      </c>
      <c r="H511">
        <f>IF('Main Data'!H511="Blancpain",1,0)</f>
        <v>0</v>
      </c>
      <c r="I511">
        <f>IF('Main Data'!H511="Breguet",1,0)</f>
        <v>0</v>
      </c>
      <c r="J511">
        <f>IF('Main Data'!H511="Breitling",1,0)</f>
        <v>0</v>
      </c>
      <c r="K511">
        <f>IF('Main Data'!H511="Cartier",1,0)</f>
        <v>0</v>
      </c>
      <c r="L511">
        <f>IF('Main Data'!H511="Gallet",1,0)</f>
        <v>0</v>
      </c>
      <c r="M511">
        <f>IF('Main Data'!H511="Girard Perregaux",1,0)</f>
        <v>0</v>
      </c>
      <c r="N511">
        <f>IF('Main Data'!H511="Gubelin",1,0)</f>
        <v>0</v>
      </c>
      <c r="O511">
        <f>IF('Main Data'!H511="Heuer",1,0)</f>
        <v>0</v>
      </c>
      <c r="P511">
        <f>IF('Main Data'!H511="IWC",1,0)</f>
        <v>0</v>
      </c>
      <c r="Q511">
        <f>IF('Main Data'!H511="JLC",1,0)</f>
        <v>0</v>
      </c>
      <c r="R511">
        <f>IF('Main Data'!H511="Longines",1,0)</f>
        <v>0</v>
      </c>
      <c r="S511">
        <f>IF('Main Data'!H511="Movado",1,0)</f>
        <v>0</v>
      </c>
      <c r="T511">
        <f>IF('Main Data'!H511="Omega",1,0)</f>
        <v>0</v>
      </c>
      <c r="U511">
        <f>IF('Main Data'!H511="Panerai",1,0)</f>
        <v>0</v>
      </c>
      <c r="V511">
        <f>IF('Main Data'!H511="Patek",1,0)</f>
        <v>0</v>
      </c>
      <c r="W511">
        <f>IF('Main Data'!H511="Rolex",1,0)</f>
        <v>1</v>
      </c>
      <c r="X511">
        <f>IF('Main Data'!H511="Tudor",1,0)</f>
        <v>0</v>
      </c>
      <c r="Y511">
        <f>IF('Main Data'!H511="Ulysse Nardin",1,0)</f>
        <v>0</v>
      </c>
      <c r="Z511">
        <f>IF('Main Data'!H511="Universal Geneve",1,0)</f>
        <v>0</v>
      </c>
      <c r="AA511">
        <f>IF('Main Data'!H511="Vacheron",1,0)</f>
        <v>0</v>
      </c>
      <c r="AB511">
        <f>IF('Main Data'!H511="Zenith",1,0)</f>
        <v>0</v>
      </c>
      <c r="AC511">
        <f>IF('Main Data'!J511="Stainless Steel",1,0)</f>
        <v>0</v>
      </c>
      <c r="AD511">
        <f>IF('Main Data'!J511="Two-tone",1,0)</f>
        <v>0</v>
      </c>
      <c r="AE511">
        <f>IF(OR('Main Data'!J511="YG 18K",'Main Data'!J511="YG &lt;18K",'Main Data'!J511="PG 18K",'Main Data'!J511="PG &lt;18K",'Main Data'!J511="WG 18K",'Main Data'!J511="Mixes of 18K",'Main Data'!J511="Mixes &lt;18K"),1,0)</f>
        <v>1</v>
      </c>
      <c r="AF511">
        <f>IF('Main Data'!J511="Platinum",1,0)</f>
        <v>0</v>
      </c>
      <c r="AG511">
        <f>IF(OR('Main Data'!J511="PVD",'Main Data'!J511="Gold Plate",'Main Data'!J511="Other"),1,0)</f>
        <v>0</v>
      </c>
      <c r="AH511">
        <f>IF('Main Data'!N511="Stainless Steel",1,0)</f>
        <v>0</v>
      </c>
      <c r="AI511">
        <f>IF('Main Data'!N511="Leather",1,0)</f>
        <v>1</v>
      </c>
      <c r="AJ511">
        <f>IF('Main Data'!N511="Two-tone",1,0)</f>
        <v>0</v>
      </c>
      <c r="AK511">
        <f>IF(OR('Main Data'!N511="YG 18K",'Main Data'!N511="PG 18K",'Main Data'!N511="WG 18K",'Main Data'!N511="Mixes of 18K"),1,0)</f>
        <v>0</v>
      </c>
      <c r="AL511">
        <f>IF(OR(,'Main Data'!N511="PVD",'Main Data'!N511="Gold plate"),1,0)</f>
        <v>0</v>
      </c>
      <c r="AM511">
        <f>IF(OR('Main Data'!AV511="Yes",'Main Data'!AW511="Yes",'Main Data'!AU511="Yes"),1,0)</f>
        <v>0</v>
      </c>
      <c r="AN511">
        <f>IF(OR(ISTEXT('Main Data'!AX511), ISTEXT('Main Data'!AY511)),1,0)</f>
        <v>0</v>
      </c>
      <c r="AO511">
        <f>IF('Main Data'!AZ511="Yes",1,0)</f>
        <v>0</v>
      </c>
      <c r="AP511">
        <f>IF('Main Data'!BA511="Yes",1,0)</f>
        <v>0</v>
      </c>
      <c r="AQ511">
        <f>IF('Main Data'!BD511="Yes",1,0)</f>
        <v>0</v>
      </c>
      <c r="AR511">
        <f>IF('Main Data'!BE511="A",1,0)</f>
        <v>0</v>
      </c>
      <c r="AS511">
        <f>IF('Main Data'!BE511="AA",1,0)</f>
        <v>1</v>
      </c>
      <c r="AT511">
        <f>IF('Main Data'!BE511="AAA",1,0)</f>
        <v>0</v>
      </c>
      <c r="AU511">
        <f>IF('Main Data'!BE511="AAAA",1,0)</f>
        <v>0</v>
      </c>
      <c r="AV511">
        <f>IF('Main Data'!P511="Yes",1,0)</f>
        <v>0</v>
      </c>
      <c r="AW511">
        <f>IF('Main Data'!AP511="Yes",1,0)</f>
        <v>0</v>
      </c>
      <c r="AX511">
        <f>IF(OR('Main Data'!V511="Yes", 'Main Data'!W511="Yes",'Main Data'!X511="Yes"),1,0)</f>
        <v>1</v>
      </c>
      <c r="AY511">
        <f>IF(OR('Main Data'!Y511="Yes",'Main Data'!Z511="Yes"),1,0)</f>
        <v>0</v>
      </c>
      <c r="AZ511">
        <f>IF('Main Data'!AR511="Yes",1,0)</f>
        <v>0</v>
      </c>
      <c r="BA511">
        <f>IF('Main Data'!AS511="Yes",1,0)</f>
        <v>0</v>
      </c>
      <c r="BB511">
        <f>IF('Main Data'!AG511="Yes",1,0)</f>
        <v>0</v>
      </c>
      <c r="BC511">
        <f>IF('Main Data'!AB511="Yes",1,0)</f>
        <v>0</v>
      </c>
      <c r="BD511">
        <f>IF('Main Data'!AA511="Yes",1,0)</f>
        <v>0</v>
      </c>
      <c r="BE511">
        <f>IF('Main Data'!AC511="Yes",1,0)</f>
        <v>0</v>
      </c>
      <c r="BF511">
        <f>IF('Main Data'!AF511="Yes",1,0)</f>
        <v>0</v>
      </c>
      <c r="BG511">
        <f>IF(OR('Main Data'!AI511="Yes",'Main Data'!AL511="Yes"),1,0)</f>
        <v>0</v>
      </c>
      <c r="BH511">
        <f>IF('Main Data'!AJ511="Yes",1,0)</f>
        <v>0</v>
      </c>
      <c r="BI511">
        <f>IF('Main Data'!AK511="Yes",1,0)</f>
        <v>0</v>
      </c>
      <c r="BJ511">
        <f>IF('Main Data'!AM511="Yes",1,0)</f>
        <v>0</v>
      </c>
      <c r="BK511">
        <f>IF('Main Data'!AQ511="Yes",1,0)</f>
        <v>0</v>
      </c>
      <c r="BL511" s="21">
        <f t="shared" si="43"/>
        <v>0</v>
      </c>
      <c r="BM511" s="21">
        <f t="shared" si="44"/>
        <v>0</v>
      </c>
      <c r="BN511" s="21">
        <f t="shared" si="45"/>
        <v>0</v>
      </c>
      <c r="BO511" s="21">
        <f t="shared" si="46"/>
        <v>1</v>
      </c>
      <c r="BP511" s="21">
        <f t="shared" si="47"/>
        <v>0</v>
      </c>
    </row>
    <row r="512" spans="1:68" x14ac:dyDescent="0.2">
      <c r="A512">
        <v>508</v>
      </c>
      <c r="B512" s="33">
        <f>'Main Data'!C512</f>
        <v>44325</v>
      </c>
      <c r="C512">
        <f>'Main Data'!D512</f>
        <v>154</v>
      </c>
      <c r="D512" s="26">
        <f>'Main Data'!E512</f>
        <v>16000</v>
      </c>
      <c r="E512" s="26">
        <f>'Main Data'!F512</f>
        <v>20000</v>
      </c>
      <c r="F512" s="34">
        <f t="shared" si="42"/>
        <v>9.6803440012219184</v>
      </c>
      <c r="G512">
        <f>IF('Main Data'!H512="AP",1,0)</f>
        <v>0</v>
      </c>
      <c r="H512">
        <f>IF('Main Data'!H512="Blancpain",1,0)</f>
        <v>0</v>
      </c>
      <c r="I512">
        <f>IF('Main Data'!H512="Breguet",1,0)</f>
        <v>0</v>
      </c>
      <c r="J512">
        <f>IF('Main Data'!H512="Breitling",1,0)</f>
        <v>0</v>
      </c>
      <c r="K512">
        <f>IF('Main Data'!H512="Cartier",1,0)</f>
        <v>0</v>
      </c>
      <c r="L512">
        <f>IF('Main Data'!H512="Gallet",1,0)</f>
        <v>0</v>
      </c>
      <c r="M512">
        <f>IF('Main Data'!H512="Girard Perregaux",1,0)</f>
        <v>0</v>
      </c>
      <c r="N512">
        <f>IF('Main Data'!H512="Gubelin",1,0)</f>
        <v>0</v>
      </c>
      <c r="O512">
        <f>IF('Main Data'!H512="Heuer",1,0)</f>
        <v>0</v>
      </c>
      <c r="P512">
        <f>IF('Main Data'!H512="IWC",1,0)</f>
        <v>0</v>
      </c>
      <c r="Q512">
        <f>IF('Main Data'!H512="JLC",1,0)</f>
        <v>0</v>
      </c>
      <c r="R512">
        <f>IF('Main Data'!H512="Longines",1,0)</f>
        <v>0</v>
      </c>
      <c r="S512">
        <f>IF('Main Data'!H512="Movado",1,0)</f>
        <v>0</v>
      </c>
      <c r="T512">
        <f>IF('Main Data'!H512="Omega",1,0)</f>
        <v>0</v>
      </c>
      <c r="U512">
        <f>IF('Main Data'!H512="Panerai",1,0)</f>
        <v>0</v>
      </c>
      <c r="V512">
        <f>IF('Main Data'!H512="Patek",1,0)</f>
        <v>0</v>
      </c>
      <c r="W512">
        <f>IF('Main Data'!H512="Rolex",1,0)</f>
        <v>1</v>
      </c>
      <c r="X512">
        <f>IF('Main Data'!H512="Tudor",1,0)</f>
        <v>0</v>
      </c>
      <c r="Y512">
        <f>IF('Main Data'!H512="Ulysse Nardin",1,0)</f>
        <v>0</v>
      </c>
      <c r="Z512">
        <f>IF('Main Data'!H512="Universal Geneve",1,0)</f>
        <v>0</v>
      </c>
      <c r="AA512">
        <f>IF('Main Data'!H512="Vacheron",1,0)</f>
        <v>0</v>
      </c>
      <c r="AB512">
        <f>IF('Main Data'!H512="Zenith",1,0)</f>
        <v>0</v>
      </c>
      <c r="AC512">
        <f>IF('Main Data'!J512="Stainless Steel",1,0)</f>
        <v>0</v>
      </c>
      <c r="AD512">
        <f>IF('Main Data'!J512="Two-tone",1,0)</f>
        <v>0</v>
      </c>
      <c r="AE512">
        <f>IF(OR('Main Data'!J512="YG 18K",'Main Data'!J512="YG &lt;18K",'Main Data'!J512="PG 18K",'Main Data'!J512="PG &lt;18K",'Main Data'!J512="WG 18K",'Main Data'!J512="Mixes of 18K",'Main Data'!J512="Mixes &lt;18K"),1,0)</f>
        <v>1</v>
      </c>
      <c r="AF512">
        <f>IF('Main Data'!J512="Platinum",1,0)</f>
        <v>0</v>
      </c>
      <c r="AG512">
        <f>IF(OR('Main Data'!J512="PVD",'Main Data'!J512="Gold Plate",'Main Data'!J512="Other"),1,0)</f>
        <v>0</v>
      </c>
      <c r="AH512">
        <f>IF('Main Data'!N512="Stainless Steel",1,0)</f>
        <v>0</v>
      </c>
      <c r="AI512">
        <f>IF('Main Data'!N512="Leather",1,0)</f>
        <v>1</v>
      </c>
      <c r="AJ512">
        <f>IF('Main Data'!N512="Two-tone",1,0)</f>
        <v>0</v>
      </c>
      <c r="AK512">
        <f>IF(OR('Main Data'!N512="YG 18K",'Main Data'!N512="PG 18K",'Main Data'!N512="WG 18K",'Main Data'!N512="Mixes of 18K"),1,0)</f>
        <v>0</v>
      </c>
      <c r="AL512">
        <f>IF(OR(,'Main Data'!N512="PVD",'Main Data'!N512="Gold plate"),1,0)</f>
        <v>0</v>
      </c>
      <c r="AM512">
        <f>IF(OR('Main Data'!AV512="Yes",'Main Data'!AW512="Yes",'Main Data'!AU512="Yes"),1,0)</f>
        <v>1</v>
      </c>
      <c r="AN512">
        <f>IF(OR(ISTEXT('Main Data'!AX512), ISTEXT('Main Data'!AY512)),1,0)</f>
        <v>0</v>
      </c>
      <c r="AO512">
        <f>IF('Main Data'!AZ512="Yes",1,0)</f>
        <v>0</v>
      </c>
      <c r="AP512">
        <f>IF('Main Data'!BA512="Yes",1,0)</f>
        <v>0</v>
      </c>
      <c r="AQ512">
        <f>IF('Main Data'!BD512="Yes",1,0)</f>
        <v>0</v>
      </c>
      <c r="AR512">
        <f>IF('Main Data'!BE512="A",1,0)</f>
        <v>0</v>
      </c>
      <c r="AS512">
        <f>IF('Main Data'!BE512="AA",1,0)</f>
        <v>0</v>
      </c>
      <c r="AT512">
        <f>IF('Main Data'!BE512="AAA",1,0)</f>
        <v>0</v>
      </c>
      <c r="AU512">
        <f>IF('Main Data'!BE512="AAAA",1,0)</f>
        <v>1</v>
      </c>
      <c r="AV512">
        <f>IF('Main Data'!P512="Yes",1,0)</f>
        <v>0</v>
      </c>
      <c r="AW512">
        <f>IF('Main Data'!AP512="Yes",1,0)</f>
        <v>0</v>
      </c>
      <c r="AX512">
        <f>IF(OR('Main Data'!V512="Yes", 'Main Data'!W512="Yes",'Main Data'!X512="Yes"),1,0)</f>
        <v>1</v>
      </c>
      <c r="AY512">
        <f>IF(OR('Main Data'!Y512="Yes",'Main Data'!Z512="Yes"),1,0)</f>
        <v>0</v>
      </c>
      <c r="AZ512">
        <f>IF('Main Data'!AR512="Yes",1,0)</f>
        <v>0</v>
      </c>
      <c r="BA512">
        <f>IF('Main Data'!AS512="Yes",1,0)</f>
        <v>0</v>
      </c>
      <c r="BB512">
        <f>IF('Main Data'!AG512="Yes",1,0)</f>
        <v>0</v>
      </c>
      <c r="BC512">
        <f>IF('Main Data'!AB512="Yes",1,0)</f>
        <v>0</v>
      </c>
      <c r="BD512">
        <f>IF('Main Data'!AA512="Yes",1,0)</f>
        <v>0</v>
      </c>
      <c r="BE512">
        <f>IF('Main Data'!AC512="Yes",1,0)</f>
        <v>0</v>
      </c>
      <c r="BF512">
        <f>IF('Main Data'!AF512="Yes",1,0)</f>
        <v>0</v>
      </c>
      <c r="BG512">
        <f>IF(OR('Main Data'!AI512="Yes",'Main Data'!AL512="Yes"),1,0)</f>
        <v>0</v>
      </c>
      <c r="BH512">
        <f>IF('Main Data'!AJ512="Yes",1,0)</f>
        <v>0</v>
      </c>
      <c r="BI512">
        <f>IF('Main Data'!AK512="Yes",1,0)</f>
        <v>0</v>
      </c>
      <c r="BJ512">
        <f>IF('Main Data'!AM512="Yes",1,0)</f>
        <v>0</v>
      </c>
      <c r="BK512">
        <f>IF('Main Data'!AQ512="Yes",1,0)</f>
        <v>0</v>
      </c>
      <c r="BL512" s="21">
        <f t="shared" si="43"/>
        <v>0</v>
      </c>
      <c r="BM512" s="21">
        <f t="shared" si="44"/>
        <v>0</v>
      </c>
      <c r="BN512" s="21">
        <f t="shared" si="45"/>
        <v>0</v>
      </c>
      <c r="BO512" s="21">
        <f t="shared" si="46"/>
        <v>1</v>
      </c>
      <c r="BP512" s="21">
        <f t="shared" si="47"/>
        <v>0</v>
      </c>
    </row>
    <row r="513" spans="1:68" x14ac:dyDescent="0.2">
      <c r="A513">
        <v>509</v>
      </c>
      <c r="B513" s="33">
        <f>'Main Data'!C513</f>
        <v>44325</v>
      </c>
      <c r="C513">
        <f>'Main Data'!D513</f>
        <v>155</v>
      </c>
      <c r="D513" s="26">
        <f>'Main Data'!E513</f>
        <v>75000</v>
      </c>
      <c r="E513" s="26">
        <f>'Main Data'!F513</f>
        <v>93750</v>
      </c>
      <c r="F513" s="34">
        <f t="shared" si="42"/>
        <v>11.225243392518447</v>
      </c>
      <c r="G513">
        <f>IF('Main Data'!H513="AP",1,0)</f>
        <v>0</v>
      </c>
      <c r="H513">
        <f>IF('Main Data'!H513="Blancpain",1,0)</f>
        <v>0</v>
      </c>
      <c r="I513">
        <f>IF('Main Data'!H513="Breguet",1,0)</f>
        <v>0</v>
      </c>
      <c r="J513">
        <f>IF('Main Data'!H513="Breitling",1,0)</f>
        <v>0</v>
      </c>
      <c r="K513">
        <f>IF('Main Data'!H513="Cartier",1,0)</f>
        <v>0</v>
      </c>
      <c r="L513">
        <f>IF('Main Data'!H513="Gallet",1,0)</f>
        <v>0</v>
      </c>
      <c r="M513">
        <f>IF('Main Data'!H513="Girard Perregaux",1,0)</f>
        <v>0</v>
      </c>
      <c r="N513">
        <f>IF('Main Data'!H513="Gubelin",1,0)</f>
        <v>0</v>
      </c>
      <c r="O513">
        <f>IF('Main Data'!H513="Heuer",1,0)</f>
        <v>0</v>
      </c>
      <c r="P513">
        <f>IF('Main Data'!H513="IWC",1,0)</f>
        <v>0</v>
      </c>
      <c r="Q513">
        <f>IF('Main Data'!H513="JLC",1,0)</f>
        <v>0</v>
      </c>
      <c r="R513">
        <f>IF('Main Data'!H513="Longines",1,0)</f>
        <v>0</v>
      </c>
      <c r="S513">
        <f>IF('Main Data'!H513="Movado",1,0)</f>
        <v>0</v>
      </c>
      <c r="T513">
        <f>IF('Main Data'!H513="Omega",1,0)</f>
        <v>0</v>
      </c>
      <c r="U513">
        <f>IF('Main Data'!H513="Panerai",1,0)</f>
        <v>0</v>
      </c>
      <c r="V513">
        <f>IF('Main Data'!H513="Patek",1,0)</f>
        <v>0</v>
      </c>
      <c r="W513">
        <f>IF('Main Data'!H513="Rolex",1,0)</f>
        <v>1</v>
      </c>
      <c r="X513">
        <f>IF('Main Data'!H513="Tudor",1,0)</f>
        <v>0</v>
      </c>
      <c r="Y513">
        <f>IF('Main Data'!H513="Ulysse Nardin",1,0)</f>
        <v>0</v>
      </c>
      <c r="Z513">
        <f>IF('Main Data'!H513="Universal Geneve",1,0)</f>
        <v>0</v>
      </c>
      <c r="AA513">
        <f>IF('Main Data'!H513="Vacheron",1,0)</f>
        <v>0</v>
      </c>
      <c r="AB513">
        <f>IF('Main Data'!H513="Zenith",1,0)</f>
        <v>0</v>
      </c>
      <c r="AC513">
        <f>IF('Main Data'!J513="Stainless Steel",1,0)</f>
        <v>1</v>
      </c>
      <c r="AD513">
        <f>IF('Main Data'!J513="Two-tone",1,0)</f>
        <v>0</v>
      </c>
      <c r="AE513">
        <f>IF(OR('Main Data'!J513="YG 18K",'Main Data'!J513="YG &lt;18K",'Main Data'!J513="PG 18K",'Main Data'!J513="PG &lt;18K",'Main Data'!J513="WG 18K",'Main Data'!J513="Mixes of 18K",'Main Data'!J513="Mixes &lt;18K"),1,0)</f>
        <v>0</v>
      </c>
      <c r="AF513">
        <f>IF('Main Data'!J513="Platinum",1,0)</f>
        <v>0</v>
      </c>
      <c r="AG513">
        <f>IF(OR('Main Data'!J513="PVD",'Main Data'!J513="Gold Plate",'Main Data'!J513="Other"),1,0)</f>
        <v>0</v>
      </c>
      <c r="AH513">
        <f>IF('Main Data'!N513="Stainless Steel",1,0)</f>
        <v>0</v>
      </c>
      <c r="AI513">
        <f>IF('Main Data'!N513="Leather",1,0)</f>
        <v>1</v>
      </c>
      <c r="AJ513">
        <f>IF('Main Data'!N513="Two-tone",1,0)</f>
        <v>0</v>
      </c>
      <c r="AK513">
        <f>IF(OR('Main Data'!N513="YG 18K",'Main Data'!N513="PG 18K",'Main Data'!N513="WG 18K",'Main Data'!N513="Mixes of 18K"),1,0)</f>
        <v>0</v>
      </c>
      <c r="AL513">
        <f>IF(OR(,'Main Data'!N513="PVD",'Main Data'!N513="Gold plate"),1,0)</f>
        <v>0</v>
      </c>
      <c r="AM513">
        <f>IF(OR('Main Data'!AV513="Yes",'Main Data'!AW513="Yes",'Main Data'!AU513="Yes"),1,0)</f>
        <v>0</v>
      </c>
      <c r="AN513">
        <f>IF(OR(ISTEXT('Main Data'!AX513), ISTEXT('Main Data'!AY513)),1,0)</f>
        <v>0</v>
      </c>
      <c r="AO513">
        <f>IF('Main Data'!AZ513="Yes",1,0)</f>
        <v>0</v>
      </c>
      <c r="AP513">
        <f>IF('Main Data'!BA513="Yes",1,0)</f>
        <v>0</v>
      </c>
      <c r="AQ513">
        <f>IF('Main Data'!BD513="Yes",1,0)</f>
        <v>0</v>
      </c>
      <c r="AR513">
        <f>IF('Main Data'!BE513="A",1,0)</f>
        <v>0</v>
      </c>
      <c r="AS513">
        <f>IF('Main Data'!BE513="AA",1,0)</f>
        <v>0</v>
      </c>
      <c r="AT513">
        <f>IF('Main Data'!BE513="AAA",1,0)</f>
        <v>1</v>
      </c>
      <c r="AU513">
        <f>IF('Main Data'!BE513="AAAA",1,0)</f>
        <v>0</v>
      </c>
      <c r="AV513">
        <f>IF('Main Data'!P513="Yes",1,0)</f>
        <v>0</v>
      </c>
      <c r="AW513">
        <f>IF('Main Data'!AP513="Yes",1,0)</f>
        <v>0</v>
      </c>
      <c r="AX513">
        <f>IF(OR('Main Data'!V513="Yes", 'Main Data'!W513="Yes",'Main Data'!X513="Yes"),1,0)</f>
        <v>0</v>
      </c>
      <c r="AY513">
        <f>IF(OR('Main Data'!Y513="Yes",'Main Data'!Z513="Yes"),1,0)</f>
        <v>0</v>
      </c>
      <c r="AZ513">
        <f>IF('Main Data'!AR513="Yes",1,0)</f>
        <v>0</v>
      </c>
      <c r="BA513">
        <f>IF('Main Data'!AS513="Yes",1,0)</f>
        <v>0</v>
      </c>
      <c r="BB513">
        <f>IF('Main Data'!AG513="Yes",1,0)</f>
        <v>0</v>
      </c>
      <c r="BC513">
        <f>IF('Main Data'!AB513="Yes",1,0)</f>
        <v>0</v>
      </c>
      <c r="BD513">
        <f>IF('Main Data'!AA513="Yes",1,0)</f>
        <v>0</v>
      </c>
      <c r="BE513">
        <f>IF('Main Data'!AC513="Yes",1,0)</f>
        <v>0</v>
      </c>
      <c r="BF513">
        <f>IF('Main Data'!AF513="Yes",1,0)</f>
        <v>0</v>
      </c>
      <c r="BG513">
        <f>IF(OR('Main Data'!AI513="Yes",'Main Data'!AL513="Yes"),1,0)</f>
        <v>1</v>
      </c>
      <c r="BH513">
        <f>IF('Main Data'!AJ513="Yes",1,0)</f>
        <v>0</v>
      </c>
      <c r="BI513">
        <f>IF('Main Data'!AK513="Yes",1,0)</f>
        <v>0</v>
      </c>
      <c r="BJ513">
        <f>IF('Main Data'!AM513="Yes",1,0)</f>
        <v>0</v>
      </c>
      <c r="BK513">
        <f>IF('Main Data'!AQ513="Yes",1,0)</f>
        <v>0</v>
      </c>
      <c r="BL513" s="21">
        <f t="shared" si="43"/>
        <v>0</v>
      </c>
      <c r="BM513" s="21">
        <f t="shared" si="44"/>
        <v>0</v>
      </c>
      <c r="BN513" s="21">
        <f t="shared" si="45"/>
        <v>0</v>
      </c>
      <c r="BO513" s="21">
        <f t="shared" si="46"/>
        <v>1</v>
      </c>
      <c r="BP513" s="21">
        <f t="shared" si="47"/>
        <v>0</v>
      </c>
    </row>
    <row r="514" spans="1:68" x14ac:dyDescent="0.2">
      <c r="A514">
        <v>510</v>
      </c>
      <c r="B514" s="33">
        <f>'Main Data'!C514</f>
        <v>44325</v>
      </c>
      <c r="C514">
        <f>'Main Data'!D514</f>
        <v>156</v>
      </c>
      <c r="D514" s="26">
        <f>'Main Data'!E514</f>
        <v>32000</v>
      </c>
      <c r="E514" s="26">
        <f>'Main Data'!F514</f>
        <v>40000</v>
      </c>
      <c r="F514" s="34">
        <f t="shared" si="42"/>
        <v>10.373491181781864</v>
      </c>
      <c r="G514">
        <f>IF('Main Data'!H514="AP",1,0)</f>
        <v>0</v>
      </c>
      <c r="H514">
        <f>IF('Main Data'!H514="Blancpain",1,0)</f>
        <v>0</v>
      </c>
      <c r="I514">
        <f>IF('Main Data'!H514="Breguet",1,0)</f>
        <v>0</v>
      </c>
      <c r="J514">
        <f>IF('Main Data'!H514="Breitling",1,0)</f>
        <v>0</v>
      </c>
      <c r="K514">
        <f>IF('Main Data'!H514="Cartier",1,0)</f>
        <v>0</v>
      </c>
      <c r="L514">
        <f>IF('Main Data'!H514="Gallet",1,0)</f>
        <v>0</v>
      </c>
      <c r="M514">
        <f>IF('Main Data'!H514="Girard Perregaux",1,0)</f>
        <v>0</v>
      </c>
      <c r="N514">
        <f>IF('Main Data'!H514="Gubelin",1,0)</f>
        <v>0</v>
      </c>
      <c r="O514">
        <f>IF('Main Data'!H514="Heuer",1,0)</f>
        <v>0</v>
      </c>
      <c r="P514">
        <f>IF('Main Data'!H514="IWC",1,0)</f>
        <v>0</v>
      </c>
      <c r="Q514">
        <f>IF('Main Data'!H514="JLC",1,0)</f>
        <v>0</v>
      </c>
      <c r="R514">
        <f>IF('Main Data'!H514="Longines",1,0)</f>
        <v>0</v>
      </c>
      <c r="S514">
        <f>IF('Main Data'!H514="Movado",1,0)</f>
        <v>0</v>
      </c>
      <c r="T514">
        <f>IF('Main Data'!H514="Omega",1,0)</f>
        <v>0</v>
      </c>
      <c r="U514">
        <f>IF('Main Data'!H514="Panerai",1,0)</f>
        <v>0</v>
      </c>
      <c r="V514">
        <f>IF('Main Data'!H514="Patek",1,0)</f>
        <v>0</v>
      </c>
      <c r="W514">
        <f>IF('Main Data'!H514="Rolex",1,0)</f>
        <v>1</v>
      </c>
      <c r="X514">
        <f>IF('Main Data'!H514="Tudor",1,0)</f>
        <v>0</v>
      </c>
      <c r="Y514">
        <f>IF('Main Data'!H514="Ulysse Nardin",1,0)</f>
        <v>0</v>
      </c>
      <c r="Z514">
        <f>IF('Main Data'!H514="Universal Geneve",1,0)</f>
        <v>0</v>
      </c>
      <c r="AA514">
        <f>IF('Main Data'!H514="Vacheron",1,0)</f>
        <v>0</v>
      </c>
      <c r="AB514">
        <f>IF('Main Data'!H514="Zenith",1,0)</f>
        <v>0</v>
      </c>
      <c r="AC514">
        <f>IF('Main Data'!J514="Stainless Steel",1,0)</f>
        <v>1</v>
      </c>
      <c r="AD514">
        <f>IF('Main Data'!J514="Two-tone",1,0)</f>
        <v>0</v>
      </c>
      <c r="AE514">
        <f>IF(OR('Main Data'!J514="YG 18K",'Main Data'!J514="YG &lt;18K",'Main Data'!J514="PG 18K",'Main Data'!J514="PG &lt;18K",'Main Data'!J514="WG 18K",'Main Data'!J514="Mixes of 18K",'Main Data'!J514="Mixes &lt;18K"),1,0)</f>
        <v>0</v>
      </c>
      <c r="AF514">
        <f>IF('Main Data'!J514="Platinum",1,0)</f>
        <v>0</v>
      </c>
      <c r="AG514">
        <f>IF(OR('Main Data'!J514="PVD",'Main Data'!J514="Gold Plate",'Main Data'!J514="Other"),1,0)</f>
        <v>0</v>
      </c>
      <c r="AH514">
        <f>IF('Main Data'!N514="Stainless Steel",1,0)</f>
        <v>1</v>
      </c>
      <c r="AI514">
        <f>IF('Main Data'!N514="Leather",1,0)</f>
        <v>0</v>
      </c>
      <c r="AJ514">
        <f>IF('Main Data'!N514="Two-tone",1,0)</f>
        <v>0</v>
      </c>
      <c r="AK514">
        <f>IF(OR('Main Data'!N514="YG 18K",'Main Data'!N514="PG 18K",'Main Data'!N514="WG 18K",'Main Data'!N514="Mixes of 18K"),1,0)</f>
        <v>0</v>
      </c>
      <c r="AL514">
        <f>IF(OR(,'Main Data'!N514="PVD",'Main Data'!N514="Gold plate"),1,0)</f>
        <v>0</v>
      </c>
      <c r="AM514">
        <f>IF(OR('Main Data'!AV514="Yes",'Main Data'!AW514="Yes",'Main Data'!AU514="Yes"),1,0)</f>
        <v>0</v>
      </c>
      <c r="AN514">
        <f>IF(OR(ISTEXT('Main Data'!AX514), ISTEXT('Main Data'!AY514)),1,0)</f>
        <v>0</v>
      </c>
      <c r="AO514">
        <f>IF('Main Data'!AZ514="Yes",1,0)</f>
        <v>1</v>
      </c>
      <c r="AP514">
        <f>IF('Main Data'!BA514="Yes",1,0)</f>
        <v>0</v>
      </c>
      <c r="AQ514">
        <f>IF('Main Data'!BD514="Yes",1,0)</f>
        <v>0</v>
      </c>
      <c r="AR514">
        <f>IF('Main Data'!BE514="A",1,0)</f>
        <v>0</v>
      </c>
      <c r="AS514">
        <f>IF('Main Data'!BE514="AA",1,0)</f>
        <v>0</v>
      </c>
      <c r="AT514">
        <f>IF('Main Data'!BE514="AAA",1,0)</f>
        <v>1</v>
      </c>
      <c r="AU514">
        <f>IF('Main Data'!BE514="AAAA",1,0)</f>
        <v>0</v>
      </c>
      <c r="AV514">
        <f>IF('Main Data'!P514="Yes",1,0)</f>
        <v>0</v>
      </c>
      <c r="AW514">
        <f>IF('Main Data'!AP514="Yes",1,0)</f>
        <v>0</v>
      </c>
      <c r="AX514">
        <f>IF(OR('Main Data'!V514="Yes", 'Main Data'!W514="Yes",'Main Data'!X514="Yes"),1,0)</f>
        <v>0</v>
      </c>
      <c r="AY514">
        <f>IF(OR('Main Data'!Y514="Yes",'Main Data'!Z514="Yes"),1,0)</f>
        <v>0</v>
      </c>
      <c r="AZ514">
        <f>IF('Main Data'!AR514="Yes",1,0)</f>
        <v>0</v>
      </c>
      <c r="BA514">
        <f>IF('Main Data'!AS514="Yes",1,0)</f>
        <v>0</v>
      </c>
      <c r="BB514">
        <f>IF('Main Data'!AG514="Yes",1,0)</f>
        <v>0</v>
      </c>
      <c r="BC514">
        <f>IF('Main Data'!AB514="Yes",1,0)</f>
        <v>0</v>
      </c>
      <c r="BD514">
        <f>IF('Main Data'!AA514="Yes",1,0)</f>
        <v>0</v>
      </c>
      <c r="BE514">
        <f>IF('Main Data'!AC514="Yes",1,0)</f>
        <v>0</v>
      </c>
      <c r="BF514">
        <f>IF('Main Data'!AF514="Yes",1,0)</f>
        <v>0</v>
      </c>
      <c r="BG514">
        <f>IF(OR('Main Data'!AI514="Yes",'Main Data'!AL514="Yes"),1,0)</f>
        <v>1</v>
      </c>
      <c r="BH514">
        <f>IF('Main Data'!AJ514="Yes",1,0)</f>
        <v>0</v>
      </c>
      <c r="BI514">
        <f>IF('Main Data'!AK514="Yes",1,0)</f>
        <v>0</v>
      </c>
      <c r="BJ514">
        <f>IF('Main Data'!AM514="Yes",1,0)</f>
        <v>0</v>
      </c>
      <c r="BK514">
        <f>IF('Main Data'!AQ514="Yes",1,0)</f>
        <v>0</v>
      </c>
      <c r="BL514" s="21">
        <f t="shared" si="43"/>
        <v>0</v>
      </c>
      <c r="BM514" s="21">
        <f t="shared" si="44"/>
        <v>0</v>
      </c>
      <c r="BN514" s="21">
        <f t="shared" si="45"/>
        <v>0</v>
      </c>
      <c r="BO514" s="21">
        <f t="shared" si="46"/>
        <v>1</v>
      </c>
      <c r="BP514" s="21">
        <f t="shared" si="47"/>
        <v>0</v>
      </c>
    </row>
    <row r="515" spans="1:68" x14ac:dyDescent="0.2">
      <c r="A515">
        <v>511</v>
      </c>
      <c r="B515" s="33">
        <f>'Main Data'!C515</f>
        <v>44325</v>
      </c>
      <c r="C515">
        <f>'Main Data'!D515</f>
        <v>157</v>
      </c>
      <c r="D515" s="26">
        <f>'Main Data'!E515</f>
        <v>70000</v>
      </c>
      <c r="E515" s="26">
        <f>'Main Data'!F515</f>
        <v>87500</v>
      </c>
      <c r="F515" s="34">
        <f t="shared" si="42"/>
        <v>11.156250521031495</v>
      </c>
      <c r="G515">
        <f>IF('Main Data'!H515="AP",1,0)</f>
        <v>0</v>
      </c>
      <c r="H515">
        <f>IF('Main Data'!H515="Blancpain",1,0)</f>
        <v>0</v>
      </c>
      <c r="I515">
        <f>IF('Main Data'!H515="Breguet",1,0)</f>
        <v>0</v>
      </c>
      <c r="J515">
        <f>IF('Main Data'!H515="Breitling",1,0)</f>
        <v>0</v>
      </c>
      <c r="K515">
        <f>IF('Main Data'!H515="Cartier",1,0)</f>
        <v>0</v>
      </c>
      <c r="L515">
        <f>IF('Main Data'!H515="Gallet",1,0)</f>
        <v>0</v>
      </c>
      <c r="M515">
        <f>IF('Main Data'!H515="Girard Perregaux",1,0)</f>
        <v>0</v>
      </c>
      <c r="N515">
        <f>IF('Main Data'!H515="Gubelin",1,0)</f>
        <v>0</v>
      </c>
      <c r="O515">
        <f>IF('Main Data'!H515="Heuer",1,0)</f>
        <v>0</v>
      </c>
      <c r="P515">
        <f>IF('Main Data'!H515="IWC",1,0)</f>
        <v>0</v>
      </c>
      <c r="Q515">
        <f>IF('Main Data'!H515="JLC",1,0)</f>
        <v>0</v>
      </c>
      <c r="R515">
        <f>IF('Main Data'!H515="Longines",1,0)</f>
        <v>0</v>
      </c>
      <c r="S515">
        <f>IF('Main Data'!H515="Movado",1,0)</f>
        <v>0</v>
      </c>
      <c r="T515">
        <f>IF('Main Data'!H515="Omega",1,0)</f>
        <v>0</v>
      </c>
      <c r="U515">
        <f>IF('Main Data'!H515="Panerai",1,0)</f>
        <v>0</v>
      </c>
      <c r="V515">
        <f>IF('Main Data'!H515="Patek",1,0)</f>
        <v>0</v>
      </c>
      <c r="W515">
        <f>IF('Main Data'!H515="Rolex",1,0)</f>
        <v>1</v>
      </c>
      <c r="X515">
        <f>IF('Main Data'!H515="Tudor",1,0)</f>
        <v>0</v>
      </c>
      <c r="Y515">
        <f>IF('Main Data'!H515="Ulysse Nardin",1,0)</f>
        <v>0</v>
      </c>
      <c r="Z515">
        <f>IF('Main Data'!H515="Universal Geneve",1,0)</f>
        <v>0</v>
      </c>
      <c r="AA515">
        <f>IF('Main Data'!H515="Vacheron",1,0)</f>
        <v>0</v>
      </c>
      <c r="AB515">
        <f>IF('Main Data'!H515="Zenith",1,0)</f>
        <v>0</v>
      </c>
      <c r="AC515">
        <f>IF('Main Data'!J515="Stainless Steel",1,0)</f>
        <v>1</v>
      </c>
      <c r="AD515">
        <f>IF('Main Data'!J515="Two-tone",1,0)</f>
        <v>0</v>
      </c>
      <c r="AE515">
        <f>IF(OR('Main Data'!J515="YG 18K",'Main Data'!J515="YG &lt;18K",'Main Data'!J515="PG 18K",'Main Data'!J515="PG &lt;18K",'Main Data'!J515="WG 18K",'Main Data'!J515="Mixes of 18K",'Main Data'!J515="Mixes &lt;18K"),1,0)</f>
        <v>0</v>
      </c>
      <c r="AF515">
        <f>IF('Main Data'!J515="Platinum",1,0)</f>
        <v>0</v>
      </c>
      <c r="AG515">
        <f>IF(OR('Main Data'!J515="PVD",'Main Data'!J515="Gold Plate",'Main Data'!J515="Other"),1,0)</f>
        <v>0</v>
      </c>
      <c r="AH515">
        <f>IF('Main Data'!N515="Stainless Steel",1,0)</f>
        <v>1</v>
      </c>
      <c r="AI515">
        <f>IF('Main Data'!N515="Leather",1,0)</f>
        <v>0</v>
      </c>
      <c r="AJ515">
        <f>IF('Main Data'!N515="Two-tone",1,0)</f>
        <v>0</v>
      </c>
      <c r="AK515">
        <f>IF(OR('Main Data'!N515="YG 18K",'Main Data'!N515="PG 18K",'Main Data'!N515="WG 18K",'Main Data'!N515="Mixes of 18K"),1,0)</f>
        <v>0</v>
      </c>
      <c r="AL515">
        <f>IF(OR(,'Main Data'!N515="PVD",'Main Data'!N515="Gold plate"),1,0)</f>
        <v>0</v>
      </c>
      <c r="AM515">
        <f>IF(OR('Main Data'!AV515="Yes",'Main Data'!AW515="Yes",'Main Data'!AU515="Yes"),1,0)</f>
        <v>0</v>
      </c>
      <c r="AN515">
        <f>IF(OR(ISTEXT('Main Data'!AX515), ISTEXT('Main Data'!AY515)),1,0)</f>
        <v>0</v>
      </c>
      <c r="AO515">
        <f>IF('Main Data'!AZ515="Yes",1,0)</f>
        <v>0</v>
      </c>
      <c r="AP515">
        <f>IF('Main Data'!BA515="Yes",1,0)</f>
        <v>0</v>
      </c>
      <c r="AQ515">
        <f>IF('Main Data'!BD515="Yes",1,0)</f>
        <v>0</v>
      </c>
      <c r="AR515">
        <f>IF('Main Data'!BE515="A",1,0)</f>
        <v>0</v>
      </c>
      <c r="AS515">
        <f>IF('Main Data'!BE515="AA",1,0)</f>
        <v>0</v>
      </c>
      <c r="AT515">
        <f>IF('Main Data'!BE515="AAA",1,0)</f>
        <v>1</v>
      </c>
      <c r="AU515">
        <f>IF('Main Data'!BE515="AAAA",1,0)</f>
        <v>0</v>
      </c>
      <c r="AV515">
        <f>IF('Main Data'!P515="Yes",1,0)</f>
        <v>0</v>
      </c>
      <c r="AW515">
        <f>IF('Main Data'!AP515="Yes",1,0)</f>
        <v>0</v>
      </c>
      <c r="AX515">
        <f>IF(OR('Main Data'!V515="Yes", 'Main Data'!W515="Yes",'Main Data'!X515="Yes"),1,0)</f>
        <v>0</v>
      </c>
      <c r="AY515">
        <f>IF(OR('Main Data'!Y515="Yes",'Main Data'!Z515="Yes"),1,0)</f>
        <v>0</v>
      </c>
      <c r="AZ515">
        <f>IF('Main Data'!AR515="Yes",1,0)</f>
        <v>0</v>
      </c>
      <c r="BA515">
        <f>IF('Main Data'!AS515="Yes",1,0)</f>
        <v>0</v>
      </c>
      <c r="BB515">
        <f>IF('Main Data'!AG515="Yes",1,0)</f>
        <v>0</v>
      </c>
      <c r="BC515">
        <f>IF('Main Data'!AB515="Yes",1,0)</f>
        <v>0</v>
      </c>
      <c r="BD515">
        <f>IF('Main Data'!AA515="Yes",1,0)</f>
        <v>0</v>
      </c>
      <c r="BE515">
        <f>IF('Main Data'!AC515="Yes",1,0)</f>
        <v>0</v>
      </c>
      <c r="BF515">
        <f>IF('Main Data'!AF515="Yes",1,0)</f>
        <v>0</v>
      </c>
      <c r="BG515">
        <f>IF(OR('Main Data'!AI515="Yes",'Main Data'!AL515="Yes"),1,0)</f>
        <v>1</v>
      </c>
      <c r="BH515">
        <f>IF('Main Data'!AJ515="Yes",1,0)</f>
        <v>0</v>
      </c>
      <c r="BI515">
        <f>IF('Main Data'!AK515="Yes",1,0)</f>
        <v>0</v>
      </c>
      <c r="BJ515">
        <f>IF('Main Data'!AM515="Yes",1,0)</f>
        <v>0</v>
      </c>
      <c r="BK515">
        <f>IF('Main Data'!AQ515="Yes",1,0)</f>
        <v>0</v>
      </c>
      <c r="BL515" s="21">
        <f t="shared" si="43"/>
        <v>0</v>
      </c>
      <c r="BM515" s="21">
        <f t="shared" si="44"/>
        <v>0</v>
      </c>
      <c r="BN515" s="21">
        <f t="shared" si="45"/>
        <v>0</v>
      </c>
      <c r="BO515" s="21">
        <f t="shared" si="46"/>
        <v>1</v>
      </c>
      <c r="BP515" s="21">
        <f t="shared" si="47"/>
        <v>0</v>
      </c>
    </row>
    <row r="516" spans="1:68" x14ac:dyDescent="0.2">
      <c r="A516">
        <v>512</v>
      </c>
      <c r="B516" s="33">
        <f>'Main Data'!C516</f>
        <v>44325</v>
      </c>
      <c r="C516">
        <f>'Main Data'!D516</f>
        <v>166</v>
      </c>
      <c r="D516" s="26">
        <f>'Main Data'!E516</f>
        <v>12100</v>
      </c>
      <c r="E516" s="26">
        <f>'Main Data'!F516</f>
        <v>15125</v>
      </c>
      <c r="F516" s="34">
        <f t="shared" si="42"/>
        <v>9.4009607315848331</v>
      </c>
      <c r="G516">
        <f>IF('Main Data'!H516="AP",1,0)</f>
        <v>0</v>
      </c>
      <c r="H516">
        <f>IF('Main Data'!H516="Blancpain",1,0)</f>
        <v>0</v>
      </c>
      <c r="I516">
        <f>IF('Main Data'!H516="Breguet",1,0)</f>
        <v>0</v>
      </c>
      <c r="J516">
        <f>IF('Main Data'!H516="Breitling",1,0)</f>
        <v>0</v>
      </c>
      <c r="K516">
        <f>IF('Main Data'!H516="Cartier",1,0)</f>
        <v>0</v>
      </c>
      <c r="L516">
        <f>IF('Main Data'!H516="Gallet",1,0)</f>
        <v>0</v>
      </c>
      <c r="M516">
        <f>IF('Main Data'!H516="Girard Perregaux",1,0)</f>
        <v>0</v>
      </c>
      <c r="N516">
        <f>IF('Main Data'!H516="Gubelin",1,0)</f>
        <v>0</v>
      </c>
      <c r="O516">
        <f>IF('Main Data'!H516="Heuer",1,0)</f>
        <v>0</v>
      </c>
      <c r="P516">
        <f>IF('Main Data'!H516="IWC",1,0)</f>
        <v>0</v>
      </c>
      <c r="Q516">
        <f>IF('Main Data'!H516="JLC",1,0)</f>
        <v>0</v>
      </c>
      <c r="R516">
        <f>IF('Main Data'!H516="Longines",1,0)</f>
        <v>0</v>
      </c>
      <c r="S516">
        <f>IF('Main Data'!H516="Movado",1,0)</f>
        <v>0</v>
      </c>
      <c r="T516">
        <f>IF('Main Data'!H516="Omega",1,0)</f>
        <v>0</v>
      </c>
      <c r="U516">
        <f>IF('Main Data'!H516="Panerai",1,0)</f>
        <v>0</v>
      </c>
      <c r="V516">
        <f>IF('Main Data'!H516="Patek",1,0)</f>
        <v>0</v>
      </c>
      <c r="W516">
        <f>IF('Main Data'!H516="Rolex",1,0)</f>
        <v>1</v>
      </c>
      <c r="X516">
        <f>IF('Main Data'!H516="Tudor",1,0)</f>
        <v>0</v>
      </c>
      <c r="Y516">
        <f>IF('Main Data'!H516="Ulysse Nardin",1,0)</f>
        <v>0</v>
      </c>
      <c r="Z516">
        <f>IF('Main Data'!H516="Universal Geneve",1,0)</f>
        <v>0</v>
      </c>
      <c r="AA516">
        <f>IF('Main Data'!H516="Vacheron",1,0)</f>
        <v>0</v>
      </c>
      <c r="AB516">
        <f>IF('Main Data'!H516="Zenith",1,0)</f>
        <v>0</v>
      </c>
      <c r="AC516">
        <f>IF('Main Data'!J516="Stainless Steel",1,0)</f>
        <v>1</v>
      </c>
      <c r="AD516">
        <f>IF('Main Data'!J516="Two-tone",1,0)</f>
        <v>0</v>
      </c>
      <c r="AE516">
        <f>IF(OR('Main Data'!J516="YG 18K",'Main Data'!J516="YG &lt;18K",'Main Data'!J516="PG 18K",'Main Data'!J516="PG &lt;18K",'Main Data'!J516="WG 18K",'Main Data'!J516="Mixes of 18K",'Main Data'!J516="Mixes &lt;18K"),1,0)</f>
        <v>0</v>
      </c>
      <c r="AF516">
        <f>IF('Main Data'!J516="Platinum",1,0)</f>
        <v>0</v>
      </c>
      <c r="AG516">
        <f>IF(OR('Main Data'!J516="PVD",'Main Data'!J516="Gold Plate",'Main Data'!J516="Other"),1,0)</f>
        <v>0</v>
      </c>
      <c r="AH516">
        <f>IF('Main Data'!N516="Stainless Steel",1,0)</f>
        <v>1</v>
      </c>
      <c r="AI516">
        <f>IF('Main Data'!N516="Leather",1,0)</f>
        <v>0</v>
      </c>
      <c r="AJ516">
        <f>IF('Main Data'!N516="Two-tone",1,0)</f>
        <v>0</v>
      </c>
      <c r="AK516">
        <f>IF(OR('Main Data'!N516="YG 18K",'Main Data'!N516="PG 18K",'Main Data'!N516="WG 18K",'Main Data'!N516="Mixes of 18K"),1,0)</f>
        <v>0</v>
      </c>
      <c r="AL516">
        <f>IF(OR(,'Main Data'!N516="PVD",'Main Data'!N516="Gold plate"),1,0)</f>
        <v>0</v>
      </c>
      <c r="AM516">
        <f>IF(OR('Main Data'!AV516="Yes",'Main Data'!AW516="Yes",'Main Data'!AU516="Yes"),1,0)</f>
        <v>0</v>
      </c>
      <c r="AN516">
        <f>IF(OR(ISTEXT('Main Data'!AX516), ISTEXT('Main Data'!AY516)),1,0)</f>
        <v>0</v>
      </c>
      <c r="AO516">
        <f>IF('Main Data'!AZ516="Yes",1,0)</f>
        <v>0</v>
      </c>
      <c r="AP516">
        <f>IF('Main Data'!BA516="Yes",1,0)</f>
        <v>0</v>
      </c>
      <c r="AQ516">
        <f>IF('Main Data'!BD516="Yes",1,0)</f>
        <v>0</v>
      </c>
      <c r="AR516">
        <f>IF('Main Data'!BE516="A",1,0)</f>
        <v>0</v>
      </c>
      <c r="AS516">
        <f>IF('Main Data'!BE516="AA",1,0)</f>
        <v>0</v>
      </c>
      <c r="AT516">
        <f>IF('Main Data'!BE516="AAA",1,0)</f>
        <v>1</v>
      </c>
      <c r="AU516">
        <f>IF('Main Data'!BE516="AAAA",1,0)</f>
        <v>0</v>
      </c>
      <c r="AV516">
        <f>IF('Main Data'!P516="Yes",1,0)</f>
        <v>0</v>
      </c>
      <c r="AW516">
        <f>IF('Main Data'!AP516="Yes",1,0)</f>
        <v>0</v>
      </c>
      <c r="AX516">
        <f>IF(OR('Main Data'!V516="Yes", 'Main Data'!W516="Yes",'Main Data'!X516="Yes"),1,0)</f>
        <v>1</v>
      </c>
      <c r="AY516">
        <f>IF(OR('Main Data'!Y516="Yes",'Main Data'!Z516="Yes"),1,0)</f>
        <v>0</v>
      </c>
      <c r="AZ516">
        <f>IF('Main Data'!AR516="Yes",1,0)</f>
        <v>0</v>
      </c>
      <c r="BA516">
        <f>IF('Main Data'!AS516="Yes",1,0)</f>
        <v>0</v>
      </c>
      <c r="BB516">
        <f>IF('Main Data'!AG516="Yes",1,0)</f>
        <v>0</v>
      </c>
      <c r="BC516">
        <f>IF('Main Data'!AB516="Yes",1,0)</f>
        <v>0</v>
      </c>
      <c r="BD516">
        <f>IF('Main Data'!AA516="Yes",1,0)</f>
        <v>0</v>
      </c>
      <c r="BE516">
        <f>IF('Main Data'!AC516="Yes",1,0)</f>
        <v>1</v>
      </c>
      <c r="BF516">
        <f>IF('Main Data'!AF516="Yes",1,0)</f>
        <v>0</v>
      </c>
      <c r="BG516">
        <f>IF(OR('Main Data'!AI516="Yes",'Main Data'!AL516="Yes"),1,0)</f>
        <v>0</v>
      </c>
      <c r="BH516">
        <f>IF('Main Data'!AJ516="Yes",1,0)</f>
        <v>0</v>
      </c>
      <c r="BI516">
        <f>IF('Main Data'!AK516="Yes",1,0)</f>
        <v>0</v>
      </c>
      <c r="BJ516">
        <f>IF('Main Data'!AM516="Yes",1,0)</f>
        <v>0</v>
      </c>
      <c r="BK516">
        <f>IF('Main Data'!AQ516="Yes",1,0)</f>
        <v>0</v>
      </c>
      <c r="BL516" s="21">
        <f t="shared" si="43"/>
        <v>0</v>
      </c>
      <c r="BM516" s="21">
        <f t="shared" si="44"/>
        <v>0</v>
      </c>
      <c r="BN516" s="21">
        <f t="shared" si="45"/>
        <v>0</v>
      </c>
      <c r="BO516" s="21">
        <f t="shared" si="46"/>
        <v>1</v>
      </c>
      <c r="BP516" s="21">
        <f t="shared" si="47"/>
        <v>0</v>
      </c>
    </row>
    <row r="517" spans="1:68" x14ac:dyDescent="0.2">
      <c r="A517">
        <v>513</v>
      </c>
      <c r="B517" s="33">
        <f>'Main Data'!C517</f>
        <v>44325</v>
      </c>
      <c r="C517">
        <f>'Main Data'!D517</f>
        <v>167</v>
      </c>
      <c r="D517" s="26">
        <f>'Main Data'!E517</f>
        <v>7300</v>
      </c>
      <c r="E517" s="26">
        <f>'Main Data'!F517</f>
        <v>9125</v>
      </c>
      <c r="F517" s="34">
        <f t="shared" ref="F517:F580" si="48">LN(D517)</f>
        <v>8.8956296271364828</v>
      </c>
      <c r="G517">
        <f>IF('Main Data'!H517="AP",1,0)</f>
        <v>0</v>
      </c>
      <c r="H517">
        <f>IF('Main Data'!H517="Blancpain",1,0)</f>
        <v>0</v>
      </c>
      <c r="I517">
        <f>IF('Main Data'!H517="Breguet",1,0)</f>
        <v>0</v>
      </c>
      <c r="J517">
        <f>IF('Main Data'!H517="Breitling",1,0)</f>
        <v>0</v>
      </c>
      <c r="K517">
        <f>IF('Main Data'!H517="Cartier",1,0)</f>
        <v>0</v>
      </c>
      <c r="L517">
        <f>IF('Main Data'!H517="Gallet",1,0)</f>
        <v>0</v>
      </c>
      <c r="M517">
        <f>IF('Main Data'!H517="Girard Perregaux",1,0)</f>
        <v>0</v>
      </c>
      <c r="N517">
        <f>IF('Main Data'!H517="Gubelin",1,0)</f>
        <v>0</v>
      </c>
      <c r="O517">
        <f>IF('Main Data'!H517="Heuer",1,0)</f>
        <v>0</v>
      </c>
      <c r="P517">
        <f>IF('Main Data'!H517="IWC",1,0)</f>
        <v>0</v>
      </c>
      <c r="Q517">
        <f>IF('Main Data'!H517="JLC",1,0)</f>
        <v>0</v>
      </c>
      <c r="R517">
        <f>IF('Main Data'!H517="Longines",1,0)</f>
        <v>0</v>
      </c>
      <c r="S517">
        <f>IF('Main Data'!H517="Movado",1,0)</f>
        <v>0</v>
      </c>
      <c r="T517">
        <f>IF('Main Data'!H517="Omega",1,0)</f>
        <v>0</v>
      </c>
      <c r="U517">
        <f>IF('Main Data'!H517="Panerai",1,0)</f>
        <v>0</v>
      </c>
      <c r="V517">
        <f>IF('Main Data'!H517="Patek",1,0)</f>
        <v>1</v>
      </c>
      <c r="W517">
        <f>IF('Main Data'!H517="Rolex",1,0)</f>
        <v>0</v>
      </c>
      <c r="X517">
        <f>IF('Main Data'!H517="Tudor",1,0)</f>
        <v>0</v>
      </c>
      <c r="Y517">
        <f>IF('Main Data'!H517="Ulysse Nardin",1,0)</f>
        <v>0</v>
      </c>
      <c r="Z517">
        <f>IF('Main Data'!H517="Universal Geneve",1,0)</f>
        <v>0</v>
      </c>
      <c r="AA517">
        <f>IF('Main Data'!H517="Vacheron",1,0)</f>
        <v>0</v>
      </c>
      <c r="AB517">
        <f>IF('Main Data'!H517="Zenith",1,0)</f>
        <v>0</v>
      </c>
      <c r="AC517">
        <f>IF('Main Data'!J517="Stainless Steel",1,0)</f>
        <v>0</v>
      </c>
      <c r="AD517">
        <f>IF('Main Data'!J517="Two-tone",1,0)</f>
        <v>0</v>
      </c>
      <c r="AE517">
        <f>IF(OR('Main Data'!J517="YG 18K",'Main Data'!J517="YG &lt;18K",'Main Data'!J517="PG 18K",'Main Data'!J517="PG &lt;18K",'Main Data'!J517="WG 18K",'Main Data'!J517="Mixes of 18K",'Main Data'!J517="Mixes &lt;18K"),1,0)</f>
        <v>1</v>
      </c>
      <c r="AF517">
        <f>IF('Main Data'!J517="Platinum",1,0)</f>
        <v>0</v>
      </c>
      <c r="AG517">
        <f>IF(OR('Main Data'!J517="PVD",'Main Data'!J517="Gold Plate",'Main Data'!J517="Other"),1,0)</f>
        <v>0</v>
      </c>
      <c r="AH517">
        <f>IF('Main Data'!N517="Stainless Steel",1,0)</f>
        <v>0</v>
      </c>
      <c r="AI517">
        <f>IF('Main Data'!N517="Leather",1,0)</f>
        <v>1</v>
      </c>
      <c r="AJ517">
        <f>IF('Main Data'!N517="Two-tone",1,0)</f>
        <v>0</v>
      </c>
      <c r="AK517">
        <f>IF(OR('Main Data'!N517="YG 18K",'Main Data'!N517="PG 18K",'Main Data'!N517="WG 18K",'Main Data'!N517="Mixes of 18K"),1,0)</f>
        <v>0</v>
      </c>
      <c r="AL517">
        <f>IF(OR(,'Main Data'!N517="PVD",'Main Data'!N517="Gold plate"),1,0)</f>
        <v>0</v>
      </c>
      <c r="AM517">
        <f>IF(OR('Main Data'!AV517="Yes",'Main Data'!AW517="Yes",'Main Data'!AU517="Yes"),1,0)</f>
        <v>0</v>
      </c>
      <c r="AN517">
        <f>IF(OR(ISTEXT('Main Data'!AX517), ISTEXT('Main Data'!AY517)),1,0)</f>
        <v>0</v>
      </c>
      <c r="AO517">
        <f>IF('Main Data'!AZ517="Yes",1,0)</f>
        <v>0</v>
      </c>
      <c r="AP517">
        <f>IF('Main Data'!BA517="Yes",1,0)</f>
        <v>0</v>
      </c>
      <c r="AQ517">
        <f>IF('Main Data'!BD517="Yes",1,0)</f>
        <v>0</v>
      </c>
      <c r="AR517">
        <f>IF('Main Data'!BE517="A",1,0)</f>
        <v>0</v>
      </c>
      <c r="AS517">
        <f>IF('Main Data'!BE517="AA",1,0)</f>
        <v>1</v>
      </c>
      <c r="AT517">
        <f>IF('Main Data'!BE517="AAA",1,0)</f>
        <v>0</v>
      </c>
      <c r="AU517">
        <f>IF('Main Data'!BE517="AAAA",1,0)</f>
        <v>0</v>
      </c>
      <c r="AV517">
        <f>IF('Main Data'!P517="Yes",1,0)</f>
        <v>1</v>
      </c>
      <c r="AW517">
        <f>IF('Main Data'!AP517="Yes",1,0)</f>
        <v>0</v>
      </c>
      <c r="AX517">
        <f>IF(OR('Main Data'!V517="Yes", 'Main Data'!W517="Yes",'Main Data'!X517="Yes"),1,0)</f>
        <v>0</v>
      </c>
      <c r="AY517">
        <f>IF(OR('Main Data'!Y517="Yes",'Main Data'!Z517="Yes"),1,0)</f>
        <v>0</v>
      </c>
      <c r="AZ517">
        <f>IF('Main Data'!AR517="Yes",1,0)</f>
        <v>0</v>
      </c>
      <c r="BA517">
        <f>IF('Main Data'!AS517="Yes",1,0)</f>
        <v>0</v>
      </c>
      <c r="BB517">
        <f>IF('Main Data'!AG517="Yes",1,0)</f>
        <v>0</v>
      </c>
      <c r="BC517">
        <f>IF('Main Data'!AB517="Yes",1,0)</f>
        <v>0</v>
      </c>
      <c r="BD517">
        <f>IF('Main Data'!AA517="Yes",1,0)</f>
        <v>0</v>
      </c>
      <c r="BE517">
        <f>IF('Main Data'!AC517="Yes",1,0)</f>
        <v>0</v>
      </c>
      <c r="BF517">
        <f>IF('Main Data'!AF517="Yes",1,0)</f>
        <v>0</v>
      </c>
      <c r="BG517">
        <f>IF(OR('Main Data'!AI517="Yes",'Main Data'!AL517="Yes"),1,0)</f>
        <v>0</v>
      </c>
      <c r="BH517">
        <f>IF('Main Data'!AJ517="Yes",1,0)</f>
        <v>0</v>
      </c>
      <c r="BI517">
        <f>IF('Main Data'!AK517="Yes",1,0)</f>
        <v>0</v>
      </c>
      <c r="BJ517">
        <f>IF('Main Data'!AM517="Yes",1,0)</f>
        <v>0</v>
      </c>
      <c r="BK517">
        <f>IF('Main Data'!AQ517="Yes",1,0)</f>
        <v>0</v>
      </c>
      <c r="BL517" s="21">
        <f t="shared" ref="BL517:BL580" si="49">IF(AND($B517&gt;=DATEVALUE("1/1/2018"),$B517&lt;=DATEVALUE("12/31/2018")),1,0)</f>
        <v>0</v>
      </c>
      <c r="BM517" s="21">
        <f t="shared" ref="BM517:BM580" si="50">IF(AND($B517&gt;=DATEVALUE("1/1/2019"),$B517&lt;=DATEVALUE("12/31/2019")),1,0)</f>
        <v>0</v>
      </c>
      <c r="BN517" s="21">
        <f t="shared" ref="BN517:BN580" si="51">IF(AND($B517&gt;=DATEVALUE("1/1/2020"),$B517&lt;=DATEVALUE("12/31/2020")),1,0)</f>
        <v>0</v>
      </c>
      <c r="BO517" s="21">
        <f t="shared" ref="BO517:BO580" si="52">IF(AND($B517&gt;=DATEVALUE("1/1/2021"),$B517&lt;=DATEVALUE("12/31/2021")),1,0)</f>
        <v>1</v>
      </c>
      <c r="BP517" s="21">
        <f t="shared" ref="BP517:BP580" si="53">IF(AND($B517&gt;=DATEVALUE("1/1/2022"),$B517&lt;=DATEVALUE("12/31/2022")),1,0)</f>
        <v>0</v>
      </c>
    </row>
    <row r="518" spans="1:68" x14ac:dyDescent="0.2">
      <c r="A518">
        <v>514</v>
      </c>
      <c r="B518" s="33">
        <f>'Main Data'!C518</f>
        <v>44325</v>
      </c>
      <c r="C518">
        <f>'Main Data'!D518</f>
        <v>172</v>
      </c>
      <c r="D518" s="26">
        <f>'Main Data'!E518</f>
        <v>11000</v>
      </c>
      <c r="E518" s="26">
        <f>'Main Data'!F518</f>
        <v>13750</v>
      </c>
      <c r="F518" s="34">
        <f t="shared" si="48"/>
        <v>9.3056505517805075</v>
      </c>
      <c r="G518">
        <f>IF('Main Data'!H518="AP",1,0)</f>
        <v>0</v>
      </c>
      <c r="H518">
        <f>IF('Main Data'!H518="Blancpain",1,0)</f>
        <v>0</v>
      </c>
      <c r="I518">
        <f>IF('Main Data'!H518="Breguet",1,0)</f>
        <v>0</v>
      </c>
      <c r="J518">
        <f>IF('Main Data'!H518="Breitling",1,0)</f>
        <v>0</v>
      </c>
      <c r="K518">
        <f>IF('Main Data'!H518="Cartier",1,0)</f>
        <v>0</v>
      </c>
      <c r="L518">
        <f>IF('Main Data'!H518="Gallet",1,0)</f>
        <v>0</v>
      </c>
      <c r="M518">
        <f>IF('Main Data'!H518="Girard Perregaux",1,0)</f>
        <v>0</v>
      </c>
      <c r="N518">
        <f>IF('Main Data'!H518="Gubelin",1,0)</f>
        <v>0</v>
      </c>
      <c r="O518">
        <f>IF('Main Data'!H518="Heuer",1,0)</f>
        <v>0</v>
      </c>
      <c r="P518">
        <f>IF('Main Data'!H518="IWC",1,0)</f>
        <v>0</v>
      </c>
      <c r="Q518">
        <f>IF('Main Data'!H518="JLC",1,0)</f>
        <v>0</v>
      </c>
      <c r="R518">
        <f>IF('Main Data'!H518="Longines",1,0)</f>
        <v>0</v>
      </c>
      <c r="S518">
        <f>IF('Main Data'!H518="Movado",1,0)</f>
        <v>0</v>
      </c>
      <c r="T518">
        <f>IF('Main Data'!H518="Omega",1,0)</f>
        <v>0</v>
      </c>
      <c r="U518">
        <f>IF('Main Data'!H518="Panerai",1,0)</f>
        <v>0</v>
      </c>
      <c r="V518">
        <f>IF('Main Data'!H518="Patek",1,0)</f>
        <v>1</v>
      </c>
      <c r="W518">
        <f>IF('Main Data'!H518="Rolex",1,0)</f>
        <v>0</v>
      </c>
      <c r="X518">
        <f>IF('Main Data'!H518="Tudor",1,0)</f>
        <v>0</v>
      </c>
      <c r="Y518">
        <f>IF('Main Data'!H518="Ulysse Nardin",1,0)</f>
        <v>0</v>
      </c>
      <c r="Z518">
        <f>IF('Main Data'!H518="Universal Geneve",1,0)</f>
        <v>0</v>
      </c>
      <c r="AA518">
        <f>IF('Main Data'!H518="Vacheron",1,0)</f>
        <v>0</v>
      </c>
      <c r="AB518">
        <f>IF('Main Data'!H518="Zenith",1,0)</f>
        <v>0</v>
      </c>
      <c r="AC518">
        <f>IF('Main Data'!J518="Stainless Steel",1,0)</f>
        <v>0</v>
      </c>
      <c r="AD518">
        <f>IF('Main Data'!J518="Two-tone",1,0)</f>
        <v>0</v>
      </c>
      <c r="AE518">
        <f>IF(OR('Main Data'!J518="YG 18K",'Main Data'!J518="YG &lt;18K",'Main Data'!J518="PG 18K",'Main Data'!J518="PG &lt;18K",'Main Data'!J518="WG 18K",'Main Data'!J518="Mixes of 18K",'Main Data'!J518="Mixes &lt;18K"),1,0)</f>
        <v>1</v>
      </c>
      <c r="AF518">
        <f>IF('Main Data'!J518="Platinum",1,0)</f>
        <v>0</v>
      </c>
      <c r="AG518">
        <f>IF(OR('Main Data'!J518="PVD",'Main Data'!J518="Gold Plate",'Main Data'!J518="Other"),1,0)</f>
        <v>0</v>
      </c>
      <c r="AH518">
        <f>IF('Main Data'!N518="Stainless Steel",1,0)</f>
        <v>0</v>
      </c>
      <c r="AI518">
        <f>IF('Main Data'!N518="Leather",1,0)</f>
        <v>1</v>
      </c>
      <c r="AJ518">
        <f>IF('Main Data'!N518="Two-tone",1,0)</f>
        <v>0</v>
      </c>
      <c r="AK518">
        <f>IF(OR('Main Data'!N518="YG 18K",'Main Data'!N518="PG 18K",'Main Data'!N518="WG 18K",'Main Data'!N518="Mixes of 18K"),1,0)</f>
        <v>0</v>
      </c>
      <c r="AL518">
        <f>IF(OR(,'Main Data'!N518="PVD",'Main Data'!N518="Gold plate"),1,0)</f>
        <v>0</v>
      </c>
      <c r="AM518">
        <f>IF(OR('Main Data'!AV518="Yes",'Main Data'!AW518="Yes",'Main Data'!AU518="Yes"),1,0)</f>
        <v>0</v>
      </c>
      <c r="AN518">
        <f>IF(OR(ISTEXT('Main Data'!AX518), ISTEXT('Main Data'!AY518)),1,0)</f>
        <v>0</v>
      </c>
      <c r="AO518">
        <f>IF('Main Data'!AZ518="Yes",1,0)</f>
        <v>0</v>
      </c>
      <c r="AP518">
        <f>IF('Main Data'!BA518="Yes",1,0)</f>
        <v>0</v>
      </c>
      <c r="AQ518">
        <f>IF('Main Data'!BD518="Yes",1,0)</f>
        <v>0</v>
      </c>
      <c r="AR518">
        <f>IF('Main Data'!BE518="A",1,0)</f>
        <v>0</v>
      </c>
      <c r="AS518">
        <f>IF('Main Data'!BE518="AA",1,0)</f>
        <v>0</v>
      </c>
      <c r="AT518">
        <f>IF('Main Data'!BE518="AAA",1,0)</f>
        <v>1</v>
      </c>
      <c r="AU518">
        <f>IF('Main Data'!BE518="AAAA",1,0)</f>
        <v>0</v>
      </c>
      <c r="AV518">
        <f>IF('Main Data'!P518="Yes",1,0)</f>
        <v>1</v>
      </c>
      <c r="AW518">
        <f>IF('Main Data'!AP518="Yes",1,0)</f>
        <v>0</v>
      </c>
      <c r="AX518">
        <f>IF(OR('Main Data'!V518="Yes", 'Main Data'!W518="Yes",'Main Data'!X518="Yes"),1,0)</f>
        <v>0</v>
      </c>
      <c r="AY518">
        <f>IF(OR('Main Data'!Y518="Yes",'Main Data'!Z518="Yes"),1,0)</f>
        <v>0</v>
      </c>
      <c r="AZ518">
        <f>IF('Main Data'!AR518="Yes",1,0)</f>
        <v>0</v>
      </c>
      <c r="BA518">
        <f>IF('Main Data'!AS518="Yes",1,0)</f>
        <v>0</v>
      </c>
      <c r="BB518">
        <f>IF('Main Data'!AG518="Yes",1,0)</f>
        <v>0</v>
      </c>
      <c r="BC518">
        <f>IF('Main Data'!AB518="Yes",1,0)</f>
        <v>0</v>
      </c>
      <c r="BD518">
        <f>IF('Main Data'!AA518="Yes",1,0)</f>
        <v>0</v>
      </c>
      <c r="BE518">
        <f>IF('Main Data'!AC518="Yes",1,0)</f>
        <v>0</v>
      </c>
      <c r="BF518">
        <f>IF('Main Data'!AF518="Yes",1,0)</f>
        <v>0</v>
      </c>
      <c r="BG518">
        <f>IF(OR('Main Data'!AI518="Yes",'Main Data'!AL518="Yes"),1,0)</f>
        <v>0</v>
      </c>
      <c r="BH518">
        <f>IF('Main Data'!AJ518="Yes",1,0)</f>
        <v>0</v>
      </c>
      <c r="BI518">
        <f>IF('Main Data'!AK518="Yes",1,0)</f>
        <v>0</v>
      </c>
      <c r="BJ518">
        <f>IF('Main Data'!AM518="Yes",1,0)</f>
        <v>0</v>
      </c>
      <c r="BK518">
        <f>IF('Main Data'!AQ518="Yes",1,0)</f>
        <v>0</v>
      </c>
      <c r="BL518" s="21">
        <f t="shared" si="49"/>
        <v>0</v>
      </c>
      <c r="BM518" s="21">
        <f t="shared" si="50"/>
        <v>0</v>
      </c>
      <c r="BN518" s="21">
        <f t="shared" si="51"/>
        <v>0</v>
      </c>
      <c r="BO518" s="21">
        <f t="shared" si="52"/>
        <v>1</v>
      </c>
      <c r="BP518" s="21">
        <f t="shared" si="53"/>
        <v>0</v>
      </c>
    </row>
    <row r="519" spans="1:68" x14ac:dyDescent="0.2">
      <c r="A519">
        <v>515</v>
      </c>
      <c r="B519" s="33">
        <f>'Main Data'!C519</f>
        <v>44325</v>
      </c>
      <c r="C519">
        <f>'Main Data'!D519</f>
        <v>173</v>
      </c>
      <c r="D519" s="26">
        <f>'Main Data'!E519</f>
        <v>13000</v>
      </c>
      <c r="E519" s="26">
        <f>'Main Data'!F519</f>
        <v>16250</v>
      </c>
      <c r="F519" s="34">
        <f t="shared" si="48"/>
        <v>9.4727046364436731</v>
      </c>
      <c r="G519">
        <f>IF('Main Data'!H519="AP",1,0)</f>
        <v>0</v>
      </c>
      <c r="H519">
        <f>IF('Main Data'!H519="Blancpain",1,0)</f>
        <v>0</v>
      </c>
      <c r="I519">
        <f>IF('Main Data'!H519="Breguet",1,0)</f>
        <v>0</v>
      </c>
      <c r="J519">
        <f>IF('Main Data'!H519="Breitling",1,0)</f>
        <v>0</v>
      </c>
      <c r="K519">
        <f>IF('Main Data'!H519="Cartier",1,0)</f>
        <v>0</v>
      </c>
      <c r="L519">
        <f>IF('Main Data'!H519="Gallet",1,0)</f>
        <v>0</v>
      </c>
      <c r="M519">
        <f>IF('Main Data'!H519="Girard Perregaux",1,0)</f>
        <v>0</v>
      </c>
      <c r="N519">
        <f>IF('Main Data'!H519="Gubelin",1,0)</f>
        <v>0</v>
      </c>
      <c r="O519">
        <f>IF('Main Data'!H519="Heuer",1,0)</f>
        <v>0</v>
      </c>
      <c r="P519">
        <f>IF('Main Data'!H519="IWC",1,0)</f>
        <v>0</v>
      </c>
      <c r="Q519">
        <f>IF('Main Data'!H519="JLC",1,0)</f>
        <v>0</v>
      </c>
      <c r="R519">
        <f>IF('Main Data'!H519="Longines",1,0)</f>
        <v>0</v>
      </c>
      <c r="S519">
        <f>IF('Main Data'!H519="Movado",1,0)</f>
        <v>0</v>
      </c>
      <c r="T519">
        <f>IF('Main Data'!H519="Omega",1,0)</f>
        <v>0</v>
      </c>
      <c r="U519">
        <f>IF('Main Data'!H519="Panerai",1,0)</f>
        <v>0</v>
      </c>
      <c r="V519">
        <f>IF('Main Data'!H519="Patek",1,0)</f>
        <v>1</v>
      </c>
      <c r="W519">
        <f>IF('Main Data'!H519="Rolex",1,0)</f>
        <v>0</v>
      </c>
      <c r="X519">
        <f>IF('Main Data'!H519="Tudor",1,0)</f>
        <v>0</v>
      </c>
      <c r="Y519">
        <f>IF('Main Data'!H519="Ulysse Nardin",1,0)</f>
        <v>0</v>
      </c>
      <c r="Z519">
        <f>IF('Main Data'!H519="Universal Geneve",1,0)</f>
        <v>0</v>
      </c>
      <c r="AA519">
        <f>IF('Main Data'!H519="Vacheron",1,0)</f>
        <v>0</v>
      </c>
      <c r="AB519">
        <f>IF('Main Data'!H519="Zenith",1,0)</f>
        <v>0</v>
      </c>
      <c r="AC519">
        <f>IF('Main Data'!J519="Stainless Steel",1,0)</f>
        <v>0</v>
      </c>
      <c r="AD519">
        <f>IF('Main Data'!J519="Two-tone",1,0)</f>
        <v>0</v>
      </c>
      <c r="AE519">
        <f>IF(OR('Main Data'!J519="YG 18K",'Main Data'!J519="YG &lt;18K",'Main Data'!J519="PG 18K",'Main Data'!J519="PG &lt;18K",'Main Data'!J519="WG 18K",'Main Data'!J519="Mixes of 18K",'Main Data'!J519="Mixes &lt;18K"),1,0)</f>
        <v>1</v>
      </c>
      <c r="AF519">
        <f>IF('Main Data'!J519="Platinum",1,0)</f>
        <v>0</v>
      </c>
      <c r="AG519">
        <f>IF(OR('Main Data'!J519="PVD",'Main Data'!J519="Gold Plate",'Main Data'!J519="Other"),1,0)</f>
        <v>0</v>
      </c>
      <c r="AH519">
        <f>IF('Main Data'!N519="Stainless Steel",1,0)</f>
        <v>0</v>
      </c>
      <c r="AI519">
        <f>IF('Main Data'!N519="Leather",1,0)</f>
        <v>1</v>
      </c>
      <c r="AJ519">
        <f>IF('Main Data'!N519="Two-tone",1,0)</f>
        <v>0</v>
      </c>
      <c r="AK519">
        <f>IF(OR('Main Data'!N519="YG 18K",'Main Data'!N519="PG 18K",'Main Data'!N519="WG 18K",'Main Data'!N519="Mixes of 18K"),1,0)</f>
        <v>0</v>
      </c>
      <c r="AL519">
        <f>IF(OR(,'Main Data'!N519="PVD",'Main Data'!N519="Gold plate"),1,0)</f>
        <v>0</v>
      </c>
      <c r="AM519">
        <f>IF(OR('Main Data'!AV519="Yes",'Main Data'!AW519="Yes",'Main Data'!AU519="Yes"),1,0)</f>
        <v>0</v>
      </c>
      <c r="AN519">
        <f>IF(OR(ISTEXT('Main Data'!AX519), ISTEXT('Main Data'!AY519)),1,0)</f>
        <v>0</v>
      </c>
      <c r="AO519">
        <f>IF('Main Data'!AZ519="Yes",1,0)</f>
        <v>0</v>
      </c>
      <c r="AP519">
        <f>IF('Main Data'!BA519="Yes",1,0)</f>
        <v>0</v>
      </c>
      <c r="AQ519">
        <f>IF('Main Data'!BD519="Yes",1,0)</f>
        <v>0</v>
      </c>
      <c r="AR519">
        <f>IF('Main Data'!BE519="A",1,0)</f>
        <v>0</v>
      </c>
      <c r="AS519">
        <f>IF('Main Data'!BE519="AA",1,0)</f>
        <v>1</v>
      </c>
      <c r="AT519">
        <f>IF('Main Data'!BE519="AAA",1,0)</f>
        <v>0</v>
      </c>
      <c r="AU519">
        <f>IF('Main Data'!BE519="AAAA",1,0)</f>
        <v>0</v>
      </c>
      <c r="AV519">
        <f>IF('Main Data'!P519="Yes",1,0)</f>
        <v>1</v>
      </c>
      <c r="AW519">
        <f>IF('Main Data'!AP519="Yes",1,0)</f>
        <v>0</v>
      </c>
      <c r="AX519">
        <f>IF(OR('Main Data'!V519="Yes", 'Main Data'!W519="Yes",'Main Data'!X519="Yes"),1,0)</f>
        <v>0</v>
      </c>
      <c r="AY519">
        <f>IF(OR('Main Data'!Y519="Yes",'Main Data'!Z519="Yes"),1,0)</f>
        <v>0</v>
      </c>
      <c r="AZ519">
        <f>IF('Main Data'!AR519="Yes",1,0)</f>
        <v>0</v>
      </c>
      <c r="BA519">
        <f>IF('Main Data'!AS519="Yes",1,0)</f>
        <v>0</v>
      </c>
      <c r="BB519">
        <f>IF('Main Data'!AG519="Yes",1,0)</f>
        <v>0</v>
      </c>
      <c r="BC519">
        <f>IF('Main Data'!AB519="Yes",1,0)</f>
        <v>0</v>
      </c>
      <c r="BD519">
        <f>IF('Main Data'!AA519="Yes",1,0)</f>
        <v>0</v>
      </c>
      <c r="BE519">
        <f>IF('Main Data'!AC519="Yes",1,0)</f>
        <v>0</v>
      </c>
      <c r="BF519">
        <f>IF('Main Data'!AF519="Yes",1,0)</f>
        <v>0</v>
      </c>
      <c r="BG519">
        <f>IF(OR('Main Data'!AI519="Yes",'Main Data'!AL519="Yes"),1,0)</f>
        <v>0</v>
      </c>
      <c r="BH519">
        <f>IF('Main Data'!AJ519="Yes",1,0)</f>
        <v>0</v>
      </c>
      <c r="BI519">
        <f>IF('Main Data'!AK519="Yes",1,0)</f>
        <v>0</v>
      </c>
      <c r="BJ519">
        <f>IF('Main Data'!AM519="Yes",1,0)</f>
        <v>0</v>
      </c>
      <c r="BK519">
        <f>IF('Main Data'!AQ519="Yes",1,0)</f>
        <v>0</v>
      </c>
      <c r="BL519" s="21">
        <f t="shared" si="49"/>
        <v>0</v>
      </c>
      <c r="BM519" s="21">
        <f t="shared" si="50"/>
        <v>0</v>
      </c>
      <c r="BN519" s="21">
        <f t="shared" si="51"/>
        <v>0</v>
      </c>
      <c r="BO519" s="21">
        <f t="shared" si="52"/>
        <v>1</v>
      </c>
      <c r="BP519" s="21">
        <f t="shared" si="53"/>
        <v>0</v>
      </c>
    </row>
    <row r="520" spans="1:68" x14ac:dyDescent="0.2">
      <c r="A520">
        <v>516</v>
      </c>
      <c r="B520" s="33">
        <f>'Main Data'!C520</f>
        <v>44325</v>
      </c>
      <c r="C520">
        <f>'Main Data'!D520</f>
        <v>175</v>
      </c>
      <c r="D520" s="26">
        <f>'Main Data'!E520</f>
        <v>15000</v>
      </c>
      <c r="E520" s="26">
        <f>'Main Data'!F520</f>
        <v>18750</v>
      </c>
      <c r="F520" s="34">
        <f t="shared" si="48"/>
        <v>9.6158054800843473</v>
      </c>
      <c r="G520">
        <f>IF('Main Data'!H520="AP",1,0)</f>
        <v>0</v>
      </c>
      <c r="H520">
        <f>IF('Main Data'!H520="Blancpain",1,0)</f>
        <v>0</v>
      </c>
      <c r="I520">
        <f>IF('Main Data'!H520="Breguet",1,0)</f>
        <v>0</v>
      </c>
      <c r="J520">
        <f>IF('Main Data'!H520="Breitling",1,0)</f>
        <v>0</v>
      </c>
      <c r="K520">
        <f>IF('Main Data'!H520="Cartier",1,0)</f>
        <v>0</v>
      </c>
      <c r="L520">
        <f>IF('Main Data'!H520="Gallet",1,0)</f>
        <v>0</v>
      </c>
      <c r="M520">
        <f>IF('Main Data'!H520="Girard Perregaux",1,0)</f>
        <v>0</v>
      </c>
      <c r="N520">
        <f>IF('Main Data'!H520="Gubelin",1,0)</f>
        <v>0</v>
      </c>
      <c r="O520">
        <f>IF('Main Data'!H520="Heuer",1,0)</f>
        <v>0</v>
      </c>
      <c r="P520">
        <f>IF('Main Data'!H520="IWC",1,0)</f>
        <v>0</v>
      </c>
      <c r="Q520">
        <f>IF('Main Data'!H520="JLC",1,0)</f>
        <v>0</v>
      </c>
      <c r="R520">
        <f>IF('Main Data'!H520="Longines",1,0)</f>
        <v>0</v>
      </c>
      <c r="S520">
        <f>IF('Main Data'!H520="Movado",1,0)</f>
        <v>0</v>
      </c>
      <c r="T520">
        <f>IF('Main Data'!H520="Omega",1,0)</f>
        <v>0</v>
      </c>
      <c r="U520">
        <f>IF('Main Data'!H520="Panerai",1,0)</f>
        <v>0</v>
      </c>
      <c r="V520">
        <f>IF('Main Data'!H520="Patek",1,0)</f>
        <v>1</v>
      </c>
      <c r="W520">
        <f>IF('Main Data'!H520="Rolex",1,0)</f>
        <v>0</v>
      </c>
      <c r="X520">
        <f>IF('Main Data'!H520="Tudor",1,0)</f>
        <v>0</v>
      </c>
      <c r="Y520">
        <f>IF('Main Data'!H520="Ulysse Nardin",1,0)</f>
        <v>0</v>
      </c>
      <c r="Z520">
        <f>IF('Main Data'!H520="Universal Geneve",1,0)</f>
        <v>0</v>
      </c>
      <c r="AA520">
        <f>IF('Main Data'!H520="Vacheron",1,0)</f>
        <v>0</v>
      </c>
      <c r="AB520">
        <f>IF('Main Data'!H520="Zenith",1,0)</f>
        <v>0</v>
      </c>
      <c r="AC520">
        <f>IF('Main Data'!J520="Stainless Steel",1,0)</f>
        <v>0</v>
      </c>
      <c r="AD520">
        <f>IF('Main Data'!J520="Two-tone",1,0)</f>
        <v>0</v>
      </c>
      <c r="AE520">
        <f>IF(OR('Main Data'!J520="YG 18K",'Main Data'!J520="YG &lt;18K",'Main Data'!J520="PG 18K",'Main Data'!J520="PG &lt;18K",'Main Data'!J520="WG 18K",'Main Data'!J520="Mixes of 18K",'Main Data'!J520="Mixes &lt;18K"),1,0)</f>
        <v>1</v>
      </c>
      <c r="AF520">
        <f>IF('Main Data'!J520="Platinum",1,0)</f>
        <v>0</v>
      </c>
      <c r="AG520">
        <f>IF(OR('Main Data'!J520="PVD",'Main Data'!J520="Gold Plate",'Main Data'!J520="Other"),1,0)</f>
        <v>0</v>
      </c>
      <c r="AH520">
        <f>IF('Main Data'!N520="Stainless Steel",1,0)</f>
        <v>0</v>
      </c>
      <c r="AI520">
        <f>IF('Main Data'!N520="Leather",1,0)</f>
        <v>0</v>
      </c>
      <c r="AJ520">
        <f>IF('Main Data'!N520="Two-tone",1,0)</f>
        <v>0</v>
      </c>
      <c r="AK520">
        <f>IF(OR('Main Data'!N520="YG 18K",'Main Data'!N520="PG 18K",'Main Data'!N520="WG 18K",'Main Data'!N520="Mixes of 18K"),1,0)</f>
        <v>1</v>
      </c>
      <c r="AL520">
        <f>IF(OR(,'Main Data'!N520="PVD",'Main Data'!N520="Gold plate"),1,0)</f>
        <v>0</v>
      </c>
      <c r="AM520">
        <f>IF(OR('Main Data'!AV520="Yes",'Main Data'!AW520="Yes",'Main Data'!AU520="Yes"),1,0)</f>
        <v>0</v>
      </c>
      <c r="AN520">
        <f>IF(OR(ISTEXT('Main Data'!AX520), ISTEXT('Main Data'!AY520)),1,0)</f>
        <v>0</v>
      </c>
      <c r="AO520">
        <f>IF('Main Data'!AZ520="Yes",1,0)</f>
        <v>0</v>
      </c>
      <c r="AP520">
        <f>IF('Main Data'!BA520="Yes",1,0)</f>
        <v>0</v>
      </c>
      <c r="AQ520">
        <f>IF('Main Data'!BD520="Yes",1,0)</f>
        <v>0</v>
      </c>
      <c r="AR520">
        <f>IF('Main Data'!BE520="A",1,0)</f>
        <v>0</v>
      </c>
      <c r="AS520">
        <f>IF('Main Data'!BE520="AA",1,0)</f>
        <v>1</v>
      </c>
      <c r="AT520">
        <f>IF('Main Data'!BE520="AAA",1,0)</f>
        <v>0</v>
      </c>
      <c r="AU520">
        <f>IF('Main Data'!BE520="AAAA",1,0)</f>
        <v>0</v>
      </c>
      <c r="AV520">
        <f>IF('Main Data'!P520="Yes",1,0)</f>
        <v>1</v>
      </c>
      <c r="AW520">
        <f>IF('Main Data'!AP520="Yes",1,0)</f>
        <v>0</v>
      </c>
      <c r="AX520">
        <f>IF(OR('Main Data'!V520="Yes", 'Main Data'!W520="Yes",'Main Data'!X520="Yes"),1,0)</f>
        <v>0</v>
      </c>
      <c r="AY520">
        <f>IF(OR('Main Data'!Y520="Yes",'Main Data'!Z520="Yes"),1,0)</f>
        <v>0</v>
      </c>
      <c r="AZ520">
        <f>IF('Main Data'!AR520="Yes",1,0)</f>
        <v>0</v>
      </c>
      <c r="BA520">
        <f>IF('Main Data'!AS520="Yes",1,0)</f>
        <v>0</v>
      </c>
      <c r="BB520">
        <f>IF('Main Data'!AG520="Yes",1,0)</f>
        <v>0</v>
      </c>
      <c r="BC520">
        <f>IF('Main Data'!AB520="Yes",1,0)</f>
        <v>0</v>
      </c>
      <c r="BD520">
        <f>IF('Main Data'!AA520="Yes",1,0)</f>
        <v>0</v>
      </c>
      <c r="BE520">
        <f>IF('Main Data'!AC520="Yes",1,0)</f>
        <v>0</v>
      </c>
      <c r="BF520">
        <f>IF('Main Data'!AF520="Yes",1,0)</f>
        <v>0</v>
      </c>
      <c r="BG520">
        <f>IF(OR('Main Data'!AI520="Yes",'Main Data'!AL520="Yes"),1,0)</f>
        <v>0</v>
      </c>
      <c r="BH520">
        <f>IF('Main Data'!AJ520="Yes",1,0)</f>
        <v>0</v>
      </c>
      <c r="BI520">
        <f>IF('Main Data'!AK520="Yes",1,0)</f>
        <v>0</v>
      </c>
      <c r="BJ520">
        <f>IF('Main Data'!AM520="Yes",1,0)</f>
        <v>0</v>
      </c>
      <c r="BK520">
        <f>IF('Main Data'!AQ520="Yes",1,0)</f>
        <v>0</v>
      </c>
      <c r="BL520" s="21">
        <f t="shared" si="49"/>
        <v>0</v>
      </c>
      <c r="BM520" s="21">
        <f t="shared" si="50"/>
        <v>0</v>
      </c>
      <c r="BN520" s="21">
        <f t="shared" si="51"/>
        <v>0</v>
      </c>
      <c r="BO520" s="21">
        <f t="shared" si="52"/>
        <v>1</v>
      </c>
      <c r="BP520" s="21">
        <f t="shared" si="53"/>
        <v>0</v>
      </c>
    </row>
    <row r="521" spans="1:68" x14ac:dyDescent="0.2">
      <c r="A521">
        <v>517</v>
      </c>
      <c r="B521" s="33">
        <f>'Main Data'!C521</f>
        <v>44325</v>
      </c>
      <c r="C521">
        <f>'Main Data'!D521</f>
        <v>176</v>
      </c>
      <c r="D521" s="26">
        <f>'Main Data'!E521</f>
        <v>25000</v>
      </c>
      <c r="E521" s="26">
        <f>'Main Data'!F521</f>
        <v>31250</v>
      </c>
      <c r="F521" s="34">
        <f t="shared" si="48"/>
        <v>10.126631103850338</v>
      </c>
      <c r="G521">
        <f>IF('Main Data'!H521="AP",1,0)</f>
        <v>0</v>
      </c>
      <c r="H521">
        <f>IF('Main Data'!H521="Blancpain",1,0)</f>
        <v>0</v>
      </c>
      <c r="I521">
        <f>IF('Main Data'!H521="Breguet",1,0)</f>
        <v>0</v>
      </c>
      <c r="J521">
        <f>IF('Main Data'!H521="Breitling",1,0)</f>
        <v>0</v>
      </c>
      <c r="K521">
        <f>IF('Main Data'!H521="Cartier",1,0)</f>
        <v>0</v>
      </c>
      <c r="L521">
        <f>IF('Main Data'!H521="Gallet",1,0)</f>
        <v>0</v>
      </c>
      <c r="M521">
        <f>IF('Main Data'!H521="Girard Perregaux",1,0)</f>
        <v>0</v>
      </c>
      <c r="N521">
        <f>IF('Main Data'!H521="Gubelin",1,0)</f>
        <v>0</v>
      </c>
      <c r="O521">
        <f>IF('Main Data'!H521="Heuer",1,0)</f>
        <v>0</v>
      </c>
      <c r="P521">
        <f>IF('Main Data'!H521="IWC",1,0)</f>
        <v>0</v>
      </c>
      <c r="Q521">
        <f>IF('Main Data'!H521="JLC",1,0)</f>
        <v>0</v>
      </c>
      <c r="R521">
        <f>IF('Main Data'!H521="Longines",1,0)</f>
        <v>0</v>
      </c>
      <c r="S521">
        <f>IF('Main Data'!H521="Movado",1,0)</f>
        <v>0</v>
      </c>
      <c r="T521">
        <f>IF('Main Data'!H521="Omega",1,0)</f>
        <v>0</v>
      </c>
      <c r="U521">
        <f>IF('Main Data'!H521="Panerai",1,0)</f>
        <v>0</v>
      </c>
      <c r="V521">
        <f>IF('Main Data'!H521="Patek",1,0)</f>
        <v>1</v>
      </c>
      <c r="W521">
        <f>IF('Main Data'!H521="Rolex",1,0)</f>
        <v>0</v>
      </c>
      <c r="X521">
        <f>IF('Main Data'!H521="Tudor",1,0)</f>
        <v>0</v>
      </c>
      <c r="Y521">
        <f>IF('Main Data'!H521="Ulysse Nardin",1,0)</f>
        <v>0</v>
      </c>
      <c r="Z521">
        <f>IF('Main Data'!H521="Universal Geneve",1,0)</f>
        <v>0</v>
      </c>
      <c r="AA521">
        <f>IF('Main Data'!H521="Vacheron",1,0)</f>
        <v>0</v>
      </c>
      <c r="AB521">
        <f>IF('Main Data'!H521="Zenith",1,0)</f>
        <v>0</v>
      </c>
      <c r="AC521">
        <f>IF('Main Data'!J521="Stainless Steel",1,0)</f>
        <v>0</v>
      </c>
      <c r="AD521">
        <f>IF('Main Data'!J521="Two-tone",1,0)</f>
        <v>0</v>
      </c>
      <c r="AE521">
        <f>IF(OR('Main Data'!J521="YG 18K",'Main Data'!J521="YG &lt;18K",'Main Data'!J521="PG 18K",'Main Data'!J521="PG &lt;18K",'Main Data'!J521="WG 18K",'Main Data'!J521="Mixes of 18K",'Main Data'!J521="Mixes &lt;18K"),1,0)</f>
        <v>1</v>
      </c>
      <c r="AF521">
        <f>IF('Main Data'!J521="Platinum",1,0)</f>
        <v>0</v>
      </c>
      <c r="AG521">
        <f>IF(OR('Main Data'!J521="PVD",'Main Data'!J521="Gold Plate",'Main Data'!J521="Other"),1,0)</f>
        <v>0</v>
      </c>
      <c r="AH521">
        <f>IF('Main Data'!N521="Stainless Steel",1,0)</f>
        <v>0</v>
      </c>
      <c r="AI521">
        <f>IF('Main Data'!N521="Leather",1,0)</f>
        <v>0</v>
      </c>
      <c r="AJ521">
        <f>IF('Main Data'!N521="Two-tone",1,0)</f>
        <v>0</v>
      </c>
      <c r="AK521">
        <f>IF(OR('Main Data'!N521="YG 18K",'Main Data'!N521="PG 18K",'Main Data'!N521="WG 18K",'Main Data'!N521="Mixes of 18K"),1,0)</f>
        <v>1</v>
      </c>
      <c r="AL521">
        <f>IF(OR(,'Main Data'!N521="PVD",'Main Data'!N521="Gold plate"),1,0)</f>
        <v>0</v>
      </c>
      <c r="AM521">
        <f>IF(OR('Main Data'!AV521="Yes",'Main Data'!AW521="Yes",'Main Data'!AU521="Yes"),1,0)</f>
        <v>0</v>
      </c>
      <c r="AN521">
        <f>IF(OR(ISTEXT('Main Data'!AX521), ISTEXT('Main Data'!AY521)),1,0)</f>
        <v>0</v>
      </c>
      <c r="AO521">
        <f>IF('Main Data'!AZ521="Yes",1,0)</f>
        <v>0</v>
      </c>
      <c r="AP521">
        <f>IF('Main Data'!BA521="Yes",1,0)</f>
        <v>0</v>
      </c>
      <c r="AQ521">
        <f>IF('Main Data'!BD521="Yes",1,0)</f>
        <v>0</v>
      </c>
      <c r="AR521">
        <f>IF('Main Data'!BE521="A",1,0)</f>
        <v>0</v>
      </c>
      <c r="AS521">
        <f>IF('Main Data'!BE521="AA",1,0)</f>
        <v>0</v>
      </c>
      <c r="AT521">
        <f>IF('Main Data'!BE521="AAA",1,0)</f>
        <v>0</v>
      </c>
      <c r="AU521">
        <f>IF('Main Data'!BE521="AAAA",1,0)</f>
        <v>1</v>
      </c>
      <c r="AV521">
        <f>IF('Main Data'!P521="Yes",1,0)</f>
        <v>1</v>
      </c>
      <c r="AW521">
        <f>IF('Main Data'!AP521="Yes",1,0)</f>
        <v>0</v>
      </c>
      <c r="AX521">
        <f>IF(OR('Main Data'!V521="Yes", 'Main Data'!W521="Yes",'Main Data'!X521="Yes"),1,0)</f>
        <v>0</v>
      </c>
      <c r="AY521">
        <f>IF(OR('Main Data'!Y521="Yes",'Main Data'!Z521="Yes"),1,0)</f>
        <v>0</v>
      </c>
      <c r="AZ521">
        <f>IF('Main Data'!AR521="Yes",1,0)</f>
        <v>0</v>
      </c>
      <c r="BA521">
        <f>IF('Main Data'!AS521="Yes",1,0)</f>
        <v>0</v>
      </c>
      <c r="BB521">
        <f>IF('Main Data'!AG521="Yes",1,0)</f>
        <v>0</v>
      </c>
      <c r="BC521">
        <f>IF('Main Data'!AB521="Yes",1,0)</f>
        <v>0</v>
      </c>
      <c r="BD521">
        <f>IF('Main Data'!AA521="Yes",1,0)</f>
        <v>0</v>
      </c>
      <c r="BE521">
        <f>IF('Main Data'!AC521="Yes",1,0)</f>
        <v>0</v>
      </c>
      <c r="BF521">
        <f>IF('Main Data'!AF521="Yes",1,0)</f>
        <v>0</v>
      </c>
      <c r="BG521">
        <f>IF(OR('Main Data'!AI521="Yes",'Main Data'!AL521="Yes"),1,0)</f>
        <v>0</v>
      </c>
      <c r="BH521">
        <f>IF('Main Data'!AJ521="Yes",1,0)</f>
        <v>0</v>
      </c>
      <c r="BI521">
        <f>IF('Main Data'!AK521="Yes",1,0)</f>
        <v>0</v>
      </c>
      <c r="BJ521">
        <f>IF('Main Data'!AM521="Yes",1,0)</f>
        <v>0</v>
      </c>
      <c r="BK521">
        <f>IF('Main Data'!AQ521="Yes",1,0)</f>
        <v>0</v>
      </c>
      <c r="BL521" s="21">
        <f t="shared" si="49"/>
        <v>0</v>
      </c>
      <c r="BM521" s="21">
        <f t="shared" si="50"/>
        <v>0</v>
      </c>
      <c r="BN521" s="21">
        <f t="shared" si="51"/>
        <v>0</v>
      </c>
      <c r="BO521" s="21">
        <f t="shared" si="52"/>
        <v>1</v>
      </c>
      <c r="BP521" s="21">
        <f t="shared" si="53"/>
        <v>0</v>
      </c>
    </row>
    <row r="522" spans="1:68" x14ac:dyDescent="0.2">
      <c r="A522">
        <v>518</v>
      </c>
      <c r="B522" s="33">
        <f>'Main Data'!C522</f>
        <v>44325</v>
      </c>
      <c r="C522">
        <f>'Main Data'!D522</f>
        <v>212</v>
      </c>
      <c r="D522" s="26">
        <f>'Main Data'!E522</f>
        <v>70000</v>
      </c>
      <c r="E522" s="26">
        <f>'Main Data'!F522</f>
        <v>87500</v>
      </c>
      <c r="F522" s="34">
        <f t="shared" si="48"/>
        <v>11.156250521031495</v>
      </c>
      <c r="G522">
        <f>IF('Main Data'!H522="AP",1,0)</f>
        <v>1</v>
      </c>
      <c r="H522">
        <f>IF('Main Data'!H522="Blancpain",1,0)</f>
        <v>0</v>
      </c>
      <c r="I522">
        <f>IF('Main Data'!H522="Breguet",1,0)</f>
        <v>0</v>
      </c>
      <c r="J522">
        <f>IF('Main Data'!H522="Breitling",1,0)</f>
        <v>0</v>
      </c>
      <c r="K522">
        <f>IF('Main Data'!H522="Cartier",1,0)</f>
        <v>0</v>
      </c>
      <c r="L522">
        <f>IF('Main Data'!H522="Gallet",1,0)</f>
        <v>0</v>
      </c>
      <c r="M522">
        <f>IF('Main Data'!H522="Girard Perregaux",1,0)</f>
        <v>0</v>
      </c>
      <c r="N522">
        <f>IF('Main Data'!H522="Gubelin",1,0)</f>
        <v>0</v>
      </c>
      <c r="O522">
        <f>IF('Main Data'!H522="Heuer",1,0)</f>
        <v>0</v>
      </c>
      <c r="P522">
        <f>IF('Main Data'!H522="IWC",1,0)</f>
        <v>0</v>
      </c>
      <c r="Q522">
        <f>IF('Main Data'!H522="JLC",1,0)</f>
        <v>0</v>
      </c>
      <c r="R522">
        <f>IF('Main Data'!H522="Longines",1,0)</f>
        <v>0</v>
      </c>
      <c r="S522">
        <f>IF('Main Data'!H522="Movado",1,0)</f>
        <v>0</v>
      </c>
      <c r="T522">
        <f>IF('Main Data'!H522="Omega",1,0)</f>
        <v>0</v>
      </c>
      <c r="U522">
        <f>IF('Main Data'!H522="Panerai",1,0)</f>
        <v>0</v>
      </c>
      <c r="V522">
        <f>IF('Main Data'!H522="Patek",1,0)</f>
        <v>0</v>
      </c>
      <c r="W522">
        <f>IF('Main Data'!H522="Rolex",1,0)</f>
        <v>0</v>
      </c>
      <c r="X522">
        <f>IF('Main Data'!H522="Tudor",1,0)</f>
        <v>0</v>
      </c>
      <c r="Y522">
        <f>IF('Main Data'!H522="Ulysse Nardin",1,0)</f>
        <v>0</v>
      </c>
      <c r="Z522">
        <f>IF('Main Data'!H522="Universal Geneve",1,0)</f>
        <v>0</v>
      </c>
      <c r="AA522">
        <f>IF('Main Data'!H522="Vacheron",1,0)</f>
        <v>0</v>
      </c>
      <c r="AB522">
        <f>IF('Main Data'!H522="Zenith",1,0)</f>
        <v>0</v>
      </c>
      <c r="AC522">
        <f>IF('Main Data'!J522="Stainless Steel",1,0)</f>
        <v>1</v>
      </c>
      <c r="AD522">
        <f>IF('Main Data'!J522="Two-tone",1,0)</f>
        <v>0</v>
      </c>
      <c r="AE522">
        <f>IF(OR('Main Data'!J522="YG 18K",'Main Data'!J522="YG &lt;18K",'Main Data'!J522="PG 18K",'Main Data'!J522="PG &lt;18K",'Main Data'!J522="WG 18K",'Main Data'!J522="Mixes of 18K",'Main Data'!J522="Mixes &lt;18K"),1,0)</f>
        <v>0</v>
      </c>
      <c r="AF522">
        <f>IF('Main Data'!J522="Platinum",1,0)</f>
        <v>0</v>
      </c>
      <c r="AG522">
        <f>IF(OR('Main Data'!J522="PVD",'Main Data'!J522="Gold Plate",'Main Data'!J522="Other"),1,0)</f>
        <v>0</v>
      </c>
      <c r="AH522">
        <f>IF('Main Data'!N522="Stainless Steel",1,0)</f>
        <v>1</v>
      </c>
      <c r="AI522">
        <f>IF('Main Data'!N522="Leather",1,0)</f>
        <v>0</v>
      </c>
      <c r="AJ522">
        <f>IF('Main Data'!N522="Two-tone",1,0)</f>
        <v>0</v>
      </c>
      <c r="AK522">
        <f>IF(OR('Main Data'!N522="YG 18K",'Main Data'!N522="PG 18K",'Main Data'!N522="WG 18K",'Main Data'!N522="Mixes of 18K"),1,0)</f>
        <v>0</v>
      </c>
      <c r="AL522">
        <f>IF(OR(,'Main Data'!N522="PVD",'Main Data'!N522="Gold plate"),1,0)</f>
        <v>0</v>
      </c>
      <c r="AM522">
        <f>IF(OR('Main Data'!AV522="Yes",'Main Data'!AW522="Yes",'Main Data'!AU522="Yes"),1,0)</f>
        <v>0</v>
      </c>
      <c r="AN522">
        <f>IF(OR(ISTEXT('Main Data'!AX522), ISTEXT('Main Data'!AY522)),1,0)</f>
        <v>0</v>
      </c>
      <c r="AO522">
        <f>IF('Main Data'!AZ522="Yes",1,0)</f>
        <v>0</v>
      </c>
      <c r="AP522">
        <f>IF('Main Data'!BA522="Yes",1,0)</f>
        <v>0</v>
      </c>
      <c r="AQ522">
        <f>IF('Main Data'!BD522="Yes",1,0)</f>
        <v>0</v>
      </c>
      <c r="AR522">
        <f>IF('Main Data'!BE522="A",1,0)</f>
        <v>0</v>
      </c>
      <c r="AS522">
        <f>IF('Main Data'!BE522="AA",1,0)</f>
        <v>0</v>
      </c>
      <c r="AT522">
        <f>IF('Main Data'!BE522="AAA",1,0)</f>
        <v>0</v>
      </c>
      <c r="AU522">
        <f>IF('Main Data'!BE522="AAAA",1,0)</f>
        <v>1</v>
      </c>
      <c r="AV522">
        <f>IF('Main Data'!P522="Yes",1,0)</f>
        <v>0</v>
      </c>
      <c r="AW522">
        <f>IF('Main Data'!AP522="Yes",1,0)</f>
        <v>0</v>
      </c>
      <c r="AX522">
        <f>IF(OR('Main Data'!V522="Yes", 'Main Data'!W522="Yes",'Main Data'!X522="Yes"),1,0)</f>
        <v>1</v>
      </c>
      <c r="AY522">
        <f>IF(OR('Main Data'!Y522="Yes",'Main Data'!Z522="Yes"),1,0)</f>
        <v>0</v>
      </c>
      <c r="AZ522">
        <f>IF('Main Data'!AR522="Yes",1,0)</f>
        <v>0</v>
      </c>
      <c r="BA522">
        <f>IF('Main Data'!AS522="Yes",1,0)</f>
        <v>0</v>
      </c>
      <c r="BB522">
        <f>IF('Main Data'!AG522="Yes",1,0)</f>
        <v>0</v>
      </c>
      <c r="BC522">
        <f>IF('Main Data'!AB522="Yes",1,0)</f>
        <v>0</v>
      </c>
      <c r="BD522">
        <f>IF('Main Data'!AA522="Yes",1,0)</f>
        <v>0</v>
      </c>
      <c r="BE522">
        <f>IF('Main Data'!AC522="Yes",1,0)</f>
        <v>0</v>
      </c>
      <c r="BF522">
        <f>IF('Main Data'!AF522="Yes",1,0)</f>
        <v>0</v>
      </c>
      <c r="BG522">
        <f>IF(OR('Main Data'!AI522="Yes",'Main Data'!AL522="Yes"),1,0)</f>
        <v>0</v>
      </c>
      <c r="BH522">
        <f>IF('Main Data'!AJ522="Yes",1,0)</f>
        <v>0</v>
      </c>
      <c r="BI522">
        <f>IF('Main Data'!AK522="Yes",1,0)</f>
        <v>0</v>
      </c>
      <c r="BJ522">
        <f>IF('Main Data'!AM522="Yes",1,0)</f>
        <v>0</v>
      </c>
      <c r="BK522">
        <f>IF('Main Data'!AQ522="Yes",1,0)</f>
        <v>0</v>
      </c>
      <c r="BL522" s="21">
        <f t="shared" si="49"/>
        <v>0</v>
      </c>
      <c r="BM522" s="21">
        <f t="shared" si="50"/>
        <v>0</v>
      </c>
      <c r="BN522" s="21">
        <f t="shared" si="51"/>
        <v>0</v>
      </c>
      <c r="BO522" s="21">
        <f t="shared" si="52"/>
        <v>1</v>
      </c>
      <c r="BP522" s="21">
        <f t="shared" si="53"/>
        <v>0</v>
      </c>
    </row>
    <row r="523" spans="1:68" x14ac:dyDescent="0.2">
      <c r="A523">
        <v>519</v>
      </c>
      <c r="B523" s="33">
        <f>'Main Data'!C523</f>
        <v>44325</v>
      </c>
      <c r="C523">
        <f>'Main Data'!D523</f>
        <v>219</v>
      </c>
      <c r="D523" s="26">
        <f>'Main Data'!E523</f>
        <v>18000</v>
      </c>
      <c r="E523" s="26">
        <f>'Main Data'!F523</f>
        <v>22500</v>
      </c>
      <c r="F523" s="34">
        <f t="shared" si="48"/>
        <v>9.7981270368783022</v>
      </c>
      <c r="G523">
        <f>IF('Main Data'!H523="AP",1,0)</f>
        <v>1</v>
      </c>
      <c r="H523">
        <f>IF('Main Data'!H523="Blancpain",1,0)</f>
        <v>0</v>
      </c>
      <c r="I523">
        <f>IF('Main Data'!H523="Breguet",1,0)</f>
        <v>0</v>
      </c>
      <c r="J523">
        <f>IF('Main Data'!H523="Breitling",1,0)</f>
        <v>0</v>
      </c>
      <c r="K523">
        <f>IF('Main Data'!H523="Cartier",1,0)</f>
        <v>0</v>
      </c>
      <c r="L523">
        <f>IF('Main Data'!H523="Gallet",1,0)</f>
        <v>0</v>
      </c>
      <c r="M523">
        <f>IF('Main Data'!H523="Girard Perregaux",1,0)</f>
        <v>0</v>
      </c>
      <c r="N523">
        <f>IF('Main Data'!H523="Gubelin",1,0)</f>
        <v>0</v>
      </c>
      <c r="O523">
        <f>IF('Main Data'!H523="Heuer",1,0)</f>
        <v>0</v>
      </c>
      <c r="P523">
        <f>IF('Main Data'!H523="IWC",1,0)</f>
        <v>0</v>
      </c>
      <c r="Q523">
        <f>IF('Main Data'!H523="JLC",1,0)</f>
        <v>0</v>
      </c>
      <c r="R523">
        <f>IF('Main Data'!H523="Longines",1,0)</f>
        <v>0</v>
      </c>
      <c r="S523">
        <f>IF('Main Data'!H523="Movado",1,0)</f>
        <v>0</v>
      </c>
      <c r="T523">
        <f>IF('Main Data'!H523="Omega",1,0)</f>
        <v>0</v>
      </c>
      <c r="U523">
        <f>IF('Main Data'!H523="Panerai",1,0)</f>
        <v>0</v>
      </c>
      <c r="V523">
        <f>IF('Main Data'!H523="Patek",1,0)</f>
        <v>0</v>
      </c>
      <c r="W523">
        <f>IF('Main Data'!H523="Rolex",1,0)</f>
        <v>0</v>
      </c>
      <c r="X523">
        <f>IF('Main Data'!H523="Tudor",1,0)</f>
        <v>0</v>
      </c>
      <c r="Y523">
        <f>IF('Main Data'!H523="Ulysse Nardin",1,0)</f>
        <v>0</v>
      </c>
      <c r="Z523">
        <f>IF('Main Data'!H523="Universal Geneve",1,0)</f>
        <v>0</v>
      </c>
      <c r="AA523">
        <f>IF('Main Data'!H523="Vacheron",1,0)</f>
        <v>0</v>
      </c>
      <c r="AB523">
        <f>IF('Main Data'!H523="Zenith",1,0)</f>
        <v>0</v>
      </c>
      <c r="AC523">
        <f>IF('Main Data'!J523="Stainless Steel",1,0)</f>
        <v>1</v>
      </c>
      <c r="AD523">
        <f>IF('Main Data'!J523="Two-tone",1,0)</f>
        <v>0</v>
      </c>
      <c r="AE523">
        <f>IF(OR('Main Data'!J523="YG 18K",'Main Data'!J523="YG &lt;18K",'Main Data'!J523="PG 18K",'Main Data'!J523="PG &lt;18K",'Main Data'!J523="WG 18K",'Main Data'!J523="Mixes of 18K",'Main Data'!J523="Mixes &lt;18K"),1,0)</f>
        <v>0</v>
      </c>
      <c r="AF523">
        <f>IF('Main Data'!J523="Platinum",1,0)</f>
        <v>0</v>
      </c>
      <c r="AG523">
        <f>IF(OR('Main Data'!J523="PVD",'Main Data'!J523="Gold Plate",'Main Data'!J523="Other"),1,0)</f>
        <v>0</v>
      </c>
      <c r="AH523">
        <f>IF('Main Data'!N523="Stainless Steel",1,0)</f>
        <v>1</v>
      </c>
      <c r="AI523">
        <f>IF('Main Data'!N523="Leather",1,0)</f>
        <v>0</v>
      </c>
      <c r="AJ523">
        <f>IF('Main Data'!N523="Two-tone",1,0)</f>
        <v>0</v>
      </c>
      <c r="AK523">
        <f>IF(OR('Main Data'!N523="YG 18K",'Main Data'!N523="PG 18K",'Main Data'!N523="WG 18K",'Main Data'!N523="Mixes of 18K"),1,0)</f>
        <v>0</v>
      </c>
      <c r="AL523">
        <f>IF(OR(,'Main Data'!N523="PVD",'Main Data'!N523="Gold plate"),1,0)</f>
        <v>0</v>
      </c>
      <c r="AM523">
        <f>IF(OR('Main Data'!AV523="Yes",'Main Data'!AW523="Yes",'Main Data'!AU523="Yes"),1,0)</f>
        <v>0</v>
      </c>
      <c r="AN523">
        <f>IF(OR(ISTEXT('Main Data'!AX523), ISTEXT('Main Data'!AY523)),1,0)</f>
        <v>0</v>
      </c>
      <c r="AO523">
        <f>IF('Main Data'!AZ523="Yes",1,0)</f>
        <v>0</v>
      </c>
      <c r="AP523">
        <f>IF('Main Data'!BA523="Yes",1,0)</f>
        <v>0</v>
      </c>
      <c r="AQ523">
        <f>IF('Main Data'!BD523="Yes",1,0)</f>
        <v>0</v>
      </c>
      <c r="AR523">
        <f>IF('Main Data'!BE523="A",1,0)</f>
        <v>0</v>
      </c>
      <c r="AS523">
        <f>IF('Main Data'!BE523="AA",1,0)</f>
        <v>0</v>
      </c>
      <c r="AT523">
        <f>IF('Main Data'!BE523="AAA",1,0)</f>
        <v>1</v>
      </c>
      <c r="AU523">
        <f>IF('Main Data'!BE523="AAAA",1,0)</f>
        <v>0</v>
      </c>
      <c r="AV523">
        <f>IF('Main Data'!P523="Yes",1,0)</f>
        <v>0</v>
      </c>
      <c r="AW523">
        <f>IF('Main Data'!AP523="Yes",1,0)</f>
        <v>0</v>
      </c>
      <c r="AX523">
        <f>IF(OR('Main Data'!V523="Yes", 'Main Data'!W523="Yes",'Main Data'!X523="Yes"),1,0)</f>
        <v>1</v>
      </c>
      <c r="AY523">
        <f>IF(OR('Main Data'!Y523="Yes",'Main Data'!Z523="Yes"),1,0)</f>
        <v>0</v>
      </c>
      <c r="AZ523">
        <f>IF('Main Data'!AR523="Yes",1,0)</f>
        <v>0</v>
      </c>
      <c r="BA523">
        <f>IF('Main Data'!AS523="Yes",1,0)</f>
        <v>0</v>
      </c>
      <c r="BB523">
        <f>IF('Main Data'!AG523="Yes",1,0)</f>
        <v>0</v>
      </c>
      <c r="BC523">
        <f>IF('Main Data'!AB523="Yes",1,0)</f>
        <v>0</v>
      </c>
      <c r="BD523">
        <f>IF('Main Data'!AA523="Yes",1,0)</f>
        <v>0</v>
      </c>
      <c r="BE523">
        <f>IF('Main Data'!AC523="Yes",1,0)</f>
        <v>0</v>
      </c>
      <c r="BF523">
        <f>IF('Main Data'!AF523="Yes",1,0)</f>
        <v>0</v>
      </c>
      <c r="BG523">
        <f>IF(OR('Main Data'!AI523="Yes",'Main Data'!AL523="Yes"),1,0)</f>
        <v>0</v>
      </c>
      <c r="BH523">
        <f>IF('Main Data'!AJ523="Yes",1,0)</f>
        <v>0</v>
      </c>
      <c r="BI523">
        <f>IF('Main Data'!AK523="Yes",1,0)</f>
        <v>0</v>
      </c>
      <c r="BJ523">
        <f>IF('Main Data'!AM523="Yes",1,0)</f>
        <v>0</v>
      </c>
      <c r="BK523">
        <f>IF('Main Data'!AQ523="Yes",1,0)</f>
        <v>0</v>
      </c>
      <c r="BL523" s="21">
        <f t="shared" si="49"/>
        <v>0</v>
      </c>
      <c r="BM523" s="21">
        <f t="shared" si="50"/>
        <v>0</v>
      </c>
      <c r="BN523" s="21">
        <f t="shared" si="51"/>
        <v>0</v>
      </c>
      <c r="BO523" s="21">
        <f t="shared" si="52"/>
        <v>1</v>
      </c>
      <c r="BP523" s="21">
        <f t="shared" si="53"/>
        <v>0</v>
      </c>
    </row>
    <row r="524" spans="1:68" x14ac:dyDescent="0.2">
      <c r="A524">
        <v>520</v>
      </c>
      <c r="B524" s="33">
        <f>'Main Data'!C524</f>
        <v>44325</v>
      </c>
      <c r="C524">
        <f>'Main Data'!D524</f>
        <v>221</v>
      </c>
      <c r="D524" s="26">
        <f>'Main Data'!E524</f>
        <v>22000</v>
      </c>
      <c r="E524" s="26">
        <f>'Main Data'!F524</f>
        <v>27500</v>
      </c>
      <c r="F524" s="34">
        <f t="shared" si="48"/>
        <v>9.9987977323404529</v>
      </c>
      <c r="G524">
        <f>IF('Main Data'!H524="AP",1,0)</f>
        <v>0</v>
      </c>
      <c r="H524">
        <f>IF('Main Data'!H524="Blancpain",1,0)</f>
        <v>0</v>
      </c>
      <c r="I524">
        <f>IF('Main Data'!H524="Breguet",1,0)</f>
        <v>0</v>
      </c>
      <c r="J524">
        <f>IF('Main Data'!H524="Breitling",1,0)</f>
        <v>0</v>
      </c>
      <c r="K524">
        <f>IF('Main Data'!H524="Cartier",1,0)</f>
        <v>0</v>
      </c>
      <c r="L524">
        <f>IF('Main Data'!H524="Gallet",1,0)</f>
        <v>0</v>
      </c>
      <c r="M524">
        <f>IF('Main Data'!H524="Girard Perregaux",1,0)</f>
        <v>0</v>
      </c>
      <c r="N524">
        <f>IF('Main Data'!H524="Gubelin",1,0)</f>
        <v>0</v>
      </c>
      <c r="O524">
        <f>IF('Main Data'!H524="Heuer",1,0)</f>
        <v>0</v>
      </c>
      <c r="P524">
        <f>IF('Main Data'!H524="IWC",1,0)</f>
        <v>0</v>
      </c>
      <c r="Q524">
        <f>IF('Main Data'!H524="JLC",1,0)</f>
        <v>0</v>
      </c>
      <c r="R524">
        <f>IF('Main Data'!H524="Longines",1,0)</f>
        <v>0</v>
      </c>
      <c r="S524">
        <f>IF('Main Data'!H524="Movado",1,0)</f>
        <v>0</v>
      </c>
      <c r="T524">
        <f>IF('Main Data'!H524="Omega",1,0)</f>
        <v>0</v>
      </c>
      <c r="U524">
        <f>IF('Main Data'!H524="Panerai",1,0)</f>
        <v>0</v>
      </c>
      <c r="V524">
        <f>IF('Main Data'!H524="Patek",1,0)</f>
        <v>0</v>
      </c>
      <c r="W524">
        <f>IF('Main Data'!H524="Rolex",1,0)</f>
        <v>1</v>
      </c>
      <c r="X524">
        <f>IF('Main Data'!H524="Tudor",1,0)</f>
        <v>0</v>
      </c>
      <c r="Y524">
        <f>IF('Main Data'!H524="Ulysse Nardin",1,0)</f>
        <v>0</v>
      </c>
      <c r="Z524">
        <f>IF('Main Data'!H524="Universal Geneve",1,0)</f>
        <v>0</v>
      </c>
      <c r="AA524">
        <f>IF('Main Data'!H524="Vacheron",1,0)</f>
        <v>0</v>
      </c>
      <c r="AB524">
        <f>IF('Main Data'!H524="Zenith",1,0)</f>
        <v>0</v>
      </c>
      <c r="AC524">
        <f>IF('Main Data'!J524="Stainless Steel",1,0)</f>
        <v>1</v>
      </c>
      <c r="AD524">
        <f>IF('Main Data'!J524="Two-tone",1,0)</f>
        <v>0</v>
      </c>
      <c r="AE524">
        <f>IF(OR('Main Data'!J524="YG 18K",'Main Data'!J524="YG &lt;18K",'Main Data'!J524="PG 18K",'Main Data'!J524="PG &lt;18K",'Main Data'!J524="WG 18K",'Main Data'!J524="Mixes of 18K",'Main Data'!J524="Mixes &lt;18K"),1,0)</f>
        <v>0</v>
      </c>
      <c r="AF524">
        <f>IF('Main Data'!J524="Platinum",1,0)</f>
        <v>0</v>
      </c>
      <c r="AG524">
        <f>IF(OR('Main Data'!J524="PVD",'Main Data'!J524="Gold Plate",'Main Data'!J524="Other"),1,0)</f>
        <v>0</v>
      </c>
      <c r="AH524">
        <f>IF('Main Data'!N524="Stainless Steel",1,0)</f>
        <v>1</v>
      </c>
      <c r="AI524">
        <f>IF('Main Data'!N524="Leather",1,0)</f>
        <v>0</v>
      </c>
      <c r="AJ524">
        <f>IF('Main Data'!N524="Two-tone",1,0)</f>
        <v>0</v>
      </c>
      <c r="AK524">
        <f>IF(OR('Main Data'!N524="YG 18K",'Main Data'!N524="PG 18K",'Main Data'!N524="WG 18K",'Main Data'!N524="Mixes of 18K"),1,0)</f>
        <v>0</v>
      </c>
      <c r="AL524">
        <f>IF(OR(,'Main Data'!N524="PVD",'Main Data'!N524="Gold plate"),1,0)</f>
        <v>0</v>
      </c>
      <c r="AM524">
        <f>IF(OR('Main Data'!AV524="Yes",'Main Data'!AW524="Yes",'Main Data'!AU524="Yes"),1,0)</f>
        <v>0</v>
      </c>
      <c r="AN524">
        <f>IF(OR(ISTEXT('Main Data'!AX524), ISTEXT('Main Data'!AY524)),1,0)</f>
        <v>0</v>
      </c>
      <c r="AO524">
        <f>IF('Main Data'!AZ524="Yes",1,0)</f>
        <v>0</v>
      </c>
      <c r="AP524">
        <f>IF('Main Data'!BA524="Yes",1,0)</f>
        <v>0</v>
      </c>
      <c r="AQ524">
        <f>IF('Main Data'!BD524="Yes",1,0)</f>
        <v>0</v>
      </c>
      <c r="AR524">
        <f>IF('Main Data'!BE524="A",1,0)</f>
        <v>0</v>
      </c>
      <c r="AS524">
        <f>IF('Main Data'!BE524="AA",1,0)</f>
        <v>0</v>
      </c>
      <c r="AT524">
        <f>IF('Main Data'!BE524="AAA",1,0)</f>
        <v>1</v>
      </c>
      <c r="AU524">
        <f>IF('Main Data'!BE524="AAAA",1,0)</f>
        <v>0</v>
      </c>
      <c r="AV524">
        <f>IF('Main Data'!P524="Yes",1,0)</f>
        <v>0</v>
      </c>
      <c r="AW524">
        <f>IF('Main Data'!AP524="Yes",1,0)</f>
        <v>0</v>
      </c>
      <c r="AX524">
        <f>IF(OR('Main Data'!V524="Yes", 'Main Data'!W524="Yes",'Main Data'!X524="Yes"),1,0)</f>
        <v>1</v>
      </c>
      <c r="AY524">
        <f>IF(OR('Main Data'!Y524="Yes",'Main Data'!Z524="Yes"),1,0)</f>
        <v>0</v>
      </c>
      <c r="AZ524">
        <f>IF('Main Data'!AR524="Yes",1,0)</f>
        <v>0</v>
      </c>
      <c r="BA524">
        <f>IF('Main Data'!AS524="Yes",1,0)</f>
        <v>0</v>
      </c>
      <c r="BB524">
        <f>IF('Main Data'!AG524="Yes",1,0)</f>
        <v>0</v>
      </c>
      <c r="BC524">
        <f>IF('Main Data'!AB524="Yes",1,0)</f>
        <v>0</v>
      </c>
      <c r="BD524">
        <f>IF('Main Data'!AA524="Yes",1,0)</f>
        <v>1</v>
      </c>
      <c r="BE524">
        <f>IF('Main Data'!AC524="Yes",1,0)</f>
        <v>0</v>
      </c>
      <c r="BF524">
        <f>IF('Main Data'!AF524="Yes",1,0)</f>
        <v>0</v>
      </c>
      <c r="BG524">
        <f>IF(OR('Main Data'!AI524="Yes",'Main Data'!AL524="Yes"),1,0)</f>
        <v>0</v>
      </c>
      <c r="BH524">
        <f>IF('Main Data'!AJ524="Yes",1,0)</f>
        <v>0</v>
      </c>
      <c r="BI524">
        <f>IF('Main Data'!AK524="Yes",1,0)</f>
        <v>0</v>
      </c>
      <c r="BJ524">
        <f>IF('Main Data'!AM524="Yes",1,0)</f>
        <v>0</v>
      </c>
      <c r="BK524">
        <f>IF('Main Data'!AQ524="Yes",1,0)</f>
        <v>0</v>
      </c>
      <c r="BL524" s="21">
        <f t="shared" si="49"/>
        <v>0</v>
      </c>
      <c r="BM524" s="21">
        <f t="shared" si="50"/>
        <v>0</v>
      </c>
      <c r="BN524" s="21">
        <f t="shared" si="51"/>
        <v>0</v>
      </c>
      <c r="BO524" s="21">
        <f t="shared" si="52"/>
        <v>1</v>
      </c>
      <c r="BP524" s="21">
        <f t="shared" si="53"/>
        <v>0</v>
      </c>
    </row>
    <row r="525" spans="1:68" x14ac:dyDescent="0.2">
      <c r="A525">
        <v>521</v>
      </c>
      <c r="B525" s="33">
        <f>'Main Data'!C525</f>
        <v>44325</v>
      </c>
      <c r="C525">
        <f>'Main Data'!D525</f>
        <v>222</v>
      </c>
      <c r="D525" s="26">
        <f>'Main Data'!E525</f>
        <v>16000</v>
      </c>
      <c r="E525" s="26">
        <f>'Main Data'!F525</f>
        <v>20000</v>
      </c>
      <c r="F525" s="34">
        <f t="shared" si="48"/>
        <v>9.6803440012219184</v>
      </c>
      <c r="G525">
        <f>IF('Main Data'!H525="AP",1,0)</f>
        <v>0</v>
      </c>
      <c r="H525">
        <f>IF('Main Data'!H525="Blancpain",1,0)</f>
        <v>0</v>
      </c>
      <c r="I525">
        <f>IF('Main Data'!H525="Breguet",1,0)</f>
        <v>0</v>
      </c>
      <c r="J525">
        <f>IF('Main Data'!H525="Breitling",1,0)</f>
        <v>0</v>
      </c>
      <c r="K525">
        <f>IF('Main Data'!H525="Cartier",1,0)</f>
        <v>0</v>
      </c>
      <c r="L525">
        <f>IF('Main Data'!H525="Gallet",1,0)</f>
        <v>0</v>
      </c>
      <c r="M525">
        <f>IF('Main Data'!H525="Girard Perregaux",1,0)</f>
        <v>0</v>
      </c>
      <c r="N525">
        <f>IF('Main Data'!H525="Gubelin",1,0)</f>
        <v>0</v>
      </c>
      <c r="O525">
        <f>IF('Main Data'!H525="Heuer",1,0)</f>
        <v>0</v>
      </c>
      <c r="P525">
        <f>IF('Main Data'!H525="IWC",1,0)</f>
        <v>0</v>
      </c>
      <c r="Q525">
        <f>IF('Main Data'!H525="JLC",1,0)</f>
        <v>0</v>
      </c>
      <c r="R525">
        <f>IF('Main Data'!H525="Longines",1,0)</f>
        <v>0</v>
      </c>
      <c r="S525">
        <f>IF('Main Data'!H525="Movado",1,0)</f>
        <v>0</v>
      </c>
      <c r="T525">
        <f>IF('Main Data'!H525="Omega",1,0)</f>
        <v>0</v>
      </c>
      <c r="U525">
        <f>IF('Main Data'!H525="Panerai",1,0)</f>
        <v>0</v>
      </c>
      <c r="V525">
        <f>IF('Main Data'!H525="Patek",1,0)</f>
        <v>0</v>
      </c>
      <c r="W525">
        <f>IF('Main Data'!H525="Rolex",1,0)</f>
        <v>1</v>
      </c>
      <c r="X525">
        <f>IF('Main Data'!H525="Tudor",1,0)</f>
        <v>0</v>
      </c>
      <c r="Y525">
        <f>IF('Main Data'!H525="Ulysse Nardin",1,0)</f>
        <v>0</v>
      </c>
      <c r="Z525">
        <f>IF('Main Data'!H525="Universal Geneve",1,0)</f>
        <v>0</v>
      </c>
      <c r="AA525">
        <f>IF('Main Data'!H525="Vacheron",1,0)</f>
        <v>0</v>
      </c>
      <c r="AB525">
        <f>IF('Main Data'!H525="Zenith",1,0)</f>
        <v>0</v>
      </c>
      <c r="AC525">
        <f>IF('Main Data'!J525="Stainless Steel",1,0)</f>
        <v>1</v>
      </c>
      <c r="AD525">
        <f>IF('Main Data'!J525="Two-tone",1,0)</f>
        <v>0</v>
      </c>
      <c r="AE525">
        <f>IF(OR('Main Data'!J525="YG 18K",'Main Data'!J525="YG &lt;18K",'Main Data'!J525="PG 18K",'Main Data'!J525="PG &lt;18K",'Main Data'!J525="WG 18K",'Main Data'!J525="Mixes of 18K",'Main Data'!J525="Mixes &lt;18K"),1,0)</f>
        <v>0</v>
      </c>
      <c r="AF525">
        <f>IF('Main Data'!J525="Platinum",1,0)</f>
        <v>0</v>
      </c>
      <c r="AG525">
        <f>IF(OR('Main Data'!J525="PVD",'Main Data'!J525="Gold Plate",'Main Data'!J525="Other"),1,0)</f>
        <v>0</v>
      </c>
      <c r="AH525">
        <f>IF('Main Data'!N525="Stainless Steel",1,0)</f>
        <v>1</v>
      </c>
      <c r="AI525">
        <f>IF('Main Data'!N525="Leather",1,0)</f>
        <v>0</v>
      </c>
      <c r="AJ525">
        <f>IF('Main Data'!N525="Two-tone",1,0)</f>
        <v>0</v>
      </c>
      <c r="AK525">
        <f>IF(OR('Main Data'!N525="YG 18K",'Main Data'!N525="PG 18K",'Main Data'!N525="WG 18K",'Main Data'!N525="Mixes of 18K"),1,0)</f>
        <v>0</v>
      </c>
      <c r="AL525">
        <f>IF(OR(,'Main Data'!N525="PVD",'Main Data'!N525="Gold plate"),1,0)</f>
        <v>0</v>
      </c>
      <c r="AM525">
        <f>IF(OR('Main Data'!AV525="Yes",'Main Data'!AW525="Yes",'Main Data'!AU525="Yes"),1,0)</f>
        <v>0</v>
      </c>
      <c r="AN525">
        <f>IF(OR(ISTEXT('Main Data'!AX525), ISTEXT('Main Data'!AY525)),1,0)</f>
        <v>0</v>
      </c>
      <c r="AO525">
        <f>IF('Main Data'!AZ525="Yes",1,0)</f>
        <v>0</v>
      </c>
      <c r="AP525">
        <f>IF('Main Data'!BA525="Yes",1,0)</f>
        <v>0</v>
      </c>
      <c r="AQ525">
        <f>IF('Main Data'!BD525="Yes",1,0)</f>
        <v>0</v>
      </c>
      <c r="AR525">
        <f>IF('Main Data'!BE525="A",1,0)</f>
        <v>0</v>
      </c>
      <c r="AS525">
        <f>IF('Main Data'!BE525="AA",1,0)</f>
        <v>0</v>
      </c>
      <c r="AT525">
        <f>IF('Main Data'!BE525="AAA",1,0)</f>
        <v>1</v>
      </c>
      <c r="AU525">
        <f>IF('Main Data'!BE525="AAAA",1,0)</f>
        <v>0</v>
      </c>
      <c r="AV525">
        <f>IF('Main Data'!P525="Yes",1,0)</f>
        <v>1</v>
      </c>
      <c r="AW525">
        <f>IF('Main Data'!AP525="Yes",1,0)</f>
        <v>0</v>
      </c>
      <c r="AX525">
        <f>IF(OR('Main Data'!V525="Yes", 'Main Data'!W525="Yes",'Main Data'!X525="Yes"),1,0)</f>
        <v>0</v>
      </c>
      <c r="AY525">
        <f>IF(OR('Main Data'!Y525="Yes",'Main Data'!Z525="Yes"),1,0)</f>
        <v>0</v>
      </c>
      <c r="AZ525">
        <f>IF('Main Data'!AR525="Yes",1,0)</f>
        <v>0</v>
      </c>
      <c r="BA525">
        <f>IF('Main Data'!AS525="Yes",1,0)</f>
        <v>0</v>
      </c>
      <c r="BB525">
        <f>IF('Main Data'!AG525="Yes",1,0)</f>
        <v>0</v>
      </c>
      <c r="BC525">
        <f>IF('Main Data'!AB525="Yes",1,0)</f>
        <v>0</v>
      </c>
      <c r="BD525">
        <f>IF('Main Data'!AA525="Yes",1,0)</f>
        <v>1</v>
      </c>
      <c r="BE525">
        <f>IF('Main Data'!AC525="Yes",1,0)</f>
        <v>0</v>
      </c>
      <c r="BF525">
        <f>IF('Main Data'!AF525="Yes",1,0)</f>
        <v>0</v>
      </c>
      <c r="BG525">
        <f>IF(OR('Main Data'!AI525="Yes",'Main Data'!AL525="Yes"),1,0)</f>
        <v>0</v>
      </c>
      <c r="BH525">
        <f>IF('Main Data'!AJ525="Yes",1,0)</f>
        <v>0</v>
      </c>
      <c r="BI525">
        <f>IF('Main Data'!AK525="Yes",1,0)</f>
        <v>0</v>
      </c>
      <c r="BJ525">
        <f>IF('Main Data'!AM525="Yes",1,0)</f>
        <v>0</v>
      </c>
      <c r="BK525">
        <f>IF('Main Data'!AQ525="Yes",1,0)</f>
        <v>0</v>
      </c>
      <c r="BL525" s="21">
        <f t="shared" si="49"/>
        <v>0</v>
      </c>
      <c r="BM525" s="21">
        <f t="shared" si="50"/>
        <v>0</v>
      </c>
      <c r="BN525" s="21">
        <f t="shared" si="51"/>
        <v>0</v>
      </c>
      <c r="BO525" s="21">
        <f t="shared" si="52"/>
        <v>1</v>
      </c>
      <c r="BP525" s="21">
        <f t="shared" si="53"/>
        <v>0</v>
      </c>
    </row>
    <row r="526" spans="1:68" x14ac:dyDescent="0.2">
      <c r="A526">
        <v>522</v>
      </c>
      <c r="B526" s="33">
        <f>'Main Data'!C526</f>
        <v>44325</v>
      </c>
      <c r="C526">
        <f>'Main Data'!D526</f>
        <v>223</v>
      </c>
      <c r="D526" s="26">
        <f>'Main Data'!E526</f>
        <v>44000</v>
      </c>
      <c r="E526" s="26">
        <f>'Main Data'!F526</f>
        <v>55000</v>
      </c>
      <c r="F526" s="34">
        <f t="shared" si="48"/>
        <v>10.691944912900398</v>
      </c>
      <c r="G526">
        <f>IF('Main Data'!H526="AP",1,0)</f>
        <v>0</v>
      </c>
      <c r="H526">
        <f>IF('Main Data'!H526="Blancpain",1,0)</f>
        <v>0</v>
      </c>
      <c r="I526">
        <f>IF('Main Data'!H526="Breguet",1,0)</f>
        <v>0</v>
      </c>
      <c r="J526">
        <f>IF('Main Data'!H526="Breitling",1,0)</f>
        <v>0</v>
      </c>
      <c r="K526">
        <f>IF('Main Data'!H526="Cartier",1,0)</f>
        <v>0</v>
      </c>
      <c r="L526">
        <f>IF('Main Data'!H526="Gallet",1,0)</f>
        <v>0</v>
      </c>
      <c r="M526">
        <f>IF('Main Data'!H526="Girard Perregaux",1,0)</f>
        <v>0</v>
      </c>
      <c r="N526">
        <f>IF('Main Data'!H526="Gubelin",1,0)</f>
        <v>0</v>
      </c>
      <c r="O526">
        <f>IF('Main Data'!H526="Heuer",1,0)</f>
        <v>0</v>
      </c>
      <c r="P526">
        <f>IF('Main Data'!H526="IWC",1,0)</f>
        <v>0</v>
      </c>
      <c r="Q526">
        <f>IF('Main Data'!H526="JLC",1,0)</f>
        <v>0</v>
      </c>
      <c r="R526">
        <f>IF('Main Data'!H526="Longines",1,0)</f>
        <v>0</v>
      </c>
      <c r="S526">
        <f>IF('Main Data'!H526="Movado",1,0)</f>
        <v>0</v>
      </c>
      <c r="T526">
        <f>IF('Main Data'!H526="Omega",1,0)</f>
        <v>0</v>
      </c>
      <c r="U526">
        <f>IF('Main Data'!H526="Panerai",1,0)</f>
        <v>0</v>
      </c>
      <c r="V526">
        <f>IF('Main Data'!H526="Patek",1,0)</f>
        <v>0</v>
      </c>
      <c r="W526">
        <f>IF('Main Data'!H526="Rolex",1,0)</f>
        <v>1</v>
      </c>
      <c r="X526">
        <f>IF('Main Data'!H526="Tudor",1,0)</f>
        <v>0</v>
      </c>
      <c r="Y526">
        <f>IF('Main Data'!H526="Ulysse Nardin",1,0)</f>
        <v>0</v>
      </c>
      <c r="Z526">
        <f>IF('Main Data'!H526="Universal Geneve",1,0)</f>
        <v>0</v>
      </c>
      <c r="AA526">
        <f>IF('Main Data'!H526="Vacheron",1,0)</f>
        <v>0</v>
      </c>
      <c r="AB526">
        <f>IF('Main Data'!H526="Zenith",1,0)</f>
        <v>0</v>
      </c>
      <c r="AC526">
        <f>IF('Main Data'!J526="Stainless Steel",1,0)</f>
        <v>1</v>
      </c>
      <c r="AD526">
        <f>IF('Main Data'!J526="Two-tone",1,0)</f>
        <v>0</v>
      </c>
      <c r="AE526">
        <f>IF(OR('Main Data'!J526="YG 18K",'Main Data'!J526="YG &lt;18K",'Main Data'!J526="PG 18K",'Main Data'!J526="PG &lt;18K",'Main Data'!J526="WG 18K",'Main Data'!J526="Mixes of 18K",'Main Data'!J526="Mixes &lt;18K"),1,0)</f>
        <v>0</v>
      </c>
      <c r="AF526">
        <f>IF('Main Data'!J526="Platinum",1,0)</f>
        <v>0</v>
      </c>
      <c r="AG526">
        <f>IF(OR('Main Data'!J526="PVD",'Main Data'!J526="Gold Plate",'Main Data'!J526="Other"),1,0)</f>
        <v>0</v>
      </c>
      <c r="AH526">
        <f>IF('Main Data'!N526="Stainless Steel",1,0)</f>
        <v>0</v>
      </c>
      <c r="AI526">
        <f>IF('Main Data'!N526="Leather",1,0)</f>
        <v>1</v>
      </c>
      <c r="AJ526">
        <f>IF('Main Data'!N526="Two-tone",1,0)</f>
        <v>0</v>
      </c>
      <c r="AK526">
        <f>IF(OR('Main Data'!N526="YG 18K",'Main Data'!N526="PG 18K",'Main Data'!N526="WG 18K",'Main Data'!N526="Mixes of 18K"),1,0)</f>
        <v>0</v>
      </c>
      <c r="AL526">
        <f>IF(OR(,'Main Data'!N526="PVD",'Main Data'!N526="Gold plate"),1,0)</f>
        <v>0</v>
      </c>
      <c r="AM526">
        <f>IF(OR('Main Data'!AV526="Yes",'Main Data'!AW526="Yes",'Main Data'!AU526="Yes"),1,0)</f>
        <v>0</v>
      </c>
      <c r="AN526">
        <f>IF(OR(ISTEXT('Main Data'!AX526), ISTEXT('Main Data'!AY526)),1,0)</f>
        <v>0</v>
      </c>
      <c r="AO526">
        <f>IF('Main Data'!AZ526="Yes",1,0)</f>
        <v>0</v>
      </c>
      <c r="AP526">
        <f>IF('Main Data'!BA526="Yes",1,0)</f>
        <v>0</v>
      </c>
      <c r="AQ526">
        <f>IF('Main Data'!BD526="Yes",1,0)</f>
        <v>0</v>
      </c>
      <c r="AR526">
        <f>IF('Main Data'!BE526="A",1,0)</f>
        <v>0</v>
      </c>
      <c r="AS526">
        <f>IF('Main Data'!BE526="AA",1,0)</f>
        <v>0</v>
      </c>
      <c r="AT526">
        <f>IF('Main Data'!BE526="AAA",1,0)</f>
        <v>0</v>
      </c>
      <c r="AU526">
        <f>IF('Main Data'!BE526="AAAA",1,0)</f>
        <v>1</v>
      </c>
      <c r="AV526">
        <f>IF('Main Data'!P526="Yes",1,0)</f>
        <v>1</v>
      </c>
      <c r="AW526">
        <f>IF('Main Data'!AP526="Yes",1,0)</f>
        <v>0</v>
      </c>
      <c r="AX526">
        <f>IF(OR('Main Data'!V526="Yes", 'Main Data'!W526="Yes",'Main Data'!X526="Yes"),1,0)</f>
        <v>0</v>
      </c>
      <c r="AY526">
        <f>IF(OR('Main Data'!Y526="Yes",'Main Data'!Z526="Yes"),1,0)</f>
        <v>0</v>
      </c>
      <c r="AZ526">
        <f>IF('Main Data'!AR526="Yes",1,0)</f>
        <v>0</v>
      </c>
      <c r="BA526">
        <f>IF('Main Data'!AS526="Yes",1,0)</f>
        <v>0</v>
      </c>
      <c r="BB526">
        <f>IF('Main Data'!AG526="Yes",1,0)</f>
        <v>0</v>
      </c>
      <c r="BC526">
        <f>IF('Main Data'!AB526="Yes",1,0)</f>
        <v>0</v>
      </c>
      <c r="BD526">
        <f>IF('Main Data'!AA526="Yes",1,0)</f>
        <v>1</v>
      </c>
      <c r="BE526">
        <f>IF('Main Data'!AC526="Yes",1,0)</f>
        <v>0</v>
      </c>
      <c r="BF526">
        <f>IF('Main Data'!AF526="Yes",1,0)</f>
        <v>0</v>
      </c>
      <c r="BG526">
        <f>IF(OR('Main Data'!AI526="Yes",'Main Data'!AL526="Yes"),1,0)</f>
        <v>0</v>
      </c>
      <c r="BH526">
        <f>IF('Main Data'!AJ526="Yes",1,0)</f>
        <v>0</v>
      </c>
      <c r="BI526">
        <f>IF('Main Data'!AK526="Yes",1,0)</f>
        <v>0</v>
      </c>
      <c r="BJ526">
        <f>IF('Main Data'!AM526="Yes",1,0)</f>
        <v>0</v>
      </c>
      <c r="BK526">
        <f>IF('Main Data'!AQ526="Yes",1,0)</f>
        <v>0</v>
      </c>
      <c r="BL526" s="21">
        <f t="shared" si="49"/>
        <v>0</v>
      </c>
      <c r="BM526" s="21">
        <f t="shared" si="50"/>
        <v>0</v>
      </c>
      <c r="BN526" s="21">
        <f t="shared" si="51"/>
        <v>0</v>
      </c>
      <c r="BO526" s="21">
        <f t="shared" si="52"/>
        <v>1</v>
      </c>
      <c r="BP526" s="21">
        <f t="shared" si="53"/>
        <v>0</v>
      </c>
    </row>
    <row r="527" spans="1:68" x14ac:dyDescent="0.2">
      <c r="A527">
        <v>523</v>
      </c>
      <c r="B527" s="33">
        <f>'Main Data'!C527</f>
        <v>44325</v>
      </c>
      <c r="C527">
        <f>'Main Data'!D527</f>
        <v>224</v>
      </c>
      <c r="D527" s="26">
        <f>'Main Data'!E527</f>
        <v>100000</v>
      </c>
      <c r="E527" s="26">
        <f>'Main Data'!F527</f>
        <v>143750</v>
      </c>
      <c r="F527" s="34">
        <f t="shared" si="48"/>
        <v>11.512925464970229</v>
      </c>
      <c r="G527">
        <f>IF('Main Data'!H527="AP",1,0)</f>
        <v>0</v>
      </c>
      <c r="H527">
        <f>IF('Main Data'!H527="Blancpain",1,0)</f>
        <v>0</v>
      </c>
      <c r="I527">
        <f>IF('Main Data'!H527="Breguet",1,0)</f>
        <v>0</v>
      </c>
      <c r="J527">
        <f>IF('Main Data'!H527="Breitling",1,0)</f>
        <v>0</v>
      </c>
      <c r="K527">
        <f>IF('Main Data'!H527="Cartier",1,0)</f>
        <v>0</v>
      </c>
      <c r="L527">
        <f>IF('Main Data'!H527="Gallet",1,0)</f>
        <v>0</v>
      </c>
      <c r="M527">
        <f>IF('Main Data'!H527="Girard Perregaux",1,0)</f>
        <v>0</v>
      </c>
      <c r="N527">
        <f>IF('Main Data'!H527="Gubelin",1,0)</f>
        <v>0</v>
      </c>
      <c r="O527">
        <f>IF('Main Data'!H527="Heuer",1,0)</f>
        <v>0</v>
      </c>
      <c r="P527">
        <f>IF('Main Data'!H527="IWC",1,0)</f>
        <v>0</v>
      </c>
      <c r="Q527">
        <f>IF('Main Data'!H527="JLC",1,0)</f>
        <v>0</v>
      </c>
      <c r="R527">
        <f>IF('Main Data'!H527="Longines",1,0)</f>
        <v>0</v>
      </c>
      <c r="S527">
        <f>IF('Main Data'!H527="Movado",1,0)</f>
        <v>0</v>
      </c>
      <c r="T527">
        <f>IF('Main Data'!H527="Omega",1,0)</f>
        <v>0</v>
      </c>
      <c r="U527">
        <f>IF('Main Data'!H527="Panerai",1,0)</f>
        <v>0</v>
      </c>
      <c r="V527">
        <f>IF('Main Data'!H527="Patek",1,0)</f>
        <v>0</v>
      </c>
      <c r="W527">
        <f>IF('Main Data'!H527="Rolex",1,0)</f>
        <v>1</v>
      </c>
      <c r="X527">
        <f>IF('Main Data'!H527="Tudor",1,0)</f>
        <v>0</v>
      </c>
      <c r="Y527">
        <f>IF('Main Data'!H527="Ulysse Nardin",1,0)</f>
        <v>0</v>
      </c>
      <c r="Z527">
        <f>IF('Main Data'!H527="Universal Geneve",1,0)</f>
        <v>0</v>
      </c>
      <c r="AA527">
        <f>IF('Main Data'!H527="Vacheron",1,0)</f>
        <v>0</v>
      </c>
      <c r="AB527">
        <f>IF('Main Data'!H527="Zenith",1,0)</f>
        <v>0</v>
      </c>
      <c r="AC527">
        <f>IF('Main Data'!J527="Stainless Steel",1,0)</f>
        <v>0</v>
      </c>
      <c r="AD527">
        <f>IF('Main Data'!J527="Two-tone",1,0)</f>
        <v>0</v>
      </c>
      <c r="AE527">
        <f>IF(OR('Main Data'!J527="YG 18K",'Main Data'!J527="YG &lt;18K",'Main Data'!J527="PG 18K",'Main Data'!J527="PG &lt;18K",'Main Data'!J527="WG 18K",'Main Data'!J527="Mixes of 18K",'Main Data'!J527="Mixes &lt;18K"),1,0)</f>
        <v>1</v>
      </c>
      <c r="AF527">
        <f>IF('Main Data'!J527="Platinum",1,0)</f>
        <v>0</v>
      </c>
      <c r="AG527">
        <f>IF(OR('Main Data'!J527="PVD",'Main Data'!J527="Gold Plate",'Main Data'!J527="Other"),1,0)</f>
        <v>0</v>
      </c>
      <c r="AH527">
        <f>IF('Main Data'!N527="Stainless Steel",1,0)</f>
        <v>0</v>
      </c>
      <c r="AI527">
        <f>IF('Main Data'!N527="Leather",1,0)</f>
        <v>0</v>
      </c>
      <c r="AJ527">
        <f>IF('Main Data'!N527="Two-tone",1,0)</f>
        <v>0</v>
      </c>
      <c r="AK527">
        <f>IF(OR('Main Data'!N527="YG 18K",'Main Data'!N527="PG 18K",'Main Data'!N527="WG 18K",'Main Data'!N527="Mixes of 18K"),1,0)</f>
        <v>1</v>
      </c>
      <c r="AL527">
        <f>IF(OR(,'Main Data'!N527="PVD",'Main Data'!N527="Gold plate"),1,0)</f>
        <v>0</v>
      </c>
      <c r="AM527">
        <f>IF(OR('Main Data'!AV527="Yes",'Main Data'!AW527="Yes",'Main Data'!AU527="Yes"),1,0)</f>
        <v>0</v>
      </c>
      <c r="AN527">
        <f>IF(OR(ISTEXT('Main Data'!AX527), ISTEXT('Main Data'!AY527)),1,0)</f>
        <v>0</v>
      </c>
      <c r="AO527">
        <f>IF('Main Data'!AZ527="Yes",1,0)</f>
        <v>1</v>
      </c>
      <c r="AP527">
        <f>IF('Main Data'!BA527="Yes",1,0)</f>
        <v>0</v>
      </c>
      <c r="AQ527">
        <f>IF('Main Data'!BD527="Yes",1,0)</f>
        <v>0</v>
      </c>
      <c r="AR527">
        <f>IF('Main Data'!BE527="A",1,0)</f>
        <v>0</v>
      </c>
      <c r="AS527">
        <f>IF('Main Data'!BE527="AA",1,0)</f>
        <v>0</v>
      </c>
      <c r="AT527">
        <f>IF('Main Data'!BE527="AAA",1,0)</f>
        <v>0</v>
      </c>
      <c r="AU527">
        <f>IF('Main Data'!BE527="AAAA",1,0)</f>
        <v>1</v>
      </c>
      <c r="AV527">
        <f>IF('Main Data'!P527="Yes",1,0)</f>
        <v>0</v>
      </c>
      <c r="AW527">
        <f>IF('Main Data'!AP527="Yes",1,0)</f>
        <v>0</v>
      </c>
      <c r="AX527">
        <f>IF(OR('Main Data'!V527="Yes", 'Main Data'!W527="Yes",'Main Data'!X527="Yes"),1,0)</f>
        <v>1</v>
      </c>
      <c r="AY527">
        <f>IF(OR('Main Data'!Y527="Yes",'Main Data'!Z527="Yes"),1,0)</f>
        <v>0</v>
      </c>
      <c r="AZ527">
        <f>IF('Main Data'!AR527="Yes",1,0)</f>
        <v>0</v>
      </c>
      <c r="BA527">
        <f>IF('Main Data'!AS527="Yes",1,0)</f>
        <v>0</v>
      </c>
      <c r="BB527">
        <f>IF('Main Data'!AG527="Yes",1,0)</f>
        <v>0</v>
      </c>
      <c r="BC527">
        <f>IF('Main Data'!AB527="Yes",1,0)</f>
        <v>0</v>
      </c>
      <c r="BD527">
        <f>IF('Main Data'!AA527="Yes",1,0)</f>
        <v>1</v>
      </c>
      <c r="BE527">
        <f>IF('Main Data'!AC527="Yes",1,0)</f>
        <v>0</v>
      </c>
      <c r="BF527">
        <f>IF('Main Data'!AF527="Yes",1,0)</f>
        <v>0</v>
      </c>
      <c r="BG527">
        <f>IF(OR('Main Data'!AI527="Yes",'Main Data'!AL527="Yes"),1,0)</f>
        <v>0</v>
      </c>
      <c r="BH527">
        <f>IF('Main Data'!AJ527="Yes",1,0)</f>
        <v>0</v>
      </c>
      <c r="BI527">
        <f>IF('Main Data'!AK527="Yes",1,0)</f>
        <v>0</v>
      </c>
      <c r="BJ527">
        <f>IF('Main Data'!AM527="Yes",1,0)</f>
        <v>0</v>
      </c>
      <c r="BK527">
        <f>IF('Main Data'!AQ527="Yes",1,0)</f>
        <v>0</v>
      </c>
      <c r="BL527" s="21">
        <f t="shared" si="49"/>
        <v>0</v>
      </c>
      <c r="BM527" s="21">
        <f t="shared" si="50"/>
        <v>0</v>
      </c>
      <c r="BN527" s="21">
        <f t="shared" si="51"/>
        <v>0</v>
      </c>
      <c r="BO527" s="21">
        <f t="shared" si="52"/>
        <v>1</v>
      </c>
      <c r="BP527" s="21">
        <f t="shared" si="53"/>
        <v>0</v>
      </c>
    </row>
    <row r="528" spans="1:68" x14ac:dyDescent="0.2">
      <c r="A528">
        <v>524</v>
      </c>
      <c r="B528" s="33">
        <f>'Main Data'!C528</f>
        <v>44325</v>
      </c>
      <c r="C528">
        <f>'Main Data'!D528</f>
        <v>225</v>
      </c>
      <c r="D528" s="26">
        <f>'Main Data'!E528</f>
        <v>10000</v>
      </c>
      <c r="E528" s="26">
        <f>'Main Data'!F528</f>
        <v>12500</v>
      </c>
      <c r="F528" s="34">
        <f t="shared" si="48"/>
        <v>9.2103403719761836</v>
      </c>
      <c r="G528">
        <f>IF('Main Data'!H528="AP",1,0)</f>
        <v>0</v>
      </c>
      <c r="H528">
        <f>IF('Main Data'!H528="Blancpain",1,0)</f>
        <v>0</v>
      </c>
      <c r="I528">
        <f>IF('Main Data'!H528="Breguet",1,0)</f>
        <v>0</v>
      </c>
      <c r="J528">
        <f>IF('Main Data'!H528="Breitling",1,0)</f>
        <v>0</v>
      </c>
      <c r="K528">
        <f>IF('Main Data'!H528="Cartier",1,0)</f>
        <v>0</v>
      </c>
      <c r="L528">
        <f>IF('Main Data'!H528="Gallet",1,0)</f>
        <v>0</v>
      </c>
      <c r="M528">
        <f>IF('Main Data'!H528="Girard Perregaux",1,0)</f>
        <v>0</v>
      </c>
      <c r="N528">
        <f>IF('Main Data'!H528="Gubelin",1,0)</f>
        <v>0</v>
      </c>
      <c r="O528">
        <f>IF('Main Data'!H528="Heuer",1,0)</f>
        <v>0</v>
      </c>
      <c r="P528">
        <f>IF('Main Data'!H528="IWC",1,0)</f>
        <v>0</v>
      </c>
      <c r="Q528">
        <f>IF('Main Data'!H528="JLC",1,0)</f>
        <v>0</v>
      </c>
      <c r="R528">
        <f>IF('Main Data'!H528="Longines",1,0)</f>
        <v>0</v>
      </c>
      <c r="S528">
        <f>IF('Main Data'!H528="Movado",1,0)</f>
        <v>0</v>
      </c>
      <c r="T528">
        <f>IF('Main Data'!H528="Omega",1,0)</f>
        <v>0</v>
      </c>
      <c r="U528">
        <f>IF('Main Data'!H528="Panerai",1,0)</f>
        <v>0</v>
      </c>
      <c r="V528">
        <f>IF('Main Data'!H528="Patek",1,0)</f>
        <v>0</v>
      </c>
      <c r="W528">
        <f>IF('Main Data'!H528="Rolex",1,0)</f>
        <v>1</v>
      </c>
      <c r="X528">
        <f>IF('Main Data'!H528="Tudor",1,0)</f>
        <v>0</v>
      </c>
      <c r="Y528">
        <f>IF('Main Data'!H528="Ulysse Nardin",1,0)</f>
        <v>0</v>
      </c>
      <c r="Z528">
        <f>IF('Main Data'!H528="Universal Geneve",1,0)</f>
        <v>0</v>
      </c>
      <c r="AA528">
        <f>IF('Main Data'!H528="Vacheron",1,0)</f>
        <v>0</v>
      </c>
      <c r="AB528">
        <f>IF('Main Data'!H528="Zenith",1,0)</f>
        <v>0</v>
      </c>
      <c r="AC528">
        <f>IF('Main Data'!J528="Stainless Steel",1,0)</f>
        <v>1</v>
      </c>
      <c r="AD528">
        <f>IF('Main Data'!J528="Two-tone",1,0)</f>
        <v>0</v>
      </c>
      <c r="AE528">
        <f>IF(OR('Main Data'!J528="YG 18K",'Main Data'!J528="YG &lt;18K",'Main Data'!J528="PG 18K",'Main Data'!J528="PG &lt;18K",'Main Data'!J528="WG 18K",'Main Data'!J528="Mixes of 18K",'Main Data'!J528="Mixes &lt;18K"),1,0)</f>
        <v>0</v>
      </c>
      <c r="AF528">
        <f>IF('Main Data'!J528="Platinum",1,0)</f>
        <v>0</v>
      </c>
      <c r="AG528">
        <f>IF(OR('Main Data'!J528="PVD",'Main Data'!J528="Gold Plate",'Main Data'!J528="Other"),1,0)</f>
        <v>0</v>
      </c>
      <c r="AH528">
        <f>IF('Main Data'!N528="Stainless Steel",1,0)</f>
        <v>1</v>
      </c>
      <c r="AI528">
        <f>IF('Main Data'!N528="Leather",1,0)</f>
        <v>0</v>
      </c>
      <c r="AJ528">
        <f>IF('Main Data'!N528="Two-tone",1,0)</f>
        <v>0</v>
      </c>
      <c r="AK528">
        <f>IF(OR('Main Data'!N528="YG 18K",'Main Data'!N528="PG 18K",'Main Data'!N528="WG 18K",'Main Data'!N528="Mixes of 18K"),1,0)</f>
        <v>0</v>
      </c>
      <c r="AL528">
        <f>IF(OR(,'Main Data'!N528="PVD",'Main Data'!N528="Gold plate"),1,0)</f>
        <v>0</v>
      </c>
      <c r="AM528">
        <f>IF(OR('Main Data'!AV528="Yes",'Main Data'!AW528="Yes",'Main Data'!AU528="Yes"),1,0)</f>
        <v>0</v>
      </c>
      <c r="AN528">
        <f>IF(OR(ISTEXT('Main Data'!AX528), ISTEXT('Main Data'!AY528)),1,0)</f>
        <v>0</v>
      </c>
      <c r="AO528">
        <f>IF('Main Data'!AZ528="Yes",1,0)</f>
        <v>0</v>
      </c>
      <c r="AP528">
        <f>IF('Main Data'!BA528="Yes",1,0)</f>
        <v>0</v>
      </c>
      <c r="AQ528">
        <f>IF('Main Data'!BD528="Yes",1,0)</f>
        <v>0</v>
      </c>
      <c r="AR528">
        <f>IF('Main Data'!BE528="A",1,0)</f>
        <v>0</v>
      </c>
      <c r="AS528">
        <f>IF('Main Data'!BE528="AA",1,0)</f>
        <v>0</v>
      </c>
      <c r="AT528">
        <f>IF('Main Data'!BE528="AAA",1,0)</f>
        <v>1</v>
      </c>
      <c r="AU528">
        <f>IF('Main Data'!BE528="AAAA",1,0)</f>
        <v>0</v>
      </c>
      <c r="AV528">
        <f>IF('Main Data'!P528="Yes",1,0)</f>
        <v>0</v>
      </c>
      <c r="AW528">
        <f>IF('Main Data'!AP528="Yes",1,0)</f>
        <v>0</v>
      </c>
      <c r="AX528">
        <f>IF(OR('Main Data'!V528="Yes", 'Main Data'!W528="Yes",'Main Data'!X528="Yes"),1,0)</f>
        <v>1</v>
      </c>
      <c r="AY528">
        <f>IF(OR('Main Data'!Y528="Yes",'Main Data'!Z528="Yes"),1,0)</f>
        <v>0</v>
      </c>
      <c r="AZ528">
        <f>IF('Main Data'!AR528="Yes",1,0)</f>
        <v>0</v>
      </c>
      <c r="BA528">
        <f>IF('Main Data'!AS528="Yes",1,0)</f>
        <v>0</v>
      </c>
      <c r="BB528">
        <f>IF('Main Data'!AG528="Yes",1,0)</f>
        <v>0</v>
      </c>
      <c r="BC528">
        <f>IF('Main Data'!AB528="Yes",1,0)</f>
        <v>0</v>
      </c>
      <c r="BD528">
        <f>IF('Main Data'!AA528="Yes",1,0)</f>
        <v>1</v>
      </c>
      <c r="BE528">
        <f>IF('Main Data'!AC528="Yes",1,0)</f>
        <v>0</v>
      </c>
      <c r="BF528">
        <f>IF('Main Data'!AF528="Yes",1,0)</f>
        <v>0</v>
      </c>
      <c r="BG528">
        <f>IF(OR('Main Data'!AI528="Yes",'Main Data'!AL528="Yes"),1,0)</f>
        <v>0</v>
      </c>
      <c r="BH528">
        <f>IF('Main Data'!AJ528="Yes",1,0)</f>
        <v>0</v>
      </c>
      <c r="BI528">
        <f>IF('Main Data'!AK528="Yes",1,0)</f>
        <v>0</v>
      </c>
      <c r="BJ528">
        <f>IF('Main Data'!AM528="Yes",1,0)</f>
        <v>0</v>
      </c>
      <c r="BK528">
        <f>IF('Main Data'!AQ528="Yes",1,0)</f>
        <v>0</v>
      </c>
      <c r="BL528" s="21">
        <f t="shared" si="49"/>
        <v>0</v>
      </c>
      <c r="BM528" s="21">
        <f t="shared" si="50"/>
        <v>0</v>
      </c>
      <c r="BN528" s="21">
        <f t="shared" si="51"/>
        <v>0</v>
      </c>
      <c r="BO528" s="21">
        <f t="shared" si="52"/>
        <v>1</v>
      </c>
      <c r="BP528" s="21">
        <f t="shared" si="53"/>
        <v>0</v>
      </c>
    </row>
    <row r="529" spans="1:68" x14ac:dyDescent="0.2">
      <c r="A529">
        <v>525</v>
      </c>
      <c r="B529" s="33">
        <f>'Main Data'!C529</f>
        <v>44325</v>
      </c>
      <c r="C529">
        <f>'Main Data'!D529</f>
        <v>230</v>
      </c>
      <c r="D529" s="26">
        <f>'Main Data'!E529</f>
        <v>100000</v>
      </c>
      <c r="E529" s="26">
        <f>'Main Data'!F529</f>
        <v>125000</v>
      </c>
      <c r="F529" s="34">
        <f t="shared" si="48"/>
        <v>11.512925464970229</v>
      </c>
      <c r="G529">
        <f>IF('Main Data'!H529="AP",1,0)</f>
        <v>0</v>
      </c>
      <c r="H529">
        <f>IF('Main Data'!H529="Blancpain",1,0)</f>
        <v>0</v>
      </c>
      <c r="I529">
        <f>IF('Main Data'!H529="Breguet",1,0)</f>
        <v>0</v>
      </c>
      <c r="J529">
        <f>IF('Main Data'!H529="Breitling",1,0)</f>
        <v>0</v>
      </c>
      <c r="K529">
        <f>IF('Main Data'!H529="Cartier",1,0)</f>
        <v>0</v>
      </c>
      <c r="L529">
        <f>IF('Main Data'!H529="Gallet",1,0)</f>
        <v>0</v>
      </c>
      <c r="M529">
        <f>IF('Main Data'!H529="Girard Perregaux",1,0)</f>
        <v>0</v>
      </c>
      <c r="N529">
        <f>IF('Main Data'!H529="Gubelin",1,0)</f>
        <v>0</v>
      </c>
      <c r="O529">
        <f>IF('Main Data'!H529="Heuer",1,0)</f>
        <v>0</v>
      </c>
      <c r="P529">
        <f>IF('Main Data'!H529="IWC",1,0)</f>
        <v>0</v>
      </c>
      <c r="Q529">
        <f>IF('Main Data'!H529="JLC",1,0)</f>
        <v>0</v>
      </c>
      <c r="R529">
        <f>IF('Main Data'!H529="Longines",1,0)</f>
        <v>0</v>
      </c>
      <c r="S529">
        <f>IF('Main Data'!H529="Movado",1,0)</f>
        <v>0</v>
      </c>
      <c r="T529">
        <f>IF('Main Data'!H529="Omega",1,0)</f>
        <v>0</v>
      </c>
      <c r="U529">
        <f>IF('Main Data'!H529="Panerai",1,0)</f>
        <v>0</v>
      </c>
      <c r="V529">
        <f>IF('Main Data'!H529="Patek",1,0)</f>
        <v>0</v>
      </c>
      <c r="W529">
        <f>IF('Main Data'!H529="Rolex",1,0)</f>
        <v>1</v>
      </c>
      <c r="X529">
        <f>IF('Main Data'!H529="Tudor",1,0)</f>
        <v>0</v>
      </c>
      <c r="Y529">
        <f>IF('Main Data'!H529="Ulysse Nardin",1,0)</f>
        <v>0</v>
      </c>
      <c r="Z529">
        <f>IF('Main Data'!H529="Universal Geneve",1,0)</f>
        <v>0</v>
      </c>
      <c r="AA529">
        <f>IF('Main Data'!H529="Vacheron",1,0)</f>
        <v>0</v>
      </c>
      <c r="AB529">
        <f>IF('Main Data'!H529="Zenith",1,0)</f>
        <v>0</v>
      </c>
      <c r="AC529">
        <f>IF('Main Data'!J529="Stainless Steel",1,0)</f>
        <v>1</v>
      </c>
      <c r="AD529">
        <f>IF('Main Data'!J529="Two-tone",1,0)</f>
        <v>0</v>
      </c>
      <c r="AE529">
        <f>IF(OR('Main Data'!J529="YG 18K",'Main Data'!J529="YG &lt;18K",'Main Data'!J529="PG 18K",'Main Data'!J529="PG &lt;18K",'Main Data'!J529="WG 18K",'Main Data'!J529="Mixes of 18K",'Main Data'!J529="Mixes &lt;18K"),1,0)</f>
        <v>0</v>
      </c>
      <c r="AF529">
        <f>IF('Main Data'!J529="Platinum",1,0)</f>
        <v>0</v>
      </c>
      <c r="AG529">
        <f>IF(OR('Main Data'!J529="PVD",'Main Data'!J529="Gold Plate",'Main Data'!J529="Other"),1,0)</f>
        <v>0</v>
      </c>
      <c r="AH529">
        <f>IF('Main Data'!N529="Stainless Steel",1,0)</f>
        <v>1</v>
      </c>
      <c r="AI529">
        <f>IF('Main Data'!N529="Leather",1,0)</f>
        <v>0</v>
      </c>
      <c r="AJ529">
        <f>IF('Main Data'!N529="Two-tone",1,0)</f>
        <v>0</v>
      </c>
      <c r="AK529">
        <f>IF(OR('Main Data'!N529="YG 18K",'Main Data'!N529="PG 18K",'Main Data'!N529="WG 18K",'Main Data'!N529="Mixes of 18K"),1,0)</f>
        <v>0</v>
      </c>
      <c r="AL529">
        <f>IF(OR(,'Main Data'!N529="PVD",'Main Data'!N529="Gold plate"),1,0)</f>
        <v>0</v>
      </c>
      <c r="AM529">
        <f>IF(OR('Main Data'!AV529="Yes",'Main Data'!AW529="Yes",'Main Data'!AU529="Yes"),1,0)</f>
        <v>0</v>
      </c>
      <c r="AN529">
        <f>IF(OR(ISTEXT('Main Data'!AX529), ISTEXT('Main Data'!AY529)),1,0)</f>
        <v>0</v>
      </c>
      <c r="AO529">
        <f>IF('Main Data'!AZ529="Yes",1,0)</f>
        <v>0</v>
      </c>
      <c r="AP529">
        <f>IF('Main Data'!BA529="Yes",1,0)</f>
        <v>0</v>
      </c>
      <c r="AQ529">
        <f>IF('Main Data'!BD529="Yes",1,0)</f>
        <v>0</v>
      </c>
      <c r="AR529">
        <f>IF('Main Data'!BE529="A",1,0)</f>
        <v>0</v>
      </c>
      <c r="AS529">
        <f>IF('Main Data'!BE529="AA",1,0)</f>
        <v>0</v>
      </c>
      <c r="AT529">
        <f>IF('Main Data'!BE529="AAA",1,0)</f>
        <v>1</v>
      </c>
      <c r="AU529">
        <f>IF('Main Data'!BE529="AAAA",1,0)</f>
        <v>0</v>
      </c>
      <c r="AV529">
        <f>IF('Main Data'!P529="Yes",1,0)</f>
        <v>0</v>
      </c>
      <c r="AW529">
        <f>IF('Main Data'!AP529="Yes",1,0)</f>
        <v>0</v>
      </c>
      <c r="AX529">
        <f>IF(OR('Main Data'!V529="Yes", 'Main Data'!W529="Yes",'Main Data'!X529="Yes"),1,0)</f>
        <v>0</v>
      </c>
      <c r="AY529">
        <f>IF(OR('Main Data'!Y529="Yes",'Main Data'!Z529="Yes"),1,0)</f>
        <v>0</v>
      </c>
      <c r="AZ529">
        <f>IF('Main Data'!AR529="Yes",1,0)</f>
        <v>0</v>
      </c>
      <c r="BA529">
        <f>IF('Main Data'!AS529="Yes",1,0)</f>
        <v>0</v>
      </c>
      <c r="BB529">
        <f>IF('Main Data'!AG529="Yes",1,0)</f>
        <v>0</v>
      </c>
      <c r="BC529">
        <f>IF('Main Data'!AB529="Yes",1,0)</f>
        <v>0</v>
      </c>
      <c r="BD529">
        <f>IF('Main Data'!AA529="Yes",1,0)</f>
        <v>0</v>
      </c>
      <c r="BE529">
        <f>IF('Main Data'!AC529="Yes",1,0)</f>
        <v>0</v>
      </c>
      <c r="BF529">
        <f>IF('Main Data'!AF529="Yes",1,0)</f>
        <v>0</v>
      </c>
      <c r="BG529">
        <f>IF(OR('Main Data'!AI529="Yes",'Main Data'!AL529="Yes"),1,0)</f>
        <v>1</v>
      </c>
      <c r="BH529">
        <f>IF('Main Data'!AJ529="Yes",1,0)</f>
        <v>0</v>
      </c>
      <c r="BI529">
        <f>IF('Main Data'!AK529="Yes",1,0)</f>
        <v>0</v>
      </c>
      <c r="BJ529">
        <f>IF('Main Data'!AM529="Yes",1,0)</f>
        <v>0</v>
      </c>
      <c r="BK529">
        <f>IF('Main Data'!AQ529="Yes",1,0)</f>
        <v>0</v>
      </c>
      <c r="BL529" s="21">
        <f t="shared" si="49"/>
        <v>0</v>
      </c>
      <c r="BM529" s="21">
        <f t="shared" si="50"/>
        <v>0</v>
      </c>
      <c r="BN529" s="21">
        <f t="shared" si="51"/>
        <v>0</v>
      </c>
      <c r="BO529" s="21">
        <f t="shared" si="52"/>
        <v>1</v>
      </c>
      <c r="BP529" s="21">
        <f t="shared" si="53"/>
        <v>0</v>
      </c>
    </row>
    <row r="530" spans="1:68" x14ac:dyDescent="0.2">
      <c r="A530">
        <v>526</v>
      </c>
      <c r="B530" s="33">
        <f>'Main Data'!C530</f>
        <v>44325</v>
      </c>
      <c r="C530">
        <f>'Main Data'!D530</f>
        <v>231</v>
      </c>
      <c r="D530" s="26">
        <f>'Main Data'!E530</f>
        <v>100000</v>
      </c>
      <c r="E530" s="26">
        <f>'Main Data'!F530</f>
        <v>150000</v>
      </c>
      <c r="F530" s="34">
        <f t="shared" si="48"/>
        <v>11.512925464970229</v>
      </c>
      <c r="G530">
        <f>IF('Main Data'!H530="AP",1,0)</f>
        <v>0</v>
      </c>
      <c r="H530">
        <f>IF('Main Data'!H530="Blancpain",1,0)</f>
        <v>0</v>
      </c>
      <c r="I530">
        <f>IF('Main Data'!H530="Breguet",1,0)</f>
        <v>0</v>
      </c>
      <c r="J530">
        <f>IF('Main Data'!H530="Breitling",1,0)</f>
        <v>0</v>
      </c>
      <c r="K530">
        <f>IF('Main Data'!H530="Cartier",1,0)</f>
        <v>0</v>
      </c>
      <c r="L530">
        <f>IF('Main Data'!H530="Gallet",1,0)</f>
        <v>0</v>
      </c>
      <c r="M530">
        <f>IF('Main Data'!H530="Girard Perregaux",1,0)</f>
        <v>0</v>
      </c>
      <c r="N530">
        <f>IF('Main Data'!H530="Gubelin",1,0)</f>
        <v>0</v>
      </c>
      <c r="O530">
        <f>IF('Main Data'!H530="Heuer",1,0)</f>
        <v>0</v>
      </c>
      <c r="P530">
        <f>IF('Main Data'!H530="IWC",1,0)</f>
        <v>0</v>
      </c>
      <c r="Q530">
        <f>IF('Main Data'!H530="JLC",1,0)</f>
        <v>0</v>
      </c>
      <c r="R530">
        <f>IF('Main Data'!H530="Longines",1,0)</f>
        <v>0</v>
      </c>
      <c r="S530">
        <f>IF('Main Data'!H530="Movado",1,0)</f>
        <v>0</v>
      </c>
      <c r="T530">
        <f>IF('Main Data'!H530="Omega",1,0)</f>
        <v>0</v>
      </c>
      <c r="U530">
        <f>IF('Main Data'!H530="Panerai",1,0)</f>
        <v>0</v>
      </c>
      <c r="V530">
        <f>IF('Main Data'!H530="Patek",1,0)</f>
        <v>0</v>
      </c>
      <c r="W530">
        <f>IF('Main Data'!H530="Rolex",1,0)</f>
        <v>1</v>
      </c>
      <c r="X530">
        <f>IF('Main Data'!H530="Tudor",1,0)</f>
        <v>0</v>
      </c>
      <c r="Y530">
        <f>IF('Main Data'!H530="Ulysse Nardin",1,0)</f>
        <v>0</v>
      </c>
      <c r="Z530">
        <f>IF('Main Data'!H530="Universal Geneve",1,0)</f>
        <v>0</v>
      </c>
      <c r="AA530">
        <f>IF('Main Data'!H530="Vacheron",1,0)</f>
        <v>0</v>
      </c>
      <c r="AB530">
        <f>IF('Main Data'!H530="Zenith",1,0)</f>
        <v>0</v>
      </c>
      <c r="AC530">
        <f>IF('Main Data'!J530="Stainless Steel",1,0)</f>
        <v>0</v>
      </c>
      <c r="AD530">
        <f>IF('Main Data'!J530="Two-tone",1,0)</f>
        <v>0</v>
      </c>
      <c r="AE530">
        <f>IF(OR('Main Data'!J530="YG 18K",'Main Data'!J530="YG &lt;18K",'Main Data'!J530="PG 18K",'Main Data'!J530="PG &lt;18K",'Main Data'!J530="WG 18K",'Main Data'!J530="Mixes of 18K",'Main Data'!J530="Mixes &lt;18K"),1,0)</f>
        <v>1</v>
      </c>
      <c r="AF530">
        <f>IF('Main Data'!J530="Platinum",1,0)</f>
        <v>0</v>
      </c>
      <c r="AG530">
        <f>IF(OR('Main Data'!J530="PVD",'Main Data'!J530="Gold Plate",'Main Data'!J530="Other"),1,0)</f>
        <v>0</v>
      </c>
      <c r="AH530">
        <f>IF('Main Data'!N530="Stainless Steel",1,0)</f>
        <v>0</v>
      </c>
      <c r="AI530">
        <f>IF('Main Data'!N530="Leather",1,0)</f>
        <v>0</v>
      </c>
      <c r="AJ530">
        <f>IF('Main Data'!N530="Two-tone",1,0)</f>
        <v>0</v>
      </c>
      <c r="AK530">
        <f>IF(OR('Main Data'!N530="YG 18K",'Main Data'!N530="PG 18K",'Main Data'!N530="WG 18K",'Main Data'!N530="Mixes of 18K"),1,0)</f>
        <v>1</v>
      </c>
      <c r="AL530">
        <f>IF(OR(,'Main Data'!N530="PVD",'Main Data'!N530="Gold plate"),1,0)</f>
        <v>0</v>
      </c>
      <c r="AM530">
        <f>IF(OR('Main Data'!AV530="Yes",'Main Data'!AW530="Yes",'Main Data'!AU530="Yes"),1,0)</f>
        <v>0</v>
      </c>
      <c r="AN530">
        <f>IF(OR(ISTEXT('Main Data'!AX530), ISTEXT('Main Data'!AY530)),1,0)</f>
        <v>0</v>
      </c>
      <c r="AO530">
        <f>IF('Main Data'!AZ530="Yes",1,0)</f>
        <v>0</v>
      </c>
      <c r="AP530">
        <f>IF('Main Data'!BA530="Yes",1,0)</f>
        <v>0</v>
      </c>
      <c r="AQ530">
        <f>IF('Main Data'!BD530="Yes",1,0)</f>
        <v>0</v>
      </c>
      <c r="AR530">
        <f>IF('Main Data'!BE530="A",1,0)</f>
        <v>0</v>
      </c>
      <c r="AS530">
        <f>IF('Main Data'!BE530="AA",1,0)</f>
        <v>0</v>
      </c>
      <c r="AT530">
        <f>IF('Main Data'!BE530="AAA",1,0)</f>
        <v>0</v>
      </c>
      <c r="AU530">
        <f>IF('Main Data'!BE530="AAAA",1,0)</f>
        <v>1</v>
      </c>
      <c r="AV530">
        <f>IF('Main Data'!P530="Yes",1,0)</f>
        <v>0</v>
      </c>
      <c r="AW530">
        <f>IF('Main Data'!AP530="Yes",1,0)</f>
        <v>0</v>
      </c>
      <c r="AX530">
        <f>IF(OR('Main Data'!V530="Yes", 'Main Data'!W530="Yes",'Main Data'!X530="Yes"),1,0)</f>
        <v>0</v>
      </c>
      <c r="AY530">
        <f>IF(OR('Main Data'!Y530="Yes",'Main Data'!Z530="Yes"),1,0)</f>
        <v>0</v>
      </c>
      <c r="AZ530">
        <f>IF('Main Data'!AR530="Yes",1,0)</f>
        <v>0</v>
      </c>
      <c r="BA530">
        <f>IF('Main Data'!AS530="Yes",1,0)</f>
        <v>0</v>
      </c>
      <c r="BB530">
        <f>IF('Main Data'!AG530="Yes",1,0)</f>
        <v>0</v>
      </c>
      <c r="BC530">
        <f>IF('Main Data'!AB530="Yes",1,0)</f>
        <v>0</v>
      </c>
      <c r="BD530">
        <f>IF('Main Data'!AA530="Yes",1,0)</f>
        <v>0</v>
      </c>
      <c r="BE530">
        <f>IF('Main Data'!AC530="Yes",1,0)</f>
        <v>0</v>
      </c>
      <c r="BF530">
        <f>IF('Main Data'!AF530="Yes",1,0)</f>
        <v>0</v>
      </c>
      <c r="BG530">
        <f>IF(OR('Main Data'!AI530="Yes",'Main Data'!AL530="Yes"),1,0)</f>
        <v>1</v>
      </c>
      <c r="BH530">
        <f>IF('Main Data'!AJ530="Yes",1,0)</f>
        <v>0</v>
      </c>
      <c r="BI530">
        <f>IF('Main Data'!AK530="Yes",1,0)</f>
        <v>0</v>
      </c>
      <c r="BJ530">
        <f>IF('Main Data'!AM530="Yes",1,0)</f>
        <v>0</v>
      </c>
      <c r="BK530">
        <f>IF('Main Data'!AQ530="Yes",1,0)</f>
        <v>0</v>
      </c>
      <c r="BL530" s="21">
        <f t="shared" si="49"/>
        <v>0</v>
      </c>
      <c r="BM530" s="21">
        <f t="shared" si="50"/>
        <v>0</v>
      </c>
      <c r="BN530" s="21">
        <f t="shared" si="51"/>
        <v>0</v>
      </c>
      <c r="BO530" s="21">
        <f t="shared" si="52"/>
        <v>1</v>
      </c>
      <c r="BP530" s="21">
        <f t="shared" si="53"/>
        <v>0</v>
      </c>
    </row>
    <row r="531" spans="1:68" x14ac:dyDescent="0.2">
      <c r="A531">
        <v>527</v>
      </c>
      <c r="B531" s="33">
        <f>'Main Data'!C531</f>
        <v>44325</v>
      </c>
      <c r="C531">
        <f>'Main Data'!D531</f>
        <v>233</v>
      </c>
      <c r="D531" s="26">
        <f>'Main Data'!E531</f>
        <v>40000</v>
      </c>
      <c r="E531" s="26">
        <f>'Main Data'!F531</f>
        <v>50000</v>
      </c>
      <c r="F531" s="34">
        <f t="shared" si="48"/>
        <v>10.596634733096073</v>
      </c>
      <c r="G531">
        <f>IF('Main Data'!H531="AP",1,0)</f>
        <v>0</v>
      </c>
      <c r="H531">
        <f>IF('Main Data'!H531="Blancpain",1,0)</f>
        <v>0</v>
      </c>
      <c r="I531">
        <f>IF('Main Data'!H531="Breguet",1,0)</f>
        <v>0</v>
      </c>
      <c r="J531">
        <f>IF('Main Data'!H531="Breitling",1,0)</f>
        <v>0</v>
      </c>
      <c r="K531">
        <f>IF('Main Data'!H531="Cartier",1,0)</f>
        <v>0</v>
      </c>
      <c r="L531">
        <f>IF('Main Data'!H531="Gallet",1,0)</f>
        <v>0</v>
      </c>
      <c r="M531">
        <f>IF('Main Data'!H531="Girard Perregaux",1,0)</f>
        <v>0</v>
      </c>
      <c r="N531">
        <f>IF('Main Data'!H531="Gubelin",1,0)</f>
        <v>0</v>
      </c>
      <c r="O531">
        <f>IF('Main Data'!H531="Heuer",1,0)</f>
        <v>0</v>
      </c>
      <c r="P531">
        <f>IF('Main Data'!H531="IWC",1,0)</f>
        <v>0</v>
      </c>
      <c r="Q531">
        <f>IF('Main Data'!H531="JLC",1,0)</f>
        <v>0</v>
      </c>
      <c r="R531">
        <f>IF('Main Data'!H531="Longines",1,0)</f>
        <v>0</v>
      </c>
      <c r="S531">
        <f>IF('Main Data'!H531="Movado",1,0)</f>
        <v>0</v>
      </c>
      <c r="T531">
        <f>IF('Main Data'!H531="Omega",1,0)</f>
        <v>0</v>
      </c>
      <c r="U531">
        <f>IF('Main Data'!H531="Panerai",1,0)</f>
        <v>0</v>
      </c>
      <c r="V531">
        <f>IF('Main Data'!H531="Patek",1,0)</f>
        <v>0</v>
      </c>
      <c r="W531">
        <f>IF('Main Data'!H531="Rolex",1,0)</f>
        <v>1</v>
      </c>
      <c r="X531">
        <f>IF('Main Data'!H531="Tudor",1,0)</f>
        <v>0</v>
      </c>
      <c r="Y531">
        <f>IF('Main Data'!H531="Ulysse Nardin",1,0)</f>
        <v>0</v>
      </c>
      <c r="Z531">
        <f>IF('Main Data'!H531="Universal Geneve",1,0)</f>
        <v>0</v>
      </c>
      <c r="AA531">
        <f>IF('Main Data'!H531="Vacheron",1,0)</f>
        <v>0</v>
      </c>
      <c r="AB531">
        <f>IF('Main Data'!H531="Zenith",1,0)</f>
        <v>0</v>
      </c>
      <c r="AC531">
        <f>IF('Main Data'!J531="Stainless Steel",1,0)</f>
        <v>0</v>
      </c>
      <c r="AD531">
        <f>IF('Main Data'!J531="Two-tone",1,0)</f>
        <v>1</v>
      </c>
      <c r="AE531">
        <f>IF(OR('Main Data'!J531="YG 18K",'Main Data'!J531="YG &lt;18K",'Main Data'!J531="PG 18K",'Main Data'!J531="PG &lt;18K",'Main Data'!J531="WG 18K",'Main Data'!J531="Mixes of 18K",'Main Data'!J531="Mixes &lt;18K"),1,0)</f>
        <v>0</v>
      </c>
      <c r="AF531">
        <f>IF('Main Data'!J531="Platinum",1,0)</f>
        <v>0</v>
      </c>
      <c r="AG531">
        <f>IF(OR('Main Data'!J531="PVD",'Main Data'!J531="Gold Plate",'Main Data'!J531="Other"),1,0)</f>
        <v>0</v>
      </c>
      <c r="AH531">
        <f>IF('Main Data'!N531="Stainless Steel",1,0)</f>
        <v>0</v>
      </c>
      <c r="AI531">
        <f>IF('Main Data'!N531="Leather",1,0)</f>
        <v>0</v>
      </c>
      <c r="AJ531">
        <f>IF('Main Data'!N531="Two-tone",1,0)</f>
        <v>1</v>
      </c>
      <c r="AK531">
        <f>IF(OR('Main Data'!N531="YG 18K",'Main Data'!N531="PG 18K",'Main Data'!N531="WG 18K",'Main Data'!N531="Mixes of 18K"),1,0)</f>
        <v>0</v>
      </c>
      <c r="AL531">
        <f>IF(OR(,'Main Data'!N531="PVD",'Main Data'!N531="Gold plate"),1,0)</f>
        <v>0</v>
      </c>
      <c r="AM531">
        <f>IF(OR('Main Data'!AV531="Yes",'Main Data'!AW531="Yes",'Main Data'!AU531="Yes"),1,0)</f>
        <v>0</v>
      </c>
      <c r="AN531">
        <f>IF(OR(ISTEXT('Main Data'!AX531), ISTEXT('Main Data'!AY531)),1,0)</f>
        <v>0</v>
      </c>
      <c r="AO531">
        <f>IF('Main Data'!AZ531="Yes",1,0)</f>
        <v>0</v>
      </c>
      <c r="AP531">
        <f>IF('Main Data'!BA531="Yes",1,0)</f>
        <v>0</v>
      </c>
      <c r="AQ531">
        <f>IF('Main Data'!BD531="Yes",1,0)</f>
        <v>0</v>
      </c>
      <c r="AR531">
        <f>IF('Main Data'!BE531="A",1,0)</f>
        <v>0</v>
      </c>
      <c r="AS531">
        <f>IF('Main Data'!BE531="AA",1,0)</f>
        <v>0</v>
      </c>
      <c r="AT531">
        <f>IF('Main Data'!BE531="AAA",1,0)</f>
        <v>1</v>
      </c>
      <c r="AU531">
        <f>IF('Main Data'!BE531="AAAA",1,0)</f>
        <v>0</v>
      </c>
      <c r="AV531">
        <f>IF('Main Data'!P531="Yes",1,0)</f>
        <v>0</v>
      </c>
      <c r="AW531">
        <f>IF('Main Data'!AP531="Yes",1,0)</f>
        <v>0</v>
      </c>
      <c r="AX531">
        <f>IF(OR('Main Data'!V531="Yes", 'Main Data'!W531="Yes",'Main Data'!X531="Yes"),1,0)</f>
        <v>0</v>
      </c>
      <c r="AY531">
        <f>IF(OR('Main Data'!Y531="Yes",'Main Data'!Z531="Yes"),1,0)</f>
        <v>0</v>
      </c>
      <c r="AZ531">
        <f>IF('Main Data'!AR531="Yes",1,0)</f>
        <v>0</v>
      </c>
      <c r="BA531">
        <f>IF('Main Data'!AS531="Yes",1,0)</f>
        <v>0</v>
      </c>
      <c r="BB531">
        <f>IF('Main Data'!AG531="Yes",1,0)</f>
        <v>0</v>
      </c>
      <c r="BC531">
        <f>IF('Main Data'!AB531="Yes",1,0)</f>
        <v>0</v>
      </c>
      <c r="BD531">
        <f>IF('Main Data'!AA531="Yes",1,0)</f>
        <v>0</v>
      </c>
      <c r="BE531">
        <f>IF('Main Data'!AC531="Yes",1,0)</f>
        <v>0</v>
      </c>
      <c r="BF531">
        <f>IF('Main Data'!AF531="Yes",1,0)</f>
        <v>0</v>
      </c>
      <c r="BG531">
        <f>IF(OR('Main Data'!AI531="Yes",'Main Data'!AL531="Yes"),1,0)</f>
        <v>1</v>
      </c>
      <c r="BH531">
        <f>IF('Main Data'!AJ531="Yes",1,0)</f>
        <v>0</v>
      </c>
      <c r="BI531">
        <f>IF('Main Data'!AK531="Yes",1,0)</f>
        <v>0</v>
      </c>
      <c r="BJ531">
        <f>IF('Main Data'!AM531="Yes",1,0)</f>
        <v>0</v>
      </c>
      <c r="BK531">
        <f>IF('Main Data'!AQ531="Yes",1,0)</f>
        <v>0</v>
      </c>
      <c r="BL531" s="21">
        <f t="shared" si="49"/>
        <v>0</v>
      </c>
      <c r="BM531" s="21">
        <f t="shared" si="50"/>
        <v>0</v>
      </c>
      <c r="BN531" s="21">
        <f t="shared" si="51"/>
        <v>0</v>
      </c>
      <c r="BO531" s="21">
        <f t="shared" si="52"/>
        <v>1</v>
      </c>
      <c r="BP531" s="21">
        <f t="shared" si="53"/>
        <v>0</v>
      </c>
    </row>
    <row r="532" spans="1:68" x14ac:dyDescent="0.2">
      <c r="A532">
        <v>528</v>
      </c>
      <c r="B532" s="33">
        <f>'Main Data'!C532</f>
        <v>44325</v>
      </c>
      <c r="C532">
        <f>'Main Data'!D532</f>
        <v>234</v>
      </c>
      <c r="D532" s="26">
        <f>'Main Data'!E532</f>
        <v>100000</v>
      </c>
      <c r="E532" s="26">
        <f>'Main Data'!F532</f>
        <v>212500</v>
      </c>
      <c r="F532" s="34">
        <f t="shared" si="48"/>
        <v>11.512925464970229</v>
      </c>
      <c r="G532">
        <f>IF('Main Data'!H532="AP",1,0)</f>
        <v>0</v>
      </c>
      <c r="H532">
        <f>IF('Main Data'!H532="Blancpain",1,0)</f>
        <v>0</v>
      </c>
      <c r="I532">
        <f>IF('Main Data'!H532="Breguet",1,0)</f>
        <v>0</v>
      </c>
      <c r="J532">
        <f>IF('Main Data'!H532="Breitling",1,0)</f>
        <v>0</v>
      </c>
      <c r="K532">
        <f>IF('Main Data'!H532="Cartier",1,0)</f>
        <v>0</v>
      </c>
      <c r="L532">
        <f>IF('Main Data'!H532="Gallet",1,0)</f>
        <v>0</v>
      </c>
      <c r="M532">
        <f>IF('Main Data'!H532="Girard Perregaux",1,0)</f>
        <v>0</v>
      </c>
      <c r="N532">
        <f>IF('Main Data'!H532="Gubelin",1,0)</f>
        <v>0</v>
      </c>
      <c r="O532">
        <f>IF('Main Data'!H532="Heuer",1,0)</f>
        <v>0</v>
      </c>
      <c r="P532">
        <f>IF('Main Data'!H532="IWC",1,0)</f>
        <v>0</v>
      </c>
      <c r="Q532">
        <f>IF('Main Data'!H532="JLC",1,0)</f>
        <v>0</v>
      </c>
      <c r="R532">
        <f>IF('Main Data'!H532="Longines",1,0)</f>
        <v>0</v>
      </c>
      <c r="S532">
        <f>IF('Main Data'!H532="Movado",1,0)</f>
        <v>0</v>
      </c>
      <c r="T532">
        <f>IF('Main Data'!H532="Omega",1,0)</f>
        <v>0</v>
      </c>
      <c r="U532">
        <f>IF('Main Data'!H532="Panerai",1,0)</f>
        <v>0</v>
      </c>
      <c r="V532">
        <f>IF('Main Data'!H532="Patek",1,0)</f>
        <v>0</v>
      </c>
      <c r="W532">
        <f>IF('Main Data'!H532="Rolex",1,0)</f>
        <v>1</v>
      </c>
      <c r="X532">
        <f>IF('Main Data'!H532="Tudor",1,0)</f>
        <v>0</v>
      </c>
      <c r="Y532">
        <f>IF('Main Data'!H532="Ulysse Nardin",1,0)</f>
        <v>0</v>
      </c>
      <c r="Z532">
        <f>IF('Main Data'!H532="Universal Geneve",1,0)</f>
        <v>0</v>
      </c>
      <c r="AA532">
        <f>IF('Main Data'!H532="Vacheron",1,0)</f>
        <v>0</v>
      </c>
      <c r="AB532">
        <f>IF('Main Data'!H532="Zenith",1,0)</f>
        <v>0</v>
      </c>
      <c r="AC532">
        <f>IF('Main Data'!J532="Stainless Steel",1,0)</f>
        <v>1</v>
      </c>
      <c r="AD532">
        <f>IF('Main Data'!J532="Two-tone",1,0)</f>
        <v>0</v>
      </c>
      <c r="AE532">
        <f>IF(OR('Main Data'!J532="YG 18K",'Main Data'!J532="YG &lt;18K",'Main Data'!J532="PG 18K",'Main Data'!J532="PG &lt;18K",'Main Data'!J532="WG 18K",'Main Data'!J532="Mixes of 18K",'Main Data'!J532="Mixes &lt;18K"),1,0)</f>
        <v>0</v>
      </c>
      <c r="AF532">
        <f>IF('Main Data'!J532="Platinum",1,0)</f>
        <v>0</v>
      </c>
      <c r="AG532">
        <f>IF(OR('Main Data'!J532="PVD",'Main Data'!J532="Gold Plate",'Main Data'!J532="Other"),1,0)</f>
        <v>0</v>
      </c>
      <c r="AH532">
        <f>IF('Main Data'!N532="Stainless Steel",1,0)</f>
        <v>1</v>
      </c>
      <c r="AI532">
        <f>IF('Main Data'!N532="Leather",1,0)</f>
        <v>0</v>
      </c>
      <c r="AJ532">
        <f>IF('Main Data'!N532="Two-tone",1,0)</f>
        <v>0</v>
      </c>
      <c r="AK532">
        <f>IF(OR('Main Data'!N532="YG 18K",'Main Data'!N532="PG 18K",'Main Data'!N532="WG 18K",'Main Data'!N532="Mixes of 18K"),1,0)</f>
        <v>0</v>
      </c>
      <c r="AL532">
        <f>IF(OR(,'Main Data'!N532="PVD",'Main Data'!N532="Gold plate"),1,0)</f>
        <v>0</v>
      </c>
      <c r="AM532">
        <f>IF(OR('Main Data'!AV532="Yes",'Main Data'!AW532="Yes",'Main Data'!AU532="Yes"),1,0)</f>
        <v>0</v>
      </c>
      <c r="AN532">
        <f>IF(OR(ISTEXT('Main Data'!AX532), ISTEXT('Main Data'!AY532)),1,0)</f>
        <v>0</v>
      </c>
      <c r="AO532">
        <f>IF('Main Data'!AZ532="Yes",1,0)</f>
        <v>0</v>
      </c>
      <c r="AP532">
        <f>IF('Main Data'!BA532="Yes",1,0)</f>
        <v>0</v>
      </c>
      <c r="AQ532">
        <f>IF('Main Data'!BD532="Yes",1,0)</f>
        <v>0</v>
      </c>
      <c r="AR532">
        <f>IF('Main Data'!BE532="A",1,0)</f>
        <v>0</v>
      </c>
      <c r="AS532">
        <f>IF('Main Data'!BE532="AA",1,0)</f>
        <v>0</v>
      </c>
      <c r="AT532">
        <f>IF('Main Data'!BE532="AAA",1,0)</f>
        <v>0</v>
      </c>
      <c r="AU532">
        <f>IF('Main Data'!BE532="AAAA",1,0)</f>
        <v>1</v>
      </c>
      <c r="AV532">
        <f>IF('Main Data'!P532="Yes",1,0)</f>
        <v>0</v>
      </c>
      <c r="AW532">
        <f>IF('Main Data'!AP532="Yes",1,0)</f>
        <v>0</v>
      </c>
      <c r="AX532">
        <f>IF(OR('Main Data'!V532="Yes", 'Main Data'!W532="Yes",'Main Data'!X532="Yes"),1,0)</f>
        <v>0</v>
      </c>
      <c r="AY532">
        <f>IF(OR('Main Data'!Y532="Yes",'Main Data'!Z532="Yes"),1,0)</f>
        <v>0</v>
      </c>
      <c r="AZ532">
        <f>IF('Main Data'!AR532="Yes",1,0)</f>
        <v>0</v>
      </c>
      <c r="BA532">
        <f>IF('Main Data'!AS532="Yes",1,0)</f>
        <v>0</v>
      </c>
      <c r="BB532">
        <f>IF('Main Data'!AG532="Yes",1,0)</f>
        <v>0</v>
      </c>
      <c r="BC532">
        <f>IF('Main Data'!AB532="Yes",1,0)</f>
        <v>0</v>
      </c>
      <c r="BD532">
        <f>IF('Main Data'!AA532="Yes",1,0)</f>
        <v>0</v>
      </c>
      <c r="BE532">
        <f>IF('Main Data'!AC532="Yes",1,0)</f>
        <v>0</v>
      </c>
      <c r="BF532">
        <f>IF('Main Data'!AF532="Yes",1,0)</f>
        <v>0</v>
      </c>
      <c r="BG532">
        <f>IF(OR('Main Data'!AI532="Yes",'Main Data'!AL532="Yes"),1,0)</f>
        <v>1</v>
      </c>
      <c r="BH532">
        <f>IF('Main Data'!AJ532="Yes",1,0)</f>
        <v>0</v>
      </c>
      <c r="BI532">
        <f>IF('Main Data'!AK532="Yes",1,0)</f>
        <v>0</v>
      </c>
      <c r="BJ532">
        <f>IF('Main Data'!AM532="Yes",1,0)</f>
        <v>0</v>
      </c>
      <c r="BK532">
        <f>IF('Main Data'!AQ532="Yes",1,0)</f>
        <v>0</v>
      </c>
      <c r="BL532" s="21">
        <f t="shared" si="49"/>
        <v>0</v>
      </c>
      <c r="BM532" s="21">
        <f t="shared" si="50"/>
        <v>0</v>
      </c>
      <c r="BN532" s="21">
        <f t="shared" si="51"/>
        <v>0</v>
      </c>
      <c r="BO532" s="21">
        <f t="shared" si="52"/>
        <v>1</v>
      </c>
      <c r="BP532" s="21">
        <f t="shared" si="53"/>
        <v>0</v>
      </c>
    </row>
    <row r="533" spans="1:68" x14ac:dyDescent="0.2">
      <c r="A533">
        <v>529</v>
      </c>
      <c r="B533" s="33">
        <f>'Main Data'!C533</f>
        <v>44325</v>
      </c>
      <c r="C533">
        <f>'Main Data'!D533</f>
        <v>235</v>
      </c>
      <c r="D533" s="26">
        <f>'Main Data'!E533</f>
        <v>4600</v>
      </c>
      <c r="E533" s="26">
        <f>'Main Data'!F533</f>
        <v>5750</v>
      </c>
      <c r="F533" s="34">
        <f t="shared" si="48"/>
        <v>8.4338115824771869</v>
      </c>
      <c r="G533">
        <f>IF('Main Data'!H533="AP",1,0)</f>
        <v>0</v>
      </c>
      <c r="H533">
        <f>IF('Main Data'!H533="Blancpain",1,0)</f>
        <v>0</v>
      </c>
      <c r="I533">
        <f>IF('Main Data'!H533="Breguet",1,0)</f>
        <v>0</v>
      </c>
      <c r="J533">
        <f>IF('Main Data'!H533="Breitling",1,0)</f>
        <v>0</v>
      </c>
      <c r="K533">
        <f>IF('Main Data'!H533="Cartier",1,0)</f>
        <v>0</v>
      </c>
      <c r="L533">
        <f>IF('Main Data'!H533="Gallet",1,0)</f>
        <v>0</v>
      </c>
      <c r="M533">
        <f>IF('Main Data'!H533="Girard Perregaux",1,0)</f>
        <v>0</v>
      </c>
      <c r="N533">
        <f>IF('Main Data'!H533="Gubelin",1,0)</f>
        <v>0</v>
      </c>
      <c r="O533">
        <f>IF('Main Data'!H533="Heuer",1,0)</f>
        <v>0</v>
      </c>
      <c r="P533">
        <f>IF('Main Data'!H533="IWC",1,0)</f>
        <v>0</v>
      </c>
      <c r="Q533">
        <f>IF('Main Data'!H533="JLC",1,0)</f>
        <v>0</v>
      </c>
      <c r="R533">
        <f>IF('Main Data'!H533="Longines",1,0)</f>
        <v>0</v>
      </c>
      <c r="S533">
        <f>IF('Main Data'!H533="Movado",1,0)</f>
        <v>0</v>
      </c>
      <c r="T533">
        <f>IF('Main Data'!H533="Omega",1,0)</f>
        <v>1</v>
      </c>
      <c r="U533">
        <f>IF('Main Data'!H533="Panerai",1,0)</f>
        <v>0</v>
      </c>
      <c r="V533">
        <f>IF('Main Data'!H533="Patek",1,0)</f>
        <v>0</v>
      </c>
      <c r="W533">
        <f>IF('Main Data'!H533="Rolex",1,0)</f>
        <v>0</v>
      </c>
      <c r="X533">
        <f>IF('Main Data'!H533="Tudor",1,0)</f>
        <v>0</v>
      </c>
      <c r="Y533">
        <f>IF('Main Data'!H533="Ulysse Nardin",1,0)</f>
        <v>0</v>
      </c>
      <c r="Z533">
        <f>IF('Main Data'!H533="Universal Geneve",1,0)</f>
        <v>0</v>
      </c>
      <c r="AA533">
        <f>IF('Main Data'!H533="Vacheron",1,0)</f>
        <v>0</v>
      </c>
      <c r="AB533">
        <f>IF('Main Data'!H533="Zenith",1,0)</f>
        <v>0</v>
      </c>
      <c r="AC533">
        <f>IF('Main Data'!J533="Stainless Steel",1,0)</f>
        <v>1</v>
      </c>
      <c r="AD533">
        <f>IF('Main Data'!J533="Two-tone",1,0)</f>
        <v>0</v>
      </c>
      <c r="AE533">
        <f>IF(OR('Main Data'!J533="YG 18K",'Main Data'!J533="YG &lt;18K",'Main Data'!J533="PG 18K",'Main Data'!J533="PG &lt;18K",'Main Data'!J533="WG 18K",'Main Data'!J533="Mixes of 18K",'Main Data'!J533="Mixes &lt;18K"),1,0)</f>
        <v>0</v>
      </c>
      <c r="AF533">
        <f>IF('Main Data'!J533="Platinum",1,0)</f>
        <v>0</v>
      </c>
      <c r="AG533">
        <f>IF(OR('Main Data'!J533="PVD",'Main Data'!J533="Gold Plate",'Main Data'!J533="Other"),1,0)</f>
        <v>0</v>
      </c>
      <c r="AH533">
        <f>IF('Main Data'!N533="Stainless Steel",1,0)</f>
        <v>1</v>
      </c>
      <c r="AI533">
        <f>IF('Main Data'!N533="Leather",1,0)</f>
        <v>0</v>
      </c>
      <c r="AJ533">
        <f>IF('Main Data'!N533="Two-tone",1,0)</f>
        <v>0</v>
      </c>
      <c r="AK533">
        <f>IF(OR('Main Data'!N533="YG 18K",'Main Data'!N533="PG 18K",'Main Data'!N533="WG 18K",'Main Data'!N533="Mixes of 18K"),1,0)</f>
        <v>0</v>
      </c>
      <c r="AL533">
        <f>IF(OR(,'Main Data'!N533="PVD",'Main Data'!N533="Gold plate"),1,0)</f>
        <v>0</v>
      </c>
      <c r="AM533">
        <f>IF(OR('Main Data'!AV533="Yes",'Main Data'!AW533="Yes",'Main Data'!AU533="Yes"),1,0)</f>
        <v>0</v>
      </c>
      <c r="AN533">
        <f>IF(OR(ISTEXT('Main Data'!AX533), ISTEXT('Main Data'!AY533)),1,0)</f>
        <v>0</v>
      </c>
      <c r="AO533">
        <f>IF('Main Data'!AZ533="Yes",1,0)</f>
        <v>0</v>
      </c>
      <c r="AP533">
        <f>IF('Main Data'!BA533="Yes",1,0)</f>
        <v>0</v>
      </c>
      <c r="AQ533">
        <f>IF('Main Data'!BD533="Yes",1,0)</f>
        <v>0</v>
      </c>
      <c r="AR533">
        <f>IF('Main Data'!BE533="A",1,0)</f>
        <v>0</v>
      </c>
      <c r="AS533">
        <f>IF('Main Data'!BE533="AA",1,0)</f>
        <v>1</v>
      </c>
      <c r="AT533">
        <f>IF('Main Data'!BE533="AAA",1,0)</f>
        <v>0</v>
      </c>
      <c r="AU533">
        <f>IF('Main Data'!BE533="AAAA",1,0)</f>
        <v>0</v>
      </c>
      <c r="AV533">
        <f>IF('Main Data'!P533="Yes",1,0)</f>
        <v>0</v>
      </c>
      <c r="AW533">
        <f>IF('Main Data'!AP533="Yes",1,0)</f>
        <v>0</v>
      </c>
      <c r="AX533">
        <f>IF(OR('Main Data'!V533="Yes", 'Main Data'!W533="Yes",'Main Data'!X533="Yes"),1,0)</f>
        <v>0</v>
      </c>
      <c r="AY533">
        <f>IF(OR('Main Data'!Y533="Yes",'Main Data'!Z533="Yes"),1,0)</f>
        <v>0</v>
      </c>
      <c r="AZ533">
        <f>IF('Main Data'!AR533="Yes",1,0)</f>
        <v>0</v>
      </c>
      <c r="BA533">
        <f>IF('Main Data'!AS533="Yes",1,0)</f>
        <v>0</v>
      </c>
      <c r="BB533">
        <f>IF('Main Data'!AG533="Yes",1,0)</f>
        <v>0</v>
      </c>
      <c r="BC533">
        <f>IF('Main Data'!AB533="Yes",1,0)</f>
        <v>0</v>
      </c>
      <c r="BD533">
        <f>IF('Main Data'!AA533="Yes",1,0)</f>
        <v>0</v>
      </c>
      <c r="BE533">
        <f>IF('Main Data'!AC533="Yes",1,0)</f>
        <v>0</v>
      </c>
      <c r="BF533">
        <f>IF('Main Data'!AF533="Yes",1,0)</f>
        <v>0</v>
      </c>
      <c r="BG533">
        <f>IF(OR('Main Data'!AI533="Yes",'Main Data'!AL533="Yes"),1,0)</f>
        <v>1</v>
      </c>
      <c r="BH533">
        <f>IF('Main Data'!AJ533="Yes",1,0)</f>
        <v>0</v>
      </c>
      <c r="BI533">
        <f>IF('Main Data'!AK533="Yes",1,0)</f>
        <v>0</v>
      </c>
      <c r="BJ533">
        <f>IF('Main Data'!AM533="Yes",1,0)</f>
        <v>0</v>
      </c>
      <c r="BK533">
        <f>IF('Main Data'!AQ533="Yes",1,0)</f>
        <v>0</v>
      </c>
      <c r="BL533" s="21">
        <f t="shared" si="49"/>
        <v>0</v>
      </c>
      <c r="BM533" s="21">
        <f t="shared" si="50"/>
        <v>0</v>
      </c>
      <c r="BN533" s="21">
        <f t="shared" si="51"/>
        <v>0</v>
      </c>
      <c r="BO533" s="21">
        <f t="shared" si="52"/>
        <v>1</v>
      </c>
      <c r="BP533" s="21">
        <f t="shared" si="53"/>
        <v>0</v>
      </c>
    </row>
    <row r="534" spans="1:68" x14ac:dyDescent="0.2">
      <c r="A534">
        <v>530</v>
      </c>
      <c r="B534" s="33">
        <f>'Main Data'!C534</f>
        <v>44325</v>
      </c>
      <c r="C534">
        <f>'Main Data'!D534</f>
        <v>236</v>
      </c>
      <c r="D534" s="26">
        <f>'Main Data'!E534</f>
        <v>7000</v>
      </c>
      <c r="E534" s="26">
        <f>'Main Data'!F534</f>
        <v>8750</v>
      </c>
      <c r="F534" s="34">
        <f t="shared" si="48"/>
        <v>8.8536654280374503</v>
      </c>
      <c r="G534">
        <f>IF('Main Data'!H534="AP",1,0)</f>
        <v>0</v>
      </c>
      <c r="H534">
        <f>IF('Main Data'!H534="Blancpain",1,0)</f>
        <v>0</v>
      </c>
      <c r="I534">
        <f>IF('Main Data'!H534="Breguet",1,0)</f>
        <v>0</v>
      </c>
      <c r="J534">
        <f>IF('Main Data'!H534="Breitling",1,0)</f>
        <v>0</v>
      </c>
      <c r="K534">
        <f>IF('Main Data'!H534="Cartier",1,0)</f>
        <v>0</v>
      </c>
      <c r="L534">
        <f>IF('Main Data'!H534="Gallet",1,0)</f>
        <v>0</v>
      </c>
      <c r="M534">
        <f>IF('Main Data'!H534="Girard Perregaux",1,0)</f>
        <v>0</v>
      </c>
      <c r="N534">
        <f>IF('Main Data'!H534="Gubelin",1,0)</f>
        <v>0</v>
      </c>
      <c r="O534">
        <f>IF('Main Data'!H534="Heuer",1,0)</f>
        <v>0</v>
      </c>
      <c r="P534">
        <f>IF('Main Data'!H534="IWC",1,0)</f>
        <v>0</v>
      </c>
      <c r="Q534">
        <f>IF('Main Data'!H534="JLC",1,0)</f>
        <v>0</v>
      </c>
      <c r="R534">
        <f>IF('Main Data'!H534="Longines",1,0)</f>
        <v>0</v>
      </c>
      <c r="S534">
        <f>IF('Main Data'!H534="Movado",1,0)</f>
        <v>0</v>
      </c>
      <c r="T534">
        <f>IF('Main Data'!H534="Omega",1,0)</f>
        <v>1</v>
      </c>
      <c r="U534">
        <f>IF('Main Data'!H534="Panerai",1,0)</f>
        <v>0</v>
      </c>
      <c r="V534">
        <f>IF('Main Data'!H534="Patek",1,0)</f>
        <v>0</v>
      </c>
      <c r="W534">
        <f>IF('Main Data'!H534="Rolex",1,0)</f>
        <v>0</v>
      </c>
      <c r="X534">
        <f>IF('Main Data'!H534="Tudor",1,0)</f>
        <v>0</v>
      </c>
      <c r="Y534">
        <f>IF('Main Data'!H534="Ulysse Nardin",1,0)</f>
        <v>0</v>
      </c>
      <c r="Z534">
        <f>IF('Main Data'!H534="Universal Geneve",1,0)</f>
        <v>0</v>
      </c>
      <c r="AA534">
        <f>IF('Main Data'!H534="Vacheron",1,0)</f>
        <v>0</v>
      </c>
      <c r="AB534">
        <f>IF('Main Data'!H534="Zenith",1,0)</f>
        <v>0</v>
      </c>
      <c r="AC534">
        <f>IF('Main Data'!J534="Stainless Steel",1,0)</f>
        <v>1</v>
      </c>
      <c r="AD534">
        <f>IF('Main Data'!J534="Two-tone",1,0)</f>
        <v>0</v>
      </c>
      <c r="AE534">
        <f>IF(OR('Main Data'!J534="YG 18K",'Main Data'!J534="YG &lt;18K",'Main Data'!J534="PG 18K",'Main Data'!J534="PG &lt;18K",'Main Data'!J534="WG 18K",'Main Data'!J534="Mixes of 18K",'Main Data'!J534="Mixes &lt;18K"),1,0)</f>
        <v>0</v>
      </c>
      <c r="AF534">
        <f>IF('Main Data'!J534="Platinum",1,0)</f>
        <v>0</v>
      </c>
      <c r="AG534">
        <f>IF(OR('Main Data'!J534="PVD",'Main Data'!J534="Gold Plate",'Main Data'!J534="Other"),1,0)</f>
        <v>0</v>
      </c>
      <c r="AH534">
        <f>IF('Main Data'!N534="Stainless Steel",1,0)</f>
        <v>0</v>
      </c>
      <c r="AI534">
        <f>IF('Main Data'!N534="Leather",1,0)</f>
        <v>1</v>
      </c>
      <c r="AJ534">
        <f>IF('Main Data'!N534="Two-tone",1,0)</f>
        <v>0</v>
      </c>
      <c r="AK534">
        <f>IF(OR('Main Data'!N534="YG 18K",'Main Data'!N534="PG 18K",'Main Data'!N534="WG 18K",'Main Data'!N534="Mixes of 18K"),1,0)</f>
        <v>0</v>
      </c>
      <c r="AL534">
        <f>IF(OR(,'Main Data'!N534="PVD",'Main Data'!N534="Gold plate"),1,0)</f>
        <v>0</v>
      </c>
      <c r="AM534">
        <f>IF(OR('Main Data'!AV534="Yes",'Main Data'!AW534="Yes",'Main Data'!AU534="Yes"),1,0)</f>
        <v>0</v>
      </c>
      <c r="AN534">
        <f>IF(OR(ISTEXT('Main Data'!AX534), ISTEXT('Main Data'!AY534)),1,0)</f>
        <v>0</v>
      </c>
      <c r="AO534">
        <f>IF('Main Data'!AZ534="Yes",1,0)</f>
        <v>0</v>
      </c>
      <c r="AP534">
        <f>IF('Main Data'!BA534="Yes",1,0)</f>
        <v>0</v>
      </c>
      <c r="AQ534">
        <f>IF('Main Data'!BD534="Yes",1,0)</f>
        <v>0</v>
      </c>
      <c r="AR534">
        <f>IF('Main Data'!BE534="A",1,0)</f>
        <v>0</v>
      </c>
      <c r="AS534">
        <f>IF('Main Data'!BE534="AA",1,0)</f>
        <v>1</v>
      </c>
      <c r="AT534">
        <f>IF('Main Data'!BE534="AAA",1,0)</f>
        <v>0</v>
      </c>
      <c r="AU534">
        <f>IF('Main Data'!BE534="AAAA",1,0)</f>
        <v>0</v>
      </c>
      <c r="AV534">
        <f>IF('Main Data'!P534="Yes",1,0)</f>
        <v>0</v>
      </c>
      <c r="AW534">
        <f>IF('Main Data'!AP534="Yes",1,0)</f>
        <v>0</v>
      </c>
      <c r="AX534">
        <f>IF(OR('Main Data'!V534="Yes", 'Main Data'!W534="Yes",'Main Data'!X534="Yes"),1,0)</f>
        <v>0</v>
      </c>
      <c r="AY534">
        <f>IF(OR('Main Data'!Y534="Yes",'Main Data'!Z534="Yes"),1,0)</f>
        <v>0</v>
      </c>
      <c r="AZ534">
        <f>IF('Main Data'!AR534="Yes",1,0)</f>
        <v>0</v>
      </c>
      <c r="BA534">
        <f>IF('Main Data'!AS534="Yes",1,0)</f>
        <v>0</v>
      </c>
      <c r="BB534">
        <f>IF('Main Data'!AG534="Yes",1,0)</f>
        <v>0</v>
      </c>
      <c r="BC534">
        <f>IF('Main Data'!AB534="Yes",1,0)</f>
        <v>0</v>
      </c>
      <c r="BD534">
        <f>IF('Main Data'!AA534="Yes",1,0)</f>
        <v>0</v>
      </c>
      <c r="BE534">
        <f>IF('Main Data'!AC534="Yes",1,0)</f>
        <v>0</v>
      </c>
      <c r="BF534">
        <f>IF('Main Data'!AF534="Yes",1,0)</f>
        <v>0</v>
      </c>
      <c r="BG534">
        <f>IF(OR('Main Data'!AI534="Yes",'Main Data'!AL534="Yes"),1,0)</f>
        <v>1</v>
      </c>
      <c r="BH534">
        <f>IF('Main Data'!AJ534="Yes",1,0)</f>
        <v>0</v>
      </c>
      <c r="BI534">
        <f>IF('Main Data'!AK534="Yes",1,0)</f>
        <v>0</v>
      </c>
      <c r="BJ534">
        <f>IF('Main Data'!AM534="Yes",1,0)</f>
        <v>0</v>
      </c>
      <c r="BK534">
        <f>IF('Main Data'!AQ534="Yes",1,0)</f>
        <v>0</v>
      </c>
      <c r="BL534" s="21">
        <f t="shared" si="49"/>
        <v>0</v>
      </c>
      <c r="BM534" s="21">
        <f t="shared" si="50"/>
        <v>0</v>
      </c>
      <c r="BN534" s="21">
        <f t="shared" si="51"/>
        <v>0</v>
      </c>
      <c r="BO534" s="21">
        <f t="shared" si="52"/>
        <v>1</v>
      </c>
      <c r="BP534" s="21">
        <f t="shared" si="53"/>
        <v>0</v>
      </c>
    </row>
    <row r="535" spans="1:68" x14ac:dyDescent="0.2">
      <c r="A535">
        <v>531</v>
      </c>
      <c r="B535" s="33">
        <f>'Main Data'!C535</f>
        <v>44325</v>
      </c>
      <c r="C535">
        <f>'Main Data'!D535</f>
        <v>241</v>
      </c>
      <c r="D535" s="26">
        <f>'Main Data'!E535</f>
        <v>5500</v>
      </c>
      <c r="E535" s="26">
        <f>'Main Data'!F535</f>
        <v>6875</v>
      </c>
      <c r="F535" s="34">
        <f t="shared" si="48"/>
        <v>8.6125033712205621</v>
      </c>
      <c r="G535">
        <f>IF('Main Data'!H535="AP",1,0)</f>
        <v>0</v>
      </c>
      <c r="H535">
        <f>IF('Main Data'!H535="Blancpain",1,0)</f>
        <v>0</v>
      </c>
      <c r="I535">
        <f>IF('Main Data'!H535="Breguet",1,0)</f>
        <v>0</v>
      </c>
      <c r="J535">
        <f>IF('Main Data'!H535="Breitling",1,0)</f>
        <v>0</v>
      </c>
      <c r="K535">
        <f>IF('Main Data'!H535="Cartier",1,0)</f>
        <v>0</v>
      </c>
      <c r="L535">
        <f>IF('Main Data'!H535="Gallet",1,0)</f>
        <v>0</v>
      </c>
      <c r="M535">
        <f>IF('Main Data'!H535="Girard Perregaux",1,0)</f>
        <v>0</v>
      </c>
      <c r="N535">
        <f>IF('Main Data'!H535="Gubelin",1,0)</f>
        <v>0</v>
      </c>
      <c r="O535">
        <f>IF('Main Data'!H535="Heuer",1,0)</f>
        <v>0</v>
      </c>
      <c r="P535">
        <f>IF('Main Data'!H535="IWC",1,0)</f>
        <v>0</v>
      </c>
      <c r="Q535">
        <f>IF('Main Data'!H535="JLC",1,0)</f>
        <v>0</v>
      </c>
      <c r="R535">
        <f>IF('Main Data'!H535="Longines",1,0)</f>
        <v>0</v>
      </c>
      <c r="S535">
        <f>IF('Main Data'!H535="Movado",1,0)</f>
        <v>0</v>
      </c>
      <c r="T535">
        <f>IF('Main Data'!H535="Omega",1,0)</f>
        <v>1</v>
      </c>
      <c r="U535">
        <f>IF('Main Data'!H535="Panerai",1,0)</f>
        <v>0</v>
      </c>
      <c r="V535">
        <f>IF('Main Data'!H535="Patek",1,0)</f>
        <v>0</v>
      </c>
      <c r="W535">
        <f>IF('Main Data'!H535="Rolex",1,0)</f>
        <v>0</v>
      </c>
      <c r="X535">
        <f>IF('Main Data'!H535="Tudor",1,0)</f>
        <v>0</v>
      </c>
      <c r="Y535">
        <f>IF('Main Data'!H535="Ulysse Nardin",1,0)</f>
        <v>0</v>
      </c>
      <c r="Z535">
        <f>IF('Main Data'!H535="Universal Geneve",1,0)</f>
        <v>0</v>
      </c>
      <c r="AA535">
        <f>IF('Main Data'!H535="Vacheron",1,0)</f>
        <v>0</v>
      </c>
      <c r="AB535">
        <f>IF('Main Data'!H535="Zenith",1,0)</f>
        <v>0</v>
      </c>
      <c r="AC535">
        <f>IF('Main Data'!J535="Stainless Steel",1,0)</f>
        <v>1</v>
      </c>
      <c r="AD535">
        <f>IF('Main Data'!J535="Two-tone",1,0)</f>
        <v>0</v>
      </c>
      <c r="AE535">
        <f>IF(OR('Main Data'!J535="YG 18K",'Main Data'!J535="YG &lt;18K",'Main Data'!J535="PG 18K",'Main Data'!J535="PG &lt;18K",'Main Data'!J535="WG 18K",'Main Data'!J535="Mixes of 18K",'Main Data'!J535="Mixes &lt;18K"),1,0)</f>
        <v>0</v>
      </c>
      <c r="AF535">
        <f>IF('Main Data'!J535="Platinum",1,0)</f>
        <v>0</v>
      </c>
      <c r="AG535">
        <f>IF(OR('Main Data'!J535="PVD",'Main Data'!J535="Gold Plate",'Main Data'!J535="Other"),1,0)</f>
        <v>0</v>
      </c>
      <c r="AH535">
        <f>IF('Main Data'!N535="Stainless Steel",1,0)</f>
        <v>1</v>
      </c>
      <c r="AI535">
        <f>IF('Main Data'!N535="Leather",1,0)</f>
        <v>0</v>
      </c>
      <c r="AJ535">
        <f>IF('Main Data'!N535="Two-tone",1,0)</f>
        <v>0</v>
      </c>
      <c r="AK535">
        <f>IF(OR('Main Data'!N535="YG 18K",'Main Data'!N535="PG 18K",'Main Data'!N535="WG 18K",'Main Data'!N535="Mixes of 18K"),1,0)</f>
        <v>0</v>
      </c>
      <c r="AL535">
        <f>IF(OR(,'Main Data'!N535="PVD",'Main Data'!N535="Gold plate"),1,0)</f>
        <v>0</v>
      </c>
      <c r="AM535">
        <f>IF(OR('Main Data'!AV535="Yes",'Main Data'!AW535="Yes",'Main Data'!AU535="Yes"),1,0)</f>
        <v>0</v>
      </c>
      <c r="AN535">
        <f>IF(OR(ISTEXT('Main Data'!AX535), ISTEXT('Main Data'!AY535)),1,0)</f>
        <v>0</v>
      </c>
      <c r="AO535">
        <f>IF('Main Data'!AZ535="Yes",1,0)</f>
        <v>0</v>
      </c>
      <c r="AP535">
        <f>IF('Main Data'!BA535="Yes",1,0)</f>
        <v>0</v>
      </c>
      <c r="AQ535">
        <f>IF('Main Data'!BD535="Yes",1,0)</f>
        <v>0</v>
      </c>
      <c r="AR535">
        <f>IF('Main Data'!BE535="A",1,0)</f>
        <v>0</v>
      </c>
      <c r="AS535">
        <f>IF('Main Data'!BE535="AA",1,0)</f>
        <v>1</v>
      </c>
      <c r="AT535">
        <f>IF('Main Data'!BE535="AAA",1,0)</f>
        <v>0</v>
      </c>
      <c r="AU535">
        <f>IF('Main Data'!BE535="AAAA",1,0)</f>
        <v>0</v>
      </c>
      <c r="AV535">
        <f>IF('Main Data'!P535="Yes",1,0)</f>
        <v>0</v>
      </c>
      <c r="AW535">
        <f>IF('Main Data'!AP535="Yes",1,0)</f>
        <v>0</v>
      </c>
      <c r="AX535">
        <f>IF(OR('Main Data'!V535="Yes", 'Main Data'!W535="Yes",'Main Data'!X535="Yes"),1,0)</f>
        <v>0</v>
      </c>
      <c r="AY535">
        <f>IF(OR('Main Data'!Y535="Yes",'Main Data'!Z535="Yes"),1,0)</f>
        <v>0</v>
      </c>
      <c r="AZ535">
        <f>IF('Main Data'!AR535="Yes",1,0)</f>
        <v>0</v>
      </c>
      <c r="BA535">
        <f>IF('Main Data'!AS535="Yes",1,0)</f>
        <v>0</v>
      </c>
      <c r="BB535">
        <f>IF('Main Data'!AG535="Yes",1,0)</f>
        <v>0</v>
      </c>
      <c r="BC535">
        <f>IF('Main Data'!AB535="Yes",1,0)</f>
        <v>0</v>
      </c>
      <c r="BD535">
        <f>IF('Main Data'!AA535="Yes",1,0)</f>
        <v>0</v>
      </c>
      <c r="BE535">
        <f>IF('Main Data'!AC535="Yes",1,0)</f>
        <v>0</v>
      </c>
      <c r="BF535">
        <f>IF('Main Data'!AF535="Yes",1,0)</f>
        <v>0</v>
      </c>
      <c r="BG535">
        <f>IF(OR('Main Data'!AI535="Yes",'Main Data'!AL535="Yes"),1,0)</f>
        <v>1</v>
      </c>
      <c r="BH535">
        <f>IF('Main Data'!AJ535="Yes",1,0)</f>
        <v>0</v>
      </c>
      <c r="BI535">
        <f>IF('Main Data'!AK535="Yes",1,0)</f>
        <v>0</v>
      </c>
      <c r="BJ535">
        <f>IF('Main Data'!AM535="Yes",1,0)</f>
        <v>0</v>
      </c>
      <c r="BK535">
        <f>IF('Main Data'!AQ535="Yes",1,0)</f>
        <v>0</v>
      </c>
      <c r="BL535" s="21">
        <f t="shared" si="49"/>
        <v>0</v>
      </c>
      <c r="BM535" s="21">
        <f t="shared" si="50"/>
        <v>0</v>
      </c>
      <c r="BN535" s="21">
        <f t="shared" si="51"/>
        <v>0</v>
      </c>
      <c r="BO535" s="21">
        <f t="shared" si="52"/>
        <v>1</v>
      </c>
      <c r="BP535" s="21">
        <f t="shared" si="53"/>
        <v>0</v>
      </c>
    </row>
    <row r="536" spans="1:68" x14ac:dyDescent="0.2">
      <c r="A536">
        <v>532</v>
      </c>
      <c r="B536" s="33">
        <f>'Main Data'!C536</f>
        <v>44325</v>
      </c>
      <c r="C536">
        <f>'Main Data'!D536</f>
        <v>243</v>
      </c>
      <c r="D536" s="26">
        <f>'Main Data'!E536</f>
        <v>34000</v>
      </c>
      <c r="E536" s="26">
        <f>'Main Data'!F536</f>
        <v>42500</v>
      </c>
      <c r="F536" s="34">
        <f t="shared" si="48"/>
        <v>10.434115803598299</v>
      </c>
      <c r="G536">
        <f>IF('Main Data'!H536="AP",1,0)</f>
        <v>0</v>
      </c>
      <c r="H536">
        <f>IF('Main Data'!H536="Blancpain",1,0)</f>
        <v>0</v>
      </c>
      <c r="I536">
        <f>IF('Main Data'!H536="Breguet",1,0)</f>
        <v>0</v>
      </c>
      <c r="J536">
        <f>IF('Main Data'!H536="Breitling",1,0)</f>
        <v>0</v>
      </c>
      <c r="K536">
        <f>IF('Main Data'!H536="Cartier",1,0)</f>
        <v>0</v>
      </c>
      <c r="L536">
        <f>IF('Main Data'!H536="Gallet",1,0)</f>
        <v>0</v>
      </c>
      <c r="M536">
        <f>IF('Main Data'!H536="Girard Perregaux",1,0)</f>
        <v>0</v>
      </c>
      <c r="N536">
        <f>IF('Main Data'!H536="Gubelin",1,0)</f>
        <v>0</v>
      </c>
      <c r="O536">
        <f>IF('Main Data'!H536="Heuer",1,0)</f>
        <v>0</v>
      </c>
      <c r="P536">
        <f>IF('Main Data'!H536="IWC",1,0)</f>
        <v>0</v>
      </c>
      <c r="Q536">
        <f>IF('Main Data'!H536="JLC",1,0)</f>
        <v>0</v>
      </c>
      <c r="R536">
        <f>IF('Main Data'!H536="Longines",1,0)</f>
        <v>0</v>
      </c>
      <c r="S536">
        <f>IF('Main Data'!H536="Movado",1,0)</f>
        <v>0</v>
      </c>
      <c r="T536">
        <f>IF('Main Data'!H536="Omega",1,0)</f>
        <v>1</v>
      </c>
      <c r="U536">
        <f>IF('Main Data'!H536="Panerai",1,0)</f>
        <v>0</v>
      </c>
      <c r="V536">
        <f>IF('Main Data'!H536="Patek",1,0)</f>
        <v>0</v>
      </c>
      <c r="W536">
        <f>IF('Main Data'!H536="Rolex",1,0)</f>
        <v>0</v>
      </c>
      <c r="X536">
        <f>IF('Main Data'!H536="Tudor",1,0)</f>
        <v>0</v>
      </c>
      <c r="Y536">
        <f>IF('Main Data'!H536="Ulysse Nardin",1,0)</f>
        <v>0</v>
      </c>
      <c r="Z536">
        <f>IF('Main Data'!H536="Universal Geneve",1,0)</f>
        <v>0</v>
      </c>
      <c r="AA536">
        <f>IF('Main Data'!H536="Vacheron",1,0)</f>
        <v>0</v>
      </c>
      <c r="AB536">
        <f>IF('Main Data'!H536="Zenith",1,0)</f>
        <v>0</v>
      </c>
      <c r="AC536">
        <f>IF('Main Data'!J536="Stainless Steel",1,0)</f>
        <v>0</v>
      </c>
      <c r="AD536">
        <f>IF('Main Data'!J536="Two-tone",1,0)</f>
        <v>0</v>
      </c>
      <c r="AE536">
        <f>IF(OR('Main Data'!J536="YG 18K",'Main Data'!J536="YG &lt;18K",'Main Data'!J536="PG 18K",'Main Data'!J536="PG &lt;18K",'Main Data'!J536="WG 18K",'Main Data'!J536="Mixes of 18K",'Main Data'!J536="Mixes &lt;18K"),1,0)</f>
        <v>1</v>
      </c>
      <c r="AF536">
        <f>IF('Main Data'!J536="Platinum",1,0)</f>
        <v>0</v>
      </c>
      <c r="AG536">
        <f>IF(OR('Main Data'!J536="PVD",'Main Data'!J536="Gold Plate",'Main Data'!J536="Other"),1,0)</f>
        <v>0</v>
      </c>
      <c r="AH536">
        <f>IF('Main Data'!N536="Stainless Steel",1,0)</f>
        <v>0</v>
      </c>
      <c r="AI536">
        <f>IF('Main Data'!N536="Leather",1,0)</f>
        <v>1</v>
      </c>
      <c r="AJ536">
        <f>IF('Main Data'!N536="Two-tone",1,0)</f>
        <v>0</v>
      </c>
      <c r="AK536">
        <f>IF(OR('Main Data'!N536="YG 18K",'Main Data'!N536="PG 18K",'Main Data'!N536="WG 18K",'Main Data'!N536="Mixes of 18K"),1,0)</f>
        <v>0</v>
      </c>
      <c r="AL536">
        <f>IF(OR(,'Main Data'!N536="PVD",'Main Data'!N536="Gold plate"),1,0)</f>
        <v>0</v>
      </c>
      <c r="AM536">
        <f>IF(OR('Main Data'!AV536="Yes",'Main Data'!AW536="Yes",'Main Data'!AU536="Yes"),1,0)</f>
        <v>0</v>
      </c>
      <c r="AN536">
        <f>IF(OR(ISTEXT('Main Data'!AX536), ISTEXT('Main Data'!AY536)),1,0)</f>
        <v>0</v>
      </c>
      <c r="AO536">
        <f>IF('Main Data'!AZ536="Yes",1,0)</f>
        <v>0</v>
      </c>
      <c r="AP536">
        <f>IF('Main Data'!BA536="Yes",1,0)</f>
        <v>0</v>
      </c>
      <c r="AQ536">
        <f>IF('Main Data'!BD536="Yes",1,0)</f>
        <v>0</v>
      </c>
      <c r="AR536">
        <f>IF('Main Data'!BE536="A",1,0)</f>
        <v>0</v>
      </c>
      <c r="AS536">
        <f>IF('Main Data'!BE536="AA",1,0)</f>
        <v>0</v>
      </c>
      <c r="AT536">
        <f>IF('Main Data'!BE536="AAA",1,0)</f>
        <v>0</v>
      </c>
      <c r="AU536">
        <f>IF('Main Data'!BE536="AAAA",1,0)</f>
        <v>1</v>
      </c>
      <c r="AV536">
        <f>IF('Main Data'!P536="Yes",1,0)</f>
        <v>0</v>
      </c>
      <c r="AW536">
        <f>IF('Main Data'!AP536="Yes",1,0)</f>
        <v>0</v>
      </c>
      <c r="AX536">
        <f>IF(OR('Main Data'!V536="Yes", 'Main Data'!W536="Yes",'Main Data'!X536="Yes"),1,0)</f>
        <v>0</v>
      </c>
      <c r="AY536">
        <f>IF(OR('Main Data'!Y536="Yes",'Main Data'!Z536="Yes"),1,0)</f>
        <v>0</v>
      </c>
      <c r="AZ536">
        <f>IF('Main Data'!AR536="Yes",1,0)</f>
        <v>0</v>
      </c>
      <c r="BA536">
        <f>IF('Main Data'!AS536="Yes",1,0)</f>
        <v>0</v>
      </c>
      <c r="BB536">
        <f>IF('Main Data'!AG536="Yes",1,0)</f>
        <v>0</v>
      </c>
      <c r="BC536">
        <f>IF('Main Data'!AB536="Yes",1,0)</f>
        <v>0</v>
      </c>
      <c r="BD536">
        <f>IF('Main Data'!AA536="Yes",1,0)</f>
        <v>0</v>
      </c>
      <c r="BE536">
        <f>IF('Main Data'!AC536="Yes",1,0)</f>
        <v>0</v>
      </c>
      <c r="BF536">
        <f>IF('Main Data'!AF536="Yes",1,0)</f>
        <v>0</v>
      </c>
      <c r="BG536">
        <f>IF(OR('Main Data'!AI536="Yes",'Main Data'!AL536="Yes"),1,0)</f>
        <v>1</v>
      </c>
      <c r="BH536">
        <f>IF('Main Data'!AJ536="Yes",1,0)</f>
        <v>0</v>
      </c>
      <c r="BI536">
        <f>IF('Main Data'!AK536="Yes",1,0)</f>
        <v>0</v>
      </c>
      <c r="BJ536">
        <f>IF('Main Data'!AM536="Yes",1,0)</f>
        <v>0</v>
      </c>
      <c r="BK536">
        <f>IF('Main Data'!AQ536="Yes",1,0)</f>
        <v>0</v>
      </c>
      <c r="BL536" s="21">
        <f t="shared" si="49"/>
        <v>0</v>
      </c>
      <c r="BM536" s="21">
        <f t="shared" si="50"/>
        <v>0</v>
      </c>
      <c r="BN536" s="21">
        <f t="shared" si="51"/>
        <v>0</v>
      </c>
      <c r="BO536" s="21">
        <f t="shared" si="52"/>
        <v>1</v>
      </c>
      <c r="BP536" s="21">
        <f t="shared" si="53"/>
        <v>0</v>
      </c>
    </row>
    <row r="537" spans="1:68" x14ac:dyDescent="0.2">
      <c r="A537">
        <v>533</v>
      </c>
      <c r="B537" s="33">
        <f>'Main Data'!C537</f>
        <v>44325</v>
      </c>
      <c r="C537">
        <f>'Main Data'!D537</f>
        <v>287</v>
      </c>
      <c r="D537" s="26">
        <f>'Main Data'!E537</f>
        <v>12000</v>
      </c>
      <c r="E537" s="26">
        <f>'Main Data'!F537</f>
        <v>15000</v>
      </c>
      <c r="F537" s="34">
        <f t="shared" si="48"/>
        <v>9.3926619287701367</v>
      </c>
      <c r="G537">
        <f>IF('Main Data'!H537="AP",1,0)</f>
        <v>0</v>
      </c>
      <c r="H537">
        <f>IF('Main Data'!H537="Blancpain",1,0)</f>
        <v>0</v>
      </c>
      <c r="I537">
        <f>IF('Main Data'!H537="Breguet",1,0)</f>
        <v>0</v>
      </c>
      <c r="J537">
        <f>IF('Main Data'!H537="Breitling",1,0)</f>
        <v>0</v>
      </c>
      <c r="K537">
        <f>IF('Main Data'!H537="Cartier",1,0)</f>
        <v>0</v>
      </c>
      <c r="L537">
        <f>IF('Main Data'!H537="Gallet",1,0)</f>
        <v>0</v>
      </c>
      <c r="M537">
        <f>IF('Main Data'!H537="Girard Perregaux",1,0)</f>
        <v>0</v>
      </c>
      <c r="N537">
        <f>IF('Main Data'!H537="Gubelin",1,0)</f>
        <v>0</v>
      </c>
      <c r="O537">
        <f>IF('Main Data'!H537="Heuer",1,0)</f>
        <v>0</v>
      </c>
      <c r="P537">
        <f>IF('Main Data'!H537="IWC",1,0)</f>
        <v>0</v>
      </c>
      <c r="Q537">
        <f>IF('Main Data'!H537="JLC",1,0)</f>
        <v>0</v>
      </c>
      <c r="R537">
        <f>IF('Main Data'!H537="Longines",1,0)</f>
        <v>0</v>
      </c>
      <c r="S537">
        <f>IF('Main Data'!H537="Movado",1,0)</f>
        <v>0</v>
      </c>
      <c r="T537">
        <f>IF('Main Data'!H537="Omega",1,0)</f>
        <v>0</v>
      </c>
      <c r="U537">
        <f>IF('Main Data'!H537="Panerai",1,0)</f>
        <v>0</v>
      </c>
      <c r="V537">
        <f>IF('Main Data'!H537="Patek",1,0)</f>
        <v>0</v>
      </c>
      <c r="W537">
        <f>IF('Main Data'!H537="Rolex",1,0)</f>
        <v>1</v>
      </c>
      <c r="X537">
        <f>IF('Main Data'!H537="Tudor",1,0)</f>
        <v>0</v>
      </c>
      <c r="Y537">
        <f>IF('Main Data'!H537="Ulysse Nardin",1,0)</f>
        <v>0</v>
      </c>
      <c r="Z537">
        <f>IF('Main Data'!H537="Universal Geneve",1,0)</f>
        <v>0</v>
      </c>
      <c r="AA537">
        <f>IF('Main Data'!H537="Vacheron",1,0)</f>
        <v>0</v>
      </c>
      <c r="AB537">
        <f>IF('Main Data'!H537="Zenith",1,0)</f>
        <v>0</v>
      </c>
      <c r="AC537">
        <f>IF('Main Data'!J537="Stainless Steel",1,0)</f>
        <v>1</v>
      </c>
      <c r="AD537">
        <f>IF('Main Data'!J537="Two-tone",1,0)</f>
        <v>0</v>
      </c>
      <c r="AE537">
        <f>IF(OR('Main Data'!J537="YG 18K",'Main Data'!J537="YG &lt;18K",'Main Data'!J537="PG 18K",'Main Data'!J537="PG &lt;18K",'Main Data'!J537="WG 18K",'Main Data'!J537="Mixes of 18K",'Main Data'!J537="Mixes &lt;18K"),1,0)</f>
        <v>0</v>
      </c>
      <c r="AF537">
        <f>IF('Main Data'!J537="Platinum",1,0)</f>
        <v>0</v>
      </c>
      <c r="AG537">
        <f>IF(OR('Main Data'!J537="PVD",'Main Data'!J537="Gold Plate",'Main Data'!J537="Other"),1,0)</f>
        <v>0</v>
      </c>
      <c r="AH537">
        <f>IF('Main Data'!N537="Stainless Steel",1,0)</f>
        <v>1</v>
      </c>
      <c r="AI537">
        <f>IF('Main Data'!N537="Leather",1,0)</f>
        <v>0</v>
      </c>
      <c r="AJ537">
        <f>IF('Main Data'!N537="Two-tone",1,0)</f>
        <v>0</v>
      </c>
      <c r="AK537">
        <f>IF(OR('Main Data'!N537="YG 18K",'Main Data'!N537="PG 18K",'Main Data'!N537="WG 18K",'Main Data'!N537="Mixes of 18K"),1,0)</f>
        <v>0</v>
      </c>
      <c r="AL537">
        <f>IF(OR(,'Main Data'!N537="PVD",'Main Data'!N537="Gold plate"),1,0)</f>
        <v>0</v>
      </c>
      <c r="AM537">
        <f>IF(OR('Main Data'!AV537="Yes",'Main Data'!AW537="Yes",'Main Data'!AU537="Yes"),1,0)</f>
        <v>0</v>
      </c>
      <c r="AN537">
        <f>IF(OR(ISTEXT('Main Data'!AX537), ISTEXT('Main Data'!AY537)),1,0)</f>
        <v>0</v>
      </c>
      <c r="AO537">
        <f>IF('Main Data'!AZ537="Yes",1,0)</f>
        <v>0</v>
      </c>
      <c r="AP537">
        <f>IF('Main Data'!BA537="Yes",1,0)</f>
        <v>0</v>
      </c>
      <c r="AQ537">
        <f>IF('Main Data'!BD537="Yes",1,0)</f>
        <v>0</v>
      </c>
      <c r="AR537">
        <f>IF('Main Data'!BE537="A",1,0)</f>
        <v>0</v>
      </c>
      <c r="AS537">
        <f>IF('Main Data'!BE537="AA",1,0)</f>
        <v>1</v>
      </c>
      <c r="AT537">
        <f>IF('Main Data'!BE537="AAA",1,0)</f>
        <v>0</v>
      </c>
      <c r="AU537">
        <f>IF('Main Data'!BE537="AAAA",1,0)</f>
        <v>0</v>
      </c>
      <c r="AV537">
        <f>IF('Main Data'!P537="Yes",1,0)</f>
        <v>0</v>
      </c>
      <c r="AW537">
        <f>IF('Main Data'!AP537="Yes",1,0)</f>
        <v>0</v>
      </c>
      <c r="AX537">
        <f>IF(OR('Main Data'!V537="Yes", 'Main Data'!W537="Yes",'Main Data'!X537="Yes"),1,0)</f>
        <v>1</v>
      </c>
      <c r="AY537">
        <f>IF(OR('Main Data'!Y537="Yes",'Main Data'!Z537="Yes"),1,0)</f>
        <v>0</v>
      </c>
      <c r="AZ537">
        <f>IF('Main Data'!AR537="Yes",1,0)</f>
        <v>0</v>
      </c>
      <c r="BA537">
        <f>IF('Main Data'!AS537="Yes",1,0)</f>
        <v>0</v>
      </c>
      <c r="BB537">
        <f>IF('Main Data'!AG537="Yes",1,0)</f>
        <v>0</v>
      </c>
      <c r="BC537">
        <f>IF('Main Data'!AB537="Yes",1,0)</f>
        <v>0</v>
      </c>
      <c r="BD537">
        <f>IF('Main Data'!AA537="Yes",1,0)</f>
        <v>0</v>
      </c>
      <c r="BE537">
        <f>IF('Main Data'!AC537="Yes",1,0)</f>
        <v>1</v>
      </c>
      <c r="BF537">
        <f>IF('Main Data'!AF537="Yes",1,0)</f>
        <v>0</v>
      </c>
      <c r="BG537">
        <f>IF(OR('Main Data'!AI537="Yes",'Main Data'!AL537="Yes"),1,0)</f>
        <v>0</v>
      </c>
      <c r="BH537">
        <f>IF('Main Data'!AJ537="Yes",1,0)</f>
        <v>0</v>
      </c>
      <c r="BI537">
        <f>IF('Main Data'!AK537="Yes",1,0)</f>
        <v>0</v>
      </c>
      <c r="BJ537">
        <f>IF('Main Data'!AM537="Yes",1,0)</f>
        <v>0</v>
      </c>
      <c r="BK537">
        <f>IF('Main Data'!AQ537="Yes",1,0)</f>
        <v>0</v>
      </c>
      <c r="BL537" s="21">
        <f t="shared" si="49"/>
        <v>0</v>
      </c>
      <c r="BM537" s="21">
        <f t="shared" si="50"/>
        <v>0</v>
      </c>
      <c r="BN537" s="21">
        <f t="shared" si="51"/>
        <v>0</v>
      </c>
      <c r="BO537" s="21">
        <f t="shared" si="52"/>
        <v>1</v>
      </c>
      <c r="BP537" s="21">
        <f t="shared" si="53"/>
        <v>0</v>
      </c>
    </row>
    <row r="538" spans="1:68" x14ac:dyDescent="0.2">
      <c r="A538">
        <v>534</v>
      </c>
      <c r="B538" s="33">
        <f>'Main Data'!C538</f>
        <v>44325</v>
      </c>
      <c r="C538">
        <f>'Main Data'!D538</f>
        <v>288</v>
      </c>
      <c r="D538" s="26">
        <f>'Main Data'!E538</f>
        <v>15000</v>
      </c>
      <c r="E538" s="26">
        <f>'Main Data'!F538</f>
        <v>18750</v>
      </c>
      <c r="F538" s="34">
        <f t="shared" si="48"/>
        <v>9.6158054800843473</v>
      </c>
      <c r="G538">
        <f>IF('Main Data'!H538="AP",1,0)</f>
        <v>0</v>
      </c>
      <c r="H538">
        <f>IF('Main Data'!H538="Blancpain",1,0)</f>
        <v>0</v>
      </c>
      <c r="I538">
        <f>IF('Main Data'!H538="Breguet",1,0)</f>
        <v>0</v>
      </c>
      <c r="J538">
        <f>IF('Main Data'!H538="Breitling",1,0)</f>
        <v>0</v>
      </c>
      <c r="K538">
        <f>IF('Main Data'!H538="Cartier",1,0)</f>
        <v>0</v>
      </c>
      <c r="L538">
        <f>IF('Main Data'!H538="Gallet",1,0)</f>
        <v>0</v>
      </c>
      <c r="M538">
        <f>IF('Main Data'!H538="Girard Perregaux",1,0)</f>
        <v>0</v>
      </c>
      <c r="N538">
        <f>IF('Main Data'!H538="Gubelin",1,0)</f>
        <v>0</v>
      </c>
      <c r="O538">
        <f>IF('Main Data'!H538="Heuer",1,0)</f>
        <v>0</v>
      </c>
      <c r="P538">
        <f>IF('Main Data'!H538="IWC",1,0)</f>
        <v>0</v>
      </c>
      <c r="Q538">
        <f>IF('Main Data'!H538="JLC",1,0)</f>
        <v>0</v>
      </c>
      <c r="R538">
        <f>IF('Main Data'!H538="Longines",1,0)</f>
        <v>0</v>
      </c>
      <c r="S538">
        <f>IF('Main Data'!H538="Movado",1,0)</f>
        <v>0</v>
      </c>
      <c r="T538">
        <f>IF('Main Data'!H538="Omega",1,0)</f>
        <v>0</v>
      </c>
      <c r="U538">
        <f>IF('Main Data'!H538="Panerai",1,0)</f>
        <v>0</v>
      </c>
      <c r="V538">
        <f>IF('Main Data'!H538="Patek",1,0)</f>
        <v>0</v>
      </c>
      <c r="W538">
        <f>IF('Main Data'!H538="Rolex",1,0)</f>
        <v>1</v>
      </c>
      <c r="X538">
        <f>IF('Main Data'!H538="Tudor",1,0)</f>
        <v>0</v>
      </c>
      <c r="Y538">
        <f>IF('Main Data'!H538="Ulysse Nardin",1,0)</f>
        <v>0</v>
      </c>
      <c r="Z538">
        <f>IF('Main Data'!H538="Universal Geneve",1,0)</f>
        <v>0</v>
      </c>
      <c r="AA538">
        <f>IF('Main Data'!H538="Vacheron",1,0)</f>
        <v>0</v>
      </c>
      <c r="AB538">
        <f>IF('Main Data'!H538="Zenith",1,0)</f>
        <v>0</v>
      </c>
      <c r="AC538">
        <f>IF('Main Data'!J538="Stainless Steel",1,0)</f>
        <v>1</v>
      </c>
      <c r="AD538">
        <f>IF('Main Data'!J538="Two-tone",1,0)</f>
        <v>0</v>
      </c>
      <c r="AE538">
        <f>IF(OR('Main Data'!J538="YG 18K",'Main Data'!J538="YG &lt;18K",'Main Data'!J538="PG 18K",'Main Data'!J538="PG &lt;18K",'Main Data'!J538="WG 18K",'Main Data'!J538="Mixes of 18K",'Main Data'!J538="Mixes &lt;18K"),1,0)</f>
        <v>0</v>
      </c>
      <c r="AF538">
        <f>IF('Main Data'!J538="Platinum",1,0)</f>
        <v>0</v>
      </c>
      <c r="AG538">
        <f>IF(OR('Main Data'!J538="PVD",'Main Data'!J538="Gold Plate",'Main Data'!J538="Other"),1,0)</f>
        <v>0</v>
      </c>
      <c r="AH538">
        <f>IF('Main Data'!N538="Stainless Steel",1,0)</f>
        <v>1</v>
      </c>
      <c r="AI538">
        <f>IF('Main Data'!N538="Leather",1,0)</f>
        <v>0</v>
      </c>
      <c r="AJ538">
        <f>IF('Main Data'!N538="Two-tone",1,0)</f>
        <v>0</v>
      </c>
      <c r="AK538">
        <f>IF(OR('Main Data'!N538="YG 18K",'Main Data'!N538="PG 18K",'Main Data'!N538="WG 18K",'Main Data'!N538="Mixes of 18K"),1,0)</f>
        <v>0</v>
      </c>
      <c r="AL538">
        <f>IF(OR(,'Main Data'!N538="PVD",'Main Data'!N538="Gold plate"),1,0)</f>
        <v>0</v>
      </c>
      <c r="AM538">
        <f>IF(OR('Main Data'!AV538="Yes",'Main Data'!AW538="Yes",'Main Data'!AU538="Yes"),1,0)</f>
        <v>0</v>
      </c>
      <c r="AN538">
        <f>IF(OR(ISTEXT('Main Data'!AX538), ISTEXT('Main Data'!AY538)),1,0)</f>
        <v>0</v>
      </c>
      <c r="AO538">
        <f>IF('Main Data'!AZ538="Yes",1,0)</f>
        <v>0</v>
      </c>
      <c r="AP538">
        <f>IF('Main Data'!BA538="Yes",1,0)</f>
        <v>0</v>
      </c>
      <c r="AQ538">
        <f>IF('Main Data'!BD538="Yes",1,0)</f>
        <v>0</v>
      </c>
      <c r="AR538">
        <f>IF('Main Data'!BE538="A",1,0)</f>
        <v>0</v>
      </c>
      <c r="AS538">
        <f>IF('Main Data'!BE538="AA",1,0)</f>
        <v>1</v>
      </c>
      <c r="AT538">
        <f>IF('Main Data'!BE538="AAA",1,0)</f>
        <v>0</v>
      </c>
      <c r="AU538">
        <f>IF('Main Data'!BE538="AAAA",1,0)</f>
        <v>0</v>
      </c>
      <c r="AV538">
        <f>IF('Main Data'!P538="Yes",1,0)</f>
        <v>0</v>
      </c>
      <c r="AW538">
        <f>IF('Main Data'!AP538="Yes",1,0)</f>
        <v>0</v>
      </c>
      <c r="AX538">
        <f>IF(OR('Main Data'!V538="Yes", 'Main Data'!W538="Yes",'Main Data'!X538="Yes"),1,0)</f>
        <v>1</v>
      </c>
      <c r="AY538">
        <f>IF(OR('Main Data'!Y538="Yes",'Main Data'!Z538="Yes"),1,0)</f>
        <v>0</v>
      </c>
      <c r="AZ538">
        <f>IF('Main Data'!AR538="Yes",1,0)</f>
        <v>0</v>
      </c>
      <c r="BA538">
        <f>IF('Main Data'!AS538="Yes",1,0)</f>
        <v>0</v>
      </c>
      <c r="BB538">
        <f>IF('Main Data'!AG538="Yes",1,0)</f>
        <v>0</v>
      </c>
      <c r="BC538">
        <f>IF('Main Data'!AB538="Yes",1,0)</f>
        <v>0</v>
      </c>
      <c r="BD538">
        <f>IF('Main Data'!AA538="Yes",1,0)</f>
        <v>0</v>
      </c>
      <c r="BE538">
        <f>IF('Main Data'!AC538="Yes",1,0)</f>
        <v>1</v>
      </c>
      <c r="BF538">
        <f>IF('Main Data'!AF538="Yes",1,0)</f>
        <v>0</v>
      </c>
      <c r="BG538">
        <f>IF(OR('Main Data'!AI538="Yes",'Main Data'!AL538="Yes"),1,0)</f>
        <v>0</v>
      </c>
      <c r="BH538">
        <f>IF('Main Data'!AJ538="Yes",1,0)</f>
        <v>0</v>
      </c>
      <c r="BI538">
        <f>IF('Main Data'!AK538="Yes",1,0)</f>
        <v>0</v>
      </c>
      <c r="BJ538">
        <f>IF('Main Data'!AM538="Yes",1,0)</f>
        <v>0</v>
      </c>
      <c r="BK538">
        <f>IF('Main Data'!AQ538="Yes",1,0)</f>
        <v>0</v>
      </c>
      <c r="BL538" s="21">
        <f t="shared" si="49"/>
        <v>0</v>
      </c>
      <c r="BM538" s="21">
        <f t="shared" si="50"/>
        <v>0</v>
      </c>
      <c r="BN538" s="21">
        <f t="shared" si="51"/>
        <v>0</v>
      </c>
      <c r="BO538" s="21">
        <f t="shared" si="52"/>
        <v>1</v>
      </c>
      <c r="BP538" s="21">
        <f t="shared" si="53"/>
        <v>0</v>
      </c>
    </row>
    <row r="539" spans="1:68" x14ac:dyDescent="0.2">
      <c r="A539">
        <v>535</v>
      </c>
      <c r="B539" s="33">
        <f>'Main Data'!C539</f>
        <v>44325</v>
      </c>
      <c r="C539">
        <f>'Main Data'!D539</f>
        <v>289</v>
      </c>
      <c r="D539" s="26">
        <f>'Main Data'!E539</f>
        <v>52000</v>
      </c>
      <c r="E539" s="26">
        <f>'Main Data'!F539</f>
        <v>65000</v>
      </c>
      <c r="F539" s="34">
        <f t="shared" si="48"/>
        <v>10.858998997563564</v>
      </c>
      <c r="G539">
        <f>IF('Main Data'!H539="AP",1,0)</f>
        <v>0</v>
      </c>
      <c r="H539">
        <f>IF('Main Data'!H539="Blancpain",1,0)</f>
        <v>0</v>
      </c>
      <c r="I539">
        <f>IF('Main Data'!H539="Breguet",1,0)</f>
        <v>0</v>
      </c>
      <c r="J539">
        <f>IF('Main Data'!H539="Breitling",1,0)</f>
        <v>0</v>
      </c>
      <c r="K539">
        <f>IF('Main Data'!H539="Cartier",1,0)</f>
        <v>0</v>
      </c>
      <c r="L539">
        <f>IF('Main Data'!H539="Gallet",1,0)</f>
        <v>0</v>
      </c>
      <c r="M539">
        <f>IF('Main Data'!H539="Girard Perregaux",1,0)</f>
        <v>0</v>
      </c>
      <c r="N539">
        <f>IF('Main Data'!H539="Gubelin",1,0)</f>
        <v>0</v>
      </c>
      <c r="O539">
        <f>IF('Main Data'!H539="Heuer",1,0)</f>
        <v>0</v>
      </c>
      <c r="P539">
        <f>IF('Main Data'!H539="IWC",1,0)</f>
        <v>0</v>
      </c>
      <c r="Q539">
        <f>IF('Main Data'!H539="JLC",1,0)</f>
        <v>0</v>
      </c>
      <c r="R539">
        <f>IF('Main Data'!H539="Longines",1,0)</f>
        <v>0</v>
      </c>
      <c r="S539">
        <f>IF('Main Data'!H539="Movado",1,0)</f>
        <v>0</v>
      </c>
      <c r="T539">
        <f>IF('Main Data'!H539="Omega",1,0)</f>
        <v>0</v>
      </c>
      <c r="U539">
        <f>IF('Main Data'!H539="Panerai",1,0)</f>
        <v>0</v>
      </c>
      <c r="V539">
        <f>IF('Main Data'!H539="Patek",1,0)</f>
        <v>0</v>
      </c>
      <c r="W539">
        <f>IF('Main Data'!H539="Rolex",1,0)</f>
        <v>1</v>
      </c>
      <c r="X539">
        <f>IF('Main Data'!H539="Tudor",1,0)</f>
        <v>0</v>
      </c>
      <c r="Y539">
        <f>IF('Main Data'!H539="Ulysse Nardin",1,0)</f>
        <v>0</v>
      </c>
      <c r="Z539">
        <f>IF('Main Data'!H539="Universal Geneve",1,0)</f>
        <v>0</v>
      </c>
      <c r="AA539">
        <f>IF('Main Data'!H539="Vacheron",1,0)</f>
        <v>0</v>
      </c>
      <c r="AB539">
        <f>IF('Main Data'!H539="Zenith",1,0)</f>
        <v>0</v>
      </c>
      <c r="AC539">
        <f>IF('Main Data'!J539="Stainless Steel",1,0)</f>
        <v>1</v>
      </c>
      <c r="AD539">
        <f>IF('Main Data'!J539="Two-tone",1,0)</f>
        <v>0</v>
      </c>
      <c r="AE539">
        <f>IF(OR('Main Data'!J539="YG 18K",'Main Data'!J539="YG &lt;18K",'Main Data'!J539="PG 18K",'Main Data'!J539="PG &lt;18K",'Main Data'!J539="WG 18K",'Main Data'!J539="Mixes of 18K",'Main Data'!J539="Mixes &lt;18K"),1,0)</f>
        <v>0</v>
      </c>
      <c r="AF539">
        <f>IF('Main Data'!J539="Platinum",1,0)</f>
        <v>0</v>
      </c>
      <c r="AG539">
        <f>IF(OR('Main Data'!J539="PVD",'Main Data'!J539="Gold Plate",'Main Data'!J539="Other"),1,0)</f>
        <v>0</v>
      </c>
      <c r="AH539">
        <f>IF('Main Data'!N539="Stainless Steel",1,0)</f>
        <v>0</v>
      </c>
      <c r="AI539">
        <f>IF('Main Data'!N539="Leather",1,0)</f>
        <v>1</v>
      </c>
      <c r="AJ539">
        <f>IF('Main Data'!N539="Two-tone",1,0)</f>
        <v>0</v>
      </c>
      <c r="AK539">
        <f>IF(OR('Main Data'!N539="YG 18K",'Main Data'!N539="PG 18K",'Main Data'!N539="WG 18K",'Main Data'!N539="Mixes of 18K"),1,0)</f>
        <v>0</v>
      </c>
      <c r="AL539">
        <f>IF(OR(,'Main Data'!N539="PVD",'Main Data'!N539="Gold plate"),1,0)</f>
        <v>0</v>
      </c>
      <c r="AM539">
        <f>IF(OR('Main Data'!AV539="Yes",'Main Data'!AW539="Yes",'Main Data'!AU539="Yes"),1,0)</f>
        <v>0</v>
      </c>
      <c r="AN539">
        <f>IF(OR(ISTEXT('Main Data'!AX539), ISTEXT('Main Data'!AY539)),1,0)</f>
        <v>0</v>
      </c>
      <c r="AO539">
        <f>IF('Main Data'!AZ539="Yes",1,0)</f>
        <v>0</v>
      </c>
      <c r="AP539">
        <f>IF('Main Data'!BA539="Yes",1,0)</f>
        <v>0</v>
      </c>
      <c r="AQ539">
        <f>IF('Main Data'!BD539="Yes",1,0)</f>
        <v>0</v>
      </c>
      <c r="AR539">
        <f>IF('Main Data'!BE539="A",1,0)</f>
        <v>0</v>
      </c>
      <c r="AS539">
        <f>IF('Main Data'!BE539="AA",1,0)</f>
        <v>0</v>
      </c>
      <c r="AT539">
        <f>IF('Main Data'!BE539="AAA",1,0)</f>
        <v>0</v>
      </c>
      <c r="AU539">
        <f>IF('Main Data'!BE539="AAAA",1,0)</f>
        <v>1</v>
      </c>
      <c r="AV539">
        <f>IF('Main Data'!P539="Yes",1,0)</f>
        <v>1</v>
      </c>
      <c r="AW539">
        <f>IF('Main Data'!AP539="Yes",1,0)</f>
        <v>0</v>
      </c>
      <c r="AX539">
        <f>IF(OR('Main Data'!V539="Yes", 'Main Data'!W539="Yes",'Main Data'!X539="Yes"),1,0)</f>
        <v>0</v>
      </c>
      <c r="AY539">
        <f>IF(OR('Main Data'!Y539="Yes",'Main Data'!Z539="Yes"),1,0)</f>
        <v>0</v>
      </c>
      <c r="AZ539">
        <f>IF('Main Data'!AR539="Yes",1,0)</f>
        <v>0</v>
      </c>
      <c r="BA539">
        <f>IF('Main Data'!AS539="Yes",1,0)</f>
        <v>0</v>
      </c>
      <c r="BB539">
        <f>IF('Main Data'!AG539="Yes",1,0)</f>
        <v>0</v>
      </c>
      <c r="BC539">
        <f>IF('Main Data'!AB539="Yes",1,0)</f>
        <v>0</v>
      </c>
      <c r="BD539">
        <f>IF('Main Data'!AA539="Yes",1,0)</f>
        <v>1</v>
      </c>
      <c r="BE539">
        <f>IF('Main Data'!AC539="Yes",1,0)</f>
        <v>0</v>
      </c>
      <c r="BF539">
        <f>IF('Main Data'!AF539="Yes",1,0)</f>
        <v>0</v>
      </c>
      <c r="BG539">
        <f>IF(OR('Main Data'!AI539="Yes",'Main Data'!AL539="Yes"),1,0)</f>
        <v>0</v>
      </c>
      <c r="BH539">
        <f>IF('Main Data'!AJ539="Yes",1,0)</f>
        <v>0</v>
      </c>
      <c r="BI539">
        <f>IF('Main Data'!AK539="Yes",1,0)</f>
        <v>0</v>
      </c>
      <c r="BJ539">
        <f>IF('Main Data'!AM539="Yes",1,0)</f>
        <v>0</v>
      </c>
      <c r="BK539">
        <f>IF('Main Data'!AQ539="Yes",1,0)</f>
        <v>0</v>
      </c>
      <c r="BL539" s="21">
        <f t="shared" si="49"/>
        <v>0</v>
      </c>
      <c r="BM539" s="21">
        <f t="shared" si="50"/>
        <v>0</v>
      </c>
      <c r="BN539" s="21">
        <f t="shared" si="51"/>
        <v>0</v>
      </c>
      <c r="BO539" s="21">
        <f t="shared" si="52"/>
        <v>1</v>
      </c>
      <c r="BP539" s="21">
        <f t="shared" si="53"/>
        <v>0</v>
      </c>
    </row>
    <row r="540" spans="1:68" x14ac:dyDescent="0.2">
      <c r="A540">
        <v>536</v>
      </c>
      <c r="B540" s="33">
        <f>'Main Data'!C540</f>
        <v>44325</v>
      </c>
      <c r="C540">
        <f>'Main Data'!D540</f>
        <v>290</v>
      </c>
      <c r="D540" s="26">
        <f>'Main Data'!E540</f>
        <v>14000</v>
      </c>
      <c r="E540" s="26">
        <f>'Main Data'!F540</f>
        <v>17500</v>
      </c>
      <c r="F540" s="34">
        <f t="shared" si="48"/>
        <v>9.5468126085973957</v>
      </c>
      <c r="G540">
        <f>IF('Main Data'!H540="AP",1,0)</f>
        <v>0</v>
      </c>
      <c r="H540">
        <f>IF('Main Data'!H540="Blancpain",1,0)</f>
        <v>0</v>
      </c>
      <c r="I540">
        <f>IF('Main Data'!H540="Breguet",1,0)</f>
        <v>0</v>
      </c>
      <c r="J540">
        <f>IF('Main Data'!H540="Breitling",1,0)</f>
        <v>0</v>
      </c>
      <c r="K540">
        <f>IF('Main Data'!H540="Cartier",1,0)</f>
        <v>0</v>
      </c>
      <c r="L540">
        <f>IF('Main Data'!H540="Gallet",1,0)</f>
        <v>0</v>
      </c>
      <c r="M540">
        <f>IF('Main Data'!H540="Girard Perregaux",1,0)</f>
        <v>0</v>
      </c>
      <c r="N540">
        <f>IF('Main Data'!H540="Gubelin",1,0)</f>
        <v>0</v>
      </c>
      <c r="O540">
        <f>IF('Main Data'!H540="Heuer",1,0)</f>
        <v>0</v>
      </c>
      <c r="P540">
        <f>IF('Main Data'!H540="IWC",1,0)</f>
        <v>0</v>
      </c>
      <c r="Q540">
        <f>IF('Main Data'!H540="JLC",1,0)</f>
        <v>0</v>
      </c>
      <c r="R540">
        <f>IF('Main Data'!H540="Longines",1,0)</f>
        <v>0</v>
      </c>
      <c r="S540">
        <f>IF('Main Data'!H540="Movado",1,0)</f>
        <v>0</v>
      </c>
      <c r="T540">
        <f>IF('Main Data'!H540="Omega",1,0)</f>
        <v>0</v>
      </c>
      <c r="U540">
        <f>IF('Main Data'!H540="Panerai",1,0)</f>
        <v>0</v>
      </c>
      <c r="V540">
        <f>IF('Main Data'!H540="Patek",1,0)</f>
        <v>0</v>
      </c>
      <c r="W540">
        <f>IF('Main Data'!H540="Rolex",1,0)</f>
        <v>1</v>
      </c>
      <c r="X540">
        <f>IF('Main Data'!H540="Tudor",1,0)</f>
        <v>0</v>
      </c>
      <c r="Y540">
        <f>IF('Main Data'!H540="Ulysse Nardin",1,0)</f>
        <v>0</v>
      </c>
      <c r="Z540">
        <f>IF('Main Data'!H540="Universal Geneve",1,0)</f>
        <v>0</v>
      </c>
      <c r="AA540">
        <f>IF('Main Data'!H540="Vacheron",1,0)</f>
        <v>0</v>
      </c>
      <c r="AB540">
        <f>IF('Main Data'!H540="Zenith",1,0)</f>
        <v>0</v>
      </c>
      <c r="AC540">
        <f>IF('Main Data'!J540="Stainless Steel",1,0)</f>
        <v>1</v>
      </c>
      <c r="AD540">
        <f>IF('Main Data'!J540="Two-tone",1,0)</f>
        <v>0</v>
      </c>
      <c r="AE540">
        <f>IF(OR('Main Data'!J540="YG 18K",'Main Data'!J540="YG &lt;18K",'Main Data'!J540="PG 18K",'Main Data'!J540="PG &lt;18K",'Main Data'!J540="WG 18K",'Main Data'!J540="Mixes of 18K",'Main Data'!J540="Mixes &lt;18K"),1,0)</f>
        <v>0</v>
      </c>
      <c r="AF540">
        <f>IF('Main Data'!J540="Platinum",1,0)</f>
        <v>0</v>
      </c>
      <c r="AG540">
        <f>IF(OR('Main Data'!J540="PVD",'Main Data'!J540="Gold Plate",'Main Data'!J540="Other"),1,0)</f>
        <v>0</v>
      </c>
      <c r="AH540">
        <f>IF('Main Data'!N540="Stainless Steel",1,0)</f>
        <v>1</v>
      </c>
      <c r="AI540">
        <f>IF('Main Data'!N540="Leather",1,0)</f>
        <v>0</v>
      </c>
      <c r="AJ540">
        <f>IF('Main Data'!N540="Two-tone",1,0)</f>
        <v>0</v>
      </c>
      <c r="AK540">
        <f>IF(OR('Main Data'!N540="YG 18K",'Main Data'!N540="PG 18K",'Main Data'!N540="WG 18K",'Main Data'!N540="Mixes of 18K"),1,0)</f>
        <v>0</v>
      </c>
      <c r="AL540">
        <f>IF(OR(,'Main Data'!N540="PVD",'Main Data'!N540="Gold plate"),1,0)</f>
        <v>0</v>
      </c>
      <c r="AM540">
        <f>IF(OR('Main Data'!AV540="Yes",'Main Data'!AW540="Yes",'Main Data'!AU540="Yes"),1,0)</f>
        <v>0</v>
      </c>
      <c r="AN540">
        <f>IF(OR(ISTEXT('Main Data'!AX540), ISTEXT('Main Data'!AY540)),1,0)</f>
        <v>0</v>
      </c>
      <c r="AO540">
        <f>IF('Main Data'!AZ540="Yes",1,0)</f>
        <v>0</v>
      </c>
      <c r="AP540">
        <f>IF('Main Data'!BA540="Yes",1,0)</f>
        <v>0</v>
      </c>
      <c r="AQ540">
        <f>IF('Main Data'!BD540="Yes",1,0)</f>
        <v>0</v>
      </c>
      <c r="AR540">
        <f>IF('Main Data'!BE540="A",1,0)</f>
        <v>0</v>
      </c>
      <c r="AS540">
        <f>IF('Main Data'!BE540="AA",1,0)</f>
        <v>0</v>
      </c>
      <c r="AT540">
        <f>IF('Main Data'!BE540="AAA",1,0)</f>
        <v>1</v>
      </c>
      <c r="AU540">
        <f>IF('Main Data'!BE540="AAAA",1,0)</f>
        <v>0</v>
      </c>
      <c r="AV540">
        <f>IF('Main Data'!P540="Yes",1,0)</f>
        <v>0</v>
      </c>
      <c r="AW540">
        <f>IF('Main Data'!AP540="Yes",1,0)</f>
        <v>0</v>
      </c>
      <c r="AX540">
        <f>IF(OR('Main Data'!V540="Yes", 'Main Data'!W540="Yes",'Main Data'!X540="Yes"),1,0)</f>
        <v>1</v>
      </c>
      <c r="AY540">
        <f>IF(OR('Main Data'!Y540="Yes",'Main Data'!Z540="Yes"),1,0)</f>
        <v>0</v>
      </c>
      <c r="AZ540">
        <f>IF('Main Data'!AR540="Yes",1,0)</f>
        <v>0</v>
      </c>
      <c r="BA540">
        <f>IF('Main Data'!AS540="Yes",1,0)</f>
        <v>0</v>
      </c>
      <c r="BB540">
        <f>IF('Main Data'!AG540="Yes",1,0)</f>
        <v>0</v>
      </c>
      <c r="BC540">
        <f>IF('Main Data'!AB540="Yes",1,0)</f>
        <v>0</v>
      </c>
      <c r="BD540">
        <f>IF('Main Data'!AA540="Yes",1,0)</f>
        <v>1</v>
      </c>
      <c r="BE540">
        <f>IF('Main Data'!AC540="Yes",1,0)</f>
        <v>0</v>
      </c>
      <c r="BF540">
        <f>IF('Main Data'!AF540="Yes",1,0)</f>
        <v>0</v>
      </c>
      <c r="BG540">
        <f>IF(OR('Main Data'!AI540="Yes",'Main Data'!AL540="Yes"),1,0)</f>
        <v>0</v>
      </c>
      <c r="BH540">
        <f>IF('Main Data'!AJ540="Yes",1,0)</f>
        <v>0</v>
      </c>
      <c r="BI540">
        <f>IF('Main Data'!AK540="Yes",1,0)</f>
        <v>0</v>
      </c>
      <c r="BJ540">
        <f>IF('Main Data'!AM540="Yes",1,0)</f>
        <v>0</v>
      </c>
      <c r="BK540">
        <f>IF('Main Data'!AQ540="Yes",1,0)</f>
        <v>0</v>
      </c>
      <c r="BL540" s="21">
        <f t="shared" si="49"/>
        <v>0</v>
      </c>
      <c r="BM540" s="21">
        <f t="shared" si="50"/>
        <v>0</v>
      </c>
      <c r="BN540" s="21">
        <f t="shared" si="51"/>
        <v>0</v>
      </c>
      <c r="BO540" s="21">
        <f t="shared" si="52"/>
        <v>1</v>
      </c>
      <c r="BP540" s="21">
        <f t="shared" si="53"/>
        <v>0</v>
      </c>
    </row>
    <row r="541" spans="1:68" x14ac:dyDescent="0.2">
      <c r="A541">
        <v>537</v>
      </c>
      <c r="B541" s="33">
        <f>'Main Data'!C541</f>
        <v>44325</v>
      </c>
      <c r="C541">
        <f>'Main Data'!D541</f>
        <v>292</v>
      </c>
      <c r="D541" s="26">
        <f>'Main Data'!E541</f>
        <v>100000</v>
      </c>
      <c r="E541" s="26">
        <f>'Main Data'!F541</f>
        <v>225000</v>
      </c>
      <c r="F541" s="34">
        <f t="shared" si="48"/>
        <v>11.512925464970229</v>
      </c>
      <c r="G541">
        <f>IF('Main Data'!H541="AP",1,0)</f>
        <v>0</v>
      </c>
      <c r="H541">
        <f>IF('Main Data'!H541="Blancpain",1,0)</f>
        <v>0</v>
      </c>
      <c r="I541">
        <f>IF('Main Data'!H541="Breguet",1,0)</f>
        <v>0</v>
      </c>
      <c r="J541">
        <f>IF('Main Data'!H541="Breitling",1,0)</f>
        <v>0</v>
      </c>
      <c r="K541">
        <f>IF('Main Data'!H541="Cartier",1,0)</f>
        <v>0</v>
      </c>
      <c r="L541">
        <f>IF('Main Data'!H541="Gallet",1,0)</f>
        <v>0</v>
      </c>
      <c r="M541">
        <f>IF('Main Data'!H541="Girard Perregaux",1,0)</f>
        <v>0</v>
      </c>
      <c r="N541">
        <f>IF('Main Data'!H541="Gubelin",1,0)</f>
        <v>0</v>
      </c>
      <c r="O541">
        <f>IF('Main Data'!H541="Heuer",1,0)</f>
        <v>0</v>
      </c>
      <c r="P541">
        <f>IF('Main Data'!H541="IWC",1,0)</f>
        <v>0</v>
      </c>
      <c r="Q541">
        <f>IF('Main Data'!H541="JLC",1,0)</f>
        <v>0</v>
      </c>
      <c r="R541">
        <f>IF('Main Data'!H541="Longines",1,0)</f>
        <v>0</v>
      </c>
      <c r="S541">
        <f>IF('Main Data'!H541="Movado",1,0)</f>
        <v>0</v>
      </c>
      <c r="T541">
        <f>IF('Main Data'!H541="Omega",1,0)</f>
        <v>0</v>
      </c>
      <c r="U541">
        <f>IF('Main Data'!H541="Panerai",1,0)</f>
        <v>0</v>
      </c>
      <c r="V541">
        <f>IF('Main Data'!H541="Patek",1,0)</f>
        <v>0</v>
      </c>
      <c r="W541">
        <f>IF('Main Data'!H541="Rolex",1,0)</f>
        <v>1</v>
      </c>
      <c r="X541">
        <f>IF('Main Data'!H541="Tudor",1,0)</f>
        <v>0</v>
      </c>
      <c r="Y541">
        <f>IF('Main Data'!H541="Ulysse Nardin",1,0)</f>
        <v>0</v>
      </c>
      <c r="Z541">
        <f>IF('Main Data'!H541="Universal Geneve",1,0)</f>
        <v>0</v>
      </c>
      <c r="AA541">
        <f>IF('Main Data'!H541="Vacheron",1,0)</f>
        <v>0</v>
      </c>
      <c r="AB541">
        <f>IF('Main Data'!H541="Zenith",1,0)</f>
        <v>0</v>
      </c>
      <c r="AC541">
        <f>IF('Main Data'!J541="Stainless Steel",1,0)</f>
        <v>1</v>
      </c>
      <c r="AD541">
        <f>IF('Main Data'!J541="Two-tone",1,0)</f>
        <v>0</v>
      </c>
      <c r="AE541">
        <f>IF(OR('Main Data'!J541="YG 18K",'Main Data'!J541="YG &lt;18K",'Main Data'!J541="PG 18K",'Main Data'!J541="PG &lt;18K",'Main Data'!J541="WG 18K",'Main Data'!J541="Mixes of 18K",'Main Data'!J541="Mixes &lt;18K"),1,0)</f>
        <v>0</v>
      </c>
      <c r="AF541">
        <f>IF('Main Data'!J541="Platinum",1,0)</f>
        <v>0</v>
      </c>
      <c r="AG541">
        <f>IF(OR('Main Data'!J541="PVD",'Main Data'!J541="Gold Plate",'Main Data'!J541="Other"),1,0)</f>
        <v>0</v>
      </c>
      <c r="AH541">
        <f>IF('Main Data'!N541="Stainless Steel",1,0)</f>
        <v>1</v>
      </c>
      <c r="AI541">
        <f>IF('Main Data'!N541="Leather",1,0)</f>
        <v>0</v>
      </c>
      <c r="AJ541">
        <f>IF('Main Data'!N541="Two-tone",1,0)</f>
        <v>0</v>
      </c>
      <c r="AK541">
        <f>IF(OR('Main Data'!N541="YG 18K",'Main Data'!N541="PG 18K",'Main Data'!N541="WG 18K",'Main Data'!N541="Mixes of 18K"),1,0)</f>
        <v>0</v>
      </c>
      <c r="AL541">
        <f>IF(OR(,'Main Data'!N541="PVD",'Main Data'!N541="Gold plate"),1,0)</f>
        <v>0</v>
      </c>
      <c r="AM541">
        <f>IF(OR('Main Data'!AV541="Yes",'Main Data'!AW541="Yes",'Main Data'!AU541="Yes"),1,0)</f>
        <v>0</v>
      </c>
      <c r="AN541">
        <f>IF(OR(ISTEXT('Main Data'!AX541), ISTEXT('Main Data'!AY541)),1,0)</f>
        <v>0</v>
      </c>
      <c r="AO541">
        <f>IF('Main Data'!AZ541="Yes",1,0)</f>
        <v>0</v>
      </c>
      <c r="AP541">
        <f>IF('Main Data'!BA541="Yes",1,0)</f>
        <v>0</v>
      </c>
      <c r="AQ541">
        <f>IF('Main Data'!BD541="Yes",1,0)</f>
        <v>0</v>
      </c>
      <c r="AR541">
        <f>IF('Main Data'!BE541="A",1,0)</f>
        <v>0</v>
      </c>
      <c r="AS541">
        <f>IF('Main Data'!BE541="AA",1,0)</f>
        <v>0</v>
      </c>
      <c r="AT541">
        <f>IF('Main Data'!BE541="AAA",1,0)</f>
        <v>0</v>
      </c>
      <c r="AU541">
        <f>IF('Main Data'!BE541="AAAA",1,0)</f>
        <v>1</v>
      </c>
      <c r="AV541">
        <f>IF('Main Data'!P541="Yes",1,0)</f>
        <v>0</v>
      </c>
      <c r="AW541">
        <f>IF('Main Data'!AP541="Yes",1,0)</f>
        <v>0</v>
      </c>
      <c r="AX541">
        <f>IF(OR('Main Data'!V541="Yes", 'Main Data'!W541="Yes",'Main Data'!X541="Yes"),1,0)</f>
        <v>0</v>
      </c>
      <c r="AY541">
        <f>IF(OR('Main Data'!Y541="Yes",'Main Data'!Z541="Yes"),1,0)</f>
        <v>0</v>
      </c>
      <c r="AZ541">
        <f>IF('Main Data'!AR541="Yes",1,0)</f>
        <v>0</v>
      </c>
      <c r="BA541">
        <f>IF('Main Data'!AS541="Yes",1,0)</f>
        <v>0</v>
      </c>
      <c r="BB541">
        <f>IF('Main Data'!AG541="Yes",1,0)</f>
        <v>0</v>
      </c>
      <c r="BC541">
        <f>IF('Main Data'!AB541="Yes",1,0)</f>
        <v>0</v>
      </c>
      <c r="BD541">
        <f>IF('Main Data'!AA541="Yes",1,0)</f>
        <v>0</v>
      </c>
      <c r="BE541">
        <f>IF('Main Data'!AC541="Yes",1,0)</f>
        <v>0</v>
      </c>
      <c r="BF541">
        <f>IF('Main Data'!AF541="Yes",1,0)</f>
        <v>0</v>
      </c>
      <c r="BG541">
        <f>IF(OR('Main Data'!AI541="Yes",'Main Data'!AL541="Yes"),1,0)</f>
        <v>0</v>
      </c>
      <c r="BH541">
        <f>IF('Main Data'!AJ541="Yes",1,0)</f>
        <v>1</v>
      </c>
      <c r="BI541">
        <f>IF('Main Data'!AK541="Yes",1,0)</f>
        <v>0</v>
      </c>
      <c r="BJ541">
        <f>IF('Main Data'!AM541="Yes",1,0)</f>
        <v>0</v>
      </c>
      <c r="BK541">
        <f>IF('Main Data'!AQ541="Yes",1,0)</f>
        <v>0</v>
      </c>
      <c r="BL541" s="21">
        <f t="shared" si="49"/>
        <v>0</v>
      </c>
      <c r="BM541" s="21">
        <f t="shared" si="50"/>
        <v>0</v>
      </c>
      <c r="BN541" s="21">
        <f t="shared" si="51"/>
        <v>0</v>
      </c>
      <c r="BO541" s="21">
        <f t="shared" si="52"/>
        <v>1</v>
      </c>
      <c r="BP541" s="21">
        <f t="shared" si="53"/>
        <v>0</v>
      </c>
    </row>
    <row r="542" spans="1:68" x14ac:dyDescent="0.2">
      <c r="A542">
        <v>538</v>
      </c>
      <c r="B542" s="33">
        <f>'Main Data'!C542</f>
        <v>44325</v>
      </c>
      <c r="C542">
        <f>'Main Data'!D542</f>
        <v>293</v>
      </c>
      <c r="D542" s="26">
        <f>'Main Data'!E542</f>
        <v>100000</v>
      </c>
      <c r="E542" s="26">
        <f>'Main Data'!F542</f>
        <v>865000</v>
      </c>
      <c r="F542" s="34">
        <f t="shared" si="48"/>
        <v>11.512925464970229</v>
      </c>
      <c r="G542">
        <f>IF('Main Data'!H542="AP",1,0)</f>
        <v>0</v>
      </c>
      <c r="H542">
        <f>IF('Main Data'!H542="Blancpain",1,0)</f>
        <v>0</v>
      </c>
      <c r="I542">
        <f>IF('Main Data'!H542="Breguet",1,0)</f>
        <v>0</v>
      </c>
      <c r="J542">
        <f>IF('Main Data'!H542="Breitling",1,0)</f>
        <v>0</v>
      </c>
      <c r="K542">
        <f>IF('Main Data'!H542="Cartier",1,0)</f>
        <v>0</v>
      </c>
      <c r="L542">
        <f>IF('Main Data'!H542="Gallet",1,0)</f>
        <v>0</v>
      </c>
      <c r="M542">
        <f>IF('Main Data'!H542="Girard Perregaux",1,0)</f>
        <v>0</v>
      </c>
      <c r="N542">
        <f>IF('Main Data'!H542="Gubelin",1,0)</f>
        <v>0</v>
      </c>
      <c r="O542">
        <f>IF('Main Data'!H542="Heuer",1,0)</f>
        <v>0</v>
      </c>
      <c r="P542">
        <f>IF('Main Data'!H542="IWC",1,0)</f>
        <v>0</v>
      </c>
      <c r="Q542">
        <f>IF('Main Data'!H542="JLC",1,0)</f>
        <v>0</v>
      </c>
      <c r="R542">
        <f>IF('Main Data'!H542="Longines",1,0)</f>
        <v>0</v>
      </c>
      <c r="S542">
        <f>IF('Main Data'!H542="Movado",1,0)</f>
        <v>0</v>
      </c>
      <c r="T542">
        <f>IF('Main Data'!H542="Omega",1,0)</f>
        <v>0</v>
      </c>
      <c r="U542">
        <f>IF('Main Data'!H542="Panerai",1,0)</f>
        <v>0</v>
      </c>
      <c r="V542">
        <f>IF('Main Data'!H542="Patek",1,0)</f>
        <v>0</v>
      </c>
      <c r="W542">
        <f>IF('Main Data'!H542="Rolex",1,0)</f>
        <v>1</v>
      </c>
      <c r="X542">
        <f>IF('Main Data'!H542="Tudor",1,0)</f>
        <v>0</v>
      </c>
      <c r="Y542">
        <f>IF('Main Data'!H542="Ulysse Nardin",1,0)</f>
        <v>0</v>
      </c>
      <c r="Z542">
        <f>IF('Main Data'!H542="Universal Geneve",1,0)</f>
        <v>0</v>
      </c>
      <c r="AA542">
        <f>IF('Main Data'!H542="Vacheron",1,0)</f>
        <v>0</v>
      </c>
      <c r="AB542">
        <f>IF('Main Data'!H542="Zenith",1,0)</f>
        <v>0</v>
      </c>
      <c r="AC542">
        <f>IF('Main Data'!J542="Stainless Steel",1,0)</f>
        <v>1</v>
      </c>
      <c r="AD542">
        <f>IF('Main Data'!J542="Two-tone",1,0)</f>
        <v>0</v>
      </c>
      <c r="AE542">
        <f>IF(OR('Main Data'!J542="YG 18K",'Main Data'!J542="YG &lt;18K",'Main Data'!J542="PG 18K",'Main Data'!J542="PG &lt;18K",'Main Data'!J542="WG 18K",'Main Data'!J542="Mixes of 18K",'Main Data'!J542="Mixes &lt;18K"),1,0)</f>
        <v>0</v>
      </c>
      <c r="AF542">
        <f>IF('Main Data'!J542="Platinum",1,0)</f>
        <v>0</v>
      </c>
      <c r="AG542">
        <f>IF(OR('Main Data'!J542="PVD",'Main Data'!J542="Gold Plate",'Main Data'!J542="Other"),1,0)</f>
        <v>0</v>
      </c>
      <c r="AH542">
        <f>IF('Main Data'!N542="Stainless Steel",1,0)</f>
        <v>1</v>
      </c>
      <c r="AI542">
        <f>IF('Main Data'!N542="Leather",1,0)</f>
        <v>0</v>
      </c>
      <c r="AJ542">
        <f>IF('Main Data'!N542="Two-tone",1,0)</f>
        <v>0</v>
      </c>
      <c r="AK542">
        <f>IF(OR('Main Data'!N542="YG 18K",'Main Data'!N542="PG 18K",'Main Data'!N542="WG 18K",'Main Data'!N542="Mixes of 18K"),1,0)</f>
        <v>0</v>
      </c>
      <c r="AL542">
        <f>IF(OR(,'Main Data'!N542="PVD",'Main Data'!N542="Gold plate"),1,0)</f>
        <v>0</v>
      </c>
      <c r="AM542">
        <f>IF(OR('Main Data'!AV542="Yes",'Main Data'!AW542="Yes",'Main Data'!AU542="Yes"),1,0)</f>
        <v>0</v>
      </c>
      <c r="AN542">
        <f>IF(OR(ISTEXT('Main Data'!AX542), ISTEXT('Main Data'!AY542)),1,0)</f>
        <v>0</v>
      </c>
      <c r="AO542">
        <f>IF('Main Data'!AZ542="Yes",1,0)</f>
        <v>0</v>
      </c>
      <c r="AP542">
        <f>IF('Main Data'!BA542="Yes",1,0)</f>
        <v>0</v>
      </c>
      <c r="AQ542">
        <f>IF('Main Data'!BD542="Yes",1,0)</f>
        <v>0</v>
      </c>
      <c r="AR542">
        <f>IF('Main Data'!BE542="A",1,0)</f>
        <v>0</v>
      </c>
      <c r="AS542">
        <f>IF('Main Data'!BE542="AA",1,0)</f>
        <v>0</v>
      </c>
      <c r="AT542">
        <f>IF('Main Data'!BE542="AAA",1,0)</f>
        <v>0</v>
      </c>
      <c r="AU542">
        <f>IF('Main Data'!BE542="AAAA",1,0)</f>
        <v>1</v>
      </c>
      <c r="AV542">
        <f>IF('Main Data'!P542="Yes",1,0)</f>
        <v>0</v>
      </c>
      <c r="AW542">
        <f>IF('Main Data'!AP542="Yes",1,0)</f>
        <v>0</v>
      </c>
      <c r="AX542">
        <f>IF(OR('Main Data'!V542="Yes", 'Main Data'!W542="Yes",'Main Data'!X542="Yes"),1,0)</f>
        <v>0</v>
      </c>
      <c r="AY542">
        <f>IF(OR('Main Data'!Y542="Yes",'Main Data'!Z542="Yes"),1,0)</f>
        <v>0</v>
      </c>
      <c r="AZ542">
        <f>IF('Main Data'!AR542="Yes",1,0)</f>
        <v>0</v>
      </c>
      <c r="BA542">
        <f>IF('Main Data'!AS542="Yes",1,0)</f>
        <v>0</v>
      </c>
      <c r="BB542">
        <f>IF('Main Data'!AG542="Yes",1,0)</f>
        <v>0</v>
      </c>
      <c r="BC542">
        <f>IF('Main Data'!AB542="Yes",1,0)</f>
        <v>0</v>
      </c>
      <c r="BD542">
        <f>IF('Main Data'!AA542="Yes",1,0)</f>
        <v>0</v>
      </c>
      <c r="BE542">
        <f>IF('Main Data'!AC542="Yes",1,0)</f>
        <v>0</v>
      </c>
      <c r="BF542">
        <f>IF('Main Data'!AF542="Yes",1,0)</f>
        <v>0</v>
      </c>
      <c r="BG542">
        <f>IF(OR('Main Data'!AI542="Yes",'Main Data'!AL542="Yes"),1,0)</f>
        <v>1</v>
      </c>
      <c r="BH542">
        <f>IF('Main Data'!AJ542="Yes",1,0)</f>
        <v>0</v>
      </c>
      <c r="BI542">
        <f>IF('Main Data'!AK542="Yes",1,0)</f>
        <v>0</v>
      </c>
      <c r="BJ542">
        <f>IF('Main Data'!AM542="Yes",1,0)</f>
        <v>0</v>
      </c>
      <c r="BK542">
        <f>IF('Main Data'!AQ542="Yes",1,0)</f>
        <v>0</v>
      </c>
      <c r="BL542" s="21">
        <f t="shared" si="49"/>
        <v>0</v>
      </c>
      <c r="BM542" s="21">
        <f t="shared" si="50"/>
        <v>0</v>
      </c>
      <c r="BN542" s="21">
        <f t="shared" si="51"/>
        <v>0</v>
      </c>
      <c r="BO542" s="21">
        <f t="shared" si="52"/>
        <v>1</v>
      </c>
      <c r="BP542" s="21">
        <f t="shared" si="53"/>
        <v>0</v>
      </c>
    </row>
    <row r="543" spans="1:68" x14ac:dyDescent="0.2">
      <c r="A543">
        <v>539</v>
      </c>
      <c r="B543" s="33">
        <f>'Main Data'!C543</f>
        <v>44325</v>
      </c>
      <c r="C543">
        <f>'Main Data'!D543</f>
        <v>300</v>
      </c>
      <c r="D543" s="26">
        <f>'Main Data'!E543</f>
        <v>19000</v>
      </c>
      <c r="E543" s="26">
        <f>'Main Data'!F543</f>
        <v>23750</v>
      </c>
      <c r="F543" s="34">
        <f t="shared" si="48"/>
        <v>9.8521942581485771</v>
      </c>
      <c r="G543">
        <f>IF('Main Data'!H543="AP",1,0)</f>
        <v>0</v>
      </c>
      <c r="H543">
        <f>IF('Main Data'!H543="Blancpain",1,0)</f>
        <v>0</v>
      </c>
      <c r="I543">
        <f>IF('Main Data'!H543="Breguet",1,0)</f>
        <v>0</v>
      </c>
      <c r="J543">
        <f>IF('Main Data'!H543="Breitling",1,0)</f>
        <v>0</v>
      </c>
      <c r="K543">
        <f>IF('Main Data'!H543="Cartier",1,0)</f>
        <v>1</v>
      </c>
      <c r="L543">
        <f>IF('Main Data'!H543="Gallet",1,0)</f>
        <v>0</v>
      </c>
      <c r="M543">
        <f>IF('Main Data'!H543="Girard Perregaux",1,0)</f>
        <v>0</v>
      </c>
      <c r="N543">
        <f>IF('Main Data'!H543="Gubelin",1,0)</f>
        <v>0</v>
      </c>
      <c r="O543">
        <f>IF('Main Data'!H543="Heuer",1,0)</f>
        <v>0</v>
      </c>
      <c r="P543">
        <f>IF('Main Data'!H543="IWC",1,0)</f>
        <v>0</v>
      </c>
      <c r="Q543">
        <f>IF('Main Data'!H543="JLC",1,0)</f>
        <v>0</v>
      </c>
      <c r="R543">
        <f>IF('Main Data'!H543="Longines",1,0)</f>
        <v>0</v>
      </c>
      <c r="S543">
        <f>IF('Main Data'!H543="Movado",1,0)</f>
        <v>0</v>
      </c>
      <c r="T543">
        <f>IF('Main Data'!H543="Omega",1,0)</f>
        <v>0</v>
      </c>
      <c r="U543">
        <f>IF('Main Data'!H543="Panerai",1,0)</f>
        <v>0</v>
      </c>
      <c r="V543">
        <f>IF('Main Data'!H543="Patek",1,0)</f>
        <v>0</v>
      </c>
      <c r="W543">
        <f>IF('Main Data'!H543="Rolex",1,0)</f>
        <v>0</v>
      </c>
      <c r="X543">
        <f>IF('Main Data'!H543="Tudor",1,0)</f>
        <v>0</v>
      </c>
      <c r="Y543">
        <f>IF('Main Data'!H543="Ulysse Nardin",1,0)</f>
        <v>0</v>
      </c>
      <c r="Z543">
        <f>IF('Main Data'!H543="Universal Geneve",1,0)</f>
        <v>0</v>
      </c>
      <c r="AA543">
        <f>IF('Main Data'!H543="Vacheron",1,0)</f>
        <v>0</v>
      </c>
      <c r="AB543">
        <f>IF('Main Data'!H543="Zenith",1,0)</f>
        <v>0</v>
      </c>
      <c r="AC543">
        <f>IF('Main Data'!J543="Stainless Steel",1,0)</f>
        <v>0</v>
      </c>
      <c r="AD543">
        <f>IF('Main Data'!J543="Two-tone",1,0)</f>
        <v>0</v>
      </c>
      <c r="AE543">
        <f>IF(OR('Main Data'!J543="YG 18K",'Main Data'!J543="YG &lt;18K",'Main Data'!J543="PG 18K",'Main Data'!J543="PG &lt;18K",'Main Data'!J543="WG 18K",'Main Data'!J543="Mixes of 18K",'Main Data'!J543="Mixes &lt;18K"),1,0)</f>
        <v>1</v>
      </c>
      <c r="AF543">
        <f>IF('Main Data'!J543="Platinum",1,0)</f>
        <v>0</v>
      </c>
      <c r="AG543">
        <f>IF(OR('Main Data'!J543="PVD",'Main Data'!J543="Gold Plate",'Main Data'!J543="Other"),1,0)</f>
        <v>0</v>
      </c>
      <c r="AH543">
        <f>IF('Main Data'!N543="Stainless Steel",1,0)</f>
        <v>0</v>
      </c>
      <c r="AI543">
        <f>IF('Main Data'!N543="Leather",1,0)</f>
        <v>1</v>
      </c>
      <c r="AJ543">
        <f>IF('Main Data'!N543="Two-tone",1,0)</f>
        <v>0</v>
      </c>
      <c r="AK543">
        <f>IF(OR('Main Data'!N543="YG 18K",'Main Data'!N543="PG 18K",'Main Data'!N543="WG 18K",'Main Data'!N543="Mixes of 18K"),1,0)</f>
        <v>0</v>
      </c>
      <c r="AL543">
        <f>IF(OR(,'Main Data'!N543="PVD",'Main Data'!N543="Gold plate"),1,0)</f>
        <v>0</v>
      </c>
      <c r="AM543">
        <f>IF(OR('Main Data'!AV543="Yes",'Main Data'!AW543="Yes",'Main Data'!AU543="Yes"),1,0)</f>
        <v>0</v>
      </c>
      <c r="AN543">
        <f>IF(OR(ISTEXT('Main Data'!AX543), ISTEXT('Main Data'!AY543)),1,0)</f>
        <v>0</v>
      </c>
      <c r="AO543">
        <f>IF('Main Data'!AZ543="Yes",1,0)</f>
        <v>0</v>
      </c>
      <c r="AP543">
        <f>IF('Main Data'!BA543="Yes",1,0)</f>
        <v>0</v>
      </c>
      <c r="AQ543">
        <f>IF('Main Data'!BD543="Yes",1,0)</f>
        <v>0</v>
      </c>
      <c r="AR543">
        <f>IF('Main Data'!BE543="A",1,0)</f>
        <v>0</v>
      </c>
      <c r="AS543">
        <f>IF('Main Data'!BE543="AA",1,0)</f>
        <v>1</v>
      </c>
      <c r="AT543">
        <f>IF('Main Data'!BE543="AAA",1,0)</f>
        <v>0</v>
      </c>
      <c r="AU543">
        <f>IF('Main Data'!BE543="AAAA",1,0)</f>
        <v>0</v>
      </c>
      <c r="AV543">
        <f>IF('Main Data'!P543="Yes",1,0)</f>
        <v>1</v>
      </c>
      <c r="AW543">
        <f>IF('Main Data'!AP543="Yes",1,0)</f>
        <v>0</v>
      </c>
      <c r="AX543">
        <f>IF(OR('Main Data'!V543="Yes", 'Main Data'!W543="Yes",'Main Data'!X543="Yes"),1,0)</f>
        <v>0</v>
      </c>
      <c r="AY543">
        <f>IF(OR('Main Data'!Y543="Yes",'Main Data'!Z543="Yes"),1,0)</f>
        <v>0</v>
      </c>
      <c r="AZ543">
        <f>IF('Main Data'!AR543="Yes",1,0)</f>
        <v>0</v>
      </c>
      <c r="BA543">
        <f>IF('Main Data'!AS543="Yes",1,0)</f>
        <v>0</v>
      </c>
      <c r="BB543">
        <f>IF('Main Data'!AG543="Yes",1,0)</f>
        <v>0</v>
      </c>
      <c r="BC543">
        <f>IF('Main Data'!AB543="Yes",1,0)</f>
        <v>0</v>
      </c>
      <c r="BD543">
        <f>IF('Main Data'!AA543="Yes",1,0)</f>
        <v>0</v>
      </c>
      <c r="BE543">
        <f>IF('Main Data'!AC543="Yes",1,0)</f>
        <v>0</v>
      </c>
      <c r="BF543">
        <f>IF('Main Data'!AF543="Yes",1,0)</f>
        <v>0</v>
      </c>
      <c r="BG543">
        <f>IF(OR('Main Data'!AI543="Yes",'Main Data'!AL543="Yes"),1,0)</f>
        <v>0</v>
      </c>
      <c r="BH543">
        <f>IF('Main Data'!AJ543="Yes",1,0)</f>
        <v>0</v>
      </c>
      <c r="BI543">
        <f>IF('Main Data'!AK543="Yes",1,0)</f>
        <v>0</v>
      </c>
      <c r="BJ543">
        <f>IF('Main Data'!AM543="Yes",1,0)</f>
        <v>0</v>
      </c>
      <c r="BK543">
        <f>IF('Main Data'!AQ543="Yes",1,0)</f>
        <v>0</v>
      </c>
      <c r="BL543" s="21">
        <f t="shared" si="49"/>
        <v>0</v>
      </c>
      <c r="BM543" s="21">
        <f t="shared" si="50"/>
        <v>0</v>
      </c>
      <c r="BN543" s="21">
        <f t="shared" si="51"/>
        <v>0</v>
      </c>
      <c r="BO543" s="21">
        <f t="shared" si="52"/>
        <v>1</v>
      </c>
      <c r="BP543" s="21">
        <f t="shared" si="53"/>
        <v>0</v>
      </c>
    </row>
    <row r="544" spans="1:68" x14ac:dyDescent="0.2">
      <c r="A544">
        <v>540</v>
      </c>
      <c r="B544" s="33">
        <f>'Main Data'!C544</f>
        <v>44325</v>
      </c>
      <c r="C544">
        <f>'Main Data'!D544</f>
        <v>301</v>
      </c>
      <c r="D544" s="26">
        <f>'Main Data'!E544</f>
        <v>6500</v>
      </c>
      <c r="E544" s="26">
        <f>'Main Data'!F544</f>
        <v>8125</v>
      </c>
      <c r="F544" s="34">
        <f t="shared" si="48"/>
        <v>8.7795574558837277</v>
      </c>
      <c r="G544">
        <f>IF('Main Data'!H544="AP",1,0)</f>
        <v>0</v>
      </c>
      <c r="H544">
        <f>IF('Main Data'!H544="Blancpain",1,0)</f>
        <v>0</v>
      </c>
      <c r="I544">
        <f>IF('Main Data'!H544="Breguet",1,0)</f>
        <v>0</v>
      </c>
      <c r="J544">
        <f>IF('Main Data'!H544="Breitling",1,0)</f>
        <v>0</v>
      </c>
      <c r="K544">
        <f>IF('Main Data'!H544="Cartier",1,0)</f>
        <v>1</v>
      </c>
      <c r="L544">
        <f>IF('Main Data'!H544="Gallet",1,0)</f>
        <v>0</v>
      </c>
      <c r="M544">
        <f>IF('Main Data'!H544="Girard Perregaux",1,0)</f>
        <v>0</v>
      </c>
      <c r="N544">
        <f>IF('Main Data'!H544="Gubelin",1,0)</f>
        <v>0</v>
      </c>
      <c r="O544">
        <f>IF('Main Data'!H544="Heuer",1,0)</f>
        <v>0</v>
      </c>
      <c r="P544">
        <f>IF('Main Data'!H544="IWC",1,0)</f>
        <v>0</v>
      </c>
      <c r="Q544">
        <f>IF('Main Data'!H544="JLC",1,0)</f>
        <v>0</v>
      </c>
      <c r="R544">
        <f>IF('Main Data'!H544="Longines",1,0)</f>
        <v>0</v>
      </c>
      <c r="S544">
        <f>IF('Main Data'!H544="Movado",1,0)</f>
        <v>0</v>
      </c>
      <c r="T544">
        <f>IF('Main Data'!H544="Omega",1,0)</f>
        <v>0</v>
      </c>
      <c r="U544">
        <f>IF('Main Data'!H544="Panerai",1,0)</f>
        <v>0</v>
      </c>
      <c r="V544">
        <f>IF('Main Data'!H544="Patek",1,0)</f>
        <v>0</v>
      </c>
      <c r="W544">
        <f>IF('Main Data'!H544="Rolex",1,0)</f>
        <v>0</v>
      </c>
      <c r="X544">
        <f>IF('Main Data'!H544="Tudor",1,0)</f>
        <v>0</v>
      </c>
      <c r="Y544">
        <f>IF('Main Data'!H544="Ulysse Nardin",1,0)</f>
        <v>0</v>
      </c>
      <c r="Z544">
        <f>IF('Main Data'!H544="Universal Geneve",1,0)</f>
        <v>0</v>
      </c>
      <c r="AA544">
        <f>IF('Main Data'!H544="Vacheron",1,0)</f>
        <v>0</v>
      </c>
      <c r="AB544">
        <f>IF('Main Data'!H544="Zenith",1,0)</f>
        <v>0</v>
      </c>
      <c r="AC544">
        <f>IF('Main Data'!J544="Stainless Steel",1,0)</f>
        <v>0</v>
      </c>
      <c r="AD544">
        <f>IF('Main Data'!J544="Two-tone",1,0)</f>
        <v>0</v>
      </c>
      <c r="AE544">
        <f>IF(OR('Main Data'!J544="YG 18K",'Main Data'!J544="YG &lt;18K",'Main Data'!J544="PG 18K",'Main Data'!J544="PG &lt;18K",'Main Data'!J544="WG 18K",'Main Data'!J544="Mixes of 18K",'Main Data'!J544="Mixes &lt;18K"),1,0)</f>
        <v>1</v>
      </c>
      <c r="AF544">
        <f>IF('Main Data'!J544="Platinum",1,0)</f>
        <v>0</v>
      </c>
      <c r="AG544">
        <f>IF(OR('Main Data'!J544="PVD",'Main Data'!J544="Gold Plate",'Main Data'!J544="Other"),1,0)</f>
        <v>0</v>
      </c>
      <c r="AH544">
        <f>IF('Main Data'!N544="Stainless Steel",1,0)</f>
        <v>0</v>
      </c>
      <c r="AI544">
        <f>IF('Main Data'!N544="Leather",1,0)</f>
        <v>1</v>
      </c>
      <c r="AJ544">
        <f>IF('Main Data'!N544="Two-tone",1,0)</f>
        <v>0</v>
      </c>
      <c r="AK544">
        <f>IF(OR('Main Data'!N544="YG 18K",'Main Data'!N544="PG 18K",'Main Data'!N544="WG 18K",'Main Data'!N544="Mixes of 18K"),1,0)</f>
        <v>0</v>
      </c>
      <c r="AL544">
        <f>IF(OR(,'Main Data'!N544="PVD",'Main Data'!N544="Gold plate"),1,0)</f>
        <v>0</v>
      </c>
      <c r="AM544">
        <f>IF(OR('Main Data'!AV544="Yes",'Main Data'!AW544="Yes",'Main Data'!AU544="Yes"),1,0)</f>
        <v>0</v>
      </c>
      <c r="AN544">
        <f>IF(OR(ISTEXT('Main Data'!AX544), ISTEXT('Main Data'!AY544)),1,0)</f>
        <v>0</v>
      </c>
      <c r="AO544">
        <f>IF('Main Data'!AZ544="Yes",1,0)</f>
        <v>0</v>
      </c>
      <c r="AP544">
        <f>IF('Main Data'!BA544="Yes",1,0)</f>
        <v>0</v>
      </c>
      <c r="AQ544">
        <f>IF('Main Data'!BD544="Yes",1,0)</f>
        <v>0</v>
      </c>
      <c r="AR544">
        <f>IF('Main Data'!BE544="A",1,0)</f>
        <v>0</v>
      </c>
      <c r="AS544">
        <f>IF('Main Data'!BE544="AA",1,0)</f>
        <v>1</v>
      </c>
      <c r="AT544">
        <f>IF('Main Data'!BE544="AAA",1,0)</f>
        <v>0</v>
      </c>
      <c r="AU544">
        <f>IF('Main Data'!BE544="AAAA",1,0)</f>
        <v>0</v>
      </c>
      <c r="AV544">
        <f>IF('Main Data'!P544="Yes",1,0)</f>
        <v>1</v>
      </c>
      <c r="AW544">
        <f>IF('Main Data'!AP544="Yes",1,0)</f>
        <v>0</v>
      </c>
      <c r="AX544">
        <f>IF(OR('Main Data'!V544="Yes", 'Main Data'!W544="Yes",'Main Data'!X544="Yes"),1,0)</f>
        <v>0</v>
      </c>
      <c r="AY544">
        <f>IF(OR('Main Data'!Y544="Yes",'Main Data'!Z544="Yes"),1,0)</f>
        <v>0</v>
      </c>
      <c r="AZ544">
        <f>IF('Main Data'!AR544="Yes",1,0)</f>
        <v>0</v>
      </c>
      <c r="BA544">
        <f>IF('Main Data'!AS544="Yes",1,0)</f>
        <v>0</v>
      </c>
      <c r="BB544">
        <f>IF('Main Data'!AG544="Yes",1,0)</f>
        <v>0</v>
      </c>
      <c r="BC544">
        <f>IF('Main Data'!AB544="Yes",1,0)</f>
        <v>0</v>
      </c>
      <c r="BD544">
        <f>IF('Main Data'!AA544="Yes",1,0)</f>
        <v>0</v>
      </c>
      <c r="BE544">
        <f>IF('Main Data'!AC544="Yes",1,0)</f>
        <v>0</v>
      </c>
      <c r="BF544">
        <f>IF('Main Data'!AF544="Yes",1,0)</f>
        <v>0</v>
      </c>
      <c r="BG544">
        <f>IF(OR('Main Data'!AI544="Yes",'Main Data'!AL544="Yes"),1,0)</f>
        <v>0</v>
      </c>
      <c r="BH544">
        <f>IF('Main Data'!AJ544="Yes",1,0)</f>
        <v>0</v>
      </c>
      <c r="BI544">
        <f>IF('Main Data'!AK544="Yes",1,0)</f>
        <v>0</v>
      </c>
      <c r="BJ544">
        <f>IF('Main Data'!AM544="Yes",1,0)</f>
        <v>0</v>
      </c>
      <c r="BK544">
        <f>IF('Main Data'!AQ544="Yes",1,0)</f>
        <v>0</v>
      </c>
      <c r="BL544" s="21">
        <f t="shared" si="49"/>
        <v>0</v>
      </c>
      <c r="BM544" s="21">
        <f t="shared" si="50"/>
        <v>0</v>
      </c>
      <c r="BN544" s="21">
        <f t="shared" si="51"/>
        <v>0</v>
      </c>
      <c r="BO544" s="21">
        <f t="shared" si="52"/>
        <v>1</v>
      </c>
      <c r="BP544" s="21">
        <f t="shared" si="53"/>
        <v>0</v>
      </c>
    </row>
    <row r="545" spans="1:68" x14ac:dyDescent="0.2">
      <c r="A545">
        <v>541</v>
      </c>
      <c r="B545" s="33">
        <f>'Main Data'!C545</f>
        <v>44325</v>
      </c>
      <c r="C545">
        <f>'Main Data'!D545</f>
        <v>305</v>
      </c>
      <c r="D545" s="26">
        <f>'Main Data'!E545</f>
        <v>7500</v>
      </c>
      <c r="E545" s="26">
        <f>'Main Data'!F545</f>
        <v>9375</v>
      </c>
      <c r="F545" s="34">
        <f t="shared" si="48"/>
        <v>8.9226582995244019</v>
      </c>
      <c r="G545">
        <f>IF('Main Data'!H545="AP",1,0)</f>
        <v>0</v>
      </c>
      <c r="H545">
        <f>IF('Main Data'!H545="Blancpain",1,0)</f>
        <v>0</v>
      </c>
      <c r="I545">
        <f>IF('Main Data'!H545="Breguet",1,0)</f>
        <v>0</v>
      </c>
      <c r="J545">
        <f>IF('Main Data'!H545="Breitling",1,0)</f>
        <v>0</v>
      </c>
      <c r="K545">
        <f>IF('Main Data'!H545="Cartier",1,0)</f>
        <v>0</v>
      </c>
      <c r="L545">
        <f>IF('Main Data'!H545="Gallet",1,0)</f>
        <v>0</v>
      </c>
      <c r="M545">
        <f>IF('Main Data'!H545="Girard Perregaux",1,0)</f>
        <v>0</v>
      </c>
      <c r="N545">
        <f>IF('Main Data'!H545="Gubelin",1,0)</f>
        <v>0</v>
      </c>
      <c r="O545">
        <f>IF('Main Data'!H545="Heuer",1,0)</f>
        <v>0</v>
      </c>
      <c r="P545">
        <f>IF('Main Data'!H545="IWC",1,0)</f>
        <v>0</v>
      </c>
      <c r="Q545">
        <f>IF('Main Data'!H545="JLC",1,0)</f>
        <v>0</v>
      </c>
      <c r="R545">
        <f>IF('Main Data'!H545="Longines",1,0)</f>
        <v>0</v>
      </c>
      <c r="S545">
        <f>IF('Main Data'!H545="Movado",1,0)</f>
        <v>1</v>
      </c>
      <c r="T545">
        <f>IF('Main Data'!H545="Omega",1,0)</f>
        <v>0</v>
      </c>
      <c r="U545">
        <f>IF('Main Data'!H545="Panerai",1,0)</f>
        <v>0</v>
      </c>
      <c r="V545">
        <f>IF('Main Data'!H545="Patek",1,0)</f>
        <v>0</v>
      </c>
      <c r="W545">
        <f>IF('Main Data'!H545="Rolex",1,0)</f>
        <v>0</v>
      </c>
      <c r="X545">
        <f>IF('Main Data'!H545="Tudor",1,0)</f>
        <v>0</v>
      </c>
      <c r="Y545">
        <f>IF('Main Data'!H545="Ulysse Nardin",1,0)</f>
        <v>0</v>
      </c>
      <c r="Z545">
        <f>IF('Main Data'!H545="Universal Geneve",1,0)</f>
        <v>0</v>
      </c>
      <c r="AA545">
        <f>IF('Main Data'!H545="Vacheron",1,0)</f>
        <v>0</v>
      </c>
      <c r="AB545">
        <f>IF('Main Data'!H545="Zenith",1,0)</f>
        <v>0</v>
      </c>
      <c r="AC545">
        <f>IF('Main Data'!J545="Stainless Steel",1,0)</f>
        <v>1</v>
      </c>
      <c r="AD545">
        <f>IF('Main Data'!J545="Two-tone",1,0)</f>
        <v>0</v>
      </c>
      <c r="AE545">
        <f>IF(OR('Main Data'!J545="YG 18K",'Main Data'!J545="YG &lt;18K",'Main Data'!J545="PG 18K",'Main Data'!J545="PG &lt;18K",'Main Data'!J545="WG 18K",'Main Data'!J545="Mixes of 18K",'Main Data'!J545="Mixes &lt;18K"),1,0)</f>
        <v>0</v>
      </c>
      <c r="AF545">
        <f>IF('Main Data'!J545="Platinum",1,0)</f>
        <v>0</v>
      </c>
      <c r="AG545">
        <f>IF(OR('Main Data'!J545="PVD",'Main Data'!J545="Gold Plate",'Main Data'!J545="Other"),1,0)</f>
        <v>0</v>
      </c>
      <c r="AH545">
        <f>IF('Main Data'!N545="Stainless Steel",1,0)</f>
        <v>0</v>
      </c>
      <c r="AI545">
        <f>IF('Main Data'!N545="Leather",1,0)</f>
        <v>1</v>
      </c>
      <c r="AJ545">
        <f>IF('Main Data'!N545="Two-tone",1,0)</f>
        <v>0</v>
      </c>
      <c r="AK545">
        <f>IF(OR('Main Data'!N545="YG 18K",'Main Data'!N545="PG 18K",'Main Data'!N545="WG 18K",'Main Data'!N545="Mixes of 18K"),1,0)</f>
        <v>0</v>
      </c>
      <c r="AL545">
        <f>IF(OR(,'Main Data'!N545="PVD",'Main Data'!N545="Gold plate"),1,0)</f>
        <v>0</v>
      </c>
      <c r="AM545">
        <f>IF(OR('Main Data'!AV545="Yes",'Main Data'!AW545="Yes",'Main Data'!AU545="Yes"),1,0)</f>
        <v>0</v>
      </c>
      <c r="AN545">
        <f>IF(OR(ISTEXT('Main Data'!AX545), ISTEXT('Main Data'!AY545)),1,0)</f>
        <v>0</v>
      </c>
      <c r="AO545">
        <f>IF('Main Data'!AZ545="Yes",1,0)</f>
        <v>0</v>
      </c>
      <c r="AP545">
        <f>IF('Main Data'!BA545="Yes",1,0)</f>
        <v>0</v>
      </c>
      <c r="AQ545">
        <f>IF('Main Data'!BD545="Yes",1,0)</f>
        <v>0</v>
      </c>
      <c r="AR545">
        <f>IF('Main Data'!BE545="A",1,0)</f>
        <v>0</v>
      </c>
      <c r="AS545">
        <f>IF('Main Data'!BE545="AA",1,0)</f>
        <v>1</v>
      </c>
      <c r="AT545">
        <f>IF('Main Data'!BE545="AAA",1,0)</f>
        <v>0</v>
      </c>
      <c r="AU545">
        <f>IF('Main Data'!BE545="AAAA",1,0)</f>
        <v>0</v>
      </c>
      <c r="AV545">
        <f>IF('Main Data'!P545="Yes",1,0)</f>
        <v>0</v>
      </c>
      <c r="AW545">
        <f>IF('Main Data'!AP545="Yes",1,0)</f>
        <v>0</v>
      </c>
      <c r="AX545">
        <f>IF(OR('Main Data'!V545="Yes", 'Main Data'!W545="Yes",'Main Data'!X545="Yes"),1,0)</f>
        <v>0</v>
      </c>
      <c r="AY545">
        <f>IF(OR('Main Data'!Y545="Yes",'Main Data'!Z545="Yes"),1,0)</f>
        <v>0</v>
      </c>
      <c r="AZ545">
        <f>IF('Main Data'!AR545="Yes",1,0)</f>
        <v>0</v>
      </c>
      <c r="BA545">
        <f>IF('Main Data'!AS545="Yes",1,0)</f>
        <v>0</v>
      </c>
      <c r="BB545">
        <f>IF('Main Data'!AG545="Yes",1,0)</f>
        <v>0</v>
      </c>
      <c r="BC545">
        <f>IF('Main Data'!AB545="Yes",1,0)</f>
        <v>0</v>
      </c>
      <c r="BD545">
        <f>IF('Main Data'!AA545="Yes",1,0)</f>
        <v>1</v>
      </c>
      <c r="BE545">
        <f>IF('Main Data'!AC545="Yes",1,0)</f>
        <v>0</v>
      </c>
      <c r="BF545">
        <f>IF('Main Data'!AF545="Yes",1,0)</f>
        <v>0</v>
      </c>
      <c r="BG545">
        <f>IF(OR('Main Data'!AI545="Yes",'Main Data'!AL545="Yes"),1,0)</f>
        <v>1</v>
      </c>
      <c r="BH545">
        <f>IF('Main Data'!AJ545="Yes",1,0)</f>
        <v>0</v>
      </c>
      <c r="BI545">
        <f>IF('Main Data'!AK545="Yes",1,0)</f>
        <v>0</v>
      </c>
      <c r="BJ545">
        <f>IF('Main Data'!AM545="Yes",1,0)</f>
        <v>0</v>
      </c>
      <c r="BK545">
        <f>IF('Main Data'!AQ545="Yes",1,0)</f>
        <v>0</v>
      </c>
      <c r="BL545" s="21">
        <f t="shared" si="49"/>
        <v>0</v>
      </c>
      <c r="BM545" s="21">
        <f t="shared" si="50"/>
        <v>0</v>
      </c>
      <c r="BN545" s="21">
        <f t="shared" si="51"/>
        <v>0</v>
      </c>
      <c r="BO545" s="21">
        <f t="shared" si="52"/>
        <v>1</v>
      </c>
      <c r="BP545" s="21">
        <f t="shared" si="53"/>
        <v>0</v>
      </c>
    </row>
    <row r="546" spans="1:68" x14ac:dyDescent="0.2">
      <c r="A546">
        <v>542</v>
      </c>
      <c r="B546" s="33">
        <f>'Main Data'!C546</f>
        <v>44325</v>
      </c>
      <c r="C546">
        <f>'Main Data'!D546</f>
        <v>308</v>
      </c>
      <c r="D546" s="26">
        <f>'Main Data'!E546</f>
        <v>2400</v>
      </c>
      <c r="E546" s="26">
        <f>'Main Data'!F546</f>
        <v>3000</v>
      </c>
      <c r="F546" s="34">
        <f t="shared" si="48"/>
        <v>7.7832240163360371</v>
      </c>
      <c r="G546">
        <f>IF('Main Data'!H546="AP",1,0)</f>
        <v>0</v>
      </c>
      <c r="H546">
        <f>IF('Main Data'!H546="Blancpain",1,0)</f>
        <v>0</v>
      </c>
      <c r="I546">
        <f>IF('Main Data'!H546="Breguet",1,0)</f>
        <v>0</v>
      </c>
      <c r="J546">
        <f>IF('Main Data'!H546="Breitling",1,0)</f>
        <v>0</v>
      </c>
      <c r="K546">
        <f>IF('Main Data'!H546="Cartier",1,0)</f>
        <v>0</v>
      </c>
      <c r="L546">
        <f>IF('Main Data'!H546="Gallet",1,0)</f>
        <v>0</v>
      </c>
      <c r="M546">
        <f>IF('Main Data'!H546="Girard Perregaux",1,0)</f>
        <v>0</v>
      </c>
      <c r="N546">
        <f>IF('Main Data'!H546="Gubelin",1,0)</f>
        <v>0</v>
      </c>
      <c r="O546">
        <f>IF('Main Data'!H546="Heuer",1,0)</f>
        <v>1</v>
      </c>
      <c r="P546">
        <f>IF('Main Data'!H546="IWC",1,0)</f>
        <v>0</v>
      </c>
      <c r="Q546">
        <f>IF('Main Data'!H546="JLC",1,0)</f>
        <v>0</v>
      </c>
      <c r="R546">
        <f>IF('Main Data'!H546="Longines",1,0)</f>
        <v>0</v>
      </c>
      <c r="S546">
        <f>IF('Main Data'!H546="Movado",1,0)</f>
        <v>0</v>
      </c>
      <c r="T546">
        <f>IF('Main Data'!H546="Omega",1,0)</f>
        <v>0</v>
      </c>
      <c r="U546">
        <f>IF('Main Data'!H546="Panerai",1,0)</f>
        <v>0</v>
      </c>
      <c r="V546">
        <f>IF('Main Data'!H546="Patek",1,0)</f>
        <v>0</v>
      </c>
      <c r="W546">
        <f>IF('Main Data'!H546="Rolex",1,0)</f>
        <v>0</v>
      </c>
      <c r="X546">
        <f>IF('Main Data'!H546="Tudor",1,0)</f>
        <v>0</v>
      </c>
      <c r="Y546">
        <f>IF('Main Data'!H546="Ulysse Nardin",1,0)</f>
        <v>0</v>
      </c>
      <c r="Z546">
        <f>IF('Main Data'!H546="Universal Geneve",1,0)</f>
        <v>0</v>
      </c>
      <c r="AA546">
        <f>IF('Main Data'!H546="Vacheron",1,0)</f>
        <v>0</v>
      </c>
      <c r="AB546">
        <f>IF('Main Data'!H546="Zenith",1,0)</f>
        <v>0</v>
      </c>
      <c r="AC546">
        <f>IF('Main Data'!J546="Stainless Steel",1,0)</f>
        <v>1</v>
      </c>
      <c r="AD546">
        <f>IF('Main Data'!J546="Two-tone",1,0)</f>
        <v>0</v>
      </c>
      <c r="AE546">
        <f>IF(OR('Main Data'!J546="YG 18K",'Main Data'!J546="YG &lt;18K",'Main Data'!J546="PG 18K",'Main Data'!J546="PG &lt;18K",'Main Data'!J546="WG 18K",'Main Data'!J546="Mixes of 18K",'Main Data'!J546="Mixes &lt;18K"),1,0)</f>
        <v>0</v>
      </c>
      <c r="AF546">
        <f>IF('Main Data'!J546="Platinum",1,0)</f>
        <v>0</v>
      </c>
      <c r="AG546">
        <f>IF(OR('Main Data'!J546="PVD",'Main Data'!J546="Gold Plate",'Main Data'!J546="Other"),1,0)</f>
        <v>0</v>
      </c>
      <c r="AH546">
        <f>IF('Main Data'!N546="Stainless Steel",1,0)</f>
        <v>0</v>
      </c>
      <c r="AI546">
        <f>IF('Main Data'!N546="Leather",1,0)</f>
        <v>1</v>
      </c>
      <c r="AJ546">
        <f>IF('Main Data'!N546="Two-tone",1,0)</f>
        <v>0</v>
      </c>
      <c r="AK546">
        <f>IF(OR('Main Data'!N546="YG 18K",'Main Data'!N546="PG 18K",'Main Data'!N546="WG 18K",'Main Data'!N546="Mixes of 18K"),1,0)</f>
        <v>0</v>
      </c>
      <c r="AL546">
        <f>IF(OR(,'Main Data'!N546="PVD",'Main Data'!N546="Gold plate"),1,0)</f>
        <v>0</v>
      </c>
      <c r="AM546">
        <f>IF(OR('Main Data'!AV546="Yes",'Main Data'!AW546="Yes",'Main Data'!AU546="Yes"),1,0)</f>
        <v>0</v>
      </c>
      <c r="AN546">
        <f>IF(OR(ISTEXT('Main Data'!AX546), ISTEXT('Main Data'!AY546)),1,0)</f>
        <v>0</v>
      </c>
      <c r="AO546">
        <f>IF('Main Data'!AZ546="Yes",1,0)</f>
        <v>0</v>
      </c>
      <c r="AP546">
        <f>IF('Main Data'!BA546="Yes",1,0)</f>
        <v>0</v>
      </c>
      <c r="AQ546">
        <f>IF('Main Data'!BD546="Yes",1,0)</f>
        <v>0</v>
      </c>
      <c r="AR546">
        <f>IF('Main Data'!BE546="A",1,0)</f>
        <v>0</v>
      </c>
      <c r="AS546">
        <f>IF('Main Data'!BE546="AA",1,0)</f>
        <v>1</v>
      </c>
      <c r="AT546">
        <f>IF('Main Data'!BE546="AAA",1,0)</f>
        <v>0</v>
      </c>
      <c r="AU546">
        <f>IF('Main Data'!BE546="AAAA",1,0)</f>
        <v>0</v>
      </c>
      <c r="AV546">
        <f>IF('Main Data'!P546="Yes",1,0)</f>
        <v>0</v>
      </c>
      <c r="AW546">
        <f>IF('Main Data'!AP546="Yes",1,0)</f>
        <v>0</v>
      </c>
      <c r="AX546">
        <f>IF(OR('Main Data'!V546="Yes", 'Main Data'!W546="Yes",'Main Data'!X546="Yes"),1,0)</f>
        <v>1</v>
      </c>
      <c r="AY546">
        <f>IF(OR('Main Data'!Y546="Yes",'Main Data'!Z546="Yes"),1,0)</f>
        <v>0</v>
      </c>
      <c r="AZ546">
        <f>IF('Main Data'!AR546="Yes",1,0)</f>
        <v>0</v>
      </c>
      <c r="BA546">
        <f>IF('Main Data'!AS546="Yes",1,0)</f>
        <v>0</v>
      </c>
      <c r="BB546">
        <f>IF('Main Data'!AG546="Yes",1,0)</f>
        <v>0</v>
      </c>
      <c r="BC546">
        <f>IF('Main Data'!AB546="Yes",1,0)</f>
        <v>0</v>
      </c>
      <c r="BD546">
        <f>IF('Main Data'!AA546="Yes",1,0)</f>
        <v>0</v>
      </c>
      <c r="BE546">
        <f>IF('Main Data'!AC546="Yes",1,0)</f>
        <v>0</v>
      </c>
      <c r="BF546">
        <f>IF('Main Data'!AF546="Yes",1,0)</f>
        <v>0</v>
      </c>
      <c r="BG546">
        <f>IF(OR('Main Data'!AI546="Yes",'Main Data'!AL546="Yes"),1,0)</f>
        <v>1</v>
      </c>
      <c r="BH546">
        <f>IF('Main Data'!AJ546="Yes",1,0)</f>
        <v>0</v>
      </c>
      <c r="BI546">
        <f>IF('Main Data'!AK546="Yes",1,0)</f>
        <v>0</v>
      </c>
      <c r="BJ546">
        <f>IF('Main Data'!AM546="Yes",1,0)</f>
        <v>0</v>
      </c>
      <c r="BK546">
        <f>IF('Main Data'!AQ546="Yes",1,0)</f>
        <v>0</v>
      </c>
      <c r="BL546" s="21">
        <f t="shared" si="49"/>
        <v>0</v>
      </c>
      <c r="BM546" s="21">
        <f t="shared" si="50"/>
        <v>0</v>
      </c>
      <c r="BN546" s="21">
        <f t="shared" si="51"/>
        <v>0</v>
      </c>
      <c r="BO546" s="21">
        <f t="shared" si="52"/>
        <v>1</v>
      </c>
      <c r="BP546" s="21">
        <f t="shared" si="53"/>
        <v>0</v>
      </c>
    </row>
    <row r="547" spans="1:68" x14ac:dyDescent="0.2">
      <c r="A547">
        <v>543</v>
      </c>
      <c r="B547" s="33">
        <f>'Main Data'!C547</f>
        <v>44325</v>
      </c>
      <c r="C547">
        <f>'Main Data'!D547</f>
        <v>309</v>
      </c>
      <c r="D547" s="26">
        <f>'Main Data'!E547</f>
        <v>21000</v>
      </c>
      <c r="E547" s="26">
        <f>'Main Data'!F547</f>
        <v>26250</v>
      </c>
      <c r="F547" s="34">
        <f t="shared" si="48"/>
        <v>9.9522777167055594</v>
      </c>
      <c r="G547">
        <f>IF('Main Data'!H547="AP",1,0)</f>
        <v>0</v>
      </c>
      <c r="H547">
        <f>IF('Main Data'!H547="Blancpain",1,0)</f>
        <v>0</v>
      </c>
      <c r="I547">
        <f>IF('Main Data'!H547="Breguet",1,0)</f>
        <v>0</v>
      </c>
      <c r="J547">
        <f>IF('Main Data'!H547="Breitling",1,0)</f>
        <v>0</v>
      </c>
      <c r="K547">
        <f>IF('Main Data'!H547="Cartier",1,0)</f>
        <v>0</v>
      </c>
      <c r="L547">
        <f>IF('Main Data'!H547="Gallet",1,0)</f>
        <v>0</v>
      </c>
      <c r="M547">
        <f>IF('Main Data'!H547="Girard Perregaux",1,0)</f>
        <v>0</v>
      </c>
      <c r="N547">
        <f>IF('Main Data'!H547="Gubelin",1,0)</f>
        <v>0</v>
      </c>
      <c r="O547">
        <f>IF('Main Data'!H547="Heuer",1,0)</f>
        <v>0</v>
      </c>
      <c r="P547">
        <f>IF('Main Data'!H547="IWC",1,0)</f>
        <v>0</v>
      </c>
      <c r="Q547">
        <f>IF('Main Data'!H547="JLC",1,0)</f>
        <v>0</v>
      </c>
      <c r="R547">
        <f>IF('Main Data'!H547="Longines",1,0)</f>
        <v>0</v>
      </c>
      <c r="S547">
        <f>IF('Main Data'!H547="Movado",1,0)</f>
        <v>0</v>
      </c>
      <c r="T547">
        <f>IF('Main Data'!H547="Omega",1,0)</f>
        <v>1</v>
      </c>
      <c r="U547">
        <f>IF('Main Data'!H547="Panerai",1,0)</f>
        <v>0</v>
      </c>
      <c r="V547">
        <f>IF('Main Data'!H547="Patek",1,0)</f>
        <v>0</v>
      </c>
      <c r="W547">
        <f>IF('Main Data'!H547="Rolex",1,0)</f>
        <v>0</v>
      </c>
      <c r="X547">
        <f>IF('Main Data'!H547="Tudor",1,0)</f>
        <v>0</v>
      </c>
      <c r="Y547">
        <f>IF('Main Data'!H547="Ulysse Nardin",1,0)</f>
        <v>0</v>
      </c>
      <c r="Z547">
        <f>IF('Main Data'!H547="Universal Geneve",1,0)</f>
        <v>0</v>
      </c>
      <c r="AA547">
        <f>IF('Main Data'!H547="Vacheron",1,0)</f>
        <v>0</v>
      </c>
      <c r="AB547">
        <f>IF('Main Data'!H547="Zenith",1,0)</f>
        <v>0</v>
      </c>
      <c r="AC547">
        <f>IF('Main Data'!J547="Stainless Steel",1,0)</f>
        <v>1</v>
      </c>
      <c r="AD547">
        <f>IF('Main Data'!J547="Two-tone",1,0)</f>
        <v>0</v>
      </c>
      <c r="AE547">
        <f>IF(OR('Main Data'!J547="YG 18K",'Main Data'!J547="YG &lt;18K",'Main Data'!J547="PG 18K",'Main Data'!J547="PG &lt;18K",'Main Data'!J547="WG 18K",'Main Data'!J547="Mixes of 18K",'Main Data'!J547="Mixes &lt;18K"),1,0)</f>
        <v>0</v>
      </c>
      <c r="AF547">
        <f>IF('Main Data'!J547="Platinum",1,0)</f>
        <v>0</v>
      </c>
      <c r="AG547">
        <f>IF(OR('Main Data'!J547="PVD",'Main Data'!J547="Gold Plate",'Main Data'!J547="Other"),1,0)</f>
        <v>0</v>
      </c>
      <c r="AH547">
        <f>IF('Main Data'!N547="Stainless Steel",1,0)</f>
        <v>0</v>
      </c>
      <c r="AI547">
        <f>IF('Main Data'!N547="Leather",1,0)</f>
        <v>1</v>
      </c>
      <c r="AJ547">
        <f>IF('Main Data'!N547="Two-tone",1,0)</f>
        <v>0</v>
      </c>
      <c r="AK547">
        <f>IF(OR('Main Data'!N547="YG 18K",'Main Data'!N547="PG 18K",'Main Data'!N547="WG 18K",'Main Data'!N547="Mixes of 18K"),1,0)</f>
        <v>0</v>
      </c>
      <c r="AL547">
        <f>IF(OR(,'Main Data'!N547="PVD",'Main Data'!N547="Gold plate"),1,0)</f>
        <v>0</v>
      </c>
      <c r="AM547">
        <f>IF(OR('Main Data'!AV547="Yes",'Main Data'!AW547="Yes",'Main Data'!AU547="Yes"),1,0)</f>
        <v>0</v>
      </c>
      <c r="AN547">
        <f>IF(OR(ISTEXT('Main Data'!AX547), ISTEXT('Main Data'!AY547)),1,0)</f>
        <v>0</v>
      </c>
      <c r="AO547">
        <f>IF('Main Data'!AZ547="Yes",1,0)</f>
        <v>1</v>
      </c>
      <c r="AP547">
        <f>IF('Main Data'!BA547="Yes",1,0)</f>
        <v>0</v>
      </c>
      <c r="AQ547">
        <f>IF('Main Data'!BD547="Yes",1,0)</f>
        <v>0</v>
      </c>
      <c r="AR547">
        <f>IF('Main Data'!BE547="A",1,0)</f>
        <v>0</v>
      </c>
      <c r="AS547">
        <f>IF('Main Data'!BE547="AA",1,0)</f>
        <v>0</v>
      </c>
      <c r="AT547">
        <f>IF('Main Data'!BE547="AAA",1,0)</f>
        <v>0</v>
      </c>
      <c r="AU547">
        <f>IF('Main Data'!BE547="AAAA",1,0)</f>
        <v>1</v>
      </c>
      <c r="AV547">
        <f>IF('Main Data'!P547="Yes",1,0)</f>
        <v>0</v>
      </c>
      <c r="AW547">
        <f>IF('Main Data'!AP547="Yes",1,0)</f>
        <v>0</v>
      </c>
      <c r="AX547">
        <f>IF(OR('Main Data'!V547="Yes", 'Main Data'!W547="Yes",'Main Data'!X547="Yes"),1,0)</f>
        <v>0</v>
      </c>
      <c r="AY547">
        <f>IF(OR('Main Data'!Y547="Yes",'Main Data'!Z547="Yes"),1,0)</f>
        <v>0</v>
      </c>
      <c r="AZ547">
        <f>IF('Main Data'!AR547="Yes",1,0)</f>
        <v>0</v>
      </c>
      <c r="BA547">
        <f>IF('Main Data'!AS547="Yes",1,0)</f>
        <v>0</v>
      </c>
      <c r="BB547">
        <f>IF('Main Data'!AG547="Yes",1,0)</f>
        <v>0</v>
      </c>
      <c r="BC547">
        <f>IF('Main Data'!AB547="Yes",1,0)</f>
        <v>0</v>
      </c>
      <c r="BD547">
        <f>IF('Main Data'!AA547="Yes",1,0)</f>
        <v>0</v>
      </c>
      <c r="BE547">
        <f>IF('Main Data'!AC547="Yes",1,0)</f>
        <v>0</v>
      </c>
      <c r="BF547">
        <f>IF('Main Data'!AF547="Yes",1,0)</f>
        <v>0</v>
      </c>
      <c r="BG547">
        <f>IF(OR('Main Data'!AI547="Yes",'Main Data'!AL547="Yes"),1,0)</f>
        <v>1</v>
      </c>
      <c r="BH547">
        <f>IF('Main Data'!AJ547="Yes",1,0)</f>
        <v>0</v>
      </c>
      <c r="BI547">
        <f>IF('Main Data'!AK547="Yes",1,0)</f>
        <v>0</v>
      </c>
      <c r="BJ547">
        <f>IF('Main Data'!AM547="Yes",1,0)</f>
        <v>0</v>
      </c>
      <c r="BK547">
        <f>IF('Main Data'!AQ547="Yes",1,0)</f>
        <v>0</v>
      </c>
      <c r="BL547" s="21">
        <f t="shared" si="49"/>
        <v>0</v>
      </c>
      <c r="BM547" s="21">
        <f t="shared" si="50"/>
        <v>0</v>
      </c>
      <c r="BN547" s="21">
        <f t="shared" si="51"/>
        <v>0</v>
      </c>
      <c r="BO547" s="21">
        <f t="shared" si="52"/>
        <v>1</v>
      </c>
      <c r="BP547" s="21">
        <f t="shared" si="53"/>
        <v>0</v>
      </c>
    </row>
    <row r="548" spans="1:68" x14ac:dyDescent="0.2">
      <c r="A548">
        <v>544</v>
      </c>
      <c r="B548" s="33">
        <f>'Main Data'!C548</f>
        <v>44325</v>
      </c>
      <c r="C548">
        <f>'Main Data'!D548</f>
        <v>315</v>
      </c>
      <c r="D548" s="26">
        <f>'Main Data'!E548</f>
        <v>19000</v>
      </c>
      <c r="E548" s="26">
        <f>'Main Data'!F548</f>
        <v>23750</v>
      </c>
      <c r="F548" s="34">
        <f t="shared" si="48"/>
        <v>9.8521942581485771</v>
      </c>
      <c r="G548">
        <f>IF('Main Data'!H548="AP",1,0)</f>
        <v>0</v>
      </c>
      <c r="H548">
        <f>IF('Main Data'!H548="Blancpain",1,0)</f>
        <v>0</v>
      </c>
      <c r="I548">
        <f>IF('Main Data'!H548="Breguet",1,0)</f>
        <v>0</v>
      </c>
      <c r="J548">
        <f>IF('Main Data'!H548="Breitling",1,0)</f>
        <v>0</v>
      </c>
      <c r="K548">
        <f>IF('Main Data'!H548="Cartier",1,0)</f>
        <v>0</v>
      </c>
      <c r="L548">
        <f>IF('Main Data'!H548="Gallet",1,0)</f>
        <v>0</v>
      </c>
      <c r="M548">
        <f>IF('Main Data'!H548="Girard Perregaux",1,0)</f>
        <v>0</v>
      </c>
      <c r="N548">
        <f>IF('Main Data'!H548="Gubelin",1,0)</f>
        <v>0</v>
      </c>
      <c r="O548">
        <f>IF('Main Data'!H548="Heuer",1,0)</f>
        <v>1</v>
      </c>
      <c r="P548">
        <f>IF('Main Data'!H548="IWC",1,0)</f>
        <v>0</v>
      </c>
      <c r="Q548">
        <f>IF('Main Data'!H548="JLC",1,0)</f>
        <v>0</v>
      </c>
      <c r="R548">
        <f>IF('Main Data'!H548="Longines",1,0)</f>
        <v>0</v>
      </c>
      <c r="S548">
        <f>IF('Main Data'!H548="Movado",1,0)</f>
        <v>0</v>
      </c>
      <c r="T548">
        <f>IF('Main Data'!H548="Omega",1,0)</f>
        <v>0</v>
      </c>
      <c r="U548">
        <f>IF('Main Data'!H548="Panerai",1,0)</f>
        <v>0</v>
      </c>
      <c r="V548">
        <f>IF('Main Data'!H548="Patek",1,0)</f>
        <v>0</v>
      </c>
      <c r="W548">
        <f>IF('Main Data'!H548="Rolex",1,0)</f>
        <v>0</v>
      </c>
      <c r="X548">
        <f>IF('Main Data'!H548="Tudor",1,0)</f>
        <v>0</v>
      </c>
      <c r="Y548">
        <f>IF('Main Data'!H548="Ulysse Nardin",1,0)</f>
        <v>0</v>
      </c>
      <c r="Z548">
        <f>IF('Main Data'!H548="Universal Geneve",1,0)</f>
        <v>0</v>
      </c>
      <c r="AA548">
        <f>IF('Main Data'!H548="Vacheron",1,0)</f>
        <v>0</v>
      </c>
      <c r="AB548">
        <f>IF('Main Data'!H548="Zenith",1,0)</f>
        <v>0</v>
      </c>
      <c r="AC548">
        <f>IF('Main Data'!J548="Stainless Steel",1,0)</f>
        <v>1</v>
      </c>
      <c r="AD548">
        <f>IF('Main Data'!J548="Two-tone",1,0)</f>
        <v>0</v>
      </c>
      <c r="AE548">
        <f>IF(OR('Main Data'!J548="YG 18K",'Main Data'!J548="YG &lt;18K",'Main Data'!J548="PG 18K",'Main Data'!J548="PG &lt;18K",'Main Data'!J548="WG 18K",'Main Data'!J548="Mixes of 18K",'Main Data'!J548="Mixes &lt;18K"),1,0)</f>
        <v>0</v>
      </c>
      <c r="AF548">
        <f>IF('Main Data'!J548="Platinum",1,0)</f>
        <v>0</v>
      </c>
      <c r="AG548">
        <f>IF(OR('Main Data'!J548="PVD",'Main Data'!J548="Gold Plate",'Main Data'!J548="Other"),1,0)</f>
        <v>0</v>
      </c>
      <c r="AH548">
        <f>IF('Main Data'!N548="Stainless Steel",1,0)</f>
        <v>0</v>
      </c>
      <c r="AI548">
        <f>IF('Main Data'!N548="Leather",1,0)</f>
        <v>1</v>
      </c>
      <c r="AJ548">
        <f>IF('Main Data'!N548="Two-tone",1,0)</f>
        <v>0</v>
      </c>
      <c r="AK548">
        <f>IF(OR('Main Data'!N548="YG 18K",'Main Data'!N548="PG 18K",'Main Data'!N548="WG 18K",'Main Data'!N548="Mixes of 18K"),1,0)</f>
        <v>0</v>
      </c>
      <c r="AL548">
        <f>IF(OR(,'Main Data'!N548="PVD",'Main Data'!N548="Gold plate"),1,0)</f>
        <v>0</v>
      </c>
      <c r="AM548">
        <f>IF(OR('Main Data'!AV548="Yes",'Main Data'!AW548="Yes",'Main Data'!AU548="Yes"),1,0)</f>
        <v>0</v>
      </c>
      <c r="AN548">
        <f>IF(OR(ISTEXT('Main Data'!AX548), ISTEXT('Main Data'!AY548)),1,0)</f>
        <v>0</v>
      </c>
      <c r="AO548">
        <f>IF('Main Data'!AZ548="Yes",1,0)</f>
        <v>0</v>
      </c>
      <c r="AP548">
        <f>IF('Main Data'!BA548="Yes",1,0)</f>
        <v>0</v>
      </c>
      <c r="AQ548">
        <f>IF('Main Data'!BD548="Yes",1,0)</f>
        <v>0</v>
      </c>
      <c r="AR548">
        <f>IF('Main Data'!BE548="A",1,0)</f>
        <v>0</v>
      </c>
      <c r="AS548">
        <f>IF('Main Data'!BE548="AA",1,0)</f>
        <v>0</v>
      </c>
      <c r="AT548">
        <f>IF('Main Data'!BE548="AAA",1,0)</f>
        <v>1</v>
      </c>
      <c r="AU548">
        <f>IF('Main Data'!BE548="AAAA",1,0)</f>
        <v>0</v>
      </c>
      <c r="AV548">
        <f>IF('Main Data'!P548="Yes",1,0)</f>
        <v>0</v>
      </c>
      <c r="AW548">
        <f>IF('Main Data'!AP548="Yes",1,0)</f>
        <v>0</v>
      </c>
      <c r="AX548">
        <f>IF(OR('Main Data'!V548="Yes", 'Main Data'!W548="Yes",'Main Data'!X548="Yes"),1,0)</f>
        <v>0</v>
      </c>
      <c r="AY548">
        <f>IF(OR('Main Data'!Y548="Yes",'Main Data'!Z548="Yes"),1,0)</f>
        <v>0</v>
      </c>
      <c r="AZ548">
        <f>IF('Main Data'!AR548="Yes",1,0)</f>
        <v>0</v>
      </c>
      <c r="BA548">
        <f>IF('Main Data'!AS548="Yes",1,0)</f>
        <v>0</v>
      </c>
      <c r="BB548">
        <f>IF('Main Data'!AG548="Yes",1,0)</f>
        <v>0</v>
      </c>
      <c r="BC548">
        <f>IF('Main Data'!AB548="Yes",1,0)</f>
        <v>0</v>
      </c>
      <c r="BD548">
        <f>IF('Main Data'!AA548="Yes",1,0)</f>
        <v>0</v>
      </c>
      <c r="BE548">
        <f>IF('Main Data'!AC548="Yes",1,0)</f>
        <v>0</v>
      </c>
      <c r="BF548">
        <f>IF('Main Data'!AF548="Yes",1,0)</f>
        <v>0</v>
      </c>
      <c r="BG548">
        <f>IF(OR('Main Data'!AI548="Yes",'Main Data'!AL548="Yes"),1,0)</f>
        <v>1</v>
      </c>
      <c r="BH548">
        <f>IF('Main Data'!AJ548="Yes",1,0)</f>
        <v>0</v>
      </c>
      <c r="BI548">
        <f>IF('Main Data'!AK548="Yes",1,0)</f>
        <v>0</v>
      </c>
      <c r="BJ548">
        <f>IF('Main Data'!AM548="Yes",1,0)</f>
        <v>0</v>
      </c>
      <c r="BK548">
        <f>IF('Main Data'!AQ548="Yes",1,0)</f>
        <v>0</v>
      </c>
      <c r="BL548" s="21">
        <f t="shared" si="49"/>
        <v>0</v>
      </c>
      <c r="BM548" s="21">
        <f t="shared" si="50"/>
        <v>0</v>
      </c>
      <c r="BN548" s="21">
        <f t="shared" si="51"/>
        <v>0</v>
      </c>
      <c r="BO548" s="21">
        <f t="shared" si="52"/>
        <v>1</v>
      </c>
      <c r="BP548" s="21">
        <f t="shared" si="53"/>
        <v>0</v>
      </c>
    </row>
    <row r="549" spans="1:68" x14ac:dyDescent="0.2">
      <c r="A549">
        <v>545</v>
      </c>
      <c r="B549" s="33">
        <f>'Main Data'!C549</f>
        <v>44325</v>
      </c>
      <c r="C549">
        <f>'Main Data'!D549</f>
        <v>316</v>
      </c>
      <c r="D549" s="26">
        <f>'Main Data'!E549</f>
        <v>20000</v>
      </c>
      <c r="E549" s="26">
        <f>'Main Data'!F549</f>
        <v>25000</v>
      </c>
      <c r="F549" s="34">
        <f t="shared" si="48"/>
        <v>9.9034875525361272</v>
      </c>
      <c r="G549">
        <f>IF('Main Data'!H549="AP",1,0)</f>
        <v>0</v>
      </c>
      <c r="H549">
        <f>IF('Main Data'!H549="Blancpain",1,0)</f>
        <v>0</v>
      </c>
      <c r="I549">
        <f>IF('Main Data'!H549="Breguet",1,0)</f>
        <v>0</v>
      </c>
      <c r="J549">
        <f>IF('Main Data'!H549="Breitling",1,0)</f>
        <v>0</v>
      </c>
      <c r="K549">
        <f>IF('Main Data'!H549="Cartier",1,0)</f>
        <v>0</v>
      </c>
      <c r="L549">
        <f>IF('Main Data'!H549="Gallet",1,0)</f>
        <v>0</v>
      </c>
      <c r="M549">
        <f>IF('Main Data'!H549="Girard Perregaux",1,0)</f>
        <v>0</v>
      </c>
      <c r="N549">
        <f>IF('Main Data'!H549="Gubelin",1,0)</f>
        <v>0</v>
      </c>
      <c r="O549">
        <f>IF('Main Data'!H549="Heuer",1,0)</f>
        <v>1</v>
      </c>
      <c r="P549">
        <f>IF('Main Data'!H549="IWC",1,0)</f>
        <v>0</v>
      </c>
      <c r="Q549">
        <f>IF('Main Data'!H549="JLC",1,0)</f>
        <v>0</v>
      </c>
      <c r="R549">
        <f>IF('Main Data'!H549="Longines",1,0)</f>
        <v>0</v>
      </c>
      <c r="S549">
        <f>IF('Main Data'!H549="Movado",1,0)</f>
        <v>0</v>
      </c>
      <c r="T549">
        <f>IF('Main Data'!H549="Omega",1,0)</f>
        <v>0</v>
      </c>
      <c r="U549">
        <f>IF('Main Data'!H549="Panerai",1,0)</f>
        <v>0</v>
      </c>
      <c r="V549">
        <f>IF('Main Data'!H549="Patek",1,0)</f>
        <v>0</v>
      </c>
      <c r="W549">
        <f>IF('Main Data'!H549="Rolex",1,0)</f>
        <v>0</v>
      </c>
      <c r="X549">
        <f>IF('Main Data'!H549="Tudor",1,0)</f>
        <v>0</v>
      </c>
      <c r="Y549">
        <f>IF('Main Data'!H549="Ulysse Nardin",1,0)</f>
        <v>0</v>
      </c>
      <c r="Z549">
        <f>IF('Main Data'!H549="Universal Geneve",1,0)</f>
        <v>0</v>
      </c>
      <c r="AA549">
        <f>IF('Main Data'!H549="Vacheron",1,0)</f>
        <v>0</v>
      </c>
      <c r="AB549">
        <f>IF('Main Data'!H549="Zenith",1,0)</f>
        <v>0</v>
      </c>
      <c r="AC549">
        <f>IF('Main Data'!J549="Stainless Steel",1,0)</f>
        <v>1</v>
      </c>
      <c r="AD549">
        <f>IF('Main Data'!J549="Two-tone",1,0)</f>
        <v>0</v>
      </c>
      <c r="AE549">
        <f>IF(OR('Main Data'!J549="YG 18K",'Main Data'!J549="YG &lt;18K",'Main Data'!J549="PG 18K",'Main Data'!J549="PG &lt;18K",'Main Data'!J549="WG 18K",'Main Data'!J549="Mixes of 18K",'Main Data'!J549="Mixes &lt;18K"),1,0)</f>
        <v>0</v>
      </c>
      <c r="AF549">
        <f>IF('Main Data'!J549="Platinum",1,0)</f>
        <v>0</v>
      </c>
      <c r="AG549">
        <f>IF(OR('Main Data'!J549="PVD",'Main Data'!J549="Gold Plate",'Main Data'!J549="Other"),1,0)</f>
        <v>0</v>
      </c>
      <c r="AH549">
        <f>IF('Main Data'!N549="Stainless Steel",1,0)</f>
        <v>0</v>
      </c>
      <c r="AI549">
        <f>IF('Main Data'!N549="Leather",1,0)</f>
        <v>1</v>
      </c>
      <c r="AJ549">
        <f>IF('Main Data'!N549="Two-tone",1,0)</f>
        <v>0</v>
      </c>
      <c r="AK549">
        <f>IF(OR('Main Data'!N549="YG 18K",'Main Data'!N549="PG 18K",'Main Data'!N549="WG 18K",'Main Data'!N549="Mixes of 18K"),1,0)</f>
        <v>0</v>
      </c>
      <c r="AL549">
        <f>IF(OR(,'Main Data'!N549="PVD",'Main Data'!N549="Gold plate"),1,0)</f>
        <v>0</v>
      </c>
      <c r="AM549">
        <f>IF(OR('Main Data'!AV549="Yes",'Main Data'!AW549="Yes",'Main Data'!AU549="Yes"),1,0)</f>
        <v>0</v>
      </c>
      <c r="AN549">
        <f>IF(OR(ISTEXT('Main Data'!AX549), ISTEXT('Main Data'!AY549)),1,0)</f>
        <v>0</v>
      </c>
      <c r="AO549">
        <f>IF('Main Data'!AZ549="Yes",1,0)</f>
        <v>0</v>
      </c>
      <c r="AP549">
        <f>IF('Main Data'!BA549="Yes",1,0)</f>
        <v>0</v>
      </c>
      <c r="AQ549">
        <f>IF('Main Data'!BD549="Yes",1,0)</f>
        <v>0</v>
      </c>
      <c r="AR549">
        <f>IF('Main Data'!BE549="A",1,0)</f>
        <v>0</v>
      </c>
      <c r="AS549">
        <f>IF('Main Data'!BE549="AA",1,0)</f>
        <v>0</v>
      </c>
      <c r="AT549">
        <f>IF('Main Data'!BE549="AAA",1,0)</f>
        <v>1</v>
      </c>
      <c r="AU549">
        <f>IF('Main Data'!BE549="AAAA",1,0)</f>
        <v>0</v>
      </c>
      <c r="AV549">
        <f>IF('Main Data'!P549="Yes",1,0)</f>
        <v>0</v>
      </c>
      <c r="AW549">
        <f>IF('Main Data'!AP549="Yes",1,0)</f>
        <v>0</v>
      </c>
      <c r="AX549">
        <f>IF(OR('Main Data'!V549="Yes", 'Main Data'!W549="Yes",'Main Data'!X549="Yes"),1,0)</f>
        <v>0</v>
      </c>
      <c r="AY549">
        <f>IF(OR('Main Data'!Y549="Yes",'Main Data'!Z549="Yes"),1,0)</f>
        <v>0</v>
      </c>
      <c r="AZ549">
        <f>IF('Main Data'!AR549="Yes",1,0)</f>
        <v>0</v>
      </c>
      <c r="BA549">
        <f>IF('Main Data'!AS549="Yes",1,0)</f>
        <v>0</v>
      </c>
      <c r="BB549">
        <f>IF('Main Data'!AG549="Yes",1,0)</f>
        <v>0</v>
      </c>
      <c r="BC549">
        <f>IF('Main Data'!AB549="Yes",1,0)</f>
        <v>0</v>
      </c>
      <c r="BD549">
        <f>IF('Main Data'!AA549="Yes",1,0)</f>
        <v>0</v>
      </c>
      <c r="BE549">
        <f>IF('Main Data'!AC549="Yes",1,0)</f>
        <v>0</v>
      </c>
      <c r="BF549">
        <f>IF('Main Data'!AF549="Yes",1,0)</f>
        <v>0</v>
      </c>
      <c r="BG549">
        <f>IF(OR('Main Data'!AI549="Yes",'Main Data'!AL549="Yes"),1,0)</f>
        <v>1</v>
      </c>
      <c r="BH549">
        <f>IF('Main Data'!AJ549="Yes",1,0)</f>
        <v>0</v>
      </c>
      <c r="BI549">
        <f>IF('Main Data'!AK549="Yes",1,0)</f>
        <v>0</v>
      </c>
      <c r="BJ549">
        <f>IF('Main Data'!AM549="Yes",1,0)</f>
        <v>0</v>
      </c>
      <c r="BK549">
        <f>IF('Main Data'!AQ549="Yes",1,0)</f>
        <v>0</v>
      </c>
      <c r="BL549" s="21">
        <f t="shared" si="49"/>
        <v>0</v>
      </c>
      <c r="BM549" s="21">
        <f t="shared" si="50"/>
        <v>0</v>
      </c>
      <c r="BN549" s="21">
        <f t="shared" si="51"/>
        <v>0</v>
      </c>
      <c r="BO549" s="21">
        <f t="shared" si="52"/>
        <v>1</v>
      </c>
      <c r="BP549" s="21">
        <f t="shared" si="53"/>
        <v>0</v>
      </c>
    </row>
    <row r="550" spans="1:68" x14ac:dyDescent="0.2">
      <c r="A550">
        <v>546</v>
      </c>
      <c r="B550" s="33">
        <f>'Main Data'!C550</f>
        <v>44325</v>
      </c>
      <c r="C550">
        <f>'Main Data'!D550</f>
        <v>317</v>
      </c>
      <c r="D550" s="26">
        <f>'Main Data'!E550</f>
        <v>1900</v>
      </c>
      <c r="E550" s="26">
        <f>'Main Data'!F550</f>
        <v>2375</v>
      </c>
      <c r="F550" s="34">
        <f t="shared" si="48"/>
        <v>7.5496091651545321</v>
      </c>
      <c r="G550">
        <f>IF('Main Data'!H550="AP",1,0)</f>
        <v>0</v>
      </c>
      <c r="H550">
        <f>IF('Main Data'!H550="Blancpain",1,0)</f>
        <v>0</v>
      </c>
      <c r="I550">
        <f>IF('Main Data'!H550="Breguet",1,0)</f>
        <v>0</v>
      </c>
      <c r="J550">
        <f>IF('Main Data'!H550="Breitling",1,0)</f>
        <v>0</v>
      </c>
      <c r="K550">
        <f>IF('Main Data'!H550="Cartier",1,0)</f>
        <v>0</v>
      </c>
      <c r="L550">
        <f>IF('Main Data'!H550="Gallet",1,0)</f>
        <v>0</v>
      </c>
      <c r="M550">
        <f>IF('Main Data'!H550="Girard Perregaux",1,0)</f>
        <v>0</v>
      </c>
      <c r="N550">
        <f>IF('Main Data'!H550="Gubelin",1,0)</f>
        <v>0</v>
      </c>
      <c r="O550">
        <f>IF('Main Data'!H550="Heuer",1,0)</f>
        <v>1</v>
      </c>
      <c r="P550">
        <f>IF('Main Data'!H550="IWC",1,0)</f>
        <v>0</v>
      </c>
      <c r="Q550">
        <f>IF('Main Data'!H550="JLC",1,0)</f>
        <v>0</v>
      </c>
      <c r="R550">
        <f>IF('Main Data'!H550="Longines",1,0)</f>
        <v>0</v>
      </c>
      <c r="S550">
        <f>IF('Main Data'!H550="Movado",1,0)</f>
        <v>0</v>
      </c>
      <c r="T550">
        <f>IF('Main Data'!H550="Omega",1,0)</f>
        <v>0</v>
      </c>
      <c r="U550">
        <f>IF('Main Data'!H550="Panerai",1,0)</f>
        <v>0</v>
      </c>
      <c r="V550">
        <f>IF('Main Data'!H550="Patek",1,0)</f>
        <v>0</v>
      </c>
      <c r="W550">
        <f>IF('Main Data'!H550="Rolex",1,0)</f>
        <v>0</v>
      </c>
      <c r="X550">
        <f>IF('Main Data'!H550="Tudor",1,0)</f>
        <v>0</v>
      </c>
      <c r="Y550">
        <f>IF('Main Data'!H550="Ulysse Nardin",1,0)</f>
        <v>0</v>
      </c>
      <c r="Z550">
        <f>IF('Main Data'!H550="Universal Geneve",1,0)</f>
        <v>0</v>
      </c>
      <c r="AA550">
        <f>IF('Main Data'!H550="Vacheron",1,0)</f>
        <v>0</v>
      </c>
      <c r="AB550">
        <f>IF('Main Data'!H550="Zenith",1,0)</f>
        <v>0</v>
      </c>
      <c r="AC550">
        <f>IF('Main Data'!J550="Stainless Steel",1,0)</f>
        <v>1</v>
      </c>
      <c r="AD550">
        <f>IF('Main Data'!J550="Two-tone",1,0)</f>
        <v>0</v>
      </c>
      <c r="AE550">
        <f>IF(OR('Main Data'!J550="YG 18K",'Main Data'!J550="YG &lt;18K",'Main Data'!J550="PG 18K",'Main Data'!J550="PG &lt;18K",'Main Data'!J550="WG 18K",'Main Data'!J550="Mixes of 18K",'Main Data'!J550="Mixes &lt;18K"),1,0)</f>
        <v>0</v>
      </c>
      <c r="AF550">
        <f>IF('Main Data'!J550="Platinum",1,0)</f>
        <v>0</v>
      </c>
      <c r="AG550">
        <f>IF(OR('Main Data'!J550="PVD",'Main Data'!J550="Gold Plate",'Main Data'!J550="Other"),1,0)</f>
        <v>0</v>
      </c>
      <c r="AH550">
        <f>IF('Main Data'!N550="Stainless Steel",1,0)</f>
        <v>1</v>
      </c>
      <c r="AI550">
        <f>IF('Main Data'!N550="Leather",1,0)</f>
        <v>0</v>
      </c>
      <c r="AJ550">
        <f>IF('Main Data'!N550="Two-tone",1,0)</f>
        <v>0</v>
      </c>
      <c r="AK550">
        <f>IF(OR('Main Data'!N550="YG 18K",'Main Data'!N550="PG 18K",'Main Data'!N550="WG 18K",'Main Data'!N550="Mixes of 18K"),1,0)</f>
        <v>0</v>
      </c>
      <c r="AL550">
        <f>IF(OR(,'Main Data'!N550="PVD",'Main Data'!N550="Gold plate"),1,0)</f>
        <v>0</v>
      </c>
      <c r="AM550">
        <f>IF(OR('Main Data'!AV550="Yes",'Main Data'!AW550="Yes",'Main Data'!AU550="Yes"),1,0)</f>
        <v>0</v>
      </c>
      <c r="AN550">
        <f>IF(OR(ISTEXT('Main Data'!AX550), ISTEXT('Main Data'!AY550)),1,0)</f>
        <v>0</v>
      </c>
      <c r="AO550">
        <f>IF('Main Data'!AZ550="Yes",1,0)</f>
        <v>0</v>
      </c>
      <c r="AP550">
        <f>IF('Main Data'!BA550="Yes",1,0)</f>
        <v>0</v>
      </c>
      <c r="AQ550">
        <f>IF('Main Data'!BD550="Yes",1,0)</f>
        <v>0</v>
      </c>
      <c r="AR550">
        <f>IF('Main Data'!BE550="A",1,0)</f>
        <v>0</v>
      </c>
      <c r="AS550">
        <f>IF('Main Data'!BE550="AA",1,0)</f>
        <v>1</v>
      </c>
      <c r="AT550">
        <f>IF('Main Data'!BE550="AAA",1,0)</f>
        <v>0</v>
      </c>
      <c r="AU550">
        <f>IF('Main Data'!BE550="AAAA",1,0)</f>
        <v>0</v>
      </c>
      <c r="AV550">
        <f>IF('Main Data'!P550="Yes",1,0)</f>
        <v>0</v>
      </c>
      <c r="AW550">
        <f>IF('Main Data'!AP550="Yes",1,0)</f>
        <v>0</v>
      </c>
      <c r="AX550">
        <f>IF(OR('Main Data'!V550="Yes", 'Main Data'!W550="Yes",'Main Data'!X550="Yes"),1,0)</f>
        <v>1</v>
      </c>
      <c r="AY550">
        <f>IF(OR('Main Data'!Y550="Yes",'Main Data'!Z550="Yes"),1,0)</f>
        <v>0</v>
      </c>
      <c r="AZ550">
        <f>IF('Main Data'!AR550="Yes",1,0)</f>
        <v>0</v>
      </c>
      <c r="BA550">
        <f>IF('Main Data'!AS550="Yes",1,0)</f>
        <v>0</v>
      </c>
      <c r="BB550">
        <f>IF('Main Data'!AG550="Yes",1,0)</f>
        <v>0</v>
      </c>
      <c r="BC550">
        <f>IF('Main Data'!AB550="Yes",1,0)</f>
        <v>0</v>
      </c>
      <c r="BD550">
        <f>IF('Main Data'!AA550="Yes",1,0)</f>
        <v>0</v>
      </c>
      <c r="BE550">
        <f>IF('Main Data'!AC550="Yes",1,0)</f>
        <v>0</v>
      </c>
      <c r="BF550">
        <f>IF('Main Data'!AF550="Yes",1,0)</f>
        <v>0</v>
      </c>
      <c r="BG550">
        <f>IF(OR('Main Data'!AI550="Yes",'Main Data'!AL550="Yes"),1,0)</f>
        <v>1</v>
      </c>
      <c r="BH550">
        <f>IF('Main Data'!AJ550="Yes",1,0)</f>
        <v>0</v>
      </c>
      <c r="BI550">
        <f>IF('Main Data'!AK550="Yes",1,0)</f>
        <v>0</v>
      </c>
      <c r="BJ550">
        <f>IF('Main Data'!AM550="Yes",1,0)</f>
        <v>0</v>
      </c>
      <c r="BK550">
        <f>IF('Main Data'!AQ550="Yes",1,0)</f>
        <v>0</v>
      </c>
      <c r="BL550" s="21">
        <f t="shared" si="49"/>
        <v>0</v>
      </c>
      <c r="BM550" s="21">
        <f t="shared" si="50"/>
        <v>0</v>
      </c>
      <c r="BN550" s="21">
        <f t="shared" si="51"/>
        <v>0</v>
      </c>
      <c r="BO550" s="21">
        <f t="shared" si="52"/>
        <v>1</v>
      </c>
      <c r="BP550" s="21">
        <f t="shared" si="53"/>
        <v>0</v>
      </c>
    </row>
    <row r="551" spans="1:68" x14ac:dyDescent="0.2">
      <c r="A551">
        <v>547</v>
      </c>
      <c r="B551" s="33">
        <f>'Main Data'!C551</f>
        <v>44325</v>
      </c>
      <c r="C551">
        <f>'Main Data'!D551</f>
        <v>318</v>
      </c>
      <c r="D551" s="26">
        <f>'Main Data'!E551</f>
        <v>4800</v>
      </c>
      <c r="E551" s="26">
        <f>'Main Data'!F551</f>
        <v>6000</v>
      </c>
      <c r="F551" s="34">
        <f t="shared" si="48"/>
        <v>8.4763711968959825</v>
      </c>
      <c r="G551">
        <f>IF('Main Data'!H551="AP",1,0)</f>
        <v>0</v>
      </c>
      <c r="H551">
        <f>IF('Main Data'!H551="Blancpain",1,0)</f>
        <v>0</v>
      </c>
      <c r="I551">
        <f>IF('Main Data'!H551="Breguet",1,0)</f>
        <v>0</v>
      </c>
      <c r="J551">
        <f>IF('Main Data'!H551="Breitling",1,0)</f>
        <v>0</v>
      </c>
      <c r="K551">
        <f>IF('Main Data'!H551="Cartier",1,0)</f>
        <v>0</v>
      </c>
      <c r="L551">
        <f>IF('Main Data'!H551="Gallet",1,0)</f>
        <v>0</v>
      </c>
      <c r="M551">
        <f>IF('Main Data'!H551="Girard Perregaux",1,0)</f>
        <v>0</v>
      </c>
      <c r="N551">
        <f>IF('Main Data'!H551="Gubelin",1,0)</f>
        <v>0</v>
      </c>
      <c r="O551">
        <f>IF('Main Data'!H551="Heuer",1,0)</f>
        <v>1</v>
      </c>
      <c r="P551">
        <f>IF('Main Data'!H551="IWC",1,0)</f>
        <v>0</v>
      </c>
      <c r="Q551">
        <f>IF('Main Data'!H551="JLC",1,0)</f>
        <v>0</v>
      </c>
      <c r="R551">
        <f>IF('Main Data'!H551="Longines",1,0)</f>
        <v>0</v>
      </c>
      <c r="S551">
        <f>IF('Main Data'!H551="Movado",1,0)</f>
        <v>0</v>
      </c>
      <c r="T551">
        <f>IF('Main Data'!H551="Omega",1,0)</f>
        <v>0</v>
      </c>
      <c r="U551">
        <f>IF('Main Data'!H551="Panerai",1,0)</f>
        <v>0</v>
      </c>
      <c r="V551">
        <f>IF('Main Data'!H551="Patek",1,0)</f>
        <v>0</v>
      </c>
      <c r="W551">
        <f>IF('Main Data'!H551="Rolex",1,0)</f>
        <v>0</v>
      </c>
      <c r="X551">
        <f>IF('Main Data'!H551="Tudor",1,0)</f>
        <v>0</v>
      </c>
      <c r="Y551">
        <f>IF('Main Data'!H551="Ulysse Nardin",1,0)</f>
        <v>0</v>
      </c>
      <c r="Z551">
        <f>IF('Main Data'!H551="Universal Geneve",1,0)</f>
        <v>0</v>
      </c>
      <c r="AA551">
        <f>IF('Main Data'!H551="Vacheron",1,0)</f>
        <v>0</v>
      </c>
      <c r="AB551">
        <f>IF('Main Data'!H551="Zenith",1,0)</f>
        <v>0</v>
      </c>
      <c r="AC551">
        <f>IF('Main Data'!J551="Stainless Steel",1,0)</f>
        <v>1</v>
      </c>
      <c r="AD551">
        <f>IF('Main Data'!J551="Two-tone",1,0)</f>
        <v>0</v>
      </c>
      <c r="AE551">
        <f>IF(OR('Main Data'!J551="YG 18K",'Main Data'!J551="YG &lt;18K",'Main Data'!J551="PG 18K",'Main Data'!J551="PG &lt;18K",'Main Data'!J551="WG 18K",'Main Data'!J551="Mixes of 18K",'Main Data'!J551="Mixes &lt;18K"),1,0)</f>
        <v>0</v>
      </c>
      <c r="AF551">
        <f>IF('Main Data'!J551="Platinum",1,0)</f>
        <v>0</v>
      </c>
      <c r="AG551">
        <f>IF(OR('Main Data'!J551="PVD",'Main Data'!J551="Gold Plate",'Main Data'!J551="Other"),1,0)</f>
        <v>0</v>
      </c>
      <c r="AH551">
        <f>IF('Main Data'!N551="Stainless Steel",1,0)</f>
        <v>0</v>
      </c>
      <c r="AI551">
        <f>IF('Main Data'!N551="Leather",1,0)</f>
        <v>1</v>
      </c>
      <c r="AJ551">
        <f>IF('Main Data'!N551="Two-tone",1,0)</f>
        <v>0</v>
      </c>
      <c r="AK551">
        <f>IF(OR('Main Data'!N551="YG 18K",'Main Data'!N551="PG 18K",'Main Data'!N551="WG 18K",'Main Data'!N551="Mixes of 18K"),1,0)</f>
        <v>0</v>
      </c>
      <c r="AL551">
        <f>IF(OR(,'Main Data'!N551="PVD",'Main Data'!N551="Gold plate"),1,0)</f>
        <v>0</v>
      </c>
      <c r="AM551">
        <f>IF(OR('Main Data'!AV551="Yes",'Main Data'!AW551="Yes",'Main Data'!AU551="Yes"),1,0)</f>
        <v>0</v>
      </c>
      <c r="AN551">
        <f>IF(OR(ISTEXT('Main Data'!AX551), ISTEXT('Main Data'!AY551)),1,0)</f>
        <v>0</v>
      </c>
      <c r="AO551">
        <f>IF('Main Data'!AZ551="Yes",1,0)</f>
        <v>1</v>
      </c>
      <c r="AP551">
        <f>IF('Main Data'!BA551="Yes",1,0)</f>
        <v>0</v>
      </c>
      <c r="AQ551">
        <f>IF('Main Data'!BD551="Yes",1,0)</f>
        <v>0</v>
      </c>
      <c r="AR551">
        <f>IF('Main Data'!BE551="A",1,0)</f>
        <v>0</v>
      </c>
      <c r="AS551">
        <f>IF('Main Data'!BE551="AA",1,0)</f>
        <v>0</v>
      </c>
      <c r="AT551">
        <f>IF('Main Data'!BE551="AAA",1,0)</f>
        <v>1</v>
      </c>
      <c r="AU551">
        <f>IF('Main Data'!BE551="AAAA",1,0)</f>
        <v>0</v>
      </c>
      <c r="AV551">
        <f>IF('Main Data'!P551="Yes",1,0)</f>
        <v>0</v>
      </c>
      <c r="AW551">
        <f>IF('Main Data'!AP551="Yes",1,0)</f>
        <v>0</v>
      </c>
      <c r="AX551">
        <f>IF(OR('Main Data'!V551="Yes", 'Main Data'!W551="Yes",'Main Data'!X551="Yes"),1,0)</f>
        <v>1</v>
      </c>
      <c r="AY551">
        <f>IF(OR('Main Data'!Y551="Yes",'Main Data'!Z551="Yes"),1,0)</f>
        <v>0</v>
      </c>
      <c r="AZ551">
        <f>IF('Main Data'!AR551="Yes",1,0)</f>
        <v>0</v>
      </c>
      <c r="BA551">
        <f>IF('Main Data'!AS551="Yes",1,0)</f>
        <v>0</v>
      </c>
      <c r="BB551">
        <f>IF('Main Data'!AG551="Yes",1,0)</f>
        <v>0</v>
      </c>
      <c r="BC551">
        <f>IF('Main Data'!AB551="Yes",1,0)</f>
        <v>0</v>
      </c>
      <c r="BD551">
        <f>IF('Main Data'!AA551="Yes",1,0)</f>
        <v>0</v>
      </c>
      <c r="BE551">
        <f>IF('Main Data'!AC551="Yes",1,0)</f>
        <v>0</v>
      </c>
      <c r="BF551">
        <f>IF('Main Data'!AF551="Yes",1,0)</f>
        <v>0</v>
      </c>
      <c r="BG551">
        <f>IF(OR('Main Data'!AI551="Yes",'Main Data'!AL551="Yes"),1,0)</f>
        <v>1</v>
      </c>
      <c r="BH551">
        <f>IF('Main Data'!AJ551="Yes",1,0)</f>
        <v>0</v>
      </c>
      <c r="BI551">
        <f>IF('Main Data'!AK551="Yes",1,0)</f>
        <v>0</v>
      </c>
      <c r="BJ551">
        <f>IF('Main Data'!AM551="Yes",1,0)</f>
        <v>0</v>
      </c>
      <c r="BK551">
        <f>IF('Main Data'!AQ551="Yes",1,0)</f>
        <v>0</v>
      </c>
      <c r="BL551" s="21">
        <f t="shared" si="49"/>
        <v>0</v>
      </c>
      <c r="BM551" s="21">
        <f t="shared" si="50"/>
        <v>0</v>
      </c>
      <c r="BN551" s="21">
        <f t="shared" si="51"/>
        <v>0</v>
      </c>
      <c r="BO551" s="21">
        <f t="shared" si="52"/>
        <v>1</v>
      </c>
      <c r="BP551" s="21">
        <f t="shared" si="53"/>
        <v>0</v>
      </c>
    </row>
    <row r="552" spans="1:68" x14ac:dyDescent="0.2">
      <c r="A552">
        <v>548</v>
      </c>
      <c r="B552" s="33">
        <f>'Main Data'!C552</f>
        <v>44325</v>
      </c>
      <c r="C552">
        <f>'Main Data'!D552</f>
        <v>339</v>
      </c>
      <c r="D552" s="26">
        <f>'Main Data'!E552</f>
        <v>17000</v>
      </c>
      <c r="E552" s="26">
        <f>'Main Data'!F552</f>
        <v>21250</v>
      </c>
      <c r="F552" s="34">
        <f t="shared" si="48"/>
        <v>9.7409686230383539</v>
      </c>
      <c r="G552">
        <f>IF('Main Data'!H552="AP",1,0)</f>
        <v>0</v>
      </c>
      <c r="H552">
        <f>IF('Main Data'!H552="Blancpain",1,0)</f>
        <v>0</v>
      </c>
      <c r="I552">
        <f>IF('Main Data'!H552="Breguet",1,0)</f>
        <v>0</v>
      </c>
      <c r="J552">
        <f>IF('Main Data'!H552="Breitling",1,0)</f>
        <v>0</v>
      </c>
      <c r="K552">
        <f>IF('Main Data'!H552="Cartier",1,0)</f>
        <v>1</v>
      </c>
      <c r="L552">
        <f>IF('Main Data'!H552="Gallet",1,0)</f>
        <v>0</v>
      </c>
      <c r="M552">
        <f>IF('Main Data'!H552="Girard Perregaux",1,0)</f>
        <v>0</v>
      </c>
      <c r="N552">
        <f>IF('Main Data'!H552="Gubelin",1,0)</f>
        <v>0</v>
      </c>
      <c r="O552">
        <f>IF('Main Data'!H552="Heuer",1,0)</f>
        <v>0</v>
      </c>
      <c r="P552">
        <f>IF('Main Data'!H552="IWC",1,0)</f>
        <v>0</v>
      </c>
      <c r="Q552">
        <f>IF('Main Data'!H552="JLC",1,0)</f>
        <v>0</v>
      </c>
      <c r="R552">
        <f>IF('Main Data'!H552="Longines",1,0)</f>
        <v>0</v>
      </c>
      <c r="S552">
        <f>IF('Main Data'!H552="Movado",1,0)</f>
        <v>0</v>
      </c>
      <c r="T552">
        <f>IF('Main Data'!H552="Omega",1,0)</f>
        <v>0</v>
      </c>
      <c r="U552">
        <f>IF('Main Data'!H552="Panerai",1,0)</f>
        <v>0</v>
      </c>
      <c r="V552">
        <f>IF('Main Data'!H552="Patek",1,0)</f>
        <v>0</v>
      </c>
      <c r="W552">
        <f>IF('Main Data'!H552="Rolex",1,0)</f>
        <v>0</v>
      </c>
      <c r="X552">
        <f>IF('Main Data'!H552="Tudor",1,0)</f>
        <v>0</v>
      </c>
      <c r="Y552">
        <f>IF('Main Data'!H552="Ulysse Nardin",1,0)</f>
        <v>0</v>
      </c>
      <c r="Z552">
        <f>IF('Main Data'!H552="Universal Geneve",1,0)</f>
        <v>0</v>
      </c>
      <c r="AA552">
        <f>IF('Main Data'!H552="Vacheron",1,0)</f>
        <v>0</v>
      </c>
      <c r="AB552">
        <f>IF('Main Data'!H552="Zenith",1,0)</f>
        <v>0</v>
      </c>
      <c r="AC552">
        <f>IF('Main Data'!J552="Stainless Steel",1,0)</f>
        <v>0</v>
      </c>
      <c r="AD552">
        <f>IF('Main Data'!J552="Two-tone",1,0)</f>
        <v>0</v>
      </c>
      <c r="AE552">
        <f>IF(OR('Main Data'!J552="YG 18K",'Main Data'!J552="YG &lt;18K",'Main Data'!J552="PG 18K",'Main Data'!J552="PG &lt;18K",'Main Data'!J552="WG 18K",'Main Data'!J552="Mixes of 18K",'Main Data'!J552="Mixes &lt;18K"),1,0)</f>
        <v>1</v>
      </c>
      <c r="AF552">
        <f>IF('Main Data'!J552="Platinum",1,0)</f>
        <v>0</v>
      </c>
      <c r="AG552">
        <f>IF(OR('Main Data'!J552="PVD",'Main Data'!J552="Gold Plate",'Main Data'!J552="Other"),1,0)</f>
        <v>0</v>
      </c>
      <c r="AH552">
        <f>IF('Main Data'!N552="Stainless Steel",1,0)</f>
        <v>0</v>
      </c>
      <c r="AI552">
        <f>IF('Main Data'!N552="Leather",1,0)</f>
        <v>1</v>
      </c>
      <c r="AJ552">
        <f>IF('Main Data'!N552="Two-tone",1,0)</f>
        <v>0</v>
      </c>
      <c r="AK552">
        <f>IF(OR('Main Data'!N552="YG 18K",'Main Data'!N552="PG 18K",'Main Data'!N552="WG 18K",'Main Data'!N552="Mixes of 18K"),1,0)</f>
        <v>0</v>
      </c>
      <c r="AL552">
        <f>IF(OR(,'Main Data'!N552="PVD",'Main Data'!N552="Gold plate"),1,0)</f>
        <v>0</v>
      </c>
      <c r="AM552">
        <f>IF(OR('Main Data'!AV552="Yes",'Main Data'!AW552="Yes",'Main Data'!AU552="Yes"),1,0)</f>
        <v>0</v>
      </c>
      <c r="AN552">
        <f>IF(OR(ISTEXT('Main Data'!AX552), ISTEXT('Main Data'!AY552)),1,0)</f>
        <v>0</v>
      </c>
      <c r="AO552">
        <f>IF('Main Data'!AZ552="Yes",1,0)</f>
        <v>0</v>
      </c>
      <c r="AP552">
        <f>IF('Main Data'!BA552="Yes",1,0)</f>
        <v>0</v>
      </c>
      <c r="AQ552">
        <f>IF('Main Data'!BD552="Yes",1,0)</f>
        <v>0</v>
      </c>
      <c r="AR552">
        <f>IF('Main Data'!BE552="A",1,0)</f>
        <v>0</v>
      </c>
      <c r="AS552">
        <f>IF('Main Data'!BE552="AA",1,0)</f>
        <v>0</v>
      </c>
      <c r="AT552">
        <f>IF('Main Data'!BE552="AAA",1,0)</f>
        <v>1</v>
      </c>
      <c r="AU552">
        <f>IF('Main Data'!BE552="AAAA",1,0)</f>
        <v>0</v>
      </c>
      <c r="AV552">
        <f>IF('Main Data'!P552="Yes",1,0)</f>
        <v>1</v>
      </c>
      <c r="AW552">
        <f>IF('Main Data'!AP552="Yes",1,0)</f>
        <v>0</v>
      </c>
      <c r="AX552">
        <f>IF(OR('Main Data'!V552="Yes", 'Main Data'!W552="Yes",'Main Data'!X552="Yes"),1,0)</f>
        <v>0</v>
      </c>
      <c r="AY552">
        <f>IF(OR('Main Data'!Y552="Yes",'Main Data'!Z552="Yes"),1,0)</f>
        <v>0</v>
      </c>
      <c r="AZ552">
        <f>IF('Main Data'!AR552="Yes",1,0)</f>
        <v>0</v>
      </c>
      <c r="BA552">
        <f>IF('Main Data'!AS552="Yes",1,0)</f>
        <v>0</v>
      </c>
      <c r="BB552">
        <f>IF('Main Data'!AG552="Yes",1,0)</f>
        <v>0</v>
      </c>
      <c r="BC552">
        <f>IF('Main Data'!AB552="Yes",1,0)</f>
        <v>0</v>
      </c>
      <c r="BD552">
        <f>IF('Main Data'!AA552="Yes",1,0)</f>
        <v>0</v>
      </c>
      <c r="BE552">
        <f>IF('Main Data'!AC552="Yes",1,0)</f>
        <v>0</v>
      </c>
      <c r="BF552">
        <f>IF('Main Data'!AF552="Yes",1,0)</f>
        <v>0</v>
      </c>
      <c r="BG552">
        <f>IF(OR('Main Data'!AI552="Yes",'Main Data'!AL552="Yes"),1,0)</f>
        <v>0</v>
      </c>
      <c r="BH552">
        <f>IF('Main Data'!AJ552="Yes",1,0)</f>
        <v>0</v>
      </c>
      <c r="BI552">
        <f>IF('Main Data'!AK552="Yes",1,0)</f>
        <v>0</v>
      </c>
      <c r="BJ552">
        <f>IF('Main Data'!AM552="Yes",1,0)</f>
        <v>0</v>
      </c>
      <c r="BK552">
        <f>IF('Main Data'!AQ552="Yes",1,0)</f>
        <v>0</v>
      </c>
      <c r="BL552" s="21">
        <f t="shared" si="49"/>
        <v>0</v>
      </c>
      <c r="BM552" s="21">
        <f t="shared" si="50"/>
        <v>0</v>
      </c>
      <c r="BN552" s="21">
        <f t="shared" si="51"/>
        <v>0</v>
      </c>
      <c r="BO552" s="21">
        <f t="shared" si="52"/>
        <v>1</v>
      </c>
      <c r="BP552" s="21">
        <f t="shared" si="53"/>
        <v>0</v>
      </c>
    </row>
    <row r="553" spans="1:68" x14ac:dyDescent="0.2">
      <c r="A553">
        <v>549</v>
      </c>
      <c r="B553" s="33">
        <f>'Main Data'!C553</f>
        <v>44325</v>
      </c>
      <c r="C553">
        <f>'Main Data'!D553</f>
        <v>341</v>
      </c>
      <c r="D553" s="26">
        <f>'Main Data'!E553</f>
        <v>17000</v>
      </c>
      <c r="E553" s="26">
        <f>'Main Data'!F553</f>
        <v>21250</v>
      </c>
      <c r="F553" s="34">
        <f t="shared" si="48"/>
        <v>9.7409686230383539</v>
      </c>
      <c r="G553">
        <f>IF('Main Data'!H553="AP",1,0)</f>
        <v>0</v>
      </c>
      <c r="H553">
        <f>IF('Main Data'!H553="Blancpain",1,0)</f>
        <v>0</v>
      </c>
      <c r="I553">
        <f>IF('Main Data'!H553="Breguet",1,0)</f>
        <v>0</v>
      </c>
      <c r="J553">
        <f>IF('Main Data'!H553="Breitling",1,0)</f>
        <v>0</v>
      </c>
      <c r="K553">
        <f>IF('Main Data'!H553="Cartier",1,0)</f>
        <v>1</v>
      </c>
      <c r="L553">
        <f>IF('Main Data'!H553="Gallet",1,0)</f>
        <v>0</v>
      </c>
      <c r="M553">
        <f>IF('Main Data'!H553="Girard Perregaux",1,0)</f>
        <v>0</v>
      </c>
      <c r="N553">
        <f>IF('Main Data'!H553="Gubelin",1,0)</f>
        <v>0</v>
      </c>
      <c r="O553">
        <f>IF('Main Data'!H553="Heuer",1,0)</f>
        <v>0</v>
      </c>
      <c r="P553">
        <f>IF('Main Data'!H553="IWC",1,0)</f>
        <v>0</v>
      </c>
      <c r="Q553">
        <f>IF('Main Data'!H553="JLC",1,0)</f>
        <v>0</v>
      </c>
      <c r="R553">
        <f>IF('Main Data'!H553="Longines",1,0)</f>
        <v>0</v>
      </c>
      <c r="S553">
        <f>IF('Main Data'!H553="Movado",1,0)</f>
        <v>0</v>
      </c>
      <c r="T553">
        <f>IF('Main Data'!H553="Omega",1,0)</f>
        <v>0</v>
      </c>
      <c r="U553">
        <f>IF('Main Data'!H553="Panerai",1,0)</f>
        <v>0</v>
      </c>
      <c r="V553">
        <f>IF('Main Data'!H553="Patek",1,0)</f>
        <v>0</v>
      </c>
      <c r="W553">
        <f>IF('Main Data'!H553="Rolex",1,0)</f>
        <v>0</v>
      </c>
      <c r="X553">
        <f>IF('Main Data'!H553="Tudor",1,0)</f>
        <v>0</v>
      </c>
      <c r="Y553">
        <f>IF('Main Data'!H553="Ulysse Nardin",1,0)</f>
        <v>0</v>
      </c>
      <c r="Z553">
        <f>IF('Main Data'!H553="Universal Geneve",1,0)</f>
        <v>0</v>
      </c>
      <c r="AA553">
        <f>IF('Main Data'!H553="Vacheron",1,0)</f>
        <v>0</v>
      </c>
      <c r="AB553">
        <f>IF('Main Data'!H553="Zenith",1,0)</f>
        <v>0</v>
      </c>
      <c r="AC553">
        <f>IF('Main Data'!J553="Stainless Steel",1,0)</f>
        <v>0</v>
      </c>
      <c r="AD553">
        <f>IF('Main Data'!J553="Two-tone",1,0)</f>
        <v>0</v>
      </c>
      <c r="AE553">
        <f>IF(OR('Main Data'!J553="YG 18K",'Main Data'!J553="YG &lt;18K",'Main Data'!J553="PG 18K",'Main Data'!J553="PG &lt;18K",'Main Data'!J553="WG 18K",'Main Data'!J553="Mixes of 18K",'Main Data'!J553="Mixes &lt;18K"),1,0)</f>
        <v>1</v>
      </c>
      <c r="AF553">
        <f>IF('Main Data'!J553="Platinum",1,0)</f>
        <v>0</v>
      </c>
      <c r="AG553">
        <f>IF(OR('Main Data'!J553="PVD",'Main Data'!J553="Gold Plate",'Main Data'!J553="Other"),1,0)</f>
        <v>0</v>
      </c>
      <c r="AH553">
        <f>IF('Main Data'!N553="Stainless Steel",1,0)</f>
        <v>0</v>
      </c>
      <c r="AI553">
        <f>IF('Main Data'!N553="Leather",1,0)</f>
        <v>1</v>
      </c>
      <c r="AJ553">
        <f>IF('Main Data'!N553="Two-tone",1,0)</f>
        <v>0</v>
      </c>
      <c r="AK553">
        <f>IF(OR('Main Data'!N553="YG 18K",'Main Data'!N553="PG 18K",'Main Data'!N553="WG 18K",'Main Data'!N553="Mixes of 18K"),1,0)</f>
        <v>0</v>
      </c>
      <c r="AL553">
        <f>IF(OR(,'Main Data'!N553="PVD",'Main Data'!N553="Gold plate"),1,0)</f>
        <v>0</v>
      </c>
      <c r="AM553">
        <f>IF(OR('Main Data'!AV553="Yes",'Main Data'!AW553="Yes",'Main Data'!AU553="Yes"),1,0)</f>
        <v>0</v>
      </c>
      <c r="AN553">
        <f>IF(OR(ISTEXT('Main Data'!AX553), ISTEXT('Main Data'!AY553)),1,0)</f>
        <v>0</v>
      </c>
      <c r="AO553">
        <f>IF('Main Data'!AZ553="Yes",1,0)</f>
        <v>0</v>
      </c>
      <c r="AP553">
        <f>IF('Main Data'!BA553="Yes",1,0)</f>
        <v>0</v>
      </c>
      <c r="AQ553">
        <f>IF('Main Data'!BD553="Yes",1,0)</f>
        <v>0</v>
      </c>
      <c r="AR553">
        <f>IF('Main Data'!BE553="A",1,0)</f>
        <v>0</v>
      </c>
      <c r="AS553">
        <f>IF('Main Data'!BE553="AA",1,0)</f>
        <v>1</v>
      </c>
      <c r="AT553">
        <f>IF('Main Data'!BE553="AAA",1,0)</f>
        <v>0</v>
      </c>
      <c r="AU553">
        <f>IF('Main Data'!BE553="AAAA",1,0)</f>
        <v>0</v>
      </c>
      <c r="AV553">
        <f>IF('Main Data'!P553="Yes",1,0)</f>
        <v>1</v>
      </c>
      <c r="AW553">
        <f>IF('Main Data'!AP553="Yes",1,0)</f>
        <v>0</v>
      </c>
      <c r="AX553">
        <f>IF(OR('Main Data'!V553="Yes", 'Main Data'!W553="Yes",'Main Data'!X553="Yes"),1,0)</f>
        <v>0</v>
      </c>
      <c r="AY553">
        <f>IF(OR('Main Data'!Y553="Yes",'Main Data'!Z553="Yes"),1,0)</f>
        <v>0</v>
      </c>
      <c r="AZ553">
        <f>IF('Main Data'!AR553="Yes",1,0)</f>
        <v>0</v>
      </c>
      <c r="BA553">
        <f>IF('Main Data'!AS553="Yes",1,0)</f>
        <v>0</v>
      </c>
      <c r="BB553">
        <f>IF('Main Data'!AG553="Yes",1,0)</f>
        <v>0</v>
      </c>
      <c r="BC553">
        <f>IF('Main Data'!AB553="Yes",1,0)</f>
        <v>0</v>
      </c>
      <c r="BD553">
        <f>IF('Main Data'!AA553="Yes",1,0)</f>
        <v>0</v>
      </c>
      <c r="BE553">
        <f>IF('Main Data'!AC553="Yes",1,0)</f>
        <v>0</v>
      </c>
      <c r="BF553">
        <f>IF('Main Data'!AF553="Yes",1,0)</f>
        <v>0</v>
      </c>
      <c r="BG553">
        <f>IF(OR('Main Data'!AI553="Yes",'Main Data'!AL553="Yes"),1,0)</f>
        <v>0</v>
      </c>
      <c r="BH553">
        <f>IF('Main Data'!AJ553="Yes",1,0)</f>
        <v>0</v>
      </c>
      <c r="BI553">
        <f>IF('Main Data'!AK553="Yes",1,0)</f>
        <v>0</v>
      </c>
      <c r="BJ553">
        <f>IF('Main Data'!AM553="Yes",1,0)</f>
        <v>0</v>
      </c>
      <c r="BK553">
        <f>IF('Main Data'!AQ553="Yes",1,0)</f>
        <v>0</v>
      </c>
      <c r="BL553" s="21">
        <f t="shared" si="49"/>
        <v>0</v>
      </c>
      <c r="BM553" s="21">
        <f t="shared" si="50"/>
        <v>0</v>
      </c>
      <c r="BN553" s="21">
        <f t="shared" si="51"/>
        <v>0</v>
      </c>
      <c r="BO553" s="21">
        <f t="shared" si="52"/>
        <v>1</v>
      </c>
      <c r="BP553" s="21">
        <f t="shared" si="53"/>
        <v>0</v>
      </c>
    </row>
    <row r="554" spans="1:68" x14ac:dyDescent="0.2">
      <c r="A554">
        <v>550</v>
      </c>
      <c r="B554" s="33">
        <f>'Main Data'!C554</f>
        <v>44325</v>
      </c>
      <c r="C554">
        <f>'Main Data'!D554</f>
        <v>353</v>
      </c>
      <c r="D554" s="26">
        <f>'Main Data'!E554</f>
        <v>24000</v>
      </c>
      <c r="E554" s="26">
        <f>'Main Data'!F554</f>
        <v>30000</v>
      </c>
      <c r="F554" s="34">
        <f t="shared" si="48"/>
        <v>10.085809109330082</v>
      </c>
      <c r="G554">
        <f>IF('Main Data'!H554="AP",1,0)</f>
        <v>0</v>
      </c>
      <c r="H554">
        <f>IF('Main Data'!H554="Blancpain",1,0)</f>
        <v>0</v>
      </c>
      <c r="I554">
        <f>IF('Main Data'!H554="Breguet",1,0)</f>
        <v>0</v>
      </c>
      <c r="J554">
        <f>IF('Main Data'!H554="Breitling",1,0)</f>
        <v>0</v>
      </c>
      <c r="K554">
        <f>IF('Main Data'!H554="Cartier",1,0)</f>
        <v>0</v>
      </c>
      <c r="L554">
        <f>IF('Main Data'!H554="Gallet",1,0)</f>
        <v>0</v>
      </c>
      <c r="M554">
        <f>IF('Main Data'!H554="Girard Perregaux",1,0)</f>
        <v>0</v>
      </c>
      <c r="N554">
        <f>IF('Main Data'!H554="Gubelin",1,0)</f>
        <v>0</v>
      </c>
      <c r="O554">
        <f>IF('Main Data'!H554="Heuer",1,0)</f>
        <v>0</v>
      </c>
      <c r="P554">
        <f>IF('Main Data'!H554="IWC",1,0)</f>
        <v>0</v>
      </c>
      <c r="Q554">
        <f>IF('Main Data'!H554="JLC",1,0)</f>
        <v>0</v>
      </c>
      <c r="R554">
        <f>IF('Main Data'!H554="Longines",1,0)</f>
        <v>0</v>
      </c>
      <c r="S554">
        <f>IF('Main Data'!H554="Movado",1,0)</f>
        <v>0</v>
      </c>
      <c r="T554">
        <f>IF('Main Data'!H554="Omega",1,0)</f>
        <v>0</v>
      </c>
      <c r="U554">
        <f>IF('Main Data'!H554="Panerai",1,0)</f>
        <v>0</v>
      </c>
      <c r="V554">
        <f>IF('Main Data'!H554="Patek",1,0)</f>
        <v>1</v>
      </c>
      <c r="W554">
        <f>IF('Main Data'!H554="Rolex",1,0)</f>
        <v>0</v>
      </c>
      <c r="X554">
        <f>IF('Main Data'!H554="Tudor",1,0)</f>
        <v>0</v>
      </c>
      <c r="Y554">
        <f>IF('Main Data'!H554="Ulysse Nardin",1,0)</f>
        <v>0</v>
      </c>
      <c r="Z554">
        <f>IF('Main Data'!H554="Universal Geneve",1,0)</f>
        <v>0</v>
      </c>
      <c r="AA554">
        <f>IF('Main Data'!H554="Vacheron",1,0)</f>
        <v>0</v>
      </c>
      <c r="AB554">
        <f>IF('Main Data'!H554="Zenith",1,0)</f>
        <v>0</v>
      </c>
      <c r="AC554">
        <f>IF('Main Data'!J554="Stainless Steel",1,0)</f>
        <v>0</v>
      </c>
      <c r="AD554">
        <f>IF('Main Data'!J554="Two-tone",1,0)</f>
        <v>0</v>
      </c>
      <c r="AE554">
        <f>IF(OR('Main Data'!J554="YG 18K",'Main Data'!J554="YG &lt;18K",'Main Data'!J554="PG 18K",'Main Data'!J554="PG &lt;18K",'Main Data'!J554="WG 18K",'Main Data'!J554="Mixes of 18K",'Main Data'!J554="Mixes &lt;18K"),1,0)</f>
        <v>1</v>
      </c>
      <c r="AF554">
        <f>IF('Main Data'!J554="Platinum",1,0)</f>
        <v>0</v>
      </c>
      <c r="AG554">
        <f>IF(OR('Main Data'!J554="PVD",'Main Data'!J554="Gold Plate",'Main Data'!J554="Other"),1,0)</f>
        <v>0</v>
      </c>
      <c r="AH554">
        <f>IF('Main Data'!N554="Stainless Steel",1,0)</f>
        <v>0</v>
      </c>
      <c r="AI554">
        <f>IF('Main Data'!N554="Leather",1,0)</f>
        <v>1</v>
      </c>
      <c r="AJ554">
        <f>IF('Main Data'!N554="Two-tone",1,0)</f>
        <v>0</v>
      </c>
      <c r="AK554">
        <f>IF(OR('Main Data'!N554="YG 18K",'Main Data'!N554="PG 18K",'Main Data'!N554="WG 18K",'Main Data'!N554="Mixes of 18K"),1,0)</f>
        <v>0</v>
      </c>
      <c r="AL554">
        <f>IF(OR(,'Main Data'!N554="PVD",'Main Data'!N554="Gold plate"),1,0)</f>
        <v>0</v>
      </c>
      <c r="AM554">
        <f>IF(OR('Main Data'!AV554="Yes",'Main Data'!AW554="Yes",'Main Data'!AU554="Yes"),1,0)</f>
        <v>0</v>
      </c>
      <c r="AN554">
        <f>IF(OR(ISTEXT('Main Data'!AX554), ISTEXT('Main Data'!AY554)),1,0)</f>
        <v>0</v>
      </c>
      <c r="AO554">
        <f>IF('Main Data'!AZ554="Yes",1,0)</f>
        <v>0</v>
      </c>
      <c r="AP554">
        <f>IF('Main Data'!BA554="Yes",1,0)</f>
        <v>0</v>
      </c>
      <c r="AQ554">
        <f>IF('Main Data'!BD554="Yes",1,0)</f>
        <v>0</v>
      </c>
      <c r="AR554">
        <f>IF('Main Data'!BE554="A",1,0)</f>
        <v>0</v>
      </c>
      <c r="AS554">
        <f>IF('Main Data'!BE554="AA",1,0)</f>
        <v>0</v>
      </c>
      <c r="AT554">
        <f>IF('Main Data'!BE554="AAA",1,0)</f>
        <v>1</v>
      </c>
      <c r="AU554">
        <f>IF('Main Data'!BE554="AAAA",1,0)</f>
        <v>0</v>
      </c>
      <c r="AV554">
        <f>IF('Main Data'!P554="Yes",1,0)</f>
        <v>1</v>
      </c>
      <c r="AW554">
        <f>IF('Main Data'!AP554="Yes",1,0)</f>
        <v>0</v>
      </c>
      <c r="AX554">
        <f>IF(OR('Main Data'!V554="Yes", 'Main Data'!W554="Yes",'Main Data'!X554="Yes"),1,0)</f>
        <v>0</v>
      </c>
      <c r="AY554">
        <f>IF(OR('Main Data'!Y554="Yes",'Main Data'!Z554="Yes"),1,0)</f>
        <v>0</v>
      </c>
      <c r="AZ554">
        <f>IF('Main Data'!AR554="Yes",1,0)</f>
        <v>0</v>
      </c>
      <c r="BA554">
        <f>IF('Main Data'!AS554="Yes",1,0)</f>
        <v>0</v>
      </c>
      <c r="BB554">
        <f>IF('Main Data'!AG554="Yes",1,0)</f>
        <v>0</v>
      </c>
      <c r="BC554">
        <f>IF('Main Data'!AB554="Yes",1,0)</f>
        <v>0</v>
      </c>
      <c r="BD554">
        <f>IF('Main Data'!AA554="Yes",1,0)</f>
        <v>0</v>
      </c>
      <c r="BE554">
        <f>IF('Main Data'!AC554="Yes",1,0)</f>
        <v>0</v>
      </c>
      <c r="BF554">
        <f>IF('Main Data'!AF554="Yes",1,0)</f>
        <v>0</v>
      </c>
      <c r="BG554">
        <f>IF(OR('Main Data'!AI554="Yes",'Main Data'!AL554="Yes"),1,0)</f>
        <v>0</v>
      </c>
      <c r="BH554">
        <f>IF('Main Data'!AJ554="Yes",1,0)</f>
        <v>0</v>
      </c>
      <c r="BI554">
        <f>IF('Main Data'!AK554="Yes",1,0)</f>
        <v>0</v>
      </c>
      <c r="BJ554">
        <f>IF('Main Data'!AM554="Yes",1,0)</f>
        <v>0</v>
      </c>
      <c r="BK554">
        <f>IF('Main Data'!AQ554="Yes",1,0)</f>
        <v>0</v>
      </c>
      <c r="BL554" s="21">
        <f t="shared" si="49"/>
        <v>0</v>
      </c>
      <c r="BM554" s="21">
        <f t="shared" si="50"/>
        <v>0</v>
      </c>
      <c r="BN554" s="21">
        <f t="shared" si="51"/>
        <v>0</v>
      </c>
      <c r="BO554" s="21">
        <f t="shared" si="52"/>
        <v>1</v>
      </c>
      <c r="BP554" s="21">
        <f t="shared" si="53"/>
        <v>0</v>
      </c>
    </row>
    <row r="555" spans="1:68" x14ac:dyDescent="0.2">
      <c r="A555">
        <v>551</v>
      </c>
      <c r="B555" s="33">
        <f>'Main Data'!C555</f>
        <v>44325</v>
      </c>
      <c r="C555">
        <f>'Main Data'!D555</f>
        <v>364</v>
      </c>
      <c r="D555" s="26">
        <f>'Main Data'!E555</f>
        <v>18000</v>
      </c>
      <c r="E555" s="26">
        <f>'Main Data'!F555</f>
        <v>22500</v>
      </c>
      <c r="F555" s="34">
        <f t="shared" si="48"/>
        <v>9.7981270368783022</v>
      </c>
      <c r="G555">
        <f>IF('Main Data'!H555="AP",1,0)</f>
        <v>0</v>
      </c>
      <c r="H555">
        <f>IF('Main Data'!H555="Blancpain",1,0)</f>
        <v>0</v>
      </c>
      <c r="I555">
        <f>IF('Main Data'!H555="Breguet",1,0)</f>
        <v>0</v>
      </c>
      <c r="J555">
        <f>IF('Main Data'!H555="Breitling",1,0)</f>
        <v>0</v>
      </c>
      <c r="K555">
        <f>IF('Main Data'!H555="Cartier",1,0)</f>
        <v>0</v>
      </c>
      <c r="L555">
        <f>IF('Main Data'!H555="Gallet",1,0)</f>
        <v>0</v>
      </c>
      <c r="M555">
        <f>IF('Main Data'!H555="Girard Perregaux",1,0)</f>
        <v>0</v>
      </c>
      <c r="N555">
        <f>IF('Main Data'!H555="Gubelin",1,0)</f>
        <v>0</v>
      </c>
      <c r="O555">
        <f>IF('Main Data'!H555="Heuer",1,0)</f>
        <v>0</v>
      </c>
      <c r="P555">
        <f>IF('Main Data'!H555="IWC",1,0)</f>
        <v>0</v>
      </c>
      <c r="Q555">
        <f>IF('Main Data'!H555="JLC",1,0)</f>
        <v>0</v>
      </c>
      <c r="R555">
        <f>IF('Main Data'!H555="Longines",1,0)</f>
        <v>0</v>
      </c>
      <c r="S555">
        <f>IF('Main Data'!H555="Movado",1,0)</f>
        <v>0</v>
      </c>
      <c r="T555">
        <f>IF('Main Data'!H555="Omega",1,0)</f>
        <v>0</v>
      </c>
      <c r="U555">
        <f>IF('Main Data'!H555="Panerai",1,0)</f>
        <v>0</v>
      </c>
      <c r="V555">
        <f>IF('Main Data'!H555="Patek",1,0)</f>
        <v>1</v>
      </c>
      <c r="W555">
        <f>IF('Main Data'!H555="Rolex",1,0)</f>
        <v>0</v>
      </c>
      <c r="X555">
        <f>IF('Main Data'!H555="Tudor",1,0)</f>
        <v>0</v>
      </c>
      <c r="Y555">
        <f>IF('Main Data'!H555="Ulysse Nardin",1,0)</f>
        <v>0</v>
      </c>
      <c r="Z555">
        <f>IF('Main Data'!H555="Universal Geneve",1,0)</f>
        <v>0</v>
      </c>
      <c r="AA555">
        <f>IF('Main Data'!H555="Vacheron",1,0)</f>
        <v>0</v>
      </c>
      <c r="AB555">
        <f>IF('Main Data'!H555="Zenith",1,0)</f>
        <v>0</v>
      </c>
      <c r="AC555">
        <f>IF('Main Data'!J555="Stainless Steel",1,0)</f>
        <v>0</v>
      </c>
      <c r="AD555">
        <f>IF('Main Data'!J555="Two-tone",1,0)</f>
        <v>0</v>
      </c>
      <c r="AE555">
        <f>IF(OR('Main Data'!J555="YG 18K",'Main Data'!J555="YG &lt;18K",'Main Data'!J555="PG 18K",'Main Data'!J555="PG &lt;18K",'Main Data'!J555="WG 18K",'Main Data'!J555="Mixes of 18K",'Main Data'!J555="Mixes &lt;18K"),1,0)</f>
        <v>0</v>
      </c>
      <c r="AF555">
        <f>IF('Main Data'!J555="Platinum",1,0)</f>
        <v>1</v>
      </c>
      <c r="AG555">
        <f>IF(OR('Main Data'!J555="PVD",'Main Data'!J555="Gold Plate",'Main Data'!J555="Other"),1,0)</f>
        <v>0</v>
      </c>
      <c r="AH555">
        <f>IF('Main Data'!N555="Stainless Steel",1,0)</f>
        <v>0</v>
      </c>
      <c r="AI555">
        <f>IF('Main Data'!N555="Leather",1,0)</f>
        <v>1</v>
      </c>
      <c r="AJ555">
        <f>IF('Main Data'!N555="Two-tone",1,0)</f>
        <v>0</v>
      </c>
      <c r="AK555">
        <f>IF(OR('Main Data'!N555="YG 18K",'Main Data'!N555="PG 18K",'Main Data'!N555="WG 18K",'Main Data'!N555="Mixes of 18K"),1,0)</f>
        <v>0</v>
      </c>
      <c r="AL555">
        <f>IF(OR(,'Main Data'!N555="PVD",'Main Data'!N555="Gold plate"),1,0)</f>
        <v>0</v>
      </c>
      <c r="AM555">
        <f>IF(OR('Main Data'!AV555="Yes",'Main Data'!AW555="Yes",'Main Data'!AU555="Yes"),1,0)</f>
        <v>1</v>
      </c>
      <c r="AN555">
        <f>IF(OR(ISTEXT('Main Data'!AX555), ISTEXT('Main Data'!AY555)),1,0)</f>
        <v>0</v>
      </c>
      <c r="AO555">
        <f>IF('Main Data'!AZ555="Yes",1,0)</f>
        <v>0</v>
      </c>
      <c r="AP555">
        <f>IF('Main Data'!BA555="Yes",1,0)</f>
        <v>0</v>
      </c>
      <c r="AQ555">
        <f>IF('Main Data'!BD555="Yes",1,0)</f>
        <v>0</v>
      </c>
      <c r="AR555">
        <f>IF('Main Data'!BE555="A",1,0)</f>
        <v>0</v>
      </c>
      <c r="AS555">
        <f>IF('Main Data'!BE555="AA",1,0)</f>
        <v>0</v>
      </c>
      <c r="AT555">
        <f>IF('Main Data'!BE555="AAA",1,0)</f>
        <v>1</v>
      </c>
      <c r="AU555">
        <f>IF('Main Data'!BE555="AAAA",1,0)</f>
        <v>0</v>
      </c>
      <c r="AV555">
        <f>IF('Main Data'!P555="Yes",1,0)</f>
        <v>1</v>
      </c>
      <c r="AW555">
        <f>IF('Main Data'!AP555="Yes",1,0)</f>
        <v>0</v>
      </c>
      <c r="AX555">
        <f>IF(OR('Main Data'!V555="Yes", 'Main Data'!W555="Yes",'Main Data'!X555="Yes"),1,0)</f>
        <v>0</v>
      </c>
      <c r="AY555">
        <f>IF(OR('Main Data'!Y555="Yes",'Main Data'!Z555="Yes"),1,0)</f>
        <v>0</v>
      </c>
      <c r="AZ555">
        <f>IF('Main Data'!AR555="Yes",1,0)</f>
        <v>0</v>
      </c>
      <c r="BA555">
        <f>IF('Main Data'!AS555="Yes",1,0)</f>
        <v>0</v>
      </c>
      <c r="BB555">
        <f>IF('Main Data'!AG555="Yes",1,0)</f>
        <v>0</v>
      </c>
      <c r="BC555">
        <f>IF('Main Data'!AB555="Yes",1,0)</f>
        <v>0</v>
      </c>
      <c r="BD555">
        <f>IF('Main Data'!AA555="Yes",1,0)</f>
        <v>0</v>
      </c>
      <c r="BE555">
        <f>IF('Main Data'!AC555="Yes",1,0)</f>
        <v>0</v>
      </c>
      <c r="BF555">
        <f>IF('Main Data'!AF555="Yes",1,0)</f>
        <v>0</v>
      </c>
      <c r="BG555">
        <f>IF(OR('Main Data'!AI555="Yes",'Main Data'!AL555="Yes"),1,0)</f>
        <v>0</v>
      </c>
      <c r="BH555">
        <f>IF('Main Data'!AJ555="Yes",1,0)</f>
        <v>0</v>
      </c>
      <c r="BI555">
        <f>IF('Main Data'!AK555="Yes",1,0)</f>
        <v>0</v>
      </c>
      <c r="BJ555">
        <f>IF('Main Data'!AM555="Yes",1,0)</f>
        <v>0</v>
      </c>
      <c r="BK555">
        <f>IF('Main Data'!AQ555="Yes",1,0)</f>
        <v>0</v>
      </c>
      <c r="BL555" s="21">
        <f t="shared" si="49"/>
        <v>0</v>
      </c>
      <c r="BM555" s="21">
        <f t="shared" si="50"/>
        <v>0</v>
      </c>
      <c r="BN555" s="21">
        <f t="shared" si="51"/>
        <v>0</v>
      </c>
      <c r="BO555" s="21">
        <f t="shared" si="52"/>
        <v>1</v>
      </c>
      <c r="BP555" s="21">
        <f t="shared" si="53"/>
        <v>0</v>
      </c>
    </row>
    <row r="556" spans="1:68" x14ac:dyDescent="0.2">
      <c r="A556">
        <v>552</v>
      </c>
      <c r="B556" s="33">
        <f>'Main Data'!C556</f>
        <v>44325</v>
      </c>
      <c r="C556">
        <f>'Main Data'!D556</f>
        <v>366</v>
      </c>
      <c r="D556" s="26">
        <f>'Main Data'!E556</f>
        <v>11000</v>
      </c>
      <c r="E556" s="26">
        <f>'Main Data'!F556</f>
        <v>13750</v>
      </c>
      <c r="F556" s="34">
        <f t="shared" si="48"/>
        <v>9.3056505517805075</v>
      </c>
      <c r="G556">
        <f>IF('Main Data'!H556="AP",1,0)</f>
        <v>0</v>
      </c>
      <c r="H556">
        <f>IF('Main Data'!H556="Blancpain",1,0)</f>
        <v>0</v>
      </c>
      <c r="I556">
        <f>IF('Main Data'!H556="Breguet",1,0)</f>
        <v>0</v>
      </c>
      <c r="J556">
        <f>IF('Main Data'!H556="Breitling",1,0)</f>
        <v>0</v>
      </c>
      <c r="K556">
        <f>IF('Main Data'!H556="Cartier",1,0)</f>
        <v>0</v>
      </c>
      <c r="L556">
        <f>IF('Main Data'!H556="Gallet",1,0)</f>
        <v>0</v>
      </c>
      <c r="M556">
        <f>IF('Main Data'!H556="Girard Perregaux",1,0)</f>
        <v>0</v>
      </c>
      <c r="N556">
        <f>IF('Main Data'!H556="Gubelin",1,0)</f>
        <v>0</v>
      </c>
      <c r="O556">
        <f>IF('Main Data'!H556="Heuer",1,0)</f>
        <v>0</v>
      </c>
      <c r="P556">
        <f>IF('Main Data'!H556="IWC",1,0)</f>
        <v>0</v>
      </c>
      <c r="Q556">
        <f>IF('Main Data'!H556="JLC",1,0)</f>
        <v>0</v>
      </c>
      <c r="R556">
        <f>IF('Main Data'!H556="Longines",1,0)</f>
        <v>0</v>
      </c>
      <c r="S556">
        <f>IF('Main Data'!H556="Movado",1,0)</f>
        <v>0</v>
      </c>
      <c r="T556">
        <f>IF('Main Data'!H556="Omega",1,0)</f>
        <v>0</v>
      </c>
      <c r="U556">
        <f>IF('Main Data'!H556="Panerai",1,0)</f>
        <v>0</v>
      </c>
      <c r="V556">
        <f>IF('Main Data'!H556="Patek",1,0)</f>
        <v>1</v>
      </c>
      <c r="W556">
        <f>IF('Main Data'!H556="Rolex",1,0)</f>
        <v>0</v>
      </c>
      <c r="X556">
        <f>IF('Main Data'!H556="Tudor",1,0)</f>
        <v>0</v>
      </c>
      <c r="Y556">
        <f>IF('Main Data'!H556="Ulysse Nardin",1,0)</f>
        <v>0</v>
      </c>
      <c r="Z556">
        <f>IF('Main Data'!H556="Universal Geneve",1,0)</f>
        <v>0</v>
      </c>
      <c r="AA556">
        <f>IF('Main Data'!H556="Vacheron",1,0)</f>
        <v>0</v>
      </c>
      <c r="AB556">
        <f>IF('Main Data'!H556="Zenith",1,0)</f>
        <v>0</v>
      </c>
      <c r="AC556">
        <f>IF('Main Data'!J556="Stainless Steel",1,0)</f>
        <v>0</v>
      </c>
      <c r="AD556">
        <f>IF('Main Data'!J556="Two-tone",1,0)</f>
        <v>0</v>
      </c>
      <c r="AE556">
        <f>IF(OR('Main Data'!J556="YG 18K",'Main Data'!J556="YG &lt;18K",'Main Data'!J556="PG 18K",'Main Data'!J556="PG &lt;18K",'Main Data'!J556="WG 18K",'Main Data'!J556="Mixes of 18K",'Main Data'!J556="Mixes &lt;18K"),1,0)</f>
        <v>1</v>
      </c>
      <c r="AF556">
        <f>IF('Main Data'!J556="Platinum",1,0)</f>
        <v>0</v>
      </c>
      <c r="AG556">
        <f>IF(OR('Main Data'!J556="PVD",'Main Data'!J556="Gold Plate",'Main Data'!J556="Other"),1,0)</f>
        <v>0</v>
      </c>
      <c r="AH556">
        <f>IF('Main Data'!N556="Stainless Steel",1,0)</f>
        <v>0</v>
      </c>
      <c r="AI556">
        <f>IF('Main Data'!N556="Leather",1,0)</f>
        <v>1</v>
      </c>
      <c r="AJ556">
        <f>IF('Main Data'!N556="Two-tone",1,0)</f>
        <v>0</v>
      </c>
      <c r="AK556">
        <f>IF(OR('Main Data'!N556="YG 18K",'Main Data'!N556="PG 18K",'Main Data'!N556="WG 18K",'Main Data'!N556="Mixes of 18K"),1,0)</f>
        <v>0</v>
      </c>
      <c r="AL556">
        <f>IF(OR(,'Main Data'!N556="PVD",'Main Data'!N556="Gold plate"),1,0)</f>
        <v>0</v>
      </c>
      <c r="AM556">
        <f>IF(OR('Main Data'!AV556="Yes",'Main Data'!AW556="Yes",'Main Data'!AU556="Yes"),1,0)</f>
        <v>0</v>
      </c>
      <c r="AN556">
        <f>IF(OR(ISTEXT('Main Data'!AX556), ISTEXT('Main Data'!AY556)),1,0)</f>
        <v>0</v>
      </c>
      <c r="AO556">
        <f>IF('Main Data'!AZ556="Yes",1,0)</f>
        <v>0</v>
      </c>
      <c r="AP556">
        <f>IF('Main Data'!BA556="Yes",1,0)</f>
        <v>0</v>
      </c>
      <c r="AQ556">
        <f>IF('Main Data'!BD556="Yes",1,0)</f>
        <v>0</v>
      </c>
      <c r="AR556">
        <f>IF('Main Data'!BE556="A",1,0)</f>
        <v>0</v>
      </c>
      <c r="AS556">
        <f>IF('Main Data'!BE556="AA",1,0)</f>
        <v>1</v>
      </c>
      <c r="AT556">
        <f>IF('Main Data'!BE556="AAA",1,0)</f>
        <v>0</v>
      </c>
      <c r="AU556">
        <f>IF('Main Data'!BE556="AAAA",1,0)</f>
        <v>0</v>
      </c>
      <c r="AV556">
        <f>IF('Main Data'!P556="Yes",1,0)</f>
        <v>1</v>
      </c>
      <c r="AW556">
        <f>IF('Main Data'!AP556="Yes",1,0)</f>
        <v>0</v>
      </c>
      <c r="AX556">
        <f>IF(OR('Main Data'!V556="Yes", 'Main Data'!W556="Yes",'Main Data'!X556="Yes"),1,0)</f>
        <v>0</v>
      </c>
      <c r="AY556">
        <f>IF(OR('Main Data'!Y556="Yes",'Main Data'!Z556="Yes"),1,0)</f>
        <v>0</v>
      </c>
      <c r="AZ556">
        <f>IF('Main Data'!AR556="Yes",1,0)</f>
        <v>0</v>
      </c>
      <c r="BA556">
        <f>IF('Main Data'!AS556="Yes",1,0)</f>
        <v>0</v>
      </c>
      <c r="BB556">
        <f>IF('Main Data'!AG556="Yes",1,0)</f>
        <v>0</v>
      </c>
      <c r="BC556">
        <f>IF('Main Data'!AB556="Yes",1,0)</f>
        <v>0</v>
      </c>
      <c r="BD556">
        <f>IF('Main Data'!AA556="Yes",1,0)</f>
        <v>0</v>
      </c>
      <c r="BE556">
        <f>IF('Main Data'!AC556="Yes",1,0)</f>
        <v>0</v>
      </c>
      <c r="BF556">
        <f>IF('Main Data'!AF556="Yes",1,0)</f>
        <v>0</v>
      </c>
      <c r="BG556">
        <f>IF(OR('Main Data'!AI556="Yes",'Main Data'!AL556="Yes"),1,0)</f>
        <v>0</v>
      </c>
      <c r="BH556">
        <f>IF('Main Data'!AJ556="Yes",1,0)</f>
        <v>0</v>
      </c>
      <c r="BI556">
        <f>IF('Main Data'!AK556="Yes",1,0)</f>
        <v>0</v>
      </c>
      <c r="BJ556">
        <f>IF('Main Data'!AM556="Yes",1,0)</f>
        <v>0</v>
      </c>
      <c r="BK556">
        <f>IF('Main Data'!AQ556="Yes",1,0)</f>
        <v>0</v>
      </c>
      <c r="BL556" s="21">
        <f t="shared" si="49"/>
        <v>0</v>
      </c>
      <c r="BM556" s="21">
        <f t="shared" si="50"/>
        <v>0</v>
      </c>
      <c r="BN556" s="21">
        <f t="shared" si="51"/>
        <v>0</v>
      </c>
      <c r="BO556" s="21">
        <f t="shared" si="52"/>
        <v>1</v>
      </c>
      <c r="BP556" s="21">
        <f t="shared" si="53"/>
        <v>0</v>
      </c>
    </row>
    <row r="557" spans="1:68" x14ac:dyDescent="0.2">
      <c r="A557">
        <v>553</v>
      </c>
      <c r="B557" s="33">
        <f>'Main Data'!C557</f>
        <v>44325</v>
      </c>
      <c r="C557">
        <f>'Main Data'!D557</f>
        <v>368</v>
      </c>
      <c r="D557" s="26">
        <f>'Main Data'!E557</f>
        <v>8000</v>
      </c>
      <c r="E557" s="26">
        <f>'Main Data'!F557</f>
        <v>10000</v>
      </c>
      <c r="F557" s="34">
        <f t="shared" si="48"/>
        <v>8.987196820661973</v>
      </c>
      <c r="G557">
        <f>IF('Main Data'!H557="AP",1,0)</f>
        <v>0</v>
      </c>
      <c r="H557">
        <f>IF('Main Data'!H557="Blancpain",1,0)</f>
        <v>0</v>
      </c>
      <c r="I557">
        <f>IF('Main Data'!H557="Breguet",1,0)</f>
        <v>0</v>
      </c>
      <c r="J557">
        <f>IF('Main Data'!H557="Breitling",1,0)</f>
        <v>0</v>
      </c>
      <c r="K557">
        <f>IF('Main Data'!H557="Cartier",1,0)</f>
        <v>0</v>
      </c>
      <c r="L557">
        <f>IF('Main Data'!H557="Gallet",1,0)</f>
        <v>0</v>
      </c>
      <c r="M557">
        <f>IF('Main Data'!H557="Girard Perregaux",1,0)</f>
        <v>0</v>
      </c>
      <c r="N557">
        <f>IF('Main Data'!H557="Gubelin",1,0)</f>
        <v>0</v>
      </c>
      <c r="O557">
        <f>IF('Main Data'!H557="Heuer",1,0)</f>
        <v>0</v>
      </c>
      <c r="P557">
        <f>IF('Main Data'!H557="IWC",1,0)</f>
        <v>0</v>
      </c>
      <c r="Q557">
        <f>IF('Main Data'!H557="JLC",1,0)</f>
        <v>0</v>
      </c>
      <c r="R557">
        <f>IF('Main Data'!H557="Longines",1,0)</f>
        <v>0</v>
      </c>
      <c r="S557">
        <f>IF('Main Data'!H557="Movado",1,0)</f>
        <v>0</v>
      </c>
      <c r="T557">
        <f>IF('Main Data'!H557="Omega",1,0)</f>
        <v>0</v>
      </c>
      <c r="U557">
        <f>IF('Main Data'!H557="Panerai",1,0)</f>
        <v>0</v>
      </c>
      <c r="V557">
        <f>IF('Main Data'!H557="Patek",1,0)</f>
        <v>1</v>
      </c>
      <c r="W557">
        <f>IF('Main Data'!H557="Rolex",1,0)</f>
        <v>0</v>
      </c>
      <c r="X557">
        <f>IF('Main Data'!H557="Tudor",1,0)</f>
        <v>0</v>
      </c>
      <c r="Y557">
        <f>IF('Main Data'!H557="Ulysse Nardin",1,0)</f>
        <v>0</v>
      </c>
      <c r="Z557">
        <f>IF('Main Data'!H557="Universal Geneve",1,0)</f>
        <v>0</v>
      </c>
      <c r="AA557">
        <f>IF('Main Data'!H557="Vacheron",1,0)</f>
        <v>0</v>
      </c>
      <c r="AB557">
        <f>IF('Main Data'!H557="Zenith",1,0)</f>
        <v>0</v>
      </c>
      <c r="AC557">
        <f>IF('Main Data'!J557="Stainless Steel",1,0)</f>
        <v>0</v>
      </c>
      <c r="AD557">
        <f>IF('Main Data'!J557="Two-tone",1,0)</f>
        <v>0</v>
      </c>
      <c r="AE557">
        <f>IF(OR('Main Data'!J557="YG 18K",'Main Data'!J557="YG &lt;18K",'Main Data'!J557="PG 18K",'Main Data'!J557="PG &lt;18K",'Main Data'!J557="WG 18K",'Main Data'!J557="Mixes of 18K",'Main Data'!J557="Mixes &lt;18K"),1,0)</f>
        <v>1</v>
      </c>
      <c r="AF557">
        <f>IF('Main Data'!J557="Platinum",1,0)</f>
        <v>0</v>
      </c>
      <c r="AG557">
        <f>IF(OR('Main Data'!J557="PVD",'Main Data'!J557="Gold Plate",'Main Data'!J557="Other"),1,0)</f>
        <v>0</v>
      </c>
      <c r="AH557">
        <f>IF('Main Data'!N557="Stainless Steel",1,0)</f>
        <v>0</v>
      </c>
      <c r="AI557">
        <f>IF('Main Data'!N557="Leather",1,0)</f>
        <v>0</v>
      </c>
      <c r="AJ557">
        <f>IF('Main Data'!N557="Two-tone",1,0)</f>
        <v>0</v>
      </c>
      <c r="AK557">
        <f>IF(OR('Main Data'!N557="YG 18K",'Main Data'!N557="PG 18K",'Main Data'!N557="WG 18K",'Main Data'!N557="Mixes of 18K"),1,0)</f>
        <v>1</v>
      </c>
      <c r="AL557">
        <f>IF(OR(,'Main Data'!N557="PVD",'Main Data'!N557="Gold plate"),1,0)</f>
        <v>0</v>
      </c>
      <c r="AM557">
        <f>IF(OR('Main Data'!AV557="Yes",'Main Data'!AW557="Yes",'Main Data'!AU557="Yes"),1,0)</f>
        <v>0</v>
      </c>
      <c r="AN557">
        <f>IF(OR(ISTEXT('Main Data'!AX557), ISTEXT('Main Data'!AY557)),1,0)</f>
        <v>1</v>
      </c>
      <c r="AO557">
        <f>IF('Main Data'!AZ557="Yes",1,0)</f>
        <v>0</v>
      </c>
      <c r="AP557">
        <f>IF('Main Data'!BA557="Yes",1,0)</f>
        <v>0</v>
      </c>
      <c r="AQ557">
        <f>IF('Main Data'!BD557="Yes",1,0)</f>
        <v>0</v>
      </c>
      <c r="AR557">
        <f>IF('Main Data'!BE557="A",1,0)</f>
        <v>0</v>
      </c>
      <c r="AS557">
        <f>IF('Main Data'!BE557="AA",1,0)</f>
        <v>1</v>
      </c>
      <c r="AT557">
        <f>IF('Main Data'!BE557="AAA",1,0)</f>
        <v>0</v>
      </c>
      <c r="AU557">
        <f>IF('Main Data'!BE557="AAAA",1,0)</f>
        <v>0</v>
      </c>
      <c r="AV557">
        <f>IF('Main Data'!P557="Yes",1,0)</f>
        <v>1</v>
      </c>
      <c r="AW557">
        <f>IF('Main Data'!AP557="Yes",1,0)</f>
        <v>0</v>
      </c>
      <c r="AX557">
        <f>IF(OR('Main Data'!V557="Yes", 'Main Data'!W557="Yes",'Main Data'!X557="Yes"),1,0)</f>
        <v>0</v>
      </c>
      <c r="AY557">
        <f>IF(OR('Main Data'!Y557="Yes",'Main Data'!Z557="Yes"),1,0)</f>
        <v>0</v>
      </c>
      <c r="AZ557">
        <f>IF('Main Data'!AR557="Yes",1,0)</f>
        <v>0</v>
      </c>
      <c r="BA557">
        <f>IF('Main Data'!AS557="Yes",1,0)</f>
        <v>0</v>
      </c>
      <c r="BB557">
        <f>IF('Main Data'!AG557="Yes",1,0)</f>
        <v>0</v>
      </c>
      <c r="BC557">
        <f>IF('Main Data'!AB557="Yes",1,0)</f>
        <v>0</v>
      </c>
      <c r="BD557">
        <f>IF('Main Data'!AA557="Yes",1,0)</f>
        <v>0</v>
      </c>
      <c r="BE557">
        <f>IF('Main Data'!AC557="Yes",1,0)</f>
        <v>0</v>
      </c>
      <c r="BF557">
        <f>IF('Main Data'!AF557="Yes",1,0)</f>
        <v>0</v>
      </c>
      <c r="BG557">
        <f>IF(OR('Main Data'!AI557="Yes",'Main Data'!AL557="Yes"),1,0)</f>
        <v>0</v>
      </c>
      <c r="BH557">
        <f>IF('Main Data'!AJ557="Yes",1,0)</f>
        <v>0</v>
      </c>
      <c r="BI557">
        <f>IF('Main Data'!AK557="Yes",1,0)</f>
        <v>0</v>
      </c>
      <c r="BJ557">
        <f>IF('Main Data'!AM557="Yes",1,0)</f>
        <v>0</v>
      </c>
      <c r="BK557">
        <f>IF('Main Data'!AQ557="Yes",1,0)</f>
        <v>0</v>
      </c>
      <c r="BL557" s="21">
        <f t="shared" si="49"/>
        <v>0</v>
      </c>
      <c r="BM557" s="21">
        <f t="shared" si="50"/>
        <v>0</v>
      </c>
      <c r="BN557" s="21">
        <f t="shared" si="51"/>
        <v>0</v>
      </c>
      <c r="BO557" s="21">
        <f t="shared" si="52"/>
        <v>1</v>
      </c>
      <c r="BP557" s="21">
        <f t="shared" si="53"/>
        <v>0</v>
      </c>
    </row>
    <row r="558" spans="1:68" x14ac:dyDescent="0.2">
      <c r="A558">
        <v>554</v>
      </c>
      <c r="B558" s="33">
        <f>'Main Data'!C558</f>
        <v>44325</v>
      </c>
      <c r="C558">
        <f>'Main Data'!D558</f>
        <v>370</v>
      </c>
      <c r="D558" s="26">
        <f>'Main Data'!E558</f>
        <v>16000</v>
      </c>
      <c r="E558" s="26">
        <f>'Main Data'!F558</f>
        <v>20000</v>
      </c>
      <c r="F558" s="34">
        <f t="shared" si="48"/>
        <v>9.6803440012219184</v>
      </c>
      <c r="G558">
        <f>IF('Main Data'!H558="AP",1,0)</f>
        <v>0</v>
      </c>
      <c r="H558">
        <f>IF('Main Data'!H558="Blancpain",1,0)</f>
        <v>0</v>
      </c>
      <c r="I558">
        <f>IF('Main Data'!H558="Breguet",1,0)</f>
        <v>0</v>
      </c>
      <c r="J558">
        <f>IF('Main Data'!H558="Breitling",1,0)</f>
        <v>0</v>
      </c>
      <c r="K558">
        <f>IF('Main Data'!H558="Cartier",1,0)</f>
        <v>0</v>
      </c>
      <c r="L558">
        <f>IF('Main Data'!H558="Gallet",1,0)</f>
        <v>0</v>
      </c>
      <c r="M558">
        <f>IF('Main Data'!H558="Girard Perregaux",1,0)</f>
        <v>0</v>
      </c>
      <c r="N558">
        <f>IF('Main Data'!H558="Gubelin",1,0)</f>
        <v>0</v>
      </c>
      <c r="O558">
        <f>IF('Main Data'!H558="Heuer",1,0)</f>
        <v>0</v>
      </c>
      <c r="P558">
        <f>IF('Main Data'!H558="IWC",1,0)</f>
        <v>0</v>
      </c>
      <c r="Q558">
        <f>IF('Main Data'!H558="JLC",1,0)</f>
        <v>0</v>
      </c>
      <c r="R558">
        <f>IF('Main Data'!H558="Longines",1,0)</f>
        <v>0</v>
      </c>
      <c r="S558">
        <f>IF('Main Data'!H558="Movado",1,0)</f>
        <v>0</v>
      </c>
      <c r="T558">
        <f>IF('Main Data'!H558="Omega",1,0)</f>
        <v>0</v>
      </c>
      <c r="U558">
        <f>IF('Main Data'!H558="Panerai",1,0)</f>
        <v>0</v>
      </c>
      <c r="V558">
        <f>IF('Main Data'!H558="Patek",1,0)</f>
        <v>1</v>
      </c>
      <c r="W558">
        <f>IF('Main Data'!H558="Rolex",1,0)</f>
        <v>0</v>
      </c>
      <c r="X558">
        <f>IF('Main Data'!H558="Tudor",1,0)</f>
        <v>0</v>
      </c>
      <c r="Y558">
        <f>IF('Main Data'!H558="Ulysse Nardin",1,0)</f>
        <v>0</v>
      </c>
      <c r="Z558">
        <f>IF('Main Data'!H558="Universal Geneve",1,0)</f>
        <v>0</v>
      </c>
      <c r="AA558">
        <f>IF('Main Data'!H558="Vacheron",1,0)</f>
        <v>0</v>
      </c>
      <c r="AB558">
        <f>IF('Main Data'!H558="Zenith",1,0)</f>
        <v>0</v>
      </c>
      <c r="AC558">
        <f>IF('Main Data'!J558="Stainless Steel",1,0)</f>
        <v>0</v>
      </c>
      <c r="AD558">
        <f>IF('Main Data'!J558="Two-tone",1,0)</f>
        <v>0</v>
      </c>
      <c r="AE558">
        <f>IF(OR('Main Data'!J558="YG 18K",'Main Data'!J558="YG &lt;18K",'Main Data'!J558="PG 18K",'Main Data'!J558="PG &lt;18K",'Main Data'!J558="WG 18K",'Main Data'!J558="Mixes of 18K",'Main Data'!J558="Mixes &lt;18K"),1,0)</f>
        <v>1</v>
      </c>
      <c r="AF558">
        <f>IF('Main Data'!J558="Platinum",1,0)</f>
        <v>0</v>
      </c>
      <c r="AG558">
        <f>IF(OR('Main Data'!J558="PVD",'Main Data'!J558="Gold Plate",'Main Data'!J558="Other"),1,0)</f>
        <v>0</v>
      </c>
      <c r="AH558">
        <f>IF('Main Data'!N558="Stainless Steel",1,0)</f>
        <v>0</v>
      </c>
      <c r="AI558">
        <f>IF('Main Data'!N558="Leather",1,0)</f>
        <v>1</v>
      </c>
      <c r="AJ558">
        <f>IF('Main Data'!N558="Two-tone",1,0)</f>
        <v>0</v>
      </c>
      <c r="AK558">
        <f>IF(OR('Main Data'!N558="YG 18K",'Main Data'!N558="PG 18K",'Main Data'!N558="WG 18K",'Main Data'!N558="Mixes of 18K"),1,0)</f>
        <v>0</v>
      </c>
      <c r="AL558">
        <f>IF(OR(,'Main Data'!N558="PVD",'Main Data'!N558="Gold plate"),1,0)</f>
        <v>0</v>
      </c>
      <c r="AM558">
        <f>IF(OR('Main Data'!AV558="Yes",'Main Data'!AW558="Yes",'Main Data'!AU558="Yes"),1,0)</f>
        <v>0</v>
      </c>
      <c r="AN558">
        <f>IF(OR(ISTEXT('Main Data'!AX558), ISTEXT('Main Data'!AY558)),1,0)</f>
        <v>0</v>
      </c>
      <c r="AO558">
        <f>IF('Main Data'!AZ558="Yes",1,0)</f>
        <v>0</v>
      </c>
      <c r="AP558">
        <f>IF('Main Data'!BA558="Yes",1,0)</f>
        <v>0</v>
      </c>
      <c r="AQ558">
        <f>IF('Main Data'!BD558="Yes",1,0)</f>
        <v>0</v>
      </c>
      <c r="AR558">
        <f>IF('Main Data'!BE558="A",1,0)</f>
        <v>0</v>
      </c>
      <c r="AS558">
        <f>IF('Main Data'!BE558="AA",1,0)</f>
        <v>0</v>
      </c>
      <c r="AT558">
        <f>IF('Main Data'!BE558="AAA",1,0)</f>
        <v>0</v>
      </c>
      <c r="AU558">
        <f>IF('Main Data'!BE558="AAAA",1,0)</f>
        <v>1</v>
      </c>
      <c r="AV558">
        <f>IF('Main Data'!P558="Yes",1,0)</f>
        <v>1</v>
      </c>
      <c r="AW558">
        <f>IF('Main Data'!AP558="Yes",1,0)</f>
        <v>0</v>
      </c>
      <c r="AX558">
        <f>IF(OR('Main Data'!V558="Yes", 'Main Data'!W558="Yes",'Main Data'!X558="Yes"),1,0)</f>
        <v>0</v>
      </c>
      <c r="AY558">
        <f>IF(OR('Main Data'!Y558="Yes",'Main Data'!Z558="Yes"),1,0)</f>
        <v>0</v>
      </c>
      <c r="AZ558">
        <f>IF('Main Data'!AR558="Yes",1,0)</f>
        <v>0</v>
      </c>
      <c r="BA558">
        <f>IF('Main Data'!AS558="Yes",1,0)</f>
        <v>0</v>
      </c>
      <c r="BB558">
        <f>IF('Main Data'!AG558="Yes",1,0)</f>
        <v>0</v>
      </c>
      <c r="BC558">
        <f>IF('Main Data'!AB558="Yes",1,0)</f>
        <v>0</v>
      </c>
      <c r="BD558">
        <f>IF('Main Data'!AA558="Yes",1,0)</f>
        <v>0</v>
      </c>
      <c r="BE558">
        <f>IF('Main Data'!AC558="Yes",1,0)</f>
        <v>0</v>
      </c>
      <c r="BF558">
        <f>IF('Main Data'!AF558="Yes",1,0)</f>
        <v>0</v>
      </c>
      <c r="BG558">
        <f>IF(OR('Main Data'!AI558="Yes",'Main Data'!AL558="Yes"),1,0)</f>
        <v>0</v>
      </c>
      <c r="BH558">
        <f>IF('Main Data'!AJ558="Yes",1,0)</f>
        <v>0</v>
      </c>
      <c r="BI558">
        <f>IF('Main Data'!AK558="Yes",1,0)</f>
        <v>0</v>
      </c>
      <c r="BJ558">
        <f>IF('Main Data'!AM558="Yes",1,0)</f>
        <v>0</v>
      </c>
      <c r="BK558">
        <f>IF('Main Data'!AQ558="Yes",1,0)</f>
        <v>0</v>
      </c>
      <c r="BL558" s="21">
        <f t="shared" si="49"/>
        <v>0</v>
      </c>
      <c r="BM558" s="21">
        <f t="shared" si="50"/>
        <v>0</v>
      </c>
      <c r="BN558" s="21">
        <f t="shared" si="51"/>
        <v>0</v>
      </c>
      <c r="BO558" s="21">
        <f t="shared" si="52"/>
        <v>1</v>
      </c>
      <c r="BP558" s="21">
        <f t="shared" si="53"/>
        <v>0</v>
      </c>
    </row>
    <row r="559" spans="1:68" x14ac:dyDescent="0.2">
      <c r="A559">
        <v>555</v>
      </c>
      <c r="B559" s="33">
        <f>'Main Data'!C559</f>
        <v>44325</v>
      </c>
      <c r="C559">
        <f>'Main Data'!D559</f>
        <v>371</v>
      </c>
      <c r="D559" s="26">
        <f>'Main Data'!E559</f>
        <v>24000</v>
      </c>
      <c r="E559" s="26">
        <f>'Main Data'!F559</f>
        <v>30000</v>
      </c>
      <c r="F559" s="34">
        <f t="shared" si="48"/>
        <v>10.085809109330082</v>
      </c>
      <c r="G559">
        <f>IF('Main Data'!H559="AP",1,0)</f>
        <v>0</v>
      </c>
      <c r="H559">
        <f>IF('Main Data'!H559="Blancpain",1,0)</f>
        <v>0</v>
      </c>
      <c r="I559">
        <f>IF('Main Data'!H559="Breguet",1,0)</f>
        <v>0</v>
      </c>
      <c r="J559">
        <f>IF('Main Data'!H559="Breitling",1,0)</f>
        <v>0</v>
      </c>
      <c r="K559">
        <f>IF('Main Data'!H559="Cartier",1,0)</f>
        <v>0</v>
      </c>
      <c r="L559">
        <f>IF('Main Data'!H559="Gallet",1,0)</f>
        <v>0</v>
      </c>
      <c r="M559">
        <f>IF('Main Data'!H559="Girard Perregaux",1,0)</f>
        <v>0</v>
      </c>
      <c r="N559">
        <f>IF('Main Data'!H559="Gubelin",1,0)</f>
        <v>0</v>
      </c>
      <c r="O559">
        <f>IF('Main Data'!H559="Heuer",1,0)</f>
        <v>0</v>
      </c>
      <c r="P559">
        <f>IF('Main Data'!H559="IWC",1,0)</f>
        <v>0</v>
      </c>
      <c r="Q559">
        <f>IF('Main Data'!H559="JLC",1,0)</f>
        <v>0</v>
      </c>
      <c r="R559">
        <f>IF('Main Data'!H559="Longines",1,0)</f>
        <v>0</v>
      </c>
      <c r="S559">
        <f>IF('Main Data'!H559="Movado",1,0)</f>
        <v>0</v>
      </c>
      <c r="T559">
        <f>IF('Main Data'!H559="Omega",1,0)</f>
        <v>0</v>
      </c>
      <c r="U559">
        <f>IF('Main Data'!H559="Panerai",1,0)</f>
        <v>0</v>
      </c>
      <c r="V559">
        <f>IF('Main Data'!H559="Patek",1,0)</f>
        <v>1</v>
      </c>
      <c r="W559">
        <f>IF('Main Data'!H559="Rolex",1,0)</f>
        <v>0</v>
      </c>
      <c r="X559">
        <f>IF('Main Data'!H559="Tudor",1,0)</f>
        <v>0</v>
      </c>
      <c r="Y559">
        <f>IF('Main Data'!H559="Ulysse Nardin",1,0)</f>
        <v>0</v>
      </c>
      <c r="Z559">
        <f>IF('Main Data'!H559="Universal Geneve",1,0)</f>
        <v>0</v>
      </c>
      <c r="AA559">
        <f>IF('Main Data'!H559="Vacheron",1,0)</f>
        <v>0</v>
      </c>
      <c r="AB559">
        <f>IF('Main Data'!H559="Zenith",1,0)</f>
        <v>0</v>
      </c>
      <c r="AC559">
        <f>IF('Main Data'!J559="Stainless Steel",1,0)</f>
        <v>1</v>
      </c>
      <c r="AD559">
        <f>IF('Main Data'!J559="Two-tone",1,0)</f>
        <v>0</v>
      </c>
      <c r="AE559">
        <f>IF(OR('Main Data'!J559="YG 18K",'Main Data'!J559="YG &lt;18K",'Main Data'!J559="PG 18K",'Main Data'!J559="PG &lt;18K",'Main Data'!J559="WG 18K",'Main Data'!J559="Mixes of 18K",'Main Data'!J559="Mixes &lt;18K"),1,0)</f>
        <v>0</v>
      </c>
      <c r="AF559">
        <f>IF('Main Data'!J559="Platinum",1,0)</f>
        <v>0</v>
      </c>
      <c r="AG559">
        <f>IF(OR('Main Data'!J559="PVD",'Main Data'!J559="Gold Plate",'Main Data'!J559="Other"),1,0)</f>
        <v>0</v>
      </c>
      <c r="AH559">
        <f>IF('Main Data'!N559="Stainless Steel",1,0)</f>
        <v>0</v>
      </c>
      <c r="AI559">
        <f>IF('Main Data'!N559="Leather",1,0)</f>
        <v>1</v>
      </c>
      <c r="AJ559">
        <f>IF('Main Data'!N559="Two-tone",1,0)</f>
        <v>0</v>
      </c>
      <c r="AK559">
        <f>IF(OR('Main Data'!N559="YG 18K",'Main Data'!N559="PG 18K",'Main Data'!N559="WG 18K",'Main Data'!N559="Mixes of 18K"),1,0)</f>
        <v>0</v>
      </c>
      <c r="AL559">
        <f>IF(OR(,'Main Data'!N559="PVD",'Main Data'!N559="Gold plate"),1,0)</f>
        <v>0</v>
      </c>
      <c r="AM559">
        <f>IF(OR('Main Data'!AV559="Yes",'Main Data'!AW559="Yes",'Main Data'!AU559="Yes"),1,0)</f>
        <v>0</v>
      </c>
      <c r="AN559">
        <f>IF(OR(ISTEXT('Main Data'!AX559), ISTEXT('Main Data'!AY559)),1,0)</f>
        <v>0</v>
      </c>
      <c r="AO559">
        <f>IF('Main Data'!AZ559="Yes",1,0)</f>
        <v>0</v>
      </c>
      <c r="AP559">
        <f>IF('Main Data'!BA559="Yes",1,0)</f>
        <v>0</v>
      </c>
      <c r="AQ559">
        <f>IF('Main Data'!BD559="Yes",1,0)</f>
        <v>0</v>
      </c>
      <c r="AR559">
        <f>IF('Main Data'!BE559="A",1,0)</f>
        <v>0</v>
      </c>
      <c r="AS559">
        <f>IF('Main Data'!BE559="AA",1,0)</f>
        <v>0</v>
      </c>
      <c r="AT559">
        <f>IF('Main Data'!BE559="AAA",1,0)</f>
        <v>1</v>
      </c>
      <c r="AU559">
        <f>IF('Main Data'!BE559="AAAA",1,0)</f>
        <v>0</v>
      </c>
      <c r="AV559">
        <f>IF('Main Data'!P559="Yes",1,0)</f>
        <v>1</v>
      </c>
      <c r="AW559">
        <f>IF('Main Data'!AP559="Yes",1,0)</f>
        <v>0</v>
      </c>
      <c r="AX559">
        <f>IF(OR('Main Data'!V559="Yes", 'Main Data'!W559="Yes",'Main Data'!X559="Yes"),1,0)</f>
        <v>0</v>
      </c>
      <c r="AY559">
        <f>IF(OR('Main Data'!Y559="Yes",'Main Data'!Z559="Yes"),1,0)</f>
        <v>0</v>
      </c>
      <c r="AZ559">
        <f>IF('Main Data'!AR559="Yes",1,0)</f>
        <v>0</v>
      </c>
      <c r="BA559">
        <f>IF('Main Data'!AS559="Yes",1,0)</f>
        <v>0</v>
      </c>
      <c r="BB559">
        <f>IF('Main Data'!AG559="Yes",1,0)</f>
        <v>0</v>
      </c>
      <c r="BC559">
        <f>IF('Main Data'!AB559="Yes",1,0)</f>
        <v>0</v>
      </c>
      <c r="BD559">
        <f>IF('Main Data'!AA559="Yes",1,0)</f>
        <v>0</v>
      </c>
      <c r="BE559">
        <f>IF('Main Data'!AC559="Yes",1,0)</f>
        <v>0</v>
      </c>
      <c r="BF559">
        <f>IF('Main Data'!AF559="Yes",1,0)</f>
        <v>0</v>
      </c>
      <c r="BG559">
        <f>IF(OR('Main Data'!AI559="Yes",'Main Data'!AL559="Yes"),1,0)</f>
        <v>0</v>
      </c>
      <c r="BH559">
        <f>IF('Main Data'!AJ559="Yes",1,0)</f>
        <v>0</v>
      </c>
      <c r="BI559">
        <f>IF('Main Data'!AK559="Yes",1,0)</f>
        <v>0</v>
      </c>
      <c r="BJ559">
        <f>IF('Main Data'!AM559="Yes",1,0)</f>
        <v>0</v>
      </c>
      <c r="BK559">
        <f>IF('Main Data'!AQ559="Yes",1,0)</f>
        <v>0</v>
      </c>
      <c r="BL559" s="21">
        <f t="shared" si="49"/>
        <v>0</v>
      </c>
      <c r="BM559" s="21">
        <f t="shared" si="50"/>
        <v>0</v>
      </c>
      <c r="BN559" s="21">
        <f t="shared" si="51"/>
        <v>0</v>
      </c>
      <c r="BO559" s="21">
        <f t="shared" si="52"/>
        <v>1</v>
      </c>
      <c r="BP559" s="21">
        <f t="shared" si="53"/>
        <v>0</v>
      </c>
    </row>
    <row r="560" spans="1:68" x14ac:dyDescent="0.2">
      <c r="A560">
        <v>556</v>
      </c>
      <c r="B560" s="33">
        <f>'Main Data'!C560</f>
        <v>44325</v>
      </c>
      <c r="C560">
        <f>'Main Data'!D560</f>
        <v>372</v>
      </c>
      <c r="D560" s="26">
        <f>'Main Data'!E560</f>
        <v>26000</v>
      </c>
      <c r="E560" s="26">
        <f>'Main Data'!F560</f>
        <v>32500</v>
      </c>
      <c r="F560" s="34">
        <f t="shared" si="48"/>
        <v>10.165851817003619</v>
      </c>
      <c r="G560">
        <f>IF('Main Data'!H560="AP",1,0)</f>
        <v>0</v>
      </c>
      <c r="H560">
        <f>IF('Main Data'!H560="Blancpain",1,0)</f>
        <v>0</v>
      </c>
      <c r="I560">
        <f>IF('Main Data'!H560="Breguet",1,0)</f>
        <v>0</v>
      </c>
      <c r="J560">
        <f>IF('Main Data'!H560="Breitling",1,0)</f>
        <v>0</v>
      </c>
      <c r="K560">
        <f>IF('Main Data'!H560="Cartier",1,0)</f>
        <v>0</v>
      </c>
      <c r="L560">
        <f>IF('Main Data'!H560="Gallet",1,0)</f>
        <v>0</v>
      </c>
      <c r="M560">
        <f>IF('Main Data'!H560="Girard Perregaux",1,0)</f>
        <v>0</v>
      </c>
      <c r="N560">
        <f>IF('Main Data'!H560="Gubelin",1,0)</f>
        <v>0</v>
      </c>
      <c r="O560">
        <f>IF('Main Data'!H560="Heuer",1,0)</f>
        <v>0</v>
      </c>
      <c r="P560">
        <f>IF('Main Data'!H560="IWC",1,0)</f>
        <v>0</v>
      </c>
      <c r="Q560">
        <f>IF('Main Data'!H560="JLC",1,0)</f>
        <v>0</v>
      </c>
      <c r="R560">
        <f>IF('Main Data'!H560="Longines",1,0)</f>
        <v>0</v>
      </c>
      <c r="S560">
        <f>IF('Main Data'!H560="Movado",1,0)</f>
        <v>0</v>
      </c>
      <c r="T560">
        <f>IF('Main Data'!H560="Omega",1,0)</f>
        <v>0</v>
      </c>
      <c r="U560">
        <f>IF('Main Data'!H560="Panerai",1,0)</f>
        <v>0</v>
      </c>
      <c r="V560">
        <f>IF('Main Data'!H560="Patek",1,0)</f>
        <v>1</v>
      </c>
      <c r="W560">
        <f>IF('Main Data'!H560="Rolex",1,0)</f>
        <v>0</v>
      </c>
      <c r="X560">
        <f>IF('Main Data'!H560="Tudor",1,0)</f>
        <v>0</v>
      </c>
      <c r="Y560">
        <f>IF('Main Data'!H560="Ulysse Nardin",1,0)</f>
        <v>0</v>
      </c>
      <c r="Z560">
        <f>IF('Main Data'!H560="Universal Geneve",1,0)</f>
        <v>0</v>
      </c>
      <c r="AA560">
        <f>IF('Main Data'!H560="Vacheron",1,0)</f>
        <v>0</v>
      </c>
      <c r="AB560">
        <f>IF('Main Data'!H560="Zenith",1,0)</f>
        <v>0</v>
      </c>
      <c r="AC560">
        <f>IF('Main Data'!J560="Stainless Steel",1,0)</f>
        <v>1</v>
      </c>
      <c r="AD560">
        <f>IF('Main Data'!J560="Two-tone",1,0)</f>
        <v>0</v>
      </c>
      <c r="AE560">
        <f>IF(OR('Main Data'!J560="YG 18K",'Main Data'!J560="YG &lt;18K",'Main Data'!J560="PG 18K",'Main Data'!J560="PG &lt;18K",'Main Data'!J560="WG 18K",'Main Data'!J560="Mixes of 18K",'Main Data'!J560="Mixes &lt;18K"),1,0)</f>
        <v>0</v>
      </c>
      <c r="AF560">
        <f>IF('Main Data'!J560="Platinum",1,0)</f>
        <v>0</v>
      </c>
      <c r="AG560">
        <f>IF(OR('Main Data'!J560="PVD",'Main Data'!J560="Gold Plate",'Main Data'!J560="Other"),1,0)</f>
        <v>0</v>
      </c>
      <c r="AH560">
        <f>IF('Main Data'!N560="Stainless Steel",1,0)</f>
        <v>0</v>
      </c>
      <c r="AI560">
        <f>IF('Main Data'!N560="Leather",1,0)</f>
        <v>1</v>
      </c>
      <c r="AJ560">
        <f>IF('Main Data'!N560="Two-tone",1,0)</f>
        <v>0</v>
      </c>
      <c r="AK560">
        <f>IF(OR('Main Data'!N560="YG 18K",'Main Data'!N560="PG 18K",'Main Data'!N560="WG 18K",'Main Data'!N560="Mixes of 18K"),1,0)</f>
        <v>0</v>
      </c>
      <c r="AL560">
        <f>IF(OR(,'Main Data'!N560="PVD",'Main Data'!N560="Gold plate"),1,0)</f>
        <v>0</v>
      </c>
      <c r="AM560">
        <f>IF(OR('Main Data'!AV560="Yes",'Main Data'!AW560="Yes",'Main Data'!AU560="Yes"),1,0)</f>
        <v>0</v>
      </c>
      <c r="AN560">
        <f>IF(OR(ISTEXT('Main Data'!AX560), ISTEXT('Main Data'!AY560)),1,0)</f>
        <v>1</v>
      </c>
      <c r="AO560">
        <f>IF('Main Data'!AZ560="Yes",1,0)</f>
        <v>0</v>
      </c>
      <c r="AP560">
        <f>IF('Main Data'!BA560="Yes",1,0)</f>
        <v>0</v>
      </c>
      <c r="AQ560">
        <f>IF('Main Data'!BD560="Yes",1,0)</f>
        <v>0</v>
      </c>
      <c r="AR560">
        <f>IF('Main Data'!BE560="A",1,0)</f>
        <v>0</v>
      </c>
      <c r="AS560">
        <f>IF('Main Data'!BE560="AA",1,0)</f>
        <v>0</v>
      </c>
      <c r="AT560">
        <f>IF('Main Data'!BE560="AAA",1,0)</f>
        <v>0</v>
      </c>
      <c r="AU560">
        <f>IF('Main Data'!BE560="AAAA",1,0)</f>
        <v>1</v>
      </c>
      <c r="AV560">
        <f>IF('Main Data'!P560="Yes",1,0)</f>
        <v>1</v>
      </c>
      <c r="AW560">
        <f>IF('Main Data'!AP560="Yes",1,0)</f>
        <v>0</v>
      </c>
      <c r="AX560">
        <f>IF(OR('Main Data'!V560="Yes", 'Main Data'!W560="Yes",'Main Data'!X560="Yes"),1,0)</f>
        <v>0</v>
      </c>
      <c r="AY560">
        <f>IF(OR('Main Data'!Y560="Yes",'Main Data'!Z560="Yes"),1,0)</f>
        <v>0</v>
      </c>
      <c r="AZ560">
        <f>IF('Main Data'!AR560="Yes",1,0)</f>
        <v>0</v>
      </c>
      <c r="BA560">
        <f>IF('Main Data'!AS560="Yes",1,0)</f>
        <v>0</v>
      </c>
      <c r="BB560">
        <f>IF('Main Data'!AG560="Yes",1,0)</f>
        <v>0</v>
      </c>
      <c r="BC560">
        <f>IF('Main Data'!AB560="Yes",1,0)</f>
        <v>0</v>
      </c>
      <c r="BD560">
        <f>IF('Main Data'!AA560="Yes",1,0)</f>
        <v>0</v>
      </c>
      <c r="BE560">
        <f>IF('Main Data'!AC560="Yes",1,0)</f>
        <v>0</v>
      </c>
      <c r="BF560">
        <f>IF('Main Data'!AF560="Yes",1,0)</f>
        <v>0</v>
      </c>
      <c r="BG560">
        <f>IF(OR('Main Data'!AI560="Yes",'Main Data'!AL560="Yes"),1,0)</f>
        <v>0</v>
      </c>
      <c r="BH560">
        <f>IF('Main Data'!AJ560="Yes",1,0)</f>
        <v>0</v>
      </c>
      <c r="BI560">
        <f>IF('Main Data'!AK560="Yes",1,0)</f>
        <v>0</v>
      </c>
      <c r="BJ560">
        <f>IF('Main Data'!AM560="Yes",1,0)</f>
        <v>0</v>
      </c>
      <c r="BK560">
        <f>IF('Main Data'!AQ560="Yes",1,0)</f>
        <v>0</v>
      </c>
      <c r="BL560" s="21">
        <f t="shared" si="49"/>
        <v>0</v>
      </c>
      <c r="BM560" s="21">
        <f t="shared" si="50"/>
        <v>0</v>
      </c>
      <c r="BN560" s="21">
        <f t="shared" si="51"/>
        <v>0</v>
      </c>
      <c r="BO560" s="21">
        <f t="shared" si="52"/>
        <v>1</v>
      </c>
      <c r="BP560" s="21">
        <f t="shared" si="53"/>
        <v>0</v>
      </c>
    </row>
    <row r="561" spans="1:68" x14ac:dyDescent="0.2">
      <c r="A561">
        <v>557</v>
      </c>
      <c r="B561" s="33">
        <f>'Main Data'!C561</f>
        <v>44325</v>
      </c>
      <c r="C561">
        <f>'Main Data'!D561</f>
        <v>373</v>
      </c>
      <c r="D561" s="26">
        <f>'Main Data'!E561</f>
        <v>15000</v>
      </c>
      <c r="E561" s="26">
        <f>'Main Data'!F561</f>
        <v>18750</v>
      </c>
      <c r="F561" s="34">
        <f t="shared" si="48"/>
        <v>9.6158054800843473</v>
      </c>
      <c r="G561">
        <f>IF('Main Data'!H561="AP",1,0)</f>
        <v>0</v>
      </c>
      <c r="H561">
        <f>IF('Main Data'!H561="Blancpain",1,0)</f>
        <v>0</v>
      </c>
      <c r="I561">
        <f>IF('Main Data'!H561="Breguet",1,0)</f>
        <v>0</v>
      </c>
      <c r="J561">
        <f>IF('Main Data'!H561="Breitling",1,0)</f>
        <v>0</v>
      </c>
      <c r="K561">
        <f>IF('Main Data'!H561="Cartier",1,0)</f>
        <v>0</v>
      </c>
      <c r="L561">
        <f>IF('Main Data'!H561="Gallet",1,0)</f>
        <v>0</v>
      </c>
      <c r="M561">
        <f>IF('Main Data'!H561="Girard Perregaux",1,0)</f>
        <v>0</v>
      </c>
      <c r="N561">
        <f>IF('Main Data'!H561="Gubelin",1,0)</f>
        <v>0</v>
      </c>
      <c r="O561">
        <f>IF('Main Data'!H561="Heuer",1,0)</f>
        <v>0</v>
      </c>
      <c r="P561">
        <f>IF('Main Data'!H561="IWC",1,0)</f>
        <v>0</v>
      </c>
      <c r="Q561">
        <f>IF('Main Data'!H561="JLC",1,0)</f>
        <v>0</v>
      </c>
      <c r="R561">
        <f>IF('Main Data'!H561="Longines",1,0)</f>
        <v>0</v>
      </c>
      <c r="S561">
        <f>IF('Main Data'!H561="Movado",1,0)</f>
        <v>0</v>
      </c>
      <c r="T561">
        <f>IF('Main Data'!H561="Omega",1,0)</f>
        <v>0</v>
      </c>
      <c r="U561">
        <f>IF('Main Data'!H561="Panerai",1,0)</f>
        <v>0</v>
      </c>
      <c r="V561">
        <f>IF('Main Data'!H561="Patek",1,0)</f>
        <v>1</v>
      </c>
      <c r="W561">
        <f>IF('Main Data'!H561="Rolex",1,0)</f>
        <v>0</v>
      </c>
      <c r="X561">
        <f>IF('Main Data'!H561="Tudor",1,0)</f>
        <v>0</v>
      </c>
      <c r="Y561">
        <f>IF('Main Data'!H561="Ulysse Nardin",1,0)</f>
        <v>0</v>
      </c>
      <c r="Z561">
        <f>IF('Main Data'!H561="Universal Geneve",1,0)</f>
        <v>0</v>
      </c>
      <c r="AA561">
        <f>IF('Main Data'!H561="Vacheron",1,0)</f>
        <v>0</v>
      </c>
      <c r="AB561">
        <f>IF('Main Data'!H561="Zenith",1,0)</f>
        <v>0</v>
      </c>
      <c r="AC561">
        <f>IF('Main Data'!J561="Stainless Steel",1,0)</f>
        <v>1</v>
      </c>
      <c r="AD561">
        <f>IF('Main Data'!J561="Two-tone",1,0)</f>
        <v>0</v>
      </c>
      <c r="AE561">
        <f>IF(OR('Main Data'!J561="YG 18K",'Main Data'!J561="YG &lt;18K",'Main Data'!J561="PG 18K",'Main Data'!J561="PG &lt;18K",'Main Data'!J561="WG 18K",'Main Data'!J561="Mixes of 18K",'Main Data'!J561="Mixes &lt;18K"),1,0)</f>
        <v>0</v>
      </c>
      <c r="AF561">
        <f>IF('Main Data'!J561="Platinum",1,0)</f>
        <v>0</v>
      </c>
      <c r="AG561">
        <f>IF(OR('Main Data'!J561="PVD",'Main Data'!J561="Gold Plate",'Main Data'!J561="Other"),1,0)</f>
        <v>0</v>
      </c>
      <c r="AH561">
        <f>IF('Main Data'!N561="Stainless Steel",1,0)</f>
        <v>0</v>
      </c>
      <c r="AI561">
        <f>IF('Main Data'!N561="Leather",1,0)</f>
        <v>1</v>
      </c>
      <c r="AJ561">
        <f>IF('Main Data'!N561="Two-tone",1,0)</f>
        <v>0</v>
      </c>
      <c r="AK561">
        <f>IF(OR('Main Data'!N561="YG 18K",'Main Data'!N561="PG 18K",'Main Data'!N561="WG 18K",'Main Data'!N561="Mixes of 18K"),1,0)</f>
        <v>0</v>
      </c>
      <c r="AL561">
        <f>IF(OR(,'Main Data'!N561="PVD",'Main Data'!N561="Gold plate"),1,0)</f>
        <v>0</v>
      </c>
      <c r="AM561">
        <f>IF(OR('Main Data'!AV561="Yes",'Main Data'!AW561="Yes",'Main Data'!AU561="Yes"),1,0)</f>
        <v>0</v>
      </c>
      <c r="AN561">
        <f>IF(OR(ISTEXT('Main Data'!AX561), ISTEXT('Main Data'!AY561)),1,0)</f>
        <v>0</v>
      </c>
      <c r="AO561">
        <f>IF('Main Data'!AZ561="Yes",1,0)</f>
        <v>0</v>
      </c>
      <c r="AP561">
        <f>IF('Main Data'!BA561="Yes",1,0)</f>
        <v>0</v>
      </c>
      <c r="AQ561">
        <f>IF('Main Data'!BD561="Yes",1,0)</f>
        <v>0</v>
      </c>
      <c r="AR561">
        <f>IF('Main Data'!BE561="A",1,0)</f>
        <v>0</v>
      </c>
      <c r="AS561">
        <f>IF('Main Data'!BE561="AA",1,0)</f>
        <v>0</v>
      </c>
      <c r="AT561">
        <f>IF('Main Data'!BE561="AAA",1,0)</f>
        <v>1</v>
      </c>
      <c r="AU561">
        <f>IF('Main Data'!BE561="AAAA",1,0)</f>
        <v>0</v>
      </c>
      <c r="AV561">
        <f>IF('Main Data'!P561="Yes",1,0)</f>
        <v>1</v>
      </c>
      <c r="AW561">
        <f>IF('Main Data'!AP561="Yes",1,0)</f>
        <v>0</v>
      </c>
      <c r="AX561">
        <f>IF(OR('Main Data'!V561="Yes", 'Main Data'!W561="Yes",'Main Data'!X561="Yes"),1,0)</f>
        <v>0</v>
      </c>
      <c r="AY561">
        <f>IF(OR('Main Data'!Y561="Yes",'Main Data'!Z561="Yes"),1,0)</f>
        <v>0</v>
      </c>
      <c r="AZ561">
        <f>IF('Main Data'!AR561="Yes",1,0)</f>
        <v>0</v>
      </c>
      <c r="BA561">
        <f>IF('Main Data'!AS561="Yes",1,0)</f>
        <v>0</v>
      </c>
      <c r="BB561">
        <f>IF('Main Data'!AG561="Yes",1,0)</f>
        <v>0</v>
      </c>
      <c r="BC561">
        <f>IF('Main Data'!AB561="Yes",1,0)</f>
        <v>0</v>
      </c>
      <c r="BD561">
        <f>IF('Main Data'!AA561="Yes",1,0)</f>
        <v>0</v>
      </c>
      <c r="BE561">
        <f>IF('Main Data'!AC561="Yes",1,0)</f>
        <v>0</v>
      </c>
      <c r="BF561">
        <f>IF('Main Data'!AF561="Yes",1,0)</f>
        <v>0</v>
      </c>
      <c r="BG561">
        <f>IF(OR('Main Data'!AI561="Yes",'Main Data'!AL561="Yes"),1,0)</f>
        <v>0</v>
      </c>
      <c r="BH561">
        <f>IF('Main Data'!AJ561="Yes",1,0)</f>
        <v>0</v>
      </c>
      <c r="BI561">
        <f>IF('Main Data'!AK561="Yes",1,0)</f>
        <v>0</v>
      </c>
      <c r="BJ561">
        <f>IF('Main Data'!AM561="Yes",1,0)</f>
        <v>0</v>
      </c>
      <c r="BK561">
        <f>IF('Main Data'!AQ561="Yes",1,0)</f>
        <v>0</v>
      </c>
      <c r="BL561" s="21">
        <f t="shared" si="49"/>
        <v>0</v>
      </c>
      <c r="BM561" s="21">
        <f t="shared" si="50"/>
        <v>0</v>
      </c>
      <c r="BN561" s="21">
        <f t="shared" si="51"/>
        <v>0</v>
      </c>
      <c r="BO561" s="21">
        <f t="shared" si="52"/>
        <v>1</v>
      </c>
      <c r="BP561" s="21">
        <f t="shared" si="53"/>
        <v>0</v>
      </c>
    </row>
    <row r="562" spans="1:68" x14ac:dyDescent="0.2">
      <c r="A562">
        <v>558</v>
      </c>
      <c r="B562" s="33">
        <f>'Main Data'!C562</f>
        <v>44325</v>
      </c>
      <c r="C562">
        <f>'Main Data'!D562</f>
        <v>374</v>
      </c>
      <c r="D562" s="26">
        <f>'Main Data'!E562</f>
        <v>6500</v>
      </c>
      <c r="E562" s="26">
        <f>'Main Data'!F562</f>
        <v>8125</v>
      </c>
      <c r="F562" s="34">
        <f t="shared" si="48"/>
        <v>8.7795574558837277</v>
      </c>
      <c r="G562">
        <f>IF('Main Data'!H562="AP",1,0)</f>
        <v>0</v>
      </c>
      <c r="H562">
        <f>IF('Main Data'!H562="Blancpain",1,0)</f>
        <v>0</v>
      </c>
      <c r="I562">
        <f>IF('Main Data'!H562="Breguet",1,0)</f>
        <v>0</v>
      </c>
      <c r="J562">
        <f>IF('Main Data'!H562="Breitling",1,0)</f>
        <v>0</v>
      </c>
      <c r="K562">
        <f>IF('Main Data'!H562="Cartier",1,0)</f>
        <v>0</v>
      </c>
      <c r="L562">
        <f>IF('Main Data'!H562="Gallet",1,0)</f>
        <v>0</v>
      </c>
      <c r="M562">
        <f>IF('Main Data'!H562="Girard Perregaux",1,0)</f>
        <v>0</v>
      </c>
      <c r="N562">
        <f>IF('Main Data'!H562="Gubelin",1,0)</f>
        <v>0</v>
      </c>
      <c r="O562">
        <f>IF('Main Data'!H562="Heuer",1,0)</f>
        <v>0</v>
      </c>
      <c r="P562">
        <f>IF('Main Data'!H562="IWC",1,0)</f>
        <v>0</v>
      </c>
      <c r="Q562">
        <f>IF('Main Data'!H562="JLC",1,0)</f>
        <v>0</v>
      </c>
      <c r="R562">
        <f>IF('Main Data'!H562="Longines",1,0)</f>
        <v>0</v>
      </c>
      <c r="S562">
        <f>IF('Main Data'!H562="Movado",1,0)</f>
        <v>0</v>
      </c>
      <c r="T562">
        <f>IF('Main Data'!H562="Omega",1,0)</f>
        <v>0</v>
      </c>
      <c r="U562">
        <f>IF('Main Data'!H562="Panerai",1,0)</f>
        <v>0</v>
      </c>
      <c r="V562">
        <f>IF('Main Data'!H562="Patek",1,0)</f>
        <v>1</v>
      </c>
      <c r="W562">
        <f>IF('Main Data'!H562="Rolex",1,0)</f>
        <v>0</v>
      </c>
      <c r="X562">
        <f>IF('Main Data'!H562="Tudor",1,0)</f>
        <v>0</v>
      </c>
      <c r="Y562">
        <f>IF('Main Data'!H562="Ulysse Nardin",1,0)</f>
        <v>0</v>
      </c>
      <c r="Z562">
        <f>IF('Main Data'!H562="Universal Geneve",1,0)</f>
        <v>0</v>
      </c>
      <c r="AA562">
        <f>IF('Main Data'!H562="Vacheron",1,0)</f>
        <v>0</v>
      </c>
      <c r="AB562">
        <f>IF('Main Data'!H562="Zenith",1,0)</f>
        <v>0</v>
      </c>
      <c r="AC562">
        <f>IF('Main Data'!J562="Stainless Steel",1,0)</f>
        <v>0</v>
      </c>
      <c r="AD562">
        <f>IF('Main Data'!J562="Two-tone",1,0)</f>
        <v>0</v>
      </c>
      <c r="AE562">
        <f>IF(OR('Main Data'!J562="YG 18K",'Main Data'!J562="YG &lt;18K",'Main Data'!J562="PG 18K",'Main Data'!J562="PG &lt;18K",'Main Data'!J562="WG 18K",'Main Data'!J562="Mixes of 18K",'Main Data'!J562="Mixes &lt;18K"),1,0)</f>
        <v>1</v>
      </c>
      <c r="AF562">
        <f>IF('Main Data'!J562="Platinum",1,0)</f>
        <v>0</v>
      </c>
      <c r="AG562">
        <f>IF(OR('Main Data'!J562="PVD",'Main Data'!J562="Gold Plate",'Main Data'!J562="Other"),1,0)</f>
        <v>0</v>
      </c>
      <c r="AH562">
        <f>IF('Main Data'!N562="Stainless Steel",1,0)</f>
        <v>0</v>
      </c>
      <c r="AI562">
        <f>IF('Main Data'!N562="Leather",1,0)</f>
        <v>1</v>
      </c>
      <c r="AJ562">
        <f>IF('Main Data'!N562="Two-tone",1,0)</f>
        <v>0</v>
      </c>
      <c r="AK562">
        <f>IF(OR('Main Data'!N562="YG 18K",'Main Data'!N562="PG 18K",'Main Data'!N562="WG 18K",'Main Data'!N562="Mixes of 18K"),1,0)</f>
        <v>0</v>
      </c>
      <c r="AL562">
        <f>IF(OR(,'Main Data'!N562="PVD",'Main Data'!N562="Gold plate"),1,0)</f>
        <v>0</v>
      </c>
      <c r="AM562">
        <f>IF(OR('Main Data'!AV562="Yes",'Main Data'!AW562="Yes",'Main Data'!AU562="Yes"),1,0)</f>
        <v>0</v>
      </c>
      <c r="AN562">
        <f>IF(OR(ISTEXT('Main Data'!AX562), ISTEXT('Main Data'!AY562)),1,0)</f>
        <v>0</v>
      </c>
      <c r="AO562">
        <f>IF('Main Data'!AZ562="Yes",1,0)</f>
        <v>0</v>
      </c>
      <c r="AP562">
        <f>IF('Main Data'!BA562="Yes",1,0)</f>
        <v>0</v>
      </c>
      <c r="AQ562">
        <f>IF('Main Data'!BD562="Yes",1,0)</f>
        <v>0</v>
      </c>
      <c r="AR562">
        <f>IF('Main Data'!BE562="A",1,0)</f>
        <v>0</v>
      </c>
      <c r="AS562">
        <f>IF('Main Data'!BE562="AA",1,0)</f>
        <v>0</v>
      </c>
      <c r="AT562">
        <f>IF('Main Data'!BE562="AAA",1,0)</f>
        <v>1</v>
      </c>
      <c r="AU562">
        <f>IF('Main Data'!BE562="AAAA",1,0)</f>
        <v>0</v>
      </c>
      <c r="AV562">
        <f>IF('Main Data'!P562="Yes",1,0)</f>
        <v>1</v>
      </c>
      <c r="AW562">
        <f>IF('Main Data'!AP562="Yes",1,0)</f>
        <v>0</v>
      </c>
      <c r="AX562">
        <f>IF(OR('Main Data'!V562="Yes", 'Main Data'!W562="Yes",'Main Data'!X562="Yes"),1,0)</f>
        <v>0</v>
      </c>
      <c r="AY562">
        <f>IF(OR('Main Data'!Y562="Yes",'Main Data'!Z562="Yes"),1,0)</f>
        <v>0</v>
      </c>
      <c r="AZ562">
        <f>IF('Main Data'!AR562="Yes",1,0)</f>
        <v>0</v>
      </c>
      <c r="BA562">
        <f>IF('Main Data'!AS562="Yes",1,0)</f>
        <v>0</v>
      </c>
      <c r="BB562">
        <f>IF('Main Data'!AG562="Yes",1,0)</f>
        <v>0</v>
      </c>
      <c r="BC562">
        <f>IF('Main Data'!AB562="Yes",1,0)</f>
        <v>0</v>
      </c>
      <c r="BD562">
        <f>IF('Main Data'!AA562="Yes",1,0)</f>
        <v>0</v>
      </c>
      <c r="BE562">
        <f>IF('Main Data'!AC562="Yes",1,0)</f>
        <v>0</v>
      </c>
      <c r="BF562">
        <f>IF('Main Data'!AF562="Yes",1,0)</f>
        <v>0</v>
      </c>
      <c r="BG562">
        <f>IF(OR('Main Data'!AI562="Yes",'Main Data'!AL562="Yes"),1,0)</f>
        <v>0</v>
      </c>
      <c r="BH562">
        <f>IF('Main Data'!AJ562="Yes",1,0)</f>
        <v>0</v>
      </c>
      <c r="BI562">
        <f>IF('Main Data'!AK562="Yes",1,0)</f>
        <v>0</v>
      </c>
      <c r="BJ562">
        <f>IF('Main Data'!AM562="Yes",1,0)</f>
        <v>0</v>
      </c>
      <c r="BK562">
        <f>IF('Main Data'!AQ562="Yes",1,0)</f>
        <v>0</v>
      </c>
      <c r="BL562" s="21">
        <f t="shared" si="49"/>
        <v>0</v>
      </c>
      <c r="BM562" s="21">
        <f t="shared" si="50"/>
        <v>0</v>
      </c>
      <c r="BN562" s="21">
        <f t="shared" si="51"/>
        <v>0</v>
      </c>
      <c r="BO562" s="21">
        <f t="shared" si="52"/>
        <v>1</v>
      </c>
      <c r="BP562" s="21">
        <f t="shared" si="53"/>
        <v>0</v>
      </c>
    </row>
    <row r="563" spans="1:68" x14ac:dyDescent="0.2">
      <c r="A563">
        <v>559</v>
      </c>
      <c r="B563" s="33">
        <f>'Main Data'!C563</f>
        <v>44325</v>
      </c>
      <c r="C563">
        <f>'Main Data'!D563</f>
        <v>375</v>
      </c>
      <c r="D563" s="26">
        <f>'Main Data'!E563</f>
        <v>8000</v>
      </c>
      <c r="E563" s="26">
        <f>'Main Data'!F563</f>
        <v>10000</v>
      </c>
      <c r="F563" s="34">
        <f t="shared" si="48"/>
        <v>8.987196820661973</v>
      </c>
      <c r="G563">
        <f>IF('Main Data'!H563="AP",1,0)</f>
        <v>0</v>
      </c>
      <c r="H563">
        <f>IF('Main Data'!H563="Blancpain",1,0)</f>
        <v>0</v>
      </c>
      <c r="I563">
        <f>IF('Main Data'!H563="Breguet",1,0)</f>
        <v>0</v>
      </c>
      <c r="J563">
        <f>IF('Main Data'!H563="Breitling",1,0)</f>
        <v>0</v>
      </c>
      <c r="K563">
        <f>IF('Main Data'!H563="Cartier",1,0)</f>
        <v>0</v>
      </c>
      <c r="L563">
        <f>IF('Main Data'!H563="Gallet",1,0)</f>
        <v>0</v>
      </c>
      <c r="M563">
        <f>IF('Main Data'!H563="Girard Perregaux",1,0)</f>
        <v>0</v>
      </c>
      <c r="N563">
        <f>IF('Main Data'!H563="Gubelin",1,0)</f>
        <v>0</v>
      </c>
      <c r="O563">
        <f>IF('Main Data'!H563="Heuer",1,0)</f>
        <v>0</v>
      </c>
      <c r="P563">
        <f>IF('Main Data'!H563="IWC",1,0)</f>
        <v>0</v>
      </c>
      <c r="Q563">
        <f>IF('Main Data'!H563="JLC",1,0)</f>
        <v>0</v>
      </c>
      <c r="R563">
        <f>IF('Main Data'!H563="Longines",1,0)</f>
        <v>0</v>
      </c>
      <c r="S563">
        <f>IF('Main Data'!H563="Movado",1,0)</f>
        <v>0</v>
      </c>
      <c r="T563">
        <f>IF('Main Data'!H563="Omega",1,0)</f>
        <v>0</v>
      </c>
      <c r="U563">
        <f>IF('Main Data'!H563="Panerai",1,0)</f>
        <v>0</v>
      </c>
      <c r="V563">
        <f>IF('Main Data'!H563="Patek",1,0)</f>
        <v>1</v>
      </c>
      <c r="W563">
        <f>IF('Main Data'!H563="Rolex",1,0)</f>
        <v>0</v>
      </c>
      <c r="X563">
        <f>IF('Main Data'!H563="Tudor",1,0)</f>
        <v>0</v>
      </c>
      <c r="Y563">
        <f>IF('Main Data'!H563="Ulysse Nardin",1,0)</f>
        <v>0</v>
      </c>
      <c r="Z563">
        <f>IF('Main Data'!H563="Universal Geneve",1,0)</f>
        <v>0</v>
      </c>
      <c r="AA563">
        <f>IF('Main Data'!H563="Vacheron",1,0)</f>
        <v>0</v>
      </c>
      <c r="AB563">
        <f>IF('Main Data'!H563="Zenith",1,0)</f>
        <v>0</v>
      </c>
      <c r="AC563">
        <f>IF('Main Data'!J563="Stainless Steel",1,0)</f>
        <v>0</v>
      </c>
      <c r="AD563">
        <f>IF('Main Data'!J563="Two-tone",1,0)</f>
        <v>0</v>
      </c>
      <c r="AE563">
        <f>IF(OR('Main Data'!J563="YG 18K",'Main Data'!J563="YG &lt;18K",'Main Data'!J563="PG 18K",'Main Data'!J563="PG &lt;18K",'Main Data'!J563="WG 18K",'Main Data'!J563="Mixes of 18K",'Main Data'!J563="Mixes &lt;18K"),1,0)</f>
        <v>1</v>
      </c>
      <c r="AF563">
        <f>IF('Main Data'!J563="Platinum",1,0)</f>
        <v>0</v>
      </c>
      <c r="AG563">
        <f>IF(OR('Main Data'!J563="PVD",'Main Data'!J563="Gold Plate",'Main Data'!J563="Other"),1,0)</f>
        <v>0</v>
      </c>
      <c r="AH563">
        <f>IF('Main Data'!N563="Stainless Steel",1,0)</f>
        <v>0</v>
      </c>
      <c r="AI563">
        <f>IF('Main Data'!N563="Leather",1,0)</f>
        <v>0</v>
      </c>
      <c r="AJ563">
        <f>IF('Main Data'!N563="Two-tone",1,0)</f>
        <v>0</v>
      </c>
      <c r="AK563">
        <f>IF(OR('Main Data'!N563="YG 18K",'Main Data'!N563="PG 18K",'Main Data'!N563="WG 18K",'Main Data'!N563="Mixes of 18K"),1,0)</f>
        <v>1</v>
      </c>
      <c r="AL563">
        <f>IF(OR(,'Main Data'!N563="PVD",'Main Data'!N563="Gold plate"),1,0)</f>
        <v>0</v>
      </c>
      <c r="AM563">
        <f>IF(OR('Main Data'!AV563="Yes",'Main Data'!AW563="Yes",'Main Data'!AU563="Yes"),1,0)</f>
        <v>0</v>
      </c>
      <c r="AN563">
        <f>IF(OR(ISTEXT('Main Data'!AX563), ISTEXT('Main Data'!AY563)),1,0)</f>
        <v>1</v>
      </c>
      <c r="AO563">
        <f>IF('Main Data'!AZ563="Yes",1,0)</f>
        <v>0</v>
      </c>
      <c r="AP563">
        <f>IF('Main Data'!BA563="Yes",1,0)</f>
        <v>0</v>
      </c>
      <c r="AQ563">
        <f>IF('Main Data'!BD563="Yes",1,0)</f>
        <v>0</v>
      </c>
      <c r="AR563">
        <f>IF('Main Data'!BE563="A",1,0)</f>
        <v>0</v>
      </c>
      <c r="AS563">
        <f>IF('Main Data'!BE563="AA",1,0)</f>
        <v>0</v>
      </c>
      <c r="AT563">
        <f>IF('Main Data'!BE563="AAA",1,0)</f>
        <v>1</v>
      </c>
      <c r="AU563">
        <f>IF('Main Data'!BE563="AAAA",1,0)</f>
        <v>0</v>
      </c>
      <c r="AV563">
        <f>IF('Main Data'!P563="Yes",1,0)</f>
        <v>0</v>
      </c>
      <c r="AW563">
        <f>IF('Main Data'!AP563="Yes",1,0)</f>
        <v>0</v>
      </c>
      <c r="AX563">
        <f>IF(OR('Main Data'!V563="Yes", 'Main Data'!W563="Yes",'Main Data'!X563="Yes"),1,0)</f>
        <v>1</v>
      </c>
      <c r="AY563">
        <f>IF(OR('Main Data'!Y563="Yes",'Main Data'!Z563="Yes"),1,0)</f>
        <v>0</v>
      </c>
      <c r="AZ563">
        <f>IF('Main Data'!AR563="Yes",1,0)</f>
        <v>0</v>
      </c>
      <c r="BA563">
        <f>IF('Main Data'!AS563="Yes",1,0)</f>
        <v>0</v>
      </c>
      <c r="BB563">
        <f>IF('Main Data'!AG563="Yes",1,0)</f>
        <v>0</v>
      </c>
      <c r="BC563">
        <f>IF('Main Data'!AB563="Yes",1,0)</f>
        <v>0</v>
      </c>
      <c r="BD563">
        <f>IF('Main Data'!AA563="Yes",1,0)</f>
        <v>0</v>
      </c>
      <c r="BE563">
        <f>IF('Main Data'!AC563="Yes",1,0)</f>
        <v>0</v>
      </c>
      <c r="BF563">
        <f>IF('Main Data'!AF563="Yes",1,0)</f>
        <v>0</v>
      </c>
      <c r="BG563">
        <f>IF(OR('Main Data'!AI563="Yes",'Main Data'!AL563="Yes"),1,0)</f>
        <v>0</v>
      </c>
      <c r="BH563">
        <f>IF('Main Data'!AJ563="Yes",1,0)</f>
        <v>0</v>
      </c>
      <c r="BI563">
        <f>IF('Main Data'!AK563="Yes",1,0)</f>
        <v>0</v>
      </c>
      <c r="BJ563">
        <f>IF('Main Data'!AM563="Yes",1,0)</f>
        <v>0</v>
      </c>
      <c r="BK563">
        <f>IF('Main Data'!AQ563="Yes",1,0)</f>
        <v>0</v>
      </c>
      <c r="BL563" s="21">
        <f t="shared" si="49"/>
        <v>0</v>
      </c>
      <c r="BM563" s="21">
        <f t="shared" si="50"/>
        <v>0</v>
      </c>
      <c r="BN563" s="21">
        <f t="shared" si="51"/>
        <v>0</v>
      </c>
      <c r="BO563" s="21">
        <f t="shared" si="52"/>
        <v>1</v>
      </c>
      <c r="BP563" s="21">
        <f t="shared" si="53"/>
        <v>0</v>
      </c>
    </row>
    <row r="564" spans="1:68" x14ac:dyDescent="0.2">
      <c r="A564">
        <v>560</v>
      </c>
      <c r="B564" s="33">
        <f>'Main Data'!C564</f>
        <v>44325</v>
      </c>
      <c r="C564">
        <f>'Main Data'!D564</f>
        <v>377</v>
      </c>
      <c r="D564" s="26">
        <f>'Main Data'!E564</f>
        <v>7500</v>
      </c>
      <c r="E564" s="26">
        <f>'Main Data'!F564</f>
        <v>9375</v>
      </c>
      <c r="F564" s="34">
        <f t="shared" si="48"/>
        <v>8.9226582995244019</v>
      </c>
      <c r="G564">
        <f>IF('Main Data'!H564="AP",1,0)</f>
        <v>0</v>
      </c>
      <c r="H564">
        <f>IF('Main Data'!H564="Blancpain",1,0)</f>
        <v>0</v>
      </c>
      <c r="I564">
        <f>IF('Main Data'!H564="Breguet",1,0)</f>
        <v>0</v>
      </c>
      <c r="J564">
        <f>IF('Main Data'!H564="Breitling",1,0)</f>
        <v>0</v>
      </c>
      <c r="K564">
        <f>IF('Main Data'!H564="Cartier",1,0)</f>
        <v>0</v>
      </c>
      <c r="L564">
        <f>IF('Main Data'!H564="Gallet",1,0)</f>
        <v>0</v>
      </c>
      <c r="M564">
        <f>IF('Main Data'!H564="Girard Perregaux",1,0)</f>
        <v>0</v>
      </c>
      <c r="N564">
        <f>IF('Main Data'!H564="Gubelin",1,0)</f>
        <v>0</v>
      </c>
      <c r="O564">
        <f>IF('Main Data'!H564="Heuer",1,0)</f>
        <v>0</v>
      </c>
      <c r="P564">
        <f>IF('Main Data'!H564="IWC",1,0)</f>
        <v>0</v>
      </c>
      <c r="Q564">
        <f>IF('Main Data'!H564="JLC",1,0)</f>
        <v>0</v>
      </c>
      <c r="R564">
        <f>IF('Main Data'!H564="Longines",1,0)</f>
        <v>0</v>
      </c>
      <c r="S564">
        <f>IF('Main Data'!H564="Movado",1,0)</f>
        <v>0</v>
      </c>
      <c r="T564">
        <f>IF('Main Data'!H564="Omega",1,0)</f>
        <v>0</v>
      </c>
      <c r="U564">
        <f>IF('Main Data'!H564="Panerai",1,0)</f>
        <v>0</v>
      </c>
      <c r="V564">
        <f>IF('Main Data'!H564="Patek",1,0)</f>
        <v>1</v>
      </c>
      <c r="W564">
        <f>IF('Main Data'!H564="Rolex",1,0)</f>
        <v>0</v>
      </c>
      <c r="X564">
        <f>IF('Main Data'!H564="Tudor",1,0)</f>
        <v>0</v>
      </c>
      <c r="Y564">
        <f>IF('Main Data'!H564="Ulysse Nardin",1,0)</f>
        <v>0</v>
      </c>
      <c r="Z564">
        <f>IF('Main Data'!H564="Universal Geneve",1,0)</f>
        <v>0</v>
      </c>
      <c r="AA564">
        <f>IF('Main Data'!H564="Vacheron",1,0)</f>
        <v>0</v>
      </c>
      <c r="AB564">
        <f>IF('Main Data'!H564="Zenith",1,0)</f>
        <v>0</v>
      </c>
      <c r="AC564">
        <f>IF('Main Data'!J564="Stainless Steel",1,0)</f>
        <v>0</v>
      </c>
      <c r="AD564">
        <f>IF('Main Data'!J564="Two-tone",1,0)</f>
        <v>0</v>
      </c>
      <c r="AE564">
        <f>IF(OR('Main Data'!J564="YG 18K",'Main Data'!J564="YG &lt;18K",'Main Data'!J564="PG 18K",'Main Data'!J564="PG &lt;18K",'Main Data'!J564="WG 18K",'Main Data'!J564="Mixes of 18K",'Main Data'!J564="Mixes &lt;18K"),1,0)</f>
        <v>1</v>
      </c>
      <c r="AF564">
        <f>IF('Main Data'!J564="Platinum",1,0)</f>
        <v>0</v>
      </c>
      <c r="AG564">
        <f>IF(OR('Main Data'!J564="PVD",'Main Data'!J564="Gold Plate",'Main Data'!J564="Other"),1,0)</f>
        <v>0</v>
      </c>
      <c r="AH564">
        <f>IF('Main Data'!N564="Stainless Steel",1,0)</f>
        <v>0</v>
      </c>
      <c r="AI564">
        <f>IF('Main Data'!N564="Leather",1,0)</f>
        <v>0</v>
      </c>
      <c r="AJ564">
        <f>IF('Main Data'!N564="Two-tone",1,0)</f>
        <v>0</v>
      </c>
      <c r="AK564">
        <f>IF(OR('Main Data'!N564="YG 18K",'Main Data'!N564="PG 18K",'Main Data'!N564="WG 18K",'Main Data'!N564="Mixes of 18K"),1,0)</f>
        <v>1</v>
      </c>
      <c r="AL564">
        <f>IF(OR(,'Main Data'!N564="PVD",'Main Data'!N564="Gold plate"),1,0)</f>
        <v>0</v>
      </c>
      <c r="AM564">
        <f>IF(OR('Main Data'!AV564="Yes",'Main Data'!AW564="Yes",'Main Data'!AU564="Yes"),1,0)</f>
        <v>0</v>
      </c>
      <c r="AN564">
        <f>IF(OR(ISTEXT('Main Data'!AX564), ISTEXT('Main Data'!AY564)),1,0)</f>
        <v>0</v>
      </c>
      <c r="AO564">
        <f>IF('Main Data'!AZ564="Yes",1,0)</f>
        <v>0</v>
      </c>
      <c r="AP564">
        <f>IF('Main Data'!BA564="Yes",1,0)</f>
        <v>0</v>
      </c>
      <c r="AQ564">
        <f>IF('Main Data'!BD564="Yes",1,0)</f>
        <v>0</v>
      </c>
      <c r="AR564">
        <f>IF('Main Data'!BE564="A",1,0)</f>
        <v>0</v>
      </c>
      <c r="AS564">
        <f>IF('Main Data'!BE564="AA",1,0)</f>
        <v>1</v>
      </c>
      <c r="AT564">
        <f>IF('Main Data'!BE564="AAA",1,0)</f>
        <v>0</v>
      </c>
      <c r="AU564">
        <f>IF('Main Data'!BE564="AAAA",1,0)</f>
        <v>0</v>
      </c>
      <c r="AV564">
        <f>IF('Main Data'!P564="Yes",1,0)</f>
        <v>0</v>
      </c>
      <c r="AW564">
        <f>IF('Main Data'!AP564="Yes",1,0)</f>
        <v>0</v>
      </c>
      <c r="AX564">
        <f>IF(OR('Main Data'!V564="Yes", 'Main Data'!W564="Yes",'Main Data'!X564="Yes"),1,0)</f>
        <v>1</v>
      </c>
      <c r="AY564">
        <f>IF(OR('Main Data'!Y564="Yes",'Main Data'!Z564="Yes"),1,0)</f>
        <v>0</v>
      </c>
      <c r="AZ564">
        <f>IF('Main Data'!AR564="Yes",1,0)</f>
        <v>0</v>
      </c>
      <c r="BA564">
        <f>IF('Main Data'!AS564="Yes",1,0)</f>
        <v>0</v>
      </c>
      <c r="BB564">
        <f>IF('Main Data'!AG564="Yes",1,0)</f>
        <v>0</v>
      </c>
      <c r="BC564">
        <f>IF('Main Data'!AB564="Yes",1,0)</f>
        <v>0</v>
      </c>
      <c r="BD564">
        <f>IF('Main Data'!AA564="Yes",1,0)</f>
        <v>0</v>
      </c>
      <c r="BE564">
        <f>IF('Main Data'!AC564="Yes",1,0)</f>
        <v>0</v>
      </c>
      <c r="BF564">
        <f>IF('Main Data'!AF564="Yes",1,0)</f>
        <v>0</v>
      </c>
      <c r="BG564">
        <f>IF(OR('Main Data'!AI564="Yes",'Main Data'!AL564="Yes"),1,0)</f>
        <v>0</v>
      </c>
      <c r="BH564">
        <f>IF('Main Data'!AJ564="Yes",1,0)</f>
        <v>0</v>
      </c>
      <c r="BI564">
        <f>IF('Main Data'!AK564="Yes",1,0)</f>
        <v>0</v>
      </c>
      <c r="BJ564">
        <f>IF('Main Data'!AM564="Yes",1,0)</f>
        <v>0</v>
      </c>
      <c r="BK564">
        <f>IF('Main Data'!AQ564="Yes",1,0)</f>
        <v>0</v>
      </c>
      <c r="BL564" s="21">
        <f t="shared" si="49"/>
        <v>0</v>
      </c>
      <c r="BM564" s="21">
        <f t="shared" si="50"/>
        <v>0</v>
      </c>
      <c r="BN564" s="21">
        <f t="shared" si="51"/>
        <v>0</v>
      </c>
      <c r="BO564" s="21">
        <f t="shared" si="52"/>
        <v>1</v>
      </c>
      <c r="BP564" s="21">
        <f t="shared" si="53"/>
        <v>0</v>
      </c>
    </row>
    <row r="565" spans="1:68" x14ac:dyDescent="0.2">
      <c r="A565">
        <v>561</v>
      </c>
      <c r="B565" s="33">
        <f>'Main Data'!C565</f>
        <v>44325</v>
      </c>
      <c r="C565">
        <f>'Main Data'!D565</f>
        <v>390</v>
      </c>
      <c r="D565" s="26">
        <f>'Main Data'!E565</f>
        <v>12000</v>
      </c>
      <c r="E565" s="26">
        <f>'Main Data'!F565</f>
        <v>15000</v>
      </c>
      <c r="F565" s="34">
        <f t="shared" si="48"/>
        <v>9.3926619287701367</v>
      </c>
      <c r="G565">
        <f>IF('Main Data'!H565="AP",1,0)</f>
        <v>0</v>
      </c>
      <c r="H565">
        <f>IF('Main Data'!H565="Blancpain",1,0)</f>
        <v>0</v>
      </c>
      <c r="I565">
        <f>IF('Main Data'!H565="Breguet",1,0)</f>
        <v>0</v>
      </c>
      <c r="J565">
        <f>IF('Main Data'!H565="Breitling",1,0)</f>
        <v>0</v>
      </c>
      <c r="K565">
        <f>IF('Main Data'!H565="Cartier",1,0)</f>
        <v>0</v>
      </c>
      <c r="L565">
        <f>IF('Main Data'!H565="Gallet",1,0)</f>
        <v>0</v>
      </c>
      <c r="M565">
        <f>IF('Main Data'!H565="Girard Perregaux",1,0)</f>
        <v>0</v>
      </c>
      <c r="N565">
        <f>IF('Main Data'!H565="Gubelin",1,0)</f>
        <v>0</v>
      </c>
      <c r="O565">
        <f>IF('Main Data'!H565="Heuer",1,0)</f>
        <v>0</v>
      </c>
      <c r="P565">
        <f>IF('Main Data'!H565="IWC",1,0)</f>
        <v>0</v>
      </c>
      <c r="Q565">
        <f>IF('Main Data'!H565="JLC",1,0)</f>
        <v>0</v>
      </c>
      <c r="R565">
        <f>IF('Main Data'!H565="Longines",1,0)</f>
        <v>0</v>
      </c>
      <c r="S565">
        <f>IF('Main Data'!H565="Movado",1,0)</f>
        <v>0</v>
      </c>
      <c r="T565">
        <f>IF('Main Data'!H565="Omega",1,0)</f>
        <v>0</v>
      </c>
      <c r="U565">
        <f>IF('Main Data'!H565="Panerai",1,0)</f>
        <v>0</v>
      </c>
      <c r="V565">
        <f>IF('Main Data'!H565="Patek",1,0)</f>
        <v>0</v>
      </c>
      <c r="W565">
        <f>IF('Main Data'!H565="Rolex",1,0)</f>
        <v>1</v>
      </c>
      <c r="X565">
        <f>IF('Main Data'!H565="Tudor",1,0)</f>
        <v>0</v>
      </c>
      <c r="Y565">
        <f>IF('Main Data'!H565="Ulysse Nardin",1,0)</f>
        <v>0</v>
      </c>
      <c r="Z565">
        <f>IF('Main Data'!H565="Universal Geneve",1,0)</f>
        <v>0</v>
      </c>
      <c r="AA565">
        <f>IF('Main Data'!H565="Vacheron",1,0)</f>
        <v>0</v>
      </c>
      <c r="AB565">
        <f>IF('Main Data'!H565="Zenith",1,0)</f>
        <v>0</v>
      </c>
      <c r="AC565">
        <f>IF('Main Data'!J565="Stainless Steel",1,0)</f>
        <v>1</v>
      </c>
      <c r="AD565">
        <f>IF('Main Data'!J565="Two-tone",1,0)</f>
        <v>0</v>
      </c>
      <c r="AE565">
        <f>IF(OR('Main Data'!J565="YG 18K",'Main Data'!J565="YG &lt;18K",'Main Data'!J565="PG 18K",'Main Data'!J565="PG &lt;18K",'Main Data'!J565="WG 18K",'Main Data'!J565="Mixes of 18K",'Main Data'!J565="Mixes &lt;18K"),1,0)</f>
        <v>0</v>
      </c>
      <c r="AF565">
        <f>IF('Main Data'!J565="Platinum",1,0)</f>
        <v>0</v>
      </c>
      <c r="AG565">
        <f>IF(OR('Main Data'!J565="PVD",'Main Data'!J565="Gold Plate",'Main Data'!J565="Other"),1,0)</f>
        <v>0</v>
      </c>
      <c r="AH565">
        <f>IF('Main Data'!N565="Stainless Steel",1,0)</f>
        <v>0</v>
      </c>
      <c r="AI565">
        <f>IF('Main Data'!N565="Leather",1,0)</f>
        <v>1</v>
      </c>
      <c r="AJ565">
        <f>IF('Main Data'!N565="Two-tone",1,0)</f>
        <v>0</v>
      </c>
      <c r="AK565">
        <f>IF(OR('Main Data'!N565="YG 18K",'Main Data'!N565="PG 18K",'Main Data'!N565="WG 18K",'Main Data'!N565="Mixes of 18K"),1,0)</f>
        <v>0</v>
      </c>
      <c r="AL565">
        <f>IF(OR(,'Main Data'!N565="PVD",'Main Data'!N565="Gold plate"),1,0)</f>
        <v>0</v>
      </c>
      <c r="AM565">
        <f>IF(OR('Main Data'!AV565="Yes",'Main Data'!AW565="Yes",'Main Data'!AU565="Yes"),1,0)</f>
        <v>0</v>
      </c>
      <c r="AN565">
        <f>IF(OR(ISTEXT('Main Data'!AX565), ISTEXT('Main Data'!AY565)),1,0)</f>
        <v>0</v>
      </c>
      <c r="AO565">
        <f>IF('Main Data'!AZ565="Yes",1,0)</f>
        <v>0</v>
      </c>
      <c r="AP565">
        <f>IF('Main Data'!BA565="Yes",1,0)</f>
        <v>0</v>
      </c>
      <c r="AQ565">
        <f>IF('Main Data'!BD565="Yes",1,0)</f>
        <v>0</v>
      </c>
      <c r="AR565">
        <f>IF('Main Data'!BE565="A",1,0)</f>
        <v>0</v>
      </c>
      <c r="AS565">
        <f>IF('Main Data'!BE565="AA",1,0)</f>
        <v>0</v>
      </c>
      <c r="AT565">
        <f>IF('Main Data'!BE565="AAA",1,0)</f>
        <v>0</v>
      </c>
      <c r="AU565">
        <f>IF('Main Data'!BE565="AAAA",1,0)</f>
        <v>1</v>
      </c>
      <c r="AV565">
        <f>IF('Main Data'!P565="Yes",1,0)</f>
        <v>0</v>
      </c>
      <c r="AW565">
        <f>IF('Main Data'!AP565="Yes",1,0)</f>
        <v>0</v>
      </c>
      <c r="AX565">
        <f>IF(OR('Main Data'!V565="Yes", 'Main Data'!W565="Yes",'Main Data'!X565="Yes"),1,0)</f>
        <v>0</v>
      </c>
      <c r="AY565">
        <f>IF(OR('Main Data'!Y565="Yes",'Main Data'!Z565="Yes"),1,0)</f>
        <v>0</v>
      </c>
      <c r="AZ565">
        <f>IF('Main Data'!AR565="Yes",1,0)</f>
        <v>0</v>
      </c>
      <c r="BA565">
        <f>IF('Main Data'!AS565="Yes",1,0)</f>
        <v>0</v>
      </c>
      <c r="BB565">
        <f>IF('Main Data'!AG565="Yes",1,0)</f>
        <v>0</v>
      </c>
      <c r="BC565">
        <f>IF('Main Data'!AB565="Yes",1,0)</f>
        <v>0</v>
      </c>
      <c r="BD565">
        <f>IF('Main Data'!AA565="Yes",1,0)</f>
        <v>0</v>
      </c>
      <c r="BE565">
        <f>IF('Main Data'!AC565="Yes",1,0)</f>
        <v>0</v>
      </c>
      <c r="BF565">
        <f>IF('Main Data'!AF565="Yes",1,0)</f>
        <v>0</v>
      </c>
      <c r="BG565">
        <f>IF(OR('Main Data'!AI565="Yes",'Main Data'!AL565="Yes"),1,0)</f>
        <v>1</v>
      </c>
      <c r="BH565">
        <f>IF('Main Data'!AJ565="Yes",1,0)</f>
        <v>0</v>
      </c>
      <c r="BI565">
        <f>IF('Main Data'!AK565="Yes",1,0)</f>
        <v>0</v>
      </c>
      <c r="BJ565">
        <f>IF('Main Data'!AM565="Yes",1,0)</f>
        <v>0</v>
      </c>
      <c r="BK565">
        <f>IF('Main Data'!AQ565="Yes",1,0)</f>
        <v>0</v>
      </c>
      <c r="BL565" s="21">
        <f t="shared" si="49"/>
        <v>0</v>
      </c>
      <c r="BM565" s="21">
        <f t="shared" si="50"/>
        <v>0</v>
      </c>
      <c r="BN565" s="21">
        <f t="shared" si="51"/>
        <v>0</v>
      </c>
      <c r="BO565" s="21">
        <f t="shared" si="52"/>
        <v>1</v>
      </c>
      <c r="BP565" s="21">
        <f t="shared" si="53"/>
        <v>0</v>
      </c>
    </row>
    <row r="566" spans="1:68" x14ac:dyDescent="0.2">
      <c r="A566">
        <v>562</v>
      </c>
      <c r="B566" s="33">
        <f>'Main Data'!C566</f>
        <v>44325</v>
      </c>
      <c r="C566">
        <f>'Main Data'!D566</f>
        <v>393</v>
      </c>
      <c r="D566" s="26">
        <f>'Main Data'!E566</f>
        <v>6000</v>
      </c>
      <c r="E566" s="26">
        <f>'Main Data'!F566</f>
        <v>7500</v>
      </c>
      <c r="F566" s="34">
        <f t="shared" si="48"/>
        <v>8.6995147482101913</v>
      </c>
      <c r="G566">
        <f>IF('Main Data'!H566="AP",1,0)</f>
        <v>0</v>
      </c>
      <c r="H566">
        <f>IF('Main Data'!H566="Blancpain",1,0)</f>
        <v>0</v>
      </c>
      <c r="I566">
        <f>IF('Main Data'!H566="Breguet",1,0)</f>
        <v>0</v>
      </c>
      <c r="J566">
        <f>IF('Main Data'!H566="Breitling",1,0)</f>
        <v>0</v>
      </c>
      <c r="K566">
        <f>IF('Main Data'!H566="Cartier",1,0)</f>
        <v>0</v>
      </c>
      <c r="L566">
        <f>IF('Main Data'!H566="Gallet",1,0)</f>
        <v>0</v>
      </c>
      <c r="M566">
        <f>IF('Main Data'!H566="Girard Perregaux",1,0)</f>
        <v>0</v>
      </c>
      <c r="N566">
        <f>IF('Main Data'!H566="Gubelin",1,0)</f>
        <v>0</v>
      </c>
      <c r="O566">
        <f>IF('Main Data'!H566="Heuer",1,0)</f>
        <v>0</v>
      </c>
      <c r="P566">
        <f>IF('Main Data'!H566="IWC",1,0)</f>
        <v>0</v>
      </c>
      <c r="Q566">
        <f>IF('Main Data'!H566="JLC",1,0)</f>
        <v>0</v>
      </c>
      <c r="R566">
        <f>IF('Main Data'!H566="Longines",1,0)</f>
        <v>0</v>
      </c>
      <c r="S566">
        <f>IF('Main Data'!H566="Movado",1,0)</f>
        <v>0</v>
      </c>
      <c r="T566">
        <f>IF('Main Data'!H566="Omega",1,0)</f>
        <v>0</v>
      </c>
      <c r="U566">
        <f>IF('Main Data'!H566="Panerai",1,0)</f>
        <v>0</v>
      </c>
      <c r="V566">
        <f>IF('Main Data'!H566="Patek",1,0)</f>
        <v>0</v>
      </c>
      <c r="W566">
        <f>IF('Main Data'!H566="Rolex",1,0)</f>
        <v>1</v>
      </c>
      <c r="X566">
        <f>IF('Main Data'!H566="Tudor",1,0)</f>
        <v>0</v>
      </c>
      <c r="Y566">
        <f>IF('Main Data'!H566="Ulysse Nardin",1,0)</f>
        <v>0</v>
      </c>
      <c r="Z566">
        <f>IF('Main Data'!H566="Universal Geneve",1,0)</f>
        <v>0</v>
      </c>
      <c r="AA566">
        <f>IF('Main Data'!H566="Vacheron",1,0)</f>
        <v>0</v>
      </c>
      <c r="AB566">
        <f>IF('Main Data'!H566="Zenith",1,0)</f>
        <v>0</v>
      </c>
      <c r="AC566">
        <f>IF('Main Data'!J566="Stainless Steel",1,0)</f>
        <v>0</v>
      </c>
      <c r="AD566">
        <f>IF('Main Data'!J566="Two-tone",1,0)</f>
        <v>0</v>
      </c>
      <c r="AE566">
        <f>IF(OR('Main Data'!J566="YG 18K",'Main Data'!J566="YG &lt;18K",'Main Data'!J566="PG 18K",'Main Data'!J566="PG &lt;18K",'Main Data'!J566="WG 18K",'Main Data'!J566="Mixes of 18K",'Main Data'!J566="Mixes &lt;18K"),1,0)</f>
        <v>1</v>
      </c>
      <c r="AF566">
        <f>IF('Main Data'!J566="Platinum",1,0)</f>
        <v>0</v>
      </c>
      <c r="AG566">
        <f>IF(OR('Main Data'!J566="PVD",'Main Data'!J566="Gold Plate",'Main Data'!J566="Other"),1,0)</f>
        <v>0</v>
      </c>
      <c r="AH566">
        <f>IF('Main Data'!N566="Stainless Steel",1,0)</f>
        <v>0</v>
      </c>
      <c r="AI566">
        <f>IF('Main Data'!N566="Leather",1,0)</f>
        <v>1</v>
      </c>
      <c r="AJ566">
        <f>IF('Main Data'!N566="Two-tone",1,0)</f>
        <v>0</v>
      </c>
      <c r="AK566">
        <f>IF(OR('Main Data'!N566="YG 18K",'Main Data'!N566="PG 18K",'Main Data'!N566="WG 18K",'Main Data'!N566="Mixes of 18K"),1,0)</f>
        <v>0</v>
      </c>
      <c r="AL566">
        <f>IF(OR(,'Main Data'!N566="PVD",'Main Data'!N566="Gold plate"),1,0)</f>
        <v>0</v>
      </c>
      <c r="AM566">
        <f>IF(OR('Main Data'!AV566="Yes",'Main Data'!AW566="Yes",'Main Data'!AU566="Yes"),1,0)</f>
        <v>0</v>
      </c>
      <c r="AN566">
        <f>IF(OR(ISTEXT('Main Data'!AX566), ISTEXT('Main Data'!AY566)),1,0)</f>
        <v>1</v>
      </c>
      <c r="AO566">
        <f>IF('Main Data'!AZ566="Yes",1,0)</f>
        <v>0</v>
      </c>
      <c r="AP566">
        <f>IF('Main Data'!BA566="Yes",1,0)</f>
        <v>0</v>
      </c>
      <c r="AQ566">
        <f>IF('Main Data'!BD566="Yes",1,0)</f>
        <v>0</v>
      </c>
      <c r="AR566">
        <f>IF('Main Data'!BE566="A",1,0)</f>
        <v>0</v>
      </c>
      <c r="AS566">
        <f>IF('Main Data'!BE566="AA",1,0)</f>
        <v>1</v>
      </c>
      <c r="AT566">
        <f>IF('Main Data'!BE566="AAA",1,0)</f>
        <v>0</v>
      </c>
      <c r="AU566">
        <f>IF('Main Data'!BE566="AAAA",1,0)</f>
        <v>0</v>
      </c>
      <c r="AV566">
        <f>IF('Main Data'!P566="Yes",1,0)</f>
        <v>1</v>
      </c>
      <c r="AW566">
        <f>IF('Main Data'!AP566="Yes",1,0)</f>
        <v>0</v>
      </c>
      <c r="AX566">
        <f>IF(OR('Main Data'!V566="Yes", 'Main Data'!W566="Yes",'Main Data'!X566="Yes"),1,0)</f>
        <v>0</v>
      </c>
      <c r="AY566">
        <f>IF(OR('Main Data'!Y566="Yes",'Main Data'!Z566="Yes"),1,0)</f>
        <v>0</v>
      </c>
      <c r="AZ566">
        <f>IF('Main Data'!AR566="Yes",1,0)</f>
        <v>0</v>
      </c>
      <c r="BA566">
        <f>IF('Main Data'!AS566="Yes",1,0)</f>
        <v>0</v>
      </c>
      <c r="BB566">
        <f>IF('Main Data'!AG566="Yes",1,0)</f>
        <v>0</v>
      </c>
      <c r="BC566">
        <f>IF('Main Data'!AB566="Yes",1,0)</f>
        <v>0</v>
      </c>
      <c r="BD566">
        <f>IF('Main Data'!AA566="Yes",1,0)</f>
        <v>0</v>
      </c>
      <c r="BE566">
        <f>IF('Main Data'!AC566="Yes",1,0)</f>
        <v>0</v>
      </c>
      <c r="BF566">
        <f>IF('Main Data'!AF566="Yes",1,0)</f>
        <v>0</v>
      </c>
      <c r="BG566">
        <f>IF(OR('Main Data'!AI566="Yes",'Main Data'!AL566="Yes"),1,0)</f>
        <v>0</v>
      </c>
      <c r="BH566">
        <f>IF('Main Data'!AJ566="Yes",1,0)</f>
        <v>0</v>
      </c>
      <c r="BI566">
        <f>IF('Main Data'!AK566="Yes",1,0)</f>
        <v>0</v>
      </c>
      <c r="BJ566">
        <f>IF('Main Data'!AM566="Yes",1,0)</f>
        <v>0</v>
      </c>
      <c r="BK566">
        <f>IF('Main Data'!AQ566="Yes",1,0)</f>
        <v>0</v>
      </c>
      <c r="BL566" s="21">
        <f t="shared" si="49"/>
        <v>0</v>
      </c>
      <c r="BM566" s="21">
        <f t="shared" si="50"/>
        <v>0</v>
      </c>
      <c r="BN566" s="21">
        <f t="shared" si="51"/>
        <v>0</v>
      </c>
      <c r="BO566" s="21">
        <f t="shared" si="52"/>
        <v>1</v>
      </c>
      <c r="BP566" s="21">
        <f t="shared" si="53"/>
        <v>0</v>
      </c>
    </row>
    <row r="567" spans="1:68" x14ac:dyDescent="0.2">
      <c r="A567">
        <v>563</v>
      </c>
      <c r="B567" s="33">
        <f>'Main Data'!C567</f>
        <v>44325</v>
      </c>
      <c r="C567">
        <f>'Main Data'!D567</f>
        <v>394</v>
      </c>
      <c r="D567" s="26">
        <f>'Main Data'!E567</f>
        <v>3800</v>
      </c>
      <c r="E567" s="26">
        <f>'Main Data'!F567</f>
        <v>4750</v>
      </c>
      <c r="F567" s="34">
        <f t="shared" si="48"/>
        <v>8.2427563457144775</v>
      </c>
      <c r="G567">
        <f>IF('Main Data'!H567="AP",1,0)</f>
        <v>0</v>
      </c>
      <c r="H567">
        <f>IF('Main Data'!H567="Blancpain",1,0)</f>
        <v>0</v>
      </c>
      <c r="I567">
        <f>IF('Main Data'!H567="Breguet",1,0)</f>
        <v>0</v>
      </c>
      <c r="J567">
        <f>IF('Main Data'!H567="Breitling",1,0)</f>
        <v>0</v>
      </c>
      <c r="K567">
        <f>IF('Main Data'!H567="Cartier",1,0)</f>
        <v>0</v>
      </c>
      <c r="L567">
        <f>IF('Main Data'!H567="Gallet",1,0)</f>
        <v>0</v>
      </c>
      <c r="M567">
        <f>IF('Main Data'!H567="Girard Perregaux",1,0)</f>
        <v>0</v>
      </c>
      <c r="N567">
        <f>IF('Main Data'!H567="Gubelin",1,0)</f>
        <v>0</v>
      </c>
      <c r="O567">
        <f>IF('Main Data'!H567="Heuer",1,0)</f>
        <v>0</v>
      </c>
      <c r="P567">
        <f>IF('Main Data'!H567="IWC",1,0)</f>
        <v>0</v>
      </c>
      <c r="Q567">
        <f>IF('Main Data'!H567="JLC",1,0)</f>
        <v>0</v>
      </c>
      <c r="R567">
        <f>IF('Main Data'!H567="Longines",1,0)</f>
        <v>0</v>
      </c>
      <c r="S567">
        <f>IF('Main Data'!H567="Movado",1,0)</f>
        <v>0</v>
      </c>
      <c r="T567">
        <f>IF('Main Data'!H567="Omega",1,0)</f>
        <v>0</v>
      </c>
      <c r="U567">
        <f>IF('Main Data'!H567="Panerai",1,0)</f>
        <v>0</v>
      </c>
      <c r="V567">
        <f>IF('Main Data'!H567="Patek",1,0)</f>
        <v>0</v>
      </c>
      <c r="W567">
        <f>IF('Main Data'!H567="Rolex",1,0)</f>
        <v>1</v>
      </c>
      <c r="X567">
        <f>IF('Main Data'!H567="Tudor",1,0)</f>
        <v>0</v>
      </c>
      <c r="Y567">
        <f>IF('Main Data'!H567="Ulysse Nardin",1,0)</f>
        <v>0</v>
      </c>
      <c r="Z567">
        <f>IF('Main Data'!H567="Universal Geneve",1,0)</f>
        <v>0</v>
      </c>
      <c r="AA567">
        <f>IF('Main Data'!H567="Vacheron",1,0)</f>
        <v>0</v>
      </c>
      <c r="AB567">
        <f>IF('Main Data'!H567="Zenith",1,0)</f>
        <v>0</v>
      </c>
      <c r="AC567">
        <f>IF('Main Data'!J567="Stainless Steel",1,0)</f>
        <v>1</v>
      </c>
      <c r="AD567">
        <f>IF('Main Data'!J567="Two-tone",1,0)</f>
        <v>0</v>
      </c>
      <c r="AE567">
        <f>IF(OR('Main Data'!J567="YG 18K",'Main Data'!J567="YG &lt;18K",'Main Data'!J567="PG 18K",'Main Data'!J567="PG &lt;18K",'Main Data'!J567="WG 18K",'Main Data'!J567="Mixes of 18K",'Main Data'!J567="Mixes &lt;18K"),1,0)</f>
        <v>0</v>
      </c>
      <c r="AF567">
        <f>IF('Main Data'!J567="Platinum",1,0)</f>
        <v>0</v>
      </c>
      <c r="AG567">
        <f>IF(OR('Main Data'!J567="PVD",'Main Data'!J567="Gold Plate",'Main Data'!J567="Other"),1,0)</f>
        <v>0</v>
      </c>
      <c r="AH567">
        <f>IF('Main Data'!N567="Stainless Steel",1,0)</f>
        <v>0</v>
      </c>
      <c r="AI567">
        <f>IF('Main Data'!N567="Leather",1,0)</f>
        <v>1</v>
      </c>
      <c r="AJ567">
        <f>IF('Main Data'!N567="Two-tone",1,0)</f>
        <v>0</v>
      </c>
      <c r="AK567">
        <f>IF(OR('Main Data'!N567="YG 18K",'Main Data'!N567="PG 18K",'Main Data'!N567="WG 18K",'Main Data'!N567="Mixes of 18K"),1,0)</f>
        <v>0</v>
      </c>
      <c r="AL567">
        <f>IF(OR(,'Main Data'!N567="PVD",'Main Data'!N567="Gold plate"),1,0)</f>
        <v>0</v>
      </c>
      <c r="AM567">
        <f>IF(OR('Main Data'!AV567="Yes",'Main Data'!AW567="Yes",'Main Data'!AU567="Yes"),1,0)</f>
        <v>0</v>
      </c>
      <c r="AN567">
        <f>IF(OR(ISTEXT('Main Data'!AX567), ISTEXT('Main Data'!AY567)),1,0)</f>
        <v>0</v>
      </c>
      <c r="AO567">
        <f>IF('Main Data'!AZ567="Yes",1,0)</f>
        <v>0</v>
      </c>
      <c r="AP567">
        <f>IF('Main Data'!BA567="Yes",1,0)</f>
        <v>0</v>
      </c>
      <c r="AQ567">
        <f>IF('Main Data'!BD567="Yes",1,0)</f>
        <v>0</v>
      </c>
      <c r="AR567">
        <f>IF('Main Data'!BE567="A",1,0)</f>
        <v>0</v>
      </c>
      <c r="AS567">
        <f>IF('Main Data'!BE567="AA",1,0)</f>
        <v>1</v>
      </c>
      <c r="AT567">
        <f>IF('Main Data'!BE567="AAA",1,0)</f>
        <v>0</v>
      </c>
      <c r="AU567">
        <f>IF('Main Data'!BE567="AAAA",1,0)</f>
        <v>0</v>
      </c>
      <c r="AV567">
        <f>IF('Main Data'!P567="Yes",1,0)</f>
        <v>1</v>
      </c>
      <c r="AW567">
        <f>IF('Main Data'!AP567="Yes",1,0)</f>
        <v>0</v>
      </c>
      <c r="AX567">
        <f>IF(OR('Main Data'!V567="Yes", 'Main Data'!W567="Yes",'Main Data'!X567="Yes"),1,0)</f>
        <v>0</v>
      </c>
      <c r="AY567">
        <f>IF(OR('Main Data'!Y567="Yes",'Main Data'!Z567="Yes"),1,0)</f>
        <v>0</v>
      </c>
      <c r="AZ567">
        <f>IF('Main Data'!AR567="Yes",1,0)</f>
        <v>0</v>
      </c>
      <c r="BA567">
        <f>IF('Main Data'!AS567="Yes",1,0)</f>
        <v>0</v>
      </c>
      <c r="BB567">
        <f>IF('Main Data'!AG567="Yes",1,0)</f>
        <v>0</v>
      </c>
      <c r="BC567">
        <f>IF('Main Data'!AB567="Yes",1,0)</f>
        <v>0</v>
      </c>
      <c r="BD567">
        <f>IF('Main Data'!AA567="Yes",1,0)</f>
        <v>0</v>
      </c>
      <c r="BE567">
        <f>IF('Main Data'!AC567="Yes",1,0)</f>
        <v>0</v>
      </c>
      <c r="BF567">
        <f>IF('Main Data'!AF567="Yes",1,0)</f>
        <v>0</v>
      </c>
      <c r="BG567">
        <f>IF(OR('Main Data'!AI567="Yes",'Main Data'!AL567="Yes"),1,0)</f>
        <v>0</v>
      </c>
      <c r="BH567">
        <f>IF('Main Data'!AJ567="Yes",1,0)</f>
        <v>0</v>
      </c>
      <c r="BI567">
        <f>IF('Main Data'!AK567="Yes",1,0)</f>
        <v>0</v>
      </c>
      <c r="BJ567">
        <f>IF('Main Data'!AM567="Yes",1,0)</f>
        <v>0</v>
      </c>
      <c r="BK567">
        <f>IF('Main Data'!AQ567="Yes",1,0)</f>
        <v>0</v>
      </c>
      <c r="BL567" s="21">
        <f t="shared" si="49"/>
        <v>0</v>
      </c>
      <c r="BM567" s="21">
        <f t="shared" si="50"/>
        <v>0</v>
      </c>
      <c r="BN567" s="21">
        <f t="shared" si="51"/>
        <v>0</v>
      </c>
      <c r="BO567" s="21">
        <f t="shared" si="52"/>
        <v>1</v>
      </c>
      <c r="BP567" s="21">
        <f t="shared" si="53"/>
        <v>0</v>
      </c>
    </row>
    <row r="568" spans="1:68" x14ac:dyDescent="0.2">
      <c r="A568">
        <v>564</v>
      </c>
      <c r="B568" s="33">
        <f>'Main Data'!C568</f>
        <v>44325</v>
      </c>
      <c r="C568">
        <f>'Main Data'!D568</f>
        <v>395</v>
      </c>
      <c r="D568" s="26">
        <f>'Main Data'!E568</f>
        <v>3900</v>
      </c>
      <c r="E568" s="26">
        <f>'Main Data'!F568</f>
        <v>4875</v>
      </c>
      <c r="F568" s="34">
        <f t="shared" si="48"/>
        <v>8.2687318321177372</v>
      </c>
      <c r="G568">
        <f>IF('Main Data'!H568="AP",1,0)</f>
        <v>0</v>
      </c>
      <c r="H568">
        <f>IF('Main Data'!H568="Blancpain",1,0)</f>
        <v>0</v>
      </c>
      <c r="I568">
        <f>IF('Main Data'!H568="Breguet",1,0)</f>
        <v>0</v>
      </c>
      <c r="J568">
        <f>IF('Main Data'!H568="Breitling",1,0)</f>
        <v>0</v>
      </c>
      <c r="K568">
        <f>IF('Main Data'!H568="Cartier",1,0)</f>
        <v>0</v>
      </c>
      <c r="L568">
        <f>IF('Main Data'!H568="Gallet",1,0)</f>
        <v>0</v>
      </c>
      <c r="M568">
        <f>IF('Main Data'!H568="Girard Perregaux",1,0)</f>
        <v>0</v>
      </c>
      <c r="N568">
        <f>IF('Main Data'!H568="Gubelin",1,0)</f>
        <v>0</v>
      </c>
      <c r="O568">
        <f>IF('Main Data'!H568="Heuer",1,0)</f>
        <v>0</v>
      </c>
      <c r="P568">
        <f>IF('Main Data'!H568="IWC",1,0)</f>
        <v>0</v>
      </c>
      <c r="Q568">
        <f>IF('Main Data'!H568="JLC",1,0)</f>
        <v>0</v>
      </c>
      <c r="R568">
        <f>IF('Main Data'!H568="Longines",1,0)</f>
        <v>0</v>
      </c>
      <c r="S568">
        <f>IF('Main Data'!H568="Movado",1,0)</f>
        <v>0</v>
      </c>
      <c r="T568">
        <f>IF('Main Data'!H568="Omega",1,0)</f>
        <v>0</v>
      </c>
      <c r="U568">
        <f>IF('Main Data'!H568="Panerai",1,0)</f>
        <v>0</v>
      </c>
      <c r="V568">
        <f>IF('Main Data'!H568="Patek",1,0)</f>
        <v>0</v>
      </c>
      <c r="W568">
        <f>IF('Main Data'!H568="Rolex",1,0)</f>
        <v>1</v>
      </c>
      <c r="X568">
        <f>IF('Main Data'!H568="Tudor",1,0)</f>
        <v>0</v>
      </c>
      <c r="Y568">
        <f>IF('Main Data'!H568="Ulysse Nardin",1,0)</f>
        <v>0</v>
      </c>
      <c r="Z568">
        <f>IF('Main Data'!H568="Universal Geneve",1,0)</f>
        <v>0</v>
      </c>
      <c r="AA568">
        <f>IF('Main Data'!H568="Vacheron",1,0)</f>
        <v>0</v>
      </c>
      <c r="AB568">
        <f>IF('Main Data'!H568="Zenith",1,0)</f>
        <v>0</v>
      </c>
      <c r="AC568">
        <f>IF('Main Data'!J568="Stainless Steel",1,0)</f>
        <v>1</v>
      </c>
      <c r="AD568">
        <f>IF('Main Data'!J568="Two-tone",1,0)</f>
        <v>0</v>
      </c>
      <c r="AE568">
        <f>IF(OR('Main Data'!J568="YG 18K",'Main Data'!J568="YG &lt;18K",'Main Data'!J568="PG 18K",'Main Data'!J568="PG &lt;18K",'Main Data'!J568="WG 18K",'Main Data'!J568="Mixes of 18K",'Main Data'!J568="Mixes &lt;18K"),1,0)</f>
        <v>0</v>
      </c>
      <c r="AF568">
        <f>IF('Main Data'!J568="Platinum",1,0)</f>
        <v>0</v>
      </c>
      <c r="AG568">
        <f>IF(OR('Main Data'!J568="PVD",'Main Data'!J568="Gold Plate",'Main Data'!J568="Other"),1,0)</f>
        <v>0</v>
      </c>
      <c r="AH568">
        <f>IF('Main Data'!N568="Stainless Steel",1,0)</f>
        <v>0</v>
      </c>
      <c r="AI568">
        <f>IF('Main Data'!N568="Leather",1,0)</f>
        <v>1</v>
      </c>
      <c r="AJ568">
        <f>IF('Main Data'!N568="Two-tone",1,0)</f>
        <v>0</v>
      </c>
      <c r="AK568">
        <f>IF(OR('Main Data'!N568="YG 18K",'Main Data'!N568="PG 18K",'Main Data'!N568="WG 18K",'Main Data'!N568="Mixes of 18K"),1,0)</f>
        <v>0</v>
      </c>
      <c r="AL568">
        <f>IF(OR(,'Main Data'!N568="PVD",'Main Data'!N568="Gold plate"),1,0)</f>
        <v>0</v>
      </c>
      <c r="AM568">
        <f>IF(OR('Main Data'!AV568="Yes",'Main Data'!AW568="Yes",'Main Data'!AU568="Yes"),1,0)</f>
        <v>0</v>
      </c>
      <c r="AN568">
        <f>IF(OR(ISTEXT('Main Data'!AX568), ISTEXT('Main Data'!AY568)),1,0)</f>
        <v>0</v>
      </c>
      <c r="AO568">
        <f>IF('Main Data'!AZ568="Yes",1,0)</f>
        <v>0</v>
      </c>
      <c r="AP568">
        <f>IF('Main Data'!BA568="Yes",1,0)</f>
        <v>0</v>
      </c>
      <c r="AQ568">
        <f>IF('Main Data'!BD568="Yes",1,0)</f>
        <v>0</v>
      </c>
      <c r="AR568">
        <f>IF('Main Data'!BE568="A",1,0)</f>
        <v>0</v>
      </c>
      <c r="AS568">
        <f>IF('Main Data'!BE568="AA",1,0)</f>
        <v>0</v>
      </c>
      <c r="AT568">
        <f>IF('Main Data'!BE568="AAA",1,0)</f>
        <v>1</v>
      </c>
      <c r="AU568">
        <f>IF('Main Data'!BE568="AAAA",1,0)</f>
        <v>0</v>
      </c>
      <c r="AV568">
        <f>IF('Main Data'!P568="Yes",1,0)</f>
        <v>1</v>
      </c>
      <c r="AW568">
        <f>IF('Main Data'!AP568="Yes",1,0)</f>
        <v>0</v>
      </c>
      <c r="AX568">
        <f>IF(OR('Main Data'!V568="Yes", 'Main Data'!W568="Yes",'Main Data'!X568="Yes"),1,0)</f>
        <v>0</v>
      </c>
      <c r="AY568">
        <f>IF(OR('Main Data'!Y568="Yes",'Main Data'!Z568="Yes"),1,0)</f>
        <v>0</v>
      </c>
      <c r="AZ568">
        <f>IF('Main Data'!AR568="Yes",1,0)</f>
        <v>0</v>
      </c>
      <c r="BA568">
        <f>IF('Main Data'!AS568="Yes",1,0)</f>
        <v>0</v>
      </c>
      <c r="BB568">
        <f>IF('Main Data'!AG568="Yes",1,0)</f>
        <v>0</v>
      </c>
      <c r="BC568">
        <f>IF('Main Data'!AB568="Yes",1,0)</f>
        <v>0</v>
      </c>
      <c r="BD568">
        <f>IF('Main Data'!AA568="Yes",1,0)</f>
        <v>0</v>
      </c>
      <c r="BE568">
        <f>IF('Main Data'!AC568="Yes",1,0)</f>
        <v>0</v>
      </c>
      <c r="BF568">
        <f>IF('Main Data'!AF568="Yes",1,0)</f>
        <v>0</v>
      </c>
      <c r="BG568">
        <f>IF(OR('Main Data'!AI568="Yes",'Main Data'!AL568="Yes"),1,0)</f>
        <v>0</v>
      </c>
      <c r="BH568">
        <f>IF('Main Data'!AJ568="Yes",1,0)</f>
        <v>0</v>
      </c>
      <c r="BI568">
        <f>IF('Main Data'!AK568="Yes",1,0)</f>
        <v>0</v>
      </c>
      <c r="BJ568">
        <f>IF('Main Data'!AM568="Yes",1,0)</f>
        <v>0</v>
      </c>
      <c r="BK568">
        <f>IF('Main Data'!AQ568="Yes",1,0)</f>
        <v>0</v>
      </c>
      <c r="BL568" s="21">
        <f t="shared" si="49"/>
        <v>0</v>
      </c>
      <c r="BM568" s="21">
        <f t="shared" si="50"/>
        <v>0</v>
      </c>
      <c r="BN568" s="21">
        <f t="shared" si="51"/>
        <v>0</v>
      </c>
      <c r="BO568" s="21">
        <f t="shared" si="52"/>
        <v>1</v>
      </c>
      <c r="BP568" s="21">
        <f t="shared" si="53"/>
        <v>0</v>
      </c>
    </row>
    <row r="569" spans="1:68" x14ac:dyDescent="0.2">
      <c r="A569">
        <v>565</v>
      </c>
      <c r="B569" s="33">
        <f>'Main Data'!C569</f>
        <v>44325</v>
      </c>
      <c r="C569">
        <f>'Main Data'!D569</f>
        <v>396</v>
      </c>
      <c r="D569" s="26">
        <f>'Main Data'!E569</f>
        <v>50000</v>
      </c>
      <c r="E569" s="26">
        <f>'Main Data'!F569</f>
        <v>62500</v>
      </c>
      <c r="F569" s="34">
        <f t="shared" si="48"/>
        <v>10.819778284410283</v>
      </c>
      <c r="G569">
        <f>IF('Main Data'!H569="AP",1,0)</f>
        <v>0</v>
      </c>
      <c r="H569">
        <f>IF('Main Data'!H569="Blancpain",1,0)</f>
        <v>0</v>
      </c>
      <c r="I569">
        <f>IF('Main Data'!H569="Breguet",1,0)</f>
        <v>0</v>
      </c>
      <c r="J569">
        <f>IF('Main Data'!H569="Breitling",1,0)</f>
        <v>0</v>
      </c>
      <c r="K569">
        <f>IF('Main Data'!H569="Cartier",1,0)</f>
        <v>0</v>
      </c>
      <c r="L569">
        <f>IF('Main Data'!H569="Gallet",1,0)</f>
        <v>0</v>
      </c>
      <c r="M569">
        <f>IF('Main Data'!H569="Girard Perregaux",1,0)</f>
        <v>0</v>
      </c>
      <c r="N569">
        <f>IF('Main Data'!H569="Gubelin",1,0)</f>
        <v>0</v>
      </c>
      <c r="O569">
        <f>IF('Main Data'!H569="Heuer",1,0)</f>
        <v>0</v>
      </c>
      <c r="P569">
        <f>IF('Main Data'!H569="IWC",1,0)</f>
        <v>0</v>
      </c>
      <c r="Q569">
        <f>IF('Main Data'!H569="JLC",1,0)</f>
        <v>0</v>
      </c>
      <c r="R569">
        <f>IF('Main Data'!H569="Longines",1,0)</f>
        <v>0</v>
      </c>
      <c r="S569">
        <f>IF('Main Data'!H569="Movado",1,0)</f>
        <v>0</v>
      </c>
      <c r="T569">
        <f>IF('Main Data'!H569="Omega",1,0)</f>
        <v>0</v>
      </c>
      <c r="U569">
        <f>IF('Main Data'!H569="Panerai",1,0)</f>
        <v>0</v>
      </c>
      <c r="V569">
        <f>IF('Main Data'!H569="Patek",1,0)</f>
        <v>0</v>
      </c>
      <c r="W569">
        <f>IF('Main Data'!H569="Rolex",1,0)</f>
        <v>1</v>
      </c>
      <c r="X569">
        <f>IF('Main Data'!H569="Tudor",1,0)</f>
        <v>0</v>
      </c>
      <c r="Y569">
        <f>IF('Main Data'!H569="Ulysse Nardin",1,0)</f>
        <v>0</v>
      </c>
      <c r="Z569">
        <f>IF('Main Data'!H569="Universal Geneve",1,0)</f>
        <v>0</v>
      </c>
      <c r="AA569">
        <f>IF('Main Data'!H569="Vacheron",1,0)</f>
        <v>0</v>
      </c>
      <c r="AB569">
        <f>IF('Main Data'!H569="Zenith",1,0)</f>
        <v>0</v>
      </c>
      <c r="AC569">
        <f>IF('Main Data'!J569="Stainless Steel",1,0)</f>
        <v>1</v>
      </c>
      <c r="AD569">
        <f>IF('Main Data'!J569="Two-tone",1,0)</f>
        <v>0</v>
      </c>
      <c r="AE569">
        <f>IF(OR('Main Data'!J569="YG 18K",'Main Data'!J569="YG &lt;18K",'Main Data'!J569="PG 18K",'Main Data'!J569="PG &lt;18K",'Main Data'!J569="WG 18K",'Main Data'!J569="Mixes of 18K",'Main Data'!J569="Mixes &lt;18K"),1,0)</f>
        <v>0</v>
      </c>
      <c r="AF569">
        <f>IF('Main Data'!J569="Platinum",1,0)</f>
        <v>0</v>
      </c>
      <c r="AG569">
        <f>IF(OR('Main Data'!J569="PVD",'Main Data'!J569="Gold Plate",'Main Data'!J569="Other"),1,0)</f>
        <v>0</v>
      </c>
      <c r="AH569">
        <f>IF('Main Data'!N569="Stainless Steel",1,0)</f>
        <v>0</v>
      </c>
      <c r="AI569">
        <f>IF('Main Data'!N569="Leather",1,0)</f>
        <v>1</v>
      </c>
      <c r="AJ569">
        <f>IF('Main Data'!N569="Two-tone",1,0)</f>
        <v>0</v>
      </c>
      <c r="AK569">
        <f>IF(OR('Main Data'!N569="YG 18K",'Main Data'!N569="PG 18K",'Main Data'!N569="WG 18K",'Main Data'!N569="Mixes of 18K"),1,0)</f>
        <v>0</v>
      </c>
      <c r="AL569">
        <f>IF(OR(,'Main Data'!N569="PVD",'Main Data'!N569="Gold plate"),1,0)</f>
        <v>0</v>
      </c>
      <c r="AM569">
        <f>IF(OR('Main Data'!AV569="Yes",'Main Data'!AW569="Yes",'Main Data'!AU569="Yes"),1,0)</f>
        <v>0</v>
      </c>
      <c r="AN569">
        <f>IF(OR(ISTEXT('Main Data'!AX569), ISTEXT('Main Data'!AY569)),1,0)</f>
        <v>0</v>
      </c>
      <c r="AO569">
        <f>IF('Main Data'!AZ569="Yes",1,0)</f>
        <v>0</v>
      </c>
      <c r="AP569">
        <f>IF('Main Data'!BA569="Yes",1,0)</f>
        <v>0</v>
      </c>
      <c r="AQ569">
        <f>IF('Main Data'!BD569="Yes",1,0)</f>
        <v>0</v>
      </c>
      <c r="AR569">
        <f>IF('Main Data'!BE569="A",1,0)</f>
        <v>0</v>
      </c>
      <c r="AS569">
        <f>IF('Main Data'!BE569="AA",1,0)</f>
        <v>0</v>
      </c>
      <c r="AT569">
        <f>IF('Main Data'!BE569="AAA",1,0)</f>
        <v>1</v>
      </c>
      <c r="AU569">
        <f>IF('Main Data'!BE569="AAAA",1,0)</f>
        <v>0</v>
      </c>
      <c r="AV569">
        <f>IF('Main Data'!P569="Yes",1,0)</f>
        <v>1</v>
      </c>
      <c r="AW569">
        <f>IF('Main Data'!AP569="Yes",1,0)</f>
        <v>0</v>
      </c>
      <c r="AX569">
        <f>IF(OR('Main Data'!V569="Yes", 'Main Data'!W569="Yes",'Main Data'!X569="Yes"),1,0)</f>
        <v>0</v>
      </c>
      <c r="AY569">
        <f>IF(OR('Main Data'!Y569="Yes",'Main Data'!Z569="Yes"),1,0)</f>
        <v>0</v>
      </c>
      <c r="AZ569">
        <f>IF('Main Data'!AR569="Yes",1,0)</f>
        <v>0</v>
      </c>
      <c r="BA569">
        <f>IF('Main Data'!AS569="Yes",1,0)</f>
        <v>0</v>
      </c>
      <c r="BB569">
        <f>IF('Main Data'!AG569="Yes",1,0)</f>
        <v>0</v>
      </c>
      <c r="BC569">
        <f>IF('Main Data'!AB569="Yes",1,0)</f>
        <v>0</v>
      </c>
      <c r="BD569">
        <f>IF('Main Data'!AA569="Yes",1,0)</f>
        <v>0</v>
      </c>
      <c r="BE569">
        <f>IF('Main Data'!AC569="Yes",1,0)</f>
        <v>0</v>
      </c>
      <c r="BF569">
        <f>IF('Main Data'!AF569="Yes",1,0)</f>
        <v>0</v>
      </c>
      <c r="BG569">
        <f>IF(OR('Main Data'!AI569="Yes",'Main Data'!AL569="Yes"),1,0)</f>
        <v>0</v>
      </c>
      <c r="BH569">
        <f>IF('Main Data'!AJ569="Yes",1,0)</f>
        <v>0</v>
      </c>
      <c r="BI569">
        <f>IF('Main Data'!AK569="Yes",1,0)</f>
        <v>0</v>
      </c>
      <c r="BJ569">
        <f>IF('Main Data'!AM569="Yes",1,0)</f>
        <v>0</v>
      </c>
      <c r="BK569">
        <f>IF('Main Data'!AQ569="Yes",1,0)</f>
        <v>0</v>
      </c>
      <c r="BL569" s="21">
        <f t="shared" si="49"/>
        <v>0</v>
      </c>
      <c r="BM569" s="21">
        <f t="shared" si="50"/>
        <v>0</v>
      </c>
      <c r="BN569" s="21">
        <f t="shared" si="51"/>
        <v>0</v>
      </c>
      <c r="BO569" s="21">
        <f t="shared" si="52"/>
        <v>1</v>
      </c>
      <c r="BP569" s="21">
        <f t="shared" si="53"/>
        <v>0</v>
      </c>
    </row>
    <row r="570" spans="1:68" x14ac:dyDescent="0.2">
      <c r="A570">
        <v>566</v>
      </c>
      <c r="B570" s="33">
        <f>'Main Data'!C570</f>
        <v>44325</v>
      </c>
      <c r="C570">
        <f>'Main Data'!D570</f>
        <v>398</v>
      </c>
      <c r="D570" s="26">
        <f>'Main Data'!E570</f>
        <v>11000</v>
      </c>
      <c r="E570" s="26">
        <f>'Main Data'!F570</f>
        <v>13750</v>
      </c>
      <c r="F570" s="34">
        <f t="shared" si="48"/>
        <v>9.3056505517805075</v>
      </c>
      <c r="G570">
        <f>IF('Main Data'!H570="AP",1,0)</f>
        <v>0</v>
      </c>
      <c r="H570">
        <f>IF('Main Data'!H570="Blancpain",1,0)</f>
        <v>0</v>
      </c>
      <c r="I570">
        <f>IF('Main Data'!H570="Breguet",1,0)</f>
        <v>0</v>
      </c>
      <c r="J570">
        <f>IF('Main Data'!H570="Breitling",1,0)</f>
        <v>0</v>
      </c>
      <c r="K570">
        <f>IF('Main Data'!H570="Cartier",1,0)</f>
        <v>0</v>
      </c>
      <c r="L570">
        <f>IF('Main Data'!H570="Gallet",1,0)</f>
        <v>0</v>
      </c>
      <c r="M570">
        <f>IF('Main Data'!H570="Girard Perregaux",1,0)</f>
        <v>0</v>
      </c>
      <c r="N570">
        <f>IF('Main Data'!H570="Gubelin",1,0)</f>
        <v>0</v>
      </c>
      <c r="O570">
        <f>IF('Main Data'!H570="Heuer",1,0)</f>
        <v>0</v>
      </c>
      <c r="P570">
        <f>IF('Main Data'!H570="IWC",1,0)</f>
        <v>0</v>
      </c>
      <c r="Q570">
        <f>IF('Main Data'!H570="JLC",1,0)</f>
        <v>0</v>
      </c>
      <c r="R570">
        <f>IF('Main Data'!H570="Longines",1,0)</f>
        <v>0</v>
      </c>
      <c r="S570">
        <f>IF('Main Data'!H570="Movado",1,0)</f>
        <v>0</v>
      </c>
      <c r="T570">
        <f>IF('Main Data'!H570="Omega",1,0)</f>
        <v>0</v>
      </c>
      <c r="U570">
        <f>IF('Main Data'!H570="Panerai",1,0)</f>
        <v>0</v>
      </c>
      <c r="V570">
        <f>IF('Main Data'!H570="Patek",1,0)</f>
        <v>0</v>
      </c>
      <c r="W570">
        <f>IF('Main Data'!H570="Rolex",1,0)</f>
        <v>1</v>
      </c>
      <c r="X570">
        <f>IF('Main Data'!H570="Tudor",1,0)</f>
        <v>0</v>
      </c>
      <c r="Y570">
        <f>IF('Main Data'!H570="Ulysse Nardin",1,0)</f>
        <v>0</v>
      </c>
      <c r="Z570">
        <f>IF('Main Data'!H570="Universal Geneve",1,0)</f>
        <v>0</v>
      </c>
      <c r="AA570">
        <f>IF('Main Data'!H570="Vacheron",1,0)</f>
        <v>0</v>
      </c>
      <c r="AB570">
        <f>IF('Main Data'!H570="Zenith",1,0)</f>
        <v>0</v>
      </c>
      <c r="AC570">
        <f>IF('Main Data'!J570="Stainless Steel",1,0)</f>
        <v>1</v>
      </c>
      <c r="AD570">
        <f>IF('Main Data'!J570="Two-tone",1,0)</f>
        <v>0</v>
      </c>
      <c r="AE570">
        <f>IF(OR('Main Data'!J570="YG 18K",'Main Data'!J570="YG &lt;18K",'Main Data'!J570="PG 18K",'Main Data'!J570="PG &lt;18K",'Main Data'!J570="WG 18K",'Main Data'!J570="Mixes of 18K",'Main Data'!J570="Mixes &lt;18K"),1,0)</f>
        <v>0</v>
      </c>
      <c r="AF570">
        <f>IF('Main Data'!J570="Platinum",1,0)</f>
        <v>0</v>
      </c>
      <c r="AG570">
        <f>IF(OR('Main Data'!J570="PVD",'Main Data'!J570="Gold Plate",'Main Data'!J570="Other"),1,0)</f>
        <v>0</v>
      </c>
      <c r="AH570">
        <f>IF('Main Data'!N570="Stainless Steel",1,0)</f>
        <v>1</v>
      </c>
      <c r="AI570">
        <f>IF('Main Data'!N570="Leather",1,0)</f>
        <v>0</v>
      </c>
      <c r="AJ570">
        <f>IF('Main Data'!N570="Two-tone",1,0)</f>
        <v>0</v>
      </c>
      <c r="AK570">
        <f>IF(OR('Main Data'!N570="YG 18K",'Main Data'!N570="PG 18K",'Main Data'!N570="WG 18K",'Main Data'!N570="Mixes of 18K"),1,0)</f>
        <v>0</v>
      </c>
      <c r="AL570">
        <f>IF(OR(,'Main Data'!N570="PVD",'Main Data'!N570="Gold plate"),1,0)</f>
        <v>0</v>
      </c>
      <c r="AM570">
        <f>IF(OR('Main Data'!AV570="Yes",'Main Data'!AW570="Yes",'Main Data'!AU570="Yes"),1,0)</f>
        <v>0</v>
      </c>
      <c r="AN570">
        <f>IF(OR(ISTEXT('Main Data'!AX570), ISTEXT('Main Data'!AY570)),1,0)</f>
        <v>0</v>
      </c>
      <c r="AO570">
        <f>IF('Main Data'!AZ570="Yes",1,0)</f>
        <v>0</v>
      </c>
      <c r="AP570">
        <f>IF('Main Data'!BA570="Yes",1,0)</f>
        <v>0</v>
      </c>
      <c r="AQ570">
        <f>IF('Main Data'!BD570="Yes",1,0)</f>
        <v>0</v>
      </c>
      <c r="AR570">
        <f>IF('Main Data'!BE570="A",1,0)</f>
        <v>0</v>
      </c>
      <c r="AS570">
        <f>IF('Main Data'!BE570="AA",1,0)</f>
        <v>0</v>
      </c>
      <c r="AT570">
        <f>IF('Main Data'!BE570="AAA",1,0)</f>
        <v>1</v>
      </c>
      <c r="AU570">
        <f>IF('Main Data'!BE570="AAAA",1,0)</f>
        <v>0</v>
      </c>
      <c r="AV570">
        <f>IF('Main Data'!P570="Yes",1,0)</f>
        <v>1</v>
      </c>
      <c r="AW570">
        <f>IF('Main Data'!AP570="Yes",1,0)</f>
        <v>0</v>
      </c>
      <c r="AX570">
        <f>IF(OR('Main Data'!V570="Yes", 'Main Data'!W570="Yes",'Main Data'!X570="Yes"),1,0)</f>
        <v>0</v>
      </c>
      <c r="AY570">
        <f>IF(OR('Main Data'!Y570="Yes",'Main Data'!Z570="Yes"),1,0)</f>
        <v>0</v>
      </c>
      <c r="AZ570">
        <f>IF('Main Data'!AR570="Yes",1,0)</f>
        <v>0</v>
      </c>
      <c r="BA570">
        <f>IF('Main Data'!AS570="Yes",1,0)</f>
        <v>0</v>
      </c>
      <c r="BB570">
        <f>IF('Main Data'!AG570="Yes",1,0)</f>
        <v>0</v>
      </c>
      <c r="BC570">
        <f>IF('Main Data'!AB570="Yes",1,0)</f>
        <v>0</v>
      </c>
      <c r="BD570">
        <f>IF('Main Data'!AA570="Yes",1,0)</f>
        <v>0</v>
      </c>
      <c r="BE570">
        <f>IF('Main Data'!AC570="Yes",1,0)</f>
        <v>0</v>
      </c>
      <c r="BF570">
        <f>IF('Main Data'!AF570="Yes",1,0)</f>
        <v>0</v>
      </c>
      <c r="BG570">
        <f>IF(OR('Main Data'!AI570="Yes",'Main Data'!AL570="Yes"),1,0)</f>
        <v>0</v>
      </c>
      <c r="BH570">
        <f>IF('Main Data'!AJ570="Yes",1,0)</f>
        <v>0</v>
      </c>
      <c r="BI570">
        <f>IF('Main Data'!AK570="Yes",1,0)</f>
        <v>0</v>
      </c>
      <c r="BJ570">
        <f>IF('Main Data'!AM570="Yes",1,0)</f>
        <v>0</v>
      </c>
      <c r="BK570">
        <f>IF('Main Data'!AQ570="Yes",1,0)</f>
        <v>0</v>
      </c>
      <c r="BL570" s="21">
        <f t="shared" si="49"/>
        <v>0</v>
      </c>
      <c r="BM570" s="21">
        <f t="shared" si="50"/>
        <v>0</v>
      </c>
      <c r="BN570" s="21">
        <f t="shared" si="51"/>
        <v>0</v>
      </c>
      <c r="BO570" s="21">
        <f t="shared" si="52"/>
        <v>1</v>
      </c>
      <c r="BP570" s="21">
        <f t="shared" si="53"/>
        <v>0</v>
      </c>
    </row>
    <row r="571" spans="1:68" x14ac:dyDescent="0.2">
      <c r="A571">
        <v>567</v>
      </c>
      <c r="B571" s="33">
        <f>'Main Data'!C571</f>
        <v>44325</v>
      </c>
      <c r="C571">
        <f>'Main Data'!D571</f>
        <v>399</v>
      </c>
      <c r="D571" s="26">
        <f>'Main Data'!E571</f>
        <v>32000</v>
      </c>
      <c r="E571" s="26">
        <f>'Main Data'!F571</f>
        <v>40000</v>
      </c>
      <c r="F571" s="34">
        <f t="shared" si="48"/>
        <v>10.373491181781864</v>
      </c>
      <c r="G571">
        <f>IF('Main Data'!H571="AP",1,0)</f>
        <v>0</v>
      </c>
      <c r="H571">
        <f>IF('Main Data'!H571="Blancpain",1,0)</f>
        <v>0</v>
      </c>
      <c r="I571">
        <f>IF('Main Data'!H571="Breguet",1,0)</f>
        <v>0</v>
      </c>
      <c r="J571">
        <f>IF('Main Data'!H571="Breitling",1,0)</f>
        <v>0</v>
      </c>
      <c r="K571">
        <f>IF('Main Data'!H571="Cartier",1,0)</f>
        <v>0</v>
      </c>
      <c r="L571">
        <f>IF('Main Data'!H571="Gallet",1,0)</f>
        <v>0</v>
      </c>
      <c r="M571">
        <f>IF('Main Data'!H571="Girard Perregaux",1,0)</f>
        <v>0</v>
      </c>
      <c r="N571">
        <f>IF('Main Data'!H571="Gubelin",1,0)</f>
        <v>0</v>
      </c>
      <c r="O571">
        <f>IF('Main Data'!H571="Heuer",1,0)</f>
        <v>0</v>
      </c>
      <c r="P571">
        <f>IF('Main Data'!H571="IWC",1,0)</f>
        <v>0</v>
      </c>
      <c r="Q571">
        <f>IF('Main Data'!H571="JLC",1,0)</f>
        <v>0</v>
      </c>
      <c r="R571">
        <f>IF('Main Data'!H571="Longines",1,0)</f>
        <v>0</v>
      </c>
      <c r="S571">
        <f>IF('Main Data'!H571="Movado",1,0)</f>
        <v>0</v>
      </c>
      <c r="T571">
        <f>IF('Main Data'!H571="Omega",1,0)</f>
        <v>0</v>
      </c>
      <c r="U571">
        <f>IF('Main Data'!H571="Panerai",1,0)</f>
        <v>0</v>
      </c>
      <c r="V571">
        <f>IF('Main Data'!H571="Patek",1,0)</f>
        <v>0</v>
      </c>
      <c r="W571">
        <f>IF('Main Data'!H571="Rolex",1,0)</f>
        <v>1</v>
      </c>
      <c r="X571">
        <f>IF('Main Data'!H571="Tudor",1,0)</f>
        <v>0</v>
      </c>
      <c r="Y571">
        <f>IF('Main Data'!H571="Ulysse Nardin",1,0)</f>
        <v>0</v>
      </c>
      <c r="Z571">
        <f>IF('Main Data'!H571="Universal Geneve",1,0)</f>
        <v>0</v>
      </c>
      <c r="AA571">
        <f>IF('Main Data'!H571="Vacheron",1,0)</f>
        <v>0</v>
      </c>
      <c r="AB571">
        <f>IF('Main Data'!H571="Zenith",1,0)</f>
        <v>0</v>
      </c>
      <c r="AC571">
        <f>IF('Main Data'!J571="Stainless Steel",1,0)</f>
        <v>1</v>
      </c>
      <c r="AD571">
        <f>IF('Main Data'!J571="Two-tone",1,0)</f>
        <v>0</v>
      </c>
      <c r="AE571">
        <f>IF(OR('Main Data'!J571="YG 18K",'Main Data'!J571="YG &lt;18K",'Main Data'!J571="PG 18K",'Main Data'!J571="PG &lt;18K",'Main Data'!J571="WG 18K",'Main Data'!J571="Mixes of 18K",'Main Data'!J571="Mixes &lt;18K"),1,0)</f>
        <v>0</v>
      </c>
      <c r="AF571">
        <f>IF('Main Data'!J571="Platinum",1,0)</f>
        <v>0</v>
      </c>
      <c r="AG571">
        <f>IF(OR('Main Data'!J571="PVD",'Main Data'!J571="Gold Plate",'Main Data'!J571="Other"),1,0)</f>
        <v>0</v>
      </c>
      <c r="AH571">
        <f>IF('Main Data'!N571="Stainless Steel",1,0)</f>
        <v>1</v>
      </c>
      <c r="AI571">
        <f>IF('Main Data'!N571="Leather",1,0)</f>
        <v>0</v>
      </c>
      <c r="AJ571">
        <f>IF('Main Data'!N571="Two-tone",1,0)</f>
        <v>0</v>
      </c>
      <c r="AK571">
        <f>IF(OR('Main Data'!N571="YG 18K",'Main Data'!N571="PG 18K",'Main Data'!N571="WG 18K",'Main Data'!N571="Mixes of 18K"),1,0)</f>
        <v>0</v>
      </c>
      <c r="AL571">
        <f>IF(OR(,'Main Data'!N571="PVD",'Main Data'!N571="Gold plate"),1,0)</f>
        <v>0</v>
      </c>
      <c r="AM571">
        <f>IF(OR('Main Data'!AV571="Yes",'Main Data'!AW571="Yes",'Main Data'!AU571="Yes"),1,0)</f>
        <v>0</v>
      </c>
      <c r="AN571">
        <f>IF(OR(ISTEXT('Main Data'!AX571), ISTEXT('Main Data'!AY571)),1,0)</f>
        <v>0</v>
      </c>
      <c r="AO571">
        <f>IF('Main Data'!AZ571="Yes",1,0)</f>
        <v>0</v>
      </c>
      <c r="AP571">
        <f>IF('Main Data'!BA571="Yes",1,0)</f>
        <v>0</v>
      </c>
      <c r="AQ571">
        <f>IF('Main Data'!BD571="Yes",1,0)</f>
        <v>0</v>
      </c>
      <c r="AR571">
        <f>IF('Main Data'!BE571="A",1,0)</f>
        <v>0</v>
      </c>
      <c r="AS571">
        <f>IF('Main Data'!BE571="AA",1,0)</f>
        <v>0</v>
      </c>
      <c r="AT571">
        <f>IF('Main Data'!BE571="AAA",1,0)</f>
        <v>1</v>
      </c>
      <c r="AU571">
        <f>IF('Main Data'!BE571="AAAA",1,0)</f>
        <v>0</v>
      </c>
      <c r="AV571">
        <f>IF('Main Data'!P571="Yes",1,0)</f>
        <v>0</v>
      </c>
      <c r="AW571">
        <f>IF('Main Data'!AP571="Yes",1,0)</f>
        <v>0</v>
      </c>
      <c r="AX571">
        <f>IF(OR('Main Data'!V571="Yes", 'Main Data'!W571="Yes",'Main Data'!X571="Yes"),1,0)</f>
        <v>1</v>
      </c>
      <c r="AY571">
        <f>IF(OR('Main Data'!Y571="Yes",'Main Data'!Z571="Yes"),1,0)</f>
        <v>0</v>
      </c>
      <c r="AZ571">
        <f>IF('Main Data'!AR571="Yes",1,0)</f>
        <v>0</v>
      </c>
      <c r="BA571">
        <f>IF('Main Data'!AS571="Yes",1,0)</f>
        <v>0</v>
      </c>
      <c r="BB571">
        <f>IF('Main Data'!AG571="Yes",1,0)</f>
        <v>0</v>
      </c>
      <c r="BC571">
        <f>IF('Main Data'!AB571="Yes",1,0)</f>
        <v>0</v>
      </c>
      <c r="BD571">
        <f>IF('Main Data'!AA571="Yes",1,0)</f>
        <v>0</v>
      </c>
      <c r="BE571">
        <f>IF('Main Data'!AC571="Yes",1,0)</f>
        <v>1</v>
      </c>
      <c r="BF571">
        <f>IF('Main Data'!AF571="Yes",1,0)</f>
        <v>0</v>
      </c>
      <c r="BG571">
        <f>IF(OR('Main Data'!AI571="Yes",'Main Data'!AL571="Yes"),1,0)</f>
        <v>0</v>
      </c>
      <c r="BH571">
        <f>IF('Main Data'!AJ571="Yes",1,0)</f>
        <v>0</v>
      </c>
      <c r="BI571">
        <f>IF('Main Data'!AK571="Yes",1,0)</f>
        <v>0</v>
      </c>
      <c r="BJ571">
        <f>IF('Main Data'!AM571="Yes",1,0)</f>
        <v>0</v>
      </c>
      <c r="BK571">
        <f>IF('Main Data'!AQ571="Yes",1,0)</f>
        <v>0</v>
      </c>
      <c r="BL571" s="21">
        <f t="shared" si="49"/>
        <v>0</v>
      </c>
      <c r="BM571" s="21">
        <f t="shared" si="50"/>
        <v>0</v>
      </c>
      <c r="BN571" s="21">
        <f t="shared" si="51"/>
        <v>0</v>
      </c>
      <c r="BO571" s="21">
        <f t="shared" si="52"/>
        <v>1</v>
      </c>
      <c r="BP571" s="21">
        <f t="shared" si="53"/>
        <v>0</v>
      </c>
    </row>
    <row r="572" spans="1:68" x14ac:dyDescent="0.2">
      <c r="A572">
        <v>568</v>
      </c>
      <c r="B572" s="33">
        <f>'Main Data'!C572</f>
        <v>44325</v>
      </c>
      <c r="C572">
        <f>'Main Data'!D572</f>
        <v>401</v>
      </c>
      <c r="D572" s="26">
        <f>'Main Data'!E572</f>
        <v>15000</v>
      </c>
      <c r="E572" s="26">
        <f>'Main Data'!F572</f>
        <v>18750</v>
      </c>
      <c r="F572" s="34">
        <f t="shared" si="48"/>
        <v>9.6158054800843473</v>
      </c>
      <c r="G572">
        <f>IF('Main Data'!H572="AP",1,0)</f>
        <v>0</v>
      </c>
      <c r="H572">
        <f>IF('Main Data'!H572="Blancpain",1,0)</f>
        <v>0</v>
      </c>
      <c r="I572">
        <f>IF('Main Data'!H572="Breguet",1,0)</f>
        <v>0</v>
      </c>
      <c r="J572">
        <f>IF('Main Data'!H572="Breitling",1,0)</f>
        <v>0</v>
      </c>
      <c r="K572">
        <f>IF('Main Data'!H572="Cartier",1,0)</f>
        <v>0</v>
      </c>
      <c r="L572">
        <f>IF('Main Data'!H572="Gallet",1,0)</f>
        <v>0</v>
      </c>
      <c r="M572">
        <f>IF('Main Data'!H572="Girard Perregaux",1,0)</f>
        <v>0</v>
      </c>
      <c r="N572">
        <f>IF('Main Data'!H572="Gubelin",1,0)</f>
        <v>0</v>
      </c>
      <c r="O572">
        <f>IF('Main Data'!H572="Heuer",1,0)</f>
        <v>0</v>
      </c>
      <c r="P572">
        <f>IF('Main Data'!H572="IWC",1,0)</f>
        <v>0</v>
      </c>
      <c r="Q572">
        <f>IF('Main Data'!H572="JLC",1,0)</f>
        <v>0</v>
      </c>
      <c r="R572">
        <f>IF('Main Data'!H572="Longines",1,0)</f>
        <v>0</v>
      </c>
      <c r="S572">
        <f>IF('Main Data'!H572="Movado",1,0)</f>
        <v>0</v>
      </c>
      <c r="T572">
        <f>IF('Main Data'!H572="Omega",1,0)</f>
        <v>0</v>
      </c>
      <c r="U572">
        <f>IF('Main Data'!H572="Panerai",1,0)</f>
        <v>0</v>
      </c>
      <c r="V572">
        <f>IF('Main Data'!H572="Patek",1,0)</f>
        <v>0</v>
      </c>
      <c r="W572">
        <f>IF('Main Data'!H572="Rolex",1,0)</f>
        <v>1</v>
      </c>
      <c r="X572">
        <f>IF('Main Data'!H572="Tudor",1,0)</f>
        <v>0</v>
      </c>
      <c r="Y572">
        <f>IF('Main Data'!H572="Ulysse Nardin",1,0)</f>
        <v>0</v>
      </c>
      <c r="Z572">
        <f>IF('Main Data'!H572="Universal Geneve",1,0)</f>
        <v>0</v>
      </c>
      <c r="AA572">
        <f>IF('Main Data'!H572="Vacheron",1,0)</f>
        <v>0</v>
      </c>
      <c r="AB572">
        <f>IF('Main Data'!H572="Zenith",1,0)</f>
        <v>0</v>
      </c>
      <c r="AC572">
        <f>IF('Main Data'!J572="Stainless Steel",1,0)</f>
        <v>1</v>
      </c>
      <c r="AD572">
        <f>IF('Main Data'!J572="Two-tone",1,0)</f>
        <v>0</v>
      </c>
      <c r="AE572">
        <f>IF(OR('Main Data'!J572="YG 18K",'Main Data'!J572="YG &lt;18K",'Main Data'!J572="PG 18K",'Main Data'!J572="PG &lt;18K",'Main Data'!J572="WG 18K",'Main Data'!J572="Mixes of 18K",'Main Data'!J572="Mixes &lt;18K"),1,0)</f>
        <v>0</v>
      </c>
      <c r="AF572">
        <f>IF('Main Data'!J572="Platinum",1,0)</f>
        <v>0</v>
      </c>
      <c r="AG572">
        <f>IF(OR('Main Data'!J572="PVD",'Main Data'!J572="Gold Plate",'Main Data'!J572="Other"),1,0)</f>
        <v>0</v>
      </c>
      <c r="AH572">
        <f>IF('Main Data'!N572="Stainless Steel",1,0)</f>
        <v>1</v>
      </c>
      <c r="AI572">
        <f>IF('Main Data'!N572="Leather",1,0)</f>
        <v>0</v>
      </c>
      <c r="AJ572">
        <f>IF('Main Data'!N572="Two-tone",1,0)</f>
        <v>0</v>
      </c>
      <c r="AK572">
        <f>IF(OR('Main Data'!N572="YG 18K",'Main Data'!N572="PG 18K",'Main Data'!N572="WG 18K",'Main Data'!N572="Mixes of 18K"),1,0)</f>
        <v>0</v>
      </c>
      <c r="AL572">
        <f>IF(OR(,'Main Data'!N572="PVD",'Main Data'!N572="Gold plate"),1,0)</f>
        <v>0</v>
      </c>
      <c r="AM572">
        <f>IF(OR('Main Data'!AV572="Yes",'Main Data'!AW572="Yes",'Main Data'!AU572="Yes"),1,0)</f>
        <v>0</v>
      </c>
      <c r="AN572">
        <f>IF(OR(ISTEXT('Main Data'!AX572), ISTEXT('Main Data'!AY572)),1,0)</f>
        <v>0</v>
      </c>
      <c r="AO572">
        <f>IF('Main Data'!AZ572="Yes",1,0)</f>
        <v>0</v>
      </c>
      <c r="AP572">
        <f>IF('Main Data'!BA572="Yes",1,0)</f>
        <v>0</v>
      </c>
      <c r="AQ572">
        <f>IF('Main Data'!BD572="Yes",1,0)</f>
        <v>0</v>
      </c>
      <c r="AR572">
        <f>IF('Main Data'!BE572="A",1,0)</f>
        <v>0</v>
      </c>
      <c r="AS572">
        <f>IF('Main Data'!BE572="AA",1,0)</f>
        <v>0</v>
      </c>
      <c r="AT572">
        <f>IF('Main Data'!BE572="AAA",1,0)</f>
        <v>1</v>
      </c>
      <c r="AU572">
        <f>IF('Main Data'!BE572="AAAA",1,0)</f>
        <v>0</v>
      </c>
      <c r="AV572">
        <f>IF('Main Data'!P572="Yes",1,0)</f>
        <v>0</v>
      </c>
      <c r="AW572">
        <f>IF('Main Data'!AP572="Yes",1,0)</f>
        <v>0</v>
      </c>
      <c r="AX572">
        <f>IF(OR('Main Data'!V572="Yes", 'Main Data'!W572="Yes",'Main Data'!X572="Yes"),1,0)</f>
        <v>1</v>
      </c>
      <c r="AY572">
        <f>IF(OR('Main Data'!Y572="Yes",'Main Data'!Z572="Yes"),1,0)</f>
        <v>0</v>
      </c>
      <c r="AZ572">
        <f>IF('Main Data'!AR572="Yes",1,0)</f>
        <v>0</v>
      </c>
      <c r="BA572">
        <f>IF('Main Data'!AS572="Yes",1,0)</f>
        <v>0</v>
      </c>
      <c r="BB572">
        <f>IF('Main Data'!AG572="Yes",1,0)</f>
        <v>0</v>
      </c>
      <c r="BC572">
        <f>IF('Main Data'!AB572="Yes",1,0)</f>
        <v>0</v>
      </c>
      <c r="BD572">
        <f>IF('Main Data'!AA572="Yes",1,0)</f>
        <v>0</v>
      </c>
      <c r="BE572">
        <f>IF('Main Data'!AC572="Yes",1,0)</f>
        <v>1</v>
      </c>
      <c r="BF572">
        <f>IF('Main Data'!AF572="Yes",1,0)</f>
        <v>0</v>
      </c>
      <c r="BG572">
        <f>IF(OR('Main Data'!AI572="Yes",'Main Data'!AL572="Yes"),1,0)</f>
        <v>0</v>
      </c>
      <c r="BH572">
        <f>IF('Main Data'!AJ572="Yes",1,0)</f>
        <v>0</v>
      </c>
      <c r="BI572">
        <f>IF('Main Data'!AK572="Yes",1,0)</f>
        <v>0</v>
      </c>
      <c r="BJ572">
        <f>IF('Main Data'!AM572="Yes",1,0)</f>
        <v>0</v>
      </c>
      <c r="BK572">
        <f>IF('Main Data'!AQ572="Yes",1,0)</f>
        <v>0</v>
      </c>
      <c r="BL572" s="21">
        <f t="shared" si="49"/>
        <v>0</v>
      </c>
      <c r="BM572" s="21">
        <f t="shared" si="50"/>
        <v>0</v>
      </c>
      <c r="BN572" s="21">
        <f t="shared" si="51"/>
        <v>0</v>
      </c>
      <c r="BO572" s="21">
        <f t="shared" si="52"/>
        <v>1</v>
      </c>
      <c r="BP572" s="21">
        <f t="shared" si="53"/>
        <v>0</v>
      </c>
    </row>
    <row r="573" spans="1:68" x14ac:dyDescent="0.2">
      <c r="A573">
        <v>569</v>
      </c>
      <c r="B573" s="33">
        <f>'Main Data'!C573</f>
        <v>44325</v>
      </c>
      <c r="C573">
        <f>'Main Data'!D573</f>
        <v>402</v>
      </c>
      <c r="D573" s="26">
        <f>'Main Data'!E573</f>
        <v>26000</v>
      </c>
      <c r="E573" s="26">
        <f>'Main Data'!F573</f>
        <v>32500</v>
      </c>
      <c r="F573" s="34">
        <f t="shared" si="48"/>
        <v>10.165851817003619</v>
      </c>
      <c r="G573">
        <f>IF('Main Data'!H573="AP",1,0)</f>
        <v>0</v>
      </c>
      <c r="H573">
        <f>IF('Main Data'!H573="Blancpain",1,0)</f>
        <v>0</v>
      </c>
      <c r="I573">
        <f>IF('Main Data'!H573="Breguet",1,0)</f>
        <v>0</v>
      </c>
      <c r="J573">
        <f>IF('Main Data'!H573="Breitling",1,0)</f>
        <v>0</v>
      </c>
      <c r="K573">
        <f>IF('Main Data'!H573="Cartier",1,0)</f>
        <v>0</v>
      </c>
      <c r="L573">
        <f>IF('Main Data'!H573="Gallet",1,0)</f>
        <v>0</v>
      </c>
      <c r="M573">
        <f>IF('Main Data'!H573="Girard Perregaux",1,0)</f>
        <v>0</v>
      </c>
      <c r="N573">
        <f>IF('Main Data'!H573="Gubelin",1,0)</f>
        <v>0</v>
      </c>
      <c r="O573">
        <f>IF('Main Data'!H573="Heuer",1,0)</f>
        <v>0</v>
      </c>
      <c r="P573">
        <f>IF('Main Data'!H573="IWC",1,0)</f>
        <v>0</v>
      </c>
      <c r="Q573">
        <f>IF('Main Data'!H573="JLC",1,0)</f>
        <v>0</v>
      </c>
      <c r="R573">
        <f>IF('Main Data'!H573="Longines",1,0)</f>
        <v>0</v>
      </c>
      <c r="S573">
        <f>IF('Main Data'!H573="Movado",1,0)</f>
        <v>0</v>
      </c>
      <c r="T573">
        <f>IF('Main Data'!H573="Omega",1,0)</f>
        <v>0</v>
      </c>
      <c r="U573">
        <f>IF('Main Data'!H573="Panerai",1,0)</f>
        <v>0</v>
      </c>
      <c r="V573">
        <f>IF('Main Data'!H573="Patek",1,0)</f>
        <v>0</v>
      </c>
      <c r="W573">
        <f>IF('Main Data'!H573="Rolex",1,0)</f>
        <v>1</v>
      </c>
      <c r="X573">
        <f>IF('Main Data'!H573="Tudor",1,0)</f>
        <v>0</v>
      </c>
      <c r="Y573">
        <f>IF('Main Data'!H573="Ulysse Nardin",1,0)</f>
        <v>0</v>
      </c>
      <c r="Z573">
        <f>IF('Main Data'!H573="Universal Geneve",1,0)</f>
        <v>0</v>
      </c>
      <c r="AA573">
        <f>IF('Main Data'!H573="Vacheron",1,0)</f>
        <v>0</v>
      </c>
      <c r="AB573">
        <f>IF('Main Data'!H573="Zenith",1,0)</f>
        <v>0</v>
      </c>
      <c r="AC573">
        <f>IF('Main Data'!J573="Stainless Steel",1,0)</f>
        <v>1</v>
      </c>
      <c r="AD573">
        <f>IF('Main Data'!J573="Two-tone",1,0)</f>
        <v>0</v>
      </c>
      <c r="AE573">
        <f>IF(OR('Main Data'!J573="YG 18K",'Main Data'!J573="YG &lt;18K",'Main Data'!J573="PG 18K",'Main Data'!J573="PG &lt;18K",'Main Data'!J573="WG 18K",'Main Data'!J573="Mixes of 18K",'Main Data'!J573="Mixes &lt;18K"),1,0)</f>
        <v>0</v>
      </c>
      <c r="AF573">
        <f>IF('Main Data'!J573="Platinum",1,0)</f>
        <v>0</v>
      </c>
      <c r="AG573">
        <f>IF(OR('Main Data'!J573="PVD",'Main Data'!J573="Gold Plate",'Main Data'!J573="Other"),1,0)</f>
        <v>0</v>
      </c>
      <c r="AH573">
        <f>IF('Main Data'!N573="Stainless Steel",1,0)</f>
        <v>1</v>
      </c>
      <c r="AI573">
        <f>IF('Main Data'!N573="Leather",1,0)</f>
        <v>0</v>
      </c>
      <c r="AJ573">
        <f>IF('Main Data'!N573="Two-tone",1,0)</f>
        <v>0</v>
      </c>
      <c r="AK573">
        <f>IF(OR('Main Data'!N573="YG 18K",'Main Data'!N573="PG 18K",'Main Data'!N573="WG 18K",'Main Data'!N573="Mixes of 18K"),1,0)</f>
        <v>0</v>
      </c>
      <c r="AL573">
        <f>IF(OR(,'Main Data'!N573="PVD",'Main Data'!N573="Gold plate"),1,0)</f>
        <v>0</v>
      </c>
      <c r="AM573">
        <f>IF(OR('Main Data'!AV573="Yes",'Main Data'!AW573="Yes",'Main Data'!AU573="Yes"),1,0)</f>
        <v>0</v>
      </c>
      <c r="AN573">
        <f>IF(OR(ISTEXT('Main Data'!AX573), ISTEXT('Main Data'!AY573)),1,0)</f>
        <v>0</v>
      </c>
      <c r="AO573">
        <f>IF('Main Data'!AZ573="Yes",1,0)</f>
        <v>0</v>
      </c>
      <c r="AP573">
        <f>IF('Main Data'!BA573="Yes",1,0)</f>
        <v>0</v>
      </c>
      <c r="AQ573">
        <f>IF('Main Data'!BD573="Yes",1,0)</f>
        <v>0</v>
      </c>
      <c r="AR573">
        <f>IF('Main Data'!BE573="A",1,0)</f>
        <v>0</v>
      </c>
      <c r="AS573">
        <f>IF('Main Data'!BE573="AA",1,0)</f>
        <v>0</v>
      </c>
      <c r="AT573">
        <f>IF('Main Data'!BE573="AAA",1,0)</f>
        <v>1</v>
      </c>
      <c r="AU573">
        <f>IF('Main Data'!BE573="AAAA",1,0)</f>
        <v>0</v>
      </c>
      <c r="AV573">
        <f>IF('Main Data'!P573="Yes",1,0)</f>
        <v>1</v>
      </c>
      <c r="AW573">
        <f>IF('Main Data'!AP573="Yes",1,0)</f>
        <v>0</v>
      </c>
      <c r="AX573">
        <f>IF(OR('Main Data'!V573="Yes", 'Main Data'!W573="Yes",'Main Data'!X573="Yes"),1,0)</f>
        <v>0</v>
      </c>
      <c r="AY573">
        <f>IF(OR('Main Data'!Y573="Yes",'Main Data'!Z573="Yes"),1,0)</f>
        <v>0</v>
      </c>
      <c r="AZ573">
        <f>IF('Main Data'!AR573="Yes",1,0)</f>
        <v>0</v>
      </c>
      <c r="BA573">
        <f>IF('Main Data'!AS573="Yes",1,0)</f>
        <v>0</v>
      </c>
      <c r="BB573">
        <f>IF('Main Data'!AG573="Yes",1,0)</f>
        <v>0</v>
      </c>
      <c r="BC573">
        <f>IF('Main Data'!AB573="Yes",1,0)</f>
        <v>0</v>
      </c>
      <c r="BD573">
        <f>IF('Main Data'!AA573="Yes",1,0)</f>
        <v>1</v>
      </c>
      <c r="BE573">
        <f>IF('Main Data'!AC573="Yes",1,0)</f>
        <v>0</v>
      </c>
      <c r="BF573">
        <f>IF('Main Data'!AF573="Yes",1,0)</f>
        <v>0</v>
      </c>
      <c r="BG573">
        <f>IF(OR('Main Data'!AI573="Yes",'Main Data'!AL573="Yes"),1,0)</f>
        <v>0</v>
      </c>
      <c r="BH573">
        <f>IF('Main Data'!AJ573="Yes",1,0)</f>
        <v>0</v>
      </c>
      <c r="BI573">
        <f>IF('Main Data'!AK573="Yes",1,0)</f>
        <v>0</v>
      </c>
      <c r="BJ573">
        <f>IF('Main Data'!AM573="Yes",1,0)</f>
        <v>0</v>
      </c>
      <c r="BK573">
        <f>IF('Main Data'!AQ573="Yes",1,0)</f>
        <v>0</v>
      </c>
      <c r="BL573" s="21">
        <f t="shared" si="49"/>
        <v>0</v>
      </c>
      <c r="BM573" s="21">
        <f t="shared" si="50"/>
        <v>0</v>
      </c>
      <c r="BN573" s="21">
        <f t="shared" si="51"/>
        <v>0</v>
      </c>
      <c r="BO573" s="21">
        <f t="shared" si="52"/>
        <v>1</v>
      </c>
      <c r="BP573" s="21">
        <f t="shared" si="53"/>
        <v>0</v>
      </c>
    </row>
    <row r="574" spans="1:68" x14ac:dyDescent="0.2">
      <c r="A574">
        <v>570</v>
      </c>
      <c r="B574" s="33">
        <f>'Main Data'!C574</f>
        <v>44325</v>
      </c>
      <c r="C574">
        <f>'Main Data'!D574</f>
        <v>403</v>
      </c>
      <c r="D574" s="26">
        <f>'Main Data'!E574</f>
        <v>36000</v>
      </c>
      <c r="E574" s="26">
        <f>'Main Data'!F574</f>
        <v>45000</v>
      </c>
      <c r="F574" s="34">
        <f t="shared" si="48"/>
        <v>10.491274217438248</v>
      </c>
      <c r="G574">
        <f>IF('Main Data'!H574="AP",1,0)</f>
        <v>0</v>
      </c>
      <c r="H574">
        <f>IF('Main Data'!H574="Blancpain",1,0)</f>
        <v>0</v>
      </c>
      <c r="I574">
        <f>IF('Main Data'!H574="Breguet",1,0)</f>
        <v>0</v>
      </c>
      <c r="J574">
        <f>IF('Main Data'!H574="Breitling",1,0)</f>
        <v>0</v>
      </c>
      <c r="K574">
        <f>IF('Main Data'!H574="Cartier",1,0)</f>
        <v>0</v>
      </c>
      <c r="L574">
        <f>IF('Main Data'!H574="Gallet",1,0)</f>
        <v>0</v>
      </c>
      <c r="M574">
        <f>IF('Main Data'!H574="Girard Perregaux",1,0)</f>
        <v>0</v>
      </c>
      <c r="N574">
        <f>IF('Main Data'!H574="Gubelin",1,0)</f>
        <v>0</v>
      </c>
      <c r="O574">
        <f>IF('Main Data'!H574="Heuer",1,0)</f>
        <v>0</v>
      </c>
      <c r="P574">
        <f>IF('Main Data'!H574="IWC",1,0)</f>
        <v>0</v>
      </c>
      <c r="Q574">
        <f>IF('Main Data'!H574="JLC",1,0)</f>
        <v>0</v>
      </c>
      <c r="R574">
        <f>IF('Main Data'!H574="Longines",1,0)</f>
        <v>0</v>
      </c>
      <c r="S574">
        <f>IF('Main Data'!H574="Movado",1,0)</f>
        <v>0</v>
      </c>
      <c r="T574">
        <f>IF('Main Data'!H574="Omega",1,0)</f>
        <v>0</v>
      </c>
      <c r="U574">
        <f>IF('Main Data'!H574="Panerai",1,0)</f>
        <v>0</v>
      </c>
      <c r="V574">
        <f>IF('Main Data'!H574="Patek",1,0)</f>
        <v>0</v>
      </c>
      <c r="W574">
        <f>IF('Main Data'!H574="Rolex",1,0)</f>
        <v>1</v>
      </c>
      <c r="X574">
        <f>IF('Main Data'!H574="Tudor",1,0)</f>
        <v>0</v>
      </c>
      <c r="Y574">
        <f>IF('Main Data'!H574="Ulysse Nardin",1,0)</f>
        <v>0</v>
      </c>
      <c r="Z574">
        <f>IF('Main Data'!H574="Universal Geneve",1,0)</f>
        <v>0</v>
      </c>
      <c r="AA574">
        <f>IF('Main Data'!H574="Vacheron",1,0)</f>
        <v>0</v>
      </c>
      <c r="AB574">
        <f>IF('Main Data'!H574="Zenith",1,0)</f>
        <v>0</v>
      </c>
      <c r="AC574">
        <f>IF('Main Data'!J574="Stainless Steel",1,0)</f>
        <v>0</v>
      </c>
      <c r="AD574">
        <f>IF('Main Data'!J574="Two-tone",1,0)</f>
        <v>0</v>
      </c>
      <c r="AE574">
        <f>IF(OR('Main Data'!J574="YG 18K",'Main Data'!J574="YG &lt;18K",'Main Data'!J574="PG 18K",'Main Data'!J574="PG &lt;18K",'Main Data'!J574="WG 18K",'Main Data'!J574="Mixes of 18K",'Main Data'!J574="Mixes &lt;18K"),1,0)</f>
        <v>1</v>
      </c>
      <c r="AF574">
        <f>IF('Main Data'!J574="Platinum",1,0)</f>
        <v>0</v>
      </c>
      <c r="AG574">
        <f>IF(OR('Main Data'!J574="PVD",'Main Data'!J574="Gold Plate",'Main Data'!J574="Other"),1,0)</f>
        <v>0</v>
      </c>
      <c r="AH574">
        <f>IF('Main Data'!N574="Stainless Steel",1,0)</f>
        <v>0</v>
      </c>
      <c r="AI574">
        <f>IF('Main Data'!N574="Leather",1,0)</f>
        <v>0</v>
      </c>
      <c r="AJ574">
        <f>IF('Main Data'!N574="Two-tone",1,0)</f>
        <v>0</v>
      </c>
      <c r="AK574">
        <f>IF(OR('Main Data'!N574="YG 18K",'Main Data'!N574="PG 18K",'Main Data'!N574="WG 18K",'Main Data'!N574="Mixes of 18K"),1,0)</f>
        <v>1</v>
      </c>
      <c r="AL574">
        <f>IF(OR(,'Main Data'!N574="PVD",'Main Data'!N574="Gold plate"),1,0)</f>
        <v>0</v>
      </c>
      <c r="AM574">
        <f>IF(OR('Main Data'!AV574="Yes",'Main Data'!AW574="Yes",'Main Data'!AU574="Yes"),1,0)</f>
        <v>0</v>
      </c>
      <c r="AN574">
        <f>IF(OR(ISTEXT('Main Data'!AX574), ISTEXT('Main Data'!AY574)),1,0)</f>
        <v>0</v>
      </c>
      <c r="AO574">
        <f>IF('Main Data'!AZ574="Yes",1,0)</f>
        <v>0</v>
      </c>
      <c r="AP574">
        <f>IF('Main Data'!BA574="Yes",1,0)</f>
        <v>0</v>
      </c>
      <c r="AQ574">
        <f>IF('Main Data'!BD574="Yes",1,0)</f>
        <v>0</v>
      </c>
      <c r="AR574">
        <f>IF('Main Data'!BE574="A",1,0)</f>
        <v>0</v>
      </c>
      <c r="AS574">
        <f>IF('Main Data'!BE574="AA",1,0)</f>
        <v>0</v>
      </c>
      <c r="AT574">
        <f>IF('Main Data'!BE574="AAA",1,0)</f>
        <v>1</v>
      </c>
      <c r="AU574">
        <f>IF('Main Data'!BE574="AAAA",1,0)</f>
        <v>0</v>
      </c>
      <c r="AV574">
        <f>IF('Main Data'!P574="Yes",1,0)</f>
        <v>0</v>
      </c>
      <c r="AW574">
        <f>IF('Main Data'!AP574="Yes",1,0)</f>
        <v>0</v>
      </c>
      <c r="AX574">
        <f>IF(OR('Main Data'!V574="Yes", 'Main Data'!W574="Yes",'Main Data'!X574="Yes"),1,0)</f>
        <v>1</v>
      </c>
      <c r="AY574">
        <f>IF(OR('Main Data'!Y574="Yes",'Main Data'!Z574="Yes"),1,0)</f>
        <v>0</v>
      </c>
      <c r="AZ574">
        <f>IF('Main Data'!AR574="Yes",1,0)</f>
        <v>0</v>
      </c>
      <c r="BA574">
        <f>IF('Main Data'!AS574="Yes",1,0)</f>
        <v>0</v>
      </c>
      <c r="BB574">
        <f>IF('Main Data'!AG574="Yes",1,0)</f>
        <v>0</v>
      </c>
      <c r="BC574">
        <f>IF('Main Data'!AB574="Yes",1,0)</f>
        <v>0</v>
      </c>
      <c r="BD574">
        <f>IF('Main Data'!AA574="Yes",1,0)</f>
        <v>0</v>
      </c>
      <c r="BE574">
        <f>IF('Main Data'!AC574="Yes",1,0)</f>
        <v>0</v>
      </c>
      <c r="BF574">
        <f>IF('Main Data'!AF574="Yes",1,0)</f>
        <v>0</v>
      </c>
      <c r="BG574">
        <f>IF(OR('Main Data'!AI574="Yes",'Main Data'!AL574="Yes"),1,0)</f>
        <v>0</v>
      </c>
      <c r="BH574">
        <f>IF('Main Data'!AJ574="Yes",1,0)</f>
        <v>0</v>
      </c>
      <c r="BI574">
        <f>IF('Main Data'!AK574="Yes",1,0)</f>
        <v>0</v>
      </c>
      <c r="BJ574">
        <f>IF('Main Data'!AM574="Yes",1,0)</f>
        <v>0</v>
      </c>
      <c r="BK574">
        <f>IF('Main Data'!AQ574="Yes",1,0)</f>
        <v>0</v>
      </c>
      <c r="BL574" s="21">
        <f t="shared" si="49"/>
        <v>0</v>
      </c>
      <c r="BM574" s="21">
        <f t="shared" si="50"/>
        <v>0</v>
      </c>
      <c r="BN574" s="21">
        <f t="shared" si="51"/>
        <v>0</v>
      </c>
      <c r="BO574" s="21">
        <f t="shared" si="52"/>
        <v>1</v>
      </c>
      <c r="BP574" s="21">
        <f t="shared" si="53"/>
        <v>0</v>
      </c>
    </row>
    <row r="575" spans="1:68" x14ac:dyDescent="0.2">
      <c r="A575">
        <v>571</v>
      </c>
      <c r="B575" s="33">
        <f>'Main Data'!C575</f>
        <v>44325</v>
      </c>
      <c r="C575">
        <f>'Main Data'!D575</f>
        <v>416</v>
      </c>
      <c r="D575" s="26">
        <f>'Main Data'!E575</f>
        <v>10000</v>
      </c>
      <c r="E575" s="26">
        <f>'Main Data'!F575</f>
        <v>12500</v>
      </c>
      <c r="F575" s="34">
        <f t="shared" si="48"/>
        <v>9.2103403719761836</v>
      </c>
      <c r="G575">
        <f>IF('Main Data'!H575="AP",1,0)</f>
        <v>0</v>
      </c>
      <c r="H575">
        <f>IF('Main Data'!H575="Blancpain",1,0)</f>
        <v>0</v>
      </c>
      <c r="I575">
        <f>IF('Main Data'!H575="Breguet",1,0)</f>
        <v>0</v>
      </c>
      <c r="J575">
        <f>IF('Main Data'!H575="Breitling",1,0)</f>
        <v>0</v>
      </c>
      <c r="K575">
        <f>IF('Main Data'!H575="Cartier",1,0)</f>
        <v>0</v>
      </c>
      <c r="L575">
        <f>IF('Main Data'!H575="Gallet",1,0)</f>
        <v>0</v>
      </c>
      <c r="M575">
        <f>IF('Main Data'!H575="Girard Perregaux",1,0)</f>
        <v>0</v>
      </c>
      <c r="N575">
        <f>IF('Main Data'!H575="Gubelin",1,0)</f>
        <v>0</v>
      </c>
      <c r="O575">
        <f>IF('Main Data'!H575="Heuer",1,0)</f>
        <v>0</v>
      </c>
      <c r="P575">
        <f>IF('Main Data'!H575="IWC",1,0)</f>
        <v>0</v>
      </c>
      <c r="Q575">
        <f>IF('Main Data'!H575="JLC",1,0)</f>
        <v>0</v>
      </c>
      <c r="R575">
        <f>IF('Main Data'!H575="Longines",1,0)</f>
        <v>0</v>
      </c>
      <c r="S575">
        <f>IF('Main Data'!H575="Movado",1,0)</f>
        <v>0</v>
      </c>
      <c r="T575">
        <f>IF('Main Data'!H575="Omega",1,0)</f>
        <v>0</v>
      </c>
      <c r="U575">
        <f>IF('Main Data'!H575="Panerai",1,0)</f>
        <v>0</v>
      </c>
      <c r="V575">
        <f>IF('Main Data'!H575="Patek",1,0)</f>
        <v>1</v>
      </c>
      <c r="W575">
        <f>IF('Main Data'!H575="Rolex",1,0)</f>
        <v>0</v>
      </c>
      <c r="X575">
        <f>IF('Main Data'!H575="Tudor",1,0)</f>
        <v>0</v>
      </c>
      <c r="Y575">
        <f>IF('Main Data'!H575="Ulysse Nardin",1,0)</f>
        <v>0</v>
      </c>
      <c r="Z575">
        <f>IF('Main Data'!H575="Universal Geneve",1,0)</f>
        <v>0</v>
      </c>
      <c r="AA575">
        <f>IF('Main Data'!H575="Vacheron",1,0)</f>
        <v>0</v>
      </c>
      <c r="AB575">
        <f>IF('Main Data'!H575="Zenith",1,0)</f>
        <v>0</v>
      </c>
      <c r="AC575">
        <f>IF('Main Data'!J575="Stainless Steel",1,0)</f>
        <v>0</v>
      </c>
      <c r="AD575">
        <f>IF('Main Data'!J575="Two-tone",1,0)</f>
        <v>0</v>
      </c>
      <c r="AE575">
        <f>IF(OR('Main Data'!J575="YG 18K",'Main Data'!J575="YG &lt;18K",'Main Data'!J575="PG 18K",'Main Data'!J575="PG &lt;18K",'Main Data'!J575="WG 18K",'Main Data'!J575="Mixes of 18K",'Main Data'!J575="Mixes &lt;18K"),1,0)</f>
        <v>1</v>
      </c>
      <c r="AF575">
        <f>IF('Main Data'!J575="Platinum",1,0)</f>
        <v>0</v>
      </c>
      <c r="AG575">
        <f>IF(OR('Main Data'!J575="PVD",'Main Data'!J575="Gold Plate",'Main Data'!J575="Other"),1,0)</f>
        <v>0</v>
      </c>
      <c r="AH575">
        <f>IF('Main Data'!N575="Stainless Steel",1,0)</f>
        <v>0</v>
      </c>
      <c r="AI575">
        <f>IF('Main Data'!N575="Leather",1,0)</f>
        <v>1</v>
      </c>
      <c r="AJ575">
        <f>IF('Main Data'!N575="Two-tone",1,0)</f>
        <v>0</v>
      </c>
      <c r="AK575">
        <f>IF(OR('Main Data'!N575="YG 18K",'Main Data'!N575="PG 18K",'Main Data'!N575="WG 18K",'Main Data'!N575="Mixes of 18K"),1,0)</f>
        <v>0</v>
      </c>
      <c r="AL575">
        <f>IF(OR(,'Main Data'!N575="PVD",'Main Data'!N575="Gold plate"),1,0)</f>
        <v>0</v>
      </c>
      <c r="AM575">
        <f>IF(OR('Main Data'!AV575="Yes",'Main Data'!AW575="Yes",'Main Data'!AU575="Yes"),1,0)</f>
        <v>0</v>
      </c>
      <c r="AN575">
        <f>IF(OR(ISTEXT('Main Data'!AX575), ISTEXT('Main Data'!AY575)),1,0)</f>
        <v>0</v>
      </c>
      <c r="AO575">
        <f>IF('Main Data'!AZ575="Yes",1,0)</f>
        <v>0</v>
      </c>
      <c r="AP575">
        <f>IF('Main Data'!BA575="Yes",1,0)</f>
        <v>0</v>
      </c>
      <c r="AQ575">
        <f>IF('Main Data'!BD575="Yes",1,0)</f>
        <v>0</v>
      </c>
      <c r="AR575">
        <f>IF('Main Data'!BE575="A",1,0)</f>
        <v>0</v>
      </c>
      <c r="AS575">
        <f>IF('Main Data'!BE575="AA",1,0)</f>
        <v>0</v>
      </c>
      <c r="AT575">
        <f>IF('Main Data'!BE575="AAA",1,0)</f>
        <v>1</v>
      </c>
      <c r="AU575">
        <f>IF('Main Data'!BE575="AAAA",1,0)</f>
        <v>0</v>
      </c>
      <c r="AV575">
        <f>IF('Main Data'!P575="Yes",1,0)</f>
        <v>1</v>
      </c>
      <c r="AW575">
        <f>IF('Main Data'!AP575="Yes",1,0)</f>
        <v>0</v>
      </c>
      <c r="AX575">
        <f>IF(OR('Main Data'!V575="Yes", 'Main Data'!W575="Yes",'Main Data'!X575="Yes"),1,0)</f>
        <v>0</v>
      </c>
      <c r="AY575">
        <f>IF(OR('Main Data'!Y575="Yes",'Main Data'!Z575="Yes"),1,0)</f>
        <v>0</v>
      </c>
      <c r="AZ575">
        <f>IF('Main Data'!AR575="Yes",1,0)</f>
        <v>0</v>
      </c>
      <c r="BA575">
        <f>IF('Main Data'!AS575="Yes",1,0)</f>
        <v>0</v>
      </c>
      <c r="BB575">
        <f>IF('Main Data'!AG575="Yes",1,0)</f>
        <v>0</v>
      </c>
      <c r="BC575">
        <f>IF('Main Data'!AB575="Yes",1,0)</f>
        <v>0</v>
      </c>
      <c r="BD575">
        <f>IF('Main Data'!AA575="Yes",1,0)</f>
        <v>0</v>
      </c>
      <c r="BE575">
        <f>IF('Main Data'!AC575="Yes",1,0)</f>
        <v>0</v>
      </c>
      <c r="BF575">
        <f>IF('Main Data'!AF575="Yes",1,0)</f>
        <v>0</v>
      </c>
      <c r="BG575">
        <f>IF(OR('Main Data'!AI575="Yes",'Main Data'!AL575="Yes"),1,0)</f>
        <v>0</v>
      </c>
      <c r="BH575">
        <f>IF('Main Data'!AJ575="Yes",1,0)</f>
        <v>0</v>
      </c>
      <c r="BI575">
        <f>IF('Main Data'!AK575="Yes",1,0)</f>
        <v>0</v>
      </c>
      <c r="BJ575">
        <f>IF('Main Data'!AM575="Yes",1,0)</f>
        <v>0</v>
      </c>
      <c r="BK575">
        <f>IF('Main Data'!AQ575="Yes",1,0)</f>
        <v>0</v>
      </c>
      <c r="BL575" s="21">
        <f t="shared" si="49"/>
        <v>0</v>
      </c>
      <c r="BM575" s="21">
        <f t="shared" si="50"/>
        <v>0</v>
      </c>
      <c r="BN575" s="21">
        <f t="shared" si="51"/>
        <v>0</v>
      </c>
      <c r="BO575" s="21">
        <f t="shared" si="52"/>
        <v>1</v>
      </c>
      <c r="BP575" s="21">
        <f t="shared" si="53"/>
        <v>0</v>
      </c>
    </row>
    <row r="576" spans="1:68" x14ac:dyDescent="0.2">
      <c r="A576">
        <v>572</v>
      </c>
      <c r="B576" s="33">
        <f>'Main Data'!C576</f>
        <v>44325</v>
      </c>
      <c r="C576">
        <f>'Main Data'!D576</f>
        <v>421</v>
      </c>
      <c r="D576" s="26">
        <f>'Main Data'!E576</f>
        <v>38000</v>
      </c>
      <c r="E576" s="26">
        <f>'Main Data'!F576</f>
        <v>47500</v>
      </c>
      <c r="F576" s="34">
        <f t="shared" si="48"/>
        <v>10.545341438708522</v>
      </c>
      <c r="G576">
        <f>IF('Main Data'!H576="AP",1,0)</f>
        <v>1</v>
      </c>
      <c r="H576">
        <f>IF('Main Data'!H576="Blancpain",1,0)</f>
        <v>0</v>
      </c>
      <c r="I576">
        <f>IF('Main Data'!H576="Breguet",1,0)</f>
        <v>0</v>
      </c>
      <c r="J576">
        <f>IF('Main Data'!H576="Breitling",1,0)</f>
        <v>0</v>
      </c>
      <c r="K576">
        <f>IF('Main Data'!H576="Cartier",1,0)</f>
        <v>0</v>
      </c>
      <c r="L576">
        <f>IF('Main Data'!H576="Gallet",1,0)</f>
        <v>0</v>
      </c>
      <c r="M576">
        <f>IF('Main Data'!H576="Girard Perregaux",1,0)</f>
        <v>0</v>
      </c>
      <c r="N576">
        <f>IF('Main Data'!H576="Gubelin",1,0)</f>
        <v>0</v>
      </c>
      <c r="O576">
        <f>IF('Main Data'!H576="Heuer",1,0)</f>
        <v>0</v>
      </c>
      <c r="P576">
        <f>IF('Main Data'!H576="IWC",1,0)</f>
        <v>0</v>
      </c>
      <c r="Q576">
        <f>IF('Main Data'!H576="JLC",1,0)</f>
        <v>0</v>
      </c>
      <c r="R576">
        <f>IF('Main Data'!H576="Longines",1,0)</f>
        <v>0</v>
      </c>
      <c r="S576">
        <f>IF('Main Data'!H576="Movado",1,0)</f>
        <v>0</v>
      </c>
      <c r="T576">
        <f>IF('Main Data'!H576="Omega",1,0)</f>
        <v>0</v>
      </c>
      <c r="U576">
        <f>IF('Main Data'!H576="Panerai",1,0)</f>
        <v>0</v>
      </c>
      <c r="V576">
        <f>IF('Main Data'!H576="Patek",1,0)</f>
        <v>0</v>
      </c>
      <c r="W576">
        <f>IF('Main Data'!H576="Rolex",1,0)</f>
        <v>0</v>
      </c>
      <c r="X576">
        <f>IF('Main Data'!H576="Tudor",1,0)</f>
        <v>0</v>
      </c>
      <c r="Y576">
        <f>IF('Main Data'!H576="Ulysse Nardin",1,0)</f>
        <v>0</v>
      </c>
      <c r="Z576">
        <f>IF('Main Data'!H576="Universal Geneve",1,0)</f>
        <v>0</v>
      </c>
      <c r="AA576">
        <f>IF('Main Data'!H576="Vacheron",1,0)</f>
        <v>0</v>
      </c>
      <c r="AB576">
        <f>IF('Main Data'!H576="Zenith",1,0)</f>
        <v>0</v>
      </c>
      <c r="AC576">
        <f>IF('Main Data'!J576="Stainless Steel",1,0)</f>
        <v>1</v>
      </c>
      <c r="AD576">
        <f>IF('Main Data'!J576="Two-tone",1,0)</f>
        <v>0</v>
      </c>
      <c r="AE576">
        <f>IF(OR('Main Data'!J576="YG 18K",'Main Data'!J576="YG &lt;18K",'Main Data'!J576="PG 18K",'Main Data'!J576="PG &lt;18K",'Main Data'!J576="WG 18K",'Main Data'!J576="Mixes of 18K",'Main Data'!J576="Mixes &lt;18K"),1,0)</f>
        <v>0</v>
      </c>
      <c r="AF576">
        <f>IF('Main Data'!J576="Platinum",1,0)</f>
        <v>0</v>
      </c>
      <c r="AG576">
        <f>IF(OR('Main Data'!J576="PVD",'Main Data'!J576="Gold Plate",'Main Data'!J576="Other"),1,0)</f>
        <v>0</v>
      </c>
      <c r="AH576">
        <f>IF('Main Data'!N576="Stainless Steel",1,0)</f>
        <v>1</v>
      </c>
      <c r="AI576">
        <f>IF('Main Data'!N576="Leather",1,0)</f>
        <v>0</v>
      </c>
      <c r="AJ576">
        <f>IF('Main Data'!N576="Two-tone",1,0)</f>
        <v>0</v>
      </c>
      <c r="AK576">
        <f>IF(OR('Main Data'!N576="YG 18K",'Main Data'!N576="PG 18K",'Main Data'!N576="WG 18K",'Main Data'!N576="Mixes of 18K"),1,0)</f>
        <v>0</v>
      </c>
      <c r="AL576">
        <f>IF(OR(,'Main Data'!N576="PVD",'Main Data'!N576="Gold plate"),1,0)</f>
        <v>0</v>
      </c>
      <c r="AM576">
        <f>IF(OR('Main Data'!AV576="Yes",'Main Data'!AW576="Yes",'Main Data'!AU576="Yes"),1,0)</f>
        <v>0</v>
      </c>
      <c r="AN576">
        <f>IF(OR(ISTEXT('Main Data'!AX576), ISTEXT('Main Data'!AY576)),1,0)</f>
        <v>0</v>
      </c>
      <c r="AO576">
        <f>IF('Main Data'!AZ576="Yes",1,0)</f>
        <v>0</v>
      </c>
      <c r="AP576">
        <f>IF('Main Data'!BA576="Yes",1,0)</f>
        <v>0</v>
      </c>
      <c r="AQ576">
        <f>IF('Main Data'!BD576="Yes",1,0)</f>
        <v>0</v>
      </c>
      <c r="AR576">
        <f>IF('Main Data'!BE576="A",1,0)</f>
        <v>0</v>
      </c>
      <c r="AS576">
        <f>IF('Main Data'!BE576="AA",1,0)</f>
        <v>0</v>
      </c>
      <c r="AT576">
        <f>IF('Main Data'!BE576="AAA",1,0)</f>
        <v>1</v>
      </c>
      <c r="AU576">
        <f>IF('Main Data'!BE576="AAAA",1,0)</f>
        <v>0</v>
      </c>
      <c r="AV576">
        <f>IF('Main Data'!P576="Yes",1,0)</f>
        <v>0</v>
      </c>
      <c r="AW576">
        <f>IF('Main Data'!AP576="Yes",1,0)</f>
        <v>0</v>
      </c>
      <c r="AX576">
        <f>IF(OR('Main Data'!V576="Yes", 'Main Data'!W576="Yes",'Main Data'!X576="Yes"),1,0)</f>
        <v>1</v>
      </c>
      <c r="AY576">
        <f>IF(OR('Main Data'!Y576="Yes",'Main Data'!Z576="Yes"),1,0)</f>
        <v>0</v>
      </c>
      <c r="AZ576">
        <f>IF('Main Data'!AR576="Yes",1,0)</f>
        <v>0</v>
      </c>
      <c r="BA576">
        <f>IF('Main Data'!AS576="Yes",1,0)</f>
        <v>0</v>
      </c>
      <c r="BB576">
        <f>IF('Main Data'!AG576="Yes",1,0)</f>
        <v>0</v>
      </c>
      <c r="BC576">
        <f>IF('Main Data'!AB576="Yes",1,0)</f>
        <v>0</v>
      </c>
      <c r="BD576">
        <f>IF('Main Data'!AA576="Yes",1,0)</f>
        <v>0</v>
      </c>
      <c r="BE576">
        <f>IF('Main Data'!AC576="Yes",1,0)</f>
        <v>0</v>
      </c>
      <c r="BF576">
        <f>IF('Main Data'!AF576="Yes",1,0)</f>
        <v>0</v>
      </c>
      <c r="BG576">
        <f>IF(OR('Main Data'!AI576="Yes",'Main Data'!AL576="Yes"),1,0)</f>
        <v>0</v>
      </c>
      <c r="BH576">
        <f>IF('Main Data'!AJ576="Yes",1,0)</f>
        <v>0</v>
      </c>
      <c r="BI576">
        <f>IF('Main Data'!AK576="Yes",1,0)</f>
        <v>0</v>
      </c>
      <c r="BJ576">
        <f>IF('Main Data'!AM576="Yes",1,0)</f>
        <v>0</v>
      </c>
      <c r="BK576">
        <f>IF('Main Data'!AQ576="Yes",1,0)</f>
        <v>0</v>
      </c>
      <c r="BL576" s="21">
        <f t="shared" si="49"/>
        <v>0</v>
      </c>
      <c r="BM576" s="21">
        <f t="shared" si="50"/>
        <v>0</v>
      </c>
      <c r="BN576" s="21">
        <f t="shared" si="51"/>
        <v>0</v>
      </c>
      <c r="BO576" s="21">
        <f t="shared" si="52"/>
        <v>1</v>
      </c>
      <c r="BP576" s="21">
        <f t="shared" si="53"/>
        <v>0</v>
      </c>
    </row>
    <row r="577" spans="1:68" x14ac:dyDescent="0.2">
      <c r="A577">
        <v>573</v>
      </c>
      <c r="B577" s="33">
        <f>'Main Data'!C577</f>
        <v>44325</v>
      </c>
      <c r="C577">
        <f>'Main Data'!D577</f>
        <v>458</v>
      </c>
      <c r="D577" s="26">
        <f>'Main Data'!E577</f>
        <v>3600</v>
      </c>
      <c r="E577" s="26">
        <f>'Main Data'!F577</f>
        <v>4500</v>
      </c>
      <c r="F577" s="34">
        <f t="shared" si="48"/>
        <v>8.1886891244442008</v>
      </c>
      <c r="G577">
        <f>IF('Main Data'!H577="AP",1,0)</f>
        <v>0</v>
      </c>
      <c r="H577">
        <f>IF('Main Data'!H577="Blancpain",1,0)</f>
        <v>0</v>
      </c>
      <c r="I577">
        <f>IF('Main Data'!H577="Breguet",1,0)</f>
        <v>0</v>
      </c>
      <c r="J577">
        <f>IF('Main Data'!H577="Breitling",1,0)</f>
        <v>0</v>
      </c>
      <c r="K577">
        <f>IF('Main Data'!H577="Cartier",1,0)</f>
        <v>0</v>
      </c>
      <c r="L577">
        <f>IF('Main Data'!H577="Gallet",1,0)</f>
        <v>0</v>
      </c>
      <c r="M577">
        <f>IF('Main Data'!H577="Girard Perregaux",1,0)</f>
        <v>0</v>
      </c>
      <c r="N577">
        <f>IF('Main Data'!H577="Gubelin",1,0)</f>
        <v>0</v>
      </c>
      <c r="O577">
        <f>IF('Main Data'!H577="Heuer",1,0)</f>
        <v>0</v>
      </c>
      <c r="P577">
        <f>IF('Main Data'!H577="IWC",1,0)</f>
        <v>0</v>
      </c>
      <c r="Q577">
        <f>IF('Main Data'!H577="JLC",1,0)</f>
        <v>0</v>
      </c>
      <c r="R577">
        <f>IF('Main Data'!H577="Longines",1,0)</f>
        <v>0</v>
      </c>
      <c r="S577">
        <f>IF('Main Data'!H577="Movado",1,0)</f>
        <v>0</v>
      </c>
      <c r="T577">
        <f>IF('Main Data'!H577="Omega",1,0)</f>
        <v>0</v>
      </c>
      <c r="U577">
        <f>IF('Main Data'!H577="Panerai",1,0)</f>
        <v>0</v>
      </c>
      <c r="V577">
        <f>IF('Main Data'!H577="Patek",1,0)</f>
        <v>0</v>
      </c>
      <c r="W577">
        <f>IF('Main Data'!H577="Rolex",1,0)</f>
        <v>0</v>
      </c>
      <c r="X577">
        <f>IF('Main Data'!H577="Tudor",1,0)</f>
        <v>0</v>
      </c>
      <c r="Y577">
        <f>IF('Main Data'!H577="Ulysse Nardin",1,0)</f>
        <v>0</v>
      </c>
      <c r="Z577">
        <f>IF('Main Data'!H577="Universal Geneve",1,0)</f>
        <v>1</v>
      </c>
      <c r="AA577">
        <f>IF('Main Data'!H577="Vacheron",1,0)</f>
        <v>0</v>
      </c>
      <c r="AB577">
        <f>IF('Main Data'!H577="Zenith",1,0)</f>
        <v>0</v>
      </c>
      <c r="AC577">
        <f>IF('Main Data'!J577="Stainless Steel",1,0)</f>
        <v>0</v>
      </c>
      <c r="AD577">
        <f>IF('Main Data'!J577="Two-tone",1,0)</f>
        <v>0</v>
      </c>
      <c r="AE577">
        <f>IF(OR('Main Data'!J577="YG 18K",'Main Data'!J577="YG &lt;18K",'Main Data'!J577="PG 18K",'Main Data'!J577="PG &lt;18K",'Main Data'!J577="WG 18K",'Main Data'!J577="Mixes of 18K",'Main Data'!J577="Mixes &lt;18K"),1,0)</f>
        <v>1</v>
      </c>
      <c r="AF577">
        <f>IF('Main Data'!J577="Platinum",1,0)</f>
        <v>0</v>
      </c>
      <c r="AG577">
        <f>IF(OR('Main Data'!J577="PVD",'Main Data'!J577="Gold Plate",'Main Data'!J577="Other"),1,0)</f>
        <v>0</v>
      </c>
      <c r="AH577">
        <f>IF('Main Data'!N577="Stainless Steel",1,0)</f>
        <v>0</v>
      </c>
      <c r="AI577">
        <f>IF('Main Data'!N577="Leather",1,0)</f>
        <v>1</v>
      </c>
      <c r="AJ577">
        <f>IF('Main Data'!N577="Two-tone",1,0)</f>
        <v>0</v>
      </c>
      <c r="AK577">
        <f>IF(OR('Main Data'!N577="YG 18K",'Main Data'!N577="PG 18K",'Main Data'!N577="WG 18K",'Main Data'!N577="Mixes of 18K"),1,0)</f>
        <v>0</v>
      </c>
      <c r="AL577">
        <f>IF(OR(,'Main Data'!N577="PVD",'Main Data'!N577="Gold plate"),1,0)</f>
        <v>0</v>
      </c>
      <c r="AM577">
        <f>IF(OR('Main Data'!AV577="Yes",'Main Data'!AW577="Yes",'Main Data'!AU577="Yes"),1,0)</f>
        <v>0</v>
      </c>
      <c r="AN577">
        <f>IF(OR(ISTEXT('Main Data'!AX577), ISTEXT('Main Data'!AY577)),1,0)</f>
        <v>0</v>
      </c>
      <c r="AO577">
        <f>IF('Main Data'!AZ577="Yes",1,0)</f>
        <v>0</v>
      </c>
      <c r="AP577">
        <f>IF('Main Data'!BA577="Yes",1,0)</f>
        <v>0</v>
      </c>
      <c r="AQ577">
        <f>IF('Main Data'!BD577="Yes",1,0)</f>
        <v>0</v>
      </c>
      <c r="AR577">
        <f>IF('Main Data'!BE577="A",1,0)</f>
        <v>0</v>
      </c>
      <c r="AS577">
        <f>IF('Main Data'!BE577="AA",1,0)</f>
        <v>1</v>
      </c>
      <c r="AT577">
        <f>IF('Main Data'!BE577="AAA",1,0)</f>
        <v>0</v>
      </c>
      <c r="AU577">
        <f>IF('Main Data'!BE577="AAAA",1,0)</f>
        <v>0</v>
      </c>
      <c r="AV577">
        <f>IF('Main Data'!P577="Yes",1,0)</f>
        <v>0</v>
      </c>
      <c r="AW577">
        <f>IF('Main Data'!AP577="Yes",1,0)</f>
        <v>0</v>
      </c>
      <c r="AX577">
        <f>IF(OR('Main Data'!V577="Yes", 'Main Data'!W577="Yes",'Main Data'!X577="Yes"),1,0)</f>
        <v>0</v>
      </c>
      <c r="AY577">
        <f>IF(OR('Main Data'!Y577="Yes",'Main Data'!Z577="Yes"),1,0)</f>
        <v>0</v>
      </c>
      <c r="AZ577">
        <f>IF('Main Data'!AR577="Yes",1,0)</f>
        <v>0</v>
      </c>
      <c r="BA577">
        <f>IF('Main Data'!AS577="Yes",1,0)</f>
        <v>0</v>
      </c>
      <c r="BB577">
        <f>IF('Main Data'!AG577="Yes",1,0)</f>
        <v>0</v>
      </c>
      <c r="BC577">
        <f>IF('Main Data'!AB577="Yes",1,0)</f>
        <v>0</v>
      </c>
      <c r="BD577">
        <f>IF('Main Data'!AA577="Yes",1,0)</f>
        <v>0</v>
      </c>
      <c r="BE577">
        <f>IF('Main Data'!AC577="Yes",1,0)</f>
        <v>0</v>
      </c>
      <c r="BF577">
        <f>IF('Main Data'!AF577="Yes",1,0)</f>
        <v>0</v>
      </c>
      <c r="BG577">
        <f>IF(OR('Main Data'!AI577="Yes",'Main Data'!AL577="Yes"),1,0)</f>
        <v>1</v>
      </c>
      <c r="BH577">
        <f>IF('Main Data'!AJ577="Yes",1,0)</f>
        <v>0</v>
      </c>
      <c r="BI577">
        <f>IF('Main Data'!AK577="Yes",1,0)</f>
        <v>0</v>
      </c>
      <c r="BJ577">
        <f>IF('Main Data'!AM577="Yes",1,0)</f>
        <v>0</v>
      </c>
      <c r="BK577">
        <f>IF('Main Data'!AQ577="Yes",1,0)</f>
        <v>0</v>
      </c>
      <c r="BL577" s="21">
        <f t="shared" si="49"/>
        <v>0</v>
      </c>
      <c r="BM577" s="21">
        <f t="shared" si="50"/>
        <v>0</v>
      </c>
      <c r="BN577" s="21">
        <f t="shared" si="51"/>
        <v>0</v>
      </c>
      <c r="BO577" s="21">
        <f t="shared" si="52"/>
        <v>1</v>
      </c>
      <c r="BP577" s="21">
        <f t="shared" si="53"/>
        <v>0</v>
      </c>
    </row>
    <row r="578" spans="1:68" x14ac:dyDescent="0.2">
      <c r="A578">
        <v>574</v>
      </c>
      <c r="B578" s="33">
        <f>'Main Data'!C578</f>
        <v>44325</v>
      </c>
      <c r="C578">
        <f>'Main Data'!D578</f>
        <v>459</v>
      </c>
      <c r="D578" s="26">
        <f>'Main Data'!E578</f>
        <v>1500</v>
      </c>
      <c r="E578" s="26">
        <f>'Main Data'!F578</f>
        <v>1875</v>
      </c>
      <c r="F578" s="34">
        <f t="shared" si="48"/>
        <v>7.3132203870903014</v>
      </c>
      <c r="G578">
        <f>IF('Main Data'!H578="AP",1,0)</f>
        <v>0</v>
      </c>
      <c r="H578">
        <f>IF('Main Data'!H578="Blancpain",1,0)</f>
        <v>0</v>
      </c>
      <c r="I578">
        <f>IF('Main Data'!H578="Breguet",1,0)</f>
        <v>0</v>
      </c>
      <c r="J578">
        <f>IF('Main Data'!H578="Breitling",1,0)</f>
        <v>0</v>
      </c>
      <c r="K578">
        <f>IF('Main Data'!H578="Cartier",1,0)</f>
        <v>0</v>
      </c>
      <c r="L578">
        <f>IF('Main Data'!H578="Gallet",1,0)</f>
        <v>0</v>
      </c>
      <c r="M578">
        <f>IF('Main Data'!H578="Girard Perregaux",1,0)</f>
        <v>0</v>
      </c>
      <c r="N578">
        <f>IF('Main Data'!H578="Gubelin",1,0)</f>
        <v>0</v>
      </c>
      <c r="O578">
        <f>IF('Main Data'!H578="Heuer",1,0)</f>
        <v>0</v>
      </c>
      <c r="P578">
        <f>IF('Main Data'!H578="IWC",1,0)</f>
        <v>0</v>
      </c>
      <c r="Q578">
        <f>IF('Main Data'!H578="JLC",1,0)</f>
        <v>0</v>
      </c>
      <c r="R578">
        <f>IF('Main Data'!H578="Longines",1,0)</f>
        <v>0</v>
      </c>
      <c r="S578">
        <f>IF('Main Data'!H578="Movado",1,0)</f>
        <v>0</v>
      </c>
      <c r="T578">
        <f>IF('Main Data'!H578="Omega",1,0)</f>
        <v>0</v>
      </c>
      <c r="U578">
        <f>IF('Main Data'!H578="Panerai",1,0)</f>
        <v>0</v>
      </c>
      <c r="V578">
        <f>IF('Main Data'!H578="Patek",1,0)</f>
        <v>0</v>
      </c>
      <c r="W578">
        <f>IF('Main Data'!H578="Rolex",1,0)</f>
        <v>0</v>
      </c>
      <c r="X578">
        <f>IF('Main Data'!H578="Tudor",1,0)</f>
        <v>0</v>
      </c>
      <c r="Y578">
        <f>IF('Main Data'!H578="Ulysse Nardin",1,0)</f>
        <v>0</v>
      </c>
      <c r="Z578">
        <f>IF('Main Data'!H578="Universal Geneve",1,0)</f>
        <v>1</v>
      </c>
      <c r="AA578">
        <f>IF('Main Data'!H578="Vacheron",1,0)</f>
        <v>0</v>
      </c>
      <c r="AB578">
        <f>IF('Main Data'!H578="Zenith",1,0)</f>
        <v>0</v>
      </c>
      <c r="AC578">
        <f>IF('Main Data'!J578="Stainless Steel",1,0)</f>
        <v>0</v>
      </c>
      <c r="AD578">
        <f>IF('Main Data'!J578="Two-tone",1,0)</f>
        <v>0</v>
      </c>
      <c r="AE578">
        <f>IF(OR('Main Data'!J578="YG 18K",'Main Data'!J578="YG &lt;18K",'Main Data'!J578="PG 18K",'Main Data'!J578="PG &lt;18K",'Main Data'!J578="WG 18K",'Main Data'!J578="Mixes of 18K",'Main Data'!J578="Mixes &lt;18K"),1,0)</f>
        <v>1</v>
      </c>
      <c r="AF578">
        <f>IF('Main Data'!J578="Platinum",1,0)</f>
        <v>0</v>
      </c>
      <c r="AG578">
        <f>IF(OR('Main Data'!J578="PVD",'Main Data'!J578="Gold Plate",'Main Data'!J578="Other"),1,0)</f>
        <v>0</v>
      </c>
      <c r="AH578">
        <f>IF('Main Data'!N578="Stainless Steel",1,0)</f>
        <v>0</v>
      </c>
      <c r="AI578">
        <f>IF('Main Data'!N578="Leather",1,0)</f>
        <v>1</v>
      </c>
      <c r="AJ578">
        <f>IF('Main Data'!N578="Two-tone",1,0)</f>
        <v>0</v>
      </c>
      <c r="AK578">
        <f>IF(OR('Main Data'!N578="YG 18K",'Main Data'!N578="PG 18K",'Main Data'!N578="WG 18K",'Main Data'!N578="Mixes of 18K"),1,0)</f>
        <v>0</v>
      </c>
      <c r="AL578">
        <f>IF(OR(,'Main Data'!N578="PVD",'Main Data'!N578="Gold plate"),1,0)</f>
        <v>0</v>
      </c>
      <c r="AM578">
        <f>IF(OR('Main Data'!AV578="Yes",'Main Data'!AW578="Yes",'Main Data'!AU578="Yes"),1,0)</f>
        <v>0</v>
      </c>
      <c r="AN578">
        <f>IF(OR(ISTEXT('Main Data'!AX578), ISTEXT('Main Data'!AY578)),1,0)</f>
        <v>0</v>
      </c>
      <c r="AO578">
        <f>IF('Main Data'!AZ578="Yes",1,0)</f>
        <v>0</v>
      </c>
      <c r="AP578">
        <f>IF('Main Data'!BA578="Yes",1,0)</f>
        <v>0</v>
      </c>
      <c r="AQ578">
        <f>IF('Main Data'!BD578="Yes",1,0)</f>
        <v>0</v>
      </c>
      <c r="AR578">
        <f>IF('Main Data'!BE578="A",1,0)</f>
        <v>0</v>
      </c>
      <c r="AS578">
        <f>IF('Main Data'!BE578="AA",1,0)</f>
        <v>1</v>
      </c>
      <c r="AT578">
        <f>IF('Main Data'!BE578="AAA",1,0)</f>
        <v>0</v>
      </c>
      <c r="AU578">
        <f>IF('Main Data'!BE578="AAAA",1,0)</f>
        <v>0</v>
      </c>
      <c r="AV578">
        <f>IF('Main Data'!P578="Yes",1,0)</f>
        <v>0</v>
      </c>
      <c r="AW578">
        <f>IF('Main Data'!AP578="Yes",1,0)</f>
        <v>0</v>
      </c>
      <c r="AX578">
        <f>IF(OR('Main Data'!V578="Yes", 'Main Data'!W578="Yes",'Main Data'!X578="Yes"),1,0)</f>
        <v>0</v>
      </c>
      <c r="AY578">
        <f>IF(OR('Main Data'!Y578="Yes",'Main Data'!Z578="Yes"),1,0)</f>
        <v>0</v>
      </c>
      <c r="AZ578">
        <f>IF('Main Data'!AR578="Yes",1,0)</f>
        <v>0</v>
      </c>
      <c r="BA578">
        <f>IF('Main Data'!AS578="Yes",1,0)</f>
        <v>0</v>
      </c>
      <c r="BB578">
        <f>IF('Main Data'!AG578="Yes",1,0)</f>
        <v>0</v>
      </c>
      <c r="BC578">
        <f>IF('Main Data'!AB578="Yes",1,0)</f>
        <v>0</v>
      </c>
      <c r="BD578">
        <f>IF('Main Data'!AA578="Yes",1,0)</f>
        <v>0</v>
      </c>
      <c r="BE578">
        <f>IF('Main Data'!AC578="Yes",1,0)</f>
        <v>0</v>
      </c>
      <c r="BF578">
        <f>IF('Main Data'!AF578="Yes",1,0)</f>
        <v>0</v>
      </c>
      <c r="BG578">
        <f>IF(OR('Main Data'!AI578="Yes",'Main Data'!AL578="Yes"),1,0)</f>
        <v>1</v>
      </c>
      <c r="BH578">
        <f>IF('Main Data'!AJ578="Yes",1,0)</f>
        <v>0</v>
      </c>
      <c r="BI578">
        <f>IF('Main Data'!AK578="Yes",1,0)</f>
        <v>0</v>
      </c>
      <c r="BJ578">
        <f>IF('Main Data'!AM578="Yes",1,0)</f>
        <v>0</v>
      </c>
      <c r="BK578">
        <f>IF('Main Data'!AQ578="Yes",1,0)</f>
        <v>0</v>
      </c>
      <c r="BL578" s="21">
        <f t="shared" si="49"/>
        <v>0</v>
      </c>
      <c r="BM578" s="21">
        <f t="shared" si="50"/>
        <v>0</v>
      </c>
      <c r="BN578" s="21">
        <f t="shared" si="51"/>
        <v>0</v>
      </c>
      <c r="BO578" s="21">
        <f t="shared" si="52"/>
        <v>1</v>
      </c>
      <c r="BP578" s="21">
        <f t="shared" si="53"/>
        <v>0</v>
      </c>
    </row>
    <row r="579" spans="1:68" x14ac:dyDescent="0.2">
      <c r="A579">
        <v>575</v>
      </c>
      <c r="B579" s="33">
        <f>'Main Data'!C579</f>
        <v>44325</v>
      </c>
      <c r="C579">
        <f>'Main Data'!D579</f>
        <v>460</v>
      </c>
      <c r="D579" s="26">
        <f>'Main Data'!E579</f>
        <v>1500</v>
      </c>
      <c r="E579" s="26">
        <f>'Main Data'!F579</f>
        <v>1875</v>
      </c>
      <c r="F579" s="34">
        <f t="shared" si="48"/>
        <v>7.3132203870903014</v>
      </c>
      <c r="G579">
        <f>IF('Main Data'!H579="AP",1,0)</f>
        <v>0</v>
      </c>
      <c r="H579">
        <f>IF('Main Data'!H579="Blancpain",1,0)</f>
        <v>0</v>
      </c>
      <c r="I579">
        <f>IF('Main Data'!H579="Breguet",1,0)</f>
        <v>0</v>
      </c>
      <c r="J579">
        <f>IF('Main Data'!H579="Breitling",1,0)</f>
        <v>0</v>
      </c>
      <c r="K579">
        <f>IF('Main Data'!H579="Cartier",1,0)</f>
        <v>0</v>
      </c>
      <c r="L579">
        <f>IF('Main Data'!H579="Gallet",1,0)</f>
        <v>0</v>
      </c>
      <c r="M579">
        <f>IF('Main Data'!H579="Girard Perregaux",1,0)</f>
        <v>0</v>
      </c>
      <c r="N579">
        <f>IF('Main Data'!H579="Gubelin",1,0)</f>
        <v>0</v>
      </c>
      <c r="O579">
        <f>IF('Main Data'!H579="Heuer",1,0)</f>
        <v>0</v>
      </c>
      <c r="P579">
        <f>IF('Main Data'!H579="IWC",1,0)</f>
        <v>0</v>
      </c>
      <c r="Q579">
        <f>IF('Main Data'!H579="JLC",1,0)</f>
        <v>0</v>
      </c>
      <c r="R579">
        <f>IF('Main Data'!H579="Longines",1,0)</f>
        <v>0</v>
      </c>
      <c r="S579">
        <f>IF('Main Data'!H579="Movado",1,0)</f>
        <v>0</v>
      </c>
      <c r="T579">
        <f>IF('Main Data'!H579="Omega",1,0)</f>
        <v>0</v>
      </c>
      <c r="U579">
        <f>IF('Main Data'!H579="Panerai",1,0)</f>
        <v>0</v>
      </c>
      <c r="V579">
        <f>IF('Main Data'!H579="Patek",1,0)</f>
        <v>0</v>
      </c>
      <c r="W579">
        <f>IF('Main Data'!H579="Rolex",1,0)</f>
        <v>0</v>
      </c>
      <c r="X579">
        <f>IF('Main Data'!H579="Tudor",1,0)</f>
        <v>0</v>
      </c>
      <c r="Y579">
        <f>IF('Main Data'!H579="Ulysse Nardin",1,0)</f>
        <v>0</v>
      </c>
      <c r="Z579">
        <f>IF('Main Data'!H579="Universal Geneve",1,0)</f>
        <v>1</v>
      </c>
      <c r="AA579">
        <f>IF('Main Data'!H579="Vacheron",1,0)</f>
        <v>0</v>
      </c>
      <c r="AB579">
        <f>IF('Main Data'!H579="Zenith",1,0)</f>
        <v>0</v>
      </c>
      <c r="AC579">
        <f>IF('Main Data'!J579="Stainless Steel",1,0)</f>
        <v>1</v>
      </c>
      <c r="AD579">
        <f>IF('Main Data'!J579="Two-tone",1,0)</f>
        <v>0</v>
      </c>
      <c r="AE579">
        <f>IF(OR('Main Data'!J579="YG 18K",'Main Data'!J579="YG &lt;18K",'Main Data'!J579="PG 18K",'Main Data'!J579="PG &lt;18K",'Main Data'!J579="WG 18K",'Main Data'!J579="Mixes of 18K",'Main Data'!J579="Mixes &lt;18K"),1,0)</f>
        <v>0</v>
      </c>
      <c r="AF579">
        <f>IF('Main Data'!J579="Platinum",1,0)</f>
        <v>0</v>
      </c>
      <c r="AG579">
        <f>IF(OR('Main Data'!J579="PVD",'Main Data'!J579="Gold Plate",'Main Data'!J579="Other"),1,0)</f>
        <v>0</v>
      </c>
      <c r="AH579">
        <f>IF('Main Data'!N579="Stainless Steel",1,0)</f>
        <v>0</v>
      </c>
      <c r="AI579">
        <f>IF('Main Data'!N579="Leather",1,0)</f>
        <v>1</v>
      </c>
      <c r="AJ579">
        <f>IF('Main Data'!N579="Two-tone",1,0)</f>
        <v>0</v>
      </c>
      <c r="AK579">
        <f>IF(OR('Main Data'!N579="YG 18K",'Main Data'!N579="PG 18K",'Main Data'!N579="WG 18K",'Main Data'!N579="Mixes of 18K"),1,0)</f>
        <v>0</v>
      </c>
      <c r="AL579">
        <f>IF(OR(,'Main Data'!N579="PVD",'Main Data'!N579="Gold plate"),1,0)</f>
        <v>0</v>
      </c>
      <c r="AM579">
        <f>IF(OR('Main Data'!AV579="Yes",'Main Data'!AW579="Yes",'Main Data'!AU579="Yes"),1,0)</f>
        <v>0</v>
      </c>
      <c r="AN579">
        <f>IF(OR(ISTEXT('Main Data'!AX579), ISTEXT('Main Data'!AY579)),1,0)</f>
        <v>0</v>
      </c>
      <c r="AO579">
        <f>IF('Main Data'!AZ579="Yes",1,0)</f>
        <v>0</v>
      </c>
      <c r="AP579">
        <f>IF('Main Data'!BA579="Yes",1,0)</f>
        <v>0</v>
      </c>
      <c r="AQ579">
        <f>IF('Main Data'!BD579="Yes",1,0)</f>
        <v>0</v>
      </c>
      <c r="AR579">
        <f>IF('Main Data'!BE579="A",1,0)</f>
        <v>0</v>
      </c>
      <c r="AS579">
        <f>IF('Main Data'!BE579="AA",1,0)</f>
        <v>1</v>
      </c>
      <c r="AT579">
        <f>IF('Main Data'!BE579="AAA",1,0)</f>
        <v>0</v>
      </c>
      <c r="AU579">
        <f>IF('Main Data'!BE579="AAAA",1,0)</f>
        <v>0</v>
      </c>
      <c r="AV579">
        <f>IF('Main Data'!P579="Yes",1,0)</f>
        <v>0</v>
      </c>
      <c r="AW579">
        <f>IF('Main Data'!AP579="Yes",1,0)</f>
        <v>0</v>
      </c>
      <c r="AX579">
        <f>IF(OR('Main Data'!V579="Yes", 'Main Data'!W579="Yes",'Main Data'!X579="Yes"),1,0)</f>
        <v>0</v>
      </c>
      <c r="AY579">
        <f>IF(OR('Main Data'!Y579="Yes",'Main Data'!Z579="Yes"),1,0)</f>
        <v>0</v>
      </c>
      <c r="AZ579">
        <f>IF('Main Data'!AR579="Yes",1,0)</f>
        <v>0</v>
      </c>
      <c r="BA579">
        <f>IF('Main Data'!AS579="Yes",1,0)</f>
        <v>0</v>
      </c>
      <c r="BB579">
        <f>IF('Main Data'!AG579="Yes",1,0)</f>
        <v>0</v>
      </c>
      <c r="BC579">
        <f>IF('Main Data'!AB579="Yes",1,0)</f>
        <v>0</v>
      </c>
      <c r="BD579">
        <f>IF('Main Data'!AA579="Yes",1,0)</f>
        <v>0</v>
      </c>
      <c r="BE579">
        <f>IF('Main Data'!AC579="Yes",1,0)</f>
        <v>0</v>
      </c>
      <c r="BF579">
        <f>IF('Main Data'!AF579="Yes",1,0)</f>
        <v>0</v>
      </c>
      <c r="BG579">
        <f>IF(OR('Main Data'!AI579="Yes",'Main Data'!AL579="Yes"),1,0)</f>
        <v>1</v>
      </c>
      <c r="BH579">
        <f>IF('Main Data'!AJ579="Yes",1,0)</f>
        <v>0</v>
      </c>
      <c r="BI579">
        <f>IF('Main Data'!AK579="Yes",1,0)</f>
        <v>0</v>
      </c>
      <c r="BJ579">
        <f>IF('Main Data'!AM579="Yes",1,0)</f>
        <v>0</v>
      </c>
      <c r="BK579">
        <f>IF('Main Data'!AQ579="Yes",1,0)</f>
        <v>0</v>
      </c>
      <c r="BL579" s="21">
        <f t="shared" si="49"/>
        <v>0</v>
      </c>
      <c r="BM579" s="21">
        <f t="shared" si="50"/>
        <v>0</v>
      </c>
      <c r="BN579" s="21">
        <f t="shared" si="51"/>
        <v>0</v>
      </c>
      <c r="BO579" s="21">
        <f t="shared" si="52"/>
        <v>1</v>
      </c>
      <c r="BP579" s="21">
        <f t="shared" si="53"/>
        <v>0</v>
      </c>
    </row>
    <row r="580" spans="1:68" x14ac:dyDescent="0.2">
      <c r="A580">
        <v>576</v>
      </c>
      <c r="B580" s="33">
        <f>'Main Data'!C580</f>
        <v>44325</v>
      </c>
      <c r="C580">
        <f>'Main Data'!D580</f>
        <v>465</v>
      </c>
      <c r="D580" s="26">
        <f>'Main Data'!E580</f>
        <v>5000</v>
      </c>
      <c r="E580" s="26">
        <f>'Main Data'!F580</f>
        <v>6250</v>
      </c>
      <c r="F580" s="34">
        <f t="shared" si="48"/>
        <v>8.5171931914162382</v>
      </c>
      <c r="G580">
        <f>IF('Main Data'!H580="AP",1,0)</f>
        <v>0</v>
      </c>
      <c r="H580">
        <f>IF('Main Data'!H580="Blancpain",1,0)</f>
        <v>0</v>
      </c>
      <c r="I580">
        <f>IF('Main Data'!H580="Breguet",1,0)</f>
        <v>0</v>
      </c>
      <c r="J580">
        <f>IF('Main Data'!H580="Breitling",1,0)</f>
        <v>0</v>
      </c>
      <c r="K580">
        <f>IF('Main Data'!H580="Cartier",1,0)</f>
        <v>0</v>
      </c>
      <c r="L580">
        <f>IF('Main Data'!H580="Gallet",1,0)</f>
        <v>0</v>
      </c>
      <c r="M580">
        <f>IF('Main Data'!H580="Girard Perregaux",1,0)</f>
        <v>0</v>
      </c>
      <c r="N580">
        <f>IF('Main Data'!H580="Gubelin",1,0)</f>
        <v>0</v>
      </c>
      <c r="O580">
        <f>IF('Main Data'!H580="Heuer",1,0)</f>
        <v>0</v>
      </c>
      <c r="P580">
        <f>IF('Main Data'!H580="IWC",1,0)</f>
        <v>0</v>
      </c>
      <c r="Q580">
        <f>IF('Main Data'!H580="JLC",1,0)</f>
        <v>0</v>
      </c>
      <c r="R580">
        <f>IF('Main Data'!H580="Longines",1,0)</f>
        <v>0</v>
      </c>
      <c r="S580">
        <f>IF('Main Data'!H580="Movado",1,0)</f>
        <v>0</v>
      </c>
      <c r="T580">
        <f>IF('Main Data'!H580="Omega",1,0)</f>
        <v>0</v>
      </c>
      <c r="U580">
        <f>IF('Main Data'!H580="Panerai",1,0)</f>
        <v>0</v>
      </c>
      <c r="V580">
        <f>IF('Main Data'!H580="Patek",1,0)</f>
        <v>0</v>
      </c>
      <c r="W580">
        <f>IF('Main Data'!H580="Rolex",1,0)</f>
        <v>0</v>
      </c>
      <c r="X580">
        <f>IF('Main Data'!H580="Tudor",1,0)</f>
        <v>0</v>
      </c>
      <c r="Y580">
        <f>IF('Main Data'!H580="Ulysse Nardin",1,0)</f>
        <v>0</v>
      </c>
      <c r="Z580">
        <f>IF('Main Data'!H580="Universal Geneve",1,0)</f>
        <v>0</v>
      </c>
      <c r="AA580">
        <f>IF('Main Data'!H580="Vacheron",1,0)</f>
        <v>0</v>
      </c>
      <c r="AB580">
        <f>IF('Main Data'!H580="Zenith",1,0)</f>
        <v>1</v>
      </c>
      <c r="AC580">
        <f>IF('Main Data'!J580="Stainless Steel",1,0)</f>
        <v>0</v>
      </c>
      <c r="AD580">
        <f>IF('Main Data'!J580="Two-tone",1,0)</f>
        <v>0</v>
      </c>
      <c r="AE580">
        <f>IF(OR('Main Data'!J580="YG 18K",'Main Data'!J580="YG &lt;18K",'Main Data'!J580="PG 18K",'Main Data'!J580="PG &lt;18K",'Main Data'!J580="WG 18K",'Main Data'!J580="Mixes of 18K",'Main Data'!J580="Mixes &lt;18K"),1,0)</f>
        <v>1</v>
      </c>
      <c r="AF580">
        <f>IF('Main Data'!J580="Platinum",1,0)</f>
        <v>0</v>
      </c>
      <c r="AG580">
        <f>IF(OR('Main Data'!J580="PVD",'Main Data'!J580="Gold Plate",'Main Data'!J580="Other"),1,0)</f>
        <v>0</v>
      </c>
      <c r="AH580">
        <f>IF('Main Data'!N580="Stainless Steel",1,0)</f>
        <v>0</v>
      </c>
      <c r="AI580">
        <f>IF('Main Data'!N580="Leather",1,0)</f>
        <v>1</v>
      </c>
      <c r="AJ580">
        <f>IF('Main Data'!N580="Two-tone",1,0)</f>
        <v>0</v>
      </c>
      <c r="AK580">
        <f>IF(OR('Main Data'!N580="YG 18K",'Main Data'!N580="PG 18K",'Main Data'!N580="WG 18K",'Main Data'!N580="Mixes of 18K"),1,0)</f>
        <v>0</v>
      </c>
      <c r="AL580">
        <f>IF(OR(,'Main Data'!N580="PVD",'Main Data'!N580="Gold plate"),1,0)</f>
        <v>0</v>
      </c>
      <c r="AM580">
        <f>IF(OR('Main Data'!AV580="Yes",'Main Data'!AW580="Yes",'Main Data'!AU580="Yes"),1,0)</f>
        <v>0</v>
      </c>
      <c r="AN580">
        <f>IF(OR(ISTEXT('Main Data'!AX580), ISTEXT('Main Data'!AY580)),1,0)</f>
        <v>0</v>
      </c>
      <c r="AO580">
        <f>IF('Main Data'!AZ580="Yes",1,0)</f>
        <v>0</v>
      </c>
      <c r="AP580">
        <f>IF('Main Data'!BA580="Yes",1,0)</f>
        <v>0</v>
      </c>
      <c r="AQ580">
        <f>IF('Main Data'!BD580="Yes",1,0)</f>
        <v>0</v>
      </c>
      <c r="AR580">
        <f>IF('Main Data'!BE580="A",1,0)</f>
        <v>0</v>
      </c>
      <c r="AS580">
        <f>IF('Main Data'!BE580="AA",1,0)</f>
        <v>1</v>
      </c>
      <c r="AT580">
        <f>IF('Main Data'!BE580="AAA",1,0)</f>
        <v>0</v>
      </c>
      <c r="AU580">
        <f>IF('Main Data'!BE580="AAAA",1,0)</f>
        <v>0</v>
      </c>
      <c r="AV580">
        <f>IF('Main Data'!P580="Yes",1,0)</f>
        <v>1</v>
      </c>
      <c r="AW580">
        <f>IF('Main Data'!AP580="Yes",1,0)</f>
        <v>0</v>
      </c>
      <c r="AX580">
        <f>IF(OR('Main Data'!V580="Yes", 'Main Data'!W580="Yes",'Main Data'!X580="Yes"),1,0)</f>
        <v>0</v>
      </c>
      <c r="AY580">
        <f>IF(OR('Main Data'!Y580="Yes",'Main Data'!Z580="Yes"),1,0)</f>
        <v>0</v>
      </c>
      <c r="AZ580">
        <f>IF('Main Data'!AR580="Yes",1,0)</f>
        <v>0</v>
      </c>
      <c r="BA580">
        <f>IF('Main Data'!AS580="Yes",1,0)</f>
        <v>0</v>
      </c>
      <c r="BB580">
        <f>IF('Main Data'!AG580="Yes",1,0)</f>
        <v>0</v>
      </c>
      <c r="BC580">
        <f>IF('Main Data'!AB580="Yes",1,0)</f>
        <v>0</v>
      </c>
      <c r="BD580">
        <f>IF('Main Data'!AA580="Yes",1,0)</f>
        <v>0</v>
      </c>
      <c r="BE580">
        <f>IF('Main Data'!AC580="Yes",1,0)</f>
        <v>0</v>
      </c>
      <c r="BF580">
        <f>IF('Main Data'!AF580="Yes",1,0)</f>
        <v>0</v>
      </c>
      <c r="BG580">
        <f>IF(OR('Main Data'!AI580="Yes",'Main Data'!AL580="Yes"),1,0)</f>
        <v>0</v>
      </c>
      <c r="BH580">
        <f>IF('Main Data'!AJ580="Yes",1,0)</f>
        <v>0</v>
      </c>
      <c r="BI580">
        <f>IF('Main Data'!AK580="Yes",1,0)</f>
        <v>0</v>
      </c>
      <c r="BJ580">
        <f>IF('Main Data'!AM580="Yes",1,0)</f>
        <v>0</v>
      </c>
      <c r="BK580">
        <f>IF('Main Data'!AQ580="Yes",1,0)</f>
        <v>0</v>
      </c>
      <c r="BL580" s="21">
        <f t="shared" si="49"/>
        <v>0</v>
      </c>
      <c r="BM580" s="21">
        <f t="shared" si="50"/>
        <v>0</v>
      </c>
      <c r="BN580" s="21">
        <f t="shared" si="51"/>
        <v>0</v>
      </c>
      <c r="BO580" s="21">
        <f t="shared" si="52"/>
        <v>1</v>
      </c>
      <c r="BP580" s="21">
        <f t="shared" si="53"/>
        <v>0</v>
      </c>
    </row>
    <row r="581" spans="1:68" x14ac:dyDescent="0.2">
      <c r="A581">
        <v>577</v>
      </c>
      <c r="B581" s="33">
        <f>'Main Data'!C581</f>
        <v>44325</v>
      </c>
      <c r="C581">
        <f>'Main Data'!D581</f>
        <v>468</v>
      </c>
      <c r="D581" s="26">
        <f>'Main Data'!E581</f>
        <v>2700</v>
      </c>
      <c r="E581" s="26">
        <f>'Main Data'!F581</f>
        <v>3375</v>
      </c>
      <c r="F581" s="34">
        <f t="shared" ref="F581:F644" si="54">LN(D581)</f>
        <v>7.90100705199242</v>
      </c>
      <c r="G581">
        <f>IF('Main Data'!H581="AP",1,0)</f>
        <v>0</v>
      </c>
      <c r="H581">
        <f>IF('Main Data'!H581="Blancpain",1,0)</f>
        <v>0</v>
      </c>
      <c r="I581">
        <f>IF('Main Data'!H581="Breguet",1,0)</f>
        <v>0</v>
      </c>
      <c r="J581">
        <f>IF('Main Data'!H581="Breitling",1,0)</f>
        <v>0</v>
      </c>
      <c r="K581">
        <f>IF('Main Data'!H581="Cartier",1,0)</f>
        <v>0</v>
      </c>
      <c r="L581">
        <f>IF('Main Data'!H581="Gallet",1,0)</f>
        <v>0</v>
      </c>
      <c r="M581">
        <f>IF('Main Data'!H581="Girard Perregaux",1,0)</f>
        <v>0</v>
      </c>
      <c r="N581">
        <f>IF('Main Data'!H581="Gubelin",1,0)</f>
        <v>0</v>
      </c>
      <c r="O581">
        <f>IF('Main Data'!H581="Heuer",1,0)</f>
        <v>0</v>
      </c>
      <c r="P581">
        <f>IF('Main Data'!H581="IWC",1,0)</f>
        <v>0</v>
      </c>
      <c r="Q581">
        <f>IF('Main Data'!H581="JLC",1,0)</f>
        <v>0</v>
      </c>
      <c r="R581">
        <f>IF('Main Data'!H581="Longines",1,0)</f>
        <v>0</v>
      </c>
      <c r="S581">
        <f>IF('Main Data'!H581="Movado",1,0)</f>
        <v>1</v>
      </c>
      <c r="T581">
        <f>IF('Main Data'!H581="Omega",1,0)</f>
        <v>0</v>
      </c>
      <c r="U581">
        <f>IF('Main Data'!H581="Panerai",1,0)</f>
        <v>0</v>
      </c>
      <c r="V581">
        <f>IF('Main Data'!H581="Patek",1,0)</f>
        <v>0</v>
      </c>
      <c r="W581">
        <f>IF('Main Data'!H581="Rolex",1,0)</f>
        <v>0</v>
      </c>
      <c r="X581">
        <f>IF('Main Data'!H581="Tudor",1,0)</f>
        <v>0</v>
      </c>
      <c r="Y581">
        <f>IF('Main Data'!H581="Ulysse Nardin",1,0)</f>
        <v>0</v>
      </c>
      <c r="Z581">
        <f>IF('Main Data'!H581="Universal Geneve",1,0)</f>
        <v>0</v>
      </c>
      <c r="AA581">
        <f>IF('Main Data'!H581="Vacheron",1,0)</f>
        <v>0</v>
      </c>
      <c r="AB581">
        <f>IF('Main Data'!H581="Zenith",1,0)</f>
        <v>0</v>
      </c>
      <c r="AC581">
        <f>IF('Main Data'!J581="Stainless Steel",1,0)</f>
        <v>0</v>
      </c>
      <c r="AD581">
        <f>IF('Main Data'!J581="Two-tone",1,0)</f>
        <v>0</v>
      </c>
      <c r="AE581">
        <f>IF(OR('Main Data'!J581="YG 18K",'Main Data'!J581="YG &lt;18K",'Main Data'!J581="PG 18K",'Main Data'!J581="PG &lt;18K",'Main Data'!J581="WG 18K",'Main Data'!J581="Mixes of 18K",'Main Data'!J581="Mixes &lt;18K"),1,0)</f>
        <v>0</v>
      </c>
      <c r="AF581">
        <f>IF('Main Data'!J581="Platinum",1,0)</f>
        <v>0</v>
      </c>
      <c r="AG581">
        <f>IF(OR('Main Data'!J581="PVD",'Main Data'!J581="Gold Plate",'Main Data'!J581="Other"),1,0)</f>
        <v>1</v>
      </c>
      <c r="AH581">
        <f>IF('Main Data'!N581="Stainless Steel",1,0)</f>
        <v>0</v>
      </c>
      <c r="AI581">
        <f>IF('Main Data'!N581="Leather",1,0)</f>
        <v>1</v>
      </c>
      <c r="AJ581">
        <f>IF('Main Data'!N581="Two-tone",1,0)</f>
        <v>0</v>
      </c>
      <c r="AK581">
        <f>IF(OR('Main Data'!N581="YG 18K",'Main Data'!N581="PG 18K",'Main Data'!N581="WG 18K",'Main Data'!N581="Mixes of 18K"),1,0)</f>
        <v>0</v>
      </c>
      <c r="AL581">
        <f>IF(OR(,'Main Data'!N581="PVD",'Main Data'!N581="Gold plate"),1,0)</f>
        <v>0</v>
      </c>
      <c r="AM581">
        <f>IF(OR('Main Data'!AV581="Yes",'Main Data'!AW581="Yes",'Main Data'!AU581="Yes"),1,0)</f>
        <v>0</v>
      </c>
      <c r="AN581">
        <f>IF(OR(ISTEXT('Main Data'!AX581), ISTEXT('Main Data'!AY581)),1,0)</f>
        <v>0</v>
      </c>
      <c r="AO581">
        <f>IF('Main Data'!AZ581="Yes",1,0)</f>
        <v>0</v>
      </c>
      <c r="AP581">
        <f>IF('Main Data'!BA581="Yes",1,0)</f>
        <v>0</v>
      </c>
      <c r="AQ581">
        <f>IF('Main Data'!BD581="Yes",1,0)</f>
        <v>0</v>
      </c>
      <c r="AR581">
        <f>IF('Main Data'!BE581="A",1,0)</f>
        <v>0</v>
      </c>
      <c r="AS581">
        <f>IF('Main Data'!BE581="AA",1,0)</f>
        <v>1</v>
      </c>
      <c r="AT581">
        <f>IF('Main Data'!BE581="AAA",1,0)</f>
        <v>0</v>
      </c>
      <c r="AU581">
        <f>IF('Main Data'!BE581="AAAA",1,0)</f>
        <v>0</v>
      </c>
      <c r="AV581">
        <f>IF('Main Data'!P581="Yes",1,0)</f>
        <v>0</v>
      </c>
      <c r="AW581">
        <f>IF('Main Data'!AP581="Yes",1,0)</f>
        <v>0</v>
      </c>
      <c r="AX581">
        <f>IF(OR('Main Data'!V581="Yes", 'Main Data'!W581="Yes",'Main Data'!X581="Yes"),1,0)</f>
        <v>0</v>
      </c>
      <c r="AY581">
        <f>IF(OR('Main Data'!Y581="Yes",'Main Data'!Z581="Yes"),1,0)</f>
        <v>0</v>
      </c>
      <c r="AZ581">
        <f>IF('Main Data'!AR581="Yes",1,0)</f>
        <v>0</v>
      </c>
      <c r="BA581">
        <f>IF('Main Data'!AS581="Yes",1,0)</f>
        <v>0</v>
      </c>
      <c r="BB581">
        <f>IF('Main Data'!AG581="Yes",1,0)</f>
        <v>0</v>
      </c>
      <c r="BC581">
        <f>IF('Main Data'!AB581="Yes",1,0)</f>
        <v>0</v>
      </c>
      <c r="BD581">
        <f>IF('Main Data'!AA581="Yes",1,0)</f>
        <v>0</v>
      </c>
      <c r="BE581">
        <f>IF('Main Data'!AC581="Yes",1,0)</f>
        <v>0</v>
      </c>
      <c r="BF581">
        <f>IF('Main Data'!AF581="Yes",1,0)</f>
        <v>1</v>
      </c>
      <c r="BG581">
        <f>IF(OR('Main Data'!AI581="Yes",'Main Data'!AL581="Yes"),1,0)</f>
        <v>0</v>
      </c>
      <c r="BH581">
        <f>IF('Main Data'!AJ581="Yes",1,0)</f>
        <v>0</v>
      </c>
      <c r="BI581">
        <f>IF('Main Data'!AK581="Yes",1,0)</f>
        <v>0</v>
      </c>
      <c r="BJ581">
        <f>IF('Main Data'!AM581="Yes",1,0)</f>
        <v>0</v>
      </c>
      <c r="BK581">
        <f>IF('Main Data'!AQ581="Yes",1,0)</f>
        <v>0</v>
      </c>
      <c r="BL581" s="21">
        <f t="shared" ref="BL581:BL644" si="55">IF(AND($B581&gt;=DATEVALUE("1/1/2018"),$B581&lt;=DATEVALUE("12/31/2018")),1,0)</f>
        <v>0</v>
      </c>
      <c r="BM581" s="21">
        <f t="shared" ref="BM581:BM644" si="56">IF(AND($B581&gt;=DATEVALUE("1/1/2019"),$B581&lt;=DATEVALUE("12/31/2019")),1,0)</f>
        <v>0</v>
      </c>
      <c r="BN581" s="21">
        <f t="shared" ref="BN581:BN644" si="57">IF(AND($B581&gt;=DATEVALUE("1/1/2020"),$B581&lt;=DATEVALUE("12/31/2020")),1,0)</f>
        <v>0</v>
      </c>
      <c r="BO581" s="21">
        <f t="shared" ref="BO581:BO644" si="58">IF(AND($B581&gt;=DATEVALUE("1/1/2021"),$B581&lt;=DATEVALUE("12/31/2021")),1,0)</f>
        <v>1</v>
      </c>
      <c r="BP581" s="21">
        <f t="shared" ref="BP581:BP644" si="59">IF(AND($B581&gt;=DATEVALUE("1/1/2022"),$B581&lt;=DATEVALUE("12/31/2022")),1,0)</f>
        <v>0</v>
      </c>
    </row>
    <row r="582" spans="1:68" x14ac:dyDescent="0.2">
      <c r="A582">
        <v>578</v>
      </c>
      <c r="B582" s="33">
        <f>'Main Data'!C582</f>
        <v>44325</v>
      </c>
      <c r="C582">
        <f>'Main Data'!D582</f>
        <v>469</v>
      </c>
      <c r="D582" s="26">
        <f>'Main Data'!E582</f>
        <v>2400</v>
      </c>
      <c r="E582" s="26">
        <f>'Main Data'!F582</f>
        <v>3000</v>
      </c>
      <c r="F582" s="34">
        <f t="shared" si="54"/>
        <v>7.7832240163360371</v>
      </c>
      <c r="G582">
        <f>IF('Main Data'!H582="AP",1,0)</f>
        <v>0</v>
      </c>
      <c r="H582">
        <f>IF('Main Data'!H582="Blancpain",1,0)</f>
        <v>0</v>
      </c>
      <c r="I582">
        <f>IF('Main Data'!H582="Breguet",1,0)</f>
        <v>0</v>
      </c>
      <c r="J582">
        <f>IF('Main Data'!H582="Breitling",1,0)</f>
        <v>0</v>
      </c>
      <c r="K582">
        <f>IF('Main Data'!H582="Cartier",1,0)</f>
        <v>0</v>
      </c>
      <c r="L582">
        <f>IF('Main Data'!H582="Gallet",1,0)</f>
        <v>0</v>
      </c>
      <c r="M582">
        <f>IF('Main Data'!H582="Girard Perregaux",1,0)</f>
        <v>1</v>
      </c>
      <c r="N582">
        <f>IF('Main Data'!H582="Gubelin",1,0)</f>
        <v>0</v>
      </c>
      <c r="O582">
        <f>IF('Main Data'!H582="Heuer",1,0)</f>
        <v>0</v>
      </c>
      <c r="P582">
        <f>IF('Main Data'!H582="IWC",1,0)</f>
        <v>0</v>
      </c>
      <c r="Q582">
        <f>IF('Main Data'!H582="JLC",1,0)</f>
        <v>0</v>
      </c>
      <c r="R582">
        <f>IF('Main Data'!H582="Longines",1,0)</f>
        <v>0</v>
      </c>
      <c r="S582">
        <f>IF('Main Data'!H582="Movado",1,0)</f>
        <v>0</v>
      </c>
      <c r="T582">
        <f>IF('Main Data'!H582="Omega",1,0)</f>
        <v>0</v>
      </c>
      <c r="U582">
        <f>IF('Main Data'!H582="Panerai",1,0)</f>
        <v>0</v>
      </c>
      <c r="V582">
        <f>IF('Main Data'!H582="Patek",1,0)</f>
        <v>0</v>
      </c>
      <c r="W582">
        <f>IF('Main Data'!H582="Rolex",1,0)</f>
        <v>0</v>
      </c>
      <c r="X582">
        <f>IF('Main Data'!H582="Tudor",1,0)</f>
        <v>0</v>
      </c>
      <c r="Y582">
        <f>IF('Main Data'!H582="Ulysse Nardin",1,0)</f>
        <v>0</v>
      </c>
      <c r="Z582">
        <f>IF('Main Data'!H582="Universal Geneve",1,0)</f>
        <v>0</v>
      </c>
      <c r="AA582">
        <f>IF('Main Data'!H582="Vacheron",1,0)</f>
        <v>0</v>
      </c>
      <c r="AB582">
        <f>IF('Main Data'!H582="Zenith",1,0)</f>
        <v>0</v>
      </c>
      <c r="AC582">
        <f>IF('Main Data'!J582="Stainless Steel",1,0)</f>
        <v>1</v>
      </c>
      <c r="AD582">
        <f>IF('Main Data'!J582="Two-tone",1,0)</f>
        <v>0</v>
      </c>
      <c r="AE582">
        <f>IF(OR('Main Data'!J582="YG 18K",'Main Data'!J582="YG &lt;18K",'Main Data'!J582="PG 18K",'Main Data'!J582="PG &lt;18K",'Main Data'!J582="WG 18K",'Main Data'!J582="Mixes of 18K",'Main Data'!J582="Mixes &lt;18K"),1,0)</f>
        <v>0</v>
      </c>
      <c r="AF582">
        <f>IF('Main Data'!J582="Platinum",1,0)</f>
        <v>0</v>
      </c>
      <c r="AG582">
        <f>IF(OR('Main Data'!J582="PVD",'Main Data'!J582="Gold Plate",'Main Data'!J582="Other"),1,0)</f>
        <v>0</v>
      </c>
      <c r="AH582">
        <f>IF('Main Data'!N582="Stainless Steel",1,0)</f>
        <v>0</v>
      </c>
      <c r="AI582">
        <f>IF('Main Data'!N582="Leather",1,0)</f>
        <v>1</v>
      </c>
      <c r="AJ582">
        <f>IF('Main Data'!N582="Two-tone",1,0)</f>
        <v>0</v>
      </c>
      <c r="AK582">
        <f>IF(OR('Main Data'!N582="YG 18K",'Main Data'!N582="PG 18K",'Main Data'!N582="WG 18K",'Main Data'!N582="Mixes of 18K"),1,0)</f>
        <v>0</v>
      </c>
      <c r="AL582">
        <f>IF(OR(,'Main Data'!N582="PVD",'Main Data'!N582="Gold plate"),1,0)</f>
        <v>0</v>
      </c>
      <c r="AM582">
        <f>IF(OR('Main Data'!AV582="Yes",'Main Data'!AW582="Yes",'Main Data'!AU582="Yes"),1,0)</f>
        <v>0</v>
      </c>
      <c r="AN582">
        <f>IF(OR(ISTEXT('Main Data'!AX582), ISTEXT('Main Data'!AY582)),1,0)</f>
        <v>0</v>
      </c>
      <c r="AO582">
        <f>IF('Main Data'!AZ582="Yes",1,0)</f>
        <v>0</v>
      </c>
      <c r="AP582">
        <f>IF('Main Data'!BA582="Yes",1,0)</f>
        <v>0</v>
      </c>
      <c r="AQ582">
        <f>IF('Main Data'!BD582="Yes",1,0)</f>
        <v>0</v>
      </c>
      <c r="AR582">
        <f>IF('Main Data'!BE582="A",1,0)</f>
        <v>0</v>
      </c>
      <c r="AS582">
        <f>IF('Main Data'!BE582="AA",1,0)</f>
        <v>1</v>
      </c>
      <c r="AT582">
        <f>IF('Main Data'!BE582="AAA",1,0)</f>
        <v>0</v>
      </c>
      <c r="AU582">
        <f>IF('Main Data'!BE582="AAAA",1,0)</f>
        <v>0</v>
      </c>
      <c r="AV582">
        <f>IF('Main Data'!P582="Yes",1,0)</f>
        <v>0</v>
      </c>
      <c r="AW582">
        <f>IF('Main Data'!AP582="Yes",1,0)</f>
        <v>0</v>
      </c>
      <c r="AX582">
        <f>IF(OR('Main Data'!V582="Yes", 'Main Data'!W582="Yes",'Main Data'!X582="Yes"),1,0)</f>
        <v>1</v>
      </c>
      <c r="AY582">
        <f>IF(OR('Main Data'!Y582="Yes",'Main Data'!Z582="Yes"),1,0)</f>
        <v>0</v>
      </c>
      <c r="AZ582">
        <f>IF('Main Data'!AR582="Yes",1,0)</f>
        <v>0</v>
      </c>
      <c r="BA582">
        <f>IF('Main Data'!AS582="Yes",1,0)</f>
        <v>0</v>
      </c>
      <c r="BB582">
        <f>IF('Main Data'!AG582="Yes",1,0)</f>
        <v>0</v>
      </c>
      <c r="BC582">
        <f>IF('Main Data'!AB582="Yes",1,0)</f>
        <v>0</v>
      </c>
      <c r="BD582">
        <f>IF('Main Data'!AA582="Yes",1,0)</f>
        <v>0</v>
      </c>
      <c r="BE582">
        <f>IF('Main Data'!AC582="Yes",1,0)</f>
        <v>0</v>
      </c>
      <c r="BF582">
        <f>IF('Main Data'!AF582="Yes",1,0)</f>
        <v>0</v>
      </c>
      <c r="BG582">
        <f>IF(OR('Main Data'!AI582="Yes",'Main Data'!AL582="Yes"),1,0)</f>
        <v>0</v>
      </c>
      <c r="BH582">
        <f>IF('Main Data'!AJ582="Yes",1,0)</f>
        <v>0</v>
      </c>
      <c r="BI582">
        <f>IF('Main Data'!AK582="Yes",1,0)</f>
        <v>0</v>
      </c>
      <c r="BJ582">
        <f>IF('Main Data'!AM582="Yes",1,0)</f>
        <v>0</v>
      </c>
      <c r="BK582">
        <f>IF('Main Data'!AQ582="Yes",1,0)</f>
        <v>0</v>
      </c>
      <c r="BL582" s="21">
        <f t="shared" si="55"/>
        <v>0</v>
      </c>
      <c r="BM582" s="21">
        <f t="shared" si="56"/>
        <v>0</v>
      </c>
      <c r="BN582" s="21">
        <f t="shared" si="57"/>
        <v>0</v>
      </c>
      <c r="BO582" s="21">
        <f t="shared" si="58"/>
        <v>1</v>
      </c>
      <c r="BP582" s="21">
        <f t="shared" si="59"/>
        <v>0</v>
      </c>
    </row>
    <row r="583" spans="1:68" x14ac:dyDescent="0.2">
      <c r="A583">
        <v>579</v>
      </c>
      <c r="B583" s="33">
        <f>'Main Data'!C583</f>
        <v>44325</v>
      </c>
      <c r="C583">
        <f>'Main Data'!D583</f>
        <v>471</v>
      </c>
      <c r="D583" s="26">
        <f>'Main Data'!E583</f>
        <v>2200</v>
      </c>
      <c r="E583" s="26">
        <f>'Main Data'!F583</f>
        <v>2750</v>
      </c>
      <c r="F583" s="34">
        <f t="shared" si="54"/>
        <v>7.696212639346407</v>
      </c>
      <c r="G583">
        <f>IF('Main Data'!H583="AP",1,0)</f>
        <v>0</v>
      </c>
      <c r="H583">
        <f>IF('Main Data'!H583="Blancpain",1,0)</f>
        <v>0</v>
      </c>
      <c r="I583">
        <f>IF('Main Data'!H583="Breguet",1,0)</f>
        <v>0</v>
      </c>
      <c r="J583">
        <f>IF('Main Data'!H583="Breitling",1,0)</f>
        <v>0</v>
      </c>
      <c r="K583">
        <f>IF('Main Data'!H583="Cartier",1,0)</f>
        <v>0</v>
      </c>
      <c r="L583">
        <f>IF('Main Data'!H583="Gallet",1,0)</f>
        <v>0</v>
      </c>
      <c r="M583">
        <f>IF('Main Data'!H583="Girard Perregaux",1,0)</f>
        <v>0</v>
      </c>
      <c r="N583">
        <f>IF('Main Data'!H583="Gubelin",1,0)</f>
        <v>0</v>
      </c>
      <c r="O583">
        <f>IF('Main Data'!H583="Heuer",1,0)</f>
        <v>1</v>
      </c>
      <c r="P583">
        <f>IF('Main Data'!H583="IWC",1,0)</f>
        <v>0</v>
      </c>
      <c r="Q583">
        <f>IF('Main Data'!H583="JLC",1,0)</f>
        <v>0</v>
      </c>
      <c r="R583">
        <f>IF('Main Data'!H583="Longines",1,0)</f>
        <v>0</v>
      </c>
      <c r="S583">
        <f>IF('Main Data'!H583="Movado",1,0)</f>
        <v>0</v>
      </c>
      <c r="T583">
        <f>IF('Main Data'!H583="Omega",1,0)</f>
        <v>0</v>
      </c>
      <c r="U583">
        <f>IF('Main Data'!H583="Panerai",1,0)</f>
        <v>0</v>
      </c>
      <c r="V583">
        <f>IF('Main Data'!H583="Patek",1,0)</f>
        <v>0</v>
      </c>
      <c r="W583">
        <f>IF('Main Data'!H583="Rolex",1,0)</f>
        <v>0</v>
      </c>
      <c r="X583">
        <f>IF('Main Data'!H583="Tudor",1,0)</f>
        <v>0</v>
      </c>
      <c r="Y583">
        <f>IF('Main Data'!H583="Ulysse Nardin",1,0)</f>
        <v>0</v>
      </c>
      <c r="Z583">
        <f>IF('Main Data'!H583="Universal Geneve",1,0)</f>
        <v>0</v>
      </c>
      <c r="AA583">
        <f>IF('Main Data'!H583="Vacheron",1,0)</f>
        <v>0</v>
      </c>
      <c r="AB583">
        <f>IF('Main Data'!H583="Zenith",1,0)</f>
        <v>0</v>
      </c>
      <c r="AC583">
        <f>IF('Main Data'!J583="Stainless Steel",1,0)</f>
        <v>1</v>
      </c>
      <c r="AD583">
        <f>IF('Main Data'!J583="Two-tone",1,0)</f>
        <v>0</v>
      </c>
      <c r="AE583">
        <f>IF(OR('Main Data'!J583="YG 18K",'Main Data'!J583="YG &lt;18K",'Main Data'!J583="PG 18K",'Main Data'!J583="PG &lt;18K",'Main Data'!J583="WG 18K",'Main Data'!J583="Mixes of 18K",'Main Data'!J583="Mixes &lt;18K"),1,0)</f>
        <v>0</v>
      </c>
      <c r="AF583">
        <f>IF('Main Data'!J583="Platinum",1,0)</f>
        <v>0</v>
      </c>
      <c r="AG583">
        <f>IF(OR('Main Data'!J583="PVD",'Main Data'!J583="Gold Plate",'Main Data'!J583="Other"),1,0)</f>
        <v>0</v>
      </c>
      <c r="AH583">
        <f>IF('Main Data'!N583="Stainless Steel",1,0)</f>
        <v>0</v>
      </c>
      <c r="AI583">
        <f>IF('Main Data'!N583="Leather",1,0)</f>
        <v>1</v>
      </c>
      <c r="AJ583">
        <f>IF('Main Data'!N583="Two-tone",1,0)</f>
        <v>0</v>
      </c>
      <c r="AK583">
        <f>IF(OR('Main Data'!N583="YG 18K",'Main Data'!N583="PG 18K",'Main Data'!N583="WG 18K",'Main Data'!N583="Mixes of 18K"),1,0)</f>
        <v>0</v>
      </c>
      <c r="AL583">
        <f>IF(OR(,'Main Data'!N583="PVD",'Main Data'!N583="Gold plate"),1,0)</f>
        <v>0</v>
      </c>
      <c r="AM583">
        <f>IF(OR('Main Data'!AV583="Yes",'Main Data'!AW583="Yes",'Main Data'!AU583="Yes"),1,0)</f>
        <v>0</v>
      </c>
      <c r="AN583">
        <f>IF(OR(ISTEXT('Main Data'!AX583), ISTEXT('Main Data'!AY583)),1,0)</f>
        <v>0</v>
      </c>
      <c r="AO583">
        <f>IF('Main Data'!AZ583="Yes",1,0)</f>
        <v>0</v>
      </c>
      <c r="AP583">
        <f>IF('Main Data'!BA583="Yes",1,0)</f>
        <v>0</v>
      </c>
      <c r="AQ583">
        <f>IF('Main Data'!BD583="Yes",1,0)</f>
        <v>0</v>
      </c>
      <c r="AR583">
        <f>IF('Main Data'!BE583="A",1,0)</f>
        <v>1</v>
      </c>
      <c r="AS583">
        <f>IF('Main Data'!BE583="AA",1,0)</f>
        <v>0</v>
      </c>
      <c r="AT583">
        <f>IF('Main Data'!BE583="AAA",1,0)</f>
        <v>0</v>
      </c>
      <c r="AU583">
        <f>IF('Main Data'!BE583="AAAA",1,0)</f>
        <v>0</v>
      </c>
      <c r="AV583">
        <f>IF('Main Data'!P583="Yes",1,0)</f>
        <v>0</v>
      </c>
      <c r="AW583">
        <f>IF('Main Data'!AP583="Yes",1,0)</f>
        <v>0</v>
      </c>
      <c r="AX583">
        <f>IF(OR('Main Data'!V583="Yes", 'Main Data'!W583="Yes",'Main Data'!X583="Yes"),1,0)</f>
        <v>1</v>
      </c>
      <c r="AY583">
        <f>IF(OR('Main Data'!Y583="Yes",'Main Data'!Z583="Yes"),1,0)</f>
        <v>0</v>
      </c>
      <c r="AZ583">
        <f>IF('Main Data'!AR583="Yes",1,0)</f>
        <v>0</v>
      </c>
      <c r="BA583">
        <f>IF('Main Data'!AS583="Yes",1,0)</f>
        <v>0</v>
      </c>
      <c r="BB583">
        <f>IF('Main Data'!AG583="Yes",1,0)</f>
        <v>0</v>
      </c>
      <c r="BC583">
        <f>IF('Main Data'!AB583="Yes",1,0)</f>
        <v>0</v>
      </c>
      <c r="BD583">
        <f>IF('Main Data'!AA583="Yes",1,0)</f>
        <v>0</v>
      </c>
      <c r="BE583">
        <f>IF('Main Data'!AC583="Yes",1,0)</f>
        <v>0</v>
      </c>
      <c r="BF583">
        <f>IF('Main Data'!AF583="Yes",1,0)</f>
        <v>0</v>
      </c>
      <c r="BG583">
        <f>IF(OR('Main Data'!AI583="Yes",'Main Data'!AL583="Yes"),1,0)</f>
        <v>1</v>
      </c>
      <c r="BH583">
        <f>IF('Main Data'!AJ583="Yes",1,0)</f>
        <v>0</v>
      </c>
      <c r="BI583">
        <f>IF('Main Data'!AK583="Yes",1,0)</f>
        <v>0</v>
      </c>
      <c r="BJ583">
        <f>IF('Main Data'!AM583="Yes",1,0)</f>
        <v>0</v>
      </c>
      <c r="BK583">
        <f>IF('Main Data'!AQ583="Yes",1,0)</f>
        <v>0</v>
      </c>
      <c r="BL583" s="21">
        <f t="shared" si="55"/>
        <v>0</v>
      </c>
      <c r="BM583" s="21">
        <f t="shared" si="56"/>
        <v>0</v>
      </c>
      <c r="BN583" s="21">
        <f t="shared" si="57"/>
        <v>0</v>
      </c>
      <c r="BO583" s="21">
        <f t="shared" si="58"/>
        <v>1</v>
      </c>
      <c r="BP583" s="21">
        <f t="shared" si="59"/>
        <v>0</v>
      </c>
    </row>
    <row r="584" spans="1:68" x14ac:dyDescent="0.2">
      <c r="A584">
        <v>580</v>
      </c>
      <c r="B584" s="33">
        <f>'Main Data'!C584</f>
        <v>44325</v>
      </c>
      <c r="C584">
        <f>'Main Data'!D584</f>
        <v>473</v>
      </c>
      <c r="D584" s="26">
        <f>'Main Data'!E584</f>
        <v>6500</v>
      </c>
      <c r="E584" s="26">
        <f>'Main Data'!F584</f>
        <v>8125</v>
      </c>
      <c r="F584" s="34">
        <f t="shared" si="54"/>
        <v>8.7795574558837277</v>
      </c>
      <c r="G584">
        <f>IF('Main Data'!H584="AP",1,0)</f>
        <v>0</v>
      </c>
      <c r="H584">
        <f>IF('Main Data'!H584="Blancpain",1,0)</f>
        <v>0</v>
      </c>
      <c r="I584">
        <f>IF('Main Data'!H584="Breguet",1,0)</f>
        <v>0</v>
      </c>
      <c r="J584">
        <f>IF('Main Data'!H584="Breitling",1,0)</f>
        <v>0</v>
      </c>
      <c r="K584">
        <f>IF('Main Data'!H584="Cartier",1,0)</f>
        <v>0</v>
      </c>
      <c r="L584">
        <f>IF('Main Data'!H584="Gallet",1,0)</f>
        <v>0</v>
      </c>
      <c r="M584">
        <f>IF('Main Data'!H584="Girard Perregaux",1,0)</f>
        <v>0</v>
      </c>
      <c r="N584">
        <f>IF('Main Data'!H584="Gubelin",1,0)</f>
        <v>0</v>
      </c>
      <c r="O584">
        <f>IF('Main Data'!H584="Heuer",1,0)</f>
        <v>0</v>
      </c>
      <c r="P584">
        <f>IF('Main Data'!H584="IWC",1,0)</f>
        <v>0</v>
      </c>
      <c r="Q584">
        <f>IF('Main Data'!H584="JLC",1,0)</f>
        <v>0</v>
      </c>
      <c r="R584">
        <f>IF('Main Data'!H584="Longines",1,0)</f>
        <v>0</v>
      </c>
      <c r="S584">
        <f>IF('Main Data'!H584="Movado",1,0)</f>
        <v>0</v>
      </c>
      <c r="T584">
        <f>IF('Main Data'!H584="Omega",1,0)</f>
        <v>0</v>
      </c>
      <c r="U584">
        <f>IF('Main Data'!H584="Panerai",1,0)</f>
        <v>0</v>
      </c>
      <c r="V584">
        <f>IF('Main Data'!H584="Patek",1,0)</f>
        <v>0</v>
      </c>
      <c r="W584">
        <f>IF('Main Data'!H584="Rolex",1,0)</f>
        <v>1</v>
      </c>
      <c r="X584">
        <f>IF('Main Data'!H584="Tudor",1,0)</f>
        <v>0</v>
      </c>
      <c r="Y584">
        <f>IF('Main Data'!H584="Ulysse Nardin",1,0)</f>
        <v>0</v>
      </c>
      <c r="Z584">
        <f>IF('Main Data'!H584="Universal Geneve",1,0)</f>
        <v>0</v>
      </c>
      <c r="AA584">
        <f>IF('Main Data'!H584="Vacheron",1,0)</f>
        <v>0</v>
      </c>
      <c r="AB584">
        <f>IF('Main Data'!H584="Zenith",1,0)</f>
        <v>0</v>
      </c>
      <c r="AC584">
        <f>IF('Main Data'!J584="Stainless Steel",1,0)</f>
        <v>1</v>
      </c>
      <c r="AD584">
        <f>IF('Main Data'!J584="Two-tone",1,0)</f>
        <v>0</v>
      </c>
      <c r="AE584">
        <f>IF(OR('Main Data'!J584="YG 18K",'Main Data'!J584="YG &lt;18K",'Main Data'!J584="PG 18K",'Main Data'!J584="PG &lt;18K",'Main Data'!J584="WG 18K",'Main Data'!J584="Mixes of 18K",'Main Data'!J584="Mixes &lt;18K"),1,0)</f>
        <v>0</v>
      </c>
      <c r="AF584">
        <f>IF('Main Data'!J584="Platinum",1,0)</f>
        <v>0</v>
      </c>
      <c r="AG584">
        <f>IF(OR('Main Data'!J584="PVD",'Main Data'!J584="Gold Plate",'Main Data'!J584="Other"),1,0)</f>
        <v>0</v>
      </c>
      <c r="AH584">
        <f>IF('Main Data'!N584="Stainless Steel",1,0)</f>
        <v>0</v>
      </c>
      <c r="AI584">
        <f>IF('Main Data'!N584="Leather",1,0)</f>
        <v>1</v>
      </c>
      <c r="AJ584">
        <f>IF('Main Data'!N584="Two-tone",1,0)</f>
        <v>0</v>
      </c>
      <c r="AK584">
        <f>IF(OR('Main Data'!N584="YG 18K",'Main Data'!N584="PG 18K",'Main Data'!N584="WG 18K",'Main Data'!N584="Mixes of 18K"),1,0)</f>
        <v>0</v>
      </c>
      <c r="AL584">
        <f>IF(OR(,'Main Data'!N584="PVD",'Main Data'!N584="Gold plate"),1,0)</f>
        <v>0</v>
      </c>
      <c r="AM584">
        <f>IF(OR('Main Data'!AV584="Yes",'Main Data'!AW584="Yes",'Main Data'!AU584="Yes"),1,0)</f>
        <v>0</v>
      </c>
      <c r="AN584">
        <f>IF(OR(ISTEXT('Main Data'!AX584), ISTEXT('Main Data'!AY584)),1,0)</f>
        <v>0</v>
      </c>
      <c r="AO584">
        <f>IF('Main Data'!AZ584="Yes",1,0)</f>
        <v>0</v>
      </c>
      <c r="AP584">
        <f>IF('Main Data'!BA584="Yes",1,0)</f>
        <v>0</v>
      </c>
      <c r="AQ584">
        <f>IF('Main Data'!BD584="Yes",1,0)</f>
        <v>0</v>
      </c>
      <c r="AR584">
        <f>IF('Main Data'!BE584="A",1,0)</f>
        <v>0</v>
      </c>
      <c r="AS584">
        <f>IF('Main Data'!BE584="AA",1,0)</f>
        <v>1</v>
      </c>
      <c r="AT584">
        <f>IF('Main Data'!BE584="AAA",1,0)</f>
        <v>0</v>
      </c>
      <c r="AU584">
        <f>IF('Main Data'!BE584="AAAA",1,0)</f>
        <v>0</v>
      </c>
      <c r="AV584">
        <f>IF('Main Data'!P584="Yes",1,0)</f>
        <v>0</v>
      </c>
      <c r="AW584">
        <f>IF('Main Data'!AP584="Yes",1,0)</f>
        <v>0</v>
      </c>
      <c r="AX584">
        <f>IF(OR('Main Data'!V584="Yes", 'Main Data'!W584="Yes",'Main Data'!X584="Yes"),1,0)</f>
        <v>0</v>
      </c>
      <c r="AY584">
        <f>IF(OR('Main Data'!Y584="Yes",'Main Data'!Z584="Yes"),1,0)</f>
        <v>0</v>
      </c>
      <c r="AZ584">
        <f>IF('Main Data'!AR584="Yes",1,0)</f>
        <v>0</v>
      </c>
      <c r="BA584">
        <f>IF('Main Data'!AS584="Yes",1,0)</f>
        <v>0</v>
      </c>
      <c r="BB584">
        <f>IF('Main Data'!AG584="Yes",1,0)</f>
        <v>0</v>
      </c>
      <c r="BC584">
        <f>IF('Main Data'!AB584="Yes",1,0)</f>
        <v>0</v>
      </c>
      <c r="BD584">
        <f>IF('Main Data'!AA584="Yes",1,0)</f>
        <v>0</v>
      </c>
      <c r="BE584">
        <f>IF('Main Data'!AC584="Yes",1,0)</f>
        <v>0</v>
      </c>
      <c r="BF584">
        <f>IF('Main Data'!AF584="Yes",1,0)</f>
        <v>0</v>
      </c>
      <c r="BG584">
        <f>IF(OR('Main Data'!AI584="Yes",'Main Data'!AL584="Yes"),1,0)</f>
        <v>1</v>
      </c>
      <c r="BH584">
        <f>IF('Main Data'!AJ584="Yes",1,0)</f>
        <v>0</v>
      </c>
      <c r="BI584">
        <f>IF('Main Data'!AK584="Yes",1,0)</f>
        <v>0</v>
      </c>
      <c r="BJ584">
        <f>IF('Main Data'!AM584="Yes",1,0)</f>
        <v>0</v>
      </c>
      <c r="BK584">
        <f>IF('Main Data'!AQ584="Yes",1,0)</f>
        <v>0</v>
      </c>
      <c r="BL584" s="21">
        <f t="shared" si="55"/>
        <v>0</v>
      </c>
      <c r="BM584" s="21">
        <f t="shared" si="56"/>
        <v>0</v>
      </c>
      <c r="BN584" s="21">
        <f t="shared" si="57"/>
        <v>0</v>
      </c>
      <c r="BO584" s="21">
        <f t="shared" si="58"/>
        <v>1</v>
      </c>
      <c r="BP584" s="21">
        <f t="shared" si="59"/>
        <v>0</v>
      </c>
    </row>
    <row r="585" spans="1:68" x14ac:dyDescent="0.2">
      <c r="A585">
        <v>581</v>
      </c>
      <c r="B585" s="33">
        <f>'Main Data'!C585</f>
        <v>44325</v>
      </c>
      <c r="C585">
        <f>'Main Data'!D585</f>
        <v>475</v>
      </c>
      <c r="D585" s="26">
        <f>'Main Data'!E585</f>
        <v>2800</v>
      </c>
      <c r="E585" s="26">
        <f>'Main Data'!F585</f>
        <v>3500</v>
      </c>
      <c r="F585" s="34">
        <f t="shared" si="54"/>
        <v>7.9373746961632952</v>
      </c>
      <c r="G585">
        <f>IF('Main Data'!H585="AP",1,0)</f>
        <v>0</v>
      </c>
      <c r="H585">
        <f>IF('Main Data'!H585="Blancpain",1,0)</f>
        <v>0</v>
      </c>
      <c r="I585">
        <f>IF('Main Data'!H585="Breguet",1,0)</f>
        <v>0</v>
      </c>
      <c r="J585">
        <f>IF('Main Data'!H585="Breitling",1,0)</f>
        <v>0</v>
      </c>
      <c r="K585">
        <f>IF('Main Data'!H585="Cartier",1,0)</f>
        <v>0</v>
      </c>
      <c r="L585">
        <f>IF('Main Data'!H585="Gallet",1,0)</f>
        <v>0</v>
      </c>
      <c r="M585">
        <f>IF('Main Data'!H585="Girard Perregaux",1,0)</f>
        <v>0</v>
      </c>
      <c r="N585">
        <f>IF('Main Data'!H585="Gubelin",1,0)</f>
        <v>0</v>
      </c>
      <c r="O585">
        <f>IF('Main Data'!H585="Heuer",1,0)</f>
        <v>0</v>
      </c>
      <c r="P585">
        <f>IF('Main Data'!H585="IWC",1,0)</f>
        <v>0</v>
      </c>
      <c r="Q585">
        <f>IF('Main Data'!H585="JLC",1,0)</f>
        <v>0</v>
      </c>
      <c r="R585">
        <f>IF('Main Data'!H585="Longines",1,0)</f>
        <v>0</v>
      </c>
      <c r="S585">
        <f>IF('Main Data'!H585="Movado",1,0)</f>
        <v>0</v>
      </c>
      <c r="T585">
        <f>IF('Main Data'!H585="Omega",1,0)</f>
        <v>0</v>
      </c>
      <c r="U585">
        <f>IF('Main Data'!H585="Panerai",1,0)</f>
        <v>0</v>
      </c>
      <c r="V585">
        <f>IF('Main Data'!H585="Patek",1,0)</f>
        <v>0</v>
      </c>
      <c r="W585">
        <f>IF('Main Data'!H585="Rolex",1,0)</f>
        <v>1</v>
      </c>
      <c r="X585">
        <f>IF('Main Data'!H585="Tudor",1,0)</f>
        <v>0</v>
      </c>
      <c r="Y585">
        <f>IF('Main Data'!H585="Ulysse Nardin",1,0)</f>
        <v>0</v>
      </c>
      <c r="Z585">
        <f>IF('Main Data'!H585="Universal Geneve",1,0)</f>
        <v>0</v>
      </c>
      <c r="AA585">
        <f>IF('Main Data'!H585="Vacheron",1,0)</f>
        <v>0</v>
      </c>
      <c r="AB585">
        <f>IF('Main Data'!H585="Zenith",1,0)</f>
        <v>0</v>
      </c>
      <c r="AC585">
        <f>IF('Main Data'!J585="Stainless Steel",1,0)</f>
        <v>1</v>
      </c>
      <c r="AD585">
        <f>IF('Main Data'!J585="Two-tone",1,0)</f>
        <v>0</v>
      </c>
      <c r="AE585">
        <f>IF(OR('Main Data'!J585="YG 18K",'Main Data'!J585="YG &lt;18K",'Main Data'!J585="PG 18K",'Main Data'!J585="PG &lt;18K",'Main Data'!J585="WG 18K",'Main Data'!J585="Mixes of 18K",'Main Data'!J585="Mixes &lt;18K"),1,0)</f>
        <v>0</v>
      </c>
      <c r="AF585">
        <f>IF('Main Data'!J585="Platinum",1,0)</f>
        <v>0</v>
      </c>
      <c r="AG585">
        <f>IF(OR('Main Data'!J585="PVD",'Main Data'!J585="Gold Plate",'Main Data'!J585="Other"),1,0)</f>
        <v>0</v>
      </c>
      <c r="AH585">
        <f>IF('Main Data'!N585="Stainless Steel",1,0)</f>
        <v>0</v>
      </c>
      <c r="AI585">
        <f>IF('Main Data'!N585="Leather",1,0)</f>
        <v>1</v>
      </c>
      <c r="AJ585">
        <f>IF('Main Data'!N585="Two-tone",1,0)</f>
        <v>0</v>
      </c>
      <c r="AK585">
        <f>IF(OR('Main Data'!N585="YG 18K",'Main Data'!N585="PG 18K",'Main Data'!N585="WG 18K",'Main Data'!N585="Mixes of 18K"),1,0)</f>
        <v>0</v>
      </c>
      <c r="AL585">
        <f>IF(OR(,'Main Data'!N585="PVD",'Main Data'!N585="Gold plate"),1,0)</f>
        <v>0</v>
      </c>
      <c r="AM585">
        <f>IF(OR('Main Data'!AV585="Yes",'Main Data'!AW585="Yes",'Main Data'!AU585="Yes"),1,0)</f>
        <v>0</v>
      </c>
      <c r="AN585">
        <f>IF(OR(ISTEXT('Main Data'!AX585), ISTEXT('Main Data'!AY585)),1,0)</f>
        <v>0</v>
      </c>
      <c r="AO585">
        <f>IF('Main Data'!AZ585="Yes",1,0)</f>
        <v>0</v>
      </c>
      <c r="AP585">
        <f>IF('Main Data'!BA585="Yes",1,0)</f>
        <v>0</v>
      </c>
      <c r="AQ585">
        <f>IF('Main Data'!BD585="Yes",1,0)</f>
        <v>0</v>
      </c>
      <c r="AR585">
        <f>IF('Main Data'!BE585="A",1,0)</f>
        <v>0</v>
      </c>
      <c r="AS585">
        <f>IF('Main Data'!BE585="AA",1,0)</f>
        <v>0</v>
      </c>
      <c r="AT585">
        <f>IF('Main Data'!BE585="AAA",1,0)</f>
        <v>1</v>
      </c>
      <c r="AU585">
        <f>IF('Main Data'!BE585="AAAA",1,0)</f>
        <v>0</v>
      </c>
      <c r="AV585">
        <f>IF('Main Data'!P585="Yes",1,0)</f>
        <v>1</v>
      </c>
      <c r="AW585">
        <f>IF('Main Data'!AP585="Yes",1,0)</f>
        <v>0</v>
      </c>
      <c r="AX585">
        <f>IF(OR('Main Data'!V585="Yes", 'Main Data'!W585="Yes",'Main Data'!X585="Yes"),1,0)</f>
        <v>0</v>
      </c>
      <c r="AY585">
        <f>IF(OR('Main Data'!Y585="Yes",'Main Data'!Z585="Yes"),1,0)</f>
        <v>0</v>
      </c>
      <c r="AZ585">
        <f>IF('Main Data'!AR585="Yes",1,0)</f>
        <v>0</v>
      </c>
      <c r="BA585">
        <f>IF('Main Data'!AS585="Yes",1,0)</f>
        <v>0</v>
      </c>
      <c r="BB585">
        <f>IF('Main Data'!AG585="Yes",1,0)</f>
        <v>0</v>
      </c>
      <c r="BC585">
        <f>IF('Main Data'!AB585="Yes",1,0)</f>
        <v>0</v>
      </c>
      <c r="BD585">
        <f>IF('Main Data'!AA585="Yes",1,0)</f>
        <v>0</v>
      </c>
      <c r="BE585">
        <f>IF('Main Data'!AC585="Yes",1,0)</f>
        <v>0</v>
      </c>
      <c r="BF585">
        <f>IF('Main Data'!AF585="Yes",1,0)</f>
        <v>0</v>
      </c>
      <c r="BG585">
        <f>IF(OR('Main Data'!AI585="Yes",'Main Data'!AL585="Yes"),1,0)</f>
        <v>0</v>
      </c>
      <c r="BH585">
        <f>IF('Main Data'!AJ585="Yes",1,0)</f>
        <v>0</v>
      </c>
      <c r="BI585">
        <f>IF('Main Data'!AK585="Yes",1,0)</f>
        <v>0</v>
      </c>
      <c r="BJ585">
        <f>IF('Main Data'!AM585="Yes",1,0)</f>
        <v>0</v>
      </c>
      <c r="BK585">
        <f>IF('Main Data'!AQ585="Yes",1,0)</f>
        <v>0</v>
      </c>
      <c r="BL585" s="21">
        <f t="shared" si="55"/>
        <v>0</v>
      </c>
      <c r="BM585" s="21">
        <f t="shared" si="56"/>
        <v>0</v>
      </c>
      <c r="BN585" s="21">
        <f t="shared" si="57"/>
        <v>0</v>
      </c>
      <c r="BO585" s="21">
        <f t="shared" si="58"/>
        <v>1</v>
      </c>
      <c r="BP585" s="21">
        <f t="shared" si="59"/>
        <v>0</v>
      </c>
    </row>
    <row r="586" spans="1:68" x14ac:dyDescent="0.2">
      <c r="A586">
        <v>582</v>
      </c>
      <c r="B586" s="33">
        <f>'Main Data'!C586</f>
        <v>44325</v>
      </c>
      <c r="C586">
        <f>'Main Data'!D586</f>
        <v>480</v>
      </c>
      <c r="D586" s="26">
        <f>'Main Data'!E586</f>
        <v>3000</v>
      </c>
      <c r="E586" s="26">
        <f>'Main Data'!F586</f>
        <v>3750</v>
      </c>
      <c r="F586" s="34">
        <f t="shared" si="54"/>
        <v>8.0063675676502459</v>
      </c>
      <c r="G586">
        <f>IF('Main Data'!H586="AP",1,0)</f>
        <v>0</v>
      </c>
      <c r="H586">
        <f>IF('Main Data'!H586="Blancpain",1,0)</f>
        <v>0</v>
      </c>
      <c r="I586">
        <f>IF('Main Data'!H586="Breguet",1,0)</f>
        <v>0</v>
      </c>
      <c r="J586">
        <f>IF('Main Data'!H586="Breitling",1,0)</f>
        <v>0</v>
      </c>
      <c r="K586">
        <f>IF('Main Data'!H586="Cartier",1,0)</f>
        <v>0</v>
      </c>
      <c r="L586">
        <f>IF('Main Data'!H586="Gallet",1,0)</f>
        <v>0</v>
      </c>
      <c r="M586">
        <f>IF('Main Data'!H586="Girard Perregaux",1,0)</f>
        <v>0</v>
      </c>
      <c r="N586">
        <f>IF('Main Data'!H586="Gubelin",1,0)</f>
        <v>0</v>
      </c>
      <c r="O586">
        <f>IF('Main Data'!H586="Heuer",1,0)</f>
        <v>0</v>
      </c>
      <c r="P586">
        <f>IF('Main Data'!H586="IWC",1,0)</f>
        <v>0</v>
      </c>
      <c r="Q586">
        <f>IF('Main Data'!H586="JLC",1,0)</f>
        <v>0</v>
      </c>
      <c r="R586">
        <f>IF('Main Data'!H586="Longines",1,0)</f>
        <v>0</v>
      </c>
      <c r="S586">
        <f>IF('Main Data'!H586="Movado",1,0)</f>
        <v>0</v>
      </c>
      <c r="T586">
        <f>IF('Main Data'!H586="Omega",1,0)</f>
        <v>0</v>
      </c>
      <c r="U586">
        <f>IF('Main Data'!H586="Panerai",1,0)</f>
        <v>0</v>
      </c>
      <c r="V586">
        <f>IF('Main Data'!H586="Patek",1,0)</f>
        <v>0</v>
      </c>
      <c r="W586">
        <f>IF('Main Data'!H586="Rolex",1,0)</f>
        <v>1</v>
      </c>
      <c r="X586">
        <f>IF('Main Data'!H586="Tudor",1,0)</f>
        <v>0</v>
      </c>
      <c r="Y586">
        <f>IF('Main Data'!H586="Ulysse Nardin",1,0)</f>
        <v>0</v>
      </c>
      <c r="Z586">
        <f>IF('Main Data'!H586="Universal Geneve",1,0)</f>
        <v>0</v>
      </c>
      <c r="AA586">
        <f>IF('Main Data'!H586="Vacheron",1,0)</f>
        <v>0</v>
      </c>
      <c r="AB586">
        <f>IF('Main Data'!H586="Zenith",1,0)</f>
        <v>0</v>
      </c>
      <c r="AC586">
        <f>IF('Main Data'!J586="Stainless Steel",1,0)</f>
        <v>0</v>
      </c>
      <c r="AD586">
        <f>IF('Main Data'!J586="Two-tone",1,0)</f>
        <v>1</v>
      </c>
      <c r="AE586">
        <f>IF(OR('Main Data'!J586="YG 18K",'Main Data'!J586="YG &lt;18K",'Main Data'!J586="PG 18K",'Main Data'!J586="PG &lt;18K",'Main Data'!J586="WG 18K",'Main Data'!J586="Mixes of 18K",'Main Data'!J586="Mixes &lt;18K"),1,0)</f>
        <v>0</v>
      </c>
      <c r="AF586">
        <f>IF('Main Data'!J586="Platinum",1,0)</f>
        <v>0</v>
      </c>
      <c r="AG586">
        <f>IF(OR('Main Data'!J586="PVD",'Main Data'!J586="Gold Plate",'Main Data'!J586="Other"),1,0)</f>
        <v>0</v>
      </c>
      <c r="AH586">
        <f>IF('Main Data'!N586="Stainless Steel",1,0)</f>
        <v>0</v>
      </c>
      <c r="AI586">
        <f>IF('Main Data'!N586="Leather",1,0)</f>
        <v>0</v>
      </c>
      <c r="AJ586">
        <f>IF('Main Data'!N586="Two-tone",1,0)</f>
        <v>1</v>
      </c>
      <c r="AK586">
        <f>IF(OR('Main Data'!N586="YG 18K",'Main Data'!N586="PG 18K",'Main Data'!N586="WG 18K",'Main Data'!N586="Mixes of 18K"),1,0)</f>
        <v>0</v>
      </c>
      <c r="AL586">
        <f>IF(OR(,'Main Data'!N586="PVD",'Main Data'!N586="Gold plate"),1,0)</f>
        <v>0</v>
      </c>
      <c r="AM586">
        <f>IF(OR('Main Data'!AV586="Yes",'Main Data'!AW586="Yes",'Main Data'!AU586="Yes"),1,0)</f>
        <v>0</v>
      </c>
      <c r="AN586">
        <f>IF(OR(ISTEXT('Main Data'!AX586), ISTEXT('Main Data'!AY586)),1,0)</f>
        <v>0</v>
      </c>
      <c r="AO586">
        <f>IF('Main Data'!AZ586="Yes",1,0)</f>
        <v>0</v>
      </c>
      <c r="AP586">
        <f>IF('Main Data'!BA586="Yes",1,0)</f>
        <v>0</v>
      </c>
      <c r="AQ586">
        <f>IF('Main Data'!BD586="Yes",1,0)</f>
        <v>0</v>
      </c>
      <c r="AR586">
        <f>IF('Main Data'!BE586="A",1,0)</f>
        <v>0</v>
      </c>
      <c r="AS586">
        <f>IF('Main Data'!BE586="AA",1,0)</f>
        <v>1</v>
      </c>
      <c r="AT586">
        <f>IF('Main Data'!BE586="AAA",1,0)</f>
        <v>0</v>
      </c>
      <c r="AU586">
        <f>IF('Main Data'!BE586="AAAA",1,0)</f>
        <v>0</v>
      </c>
      <c r="AV586">
        <f>IF('Main Data'!P586="Yes",1,0)</f>
        <v>0</v>
      </c>
      <c r="AW586">
        <f>IF('Main Data'!AP586="Yes",1,0)</f>
        <v>0</v>
      </c>
      <c r="AX586">
        <f>IF(OR('Main Data'!V586="Yes", 'Main Data'!W586="Yes",'Main Data'!X586="Yes"),1,0)</f>
        <v>1</v>
      </c>
      <c r="AY586">
        <f>IF(OR('Main Data'!Y586="Yes",'Main Data'!Z586="Yes"),1,0)</f>
        <v>0</v>
      </c>
      <c r="AZ586">
        <f>IF('Main Data'!AR586="Yes",1,0)</f>
        <v>0</v>
      </c>
      <c r="BA586">
        <f>IF('Main Data'!AS586="Yes",1,0)</f>
        <v>0</v>
      </c>
      <c r="BB586">
        <f>IF('Main Data'!AG586="Yes",1,0)</f>
        <v>0</v>
      </c>
      <c r="BC586">
        <f>IF('Main Data'!AB586="Yes",1,0)</f>
        <v>0</v>
      </c>
      <c r="BD586">
        <f>IF('Main Data'!AA586="Yes",1,0)</f>
        <v>0</v>
      </c>
      <c r="BE586">
        <f>IF('Main Data'!AC586="Yes",1,0)</f>
        <v>0</v>
      </c>
      <c r="BF586">
        <f>IF('Main Data'!AF586="Yes",1,0)</f>
        <v>0</v>
      </c>
      <c r="BG586">
        <f>IF(OR('Main Data'!AI586="Yes",'Main Data'!AL586="Yes"),1,0)</f>
        <v>0</v>
      </c>
      <c r="BH586">
        <f>IF('Main Data'!AJ586="Yes",1,0)</f>
        <v>0</v>
      </c>
      <c r="BI586">
        <f>IF('Main Data'!AK586="Yes",1,0)</f>
        <v>0</v>
      </c>
      <c r="BJ586">
        <f>IF('Main Data'!AM586="Yes",1,0)</f>
        <v>0</v>
      </c>
      <c r="BK586">
        <f>IF('Main Data'!AQ586="Yes",1,0)</f>
        <v>0</v>
      </c>
      <c r="BL586" s="21">
        <f t="shared" si="55"/>
        <v>0</v>
      </c>
      <c r="BM586" s="21">
        <f t="shared" si="56"/>
        <v>0</v>
      </c>
      <c r="BN586" s="21">
        <f t="shared" si="57"/>
        <v>0</v>
      </c>
      <c r="BO586" s="21">
        <f t="shared" si="58"/>
        <v>1</v>
      </c>
      <c r="BP586" s="21">
        <f t="shared" si="59"/>
        <v>0</v>
      </c>
    </row>
    <row r="587" spans="1:68" x14ac:dyDescent="0.2">
      <c r="A587">
        <v>583</v>
      </c>
      <c r="B587" s="33">
        <f>'Main Data'!C587</f>
        <v>44325</v>
      </c>
      <c r="C587">
        <f>'Main Data'!D587</f>
        <v>484</v>
      </c>
      <c r="D587" s="26">
        <f>'Main Data'!E587</f>
        <v>20000</v>
      </c>
      <c r="E587" s="26">
        <f>'Main Data'!F587</f>
        <v>25000</v>
      </c>
      <c r="F587" s="34">
        <f t="shared" si="54"/>
        <v>9.9034875525361272</v>
      </c>
      <c r="G587">
        <f>IF('Main Data'!H587="AP",1,0)</f>
        <v>0</v>
      </c>
      <c r="H587">
        <f>IF('Main Data'!H587="Blancpain",1,0)</f>
        <v>0</v>
      </c>
      <c r="I587">
        <f>IF('Main Data'!H587="Breguet",1,0)</f>
        <v>0</v>
      </c>
      <c r="J587">
        <f>IF('Main Data'!H587="Breitling",1,0)</f>
        <v>0</v>
      </c>
      <c r="K587">
        <f>IF('Main Data'!H587="Cartier",1,0)</f>
        <v>0</v>
      </c>
      <c r="L587">
        <f>IF('Main Data'!H587="Gallet",1,0)</f>
        <v>0</v>
      </c>
      <c r="M587">
        <f>IF('Main Data'!H587="Girard Perregaux",1,0)</f>
        <v>0</v>
      </c>
      <c r="N587">
        <f>IF('Main Data'!H587="Gubelin",1,0)</f>
        <v>0</v>
      </c>
      <c r="O587">
        <f>IF('Main Data'!H587="Heuer",1,0)</f>
        <v>0</v>
      </c>
      <c r="P587">
        <f>IF('Main Data'!H587="IWC",1,0)</f>
        <v>0</v>
      </c>
      <c r="Q587">
        <f>IF('Main Data'!H587="JLC",1,0)</f>
        <v>0</v>
      </c>
      <c r="R587">
        <f>IF('Main Data'!H587="Longines",1,0)</f>
        <v>0</v>
      </c>
      <c r="S587">
        <f>IF('Main Data'!H587="Movado",1,0)</f>
        <v>0</v>
      </c>
      <c r="T587">
        <f>IF('Main Data'!H587="Omega",1,0)</f>
        <v>0</v>
      </c>
      <c r="U587">
        <f>IF('Main Data'!H587="Panerai",1,0)</f>
        <v>0</v>
      </c>
      <c r="V587">
        <f>IF('Main Data'!H587="Patek",1,0)</f>
        <v>0</v>
      </c>
      <c r="W587">
        <f>IF('Main Data'!H587="Rolex",1,0)</f>
        <v>1</v>
      </c>
      <c r="X587">
        <f>IF('Main Data'!H587="Tudor",1,0)</f>
        <v>0</v>
      </c>
      <c r="Y587">
        <f>IF('Main Data'!H587="Ulysse Nardin",1,0)</f>
        <v>0</v>
      </c>
      <c r="Z587">
        <f>IF('Main Data'!H587="Universal Geneve",1,0)</f>
        <v>0</v>
      </c>
      <c r="AA587">
        <f>IF('Main Data'!H587="Vacheron",1,0)</f>
        <v>0</v>
      </c>
      <c r="AB587">
        <f>IF('Main Data'!H587="Zenith",1,0)</f>
        <v>0</v>
      </c>
      <c r="AC587">
        <f>IF('Main Data'!J587="Stainless Steel",1,0)</f>
        <v>0</v>
      </c>
      <c r="AD587">
        <f>IF('Main Data'!J587="Two-tone",1,0)</f>
        <v>0</v>
      </c>
      <c r="AE587">
        <f>IF(OR('Main Data'!J587="YG 18K",'Main Data'!J587="YG &lt;18K",'Main Data'!J587="PG 18K",'Main Data'!J587="PG &lt;18K",'Main Data'!J587="WG 18K",'Main Data'!J587="Mixes of 18K",'Main Data'!J587="Mixes &lt;18K"),1,0)</f>
        <v>1</v>
      </c>
      <c r="AF587">
        <f>IF('Main Data'!J587="Platinum",1,0)</f>
        <v>0</v>
      </c>
      <c r="AG587">
        <f>IF(OR('Main Data'!J587="PVD",'Main Data'!J587="Gold Plate",'Main Data'!J587="Other"),1,0)</f>
        <v>0</v>
      </c>
      <c r="AH587">
        <f>IF('Main Data'!N587="Stainless Steel",1,0)</f>
        <v>0</v>
      </c>
      <c r="AI587">
        <f>IF('Main Data'!N587="Leather",1,0)</f>
        <v>0</v>
      </c>
      <c r="AJ587">
        <f>IF('Main Data'!N587="Two-tone",1,0)</f>
        <v>0</v>
      </c>
      <c r="AK587">
        <f>IF(OR('Main Data'!N587="YG 18K",'Main Data'!N587="PG 18K",'Main Data'!N587="WG 18K",'Main Data'!N587="Mixes of 18K"),1,0)</f>
        <v>1</v>
      </c>
      <c r="AL587">
        <f>IF(OR(,'Main Data'!N587="PVD",'Main Data'!N587="Gold plate"),1,0)</f>
        <v>0</v>
      </c>
      <c r="AM587">
        <f>IF(OR('Main Data'!AV587="Yes",'Main Data'!AW587="Yes",'Main Data'!AU587="Yes"),1,0)</f>
        <v>0</v>
      </c>
      <c r="AN587">
        <f>IF(OR(ISTEXT('Main Data'!AX587), ISTEXT('Main Data'!AY587)),1,0)</f>
        <v>0</v>
      </c>
      <c r="AO587">
        <f>IF('Main Data'!AZ587="Yes",1,0)</f>
        <v>0</v>
      </c>
      <c r="AP587">
        <f>IF('Main Data'!BA587="Yes",1,0)</f>
        <v>0</v>
      </c>
      <c r="AQ587">
        <f>IF('Main Data'!BD587="Yes",1,0)</f>
        <v>0</v>
      </c>
      <c r="AR587">
        <f>IF('Main Data'!BE587="A",1,0)</f>
        <v>0</v>
      </c>
      <c r="AS587">
        <f>IF('Main Data'!BE587="AA",1,0)</f>
        <v>0</v>
      </c>
      <c r="AT587">
        <f>IF('Main Data'!BE587="AAA",1,0)</f>
        <v>1</v>
      </c>
      <c r="AU587">
        <f>IF('Main Data'!BE587="AAAA",1,0)</f>
        <v>0</v>
      </c>
      <c r="AV587">
        <f>IF('Main Data'!P587="Yes",1,0)</f>
        <v>0</v>
      </c>
      <c r="AW587">
        <f>IF('Main Data'!AP587="Yes",1,0)</f>
        <v>0</v>
      </c>
      <c r="AX587">
        <f>IF(OR('Main Data'!V587="Yes", 'Main Data'!W587="Yes",'Main Data'!X587="Yes"),1,0)</f>
        <v>1</v>
      </c>
      <c r="AY587">
        <f>IF(OR('Main Data'!Y587="Yes",'Main Data'!Z587="Yes"),1,0)</f>
        <v>0</v>
      </c>
      <c r="AZ587">
        <f>IF('Main Data'!AR587="Yes",1,0)</f>
        <v>0</v>
      </c>
      <c r="BA587">
        <f>IF('Main Data'!AS587="Yes",1,0)</f>
        <v>0</v>
      </c>
      <c r="BB587">
        <f>IF('Main Data'!AG587="Yes",1,0)</f>
        <v>0</v>
      </c>
      <c r="BC587">
        <f>IF('Main Data'!AB587="Yes",1,0)</f>
        <v>0</v>
      </c>
      <c r="BD587">
        <f>IF('Main Data'!AA587="Yes",1,0)</f>
        <v>0</v>
      </c>
      <c r="BE587">
        <f>IF('Main Data'!AC587="Yes",1,0)</f>
        <v>0</v>
      </c>
      <c r="BF587">
        <f>IF('Main Data'!AF587="Yes",1,0)</f>
        <v>0</v>
      </c>
      <c r="BG587">
        <f>IF(OR('Main Data'!AI587="Yes",'Main Data'!AL587="Yes"),1,0)</f>
        <v>0</v>
      </c>
      <c r="BH587">
        <f>IF('Main Data'!AJ587="Yes",1,0)</f>
        <v>0</v>
      </c>
      <c r="BI587">
        <f>IF('Main Data'!AK587="Yes",1,0)</f>
        <v>0</v>
      </c>
      <c r="BJ587">
        <f>IF('Main Data'!AM587="Yes",1,0)</f>
        <v>0</v>
      </c>
      <c r="BK587">
        <f>IF('Main Data'!AQ587="Yes",1,0)</f>
        <v>0</v>
      </c>
      <c r="BL587" s="21">
        <f t="shared" si="55"/>
        <v>0</v>
      </c>
      <c r="BM587" s="21">
        <f t="shared" si="56"/>
        <v>0</v>
      </c>
      <c r="BN587" s="21">
        <f t="shared" si="57"/>
        <v>0</v>
      </c>
      <c r="BO587" s="21">
        <f t="shared" si="58"/>
        <v>1</v>
      </c>
      <c r="BP587" s="21">
        <f t="shared" si="59"/>
        <v>0</v>
      </c>
    </row>
    <row r="588" spans="1:68" x14ac:dyDescent="0.2">
      <c r="A588">
        <v>584</v>
      </c>
      <c r="B588" s="33">
        <f>'Main Data'!C588</f>
        <v>44325</v>
      </c>
      <c r="C588">
        <f>'Main Data'!D588</f>
        <v>485</v>
      </c>
      <c r="D588" s="26">
        <f>'Main Data'!E588</f>
        <v>28000</v>
      </c>
      <c r="E588" s="26">
        <f>'Main Data'!F588</f>
        <v>35000</v>
      </c>
      <c r="F588" s="34">
        <f t="shared" si="54"/>
        <v>10.239959789157341</v>
      </c>
      <c r="G588">
        <f>IF('Main Data'!H588="AP",1,0)</f>
        <v>0</v>
      </c>
      <c r="H588">
        <f>IF('Main Data'!H588="Blancpain",1,0)</f>
        <v>0</v>
      </c>
      <c r="I588">
        <f>IF('Main Data'!H588="Breguet",1,0)</f>
        <v>0</v>
      </c>
      <c r="J588">
        <f>IF('Main Data'!H588="Breitling",1,0)</f>
        <v>0</v>
      </c>
      <c r="K588">
        <f>IF('Main Data'!H588="Cartier",1,0)</f>
        <v>0</v>
      </c>
      <c r="L588">
        <f>IF('Main Data'!H588="Gallet",1,0)</f>
        <v>0</v>
      </c>
      <c r="M588">
        <f>IF('Main Data'!H588="Girard Perregaux",1,0)</f>
        <v>0</v>
      </c>
      <c r="N588">
        <f>IF('Main Data'!H588="Gubelin",1,0)</f>
        <v>0</v>
      </c>
      <c r="O588">
        <f>IF('Main Data'!H588="Heuer",1,0)</f>
        <v>0</v>
      </c>
      <c r="P588">
        <f>IF('Main Data'!H588="IWC",1,0)</f>
        <v>0</v>
      </c>
      <c r="Q588">
        <f>IF('Main Data'!H588="JLC",1,0)</f>
        <v>0</v>
      </c>
      <c r="R588">
        <f>IF('Main Data'!H588="Longines",1,0)</f>
        <v>0</v>
      </c>
      <c r="S588">
        <f>IF('Main Data'!H588="Movado",1,0)</f>
        <v>0</v>
      </c>
      <c r="T588">
        <f>IF('Main Data'!H588="Omega",1,0)</f>
        <v>0</v>
      </c>
      <c r="U588">
        <f>IF('Main Data'!H588="Panerai",1,0)</f>
        <v>0</v>
      </c>
      <c r="V588">
        <f>IF('Main Data'!H588="Patek",1,0)</f>
        <v>0</v>
      </c>
      <c r="W588">
        <f>IF('Main Data'!H588="Rolex",1,0)</f>
        <v>1</v>
      </c>
      <c r="X588">
        <f>IF('Main Data'!H588="Tudor",1,0)</f>
        <v>0</v>
      </c>
      <c r="Y588">
        <f>IF('Main Data'!H588="Ulysse Nardin",1,0)</f>
        <v>0</v>
      </c>
      <c r="Z588">
        <f>IF('Main Data'!H588="Universal Geneve",1,0)</f>
        <v>0</v>
      </c>
      <c r="AA588">
        <f>IF('Main Data'!H588="Vacheron",1,0)</f>
        <v>0</v>
      </c>
      <c r="AB588">
        <f>IF('Main Data'!H588="Zenith",1,0)</f>
        <v>0</v>
      </c>
      <c r="AC588">
        <f>IF('Main Data'!J588="Stainless Steel",1,0)</f>
        <v>0</v>
      </c>
      <c r="AD588">
        <f>IF('Main Data'!J588="Two-tone",1,0)</f>
        <v>0</v>
      </c>
      <c r="AE588">
        <f>IF(OR('Main Data'!J588="YG 18K",'Main Data'!J588="YG &lt;18K",'Main Data'!J588="PG 18K",'Main Data'!J588="PG &lt;18K",'Main Data'!J588="WG 18K",'Main Data'!J588="Mixes of 18K",'Main Data'!J588="Mixes &lt;18K"),1,0)</f>
        <v>1</v>
      </c>
      <c r="AF588">
        <f>IF('Main Data'!J588="Platinum",1,0)</f>
        <v>0</v>
      </c>
      <c r="AG588">
        <f>IF(OR('Main Data'!J588="PVD",'Main Data'!J588="Gold Plate",'Main Data'!J588="Other"),1,0)</f>
        <v>0</v>
      </c>
      <c r="AH588">
        <f>IF('Main Data'!N588="Stainless Steel",1,0)</f>
        <v>0</v>
      </c>
      <c r="AI588">
        <f>IF('Main Data'!N588="Leather",1,0)</f>
        <v>0</v>
      </c>
      <c r="AJ588">
        <f>IF('Main Data'!N588="Two-tone",1,0)</f>
        <v>0</v>
      </c>
      <c r="AK588">
        <f>IF(OR('Main Data'!N588="YG 18K",'Main Data'!N588="PG 18K",'Main Data'!N588="WG 18K",'Main Data'!N588="Mixes of 18K"),1,0)</f>
        <v>1</v>
      </c>
      <c r="AL588">
        <f>IF(OR(,'Main Data'!N588="PVD",'Main Data'!N588="Gold plate"),1,0)</f>
        <v>0</v>
      </c>
      <c r="AM588">
        <f>IF(OR('Main Data'!AV588="Yes",'Main Data'!AW588="Yes",'Main Data'!AU588="Yes"),1,0)</f>
        <v>1</v>
      </c>
      <c r="AN588">
        <f>IF(OR(ISTEXT('Main Data'!AX588), ISTEXT('Main Data'!AY588)),1,0)</f>
        <v>1</v>
      </c>
      <c r="AO588">
        <f>IF('Main Data'!AZ588="Yes",1,0)</f>
        <v>0</v>
      </c>
      <c r="AP588">
        <f>IF('Main Data'!BA588="Yes",1,0)</f>
        <v>0</v>
      </c>
      <c r="AQ588">
        <f>IF('Main Data'!BD588="Yes",1,0)</f>
        <v>0</v>
      </c>
      <c r="AR588">
        <f>IF('Main Data'!BE588="A",1,0)</f>
        <v>0</v>
      </c>
      <c r="AS588">
        <f>IF('Main Data'!BE588="AA",1,0)</f>
        <v>0</v>
      </c>
      <c r="AT588">
        <f>IF('Main Data'!BE588="AAA",1,0)</f>
        <v>0</v>
      </c>
      <c r="AU588">
        <f>IF('Main Data'!BE588="AAAA",1,0)</f>
        <v>1</v>
      </c>
      <c r="AV588">
        <f>IF('Main Data'!P588="Yes",1,0)</f>
        <v>0</v>
      </c>
      <c r="AW588">
        <f>IF('Main Data'!AP588="Yes",1,0)</f>
        <v>0</v>
      </c>
      <c r="AX588">
        <f>IF(OR('Main Data'!V588="Yes", 'Main Data'!W588="Yes",'Main Data'!X588="Yes"),1,0)</f>
        <v>1</v>
      </c>
      <c r="AY588">
        <f>IF(OR('Main Data'!Y588="Yes",'Main Data'!Z588="Yes"),1,0)</f>
        <v>0</v>
      </c>
      <c r="AZ588">
        <f>IF('Main Data'!AR588="Yes",1,0)</f>
        <v>0</v>
      </c>
      <c r="BA588">
        <f>IF('Main Data'!AS588="Yes",1,0)</f>
        <v>0</v>
      </c>
      <c r="BB588">
        <f>IF('Main Data'!AG588="Yes",1,0)</f>
        <v>0</v>
      </c>
      <c r="BC588">
        <f>IF('Main Data'!AB588="Yes",1,0)</f>
        <v>0</v>
      </c>
      <c r="BD588">
        <f>IF('Main Data'!AA588="Yes",1,0)</f>
        <v>0</v>
      </c>
      <c r="BE588">
        <f>IF('Main Data'!AC588="Yes",1,0)</f>
        <v>0</v>
      </c>
      <c r="BF588">
        <f>IF('Main Data'!AF588="Yes",1,0)</f>
        <v>0</v>
      </c>
      <c r="BG588">
        <f>IF(OR('Main Data'!AI588="Yes",'Main Data'!AL588="Yes"),1,0)</f>
        <v>0</v>
      </c>
      <c r="BH588">
        <f>IF('Main Data'!AJ588="Yes",1,0)</f>
        <v>0</v>
      </c>
      <c r="BI588">
        <f>IF('Main Data'!AK588="Yes",1,0)</f>
        <v>0</v>
      </c>
      <c r="BJ588">
        <f>IF('Main Data'!AM588="Yes",1,0)</f>
        <v>0</v>
      </c>
      <c r="BK588">
        <f>IF('Main Data'!AQ588="Yes",1,0)</f>
        <v>0</v>
      </c>
      <c r="BL588" s="21">
        <f t="shared" si="55"/>
        <v>0</v>
      </c>
      <c r="BM588" s="21">
        <f t="shared" si="56"/>
        <v>0</v>
      </c>
      <c r="BN588" s="21">
        <f t="shared" si="57"/>
        <v>0</v>
      </c>
      <c r="BO588" s="21">
        <f t="shared" si="58"/>
        <v>1</v>
      </c>
      <c r="BP588" s="21">
        <f t="shared" si="59"/>
        <v>0</v>
      </c>
    </row>
    <row r="589" spans="1:68" x14ac:dyDescent="0.2">
      <c r="A589">
        <v>585</v>
      </c>
      <c r="B589" s="33">
        <f>'Main Data'!C589</f>
        <v>44325</v>
      </c>
      <c r="C589">
        <f>'Main Data'!D589</f>
        <v>486</v>
      </c>
      <c r="D589" s="26">
        <f>'Main Data'!E589</f>
        <v>3500</v>
      </c>
      <c r="E589" s="26">
        <f>'Main Data'!F589</f>
        <v>4375</v>
      </c>
      <c r="F589" s="34">
        <f t="shared" si="54"/>
        <v>8.1605182474775049</v>
      </c>
      <c r="G589">
        <f>IF('Main Data'!H589="AP",1,0)</f>
        <v>0</v>
      </c>
      <c r="H589">
        <f>IF('Main Data'!H589="Blancpain",1,0)</f>
        <v>0</v>
      </c>
      <c r="I589">
        <f>IF('Main Data'!H589="Breguet",1,0)</f>
        <v>0</v>
      </c>
      <c r="J589">
        <f>IF('Main Data'!H589="Breitling",1,0)</f>
        <v>0</v>
      </c>
      <c r="K589">
        <f>IF('Main Data'!H589="Cartier",1,0)</f>
        <v>0</v>
      </c>
      <c r="L589">
        <f>IF('Main Data'!H589="Gallet",1,0)</f>
        <v>0</v>
      </c>
      <c r="M589">
        <f>IF('Main Data'!H589="Girard Perregaux",1,0)</f>
        <v>0</v>
      </c>
      <c r="N589">
        <f>IF('Main Data'!H589="Gubelin",1,0)</f>
        <v>0</v>
      </c>
      <c r="O589">
        <f>IF('Main Data'!H589="Heuer",1,0)</f>
        <v>0</v>
      </c>
      <c r="P589">
        <f>IF('Main Data'!H589="IWC",1,0)</f>
        <v>0</v>
      </c>
      <c r="Q589">
        <f>IF('Main Data'!H589="JLC",1,0)</f>
        <v>0</v>
      </c>
      <c r="R589">
        <f>IF('Main Data'!H589="Longines",1,0)</f>
        <v>0</v>
      </c>
      <c r="S589">
        <f>IF('Main Data'!H589="Movado",1,0)</f>
        <v>0</v>
      </c>
      <c r="T589">
        <f>IF('Main Data'!H589="Omega",1,0)</f>
        <v>0</v>
      </c>
      <c r="U589">
        <f>IF('Main Data'!H589="Panerai",1,0)</f>
        <v>0</v>
      </c>
      <c r="V589">
        <f>IF('Main Data'!H589="Patek",1,0)</f>
        <v>0</v>
      </c>
      <c r="W589">
        <f>IF('Main Data'!H589="Rolex",1,0)</f>
        <v>1</v>
      </c>
      <c r="X589">
        <f>IF('Main Data'!H589="Tudor",1,0)</f>
        <v>0</v>
      </c>
      <c r="Y589">
        <f>IF('Main Data'!H589="Ulysse Nardin",1,0)</f>
        <v>0</v>
      </c>
      <c r="Z589">
        <f>IF('Main Data'!H589="Universal Geneve",1,0)</f>
        <v>0</v>
      </c>
      <c r="AA589">
        <f>IF('Main Data'!H589="Vacheron",1,0)</f>
        <v>0</v>
      </c>
      <c r="AB589">
        <f>IF('Main Data'!H589="Zenith",1,0)</f>
        <v>0</v>
      </c>
      <c r="AC589">
        <f>IF('Main Data'!J589="Stainless Steel",1,0)</f>
        <v>1</v>
      </c>
      <c r="AD589">
        <f>IF('Main Data'!J589="Two-tone",1,0)</f>
        <v>0</v>
      </c>
      <c r="AE589">
        <f>IF(OR('Main Data'!J589="YG 18K",'Main Data'!J589="YG &lt;18K",'Main Data'!J589="PG 18K",'Main Data'!J589="PG &lt;18K",'Main Data'!J589="WG 18K",'Main Data'!J589="Mixes of 18K",'Main Data'!J589="Mixes &lt;18K"),1,0)</f>
        <v>0</v>
      </c>
      <c r="AF589">
        <f>IF('Main Data'!J589="Platinum",1,0)</f>
        <v>0</v>
      </c>
      <c r="AG589">
        <f>IF(OR('Main Data'!J589="PVD",'Main Data'!J589="Gold Plate",'Main Data'!J589="Other"),1,0)</f>
        <v>0</v>
      </c>
      <c r="AH589">
        <f>IF('Main Data'!N589="Stainless Steel",1,0)</f>
        <v>1</v>
      </c>
      <c r="AI589">
        <f>IF('Main Data'!N589="Leather",1,0)</f>
        <v>0</v>
      </c>
      <c r="AJ589">
        <f>IF('Main Data'!N589="Two-tone",1,0)</f>
        <v>0</v>
      </c>
      <c r="AK589">
        <f>IF(OR('Main Data'!N589="YG 18K",'Main Data'!N589="PG 18K",'Main Data'!N589="WG 18K",'Main Data'!N589="Mixes of 18K"),1,0)</f>
        <v>0</v>
      </c>
      <c r="AL589">
        <f>IF(OR(,'Main Data'!N589="PVD",'Main Data'!N589="Gold plate"),1,0)</f>
        <v>0</v>
      </c>
      <c r="AM589">
        <f>IF(OR('Main Data'!AV589="Yes",'Main Data'!AW589="Yes",'Main Data'!AU589="Yes"),1,0)</f>
        <v>0</v>
      </c>
      <c r="AN589">
        <f>IF(OR(ISTEXT('Main Data'!AX589), ISTEXT('Main Data'!AY589)),1,0)</f>
        <v>0</v>
      </c>
      <c r="AO589">
        <f>IF('Main Data'!AZ589="Yes",1,0)</f>
        <v>0</v>
      </c>
      <c r="AP589">
        <f>IF('Main Data'!BA589="Yes",1,0)</f>
        <v>0</v>
      </c>
      <c r="AQ589">
        <f>IF('Main Data'!BD589="Yes",1,0)</f>
        <v>0</v>
      </c>
      <c r="AR589">
        <f>IF('Main Data'!BE589="A",1,0)</f>
        <v>0</v>
      </c>
      <c r="AS589">
        <f>IF('Main Data'!BE589="AA",1,0)</f>
        <v>1</v>
      </c>
      <c r="AT589">
        <f>IF('Main Data'!BE589="AAA",1,0)</f>
        <v>0</v>
      </c>
      <c r="AU589">
        <f>IF('Main Data'!BE589="AAAA",1,0)</f>
        <v>0</v>
      </c>
      <c r="AV589">
        <f>IF('Main Data'!P589="Yes",1,0)</f>
        <v>0</v>
      </c>
      <c r="AW589">
        <f>IF('Main Data'!AP589="Yes",1,0)</f>
        <v>0</v>
      </c>
      <c r="AX589">
        <f>IF(OR('Main Data'!V589="Yes", 'Main Data'!W589="Yes",'Main Data'!X589="Yes"),1,0)</f>
        <v>1</v>
      </c>
      <c r="AY589">
        <f>IF(OR('Main Data'!Y589="Yes",'Main Data'!Z589="Yes"),1,0)</f>
        <v>0</v>
      </c>
      <c r="AZ589">
        <f>IF('Main Data'!AR589="Yes",1,0)</f>
        <v>0</v>
      </c>
      <c r="BA589">
        <f>IF('Main Data'!AS589="Yes",1,0)</f>
        <v>0</v>
      </c>
      <c r="BB589">
        <f>IF('Main Data'!AG589="Yes",1,0)</f>
        <v>0</v>
      </c>
      <c r="BC589">
        <f>IF('Main Data'!AB589="Yes",1,0)</f>
        <v>0</v>
      </c>
      <c r="BD589">
        <f>IF('Main Data'!AA589="Yes",1,0)</f>
        <v>0</v>
      </c>
      <c r="BE589">
        <f>IF('Main Data'!AC589="Yes",1,0)</f>
        <v>0</v>
      </c>
      <c r="BF589">
        <f>IF('Main Data'!AF589="Yes",1,0)</f>
        <v>0</v>
      </c>
      <c r="BG589">
        <f>IF(OR('Main Data'!AI589="Yes",'Main Data'!AL589="Yes"),1,0)</f>
        <v>0</v>
      </c>
      <c r="BH589">
        <f>IF('Main Data'!AJ589="Yes",1,0)</f>
        <v>0</v>
      </c>
      <c r="BI589">
        <f>IF('Main Data'!AK589="Yes",1,0)</f>
        <v>0</v>
      </c>
      <c r="BJ589">
        <f>IF('Main Data'!AM589="Yes",1,0)</f>
        <v>0</v>
      </c>
      <c r="BK589">
        <f>IF('Main Data'!AQ589="Yes",1,0)</f>
        <v>0</v>
      </c>
      <c r="BL589" s="21">
        <f t="shared" si="55"/>
        <v>0</v>
      </c>
      <c r="BM589" s="21">
        <f t="shared" si="56"/>
        <v>0</v>
      </c>
      <c r="BN589" s="21">
        <f t="shared" si="57"/>
        <v>0</v>
      </c>
      <c r="BO589" s="21">
        <f t="shared" si="58"/>
        <v>1</v>
      </c>
      <c r="BP589" s="21">
        <f t="shared" si="59"/>
        <v>0</v>
      </c>
    </row>
    <row r="590" spans="1:68" x14ac:dyDescent="0.2">
      <c r="A590">
        <v>586</v>
      </c>
      <c r="B590" s="33">
        <f>'Main Data'!C590</f>
        <v>44325</v>
      </c>
      <c r="C590">
        <f>'Main Data'!D590</f>
        <v>487</v>
      </c>
      <c r="D590" s="26">
        <f>'Main Data'!E590</f>
        <v>3400</v>
      </c>
      <c r="E590" s="26">
        <f>'Main Data'!F590</f>
        <v>4250</v>
      </c>
      <c r="F590" s="34">
        <f t="shared" si="54"/>
        <v>8.1315307106042525</v>
      </c>
      <c r="G590">
        <f>IF('Main Data'!H590="AP",1,0)</f>
        <v>0</v>
      </c>
      <c r="H590">
        <f>IF('Main Data'!H590="Blancpain",1,0)</f>
        <v>0</v>
      </c>
      <c r="I590">
        <f>IF('Main Data'!H590="Breguet",1,0)</f>
        <v>0</v>
      </c>
      <c r="J590">
        <f>IF('Main Data'!H590="Breitling",1,0)</f>
        <v>0</v>
      </c>
      <c r="K590">
        <f>IF('Main Data'!H590="Cartier",1,0)</f>
        <v>0</v>
      </c>
      <c r="L590">
        <f>IF('Main Data'!H590="Gallet",1,0)</f>
        <v>0</v>
      </c>
      <c r="M590">
        <f>IF('Main Data'!H590="Girard Perregaux",1,0)</f>
        <v>0</v>
      </c>
      <c r="N590">
        <f>IF('Main Data'!H590="Gubelin",1,0)</f>
        <v>0</v>
      </c>
      <c r="O590">
        <f>IF('Main Data'!H590="Heuer",1,0)</f>
        <v>0</v>
      </c>
      <c r="P590">
        <f>IF('Main Data'!H590="IWC",1,0)</f>
        <v>0</v>
      </c>
      <c r="Q590">
        <f>IF('Main Data'!H590="JLC",1,0)</f>
        <v>0</v>
      </c>
      <c r="R590">
        <f>IF('Main Data'!H590="Longines",1,0)</f>
        <v>0</v>
      </c>
      <c r="S590">
        <f>IF('Main Data'!H590="Movado",1,0)</f>
        <v>0</v>
      </c>
      <c r="T590">
        <f>IF('Main Data'!H590="Omega",1,0)</f>
        <v>0</v>
      </c>
      <c r="U590">
        <f>IF('Main Data'!H590="Panerai",1,0)</f>
        <v>0</v>
      </c>
      <c r="V590">
        <f>IF('Main Data'!H590="Patek",1,0)</f>
        <v>0</v>
      </c>
      <c r="W590">
        <f>IF('Main Data'!H590="Rolex",1,0)</f>
        <v>1</v>
      </c>
      <c r="X590">
        <f>IF('Main Data'!H590="Tudor",1,0)</f>
        <v>0</v>
      </c>
      <c r="Y590">
        <f>IF('Main Data'!H590="Ulysse Nardin",1,0)</f>
        <v>0</v>
      </c>
      <c r="Z590">
        <f>IF('Main Data'!H590="Universal Geneve",1,0)</f>
        <v>0</v>
      </c>
      <c r="AA590">
        <f>IF('Main Data'!H590="Vacheron",1,0)</f>
        <v>0</v>
      </c>
      <c r="AB590">
        <f>IF('Main Data'!H590="Zenith",1,0)</f>
        <v>0</v>
      </c>
      <c r="AC590">
        <f>IF('Main Data'!J590="Stainless Steel",1,0)</f>
        <v>1</v>
      </c>
      <c r="AD590">
        <f>IF('Main Data'!J590="Two-tone",1,0)</f>
        <v>0</v>
      </c>
      <c r="AE590">
        <f>IF(OR('Main Data'!J590="YG 18K",'Main Data'!J590="YG &lt;18K",'Main Data'!J590="PG 18K",'Main Data'!J590="PG &lt;18K",'Main Data'!J590="WG 18K",'Main Data'!J590="Mixes of 18K",'Main Data'!J590="Mixes &lt;18K"),1,0)</f>
        <v>0</v>
      </c>
      <c r="AF590">
        <f>IF('Main Data'!J590="Platinum",1,0)</f>
        <v>0</v>
      </c>
      <c r="AG590">
        <f>IF(OR('Main Data'!J590="PVD",'Main Data'!J590="Gold Plate",'Main Data'!J590="Other"),1,0)</f>
        <v>0</v>
      </c>
      <c r="AH590">
        <f>IF('Main Data'!N590="Stainless Steel",1,0)</f>
        <v>1</v>
      </c>
      <c r="AI590">
        <f>IF('Main Data'!N590="Leather",1,0)</f>
        <v>0</v>
      </c>
      <c r="AJ590">
        <f>IF('Main Data'!N590="Two-tone",1,0)</f>
        <v>0</v>
      </c>
      <c r="AK590">
        <f>IF(OR('Main Data'!N590="YG 18K",'Main Data'!N590="PG 18K",'Main Data'!N590="WG 18K",'Main Data'!N590="Mixes of 18K"),1,0)</f>
        <v>0</v>
      </c>
      <c r="AL590">
        <f>IF(OR(,'Main Data'!N590="PVD",'Main Data'!N590="Gold plate"),1,0)</f>
        <v>0</v>
      </c>
      <c r="AM590">
        <f>IF(OR('Main Data'!AV590="Yes",'Main Data'!AW590="Yes",'Main Data'!AU590="Yes"),1,0)</f>
        <v>0</v>
      </c>
      <c r="AN590">
        <f>IF(OR(ISTEXT('Main Data'!AX590), ISTEXT('Main Data'!AY590)),1,0)</f>
        <v>0</v>
      </c>
      <c r="AO590">
        <f>IF('Main Data'!AZ590="Yes",1,0)</f>
        <v>0</v>
      </c>
      <c r="AP590">
        <f>IF('Main Data'!BA590="Yes",1,0)</f>
        <v>0</v>
      </c>
      <c r="AQ590">
        <f>IF('Main Data'!BD590="Yes",1,0)</f>
        <v>0</v>
      </c>
      <c r="AR590">
        <f>IF('Main Data'!BE590="A",1,0)</f>
        <v>0</v>
      </c>
      <c r="AS590">
        <f>IF('Main Data'!BE590="AA",1,0)</f>
        <v>1</v>
      </c>
      <c r="AT590">
        <f>IF('Main Data'!BE590="AAA",1,0)</f>
        <v>0</v>
      </c>
      <c r="AU590">
        <f>IF('Main Data'!BE590="AAAA",1,0)</f>
        <v>0</v>
      </c>
      <c r="AV590">
        <f>IF('Main Data'!P590="Yes",1,0)</f>
        <v>0</v>
      </c>
      <c r="AW590">
        <f>IF('Main Data'!AP590="Yes",1,0)</f>
        <v>0</v>
      </c>
      <c r="AX590">
        <f>IF(OR('Main Data'!V590="Yes", 'Main Data'!W590="Yes",'Main Data'!X590="Yes"),1,0)</f>
        <v>1</v>
      </c>
      <c r="AY590">
        <f>IF(OR('Main Data'!Y590="Yes",'Main Data'!Z590="Yes"),1,0)</f>
        <v>0</v>
      </c>
      <c r="AZ590">
        <f>IF('Main Data'!AR590="Yes",1,0)</f>
        <v>0</v>
      </c>
      <c r="BA590">
        <f>IF('Main Data'!AS590="Yes",1,0)</f>
        <v>0</v>
      </c>
      <c r="BB590">
        <f>IF('Main Data'!AG590="Yes",1,0)</f>
        <v>0</v>
      </c>
      <c r="BC590">
        <f>IF('Main Data'!AB590="Yes",1,0)</f>
        <v>0</v>
      </c>
      <c r="BD590">
        <f>IF('Main Data'!AA590="Yes",1,0)</f>
        <v>0</v>
      </c>
      <c r="BE590">
        <f>IF('Main Data'!AC590="Yes",1,0)</f>
        <v>0</v>
      </c>
      <c r="BF590">
        <f>IF('Main Data'!AF590="Yes",1,0)</f>
        <v>0</v>
      </c>
      <c r="BG590">
        <f>IF(OR('Main Data'!AI590="Yes",'Main Data'!AL590="Yes"),1,0)</f>
        <v>0</v>
      </c>
      <c r="BH590">
        <f>IF('Main Data'!AJ590="Yes",1,0)</f>
        <v>0</v>
      </c>
      <c r="BI590">
        <f>IF('Main Data'!AK590="Yes",1,0)</f>
        <v>0</v>
      </c>
      <c r="BJ590">
        <f>IF('Main Data'!AM590="Yes",1,0)</f>
        <v>0</v>
      </c>
      <c r="BK590">
        <f>IF('Main Data'!AQ590="Yes",1,0)</f>
        <v>0</v>
      </c>
      <c r="BL590" s="21">
        <f t="shared" si="55"/>
        <v>0</v>
      </c>
      <c r="BM590" s="21">
        <f t="shared" si="56"/>
        <v>0</v>
      </c>
      <c r="BN590" s="21">
        <f t="shared" si="57"/>
        <v>0</v>
      </c>
      <c r="BO590" s="21">
        <f t="shared" si="58"/>
        <v>1</v>
      </c>
      <c r="BP590" s="21">
        <f t="shared" si="59"/>
        <v>0</v>
      </c>
    </row>
    <row r="591" spans="1:68" x14ac:dyDescent="0.2">
      <c r="A591">
        <v>587</v>
      </c>
      <c r="B591" s="33">
        <f>'Main Data'!C591</f>
        <v>44325</v>
      </c>
      <c r="C591">
        <f>'Main Data'!D591</f>
        <v>490</v>
      </c>
      <c r="D591" s="26">
        <f>'Main Data'!E591</f>
        <v>27000</v>
      </c>
      <c r="E591" s="26">
        <f>'Main Data'!F591</f>
        <v>33750</v>
      </c>
      <c r="F591" s="34">
        <f t="shared" si="54"/>
        <v>10.203592144986466</v>
      </c>
      <c r="G591">
        <f>IF('Main Data'!H591="AP",1,0)</f>
        <v>0</v>
      </c>
      <c r="H591">
        <f>IF('Main Data'!H591="Blancpain",1,0)</f>
        <v>0</v>
      </c>
      <c r="I591">
        <f>IF('Main Data'!H591="Breguet",1,0)</f>
        <v>0</v>
      </c>
      <c r="J591">
        <f>IF('Main Data'!H591="Breitling",1,0)</f>
        <v>0</v>
      </c>
      <c r="K591">
        <f>IF('Main Data'!H591="Cartier",1,0)</f>
        <v>0</v>
      </c>
      <c r="L591">
        <f>IF('Main Data'!H591="Gallet",1,0)</f>
        <v>0</v>
      </c>
      <c r="M591">
        <f>IF('Main Data'!H591="Girard Perregaux",1,0)</f>
        <v>0</v>
      </c>
      <c r="N591">
        <f>IF('Main Data'!H591="Gubelin",1,0)</f>
        <v>0</v>
      </c>
      <c r="O591">
        <f>IF('Main Data'!H591="Heuer",1,0)</f>
        <v>0</v>
      </c>
      <c r="P591">
        <f>IF('Main Data'!H591="IWC",1,0)</f>
        <v>0</v>
      </c>
      <c r="Q591">
        <f>IF('Main Data'!H591="JLC",1,0)</f>
        <v>0</v>
      </c>
      <c r="R591">
        <f>IF('Main Data'!H591="Longines",1,0)</f>
        <v>0</v>
      </c>
      <c r="S591">
        <f>IF('Main Data'!H591="Movado",1,0)</f>
        <v>0</v>
      </c>
      <c r="T591">
        <f>IF('Main Data'!H591="Omega",1,0)</f>
        <v>0</v>
      </c>
      <c r="U591">
        <f>IF('Main Data'!H591="Panerai",1,0)</f>
        <v>0</v>
      </c>
      <c r="V591">
        <f>IF('Main Data'!H591="Patek",1,0)</f>
        <v>0</v>
      </c>
      <c r="W591">
        <f>IF('Main Data'!H591="Rolex",1,0)</f>
        <v>1</v>
      </c>
      <c r="X591">
        <f>IF('Main Data'!H591="Tudor",1,0)</f>
        <v>0</v>
      </c>
      <c r="Y591">
        <f>IF('Main Data'!H591="Ulysse Nardin",1,0)</f>
        <v>0</v>
      </c>
      <c r="Z591">
        <f>IF('Main Data'!H591="Universal Geneve",1,0)</f>
        <v>0</v>
      </c>
      <c r="AA591">
        <f>IF('Main Data'!H591="Vacheron",1,0)</f>
        <v>0</v>
      </c>
      <c r="AB591">
        <f>IF('Main Data'!H591="Zenith",1,0)</f>
        <v>0</v>
      </c>
      <c r="AC591">
        <f>IF('Main Data'!J591="Stainless Steel",1,0)</f>
        <v>1</v>
      </c>
      <c r="AD591">
        <f>IF('Main Data'!J591="Two-tone",1,0)</f>
        <v>0</v>
      </c>
      <c r="AE591">
        <f>IF(OR('Main Data'!J591="YG 18K",'Main Data'!J591="YG &lt;18K",'Main Data'!J591="PG 18K",'Main Data'!J591="PG &lt;18K",'Main Data'!J591="WG 18K",'Main Data'!J591="Mixes of 18K",'Main Data'!J591="Mixes &lt;18K"),1,0)</f>
        <v>0</v>
      </c>
      <c r="AF591">
        <f>IF('Main Data'!J591="Platinum",1,0)</f>
        <v>0</v>
      </c>
      <c r="AG591">
        <f>IF(OR('Main Data'!J591="PVD",'Main Data'!J591="Gold Plate",'Main Data'!J591="Other"),1,0)</f>
        <v>0</v>
      </c>
      <c r="AH591">
        <f>IF('Main Data'!N591="Stainless Steel",1,0)</f>
        <v>1</v>
      </c>
      <c r="AI591">
        <f>IF('Main Data'!N591="Leather",1,0)</f>
        <v>0</v>
      </c>
      <c r="AJ591">
        <f>IF('Main Data'!N591="Two-tone",1,0)</f>
        <v>0</v>
      </c>
      <c r="AK591">
        <f>IF(OR('Main Data'!N591="YG 18K",'Main Data'!N591="PG 18K",'Main Data'!N591="WG 18K",'Main Data'!N591="Mixes of 18K"),1,0)</f>
        <v>0</v>
      </c>
      <c r="AL591">
        <f>IF(OR(,'Main Data'!N591="PVD",'Main Data'!N591="Gold plate"),1,0)</f>
        <v>0</v>
      </c>
      <c r="AM591">
        <f>IF(OR('Main Data'!AV591="Yes",'Main Data'!AW591="Yes",'Main Data'!AU591="Yes"),1,0)</f>
        <v>0</v>
      </c>
      <c r="AN591">
        <f>IF(OR(ISTEXT('Main Data'!AX591), ISTEXT('Main Data'!AY591)),1,0)</f>
        <v>1</v>
      </c>
      <c r="AO591">
        <f>IF('Main Data'!AZ591="Yes",1,0)</f>
        <v>0</v>
      </c>
      <c r="AP591">
        <f>IF('Main Data'!BA591="Yes",1,0)</f>
        <v>0</v>
      </c>
      <c r="AQ591">
        <f>IF('Main Data'!BD591="Yes",1,0)</f>
        <v>0</v>
      </c>
      <c r="AR591">
        <f>IF('Main Data'!BE591="A",1,0)</f>
        <v>0</v>
      </c>
      <c r="AS591">
        <f>IF('Main Data'!BE591="AA",1,0)</f>
        <v>0</v>
      </c>
      <c r="AT591">
        <f>IF('Main Data'!BE591="AAA",1,0)</f>
        <v>0</v>
      </c>
      <c r="AU591">
        <f>IF('Main Data'!BE591="AAAA",1,0)</f>
        <v>1</v>
      </c>
      <c r="AV591">
        <f>IF('Main Data'!P591="Yes",1,0)</f>
        <v>1</v>
      </c>
      <c r="AW591">
        <f>IF('Main Data'!AP591="Yes",1,0)</f>
        <v>0</v>
      </c>
      <c r="AX591">
        <f>IF(OR('Main Data'!V591="Yes", 'Main Data'!W591="Yes",'Main Data'!X591="Yes"),1,0)</f>
        <v>0</v>
      </c>
      <c r="AY591">
        <f>IF(OR('Main Data'!Y591="Yes",'Main Data'!Z591="Yes"),1,0)</f>
        <v>0</v>
      </c>
      <c r="AZ591">
        <f>IF('Main Data'!AR591="Yes",1,0)</f>
        <v>0</v>
      </c>
      <c r="BA591">
        <f>IF('Main Data'!AS591="Yes",1,0)</f>
        <v>0</v>
      </c>
      <c r="BB591">
        <f>IF('Main Data'!AG591="Yes",1,0)</f>
        <v>0</v>
      </c>
      <c r="BC591">
        <f>IF('Main Data'!AB591="Yes",1,0)</f>
        <v>0</v>
      </c>
      <c r="BD591">
        <f>IF('Main Data'!AA591="Yes",1,0)</f>
        <v>1</v>
      </c>
      <c r="BE591">
        <f>IF('Main Data'!AC591="Yes",1,0)</f>
        <v>0</v>
      </c>
      <c r="BF591">
        <f>IF('Main Data'!AF591="Yes",1,0)</f>
        <v>0</v>
      </c>
      <c r="BG591">
        <f>IF(OR('Main Data'!AI591="Yes",'Main Data'!AL591="Yes"),1,0)</f>
        <v>0</v>
      </c>
      <c r="BH591">
        <f>IF('Main Data'!AJ591="Yes",1,0)</f>
        <v>0</v>
      </c>
      <c r="BI591">
        <f>IF('Main Data'!AK591="Yes",1,0)</f>
        <v>0</v>
      </c>
      <c r="BJ591">
        <f>IF('Main Data'!AM591="Yes",1,0)</f>
        <v>0</v>
      </c>
      <c r="BK591">
        <f>IF('Main Data'!AQ591="Yes",1,0)</f>
        <v>0</v>
      </c>
      <c r="BL591" s="21">
        <f t="shared" si="55"/>
        <v>0</v>
      </c>
      <c r="BM591" s="21">
        <f t="shared" si="56"/>
        <v>0</v>
      </c>
      <c r="BN591" s="21">
        <f t="shared" si="57"/>
        <v>0</v>
      </c>
      <c r="BO591" s="21">
        <f t="shared" si="58"/>
        <v>1</v>
      </c>
      <c r="BP591" s="21">
        <f t="shared" si="59"/>
        <v>0</v>
      </c>
    </row>
    <row r="592" spans="1:68" x14ac:dyDescent="0.2">
      <c r="A592">
        <v>588</v>
      </c>
      <c r="B592" s="33">
        <f>'Main Data'!C592</f>
        <v>44325</v>
      </c>
      <c r="C592">
        <f>'Main Data'!D592</f>
        <v>491</v>
      </c>
      <c r="D592" s="26">
        <f>'Main Data'!E592</f>
        <v>9400</v>
      </c>
      <c r="E592" s="26">
        <f>'Main Data'!F592</f>
        <v>11750</v>
      </c>
      <c r="F592" s="34">
        <f t="shared" si="54"/>
        <v>9.1484649682580947</v>
      </c>
      <c r="G592">
        <f>IF('Main Data'!H592="AP",1,0)</f>
        <v>0</v>
      </c>
      <c r="H592">
        <f>IF('Main Data'!H592="Blancpain",1,0)</f>
        <v>0</v>
      </c>
      <c r="I592">
        <f>IF('Main Data'!H592="Breguet",1,0)</f>
        <v>0</v>
      </c>
      <c r="J592">
        <f>IF('Main Data'!H592="Breitling",1,0)</f>
        <v>0</v>
      </c>
      <c r="K592">
        <f>IF('Main Data'!H592="Cartier",1,0)</f>
        <v>0</v>
      </c>
      <c r="L592">
        <f>IF('Main Data'!H592="Gallet",1,0)</f>
        <v>0</v>
      </c>
      <c r="M592">
        <f>IF('Main Data'!H592="Girard Perregaux",1,0)</f>
        <v>0</v>
      </c>
      <c r="N592">
        <f>IF('Main Data'!H592="Gubelin",1,0)</f>
        <v>0</v>
      </c>
      <c r="O592">
        <f>IF('Main Data'!H592="Heuer",1,0)</f>
        <v>0</v>
      </c>
      <c r="P592">
        <f>IF('Main Data'!H592="IWC",1,0)</f>
        <v>0</v>
      </c>
      <c r="Q592">
        <f>IF('Main Data'!H592="JLC",1,0)</f>
        <v>0</v>
      </c>
      <c r="R592">
        <f>IF('Main Data'!H592="Longines",1,0)</f>
        <v>0</v>
      </c>
      <c r="S592">
        <f>IF('Main Data'!H592="Movado",1,0)</f>
        <v>0</v>
      </c>
      <c r="T592">
        <f>IF('Main Data'!H592="Omega",1,0)</f>
        <v>0</v>
      </c>
      <c r="U592">
        <f>IF('Main Data'!H592="Panerai",1,0)</f>
        <v>0</v>
      </c>
      <c r="V592">
        <f>IF('Main Data'!H592="Patek",1,0)</f>
        <v>0</v>
      </c>
      <c r="W592">
        <f>IF('Main Data'!H592="Rolex",1,0)</f>
        <v>1</v>
      </c>
      <c r="X592">
        <f>IF('Main Data'!H592="Tudor",1,0)</f>
        <v>0</v>
      </c>
      <c r="Y592">
        <f>IF('Main Data'!H592="Ulysse Nardin",1,0)</f>
        <v>0</v>
      </c>
      <c r="Z592">
        <f>IF('Main Data'!H592="Universal Geneve",1,0)</f>
        <v>0</v>
      </c>
      <c r="AA592">
        <f>IF('Main Data'!H592="Vacheron",1,0)</f>
        <v>0</v>
      </c>
      <c r="AB592">
        <f>IF('Main Data'!H592="Zenith",1,0)</f>
        <v>0</v>
      </c>
      <c r="AC592">
        <f>IF('Main Data'!J592="Stainless Steel",1,0)</f>
        <v>1</v>
      </c>
      <c r="AD592">
        <f>IF('Main Data'!J592="Two-tone",1,0)</f>
        <v>0</v>
      </c>
      <c r="AE592">
        <f>IF(OR('Main Data'!J592="YG 18K",'Main Data'!J592="YG &lt;18K",'Main Data'!J592="PG 18K",'Main Data'!J592="PG &lt;18K",'Main Data'!J592="WG 18K",'Main Data'!J592="Mixes of 18K",'Main Data'!J592="Mixes &lt;18K"),1,0)</f>
        <v>0</v>
      </c>
      <c r="AF592">
        <f>IF('Main Data'!J592="Platinum",1,0)</f>
        <v>0</v>
      </c>
      <c r="AG592">
        <f>IF(OR('Main Data'!J592="PVD",'Main Data'!J592="Gold Plate",'Main Data'!J592="Other"),1,0)</f>
        <v>0</v>
      </c>
      <c r="AH592">
        <f>IF('Main Data'!N592="Stainless Steel",1,0)</f>
        <v>1</v>
      </c>
      <c r="AI592">
        <f>IF('Main Data'!N592="Leather",1,0)</f>
        <v>0</v>
      </c>
      <c r="AJ592">
        <f>IF('Main Data'!N592="Two-tone",1,0)</f>
        <v>0</v>
      </c>
      <c r="AK592">
        <f>IF(OR('Main Data'!N592="YG 18K",'Main Data'!N592="PG 18K",'Main Data'!N592="WG 18K",'Main Data'!N592="Mixes of 18K"),1,0)</f>
        <v>0</v>
      </c>
      <c r="AL592">
        <f>IF(OR(,'Main Data'!N592="PVD",'Main Data'!N592="Gold plate"),1,0)</f>
        <v>0</v>
      </c>
      <c r="AM592">
        <f>IF(OR('Main Data'!AV592="Yes",'Main Data'!AW592="Yes",'Main Data'!AU592="Yes"),1,0)</f>
        <v>0</v>
      </c>
      <c r="AN592">
        <f>IF(OR(ISTEXT('Main Data'!AX592), ISTEXT('Main Data'!AY592)),1,0)</f>
        <v>0</v>
      </c>
      <c r="AO592">
        <f>IF('Main Data'!AZ592="Yes",1,0)</f>
        <v>0</v>
      </c>
      <c r="AP592">
        <f>IF('Main Data'!BA592="Yes",1,0)</f>
        <v>0</v>
      </c>
      <c r="AQ592">
        <f>IF('Main Data'!BD592="Yes",1,0)</f>
        <v>0</v>
      </c>
      <c r="AR592">
        <f>IF('Main Data'!BE592="A",1,0)</f>
        <v>0</v>
      </c>
      <c r="AS592">
        <f>IF('Main Data'!BE592="AA",1,0)</f>
        <v>0</v>
      </c>
      <c r="AT592">
        <f>IF('Main Data'!BE592="AAA",1,0)</f>
        <v>1</v>
      </c>
      <c r="AU592">
        <f>IF('Main Data'!BE592="AAAA",1,0)</f>
        <v>0</v>
      </c>
      <c r="AV592">
        <f>IF('Main Data'!P592="Yes",1,0)</f>
        <v>0</v>
      </c>
      <c r="AW592">
        <f>IF('Main Data'!AP592="Yes",1,0)</f>
        <v>0</v>
      </c>
      <c r="AX592">
        <f>IF(OR('Main Data'!V592="Yes", 'Main Data'!W592="Yes",'Main Data'!X592="Yes"),1,0)</f>
        <v>1</v>
      </c>
      <c r="AY592">
        <f>IF(OR('Main Data'!Y592="Yes",'Main Data'!Z592="Yes"),1,0)</f>
        <v>0</v>
      </c>
      <c r="AZ592">
        <f>IF('Main Data'!AR592="Yes",1,0)</f>
        <v>0</v>
      </c>
      <c r="BA592">
        <f>IF('Main Data'!AS592="Yes",1,0)</f>
        <v>0</v>
      </c>
      <c r="BB592">
        <f>IF('Main Data'!AG592="Yes",1,0)</f>
        <v>0</v>
      </c>
      <c r="BC592">
        <f>IF('Main Data'!AB592="Yes",1,0)</f>
        <v>0</v>
      </c>
      <c r="BD592">
        <f>IF('Main Data'!AA592="Yes",1,0)</f>
        <v>1</v>
      </c>
      <c r="BE592">
        <f>IF('Main Data'!AC592="Yes",1,0)</f>
        <v>0</v>
      </c>
      <c r="BF592">
        <f>IF('Main Data'!AF592="Yes",1,0)</f>
        <v>0</v>
      </c>
      <c r="BG592">
        <f>IF(OR('Main Data'!AI592="Yes",'Main Data'!AL592="Yes"),1,0)</f>
        <v>0</v>
      </c>
      <c r="BH592">
        <f>IF('Main Data'!AJ592="Yes",1,0)</f>
        <v>0</v>
      </c>
      <c r="BI592">
        <f>IF('Main Data'!AK592="Yes",1,0)</f>
        <v>0</v>
      </c>
      <c r="BJ592">
        <f>IF('Main Data'!AM592="Yes",1,0)</f>
        <v>0</v>
      </c>
      <c r="BK592">
        <f>IF('Main Data'!AQ592="Yes",1,0)</f>
        <v>0</v>
      </c>
      <c r="BL592" s="21">
        <f t="shared" si="55"/>
        <v>0</v>
      </c>
      <c r="BM592" s="21">
        <f t="shared" si="56"/>
        <v>0</v>
      </c>
      <c r="BN592" s="21">
        <f t="shared" si="57"/>
        <v>0</v>
      </c>
      <c r="BO592" s="21">
        <f t="shared" si="58"/>
        <v>1</v>
      </c>
      <c r="BP592" s="21">
        <f t="shared" si="59"/>
        <v>0</v>
      </c>
    </row>
    <row r="593" spans="1:68" x14ac:dyDescent="0.2">
      <c r="A593">
        <v>589</v>
      </c>
      <c r="B593" s="33">
        <f>'Main Data'!C593</f>
        <v>44325</v>
      </c>
      <c r="C593">
        <f>'Main Data'!D593</f>
        <v>492</v>
      </c>
      <c r="D593" s="26">
        <f>'Main Data'!E593</f>
        <v>8000</v>
      </c>
      <c r="E593" s="26">
        <f>'Main Data'!F593</f>
        <v>10000</v>
      </c>
      <c r="F593" s="34">
        <f t="shared" si="54"/>
        <v>8.987196820661973</v>
      </c>
      <c r="G593">
        <f>IF('Main Data'!H593="AP",1,0)</f>
        <v>0</v>
      </c>
      <c r="H593">
        <f>IF('Main Data'!H593="Blancpain",1,0)</f>
        <v>0</v>
      </c>
      <c r="I593">
        <f>IF('Main Data'!H593="Breguet",1,0)</f>
        <v>0</v>
      </c>
      <c r="J593">
        <f>IF('Main Data'!H593="Breitling",1,0)</f>
        <v>0</v>
      </c>
      <c r="K593">
        <f>IF('Main Data'!H593="Cartier",1,0)</f>
        <v>0</v>
      </c>
      <c r="L593">
        <f>IF('Main Data'!H593="Gallet",1,0)</f>
        <v>0</v>
      </c>
      <c r="M593">
        <f>IF('Main Data'!H593="Girard Perregaux",1,0)</f>
        <v>0</v>
      </c>
      <c r="N593">
        <f>IF('Main Data'!H593="Gubelin",1,0)</f>
        <v>0</v>
      </c>
      <c r="O593">
        <f>IF('Main Data'!H593="Heuer",1,0)</f>
        <v>0</v>
      </c>
      <c r="P593">
        <f>IF('Main Data'!H593="IWC",1,0)</f>
        <v>0</v>
      </c>
      <c r="Q593">
        <f>IF('Main Data'!H593="JLC",1,0)</f>
        <v>0</v>
      </c>
      <c r="R593">
        <f>IF('Main Data'!H593="Longines",1,0)</f>
        <v>0</v>
      </c>
      <c r="S593">
        <f>IF('Main Data'!H593="Movado",1,0)</f>
        <v>0</v>
      </c>
      <c r="T593">
        <f>IF('Main Data'!H593="Omega",1,0)</f>
        <v>0</v>
      </c>
      <c r="U593">
        <f>IF('Main Data'!H593="Panerai",1,0)</f>
        <v>0</v>
      </c>
      <c r="V593">
        <f>IF('Main Data'!H593="Patek",1,0)</f>
        <v>0</v>
      </c>
      <c r="W593">
        <f>IF('Main Data'!H593="Rolex",1,0)</f>
        <v>1</v>
      </c>
      <c r="X593">
        <f>IF('Main Data'!H593="Tudor",1,0)</f>
        <v>0</v>
      </c>
      <c r="Y593">
        <f>IF('Main Data'!H593="Ulysse Nardin",1,0)</f>
        <v>0</v>
      </c>
      <c r="Z593">
        <f>IF('Main Data'!H593="Universal Geneve",1,0)</f>
        <v>0</v>
      </c>
      <c r="AA593">
        <f>IF('Main Data'!H593="Vacheron",1,0)</f>
        <v>0</v>
      </c>
      <c r="AB593">
        <f>IF('Main Data'!H593="Zenith",1,0)</f>
        <v>0</v>
      </c>
      <c r="AC593">
        <f>IF('Main Data'!J593="Stainless Steel",1,0)</f>
        <v>1</v>
      </c>
      <c r="AD593">
        <f>IF('Main Data'!J593="Two-tone",1,0)</f>
        <v>0</v>
      </c>
      <c r="AE593">
        <f>IF(OR('Main Data'!J593="YG 18K",'Main Data'!J593="YG &lt;18K",'Main Data'!J593="PG 18K",'Main Data'!J593="PG &lt;18K",'Main Data'!J593="WG 18K",'Main Data'!J593="Mixes of 18K",'Main Data'!J593="Mixes &lt;18K"),1,0)</f>
        <v>0</v>
      </c>
      <c r="AF593">
        <f>IF('Main Data'!J593="Platinum",1,0)</f>
        <v>0</v>
      </c>
      <c r="AG593">
        <f>IF(OR('Main Data'!J593="PVD",'Main Data'!J593="Gold Plate",'Main Data'!J593="Other"),1,0)</f>
        <v>0</v>
      </c>
      <c r="AH593">
        <f>IF('Main Data'!N593="Stainless Steel",1,0)</f>
        <v>1</v>
      </c>
      <c r="AI593">
        <f>IF('Main Data'!N593="Leather",1,0)</f>
        <v>0</v>
      </c>
      <c r="AJ593">
        <f>IF('Main Data'!N593="Two-tone",1,0)</f>
        <v>0</v>
      </c>
      <c r="AK593">
        <f>IF(OR('Main Data'!N593="YG 18K",'Main Data'!N593="PG 18K",'Main Data'!N593="WG 18K",'Main Data'!N593="Mixes of 18K"),1,0)</f>
        <v>0</v>
      </c>
      <c r="AL593">
        <f>IF(OR(,'Main Data'!N593="PVD",'Main Data'!N593="Gold plate"),1,0)</f>
        <v>0</v>
      </c>
      <c r="AM593">
        <f>IF(OR('Main Data'!AV593="Yes",'Main Data'!AW593="Yes",'Main Data'!AU593="Yes"),1,0)</f>
        <v>0</v>
      </c>
      <c r="AN593">
        <f>IF(OR(ISTEXT('Main Data'!AX593), ISTEXT('Main Data'!AY593)),1,0)</f>
        <v>0</v>
      </c>
      <c r="AO593">
        <f>IF('Main Data'!AZ593="Yes",1,0)</f>
        <v>0</v>
      </c>
      <c r="AP593">
        <f>IF('Main Data'!BA593="Yes",1,0)</f>
        <v>0</v>
      </c>
      <c r="AQ593">
        <f>IF('Main Data'!BD593="Yes",1,0)</f>
        <v>0</v>
      </c>
      <c r="AR593">
        <f>IF('Main Data'!BE593="A",1,0)</f>
        <v>0</v>
      </c>
      <c r="AS593">
        <f>IF('Main Data'!BE593="AA",1,0)</f>
        <v>1</v>
      </c>
      <c r="AT593">
        <f>IF('Main Data'!BE593="AAA",1,0)</f>
        <v>0</v>
      </c>
      <c r="AU593">
        <f>IF('Main Data'!BE593="AAAA",1,0)</f>
        <v>0</v>
      </c>
      <c r="AV593">
        <f>IF('Main Data'!P593="Yes",1,0)</f>
        <v>0</v>
      </c>
      <c r="AW593">
        <f>IF('Main Data'!AP593="Yes",1,0)</f>
        <v>0</v>
      </c>
      <c r="AX593">
        <f>IF(OR('Main Data'!V593="Yes", 'Main Data'!W593="Yes",'Main Data'!X593="Yes"),1,0)</f>
        <v>1</v>
      </c>
      <c r="AY593">
        <f>IF(OR('Main Data'!Y593="Yes",'Main Data'!Z593="Yes"),1,0)</f>
        <v>0</v>
      </c>
      <c r="AZ593">
        <f>IF('Main Data'!AR593="Yes",1,0)</f>
        <v>0</v>
      </c>
      <c r="BA593">
        <f>IF('Main Data'!AS593="Yes",1,0)</f>
        <v>0</v>
      </c>
      <c r="BB593">
        <f>IF('Main Data'!AG593="Yes",1,0)</f>
        <v>0</v>
      </c>
      <c r="BC593">
        <f>IF('Main Data'!AB593="Yes",1,0)</f>
        <v>0</v>
      </c>
      <c r="BD593">
        <f>IF('Main Data'!AA593="Yes",1,0)</f>
        <v>1</v>
      </c>
      <c r="BE593">
        <f>IF('Main Data'!AC593="Yes",1,0)</f>
        <v>0</v>
      </c>
      <c r="BF593">
        <f>IF('Main Data'!AF593="Yes",1,0)</f>
        <v>0</v>
      </c>
      <c r="BG593">
        <f>IF(OR('Main Data'!AI593="Yes",'Main Data'!AL593="Yes"),1,0)</f>
        <v>0</v>
      </c>
      <c r="BH593">
        <f>IF('Main Data'!AJ593="Yes",1,0)</f>
        <v>0</v>
      </c>
      <c r="BI593">
        <f>IF('Main Data'!AK593="Yes",1,0)</f>
        <v>0</v>
      </c>
      <c r="BJ593">
        <f>IF('Main Data'!AM593="Yes",1,0)</f>
        <v>0</v>
      </c>
      <c r="BK593">
        <f>IF('Main Data'!AQ593="Yes",1,0)</f>
        <v>0</v>
      </c>
      <c r="BL593" s="21">
        <f t="shared" si="55"/>
        <v>0</v>
      </c>
      <c r="BM593" s="21">
        <f t="shared" si="56"/>
        <v>0</v>
      </c>
      <c r="BN593" s="21">
        <f t="shared" si="57"/>
        <v>0</v>
      </c>
      <c r="BO593" s="21">
        <f t="shared" si="58"/>
        <v>1</v>
      </c>
      <c r="BP593" s="21">
        <f t="shared" si="59"/>
        <v>0</v>
      </c>
    </row>
    <row r="594" spans="1:68" x14ac:dyDescent="0.2">
      <c r="A594">
        <v>590</v>
      </c>
      <c r="B594" s="33">
        <f>'Main Data'!C594</f>
        <v>44325</v>
      </c>
      <c r="C594">
        <f>'Main Data'!D594</f>
        <v>496</v>
      </c>
      <c r="D594" s="26">
        <f>'Main Data'!E594</f>
        <v>32000</v>
      </c>
      <c r="E594" s="26">
        <f>'Main Data'!F594</f>
        <v>40000</v>
      </c>
      <c r="F594" s="34">
        <f t="shared" si="54"/>
        <v>10.373491181781864</v>
      </c>
      <c r="G594">
        <f>IF('Main Data'!H594="AP",1,0)</f>
        <v>0</v>
      </c>
      <c r="H594">
        <f>IF('Main Data'!H594="Blancpain",1,0)</f>
        <v>0</v>
      </c>
      <c r="I594">
        <f>IF('Main Data'!H594="Breguet",1,0)</f>
        <v>0</v>
      </c>
      <c r="J594">
        <f>IF('Main Data'!H594="Breitling",1,0)</f>
        <v>0</v>
      </c>
      <c r="K594">
        <f>IF('Main Data'!H594="Cartier",1,0)</f>
        <v>0</v>
      </c>
      <c r="L594">
        <f>IF('Main Data'!H594="Gallet",1,0)</f>
        <v>0</v>
      </c>
      <c r="M594">
        <f>IF('Main Data'!H594="Girard Perregaux",1,0)</f>
        <v>0</v>
      </c>
      <c r="N594">
        <f>IF('Main Data'!H594="Gubelin",1,0)</f>
        <v>0</v>
      </c>
      <c r="O594">
        <f>IF('Main Data'!H594="Heuer",1,0)</f>
        <v>0</v>
      </c>
      <c r="P594">
        <f>IF('Main Data'!H594="IWC",1,0)</f>
        <v>0</v>
      </c>
      <c r="Q594">
        <f>IF('Main Data'!H594="JLC",1,0)</f>
        <v>0</v>
      </c>
      <c r="R594">
        <f>IF('Main Data'!H594="Longines",1,0)</f>
        <v>0</v>
      </c>
      <c r="S594">
        <f>IF('Main Data'!H594="Movado",1,0)</f>
        <v>0</v>
      </c>
      <c r="T594">
        <f>IF('Main Data'!H594="Omega",1,0)</f>
        <v>0</v>
      </c>
      <c r="U594">
        <f>IF('Main Data'!H594="Panerai",1,0)</f>
        <v>0</v>
      </c>
      <c r="V594">
        <f>IF('Main Data'!H594="Patek",1,0)</f>
        <v>0</v>
      </c>
      <c r="W594">
        <f>IF('Main Data'!H594="Rolex",1,0)</f>
        <v>1</v>
      </c>
      <c r="X594">
        <f>IF('Main Data'!H594="Tudor",1,0)</f>
        <v>0</v>
      </c>
      <c r="Y594">
        <f>IF('Main Data'!H594="Ulysse Nardin",1,0)</f>
        <v>0</v>
      </c>
      <c r="Z594">
        <f>IF('Main Data'!H594="Universal Geneve",1,0)</f>
        <v>0</v>
      </c>
      <c r="AA594">
        <f>IF('Main Data'!H594="Vacheron",1,0)</f>
        <v>0</v>
      </c>
      <c r="AB594">
        <f>IF('Main Data'!H594="Zenith",1,0)</f>
        <v>0</v>
      </c>
      <c r="AC594">
        <f>IF('Main Data'!J594="Stainless Steel",1,0)</f>
        <v>1</v>
      </c>
      <c r="AD594">
        <f>IF('Main Data'!J594="Two-tone",1,0)</f>
        <v>0</v>
      </c>
      <c r="AE594">
        <f>IF(OR('Main Data'!J594="YG 18K",'Main Data'!J594="YG &lt;18K",'Main Data'!J594="PG 18K",'Main Data'!J594="PG &lt;18K",'Main Data'!J594="WG 18K",'Main Data'!J594="Mixes of 18K",'Main Data'!J594="Mixes &lt;18K"),1,0)</f>
        <v>0</v>
      </c>
      <c r="AF594">
        <f>IF('Main Data'!J594="Platinum",1,0)</f>
        <v>0</v>
      </c>
      <c r="AG594">
        <f>IF(OR('Main Data'!J594="PVD",'Main Data'!J594="Gold Plate",'Main Data'!J594="Other"),1,0)</f>
        <v>0</v>
      </c>
      <c r="AH594">
        <f>IF('Main Data'!N594="Stainless Steel",1,0)</f>
        <v>1</v>
      </c>
      <c r="AI594">
        <f>IF('Main Data'!N594="Leather",1,0)</f>
        <v>0</v>
      </c>
      <c r="AJ594">
        <f>IF('Main Data'!N594="Two-tone",1,0)</f>
        <v>0</v>
      </c>
      <c r="AK594">
        <f>IF(OR('Main Data'!N594="YG 18K",'Main Data'!N594="PG 18K",'Main Data'!N594="WG 18K",'Main Data'!N594="Mixes of 18K"),1,0)</f>
        <v>0</v>
      </c>
      <c r="AL594">
        <f>IF(OR(,'Main Data'!N594="PVD",'Main Data'!N594="Gold plate"),1,0)</f>
        <v>0</v>
      </c>
      <c r="AM594">
        <f>IF(OR('Main Data'!AV594="Yes",'Main Data'!AW594="Yes",'Main Data'!AU594="Yes"),1,0)</f>
        <v>0</v>
      </c>
      <c r="AN594">
        <f>IF(OR(ISTEXT('Main Data'!AX594), ISTEXT('Main Data'!AY594)),1,0)</f>
        <v>0</v>
      </c>
      <c r="AO594">
        <f>IF('Main Data'!AZ594="Yes",1,0)</f>
        <v>1</v>
      </c>
      <c r="AP594">
        <f>IF('Main Data'!BA594="Yes",1,0)</f>
        <v>0</v>
      </c>
      <c r="AQ594">
        <f>IF('Main Data'!BD594="Yes",1,0)</f>
        <v>0</v>
      </c>
      <c r="AR594">
        <f>IF('Main Data'!BE594="A",1,0)</f>
        <v>0</v>
      </c>
      <c r="AS594">
        <f>IF('Main Data'!BE594="AA",1,0)</f>
        <v>0</v>
      </c>
      <c r="AT594">
        <f>IF('Main Data'!BE594="AAA",1,0)</f>
        <v>0</v>
      </c>
      <c r="AU594">
        <f>IF('Main Data'!BE594="AAAA",1,0)</f>
        <v>1</v>
      </c>
      <c r="AV594">
        <f>IF('Main Data'!P594="Yes",1,0)</f>
        <v>0</v>
      </c>
      <c r="AW594">
        <f>IF('Main Data'!AP594="Yes",1,0)</f>
        <v>0</v>
      </c>
      <c r="AX594">
        <f>IF(OR('Main Data'!V594="Yes", 'Main Data'!W594="Yes",'Main Data'!X594="Yes"),1,0)</f>
        <v>1</v>
      </c>
      <c r="AY594">
        <f>IF(OR('Main Data'!Y594="Yes",'Main Data'!Z594="Yes"),1,0)</f>
        <v>0</v>
      </c>
      <c r="AZ594">
        <f>IF('Main Data'!AR594="Yes",1,0)</f>
        <v>0</v>
      </c>
      <c r="BA594">
        <f>IF('Main Data'!AS594="Yes",1,0)</f>
        <v>0</v>
      </c>
      <c r="BB594">
        <f>IF('Main Data'!AG594="Yes",1,0)</f>
        <v>0</v>
      </c>
      <c r="BC594">
        <f>IF('Main Data'!AB594="Yes",1,0)</f>
        <v>0</v>
      </c>
      <c r="BD594">
        <f>IF('Main Data'!AA594="Yes",1,0)</f>
        <v>1</v>
      </c>
      <c r="BE594">
        <f>IF('Main Data'!AC594="Yes",1,0)</f>
        <v>0</v>
      </c>
      <c r="BF594">
        <f>IF('Main Data'!AF594="Yes",1,0)</f>
        <v>0</v>
      </c>
      <c r="BG594">
        <f>IF(OR('Main Data'!AI594="Yes",'Main Data'!AL594="Yes"),1,0)</f>
        <v>0</v>
      </c>
      <c r="BH594">
        <f>IF('Main Data'!AJ594="Yes",1,0)</f>
        <v>0</v>
      </c>
      <c r="BI594">
        <f>IF('Main Data'!AK594="Yes",1,0)</f>
        <v>0</v>
      </c>
      <c r="BJ594">
        <f>IF('Main Data'!AM594="Yes",1,0)</f>
        <v>0</v>
      </c>
      <c r="BK594">
        <f>IF('Main Data'!AQ594="Yes",1,0)</f>
        <v>0</v>
      </c>
      <c r="BL594" s="21">
        <f t="shared" si="55"/>
        <v>0</v>
      </c>
      <c r="BM594" s="21">
        <f t="shared" si="56"/>
        <v>0</v>
      </c>
      <c r="BN594" s="21">
        <f t="shared" si="57"/>
        <v>0</v>
      </c>
      <c r="BO594" s="21">
        <f t="shared" si="58"/>
        <v>1</v>
      </c>
      <c r="BP594" s="21">
        <f t="shared" si="59"/>
        <v>0</v>
      </c>
    </row>
    <row r="595" spans="1:68" x14ac:dyDescent="0.2">
      <c r="A595">
        <v>591</v>
      </c>
      <c r="B595" s="33">
        <f>'Main Data'!C595</f>
        <v>44325</v>
      </c>
      <c r="C595">
        <f>'Main Data'!D595</f>
        <v>505</v>
      </c>
      <c r="D595" s="26">
        <f>'Main Data'!E595</f>
        <v>2800</v>
      </c>
      <c r="E595" s="26">
        <f>'Main Data'!F595</f>
        <v>3500</v>
      </c>
      <c r="F595" s="34">
        <f t="shared" si="54"/>
        <v>7.9373746961632952</v>
      </c>
      <c r="G595">
        <f>IF('Main Data'!H595="AP",1,0)</f>
        <v>0</v>
      </c>
      <c r="H595">
        <f>IF('Main Data'!H595="Blancpain",1,0)</f>
        <v>0</v>
      </c>
      <c r="I595">
        <f>IF('Main Data'!H595="Breguet",1,0)</f>
        <v>0</v>
      </c>
      <c r="J595">
        <f>IF('Main Data'!H595="Breitling",1,0)</f>
        <v>0</v>
      </c>
      <c r="K595">
        <f>IF('Main Data'!H595="Cartier",1,0)</f>
        <v>0</v>
      </c>
      <c r="L595">
        <f>IF('Main Data'!H595="Gallet",1,0)</f>
        <v>0</v>
      </c>
      <c r="M595">
        <f>IF('Main Data'!H595="Girard Perregaux",1,0)</f>
        <v>0</v>
      </c>
      <c r="N595">
        <f>IF('Main Data'!H595="Gubelin",1,0)</f>
        <v>0</v>
      </c>
      <c r="O595">
        <f>IF('Main Data'!H595="Heuer",1,0)</f>
        <v>0</v>
      </c>
      <c r="P595">
        <f>IF('Main Data'!H595="IWC",1,0)</f>
        <v>0</v>
      </c>
      <c r="Q595">
        <f>IF('Main Data'!H595="JLC",1,0)</f>
        <v>1</v>
      </c>
      <c r="R595">
        <f>IF('Main Data'!H595="Longines",1,0)</f>
        <v>0</v>
      </c>
      <c r="S595">
        <f>IF('Main Data'!H595="Movado",1,0)</f>
        <v>0</v>
      </c>
      <c r="T595">
        <f>IF('Main Data'!H595="Omega",1,0)</f>
        <v>0</v>
      </c>
      <c r="U595">
        <f>IF('Main Data'!H595="Panerai",1,0)</f>
        <v>0</v>
      </c>
      <c r="V595">
        <f>IF('Main Data'!H595="Patek",1,0)</f>
        <v>0</v>
      </c>
      <c r="W595">
        <f>IF('Main Data'!H595="Rolex",1,0)</f>
        <v>0</v>
      </c>
      <c r="X595">
        <f>IF('Main Data'!H595="Tudor",1,0)</f>
        <v>0</v>
      </c>
      <c r="Y595">
        <f>IF('Main Data'!H595="Ulysse Nardin",1,0)</f>
        <v>0</v>
      </c>
      <c r="Z595">
        <f>IF('Main Data'!H595="Universal Geneve",1,0)</f>
        <v>0</v>
      </c>
      <c r="AA595">
        <f>IF('Main Data'!H595="Vacheron",1,0)</f>
        <v>0</v>
      </c>
      <c r="AB595">
        <f>IF('Main Data'!H595="Zenith",1,0)</f>
        <v>0</v>
      </c>
      <c r="AC595">
        <f>IF('Main Data'!J595="Stainless Steel",1,0)</f>
        <v>1</v>
      </c>
      <c r="AD595">
        <f>IF('Main Data'!J595="Two-tone",1,0)</f>
        <v>0</v>
      </c>
      <c r="AE595">
        <f>IF(OR('Main Data'!J595="YG 18K",'Main Data'!J595="YG &lt;18K",'Main Data'!J595="PG 18K",'Main Data'!J595="PG &lt;18K",'Main Data'!J595="WG 18K",'Main Data'!J595="Mixes of 18K",'Main Data'!J595="Mixes &lt;18K"),1,0)</f>
        <v>0</v>
      </c>
      <c r="AF595">
        <f>IF('Main Data'!J595="Platinum",1,0)</f>
        <v>0</v>
      </c>
      <c r="AG595">
        <f>IF(OR('Main Data'!J595="PVD",'Main Data'!J595="Gold Plate",'Main Data'!J595="Other"),1,0)</f>
        <v>0</v>
      </c>
      <c r="AH595">
        <f>IF('Main Data'!N595="Stainless Steel",1,0)</f>
        <v>0</v>
      </c>
      <c r="AI595">
        <f>IF('Main Data'!N595="Leather",1,0)</f>
        <v>1</v>
      </c>
      <c r="AJ595">
        <f>IF('Main Data'!N595="Two-tone",1,0)</f>
        <v>0</v>
      </c>
      <c r="AK595">
        <f>IF(OR('Main Data'!N595="YG 18K",'Main Data'!N595="PG 18K",'Main Data'!N595="WG 18K",'Main Data'!N595="Mixes of 18K"),1,0)</f>
        <v>0</v>
      </c>
      <c r="AL595">
        <f>IF(OR(,'Main Data'!N595="PVD",'Main Data'!N595="Gold plate"),1,0)</f>
        <v>0</v>
      </c>
      <c r="AM595">
        <f>IF(OR('Main Data'!AV595="Yes",'Main Data'!AW595="Yes",'Main Data'!AU595="Yes"),1,0)</f>
        <v>0</v>
      </c>
      <c r="AN595">
        <f>IF(OR(ISTEXT('Main Data'!AX595), ISTEXT('Main Data'!AY595)),1,0)</f>
        <v>0</v>
      </c>
      <c r="AO595">
        <f>IF('Main Data'!AZ595="Yes",1,0)</f>
        <v>0</v>
      </c>
      <c r="AP595">
        <f>IF('Main Data'!BA595="Yes",1,0)</f>
        <v>0</v>
      </c>
      <c r="AQ595">
        <f>IF('Main Data'!BD595="Yes",1,0)</f>
        <v>0</v>
      </c>
      <c r="AR595">
        <f>IF('Main Data'!BE595="A",1,0)</f>
        <v>0</v>
      </c>
      <c r="AS595">
        <f>IF('Main Data'!BE595="AA",1,0)</f>
        <v>1</v>
      </c>
      <c r="AT595">
        <f>IF('Main Data'!BE595="AAA",1,0)</f>
        <v>0</v>
      </c>
      <c r="AU595">
        <f>IF('Main Data'!BE595="AAAA",1,0)</f>
        <v>0</v>
      </c>
      <c r="AV595">
        <f>IF('Main Data'!P595="Yes",1,0)</f>
        <v>0</v>
      </c>
      <c r="AW595">
        <f>IF('Main Data'!AP595="Yes",1,0)</f>
        <v>0</v>
      </c>
      <c r="AX595">
        <f>IF(OR('Main Data'!V595="Yes", 'Main Data'!W595="Yes",'Main Data'!X595="Yes"),1,0)</f>
        <v>1</v>
      </c>
      <c r="AY595">
        <f>IF(OR('Main Data'!Y595="Yes",'Main Data'!Z595="Yes"),1,0)</f>
        <v>0</v>
      </c>
      <c r="AZ595">
        <f>IF('Main Data'!AR595="Yes",1,0)</f>
        <v>0</v>
      </c>
      <c r="BA595">
        <f>IF('Main Data'!AS595="Yes",1,0)</f>
        <v>0</v>
      </c>
      <c r="BB595">
        <f>IF('Main Data'!AG595="Yes",1,0)</f>
        <v>0</v>
      </c>
      <c r="BC595">
        <f>IF('Main Data'!AB595="Yes",1,0)</f>
        <v>0</v>
      </c>
      <c r="BD595">
        <f>IF('Main Data'!AA595="Yes",1,0)</f>
        <v>0</v>
      </c>
      <c r="BE595">
        <f>IF('Main Data'!AC595="Yes",1,0)</f>
        <v>0</v>
      </c>
      <c r="BF595">
        <f>IF('Main Data'!AF595="Yes",1,0)</f>
        <v>0</v>
      </c>
      <c r="BG595">
        <f>IF(OR('Main Data'!AI595="Yes",'Main Data'!AL595="Yes"),1,0)</f>
        <v>0</v>
      </c>
      <c r="BH595">
        <f>IF('Main Data'!AJ595="Yes",1,0)</f>
        <v>0</v>
      </c>
      <c r="BI595">
        <f>IF('Main Data'!AK595="Yes",1,0)</f>
        <v>0</v>
      </c>
      <c r="BJ595">
        <f>IF('Main Data'!AM595="Yes",1,0)</f>
        <v>0</v>
      </c>
      <c r="BK595">
        <f>IF('Main Data'!AQ595="Yes",1,0)</f>
        <v>0</v>
      </c>
      <c r="BL595" s="21">
        <f t="shared" si="55"/>
        <v>0</v>
      </c>
      <c r="BM595" s="21">
        <f t="shared" si="56"/>
        <v>0</v>
      </c>
      <c r="BN595" s="21">
        <f t="shared" si="57"/>
        <v>0</v>
      </c>
      <c r="BO595" s="21">
        <f t="shared" si="58"/>
        <v>1</v>
      </c>
      <c r="BP595" s="21">
        <f t="shared" si="59"/>
        <v>0</v>
      </c>
    </row>
    <row r="596" spans="1:68" x14ac:dyDescent="0.2">
      <c r="A596">
        <v>592</v>
      </c>
      <c r="B596" s="33">
        <f>'Main Data'!C596</f>
        <v>44325</v>
      </c>
      <c r="C596">
        <f>'Main Data'!D596</f>
        <v>506</v>
      </c>
      <c r="D596" s="26">
        <f>'Main Data'!E596</f>
        <v>2800</v>
      </c>
      <c r="E596" s="26">
        <f>'Main Data'!F596</f>
        <v>3500</v>
      </c>
      <c r="F596" s="34">
        <f t="shared" si="54"/>
        <v>7.9373746961632952</v>
      </c>
      <c r="G596">
        <f>IF('Main Data'!H596="AP",1,0)</f>
        <v>0</v>
      </c>
      <c r="H596">
        <f>IF('Main Data'!H596="Blancpain",1,0)</f>
        <v>0</v>
      </c>
      <c r="I596">
        <f>IF('Main Data'!H596="Breguet",1,0)</f>
        <v>0</v>
      </c>
      <c r="J596">
        <f>IF('Main Data'!H596="Breitling",1,0)</f>
        <v>0</v>
      </c>
      <c r="K596">
        <f>IF('Main Data'!H596="Cartier",1,0)</f>
        <v>0</v>
      </c>
      <c r="L596">
        <f>IF('Main Data'!H596="Gallet",1,0)</f>
        <v>0</v>
      </c>
      <c r="M596">
        <f>IF('Main Data'!H596="Girard Perregaux",1,0)</f>
        <v>0</v>
      </c>
      <c r="N596">
        <f>IF('Main Data'!H596="Gubelin",1,0)</f>
        <v>0</v>
      </c>
      <c r="O596">
        <f>IF('Main Data'!H596="Heuer",1,0)</f>
        <v>0</v>
      </c>
      <c r="P596">
        <f>IF('Main Data'!H596="IWC",1,0)</f>
        <v>0</v>
      </c>
      <c r="Q596">
        <f>IF('Main Data'!H596="JLC",1,0)</f>
        <v>1</v>
      </c>
      <c r="R596">
        <f>IF('Main Data'!H596="Longines",1,0)</f>
        <v>0</v>
      </c>
      <c r="S596">
        <f>IF('Main Data'!H596="Movado",1,0)</f>
        <v>0</v>
      </c>
      <c r="T596">
        <f>IF('Main Data'!H596="Omega",1,0)</f>
        <v>0</v>
      </c>
      <c r="U596">
        <f>IF('Main Data'!H596="Panerai",1,0)</f>
        <v>0</v>
      </c>
      <c r="V596">
        <f>IF('Main Data'!H596="Patek",1,0)</f>
        <v>0</v>
      </c>
      <c r="W596">
        <f>IF('Main Data'!H596="Rolex",1,0)</f>
        <v>0</v>
      </c>
      <c r="X596">
        <f>IF('Main Data'!H596="Tudor",1,0)</f>
        <v>0</v>
      </c>
      <c r="Y596">
        <f>IF('Main Data'!H596="Ulysse Nardin",1,0)</f>
        <v>0</v>
      </c>
      <c r="Z596">
        <f>IF('Main Data'!H596="Universal Geneve",1,0)</f>
        <v>0</v>
      </c>
      <c r="AA596">
        <f>IF('Main Data'!H596="Vacheron",1,0)</f>
        <v>0</v>
      </c>
      <c r="AB596">
        <f>IF('Main Data'!H596="Zenith",1,0)</f>
        <v>0</v>
      </c>
      <c r="AC596">
        <f>IF('Main Data'!J596="Stainless Steel",1,0)</f>
        <v>1</v>
      </c>
      <c r="AD596">
        <f>IF('Main Data'!J596="Two-tone",1,0)</f>
        <v>0</v>
      </c>
      <c r="AE596">
        <f>IF(OR('Main Data'!J596="YG 18K",'Main Data'!J596="YG &lt;18K",'Main Data'!J596="PG 18K",'Main Data'!J596="PG &lt;18K",'Main Data'!J596="WG 18K",'Main Data'!J596="Mixes of 18K",'Main Data'!J596="Mixes &lt;18K"),1,0)</f>
        <v>0</v>
      </c>
      <c r="AF596">
        <f>IF('Main Data'!J596="Platinum",1,0)</f>
        <v>0</v>
      </c>
      <c r="AG596">
        <f>IF(OR('Main Data'!J596="PVD",'Main Data'!J596="Gold Plate",'Main Data'!J596="Other"),1,0)</f>
        <v>0</v>
      </c>
      <c r="AH596">
        <f>IF('Main Data'!N596="Stainless Steel",1,0)</f>
        <v>0</v>
      </c>
      <c r="AI596">
        <f>IF('Main Data'!N596="Leather",1,0)</f>
        <v>1</v>
      </c>
      <c r="AJ596">
        <f>IF('Main Data'!N596="Two-tone",1,0)</f>
        <v>0</v>
      </c>
      <c r="AK596">
        <f>IF(OR('Main Data'!N596="YG 18K",'Main Data'!N596="PG 18K",'Main Data'!N596="WG 18K",'Main Data'!N596="Mixes of 18K"),1,0)</f>
        <v>0</v>
      </c>
      <c r="AL596">
        <f>IF(OR(,'Main Data'!N596="PVD",'Main Data'!N596="Gold plate"),1,0)</f>
        <v>0</v>
      </c>
      <c r="AM596">
        <f>IF(OR('Main Data'!AV596="Yes",'Main Data'!AW596="Yes",'Main Data'!AU596="Yes"),1,0)</f>
        <v>0</v>
      </c>
      <c r="AN596">
        <f>IF(OR(ISTEXT('Main Data'!AX596), ISTEXT('Main Data'!AY596)),1,0)</f>
        <v>0</v>
      </c>
      <c r="AO596">
        <f>IF('Main Data'!AZ596="Yes",1,0)</f>
        <v>0</v>
      </c>
      <c r="AP596">
        <f>IF('Main Data'!BA596="Yes",1,0)</f>
        <v>0</v>
      </c>
      <c r="AQ596">
        <f>IF('Main Data'!BD596="Yes",1,0)</f>
        <v>0</v>
      </c>
      <c r="AR596">
        <f>IF('Main Data'!BE596="A",1,0)</f>
        <v>0</v>
      </c>
      <c r="AS596">
        <f>IF('Main Data'!BE596="AA",1,0)</f>
        <v>1</v>
      </c>
      <c r="AT596">
        <f>IF('Main Data'!BE596="AAA",1,0)</f>
        <v>0</v>
      </c>
      <c r="AU596">
        <f>IF('Main Data'!BE596="AAAA",1,0)</f>
        <v>0</v>
      </c>
      <c r="AV596">
        <f>IF('Main Data'!P596="Yes",1,0)</f>
        <v>0</v>
      </c>
      <c r="AW596">
        <f>IF('Main Data'!AP596="Yes",1,0)</f>
        <v>0</v>
      </c>
      <c r="AX596">
        <f>IF(OR('Main Data'!V596="Yes", 'Main Data'!W596="Yes",'Main Data'!X596="Yes"),1,0)</f>
        <v>1</v>
      </c>
      <c r="AY596">
        <f>IF(OR('Main Data'!Y596="Yes",'Main Data'!Z596="Yes"),1,0)</f>
        <v>0</v>
      </c>
      <c r="AZ596">
        <f>IF('Main Data'!AR596="Yes",1,0)</f>
        <v>0</v>
      </c>
      <c r="BA596">
        <f>IF('Main Data'!AS596="Yes",1,0)</f>
        <v>0</v>
      </c>
      <c r="BB596">
        <f>IF('Main Data'!AG596="Yes",1,0)</f>
        <v>0</v>
      </c>
      <c r="BC596">
        <f>IF('Main Data'!AB596="Yes",1,0)</f>
        <v>0</v>
      </c>
      <c r="BD596">
        <f>IF('Main Data'!AA596="Yes",1,0)</f>
        <v>0</v>
      </c>
      <c r="BE596">
        <f>IF('Main Data'!AC596="Yes",1,0)</f>
        <v>0</v>
      </c>
      <c r="BF596">
        <f>IF('Main Data'!AF596="Yes",1,0)</f>
        <v>0</v>
      </c>
      <c r="BG596">
        <f>IF(OR('Main Data'!AI596="Yes",'Main Data'!AL596="Yes"),1,0)</f>
        <v>0</v>
      </c>
      <c r="BH596">
        <f>IF('Main Data'!AJ596="Yes",1,0)</f>
        <v>0</v>
      </c>
      <c r="BI596">
        <f>IF('Main Data'!AK596="Yes",1,0)</f>
        <v>0</v>
      </c>
      <c r="BJ596">
        <f>IF('Main Data'!AM596="Yes",1,0)</f>
        <v>0</v>
      </c>
      <c r="BK596">
        <f>IF('Main Data'!AQ596="Yes",1,0)</f>
        <v>0</v>
      </c>
      <c r="BL596" s="21">
        <f t="shared" si="55"/>
        <v>0</v>
      </c>
      <c r="BM596" s="21">
        <f t="shared" si="56"/>
        <v>0</v>
      </c>
      <c r="BN596" s="21">
        <f t="shared" si="57"/>
        <v>0</v>
      </c>
      <c r="BO596" s="21">
        <f t="shared" si="58"/>
        <v>1</v>
      </c>
      <c r="BP596" s="21">
        <f t="shared" si="59"/>
        <v>0</v>
      </c>
    </row>
    <row r="597" spans="1:68" x14ac:dyDescent="0.2">
      <c r="A597">
        <v>593</v>
      </c>
      <c r="B597" s="33">
        <f>'Main Data'!C597</f>
        <v>44325</v>
      </c>
      <c r="C597">
        <f>'Main Data'!D597</f>
        <v>508</v>
      </c>
      <c r="D597" s="26">
        <f>'Main Data'!E597</f>
        <v>850</v>
      </c>
      <c r="E597" s="26">
        <f>'Main Data'!F597</f>
        <v>1062</v>
      </c>
      <c r="F597" s="34">
        <f t="shared" si="54"/>
        <v>6.7452363494843626</v>
      </c>
      <c r="G597">
        <f>IF('Main Data'!H597="AP",1,0)</f>
        <v>0</v>
      </c>
      <c r="H597">
        <f>IF('Main Data'!H597="Blancpain",1,0)</f>
        <v>0</v>
      </c>
      <c r="I597">
        <f>IF('Main Data'!H597="Breguet",1,0)</f>
        <v>0</v>
      </c>
      <c r="J597">
        <f>IF('Main Data'!H597="Breitling",1,0)</f>
        <v>0</v>
      </c>
      <c r="K597">
        <f>IF('Main Data'!H597="Cartier",1,0)</f>
        <v>0</v>
      </c>
      <c r="L597">
        <f>IF('Main Data'!H597="Gallet",1,0)</f>
        <v>0</v>
      </c>
      <c r="M597">
        <f>IF('Main Data'!H597="Girard Perregaux",1,0)</f>
        <v>0</v>
      </c>
      <c r="N597">
        <f>IF('Main Data'!H597="Gubelin",1,0)</f>
        <v>0</v>
      </c>
      <c r="O597">
        <f>IF('Main Data'!H597="Heuer",1,0)</f>
        <v>0</v>
      </c>
      <c r="P597">
        <f>IF('Main Data'!H597="IWC",1,0)</f>
        <v>0</v>
      </c>
      <c r="Q597">
        <f>IF('Main Data'!H597="JLC",1,0)</f>
        <v>0</v>
      </c>
      <c r="R597">
        <f>IF('Main Data'!H597="Longines",1,0)</f>
        <v>0</v>
      </c>
      <c r="S597">
        <f>IF('Main Data'!H597="Movado",1,0)</f>
        <v>0</v>
      </c>
      <c r="T597">
        <f>IF('Main Data'!H597="Omega",1,0)</f>
        <v>1</v>
      </c>
      <c r="U597">
        <f>IF('Main Data'!H597="Panerai",1,0)</f>
        <v>0</v>
      </c>
      <c r="V597">
        <f>IF('Main Data'!H597="Patek",1,0)</f>
        <v>0</v>
      </c>
      <c r="W597">
        <f>IF('Main Data'!H597="Rolex",1,0)</f>
        <v>0</v>
      </c>
      <c r="X597">
        <f>IF('Main Data'!H597="Tudor",1,0)</f>
        <v>0</v>
      </c>
      <c r="Y597">
        <f>IF('Main Data'!H597="Ulysse Nardin",1,0)</f>
        <v>0</v>
      </c>
      <c r="Z597">
        <f>IF('Main Data'!H597="Universal Geneve",1,0)</f>
        <v>0</v>
      </c>
      <c r="AA597">
        <f>IF('Main Data'!H597="Vacheron",1,0)</f>
        <v>0</v>
      </c>
      <c r="AB597">
        <f>IF('Main Data'!H597="Zenith",1,0)</f>
        <v>0</v>
      </c>
      <c r="AC597">
        <f>IF('Main Data'!J597="Stainless Steel",1,0)</f>
        <v>1</v>
      </c>
      <c r="AD597">
        <f>IF('Main Data'!J597="Two-tone",1,0)</f>
        <v>0</v>
      </c>
      <c r="AE597">
        <f>IF(OR('Main Data'!J597="YG 18K",'Main Data'!J597="YG &lt;18K",'Main Data'!J597="PG 18K",'Main Data'!J597="PG &lt;18K",'Main Data'!J597="WG 18K",'Main Data'!J597="Mixes of 18K",'Main Data'!J597="Mixes &lt;18K"),1,0)</f>
        <v>0</v>
      </c>
      <c r="AF597">
        <f>IF('Main Data'!J597="Platinum",1,0)</f>
        <v>0</v>
      </c>
      <c r="AG597">
        <f>IF(OR('Main Data'!J597="PVD",'Main Data'!J597="Gold Plate",'Main Data'!J597="Other"),1,0)</f>
        <v>0</v>
      </c>
      <c r="AH597">
        <f>IF('Main Data'!N597="Stainless Steel",1,0)</f>
        <v>1</v>
      </c>
      <c r="AI597">
        <f>IF('Main Data'!N597="Leather",1,0)</f>
        <v>0</v>
      </c>
      <c r="AJ597">
        <f>IF('Main Data'!N597="Two-tone",1,0)</f>
        <v>0</v>
      </c>
      <c r="AK597">
        <f>IF(OR('Main Data'!N597="YG 18K",'Main Data'!N597="PG 18K",'Main Data'!N597="WG 18K",'Main Data'!N597="Mixes of 18K"),1,0)</f>
        <v>0</v>
      </c>
      <c r="AL597">
        <f>IF(OR(,'Main Data'!N597="PVD",'Main Data'!N597="Gold plate"),1,0)</f>
        <v>0</v>
      </c>
      <c r="AM597">
        <f>IF(OR('Main Data'!AV597="Yes",'Main Data'!AW597="Yes",'Main Data'!AU597="Yes"),1,0)</f>
        <v>0</v>
      </c>
      <c r="AN597">
        <f>IF(OR(ISTEXT('Main Data'!AX597), ISTEXT('Main Data'!AY597)),1,0)</f>
        <v>0</v>
      </c>
      <c r="AO597">
        <f>IF('Main Data'!AZ597="Yes",1,0)</f>
        <v>0</v>
      </c>
      <c r="AP597">
        <f>IF('Main Data'!BA597="Yes",1,0)</f>
        <v>0</v>
      </c>
      <c r="AQ597">
        <f>IF('Main Data'!BD597="Yes",1,0)</f>
        <v>0</v>
      </c>
      <c r="AR597">
        <f>IF('Main Data'!BE597="A",1,0)</f>
        <v>1</v>
      </c>
      <c r="AS597">
        <f>IF('Main Data'!BE597="AA",1,0)</f>
        <v>0</v>
      </c>
      <c r="AT597">
        <f>IF('Main Data'!BE597="AAA",1,0)</f>
        <v>0</v>
      </c>
      <c r="AU597">
        <f>IF('Main Data'!BE597="AAAA",1,0)</f>
        <v>0</v>
      </c>
      <c r="AV597">
        <f>IF('Main Data'!P597="Yes",1,0)</f>
        <v>0</v>
      </c>
      <c r="AW597">
        <f>IF('Main Data'!AP597="Yes",1,0)</f>
        <v>0</v>
      </c>
      <c r="AX597">
        <f>IF(OR('Main Data'!V597="Yes", 'Main Data'!W597="Yes",'Main Data'!X597="Yes"),1,0)</f>
        <v>1</v>
      </c>
      <c r="AY597">
        <f>IF(OR('Main Data'!Y597="Yes",'Main Data'!Z597="Yes"),1,0)</f>
        <v>0</v>
      </c>
      <c r="AZ597">
        <f>IF('Main Data'!AR597="Yes",1,0)</f>
        <v>0</v>
      </c>
      <c r="BA597">
        <f>IF('Main Data'!AS597="Yes",1,0)</f>
        <v>0</v>
      </c>
      <c r="BB597">
        <f>IF('Main Data'!AG597="Yes",1,0)</f>
        <v>0</v>
      </c>
      <c r="BC597">
        <f>IF('Main Data'!AB597="Yes",1,0)</f>
        <v>0</v>
      </c>
      <c r="BD597">
        <f>IF('Main Data'!AA597="Yes",1,0)</f>
        <v>0</v>
      </c>
      <c r="BE597">
        <f>IF('Main Data'!AC597="Yes",1,0)</f>
        <v>0</v>
      </c>
      <c r="BF597">
        <f>IF('Main Data'!AF597="Yes",1,0)</f>
        <v>0</v>
      </c>
      <c r="BG597">
        <f>IF(OR('Main Data'!AI597="Yes",'Main Data'!AL597="Yes"),1,0)</f>
        <v>0</v>
      </c>
      <c r="BH597">
        <f>IF('Main Data'!AJ597="Yes",1,0)</f>
        <v>0</v>
      </c>
      <c r="BI597">
        <f>IF('Main Data'!AK597="Yes",1,0)</f>
        <v>0</v>
      </c>
      <c r="BJ597">
        <f>IF('Main Data'!AM597="Yes",1,0)</f>
        <v>0</v>
      </c>
      <c r="BK597">
        <f>IF('Main Data'!AQ597="Yes",1,0)</f>
        <v>0</v>
      </c>
      <c r="BL597" s="21">
        <f t="shared" si="55"/>
        <v>0</v>
      </c>
      <c r="BM597" s="21">
        <f t="shared" si="56"/>
        <v>0</v>
      </c>
      <c r="BN597" s="21">
        <f t="shared" si="57"/>
        <v>0</v>
      </c>
      <c r="BO597" s="21">
        <f t="shared" si="58"/>
        <v>1</v>
      </c>
      <c r="BP597" s="21">
        <f t="shared" si="59"/>
        <v>0</v>
      </c>
    </row>
    <row r="598" spans="1:68" x14ac:dyDescent="0.2">
      <c r="A598">
        <v>594</v>
      </c>
      <c r="B598" s="33">
        <f>'Main Data'!C598</f>
        <v>44325</v>
      </c>
      <c r="C598">
        <f>'Main Data'!D598</f>
        <v>509</v>
      </c>
      <c r="D598" s="26">
        <f>'Main Data'!E598</f>
        <v>2200</v>
      </c>
      <c r="E598" s="26">
        <f>'Main Data'!F598</f>
        <v>2750</v>
      </c>
      <c r="F598" s="34">
        <f t="shared" si="54"/>
        <v>7.696212639346407</v>
      </c>
      <c r="G598">
        <f>IF('Main Data'!H598="AP",1,0)</f>
        <v>0</v>
      </c>
      <c r="H598">
        <f>IF('Main Data'!H598="Blancpain",1,0)</f>
        <v>0</v>
      </c>
      <c r="I598">
        <f>IF('Main Data'!H598="Breguet",1,0)</f>
        <v>0</v>
      </c>
      <c r="J598">
        <f>IF('Main Data'!H598="Breitling",1,0)</f>
        <v>0</v>
      </c>
      <c r="K598">
        <f>IF('Main Data'!H598="Cartier",1,0)</f>
        <v>0</v>
      </c>
      <c r="L598">
        <f>IF('Main Data'!H598="Gallet",1,0)</f>
        <v>0</v>
      </c>
      <c r="M598">
        <f>IF('Main Data'!H598="Girard Perregaux",1,0)</f>
        <v>0</v>
      </c>
      <c r="N598">
        <f>IF('Main Data'!H598="Gubelin",1,0)</f>
        <v>0</v>
      </c>
      <c r="O598">
        <f>IF('Main Data'!H598="Heuer",1,0)</f>
        <v>0</v>
      </c>
      <c r="P598">
        <f>IF('Main Data'!H598="IWC",1,0)</f>
        <v>0</v>
      </c>
      <c r="Q598">
        <f>IF('Main Data'!H598="JLC",1,0)</f>
        <v>0</v>
      </c>
      <c r="R598">
        <f>IF('Main Data'!H598="Longines",1,0)</f>
        <v>0</v>
      </c>
      <c r="S598">
        <f>IF('Main Data'!H598="Movado",1,0)</f>
        <v>0</v>
      </c>
      <c r="T598">
        <f>IF('Main Data'!H598="Omega",1,0)</f>
        <v>1</v>
      </c>
      <c r="U598">
        <f>IF('Main Data'!H598="Panerai",1,0)</f>
        <v>0</v>
      </c>
      <c r="V598">
        <f>IF('Main Data'!H598="Patek",1,0)</f>
        <v>0</v>
      </c>
      <c r="W598">
        <f>IF('Main Data'!H598="Rolex",1,0)</f>
        <v>0</v>
      </c>
      <c r="X598">
        <f>IF('Main Data'!H598="Tudor",1,0)</f>
        <v>0</v>
      </c>
      <c r="Y598">
        <f>IF('Main Data'!H598="Ulysse Nardin",1,0)</f>
        <v>0</v>
      </c>
      <c r="Z598">
        <f>IF('Main Data'!H598="Universal Geneve",1,0)</f>
        <v>0</v>
      </c>
      <c r="AA598">
        <f>IF('Main Data'!H598="Vacheron",1,0)</f>
        <v>0</v>
      </c>
      <c r="AB598">
        <f>IF('Main Data'!H598="Zenith",1,0)</f>
        <v>0</v>
      </c>
      <c r="AC598">
        <f>IF('Main Data'!J598="Stainless Steel",1,0)</f>
        <v>1</v>
      </c>
      <c r="AD598">
        <f>IF('Main Data'!J598="Two-tone",1,0)</f>
        <v>0</v>
      </c>
      <c r="AE598">
        <f>IF(OR('Main Data'!J598="YG 18K",'Main Data'!J598="YG &lt;18K",'Main Data'!J598="PG 18K",'Main Data'!J598="PG &lt;18K",'Main Data'!J598="WG 18K",'Main Data'!J598="Mixes of 18K",'Main Data'!J598="Mixes &lt;18K"),1,0)</f>
        <v>0</v>
      </c>
      <c r="AF598">
        <f>IF('Main Data'!J598="Platinum",1,0)</f>
        <v>0</v>
      </c>
      <c r="AG598">
        <f>IF(OR('Main Data'!J598="PVD",'Main Data'!J598="Gold Plate",'Main Data'!J598="Other"),1,0)</f>
        <v>0</v>
      </c>
      <c r="AH598">
        <f>IF('Main Data'!N598="Stainless Steel",1,0)</f>
        <v>0</v>
      </c>
      <c r="AI598">
        <f>IF('Main Data'!N598="Leather",1,0)</f>
        <v>1</v>
      </c>
      <c r="AJ598">
        <f>IF('Main Data'!N598="Two-tone",1,0)</f>
        <v>0</v>
      </c>
      <c r="AK598">
        <f>IF(OR('Main Data'!N598="YG 18K",'Main Data'!N598="PG 18K",'Main Data'!N598="WG 18K",'Main Data'!N598="Mixes of 18K"),1,0)</f>
        <v>0</v>
      </c>
      <c r="AL598">
        <f>IF(OR(,'Main Data'!N598="PVD",'Main Data'!N598="Gold plate"),1,0)</f>
        <v>0</v>
      </c>
      <c r="AM598">
        <f>IF(OR('Main Data'!AV598="Yes",'Main Data'!AW598="Yes",'Main Data'!AU598="Yes"),1,0)</f>
        <v>0</v>
      </c>
      <c r="AN598">
        <f>IF(OR(ISTEXT('Main Data'!AX598), ISTEXT('Main Data'!AY598)),1,0)</f>
        <v>0</v>
      </c>
      <c r="AO598">
        <f>IF('Main Data'!AZ598="Yes",1,0)</f>
        <v>0</v>
      </c>
      <c r="AP598">
        <f>IF('Main Data'!BA598="Yes",1,0)</f>
        <v>0</v>
      </c>
      <c r="AQ598">
        <f>IF('Main Data'!BD598="Yes",1,0)</f>
        <v>0</v>
      </c>
      <c r="AR598">
        <f>IF('Main Data'!BE598="A",1,0)</f>
        <v>0</v>
      </c>
      <c r="AS598">
        <f>IF('Main Data'!BE598="AA",1,0)</f>
        <v>1</v>
      </c>
      <c r="AT598">
        <f>IF('Main Data'!BE598="AAA",1,0)</f>
        <v>0</v>
      </c>
      <c r="AU598">
        <f>IF('Main Data'!BE598="AAAA",1,0)</f>
        <v>0</v>
      </c>
      <c r="AV598">
        <f>IF('Main Data'!P598="Yes",1,0)</f>
        <v>1</v>
      </c>
      <c r="AW598">
        <f>IF('Main Data'!AP598="Yes",1,0)</f>
        <v>0</v>
      </c>
      <c r="AX598">
        <f>IF(OR('Main Data'!V598="Yes", 'Main Data'!W598="Yes",'Main Data'!X598="Yes"),1,0)</f>
        <v>0</v>
      </c>
      <c r="AY598">
        <f>IF(OR('Main Data'!Y598="Yes",'Main Data'!Z598="Yes"),1,0)</f>
        <v>0</v>
      </c>
      <c r="AZ598">
        <f>IF('Main Data'!AR598="Yes",1,0)</f>
        <v>0</v>
      </c>
      <c r="BA598">
        <f>IF('Main Data'!AS598="Yes",1,0)</f>
        <v>0</v>
      </c>
      <c r="BB598">
        <f>IF('Main Data'!AG598="Yes",1,0)</f>
        <v>0</v>
      </c>
      <c r="BC598">
        <f>IF('Main Data'!AB598="Yes",1,0)</f>
        <v>0</v>
      </c>
      <c r="BD598">
        <f>IF('Main Data'!AA598="Yes",1,0)</f>
        <v>0</v>
      </c>
      <c r="BE598">
        <f>IF('Main Data'!AC598="Yes",1,0)</f>
        <v>0</v>
      </c>
      <c r="BF598">
        <f>IF('Main Data'!AF598="Yes",1,0)</f>
        <v>0</v>
      </c>
      <c r="BG598">
        <f>IF(OR('Main Data'!AI598="Yes",'Main Data'!AL598="Yes"),1,0)</f>
        <v>0</v>
      </c>
      <c r="BH598">
        <f>IF('Main Data'!AJ598="Yes",1,0)</f>
        <v>0</v>
      </c>
      <c r="BI598">
        <f>IF('Main Data'!AK598="Yes",1,0)</f>
        <v>0</v>
      </c>
      <c r="BJ598">
        <f>IF('Main Data'!AM598="Yes",1,0)</f>
        <v>0</v>
      </c>
      <c r="BK598">
        <f>IF('Main Data'!AQ598="Yes",1,0)</f>
        <v>0</v>
      </c>
      <c r="BL598" s="21">
        <f t="shared" si="55"/>
        <v>0</v>
      </c>
      <c r="BM598" s="21">
        <f t="shared" si="56"/>
        <v>0</v>
      </c>
      <c r="BN598" s="21">
        <f t="shared" si="57"/>
        <v>0</v>
      </c>
      <c r="BO598" s="21">
        <f t="shared" si="58"/>
        <v>1</v>
      </c>
      <c r="BP598" s="21">
        <f t="shared" si="59"/>
        <v>0</v>
      </c>
    </row>
    <row r="599" spans="1:68" x14ac:dyDescent="0.2">
      <c r="A599">
        <v>595</v>
      </c>
      <c r="B599" s="33">
        <f>'Main Data'!C599</f>
        <v>44325</v>
      </c>
      <c r="C599">
        <f>'Main Data'!D599</f>
        <v>518</v>
      </c>
      <c r="D599" s="26">
        <f>'Main Data'!E599</f>
        <v>3700</v>
      </c>
      <c r="E599" s="26">
        <f>'Main Data'!F599</f>
        <v>4625</v>
      </c>
      <c r="F599" s="34">
        <f t="shared" si="54"/>
        <v>8.2160880986323157</v>
      </c>
      <c r="G599">
        <f>IF('Main Data'!H599="AP",1,0)</f>
        <v>0</v>
      </c>
      <c r="H599">
        <f>IF('Main Data'!H599="Blancpain",1,0)</f>
        <v>0</v>
      </c>
      <c r="I599">
        <f>IF('Main Data'!H599="Breguet",1,0)</f>
        <v>0</v>
      </c>
      <c r="J599">
        <f>IF('Main Data'!H599="Breitling",1,0)</f>
        <v>0</v>
      </c>
      <c r="K599">
        <f>IF('Main Data'!H599="Cartier",1,0)</f>
        <v>0</v>
      </c>
      <c r="L599">
        <f>IF('Main Data'!H599="Gallet",1,0)</f>
        <v>0</v>
      </c>
      <c r="M599">
        <f>IF('Main Data'!H599="Girard Perregaux",1,0)</f>
        <v>0</v>
      </c>
      <c r="N599">
        <f>IF('Main Data'!H599="Gubelin",1,0)</f>
        <v>0</v>
      </c>
      <c r="O599">
        <f>IF('Main Data'!H599="Heuer",1,0)</f>
        <v>0</v>
      </c>
      <c r="P599">
        <f>IF('Main Data'!H599="IWC",1,0)</f>
        <v>0</v>
      </c>
      <c r="Q599">
        <f>IF('Main Data'!H599="JLC",1,0)</f>
        <v>0</v>
      </c>
      <c r="R599">
        <f>IF('Main Data'!H599="Longines",1,0)</f>
        <v>0</v>
      </c>
      <c r="S599">
        <f>IF('Main Data'!H599="Movado",1,0)</f>
        <v>0</v>
      </c>
      <c r="T599">
        <f>IF('Main Data'!H599="Omega",1,0)</f>
        <v>0</v>
      </c>
      <c r="U599">
        <f>IF('Main Data'!H599="Panerai",1,0)</f>
        <v>0</v>
      </c>
      <c r="V599">
        <f>IF('Main Data'!H599="Patek",1,0)</f>
        <v>0</v>
      </c>
      <c r="W599">
        <f>IF('Main Data'!H599="Rolex",1,0)</f>
        <v>0</v>
      </c>
      <c r="X599">
        <f>IF('Main Data'!H599="Tudor",1,0)</f>
        <v>0</v>
      </c>
      <c r="Y599">
        <f>IF('Main Data'!H599="Ulysse Nardin",1,0)</f>
        <v>0</v>
      </c>
      <c r="Z599">
        <f>IF('Main Data'!H599="Universal Geneve",1,0)</f>
        <v>0</v>
      </c>
      <c r="AA599">
        <f>IF('Main Data'!H599="Vacheron",1,0)</f>
        <v>1</v>
      </c>
      <c r="AB599">
        <f>IF('Main Data'!H599="Zenith",1,0)</f>
        <v>0</v>
      </c>
      <c r="AC599">
        <f>IF('Main Data'!J599="Stainless Steel",1,0)</f>
        <v>0</v>
      </c>
      <c r="AD599">
        <f>IF('Main Data'!J599="Two-tone",1,0)</f>
        <v>0</v>
      </c>
      <c r="AE599">
        <f>IF(OR('Main Data'!J599="YG 18K",'Main Data'!J599="YG &lt;18K",'Main Data'!J599="PG 18K",'Main Data'!J599="PG &lt;18K",'Main Data'!J599="WG 18K",'Main Data'!J599="Mixes of 18K",'Main Data'!J599="Mixes &lt;18K"),1,0)</f>
        <v>1</v>
      </c>
      <c r="AF599">
        <f>IF('Main Data'!J599="Platinum",1,0)</f>
        <v>0</v>
      </c>
      <c r="AG599">
        <f>IF(OR('Main Data'!J599="PVD",'Main Data'!J599="Gold Plate",'Main Data'!J599="Other"),1,0)</f>
        <v>0</v>
      </c>
      <c r="AH599">
        <f>IF('Main Data'!N599="Stainless Steel",1,0)</f>
        <v>0</v>
      </c>
      <c r="AI599">
        <f>IF('Main Data'!N599="Leather",1,0)</f>
        <v>1</v>
      </c>
      <c r="AJ599">
        <f>IF('Main Data'!N599="Two-tone",1,0)</f>
        <v>0</v>
      </c>
      <c r="AK599">
        <f>IF(OR('Main Data'!N599="YG 18K",'Main Data'!N599="PG 18K",'Main Data'!N599="WG 18K",'Main Data'!N599="Mixes of 18K"),1,0)</f>
        <v>0</v>
      </c>
      <c r="AL599">
        <f>IF(OR(,'Main Data'!N599="PVD",'Main Data'!N599="Gold plate"),1,0)</f>
        <v>0</v>
      </c>
      <c r="AM599">
        <f>IF(OR('Main Data'!AV599="Yes",'Main Data'!AW599="Yes",'Main Data'!AU599="Yes"),1,0)</f>
        <v>0</v>
      </c>
      <c r="AN599">
        <f>IF(OR(ISTEXT('Main Data'!AX599), ISTEXT('Main Data'!AY599)),1,0)</f>
        <v>0</v>
      </c>
      <c r="AO599">
        <f>IF('Main Data'!AZ599="Yes",1,0)</f>
        <v>0</v>
      </c>
      <c r="AP599">
        <f>IF('Main Data'!BA599="Yes",1,0)</f>
        <v>0</v>
      </c>
      <c r="AQ599">
        <f>IF('Main Data'!BD599="Yes",1,0)</f>
        <v>0</v>
      </c>
      <c r="AR599">
        <f>IF('Main Data'!BE599="A",1,0)</f>
        <v>0</v>
      </c>
      <c r="AS599">
        <f>IF('Main Data'!BE599="AA",1,0)</f>
        <v>1</v>
      </c>
      <c r="AT599">
        <f>IF('Main Data'!BE599="AAA",1,0)</f>
        <v>0</v>
      </c>
      <c r="AU599">
        <f>IF('Main Data'!BE599="AAAA",1,0)</f>
        <v>0</v>
      </c>
      <c r="AV599">
        <f>IF('Main Data'!P599="Yes",1,0)</f>
        <v>1</v>
      </c>
      <c r="AW599">
        <f>IF('Main Data'!AP599="Yes",1,0)</f>
        <v>0</v>
      </c>
      <c r="AX599">
        <f>IF(OR('Main Data'!V599="Yes", 'Main Data'!W599="Yes",'Main Data'!X599="Yes"),1,0)</f>
        <v>0</v>
      </c>
      <c r="AY599">
        <f>IF(OR('Main Data'!Y599="Yes",'Main Data'!Z599="Yes"),1,0)</f>
        <v>0</v>
      </c>
      <c r="AZ599">
        <f>IF('Main Data'!AR599="Yes",1,0)</f>
        <v>0</v>
      </c>
      <c r="BA599">
        <f>IF('Main Data'!AS599="Yes",1,0)</f>
        <v>0</v>
      </c>
      <c r="BB599">
        <f>IF('Main Data'!AG599="Yes",1,0)</f>
        <v>0</v>
      </c>
      <c r="BC599">
        <f>IF('Main Data'!AB599="Yes",1,0)</f>
        <v>0</v>
      </c>
      <c r="BD599">
        <f>IF('Main Data'!AA599="Yes",1,0)</f>
        <v>0</v>
      </c>
      <c r="BE599">
        <f>IF('Main Data'!AC599="Yes",1,0)</f>
        <v>0</v>
      </c>
      <c r="BF599">
        <f>IF('Main Data'!AF599="Yes",1,0)</f>
        <v>0</v>
      </c>
      <c r="BG599">
        <f>IF(OR('Main Data'!AI599="Yes",'Main Data'!AL599="Yes"),1,0)</f>
        <v>0</v>
      </c>
      <c r="BH599">
        <f>IF('Main Data'!AJ599="Yes",1,0)</f>
        <v>0</v>
      </c>
      <c r="BI599">
        <f>IF('Main Data'!AK599="Yes",1,0)</f>
        <v>0</v>
      </c>
      <c r="BJ599">
        <f>IF('Main Data'!AM599="Yes",1,0)</f>
        <v>0</v>
      </c>
      <c r="BK599">
        <f>IF('Main Data'!AQ599="Yes",1,0)</f>
        <v>0</v>
      </c>
      <c r="BL599" s="21">
        <f t="shared" si="55"/>
        <v>0</v>
      </c>
      <c r="BM599" s="21">
        <f t="shared" si="56"/>
        <v>0</v>
      </c>
      <c r="BN599" s="21">
        <f t="shared" si="57"/>
        <v>0</v>
      </c>
      <c r="BO599" s="21">
        <f t="shared" si="58"/>
        <v>1</v>
      </c>
      <c r="BP599" s="21">
        <f t="shared" si="59"/>
        <v>0</v>
      </c>
    </row>
    <row r="600" spans="1:68" x14ac:dyDescent="0.2">
      <c r="A600">
        <v>596</v>
      </c>
      <c r="B600" s="33">
        <f>'Main Data'!C600</f>
        <v>44325</v>
      </c>
      <c r="C600">
        <f>'Main Data'!D600</f>
        <v>519</v>
      </c>
      <c r="D600" s="26">
        <f>'Main Data'!E600</f>
        <v>3700</v>
      </c>
      <c r="E600" s="26">
        <f>'Main Data'!F600</f>
        <v>4625</v>
      </c>
      <c r="F600" s="34">
        <f t="shared" si="54"/>
        <v>8.2160880986323157</v>
      </c>
      <c r="G600">
        <f>IF('Main Data'!H600="AP",1,0)</f>
        <v>0</v>
      </c>
      <c r="H600">
        <f>IF('Main Data'!H600="Blancpain",1,0)</f>
        <v>0</v>
      </c>
      <c r="I600">
        <f>IF('Main Data'!H600="Breguet",1,0)</f>
        <v>0</v>
      </c>
      <c r="J600">
        <f>IF('Main Data'!H600="Breitling",1,0)</f>
        <v>0</v>
      </c>
      <c r="K600">
        <f>IF('Main Data'!H600="Cartier",1,0)</f>
        <v>0</v>
      </c>
      <c r="L600">
        <f>IF('Main Data'!H600="Gallet",1,0)</f>
        <v>0</v>
      </c>
      <c r="M600">
        <f>IF('Main Data'!H600="Girard Perregaux",1,0)</f>
        <v>0</v>
      </c>
      <c r="N600">
        <f>IF('Main Data'!H600="Gubelin",1,0)</f>
        <v>0</v>
      </c>
      <c r="O600">
        <f>IF('Main Data'!H600="Heuer",1,0)</f>
        <v>0</v>
      </c>
      <c r="P600">
        <f>IF('Main Data'!H600="IWC",1,0)</f>
        <v>0</v>
      </c>
      <c r="Q600">
        <f>IF('Main Data'!H600="JLC",1,0)</f>
        <v>0</v>
      </c>
      <c r="R600">
        <f>IF('Main Data'!H600="Longines",1,0)</f>
        <v>0</v>
      </c>
      <c r="S600">
        <f>IF('Main Data'!H600="Movado",1,0)</f>
        <v>0</v>
      </c>
      <c r="T600">
        <f>IF('Main Data'!H600="Omega",1,0)</f>
        <v>0</v>
      </c>
      <c r="U600">
        <f>IF('Main Data'!H600="Panerai",1,0)</f>
        <v>0</v>
      </c>
      <c r="V600">
        <f>IF('Main Data'!H600="Patek",1,0)</f>
        <v>0</v>
      </c>
      <c r="W600">
        <f>IF('Main Data'!H600="Rolex",1,0)</f>
        <v>0</v>
      </c>
      <c r="X600">
        <f>IF('Main Data'!H600="Tudor",1,0)</f>
        <v>0</v>
      </c>
      <c r="Y600">
        <f>IF('Main Data'!H600="Ulysse Nardin",1,0)</f>
        <v>0</v>
      </c>
      <c r="Z600">
        <f>IF('Main Data'!H600="Universal Geneve",1,0)</f>
        <v>0</v>
      </c>
      <c r="AA600">
        <f>IF('Main Data'!H600="Vacheron",1,0)</f>
        <v>1</v>
      </c>
      <c r="AB600">
        <f>IF('Main Data'!H600="Zenith",1,0)</f>
        <v>0</v>
      </c>
      <c r="AC600">
        <f>IF('Main Data'!J600="Stainless Steel",1,0)</f>
        <v>0</v>
      </c>
      <c r="AD600">
        <f>IF('Main Data'!J600="Two-tone",1,0)</f>
        <v>0</v>
      </c>
      <c r="AE600">
        <f>IF(OR('Main Data'!J600="YG 18K",'Main Data'!J600="YG &lt;18K",'Main Data'!J600="PG 18K",'Main Data'!J600="PG &lt;18K",'Main Data'!J600="WG 18K",'Main Data'!J600="Mixes of 18K",'Main Data'!J600="Mixes &lt;18K"),1,0)</f>
        <v>1</v>
      </c>
      <c r="AF600">
        <f>IF('Main Data'!J600="Platinum",1,0)</f>
        <v>0</v>
      </c>
      <c r="AG600">
        <f>IF(OR('Main Data'!J600="PVD",'Main Data'!J600="Gold Plate",'Main Data'!J600="Other"),1,0)</f>
        <v>0</v>
      </c>
      <c r="AH600">
        <f>IF('Main Data'!N600="Stainless Steel",1,0)</f>
        <v>0</v>
      </c>
      <c r="AI600">
        <f>IF('Main Data'!N600="Leather",1,0)</f>
        <v>1</v>
      </c>
      <c r="AJ600">
        <f>IF('Main Data'!N600="Two-tone",1,0)</f>
        <v>0</v>
      </c>
      <c r="AK600">
        <f>IF(OR('Main Data'!N600="YG 18K",'Main Data'!N600="PG 18K",'Main Data'!N600="WG 18K",'Main Data'!N600="Mixes of 18K"),1,0)</f>
        <v>0</v>
      </c>
      <c r="AL600">
        <f>IF(OR(,'Main Data'!N600="PVD",'Main Data'!N600="Gold plate"),1,0)</f>
        <v>0</v>
      </c>
      <c r="AM600">
        <f>IF(OR('Main Data'!AV600="Yes",'Main Data'!AW600="Yes",'Main Data'!AU600="Yes"),1,0)</f>
        <v>0</v>
      </c>
      <c r="AN600">
        <f>IF(OR(ISTEXT('Main Data'!AX600), ISTEXT('Main Data'!AY600)),1,0)</f>
        <v>0</v>
      </c>
      <c r="AO600">
        <f>IF('Main Data'!AZ600="Yes",1,0)</f>
        <v>0</v>
      </c>
      <c r="AP600">
        <f>IF('Main Data'!BA600="Yes",1,0)</f>
        <v>0</v>
      </c>
      <c r="AQ600">
        <f>IF('Main Data'!BD600="Yes",1,0)</f>
        <v>0</v>
      </c>
      <c r="AR600">
        <f>IF('Main Data'!BE600="A",1,0)</f>
        <v>0</v>
      </c>
      <c r="AS600">
        <f>IF('Main Data'!BE600="AA",1,0)</f>
        <v>1</v>
      </c>
      <c r="AT600">
        <f>IF('Main Data'!BE600="AAA",1,0)</f>
        <v>0</v>
      </c>
      <c r="AU600">
        <f>IF('Main Data'!BE600="AAAA",1,0)</f>
        <v>0</v>
      </c>
      <c r="AV600">
        <f>IF('Main Data'!P600="Yes",1,0)</f>
        <v>1</v>
      </c>
      <c r="AW600">
        <f>IF('Main Data'!AP600="Yes",1,0)</f>
        <v>0</v>
      </c>
      <c r="AX600">
        <f>IF(OR('Main Data'!V600="Yes", 'Main Data'!W600="Yes",'Main Data'!X600="Yes"),1,0)</f>
        <v>0</v>
      </c>
      <c r="AY600">
        <f>IF(OR('Main Data'!Y600="Yes",'Main Data'!Z600="Yes"),1,0)</f>
        <v>0</v>
      </c>
      <c r="AZ600">
        <f>IF('Main Data'!AR600="Yes",1,0)</f>
        <v>0</v>
      </c>
      <c r="BA600">
        <f>IF('Main Data'!AS600="Yes",1,0)</f>
        <v>0</v>
      </c>
      <c r="BB600">
        <f>IF('Main Data'!AG600="Yes",1,0)</f>
        <v>0</v>
      </c>
      <c r="BC600">
        <f>IF('Main Data'!AB600="Yes",1,0)</f>
        <v>0</v>
      </c>
      <c r="BD600">
        <f>IF('Main Data'!AA600="Yes",1,0)</f>
        <v>0</v>
      </c>
      <c r="BE600">
        <f>IF('Main Data'!AC600="Yes",1,0)</f>
        <v>0</v>
      </c>
      <c r="BF600">
        <f>IF('Main Data'!AF600="Yes",1,0)</f>
        <v>0</v>
      </c>
      <c r="BG600">
        <f>IF(OR('Main Data'!AI600="Yes",'Main Data'!AL600="Yes"),1,0)</f>
        <v>0</v>
      </c>
      <c r="BH600">
        <f>IF('Main Data'!AJ600="Yes",1,0)</f>
        <v>0</v>
      </c>
      <c r="BI600">
        <f>IF('Main Data'!AK600="Yes",1,0)</f>
        <v>0</v>
      </c>
      <c r="BJ600">
        <f>IF('Main Data'!AM600="Yes",1,0)</f>
        <v>0</v>
      </c>
      <c r="BK600">
        <f>IF('Main Data'!AQ600="Yes",1,0)</f>
        <v>0</v>
      </c>
      <c r="BL600" s="21">
        <f t="shared" si="55"/>
        <v>0</v>
      </c>
      <c r="BM600" s="21">
        <f t="shared" si="56"/>
        <v>0</v>
      </c>
      <c r="BN600" s="21">
        <f t="shared" si="57"/>
        <v>0</v>
      </c>
      <c r="BO600" s="21">
        <f t="shared" si="58"/>
        <v>1</v>
      </c>
      <c r="BP600" s="21">
        <f t="shared" si="59"/>
        <v>0</v>
      </c>
    </row>
    <row r="601" spans="1:68" x14ac:dyDescent="0.2">
      <c r="A601">
        <v>597</v>
      </c>
      <c r="B601" s="33">
        <f>'Main Data'!C601</f>
        <v>44325</v>
      </c>
      <c r="C601">
        <f>'Main Data'!D601</f>
        <v>521</v>
      </c>
      <c r="D601" s="26">
        <f>'Main Data'!E601</f>
        <v>7600</v>
      </c>
      <c r="E601" s="26">
        <f>'Main Data'!F601</f>
        <v>9500</v>
      </c>
      <c r="F601" s="34">
        <f t="shared" si="54"/>
        <v>8.9359035262744229</v>
      </c>
      <c r="G601">
        <f>IF('Main Data'!H601="AP",1,0)</f>
        <v>0</v>
      </c>
      <c r="H601">
        <f>IF('Main Data'!H601="Blancpain",1,0)</f>
        <v>0</v>
      </c>
      <c r="I601">
        <f>IF('Main Data'!H601="Breguet",1,0)</f>
        <v>0</v>
      </c>
      <c r="J601">
        <f>IF('Main Data'!H601="Breitling",1,0)</f>
        <v>0</v>
      </c>
      <c r="K601">
        <f>IF('Main Data'!H601="Cartier",1,0)</f>
        <v>0</v>
      </c>
      <c r="L601">
        <f>IF('Main Data'!H601="Gallet",1,0)</f>
        <v>0</v>
      </c>
      <c r="M601">
        <f>IF('Main Data'!H601="Girard Perregaux",1,0)</f>
        <v>0</v>
      </c>
      <c r="N601">
        <f>IF('Main Data'!H601="Gubelin",1,0)</f>
        <v>0</v>
      </c>
      <c r="O601">
        <f>IF('Main Data'!H601="Heuer",1,0)</f>
        <v>0</v>
      </c>
      <c r="P601">
        <f>IF('Main Data'!H601="IWC",1,0)</f>
        <v>0</v>
      </c>
      <c r="Q601">
        <f>IF('Main Data'!H601="JLC",1,0)</f>
        <v>0</v>
      </c>
      <c r="R601">
        <f>IF('Main Data'!H601="Longines",1,0)</f>
        <v>0</v>
      </c>
      <c r="S601">
        <f>IF('Main Data'!H601="Movado",1,0)</f>
        <v>0</v>
      </c>
      <c r="T601">
        <f>IF('Main Data'!H601="Omega",1,0)</f>
        <v>0</v>
      </c>
      <c r="U601">
        <f>IF('Main Data'!H601="Panerai",1,0)</f>
        <v>0</v>
      </c>
      <c r="V601">
        <f>IF('Main Data'!H601="Patek",1,0)</f>
        <v>1</v>
      </c>
      <c r="W601">
        <f>IF('Main Data'!H601="Rolex",1,0)</f>
        <v>0</v>
      </c>
      <c r="X601">
        <f>IF('Main Data'!H601="Tudor",1,0)</f>
        <v>0</v>
      </c>
      <c r="Y601">
        <f>IF('Main Data'!H601="Ulysse Nardin",1,0)</f>
        <v>0</v>
      </c>
      <c r="Z601">
        <f>IF('Main Data'!H601="Universal Geneve",1,0)</f>
        <v>0</v>
      </c>
      <c r="AA601">
        <f>IF('Main Data'!H601="Vacheron",1,0)</f>
        <v>0</v>
      </c>
      <c r="AB601">
        <f>IF('Main Data'!H601="Zenith",1,0)</f>
        <v>0</v>
      </c>
      <c r="AC601">
        <f>IF('Main Data'!J601="Stainless Steel",1,0)</f>
        <v>0</v>
      </c>
      <c r="AD601">
        <f>IF('Main Data'!J601="Two-tone",1,0)</f>
        <v>0</v>
      </c>
      <c r="AE601">
        <f>IF(OR('Main Data'!J601="YG 18K",'Main Data'!J601="YG &lt;18K",'Main Data'!J601="PG 18K",'Main Data'!J601="PG &lt;18K",'Main Data'!J601="WG 18K",'Main Data'!J601="Mixes of 18K",'Main Data'!J601="Mixes &lt;18K"),1,0)</f>
        <v>1</v>
      </c>
      <c r="AF601">
        <f>IF('Main Data'!J601="Platinum",1,0)</f>
        <v>0</v>
      </c>
      <c r="AG601">
        <f>IF(OR('Main Data'!J601="PVD",'Main Data'!J601="Gold Plate",'Main Data'!J601="Other"),1,0)</f>
        <v>0</v>
      </c>
      <c r="AH601">
        <f>IF('Main Data'!N601="Stainless Steel",1,0)</f>
        <v>0</v>
      </c>
      <c r="AI601">
        <f>IF('Main Data'!N601="Leather",1,0)</f>
        <v>1</v>
      </c>
      <c r="AJ601">
        <f>IF('Main Data'!N601="Two-tone",1,0)</f>
        <v>0</v>
      </c>
      <c r="AK601">
        <f>IF(OR('Main Data'!N601="YG 18K",'Main Data'!N601="PG 18K",'Main Data'!N601="WG 18K",'Main Data'!N601="Mixes of 18K"),1,0)</f>
        <v>0</v>
      </c>
      <c r="AL601">
        <f>IF(OR(,'Main Data'!N601="PVD",'Main Data'!N601="Gold plate"),1,0)</f>
        <v>0</v>
      </c>
      <c r="AM601">
        <f>IF(OR('Main Data'!AV601="Yes",'Main Data'!AW601="Yes",'Main Data'!AU601="Yes"),1,0)</f>
        <v>0</v>
      </c>
      <c r="AN601">
        <f>IF(OR(ISTEXT('Main Data'!AX601), ISTEXT('Main Data'!AY601)),1,0)</f>
        <v>0</v>
      </c>
      <c r="AO601">
        <f>IF('Main Data'!AZ601="Yes",1,0)</f>
        <v>0</v>
      </c>
      <c r="AP601">
        <f>IF('Main Data'!BA601="Yes",1,0)</f>
        <v>0</v>
      </c>
      <c r="AQ601">
        <f>IF('Main Data'!BD601="Yes",1,0)</f>
        <v>0</v>
      </c>
      <c r="AR601">
        <f>IF('Main Data'!BE601="A",1,0)</f>
        <v>0</v>
      </c>
      <c r="AS601">
        <f>IF('Main Data'!BE601="AA",1,0)</f>
        <v>1</v>
      </c>
      <c r="AT601">
        <f>IF('Main Data'!BE601="AAA",1,0)</f>
        <v>0</v>
      </c>
      <c r="AU601">
        <f>IF('Main Data'!BE601="AAAA",1,0)</f>
        <v>0</v>
      </c>
      <c r="AV601">
        <f>IF('Main Data'!P601="Yes",1,0)</f>
        <v>1</v>
      </c>
      <c r="AW601">
        <f>IF('Main Data'!AP601="Yes",1,0)</f>
        <v>0</v>
      </c>
      <c r="AX601">
        <f>IF(OR('Main Data'!V601="Yes", 'Main Data'!W601="Yes",'Main Data'!X601="Yes"),1,0)</f>
        <v>0</v>
      </c>
      <c r="AY601">
        <f>IF(OR('Main Data'!Y601="Yes",'Main Data'!Z601="Yes"),1,0)</f>
        <v>0</v>
      </c>
      <c r="AZ601">
        <f>IF('Main Data'!AR601="Yes",1,0)</f>
        <v>0</v>
      </c>
      <c r="BA601">
        <f>IF('Main Data'!AS601="Yes",1,0)</f>
        <v>0</v>
      </c>
      <c r="BB601">
        <f>IF('Main Data'!AG601="Yes",1,0)</f>
        <v>0</v>
      </c>
      <c r="BC601">
        <f>IF('Main Data'!AB601="Yes",1,0)</f>
        <v>0</v>
      </c>
      <c r="BD601">
        <f>IF('Main Data'!AA601="Yes",1,0)</f>
        <v>0</v>
      </c>
      <c r="BE601">
        <f>IF('Main Data'!AC601="Yes",1,0)</f>
        <v>0</v>
      </c>
      <c r="BF601">
        <f>IF('Main Data'!AF601="Yes",1,0)</f>
        <v>0</v>
      </c>
      <c r="BG601">
        <f>IF(OR('Main Data'!AI601="Yes",'Main Data'!AL601="Yes"),1,0)</f>
        <v>0</v>
      </c>
      <c r="BH601">
        <f>IF('Main Data'!AJ601="Yes",1,0)</f>
        <v>0</v>
      </c>
      <c r="BI601">
        <f>IF('Main Data'!AK601="Yes",1,0)</f>
        <v>0</v>
      </c>
      <c r="BJ601">
        <f>IF('Main Data'!AM601="Yes",1,0)</f>
        <v>0</v>
      </c>
      <c r="BK601">
        <f>IF('Main Data'!AQ601="Yes",1,0)</f>
        <v>0</v>
      </c>
      <c r="BL601" s="21">
        <f t="shared" si="55"/>
        <v>0</v>
      </c>
      <c r="BM601" s="21">
        <f t="shared" si="56"/>
        <v>0</v>
      </c>
      <c r="BN601" s="21">
        <f t="shared" si="57"/>
        <v>0</v>
      </c>
      <c r="BO601" s="21">
        <f t="shared" si="58"/>
        <v>1</v>
      </c>
      <c r="BP601" s="21">
        <f t="shared" si="59"/>
        <v>0</v>
      </c>
    </row>
    <row r="602" spans="1:68" x14ac:dyDescent="0.2">
      <c r="A602">
        <v>598</v>
      </c>
      <c r="B602" s="33">
        <f>'Main Data'!C602</f>
        <v>44325</v>
      </c>
      <c r="C602">
        <f>'Main Data'!D602</f>
        <v>522</v>
      </c>
      <c r="D602" s="26">
        <f>'Main Data'!E602</f>
        <v>7500</v>
      </c>
      <c r="E602" s="26">
        <f>'Main Data'!F602</f>
        <v>9375</v>
      </c>
      <c r="F602" s="34">
        <f t="shared" si="54"/>
        <v>8.9226582995244019</v>
      </c>
      <c r="G602">
        <f>IF('Main Data'!H602="AP",1,0)</f>
        <v>0</v>
      </c>
      <c r="H602">
        <f>IF('Main Data'!H602="Blancpain",1,0)</f>
        <v>0</v>
      </c>
      <c r="I602">
        <f>IF('Main Data'!H602="Breguet",1,0)</f>
        <v>0</v>
      </c>
      <c r="J602">
        <f>IF('Main Data'!H602="Breitling",1,0)</f>
        <v>0</v>
      </c>
      <c r="K602">
        <f>IF('Main Data'!H602="Cartier",1,0)</f>
        <v>0</v>
      </c>
      <c r="L602">
        <f>IF('Main Data'!H602="Gallet",1,0)</f>
        <v>0</v>
      </c>
      <c r="M602">
        <f>IF('Main Data'!H602="Girard Perregaux",1,0)</f>
        <v>0</v>
      </c>
      <c r="N602">
        <f>IF('Main Data'!H602="Gubelin",1,0)</f>
        <v>0</v>
      </c>
      <c r="O602">
        <f>IF('Main Data'!H602="Heuer",1,0)</f>
        <v>0</v>
      </c>
      <c r="P602">
        <f>IF('Main Data'!H602="IWC",1,0)</f>
        <v>0</v>
      </c>
      <c r="Q602">
        <f>IF('Main Data'!H602="JLC",1,0)</f>
        <v>0</v>
      </c>
      <c r="R602">
        <f>IF('Main Data'!H602="Longines",1,0)</f>
        <v>0</v>
      </c>
      <c r="S602">
        <f>IF('Main Data'!H602="Movado",1,0)</f>
        <v>0</v>
      </c>
      <c r="T602">
        <f>IF('Main Data'!H602="Omega",1,0)</f>
        <v>0</v>
      </c>
      <c r="U602">
        <f>IF('Main Data'!H602="Panerai",1,0)</f>
        <v>0</v>
      </c>
      <c r="V602">
        <f>IF('Main Data'!H602="Patek",1,0)</f>
        <v>1</v>
      </c>
      <c r="W602">
        <f>IF('Main Data'!H602="Rolex",1,0)</f>
        <v>0</v>
      </c>
      <c r="X602">
        <f>IF('Main Data'!H602="Tudor",1,0)</f>
        <v>0</v>
      </c>
      <c r="Y602">
        <f>IF('Main Data'!H602="Ulysse Nardin",1,0)</f>
        <v>0</v>
      </c>
      <c r="Z602">
        <f>IF('Main Data'!H602="Universal Geneve",1,0)</f>
        <v>0</v>
      </c>
      <c r="AA602">
        <f>IF('Main Data'!H602="Vacheron",1,0)</f>
        <v>0</v>
      </c>
      <c r="AB602">
        <f>IF('Main Data'!H602="Zenith",1,0)</f>
        <v>0</v>
      </c>
      <c r="AC602">
        <f>IF('Main Data'!J602="Stainless Steel",1,0)</f>
        <v>0</v>
      </c>
      <c r="AD602">
        <f>IF('Main Data'!J602="Two-tone",1,0)</f>
        <v>0</v>
      </c>
      <c r="AE602">
        <f>IF(OR('Main Data'!J602="YG 18K",'Main Data'!J602="YG &lt;18K",'Main Data'!J602="PG 18K",'Main Data'!J602="PG &lt;18K",'Main Data'!J602="WG 18K",'Main Data'!J602="Mixes of 18K",'Main Data'!J602="Mixes &lt;18K"),1,0)</f>
        <v>1</v>
      </c>
      <c r="AF602">
        <f>IF('Main Data'!J602="Platinum",1,0)</f>
        <v>0</v>
      </c>
      <c r="AG602">
        <f>IF(OR('Main Data'!J602="PVD",'Main Data'!J602="Gold Plate",'Main Data'!J602="Other"),1,0)</f>
        <v>0</v>
      </c>
      <c r="AH602">
        <f>IF('Main Data'!N602="Stainless Steel",1,0)</f>
        <v>0</v>
      </c>
      <c r="AI602">
        <f>IF('Main Data'!N602="Leather",1,0)</f>
        <v>1</v>
      </c>
      <c r="AJ602">
        <f>IF('Main Data'!N602="Two-tone",1,0)</f>
        <v>0</v>
      </c>
      <c r="AK602">
        <f>IF(OR('Main Data'!N602="YG 18K",'Main Data'!N602="PG 18K",'Main Data'!N602="WG 18K",'Main Data'!N602="Mixes of 18K"),1,0)</f>
        <v>0</v>
      </c>
      <c r="AL602">
        <f>IF(OR(,'Main Data'!N602="PVD",'Main Data'!N602="Gold plate"),1,0)</f>
        <v>0</v>
      </c>
      <c r="AM602">
        <f>IF(OR('Main Data'!AV602="Yes",'Main Data'!AW602="Yes",'Main Data'!AU602="Yes"),1,0)</f>
        <v>0</v>
      </c>
      <c r="AN602">
        <f>IF(OR(ISTEXT('Main Data'!AX602), ISTEXT('Main Data'!AY602)),1,0)</f>
        <v>0</v>
      </c>
      <c r="AO602">
        <f>IF('Main Data'!AZ602="Yes",1,0)</f>
        <v>0</v>
      </c>
      <c r="AP602">
        <f>IF('Main Data'!BA602="Yes",1,0)</f>
        <v>0</v>
      </c>
      <c r="AQ602">
        <f>IF('Main Data'!BD602="Yes",1,0)</f>
        <v>0</v>
      </c>
      <c r="AR602">
        <f>IF('Main Data'!BE602="A",1,0)</f>
        <v>0</v>
      </c>
      <c r="AS602">
        <f>IF('Main Data'!BE602="AA",1,0)</f>
        <v>1</v>
      </c>
      <c r="AT602">
        <f>IF('Main Data'!BE602="AAA",1,0)</f>
        <v>0</v>
      </c>
      <c r="AU602">
        <f>IF('Main Data'!BE602="AAAA",1,0)</f>
        <v>0</v>
      </c>
      <c r="AV602">
        <f>IF('Main Data'!P602="Yes",1,0)</f>
        <v>1</v>
      </c>
      <c r="AW602">
        <f>IF('Main Data'!AP602="Yes",1,0)</f>
        <v>0</v>
      </c>
      <c r="AX602">
        <f>IF(OR('Main Data'!V602="Yes", 'Main Data'!W602="Yes",'Main Data'!X602="Yes"),1,0)</f>
        <v>0</v>
      </c>
      <c r="AY602">
        <f>IF(OR('Main Data'!Y602="Yes",'Main Data'!Z602="Yes"),1,0)</f>
        <v>0</v>
      </c>
      <c r="AZ602">
        <f>IF('Main Data'!AR602="Yes",1,0)</f>
        <v>0</v>
      </c>
      <c r="BA602">
        <f>IF('Main Data'!AS602="Yes",1,0)</f>
        <v>0</v>
      </c>
      <c r="BB602">
        <f>IF('Main Data'!AG602="Yes",1,0)</f>
        <v>0</v>
      </c>
      <c r="BC602">
        <f>IF('Main Data'!AB602="Yes",1,0)</f>
        <v>0</v>
      </c>
      <c r="BD602">
        <f>IF('Main Data'!AA602="Yes",1,0)</f>
        <v>0</v>
      </c>
      <c r="BE602">
        <f>IF('Main Data'!AC602="Yes",1,0)</f>
        <v>0</v>
      </c>
      <c r="BF602">
        <f>IF('Main Data'!AF602="Yes",1,0)</f>
        <v>0</v>
      </c>
      <c r="BG602">
        <f>IF(OR('Main Data'!AI602="Yes",'Main Data'!AL602="Yes"),1,0)</f>
        <v>0</v>
      </c>
      <c r="BH602">
        <f>IF('Main Data'!AJ602="Yes",1,0)</f>
        <v>0</v>
      </c>
      <c r="BI602">
        <f>IF('Main Data'!AK602="Yes",1,0)</f>
        <v>0</v>
      </c>
      <c r="BJ602">
        <f>IF('Main Data'!AM602="Yes",1,0)</f>
        <v>0</v>
      </c>
      <c r="BK602">
        <f>IF('Main Data'!AQ602="Yes",1,0)</f>
        <v>0</v>
      </c>
      <c r="BL602" s="21">
        <f t="shared" si="55"/>
        <v>0</v>
      </c>
      <c r="BM602" s="21">
        <f t="shared" si="56"/>
        <v>0</v>
      </c>
      <c r="BN602" s="21">
        <f t="shared" si="57"/>
        <v>0</v>
      </c>
      <c r="BO602" s="21">
        <f t="shared" si="58"/>
        <v>1</v>
      </c>
      <c r="BP602" s="21">
        <f t="shared" si="59"/>
        <v>0</v>
      </c>
    </row>
    <row r="603" spans="1:68" x14ac:dyDescent="0.2">
      <c r="A603">
        <v>599</v>
      </c>
      <c r="B603" s="33">
        <f>'Main Data'!C603</f>
        <v>44325</v>
      </c>
      <c r="C603">
        <f>'Main Data'!D603</f>
        <v>523</v>
      </c>
      <c r="D603" s="26">
        <f>'Main Data'!E603</f>
        <v>7500</v>
      </c>
      <c r="E603" s="26">
        <f>'Main Data'!F603</f>
        <v>9375</v>
      </c>
      <c r="F603" s="34">
        <f t="shared" si="54"/>
        <v>8.9226582995244019</v>
      </c>
      <c r="G603">
        <f>IF('Main Data'!H603="AP",1,0)</f>
        <v>0</v>
      </c>
      <c r="H603">
        <f>IF('Main Data'!H603="Blancpain",1,0)</f>
        <v>0</v>
      </c>
      <c r="I603">
        <f>IF('Main Data'!H603="Breguet",1,0)</f>
        <v>0</v>
      </c>
      <c r="J603">
        <f>IF('Main Data'!H603="Breitling",1,0)</f>
        <v>0</v>
      </c>
      <c r="K603">
        <f>IF('Main Data'!H603="Cartier",1,0)</f>
        <v>0</v>
      </c>
      <c r="L603">
        <f>IF('Main Data'!H603="Gallet",1,0)</f>
        <v>0</v>
      </c>
      <c r="M603">
        <f>IF('Main Data'!H603="Girard Perregaux",1,0)</f>
        <v>0</v>
      </c>
      <c r="N603">
        <f>IF('Main Data'!H603="Gubelin",1,0)</f>
        <v>0</v>
      </c>
      <c r="O603">
        <f>IF('Main Data'!H603="Heuer",1,0)</f>
        <v>0</v>
      </c>
      <c r="P603">
        <f>IF('Main Data'!H603="IWC",1,0)</f>
        <v>0</v>
      </c>
      <c r="Q603">
        <f>IF('Main Data'!H603="JLC",1,0)</f>
        <v>0</v>
      </c>
      <c r="R603">
        <f>IF('Main Data'!H603="Longines",1,0)</f>
        <v>0</v>
      </c>
      <c r="S603">
        <f>IF('Main Data'!H603="Movado",1,0)</f>
        <v>0</v>
      </c>
      <c r="T603">
        <f>IF('Main Data'!H603="Omega",1,0)</f>
        <v>0</v>
      </c>
      <c r="U603">
        <f>IF('Main Data'!H603="Panerai",1,0)</f>
        <v>0</v>
      </c>
      <c r="V603">
        <f>IF('Main Data'!H603="Patek",1,0)</f>
        <v>1</v>
      </c>
      <c r="W603">
        <f>IF('Main Data'!H603="Rolex",1,0)</f>
        <v>0</v>
      </c>
      <c r="X603">
        <f>IF('Main Data'!H603="Tudor",1,0)</f>
        <v>0</v>
      </c>
      <c r="Y603">
        <f>IF('Main Data'!H603="Ulysse Nardin",1,0)</f>
        <v>0</v>
      </c>
      <c r="Z603">
        <f>IF('Main Data'!H603="Universal Geneve",1,0)</f>
        <v>0</v>
      </c>
      <c r="AA603">
        <f>IF('Main Data'!H603="Vacheron",1,0)</f>
        <v>0</v>
      </c>
      <c r="AB603">
        <f>IF('Main Data'!H603="Zenith",1,0)</f>
        <v>0</v>
      </c>
      <c r="AC603">
        <f>IF('Main Data'!J603="Stainless Steel",1,0)</f>
        <v>0</v>
      </c>
      <c r="AD603">
        <f>IF('Main Data'!J603="Two-tone",1,0)</f>
        <v>0</v>
      </c>
      <c r="AE603">
        <f>IF(OR('Main Data'!J603="YG 18K",'Main Data'!J603="YG &lt;18K",'Main Data'!J603="PG 18K",'Main Data'!J603="PG &lt;18K",'Main Data'!J603="WG 18K",'Main Data'!J603="Mixes of 18K",'Main Data'!J603="Mixes &lt;18K"),1,0)</f>
        <v>1</v>
      </c>
      <c r="AF603">
        <f>IF('Main Data'!J603="Platinum",1,0)</f>
        <v>0</v>
      </c>
      <c r="AG603">
        <f>IF(OR('Main Data'!J603="PVD",'Main Data'!J603="Gold Plate",'Main Data'!J603="Other"),1,0)</f>
        <v>0</v>
      </c>
      <c r="AH603">
        <f>IF('Main Data'!N603="Stainless Steel",1,0)</f>
        <v>0</v>
      </c>
      <c r="AI603">
        <f>IF('Main Data'!N603="Leather",1,0)</f>
        <v>1</v>
      </c>
      <c r="AJ603">
        <f>IF('Main Data'!N603="Two-tone",1,0)</f>
        <v>0</v>
      </c>
      <c r="AK603">
        <f>IF(OR('Main Data'!N603="YG 18K",'Main Data'!N603="PG 18K",'Main Data'!N603="WG 18K",'Main Data'!N603="Mixes of 18K"),1,0)</f>
        <v>0</v>
      </c>
      <c r="AL603">
        <f>IF(OR(,'Main Data'!N603="PVD",'Main Data'!N603="Gold plate"),1,0)</f>
        <v>0</v>
      </c>
      <c r="AM603">
        <f>IF(OR('Main Data'!AV603="Yes",'Main Data'!AW603="Yes",'Main Data'!AU603="Yes"),1,0)</f>
        <v>0</v>
      </c>
      <c r="AN603">
        <f>IF(OR(ISTEXT('Main Data'!AX603), ISTEXT('Main Data'!AY603)),1,0)</f>
        <v>0</v>
      </c>
      <c r="AO603">
        <f>IF('Main Data'!AZ603="Yes",1,0)</f>
        <v>0</v>
      </c>
      <c r="AP603">
        <f>IF('Main Data'!BA603="Yes",1,0)</f>
        <v>0</v>
      </c>
      <c r="AQ603">
        <f>IF('Main Data'!BD603="Yes",1,0)</f>
        <v>0</v>
      </c>
      <c r="AR603">
        <f>IF('Main Data'!BE603="A",1,0)</f>
        <v>0</v>
      </c>
      <c r="AS603">
        <f>IF('Main Data'!BE603="AA",1,0)</f>
        <v>0</v>
      </c>
      <c r="AT603">
        <f>IF('Main Data'!BE603="AAA",1,0)</f>
        <v>1</v>
      </c>
      <c r="AU603">
        <f>IF('Main Data'!BE603="AAAA",1,0)</f>
        <v>0</v>
      </c>
      <c r="AV603">
        <f>IF('Main Data'!P603="Yes",1,0)</f>
        <v>1</v>
      </c>
      <c r="AW603">
        <f>IF('Main Data'!AP603="Yes",1,0)</f>
        <v>0</v>
      </c>
      <c r="AX603">
        <f>IF(OR('Main Data'!V603="Yes", 'Main Data'!W603="Yes",'Main Data'!X603="Yes"),1,0)</f>
        <v>0</v>
      </c>
      <c r="AY603">
        <f>IF(OR('Main Data'!Y603="Yes",'Main Data'!Z603="Yes"),1,0)</f>
        <v>0</v>
      </c>
      <c r="AZ603">
        <f>IF('Main Data'!AR603="Yes",1,0)</f>
        <v>0</v>
      </c>
      <c r="BA603">
        <f>IF('Main Data'!AS603="Yes",1,0)</f>
        <v>0</v>
      </c>
      <c r="BB603">
        <f>IF('Main Data'!AG603="Yes",1,0)</f>
        <v>0</v>
      </c>
      <c r="BC603">
        <f>IF('Main Data'!AB603="Yes",1,0)</f>
        <v>0</v>
      </c>
      <c r="BD603">
        <f>IF('Main Data'!AA603="Yes",1,0)</f>
        <v>0</v>
      </c>
      <c r="BE603">
        <f>IF('Main Data'!AC603="Yes",1,0)</f>
        <v>0</v>
      </c>
      <c r="BF603">
        <f>IF('Main Data'!AF603="Yes",1,0)</f>
        <v>0</v>
      </c>
      <c r="BG603">
        <f>IF(OR('Main Data'!AI603="Yes",'Main Data'!AL603="Yes"),1,0)</f>
        <v>0</v>
      </c>
      <c r="BH603">
        <f>IF('Main Data'!AJ603="Yes",1,0)</f>
        <v>0</v>
      </c>
      <c r="BI603">
        <f>IF('Main Data'!AK603="Yes",1,0)</f>
        <v>0</v>
      </c>
      <c r="BJ603">
        <f>IF('Main Data'!AM603="Yes",1,0)</f>
        <v>0</v>
      </c>
      <c r="BK603">
        <f>IF('Main Data'!AQ603="Yes",1,0)</f>
        <v>0</v>
      </c>
      <c r="BL603" s="21">
        <f t="shared" si="55"/>
        <v>0</v>
      </c>
      <c r="BM603" s="21">
        <f t="shared" si="56"/>
        <v>0</v>
      </c>
      <c r="BN603" s="21">
        <f t="shared" si="57"/>
        <v>0</v>
      </c>
      <c r="BO603" s="21">
        <f t="shared" si="58"/>
        <v>1</v>
      </c>
      <c r="BP603" s="21">
        <f t="shared" si="59"/>
        <v>0</v>
      </c>
    </row>
    <row r="604" spans="1:68" x14ac:dyDescent="0.2">
      <c r="A604">
        <v>600</v>
      </c>
      <c r="B604" s="33">
        <f>'Main Data'!C604</f>
        <v>44325</v>
      </c>
      <c r="C604">
        <f>'Main Data'!D604</f>
        <v>625</v>
      </c>
      <c r="D604" s="26">
        <f>'Main Data'!E604</f>
        <v>4400</v>
      </c>
      <c r="E604" s="26">
        <f>'Main Data'!F604</f>
        <v>5500</v>
      </c>
      <c r="F604" s="34">
        <f t="shared" si="54"/>
        <v>8.3893598199063533</v>
      </c>
      <c r="G604">
        <f>IF('Main Data'!H604="AP",1,0)</f>
        <v>0</v>
      </c>
      <c r="H604">
        <f>IF('Main Data'!H604="Blancpain",1,0)</f>
        <v>0</v>
      </c>
      <c r="I604">
        <f>IF('Main Data'!H604="Breguet",1,0)</f>
        <v>0</v>
      </c>
      <c r="J604">
        <f>IF('Main Data'!H604="Breitling",1,0)</f>
        <v>0</v>
      </c>
      <c r="K604">
        <f>IF('Main Data'!H604="Cartier",1,0)</f>
        <v>0</v>
      </c>
      <c r="L604">
        <f>IF('Main Data'!H604="Gallet",1,0)</f>
        <v>0</v>
      </c>
      <c r="M604">
        <f>IF('Main Data'!H604="Girard Perregaux",1,0)</f>
        <v>0</v>
      </c>
      <c r="N604">
        <f>IF('Main Data'!H604="Gubelin",1,0)</f>
        <v>0</v>
      </c>
      <c r="O604">
        <f>IF('Main Data'!H604="Heuer",1,0)</f>
        <v>0</v>
      </c>
      <c r="P604">
        <f>IF('Main Data'!H604="IWC",1,0)</f>
        <v>0</v>
      </c>
      <c r="Q604">
        <f>IF('Main Data'!H604="JLC",1,0)</f>
        <v>0</v>
      </c>
      <c r="R604">
        <f>IF('Main Data'!H604="Longines",1,0)</f>
        <v>0</v>
      </c>
      <c r="S604">
        <f>IF('Main Data'!H604="Movado",1,0)</f>
        <v>0</v>
      </c>
      <c r="T604">
        <f>IF('Main Data'!H604="Omega",1,0)</f>
        <v>0</v>
      </c>
      <c r="U604">
        <f>IF('Main Data'!H604="Panerai",1,0)</f>
        <v>0</v>
      </c>
      <c r="V604">
        <f>IF('Main Data'!H604="Patek",1,0)</f>
        <v>0</v>
      </c>
      <c r="W604">
        <f>IF('Main Data'!H604="Rolex",1,0)</f>
        <v>0</v>
      </c>
      <c r="X604">
        <f>IF('Main Data'!H604="Tudor",1,0)</f>
        <v>0</v>
      </c>
      <c r="Y604">
        <f>IF('Main Data'!H604="Ulysse Nardin",1,0)</f>
        <v>0</v>
      </c>
      <c r="Z604">
        <f>IF('Main Data'!H604="Universal Geneve",1,0)</f>
        <v>0</v>
      </c>
      <c r="AA604">
        <f>IF('Main Data'!H604="Vacheron",1,0)</f>
        <v>1</v>
      </c>
      <c r="AB604">
        <f>IF('Main Data'!H604="Zenith",1,0)</f>
        <v>0</v>
      </c>
      <c r="AC604">
        <f>IF('Main Data'!J604="Stainless Steel",1,0)</f>
        <v>0</v>
      </c>
      <c r="AD604">
        <f>IF('Main Data'!J604="Two-tone",1,0)</f>
        <v>0</v>
      </c>
      <c r="AE604">
        <f>IF(OR('Main Data'!J604="YG 18K",'Main Data'!J604="YG &lt;18K",'Main Data'!J604="PG 18K",'Main Data'!J604="PG &lt;18K",'Main Data'!J604="WG 18K",'Main Data'!J604="Mixes of 18K",'Main Data'!J604="Mixes &lt;18K"),1,0)</f>
        <v>1</v>
      </c>
      <c r="AF604">
        <f>IF('Main Data'!J604="Platinum",1,0)</f>
        <v>0</v>
      </c>
      <c r="AG604">
        <f>IF(OR('Main Data'!J604="PVD",'Main Data'!J604="Gold Plate",'Main Data'!J604="Other"),1,0)</f>
        <v>0</v>
      </c>
      <c r="AH604">
        <f>IF('Main Data'!N604="Stainless Steel",1,0)</f>
        <v>0</v>
      </c>
      <c r="AI604">
        <f>IF('Main Data'!N604="Leather",1,0)</f>
        <v>0</v>
      </c>
      <c r="AJ604">
        <f>IF('Main Data'!N604="Two-tone",1,0)</f>
        <v>0</v>
      </c>
      <c r="AK604">
        <f>IF(OR('Main Data'!N604="YG 18K",'Main Data'!N604="PG 18K",'Main Data'!N604="WG 18K",'Main Data'!N604="Mixes of 18K"),1,0)</f>
        <v>1</v>
      </c>
      <c r="AL604">
        <f>IF(OR(,'Main Data'!N604="PVD",'Main Data'!N604="Gold plate"),1,0)</f>
        <v>0</v>
      </c>
      <c r="AM604">
        <f>IF(OR('Main Data'!AV604="Yes",'Main Data'!AW604="Yes",'Main Data'!AU604="Yes"),1,0)</f>
        <v>0</v>
      </c>
      <c r="AN604">
        <f>IF(OR(ISTEXT('Main Data'!AX604), ISTEXT('Main Data'!AY604)),1,0)</f>
        <v>0</v>
      </c>
      <c r="AO604">
        <f>IF('Main Data'!AZ604="Yes",1,0)</f>
        <v>0</v>
      </c>
      <c r="AP604">
        <f>IF('Main Data'!BA604="Yes",1,0)</f>
        <v>0</v>
      </c>
      <c r="AQ604">
        <f>IF('Main Data'!BD604="Yes",1,0)</f>
        <v>0</v>
      </c>
      <c r="AR604">
        <f>IF('Main Data'!BE604="A",1,0)</f>
        <v>0</v>
      </c>
      <c r="AS604">
        <f>IF('Main Data'!BE604="AA",1,0)</f>
        <v>1</v>
      </c>
      <c r="AT604">
        <f>IF('Main Data'!BE604="AAA",1,0)</f>
        <v>0</v>
      </c>
      <c r="AU604">
        <f>IF('Main Data'!BE604="AAAA",1,0)</f>
        <v>0</v>
      </c>
      <c r="AV604">
        <f>IF('Main Data'!P604="Yes",1,0)</f>
        <v>1</v>
      </c>
      <c r="AW604">
        <f>IF('Main Data'!AP604="Yes",1,0)</f>
        <v>0</v>
      </c>
      <c r="AX604">
        <f>IF(OR('Main Data'!V604="Yes", 'Main Data'!W604="Yes",'Main Data'!X604="Yes"),1,0)</f>
        <v>0</v>
      </c>
      <c r="AY604">
        <f>IF(OR('Main Data'!Y604="Yes",'Main Data'!Z604="Yes"),1,0)</f>
        <v>0</v>
      </c>
      <c r="AZ604">
        <f>IF('Main Data'!AR604="Yes",1,0)</f>
        <v>0</v>
      </c>
      <c r="BA604">
        <f>IF('Main Data'!AS604="Yes",1,0)</f>
        <v>0</v>
      </c>
      <c r="BB604">
        <f>IF('Main Data'!AG604="Yes",1,0)</f>
        <v>0</v>
      </c>
      <c r="BC604">
        <f>IF('Main Data'!AB604="Yes",1,0)</f>
        <v>0</v>
      </c>
      <c r="BD604">
        <f>IF('Main Data'!AA604="Yes",1,0)</f>
        <v>0</v>
      </c>
      <c r="BE604">
        <f>IF('Main Data'!AC604="Yes",1,0)</f>
        <v>0</v>
      </c>
      <c r="BF604">
        <f>IF('Main Data'!AF604="Yes",1,0)</f>
        <v>0</v>
      </c>
      <c r="BG604">
        <f>IF(OR('Main Data'!AI604="Yes",'Main Data'!AL604="Yes"),1,0)</f>
        <v>0</v>
      </c>
      <c r="BH604">
        <f>IF('Main Data'!AJ604="Yes",1,0)</f>
        <v>0</v>
      </c>
      <c r="BI604">
        <f>IF('Main Data'!AK604="Yes",1,0)</f>
        <v>0</v>
      </c>
      <c r="BJ604">
        <f>IF('Main Data'!AM604="Yes",1,0)</f>
        <v>0</v>
      </c>
      <c r="BK604">
        <f>IF('Main Data'!AQ604="Yes",1,0)</f>
        <v>0</v>
      </c>
      <c r="BL604" s="21">
        <f t="shared" si="55"/>
        <v>0</v>
      </c>
      <c r="BM604" s="21">
        <f t="shared" si="56"/>
        <v>0</v>
      </c>
      <c r="BN604" s="21">
        <f t="shared" si="57"/>
        <v>0</v>
      </c>
      <c r="BO604" s="21">
        <f t="shared" si="58"/>
        <v>1</v>
      </c>
      <c r="BP604" s="21">
        <f t="shared" si="59"/>
        <v>0</v>
      </c>
    </row>
    <row r="605" spans="1:68" x14ac:dyDescent="0.2">
      <c r="A605">
        <v>601</v>
      </c>
      <c r="B605" s="33">
        <f>'Main Data'!C605</f>
        <v>44325</v>
      </c>
      <c r="C605">
        <f>'Main Data'!D605</f>
        <v>528</v>
      </c>
      <c r="D605" s="26">
        <f>'Main Data'!E605</f>
        <v>3800</v>
      </c>
      <c r="E605" s="26">
        <f>'Main Data'!F605</f>
        <v>4750</v>
      </c>
      <c r="F605" s="34">
        <f t="shared" si="54"/>
        <v>8.2427563457144775</v>
      </c>
      <c r="G605">
        <f>IF('Main Data'!H605="AP",1,0)</f>
        <v>1</v>
      </c>
      <c r="H605">
        <f>IF('Main Data'!H605="Blancpain",1,0)</f>
        <v>0</v>
      </c>
      <c r="I605">
        <f>IF('Main Data'!H605="Breguet",1,0)</f>
        <v>0</v>
      </c>
      <c r="J605">
        <f>IF('Main Data'!H605="Breitling",1,0)</f>
        <v>0</v>
      </c>
      <c r="K605">
        <f>IF('Main Data'!H605="Cartier",1,0)</f>
        <v>0</v>
      </c>
      <c r="L605">
        <f>IF('Main Data'!H605="Gallet",1,0)</f>
        <v>0</v>
      </c>
      <c r="M605">
        <f>IF('Main Data'!H605="Girard Perregaux",1,0)</f>
        <v>0</v>
      </c>
      <c r="N605">
        <f>IF('Main Data'!H605="Gubelin",1,0)</f>
        <v>0</v>
      </c>
      <c r="O605">
        <f>IF('Main Data'!H605="Heuer",1,0)</f>
        <v>0</v>
      </c>
      <c r="P605">
        <f>IF('Main Data'!H605="IWC",1,0)</f>
        <v>0</v>
      </c>
      <c r="Q605">
        <f>IF('Main Data'!H605="JLC",1,0)</f>
        <v>0</v>
      </c>
      <c r="R605">
        <f>IF('Main Data'!H605="Longines",1,0)</f>
        <v>0</v>
      </c>
      <c r="S605">
        <f>IF('Main Data'!H605="Movado",1,0)</f>
        <v>0</v>
      </c>
      <c r="T605">
        <f>IF('Main Data'!H605="Omega",1,0)</f>
        <v>0</v>
      </c>
      <c r="U605">
        <f>IF('Main Data'!H605="Panerai",1,0)</f>
        <v>0</v>
      </c>
      <c r="V605">
        <f>IF('Main Data'!H605="Patek",1,0)</f>
        <v>0</v>
      </c>
      <c r="W605">
        <f>IF('Main Data'!H605="Rolex",1,0)</f>
        <v>0</v>
      </c>
      <c r="X605">
        <f>IF('Main Data'!H605="Tudor",1,0)</f>
        <v>0</v>
      </c>
      <c r="Y605">
        <f>IF('Main Data'!H605="Ulysse Nardin",1,0)</f>
        <v>0</v>
      </c>
      <c r="Z605">
        <f>IF('Main Data'!H605="Universal Geneve",1,0)</f>
        <v>0</v>
      </c>
      <c r="AA605">
        <f>IF('Main Data'!H605="Vacheron",1,0)</f>
        <v>0</v>
      </c>
      <c r="AB605">
        <f>IF('Main Data'!H605="Zenith",1,0)</f>
        <v>0</v>
      </c>
      <c r="AC605">
        <f>IF('Main Data'!J605="Stainless Steel",1,0)</f>
        <v>0</v>
      </c>
      <c r="AD605">
        <f>IF('Main Data'!J605="Two-tone",1,0)</f>
        <v>0</v>
      </c>
      <c r="AE605">
        <f>IF(OR('Main Data'!J605="YG 18K",'Main Data'!J605="YG &lt;18K",'Main Data'!J605="PG 18K",'Main Data'!J605="PG &lt;18K",'Main Data'!J605="WG 18K",'Main Data'!J605="Mixes of 18K",'Main Data'!J605="Mixes &lt;18K"),1,0)</f>
        <v>1</v>
      </c>
      <c r="AF605">
        <f>IF('Main Data'!J605="Platinum",1,0)</f>
        <v>0</v>
      </c>
      <c r="AG605">
        <f>IF(OR('Main Data'!J605="PVD",'Main Data'!J605="Gold Plate",'Main Data'!J605="Other"),1,0)</f>
        <v>0</v>
      </c>
      <c r="AH605">
        <f>IF('Main Data'!N605="Stainless Steel",1,0)</f>
        <v>0</v>
      </c>
      <c r="AI605">
        <f>IF('Main Data'!N605="Leather",1,0)</f>
        <v>0</v>
      </c>
      <c r="AJ605">
        <f>IF('Main Data'!N605="Two-tone",1,0)</f>
        <v>0</v>
      </c>
      <c r="AK605">
        <f>IF(OR('Main Data'!N605="YG 18K",'Main Data'!N605="PG 18K",'Main Data'!N605="WG 18K",'Main Data'!N605="Mixes of 18K"),1,0)</f>
        <v>1</v>
      </c>
      <c r="AL605">
        <f>IF(OR(,'Main Data'!N605="PVD",'Main Data'!N605="Gold plate"),1,0)</f>
        <v>0</v>
      </c>
      <c r="AM605">
        <f>IF(OR('Main Data'!AV605="Yes",'Main Data'!AW605="Yes",'Main Data'!AU605="Yes"),1,0)</f>
        <v>0</v>
      </c>
      <c r="AN605">
        <f>IF(OR(ISTEXT('Main Data'!AX605), ISTEXT('Main Data'!AY605)),1,0)</f>
        <v>0</v>
      </c>
      <c r="AO605">
        <f>IF('Main Data'!AZ605="Yes",1,0)</f>
        <v>0</v>
      </c>
      <c r="AP605">
        <f>IF('Main Data'!BA605="Yes",1,0)</f>
        <v>0</v>
      </c>
      <c r="AQ605">
        <f>IF('Main Data'!BD605="Yes",1,0)</f>
        <v>0</v>
      </c>
      <c r="AR605">
        <f>IF('Main Data'!BE605="A",1,0)</f>
        <v>0</v>
      </c>
      <c r="AS605">
        <f>IF('Main Data'!BE605="AA",1,0)</f>
        <v>1</v>
      </c>
      <c r="AT605">
        <f>IF('Main Data'!BE605="AAA",1,0)</f>
        <v>0</v>
      </c>
      <c r="AU605">
        <f>IF('Main Data'!BE605="AAAA",1,0)</f>
        <v>0</v>
      </c>
      <c r="AV605">
        <f>IF('Main Data'!P605="Yes",1,0)</f>
        <v>1</v>
      </c>
      <c r="AW605">
        <f>IF('Main Data'!AP605="Yes",1,0)</f>
        <v>0</v>
      </c>
      <c r="AX605">
        <f>IF(OR('Main Data'!V605="Yes", 'Main Data'!W605="Yes",'Main Data'!X605="Yes"),1,0)</f>
        <v>0</v>
      </c>
      <c r="AY605">
        <f>IF(OR('Main Data'!Y605="Yes",'Main Data'!Z605="Yes"),1,0)</f>
        <v>0</v>
      </c>
      <c r="AZ605">
        <f>IF('Main Data'!AR605="Yes",1,0)</f>
        <v>0</v>
      </c>
      <c r="BA605">
        <f>IF('Main Data'!AS605="Yes",1,0)</f>
        <v>0</v>
      </c>
      <c r="BB605">
        <f>IF('Main Data'!AG605="Yes",1,0)</f>
        <v>0</v>
      </c>
      <c r="BC605">
        <f>IF('Main Data'!AB605="Yes",1,0)</f>
        <v>0</v>
      </c>
      <c r="BD605">
        <f>IF('Main Data'!AA605="Yes",1,0)</f>
        <v>0</v>
      </c>
      <c r="BE605">
        <f>IF('Main Data'!AC605="Yes",1,0)</f>
        <v>0</v>
      </c>
      <c r="BF605">
        <f>IF('Main Data'!AF605="Yes",1,0)</f>
        <v>0</v>
      </c>
      <c r="BG605">
        <f>IF(OR('Main Data'!AI605="Yes",'Main Data'!AL605="Yes"),1,0)</f>
        <v>0</v>
      </c>
      <c r="BH605">
        <f>IF('Main Data'!AJ605="Yes",1,0)</f>
        <v>0</v>
      </c>
      <c r="BI605">
        <f>IF('Main Data'!AK605="Yes",1,0)</f>
        <v>0</v>
      </c>
      <c r="BJ605">
        <f>IF('Main Data'!AM605="Yes",1,0)</f>
        <v>0</v>
      </c>
      <c r="BK605">
        <f>IF('Main Data'!AQ605="Yes",1,0)</f>
        <v>0</v>
      </c>
      <c r="BL605" s="21">
        <f t="shared" si="55"/>
        <v>0</v>
      </c>
      <c r="BM605" s="21">
        <f t="shared" si="56"/>
        <v>0</v>
      </c>
      <c r="BN605" s="21">
        <f t="shared" si="57"/>
        <v>0</v>
      </c>
      <c r="BO605" s="21">
        <f t="shared" si="58"/>
        <v>1</v>
      </c>
      <c r="BP605" s="21">
        <f t="shared" si="59"/>
        <v>0</v>
      </c>
    </row>
    <row r="606" spans="1:68" x14ac:dyDescent="0.2">
      <c r="A606">
        <v>602</v>
      </c>
      <c r="B606" s="33">
        <f>'Main Data'!C606</f>
        <v>44325</v>
      </c>
      <c r="C606">
        <f>'Main Data'!D606</f>
        <v>531</v>
      </c>
      <c r="D606" s="26">
        <f>'Main Data'!E606</f>
        <v>14000</v>
      </c>
      <c r="E606" s="26">
        <f>'Main Data'!F606</f>
        <v>17500</v>
      </c>
      <c r="F606" s="34">
        <f t="shared" si="54"/>
        <v>9.5468126085973957</v>
      </c>
      <c r="G606">
        <f>IF('Main Data'!H606="AP",1,0)</f>
        <v>0</v>
      </c>
      <c r="H606">
        <f>IF('Main Data'!H606="Blancpain",1,0)</f>
        <v>0</v>
      </c>
      <c r="I606">
        <f>IF('Main Data'!H606="Breguet",1,0)</f>
        <v>0</v>
      </c>
      <c r="J606">
        <f>IF('Main Data'!H606="Breitling",1,0)</f>
        <v>0</v>
      </c>
      <c r="K606">
        <f>IF('Main Data'!H606="Cartier",1,0)</f>
        <v>0</v>
      </c>
      <c r="L606">
        <f>IF('Main Data'!H606="Gallet",1,0)</f>
        <v>0</v>
      </c>
      <c r="M606">
        <f>IF('Main Data'!H606="Girard Perregaux",1,0)</f>
        <v>0</v>
      </c>
      <c r="N606">
        <f>IF('Main Data'!H606="Gubelin",1,0)</f>
        <v>0</v>
      </c>
      <c r="O606">
        <f>IF('Main Data'!H606="Heuer",1,0)</f>
        <v>0</v>
      </c>
      <c r="P606">
        <f>IF('Main Data'!H606="IWC",1,0)</f>
        <v>1</v>
      </c>
      <c r="Q606">
        <f>IF('Main Data'!H606="JLC",1,0)</f>
        <v>0</v>
      </c>
      <c r="R606">
        <f>IF('Main Data'!H606="Longines",1,0)</f>
        <v>0</v>
      </c>
      <c r="S606">
        <f>IF('Main Data'!H606="Movado",1,0)</f>
        <v>0</v>
      </c>
      <c r="T606">
        <f>IF('Main Data'!H606="Omega",1,0)</f>
        <v>0</v>
      </c>
      <c r="U606">
        <f>IF('Main Data'!H606="Panerai",1,0)</f>
        <v>0</v>
      </c>
      <c r="V606">
        <f>IF('Main Data'!H606="Patek",1,0)</f>
        <v>0</v>
      </c>
      <c r="W606">
        <f>IF('Main Data'!H606="Rolex",1,0)</f>
        <v>0</v>
      </c>
      <c r="X606">
        <f>IF('Main Data'!H606="Tudor",1,0)</f>
        <v>0</v>
      </c>
      <c r="Y606">
        <f>IF('Main Data'!H606="Ulysse Nardin",1,0)</f>
        <v>0</v>
      </c>
      <c r="Z606">
        <f>IF('Main Data'!H606="Universal Geneve",1,0)</f>
        <v>0</v>
      </c>
      <c r="AA606">
        <f>IF('Main Data'!H606="Vacheron",1,0)</f>
        <v>0</v>
      </c>
      <c r="AB606">
        <f>IF('Main Data'!H606="Zenith",1,0)</f>
        <v>0</v>
      </c>
      <c r="AC606">
        <f>IF('Main Data'!J606="Stainless Steel",1,0)</f>
        <v>1</v>
      </c>
      <c r="AD606">
        <f>IF('Main Data'!J606="Two-tone",1,0)</f>
        <v>0</v>
      </c>
      <c r="AE606">
        <f>IF(OR('Main Data'!J606="YG 18K",'Main Data'!J606="YG &lt;18K",'Main Data'!J606="PG 18K",'Main Data'!J606="PG &lt;18K",'Main Data'!J606="WG 18K",'Main Data'!J606="Mixes of 18K",'Main Data'!J606="Mixes &lt;18K"),1,0)</f>
        <v>0</v>
      </c>
      <c r="AF606">
        <f>IF('Main Data'!J606="Platinum",1,0)</f>
        <v>0</v>
      </c>
      <c r="AG606">
        <f>IF(OR('Main Data'!J606="PVD",'Main Data'!J606="Gold Plate",'Main Data'!J606="Other"),1,0)</f>
        <v>0</v>
      </c>
      <c r="AH606">
        <f>IF('Main Data'!N606="Stainless Steel",1,0)</f>
        <v>0</v>
      </c>
      <c r="AI606">
        <f>IF('Main Data'!N606="Leather",1,0)</f>
        <v>1</v>
      </c>
      <c r="AJ606">
        <f>IF('Main Data'!N606="Two-tone",1,0)</f>
        <v>0</v>
      </c>
      <c r="AK606">
        <f>IF(OR('Main Data'!N606="YG 18K",'Main Data'!N606="PG 18K",'Main Data'!N606="WG 18K",'Main Data'!N606="Mixes of 18K"),1,0)</f>
        <v>0</v>
      </c>
      <c r="AL606">
        <f>IF(OR(,'Main Data'!N606="PVD",'Main Data'!N606="Gold plate"),1,0)</f>
        <v>0</v>
      </c>
      <c r="AM606">
        <f>IF(OR('Main Data'!AV606="Yes",'Main Data'!AW606="Yes",'Main Data'!AU606="Yes"),1,0)</f>
        <v>0</v>
      </c>
      <c r="AN606">
        <f>IF(OR(ISTEXT('Main Data'!AX606), ISTEXT('Main Data'!AY606)),1,0)</f>
        <v>0</v>
      </c>
      <c r="AO606">
        <f>IF('Main Data'!AZ606="Yes",1,0)</f>
        <v>0</v>
      </c>
      <c r="AP606">
        <f>IF('Main Data'!BA606="Yes",1,0)</f>
        <v>1</v>
      </c>
      <c r="AQ606">
        <f>IF('Main Data'!BD606="Yes",1,0)</f>
        <v>0</v>
      </c>
      <c r="AR606">
        <f>IF('Main Data'!BE606="A",1,0)</f>
        <v>0</v>
      </c>
      <c r="AS606">
        <f>IF('Main Data'!BE606="AA",1,0)</f>
        <v>0</v>
      </c>
      <c r="AT606">
        <f>IF('Main Data'!BE606="AAA",1,0)</f>
        <v>0</v>
      </c>
      <c r="AU606">
        <f>IF('Main Data'!BE606="AAAA",1,0)</f>
        <v>1</v>
      </c>
      <c r="AV606">
        <f>IF('Main Data'!P606="Yes",1,0)</f>
        <v>1</v>
      </c>
      <c r="AW606">
        <f>IF('Main Data'!AP606="Yes",1,0)</f>
        <v>0</v>
      </c>
      <c r="AX606">
        <f>IF(OR('Main Data'!V606="Yes", 'Main Data'!W606="Yes",'Main Data'!X606="Yes"),1,0)</f>
        <v>0</v>
      </c>
      <c r="AY606">
        <f>IF(OR('Main Data'!Y606="Yes",'Main Data'!Z606="Yes"),1,0)</f>
        <v>0</v>
      </c>
      <c r="AZ606">
        <f>IF('Main Data'!AR606="Yes",1,0)</f>
        <v>0</v>
      </c>
      <c r="BA606">
        <f>IF('Main Data'!AS606="Yes",1,0)</f>
        <v>0</v>
      </c>
      <c r="BB606">
        <f>IF('Main Data'!AG606="Yes",1,0)</f>
        <v>0</v>
      </c>
      <c r="BC606">
        <f>IF('Main Data'!AB606="Yes",1,0)</f>
        <v>0</v>
      </c>
      <c r="BD606">
        <f>IF('Main Data'!AA606="Yes",1,0)</f>
        <v>0</v>
      </c>
      <c r="BE606">
        <f>IF('Main Data'!AC606="Yes",1,0)</f>
        <v>0</v>
      </c>
      <c r="BF606">
        <f>IF('Main Data'!AF606="Yes",1,0)</f>
        <v>0</v>
      </c>
      <c r="BG606">
        <f>IF(OR('Main Data'!AI606="Yes",'Main Data'!AL606="Yes"),1,0)</f>
        <v>0</v>
      </c>
      <c r="BH606">
        <f>IF('Main Data'!AJ606="Yes",1,0)</f>
        <v>0</v>
      </c>
      <c r="BI606">
        <f>IF('Main Data'!AK606="Yes",1,0)</f>
        <v>0</v>
      </c>
      <c r="BJ606">
        <f>IF('Main Data'!AM606="Yes",1,0)</f>
        <v>0</v>
      </c>
      <c r="BK606">
        <f>IF('Main Data'!AQ606="Yes",1,0)</f>
        <v>0</v>
      </c>
      <c r="BL606" s="21">
        <f t="shared" si="55"/>
        <v>0</v>
      </c>
      <c r="BM606" s="21">
        <f t="shared" si="56"/>
        <v>0</v>
      </c>
      <c r="BN606" s="21">
        <f t="shared" si="57"/>
        <v>0</v>
      </c>
      <c r="BO606" s="21">
        <f t="shared" si="58"/>
        <v>1</v>
      </c>
      <c r="BP606" s="21">
        <f t="shared" si="59"/>
        <v>0</v>
      </c>
    </row>
    <row r="607" spans="1:68" x14ac:dyDescent="0.2">
      <c r="A607">
        <v>603</v>
      </c>
      <c r="B607" s="33">
        <f>'Main Data'!C607</f>
        <v>44325</v>
      </c>
      <c r="C607">
        <f>'Main Data'!D607</f>
        <v>532</v>
      </c>
      <c r="D607" s="26">
        <f>'Main Data'!E607</f>
        <v>47000</v>
      </c>
      <c r="E607" s="26">
        <f>'Main Data'!F607</f>
        <v>58750</v>
      </c>
      <c r="F607" s="34">
        <f t="shared" si="54"/>
        <v>10.757902880692196</v>
      </c>
      <c r="G607">
        <f>IF('Main Data'!H607="AP",1,0)</f>
        <v>0</v>
      </c>
      <c r="H607">
        <f>IF('Main Data'!H607="Blancpain",1,0)</f>
        <v>0</v>
      </c>
      <c r="I607">
        <f>IF('Main Data'!H607="Breguet",1,0)</f>
        <v>0</v>
      </c>
      <c r="J607">
        <f>IF('Main Data'!H607="Breitling",1,0)</f>
        <v>0</v>
      </c>
      <c r="K607">
        <f>IF('Main Data'!H607="Cartier",1,0)</f>
        <v>0</v>
      </c>
      <c r="L607">
        <f>IF('Main Data'!H607="Gallet",1,0)</f>
        <v>0</v>
      </c>
      <c r="M607">
        <f>IF('Main Data'!H607="Girard Perregaux",1,0)</f>
        <v>0</v>
      </c>
      <c r="N607">
        <f>IF('Main Data'!H607="Gubelin",1,0)</f>
        <v>0</v>
      </c>
      <c r="O607">
        <f>IF('Main Data'!H607="Heuer",1,0)</f>
        <v>0</v>
      </c>
      <c r="P607">
        <f>IF('Main Data'!H607="IWC",1,0)</f>
        <v>0</v>
      </c>
      <c r="Q607">
        <f>IF('Main Data'!H607="JLC",1,0)</f>
        <v>0</v>
      </c>
      <c r="R607">
        <f>IF('Main Data'!H607="Longines",1,0)</f>
        <v>0</v>
      </c>
      <c r="S607">
        <f>IF('Main Data'!H607="Movado",1,0)</f>
        <v>0</v>
      </c>
      <c r="T607">
        <f>IF('Main Data'!H607="Omega",1,0)</f>
        <v>0</v>
      </c>
      <c r="U607">
        <f>IF('Main Data'!H607="Panerai",1,0)</f>
        <v>1</v>
      </c>
      <c r="V607">
        <f>IF('Main Data'!H607="Patek",1,0)</f>
        <v>0</v>
      </c>
      <c r="W607">
        <f>IF('Main Data'!H607="Rolex",1,0)</f>
        <v>0</v>
      </c>
      <c r="X607">
        <f>IF('Main Data'!H607="Tudor",1,0)</f>
        <v>0</v>
      </c>
      <c r="Y607">
        <f>IF('Main Data'!H607="Ulysse Nardin",1,0)</f>
        <v>0</v>
      </c>
      <c r="Z607">
        <f>IF('Main Data'!H607="Universal Geneve",1,0)</f>
        <v>0</v>
      </c>
      <c r="AA607">
        <f>IF('Main Data'!H607="Vacheron",1,0)</f>
        <v>0</v>
      </c>
      <c r="AB607">
        <f>IF('Main Data'!H607="Zenith",1,0)</f>
        <v>0</v>
      </c>
      <c r="AC607">
        <f>IF('Main Data'!J607="Stainless Steel",1,0)</f>
        <v>1</v>
      </c>
      <c r="AD607">
        <f>IF('Main Data'!J607="Two-tone",1,0)</f>
        <v>0</v>
      </c>
      <c r="AE607">
        <f>IF(OR('Main Data'!J607="YG 18K",'Main Data'!J607="YG &lt;18K",'Main Data'!J607="PG 18K",'Main Data'!J607="PG &lt;18K",'Main Data'!J607="WG 18K",'Main Data'!J607="Mixes of 18K",'Main Data'!J607="Mixes &lt;18K"),1,0)</f>
        <v>0</v>
      </c>
      <c r="AF607">
        <f>IF('Main Data'!J607="Platinum",1,0)</f>
        <v>0</v>
      </c>
      <c r="AG607">
        <f>IF(OR('Main Data'!J607="PVD",'Main Data'!J607="Gold Plate",'Main Data'!J607="Other"),1,0)</f>
        <v>0</v>
      </c>
      <c r="AH607">
        <f>IF('Main Data'!N607="Stainless Steel",1,0)</f>
        <v>0</v>
      </c>
      <c r="AI607">
        <f>IF('Main Data'!N607="Leather",1,0)</f>
        <v>1</v>
      </c>
      <c r="AJ607">
        <f>IF('Main Data'!N607="Two-tone",1,0)</f>
        <v>0</v>
      </c>
      <c r="AK607">
        <f>IF(OR('Main Data'!N607="YG 18K",'Main Data'!N607="PG 18K",'Main Data'!N607="WG 18K",'Main Data'!N607="Mixes of 18K"),1,0)</f>
        <v>0</v>
      </c>
      <c r="AL607">
        <f>IF(OR(,'Main Data'!N607="PVD",'Main Data'!N607="Gold plate"),1,0)</f>
        <v>0</v>
      </c>
      <c r="AM607">
        <f>IF(OR('Main Data'!AV607="Yes",'Main Data'!AW607="Yes",'Main Data'!AU607="Yes"),1,0)</f>
        <v>0</v>
      </c>
      <c r="AN607">
        <f>IF(OR(ISTEXT('Main Data'!AX607), ISTEXT('Main Data'!AY607)),1,0)</f>
        <v>0</v>
      </c>
      <c r="AO607">
        <f>IF('Main Data'!AZ607="Yes",1,0)</f>
        <v>0</v>
      </c>
      <c r="AP607">
        <f>IF('Main Data'!BA607="Yes",1,0)</f>
        <v>0</v>
      </c>
      <c r="AQ607">
        <f>IF('Main Data'!BD607="Yes",1,0)</f>
        <v>0</v>
      </c>
      <c r="AR607">
        <f>IF('Main Data'!BE607="A",1,0)</f>
        <v>0</v>
      </c>
      <c r="AS607">
        <f>IF('Main Data'!BE607="AA",1,0)</f>
        <v>0</v>
      </c>
      <c r="AT607">
        <f>IF('Main Data'!BE607="AAA",1,0)</f>
        <v>0</v>
      </c>
      <c r="AU607">
        <f>IF('Main Data'!BE607="AAAA",1,0)</f>
        <v>1</v>
      </c>
      <c r="AV607">
        <f>IF('Main Data'!P607="Yes",1,0)</f>
        <v>1</v>
      </c>
      <c r="AW607">
        <f>IF('Main Data'!AP607="Yes",1,0)</f>
        <v>0</v>
      </c>
      <c r="AX607">
        <f>IF(OR('Main Data'!V607="Yes", 'Main Data'!W607="Yes",'Main Data'!X607="Yes"),1,0)</f>
        <v>0</v>
      </c>
      <c r="AY607">
        <f>IF(OR('Main Data'!Y607="Yes",'Main Data'!Z607="Yes"),1,0)</f>
        <v>0</v>
      </c>
      <c r="AZ607">
        <f>IF('Main Data'!AR607="Yes",1,0)</f>
        <v>0</v>
      </c>
      <c r="BA607">
        <f>IF('Main Data'!AS607="Yes",1,0)</f>
        <v>0</v>
      </c>
      <c r="BB607">
        <f>IF('Main Data'!AG607="Yes",1,0)</f>
        <v>0</v>
      </c>
      <c r="BC607">
        <f>IF('Main Data'!AB607="Yes",1,0)</f>
        <v>0</v>
      </c>
      <c r="BD607">
        <f>IF('Main Data'!AA607="Yes",1,0)</f>
        <v>1</v>
      </c>
      <c r="BE607">
        <f>IF('Main Data'!AC607="Yes",1,0)</f>
        <v>0</v>
      </c>
      <c r="BF607">
        <f>IF('Main Data'!AF607="Yes",1,0)</f>
        <v>0</v>
      </c>
      <c r="BG607">
        <f>IF(OR('Main Data'!AI607="Yes",'Main Data'!AL607="Yes"),1,0)</f>
        <v>0</v>
      </c>
      <c r="BH607">
        <f>IF('Main Data'!AJ607="Yes",1,0)</f>
        <v>0</v>
      </c>
      <c r="BI607">
        <f>IF('Main Data'!AK607="Yes",1,0)</f>
        <v>0</v>
      </c>
      <c r="BJ607">
        <f>IF('Main Data'!AM607="Yes",1,0)</f>
        <v>0</v>
      </c>
      <c r="BK607">
        <f>IF('Main Data'!AQ607="Yes",1,0)</f>
        <v>0</v>
      </c>
      <c r="BL607" s="21">
        <f t="shared" si="55"/>
        <v>0</v>
      </c>
      <c r="BM607" s="21">
        <f t="shared" si="56"/>
        <v>0</v>
      </c>
      <c r="BN607" s="21">
        <f t="shared" si="57"/>
        <v>0</v>
      </c>
      <c r="BO607" s="21">
        <f t="shared" si="58"/>
        <v>1</v>
      </c>
      <c r="BP607" s="21">
        <f t="shared" si="59"/>
        <v>0</v>
      </c>
    </row>
    <row r="608" spans="1:68" x14ac:dyDescent="0.2">
      <c r="A608">
        <v>604</v>
      </c>
      <c r="B608" s="33">
        <f>'Main Data'!C608</f>
        <v>44143</v>
      </c>
      <c r="C608">
        <f>'Main Data'!D608</f>
        <v>28</v>
      </c>
      <c r="D608" s="26">
        <f>'Main Data'!E608</f>
        <v>2800</v>
      </c>
      <c r="E608" s="26">
        <f>'Main Data'!F608</f>
        <v>3500</v>
      </c>
      <c r="F608" s="34">
        <f t="shared" si="54"/>
        <v>7.9373746961632952</v>
      </c>
      <c r="G608">
        <f>IF('Main Data'!H608="AP",1,0)</f>
        <v>0</v>
      </c>
      <c r="H608">
        <f>IF('Main Data'!H608="Blancpain",1,0)</f>
        <v>0</v>
      </c>
      <c r="I608">
        <f>IF('Main Data'!H608="Breguet",1,0)</f>
        <v>0</v>
      </c>
      <c r="J608">
        <f>IF('Main Data'!H608="Breitling",1,0)</f>
        <v>0</v>
      </c>
      <c r="K608">
        <f>IF('Main Data'!H608="Cartier",1,0)</f>
        <v>0</v>
      </c>
      <c r="L608">
        <f>IF('Main Data'!H608="Gallet",1,0)</f>
        <v>0</v>
      </c>
      <c r="M608">
        <f>IF('Main Data'!H608="Girard Perregaux",1,0)</f>
        <v>0</v>
      </c>
      <c r="N608">
        <f>IF('Main Data'!H608="Gubelin",1,0)</f>
        <v>0</v>
      </c>
      <c r="O608">
        <f>IF('Main Data'!H608="Heuer",1,0)</f>
        <v>0</v>
      </c>
      <c r="P608">
        <f>IF('Main Data'!H608="IWC",1,0)</f>
        <v>0</v>
      </c>
      <c r="Q608">
        <f>IF('Main Data'!H608="JLC",1,0)</f>
        <v>0</v>
      </c>
      <c r="R608">
        <f>IF('Main Data'!H608="Longines",1,0)</f>
        <v>0</v>
      </c>
      <c r="S608">
        <f>IF('Main Data'!H608="Movado",1,0)</f>
        <v>0</v>
      </c>
      <c r="T608">
        <f>IF('Main Data'!H608="Omega",1,0)</f>
        <v>0</v>
      </c>
      <c r="U608">
        <f>IF('Main Data'!H608="Panerai",1,0)</f>
        <v>0</v>
      </c>
      <c r="V608">
        <f>IF('Main Data'!H608="Patek",1,0)</f>
        <v>0</v>
      </c>
      <c r="W608">
        <f>IF('Main Data'!H608="Rolex",1,0)</f>
        <v>0</v>
      </c>
      <c r="X608">
        <f>IF('Main Data'!H608="Tudor",1,0)</f>
        <v>0</v>
      </c>
      <c r="Y608">
        <f>IF('Main Data'!H608="Ulysse Nardin",1,0)</f>
        <v>0</v>
      </c>
      <c r="Z608">
        <f>IF('Main Data'!H608="Universal Geneve",1,0)</f>
        <v>0</v>
      </c>
      <c r="AA608">
        <f>IF('Main Data'!H608="Vacheron",1,0)</f>
        <v>0</v>
      </c>
      <c r="AB608">
        <f>IF('Main Data'!H608="Zenith",1,0)</f>
        <v>1</v>
      </c>
      <c r="AC608">
        <f>IF('Main Data'!J608="Stainless Steel",1,0)</f>
        <v>0</v>
      </c>
      <c r="AD608">
        <f>IF('Main Data'!J608="Two-tone",1,0)</f>
        <v>0</v>
      </c>
      <c r="AE608">
        <f>IF(OR('Main Data'!J608="YG 18K",'Main Data'!J608="YG &lt;18K",'Main Data'!J608="PG 18K",'Main Data'!J608="PG &lt;18K",'Main Data'!J608="WG 18K",'Main Data'!J608="Mixes of 18K",'Main Data'!J608="Mixes &lt;18K"),1,0)</f>
        <v>1</v>
      </c>
      <c r="AF608">
        <f>IF('Main Data'!J608="Platinum",1,0)</f>
        <v>0</v>
      </c>
      <c r="AG608">
        <f>IF(OR('Main Data'!J608="PVD",'Main Data'!J608="Gold Plate",'Main Data'!J608="Other"),1,0)</f>
        <v>0</v>
      </c>
      <c r="AH608">
        <f>IF('Main Data'!N608="Stainless Steel",1,0)</f>
        <v>0</v>
      </c>
      <c r="AI608">
        <f>IF('Main Data'!N608="Leather",1,0)</f>
        <v>1</v>
      </c>
      <c r="AJ608">
        <f>IF('Main Data'!N608="Two-tone",1,0)</f>
        <v>0</v>
      </c>
      <c r="AK608">
        <f>IF(OR('Main Data'!N608="YG 18K",'Main Data'!N608="PG 18K",'Main Data'!N608="WG 18K",'Main Data'!N608="Mixes of 18K"),1,0)</f>
        <v>0</v>
      </c>
      <c r="AL608">
        <f>IF(OR(,'Main Data'!N608="PVD",'Main Data'!N608="Gold plate"),1,0)</f>
        <v>0</v>
      </c>
      <c r="AM608">
        <f>IF(OR('Main Data'!AV608="Yes",'Main Data'!AW608="Yes",'Main Data'!AU608="Yes"),1,0)</f>
        <v>0</v>
      </c>
      <c r="AN608">
        <f>IF(OR(ISTEXT('Main Data'!AX608), ISTEXT('Main Data'!AY608)),1,0)</f>
        <v>0</v>
      </c>
      <c r="AO608">
        <f>IF('Main Data'!AZ608="Yes",1,0)</f>
        <v>0</v>
      </c>
      <c r="AP608">
        <f>IF('Main Data'!BA608="Yes",1,0)</f>
        <v>0</v>
      </c>
      <c r="AQ608">
        <f>IF('Main Data'!BD608="Yes",1,0)</f>
        <v>0</v>
      </c>
      <c r="AR608">
        <f>IF('Main Data'!BE608="A",1,0)</f>
        <v>0</v>
      </c>
      <c r="AS608">
        <f>IF('Main Data'!BE608="AA",1,0)</f>
        <v>1</v>
      </c>
      <c r="AT608">
        <f>IF('Main Data'!BE608="AAA",1,0)</f>
        <v>0</v>
      </c>
      <c r="AU608">
        <f>IF('Main Data'!BE608="AAAA",1,0)</f>
        <v>0</v>
      </c>
      <c r="AV608">
        <f>IF('Main Data'!P608="Yes",1,0)</f>
        <v>0</v>
      </c>
      <c r="AW608">
        <f>IF('Main Data'!AP608="Yes",1,0)</f>
        <v>0</v>
      </c>
      <c r="AX608">
        <f>IF(OR('Main Data'!V608="Yes", 'Main Data'!W608="Yes",'Main Data'!X608="Yes"),1,0)</f>
        <v>0</v>
      </c>
      <c r="AY608">
        <f>IF(OR('Main Data'!Y608="Yes",'Main Data'!Z608="Yes"),1,0)</f>
        <v>0</v>
      </c>
      <c r="AZ608">
        <f>IF('Main Data'!AR608="Yes",1,0)</f>
        <v>0</v>
      </c>
      <c r="BA608">
        <f>IF('Main Data'!AS608="Yes",1,0)</f>
        <v>0</v>
      </c>
      <c r="BB608">
        <f>IF('Main Data'!AG608="Yes",1,0)</f>
        <v>0</v>
      </c>
      <c r="BC608">
        <f>IF('Main Data'!AB608="Yes",1,0)</f>
        <v>0</v>
      </c>
      <c r="BD608">
        <f>IF('Main Data'!AA608="Yes",1,0)</f>
        <v>0</v>
      </c>
      <c r="BE608">
        <f>IF('Main Data'!AC608="Yes",1,0)</f>
        <v>0</v>
      </c>
      <c r="BF608">
        <f>IF('Main Data'!AF608="Yes",1,0)</f>
        <v>0</v>
      </c>
      <c r="BG608">
        <f>IF(OR('Main Data'!AI608="Yes",'Main Data'!AL608="Yes"),1,0)</f>
        <v>1</v>
      </c>
      <c r="BH608">
        <f>IF('Main Data'!AJ608="Yes",1,0)</f>
        <v>0</v>
      </c>
      <c r="BI608">
        <f>IF('Main Data'!AK608="Yes",1,0)</f>
        <v>0</v>
      </c>
      <c r="BJ608">
        <f>IF('Main Data'!AM608="Yes",1,0)</f>
        <v>0</v>
      </c>
      <c r="BK608">
        <f>IF('Main Data'!AQ608="Yes",1,0)</f>
        <v>0</v>
      </c>
      <c r="BL608" s="21">
        <f t="shared" si="55"/>
        <v>0</v>
      </c>
      <c r="BM608" s="21">
        <f t="shared" si="56"/>
        <v>0</v>
      </c>
      <c r="BN608" s="21">
        <f t="shared" si="57"/>
        <v>1</v>
      </c>
      <c r="BO608" s="21">
        <f t="shared" si="58"/>
        <v>0</v>
      </c>
      <c r="BP608" s="21">
        <f t="shared" si="59"/>
        <v>0</v>
      </c>
    </row>
    <row r="609" spans="1:68" x14ac:dyDescent="0.2">
      <c r="A609">
        <v>605</v>
      </c>
      <c r="B609" s="33">
        <f>'Main Data'!C609</f>
        <v>44143</v>
      </c>
      <c r="C609">
        <f>'Main Data'!D609</f>
        <v>30</v>
      </c>
      <c r="D609" s="26">
        <f>'Main Data'!E609</f>
        <v>3000</v>
      </c>
      <c r="E609" s="26">
        <f>'Main Data'!F609</f>
        <v>3750</v>
      </c>
      <c r="F609" s="34">
        <f t="shared" si="54"/>
        <v>8.0063675676502459</v>
      </c>
      <c r="G609">
        <f>IF('Main Data'!H609="AP",1,0)</f>
        <v>0</v>
      </c>
      <c r="H609">
        <f>IF('Main Data'!H609="Blancpain",1,0)</f>
        <v>0</v>
      </c>
      <c r="I609">
        <f>IF('Main Data'!H609="Breguet",1,0)</f>
        <v>0</v>
      </c>
      <c r="J609">
        <f>IF('Main Data'!H609="Breitling",1,0)</f>
        <v>0</v>
      </c>
      <c r="K609">
        <f>IF('Main Data'!H609="Cartier",1,0)</f>
        <v>0</v>
      </c>
      <c r="L609">
        <f>IF('Main Data'!H609="Gallet",1,0)</f>
        <v>0</v>
      </c>
      <c r="M609">
        <f>IF('Main Data'!H609="Girard Perregaux",1,0)</f>
        <v>0</v>
      </c>
      <c r="N609">
        <f>IF('Main Data'!H609="Gubelin",1,0)</f>
        <v>0</v>
      </c>
      <c r="O609">
        <f>IF('Main Data'!H609="Heuer",1,0)</f>
        <v>1</v>
      </c>
      <c r="P609">
        <f>IF('Main Data'!H609="IWC",1,0)</f>
        <v>0</v>
      </c>
      <c r="Q609">
        <f>IF('Main Data'!H609="JLC",1,0)</f>
        <v>0</v>
      </c>
      <c r="R609">
        <f>IF('Main Data'!H609="Longines",1,0)</f>
        <v>0</v>
      </c>
      <c r="S609">
        <f>IF('Main Data'!H609="Movado",1,0)</f>
        <v>0</v>
      </c>
      <c r="T609">
        <f>IF('Main Data'!H609="Omega",1,0)</f>
        <v>0</v>
      </c>
      <c r="U609">
        <f>IF('Main Data'!H609="Panerai",1,0)</f>
        <v>0</v>
      </c>
      <c r="V609">
        <f>IF('Main Data'!H609="Patek",1,0)</f>
        <v>0</v>
      </c>
      <c r="W609">
        <f>IF('Main Data'!H609="Rolex",1,0)</f>
        <v>0</v>
      </c>
      <c r="X609">
        <f>IF('Main Data'!H609="Tudor",1,0)</f>
        <v>0</v>
      </c>
      <c r="Y609">
        <f>IF('Main Data'!H609="Ulysse Nardin",1,0)</f>
        <v>0</v>
      </c>
      <c r="Z609">
        <f>IF('Main Data'!H609="Universal Geneve",1,0)</f>
        <v>0</v>
      </c>
      <c r="AA609">
        <f>IF('Main Data'!H609="Vacheron",1,0)</f>
        <v>0</v>
      </c>
      <c r="AB609">
        <f>IF('Main Data'!H609="Zenith",1,0)</f>
        <v>0</v>
      </c>
      <c r="AC609">
        <f>IF('Main Data'!J609="Stainless Steel",1,0)</f>
        <v>1</v>
      </c>
      <c r="AD609">
        <f>IF('Main Data'!J609="Two-tone",1,0)</f>
        <v>0</v>
      </c>
      <c r="AE609">
        <f>IF(OR('Main Data'!J609="YG 18K",'Main Data'!J609="YG &lt;18K",'Main Data'!J609="PG 18K",'Main Data'!J609="PG &lt;18K",'Main Data'!J609="WG 18K",'Main Data'!J609="Mixes of 18K",'Main Data'!J609="Mixes &lt;18K"),1,0)</f>
        <v>0</v>
      </c>
      <c r="AF609">
        <f>IF('Main Data'!J609="Platinum",1,0)</f>
        <v>0</v>
      </c>
      <c r="AG609">
        <f>IF(OR('Main Data'!J609="PVD",'Main Data'!J609="Gold Plate",'Main Data'!J609="Other"),1,0)</f>
        <v>0</v>
      </c>
      <c r="AH609">
        <f>IF('Main Data'!N609="Stainless Steel",1,0)</f>
        <v>0</v>
      </c>
      <c r="AI609">
        <f>IF('Main Data'!N609="Leather",1,0)</f>
        <v>1</v>
      </c>
      <c r="AJ609">
        <f>IF('Main Data'!N609="Two-tone",1,0)</f>
        <v>0</v>
      </c>
      <c r="AK609">
        <f>IF(OR('Main Data'!N609="YG 18K",'Main Data'!N609="PG 18K",'Main Data'!N609="WG 18K",'Main Data'!N609="Mixes of 18K"),1,0)</f>
        <v>0</v>
      </c>
      <c r="AL609">
        <f>IF(OR(,'Main Data'!N609="PVD",'Main Data'!N609="Gold plate"),1,0)</f>
        <v>0</v>
      </c>
      <c r="AM609">
        <f>IF(OR('Main Data'!AV609="Yes",'Main Data'!AW609="Yes",'Main Data'!AU609="Yes"),1,0)</f>
        <v>0</v>
      </c>
      <c r="AN609">
        <f>IF(OR(ISTEXT('Main Data'!AX609), ISTEXT('Main Data'!AY609)),1,0)</f>
        <v>1</v>
      </c>
      <c r="AO609">
        <f>IF('Main Data'!AZ609="Yes",1,0)</f>
        <v>0</v>
      </c>
      <c r="AP609">
        <f>IF('Main Data'!BA609="Yes",1,0)</f>
        <v>0</v>
      </c>
      <c r="AQ609">
        <f>IF('Main Data'!BD609="Yes",1,0)</f>
        <v>0</v>
      </c>
      <c r="AR609">
        <f>IF('Main Data'!BE609="A",1,0)</f>
        <v>0</v>
      </c>
      <c r="AS609">
        <f>IF('Main Data'!BE609="AA",1,0)</f>
        <v>1</v>
      </c>
      <c r="AT609">
        <f>IF('Main Data'!BE609="AAA",1,0)</f>
        <v>0</v>
      </c>
      <c r="AU609">
        <f>IF('Main Data'!BE609="AAAA",1,0)</f>
        <v>0</v>
      </c>
      <c r="AV609">
        <f>IF('Main Data'!P609="Yes",1,0)</f>
        <v>0</v>
      </c>
      <c r="AW609">
        <f>IF('Main Data'!AP609="Yes",1,0)</f>
        <v>0</v>
      </c>
      <c r="AX609">
        <f>IF(OR('Main Data'!V609="Yes", 'Main Data'!W609="Yes",'Main Data'!X609="Yes"),1,0)</f>
        <v>0</v>
      </c>
      <c r="AY609">
        <f>IF(OR('Main Data'!Y609="Yes",'Main Data'!Z609="Yes"),1,0)</f>
        <v>0</v>
      </c>
      <c r="AZ609">
        <f>IF('Main Data'!AR609="Yes",1,0)</f>
        <v>0</v>
      </c>
      <c r="BA609">
        <f>IF('Main Data'!AS609="Yes",1,0)</f>
        <v>0</v>
      </c>
      <c r="BB609">
        <f>IF('Main Data'!AG609="Yes",1,0)</f>
        <v>0</v>
      </c>
      <c r="BC609">
        <f>IF('Main Data'!AB609="Yes",1,0)</f>
        <v>0</v>
      </c>
      <c r="BD609">
        <f>IF('Main Data'!AA609="Yes",1,0)</f>
        <v>0</v>
      </c>
      <c r="BE609">
        <f>IF('Main Data'!AC609="Yes",1,0)</f>
        <v>0</v>
      </c>
      <c r="BF609">
        <f>IF('Main Data'!AF609="Yes",1,0)</f>
        <v>0</v>
      </c>
      <c r="BG609">
        <f>IF(OR('Main Data'!AI609="Yes",'Main Data'!AL609="Yes"),1,0)</f>
        <v>1</v>
      </c>
      <c r="BH609">
        <f>IF('Main Data'!AJ609="Yes",1,0)</f>
        <v>0</v>
      </c>
      <c r="BI609">
        <f>IF('Main Data'!AK609="Yes",1,0)</f>
        <v>0</v>
      </c>
      <c r="BJ609">
        <f>IF('Main Data'!AM609="Yes",1,0)</f>
        <v>0</v>
      </c>
      <c r="BK609">
        <f>IF('Main Data'!AQ609="Yes",1,0)</f>
        <v>0</v>
      </c>
      <c r="BL609" s="21">
        <f t="shared" si="55"/>
        <v>0</v>
      </c>
      <c r="BM609" s="21">
        <f t="shared" si="56"/>
        <v>0</v>
      </c>
      <c r="BN609" s="21">
        <f t="shared" si="57"/>
        <v>1</v>
      </c>
      <c r="BO609" s="21">
        <f t="shared" si="58"/>
        <v>0</v>
      </c>
      <c r="BP609" s="21">
        <f t="shared" si="59"/>
        <v>0</v>
      </c>
    </row>
    <row r="610" spans="1:68" x14ac:dyDescent="0.2">
      <c r="A610">
        <v>606</v>
      </c>
      <c r="B610" s="33">
        <f>'Main Data'!C610</f>
        <v>44143</v>
      </c>
      <c r="C610">
        <f>'Main Data'!D610</f>
        <v>32</v>
      </c>
      <c r="D610" s="26">
        <f>'Main Data'!E610</f>
        <v>1600</v>
      </c>
      <c r="E610" s="26">
        <f>'Main Data'!F610</f>
        <v>2000</v>
      </c>
      <c r="F610" s="34">
        <f t="shared" si="54"/>
        <v>7.3777589082278725</v>
      </c>
      <c r="G610">
        <f>IF('Main Data'!H610="AP",1,0)</f>
        <v>0</v>
      </c>
      <c r="H610">
        <f>IF('Main Data'!H610="Blancpain",1,0)</f>
        <v>0</v>
      </c>
      <c r="I610">
        <f>IF('Main Data'!H610="Breguet",1,0)</f>
        <v>0</v>
      </c>
      <c r="J610">
        <f>IF('Main Data'!H610="Breitling",1,0)</f>
        <v>0</v>
      </c>
      <c r="K610">
        <f>IF('Main Data'!H610="Cartier",1,0)</f>
        <v>0</v>
      </c>
      <c r="L610">
        <f>IF('Main Data'!H610="Gallet",1,0)</f>
        <v>1</v>
      </c>
      <c r="M610">
        <f>IF('Main Data'!H610="Girard Perregaux",1,0)</f>
        <v>0</v>
      </c>
      <c r="N610">
        <f>IF('Main Data'!H610="Gubelin",1,0)</f>
        <v>0</v>
      </c>
      <c r="O610">
        <f>IF('Main Data'!H610="Heuer",1,0)</f>
        <v>0</v>
      </c>
      <c r="P610">
        <f>IF('Main Data'!H610="IWC",1,0)</f>
        <v>0</v>
      </c>
      <c r="Q610">
        <f>IF('Main Data'!H610="JLC",1,0)</f>
        <v>0</v>
      </c>
      <c r="R610">
        <f>IF('Main Data'!H610="Longines",1,0)</f>
        <v>0</v>
      </c>
      <c r="S610">
        <f>IF('Main Data'!H610="Movado",1,0)</f>
        <v>0</v>
      </c>
      <c r="T610">
        <f>IF('Main Data'!H610="Omega",1,0)</f>
        <v>0</v>
      </c>
      <c r="U610">
        <f>IF('Main Data'!H610="Panerai",1,0)</f>
        <v>0</v>
      </c>
      <c r="V610">
        <f>IF('Main Data'!H610="Patek",1,0)</f>
        <v>0</v>
      </c>
      <c r="W610">
        <f>IF('Main Data'!H610="Rolex",1,0)</f>
        <v>0</v>
      </c>
      <c r="X610">
        <f>IF('Main Data'!H610="Tudor",1,0)</f>
        <v>0</v>
      </c>
      <c r="Y610">
        <f>IF('Main Data'!H610="Ulysse Nardin",1,0)</f>
        <v>0</v>
      </c>
      <c r="Z610">
        <f>IF('Main Data'!H610="Universal Geneve",1,0)</f>
        <v>0</v>
      </c>
      <c r="AA610">
        <f>IF('Main Data'!H610="Vacheron",1,0)</f>
        <v>0</v>
      </c>
      <c r="AB610">
        <f>IF('Main Data'!H610="Zenith",1,0)</f>
        <v>0</v>
      </c>
      <c r="AC610">
        <f>IF('Main Data'!J610="Stainless Steel",1,0)</f>
        <v>1</v>
      </c>
      <c r="AD610">
        <f>IF('Main Data'!J610="Two-tone",1,0)</f>
        <v>0</v>
      </c>
      <c r="AE610">
        <f>IF(OR('Main Data'!J610="YG 18K",'Main Data'!J610="YG &lt;18K",'Main Data'!J610="PG 18K",'Main Data'!J610="PG &lt;18K",'Main Data'!J610="WG 18K",'Main Data'!J610="Mixes of 18K",'Main Data'!J610="Mixes &lt;18K"),1,0)</f>
        <v>0</v>
      </c>
      <c r="AF610">
        <f>IF('Main Data'!J610="Platinum",1,0)</f>
        <v>0</v>
      </c>
      <c r="AG610">
        <f>IF(OR('Main Data'!J610="PVD",'Main Data'!J610="Gold Plate",'Main Data'!J610="Other"),1,0)</f>
        <v>0</v>
      </c>
      <c r="AH610">
        <f>IF('Main Data'!N610="Stainless Steel",1,0)</f>
        <v>0</v>
      </c>
      <c r="AI610">
        <f>IF('Main Data'!N610="Leather",1,0)</f>
        <v>1</v>
      </c>
      <c r="AJ610">
        <f>IF('Main Data'!N610="Two-tone",1,0)</f>
        <v>0</v>
      </c>
      <c r="AK610">
        <f>IF(OR('Main Data'!N610="YG 18K",'Main Data'!N610="PG 18K",'Main Data'!N610="WG 18K",'Main Data'!N610="Mixes of 18K"),1,0)</f>
        <v>0</v>
      </c>
      <c r="AL610">
        <f>IF(OR(,'Main Data'!N610="PVD",'Main Data'!N610="Gold plate"),1,0)</f>
        <v>0</v>
      </c>
      <c r="AM610">
        <f>IF(OR('Main Data'!AV610="Yes",'Main Data'!AW610="Yes",'Main Data'!AU610="Yes"),1,0)</f>
        <v>0</v>
      </c>
      <c r="AN610">
        <f>IF(OR(ISTEXT('Main Data'!AX610), ISTEXT('Main Data'!AY610)),1,0)</f>
        <v>0</v>
      </c>
      <c r="AO610">
        <f>IF('Main Data'!AZ610="Yes",1,0)</f>
        <v>0</v>
      </c>
      <c r="AP610">
        <f>IF('Main Data'!BA610="Yes",1,0)</f>
        <v>0</v>
      </c>
      <c r="AQ610">
        <f>IF('Main Data'!BD610="Yes",1,0)</f>
        <v>0</v>
      </c>
      <c r="AR610">
        <f>IF('Main Data'!BE610="A",1,0)</f>
        <v>1</v>
      </c>
      <c r="AS610">
        <f>IF('Main Data'!BE610="AA",1,0)</f>
        <v>0</v>
      </c>
      <c r="AT610">
        <f>IF('Main Data'!BE610="AAA",1,0)</f>
        <v>0</v>
      </c>
      <c r="AU610">
        <f>IF('Main Data'!BE610="AAAA",1,0)</f>
        <v>0</v>
      </c>
      <c r="AV610">
        <f>IF('Main Data'!P610="Yes",1,0)</f>
        <v>0</v>
      </c>
      <c r="AW610">
        <f>IF('Main Data'!AP610="Yes",1,0)</f>
        <v>0</v>
      </c>
      <c r="AX610">
        <f>IF(OR('Main Data'!V610="Yes", 'Main Data'!W610="Yes",'Main Data'!X610="Yes"),1,0)</f>
        <v>0</v>
      </c>
      <c r="AY610">
        <f>IF(OR('Main Data'!Y610="Yes",'Main Data'!Z610="Yes"),1,0)</f>
        <v>0</v>
      </c>
      <c r="AZ610">
        <f>IF('Main Data'!AR610="Yes",1,0)</f>
        <v>0</v>
      </c>
      <c r="BA610">
        <f>IF('Main Data'!AS610="Yes",1,0)</f>
        <v>0</v>
      </c>
      <c r="BB610">
        <f>IF('Main Data'!AG610="Yes",1,0)</f>
        <v>0</v>
      </c>
      <c r="BC610">
        <f>IF('Main Data'!AB610="Yes",1,0)</f>
        <v>0</v>
      </c>
      <c r="BD610">
        <f>IF('Main Data'!AA610="Yes",1,0)</f>
        <v>0</v>
      </c>
      <c r="BE610">
        <f>IF('Main Data'!AC610="Yes",1,0)</f>
        <v>0</v>
      </c>
      <c r="BF610">
        <f>IF('Main Data'!AF610="Yes",1,0)</f>
        <v>0</v>
      </c>
      <c r="BG610">
        <f>IF(OR('Main Data'!AI610="Yes",'Main Data'!AL610="Yes"),1,0)</f>
        <v>1</v>
      </c>
      <c r="BH610">
        <f>IF('Main Data'!AJ610="Yes",1,0)</f>
        <v>0</v>
      </c>
      <c r="BI610">
        <f>IF('Main Data'!AK610="Yes",1,0)</f>
        <v>0</v>
      </c>
      <c r="BJ610">
        <f>IF('Main Data'!AM610="Yes",1,0)</f>
        <v>0</v>
      </c>
      <c r="BK610">
        <f>IF('Main Data'!AQ610="Yes",1,0)</f>
        <v>0</v>
      </c>
      <c r="BL610" s="21">
        <f t="shared" si="55"/>
        <v>0</v>
      </c>
      <c r="BM610" s="21">
        <f t="shared" si="56"/>
        <v>0</v>
      </c>
      <c r="BN610" s="21">
        <f t="shared" si="57"/>
        <v>1</v>
      </c>
      <c r="BO610" s="21">
        <f t="shared" si="58"/>
        <v>0</v>
      </c>
      <c r="BP610" s="21">
        <f t="shared" si="59"/>
        <v>0</v>
      </c>
    </row>
    <row r="611" spans="1:68" x14ac:dyDescent="0.2">
      <c r="A611">
        <v>607</v>
      </c>
      <c r="B611" s="33">
        <f>'Main Data'!C611</f>
        <v>44143</v>
      </c>
      <c r="C611">
        <f>'Main Data'!D611</f>
        <v>33</v>
      </c>
      <c r="D611" s="26">
        <f>'Main Data'!E611</f>
        <v>1000</v>
      </c>
      <c r="E611" s="26">
        <f>'Main Data'!F611</f>
        <v>1250</v>
      </c>
      <c r="F611" s="34">
        <f t="shared" si="54"/>
        <v>6.9077552789821368</v>
      </c>
      <c r="G611">
        <f>IF('Main Data'!H611="AP",1,0)</f>
        <v>0</v>
      </c>
      <c r="H611">
        <f>IF('Main Data'!H611="Blancpain",1,0)</f>
        <v>0</v>
      </c>
      <c r="I611">
        <f>IF('Main Data'!H611="Breguet",1,0)</f>
        <v>0</v>
      </c>
      <c r="J611">
        <f>IF('Main Data'!H611="Breitling",1,0)</f>
        <v>0</v>
      </c>
      <c r="K611">
        <f>IF('Main Data'!H611="Cartier",1,0)</f>
        <v>0</v>
      </c>
      <c r="L611">
        <f>IF('Main Data'!H611="Gallet",1,0)</f>
        <v>0</v>
      </c>
      <c r="M611">
        <f>IF('Main Data'!H611="Girard Perregaux",1,0)</f>
        <v>0</v>
      </c>
      <c r="N611">
        <f>IF('Main Data'!H611="Gubelin",1,0)</f>
        <v>0</v>
      </c>
      <c r="O611">
        <f>IF('Main Data'!H611="Heuer",1,0)</f>
        <v>0</v>
      </c>
      <c r="P611">
        <f>IF('Main Data'!H611="IWC",1,0)</f>
        <v>0</v>
      </c>
      <c r="Q611">
        <f>IF('Main Data'!H611="JLC",1,0)</f>
        <v>0</v>
      </c>
      <c r="R611">
        <f>IF('Main Data'!H611="Longines",1,0)</f>
        <v>0</v>
      </c>
      <c r="S611">
        <f>IF('Main Data'!H611="Movado",1,0)</f>
        <v>0</v>
      </c>
      <c r="T611">
        <f>IF('Main Data'!H611="Omega",1,0)</f>
        <v>0</v>
      </c>
      <c r="U611">
        <f>IF('Main Data'!H611="Panerai",1,0)</f>
        <v>0</v>
      </c>
      <c r="V611">
        <f>IF('Main Data'!H611="Patek",1,0)</f>
        <v>0</v>
      </c>
      <c r="W611">
        <f>IF('Main Data'!H611="Rolex",1,0)</f>
        <v>0</v>
      </c>
      <c r="X611">
        <f>IF('Main Data'!H611="Tudor",1,0)</f>
        <v>0</v>
      </c>
      <c r="Y611">
        <f>IF('Main Data'!H611="Ulysse Nardin",1,0)</f>
        <v>0</v>
      </c>
      <c r="Z611">
        <f>IF('Main Data'!H611="Universal Geneve",1,0)</f>
        <v>0</v>
      </c>
      <c r="AA611">
        <f>IF('Main Data'!H611="Vacheron",1,0)</f>
        <v>0</v>
      </c>
      <c r="AB611">
        <f>IF('Main Data'!H611="Zenith",1,0)</f>
        <v>1</v>
      </c>
      <c r="AC611">
        <f>IF('Main Data'!J611="Stainless Steel",1,0)</f>
        <v>1</v>
      </c>
      <c r="AD611">
        <f>IF('Main Data'!J611="Two-tone",1,0)</f>
        <v>0</v>
      </c>
      <c r="AE611">
        <f>IF(OR('Main Data'!J611="YG 18K",'Main Data'!J611="YG &lt;18K",'Main Data'!J611="PG 18K",'Main Data'!J611="PG &lt;18K",'Main Data'!J611="WG 18K",'Main Data'!J611="Mixes of 18K",'Main Data'!J611="Mixes &lt;18K"),1,0)</f>
        <v>0</v>
      </c>
      <c r="AF611">
        <f>IF('Main Data'!J611="Platinum",1,0)</f>
        <v>0</v>
      </c>
      <c r="AG611">
        <f>IF(OR('Main Data'!J611="PVD",'Main Data'!J611="Gold Plate",'Main Data'!J611="Other"),1,0)</f>
        <v>0</v>
      </c>
      <c r="AH611">
        <f>IF('Main Data'!N611="Stainless Steel",1,0)</f>
        <v>0</v>
      </c>
      <c r="AI611">
        <f>IF('Main Data'!N611="Leather",1,0)</f>
        <v>1</v>
      </c>
      <c r="AJ611">
        <f>IF('Main Data'!N611="Two-tone",1,0)</f>
        <v>0</v>
      </c>
      <c r="AK611">
        <f>IF(OR('Main Data'!N611="YG 18K",'Main Data'!N611="PG 18K",'Main Data'!N611="WG 18K",'Main Data'!N611="Mixes of 18K"),1,0)</f>
        <v>0</v>
      </c>
      <c r="AL611">
        <f>IF(OR(,'Main Data'!N611="PVD",'Main Data'!N611="Gold plate"),1,0)</f>
        <v>0</v>
      </c>
      <c r="AM611">
        <f>IF(OR('Main Data'!AV611="Yes",'Main Data'!AW611="Yes",'Main Data'!AU611="Yes"),1,0)</f>
        <v>0</v>
      </c>
      <c r="AN611">
        <f>IF(OR(ISTEXT('Main Data'!AX611), ISTEXT('Main Data'!AY611)),1,0)</f>
        <v>0</v>
      </c>
      <c r="AO611">
        <f>IF('Main Data'!AZ611="Yes",1,0)</f>
        <v>0</v>
      </c>
      <c r="AP611">
        <f>IF('Main Data'!BA611="Yes",1,0)</f>
        <v>0</v>
      </c>
      <c r="AQ611">
        <f>IF('Main Data'!BD611="Yes",1,0)</f>
        <v>0</v>
      </c>
      <c r="AR611">
        <f>IF('Main Data'!BE611="A",1,0)</f>
        <v>0</v>
      </c>
      <c r="AS611">
        <f>IF('Main Data'!BE611="AA",1,0)</f>
        <v>1</v>
      </c>
      <c r="AT611">
        <f>IF('Main Data'!BE611="AAA",1,0)</f>
        <v>0</v>
      </c>
      <c r="AU611">
        <f>IF('Main Data'!BE611="AAAA",1,0)</f>
        <v>0</v>
      </c>
      <c r="AV611">
        <f>IF('Main Data'!P611="Yes",1,0)</f>
        <v>1</v>
      </c>
      <c r="AW611">
        <f>IF('Main Data'!AP611="Yes",1,0)</f>
        <v>0</v>
      </c>
      <c r="AX611">
        <f>IF(OR('Main Data'!V611="Yes", 'Main Data'!W611="Yes",'Main Data'!X611="Yes"),1,0)</f>
        <v>0</v>
      </c>
      <c r="AY611">
        <f>IF(OR('Main Data'!Y611="Yes",'Main Data'!Z611="Yes"),1,0)</f>
        <v>0</v>
      </c>
      <c r="AZ611">
        <f>IF('Main Data'!AR611="Yes",1,0)</f>
        <v>0</v>
      </c>
      <c r="BA611">
        <f>IF('Main Data'!AS611="Yes",1,0)</f>
        <v>0</v>
      </c>
      <c r="BB611">
        <f>IF('Main Data'!AG611="Yes",1,0)</f>
        <v>0</v>
      </c>
      <c r="BC611">
        <f>IF('Main Data'!AB611="Yes",1,0)</f>
        <v>0</v>
      </c>
      <c r="BD611">
        <f>IF('Main Data'!AA611="Yes",1,0)</f>
        <v>0</v>
      </c>
      <c r="BE611">
        <f>IF('Main Data'!AC611="Yes",1,0)</f>
        <v>0</v>
      </c>
      <c r="BF611">
        <f>IF('Main Data'!AF611="Yes",1,0)</f>
        <v>0</v>
      </c>
      <c r="BG611">
        <f>IF(OR('Main Data'!AI611="Yes",'Main Data'!AL611="Yes"),1,0)</f>
        <v>0</v>
      </c>
      <c r="BH611">
        <f>IF('Main Data'!AJ611="Yes",1,0)</f>
        <v>0</v>
      </c>
      <c r="BI611">
        <f>IF('Main Data'!AK611="Yes",1,0)</f>
        <v>0</v>
      </c>
      <c r="BJ611">
        <f>IF('Main Data'!AM611="Yes",1,0)</f>
        <v>0</v>
      </c>
      <c r="BK611">
        <f>IF('Main Data'!AQ611="Yes",1,0)</f>
        <v>0</v>
      </c>
      <c r="BL611" s="21">
        <f t="shared" si="55"/>
        <v>0</v>
      </c>
      <c r="BM611" s="21">
        <f t="shared" si="56"/>
        <v>0</v>
      </c>
      <c r="BN611" s="21">
        <f t="shared" si="57"/>
        <v>1</v>
      </c>
      <c r="BO611" s="21">
        <f t="shared" si="58"/>
        <v>0</v>
      </c>
      <c r="BP611" s="21">
        <f t="shared" si="59"/>
        <v>0</v>
      </c>
    </row>
    <row r="612" spans="1:68" x14ac:dyDescent="0.2">
      <c r="A612">
        <v>608</v>
      </c>
      <c r="B612" s="33">
        <f>'Main Data'!C612</f>
        <v>44143</v>
      </c>
      <c r="C612">
        <f>'Main Data'!D612</f>
        <v>34</v>
      </c>
      <c r="D612" s="26">
        <f>'Main Data'!E612</f>
        <v>750</v>
      </c>
      <c r="E612" s="26">
        <f>'Main Data'!F612</f>
        <v>937</v>
      </c>
      <c r="F612" s="34">
        <f t="shared" si="54"/>
        <v>6.620073206530356</v>
      </c>
      <c r="G612">
        <f>IF('Main Data'!H612="AP",1,0)</f>
        <v>0</v>
      </c>
      <c r="H612">
        <f>IF('Main Data'!H612="Blancpain",1,0)</f>
        <v>0</v>
      </c>
      <c r="I612">
        <f>IF('Main Data'!H612="Breguet",1,0)</f>
        <v>0</v>
      </c>
      <c r="J612">
        <f>IF('Main Data'!H612="Breitling",1,0)</f>
        <v>0</v>
      </c>
      <c r="K612">
        <f>IF('Main Data'!H612="Cartier",1,0)</f>
        <v>0</v>
      </c>
      <c r="L612">
        <f>IF('Main Data'!H612="Gallet",1,0)</f>
        <v>0</v>
      </c>
      <c r="M612">
        <f>IF('Main Data'!H612="Girard Perregaux",1,0)</f>
        <v>0</v>
      </c>
      <c r="N612">
        <f>IF('Main Data'!H612="Gubelin",1,0)</f>
        <v>0</v>
      </c>
      <c r="O612">
        <f>IF('Main Data'!H612="Heuer",1,0)</f>
        <v>0</v>
      </c>
      <c r="P612">
        <f>IF('Main Data'!H612="IWC",1,0)</f>
        <v>0</v>
      </c>
      <c r="Q612">
        <f>IF('Main Data'!H612="JLC",1,0)</f>
        <v>0</v>
      </c>
      <c r="R612">
        <f>IF('Main Data'!H612="Longines",1,0)</f>
        <v>1</v>
      </c>
      <c r="S612">
        <f>IF('Main Data'!H612="Movado",1,0)</f>
        <v>0</v>
      </c>
      <c r="T612">
        <f>IF('Main Data'!H612="Omega",1,0)</f>
        <v>0</v>
      </c>
      <c r="U612">
        <f>IF('Main Data'!H612="Panerai",1,0)</f>
        <v>0</v>
      </c>
      <c r="V612">
        <f>IF('Main Data'!H612="Patek",1,0)</f>
        <v>0</v>
      </c>
      <c r="W612">
        <f>IF('Main Data'!H612="Rolex",1,0)</f>
        <v>0</v>
      </c>
      <c r="X612">
        <f>IF('Main Data'!H612="Tudor",1,0)</f>
        <v>0</v>
      </c>
      <c r="Y612">
        <f>IF('Main Data'!H612="Ulysse Nardin",1,0)</f>
        <v>0</v>
      </c>
      <c r="Z612">
        <f>IF('Main Data'!H612="Universal Geneve",1,0)</f>
        <v>0</v>
      </c>
      <c r="AA612">
        <f>IF('Main Data'!H612="Vacheron",1,0)</f>
        <v>0</v>
      </c>
      <c r="AB612">
        <f>IF('Main Data'!H612="Zenith",1,0)</f>
        <v>0</v>
      </c>
      <c r="AC612">
        <f>IF('Main Data'!J612="Stainless Steel",1,0)</f>
        <v>0</v>
      </c>
      <c r="AD612">
        <f>IF('Main Data'!J612="Two-tone",1,0)</f>
        <v>0</v>
      </c>
      <c r="AE612">
        <f>IF(OR('Main Data'!J612="YG 18K",'Main Data'!J612="YG &lt;18K",'Main Data'!J612="PG 18K",'Main Data'!J612="PG &lt;18K",'Main Data'!J612="WG 18K",'Main Data'!J612="Mixes of 18K",'Main Data'!J612="Mixes &lt;18K"),1,0)</f>
        <v>1</v>
      </c>
      <c r="AF612">
        <f>IF('Main Data'!J612="Platinum",1,0)</f>
        <v>0</v>
      </c>
      <c r="AG612">
        <f>IF(OR('Main Data'!J612="PVD",'Main Data'!J612="Gold Plate",'Main Data'!J612="Other"),1,0)</f>
        <v>0</v>
      </c>
      <c r="AH612">
        <f>IF('Main Data'!N612="Stainless Steel",1,0)</f>
        <v>0</v>
      </c>
      <c r="AI612">
        <f>IF('Main Data'!N612="Leather",1,0)</f>
        <v>0</v>
      </c>
      <c r="AJ612">
        <f>IF('Main Data'!N612="Two-tone",1,0)</f>
        <v>1</v>
      </c>
      <c r="AK612">
        <f>IF(OR('Main Data'!N612="YG 18K",'Main Data'!N612="PG 18K",'Main Data'!N612="WG 18K",'Main Data'!N612="Mixes of 18K"),1,0)</f>
        <v>0</v>
      </c>
      <c r="AL612">
        <f>IF(OR(,'Main Data'!N612="PVD",'Main Data'!N612="Gold plate"),1,0)</f>
        <v>0</v>
      </c>
      <c r="AM612">
        <f>IF(OR('Main Data'!AV612="Yes",'Main Data'!AW612="Yes",'Main Data'!AU612="Yes"),1,0)</f>
        <v>0</v>
      </c>
      <c r="AN612">
        <f>IF(OR(ISTEXT('Main Data'!AX612), ISTEXT('Main Data'!AY612)),1,0)</f>
        <v>0</v>
      </c>
      <c r="AO612">
        <f>IF('Main Data'!AZ612="Yes",1,0)</f>
        <v>0</v>
      </c>
      <c r="AP612">
        <f>IF('Main Data'!BA612="Yes",1,0)</f>
        <v>0</v>
      </c>
      <c r="AQ612">
        <f>IF('Main Data'!BD612="Yes",1,0)</f>
        <v>0</v>
      </c>
      <c r="AR612">
        <f>IF('Main Data'!BE612="A",1,0)</f>
        <v>0</v>
      </c>
      <c r="AS612">
        <f>IF('Main Data'!BE612="AA",1,0)</f>
        <v>1</v>
      </c>
      <c r="AT612">
        <f>IF('Main Data'!BE612="AAA",1,0)</f>
        <v>0</v>
      </c>
      <c r="AU612">
        <f>IF('Main Data'!BE612="AAAA",1,0)</f>
        <v>0</v>
      </c>
      <c r="AV612">
        <f>IF('Main Data'!P612="Yes",1,0)</f>
        <v>1</v>
      </c>
      <c r="AW612">
        <f>IF('Main Data'!AP612="Yes",1,0)</f>
        <v>0</v>
      </c>
      <c r="AX612">
        <f>IF(OR('Main Data'!V612="Yes", 'Main Data'!W612="Yes",'Main Data'!X612="Yes"),1,0)</f>
        <v>0</v>
      </c>
      <c r="AY612">
        <f>IF(OR('Main Data'!Y612="Yes",'Main Data'!Z612="Yes"),1,0)</f>
        <v>0</v>
      </c>
      <c r="AZ612">
        <f>IF('Main Data'!AR612="Yes",1,0)</f>
        <v>0</v>
      </c>
      <c r="BA612">
        <f>IF('Main Data'!AS612="Yes",1,0)</f>
        <v>0</v>
      </c>
      <c r="BB612">
        <f>IF('Main Data'!AG612="Yes",1,0)</f>
        <v>0</v>
      </c>
      <c r="BC612">
        <f>IF('Main Data'!AB612="Yes",1,0)</f>
        <v>0</v>
      </c>
      <c r="BD612">
        <f>IF('Main Data'!AA612="Yes",1,0)</f>
        <v>0</v>
      </c>
      <c r="BE612">
        <f>IF('Main Data'!AC612="Yes",1,0)</f>
        <v>0</v>
      </c>
      <c r="BF612">
        <f>IF('Main Data'!AF612="Yes",1,0)</f>
        <v>0</v>
      </c>
      <c r="BG612">
        <f>IF(OR('Main Data'!AI612="Yes",'Main Data'!AL612="Yes"),1,0)</f>
        <v>0</v>
      </c>
      <c r="BH612">
        <f>IF('Main Data'!AJ612="Yes",1,0)</f>
        <v>0</v>
      </c>
      <c r="BI612">
        <f>IF('Main Data'!AK612="Yes",1,0)</f>
        <v>0</v>
      </c>
      <c r="BJ612">
        <f>IF('Main Data'!AM612="Yes",1,0)</f>
        <v>0</v>
      </c>
      <c r="BK612">
        <f>IF('Main Data'!AQ612="Yes",1,0)</f>
        <v>0</v>
      </c>
      <c r="BL612" s="21">
        <f t="shared" si="55"/>
        <v>0</v>
      </c>
      <c r="BM612" s="21">
        <f t="shared" si="56"/>
        <v>0</v>
      </c>
      <c r="BN612" s="21">
        <f t="shared" si="57"/>
        <v>1</v>
      </c>
      <c r="BO612" s="21">
        <f t="shared" si="58"/>
        <v>0</v>
      </c>
      <c r="BP612" s="21">
        <f t="shared" si="59"/>
        <v>0</v>
      </c>
    </row>
    <row r="613" spans="1:68" x14ac:dyDescent="0.2">
      <c r="A613">
        <v>609</v>
      </c>
      <c r="B613" s="33">
        <f>'Main Data'!C613</f>
        <v>44143</v>
      </c>
      <c r="C613">
        <f>'Main Data'!D613</f>
        <v>37</v>
      </c>
      <c r="D613" s="26">
        <f>'Main Data'!E613</f>
        <v>4500</v>
      </c>
      <c r="E613" s="26">
        <f>'Main Data'!F613</f>
        <v>5625</v>
      </c>
      <c r="F613" s="34">
        <f t="shared" si="54"/>
        <v>8.4118326757584114</v>
      </c>
      <c r="G613">
        <f>IF('Main Data'!H613="AP",1,0)</f>
        <v>0</v>
      </c>
      <c r="H613">
        <f>IF('Main Data'!H613="Blancpain",1,0)</f>
        <v>0</v>
      </c>
      <c r="I613">
        <f>IF('Main Data'!H613="Breguet",1,0)</f>
        <v>0</v>
      </c>
      <c r="J613">
        <f>IF('Main Data'!H613="Breitling",1,0)</f>
        <v>0</v>
      </c>
      <c r="K613">
        <f>IF('Main Data'!H613="Cartier",1,0)</f>
        <v>0</v>
      </c>
      <c r="L613">
        <f>IF('Main Data'!H613="Gallet",1,0)</f>
        <v>0</v>
      </c>
      <c r="M613">
        <f>IF('Main Data'!H613="Girard Perregaux",1,0)</f>
        <v>0</v>
      </c>
      <c r="N613">
        <f>IF('Main Data'!H613="Gubelin",1,0)</f>
        <v>0</v>
      </c>
      <c r="O613">
        <f>IF('Main Data'!H613="Heuer",1,0)</f>
        <v>0</v>
      </c>
      <c r="P613">
        <f>IF('Main Data'!H613="IWC",1,0)</f>
        <v>0</v>
      </c>
      <c r="Q613">
        <f>IF('Main Data'!H613="JLC",1,0)</f>
        <v>1</v>
      </c>
      <c r="R613">
        <f>IF('Main Data'!H613="Longines",1,0)</f>
        <v>0</v>
      </c>
      <c r="S613">
        <f>IF('Main Data'!H613="Movado",1,0)</f>
        <v>0</v>
      </c>
      <c r="T613">
        <f>IF('Main Data'!H613="Omega",1,0)</f>
        <v>0</v>
      </c>
      <c r="U613">
        <f>IF('Main Data'!H613="Panerai",1,0)</f>
        <v>0</v>
      </c>
      <c r="V613">
        <f>IF('Main Data'!H613="Patek",1,0)</f>
        <v>0</v>
      </c>
      <c r="W613">
        <f>IF('Main Data'!H613="Rolex",1,0)</f>
        <v>0</v>
      </c>
      <c r="X613">
        <f>IF('Main Data'!H613="Tudor",1,0)</f>
        <v>0</v>
      </c>
      <c r="Y613">
        <f>IF('Main Data'!H613="Ulysse Nardin",1,0)</f>
        <v>0</v>
      </c>
      <c r="Z613">
        <f>IF('Main Data'!H613="Universal Geneve",1,0)</f>
        <v>0</v>
      </c>
      <c r="AA613">
        <f>IF('Main Data'!H613="Vacheron",1,0)</f>
        <v>0</v>
      </c>
      <c r="AB613">
        <f>IF('Main Data'!H613="Zenith",1,0)</f>
        <v>0</v>
      </c>
      <c r="AC613">
        <f>IF('Main Data'!J613="Stainless Steel",1,0)</f>
        <v>0</v>
      </c>
      <c r="AD613">
        <f>IF('Main Data'!J613="Two-tone",1,0)</f>
        <v>0</v>
      </c>
      <c r="AE613">
        <f>IF(OR('Main Data'!J613="YG 18K",'Main Data'!J613="YG &lt;18K",'Main Data'!J613="PG 18K",'Main Data'!J613="PG &lt;18K",'Main Data'!J613="WG 18K",'Main Data'!J613="Mixes of 18K",'Main Data'!J613="Mixes &lt;18K"),1,0)</f>
        <v>1</v>
      </c>
      <c r="AF613">
        <f>IF('Main Data'!J613="Platinum",1,0)</f>
        <v>0</v>
      </c>
      <c r="AG613">
        <f>IF(OR('Main Data'!J613="PVD",'Main Data'!J613="Gold Plate",'Main Data'!J613="Other"),1,0)</f>
        <v>0</v>
      </c>
      <c r="AH613">
        <f>IF('Main Data'!N613="Stainless Steel",1,0)</f>
        <v>0</v>
      </c>
      <c r="AI613">
        <f>IF('Main Data'!N613="Leather",1,0)</f>
        <v>1</v>
      </c>
      <c r="AJ613">
        <f>IF('Main Data'!N613="Two-tone",1,0)</f>
        <v>0</v>
      </c>
      <c r="AK613">
        <f>IF(OR('Main Data'!N613="YG 18K",'Main Data'!N613="PG 18K",'Main Data'!N613="WG 18K",'Main Data'!N613="Mixes of 18K"),1,0)</f>
        <v>0</v>
      </c>
      <c r="AL613">
        <f>IF(OR(,'Main Data'!N613="PVD",'Main Data'!N613="Gold plate"),1,0)</f>
        <v>0</v>
      </c>
      <c r="AM613">
        <f>IF(OR('Main Data'!AV613="Yes",'Main Data'!AW613="Yes",'Main Data'!AU613="Yes"),1,0)</f>
        <v>0</v>
      </c>
      <c r="AN613">
        <f>IF(OR(ISTEXT('Main Data'!AX613), ISTEXT('Main Data'!AY613)),1,0)</f>
        <v>0</v>
      </c>
      <c r="AO613">
        <f>IF('Main Data'!AZ613="Yes",1,0)</f>
        <v>0</v>
      </c>
      <c r="AP613">
        <f>IF('Main Data'!BA613="Yes",1,0)</f>
        <v>0</v>
      </c>
      <c r="AQ613">
        <f>IF('Main Data'!BD613="Yes",1,0)</f>
        <v>0</v>
      </c>
      <c r="AR613">
        <f>IF('Main Data'!BE613="A",1,0)</f>
        <v>0</v>
      </c>
      <c r="AS613">
        <f>IF('Main Data'!BE613="AA",1,0)</f>
        <v>0</v>
      </c>
      <c r="AT613">
        <f>IF('Main Data'!BE613="AAA",1,0)</f>
        <v>1</v>
      </c>
      <c r="AU613">
        <f>IF('Main Data'!BE613="AAAA",1,0)</f>
        <v>0</v>
      </c>
      <c r="AV613">
        <f>IF('Main Data'!P613="Yes",1,0)</f>
        <v>0</v>
      </c>
      <c r="AW613">
        <f>IF('Main Data'!AP613="Yes",1,0)</f>
        <v>0</v>
      </c>
      <c r="AX613">
        <f>IF(OR('Main Data'!V613="Yes", 'Main Data'!W613="Yes",'Main Data'!X613="Yes"),1,0)</f>
        <v>1</v>
      </c>
      <c r="AY613">
        <f>IF(OR('Main Data'!Y613="Yes",'Main Data'!Z613="Yes"),1,0)</f>
        <v>0</v>
      </c>
      <c r="AZ613">
        <f>IF('Main Data'!AR613="Yes",1,0)</f>
        <v>0</v>
      </c>
      <c r="BA613">
        <f>IF('Main Data'!AS613="Yes",1,0)</f>
        <v>0</v>
      </c>
      <c r="BB613">
        <f>IF('Main Data'!AG613="Yes",1,0)</f>
        <v>0</v>
      </c>
      <c r="BC613">
        <f>IF('Main Data'!AB613="Yes",1,0)</f>
        <v>0</v>
      </c>
      <c r="BD613">
        <f>IF('Main Data'!AA613="Yes",1,0)</f>
        <v>0</v>
      </c>
      <c r="BE613">
        <f>IF('Main Data'!AC613="Yes",1,0)</f>
        <v>0</v>
      </c>
      <c r="BF613">
        <f>IF('Main Data'!AF613="Yes",1,0)</f>
        <v>0</v>
      </c>
      <c r="BG613">
        <f>IF(OR('Main Data'!AI613="Yes",'Main Data'!AL613="Yes"),1,0)</f>
        <v>0</v>
      </c>
      <c r="BH613">
        <f>IF('Main Data'!AJ613="Yes",1,0)</f>
        <v>0</v>
      </c>
      <c r="BI613">
        <f>IF('Main Data'!AK613="Yes",1,0)</f>
        <v>0</v>
      </c>
      <c r="BJ613">
        <f>IF('Main Data'!AM613="Yes",1,0)</f>
        <v>0</v>
      </c>
      <c r="BK613">
        <f>IF('Main Data'!AQ613="Yes",1,0)</f>
        <v>0</v>
      </c>
      <c r="BL613" s="21">
        <f t="shared" si="55"/>
        <v>0</v>
      </c>
      <c r="BM613" s="21">
        <f t="shared" si="56"/>
        <v>0</v>
      </c>
      <c r="BN613" s="21">
        <f t="shared" si="57"/>
        <v>1</v>
      </c>
      <c r="BO613" s="21">
        <f t="shared" si="58"/>
        <v>0</v>
      </c>
      <c r="BP613" s="21">
        <f t="shared" si="59"/>
        <v>0</v>
      </c>
    </row>
    <row r="614" spans="1:68" x14ac:dyDescent="0.2">
      <c r="A614">
        <v>610</v>
      </c>
      <c r="B614" s="33">
        <f>'Main Data'!C614</f>
        <v>44143</v>
      </c>
      <c r="C614">
        <f>'Main Data'!D614</f>
        <v>42</v>
      </c>
      <c r="D614" s="26">
        <f>'Main Data'!E614</f>
        <v>16000</v>
      </c>
      <c r="E614" s="26">
        <f>'Main Data'!F614</f>
        <v>20000</v>
      </c>
      <c r="F614" s="34">
        <f t="shared" si="54"/>
        <v>9.6803440012219184</v>
      </c>
      <c r="G614">
        <f>IF('Main Data'!H614="AP",1,0)</f>
        <v>0</v>
      </c>
      <c r="H614">
        <f>IF('Main Data'!H614="Blancpain",1,0)</f>
        <v>0</v>
      </c>
      <c r="I614">
        <f>IF('Main Data'!H614="Breguet",1,0)</f>
        <v>0</v>
      </c>
      <c r="J614">
        <f>IF('Main Data'!H614="Breitling",1,0)</f>
        <v>0</v>
      </c>
      <c r="K614">
        <f>IF('Main Data'!H614="Cartier",1,0)</f>
        <v>0</v>
      </c>
      <c r="L614">
        <f>IF('Main Data'!H614="Gallet",1,0)</f>
        <v>0</v>
      </c>
      <c r="M614">
        <f>IF('Main Data'!H614="Girard Perregaux",1,0)</f>
        <v>0</v>
      </c>
      <c r="N614">
        <f>IF('Main Data'!H614="Gubelin",1,0)</f>
        <v>0</v>
      </c>
      <c r="O614">
        <f>IF('Main Data'!H614="Heuer",1,0)</f>
        <v>1</v>
      </c>
      <c r="P614">
        <f>IF('Main Data'!H614="IWC",1,0)</f>
        <v>0</v>
      </c>
      <c r="Q614">
        <f>IF('Main Data'!H614="JLC",1,0)</f>
        <v>0</v>
      </c>
      <c r="R614">
        <f>IF('Main Data'!H614="Longines",1,0)</f>
        <v>0</v>
      </c>
      <c r="S614">
        <f>IF('Main Data'!H614="Movado",1,0)</f>
        <v>0</v>
      </c>
      <c r="T614">
        <f>IF('Main Data'!H614="Omega",1,0)</f>
        <v>0</v>
      </c>
      <c r="U614">
        <f>IF('Main Data'!H614="Panerai",1,0)</f>
        <v>0</v>
      </c>
      <c r="V614">
        <f>IF('Main Data'!H614="Patek",1,0)</f>
        <v>0</v>
      </c>
      <c r="W614">
        <f>IF('Main Data'!H614="Rolex",1,0)</f>
        <v>0</v>
      </c>
      <c r="X614">
        <f>IF('Main Data'!H614="Tudor",1,0)</f>
        <v>0</v>
      </c>
      <c r="Y614">
        <f>IF('Main Data'!H614="Ulysse Nardin",1,0)</f>
        <v>0</v>
      </c>
      <c r="Z614">
        <f>IF('Main Data'!H614="Universal Geneve",1,0)</f>
        <v>0</v>
      </c>
      <c r="AA614">
        <f>IF('Main Data'!H614="Vacheron",1,0)</f>
        <v>0</v>
      </c>
      <c r="AB614">
        <f>IF('Main Data'!H614="Zenith",1,0)</f>
        <v>0</v>
      </c>
      <c r="AC614">
        <f>IF('Main Data'!J614="Stainless Steel",1,0)</f>
        <v>0</v>
      </c>
      <c r="AD614">
        <f>IF('Main Data'!J614="Two-tone",1,0)</f>
        <v>0</v>
      </c>
      <c r="AE614">
        <f>IF(OR('Main Data'!J614="YG 18K",'Main Data'!J614="YG &lt;18K",'Main Data'!J614="PG 18K",'Main Data'!J614="PG &lt;18K",'Main Data'!J614="WG 18K",'Main Data'!J614="Mixes of 18K",'Main Data'!J614="Mixes &lt;18K"),1,0)</f>
        <v>1</v>
      </c>
      <c r="AF614">
        <f>IF('Main Data'!J614="Platinum",1,0)</f>
        <v>0</v>
      </c>
      <c r="AG614">
        <f>IF(OR('Main Data'!J614="PVD",'Main Data'!J614="Gold Plate",'Main Data'!J614="Other"),1,0)</f>
        <v>0</v>
      </c>
      <c r="AH614">
        <f>IF('Main Data'!N614="Stainless Steel",1,0)</f>
        <v>0</v>
      </c>
      <c r="AI614">
        <f>IF('Main Data'!N614="Leather",1,0)</f>
        <v>1</v>
      </c>
      <c r="AJ614">
        <f>IF('Main Data'!N614="Two-tone",1,0)</f>
        <v>0</v>
      </c>
      <c r="AK614">
        <f>IF(OR('Main Data'!N614="YG 18K",'Main Data'!N614="PG 18K",'Main Data'!N614="WG 18K",'Main Data'!N614="Mixes of 18K"),1,0)</f>
        <v>0</v>
      </c>
      <c r="AL614">
        <f>IF(OR(,'Main Data'!N614="PVD",'Main Data'!N614="Gold plate"),1,0)</f>
        <v>0</v>
      </c>
      <c r="AM614">
        <f>IF(OR('Main Data'!AV614="Yes",'Main Data'!AW614="Yes",'Main Data'!AU614="Yes"),1,0)</f>
        <v>0</v>
      </c>
      <c r="AN614">
        <f>IF(OR(ISTEXT('Main Data'!AX614), ISTEXT('Main Data'!AY614)),1,0)</f>
        <v>0</v>
      </c>
      <c r="AO614">
        <f>IF('Main Data'!AZ614="Yes",1,0)</f>
        <v>0</v>
      </c>
      <c r="AP614">
        <f>IF('Main Data'!BA614="Yes",1,0)</f>
        <v>0</v>
      </c>
      <c r="AQ614">
        <f>IF('Main Data'!BD614="Yes",1,0)</f>
        <v>0</v>
      </c>
      <c r="AR614">
        <f>IF('Main Data'!BE614="A",1,0)</f>
        <v>0</v>
      </c>
      <c r="AS614">
        <f>IF('Main Data'!BE614="AA",1,0)</f>
        <v>0</v>
      </c>
      <c r="AT614">
        <f>IF('Main Data'!BE614="AAA",1,0)</f>
        <v>1</v>
      </c>
      <c r="AU614">
        <f>IF('Main Data'!BE614="AAAA",1,0)</f>
        <v>0</v>
      </c>
      <c r="AV614">
        <f>IF('Main Data'!P614="Yes",1,0)</f>
        <v>0</v>
      </c>
      <c r="AW614">
        <f>IF('Main Data'!AP614="Yes",1,0)</f>
        <v>0</v>
      </c>
      <c r="AX614">
        <f>IF(OR('Main Data'!V614="Yes", 'Main Data'!W614="Yes",'Main Data'!X614="Yes"),1,0)</f>
        <v>1</v>
      </c>
      <c r="AY614">
        <f>IF(OR('Main Data'!Y614="Yes",'Main Data'!Z614="Yes"),1,0)</f>
        <v>1</v>
      </c>
      <c r="AZ614">
        <f>IF('Main Data'!AR614="Yes",1,0)</f>
        <v>0</v>
      </c>
      <c r="BA614">
        <f>IF('Main Data'!AS614="Yes",1,0)</f>
        <v>0</v>
      </c>
      <c r="BB614">
        <f>IF('Main Data'!AG614="Yes",1,0)</f>
        <v>0</v>
      </c>
      <c r="BC614">
        <f>IF('Main Data'!AB614="Yes",1,0)</f>
        <v>0</v>
      </c>
      <c r="BD614">
        <f>IF('Main Data'!AA614="Yes",1,0)</f>
        <v>0</v>
      </c>
      <c r="BE614">
        <f>IF('Main Data'!AC614="Yes",1,0)</f>
        <v>0</v>
      </c>
      <c r="BF614">
        <f>IF('Main Data'!AF614="Yes",1,0)</f>
        <v>0</v>
      </c>
      <c r="BG614">
        <f>IF(OR('Main Data'!AI614="Yes",'Main Data'!AL614="Yes"),1,0)</f>
        <v>1</v>
      </c>
      <c r="BH614">
        <f>IF('Main Data'!AJ614="Yes",1,0)</f>
        <v>0</v>
      </c>
      <c r="BI614">
        <f>IF('Main Data'!AK614="Yes",1,0)</f>
        <v>0</v>
      </c>
      <c r="BJ614">
        <f>IF('Main Data'!AM614="Yes",1,0)</f>
        <v>0</v>
      </c>
      <c r="BK614">
        <f>IF('Main Data'!AQ614="Yes",1,0)</f>
        <v>0</v>
      </c>
      <c r="BL614" s="21">
        <f t="shared" si="55"/>
        <v>0</v>
      </c>
      <c r="BM614" s="21">
        <f t="shared" si="56"/>
        <v>0</v>
      </c>
      <c r="BN614" s="21">
        <f t="shared" si="57"/>
        <v>1</v>
      </c>
      <c r="BO614" s="21">
        <f t="shared" si="58"/>
        <v>0</v>
      </c>
      <c r="BP614" s="21">
        <f t="shared" si="59"/>
        <v>0</v>
      </c>
    </row>
    <row r="615" spans="1:68" x14ac:dyDescent="0.2">
      <c r="A615">
        <v>611</v>
      </c>
      <c r="B615" s="33">
        <f>'Main Data'!C615</f>
        <v>44143</v>
      </c>
      <c r="C615">
        <f>'Main Data'!D615</f>
        <v>43</v>
      </c>
      <c r="D615" s="26">
        <f>'Main Data'!E615</f>
        <v>4800</v>
      </c>
      <c r="E615" s="26">
        <f>'Main Data'!F615</f>
        <v>6000</v>
      </c>
      <c r="F615" s="34">
        <f t="shared" si="54"/>
        <v>8.4763711968959825</v>
      </c>
      <c r="G615">
        <f>IF('Main Data'!H615="AP",1,0)</f>
        <v>0</v>
      </c>
      <c r="H615">
        <f>IF('Main Data'!H615="Blancpain",1,0)</f>
        <v>0</v>
      </c>
      <c r="I615">
        <f>IF('Main Data'!H615="Breguet",1,0)</f>
        <v>0</v>
      </c>
      <c r="J615">
        <f>IF('Main Data'!H615="Breitling",1,0)</f>
        <v>0</v>
      </c>
      <c r="K615">
        <f>IF('Main Data'!H615="Cartier",1,0)</f>
        <v>0</v>
      </c>
      <c r="L615">
        <f>IF('Main Data'!H615="Gallet",1,0)</f>
        <v>0</v>
      </c>
      <c r="M615">
        <f>IF('Main Data'!H615="Girard Perregaux",1,0)</f>
        <v>0</v>
      </c>
      <c r="N615">
        <f>IF('Main Data'!H615="Gubelin",1,0)</f>
        <v>0</v>
      </c>
      <c r="O615">
        <f>IF('Main Data'!H615="Heuer",1,0)</f>
        <v>0</v>
      </c>
      <c r="P615">
        <f>IF('Main Data'!H615="IWC",1,0)</f>
        <v>0</v>
      </c>
      <c r="Q615">
        <f>IF('Main Data'!H615="JLC",1,0)</f>
        <v>0</v>
      </c>
      <c r="R615">
        <f>IF('Main Data'!H615="Longines",1,0)</f>
        <v>0</v>
      </c>
      <c r="S615">
        <f>IF('Main Data'!H615="Movado",1,0)</f>
        <v>0</v>
      </c>
      <c r="T615">
        <f>IF('Main Data'!H615="Omega",1,0)</f>
        <v>0</v>
      </c>
      <c r="U615">
        <f>IF('Main Data'!H615="Panerai",1,0)</f>
        <v>0</v>
      </c>
      <c r="V615">
        <f>IF('Main Data'!H615="Patek",1,0)</f>
        <v>0</v>
      </c>
      <c r="W615">
        <f>IF('Main Data'!H615="Rolex",1,0)</f>
        <v>0</v>
      </c>
      <c r="X615">
        <f>IF('Main Data'!H615="Tudor",1,0)</f>
        <v>0</v>
      </c>
      <c r="Y615">
        <f>IF('Main Data'!H615="Ulysse Nardin",1,0)</f>
        <v>0</v>
      </c>
      <c r="Z615">
        <f>IF('Main Data'!H615="Universal Geneve",1,0)</f>
        <v>0</v>
      </c>
      <c r="AA615">
        <f>IF('Main Data'!H615="Vacheron",1,0)</f>
        <v>0</v>
      </c>
      <c r="AB615">
        <f>IF('Main Data'!H615="Zenith",1,0)</f>
        <v>1</v>
      </c>
      <c r="AC615">
        <f>IF('Main Data'!J615="Stainless Steel",1,0)</f>
        <v>0</v>
      </c>
      <c r="AD615">
        <f>IF('Main Data'!J615="Two-tone",1,0)</f>
        <v>0</v>
      </c>
      <c r="AE615">
        <f>IF(OR('Main Data'!J615="YG 18K",'Main Data'!J615="YG &lt;18K",'Main Data'!J615="PG 18K",'Main Data'!J615="PG &lt;18K",'Main Data'!J615="WG 18K",'Main Data'!J615="Mixes of 18K",'Main Data'!J615="Mixes &lt;18K"),1,0)</f>
        <v>1</v>
      </c>
      <c r="AF615">
        <f>IF('Main Data'!J615="Platinum",1,0)</f>
        <v>0</v>
      </c>
      <c r="AG615">
        <f>IF(OR('Main Data'!J615="PVD",'Main Data'!J615="Gold Plate",'Main Data'!J615="Other"),1,0)</f>
        <v>0</v>
      </c>
      <c r="AH615">
        <f>IF('Main Data'!N615="Stainless Steel",1,0)</f>
        <v>0</v>
      </c>
      <c r="AI615">
        <f>IF('Main Data'!N615="Leather",1,0)</f>
        <v>1</v>
      </c>
      <c r="AJ615">
        <f>IF('Main Data'!N615="Two-tone",1,0)</f>
        <v>0</v>
      </c>
      <c r="AK615">
        <f>IF(OR('Main Data'!N615="YG 18K",'Main Data'!N615="PG 18K",'Main Data'!N615="WG 18K",'Main Data'!N615="Mixes of 18K"),1,0)</f>
        <v>0</v>
      </c>
      <c r="AL615">
        <f>IF(OR(,'Main Data'!N615="PVD",'Main Data'!N615="Gold plate"),1,0)</f>
        <v>0</v>
      </c>
      <c r="AM615">
        <f>IF(OR('Main Data'!AV615="Yes",'Main Data'!AW615="Yes",'Main Data'!AU615="Yes"),1,0)</f>
        <v>0</v>
      </c>
      <c r="AN615">
        <f>IF(OR(ISTEXT('Main Data'!AX615), ISTEXT('Main Data'!AY615)),1,0)</f>
        <v>0</v>
      </c>
      <c r="AO615">
        <f>IF('Main Data'!AZ615="Yes",1,0)</f>
        <v>0</v>
      </c>
      <c r="AP615">
        <f>IF('Main Data'!BA615="Yes",1,0)</f>
        <v>0</v>
      </c>
      <c r="AQ615">
        <f>IF('Main Data'!BD615="Yes",1,0)</f>
        <v>0</v>
      </c>
      <c r="AR615">
        <f>IF('Main Data'!BE615="A",1,0)</f>
        <v>0</v>
      </c>
      <c r="AS615">
        <f>IF('Main Data'!BE615="AA",1,0)</f>
        <v>1</v>
      </c>
      <c r="AT615">
        <f>IF('Main Data'!BE615="AAA",1,0)</f>
        <v>0</v>
      </c>
      <c r="AU615">
        <f>IF('Main Data'!BE615="AAAA",1,0)</f>
        <v>0</v>
      </c>
      <c r="AV615">
        <f>IF('Main Data'!P615="Yes",1,0)</f>
        <v>0</v>
      </c>
      <c r="AW615">
        <f>IF('Main Data'!AP615="Yes",1,0)</f>
        <v>0</v>
      </c>
      <c r="AX615">
        <f>IF(OR('Main Data'!V615="Yes", 'Main Data'!W615="Yes",'Main Data'!X615="Yes"),1,0)</f>
        <v>1</v>
      </c>
      <c r="AY615">
        <f>IF(OR('Main Data'!Y615="Yes",'Main Data'!Z615="Yes"),1,0)</f>
        <v>0</v>
      </c>
      <c r="AZ615">
        <f>IF('Main Data'!AR615="Yes",1,0)</f>
        <v>0</v>
      </c>
      <c r="BA615">
        <f>IF('Main Data'!AS615="Yes",1,0)</f>
        <v>0</v>
      </c>
      <c r="BB615">
        <f>IF('Main Data'!AG615="Yes",1,0)</f>
        <v>0</v>
      </c>
      <c r="BC615">
        <f>IF('Main Data'!AB615="Yes",1,0)</f>
        <v>0</v>
      </c>
      <c r="BD615">
        <f>IF('Main Data'!AA615="Yes",1,0)</f>
        <v>0</v>
      </c>
      <c r="BE615">
        <f>IF('Main Data'!AC615="Yes",1,0)</f>
        <v>0</v>
      </c>
      <c r="BF615">
        <f>IF('Main Data'!AF615="Yes",1,0)</f>
        <v>0</v>
      </c>
      <c r="BG615">
        <f>IF(OR('Main Data'!AI615="Yes",'Main Data'!AL615="Yes"),1,0)</f>
        <v>1</v>
      </c>
      <c r="BH615">
        <f>IF('Main Data'!AJ615="Yes",1,0)</f>
        <v>0</v>
      </c>
      <c r="BI615">
        <f>IF('Main Data'!AK615="Yes",1,0)</f>
        <v>0</v>
      </c>
      <c r="BJ615">
        <f>IF('Main Data'!AM615="Yes",1,0)</f>
        <v>0</v>
      </c>
      <c r="BK615">
        <f>IF('Main Data'!AQ615="Yes",1,0)</f>
        <v>0</v>
      </c>
      <c r="BL615" s="21">
        <f t="shared" si="55"/>
        <v>0</v>
      </c>
      <c r="BM615" s="21">
        <f t="shared" si="56"/>
        <v>0</v>
      </c>
      <c r="BN615" s="21">
        <f t="shared" si="57"/>
        <v>1</v>
      </c>
      <c r="BO615" s="21">
        <f t="shared" si="58"/>
        <v>0</v>
      </c>
      <c r="BP615" s="21">
        <f t="shared" si="59"/>
        <v>0</v>
      </c>
    </row>
    <row r="616" spans="1:68" x14ac:dyDescent="0.2">
      <c r="A616">
        <v>612</v>
      </c>
      <c r="B616" s="33">
        <f>'Main Data'!C616</f>
        <v>44143</v>
      </c>
      <c r="C616">
        <f>'Main Data'!D616</f>
        <v>44</v>
      </c>
      <c r="D616" s="26">
        <f>'Main Data'!E616</f>
        <v>3200</v>
      </c>
      <c r="E616" s="26">
        <f>'Main Data'!F616</f>
        <v>4000</v>
      </c>
      <c r="F616" s="34">
        <f t="shared" si="54"/>
        <v>8.0709060887878188</v>
      </c>
      <c r="G616">
        <f>IF('Main Data'!H616="AP",1,0)</f>
        <v>0</v>
      </c>
      <c r="H616">
        <f>IF('Main Data'!H616="Blancpain",1,0)</f>
        <v>0</v>
      </c>
      <c r="I616">
        <f>IF('Main Data'!H616="Breguet",1,0)</f>
        <v>0</v>
      </c>
      <c r="J616">
        <f>IF('Main Data'!H616="Breitling",1,0)</f>
        <v>0</v>
      </c>
      <c r="K616">
        <f>IF('Main Data'!H616="Cartier",1,0)</f>
        <v>0</v>
      </c>
      <c r="L616">
        <f>IF('Main Data'!H616="Gallet",1,0)</f>
        <v>0</v>
      </c>
      <c r="M616">
        <f>IF('Main Data'!H616="Girard Perregaux",1,0)</f>
        <v>0</v>
      </c>
      <c r="N616">
        <f>IF('Main Data'!H616="Gubelin",1,0)</f>
        <v>0</v>
      </c>
      <c r="O616">
        <f>IF('Main Data'!H616="Heuer",1,0)</f>
        <v>0</v>
      </c>
      <c r="P616">
        <f>IF('Main Data'!H616="IWC",1,0)</f>
        <v>0</v>
      </c>
      <c r="Q616">
        <f>IF('Main Data'!H616="JLC",1,0)</f>
        <v>0</v>
      </c>
      <c r="R616">
        <f>IF('Main Data'!H616="Longines",1,0)</f>
        <v>0</v>
      </c>
      <c r="S616">
        <f>IF('Main Data'!H616="Movado",1,0)</f>
        <v>0</v>
      </c>
      <c r="T616">
        <f>IF('Main Data'!H616="Omega",1,0)</f>
        <v>0</v>
      </c>
      <c r="U616">
        <f>IF('Main Data'!H616="Panerai",1,0)</f>
        <v>0</v>
      </c>
      <c r="V616">
        <f>IF('Main Data'!H616="Patek",1,0)</f>
        <v>0</v>
      </c>
      <c r="W616">
        <f>IF('Main Data'!H616="Rolex",1,0)</f>
        <v>0</v>
      </c>
      <c r="X616">
        <f>IF('Main Data'!H616="Tudor",1,0)</f>
        <v>0</v>
      </c>
      <c r="Y616">
        <f>IF('Main Data'!H616="Ulysse Nardin",1,0)</f>
        <v>0</v>
      </c>
      <c r="Z616">
        <f>IF('Main Data'!H616="Universal Geneve",1,0)</f>
        <v>1</v>
      </c>
      <c r="AA616">
        <f>IF('Main Data'!H616="Vacheron",1,0)</f>
        <v>0</v>
      </c>
      <c r="AB616">
        <f>IF('Main Data'!H616="Zenith",1,0)</f>
        <v>0</v>
      </c>
      <c r="AC616">
        <f>IF('Main Data'!J616="Stainless Steel",1,0)</f>
        <v>0</v>
      </c>
      <c r="AD616">
        <f>IF('Main Data'!J616="Two-tone",1,0)</f>
        <v>0</v>
      </c>
      <c r="AE616">
        <f>IF(OR('Main Data'!J616="YG 18K",'Main Data'!J616="YG &lt;18K",'Main Data'!J616="PG 18K",'Main Data'!J616="PG &lt;18K",'Main Data'!J616="WG 18K",'Main Data'!J616="Mixes of 18K",'Main Data'!J616="Mixes &lt;18K"),1,0)</f>
        <v>1</v>
      </c>
      <c r="AF616">
        <f>IF('Main Data'!J616="Platinum",1,0)</f>
        <v>0</v>
      </c>
      <c r="AG616">
        <f>IF(OR('Main Data'!J616="PVD",'Main Data'!J616="Gold Plate",'Main Data'!J616="Other"),1,0)</f>
        <v>0</v>
      </c>
      <c r="AH616">
        <f>IF('Main Data'!N616="Stainless Steel",1,0)</f>
        <v>0</v>
      </c>
      <c r="AI616">
        <f>IF('Main Data'!N616="Leather",1,0)</f>
        <v>1</v>
      </c>
      <c r="AJ616">
        <f>IF('Main Data'!N616="Two-tone",1,0)</f>
        <v>0</v>
      </c>
      <c r="AK616">
        <f>IF(OR('Main Data'!N616="YG 18K",'Main Data'!N616="PG 18K",'Main Data'!N616="WG 18K",'Main Data'!N616="Mixes of 18K"),1,0)</f>
        <v>0</v>
      </c>
      <c r="AL616">
        <f>IF(OR(,'Main Data'!N616="PVD",'Main Data'!N616="Gold plate"),1,0)</f>
        <v>0</v>
      </c>
      <c r="AM616">
        <f>IF(OR('Main Data'!AV616="Yes",'Main Data'!AW616="Yes",'Main Data'!AU616="Yes"),1,0)</f>
        <v>0</v>
      </c>
      <c r="AN616">
        <f>IF(OR(ISTEXT('Main Data'!AX616), ISTEXT('Main Data'!AY616)),1,0)</f>
        <v>0</v>
      </c>
      <c r="AO616">
        <f>IF('Main Data'!AZ616="Yes",1,0)</f>
        <v>0</v>
      </c>
      <c r="AP616">
        <f>IF('Main Data'!BA616="Yes",1,0)</f>
        <v>0</v>
      </c>
      <c r="AQ616">
        <f>IF('Main Data'!BD616="Yes",1,0)</f>
        <v>0</v>
      </c>
      <c r="AR616">
        <f>IF('Main Data'!BE616="A",1,0)</f>
        <v>0</v>
      </c>
      <c r="AS616">
        <f>IF('Main Data'!BE616="AA",1,0)</f>
        <v>0</v>
      </c>
      <c r="AT616">
        <f>IF('Main Data'!BE616="AAA",1,0)</f>
        <v>1</v>
      </c>
      <c r="AU616">
        <f>IF('Main Data'!BE616="AAAA",1,0)</f>
        <v>0</v>
      </c>
      <c r="AV616">
        <f>IF('Main Data'!P616="Yes",1,0)</f>
        <v>0</v>
      </c>
      <c r="AW616">
        <f>IF('Main Data'!AP616="Yes",1,0)</f>
        <v>0</v>
      </c>
      <c r="AX616">
        <f>IF(OR('Main Data'!V616="Yes", 'Main Data'!W616="Yes",'Main Data'!X616="Yes"),1,0)</f>
        <v>0</v>
      </c>
      <c r="AY616">
        <f>IF(OR('Main Data'!Y616="Yes",'Main Data'!Z616="Yes"),1,0)</f>
        <v>0</v>
      </c>
      <c r="AZ616">
        <f>IF('Main Data'!AR616="Yes",1,0)</f>
        <v>0</v>
      </c>
      <c r="BA616">
        <f>IF('Main Data'!AS616="Yes",1,0)</f>
        <v>0</v>
      </c>
      <c r="BB616">
        <f>IF('Main Data'!AG616="Yes",1,0)</f>
        <v>0</v>
      </c>
      <c r="BC616">
        <f>IF('Main Data'!AB616="Yes",1,0)</f>
        <v>0</v>
      </c>
      <c r="BD616">
        <f>IF('Main Data'!AA616="Yes",1,0)</f>
        <v>0</v>
      </c>
      <c r="BE616">
        <f>IF('Main Data'!AC616="Yes",1,0)</f>
        <v>0</v>
      </c>
      <c r="BF616">
        <f>IF('Main Data'!AF616="Yes",1,0)</f>
        <v>0</v>
      </c>
      <c r="BG616">
        <f>IF(OR('Main Data'!AI616="Yes",'Main Data'!AL616="Yes"),1,0)</f>
        <v>1</v>
      </c>
      <c r="BH616">
        <f>IF('Main Data'!AJ616="Yes",1,0)</f>
        <v>0</v>
      </c>
      <c r="BI616">
        <f>IF('Main Data'!AK616="Yes",1,0)</f>
        <v>0</v>
      </c>
      <c r="BJ616">
        <f>IF('Main Data'!AM616="Yes",1,0)</f>
        <v>0</v>
      </c>
      <c r="BK616">
        <f>IF('Main Data'!AQ616="Yes",1,0)</f>
        <v>0</v>
      </c>
      <c r="BL616" s="21">
        <f t="shared" si="55"/>
        <v>0</v>
      </c>
      <c r="BM616" s="21">
        <f t="shared" si="56"/>
        <v>0</v>
      </c>
      <c r="BN616" s="21">
        <f t="shared" si="57"/>
        <v>1</v>
      </c>
      <c r="BO616" s="21">
        <f t="shared" si="58"/>
        <v>0</v>
      </c>
      <c r="BP616" s="21">
        <f t="shared" si="59"/>
        <v>0</v>
      </c>
    </row>
    <row r="617" spans="1:68" x14ac:dyDescent="0.2">
      <c r="A617">
        <v>613</v>
      </c>
      <c r="B617" s="33">
        <f>'Main Data'!C617</f>
        <v>44143</v>
      </c>
      <c r="C617">
        <f>'Main Data'!D617</f>
        <v>45</v>
      </c>
      <c r="D617" s="26">
        <f>'Main Data'!E617</f>
        <v>5100</v>
      </c>
      <c r="E617" s="26">
        <f>'Main Data'!F617</f>
        <v>6375</v>
      </c>
      <c r="F617" s="34">
        <f t="shared" si="54"/>
        <v>8.536995818712418</v>
      </c>
      <c r="G617">
        <f>IF('Main Data'!H617="AP",1,0)</f>
        <v>0</v>
      </c>
      <c r="H617">
        <f>IF('Main Data'!H617="Blancpain",1,0)</f>
        <v>0</v>
      </c>
      <c r="I617">
        <f>IF('Main Data'!H617="Breguet",1,0)</f>
        <v>0</v>
      </c>
      <c r="J617">
        <f>IF('Main Data'!H617="Breitling",1,0)</f>
        <v>0</v>
      </c>
      <c r="K617">
        <f>IF('Main Data'!H617="Cartier",1,0)</f>
        <v>0</v>
      </c>
      <c r="L617">
        <f>IF('Main Data'!H617="Gallet",1,0)</f>
        <v>0</v>
      </c>
      <c r="M617">
        <f>IF('Main Data'!H617="Girard Perregaux",1,0)</f>
        <v>0</v>
      </c>
      <c r="N617">
        <f>IF('Main Data'!H617="Gubelin",1,0)</f>
        <v>0</v>
      </c>
      <c r="O617">
        <f>IF('Main Data'!H617="Heuer",1,0)</f>
        <v>1</v>
      </c>
      <c r="P617">
        <f>IF('Main Data'!H617="IWC",1,0)</f>
        <v>0</v>
      </c>
      <c r="Q617">
        <f>IF('Main Data'!H617="JLC",1,0)</f>
        <v>0</v>
      </c>
      <c r="R617">
        <f>IF('Main Data'!H617="Longines",1,0)</f>
        <v>0</v>
      </c>
      <c r="S617">
        <f>IF('Main Data'!H617="Movado",1,0)</f>
        <v>0</v>
      </c>
      <c r="T617">
        <f>IF('Main Data'!H617="Omega",1,0)</f>
        <v>0</v>
      </c>
      <c r="U617">
        <f>IF('Main Data'!H617="Panerai",1,0)</f>
        <v>0</v>
      </c>
      <c r="V617">
        <f>IF('Main Data'!H617="Patek",1,0)</f>
        <v>0</v>
      </c>
      <c r="W617">
        <f>IF('Main Data'!H617="Rolex",1,0)</f>
        <v>0</v>
      </c>
      <c r="X617">
        <f>IF('Main Data'!H617="Tudor",1,0)</f>
        <v>0</v>
      </c>
      <c r="Y617">
        <f>IF('Main Data'!H617="Ulysse Nardin",1,0)</f>
        <v>0</v>
      </c>
      <c r="Z617">
        <f>IF('Main Data'!H617="Universal Geneve",1,0)</f>
        <v>0</v>
      </c>
      <c r="AA617">
        <f>IF('Main Data'!H617="Vacheron",1,0)</f>
        <v>0</v>
      </c>
      <c r="AB617">
        <f>IF('Main Data'!H617="Zenith",1,0)</f>
        <v>0</v>
      </c>
      <c r="AC617">
        <f>IF('Main Data'!J617="Stainless Steel",1,0)</f>
        <v>1</v>
      </c>
      <c r="AD617">
        <f>IF('Main Data'!J617="Two-tone",1,0)</f>
        <v>0</v>
      </c>
      <c r="AE617">
        <f>IF(OR('Main Data'!J617="YG 18K",'Main Data'!J617="YG &lt;18K",'Main Data'!J617="PG 18K",'Main Data'!J617="PG &lt;18K",'Main Data'!J617="WG 18K",'Main Data'!J617="Mixes of 18K",'Main Data'!J617="Mixes &lt;18K"),1,0)</f>
        <v>0</v>
      </c>
      <c r="AF617">
        <f>IF('Main Data'!J617="Platinum",1,0)</f>
        <v>0</v>
      </c>
      <c r="AG617">
        <f>IF(OR('Main Data'!J617="PVD",'Main Data'!J617="Gold Plate",'Main Data'!J617="Other"),1,0)</f>
        <v>0</v>
      </c>
      <c r="AH617">
        <f>IF('Main Data'!N617="Stainless Steel",1,0)</f>
        <v>0</v>
      </c>
      <c r="AI617">
        <f>IF('Main Data'!N617="Leather",1,0)</f>
        <v>1</v>
      </c>
      <c r="AJ617">
        <f>IF('Main Data'!N617="Two-tone",1,0)</f>
        <v>0</v>
      </c>
      <c r="AK617">
        <f>IF(OR('Main Data'!N617="YG 18K",'Main Data'!N617="PG 18K",'Main Data'!N617="WG 18K",'Main Data'!N617="Mixes of 18K"),1,0)</f>
        <v>0</v>
      </c>
      <c r="AL617">
        <f>IF(OR(,'Main Data'!N617="PVD",'Main Data'!N617="Gold plate"),1,0)</f>
        <v>0</v>
      </c>
      <c r="AM617">
        <f>IF(OR('Main Data'!AV617="Yes",'Main Data'!AW617="Yes",'Main Data'!AU617="Yes"),1,0)</f>
        <v>0</v>
      </c>
      <c r="AN617">
        <f>IF(OR(ISTEXT('Main Data'!AX617), ISTEXT('Main Data'!AY617)),1,0)</f>
        <v>0</v>
      </c>
      <c r="AO617">
        <f>IF('Main Data'!AZ617="Yes",1,0)</f>
        <v>0</v>
      </c>
      <c r="AP617">
        <f>IF('Main Data'!BA617="Yes",1,0)</f>
        <v>0</v>
      </c>
      <c r="AQ617">
        <f>IF('Main Data'!BD617="Yes",1,0)</f>
        <v>0</v>
      </c>
      <c r="AR617">
        <f>IF('Main Data'!BE617="A",1,0)</f>
        <v>0</v>
      </c>
      <c r="AS617">
        <f>IF('Main Data'!BE617="AA",1,0)</f>
        <v>1</v>
      </c>
      <c r="AT617">
        <f>IF('Main Data'!BE617="AAA",1,0)</f>
        <v>0</v>
      </c>
      <c r="AU617">
        <f>IF('Main Data'!BE617="AAAA",1,0)</f>
        <v>0</v>
      </c>
      <c r="AV617">
        <f>IF('Main Data'!P617="Yes",1,0)</f>
        <v>0</v>
      </c>
      <c r="AW617">
        <f>IF('Main Data'!AP617="Yes",1,0)</f>
        <v>0</v>
      </c>
      <c r="AX617">
        <f>IF(OR('Main Data'!V617="Yes", 'Main Data'!W617="Yes",'Main Data'!X617="Yes"),1,0)</f>
        <v>0</v>
      </c>
      <c r="AY617">
        <f>IF(OR('Main Data'!Y617="Yes",'Main Data'!Z617="Yes"),1,0)</f>
        <v>0</v>
      </c>
      <c r="AZ617">
        <f>IF('Main Data'!AR617="Yes",1,0)</f>
        <v>0</v>
      </c>
      <c r="BA617">
        <f>IF('Main Data'!AS617="Yes",1,0)</f>
        <v>0</v>
      </c>
      <c r="BB617">
        <f>IF('Main Data'!AG617="Yes",1,0)</f>
        <v>0</v>
      </c>
      <c r="BC617">
        <f>IF('Main Data'!AB617="Yes",1,0)</f>
        <v>0</v>
      </c>
      <c r="BD617">
        <f>IF('Main Data'!AA617="Yes",1,0)</f>
        <v>0</v>
      </c>
      <c r="BE617">
        <f>IF('Main Data'!AC617="Yes",1,0)</f>
        <v>0</v>
      </c>
      <c r="BF617">
        <f>IF('Main Data'!AF617="Yes",1,0)</f>
        <v>0</v>
      </c>
      <c r="BG617">
        <f>IF(OR('Main Data'!AI617="Yes",'Main Data'!AL617="Yes"),1,0)</f>
        <v>1</v>
      </c>
      <c r="BH617">
        <f>IF('Main Data'!AJ617="Yes",1,0)</f>
        <v>0</v>
      </c>
      <c r="BI617">
        <f>IF('Main Data'!AK617="Yes",1,0)</f>
        <v>0</v>
      </c>
      <c r="BJ617">
        <f>IF('Main Data'!AM617="Yes",1,0)</f>
        <v>0</v>
      </c>
      <c r="BK617">
        <f>IF('Main Data'!AQ617="Yes",1,0)</f>
        <v>0</v>
      </c>
      <c r="BL617" s="21">
        <f t="shared" si="55"/>
        <v>0</v>
      </c>
      <c r="BM617" s="21">
        <f t="shared" si="56"/>
        <v>0</v>
      </c>
      <c r="BN617" s="21">
        <f t="shared" si="57"/>
        <v>1</v>
      </c>
      <c r="BO617" s="21">
        <f t="shared" si="58"/>
        <v>0</v>
      </c>
      <c r="BP617" s="21">
        <f t="shared" si="59"/>
        <v>0</v>
      </c>
    </row>
    <row r="618" spans="1:68" x14ac:dyDescent="0.2">
      <c r="A618">
        <v>614</v>
      </c>
      <c r="B618" s="33">
        <f>'Main Data'!C618</f>
        <v>44143</v>
      </c>
      <c r="C618">
        <f>'Main Data'!D618</f>
        <v>50</v>
      </c>
      <c r="D618" s="26">
        <f>'Main Data'!E618</f>
        <v>4600</v>
      </c>
      <c r="E618" s="26">
        <f>'Main Data'!F618</f>
        <v>5750</v>
      </c>
      <c r="F618" s="34">
        <f t="shared" si="54"/>
        <v>8.4338115824771869</v>
      </c>
      <c r="G618">
        <f>IF('Main Data'!H618="AP",1,0)</f>
        <v>0</v>
      </c>
      <c r="H618">
        <f>IF('Main Data'!H618="Blancpain",1,0)</f>
        <v>0</v>
      </c>
      <c r="I618">
        <f>IF('Main Data'!H618="Breguet",1,0)</f>
        <v>0</v>
      </c>
      <c r="J618">
        <f>IF('Main Data'!H618="Breitling",1,0)</f>
        <v>0</v>
      </c>
      <c r="K618">
        <f>IF('Main Data'!H618="Cartier",1,0)</f>
        <v>0</v>
      </c>
      <c r="L618">
        <f>IF('Main Data'!H618="Gallet",1,0)</f>
        <v>0</v>
      </c>
      <c r="M618">
        <f>IF('Main Data'!H618="Girard Perregaux",1,0)</f>
        <v>0</v>
      </c>
      <c r="N618">
        <f>IF('Main Data'!H618="Gubelin",1,0)</f>
        <v>0</v>
      </c>
      <c r="O618">
        <f>IF('Main Data'!H618="Heuer",1,0)</f>
        <v>0</v>
      </c>
      <c r="P618">
        <f>IF('Main Data'!H618="IWC",1,0)</f>
        <v>0</v>
      </c>
      <c r="Q618">
        <f>IF('Main Data'!H618="JLC",1,0)</f>
        <v>0</v>
      </c>
      <c r="R618">
        <f>IF('Main Data'!H618="Longines",1,0)</f>
        <v>0</v>
      </c>
      <c r="S618">
        <f>IF('Main Data'!H618="Movado",1,0)</f>
        <v>0</v>
      </c>
      <c r="T618">
        <f>IF('Main Data'!H618="Omega",1,0)</f>
        <v>0</v>
      </c>
      <c r="U618">
        <f>IF('Main Data'!H618="Panerai",1,0)</f>
        <v>0</v>
      </c>
      <c r="V618">
        <f>IF('Main Data'!H618="Patek",1,0)</f>
        <v>0</v>
      </c>
      <c r="W618">
        <f>IF('Main Data'!H618="Rolex",1,0)</f>
        <v>0</v>
      </c>
      <c r="X618">
        <f>IF('Main Data'!H618="Tudor",1,0)</f>
        <v>0</v>
      </c>
      <c r="Y618">
        <f>IF('Main Data'!H618="Ulysse Nardin",1,0)</f>
        <v>0</v>
      </c>
      <c r="Z618">
        <f>IF('Main Data'!H618="Universal Geneve",1,0)</f>
        <v>1</v>
      </c>
      <c r="AA618">
        <f>IF('Main Data'!H618="Vacheron",1,0)</f>
        <v>0</v>
      </c>
      <c r="AB618">
        <f>IF('Main Data'!H618="Zenith",1,0)</f>
        <v>0</v>
      </c>
      <c r="AC618">
        <f>IF('Main Data'!J618="Stainless Steel",1,0)</f>
        <v>1</v>
      </c>
      <c r="AD618">
        <f>IF('Main Data'!J618="Two-tone",1,0)</f>
        <v>0</v>
      </c>
      <c r="AE618">
        <f>IF(OR('Main Data'!J618="YG 18K",'Main Data'!J618="YG &lt;18K",'Main Data'!J618="PG 18K",'Main Data'!J618="PG &lt;18K",'Main Data'!J618="WG 18K",'Main Data'!J618="Mixes of 18K",'Main Data'!J618="Mixes &lt;18K"),1,0)</f>
        <v>0</v>
      </c>
      <c r="AF618">
        <f>IF('Main Data'!J618="Platinum",1,0)</f>
        <v>0</v>
      </c>
      <c r="AG618">
        <f>IF(OR('Main Data'!J618="PVD",'Main Data'!J618="Gold Plate",'Main Data'!J618="Other"),1,0)</f>
        <v>0</v>
      </c>
      <c r="AH618">
        <f>IF('Main Data'!N618="Stainless Steel",1,0)</f>
        <v>0</v>
      </c>
      <c r="AI618">
        <f>IF('Main Data'!N618="Leather",1,0)</f>
        <v>1</v>
      </c>
      <c r="AJ618">
        <f>IF('Main Data'!N618="Two-tone",1,0)</f>
        <v>0</v>
      </c>
      <c r="AK618">
        <f>IF(OR('Main Data'!N618="YG 18K",'Main Data'!N618="PG 18K",'Main Data'!N618="WG 18K",'Main Data'!N618="Mixes of 18K"),1,0)</f>
        <v>0</v>
      </c>
      <c r="AL618">
        <f>IF(OR(,'Main Data'!N618="PVD",'Main Data'!N618="Gold plate"),1,0)</f>
        <v>0</v>
      </c>
      <c r="AM618">
        <f>IF(OR('Main Data'!AV618="Yes",'Main Data'!AW618="Yes",'Main Data'!AU618="Yes"),1,0)</f>
        <v>0</v>
      </c>
      <c r="AN618">
        <f>IF(OR(ISTEXT('Main Data'!AX618), ISTEXT('Main Data'!AY618)),1,0)</f>
        <v>0</v>
      </c>
      <c r="AO618">
        <f>IF('Main Data'!AZ618="Yes",1,0)</f>
        <v>0</v>
      </c>
      <c r="AP618">
        <f>IF('Main Data'!BA618="Yes",1,0)</f>
        <v>0</v>
      </c>
      <c r="AQ618">
        <f>IF('Main Data'!BD618="Yes",1,0)</f>
        <v>0</v>
      </c>
      <c r="AR618">
        <f>IF('Main Data'!BE618="A",1,0)</f>
        <v>0</v>
      </c>
      <c r="AS618">
        <f>IF('Main Data'!BE618="AA",1,0)</f>
        <v>1</v>
      </c>
      <c r="AT618">
        <f>IF('Main Data'!BE618="AAA",1,0)</f>
        <v>0</v>
      </c>
      <c r="AU618">
        <f>IF('Main Data'!BE618="AAAA",1,0)</f>
        <v>0</v>
      </c>
      <c r="AV618">
        <f>IF('Main Data'!P618="Yes",1,0)</f>
        <v>0</v>
      </c>
      <c r="AW618">
        <f>IF('Main Data'!AP618="Yes",1,0)</f>
        <v>0</v>
      </c>
      <c r="AX618">
        <f>IF(OR('Main Data'!V618="Yes", 'Main Data'!W618="Yes",'Main Data'!X618="Yes"),1,0)</f>
        <v>1</v>
      </c>
      <c r="AY618">
        <f>IF(OR('Main Data'!Y618="Yes",'Main Data'!Z618="Yes"),1,0)</f>
        <v>1</v>
      </c>
      <c r="AZ618">
        <f>IF('Main Data'!AR618="Yes",1,0)</f>
        <v>0</v>
      </c>
      <c r="BA618">
        <f>IF('Main Data'!AS618="Yes",1,0)</f>
        <v>0</v>
      </c>
      <c r="BB618">
        <f>IF('Main Data'!AG618="Yes",1,0)</f>
        <v>0</v>
      </c>
      <c r="BC618">
        <f>IF('Main Data'!AB618="Yes",1,0)</f>
        <v>0</v>
      </c>
      <c r="BD618">
        <f>IF('Main Data'!AA618="Yes",1,0)</f>
        <v>0</v>
      </c>
      <c r="BE618">
        <f>IF('Main Data'!AC618="Yes",1,0)</f>
        <v>0</v>
      </c>
      <c r="BF618">
        <f>IF('Main Data'!AF618="Yes",1,0)</f>
        <v>0</v>
      </c>
      <c r="BG618">
        <f>IF(OR('Main Data'!AI618="Yes",'Main Data'!AL618="Yes"),1,0)</f>
        <v>1</v>
      </c>
      <c r="BH618">
        <f>IF('Main Data'!AJ618="Yes",1,0)</f>
        <v>0</v>
      </c>
      <c r="BI618">
        <f>IF('Main Data'!AK618="Yes",1,0)</f>
        <v>0</v>
      </c>
      <c r="BJ618">
        <f>IF('Main Data'!AM618="Yes",1,0)</f>
        <v>0</v>
      </c>
      <c r="BK618">
        <f>IF('Main Data'!AQ618="Yes",1,0)</f>
        <v>0</v>
      </c>
      <c r="BL618" s="21">
        <f t="shared" si="55"/>
        <v>0</v>
      </c>
      <c r="BM618" s="21">
        <f t="shared" si="56"/>
        <v>0</v>
      </c>
      <c r="BN618" s="21">
        <f t="shared" si="57"/>
        <v>1</v>
      </c>
      <c r="BO618" s="21">
        <f t="shared" si="58"/>
        <v>0</v>
      </c>
      <c r="BP618" s="21">
        <f t="shared" si="59"/>
        <v>0</v>
      </c>
    </row>
    <row r="619" spans="1:68" x14ac:dyDescent="0.2">
      <c r="A619">
        <v>615</v>
      </c>
      <c r="B619" s="33">
        <f>'Main Data'!C619</f>
        <v>44143</v>
      </c>
      <c r="C619">
        <f>'Main Data'!D619</f>
        <v>51</v>
      </c>
      <c r="D619" s="26">
        <f>'Main Data'!E619</f>
        <v>5500</v>
      </c>
      <c r="E619" s="26">
        <f>'Main Data'!F619</f>
        <v>6875</v>
      </c>
      <c r="F619" s="34">
        <f t="shared" si="54"/>
        <v>8.6125033712205621</v>
      </c>
      <c r="G619">
        <f>IF('Main Data'!H619="AP",1,0)</f>
        <v>0</v>
      </c>
      <c r="H619">
        <f>IF('Main Data'!H619="Blancpain",1,0)</f>
        <v>0</v>
      </c>
      <c r="I619">
        <f>IF('Main Data'!H619="Breguet",1,0)</f>
        <v>0</v>
      </c>
      <c r="J619">
        <f>IF('Main Data'!H619="Breitling",1,0)</f>
        <v>0</v>
      </c>
      <c r="K619">
        <f>IF('Main Data'!H619="Cartier",1,0)</f>
        <v>0</v>
      </c>
      <c r="L619">
        <f>IF('Main Data'!H619="Gallet",1,0)</f>
        <v>0</v>
      </c>
      <c r="M619">
        <f>IF('Main Data'!H619="Girard Perregaux",1,0)</f>
        <v>0</v>
      </c>
      <c r="N619">
        <f>IF('Main Data'!H619="Gubelin",1,0)</f>
        <v>0</v>
      </c>
      <c r="O619">
        <f>IF('Main Data'!H619="Heuer",1,0)</f>
        <v>1</v>
      </c>
      <c r="P619">
        <f>IF('Main Data'!H619="IWC",1,0)</f>
        <v>0</v>
      </c>
      <c r="Q619">
        <f>IF('Main Data'!H619="JLC",1,0)</f>
        <v>0</v>
      </c>
      <c r="R619">
        <f>IF('Main Data'!H619="Longines",1,0)</f>
        <v>0</v>
      </c>
      <c r="S619">
        <f>IF('Main Data'!H619="Movado",1,0)</f>
        <v>0</v>
      </c>
      <c r="T619">
        <f>IF('Main Data'!H619="Omega",1,0)</f>
        <v>0</v>
      </c>
      <c r="U619">
        <f>IF('Main Data'!H619="Panerai",1,0)</f>
        <v>0</v>
      </c>
      <c r="V619">
        <f>IF('Main Data'!H619="Patek",1,0)</f>
        <v>0</v>
      </c>
      <c r="W619">
        <f>IF('Main Data'!H619="Rolex",1,0)</f>
        <v>0</v>
      </c>
      <c r="X619">
        <f>IF('Main Data'!H619="Tudor",1,0)</f>
        <v>0</v>
      </c>
      <c r="Y619">
        <f>IF('Main Data'!H619="Ulysse Nardin",1,0)</f>
        <v>0</v>
      </c>
      <c r="Z619">
        <f>IF('Main Data'!H619="Universal Geneve",1,0)</f>
        <v>0</v>
      </c>
      <c r="AA619">
        <f>IF('Main Data'!H619="Vacheron",1,0)</f>
        <v>0</v>
      </c>
      <c r="AB619">
        <f>IF('Main Data'!H619="Zenith",1,0)</f>
        <v>0</v>
      </c>
      <c r="AC619">
        <f>IF('Main Data'!J619="Stainless Steel",1,0)</f>
        <v>0</v>
      </c>
      <c r="AD619">
        <f>IF('Main Data'!J619="Two-tone",1,0)</f>
        <v>0</v>
      </c>
      <c r="AE619">
        <f>IF(OR('Main Data'!J619="YG 18K",'Main Data'!J619="YG &lt;18K",'Main Data'!J619="PG 18K",'Main Data'!J619="PG &lt;18K",'Main Data'!J619="WG 18K",'Main Data'!J619="Mixes of 18K",'Main Data'!J619="Mixes &lt;18K"),1,0)</f>
        <v>0</v>
      </c>
      <c r="AF619">
        <f>IF('Main Data'!J619="Platinum",1,0)</f>
        <v>0</v>
      </c>
      <c r="AG619">
        <f>IF(OR('Main Data'!J619="PVD",'Main Data'!J619="Gold Plate",'Main Data'!J619="Other"),1,0)</f>
        <v>1</v>
      </c>
      <c r="AH619">
        <f>IF('Main Data'!N619="Stainless Steel",1,0)</f>
        <v>0</v>
      </c>
      <c r="AI619">
        <f>IF('Main Data'!N619="Leather",1,0)</f>
        <v>1</v>
      </c>
      <c r="AJ619">
        <f>IF('Main Data'!N619="Two-tone",1,0)</f>
        <v>0</v>
      </c>
      <c r="AK619">
        <f>IF(OR('Main Data'!N619="YG 18K",'Main Data'!N619="PG 18K",'Main Data'!N619="WG 18K",'Main Data'!N619="Mixes of 18K"),1,0)</f>
        <v>0</v>
      </c>
      <c r="AL619">
        <f>IF(OR(,'Main Data'!N619="PVD",'Main Data'!N619="Gold plate"),1,0)</f>
        <v>0</v>
      </c>
      <c r="AM619">
        <f>IF(OR('Main Data'!AV619="Yes",'Main Data'!AW619="Yes",'Main Data'!AU619="Yes"),1,0)</f>
        <v>0</v>
      </c>
      <c r="AN619">
        <f>IF(OR(ISTEXT('Main Data'!AX619), ISTEXT('Main Data'!AY619)),1,0)</f>
        <v>0</v>
      </c>
      <c r="AO619">
        <f>IF('Main Data'!AZ619="Yes",1,0)</f>
        <v>0</v>
      </c>
      <c r="AP619">
        <f>IF('Main Data'!BA619="Yes",1,0)</f>
        <v>0</v>
      </c>
      <c r="AQ619">
        <f>IF('Main Data'!BD619="Yes",1,0)</f>
        <v>0</v>
      </c>
      <c r="AR619">
        <f>IF('Main Data'!BE619="A",1,0)</f>
        <v>0</v>
      </c>
      <c r="AS619">
        <f>IF('Main Data'!BE619="AA",1,0)</f>
        <v>1</v>
      </c>
      <c r="AT619">
        <f>IF('Main Data'!BE619="AAA",1,0)</f>
        <v>0</v>
      </c>
      <c r="AU619">
        <f>IF('Main Data'!BE619="AAAA",1,0)</f>
        <v>0</v>
      </c>
      <c r="AV619">
        <f>IF('Main Data'!P619="Yes",1,0)</f>
        <v>0</v>
      </c>
      <c r="AW619">
        <f>IF('Main Data'!AP619="Yes",1,0)</f>
        <v>0</v>
      </c>
      <c r="AX619">
        <f>IF(OR('Main Data'!V619="Yes", 'Main Data'!W619="Yes",'Main Data'!X619="Yes"),1,0)</f>
        <v>0</v>
      </c>
      <c r="AY619">
        <f>IF(OR('Main Data'!Y619="Yes",'Main Data'!Z619="Yes"),1,0)</f>
        <v>1</v>
      </c>
      <c r="AZ619">
        <f>IF('Main Data'!AR619="Yes",1,0)</f>
        <v>0</v>
      </c>
      <c r="BA619">
        <f>IF('Main Data'!AS619="Yes",1,0)</f>
        <v>0</v>
      </c>
      <c r="BB619">
        <f>IF('Main Data'!AG619="Yes",1,0)</f>
        <v>0</v>
      </c>
      <c r="BC619">
        <f>IF('Main Data'!AB619="Yes",1,0)</f>
        <v>0</v>
      </c>
      <c r="BD619">
        <f>IF('Main Data'!AA619="Yes",1,0)</f>
        <v>0</v>
      </c>
      <c r="BE619">
        <f>IF('Main Data'!AC619="Yes",1,0)</f>
        <v>0</v>
      </c>
      <c r="BF619">
        <f>IF('Main Data'!AF619="Yes",1,0)</f>
        <v>0</v>
      </c>
      <c r="BG619">
        <f>IF(OR('Main Data'!AI619="Yes",'Main Data'!AL619="Yes"),1,0)</f>
        <v>0</v>
      </c>
      <c r="BH619">
        <f>IF('Main Data'!AJ619="Yes",1,0)</f>
        <v>0</v>
      </c>
      <c r="BI619">
        <f>IF('Main Data'!AK619="Yes",1,0)</f>
        <v>0</v>
      </c>
      <c r="BJ619">
        <f>IF('Main Data'!AM619="Yes",1,0)</f>
        <v>0</v>
      </c>
      <c r="BK619">
        <f>IF('Main Data'!AQ619="Yes",1,0)</f>
        <v>0</v>
      </c>
      <c r="BL619" s="21">
        <f t="shared" si="55"/>
        <v>0</v>
      </c>
      <c r="BM619" s="21">
        <f t="shared" si="56"/>
        <v>0</v>
      </c>
      <c r="BN619" s="21">
        <f t="shared" si="57"/>
        <v>1</v>
      </c>
      <c r="BO619" s="21">
        <f t="shared" si="58"/>
        <v>0</v>
      </c>
      <c r="BP619" s="21">
        <f t="shared" si="59"/>
        <v>0</v>
      </c>
    </row>
    <row r="620" spans="1:68" x14ac:dyDescent="0.2">
      <c r="A620">
        <v>616</v>
      </c>
      <c r="B620" s="33">
        <f>'Main Data'!C620</f>
        <v>44143</v>
      </c>
      <c r="C620">
        <f>'Main Data'!D620</f>
        <v>52</v>
      </c>
      <c r="D620" s="26">
        <f>'Main Data'!E620</f>
        <v>3400</v>
      </c>
      <c r="E620" s="26">
        <f>'Main Data'!F620</f>
        <v>4250</v>
      </c>
      <c r="F620" s="34">
        <f t="shared" si="54"/>
        <v>8.1315307106042525</v>
      </c>
      <c r="G620">
        <f>IF('Main Data'!H620="AP",1,0)</f>
        <v>0</v>
      </c>
      <c r="H620">
        <f>IF('Main Data'!H620="Blancpain",1,0)</f>
        <v>0</v>
      </c>
      <c r="I620">
        <f>IF('Main Data'!H620="Breguet",1,0)</f>
        <v>0</v>
      </c>
      <c r="J620">
        <f>IF('Main Data'!H620="Breitling",1,0)</f>
        <v>1</v>
      </c>
      <c r="K620">
        <f>IF('Main Data'!H620="Cartier",1,0)</f>
        <v>0</v>
      </c>
      <c r="L620">
        <f>IF('Main Data'!H620="Gallet",1,0)</f>
        <v>0</v>
      </c>
      <c r="M620">
        <f>IF('Main Data'!H620="Girard Perregaux",1,0)</f>
        <v>0</v>
      </c>
      <c r="N620">
        <f>IF('Main Data'!H620="Gubelin",1,0)</f>
        <v>0</v>
      </c>
      <c r="O620">
        <f>IF('Main Data'!H620="Heuer",1,0)</f>
        <v>0</v>
      </c>
      <c r="P620">
        <f>IF('Main Data'!H620="IWC",1,0)</f>
        <v>0</v>
      </c>
      <c r="Q620">
        <f>IF('Main Data'!H620="JLC",1,0)</f>
        <v>0</v>
      </c>
      <c r="R620">
        <f>IF('Main Data'!H620="Longines",1,0)</f>
        <v>0</v>
      </c>
      <c r="S620">
        <f>IF('Main Data'!H620="Movado",1,0)</f>
        <v>0</v>
      </c>
      <c r="T620">
        <f>IF('Main Data'!H620="Omega",1,0)</f>
        <v>0</v>
      </c>
      <c r="U620">
        <f>IF('Main Data'!H620="Panerai",1,0)</f>
        <v>0</v>
      </c>
      <c r="V620">
        <f>IF('Main Data'!H620="Patek",1,0)</f>
        <v>0</v>
      </c>
      <c r="W620">
        <f>IF('Main Data'!H620="Rolex",1,0)</f>
        <v>0</v>
      </c>
      <c r="X620">
        <f>IF('Main Data'!H620="Tudor",1,0)</f>
        <v>0</v>
      </c>
      <c r="Y620">
        <f>IF('Main Data'!H620="Ulysse Nardin",1,0)</f>
        <v>0</v>
      </c>
      <c r="Z620">
        <f>IF('Main Data'!H620="Universal Geneve",1,0)</f>
        <v>0</v>
      </c>
      <c r="AA620">
        <f>IF('Main Data'!H620="Vacheron",1,0)</f>
        <v>0</v>
      </c>
      <c r="AB620">
        <f>IF('Main Data'!H620="Zenith",1,0)</f>
        <v>0</v>
      </c>
      <c r="AC620">
        <f>IF('Main Data'!J620="Stainless Steel",1,0)</f>
        <v>0</v>
      </c>
      <c r="AD620">
        <f>IF('Main Data'!J620="Two-tone",1,0)</f>
        <v>0</v>
      </c>
      <c r="AE620">
        <f>IF(OR('Main Data'!J620="YG 18K",'Main Data'!J620="YG &lt;18K",'Main Data'!J620="PG 18K",'Main Data'!J620="PG &lt;18K",'Main Data'!J620="WG 18K",'Main Data'!J620="Mixes of 18K",'Main Data'!J620="Mixes &lt;18K"),1,0)</f>
        <v>1</v>
      </c>
      <c r="AF620">
        <f>IF('Main Data'!J620="Platinum",1,0)</f>
        <v>0</v>
      </c>
      <c r="AG620">
        <f>IF(OR('Main Data'!J620="PVD",'Main Data'!J620="Gold Plate",'Main Data'!J620="Other"),1,0)</f>
        <v>0</v>
      </c>
      <c r="AH620">
        <f>IF('Main Data'!N620="Stainless Steel",1,0)</f>
        <v>0</v>
      </c>
      <c r="AI620">
        <f>IF('Main Data'!N620="Leather",1,0)</f>
        <v>1</v>
      </c>
      <c r="AJ620">
        <f>IF('Main Data'!N620="Two-tone",1,0)</f>
        <v>0</v>
      </c>
      <c r="AK620">
        <f>IF(OR('Main Data'!N620="YG 18K",'Main Data'!N620="PG 18K",'Main Data'!N620="WG 18K",'Main Data'!N620="Mixes of 18K"),1,0)</f>
        <v>0</v>
      </c>
      <c r="AL620">
        <f>IF(OR(,'Main Data'!N620="PVD",'Main Data'!N620="Gold plate"),1,0)</f>
        <v>0</v>
      </c>
      <c r="AM620">
        <f>IF(OR('Main Data'!AV620="Yes",'Main Data'!AW620="Yes",'Main Data'!AU620="Yes"),1,0)</f>
        <v>0</v>
      </c>
      <c r="AN620">
        <f>IF(OR(ISTEXT('Main Data'!AX620), ISTEXT('Main Data'!AY620)),1,0)</f>
        <v>0</v>
      </c>
      <c r="AO620">
        <f>IF('Main Data'!AZ620="Yes",1,0)</f>
        <v>0</v>
      </c>
      <c r="AP620">
        <f>IF('Main Data'!BA620="Yes",1,0)</f>
        <v>0</v>
      </c>
      <c r="AQ620">
        <f>IF('Main Data'!BD620="Yes",1,0)</f>
        <v>0</v>
      </c>
      <c r="AR620">
        <f>IF('Main Data'!BE620="A",1,0)</f>
        <v>0</v>
      </c>
      <c r="AS620">
        <f>IF('Main Data'!BE620="AA",1,0)</f>
        <v>0</v>
      </c>
      <c r="AT620">
        <f>IF('Main Data'!BE620="AAA",1,0)</f>
        <v>1</v>
      </c>
      <c r="AU620">
        <f>IF('Main Data'!BE620="AAAA",1,0)</f>
        <v>0</v>
      </c>
      <c r="AV620">
        <f>IF('Main Data'!P620="Yes",1,0)</f>
        <v>0</v>
      </c>
      <c r="AW620">
        <f>IF('Main Data'!AP620="Yes",1,0)</f>
        <v>0</v>
      </c>
      <c r="AX620">
        <f>IF(OR('Main Data'!V620="Yes", 'Main Data'!W620="Yes",'Main Data'!X620="Yes"),1,0)</f>
        <v>1</v>
      </c>
      <c r="AY620">
        <f>IF(OR('Main Data'!Y620="Yes",'Main Data'!Z620="Yes"),1,0)</f>
        <v>1</v>
      </c>
      <c r="AZ620">
        <f>IF('Main Data'!AR620="Yes",1,0)</f>
        <v>0</v>
      </c>
      <c r="BA620">
        <f>IF('Main Data'!AS620="Yes",1,0)</f>
        <v>0</v>
      </c>
      <c r="BB620">
        <f>IF('Main Data'!AG620="Yes",1,0)</f>
        <v>0</v>
      </c>
      <c r="BC620">
        <f>IF('Main Data'!AB620="Yes",1,0)</f>
        <v>0</v>
      </c>
      <c r="BD620">
        <f>IF('Main Data'!AA620="Yes",1,0)</f>
        <v>0</v>
      </c>
      <c r="BE620">
        <f>IF('Main Data'!AC620="Yes",1,0)</f>
        <v>0</v>
      </c>
      <c r="BF620">
        <f>IF('Main Data'!AF620="Yes",1,0)</f>
        <v>0</v>
      </c>
      <c r="BG620">
        <f>IF(OR('Main Data'!AI620="Yes",'Main Data'!AL620="Yes"),1,0)</f>
        <v>1</v>
      </c>
      <c r="BH620">
        <f>IF('Main Data'!AJ620="Yes",1,0)</f>
        <v>0</v>
      </c>
      <c r="BI620">
        <f>IF('Main Data'!AK620="Yes",1,0)</f>
        <v>0</v>
      </c>
      <c r="BJ620">
        <f>IF('Main Data'!AM620="Yes",1,0)</f>
        <v>0</v>
      </c>
      <c r="BK620">
        <f>IF('Main Data'!AQ620="Yes",1,0)</f>
        <v>0</v>
      </c>
      <c r="BL620" s="21">
        <f t="shared" si="55"/>
        <v>0</v>
      </c>
      <c r="BM620" s="21">
        <f t="shared" si="56"/>
        <v>0</v>
      </c>
      <c r="BN620" s="21">
        <f t="shared" si="57"/>
        <v>1</v>
      </c>
      <c r="BO620" s="21">
        <f t="shared" si="58"/>
        <v>0</v>
      </c>
      <c r="BP620" s="21">
        <f t="shared" si="59"/>
        <v>0</v>
      </c>
    </row>
    <row r="621" spans="1:68" x14ac:dyDescent="0.2">
      <c r="A621">
        <v>617</v>
      </c>
      <c r="B621" s="33">
        <f>'Main Data'!C621</f>
        <v>44143</v>
      </c>
      <c r="C621">
        <f>'Main Data'!D621</f>
        <v>53</v>
      </c>
      <c r="D621" s="26">
        <f>'Main Data'!E621</f>
        <v>8000</v>
      </c>
      <c r="E621" s="26">
        <f>'Main Data'!F621</f>
        <v>10000</v>
      </c>
      <c r="F621" s="34">
        <f t="shared" si="54"/>
        <v>8.987196820661973</v>
      </c>
      <c r="G621">
        <f>IF('Main Data'!H621="AP",1,0)</f>
        <v>0</v>
      </c>
      <c r="H621">
        <f>IF('Main Data'!H621="Blancpain",1,0)</f>
        <v>0</v>
      </c>
      <c r="I621">
        <f>IF('Main Data'!H621="Breguet",1,0)</f>
        <v>0</v>
      </c>
      <c r="J621">
        <f>IF('Main Data'!H621="Breitling",1,0)</f>
        <v>0</v>
      </c>
      <c r="K621">
        <f>IF('Main Data'!H621="Cartier",1,0)</f>
        <v>0</v>
      </c>
      <c r="L621">
        <f>IF('Main Data'!H621="Gallet",1,0)</f>
        <v>0</v>
      </c>
      <c r="M621">
        <f>IF('Main Data'!H621="Girard Perregaux",1,0)</f>
        <v>0</v>
      </c>
      <c r="N621">
        <f>IF('Main Data'!H621="Gubelin",1,0)</f>
        <v>0</v>
      </c>
      <c r="O621">
        <f>IF('Main Data'!H621="Heuer",1,0)</f>
        <v>0</v>
      </c>
      <c r="P621">
        <f>IF('Main Data'!H621="IWC",1,0)</f>
        <v>0</v>
      </c>
      <c r="Q621">
        <f>IF('Main Data'!H621="JLC",1,0)</f>
        <v>1</v>
      </c>
      <c r="R621">
        <f>IF('Main Data'!H621="Longines",1,0)</f>
        <v>0</v>
      </c>
      <c r="S621">
        <f>IF('Main Data'!H621="Movado",1,0)</f>
        <v>0</v>
      </c>
      <c r="T621">
        <f>IF('Main Data'!H621="Omega",1,0)</f>
        <v>0</v>
      </c>
      <c r="U621">
        <f>IF('Main Data'!H621="Panerai",1,0)</f>
        <v>0</v>
      </c>
      <c r="V621">
        <f>IF('Main Data'!H621="Patek",1,0)</f>
        <v>0</v>
      </c>
      <c r="W621">
        <f>IF('Main Data'!H621="Rolex",1,0)</f>
        <v>0</v>
      </c>
      <c r="X621">
        <f>IF('Main Data'!H621="Tudor",1,0)</f>
        <v>0</v>
      </c>
      <c r="Y621">
        <f>IF('Main Data'!H621="Ulysse Nardin",1,0)</f>
        <v>0</v>
      </c>
      <c r="Z621">
        <f>IF('Main Data'!H621="Universal Geneve",1,0)</f>
        <v>0</v>
      </c>
      <c r="AA621">
        <f>IF('Main Data'!H621="Vacheron",1,0)</f>
        <v>0</v>
      </c>
      <c r="AB621">
        <f>IF('Main Data'!H621="Zenith",1,0)</f>
        <v>0</v>
      </c>
      <c r="AC621">
        <f>IF('Main Data'!J621="Stainless Steel",1,0)</f>
        <v>0</v>
      </c>
      <c r="AD621">
        <f>IF('Main Data'!J621="Two-tone",1,0)</f>
        <v>0</v>
      </c>
      <c r="AE621">
        <f>IF(OR('Main Data'!J621="YG 18K",'Main Data'!J621="YG &lt;18K",'Main Data'!J621="PG 18K",'Main Data'!J621="PG &lt;18K",'Main Data'!J621="WG 18K",'Main Data'!J621="Mixes of 18K",'Main Data'!J621="Mixes &lt;18K"),1,0)</f>
        <v>0</v>
      </c>
      <c r="AF621">
        <f>IF('Main Data'!J621="Platinum",1,0)</f>
        <v>0</v>
      </c>
      <c r="AG621">
        <f>IF(OR('Main Data'!J621="PVD",'Main Data'!J621="Gold Plate",'Main Data'!J621="Other"),1,0)</f>
        <v>1</v>
      </c>
      <c r="AH621">
        <f>IF('Main Data'!N621="Stainless Steel",1,0)</f>
        <v>0</v>
      </c>
      <c r="AI621">
        <f>IF('Main Data'!N621="Leather",1,0)</f>
        <v>1</v>
      </c>
      <c r="AJ621">
        <f>IF('Main Data'!N621="Two-tone",1,0)</f>
        <v>0</v>
      </c>
      <c r="AK621">
        <f>IF(OR('Main Data'!N621="YG 18K",'Main Data'!N621="PG 18K",'Main Data'!N621="WG 18K",'Main Data'!N621="Mixes of 18K"),1,0)</f>
        <v>0</v>
      </c>
      <c r="AL621">
        <f>IF(OR(,'Main Data'!N621="PVD",'Main Data'!N621="Gold plate"),1,0)</f>
        <v>0</v>
      </c>
      <c r="AM621">
        <f>IF(OR('Main Data'!AV621="Yes",'Main Data'!AW621="Yes",'Main Data'!AU621="Yes"),1,0)</f>
        <v>0</v>
      </c>
      <c r="AN621">
        <f>IF(OR(ISTEXT('Main Data'!AX621), ISTEXT('Main Data'!AY621)),1,0)</f>
        <v>0</v>
      </c>
      <c r="AO621">
        <f>IF('Main Data'!AZ621="Yes",1,0)</f>
        <v>0</v>
      </c>
      <c r="AP621">
        <f>IF('Main Data'!BA621="Yes",1,0)</f>
        <v>0</v>
      </c>
      <c r="AQ621">
        <f>IF('Main Data'!BD621="Yes",1,0)</f>
        <v>0</v>
      </c>
      <c r="AR621">
        <f>IF('Main Data'!BE621="A",1,0)</f>
        <v>0</v>
      </c>
      <c r="AS621">
        <f>IF('Main Data'!BE621="AA",1,0)</f>
        <v>1</v>
      </c>
      <c r="AT621">
        <f>IF('Main Data'!BE621="AAA",1,0)</f>
        <v>0</v>
      </c>
      <c r="AU621">
        <f>IF('Main Data'!BE621="AAAA",1,0)</f>
        <v>0</v>
      </c>
      <c r="AV621">
        <f>IF('Main Data'!P621="Yes",1,0)</f>
        <v>0</v>
      </c>
      <c r="AW621">
        <f>IF('Main Data'!AP621="Yes",1,0)</f>
        <v>0</v>
      </c>
      <c r="AX621">
        <f>IF(OR('Main Data'!V621="Yes", 'Main Data'!W621="Yes",'Main Data'!X621="Yes"),1,0)</f>
        <v>0</v>
      </c>
      <c r="AY621">
        <f>IF(OR('Main Data'!Y621="Yes",'Main Data'!Z621="Yes"),1,0)</f>
        <v>0</v>
      </c>
      <c r="AZ621">
        <f>IF('Main Data'!AR621="Yes",1,0)</f>
        <v>0</v>
      </c>
      <c r="BA621">
        <f>IF('Main Data'!AS621="Yes",1,0)</f>
        <v>0</v>
      </c>
      <c r="BB621">
        <f>IF('Main Data'!AG621="Yes",1,0)</f>
        <v>0</v>
      </c>
      <c r="BC621">
        <f>IF('Main Data'!AB621="Yes",1,0)</f>
        <v>0</v>
      </c>
      <c r="BD621">
        <f>IF('Main Data'!AA621="Yes",1,0)</f>
        <v>0</v>
      </c>
      <c r="BE621">
        <f>IF('Main Data'!AC621="Yes",1,0)</f>
        <v>0</v>
      </c>
      <c r="BF621">
        <f>IF('Main Data'!AF621="Yes",1,0)</f>
        <v>1</v>
      </c>
      <c r="BG621">
        <f>IF(OR('Main Data'!AI621="Yes",'Main Data'!AL621="Yes"),1,0)</f>
        <v>0</v>
      </c>
      <c r="BH621">
        <f>IF('Main Data'!AJ621="Yes",1,0)</f>
        <v>0</v>
      </c>
      <c r="BI621">
        <f>IF('Main Data'!AK621="Yes",1,0)</f>
        <v>0</v>
      </c>
      <c r="BJ621">
        <f>IF('Main Data'!AM621="Yes",1,0)</f>
        <v>0</v>
      </c>
      <c r="BK621">
        <f>IF('Main Data'!AQ621="Yes",1,0)</f>
        <v>0</v>
      </c>
      <c r="BL621" s="21">
        <f t="shared" si="55"/>
        <v>0</v>
      </c>
      <c r="BM621" s="21">
        <f t="shared" si="56"/>
        <v>0</v>
      </c>
      <c r="BN621" s="21">
        <f t="shared" si="57"/>
        <v>1</v>
      </c>
      <c r="BO621" s="21">
        <f t="shared" si="58"/>
        <v>0</v>
      </c>
      <c r="BP621" s="21">
        <f t="shared" si="59"/>
        <v>0</v>
      </c>
    </row>
    <row r="622" spans="1:68" x14ac:dyDescent="0.2">
      <c r="A622">
        <v>618</v>
      </c>
      <c r="B622" s="33">
        <f>'Main Data'!C622</f>
        <v>44143</v>
      </c>
      <c r="C622">
        <f>'Main Data'!D622</f>
        <v>54</v>
      </c>
      <c r="D622" s="26">
        <f>'Main Data'!E622</f>
        <v>3250</v>
      </c>
      <c r="E622" s="26">
        <f>'Main Data'!F622</f>
        <v>4062</v>
      </c>
      <c r="F622" s="34">
        <f t="shared" si="54"/>
        <v>8.0864102753237823</v>
      </c>
      <c r="G622">
        <f>IF('Main Data'!H622="AP",1,0)</f>
        <v>0</v>
      </c>
      <c r="H622">
        <f>IF('Main Data'!H622="Blancpain",1,0)</f>
        <v>0</v>
      </c>
      <c r="I622">
        <f>IF('Main Data'!H622="Breguet",1,0)</f>
        <v>0</v>
      </c>
      <c r="J622">
        <f>IF('Main Data'!H622="Breitling",1,0)</f>
        <v>0</v>
      </c>
      <c r="K622">
        <f>IF('Main Data'!H622="Cartier",1,0)</f>
        <v>0</v>
      </c>
      <c r="L622">
        <f>IF('Main Data'!H622="Gallet",1,0)</f>
        <v>0</v>
      </c>
      <c r="M622">
        <f>IF('Main Data'!H622="Girard Perregaux",1,0)</f>
        <v>0</v>
      </c>
      <c r="N622">
        <f>IF('Main Data'!H622="Gubelin",1,0)</f>
        <v>0</v>
      </c>
      <c r="O622">
        <f>IF('Main Data'!H622="Heuer",1,0)</f>
        <v>0</v>
      </c>
      <c r="P622">
        <f>IF('Main Data'!H622="IWC",1,0)</f>
        <v>0</v>
      </c>
      <c r="Q622">
        <f>IF('Main Data'!H622="JLC",1,0)</f>
        <v>1</v>
      </c>
      <c r="R622">
        <f>IF('Main Data'!H622="Longines",1,0)</f>
        <v>0</v>
      </c>
      <c r="S622">
        <f>IF('Main Data'!H622="Movado",1,0)</f>
        <v>0</v>
      </c>
      <c r="T622">
        <f>IF('Main Data'!H622="Omega",1,0)</f>
        <v>0</v>
      </c>
      <c r="U622">
        <f>IF('Main Data'!H622="Panerai",1,0)</f>
        <v>0</v>
      </c>
      <c r="V622">
        <f>IF('Main Data'!H622="Patek",1,0)</f>
        <v>0</v>
      </c>
      <c r="W622">
        <f>IF('Main Data'!H622="Rolex",1,0)</f>
        <v>0</v>
      </c>
      <c r="X622">
        <f>IF('Main Data'!H622="Tudor",1,0)</f>
        <v>0</v>
      </c>
      <c r="Y622">
        <f>IF('Main Data'!H622="Ulysse Nardin",1,0)</f>
        <v>0</v>
      </c>
      <c r="Z622">
        <f>IF('Main Data'!H622="Universal Geneve",1,0)</f>
        <v>0</v>
      </c>
      <c r="AA622">
        <f>IF('Main Data'!H622="Vacheron",1,0)</f>
        <v>0</v>
      </c>
      <c r="AB622">
        <f>IF('Main Data'!H622="Zenith",1,0)</f>
        <v>0</v>
      </c>
      <c r="AC622">
        <f>IF('Main Data'!J622="Stainless Steel",1,0)</f>
        <v>0</v>
      </c>
      <c r="AD622">
        <f>IF('Main Data'!J622="Two-tone",1,0)</f>
        <v>0</v>
      </c>
      <c r="AE622">
        <f>IF(OR('Main Data'!J622="YG 18K",'Main Data'!J622="YG &lt;18K",'Main Data'!J622="PG 18K",'Main Data'!J622="PG &lt;18K",'Main Data'!J622="WG 18K",'Main Data'!J622="Mixes of 18K",'Main Data'!J622="Mixes &lt;18K"),1,0)</f>
        <v>0</v>
      </c>
      <c r="AF622">
        <f>IF('Main Data'!J622="Platinum",1,0)</f>
        <v>0</v>
      </c>
      <c r="AG622">
        <f>IF(OR('Main Data'!J622="PVD",'Main Data'!J622="Gold Plate",'Main Data'!J622="Other"),1,0)</f>
        <v>1</v>
      </c>
      <c r="AH622">
        <f>IF('Main Data'!N622="Stainless Steel",1,0)</f>
        <v>0</v>
      </c>
      <c r="AI622">
        <f>IF('Main Data'!N622="Leather",1,0)</f>
        <v>1</v>
      </c>
      <c r="AJ622">
        <f>IF('Main Data'!N622="Two-tone",1,0)</f>
        <v>0</v>
      </c>
      <c r="AK622">
        <f>IF(OR('Main Data'!N622="YG 18K",'Main Data'!N622="PG 18K",'Main Data'!N622="WG 18K",'Main Data'!N622="Mixes of 18K"),1,0)</f>
        <v>0</v>
      </c>
      <c r="AL622">
        <f>IF(OR(,'Main Data'!N622="PVD",'Main Data'!N622="Gold plate"),1,0)</f>
        <v>0</v>
      </c>
      <c r="AM622">
        <f>IF(OR('Main Data'!AV622="Yes",'Main Data'!AW622="Yes",'Main Data'!AU622="Yes"),1,0)</f>
        <v>0</v>
      </c>
      <c r="AN622">
        <f>IF(OR(ISTEXT('Main Data'!AX622), ISTEXT('Main Data'!AY622)),1,0)</f>
        <v>0</v>
      </c>
      <c r="AO622">
        <f>IF('Main Data'!AZ622="Yes",1,0)</f>
        <v>0</v>
      </c>
      <c r="AP622">
        <f>IF('Main Data'!BA622="Yes",1,0)</f>
        <v>0</v>
      </c>
      <c r="AQ622">
        <f>IF('Main Data'!BD622="Yes",1,0)</f>
        <v>0</v>
      </c>
      <c r="AR622">
        <f>IF('Main Data'!BE622="A",1,0)</f>
        <v>0</v>
      </c>
      <c r="AS622">
        <f>IF('Main Data'!BE622="AA",1,0)</f>
        <v>1</v>
      </c>
      <c r="AT622">
        <f>IF('Main Data'!BE622="AAA",1,0)</f>
        <v>0</v>
      </c>
      <c r="AU622">
        <f>IF('Main Data'!BE622="AAAA",1,0)</f>
        <v>0</v>
      </c>
      <c r="AV622">
        <f>IF('Main Data'!P622="Yes",1,0)</f>
        <v>0</v>
      </c>
      <c r="AW622">
        <f>IF('Main Data'!AP622="Yes",1,0)</f>
        <v>0</v>
      </c>
      <c r="AX622">
        <f>IF(OR('Main Data'!V622="Yes", 'Main Data'!W622="Yes",'Main Data'!X622="Yes"),1,0)</f>
        <v>1</v>
      </c>
      <c r="AY622">
        <f>IF(OR('Main Data'!Y622="Yes",'Main Data'!Z622="Yes"),1,0)</f>
        <v>1</v>
      </c>
      <c r="AZ622">
        <f>IF('Main Data'!AR622="Yes",1,0)</f>
        <v>0</v>
      </c>
      <c r="BA622">
        <f>IF('Main Data'!AS622="Yes",1,0)</f>
        <v>0</v>
      </c>
      <c r="BB622">
        <f>IF('Main Data'!AG622="Yes",1,0)</f>
        <v>0</v>
      </c>
      <c r="BC622">
        <f>IF('Main Data'!AB622="Yes",1,0)</f>
        <v>0</v>
      </c>
      <c r="BD622">
        <f>IF('Main Data'!AA622="Yes",1,0)</f>
        <v>0</v>
      </c>
      <c r="BE622">
        <f>IF('Main Data'!AC622="Yes",1,0)</f>
        <v>0</v>
      </c>
      <c r="BF622">
        <f>IF('Main Data'!AF622="Yes",1,0)</f>
        <v>0</v>
      </c>
      <c r="BG622">
        <f>IF(OR('Main Data'!AI622="Yes",'Main Data'!AL622="Yes"),1,0)</f>
        <v>0</v>
      </c>
      <c r="BH622">
        <f>IF('Main Data'!AJ622="Yes",1,0)</f>
        <v>0</v>
      </c>
      <c r="BI622">
        <f>IF('Main Data'!AK622="Yes",1,0)</f>
        <v>0</v>
      </c>
      <c r="BJ622">
        <f>IF('Main Data'!AM622="Yes",1,0)</f>
        <v>0</v>
      </c>
      <c r="BK622">
        <f>IF('Main Data'!AQ622="Yes",1,0)</f>
        <v>0</v>
      </c>
      <c r="BL622" s="21">
        <f t="shared" si="55"/>
        <v>0</v>
      </c>
      <c r="BM622" s="21">
        <f t="shared" si="56"/>
        <v>0</v>
      </c>
      <c r="BN622" s="21">
        <f t="shared" si="57"/>
        <v>1</v>
      </c>
      <c r="BO622" s="21">
        <f t="shared" si="58"/>
        <v>0</v>
      </c>
      <c r="BP622" s="21">
        <f t="shared" si="59"/>
        <v>0</v>
      </c>
    </row>
    <row r="623" spans="1:68" x14ac:dyDescent="0.2">
      <c r="A623">
        <v>619</v>
      </c>
      <c r="B623" s="33">
        <f>'Main Data'!C623</f>
        <v>44143</v>
      </c>
      <c r="C623">
        <f>'Main Data'!D623</f>
        <v>55</v>
      </c>
      <c r="D623" s="26">
        <f>'Main Data'!E623</f>
        <v>2800</v>
      </c>
      <c r="E623" s="26">
        <f>'Main Data'!F623</f>
        <v>3500</v>
      </c>
      <c r="F623" s="34">
        <f t="shared" si="54"/>
        <v>7.9373746961632952</v>
      </c>
      <c r="G623">
        <f>IF('Main Data'!H623="AP",1,0)</f>
        <v>0</v>
      </c>
      <c r="H623">
        <f>IF('Main Data'!H623="Blancpain",1,0)</f>
        <v>0</v>
      </c>
      <c r="I623">
        <f>IF('Main Data'!H623="Breguet",1,0)</f>
        <v>0</v>
      </c>
      <c r="J623">
        <f>IF('Main Data'!H623="Breitling",1,0)</f>
        <v>0</v>
      </c>
      <c r="K623">
        <f>IF('Main Data'!H623="Cartier",1,0)</f>
        <v>0</v>
      </c>
      <c r="L623">
        <f>IF('Main Data'!H623="Gallet",1,0)</f>
        <v>0</v>
      </c>
      <c r="M623">
        <f>IF('Main Data'!H623="Girard Perregaux",1,0)</f>
        <v>0</v>
      </c>
      <c r="N623">
        <f>IF('Main Data'!H623="Gubelin",1,0)</f>
        <v>0</v>
      </c>
      <c r="O623">
        <f>IF('Main Data'!H623="Heuer",1,0)</f>
        <v>0</v>
      </c>
      <c r="P623">
        <f>IF('Main Data'!H623="IWC",1,0)</f>
        <v>0</v>
      </c>
      <c r="Q623">
        <f>IF('Main Data'!H623="JLC",1,0)</f>
        <v>1</v>
      </c>
      <c r="R623">
        <f>IF('Main Data'!H623="Longines",1,0)</f>
        <v>0</v>
      </c>
      <c r="S623">
        <f>IF('Main Data'!H623="Movado",1,0)</f>
        <v>0</v>
      </c>
      <c r="T623">
        <f>IF('Main Data'!H623="Omega",1,0)</f>
        <v>0</v>
      </c>
      <c r="U623">
        <f>IF('Main Data'!H623="Panerai",1,0)</f>
        <v>0</v>
      </c>
      <c r="V623">
        <f>IF('Main Data'!H623="Patek",1,0)</f>
        <v>0</v>
      </c>
      <c r="W623">
        <f>IF('Main Data'!H623="Rolex",1,0)</f>
        <v>0</v>
      </c>
      <c r="X623">
        <f>IF('Main Data'!H623="Tudor",1,0)</f>
        <v>0</v>
      </c>
      <c r="Y623">
        <f>IF('Main Data'!H623="Ulysse Nardin",1,0)</f>
        <v>0</v>
      </c>
      <c r="Z623">
        <f>IF('Main Data'!H623="Universal Geneve",1,0)</f>
        <v>0</v>
      </c>
      <c r="AA623">
        <f>IF('Main Data'!H623="Vacheron",1,0)</f>
        <v>0</v>
      </c>
      <c r="AB623">
        <f>IF('Main Data'!H623="Zenith",1,0)</f>
        <v>0</v>
      </c>
      <c r="AC623">
        <f>IF('Main Data'!J623="Stainless Steel",1,0)</f>
        <v>0</v>
      </c>
      <c r="AD623">
        <f>IF('Main Data'!J623="Two-tone",1,0)</f>
        <v>0</v>
      </c>
      <c r="AE623">
        <f>IF(OR('Main Data'!J623="YG 18K",'Main Data'!J623="YG &lt;18K",'Main Data'!J623="PG 18K",'Main Data'!J623="PG &lt;18K",'Main Data'!J623="WG 18K",'Main Data'!J623="Mixes of 18K",'Main Data'!J623="Mixes &lt;18K"),1,0)</f>
        <v>1</v>
      </c>
      <c r="AF623">
        <f>IF('Main Data'!J623="Platinum",1,0)</f>
        <v>0</v>
      </c>
      <c r="AG623">
        <f>IF(OR('Main Data'!J623="PVD",'Main Data'!J623="Gold Plate",'Main Data'!J623="Other"),1,0)</f>
        <v>0</v>
      </c>
      <c r="AH623">
        <f>IF('Main Data'!N623="Stainless Steel",1,0)</f>
        <v>0</v>
      </c>
      <c r="AI623">
        <f>IF('Main Data'!N623="Leather",1,0)</f>
        <v>1</v>
      </c>
      <c r="AJ623">
        <f>IF('Main Data'!N623="Two-tone",1,0)</f>
        <v>0</v>
      </c>
      <c r="AK623">
        <f>IF(OR('Main Data'!N623="YG 18K",'Main Data'!N623="PG 18K",'Main Data'!N623="WG 18K",'Main Data'!N623="Mixes of 18K"),1,0)</f>
        <v>0</v>
      </c>
      <c r="AL623">
        <f>IF(OR(,'Main Data'!N623="PVD",'Main Data'!N623="Gold plate"),1,0)</f>
        <v>0</v>
      </c>
      <c r="AM623">
        <f>IF(OR('Main Data'!AV623="Yes",'Main Data'!AW623="Yes",'Main Data'!AU623="Yes"),1,0)</f>
        <v>0</v>
      </c>
      <c r="AN623">
        <f>IF(OR(ISTEXT('Main Data'!AX623), ISTEXT('Main Data'!AY623)),1,0)</f>
        <v>0</v>
      </c>
      <c r="AO623">
        <f>IF('Main Data'!AZ623="Yes",1,0)</f>
        <v>0</v>
      </c>
      <c r="AP623">
        <f>IF('Main Data'!BA623="Yes",1,0)</f>
        <v>0</v>
      </c>
      <c r="AQ623">
        <f>IF('Main Data'!BD623="Yes",1,0)</f>
        <v>0</v>
      </c>
      <c r="AR623">
        <f>IF('Main Data'!BE623="A",1,0)</f>
        <v>0</v>
      </c>
      <c r="AS623">
        <f>IF('Main Data'!BE623="AA",1,0)</f>
        <v>1</v>
      </c>
      <c r="AT623">
        <f>IF('Main Data'!BE623="AAA",1,0)</f>
        <v>0</v>
      </c>
      <c r="AU623">
        <f>IF('Main Data'!BE623="AAAA",1,0)</f>
        <v>0</v>
      </c>
      <c r="AV623">
        <f>IF('Main Data'!P623="Yes",1,0)</f>
        <v>0</v>
      </c>
      <c r="AW623">
        <f>IF('Main Data'!AP623="Yes",1,0)</f>
        <v>0</v>
      </c>
      <c r="AX623">
        <f>IF(OR('Main Data'!V623="Yes", 'Main Data'!W623="Yes",'Main Data'!X623="Yes"),1,0)</f>
        <v>1</v>
      </c>
      <c r="AY623">
        <f>IF(OR('Main Data'!Y623="Yes",'Main Data'!Z623="Yes"),1,0)</f>
        <v>1</v>
      </c>
      <c r="AZ623">
        <f>IF('Main Data'!AR623="Yes",1,0)</f>
        <v>0</v>
      </c>
      <c r="BA623">
        <f>IF('Main Data'!AS623="Yes",1,0)</f>
        <v>0</v>
      </c>
      <c r="BB623">
        <f>IF('Main Data'!AG623="Yes",1,0)</f>
        <v>0</v>
      </c>
      <c r="BC623">
        <f>IF('Main Data'!AB623="Yes",1,0)</f>
        <v>0</v>
      </c>
      <c r="BD623">
        <f>IF('Main Data'!AA623="Yes",1,0)</f>
        <v>0</v>
      </c>
      <c r="BE623">
        <f>IF('Main Data'!AC623="Yes",1,0)</f>
        <v>0</v>
      </c>
      <c r="BF623">
        <f>IF('Main Data'!AF623="Yes",1,0)</f>
        <v>0</v>
      </c>
      <c r="BG623">
        <f>IF(OR('Main Data'!AI623="Yes",'Main Data'!AL623="Yes"),1,0)</f>
        <v>0</v>
      </c>
      <c r="BH623">
        <f>IF('Main Data'!AJ623="Yes",1,0)</f>
        <v>0</v>
      </c>
      <c r="BI623">
        <f>IF('Main Data'!AK623="Yes",1,0)</f>
        <v>0</v>
      </c>
      <c r="BJ623">
        <f>IF('Main Data'!AM623="Yes",1,0)</f>
        <v>0</v>
      </c>
      <c r="BK623">
        <f>IF('Main Data'!AQ623="Yes",1,0)</f>
        <v>0</v>
      </c>
      <c r="BL623" s="21">
        <f t="shared" si="55"/>
        <v>0</v>
      </c>
      <c r="BM623" s="21">
        <f t="shared" si="56"/>
        <v>0</v>
      </c>
      <c r="BN623" s="21">
        <f t="shared" si="57"/>
        <v>1</v>
      </c>
      <c r="BO623" s="21">
        <f t="shared" si="58"/>
        <v>0</v>
      </c>
      <c r="BP623" s="21">
        <f t="shared" si="59"/>
        <v>0</v>
      </c>
    </row>
    <row r="624" spans="1:68" x14ac:dyDescent="0.2">
      <c r="A624">
        <v>620</v>
      </c>
      <c r="B624" s="33">
        <f>'Main Data'!C624</f>
        <v>44143</v>
      </c>
      <c r="C624">
        <f>'Main Data'!D624</f>
        <v>56</v>
      </c>
      <c r="D624" s="26">
        <f>'Main Data'!E624</f>
        <v>1700</v>
      </c>
      <c r="E624" s="26">
        <f>'Main Data'!F624</f>
        <v>2125</v>
      </c>
      <c r="F624" s="34">
        <f t="shared" si="54"/>
        <v>7.4383835300443071</v>
      </c>
      <c r="G624">
        <f>IF('Main Data'!H624="AP",1,0)</f>
        <v>0</v>
      </c>
      <c r="H624">
        <f>IF('Main Data'!H624="Blancpain",1,0)</f>
        <v>0</v>
      </c>
      <c r="I624">
        <f>IF('Main Data'!H624="Breguet",1,0)</f>
        <v>0</v>
      </c>
      <c r="J624">
        <f>IF('Main Data'!H624="Breitling",1,0)</f>
        <v>0</v>
      </c>
      <c r="K624">
        <f>IF('Main Data'!H624="Cartier",1,0)</f>
        <v>0</v>
      </c>
      <c r="L624">
        <f>IF('Main Data'!H624="Gallet",1,0)</f>
        <v>0</v>
      </c>
      <c r="M624">
        <f>IF('Main Data'!H624="Girard Perregaux",1,0)</f>
        <v>0</v>
      </c>
      <c r="N624">
        <f>IF('Main Data'!H624="Gubelin",1,0)</f>
        <v>0</v>
      </c>
      <c r="O624">
        <f>IF('Main Data'!H624="Heuer",1,0)</f>
        <v>0</v>
      </c>
      <c r="P624">
        <f>IF('Main Data'!H624="IWC",1,0)</f>
        <v>0</v>
      </c>
      <c r="Q624">
        <f>IF('Main Data'!H624="JLC",1,0)</f>
        <v>1</v>
      </c>
      <c r="R624">
        <f>IF('Main Data'!H624="Longines",1,0)</f>
        <v>0</v>
      </c>
      <c r="S624">
        <f>IF('Main Data'!H624="Movado",1,0)</f>
        <v>0</v>
      </c>
      <c r="T624">
        <f>IF('Main Data'!H624="Omega",1,0)</f>
        <v>0</v>
      </c>
      <c r="U624">
        <f>IF('Main Data'!H624="Panerai",1,0)</f>
        <v>0</v>
      </c>
      <c r="V624">
        <f>IF('Main Data'!H624="Patek",1,0)</f>
        <v>0</v>
      </c>
      <c r="W624">
        <f>IF('Main Data'!H624="Rolex",1,0)</f>
        <v>0</v>
      </c>
      <c r="X624">
        <f>IF('Main Data'!H624="Tudor",1,0)</f>
        <v>0</v>
      </c>
      <c r="Y624">
        <f>IF('Main Data'!H624="Ulysse Nardin",1,0)</f>
        <v>0</v>
      </c>
      <c r="Z624">
        <f>IF('Main Data'!H624="Universal Geneve",1,0)</f>
        <v>0</v>
      </c>
      <c r="AA624">
        <f>IF('Main Data'!H624="Vacheron",1,0)</f>
        <v>0</v>
      </c>
      <c r="AB624">
        <f>IF('Main Data'!H624="Zenith",1,0)</f>
        <v>0</v>
      </c>
      <c r="AC624">
        <f>IF('Main Data'!J624="Stainless Steel",1,0)</f>
        <v>0</v>
      </c>
      <c r="AD624">
        <f>IF('Main Data'!J624="Two-tone",1,0)</f>
        <v>0</v>
      </c>
      <c r="AE624">
        <f>IF(OR('Main Data'!J624="YG 18K",'Main Data'!J624="YG &lt;18K",'Main Data'!J624="PG 18K",'Main Data'!J624="PG &lt;18K",'Main Data'!J624="WG 18K",'Main Data'!J624="Mixes of 18K",'Main Data'!J624="Mixes &lt;18K"),1,0)</f>
        <v>1</v>
      </c>
      <c r="AF624">
        <f>IF('Main Data'!J624="Platinum",1,0)</f>
        <v>0</v>
      </c>
      <c r="AG624">
        <f>IF(OR('Main Data'!J624="PVD",'Main Data'!J624="Gold Plate",'Main Data'!J624="Other"),1,0)</f>
        <v>0</v>
      </c>
      <c r="AH624">
        <f>IF('Main Data'!N624="Stainless Steel",1,0)</f>
        <v>0</v>
      </c>
      <c r="AI624">
        <f>IF('Main Data'!N624="Leather",1,0)</f>
        <v>1</v>
      </c>
      <c r="AJ624">
        <f>IF('Main Data'!N624="Two-tone",1,0)</f>
        <v>0</v>
      </c>
      <c r="AK624">
        <f>IF(OR('Main Data'!N624="YG 18K",'Main Data'!N624="PG 18K",'Main Data'!N624="WG 18K",'Main Data'!N624="Mixes of 18K"),1,0)</f>
        <v>0</v>
      </c>
      <c r="AL624">
        <f>IF(OR(,'Main Data'!N624="PVD",'Main Data'!N624="Gold plate"),1,0)</f>
        <v>0</v>
      </c>
      <c r="AM624">
        <f>IF(OR('Main Data'!AV624="Yes",'Main Data'!AW624="Yes",'Main Data'!AU624="Yes"),1,0)</f>
        <v>0</v>
      </c>
      <c r="AN624">
        <f>IF(OR(ISTEXT('Main Data'!AX624), ISTEXT('Main Data'!AY624)),1,0)</f>
        <v>0</v>
      </c>
      <c r="AO624">
        <f>IF('Main Data'!AZ624="Yes",1,0)</f>
        <v>0</v>
      </c>
      <c r="AP624">
        <f>IF('Main Data'!BA624="Yes",1,0)</f>
        <v>0</v>
      </c>
      <c r="AQ624">
        <f>IF('Main Data'!BD624="Yes",1,0)</f>
        <v>0</v>
      </c>
      <c r="AR624">
        <f>IF('Main Data'!BE624="A",1,0)</f>
        <v>0</v>
      </c>
      <c r="AS624">
        <f>IF('Main Data'!BE624="AA",1,0)</f>
        <v>1</v>
      </c>
      <c r="AT624">
        <f>IF('Main Data'!BE624="AAA",1,0)</f>
        <v>0</v>
      </c>
      <c r="AU624">
        <f>IF('Main Data'!BE624="AAAA",1,0)</f>
        <v>0</v>
      </c>
      <c r="AV624">
        <f>IF('Main Data'!P624="Yes",1,0)</f>
        <v>0</v>
      </c>
      <c r="AW624">
        <f>IF('Main Data'!AP624="Yes",1,0)</f>
        <v>0</v>
      </c>
      <c r="AX624">
        <f>IF(OR('Main Data'!V624="Yes", 'Main Data'!W624="Yes",'Main Data'!X624="Yes"),1,0)</f>
        <v>1</v>
      </c>
      <c r="AY624">
        <f>IF(OR('Main Data'!Y624="Yes",'Main Data'!Z624="Yes"),1,0)</f>
        <v>0</v>
      </c>
      <c r="AZ624">
        <f>IF('Main Data'!AR624="Yes",1,0)</f>
        <v>0</v>
      </c>
      <c r="BA624">
        <f>IF('Main Data'!AS624="Yes",1,0)</f>
        <v>0</v>
      </c>
      <c r="BB624">
        <f>IF('Main Data'!AG624="Yes",1,0)</f>
        <v>0</v>
      </c>
      <c r="BC624">
        <f>IF('Main Data'!AB624="Yes",1,0)</f>
        <v>0</v>
      </c>
      <c r="BD624">
        <f>IF('Main Data'!AA624="Yes",1,0)</f>
        <v>0</v>
      </c>
      <c r="BE624">
        <f>IF('Main Data'!AC624="Yes",1,0)</f>
        <v>0</v>
      </c>
      <c r="BF624">
        <f>IF('Main Data'!AF624="Yes",1,0)</f>
        <v>0</v>
      </c>
      <c r="BG624">
        <f>IF(OR('Main Data'!AI624="Yes",'Main Data'!AL624="Yes"),1,0)</f>
        <v>0</v>
      </c>
      <c r="BH624">
        <f>IF('Main Data'!AJ624="Yes",1,0)</f>
        <v>0</v>
      </c>
      <c r="BI624">
        <f>IF('Main Data'!AK624="Yes",1,0)</f>
        <v>0</v>
      </c>
      <c r="BJ624">
        <f>IF('Main Data'!AM624="Yes",1,0)</f>
        <v>0</v>
      </c>
      <c r="BK624">
        <f>IF('Main Data'!AQ624="Yes",1,0)</f>
        <v>0</v>
      </c>
      <c r="BL624" s="21">
        <f t="shared" si="55"/>
        <v>0</v>
      </c>
      <c r="BM624" s="21">
        <f t="shared" si="56"/>
        <v>0</v>
      </c>
      <c r="BN624" s="21">
        <f t="shared" si="57"/>
        <v>1</v>
      </c>
      <c r="BO624" s="21">
        <f t="shared" si="58"/>
        <v>0</v>
      </c>
      <c r="BP624" s="21">
        <f t="shared" si="59"/>
        <v>0</v>
      </c>
    </row>
    <row r="625" spans="1:68" x14ac:dyDescent="0.2">
      <c r="A625">
        <v>621</v>
      </c>
      <c r="B625" s="33">
        <f>'Main Data'!C625</f>
        <v>44143</v>
      </c>
      <c r="C625">
        <f>'Main Data'!D625</f>
        <v>57</v>
      </c>
      <c r="D625" s="26">
        <f>'Main Data'!E625</f>
        <v>900</v>
      </c>
      <c r="E625" s="26">
        <f>'Main Data'!F625</f>
        <v>1125</v>
      </c>
      <c r="F625" s="34">
        <f t="shared" si="54"/>
        <v>6.8023947633243109</v>
      </c>
      <c r="G625">
        <f>IF('Main Data'!H625="AP",1,0)</f>
        <v>0</v>
      </c>
      <c r="H625">
        <f>IF('Main Data'!H625="Blancpain",1,0)</f>
        <v>0</v>
      </c>
      <c r="I625">
        <f>IF('Main Data'!H625="Breguet",1,0)</f>
        <v>0</v>
      </c>
      <c r="J625">
        <f>IF('Main Data'!H625="Breitling",1,0)</f>
        <v>0</v>
      </c>
      <c r="K625">
        <f>IF('Main Data'!H625="Cartier",1,0)</f>
        <v>0</v>
      </c>
      <c r="L625">
        <f>IF('Main Data'!H625="Gallet",1,0)</f>
        <v>0</v>
      </c>
      <c r="M625">
        <f>IF('Main Data'!H625="Girard Perregaux",1,0)</f>
        <v>0</v>
      </c>
      <c r="N625">
        <f>IF('Main Data'!H625="Gubelin",1,0)</f>
        <v>0</v>
      </c>
      <c r="O625">
        <f>IF('Main Data'!H625="Heuer",1,0)</f>
        <v>0</v>
      </c>
      <c r="P625">
        <f>IF('Main Data'!H625="IWC",1,0)</f>
        <v>0</v>
      </c>
      <c r="Q625">
        <f>IF('Main Data'!H625="JLC",1,0)</f>
        <v>0</v>
      </c>
      <c r="R625">
        <f>IF('Main Data'!H625="Longines",1,0)</f>
        <v>0</v>
      </c>
      <c r="S625">
        <f>IF('Main Data'!H625="Movado",1,0)</f>
        <v>1</v>
      </c>
      <c r="T625">
        <f>IF('Main Data'!H625="Omega",1,0)</f>
        <v>0</v>
      </c>
      <c r="U625">
        <f>IF('Main Data'!H625="Panerai",1,0)</f>
        <v>0</v>
      </c>
      <c r="V625">
        <f>IF('Main Data'!H625="Patek",1,0)</f>
        <v>0</v>
      </c>
      <c r="W625">
        <f>IF('Main Data'!H625="Rolex",1,0)</f>
        <v>0</v>
      </c>
      <c r="X625">
        <f>IF('Main Data'!H625="Tudor",1,0)</f>
        <v>0</v>
      </c>
      <c r="Y625">
        <f>IF('Main Data'!H625="Ulysse Nardin",1,0)</f>
        <v>0</v>
      </c>
      <c r="Z625">
        <f>IF('Main Data'!H625="Universal Geneve",1,0)</f>
        <v>0</v>
      </c>
      <c r="AA625">
        <f>IF('Main Data'!H625="Vacheron",1,0)</f>
        <v>0</v>
      </c>
      <c r="AB625">
        <f>IF('Main Data'!H625="Zenith",1,0)</f>
        <v>0</v>
      </c>
      <c r="AC625">
        <f>IF('Main Data'!J625="Stainless Steel",1,0)</f>
        <v>1</v>
      </c>
      <c r="AD625">
        <f>IF('Main Data'!J625="Two-tone",1,0)</f>
        <v>0</v>
      </c>
      <c r="AE625">
        <f>IF(OR('Main Data'!J625="YG 18K",'Main Data'!J625="YG &lt;18K",'Main Data'!J625="PG 18K",'Main Data'!J625="PG &lt;18K",'Main Data'!J625="WG 18K",'Main Data'!J625="Mixes of 18K",'Main Data'!J625="Mixes &lt;18K"),1,0)</f>
        <v>0</v>
      </c>
      <c r="AF625">
        <f>IF('Main Data'!J625="Platinum",1,0)</f>
        <v>0</v>
      </c>
      <c r="AG625">
        <f>IF(OR('Main Data'!J625="PVD",'Main Data'!J625="Gold Plate",'Main Data'!J625="Other"),1,0)</f>
        <v>0</v>
      </c>
      <c r="AH625">
        <f>IF('Main Data'!N625="Stainless Steel",1,0)</f>
        <v>0</v>
      </c>
      <c r="AI625">
        <f>IF('Main Data'!N625="Leather",1,0)</f>
        <v>1</v>
      </c>
      <c r="AJ625">
        <f>IF('Main Data'!N625="Two-tone",1,0)</f>
        <v>0</v>
      </c>
      <c r="AK625">
        <f>IF(OR('Main Data'!N625="YG 18K",'Main Data'!N625="PG 18K",'Main Data'!N625="WG 18K",'Main Data'!N625="Mixes of 18K"),1,0)</f>
        <v>0</v>
      </c>
      <c r="AL625">
        <f>IF(OR(,'Main Data'!N625="PVD",'Main Data'!N625="Gold plate"),1,0)</f>
        <v>0</v>
      </c>
      <c r="AM625">
        <f>IF(OR('Main Data'!AV625="Yes",'Main Data'!AW625="Yes",'Main Data'!AU625="Yes"),1,0)</f>
        <v>0</v>
      </c>
      <c r="AN625">
        <f>IF(OR(ISTEXT('Main Data'!AX625), ISTEXT('Main Data'!AY625)),1,0)</f>
        <v>0</v>
      </c>
      <c r="AO625">
        <f>IF('Main Data'!AZ625="Yes",1,0)</f>
        <v>0</v>
      </c>
      <c r="AP625">
        <f>IF('Main Data'!BA625="Yes",1,0)</f>
        <v>0</v>
      </c>
      <c r="AQ625">
        <f>IF('Main Data'!BD625="Yes",1,0)</f>
        <v>0</v>
      </c>
      <c r="AR625">
        <f>IF('Main Data'!BE625="A",1,0)</f>
        <v>0</v>
      </c>
      <c r="AS625">
        <f>IF('Main Data'!BE625="AA",1,0)</f>
        <v>1</v>
      </c>
      <c r="AT625">
        <f>IF('Main Data'!BE625="AAA",1,0)</f>
        <v>0</v>
      </c>
      <c r="AU625">
        <f>IF('Main Data'!BE625="AAAA",1,0)</f>
        <v>0</v>
      </c>
      <c r="AV625">
        <f>IF('Main Data'!P625="Yes",1,0)</f>
        <v>0</v>
      </c>
      <c r="AW625">
        <f>IF('Main Data'!AP625="Yes",1,0)</f>
        <v>0</v>
      </c>
      <c r="AX625">
        <f>IF(OR('Main Data'!V625="Yes", 'Main Data'!W625="Yes",'Main Data'!X625="Yes"),1,0)</f>
        <v>1</v>
      </c>
      <c r="AY625">
        <f>IF(OR('Main Data'!Y625="Yes",'Main Data'!Z625="Yes"),1,0)</f>
        <v>0</v>
      </c>
      <c r="AZ625">
        <f>IF('Main Data'!AR625="Yes",1,0)</f>
        <v>0</v>
      </c>
      <c r="BA625">
        <f>IF('Main Data'!AS625="Yes",1,0)</f>
        <v>0</v>
      </c>
      <c r="BB625">
        <f>IF('Main Data'!AG625="Yes",1,0)</f>
        <v>0</v>
      </c>
      <c r="BC625">
        <f>IF('Main Data'!AB625="Yes",1,0)</f>
        <v>0</v>
      </c>
      <c r="BD625">
        <f>IF('Main Data'!AA625="Yes",1,0)</f>
        <v>0</v>
      </c>
      <c r="BE625">
        <f>IF('Main Data'!AC625="Yes",1,0)</f>
        <v>0</v>
      </c>
      <c r="BF625">
        <f>IF('Main Data'!AF625="Yes",1,0)</f>
        <v>0</v>
      </c>
      <c r="BG625">
        <f>IF(OR('Main Data'!AI625="Yes",'Main Data'!AL625="Yes"),1,0)</f>
        <v>0</v>
      </c>
      <c r="BH625">
        <f>IF('Main Data'!AJ625="Yes",1,0)</f>
        <v>0</v>
      </c>
      <c r="BI625">
        <f>IF('Main Data'!AK625="Yes",1,0)</f>
        <v>0</v>
      </c>
      <c r="BJ625">
        <f>IF('Main Data'!AM625="Yes",1,0)</f>
        <v>0</v>
      </c>
      <c r="BK625">
        <f>IF('Main Data'!AQ625="Yes",1,0)</f>
        <v>0</v>
      </c>
      <c r="BL625" s="21">
        <f t="shared" si="55"/>
        <v>0</v>
      </c>
      <c r="BM625" s="21">
        <f t="shared" si="56"/>
        <v>0</v>
      </c>
      <c r="BN625" s="21">
        <f t="shared" si="57"/>
        <v>1</v>
      </c>
      <c r="BO625" s="21">
        <f t="shared" si="58"/>
        <v>0</v>
      </c>
      <c r="BP625" s="21">
        <f t="shared" si="59"/>
        <v>0</v>
      </c>
    </row>
    <row r="626" spans="1:68" x14ac:dyDescent="0.2">
      <c r="A626">
        <v>622</v>
      </c>
      <c r="B626" s="33">
        <f>'Main Data'!C626</f>
        <v>44143</v>
      </c>
      <c r="C626">
        <f>'Main Data'!D626</f>
        <v>58</v>
      </c>
      <c r="D626" s="26">
        <f>'Main Data'!E626</f>
        <v>950</v>
      </c>
      <c r="E626" s="26">
        <f>'Main Data'!F626</f>
        <v>1187</v>
      </c>
      <c r="F626" s="34">
        <f t="shared" si="54"/>
        <v>6.8564619845945867</v>
      </c>
      <c r="G626">
        <f>IF('Main Data'!H626="AP",1,0)</f>
        <v>0</v>
      </c>
      <c r="H626">
        <f>IF('Main Data'!H626="Blancpain",1,0)</f>
        <v>0</v>
      </c>
      <c r="I626">
        <f>IF('Main Data'!H626="Breguet",1,0)</f>
        <v>0</v>
      </c>
      <c r="J626">
        <f>IF('Main Data'!H626="Breitling",1,0)</f>
        <v>0</v>
      </c>
      <c r="K626">
        <f>IF('Main Data'!H626="Cartier",1,0)</f>
        <v>0</v>
      </c>
      <c r="L626">
        <f>IF('Main Data'!H626="Gallet",1,0)</f>
        <v>0</v>
      </c>
      <c r="M626">
        <f>IF('Main Data'!H626="Girard Perregaux",1,0)</f>
        <v>0</v>
      </c>
      <c r="N626">
        <f>IF('Main Data'!H626="Gubelin",1,0)</f>
        <v>0</v>
      </c>
      <c r="O626">
        <f>IF('Main Data'!H626="Heuer",1,0)</f>
        <v>0</v>
      </c>
      <c r="P626">
        <f>IF('Main Data'!H626="IWC",1,0)</f>
        <v>0</v>
      </c>
      <c r="Q626">
        <f>IF('Main Data'!H626="JLC",1,0)</f>
        <v>0</v>
      </c>
      <c r="R626">
        <f>IF('Main Data'!H626="Longines",1,0)</f>
        <v>1</v>
      </c>
      <c r="S626">
        <f>IF('Main Data'!H626="Movado",1,0)</f>
        <v>0</v>
      </c>
      <c r="T626">
        <f>IF('Main Data'!H626="Omega",1,0)</f>
        <v>0</v>
      </c>
      <c r="U626">
        <f>IF('Main Data'!H626="Panerai",1,0)</f>
        <v>0</v>
      </c>
      <c r="V626">
        <f>IF('Main Data'!H626="Patek",1,0)</f>
        <v>0</v>
      </c>
      <c r="W626">
        <f>IF('Main Data'!H626="Rolex",1,0)</f>
        <v>0</v>
      </c>
      <c r="X626">
        <f>IF('Main Data'!H626="Tudor",1,0)</f>
        <v>0</v>
      </c>
      <c r="Y626">
        <f>IF('Main Data'!H626="Ulysse Nardin",1,0)</f>
        <v>0</v>
      </c>
      <c r="Z626">
        <f>IF('Main Data'!H626="Universal Geneve",1,0)</f>
        <v>0</v>
      </c>
      <c r="AA626">
        <f>IF('Main Data'!H626="Vacheron",1,0)</f>
        <v>0</v>
      </c>
      <c r="AB626">
        <f>IF('Main Data'!H626="Zenith",1,0)</f>
        <v>0</v>
      </c>
      <c r="AC626">
        <f>IF('Main Data'!J626="Stainless Steel",1,0)</f>
        <v>1</v>
      </c>
      <c r="AD626">
        <f>IF('Main Data'!J626="Two-tone",1,0)</f>
        <v>0</v>
      </c>
      <c r="AE626">
        <f>IF(OR('Main Data'!J626="YG 18K",'Main Data'!J626="YG &lt;18K",'Main Data'!J626="PG 18K",'Main Data'!J626="PG &lt;18K",'Main Data'!J626="WG 18K",'Main Data'!J626="Mixes of 18K",'Main Data'!J626="Mixes &lt;18K"),1,0)</f>
        <v>0</v>
      </c>
      <c r="AF626">
        <f>IF('Main Data'!J626="Platinum",1,0)</f>
        <v>0</v>
      </c>
      <c r="AG626">
        <f>IF(OR('Main Data'!J626="PVD",'Main Data'!J626="Gold Plate",'Main Data'!J626="Other"),1,0)</f>
        <v>0</v>
      </c>
      <c r="AH626">
        <f>IF('Main Data'!N626="Stainless Steel",1,0)</f>
        <v>1</v>
      </c>
      <c r="AI626">
        <f>IF('Main Data'!N626="Leather",1,0)</f>
        <v>0</v>
      </c>
      <c r="AJ626">
        <f>IF('Main Data'!N626="Two-tone",1,0)</f>
        <v>0</v>
      </c>
      <c r="AK626">
        <f>IF(OR('Main Data'!N626="YG 18K",'Main Data'!N626="PG 18K",'Main Data'!N626="WG 18K",'Main Data'!N626="Mixes of 18K"),1,0)</f>
        <v>0</v>
      </c>
      <c r="AL626">
        <f>IF(OR(,'Main Data'!N626="PVD",'Main Data'!N626="Gold plate"),1,0)</f>
        <v>0</v>
      </c>
      <c r="AM626">
        <f>IF(OR('Main Data'!AV626="Yes",'Main Data'!AW626="Yes",'Main Data'!AU626="Yes"),1,0)</f>
        <v>0</v>
      </c>
      <c r="AN626">
        <f>IF(OR(ISTEXT('Main Data'!AX626), ISTEXT('Main Data'!AY626)),1,0)</f>
        <v>0</v>
      </c>
      <c r="AO626">
        <f>IF('Main Data'!AZ626="Yes",1,0)</f>
        <v>0</v>
      </c>
      <c r="AP626">
        <f>IF('Main Data'!BA626="Yes",1,0)</f>
        <v>0</v>
      </c>
      <c r="AQ626">
        <f>IF('Main Data'!BD626="Yes",1,0)</f>
        <v>0</v>
      </c>
      <c r="AR626">
        <f>IF('Main Data'!BE626="A",1,0)</f>
        <v>0</v>
      </c>
      <c r="AS626">
        <f>IF('Main Data'!BE626="AA",1,0)</f>
        <v>1</v>
      </c>
      <c r="AT626">
        <f>IF('Main Data'!BE626="AAA",1,0)</f>
        <v>0</v>
      </c>
      <c r="AU626">
        <f>IF('Main Data'!BE626="AAAA",1,0)</f>
        <v>0</v>
      </c>
      <c r="AV626">
        <f>IF('Main Data'!P626="Yes",1,0)</f>
        <v>1</v>
      </c>
      <c r="AW626">
        <f>IF('Main Data'!AP626="Yes",1,0)</f>
        <v>0</v>
      </c>
      <c r="AX626">
        <f>IF(OR('Main Data'!V626="Yes", 'Main Data'!W626="Yes",'Main Data'!X626="Yes"),1,0)</f>
        <v>0</v>
      </c>
      <c r="AY626">
        <f>IF(OR('Main Data'!Y626="Yes",'Main Data'!Z626="Yes"),1,0)</f>
        <v>0</v>
      </c>
      <c r="AZ626">
        <f>IF('Main Data'!AR626="Yes",1,0)</f>
        <v>0</v>
      </c>
      <c r="BA626">
        <f>IF('Main Data'!AS626="Yes",1,0)</f>
        <v>0</v>
      </c>
      <c r="BB626">
        <f>IF('Main Data'!AG626="Yes",1,0)</f>
        <v>0</v>
      </c>
      <c r="BC626">
        <f>IF('Main Data'!AB626="Yes",1,0)</f>
        <v>0</v>
      </c>
      <c r="BD626">
        <f>IF('Main Data'!AA626="Yes",1,0)</f>
        <v>0</v>
      </c>
      <c r="BE626">
        <f>IF('Main Data'!AC626="Yes",1,0)</f>
        <v>0</v>
      </c>
      <c r="BF626">
        <f>IF('Main Data'!AF626="Yes",1,0)</f>
        <v>0</v>
      </c>
      <c r="BG626">
        <f>IF(OR('Main Data'!AI626="Yes",'Main Data'!AL626="Yes"),1,0)</f>
        <v>0</v>
      </c>
      <c r="BH626">
        <f>IF('Main Data'!AJ626="Yes",1,0)</f>
        <v>0</v>
      </c>
      <c r="BI626">
        <f>IF('Main Data'!AK626="Yes",1,0)</f>
        <v>0</v>
      </c>
      <c r="BJ626">
        <f>IF('Main Data'!AM626="Yes",1,0)</f>
        <v>0</v>
      </c>
      <c r="BK626">
        <f>IF('Main Data'!AQ626="Yes",1,0)</f>
        <v>0</v>
      </c>
      <c r="BL626" s="21">
        <f t="shared" si="55"/>
        <v>0</v>
      </c>
      <c r="BM626" s="21">
        <f t="shared" si="56"/>
        <v>0</v>
      </c>
      <c r="BN626" s="21">
        <f t="shared" si="57"/>
        <v>1</v>
      </c>
      <c r="BO626" s="21">
        <f t="shared" si="58"/>
        <v>0</v>
      </c>
      <c r="BP626" s="21">
        <f t="shared" si="59"/>
        <v>0</v>
      </c>
    </row>
    <row r="627" spans="1:68" x14ac:dyDescent="0.2">
      <c r="A627">
        <v>623</v>
      </c>
      <c r="B627" s="33">
        <f>'Main Data'!C627</f>
        <v>44143</v>
      </c>
      <c r="C627">
        <f>'Main Data'!D627</f>
        <v>61</v>
      </c>
      <c r="D627" s="26">
        <f>'Main Data'!E627</f>
        <v>2200</v>
      </c>
      <c r="E627" s="26">
        <f>'Main Data'!F627</f>
        <v>2750</v>
      </c>
      <c r="F627" s="34">
        <f t="shared" si="54"/>
        <v>7.696212639346407</v>
      </c>
      <c r="G627">
        <f>IF('Main Data'!H627="AP",1,0)</f>
        <v>0</v>
      </c>
      <c r="H627">
        <f>IF('Main Data'!H627="Blancpain",1,0)</f>
        <v>0</v>
      </c>
      <c r="I627">
        <f>IF('Main Data'!H627="Breguet",1,0)</f>
        <v>0</v>
      </c>
      <c r="J627">
        <f>IF('Main Data'!H627="Breitling",1,0)</f>
        <v>0</v>
      </c>
      <c r="K627">
        <f>IF('Main Data'!H627="Cartier",1,0)</f>
        <v>0</v>
      </c>
      <c r="L627">
        <f>IF('Main Data'!H627="Gallet",1,0)</f>
        <v>0</v>
      </c>
      <c r="M627">
        <f>IF('Main Data'!H627="Girard Perregaux",1,0)</f>
        <v>0</v>
      </c>
      <c r="N627">
        <f>IF('Main Data'!H627="Gubelin",1,0)</f>
        <v>0</v>
      </c>
      <c r="O627">
        <f>IF('Main Data'!H627="Heuer",1,0)</f>
        <v>0</v>
      </c>
      <c r="P627">
        <f>IF('Main Data'!H627="IWC",1,0)</f>
        <v>0</v>
      </c>
      <c r="Q627">
        <f>IF('Main Data'!H627="JLC",1,0)</f>
        <v>0</v>
      </c>
      <c r="R627">
        <f>IF('Main Data'!H627="Longines",1,0)</f>
        <v>0</v>
      </c>
      <c r="S627">
        <f>IF('Main Data'!H627="Movado",1,0)</f>
        <v>1</v>
      </c>
      <c r="T627">
        <f>IF('Main Data'!H627="Omega",1,0)</f>
        <v>0</v>
      </c>
      <c r="U627">
        <f>IF('Main Data'!H627="Panerai",1,0)</f>
        <v>0</v>
      </c>
      <c r="V627">
        <f>IF('Main Data'!H627="Patek",1,0)</f>
        <v>0</v>
      </c>
      <c r="W627">
        <f>IF('Main Data'!H627="Rolex",1,0)</f>
        <v>0</v>
      </c>
      <c r="X627">
        <f>IF('Main Data'!H627="Tudor",1,0)</f>
        <v>0</v>
      </c>
      <c r="Y627">
        <f>IF('Main Data'!H627="Ulysse Nardin",1,0)</f>
        <v>0</v>
      </c>
      <c r="Z627">
        <f>IF('Main Data'!H627="Universal Geneve",1,0)</f>
        <v>0</v>
      </c>
      <c r="AA627">
        <f>IF('Main Data'!H627="Vacheron",1,0)</f>
        <v>0</v>
      </c>
      <c r="AB627">
        <f>IF('Main Data'!H627="Zenith",1,0)</f>
        <v>0</v>
      </c>
      <c r="AC627">
        <f>IF('Main Data'!J627="Stainless Steel",1,0)</f>
        <v>1</v>
      </c>
      <c r="AD627">
        <f>IF('Main Data'!J627="Two-tone",1,0)</f>
        <v>0</v>
      </c>
      <c r="AE627">
        <f>IF(OR('Main Data'!J627="YG 18K",'Main Data'!J627="YG &lt;18K",'Main Data'!J627="PG 18K",'Main Data'!J627="PG &lt;18K",'Main Data'!J627="WG 18K",'Main Data'!J627="Mixes of 18K",'Main Data'!J627="Mixes &lt;18K"),1,0)</f>
        <v>0</v>
      </c>
      <c r="AF627">
        <f>IF('Main Data'!J627="Platinum",1,0)</f>
        <v>0</v>
      </c>
      <c r="AG627">
        <f>IF(OR('Main Data'!J627="PVD",'Main Data'!J627="Gold Plate",'Main Data'!J627="Other"),1,0)</f>
        <v>0</v>
      </c>
      <c r="AH627">
        <f>IF('Main Data'!N627="Stainless Steel",1,0)</f>
        <v>0</v>
      </c>
      <c r="AI627">
        <f>IF('Main Data'!N627="Leather",1,0)</f>
        <v>1</v>
      </c>
      <c r="AJ627">
        <f>IF('Main Data'!N627="Two-tone",1,0)</f>
        <v>0</v>
      </c>
      <c r="AK627">
        <f>IF(OR('Main Data'!N627="YG 18K",'Main Data'!N627="PG 18K",'Main Data'!N627="WG 18K",'Main Data'!N627="Mixes of 18K"),1,0)</f>
        <v>0</v>
      </c>
      <c r="AL627">
        <f>IF(OR(,'Main Data'!N627="PVD",'Main Data'!N627="Gold plate"),1,0)</f>
        <v>0</v>
      </c>
      <c r="AM627">
        <f>IF(OR('Main Data'!AV627="Yes",'Main Data'!AW627="Yes",'Main Data'!AU627="Yes"),1,0)</f>
        <v>0</v>
      </c>
      <c r="AN627">
        <f>IF(OR(ISTEXT('Main Data'!AX627), ISTEXT('Main Data'!AY627)),1,0)</f>
        <v>0</v>
      </c>
      <c r="AO627">
        <f>IF('Main Data'!AZ627="Yes",1,0)</f>
        <v>0</v>
      </c>
      <c r="AP627">
        <f>IF('Main Data'!BA627="Yes",1,0)</f>
        <v>0</v>
      </c>
      <c r="AQ627">
        <f>IF('Main Data'!BD627="Yes",1,0)</f>
        <v>0</v>
      </c>
      <c r="AR627">
        <f>IF('Main Data'!BE627="A",1,0)</f>
        <v>0</v>
      </c>
      <c r="AS627">
        <f>IF('Main Data'!BE627="AA",1,0)</f>
        <v>1</v>
      </c>
      <c r="AT627">
        <f>IF('Main Data'!BE627="AAA",1,0)</f>
        <v>0</v>
      </c>
      <c r="AU627">
        <f>IF('Main Data'!BE627="AAAA",1,0)</f>
        <v>0</v>
      </c>
      <c r="AV627">
        <f>IF('Main Data'!P627="Yes",1,0)</f>
        <v>0</v>
      </c>
      <c r="AW627">
        <f>IF('Main Data'!AP627="Yes",1,0)</f>
        <v>0</v>
      </c>
      <c r="AX627">
        <f>IF(OR('Main Data'!V627="Yes", 'Main Data'!W627="Yes",'Main Data'!X627="Yes"),1,0)</f>
        <v>0</v>
      </c>
      <c r="AY627">
        <f>IF(OR('Main Data'!Y627="Yes",'Main Data'!Z627="Yes"),1,0)</f>
        <v>0</v>
      </c>
      <c r="AZ627">
        <f>IF('Main Data'!AR627="Yes",1,0)</f>
        <v>0</v>
      </c>
      <c r="BA627">
        <f>IF('Main Data'!AS627="Yes",1,0)</f>
        <v>0</v>
      </c>
      <c r="BB627">
        <f>IF('Main Data'!AG627="Yes",1,0)</f>
        <v>0</v>
      </c>
      <c r="BC627">
        <f>IF('Main Data'!AB627="Yes",1,0)</f>
        <v>0</v>
      </c>
      <c r="BD627">
        <f>IF('Main Data'!AA627="Yes",1,0)</f>
        <v>0</v>
      </c>
      <c r="BE627">
        <f>IF('Main Data'!AC627="Yes",1,0)</f>
        <v>0</v>
      </c>
      <c r="BF627">
        <f>IF('Main Data'!AF627="Yes",1,0)</f>
        <v>0</v>
      </c>
      <c r="BG627">
        <f>IF(OR('Main Data'!AI627="Yes",'Main Data'!AL627="Yes"),1,0)</f>
        <v>1</v>
      </c>
      <c r="BH627">
        <f>IF('Main Data'!AJ627="Yes",1,0)</f>
        <v>0</v>
      </c>
      <c r="BI627">
        <f>IF('Main Data'!AK627="Yes",1,0)</f>
        <v>0</v>
      </c>
      <c r="BJ627">
        <f>IF('Main Data'!AM627="Yes",1,0)</f>
        <v>0</v>
      </c>
      <c r="BK627">
        <f>IF('Main Data'!AQ627="Yes",1,0)</f>
        <v>0</v>
      </c>
      <c r="BL627" s="21">
        <f t="shared" si="55"/>
        <v>0</v>
      </c>
      <c r="BM627" s="21">
        <f t="shared" si="56"/>
        <v>0</v>
      </c>
      <c r="BN627" s="21">
        <f t="shared" si="57"/>
        <v>1</v>
      </c>
      <c r="BO627" s="21">
        <f t="shared" si="58"/>
        <v>0</v>
      </c>
      <c r="BP627" s="21">
        <f t="shared" si="59"/>
        <v>0</v>
      </c>
    </row>
    <row r="628" spans="1:68" x14ac:dyDescent="0.2">
      <c r="A628">
        <v>624</v>
      </c>
      <c r="B628" s="33">
        <f>'Main Data'!C628</f>
        <v>44143</v>
      </c>
      <c r="C628">
        <f>'Main Data'!D628</f>
        <v>62</v>
      </c>
      <c r="D628" s="26">
        <f>'Main Data'!E628</f>
        <v>2000</v>
      </c>
      <c r="E628" s="26">
        <f>'Main Data'!F628</f>
        <v>2500</v>
      </c>
      <c r="F628" s="34">
        <f t="shared" si="54"/>
        <v>7.6009024595420822</v>
      </c>
      <c r="G628">
        <f>IF('Main Data'!H628="AP",1,0)</f>
        <v>0</v>
      </c>
      <c r="H628">
        <f>IF('Main Data'!H628="Blancpain",1,0)</f>
        <v>0</v>
      </c>
      <c r="I628">
        <f>IF('Main Data'!H628="Breguet",1,0)</f>
        <v>0</v>
      </c>
      <c r="J628">
        <f>IF('Main Data'!H628="Breitling",1,0)</f>
        <v>0</v>
      </c>
      <c r="K628">
        <f>IF('Main Data'!H628="Cartier",1,0)</f>
        <v>0</v>
      </c>
      <c r="L628">
        <f>IF('Main Data'!H628="Gallet",1,0)</f>
        <v>0</v>
      </c>
      <c r="M628">
        <f>IF('Main Data'!H628="Girard Perregaux",1,0)</f>
        <v>0</v>
      </c>
      <c r="N628">
        <f>IF('Main Data'!H628="Gubelin",1,0)</f>
        <v>0</v>
      </c>
      <c r="O628">
        <f>IF('Main Data'!H628="Heuer",1,0)</f>
        <v>0</v>
      </c>
      <c r="P628">
        <f>IF('Main Data'!H628="IWC",1,0)</f>
        <v>0</v>
      </c>
      <c r="Q628">
        <f>IF('Main Data'!H628="JLC",1,0)</f>
        <v>0</v>
      </c>
      <c r="R628">
        <f>IF('Main Data'!H628="Longines",1,0)</f>
        <v>0</v>
      </c>
      <c r="S628">
        <f>IF('Main Data'!H628="Movado",1,0)</f>
        <v>1</v>
      </c>
      <c r="T628">
        <f>IF('Main Data'!H628="Omega",1,0)</f>
        <v>0</v>
      </c>
      <c r="U628">
        <f>IF('Main Data'!H628="Panerai",1,0)</f>
        <v>0</v>
      </c>
      <c r="V628">
        <f>IF('Main Data'!H628="Patek",1,0)</f>
        <v>0</v>
      </c>
      <c r="W628">
        <f>IF('Main Data'!H628="Rolex",1,0)</f>
        <v>0</v>
      </c>
      <c r="X628">
        <f>IF('Main Data'!H628="Tudor",1,0)</f>
        <v>0</v>
      </c>
      <c r="Y628">
        <f>IF('Main Data'!H628="Ulysse Nardin",1,0)</f>
        <v>0</v>
      </c>
      <c r="Z628">
        <f>IF('Main Data'!H628="Universal Geneve",1,0)</f>
        <v>0</v>
      </c>
      <c r="AA628">
        <f>IF('Main Data'!H628="Vacheron",1,0)</f>
        <v>0</v>
      </c>
      <c r="AB628">
        <f>IF('Main Data'!H628="Zenith",1,0)</f>
        <v>0</v>
      </c>
      <c r="AC628">
        <f>IF('Main Data'!J628="Stainless Steel",1,0)</f>
        <v>0</v>
      </c>
      <c r="AD628">
        <f>IF('Main Data'!J628="Two-tone",1,0)</f>
        <v>0</v>
      </c>
      <c r="AE628">
        <f>IF(OR('Main Data'!J628="YG 18K",'Main Data'!J628="YG &lt;18K",'Main Data'!J628="PG 18K",'Main Data'!J628="PG &lt;18K",'Main Data'!J628="WG 18K",'Main Data'!J628="Mixes of 18K",'Main Data'!J628="Mixes &lt;18K"),1,0)</f>
        <v>1</v>
      </c>
      <c r="AF628">
        <f>IF('Main Data'!J628="Platinum",1,0)</f>
        <v>0</v>
      </c>
      <c r="AG628">
        <f>IF(OR('Main Data'!J628="PVD",'Main Data'!J628="Gold Plate",'Main Data'!J628="Other"),1,0)</f>
        <v>0</v>
      </c>
      <c r="AH628">
        <f>IF('Main Data'!N628="Stainless Steel",1,0)</f>
        <v>0</v>
      </c>
      <c r="AI628">
        <f>IF('Main Data'!N628="Leather",1,0)</f>
        <v>1</v>
      </c>
      <c r="AJ628">
        <f>IF('Main Data'!N628="Two-tone",1,0)</f>
        <v>0</v>
      </c>
      <c r="AK628">
        <f>IF(OR('Main Data'!N628="YG 18K",'Main Data'!N628="PG 18K",'Main Data'!N628="WG 18K",'Main Data'!N628="Mixes of 18K"),1,0)</f>
        <v>0</v>
      </c>
      <c r="AL628">
        <f>IF(OR(,'Main Data'!N628="PVD",'Main Data'!N628="Gold plate"),1,0)</f>
        <v>0</v>
      </c>
      <c r="AM628">
        <f>IF(OR('Main Data'!AV628="Yes",'Main Data'!AW628="Yes",'Main Data'!AU628="Yes"),1,0)</f>
        <v>0</v>
      </c>
      <c r="AN628">
        <f>IF(OR(ISTEXT('Main Data'!AX628), ISTEXT('Main Data'!AY628)),1,0)</f>
        <v>0</v>
      </c>
      <c r="AO628">
        <f>IF('Main Data'!AZ628="Yes",1,0)</f>
        <v>0</v>
      </c>
      <c r="AP628">
        <f>IF('Main Data'!BA628="Yes",1,0)</f>
        <v>0</v>
      </c>
      <c r="AQ628">
        <f>IF('Main Data'!BD628="Yes",1,0)</f>
        <v>0</v>
      </c>
      <c r="AR628">
        <f>IF('Main Data'!BE628="A",1,0)</f>
        <v>0</v>
      </c>
      <c r="AS628">
        <f>IF('Main Data'!BE628="AA",1,0)</f>
        <v>1</v>
      </c>
      <c r="AT628">
        <f>IF('Main Data'!BE628="AAA",1,0)</f>
        <v>0</v>
      </c>
      <c r="AU628">
        <f>IF('Main Data'!BE628="AAAA",1,0)</f>
        <v>0</v>
      </c>
      <c r="AV628">
        <f>IF('Main Data'!P628="Yes",1,0)</f>
        <v>0</v>
      </c>
      <c r="AW628">
        <f>IF('Main Data'!AP628="Yes",1,0)</f>
        <v>0</v>
      </c>
      <c r="AX628">
        <f>IF(OR('Main Data'!V628="Yes", 'Main Data'!W628="Yes",'Main Data'!X628="Yes"),1,0)</f>
        <v>0</v>
      </c>
      <c r="AY628">
        <f>IF(OR('Main Data'!Y628="Yes",'Main Data'!Z628="Yes"),1,0)</f>
        <v>0</v>
      </c>
      <c r="AZ628">
        <f>IF('Main Data'!AR628="Yes",1,0)</f>
        <v>0</v>
      </c>
      <c r="BA628">
        <f>IF('Main Data'!AS628="Yes",1,0)</f>
        <v>0</v>
      </c>
      <c r="BB628">
        <f>IF('Main Data'!AG628="Yes",1,0)</f>
        <v>0</v>
      </c>
      <c r="BC628">
        <f>IF('Main Data'!AB628="Yes",1,0)</f>
        <v>0</v>
      </c>
      <c r="BD628">
        <f>IF('Main Data'!AA628="Yes",1,0)</f>
        <v>0</v>
      </c>
      <c r="BE628">
        <f>IF('Main Data'!AC628="Yes",1,0)</f>
        <v>0</v>
      </c>
      <c r="BF628">
        <f>IF('Main Data'!AF628="Yes",1,0)</f>
        <v>0</v>
      </c>
      <c r="BG628">
        <f>IF(OR('Main Data'!AI628="Yes",'Main Data'!AL628="Yes"),1,0)</f>
        <v>1</v>
      </c>
      <c r="BH628">
        <f>IF('Main Data'!AJ628="Yes",1,0)</f>
        <v>0</v>
      </c>
      <c r="BI628">
        <f>IF('Main Data'!AK628="Yes",1,0)</f>
        <v>0</v>
      </c>
      <c r="BJ628">
        <f>IF('Main Data'!AM628="Yes",1,0)</f>
        <v>0</v>
      </c>
      <c r="BK628">
        <f>IF('Main Data'!AQ628="Yes",1,0)</f>
        <v>0</v>
      </c>
      <c r="BL628" s="21">
        <f t="shared" si="55"/>
        <v>0</v>
      </c>
      <c r="BM628" s="21">
        <f t="shared" si="56"/>
        <v>0</v>
      </c>
      <c r="BN628" s="21">
        <f t="shared" si="57"/>
        <v>1</v>
      </c>
      <c r="BO628" s="21">
        <f t="shared" si="58"/>
        <v>0</v>
      </c>
      <c r="BP628" s="21">
        <f t="shared" si="59"/>
        <v>0</v>
      </c>
    </row>
    <row r="629" spans="1:68" x14ac:dyDescent="0.2">
      <c r="A629">
        <v>625</v>
      </c>
      <c r="B629" s="33">
        <f>'Main Data'!C629</f>
        <v>44143</v>
      </c>
      <c r="C629">
        <f>'Main Data'!D629</f>
        <v>67</v>
      </c>
      <c r="D629" s="26">
        <f>'Main Data'!E629</f>
        <v>1900</v>
      </c>
      <c r="E629" s="26">
        <f>'Main Data'!F629</f>
        <v>2375</v>
      </c>
      <c r="F629" s="34">
        <f t="shared" si="54"/>
        <v>7.5496091651545321</v>
      </c>
      <c r="G629">
        <f>IF('Main Data'!H629="AP",1,0)</f>
        <v>0</v>
      </c>
      <c r="H629">
        <f>IF('Main Data'!H629="Blancpain",1,0)</f>
        <v>0</v>
      </c>
      <c r="I629">
        <f>IF('Main Data'!H629="Breguet",1,0)</f>
        <v>0</v>
      </c>
      <c r="J629">
        <f>IF('Main Data'!H629="Breitling",1,0)</f>
        <v>0</v>
      </c>
      <c r="K629">
        <f>IF('Main Data'!H629="Cartier",1,0)</f>
        <v>0</v>
      </c>
      <c r="L629">
        <f>IF('Main Data'!H629="Gallet",1,0)</f>
        <v>1</v>
      </c>
      <c r="M629">
        <f>IF('Main Data'!H629="Girard Perregaux",1,0)</f>
        <v>0</v>
      </c>
      <c r="N629">
        <f>IF('Main Data'!H629="Gubelin",1,0)</f>
        <v>0</v>
      </c>
      <c r="O629">
        <f>IF('Main Data'!H629="Heuer",1,0)</f>
        <v>0</v>
      </c>
      <c r="P629">
        <f>IF('Main Data'!H629="IWC",1,0)</f>
        <v>0</v>
      </c>
      <c r="Q629">
        <f>IF('Main Data'!H629="JLC",1,0)</f>
        <v>0</v>
      </c>
      <c r="R629">
        <f>IF('Main Data'!H629="Longines",1,0)</f>
        <v>0</v>
      </c>
      <c r="S629">
        <f>IF('Main Data'!H629="Movado",1,0)</f>
        <v>0</v>
      </c>
      <c r="T629">
        <f>IF('Main Data'!H629="Omega",1,0)</f>
        <v>0</v>
      </c>
      <c r="U629">
        <f>IF('Main Data'!H629="Panerai",1,0)</f>
        <v>0</v>
      </c>
      <c r="V629">
        <f>IF('Main Data'!H629="Patek",1,0)</f>
        <v>0</v>
      </c>
      <c r="W629">
        <f>IF('Main Data'!H629="Rolex",1,0)</f>
        <v>0</v>
      </c>
      <c r="X629">
        <f>IF('Main Data'!H629="Tudor",1,0)</f>
        <v>0</v>
      </c>
      <c r="Y629">
        <f>IF('Main Data'!H629="Ulysse Nardin",1,0)</f>
        <v>0</v>
      </c>
      <c r="Z629">
        <f>IF('Main Data'!H629="Universal Geneve",1,0)</f>
        <v>0</v>
      </c>
      <c r="AA629">
        <f>IF('Main Data'!H629="Vacheron",1,0)</f>
        <v>0</v>
      </c>
      <c r="AB629">
        <f>IF('Main Data'!H629="Zenith",1,0)</f>
        <v>0</v>
      </c>
      <c r="AC629">
        <f>IF('Main Data'!J629="Stainless Steel",1,0)</f>
        <v>1</v>
      </c>
      <c r="AD629">
        <f>IF('Main Data'!J629="Two-tone",1,0)</f>
        <v>0</v>
      </c>
      <c r="AE629">
        <f>IF(OR('Main Data'!J629="YG 18K",'Main Data'!J629="YG &lt;18K",'Main Data'!J629="PG 18K",'Main Data'!J629="PG &lt;18K",'Main Data'!J629="WG 18K",'Main Data'!J629="Mixes of 18K",'Main Data'!J629="Mixes &lt;18K"),1,0)</f>
        <v>0</v>
      </c>
      <c r="AF629">
        <f>IF('Main Data'!J629="Platinum",1,0)</f>
        <v>0</v>
      </c>
      <c r="AG629">
        <f>IF(OR('Main Data'!J629="PVD",'Main Data'!J629="Gold Plate",'Main Data'!J629="Other"),1,0)</f>
        <v>0</v>
      </c>
      <c r="AH629">
        <f>IF('Main Data'!N629="Stainless Steel",1,0)</f>
        <v>0</v>
      </c>
      <c r="AI629">
        <f>IF('Main Data'!N629="Leather",1,0)</f>
        <v>1</v>
      </c>
      <c r="AJ629">
        <f>IF('Main Data'!N629="Two-tone",1,0)</f>
        <v>0</v>
      </c>
      <c r="AK629">
        <f>IF(OR('Main Data'!N629="YG 18K",'Main Data'!N629="PG 18K",'Main Data'!N629="WG 18K",'Main Data'!N629="Mixes of 18K"),1,0)</f>
        <v>0</v>
      </c>
      <c r="AL629">
        <f>IF(OR(,'Main Data'!N629="PVD",'Main Data'!N629="Gold plate"),1,0)</f>
        <v>0</v>
      </c>
      <c r="AM629">
        <f>IF(OR('Main Data'!AV629="Yes",'Main Data'!AW629="Yes",'Main Data'!AU629="Yes"),1,0)</f>
        <v>0</v>
      </c>
      <c r="AN629">
        <f>IF(OR(ISTEXT('Main Data'!AX629), ISTEXT('Main Data'!AY629)),1,0)</f>
        <v>0</v>
      </c>
      <c r="AO629">
        <f>IF('Main Data'!AZ629="Yes",1,0)</f>
        <v>0</v>
      </c>
      <c r="AP629">
        <f>IF('Main Data'!BA629="Yes",1,0)</f>
        <v>0</v>
      </c>
      <c r="AQ629">
        <f>IF('Main Data'!BD629="Yes",1,0)</f>
        <v>0</v>
      </c>
      <c r="AR629">
        <f>IF('Main Data'!BE629="A",1,0)</f>
        <v>0</v>
      </c>
      <c r="AS629">
        <f>IF('Main Data'!BE629="AA",1,0)</f>
        <v>1</v>
      </c>
      <c r="AT629">
        <f>IF('Main Data'!BE629="AAA",1,0)</f>
        <v>0</v>
      </c>
      <c r="AU629">
        <f>IF('Main Data'!BE629="AAAA",1,0)</f>
        <v>0</v>
      </c>
      <c r="AV629">
        <f>IF('Main Data'!P629="Yes",1,0)</f>
        <v>0</v>
      </c>
      <c r="AW629">
        <f>IF('Main Data'!AP629="Yes",1,0)</f>
        <v>0</v>
      </c>
      <c r="AX629">
        <f>IF(OR('Main Data'!V629="Yes", 'Main Data'!W629="Yes",'Main Data'!X629="Yes"),1,0)</f>
        <v>0</v>
      </c>
      <c r="AY629">
        <f>IF(OR('Main Data'!Y629="Yes",'Main Data'!Z629="Yes"),1,0)</f>
        <v>0</v>
      </c>
      <c r="AZ629">
        <f>IF('Main Data'!AR629="Yes",1,0)</f>
        <v>0</v>
      </c>
      <c r="BA629">
        <f>IF('Main Data'!AS629="Yes",1,0)</f>
        <v>0</v>
      </c>
      <c r="BB629">
        <f>IF('Main Data'!AG629="Yes",1,0)</f>
        <v>0</v>
      </c>
      <c r="BC629">
        <f>IF('Main Data'!AB629="Yes",1,0)</f>
        <v>0</v>
      </c>
      <c r="BD629">
        <f>IF('Main Data'!AA629="Yes",1,0)</f>
        <v>0</v>
      </c>
      <c r="BE629">
        <f>IF('Main Data'!AC629="Yes",1,0)</f>
        <v>0</v>
      </c>
      <c r="BF629">
        <f>IF('Main Data'!AF629="Yes",1,0)</f>
        <v>0</v>
      </c>
      <c r="BG629">
        <f>IF(OR('Main Data'!AI629="Yes",'Main Data'!AL629="Yes"),1,0)</f>
        <v>1</v>
      </c>
      <c r="BH629">
        <f>IF('Main Data'!AJ629="Yes",1,0)</f>
        <v>0</v>
      </c>
      <c r="BI629">
        <f>IF('Main Data'!AK629="Yes",1,0)</f>
        <v>0</v>
      </c>
      <c r="BJ629">
        <f>IF('Main Data'!AM629="Yes",1,0)</f>
        <v>0</v>
      </c>
      <c r="BK629">
        <f>IF('Main Data'!AQ629="Yes",1,0)</f>
        <v>0</v>
      </c>
      <c r="BL629" s="21">
        <f t="shared" si="55"/>
        <v>0</v>
      </c>
      <c r="BM629" s="21">
        <f t="shared" si="56"/>
        <v>0</v>
      </c>
      <c r="BN629" s="21">
        <f t="shared" si="57"/>
        <v>1</v>
      </c>
      <c r="BO629" s="21">
        <f t="shared" si="58"/>
        <v>0</v>
      </c>
      <c r="BP629" s="21">
        <f t="shared" si="59"/>
        <v>0</v>
      </c>
    </row>
    <row r="630" spans="1:68" x14ac:dyDescent="0.2">
      <c r="A630">
        <v>626</v>
      </c>
      <c r="B630" s="33">
        <f>'Main Data'!C630</f>
        <v>44143</v>
      </c>
      <c r="C630">
        <f>'Main Data'!D630</f>
        <v>68</v>
      </c>
      <c r="D630" s="26">
        <f>'Main Data'!E630</f>
        <v>5500</v>
      </c>
      <c r="E630" s="26">
        <f>'Main Data'!F630</f>
        <v>6875</v>
      </c>
      <c r="F630" s="34">
        <f t="shared" si="54"/>
        <v>8.6125033712205621</v>
      </c>
      <c r="G630">
        <f>IF('Main Data'!H630="AP",1,0)</f>
        <v>0</v>
      </c>
      <c r="H630">
        <f>IF('Main Data'!H630="Blancpain",1,0)</f>
        <v>0</v>
      </c>
      <c r="I630">
        <f>IF('Main Data'!H630="Breguet",1,0)</f>
        <v>0</v>
      </c>
      <c r="J630">
        <f>IF('Main Data'!H630="Breitling",1,0)</f>
        <v>0</v>
      </c>
      <c r="K630">
        <f>IF('Main Data'!H630="Cartier",1,0)</f>
        <v>0</v>
      </c>
      <c r="L630">
        <f>IF('Main Data'!H630="Gallet",1,0)</f>
        <v>0</v>
      </c>
      <c r="M630">
        <f>IF('Main Data'!H630="Girard Perregaux",1,0)</f>
        <v>0</v>
      </c>
      <c r="N630">
        <f>IF('Main Data'!H630="Gubelin",1,0)</f>
        <v>0</v>
      </c>
      <c r="O630">
        <f>IF('Main Data'!H630="Heuer",1,0)</f>
        <v>1</v>
      </c>
      <c r="P630">
        <f>IF('Main Data'!H630="IWC",1,0)</f>
        <v>0</v>
      </c>
      <c r="Q630">
        <f>IF('Main Data'!H630="JLC",1,0)</f>
        <v>0</v>
      </c>
      <c r="R630">
        <f>IF('Main Data'!H630="Longines",1,0)</f>
        <v>0</v>
      </c>
      <c r="S630">
        <f>IF('Main Data'!H630="Movado",1,0)</f>
        <v>0</v>
      </c>
      <c r="T630">
        <f>IF('Main Data'!H630="Omega",1,0)</f>
        <v>0</v>
      </c>
      <c r="U630">
        <f>IF('Main Data'!H630="Panerai",1,0)</f>
        <v>0</v>
      </c>
      <c r="V630">
        <f>IF('Main Data'!H630="Patek",1,0)</f>
        <v>0</v>
      </c>
      <c r="W630">
        <f>IF('Main Data'!H630="Rolex",1,0)</f>
        <v>0</v>
      </c>
      <c r="X630">
        <f>IF('Main Data'!H630="Tudor",1,0)</f>
        <v>0</v>
      </c>
      <c r="Y630">
        <f>IF('Main Data'!H630="Ulysse Nardin",1,0)</f>
        <v>0</v>
      </c>
      <c r="Z630">
        <f>IF('Main Data'!H630="Universal Geneve",1,0)</f>
        <v>0</v>
      </c>
      <c r="AA630">
        <f>IF('Main Data'!H630="Vacheron",1,0)</f>
        <v>0</v>
      </c>
      <c r="AB630">
        <f>IF('Main Data'!H630="Zenith",1,0)</f>
        <v>0</v>
      </c>
      <c r="AC630">
        <f>IF('Main Data'!J630="Stainless Steel",1,0)</f>
        <v>1</v>
      </c>
      <c r="AD630">
        <f>IF('Main Data'!J630="Two-tone",1,0)</f>
        <v>0</v>
      </c>
      <c r="AE630">
        <f>IF(OR('Main Data'!J630="YG 18K",'Main Data'!J630="YG &lt;18K",'Main Data'!J630="PG 18K",'Main Data'!J630="PG &lt;18K",'Main Data'!J630="WG 18K",'Main Data'!J630="Mixes of 18K",'Main Data'!J630="Mixes &lt;18K"),1,0)</f>
        <v>0</v>
      </c>
      <c r="AF630">
        <f>IF('Main Data'!J630="Platinum",1,0)</f>
        <v>0</v>
      </c>
      <c r="AG630">
        <f>IF(OR('Main Data'!J630="PVD",'Main Data'!J630="Gold Plate",'Main Data'!J630="Other"),1,0)</f>
        <v>0</v>
      </c>
      <c r="AH630">
        <f>IF('Main Data'!N630="Stainless Steel",1,0)</f>
        <v>0</v>
      </c>
      <c r="AI630">
        <f>IF('Main Data'!N630="Leather",1,0)</f>
        <v>1</v>
      </c>
      <c r="AJ630">
        <f>IF('Main Data'!N630="Two-tone",1,0)</f>
        <v>0</v>
      </c>
      <c r="AK630">
        <f>IF(OR('Main Data'!N630="YG 18K",'Main Data'!N630="PG 18K",'Main Data'!N630="WG 18K",'Main Data'!N630="Mixes of 18K"),1,0)</f>
        <v>0</v>
      </c>
      <c r="AL630">
        <f>IF(OR(,'Main Data'!N630="PVD",'Main Data'!N630="Gold plate"),1,0)</f>
        <v>0</v>
      </c>
      <c r="AM630">
        <f>IF(OR('Main Data'!AV630="Yes",'Main Data'!AW630="Yes",'Main Data'!AU630="Yes"),1,0)</f>
        <v>0</v>
      </c>
      <c r="AN630">
        <f>IF(OR(ISTEXT('Main Data'!AX630), ISTEXT('Main Data'!AY630)),1,0)</f>
        <v>0</v>
      </c>
      <c r="AO630">
        <f>IF('Main Data'!AZ630="Yes",1,0)</f>
        <v>0</v>
      </c>
      <c r="AP630">
        <f>IF('Main Data'!BA630="Yes",1,0)</f>
        <v>0</v>
      </c>
      <c r="AQ630">
        <f>IF('Main Data'!BD630="Yes",1,0)</f>
        <v>0</v>
      </c>
      <c r="AR630">
        <f>IF('Main Data'!BE630="A",1,0)</f>
        <v>0</v>
      </c>
      <c r="AS630">
        <f>IF('Main Data'!BE630="AA",1,0)</f>
        <v>1</v>
      </c>
      <c r="AT630">
        <f>IF('Main Data'!BE630="AAA",1,0)</f>
        <v>0</v>
      </c>
      <c r="AU630">
        <f>IF('Main Data'!BE630="AAAA",1,0)</f>
        <v>0</v>
      </c>
      <c r="AV630">
        <f>IF('Main Data'!P630="Yes",1,0)</f>
        <v>0</v>
      </c>
      <c r="AW630">
        <f>IF('Main Data'!AP630="Yes",1,0)</f>
        <v>0</v>
      </c>
      <c r="AX630">
        <f>IF(OR('Main Data'!V630="Yes", 'Main Data'!W630="Yes",'Main Data'!X630="Yes"),1,0)</f>
        <v>1</v>
      </c>
      <c r="AY630">
        <f>IF(OR('Main Data'!Y630="Yes",'Main Data'!Z630="Yes"),1,0)</f>
        <v>0</v>
      </c>
      <c r="AZ630">
        <f>IF('Main Data'!AR630="Yes",1,0)</f>
        <v>0</v>
      </c>
      <c r="BA630">
        <f>IF('Main Data'!AS630="Yes",1,0)</f>
        <v>0</v>
      </c>
      <c r="BB630">
        <f>IF('Main Data'!AG630="Yes",1,0)</f>
        <v>0</v>
      </c>
      <c r="BC630">
        <f>IF('Main Data'!AB630="Yes",1,0)</f>
        <v>0</v>
      </c>
      <c r="BD630">
        <f>IF('Main Data'!AA630="Yes",1,0)</f>
        <v>0</v>
      </c>
      <c r="BE630">
        <f>IF('Main Data'!AC630="Yes",1,0)</f>
        <v>0</v>
      </c>
      <c r="BF630">
        <f>IF('Main Data'!AF630="Yes",1,0)</f>
        <v>0</v>
      </c>
      <c r="BG630">
        <f>IF(OR('Main Data'!AI630="Yes",'Main Data'!AL630="Yes"),1,0)</f>
        <v>1</v>
      </c>
      <c r="BH630">
        <f>IF('Main Data'!AJ630="Yes",1,0)</f>
        <v>0</v>
      </c>
      <c r="BI630">
        <f>IF('Main Data'!AK630="Yes",1,0)</f>
        <v>0</v>
      </c>
      <c r="BJ630">
        <f>IF('Main Data'!AM630="Yes",1,0)</f>
        <v>0</v>
      </c>
      <c r="BK630">
        <f>IF('Main Data'!AQ630="Yes",1,0)</f>
        <v>0</v>
      </c>
      <c r="BL630" s="21">
        <f t="shared" si="55"/>
        <v>0</v>
      </c>
      <c r="BM630" s="21">
        <f t="shared" si="56"/>
        <v>0</v>
      </c>
      <c r="BN630" s="21">
        <f t="shared" si="57"/>
        <v>1</v>
      </c>
      <c r="BO630" s="21">
        <f t="shared" si="58"/>
        <v>0</v>
      </c>
      <c r="BP630" s="21">
        <f t="shared" si="59"/>
        <v>0</v>
      </c>
    </row>
    <row r="631" spans="1:68" x14ac:dyDescent="0.2">
      <c r="A631">
        <v>627</v>
      </c>
      <c r="B631" s="33">
        <f>'Main Data'!C631</f>
        <v>44143</v>
      </c>
      <c r="C631">
        <f>'Main Data'!D631</f>
        <v>69</v>
      </c>
      <c r="D631" s="26">
        <f>'Main Data'!E631</f>
        <v>4000</v>
      </c>
      <c r="E631" s="26">
        <f>'Main Data'!F631</f>
        <v>5000</v>
      </c>
      <c r="F631" s="34">
        <f t="shared" si="54"/>
        <v>8.2940496401020276</v>
      </c>
      <c r="G631">
        <f>IF('Main Data'!H631="AP",1,0)</f>
        <v>0</v>
      </c>
      <c r="H631">
        <f>IF('Main Data'!H631="Blancpain",1,0)</f>
        <v>0</v>
      </c>
      <c r="I631">
        <f>IF('Main Data'!H631="Breguet",1,0)</f>
        <v>0</v>
      </c>
      <c r="J631">
        <f>IF('Main Data'!H631="Breitling",1,0)</f>
        <v>0</v>
      </c>
      <c r="K631">
        <f>IF('Main Data'!H631="Cartier",1,0)</f>
        <v>0</v>
      </c>
      <c r="L631">
        <f>IF('Main Data'!H631="Gallet",1,0)</f>
        <v>0</v>
      </c>
      <c r="M631">
        <f>IF('Main Data'!H631="Girard Perregaux",1,0)</f>
        <v>0</v>
      </c>
      <c r="N631">
        <f>IF('Main Data'!H631="Gubelin",1,0)</f>
        <v>0</v>
      </c>
      <c r="O631">
        <f>IF('Main Data'!H631="Heuer",1,0)</f>
        <v>1</v>
      </c>
      <c r="P631">
        <f>IF('Main Data'!H631="IWC",1,0)</f>
        <v>0</v>
      </c>
      <c r="Q631">
        <f>IF('Main Data'!H631="JLC",1,0)</f>
        <v>0</v>
      </c>
      <c r="R631">
        <f>IF('Main Data'!H631="Longines",1,0)</f>
        <v>0</v>
      </c>
      <c r="S631">
        <f>IF('Main Data'!H631="Movado",1,0)</f>
        <v>0</v>
      </c>
      <c r="T631">
        <f>IF('Main Data'!H631="Omega",1,0)</f>
        <v>0</v>
      </c>
      <c r="U631">
        <f>IF('Main Data'!H631="Panerai",1,0)</f>
        <v>0</v>
      </c>
      <c r="V631">
        <f>IF('Main Data'!H631="Patek",1,0)</f>
        <v>0</v>
      </c>
      <c r="W631">
        <f>IF('Main Data'!H631="Rolex",1,0)</f>
        <v>0</v>
      </c>
      <c r="X631">
        <f>IF('Main Data'!H631="Tudor",1,0)</f>
        <v>0</v>
      </c>
      <c r="Y631">
        <f>IF('Main Data'!H631="Ulysse Nardin",1,0)</f>
        <v>0</v>
      </c>
      <c r="Z631">
        <f>IF('Main Data'!H631="Universal Geneve",1,0)</f>
        <v>0</v>
      </c>
      <c r="AA631">
        <f>IF('Main Data'!H631="Vacheron",1,0)</f>
        <v>0</v>
      </c>
      <c r="AB631">
        <f>IF('Main Data'!H631="Zenith",1,0)</f>
        <v>0</v>
      </c>
      <c r="AC631">
        <f>IF('Main Data'!J631="Stainless Steel",1,0)</f>
        <v>1</v>
      </c>
      <c r="AD631">
        <f>IF('Main Data'!J631="Two-tone",1,0)</f>
        <v>0</v>
      </c>
      <c r="AE631">
        <f>IF(OR('Main Data'!J631="YG 18K",'Main Data'!J631="YG &lt;18K",'Main Data'!J631="PG 18K",'Main Data'!J631="PG &lt;18K",'Main Data'!J631="WG 18K",'Main Data'!J631="Mixes of 18K",'Main Data'!J631="Mixes &lt;18K"),1,0)</f>
        <v>0</v>
      </c>
      <c r="AF631">
        <f>IF('Main Data'!J631="Platinum",1,0)</f>
        <v>0</v>
      </c>
      <c r="AG631">
        <f>IF(OR('Main Data'!J631="PVD",'Main Data'!J631="Gold Plate",'Main Data'!J631="Other"),1,0)</f>
        <v>0</v>
      </c>
      <c r="AH631">
        <f>IF('Main Data'!N631="Stainless Steel",1,0)</f>
        <v>0</v>
      </c>
      <c r="AI631">
        <f>IF('Main Data'!N631="Leather",1,0)</f>
        <v>1</v>
      </c>
      <c r="AJ631">
        <f>IF('Main Data'!N631="Two-tone",1,0)</f>
        <v>0</v>
      </c>
      <c r="AK631">
        <f>IF(OR('Main Data'!N631="YG 18K",'Main Data'!N631="PG 18K",'Main Data'!N631="WG 18K",'Main Data'!N631="Mixes of 18K"),1,0)</f>
        <v>0</v>
      </c>
      <c r="AL631">
        <f>IF(OR(,'Main Data'!N631="PVD",'Main Data'!N631="Gold plate"),1,0)</f>
        <v>0</v>
      </c>
      <c r="AM631">
        <f>IF(OR('Main Data'!AV631="Yes",'Main Data'!AW631="Yes",'Main Data'!AU631="Yes"),1,0)</f>
        <v>0</v>
      </c>
      <c r="AN631">
        <f>IF(OR(ISTEXT('Main Data'!AX631), ISTEXT('Main Data'!AY631)),1,0)</f>
        <v>0</v>
      </c>
      <c r="AO631">
        <f>IF('Main Data'!AZ631="Yes",1,0)</f>
        <v>0</v>
      </c>
      <c r="AP631">
        <f>IF('Main Data'!BA631="Yes",1,0)</f>
        <v>0</v>
      </c>
      <c r="AQ631">
        <f>IF('Main Data'!BD631="Yes",1,0)</f>
        <v>0</v>
      </c>
      <c r="AR631">
        <f>IF('Main Data'!BE631="A",1,0)</f>
        <v>1</v>
      </c>
      <c r="AS631">
        <f>IF('Main Data'!BE631="AA",1,0)</f>
        <v>0</v>
      </c>
      <c r="AT631">
        <f>IF('Main Data'!BE631="AAA",1,0)</f>
        <v>0</v>
      </c>
      <c r="AU631">
        <f>IF('Main Data'!BE631="AAAA",1,0)</f>
        <v>0</v>
      </c>
      <c r="AV631">
        <f>IF('Main Data'!P631="Yes",1,0)</f>
        <v>0</v>
      </c>
      <c r="AW631">
        <f>IF('Main Data'!AP631="Yes",1,0)</f>
        <v>0</v>
      </c>
      <c r="AX631">
        <f>IF(OR('Main Data'!V631="Yes", 'Main Data'!W631="Yes",'Main Data'!X631="Yes"),1,0)</f>
        <v>1</v>
      </c>
      <c r="AY631">
        <f>IF(OR('Main Data'!Y631="Yes",'Main Data'!Z631="Yes"),1,0)</f>
        <v>0</v>
      </c>
      <c r="AZ631">
        <f>IF('Main Data'!AR631="Yes",1,0)</f>
        <v>0</v>
      </c>
      <c r="BA631">
        <f>IF('Main Data'!AS631="Yes",1,0)</f>
        <v>0</v>
      </c>
      <c r="BB631">
        <f>IF('Main Data'!AG631="Yes",1,0)</f>
        <v>0</v>
      </c>
      <c r="BC631">
        <f>IF('Main Data'!AB631="Yes",1,0)</f>
        <v>0</v>
      </c>
      <c r="BD631">
        <f>IF('Main Data'!AA631="Yes",1,0)</f>
        <v>0</v>
      </c>
      <c r="BE631">
        <f>IF('Main Data'!AC631="Yes",1,0)</f>
        <v>0</v>
      </c>
      <c r="BF631">
        <f>IF('Main Data'!AF631="Yes",1,0)</f>
        <v>0</v>
      </c>
      <c r="BG631">
        <f>IF(OR('Main Data'!AI631="Yes",'Main Data'!AL631="Yes"),1,0)</f>
        <v>1</v>
      </c>
      <c r="BH631">
        <f>IF('Main Data'!AJ631="Yes",1,0)</f>
        <v>0</v>
      </c>
      <c r="BI631">
        <f>IF('Main Data'!AK631="Yes",1,0)</f>
        <v>0</v>
      </c>
      <c r="BJ631">
        <f>IF('Main Data'!AM631="Yes",1,0)</f>
        <v>0</v>
      </c>
      <c r="BK631">
        <f>IF('Main Data'!AQ631="Yes",1,0)</f>
        <v>0</v>
      </c>
      <c r="BL631" s="21">
        <f t="shared" si="55"/>
        <v>0</v>
      </c>
      <c r="BM631" s="21">
        <f t="shared" si="56"/>
        <v>0</v>
      </c>
      <c r="BN631" s="21">
        <f t="shared" si="57"/>
        <v>1</v>
      </c>
      <c r="BO631" s="21">
        <f t="shared" si="58"/>
        <v>0</v>
      </c>
      <c r="BP631" s="21">
        <f t="shared" si="59"/>
        <v>0</v>
      </c>
    </row>
    <row r="632" spans="1:68" x14ac:dyDescent="0.2">
      <c r="A632">
        <v>628</v>
      </c>
      <c r="B632" s="33">
        <f>'Main Data'!C632</f>
        <v>44143</v>
      </c>
      <c r="C632">
        <f>'Main Data'!D632</f>
        <v>70</v>
      </c>
      <c r="D632" s="26">
        <f>'Main Data'!E632</f>
        <v>4600</v>
      </c>
      <c r="E632" s="26">
        <f>'Main Data'!F632</f>
        <v>5750</v>
      </c>
      <c r="F632" s="34">
        <f t="shared" si="54"/>
        <v>8.4338115824771869</v>
      </c>
      <c r="G632">
        <f>IF('Main Data'!H632="AP",1,0)</f>
        <v>0</v>
      </c>
      <c r="H632">
        <f>IF('Main Data'!H632="Blancpain",1,0)</f>
        <v>0</v>
      </c>
      <c r="I632">
        <f>IF('Main Data'!H632="Breguet",1,0)</f>
        <v>0</v>
      </c>
      <c r="J632">
        <f>IF('Main Data'!H632="Breitling",1,0)</f>
        <v>0</v>
      </c>
      <c r="K632">
        <f>IF('Main Data'!H632="Cartier",1,0)</f>
        <v>0</v>
      </c>
      <c r="L632">
        <f>IF('Main Data'!H632="Gallet",1,0)</f>
        <v>0</v>
      </c>
      <c r="M632">
        <f>IF('Main Data'!H632="Girard Perregaux",1,0)</f>
        <v>0</v>
      </c>
      <c r="N632">
        <f>IF('Main Data'!H632="Gubelin",1,0)</f>
        <v>0</v>
      </c>
      <c r="O632">
        <f>IF('Main Data'!H632="Heuer",1,0)</f>
        <v>1</v>
      </c>
      <c r="P632">
        <f>IF('Main Data'!H632="IWC",1,0)</f>
        <v>0</v>
      </c>
      <c r="Q632">
        <f>IF('Main Data'!H632="JLC",1,0)</f>
        <v>0</v>
      </c>
      <c r="R632">
        <f>IF('Main Data'!H632="Longines",1,0)</f>
        <v>0</v>
      </c>
      <c r="S632">
        <f>IF('Main Data'!H632="Movado",1,0)</f>
        <v>0</v>
      </c>
      <c r="T632">
        <f>IF('Main Data'!H632="Omega",1,0)</f>
        <v>0</v>
      </c>
      <c r="U632">
        <f>IF('Main Data'!H632="Panerai",1,0)</f>
        <v>0</v>
      </c>
      <c r="V632">
        <f>IF('Main Data'!H632="Patek",1,0)</f>
        <v>0</v>
      </c>
      <c r="W632">
        <f>IF('Main Data'!H632="Rolex",1,0)</f>
        <v>0</v>
      </c>
      <c r="X632">
        <f>IF('Main Data'!H632="Tudor",1,0)</f>
        <v>0</v>
      </c>
      <c r="Y632">
        <f>IF('Main Data'!H632="Ulysse Nardin",1,0)</f>
        <v>0</v>
      </c>
      <c r="Z632">
        <f>IF('Main Data'!H632="Universal Geneve",1,0)</f>
        <v>0</v>
      </c>
      <c r="AA632">
        <f>IF('Main Data'!H632="Vacheron",1,0)</f>
        <v>0</v>
      </c>
      <c r="AB632">
        <f>IF('Main Data'!H632="Zenith",1,0)</f>
        <v>0</v>
      </c>
      <c r="AC632">
        <f>IF('Main Data'!J632="Stainless Steel",1,0)</f>
        <v>1</v>
      </c>
      <c r="AD632">
        <f>IF('Main Data'!J632="Two-tone",1,0)</f>
        <v>0</v>
      </c>
      <c r="AE632">
        <f>IF(OR('Main Data'!J632="YG 18K",'Main Data'!J632="YG &lt;18K",'Main Data'!J632="PG 18K",'Main Data'!J632="PG &lt;18K",'Main Data'!J632="WG 18K",'Main Data'!J632="Mixes of 18K",'Main Data'!J632="Mixes &lt;18K"),1,0)</f>
        <v>0</v>
      </c>
      <c r="AF632">
        <f>IF('Main Data'!J632="Platinum",1,0)</f>
        <v>0</v>
      </c>
      <c r="AG632">
        <f>IF(OR('Main Data'!J632="PVD",'Main Data'!J632="Gold Plate",'Main Data'!J632="Other"),1,0)</f>
        <v>0</v>
      </c>
      <c r="AH632">
        <f>IF('Main Data'!N632="Stainless Steel",1,0)</f>
        <v>0</v>
      </c>
      <c r="AI632">
        <f>IF('Main Data'!N632="Leather",1,0)</f>
        <v>1</v>
      </c>
      <c r="AJ632">
        <f>IF('Main Data'!N632="Two-tone",1,0)</f>
        <v>0</v>
      </c>
      <c r="AK632">
        <f>IF(OR('Main Data'!N632="YG 18K",'Main Data'!N632="PG 18K",'Main Data'!N632="WG 18K",'Main Data'!N632="Mixes of 18K"),1,0)</f>
        <v>0</v>
      </c>
      <c r="AL632">
        <f>IF(OR(,'Main Data'!N632="PVD",'Main Data'!N632="Gold plate"),1,0)</f>
        <v>0</v>
      </c>
      <c r="AM632">
        <f>IF(OR('Main Data'!AV632="Yes",'Main Data'!AW632="Yes",'Main Data'!AU632="Yes"),1,0)</f>
        <v>0</v>
      </c>
      <c r="AN632">
        <f>IF(OR(ISTEXT('Main Data'!AX632), ISTEXT('Main Data'!AY632)),1,0)</f>
        <v>0</v>
      </c>
      <c r="AO632">
        <f>IF('Main Data'!AZ632="Yes",1,0)</f>
        <v>0</v>
      </c>
      <c r="AP632">
        <f>IF('Main Data'!BA632="Yes",1,0)</f>
        <v>0</v>
      </c>
      <c r="AQ632">
        <f>IF('Main Data'!BD632="Yes",1,0)</f>
        <v>0</v>
      </c>
      <c r="AR632">
        <f>IF('Main Data'!BE632="A",1,0)</f>
        <v>0</v>
      </c>
      <c r="AS632">
        <f>IF('Main Data'!BE632="AA",1,0)</f>
        <v>1</v>
      </c>
      <c r="AT632">
        <f>IF('Main Data'!BE632="AAA",1,0)</f>
        <v>0</v>
      </c>
      <c r="AU632">
        <f>IF('Main Data'!BE632="AAAA",1,0)</f>
        <v>0</v>
      </c>
      <c r="AV632">
        <f>IF('Main Data'!P632="Yes",1,0)</f>
        <v>0</v>
      </c>
      <c r="AW632">
        <f>IF('Main Data'!AP632="Yes",1,0)</f>
        <v>0</v>
      </c>
      <c r="AX632">
        <f>IF(OR('Main Data'!V632="Yes", 'Main Data'!W632="Yes",'Main Data'!X632="Yes"),1,0)</f>
        <v>1</v>
      </c>
      <c r="AY632">
        <f>IF(OR('Main Data'!Y632="Yes",'Main Data'!Z632="Yes"),1,0)</f>
        <v>0</v>
      </c>
      <c r="AZ632">
        <f>IF('Main Data'!AR632="Yes",1,0)</f>
        <v>0</v>
      </c>
      <c r="BA632">
        <f>IF('Main Data'!AS632="Yes",1,0)</f>
        <v>0</v>
      </c>
      <c r="BB632">
        <f>IF('Main Data'!AG632="Yes",1,0)</f>
        <v>0</v>
      </c>
      <c r="BC632">
        <f>IF('Main Data'!AB632="Yes",1,0)</f>
        <v>0</v>
      </c>
      <c r="BD632">
        <f>IF('Main Data'!AA632="Yes",1,0)</f>
        <v>0</v>
      </c>
      <c r="BE632">
        <f>IF('Main Data'!AC632="Yes",1,0)</f>
        <v>0</v>
      </c>
      <c r="BF632">
        <f>IF('Main Data'!AF632="Yes",1,0)</f>
        <v>0</v>
      </c>
      <c r="BG632">
        <f>IF(OR('Main Data'!AI632="Yes",'Main Data'!AL632="Yes"),1,0)</f>
        <v>1</v>
      </c>
      <c r="BH632">
        <f>IF('Main Data'!AJ632="Yes",1,0)</f>
        <v>0</v>
      </c>
      <c r="BI632">
        <f>IF('Main Data'!AK632="Yes",1,0)</f>
        <v>0</v>
      </c>
      <c r="BJ632">
        <f>IF('Main Data'!AM632="Yes",1,0)</f>
        <v>0</v>
      </c>
      <c r="BK632">
        <f>IF('Main Data'!AQ632="Yes",1,0)</f>
        <v>0</v>
      </c>
      <c r="BL632" s="21">
        <f t="shared" si="55"/>
        <v>0</v>
      </c>
      <c r="BM632" s="21">
        <f t="shared" si="56"/>
        <v>0</v>
      </c>
      <c r="BN632" s="21">
        <f t="shared" si="57"/>
        <v>1</v>
      </c>
      <c r="BO632" s="21">
        <f t="shared" si="58"/>
        <v>0</v>
      </c>
      <c r="BP632" s="21">
        <f t="shared" si="59"/>
        <v>0</v>
      </c>
    </row>
    <row r="633" spans="1:68" x14ac:dyDescent="0.2">
      <c r="A633">
        <v>629</v>
      </c>
      <c r="B633" s="33">
        <f>'Main Data'!C633</f>
        <v>44143</v>
      </c>
      <c r="C633">
        <f>'Main Data'!D633</f>
        <v>71</v>
      </c>
      <c r="D633" s="26">
        <f>'Main Data'!E633</f>
        <v>2200</v>
      </c>
      <c r="E633" s="26">
        <f>'Main Data'!F633</f>
        <v>2750</v>
      </c>
      <c r="F633" s="34">
        <f t="shared" si="54"/>
        <v>7.696212639346407</v>
      </c>
      <c r="G633">
        <f>IF('Main Data'!H633="AP",1,0)</f>
        <v>0</v>
      </c>
      <c r="H633">
        <f>IF('Main Data'!H633="Blancpain",1,0)</f>
        <v>0</v>
      </c>
      <c r="I633">
        <f>IF('Main Data'!H633="Breguet",1,0)</f>
        <v>0</v>
      </c>
      <c r="J633">
        <f>IF('Main Data'!H633="Breitling",1,0)</f>
        <v>0</v>
      </c>
      <c r="K633">
        <f>IF('Main Data'!H633="Cartier",1,0)</f>
        <v>0</v>
      </c>
      <c r="L633">
        <f>IF('Main Data'!H633="Gallet",1,0)</f>
        <v>0</v>
      </c>
      <c r="M633">
        <f>IF('Main Data'!H633="Girard Perregaux",1,0)</f>
        <v>0</v>
      </c>
      <c r="N633">
        <f>IF('Main Data'!H633="Gubelin",1,0)</f>
        <v>0</v>
      </c>
      <c r="O633">
        <f>IF('Main Data'!H633="Heuer",1,0)</f>
        <v>0</v>
      </c>
      <c r="P633">
        <f>IF('Main Data'!H633="IWC",1,0)</f>
        <v>0</v>
      </c>
      <c r="Q633">
        <f>IF('Main Data'!H633="JLC",1,0)</f>
        <v>0</v>
      </c>
      <c r="R633">
        <f>IF('Main Data'!H633="Longines",1,0)</f>
        <v>0</v>
      </c>
      <c r="S633">
        <f>IF('Main Data'!H633="Movado",1,0)</f>
        <v>0</v>
      </c>
      <c r="T633">
        <f>IF('Main Data'!H633="Omega",1,0)</f>
        <v>0</v>
      </c>
      <c r="U633">
        <f>IF('Main Data'!H633="Panerai",1,0)</f>
        <v>0</v>
      </c>
      <c r="V633">
        <f>IF('Main Data'!H633="Patek",1,0)</f>
        <v>0</v>
      </c>
      <c r="W633">
        <f>IF('Main Data'!H633="Rolex",1,0)</f>
        <v>0</v>
      </c>
      <c r="X633">
        <f>IF('Main Data'!H633="Tudor",1,0)</f>
        <v>0</v>
      </c>
      <c r="Y633">
        <f>IF('Main Data'!H633="Ulysse Nardin",1,0)</f>
        <v>0</v>
      </c>
      <c r="Z633">
        <f>IF('Main Data'!H633="Universal Geneve",1,0)</f>
        <v>0</v>
      </c>
      <c r="AA633">
        <f>IF('Main Data'!H633="Vacheron",1,0)</f>
        <v>0</v>
      </c>
      <c r="AB633">
        <f>IF('Main Data'!H633="Zenith",1,0)</f>
        <v>1</v>
      </c>
      <c r="AC633">
        <f>IF('Main Data'!J633="Stainless Steel",1,0)</f>
        <v>1</v>
      </c>
      <c r="AD633">
        <f>IF('Main Data'!J633="Two-tone",1,0)</f>
        <v>0</v>
      </c>
      <c r="AE633">
        <f>IF(OR('Main Data'!J633="YG 18K",'Main Data'!J633="YG &lt;18K",'Main Data'!J633="PG 18K",'Main Data'!J633="PG &lt;18K",'Main Data'!J633="WG 18K",'Main Data'!J633="Mixes of 18K",'Main Data'!J633="Mixes &lt;18K"),1,0)</f>
        <v>0</v>
      </c>
      <c r="AF633">
        <f>IF('Main Data'!J633="Platinum",1,0)</f>
        <v>0</v>
      </c>
      <c r="AG633">
        <f>IF(OR('Main Data'!J633="PVD",'Main Data'!J633="Gold Plate",'Main Data'!J633="Other"),1,0)</f>
        <v>0</v>
      </c>
      <c r="AH633">
        <f>IF('Main Data'!N633="Stainless Steel",1,0)</f>
        <v>1</v>
      </c>
      <c r="AI633">
        <f>IF('Main Data'!N633="Leather",1,0)</f>
        <v>0</v>
      </c>
      <c r="AJ633">
        <f>IF('Main Data'!N633="Two-tone",1,0)</f>
        <v>0</v>
      </c>
      <c r="AK633">
        <f>IF(OR('Main Data'!N633="YG 18K",'Main Data'!N633="PG 18K",'Main Data'!N633="WG 18K",'Main Data'!N633="Mixes of 18K"),1,0)</f>
        <v>0</v>
      </c>
      <c r="AL633">
        <f>IF(OR(,'Main Data'!N633="PVD",'Main Data'!N633="Gold plate"),1,0)</f>
        <v>0</v>
      </c>
      <c r="AM633">
        <f>IF(OR('Main Data'!AV633="Yes",'Main Data'!AW633="Yes",'Main Data'!AU633="Yes"),1,0)</f>
        <v>0</v>
      </c>
      <c r="AN633">
        <f>IF(OR(ISTEXT('Main Data'!AX633), ISTEXT('Main Data'!AY633)),1,0)</f>
        <v>0</v>
      </c>
      <c r="AO633">
        <f>IF('Main Data'!AZ633="Yes",1,0)</f>
        <v>1</v>
      </c>
      <c r="AP633">
        <f>IF('Main Data'!BA633="Yes",1,0)</f>
        <v>0</v>
      </c>
      <c r="AQ633">
        <f>IF('Main Data'!BD633="Yes",1,0)</f>
        <v>0</v>
      </c>
      <c r="AR633">
        <f>IF('Main Data'!BE633="A",1,0)</f>
        <v>0</v>
      </c>
      <c r="AS633">
        <f>IF('Main Data'!BE633="AA",1,0)</f>
        <v>1</v>
      </c>
      <c r="AT633">
        <f>IF('Main Data'!BE633="AAA",1,0)</f>
        <v>0</v>
      </c>
      <c r="AU633">
        <f>IF('Main Data'!BE633="AAAA",1,0)</f>
        <v>0</v>
      </c>
      <c r="AV633">
        <f>IF('Main Data'!P633="Yes",1,0)</f>
        <v>0</v>
      </c>
      <c r="AW633">
        <f>IF('Main Data'!AP633="Yes",1,0)</f>
        <v>0</v>
      </c>
      <c r="AX633">
        <f>IF(OR('Main Data'!V633="Yes", 'Main Data'!W633="Yes",'Main Data'!X633="Yes"),1,0)</f>
        <v>1</v>
      </c>
      <c r="AY633">
        <f>IF(OR('Main Data'!Y633="Yes",'Main Data'!Z633="Yes"),1,0)</f>
        <v>0</v>
      </c>
      <c r="AZ633">
        <f>IF('Main Data'!AR633="Yes",1,0)</f>
        <v>0</v>
      </c>
      <c r="BA633">
        <f>IF('Main Data'!AS633="Yes",1,0)</f>
        <v>0</v>
      </c>
      <c r="BB633">
        <f>IF('Main Data'!AG633="Yes",1,0)</f>
        <v>0</v>
      </c>
      <c r="BC633">
        <f>IF('Main Data'!AB633="Yes",1,0)</f>
        <v>1</v>
      </c>
      <c r="BD633">
        <f>IF('Main Data'!AA633="Yes",1,0)</f>
        <v>0</v>
      </c>
      <c r="BE633">
        <f>IF('Main Data'!AC633="Yes",1,0)</f>
        <v>0</v>
      </c>
      <c r="BF633">
        <f>IF('Main Data'!AF633="Yes",1,0)</f>
        <v>0</v>
      </c>
      <c r="BG633">
        <f>IF(OR('Main Data'!AI633="Yes",'Main Data'!AL633="Yes"),1,0)</f>
        <v>0</v>
      </c>
      <c r="BH633">
        <f>IF('Main Data'!AJ633="Yes",1,0)</f>
        <v>0</v>
      </c>
      <c r="BI633">
        <f>IF('Main Data'!AK633="Yes",1,0)</f>
        <v>0</v>
      </c>
      <c r="BJ633">
        <f>IF('Main Data'!AM633="Yes",1,0)</f>
        <v>0</v>
      </c>
      <c r="BK633">
        <f>IF('Main Data'!AQ633="Yes",1,0)</f>
        <v>0</v>
      </c>
      <c r="BL633" s="21">
        <f t="shared" si="55"/>
        <v>0</v>
      </c>
      <c r="BM633" s="21">
        <f t="shared" si="56"/>
        <v>0</v>
      </c>
      <c r="BN633" s="21">
        <f t="shared" si="57"/>
        <v>1</v>
      </c>
      <c r="BO633" s="21">
        <f t="shared" si="58"/>
        <v>0</v>
      </c>
      <c r="BP633" s="21">
        <f t="shared" si="59"/>
        <v>0</v>
      </c>
    </row>
    <row r="634" spans="1:68" x14ac:dyDescent="0.2">
      <c r="A634">
        <v>630</v>
      </c>
      <c r="B634" s="33">
        <f>'Main Data'!C634</f>
        <v>44143</v>
      </c>
      <c r="C634">
        <f>'Main Data'!D634</f>
        <v>72</v>
      </c>
      <c r="D634" s="26">
        <f>'Main Data'!E634</f>
        <v>2200</v>
      </c>
      <c r="E634" s="26">
        <f>'Main Data'!F634</f>
        <v>2750</v>
      </c>
      <c r="F634" s="34">
        <f t="shared" si="54"/>
        <v>7.696212639346407</v>
      </c>
      <c r="G634">
        <f>IF('Main Data'!H634="AP",1,0)</f>
        <v>0</v>
      </c>
      <c r="H634">
        <f>IF('Main Data'!H634="Blancpain",1,0)</f>
        <v>0</v>
      </c>
      <c r="I634">
        <f>IF('Main Data'!H634="Breguet",1,0)</f>
        <v>0</v>
      </c>
      <c r="J634">
        <f>IF('Main Data'!H634="Breitling",1,0)</f>
        <v>0</v>
      </c>
      <c r="K634">
        <f>IF('Main Data'!H634="Cartier",1,0)</f>
        <v>0</v>
      </c>
      <c r="L634">
        <f>IF('Main Data'!H634="Gallet",1,0)</f>
        <v>0</v>
      </c>
      <c r="M634">
        <f>IF('Main Data'!H634="Girard Perregaux",1,0)</f>
        <v>0</v>
      </c>
      <c r="N634">
        <f>IF('Main Data'!H634="Gubelin",1,0)</f>
        <v>0</v>
      </c>
      <c r="O634">
        <f>IF('Main Data'!H634="Heuer",1,0)</f>
        <v>0</v>
      </c>
      <c r="P634">
        <f>IF('Main Data'!H634="IWC",1,0)</f>
        <v>0</v>
      </c>
      <c r="Q634">
        <f>IF('Main Data'!H634="JLC",1,0)</f>
        <v>0</v>
      </c>
      <c r="R634">
        <f>IF('Main Data'!H634="Longines",1,0)</f>
        <v>0</v>
      </c>
      <c r="S634">
        <f>IF('Main Data'!H634="Movado",1,0)</f>
        <v>0</v>
      </c>
      <c r="T634">
        <f>IF('Main Data'!H634="Omega",1,0)</f>
        <v>0</v>
      </c>
      <c r="U634">
        <f>IF('Main Data'!H634="Panerai",1,0)</f>
        <v>0</v>
      </c>
      <c r="V634">
        <f>IF('Main Data'!H634="Patek",1,0)</f>
        <v>0</v>
      </c>
      <c r="W634">
        <f>IF('Main Data'!H634="Rolex",1,0)</f>
        <v>0</v>
      </c>
      <c r="X634">
        <f>IF('Main Data'!H634="Tudor",1,0)</f>
        <v>0</v>
      </c>
      <c r="Y634">
        <f>IF('Main Data'!H634="Ulysse Nardin",1,0)</f>
        <v>0</v>
      </c>
      <c r="Z634">
        <f>IF('Main Data'!H634="Universal Geneve",1,0)</f>
        <v>0</v>
      </c>
      <c r="AA634">
        <f>IF('Main Data'!H634="Vacheron",1,0)</f>
        <v>0</v>
      </c>
      <c r="AB634">
        <f>IF('Main Data'!H634="Zenith",1,0)</f>
        <v>1</v>
      </c>
      <c r="AC634">
        <f>IF('Main Data'!J634="Stainless Steel",1,0)</f>
        <v>1</v>
      </c>
      <c r="AD634">
        <f>IF('Main Data'!J634="Two-tone",1,0)</f>
        <v>0</v>
      </c>
      <c r="AE634">
        <f>IF(OR('Main Data'!J634="YG 18K",'Main Data'!J634="YG &lt;18K",'Main Data'!J634="PG 18K",'Main Data'!J634="PG &lt;18K",'Main Data'!J634="WG 18K",'Main Data'!J634="Mixes of 18K",'Main Data'!J634="Mixes &lt;18K"),1,0)</f>
        <v>0</v>
      </c>
      <c r="AF634">
        <f>IF('Main Data'!J634="Platinum",1,0)</f>
        <v>0</v>
      </c>
      <c r="AG634">
        <f>IF(OR('Main Data'!J634="PVD",'Main Data'!J634="Gold Plate",'Main Data'!J634="Other"),1,0)</f>
        <v>0</v>
      </c>
      <c r="AH634">
        <f>IF('Main Data'!N634="Stainless Steel",1,0)</f>
        <v>0</v>
      </c>
      <c r="AI634">
        <f>IF('Main Data'!N634="Leather",1,0)</f>
        <v>1</v>
      </c>
      <c r="AJ634">
        <f>IF('Main Data'!N634="Two-tone",1,0)</f>
        <v>0</v>
      </c>
      <c r="AK634">
        <f>IF(OR('Main Data'!N634="YG 18K",'Main Data'!N634="PG 18K",'Main Data'!N634="WG 18K",'Main Data'!N634="Mixes of 18K"),1,0)</f>
        <v>0</v>
      </c>
      <c r="AL634">
        <f>IF(OR(,'Main Data'!N634="PVD",'Main Data'!N634="Gold plate"),1,0)</f>
        <v>0</v>
      </c>
      <c r="AM634">
        <f>IF(OR('Main Data'!AV634="Yes",'Main Data'!AW634="Yes",'Main Data'!AU634="Yes"),1,0)</f>
        <v>0</v>
      </c>
      <c r="AN634">
        <f>IF(OR(ISTEXT('Main Data'!AX634), ISTEXT('Main Data'!AY634)),1,0)</f>
        <v>0</v>
      </c>
      <c r="AO634">
        <f>IF('Main Data'!AZ634="Yes",1,0)</f>
        <v>0</v>
      </c>
      <c r="AP634">
        <f>IF('Main Data'!BA634="Yes",1,0)</f>
        <v>0</v>
      </c>
      <c r="AQ634">
        <f>IF('Main Data'!BD634="Yes",1,0)</f>
        <v>0</v>
      </c>
      <c r="AR634">
        <f>IF('Main Data'!BE634="A",1,0)</f>
        <v>0</v>
      </c>
      <c r="AS634">
        <f>IF('Main Data'!BE634="AA",1,0)</f>
        <v>1</v>
      </c>
      <c r="AT634">
        <f>IF('Main Data'!BE634="AAA",1,0)</f>
        <v>0</v>
      </c>
      <c r="AU634">
        <f>IF('Main Data'!BE634="AAAA",1,0)</f>
        <v>0</v>
      </c>
      <c r="AV634">
        <f>IF('Main Data'!P634="Yes",1,0)</f>
        <v>0</v>
      </c>
      <c r="AW634">
        <f>IF('Main Data'!AP634="Yes",1,0)</f>
        <v>0</v>
      </c>
      <c r="AX634">
        <f>IF(OR('Main Data'!V634="Yes", 'Main Data'!W634="Yes",'Main Data'!X634="Yes"),1,0)</f>
        <v>1</v>
      </c>
      <c r="AY634">
        <f>IF(OR('Main Data'!Y634="Yes",'Main Data'!Z634="Yes"),1,0)</f>
        <v>0</v>
      </c>
      <c r="AZ634">
        <f>IF('Main Data'!AR634="Yes",1,0)</f>
        <v>0</v>
      </c>
      <c r="BA634">
        <f>IF('Main Data'!AS634="Yes",1,0)</f>
        <v>0</v>
      </c>
      <c r="BB634">
        <f>IF('Main Data'!AG634="Yes",1,0)</f>
        <v>0</v>
      </c>
      <c r="BC634">
        <f>IF('Main Data'!AB634="Yes",1,0)</f>
        <v>0</v>
      </c>
      <c r="BD634">
        <f>IF('Main Data'!AA634="Yes",1,0)</f>
        <v>1</v>
      </c>
      <c r="BE634">
        <f>IF('Main Data'!AC634="Yes",1,0)</f>
        <v>0</v>
      </c>
      <c r="BF634">
        <f>IF('Main Data'!AF634="Yes",1,0)</f>
        <v>0</v>
      </c>
      <c r="BG634">
        <f>IF(OR('Main Data'!AI634="Yes",'Main Data'!AL634="Yes"),1,0)</f>
        <v>0</v>
      </c>
      <c r="BH634">
        <f>IF('Main Data'!AJ634="Yes",1,0)</f>
        <v>0</v>
      </c>
      <c r="BI634">
        <f>IF('Main Data'!AK634="Yes",1,0)</f>
        <v>0</v>
      </c>
      <c r="BJ634">
        <f>IF('Main Data'!AM634="Yes",1,0)</f>
        <v>0</v>
      </c>
      <c r="BK634">
        <f>IF('Main Data'!AQ634="Yes",1,0)</f>
        <v>0</v>
      </c>
      <c r="BL634" s="21">
        <f t="shared" si="55"/>
        <v>0</v>
      </c>
      <c r="BM634" s="21">
        <f t="shared" si="56"/>
        <v>0</v>
      </c>
      <c r="BN634" s="21">
        <f t="shared" si="57"/>
        <v>1</v>
      </c>
      <c r="BO634" s="21">
        <f t="shared" si="58"/>
        <v>0</v>
      </c>
      <c r="BP634" s="21">
        <f t="shared" si="59"/>
        <v>0</v>
      </c>
    </row>
    <row r="635" spans="1:68" x14ac:dyDescent="0.2">
      <c r="A635">
        <v>631</v>
      </c>
      <c r="B635" s="33">
        <f>'Main Data'!C635</f>
        <v>44143</v>
      </c>
      <c r="C635">
        <f>'Main Data'!D635</f>
        <v>74</v>
      </c>
      <c r="D635" s="26">
        <f>'Main Data'!E635</f>
        <v>9500</v>
      </c>
      <c r="E635" s="26">
        <f>'Main Data'!F635</f>
        <v>11875</v>
      </c>
      <c r="F635" s="34">
        <f t="shared" si="54"/>
        <v>9.1590470775886317</v>
      </c>
      <c r="G635">
        <f>IF('Main Data'!H635="AP",1,0)</f>
        <v>0</v>
      </c>
      <c r="H635">
        <f>IF('Main Data'!H635="Blancpain",1,0)</f>
        <v>0</v>
      </c>
      <c r="I635">
        <f>IF('Main Data'!H635="Breguet",1,0)</f>
        <v>0</v>
      </c>
      <c r="J635">
        <f>IF('Main Data'!H635="Breitling",1,0)</f>
        <v>0</v>
      </c>
      <c r="K635">
        <f>IF('Main Data'!H635="Cartier",1,0)</f>
        <v>0</v>
      </c>
      <c r="L635">
        <f>IF('Main Data'!H635="Gallet",1,0)</f>
        <v>0</v>
      </c>
      <c r="M635">
        <f>IF('Main Data'!H635="Girard Perregaux",1,0)</f>
        <v>0</v>
      </c>
      <c r="N635">
        <f>IF('Main Data'!H635="Gubelin",1,0)</f>
        <v>0</v>
      </c>
      <c r="O635">
        <f>IF('Main Data'!H635="Heuer",1,0)</f>
        <v>0</v>
      </c>
      <c r="P635">
        <f>IF('Main Data'!H635="IWC",1,0)</f>
        <v>0</v>
      </c>
      <c r="Q635">
        <f>IF('Main Data'!H635="JLC",1,0)</f>
        <v>0</v>
      </c>
      <c r="R635">
        <f>IF('Main Data'!H635="Longines",1,0)</f>
        <v>0</v>
      </c>
      <c r="S635">
        <f>IF('Main Data'!H635="Movado",1,0)</f>
        <v>0</v>
      </c>
      <c r="T635">
        <f>IF('Main Data'!H635="Omega",1,0)</f>
        <v>0</v>
      </c>
      <c r="U635">
        <f>IF('Main Data'!H635="Panerai",1,0)</f>
        <v>0</v>
      </c>
      <c r="V635">
        <f>IF('Main Data'!H635="Patek",1,0)</f>
        <v>0</v>
      </c>
      <c r="W635">
        <f>IF('Main Data'!H635="Rolex",1,0)</f>
        <v>0</v>
      </c>
      <c r="X635">
        <f>IF('Main Data'!H635="Tudor",1,0)</f>
        <v>0</v>
      </c>
      <c r="Y635">
        <f>IF('Main Data'!H635="Ulysse Nardin",1,0)</f>
        <v>0</v>
      </c>
      <c r="Z635">
        <f>IF('Main Data'!H635="Universal Geneve",1,0)</f>
        <v>0</v>
      </c>
      <c r="AA635">
        <f>IF('Main Data'!H635="Vacheron",1,0)</f>
        <v>0</v>
      </c>
      <c r="AB635">
        <f>IF('Main Data'!H635="Zenith",1,0)</f>
        <v>1</v>
      </c>
      <c r="AC635">
        <f>IF('Main Data'!J635="Stainless Steel",1,0)</f>
        <v>1</v>
      </c>
      <c r="AD635">
        <f>IF('Main Data'!J635="Two-tone",1,0)</f>
        <v>0</v>
      </c>
      <c r="AE635">
        <f>IF(OR('Main Data'!J635="YG 18K",'Main Data'!J635="YG &lt;18K",'Main Data'!J635="PG 18K",'Main Data'!J635="PG &lt;18K",'Main Data'!J635="WG 18K",'Main Data'!J635="Mixes of 18K",'Main Data'!J635="Mixes &lt;18K"),1,0)</f>
        <v>0</v>
      </c>
      <c r="AF635">
        <f>IF('Main Data'!J635="Platinum",1,0)</f>
        <v>0</v>
      </c>
      <c r="AG635">
        <f>IF(OR('Main Data'!J635="PVD",'Main Data'!J635="Gold Plate",'Main Data'!J635="Other"),1,0)</f>
        <v>0</v>
      </c>
      <c r="AH635">
        <f>IF('Main Data'!N635="Stainless Steel",1,0)</f>
        <v>1</v>
      </c>
      <c r="AI635">
        <f>IF('Main Data'!N635="Leather",1,0)</f>
        <v>0</v>
      </c>
      <c r="AJ635">
        <f>IF('Main Data'!N635="Two-tone",1,0)</f>
        <v>0</v>
      </c>
      <c r="AK635">
        <f>IF(OR('Main Data'!N635="YG 18K",'Main Data'!N635="PG 18K",'Main Data'!N635="WG 18K",'Main Data'!N635="Mixes of 18K"),1,0)</f>
        <v>0</v>
      </c>
      <c r="AL635">
        <f>IF(OR(,'Main Data'!N635="PVD",'Main Data'!N635="Gold plate"),1,0)</f>
        <v>0</v>
      </c>
      <c r="AM635">
        <f>IF(OR('Main Data'!AV635="Yes",'Main Data'!AW635="Yes",'Main Data'!AU635="Yes"),1,0)</f>
        <v>0</v>
      </c>
      <c r="AN635">
        <f>IF(OR(ISTEXT('Main Data'!AX635), ISTEXT('Main Data'!AY635)),1,0)</f>
        <v>0</v>
      </c>
      <c r="AO635">
        <f>IF('Main Data'!AZ635="Yes",1,0)</f>
        <v>0</v>
      </c>
      <c r="AP635">
        <f>IF('Main Data'!BA635="Yes",1,0)</f>
        <v>0</v>
      </c>
      <c r="AQ635">
        <f>IF('Main Data'!BD635="Yes",1,0)</f>
        <v>0</v>
      </c>
      <c r="AR635">
        <f>IF('Main Data'!BE635="A",1,0)</f>
        <v>0</v>
      </c>
      <c r="AS635">
        <f>IF('Main Data'!BE635="AA",1,0)</f>
        <v>0</v>
      </c>
      <c r="AT635">
        <f>IF('Main Data'!BE635="AAA",1,0)</f>
        <v>1</v>
      </c>
      <c r="AU635">
        <f>IF('Main Data'!BE635="AAAA",1,0)</f>
        <v>0</v>
      </c>
      <c r="AV635">
        <f>IF('Main Data'!P635="Yes",1,0)</f>
        <v>0</v>
      </c>
      <c r="AW635">
        <f>IF('Main Data'!AP635="Yes",1,0)</f>
        <v>0</v>
      </c>
      <c r="AX635">
        <f>IF(OR('Main Data'!V635="Yes", 'Main Data'!W635="Yes",'Main Data'!X635="Yes"),1,0)</f>
        <v>1</v>
      </c>
      <c r="AY635">
        <f>IF(OR('Main Data'!Y635="Yes",'Main Data'!Z635="Yes"),1,0)</f>
        <v>0</v>
      </c>
      <c r="AZ635">
        <f>IF('Main Data'!AR635="Yes",1,0)</f>
        <v>0</v>
      </c>
      <c r="BA635">
        <f>IF('Main Data'!AS635="Yes",1,0)</f>
        <v>0</v>
      </c>
      <c r="BB635">
        <f>IF('Main Data'!AG635="Yes",1,0)</f>
        <v>0</v>
      </c>
      <c r="BC635">
        <f>IF('Main Data'!AB635="Yes",1,0)</f>
        <v>0</v>
      </c>
      <c r="BD635">
        <f>IF('Main Data'!AA635="Yes",1,0)</f>
        <v>0</v>
      </c>
      <c r="BE635">
        <f>IF('Main Data'!AC635="Yes",1,0)</f>
        <v>0</v>
      </c>
      <c r="BF635">
        <f>IF('Main Data'!AF635="Yes",1,0)</f>
        <v>0</v>
      </c>
      <c r="BG635">
        <f>IF(OR('Main Data'!AI635="Yes",'Main Data'!AL635="Yes"),1,0)</f>
        <v>1</v>
      </c>
      <c r="BH635">
        <f>IF('Main Data'!AJ635="Yes",1,0)</f>
        <v>0</v>
      </c>
      <c r="BI635">
        <f>IF('Main Data'!AK635="Yes",1,0)</f>
        <v>0</v>
      </c>
      <c r="BJ635">
        <f>IF('Main Data'!AM635="Yes",1,0)</f>
        <v>0</v>
      </c>
      <c r="BK635">
        <f>IF('Main Data'!AQ635="Yes",1,0)</f>
        <v>0</v>
      </c>
      <c r="BL635" s="21">
        <f t="shared" si="55"/>
        <v>0</v>
      </c>
      <c r="BM635" s="21">
        <f t="shared" si="56"/>
        <v>0</v>
      </c>
      <c r="BN635" s="21">
        <f t="shared" si="57"/>
        <v>1</v>
      </c>
      <c r="BO635" s="21">
        <f t="shared" si="58"/>
        <v>0</v>
      </c>
      <c r="BP635" s="21">
        <f t="shared" si="59"/>
        <v>0</v>
      </c>
    </row>
    <row r="636" spans="1:68" x14ac:dyDescent="0.2">
      <c r="A636">
        <v>632</v>
      </c>
      <c r="B636" s="33">
        <f>'Main Data'!C636</f>
        <v>44143</v>
      </c>
      <c r="C636">
        <f>'Main Data'!D636</f>
        <v>75</v>
      </c>
      <c r="D636" s="26">
        <f>'Main Data'!E636</f>
        <v>3000</v>
      </c>
      <c r="E636" s="26">
        <f>'Main Data'!F636</f>
        <v>3750</v>
      </c>
      <c r="F636" s="34">
        <f t="shared" si="54"/>
        <v>8.0063675676502459</v>
      </c>
      <c r="G636">
        <f>IF('Main Data'!H636="AP",1,0)</f>
        <v>0</v>
      </c>
      <c r="H636">
        <f>IF('Main Data'!H636="Blancpain",1,0)</f>
        <v>0</v>
      </c>
      <c r="I636">
        <f>IF('Main Data'!H636="Breguet",1,0)</f>
        <v>0</v>
      </c>
      <c r="J636">
        <f>IF('Main Data'!H636="Breitling",1,0)</f>
        <v>0</v>
      </c>
      <c r="K636">
        <f>IF('Main Data'!H636="Cartier",1,0)</f>
        <v>0</v>
      </c>
      <c r="L636">
        <f>IF('Main Data'!H636="Gallet",1,0)</f>
        <v>0</v>
      </c>
      <c r="M636">
        <f>IF('Main Data'!H636="Girard Perregaux",1,0)</f>
        <v>0</v>
      </c>
      <c r="N636">
        <f>IF('Main Data'!H636="Gubelin",1,0)</f>
        <v>0</v>
      </c>
      <c r="O636">
        <f>IF('Main Data'!H636="Heuer",1,0)</f>
        <v>0</v>
      </c>
      <c r="P636">
        <f>IF('Main Data'!H636="IWC",1,0)</f>
        <v>0</v>
      </c>
      <c r="Q636">
        <f>IF('Main Data'!H636="JLC",1,0)</f>
        <v>0</v>
      </c>
      <c r="R636">
        <f>IF('Main Data'!H636="Longines",1,0)</f>
        <v>0</v>
      </c>
      <c r="S636">
        <f>IF('Main Data'!H636="Movado",1,0)</f>
        <v>0</v>
      </c>
      <c r="T636">
        <f>IF('Main Data'!H636="Omega",1,0)</f>
        <v>0</v>
      </c>
      <c r="U636">
        <f>IF('Main Data'!H636="Panerai",1,0)</f>
        <v>0</v>
      </c>
      <c r="V636">
        <f>IF('Main Data'!H636="Patek",1,0)</f>
        <v>0</v>
      </c>
      <c r="W636">
        <f>IF('Main Data'!H636="Rolex",1,0)</f>
        <v>0</v>
      </c>
      <c r="X636">
        <f>IF('Main Data'!H636="Tudor",1,0)</f>
        <v>0</v>
      </c>
      <c r="Y636">
        <f>IF('Main Data'!H636="Ulysse Nardin",1,0)</f>
        <v>0</v>
      </c>
      <c r="Z636">
        <f>IF('Main Data'!H636="Universal Geneve",1,0)</f>
        <v>0</v>
      </c>
      <c r="AA636">
        <f>IF('Main Data'!H636="Vacheron",1,0)</f>
        <v>0</v>
      </c>
      <c r="AB636">
        <f>IF('Main Data'!H636="Zenith",1,0)</f>
        <v>1</v>
      </c>
      <c r="AC636">
        <f>IF('Main Data'!J636="Stainless Steel",1,0)</f>
        <v>1</v>
      </c>
      <c r="AD636">
        <f>IF('Main Data'!J636="Two-tone",1,0)</f>
        <v>0</v>
      </c>
      <c r="AE636">
        <f>IF(OR('Main Data'!J636="YG 18K",'Main Data'!J636="YG &lt;18K",'Main Data'!J636="PG 18K",'Main Data'!J636="PG &lt;18K",'Main Data'!J636="WG 18K",'Main Data'!J636="Mixes of 18K",'Main Data'!J636="Mixes &lt;18K"),1,0)</f>
        <v>0</v>
      </c>
      <c r="AF636">
        <f>IF('Main Data'!J636="Platinum",1,0)</f>
        <v>0</v>
      </c>
      <c r="AG636">
        <f>IF(OR('Main Data'!J636="PVD",'Main Data'!J636="Gold Plate",'Main Data'!J636="Other"),1,0)</f>
        <v>0</v>
      </c>
      <c r="AH636">
        <f>IF('Main Data'!N636="Stainless Steel",1,0)</f>
        <v>0</v>
      </c>
      <c r="AI636">
        <f>IF('Main Data'!N636="Leather",1,0)</f>
        <v>1</v>
      </c>
      <c r="AJ636">
        <f>IF('Main Data'!N636="Two-tone",1,0)</f>
        <v>0</v>
      </c>
      <c r="AK636">
        <f>IF(OR('Main Data'!N636="YG 18K",'Main Data'!N636="PG 18K",'Main Data'!N636="WG 18K",'Main Data'!N636="Mixes of 18K"),1,0)</f>
        <v>0</v>
      </c>
      <c r="AL636">
        <f>IF(OR(,'Main Data'!N636="PVD",'Main Data'!N636="Gold plate"),1,0)</f>
        <v>0</v>
      </c>
      <c r="AM636">
        <f>IF(OR('Main Data'!AV636="Yes",'Main Data'!AW636="Yes",'Main Data'!AU636="Yes"),1,0)</f>
        <v>0</v>
      </c>
      <c r="AN636">
        <f>IF(OR(ISTEXT('Main Data'!AX636), ISTEXT('Main Data'!AY636)),1,0)</f>
        <v>0</v>
      </c>
      <c r="AO636">
        <f>IF('Main Data'!AZ636="Yes",1,0)</f>
        <v>0</v>
      </c>
      <c r="AP636">
        <f>IF('Main Data'!BA636="Yes",1,0)</f>
        <v>0</v>
      </c>
      <c r="AQ636">
        <f>IF('Main Data'!BD636="Yes",1,0)</f>
        <v>0</v>
      </c>
      <c r="AR636">
        <f>IF('Main Data'!BE636="A",1,0)</f>
        <v>0</v>
      </c>
      <c r="AS636">
        <f>IF('Main Data'!BE636="AA",1,0)</f>
        <v>1</v>
      </c>
      <c r="AT636">
        <f>IF('Main Data'!BE636="AAA",1,0)</f>
        <v>0</v>
      </c>
      <c r="AU636">
        <f>IF('Main Data'!BE636="AAAA",1,0)</f>
        <v>0</v>
      </c>
      <c r="AV636">
        <f>IF('Main Data'!P636="Yes",1,0)</f>
        <v>0</v>
      </c>
      <c r="AW636">
        <f>IF('Main Data'!AP636="Yes",1,0)</f>
        <v>0</v>
      </c>
      <c r="AX636">
        <f>IF(OR('Main Data'!V636="Yes", 'Main Data'!W636="Yes",'Main Data'!X636="Yes"),1,0)</f>
        <v>1</v>
      </c>
      <c r="AY636">
        <f>IF(OR('Main Data'!Y636="Yes",'Main Data'!Z636="Yes"),1,0)</f>
        <v>0</v>
      </c>
      <c r="AZ636">
        <f>IF('Main Data'!AR636="Yes",1,0)</f>
        <v>0</v>
      </c>
      <c r="BA636">
        <f>IF('Main Data'!AS636="Yes",1,0)</f>
        <v>0</v>
      </c>
      <c r="BB636">
        <f>IF('Main Data'!AG636="Yes",1,0)</f>
        <v>0</v>
      </c>
      <c r="BC636">
        <f>IF('Main Data'!AB636="Yes",1,0)</f>
        <v>0</v>
      </c>
      <c r="BD636">
        <f>IF('Main Data'!AA636="Yes",1,0)</f>
        <v>0</v>
      </c>
      <c r="BE636">
        <f>IF('Main Data'!AC636="Yes",1,0)</f>
        <v>0</v>
      </c>
      <c r="BF636">
        <f>IF('Main Data'!AF636="Yes",1,0)</f>
        <v>0</v>
      </c>
      <c r="BG636">
        <f>IF(OR('Main Data'!AI636="Yes",'Main Data'!AL636="Yes"),1,0)</f>
        <v>1</v>
      </c>
      <c r="BH636">
        <f>IF('Main Data'!AJ636="Yes",1,0)</f>
        <v>0</v>
      </c>
      <c r="BI636">
        <f>IF('Main Data'!AK636="Yes",1,0)</f>
        <v>0</v>
      </c>
      <c r="BJ636">
        <f>IF('Main Data'!AM636="Yes",1,0)</f>
        <v>0</v>
      </c>
      <c r="BK636">
        <f>IF('Main Data'!AQ636="Yes",1,0)</f>
        <v>0</v>
      </c>
      <c r="BL636" s="21">
        <f t="shared" si="55"/>
        <v>0</v>
      </c>
      <c r="BM636" s="21">
        <f t="shared" si="56"/>
        <v>0</v>
      </c>
      <c r="BN636" s="21">
        <f t="shared" si="57"/>
        <v>1</v>
      </c>
      <c r="BO636" s="21">
        <f t="shared" si="58"/>
        <v>0</v>
      </c>
      <c r="BP636" s="21">
        <f t="shared" si="59"/>
        <v>0</v>
      </c>
    </row>
    <row r="637" spans="1:68" x14ac:dyDescent="0.2">
      <c r="A637">
        <v>633</v>
      </c>
      <c r="B637" s="33">
        <f>'Main Data'!C637</f>
        <v>44143</v>
      </c>
      <c r="C637">
        <f>'Main Data'!D637</f>
        <v>77</v>
      </c>
      <c r="D637" s="26">
        <f>'Main Data'!E637</f>
        <v>6100</v>
      </c>
      <c r="E637" s="26">
        <f>'Main Data'!F637</f>
        <v>7625</v>
      </c>
      <c r="F637" s="34">
        <f t="shared" si="54"/>
        <v>8.7160440501614023</v>
      </c>
      <c r="G637">
        <f>IF('Main Data'!H637="AP",1,0)</f>
        <v>0</v>
      </c>
      <c r="H637">
        <f>IF('Main Data'!H637="Blancpain",1,0)</f>
        <v>0</v>
      </c>
      <c r="I637">
        <f>IF('Main Data'!H637="Breguet",1,0)</f>
        <v>0</v>
      </c>
      <c r="J637">
        <f>IF('Main Data'!H637="Breitling",1,0)</f>
        <v>0</v>
      </c>
      <c r="K637">
        <f>IF('Main Data'!H637="Cartier",1,0)</f>
        <v>0</v>
      </c>
      <c r="L637">
        <f>IF('Main Data'!H637="Gallet",1,0)</f>
        <v>0</v>
      </c>
      <c r="M637">
        <f>IF('Main Data'!H637="Girard Perregaux",1,0)</f>
        <v>0</v>
      </c>
      <c r="N637">
        <f>IF('Main Data'!H637="Gubelin",1,0)</f>
        <v>0</v>
      </c>
      <c r="O637">
        <f>IF('Main Data'!H637="Heuer",1,0)</f>
        <v>0</v>
      </c>
      <c r="P637">
        <f>IF('Main Data'!H637="IWC",1,0)</f>
        <v>1</v>
      </c>
      <c r="Q637">
        <f>IF('Main Data'!H637="JLC",1,0)</f>
        <v>0</v>
      </c>
      <c r="R637">
        <f>IF('Main Data'!H637="Longines",1,0)</f>
        <v>0</v>
      </c>
      <c r="S637">
        <f>IF('Main Data'!H637="Movado",1,0)</f>
        <v>0</v>
      </c>
      <c r="T637">
        <f>IF('Main Data'!H637="Omega",1,0)</f>
        <v>0</v>
      </c>
      <c r="U637">
        <f>IF('Main Data'!H637="Panerai",1,0)</f>
        <v>0</v>
      </c>
      <c r="V637">
        <f>IF('Main Data'!H637="Patek",1,0)</f>
        <v>0</v>
      </c>
      <c r="W637">
        <f>IF('Main Data'!H637="Rolex",1,0)</f>
        <v>0</v>
      </c>
      <c r="X637">
        <f>IF('Main Data'!H637="Tudor",1,0)</f>
        <v>0</v>
      </c>
      <c r="Y637">
        <f>IF('Main Data'!H637="Ulysse Nardin",1,0)</f>
        <v>0</v>
      </c>
      <c r="Z637">
        <f>IF('Main Data'!H637="Universal Geneve",1,0)</f>
        <v>0</v>
      </c>
      <c r="AA637">
        <f>IF('Main Data'!H637="Vacheron",1,0)</f>
        <v>0</v>
      </c>
      <c r="AB637">
        <f>IF('Main Data'!H637="Zenith",1,0)</f>
        <v>0</v>
      </c>
      <c r="AC637">
        <f>IF('Main Data'!J637="Stainless Steel",1,0)</f>
        <v>1</v>
      </c>
      <c r="AD637">
        <f>IF('Main Data'!J637="Two-tone",1,0)</f>
        <v>0</v>
      </c>
      <c r="AE637">
        <f>IF(OR('Main Data'!J637="YG 18K",'Main Data'!J637="YG &lt;18K",'Main Data'!J637="PG 18K",'Main Data'!J637="PG &lt;18K",'Main Data'!J637="WG 18K",'Main Data'!J637="Mixes of 18K",'Main Data'!J637="Mixes &lt;18K"),1,0)</f>
        <v>0</v>
      </c>
      <c r="AF637">
        <f>IF('Main Data'!J637="Platinum",1,0)</f>
        <v>0</v>
      </c>
      <c r="AG637">
        <f>IF(OR('Main Data'!J637="PVD",'Main Data'!J637="Gold Plate",'Main Data'!J637="Other"),1,0)</f>
        <v>0</v>
      </c>
      <c r="AH637">
        <f>IF('Main Data'!N637="Stainless Steel",1,0)</f>
        <v>1</v>
      </c>
      <c r="AI637">
        <f>IF('Main Data'!N637="Leather",1,0)</f>
        <v>0</v>
      </c>
      <c r="AJ637">
        <f>IF('Main Data'!N637="Two-tone",1,0)</f>
        <v>0</v>
      </c>
      <c r="AK637">
        <f>IF(OR('Main Data'!N637="YG 18K",'Main Data'!N637="PG 18K",'Main Data'!N637="WG 18K",'Main Data'!N637="Mixes of 18K"),1,0)</f>
        <v>0</v>
      </c>
      <c r="AL637">
        <f>IF(OR(,'Main Data'!N637="PVD",'Main Data'!N637="Gold plate"),1,0)</f>
        <v>0</v>
      </c>
      <c r="AM637">
        <f>IF(OR('Main Data'!AV637="Yes",'Main Data'!AW637="Yes",'Main Data'!AU637="Yes"),1,0)</f>
        <v>0</v>
      </c>
      <c r="AN637">
        <f>IF(OR(ISTEXT('Main Data'!AX637), ISTEXT('Main Data'!AY637)),1,0)</f>
        <v>0</v>
      </c>
      <c r="AO637">
        <f>IF('Main Data'!AZ637="Yes",1,0)</f>
        <v>0</v>
      </c>
      <c r="AP637">
        <f>IF('Main Data'!BA637="Yes",1,0)</f>
        <v>0</v>
      </c>
      <c r="AQ637">
        <f>IF('Main Data'!BD637="Yes",1,0)</f>
        <v>0</v>
      </c>
      <c r="AR637">
        <f>IF('Main Data'!BE637="A",1,0)</f>
        <v>0</v>
      </c>
      <c r="AS637">
        <f>IF('Main Data'!BE637="AA",1,0)</f>
        <v>0</v>
      </c>
      <c r="AT637">
        <f>IF('Main Data'!BE637="AAA",1,0)</f>
        <v>1</v>
      </c>
      <c r="AU637">
        <f>IF('Main Data'!BE637="AAAA",1,0)</f>
        <v>0</v>
      </c>
      <c r="AV637">
        <f>IF('Main Data'!P637="Yes",1,0)</f>
        <v>0</v>
      </c>
      <c r="AW637">
        <f>IF('Main Data'!AP637="Yes",1,0)</f>
        <v>0</v>
      </c>
      <c r="AX637">
        <f>IF(OR('Main Data'!V637="Yes", 'Main Data'!W637="Yes",'Main Data'!X637="Yes"),1,0)</f>
        <v>1</v>
      </c>
      <c r="AY637">
        <f>IF(OR('Main Data'!Y637="Yes",'Main Data'!Z637="Yes"),1,0)</f>
        <v>0</v>
      </c>
      <c r="AZ637">
        <f>IF('Main Data'!AR637="Yes",1,0)</f>
        <v>0</v>
      </c>
      <c r="BA637">
        <f>IF('Main Data'!AS637="Yes",1,0)</f>
        <v>0</v>
      </c>
      <c r="BB637">
        <f>IF('Main Data'!AG637="Yes",1,0)</f>
        <v>0</v>
      </c>
      <c r="BC637">
        <f>IF('Main Data'!AB637="Yes",1,0)</f>
        <v>0</v>
      </c>
      <c r="BD637">
        <f>IF('Main Data'!AA637="Yes",1,0)</f>
        <v>1</v>
      </c>
      <c r="BE637">
        <f>IF('Main Data'!AC637="Yes",1,0)</f>
        <v>0</v>
      </c>
      <c r="BF637">
        <f>IF('Main Data'!AF637="Yes",1,0)</f>
        <v>0</v>
      </c>
      <c r="BG637">
        <f>IF(OR('Main Data'!AI637="Yes",'Main Data'!AL637="Yes"),1,0)</f>
        <v>0</v>
      </c>
      <c r="BH637">
        <f>IF('Main Data'!AJ637="Yes",1,0)</f>
        <v>0</v>
      </c>
      <c r="BI637">
        <f>IF('Main Data'!AK637="Yes",1,0)</f>
        <v>0</v>
      </c>
      <c r="BJ637">
        <f>IF('Main Data'!AM637="Yes",1,0)</f>
        <v>0</v>
      </c>
      <c r="BK637">
        <f>IF('Main Data'!AQ637="Yes",1,0)</f>
        <v>0</v>
      </c>
      <c r="BL637" s="21">
        <f t="shared" si="55"/>
        <v>0</v>
      </c>
      <c r="BM637" s="21">
        <f t="shared" si="56"/>
        <v>0</v>
      </c>
      <c r="BN637" s="21">
        <f t="shared" si="57"/>
        <v>1</v>
      </c>
      <c r="BO637" s="21">
        <f t="shared" si="58"/>
        <v>0</v>
      </c>
      <c r="BP637" s="21">
        <f t="shared" si="59"/>
        <v>0</v>
      </c>
    </row>
    <row r="638" spans="1:68" x14ac:dyDescent="0.2">
      <c r="A638">
        <v>634</v>
      </c>
      <c r="B638" s="33">
        <f>'Main Data'!C638</f>
        <v>44143</v>
      </c>
      <c r="C638">
        <f>'Main Data'!D638</f>
        <v>78</v>
      </c>
      <c r="D638" s="26">
        <f>'Main Data'!E638</f>
        <v>17000</v>
      </c>
      <c r="E638" s="26">
        <f>'Main Data'!F638</f>
        <v>21250</v>
      </c>
      <c r="F638" s="34">
        <f t="shared" si="54"/>
        <v>9.7409686230383539</v>
      </c>
      <c r="G638">
        <f>IF('Main Data'!H638="AP",1,0)</f>
        <v>0</v>
      </c>
      <c r="H638">
        <f>IF('Main Data'!H638="Blancpain",1,0)</f>
        <v>0</v>
      </c>
      <c r="I638">
        <f>IF('Main Data'!H638="Breguet",1,0)</f>
        <v>0</v>
      </c>
      <c r="J638">
        <f>IF('Main Data'!H638="Breitling",1,0)</f>
        <v>0</v>
      </c>
      <c r="K638">
        <f>IF('Main Data'!H638="Cartier",1,0)</f>
        <v>0</v>
      </c>
      <c r="L638">
        <f>IF('Main Data'!H638="Gallet",1,0)</f>
        <v>0</v>
      </c>
      <c r="M638">
        <f>IF('Main Data'!H638="Girard Perregaux",1,0)</f>
        <v>0</v>
      </c>
      <c r="N638">
        <f>IF('Main Data'!H638="Gubelin",1,0)</f>
        <v>0</v>
      </c>
      <c r="O638">
        <f>IF('Main Data'!H638="Heuer",1,0)</f>
        <v>0</v>
      </c>
      <c r="P638">
        <f>IF('Main Data'!H638="IWC",1,0)</f>
        <v>0</v>
      </c>
      <c r="Q638">
        <f>IF('Main Data'!H638="JLC",1,0)</f>
        <v>0</v>
      </c>
      <c r="R638">
        <f>IF('Main Data'!H638="Longines",1,0)</f>
        <v>0</v>
      </c>
      <c r="S638">
        <f>IF('Main Data'!H638="Movado",1,0)</f>
        <v>0</v>
      </c>
      <c r="T638">
        <f>IF('Main Data'!H638="Omega",1,0)</f>
        <v>0</v>
      </c>
      <c r="U638">
        <f>IF('Main Data'!H638="Panerai",1,0)</f>
        <v>0</v>
      </c>
      <c r="V638">
        <f>IF('Main Data'!H638="Patek",1,0)</f>
        <v>0</v>
      </c>
      <c r="W638">
        <f>IF('Main Data'!H638="Rolex",1,0)</f>
        <v>0</v>
      </c>
      <c r="X638">
        <f>IF('Main Data'!H638="Tudor",1,0)</f>
        <v>0</v>
      </c>
      <c r="Y638">
        <f>IF('Main Data'!H638="Ulysse Nardin",1,0)</f>
        <v>0</v>
      </c>
      <c r="Z638">
        <f>IF('Main Data'!H638="Universal Geneve",1,0)</f>
        <v>0</v>
      </c>
      <c r="AA638">
        <f>IF('Main Data'!H638="Vacheron",1,0)</f>
        <v>1</v>
      </c>
      <c r="AB638">
        <f>IF('Main Data'!H638="Zenith",1,0)</f>
        <v>0</v>
      </c>
      <c r="AC638">
        <f>IF('Main Data'!J638="Stainless Steel",1,0)</f>
        <v>1</v>
      </c>
      <c r="AD638">
        <f>IF('Main Data'!J638="Two-tone",1,0)</f>
        <v>0</v>
      </c>
      <c r="AE638">
        <f>IF(OR('Main Data'!J638="YG 18K",'Main Data'!J638="YG &lt;18K",'Main Data'!J638="PG 18K",'Main Data'!J638="PG &lt;18K",'Main Data'!J638="WG 18K",'Main Data'!J638="Mixes of 18K",'Main Data'!J638="Mixes &lt;18K"),1,0)</f>
        <v>0</v>
      </c>
      <c r="AF638">
        <f>IF('Main Data'!J638="Platinum",1,0)</f>
        <v>0</v>
      </c>
      <c r="AG638">
        <f>IF(OR('Main Data'!J638="PVD",'Main Data'!J638="Gold Plate",'Main Data'!J638="Other"),1,0)</f>
        <v>0</v>
      </c>
      <c r="AH638">
        <f>IF('Main Data'!N638="Stainless Steel",1,0)</f>
        <v>1</v>
      </c>
      <c r="AI638">
        <f>IF('Main Data'!N638="Leather",1,0)</f>
        <v>0</v>
      </c>
      <c r="AJ638">
        <f>IF('Main Data'!N638="Two-tone",1,0)</f>
        <v>0</v>
      </c>
      <c r="AK638">
        <f>IF(OR('Main Data'!N638="YG 18K",'Main Data'!N638="PG 18K",'Main Data'!N638="WG 18K",'Main Data'!N638="Mixes of 18K"),1,0)</f>
        <v>0</v>
      </c>
      <c r="AL638">
        <f>IF(OR(,'Main Data'!N638="PVD",'Main Data'!N638="Gold plate"),1,0)</f>
        <v>0</v>
      </c>
      <c r="AM638">
        <f>IF(OR('Main Data'!AV638="Yes",'Main Data'!AW638="Yes",'Main Data'!AU638="Yes"),1,0)</f>
        <v>0</v>
      </c>
      <c r="AN638">
        <f>IF(OR(ISTEXT('Main Data'!AX638), ISTEXT('Main Data'!AY638)),1,0)</f>
        <v>0</v>
      </c>
      <c r="AO638">
        <f>IF('Main Data'!AZ638="Yes",1,0)</f>
        <v>0</v>
      </c>
      <c r="AP638">
        <f>IF('Main Data'!BA638="Yes",1,0)</f>
        <v>0</v>
      </c>
      <c r="AQ638">
        <f>IF('Main Data'!BD638="Yes",1,0)</f>
        <v>0</v>
      </c>
      <c r="AR638">
        <f>IF('Main Data'!BE638="A",1,0)</f>
        <v>0</v>
      </c>
      <c r="AS638">
        <f>IF('Main Data'!BE638="AA",1,0)</f>
        <v>0</v>
      </c>
      <c r="AT638">
        <f>IF('Main Data'!BE638="AAA",1,0)</f>
        <v>1</v>
      </c>
      <c r="AU638">
        <f>IF('Main Data'!BE638="AAAA",1,0)</f>
        <v>0</v>
      </c>
      <c r="AV638">
        <f>IF('Main Data'!P638="Yes",1,0)</f>
        <v>0</v>
      </c>
      <c r="AW638">
        <f>IF('Main Data'!AP638="Yes",1,0)</f>
        <v>0</v>
      </c>
      <c r="AX638">
        <f>IF(OR('Main Data'!V638="Yes", 'Main Data'!W638="Yes",'Main Data'!X638="Yes"),1,0)</f>
        <v>1</v>
      </c>
      <c r="AY638">
        <f>IF(OR('Main Data'!Y638="Yes",'Main Data'!Z638="Yes"),1,0)</f>
        <v>0</v>
      </c>
      <c r="AZ638">
        <f>IF('Main Data'!AR638="Yes",1,0)</f>
        <v>0</v>
      </c>
      <c r="BA638">
        <f>IF('Main Data'!AS638="Yes",1,0)</f>
        <v>0</v>
      </c>
      <c r="BB638">
        <f>IF('Main Data'!AG638="Yes",1,0)</f>
        <v>0</v>
      </c>
      <c r="BC638">
        <f>IF('Main Data'!AB638="Yes",1,0)</f>
        <v>0</v>
      </c>
      <c r="BD638">
        <f>IF('Main Data'!AA638="Yes",1,0)</f>
        <v>0</v>
      </c>
      <c r="BE638">
        <f>IF('Main Data'!AC638="Yes",1,0)</f>
        <v>0</v>
      </c>
      <c r="BF638">
        <f>IF('Main Data'!AF638="Yes",1,0)</f>
        <v>0</v>
      </c>
      <c r="BG638">
        <f>IF(OR('Main Data'!AI638="Yes",'Main Data'!AL638="Yes"),1,0)</f>
        <v>0</v>
      </c>
      <c r="BH638">
        <f>IF('Main Data'!AJ638="Yes",1,0)</f>
        <v>0</v>
      </c>
      <c r="BI638">
        <f>IF('Main Data'!AK638="Yes",1,0)</f>
        <v>0</v>
      </c>
      <c r="BJ638">
        <f>IF('Main Data'!AM638="Yes",1,0)</f>
        <v>0</v>
      </c>
      <c r="BK638">
        <f>IF('Main Data'!AQ638="Yes",1,0)</f>
        <v>0</v>
      </c>
      <c r="BL638" s="21">
        <f t="shared" si="55"/>
        <v>0</v>
      </c>
      <c r="BM638" s="21">
        <f t="shared" si="56"/>
        <v>0</v>
      </c>
      <c r="BN638" s="21">
        <f t="shared" si="57"/>
        <v>1</v>
      </c>
      <c r="BO638" s="21">
        <f t="shared" si="58"/>
        <v>0</v>
      </c>
      <c r="BP638" s="21">
        <f t="shared" si="59"/>
        <v>0</v>
      </c>
    </row>
    <row r="639" spans="1:68" x14ac:dyDescent="0.2">
      <c r="A639">
        <v>635</v>
      </c>
      <c r="B639" s="33">
        <f>'Main Data'!C639</f>
        <v>44143</v>
      </c>
      <c r="C639">
        <f>'Main Data'!D639</f>
        <v>79</v>
      </c>
      <c r="D639" s="26">
        <f>'Main Data'!E639</f>
        <v>2200</v>
      </c>
      <c r="E639" s="26">
        <f>'Main Data'!F639</f>
        <v>2750</v>
      </c>
      <c r="F639" s="34">
        <f t="shared" si="54"/>
        <v>7.696212639346407</v>
      </c>
      <c r="G639">
        <f>IF('Main Data'!H639="AP",1,0)</f>
        <v>0</v>
      </c>
      <c r="H639">
        <f>IF('Main Data'!H639="Blancpain",1,0)</f>
        <v>0</v>
      </c>
      <c r="I639">
        <f>IF('Main Data'!H639="Breguet",1,0)</f>
        <v>0</v>
      </c>
      <c r="J639">
        <f>IF('Main Data'!H639="Breitling",1,0)</f>
        <v>0</v>
      </c>
      <c r="K639">
        <f>IF('Main Data'!H639="Cartier",1,0)</f>
        <v>0</v>
      </c>
      <c r="L639">
        <f>IF('Main Data'!H639="Gallet",1,0)</f>
        <v>0</v>
      </c>
      <c r="M639">
        <f>IF('Main Data'!H639="Girard Perregaux",1,0)</f>
        <v>0</v>
      </c>
      <c r="N639">
        <f>IF('Main Data'!H639="Gubelin",1,0)</f>
        <v>0</v>
      </c>
      <c r="O639">
        <f>IF('Main Data'!H639="Heuer",1,0)</f>
        <v>0</v>
      </c>
      <c r="P639">
        <f>IF('Main Data'!H639="IWC",1,0)</f>
        <v>0</v>
      </c>
      <c r="Q639">
        <f>IF('Main Data'!H639="JLC",1,0)</f>
        <v>0</v>
      </c>
      <c r="R639">
        <f>IF('Main Data'!H639="Longines",1,0)</f>
        <v>0</v>
      </c>
      <c r="S639">
        <f>IF('Main Data'!H639="Movado",1,0)</f>
        <v>0</v>
      </c>
      <c r="T639">
        <f>IF('Main Data'!H639="Omega",1,0)</f>
        <v>0</v>
      </c>
      <c r="U639">
        <f>IF('Main Data'!H639="Panerai",1,0)</f>
        <v>0</v>
      </c>
      <c r="V639">
        <f>IF('Main Data'!H639="Patek",1,0)</f>
        <v>0</v>
      </c>
      <c r="W639">
        <f>IF('Main Data'!H639="Rolex",1,0)</f>
        <v>0</v>
      </c>
      <c r="X639">
        <f>IF('Main Data'!H639="Tudor",1,0)</f>
        <v>0</v>
      </c>
      <c r="Y639">
        <f>IF('Main Data'!H639="Ulysse Nardin",1,0)</f>
        <v>0</v>
      </c>
      <c r="Z639">
        <f>IF('Main Data'!H639="Universal Geneve",1,0)</f>
        <v>0</v>
      </c>
      <c r="AA639">
        <f>IF('Main Data'!H639="Vacheron",1,0)</f>
        <v>0</v>
      </c>
      <c r="AB639">
        <f>IF('Main Data'!H639="Zenith",1,0)</f>
        <v>1</v>
      </c>
      <c r="AC639">
        <f>IF('Main Data'!J639="Stainless Steel",1,0)</f>
        <v>1</v>
      </c>
      <c r="AD639">
        <f>IF('Main Data'!J639="Two-tone",1,0)</f>
        <v>0</v>
      </c>
      <c r="AE639">
        <f>IF(OR('Main Data'!J639="YG 18K",'Main Data'!J639="YG &lt;18K",'Main Data'!J639="PG 18K",'Main Data'!J639="PG &lt;18K",'Main Data'!J639="WG 18K",'Main Data'!J639="Mixes of 18K",'Main Data'!J639="Mixes &lt;18K"),1,0)</f>
        <v>0</v>
      </c>
      <c r="AF639">
        <f>IF('Main Data'!J639="Platinum",1,0)</f>
        <v>0</v>
      </c>
      <c r="AG639">
        <f>IF(OR('Main Data'!J639="PVD",'Main Data'!J639="Gold Plate",'Main Data'!J639="Other"),1,0)</f>
        <v>0</v>
      </c>
      <c r="AH639">
        <f>IF('Main Data'!N639="Stainless Steel",1,0)</f>
        <v>1</v>
      </c>
      <c r="AI639">
        <f>IF('Main Data'!N639="Leather",1,0)</f>
        <v>0</v>
      </c>
      <c r="AJ639">
        <f>IF('Main Data'!N639="Two-tone",1,0)</f>
        <v>0</v>
      </c>
      <c r="AK639">
        <f>IF(OR('Main Data'!N639="YG 18K",'Main Data'!N639="PG 18K",'Main Data'!N639="WG 18K",'Main Data'!N639="Mixes of 18K"),1,0)</f>
        <v>0</v>
      </c>
      <c r="AL639">
        <f>IF(OR(,'Main Data'!N639="PVD",'Main Data'!N639="Gold plate"),1,0)</f>
        <v>0</v>
      </c>
      <c r="AM639">
        <f>IF(OR('Main Data'!AV639="Yes",'Main Data'!AW639="Yes",'Main Data'!AU639="Yes"),1,0)</f>
        <v>0</v>
      </c>
      <c r="AN639">
        <f>IF(OR(ISTEXT('Main Data'!AX639), ISTEXT('Main Data'!AY639)),1,0)</f>
        <v>0</v>
      </c>
      <c r="AO639">
        <f>IF('Main Data'!AZ639="Yes",1,0)</f>
        <v>0</v>
      </c>
      <c r="AP639">
        <f>IF('Main Data'!BA639="Yes",1,0)</f>
        <v>0</v>
      </c>
      <c r="AQ639">
        <f>IF('Main Data'!BD639="Yes",1,0)</f>
        <v>0</v>
      </c>
      <c r="AR639">
        <f>IF('Main Data'!BE639="A",1,0)</f>
        <v>0</v>
      </c>
      <c r="AS639">
        <f>IF('Main Data'!BE639="AA",1,0)</f>
        <v>1</v>
      </c>
      <c r="AT639">
        <f>IF('Main Data'!BE639="AAA",1,0)</f>
        <v>0</v>
      </c>
      <c r="AU639">
        <f>IF('Main Data'!BE639="AAAA",1,0)</f>
        <v>0</v>
      </c>
      <c r="AV639">
        <f>IF('Main Data'!P639="Yes",1,0)</f>
        <v>0</v>
      </c>
      <c r="AW639">
        <f>IF('Main Data'!AP639="Yes",1,0)</f>
        <v>0</v>
      </c>
      <c r="AX639">
        <f>IF(OR('Main Data'!V639="Yes", 'Main Data'!W639="Yes",'Main Data'!X639="Yes"),1,0)</f>
        <v>1</v>
      </c>
      <c r="AY639">
        <f>IF(OR('Main Data'!Y639="Yes",'Main Data'!Z639="Yes"),1,0)</f>
        <v>0</v>
      </c>
      <c r="AZ639">
        <f>IF('Main Data'!AR639="Yes",1,0)</f>
        <v>0</v>
      </c>
      <c r="BA639">
        <f>IF('Main Data'!AS639="Yes",1,0)</f>
        <v>0</v>
      </c>
      <c r="BB639">
        <f>IF('Main Data'!AG639="Yes",1,0)</f>
        <v>0</v>
      </c>
      <c r="BC639">
        <f>IF('Main Data'!AB639="Yes",1,0)</f>
        <v>0</v>
      </c>
      <c r="BD639">
        <f>IF('Main Data'!AA639="Yes",1,0)</f>
        <v>0</v>
      </c>
      <c r="BE639">
        <f>IF('Main Data'!AC639="Yes",1,0)</f>
        <v>0</v>
      </c>
      <c r="BF639">
        <f>IF('Main Data'!AF639="Yes",1,0)</f>
        <v>0</v>
      </c>
      <c r="BG639">
        <f>IF(OR('Main Data'!AI639="Yes",'Main Data'!AL639="Yes"),1,0)</f>
        <v>1</v>
      </c>
      <c r="BH639">
        <f>IF('Main Data'!AJ639="Yes",1,0)</f>
        <v>0</v>
      </c>
      <c r="BI639">
        <f>IF('Main Data'!AK639="Yes",1,0)</f>
        <v>0</v>
      </c>
      <c r="BJ639">
        <f>IF('Main Data'!AM639="Yes",1,0)</f>
        <v>0</v>
      </c>
      <c r="BK639">
        <f>IF('Main Data'!AQ639="Yes",1,0)</f>
        <v>0</v>
      </c>
      <c r="BL639" s="21">
        <f t="shared" si="55"/>
        <v>0</v>
      </c>
      <c r="BM639" s="21">
        <f t="shared" si="56"/>
        <v>0</v>
      </c>
      <c r="BN639" s="21">
        <f t="shared" si="57"/>
        <v>1</v>
      </c>
      <c r="BO639" s="21">
        <f t="shared" si="58"/>
        <v>0</v>
      </c>
      <c r="BP639" s="21">
        <f t="shared" si="59"/>
        <v>0</v>
      </c>
    </row>
    <row r="640" spans="1:68" x14ac:dyDescent="0.2">
      <c r="A640">
        <v>636</v>
      </c>
      <c r="B640" s="33">
        <f>'Main Data'!C640</f>
        <v>44143</v>
      </c>
      <c r="C640">
        <f>'Main Data'!D640</f>
        <v>81</v>
      </c>
      <c r="D640" s="26">
        <f>'Main Data'!E640</f>
        <v>1200</v>
      </c>
      <c r="E640" s="26">
        <f>'Main Data'!F640</f>
        <v>1500</v>
      </c>
      <c r="F640" s="34">
        <f t="shared" si="54"/>
        <v>7.0900768357760917</v>
      </c>
      <c r="G640">
        <f>IF('Main Data'!H640="AP",1,0)</f>
        <v>0</v>
      </c>
      <c r="H640">
        <f>IF('Main Data'!H640="Blancpain",1,0)</f>
        <v>0</v>
      </c>
      <c r="I640">
        <f>IF('Main Data'!H640="Breguet",1,0)</f>
        <v>0</v>
      </c>
      <c r="J640">
        <f>IF('Main Data'!H640="Breitling",1,0)</f>
        <v>0</v>
      </c>
      <c r="K640">
        <f>IF('Main Data'!H640="Cartier",1,0)</f>
        <v>0</v>
      </c>
      <c r="L640">
        <f>IF('Main Data'!H640="Gallet",1,0)</f>
        <v>0</v>
      </c>
      <c r="M640">
        <f>IF('Main Data'!H640="Girard Perregaux",1,0)</f>
        <v>0</v>
      </c>
      <c r="N640">
        <f>IF('Main Data'!H640="Gubelin",1,0)</f>
        <v>0</v>
      </c>
      <c r="O640">
        <f>IF('Main Data'!H640="Heuer",1,0)</f>
        <v>1</v>
      </c>
      <c r="P640">
        <f>IF('Main Data'!H640="IWC",1,0)</f>
        <v>0</v>
      </c>
      <c r="Q640">
        <f>IF('Main Data'!H640="JLC",1,0)</f>
        <v>0</v>
      </c>
      <c r="R640">
        <f>IF('Main Data'!H640="Longines",1,0)</f>
        <v>0</v>
      </c>
      <c r="S640">
        <f>IF('Main Data'!H640="Movado",1,0)</f>
        <v>0</v>
      </c>
      <c r="T640">
        <f>IF('Main Data'!H640="Omega",1,0)</f>
        <v>0</v>
      </c>
      <c r="U640">
        <f>IF('Main Data'!H640="Panerai",1,0)</f>
        <v>0</v>
      </c>
      <c r="V640">
        <f>IF('Main Data'!H640="Patek",1,0)</f>
        <v>0</v>
      </c>
      <c r="W640">
        <f>IF('Main Data'!H640="Rolex",1,0)</f>
        <v>0</v>
      </c>
      <c r="X640">
        <f>IF('Main Data'!H640="Tudor",1,0)</f>
        <v>0</v>
      </c>
      <c r="Y640">
        <f>IF('Main Data'!H640="Ulysse Nardin",1,0)</f>
        <v>0</v>
      </c>
      <c r="Z640">
        <f>IF('Main Data'!H640="Universal Geneve",1,0)</f>
        <v>0</v>
      </c>
      <c r="AA640">
        <f>IF('Main Data'!H640="Vacheron",1,0)</f>
        <v>0</v>
      </c>
      <c r="AB640">
        <f>IF('Main Data'!H640="Zenith",1,0)</f>
        <v>0</v>
      </c>
      <c r="AC640">
        <f>IF('Main Data'!J640="Stainless Steel",1,0)</f>
        <v>1</v>
      </c>
      <c r="AD640">
        <f>IF('Main Data'!J640="Two-tone",1,0)</f>
        <v>0</v>
      </c>
      <c r="AE640">
        <f>IF(OR('Main Data'!J640="YG 18K",'Main Data'!J640="YG &lt;18K",'Main Data'!J640="PG 18K",'Main Data'!J640="PG &lt;18K",'Main Data'!J640="WG 18K",'Main Data'!J640="Mixes of 18K",'Main Data'!J640="Mixes &lt;18K"),1,0)</f>
        <v>0</v>
      </c>
      <c r="AF640">
        <f>IF('Main Data'!J640="Platinum",1,0)</f>
        <v>0</v>
      </c>
      <c r="AG640">
        <f>IF(OR('Main Data'!J640="PVD",'Main Data'!J640="Gold Plate",'Main Data'!J640="Other"),1,0)</f>
        <v>0</v>
      </c>
      <c r="AH640">
        <f>IF('Main Data'!N640="Stainless Steel",1,0)</f>
        <v>0</v>
      </c>
      <c r="AI640">
        <f>IF('Main Data'!N640="Leather",1,0)</f>
        <v>1</v>
      </c>
      <c r="AJ640">
        <f>IF('Main Data'!N640="Two-tone",1,0)</f>
        <v>0</v>
      </c>
      <c r="AK640">
        <f>IF(OR('Main Data'!N640="YG 18K",'Main Data'!N640="PG 18K",'Main Data'!N640="WG 18K",'Main Data'!N640="Mixes of 18K"),1,0)</f>
        <v>0</v>
      </c>
      <c r="AL640">
        <f>IF(OR(,'Main Data'!N640="PVD",'Main Data'!N640="Gold plate"),1,0)</f>
        <v>0</v>
      </c>
      <c r="AM640">
        <f>IF(OR('Main Data'!AV640="Yes",'Main Data'!AW640="Yes",'Main Data'!AU640="Yes"),1,0)</f>
        <v>0</v>
      </c>
      <c r="AN640">
        <f>IF(OR(ISTEXT('Main Data'!AX640), ISTEXT('Main Data'!AY640)),1,0)</f>
        <v>0</v>
      </c>
      <c r="AO640">
        <f>IF('Main Data'!AZ640="Yes",1,0)</f>
        <v>0</v>
      </c>
      <c r="AP640">
        <f>IF('Main Data'!BA640="Yes",1,0)</f>
        <v>0</v>
      </c>
      <c r="AQ640">
        <f>IF('Main Data'!BD640="Yes",1,0)</f>
        <v>0</v>
      </c>
      <c r="AR640">
        <f>IF('Main Data'!BE640="A",1,0)</f>
        <v>1</v>
      </c>
      <c r="AS640">
        <f>IF('Main Data'!BE640="AA",1,0)</f>
        <v>0</v>
      </c>
      <c r="AT640">
        <f>IF('Main Data'!BE640="AAA",1,0)</f>
        <v>0</v>
      </c>
      <c r="AU640">
        <f>IF('Main Data'!BE640="AAAA",1,0)</f>
        <v>0</v>
      </c>
      <c r="AV640">
        <f>IF('Main Data'!P640="Yes",1,0)</f>
        <v>0</v>
      </c>
      <c r="AW640">
        <f>IF('Main Data'!AP640="Yes",1,0)</f>
        <v>0</v>
      </c>
      <c r="AX640">
        <f>IF(OR('Main Data'!V640="Yes", 'Main Data'!W640="Yes",'Main Data'!X640="Yes"),1,0)</f>
        <v>1</v>
      </c>
      <c r="AY640">
        <f>IF(OR('Main Data'!Y640="Yes",'Main Data'!Z640="Yes"),1,0)</f>
        <v>0</v>
      </c>
      <c r="AZ640">
        <f>IF('Main Data'!AR640="Yes",1,0)</f>
        <v>0</v>
      </c>
      <c r="BA640">
        <f>IF('Main Data'!AS640="Yes",1,0)</f>
        <v>0</v>
      </c>
      <c r="BB640">
        <f>IF('Main Data'!AG640="Yes",1,0)</f>
        <v>0</v>
      </c>
      <c r="BC640">
        <f>IF('Main Data'!AB640="Yes",1,0)</f>
        <v>0</v>
      </c>
      <c r="BD640">
        <f>IF('Main Data'!AA640="Yes",1,0)</f>
        <v>0</v>
      </c>
      <c r="BE640">
        <f>IF('Main Data'!AC640="Yes",1,0)</f>
        <v>0</v>
      </c>
      <c r="BF640">
        <f>IF('Main Data'!AF640="Yes",1,0)</f>
        <v>0</v>
      </c>
      <c r="BG640">
        <f>IF(OR('Main Data'!AI640="Yes",'Main Data'!AL640="Yes"),1,0)</f>
        <v>1</v>
      </c>
      <c r="BH640">
        <f>IF('Main Data'!AJ640="Yes",1,0)</f>
        <v>0</v>
      </c>
      <c r="BI640">
        <f>IF('Main Data'!AK640="Yes",1,0)</f>
        <v>0</v>
      </c>
      <c r="BJ640">
        <f>IF('Main Data'!AM640="Yes",1,0)</f>
        <v>0</v>
      </c>
      <c r="BK640">
        <f>IF('Main Data'!AQ640="Yes",1,0)</f>
        <v>0</v>
      </c>
      <c r="BL640" s="21">
        <f t="shared" si="55"/>
        <v>0</v>
      </c>
      <c r="BM640" s="21">
        <f t="shared" si="56"/>
        <v>0</v>
      </c>
      <c r="BN640" s="21">
        <f t="shared" si="57"/>
        <v>1</v>
      </c>
      <c r="BO640" s="21">
        <f t="shared" si="58"/>
        <v>0</v>
      </c>
      <c r="BP640" s="21">
        <f t="shared" si="59"/>
        <v>0</v>
      </c>
    </row>
    <row r="641" spans="1:68" x14ac:dyDescent="0.2">
      <c r="A641">
        <v>637</v>
      </c>
      <c r="B641" s="33">
        <f>'Main Data'!C641</f>
        <v>44143</v>
      </c>
      <c r="C641">
        <f>'Main Data'!D641</f>
        <v>92</v>
      </c>
      <c r="D641" s="26">
        <f>'Main Data'!E641</f>
        <v>1900</v>
      </c>
      <c r="E641" s="26">
        <f>'Main Data'!F641</f>
        <v>2375</v>
      </c>
      <c r="F641" s="34">
        <f t="shared" si="54"/>
        <v>7.5496091651545321</v>
      </c>
      <c r="G641">
        <f>IF('Main Data'!H641="AP",1,0)</f>
        <v>0</v>
      </c>
      <c r="H641">
        <f>IF('Main Data'!H641="Blancpain",1,0)</f>
        <v>0</v>
      </c>
      <c r="I641">
        <f>IF('Main Data'!H641="Breguet",1,0)</f>
        <v>0</v>
      </c>
      <c r="J641">
        <f>IF('Main Data'!H641="Breitling",1,0)</f>
        <v>1</v>
      </c>
      <c r="K641">
        <f>IF('Main Data'!H641="Cartier",1,0)</f>
        <v>0</v>
      </c>
      <c r="L641">
        <f>IF('Main Data'!H641="Gallet",1,0)</f>
        <v>0</v>
      </c>
      <c r="M641">
        <f>IF('Main Data'!H641="Girard Perregaux",1,0)</f>
        <v>0</v>
      </c>
      <c r="N641">
        <f>IF('Main Data'!H641="Gubelin",1,0)</f>
        <v>0</v>
      </c>
      <c r="O641">
        <f>IF('Main Data'!H641="Heuer",1,0)</f>
        <v>0</v>
      </c>
      <c r="P641">
        <f>IF('Main Data'!H641="IWC",1,0)</f>
        <v>0</v>
      </c>
      <c r="Q641">
        <f>IF('Main Data'!H641="JLC",1,0)</f>
        <v>0</v>
      </c>
      <c r="R641">
        <f>IF('Main Data'!H641="Longines",1,0)</f>
        <v>0</v>
      </c>
      <c r="S641">
        <f>IF('Main Data'!H641="Movado",1,0)</f>
        <v>0</v>
      </c>
      <c r="T641">
        <f>IF('Main Data'!H641="Omega",1,0)</f>
        <v>0</v>
      </c>
      <c r="U641">
        <f>IF('Main Data'!H641="Panerai",1,0)</f>
        <v>0</v>
      </c>
      <c r="V641">
        <f>IF('Main Data'!H641="Patek",1,0)</f>
        <v>0</v>
      </c>
      <c r="W641">
        <f>IF('Main Data'!H641="Rolex",1,0)</f>
        <v>0</v>
      </c>
      <c r="X641">
        <f>IF('Main Data'!H641="Tudor",1,0)</f>
        <v>0</v>
      </c>
      <c r="Y641">
        <f>IF('Main Data'!H641="Ulysse Nardin",1,0)</f>
        <v>0</v>
      </c>
      <c r="Z641">
        <f>IF('Main Data'!H641="Universal Geneve",1,0)</f>
        <v>0</v>
      </c>
      <c r="AA641">
        <f>IF('Main Data'!H641="Vacheron",1,0)</f>
        <v>0</v>
      </c>
      <c r="AB641">
        <f>IF('Main Data'!H641="Zenith",1,0)</f>
        <v>0</v>
      </c>
      <c r="AC641">
        <f>IF('Main Data'!J641="Stainless Steel",1,0)</f>
        <v>1</v>
      </c>
      <c r="AD641">
        <f>IF('Main Data'!J641="Two-tone",1,0)</f>
        <v>0</v>
      </c>
      <c r="AE641">
        <f>IF(OR('Main Data'!J641="YG 18K",'Main Data'!J641="YG &lt;18K",'Main Data'!J641="PG 18K",'Main Data'!J641="PG &lt;18K",'Main Data'!J641="WG 18K",'Main Data'!J641="Mixes of 18K",'Main Data'!J641="Mixes &lt;18K"),1,0)</f>
        <v>0</v>
      </c>
      <c r="AF641">
        <f>IF('Main Data'!J641="Platinum",1,0)</f>
        <v>0</v>
      </c>
      <c r="AG641">
        <f>IF(OR('Main Data'!J641="PVD",'Main Data'!J641="Gold Plate",'Main Data'!J641="Other"),1,0)</f>
        <v>0</v>
      </c>
      <c r="AH641">
        <f>IF('Main Data'!N641="Stainless Steel",1,0)</f>
        <v>0</v>
      </c>
      <c r="AI641">
        <f>IF('Main Data'!N641="Leather",1,0)</f>
        <v>1</v>
      </c>
      <c r="AJ641">
        <f>IF('Main Data'!N641="Two-tone",1,0)</f>
        <v>0</v>
      </c>
      <c r="AK641">
        <f>IF(OR('Main Data'!N641="YG 18K",'Main Data'!N641="PG 18K",'Main Data'!N641="WG 18K",'Main Data'!N641="Mixes of 18K"),1,0)</f>
        <v>0</v>
      </c>
      <c r="AL641">
        <f>IF(OR(,'Main Data'!N641="PVD",'Main Data'!N641="Gold plate"),1,0)</f>
        <v>0</v>
      </c>
      <c r="AM641">
        <f>IF(OR('Main Data'!AV641="Yes",'Main Data'!AW641="Yes",'Main Data'!AU641="Yes"),1,0)</f>
        <v>0</v>
      </c>
      <c r="AN641">
        <f>IF(OR(ISTEXT('Main Data'!AX641), ISTEXT('Main Data'!AY641)),1,0)</f>
        <v>0</v>
      </c>
      <c r="AO641">
        <f>IF('Main Data'!AZ641="Yes",1,0)</f>
        <v>0</v>
      </c>
      <c r="AP641">
        <f>IF('Main Data'!BA641="Yes",1,0)</f>
        <v>0</v>
      </c>
      <c r="AQ641">
        <f>IF('Main Data'!BD641="Yes",1,0)</f>
        <v>0</v>
      </c>
      <c r="AR641">
        <f>IF('Main Data'!BE641="A",1,0)</f>
        <v>0</v>
      </c>
      <c r="AS641">
        <f>IF('Main Data'!BE641="AA",1,0)</f>
        <v>1</v>
      </c>
      <c r="AT641">
        <f>IF('Main Data'!BE641="AAA",1,0)</f>
        <v>0</v>
      </c>
      <c r="AU641">
        <f>IF('Main Data'!BE641="AAAA",1,0)</f>
        <v>0</v>
      </c>
      <c r="AV641">
        <f>IF('Main Data'!P641="Yes",1,0)</f>
        <v>0</v>
      </c>
      <c r="AW641">
        <f>IF('Main Data'!AP641="Yes",1,0)</f>
        <v>0</v>
      </c>
      <c r="AX641">
        <f>IF(OR('Main Data'!V641="Yes", 'Main Data'!W641="Yes",'Main Data'!X641="Yes"),1,0)</f>
        <v>1</v>
      </c>
      <c r="AY641">
        <f>IF(OR('Main Data'!Y641="Yes",'Main Data'!Z641="Yes"),1,0)</f>
        <v>1</v>
      </c>
      <c r="AZ641">
        <f>IF('Main Data'!AR641="Yes",1,0)</f>
        <v>0</v>
      </c>
      <c r="BA641">
        <f>IF('Main Data'!AS641="Yes",1,0)</f>
        <v>0</v>
      </c>
      <c r="BB641">
        <f>IF('Main Data'!AG641="Yes",1,0)</f>
        <v>0</v>
      </c>
      <c r="BC641">
        <f>IF('Main Data'!AB641="Yes",1,0)</f>
        <v>0</v>
      </c>
      <c r="BD641">
        <f>IF('Main Data'!AA641="Yes",1,0)</f>
        <v>0</v>
      </c>
      <c r="BE641">
        <f>IF('Main Data'!AC641="Yes",1,0)</f>
        <v>0</v>
      </c>
      <c r="BF641">
        <f>IF('Main Data'!AF641="Yes",1,0)</f>
        <v>0</v>
      </c>
      <c r="BG641">
        <f>IF(OR('Main Data'!AI641="Yes",'Main Data'!AL641="Yes"),1,0)</f>
        <v>0</v>
      </c>
      <c r="BH641">
        <f>IF('Main Data'!AJ641="Yes",1,0)</f>
        <v>0</v>
      </c>
      <c r="BI641">
        <f>IF('Main Data'!AK641="Yes",1,0)</f>
        <v>0</v>
      </c>
      <c r="BJ641">
        <f>IF('Main Data'!AM641="Yes",1,0)</f>
        <v>0</v>
      </c>
      <c r="BK641">
        <f>IF('Main Data'!AQ641="Yes",1,0)</f>
        <v>0</v>
      </c>
      <c r="BL641" s="21">
        <f t="shared" si="55"/>
        <v>0</v>
      </c>
      <c r="BM641" s="21">
        <f t="shared" si="56"/>
        <v>0</v>
      </c>
      <c r="BN641" s="21">
        <f t="shared" si="57"/>
        <v>1</v>
      </c>
      <c r="BO641" s="21">
        <f t="shared" si="58"/>
        <v>0</v>
      </c>
      <c r="BP641" s="21">
        <f t="shared" si="59"/>
        <v>0</v>
      </c>
    </row>
    <row r="642" spans="1:68" x14ac:dyDescent="0.2">
      <c r="A642">
        <v>638</v>
      </c>
      <c r="B642" s="33">
        <f>'Main Data'!C642</f>
        <v>44143</v>
      </c>
      <c r="C642">
        <f>'Main Data'!D642</f>
        <v>107</v>
      </c>
      <c r="D642" s="26">
        <f>'Main Data'!E642</f>
        <v>3800</v>
      </c>
      <c r="E642" s="26">
        <f>'Main Data'!F642</f>
        <v>4750</v>
      </c>
      <c r="F642" s="34">
        <f t="shared" si="54"/>
        <v>8.2427563457144775</v>
      </c>
      <c r="G642">
        <f>IF('Main Data'!H642="AP",1,0)</f>
        <v>0</v>
      </c>
      <c r="H642">
        <f>IF('Main Data'!H642="Blancpain",1,0)</f>
        <v>0</v>
      </c>
      <c r="I642">
        <f>IF('Main Data'!H642="Breguet",1,0)</f>
        <v>0</v>
      </c>
      <c r="J642">
        <f>IF('Main Data'!H642="Breitling",1,0)</f>
        <v>0</v>
      </c>
      <c r="K642">
        <f>IF('Main Data'!H642="Cartier",1,0)</f>
        <v>1</v>
      </c>
      <c r="L642">
        <f>IF('Main Data'!H642="Gallet",1,0)</f>
        <v>0</v>
      </c>
      <c r="M642">
        <f>IF('Main Data'!H642="Girard Perregaux",1,0)</f>
        <v>0</v>
      </c>
      <c r="N642">
        <f>IF('Main Data'!H642="Gubelin",1,0)</f>
        <v>0</v>
      </c>
      <c r="O642">
        <f>IF('Main Data'!H642="Heuer",1,0)</f>
        <v>0</v>
      </c>
      <c r="P642">
        <f>IF('Main Data'!H642="IWC",1,0)</f>
        <v>0</v>
      </c>
      <c r="Q642">
        <f>IF('Main Data'!H642="JLC",1,0)</f>
        <v>0</v>
      </c>
      <c r="R642">
        <f>IF('Main Data'!H642="Longines",1,0)</f>
        <v>0</v>
      </c>
      <c r="S642">
        <f>IF('Main Data'!H642="Movado",1,0)</f>
        <v>0</v>
      </c>
      <c r="T642">
        <f>IF('Main Data'!H642="Omega",1,0)</f>
        <v>0</v>
      </c>
      <c r="U642">
        <f>IF('Main Data'!H642="Panerai",1,0)</f>
        <v>0</v>
      </c>
      <c r="V642">
        <f>IF('Main Data'!H642="Patek",1,0)</f>
        <v>0</v>
      </c>
      <c r="W642">
        <f>IF('Main Data'!H642="Rolex",1,0)</f>
        <v>0</v>
      </c>
      <c r="X642">
        <f>IF('Main Data'!H642="Tudor",1,0)</f>
        <v>0</v>
      </c>
      <c r="Y642">
        <f>IF('Main Data'!H642="Ulysse Nardin",1,0)</f>
        <v>0</v>
      </c>
      <c r="Z642">
        <f>IF('Main Data'!H642="Universal Geneve",1,0)</f>
        <v>0</v>
      </c>
      <c r="AA642">
        <f>IF('Main Data'!H642="Vacheron",1,0)</f>
        <v>0</v>
      </c>
      <c r="AB642">
        <f>IF('Main Data'!H642="Zenith",1,0)</f>
        <v>0</v>
      </c>
      <c r="AC642">
        <f>IF('Main Data'!J642="Stainless Steel",1,0)</f>
        <v>0</v>
      </c>
      <c r="AD642">
        <f>IF('Main Data'!J642="Two-tone",1,0)</f>
        <v>0</v>
      </c>
      <c r="AE642">
        <f>IF(OR('Main Data'!J642="YG 18K",'Main Data'!J642="YG &lt;18K",'Main Data'!J642="PG 18K",'Main Data'!J642="PG &lt;18K",'Main Data'!J642="WG 18K",'Main Data'!J642="Mixes of 18K",'Main Data'!J642="Mixes &lt;18K"),1,0)</f>
        <v>1</v>
      </c>
      <c r="AF642">
        <f>IF('Main Data'!J642="Platinum",1,0)</f>
        <v>0</v>
      </c>
      <c r="AG642">
        <f>IF(OR('Main Data'!J642="PVD",'Main Data'!J642="Gold Plate",'Main Data'!J642="Other"),1,0)</f>
        <v>0</v>
      </c>
      <c r="AH642">
        <f>IF('Main Data'!N642="Stainless Steel",1,0)</f>
        <v>0</v>
      </c>
      <c r="AI642">
        <f>IF('Main Data'!N642="Leather",1,0)</f>
        <v>1</v>
      </c>
      <c r="AJ642">
        <f>IF('Main Data'!N642="Two-tone",1,0)</f>
        <v>0</v>
      </c>
      <c r="AK642">
        <f>IF(OR('Main Data'!N642="YG 18K",'Main Data'!N642="PG 18K",'Main Data'!N642="WG 18K",'Main Data'!N642="Mixes of 18K"),1,0)</f>
        <v>0</v>
      </c>
      <c r="AL642">
        <f>IF(OR(,'Main Data'!N642="PVD",'Main Data'!N642="Gold plate"),1,0)</f>
        <v>0</v>
      </c>
      <c r="AM642">
        <f>IF(OR('Main Data'!AV642="Yes",'Main Data'!AW642="Yes",'Main Data'!AU642="Yes"),1,0)</f>
        <v>0</v>
      </c>
      <c r="AN642">
        <f>IF(OR(ISTEXT('Main Data'!AX642), ISTEXT('Main Data'!AY642)),1,0)</f>
        <v>0</v>
      </c>
      <c r="AO642">
        <f>IF('Main Data'!AZ642="Yes",1,0)</f>
        <v>0</v>
      </c>
      <c r="AP642">
        <f>IF('Main Data'!BA642="Yes",1,0)</f>
        <v>0</v>
      </c>
      <c r="AQ642">
        <f>IF('Main Data'!BD642="Yes",1,0)</f>
        <v>0</v>
      </c>
      <c r="AR642">
        <f>IF('Main Data'!BE642="A",1,0)</f>
        <v>0</v>
      </c>
      <c r="AS642">
        <f>IF('Main Data'!BE642="AA",1,0)</f>
        <v>1</v>
      </c>
      <c r="AT642">
        <f>IF('Main Data'!BE642="AAA",1,0)</f>
        <v>0</v>
      </c>
      <c r="AU642">
        <f>IF('Main Data'!BE642="AAAA",1,0)</f>
        <v>0</v>
      </c>
      <c r="AV642">
        <f>IF('Main Data'!P642="Yes",1,0)</f>
        <v>0</v>
      </c>
      <c r="AW642">
        <f>IF('Main Data'!AP642="Yes",1,0)</f>
        <v>0</v>
      </c>
      <c r="AX642">
        <f>IF(OR('Main Data'!V642="Yes", 'Main Data'!W642="Yes",'Main Data'!X642="Yes"),1,0)</f>
        <v>1</v>
      </c>
      <c r="AY642">
        <f>IF(OR('Main Data'!Y642="Yes",'Main Data'!Z642="Yes"),1,0)</f>
        <v>0</v>
      </c>
      <c r="AZ642">
        <f>IF('Main Data'!AR642="Yes",1,0)</f>
        <v>0</v>
      </c>
      <c r="BA642">
        <f>IF('Main Data'!AS642="Yes",1,0)</f>
        <v>0</v>
      </c>
      <c r="BB642">
        <f>IF('Main Data'!AG642="Yes",1,0)</f>
        <v>0</v>
      </c>
      <c r="BC642">
        <f>IF('Main Data'!AB642="Yes",1,0)</f>
        <v>0</v>
      </c>
      <c r="BD642">
        <f>IF('Main Data'!AA642="Yes",1,0)</f>
        <v>0</v>
      </c>
      <c r="BE642">
        <f>IF('Main Data'!AC642="Yes",1,0)</f>
        <v>0</v>
      </c>
      <c r="BF642">
        <f>IF('Main Data'!AF642="Yes",1,0)</f>
        <v>0</v>
      </c>
      <c r="BG642">
        <f>IF(OR('Main Data'!AI642="Yes",'Main Data'!AL642="Yes"),1,0)</f>
        <v>0</v>
      </c>
      <c r="BH642">
        <f>IF('Main Data'!AJ642="Yes",1,0)</f>
        <v>0</v>
      </c>
      <c r="BI642">
        <f>IF('Main Data'!AK642="Yes",1,0)</f>
        <v>0</v>
      </c>
      <c r="BJ642">
        <f>IF('Main Data'!AM642="Yes",1,0)</f>
        <v>0</v>
      </c>
      <c r="BK642">
        <f>IF('Main Data'!AQ642="Yes",1,0)</f>
        <v>0</v>
      </c>
      <c r="BL642" s="21">
        <f t="shared" si="55"/>
        <v>0</v>
      </c>
      <c r="BM642" s="21">
        <f t="shared" si="56"/>
        <v>0</v>
      </c>
      <c r="BN642" s="21">
        <f t="shared" si="57"/>
        <v>1</v>
      </c>
      <c r="BO642" s="21">
        <f t="shared" si="58"/>
        <v>0</v>
      </c>
      <c r="BP642" s="21">
        <f t="shared" si="59"/>
        <v>0</v>
      </c>
    </row>
    <row r="643" spans="1:68" x14ac:dyDescent="0.2">
      <c r="A643">
        <v>639</v>
      </c>
      <c r="B643" s="33">
        <f>'Main Data'!C643</f>
        <v>44143</v>
      </c>
      <c r="C643">
        <f>'Main Data'!D643</f>
        <v>118</v>
      </c>
      <c r="D643" s="26">
        <f>'Main Data'!E643</f>
        <v>100000</v>
      </c>
      <c r="E643" s="26">
        <f>'Main Data'!F643</f>
        <v>143750</v>
      </c>
      <c r="F643" s="34">
        <f t="shared" si="54"/>
        <v>11.512925464970229</v>
      </c>
      <c r="G643">
        <f>IF('Main Data'!H643="AP",1,0)</f>
        <v>1</v>
      </c>
      <c r="H643">
        <f>IF('Main Data'!H643="Blancpain",1,0)</f>
        <v>0</v>
      </c>
      <c r="I643">
        <f>IF('Main Data'!H643="Breguet",1,0)</f>
        <v>0</v>
      </c>
      <c r="J643">
        <f>IF('Main Data'!H643="Breitling",1,0)</f>
        <v>0</v>
      </c>
      <c r="K643">
        <f>IF('Main Data'!H643="Cartier",1,0)</f>
        <v>0</v>
      </c>
      <c r="L643">
        <f>IF('Main Data'!H643="Gallet",1,0)</f>
        <v>0</v>
      </c>
      <c r="M643">
        <f>IF('Main Data'!H643="Girard Perregaux",1,0)</f>
        <v>0</v>
      </c>
      <c r="N643">
        <f>IF('Main Data'!H643="Gubelin",1,0)</f>
        <v>0</v>
      </c>
      <c r="O643">
        <f>IF('Main Data'!H643="Heuer",1,0)</f>
        <v>0</v>
      </c>
      <c r="P643">
        <f>IF('Main Data'!H643="IWC",1,0)</f>
        <v>0</v>
      </c>
      <c r="Q643">
        <f>IF('Main Data'!H643="JLC",1,0)</f>
        <v>0</v>
      </c>
      <c r="R643">
        <f>IF('Main Data'!H643="Longines",1,0)</f>
        <v>0</v>
      </c>
      <c r="S643">
        <f>IF('Main Data'!H643="Movado",1,0)</f>
        <v>0</v>
      </c>
      <c r="T643">
        <f>IF('Main Data'!H643="Omega",1,0)</f>
        <v>0</v>
      </c>
      <c r="U643">
        <f>IF('Main Data'!H643="Panerai",1,0)</f>
        <v>0</v>
      </c>
      <c r="V643">
        <f>IF('Main Data'!H643="Patek",1,0)</f>
        <v>0</v>
      </c>
      <c r="W643">
        <f>IF('Main Data'!H643="Rolex",1,0)</f>
        <v>0</v>
      </c>
      <c r="X643">
        <f>IF('Main Data'!H643="Tudor",1,0)</f>
        <v>0</v>
      </c>
      <c r="Y643">
        <f>IF('Main Data'!H643="Ulysse Nardin",1,0)</f>
        <v>0</v>
      </c>
      <c r="Z643">
        <f>IF('Main Data'!H643="Universal Geneve",1,0)</f>
        <v>0</v>
      </c>
      <c r="AA643">
        <f>IF('Main Data'!H643="Vacheron",1,0)</f>
        <v>0</v>
      </c>
      <c r="AB643">
        <f>IF('Main Data'!H643="Zenith",1,0)</f>
        <v>0</v>
      </c>
      <c r="AC643">
        <f>IF('Main Data'!J643="Stainless Steel",1,0)</f>
        <v>1</v>
      </c>
      <c r="AD643">
        <f>IF('Main Data'!J643="Two-tone",1,0)</f>
        <v>0</v>
      </c>
      <c r="AE643">
        <f>IF(OR('Main Data'!J643="YG 18K",'Main Data'!J643="YG &lt;18K",'Main Data'!J643="PG 18K",'Main Data'!J643="PG &lt;18K",'Main Data'!J643="WG 18K",'Main Data'!J643="Mixes of 18K",'Main Data'!J643="Mixes &lt;18K"),1,0)</f>
        <v>0</v>
      </c>
      <c r="AF643">
        <f>IF('Main Data'!J643="Platinum",1,0)</f>
        <v>0</v>
      </c>
      <c r="AG643">
        <f>IF(OR('Main Data'!J643="PVD",'Main Data'!J643="Gold Plate",'Main Data'!J643="Other"),1,0)</f>
        <v>0</v>
      </c>
      <c r="AH643">
        <f>IF('Main Data'!N643="Stainless Steel",1,0)</f>
        <v>1</v>
      </c>
      <c r="AI643">
        <f>IF('Main Data'!N643="Leather",1,0)</f>
        <v>0</v>
      </c>
      <c r="AJ643">
        <f>IF('Main Data'!N643="Two-tone",1,0)</f>
        <v>0</v>
      </c>
      <c r="AK643">
        <f>IF(OR('Main Data'!N643="YG 18K",'Main Data'!N643="PG 18K",'Main Data'!N643="WG 18K",'Main Data'!N643="Mixes of 18K"),1,0)</f>
        <v>0</v>
      </c>
      <c r="AL643">
        <f>IF(OR(,'Main Data'!N643="PVD",'Main Data'!N643="Gold plate"),1,0)</f>
        <v>0</v>
      </c>
      <c r="AM643">
        <f>IF(OR('Main Data'!AV643="Yes",'Main Data'!AW643="Yes",'Main Data'!AU643="Yes"),1,0)</f>
        <v>0</v>
      </c>
      <c r="AN643">
        <f>IF(OR(ISTEXT('Main Data'!AX643), ISTEXT('Main Data'!AY643)),1,0)</f>
        <v>0</v>
      </c>
      <c r="AO643">
        <f>IF('Main Data'!AZ643="Yes",1,0)</f>
        <v>0</v>
      </c>
      <c r="AP643">
        <f>IF('Main Data'!BA643="Yes",1,0)</f>
        <v>0</v>
      </c>
      <c r="AQ643">
        <f>IF('Main Data'!BD643="Yes",1,0)</f>
        <v>0</v>
      </c>
      <c r="AR643">
        <f>IF('Main Data'!BE643="A",1,0)</f>
        <v>0</v>
      </c>
      <c r="AS643">
        <f>IF('Main Data'!BE643="AA",1,0)</f>
        <v>0</v>
      </c>
      <c r="AT643">
        <f>IF('Main Data'!BE643="AAA",1,0)</f>
        <v>1</v>
      </c>
      <c r="AU643">
        <f>IF('Main Data'!BE643="AAAA",1,0)</f>
        <v>0</v>
      </c>
      <c r="AV643">
        <f>IF('Main Data'!P643="Yes",1,0)</f>
        <v>0</v>
      </c>
      <c r="AW643">
        <f>IF('Main Data'!AP643="Yes",1,0)</f>
        <v>0</v>
      </c>
      <c r="AX643">
        <f>IF(OR('Main Data'!V643="Yes", 'Main Data'!W643="Yes",'Main Data'!X643="Yes"),1,0)</f>
        <v>0</v>
      </c>
      <c r="AY643">
        <f>IF(OR('Main Data'!Y643="Yes",'Main Data'!Z643="Yes"),1,0)</f>
        <v>0</v>
      </c>
      <c r="AZ643">
        <f>IF('Main Data'!AR643="Yes",1,0)</f>
        <v>0</v>
      </c>
      <c r="BA643">
        <f>IF('Main Data'!AS643="Yes",1,0)</f>
        <v>0</v>
      </c>
      <c r="BB643">
        <f>IF('Main Data'!AG643="Yes",1,0)</f>
        <v>0</v>
      </c>
      <c r="BC643">
        <f>IF('Main Data'!AB643="Yes",1,0)</f>
        <v>0</v>
      </c>
      <c r="BD643">
        <f>IF('Main Data'!AA643="Yes",1,0)</f>
        <v>0</v>
      </c>
      <c r="BE643">
        <f>IF('Main Data'!AC643="Yes",1,0)</f>
        <v>0</v>
      </c>
      <c r="BF643">
        <f>IF('Main Data'!AF643="Yes",1,0)</f>
        <v>0</v>
      </c>
      <c r="BG643">
        <f>IF(OR('Main Data'!AI643="Yes",'Main Data'!AL643="Yes"),1,0)</f>
        <v>0</v>
      </c>
      <c r="BH643">
        <f>IF('Main Data'!AJ643="Yes",1,0)</f>
        <v>0</v>
      </c>
      <c r="BI643">
        <f>IF('Main Data'!AK643="Yes",1,0)</f>
        <v>0</v>
      </c>
      <c r="BJ643">
        <f>IF('Main Data'!AM643="Yes",1,0)</f>
        <v>1</v>
      </c>
      <c r="BK643">
        <f>IF('Main Data'!AQ643="Yes",1,0)</f>
        <v>0</v>
      </c>
      <c r="BL643" s="21">
        <f t="shared" si="55"/>
        <v>0</v>
      </c>
      <c r="BM643" s="21">
        <f t="shared" si="56"/>
        <v>0</v>
      </c>
      <c r="BN643" s="21">
        <f t="shared" si="57"/>
        <v>1</v>
      </c>
      <c r="BO643" s="21">
        <f t="shared" si="58"/>
        <v>0</v>
      </c>
      <c r="BP643" s="21">
        <f t="shared" si="59"/>
        <v>0</v>
      </c>
    </row>
    <row r="644" spans="1:68" x14ac:dyDescent="0.2">
      <c r="A644">
        <v>640</v>
      </c>
      <c r="B644" s="33">
        <f>'Main Data'!C644</f>
        <v>44143</v>
      </c>
      <c r="C644">
        <f>'Main Data'!D644</f>
        <v>126</v>
      </c>
      <c r="D644" s="26">
        <f>'Main Data'!E644</f>
        <v>4200</v>
      </c>
      <c r="E644" s="26">
        <f>'Main Data'!F644</f>
        <v>5250</v>
      </c>
      <c r="F644" s="34">
        <f t="shared" si="54"/>
        <v>8.3428398042714598</v>
      </c>
      <c r="G644">
        <f>IF('Main Data'!H644="AP",1,0)</f>
        <v>0</v>
      </c>
      <c r="H644">
        <f>IF('Main Data'!H644="Blancpain",1,0)</f>
        <v>0</v>
      </c>
      <c r="I644">
        <f>IF('Main Data'!H644="Breguet",1,0)</f>
        <v>0</v>
      </c>
      <c r="J644">
        <f>IF('Main Data'!H644="Breitling",1,0)</f>
        <v>0</v>
      </c>
      <c r="K644">
        <f>IF('Main Data'!H644="Cartier",1,0)</f>
        <v>0</v>
      </c>
      <c r="L644">
        <f>IF('Main Data'!H644="Gallet",1,0)</f>
        <v>0</v>
      </c>
      <c r="M644">
        <f>IF('Main Data'!H644="Girard Perregaux",1,0)</f>
        <v>0</v>
      </c>
      <c r="N644">
        <f>IF('Main Data'!H644="Gubelin",1,0)</f>
        <v>0</v>
      </c>
      <c r="O644">
        <f>IF('Main Data'!H644="Heuer",1,0)</f>
        <v>0</v>
      </c>
      <c r="P644">
        <f>IF('Main Data'!H644="IWC",1,0)</f>
        <v>0</v>
      </c>
      <c r="Q644">
        <f>IF('Main Data'!H644="JLC",1,0)</f>
        <v>0</v>
      </c>
      <c r="R644">
        <f>IF('Main Data'!H644="Longines",1,0)</f>
        <v>0</v>
      </c>
      <c r="S644">
        <f>IF('Main Data'!H644="Movado",1,0)</f>
        <v>0</v>
      </c>
      <c r="T644">
        <f>IF('Main Data'!H644="Omega",1,0)</f>
        <v>0</v>
      </c>
      <c r="U644">
        <f>IF('Main Data'!H644="Panerai",1,0)</f>
        <v>0</v>
      </c>
      <c r="V644">
        <f>IF('Main Data'!H644="Patek",1,0)</f>
        <v>0</v>
      </c>
      <c r="W644">
        <f>IF('Main Data'!H644="Rolex",1,0)</f>
        <v>1</v>
      </c>
      <c r="X644">
        <f>IF('Main Data'!H644="Tudor",1,0)</f>
        <v>0</v>
      </c>
      <c r="Y644">
        <f>IF('Main Data'!H644="Ulysse Nardin",1,0)</f>
        <v>0</v>
      </c>
      <c r="Z644">
        <f>IF('Main Data'!H644="Universal Geneve",1,0)</f>
        <v>0</v>
      </c>
      <c r="AA644">
        <f>IF('Main Data'!H644="Vacheron",1,0)</f>
        <v>0</v>
      </c>
      <c r="AB644">
        <f>IF('Main Data'!H644="Zenith",1,0)</f>
        <v>0</v>
      </c>
      <c r="AC644">
        <f>IF('Main Data'!J644="Stainless Steel",1,0)</f>
        <v>1</v>
      </c>
      <c r="AD644">
        <f>IF('Main Data'!J644="Two-tone",1,0)</f>
        <v>0</v>
      </c>
      <c r="AE644">
        <f>IF(OR('Main Data'!J644="YG 18K",'Main Data'!J644="YG &lt;18K",'Main Data'!J644="PG 18K",'Main Data'!J644="PG &lt;18K",'Main Data'!J644="WG 18K",'Main Data'!J644="Mixes of 18K",'Main Data'!J644="Mixes &lt;18K"),1,0)</f>
        <v>0</v>
      </c>
      <c r="AF644">
        <f>IF('Main Data'!J644="Platinum",1,0)</f>
        <v>0</v>
      </c>
      <c r="AG644">
        <f>IF(OR('Main Data'!J644="PVD",'Main Data'!J644="Gold Plate",'Main Data'!J644="Other"),1,0)</f>
        <v>0</v>
      </c>
      <c r="AH644">
        <f>IF('Main Data'!N644="Stainless Steel",1,0)</f>
        <v>1</v>
      </c>
      <c r="AI644">
        <f>IF('Main Data'!N644="Leather",1,0)</f>
        <v>0</v>
      </c>
      <c r="AJ644">
        <f>IF('Main Data'!N644="Two-tone",1,0)</f>
        <v>0</v>
      </c>
      <c r="AK644">
        <f>IF(OR('Main Data'!N644="YG 18K",'Main Data'!N644="PG 18K",'Main Data'!N644="WG 18K",'Main Data'!N644="Mixes of 18K"),1,0)</f>
        <v>0</v>
      </c>
      <c r="AL644">
        <f>IF(OR(,'Main Data'!N644="PVD",'Main Data'!N644="Gold plate"),1,0)</f>
        <v>0</v>
      </c>
      <c r="AM644">
        <f>IF(OR('Main Data'!AV644="Yes",'Main Data'!AW644="Yes",'Main Data'!AU644="Yes"),1,0)</f>
        <v>0</v>
      </c>
      <c r="AN644">
        <f>IF(OR(ISTEXT('Main Data'!AX644), ISTEXT('Main Data'!AY644)),1,0)</f>
        <v>1</v>
      </c>
      <c r="AO644">
        <f>IF('Main Data'!AZ644="Yes",1,0)</f>
        <v>0</v>
      </c>
      <c r="AP644">
        <f>IF('Main Data'!BA644="Yes",1,0)</f>
        <v>0</v>
      </c>
      <c r="AQ644">
        <f>IF('Main Data'!BD644="Yes",1,0)</f>
        <v>0</v>
      </c>
      <c r="AR644">
        <f>IF('Main Data'!BE644="A",1,0)</f>
        <v>0</v>
      </c>
      <c r="AS644">
        <f>IF('Main Data'!BE644="AA",1,0)</f>
        <v>1</v>
      </c>
      <c r="AT644">
        <f>IF('Main Data'!BE644="AAA",1,0)</f>
        <v>0</v>
      </c>
      <c r="AU644">
        <f>IF('Main Data'!BE644="AAAA",1,0)</f>
        <v>0</v>
      </c>
      <c r="AV644">
        <f>IF('Main Data'!P644="Yes",1,0)</f>
        <v>1</v>
      </c>
      <c r="AW644">
        <f>IF('Main Data'!AP644="Yes",1,0)</f>
        <v>0</v>
      </c>
      <c r="AX644">
        <f>IF(OR('Main Data'!V644="Yes", 'Main Data'!W644="Yes",'Main Data'!X644="Yes"),1,0)</f>
        <v>0</v>
      </c>
      <c r="AY644">
        <f>IF(OR('Main Data'!Y644="Yes",'Main Data'!Z644="Yes"),1,0)</f>
        <v>0</v>
      </c>
      <c r="AZ644">
        <f>IF('Main Data'!AR644="Yes",1,0)</f>
        <v>0</v>
      </c>
      <c r="BA644">
        <f>IF('Main Data'!AS644="Yes",1,0)</f>
        <v>0</v>
      </c>
      <c r="BB644">
        <f>IF('Main Data'!AG644="Yes",1,0)</f>
        <v>0</v>
      </c>
      <c r="BC644">
        <f>IF('Main Data'!AB644="Yes",1,0)</f>
        <v>0</v>
      </c>
      <c r="BD644">
        <f>IF('Main Data'!AA644="Yes",1,0)</f>
        <v>0</v>
      </c>
      <c r="BE644">
        <f>IF('Main Data'!AC644="Yes",1,0)</f>
        <v>0</v>
      </c>
      <c r="BF644">
        <f>IF('Main Data'!AF644="Yes",1,0)</f>
        <v>0</v>
      </c>
      <c r="BG644">
        <f>IF(OR('Main Data'!AI644="Yes",'Main Data'!AL644="Yes"),1,0)</f>
        <v>0</v>
      </c>
      <c r="BH644">
        <f>IF('Main Data'!AJ644="Yes",1,0)</f>
        <v>0</v>
      </c>
      <c r="BI644">
        <f>IF('Main Data'!AK644="Yes",1,0)</f>
        <v>0</v>
      </c>
      <c r="BJ644">
        <f>IF('Main Data'!AM644="Yes",1,0)</f>
        <v>0</v>
      </c>
      <c r="BK644">
        <f>IF('Main Data'!AQ644="Yes",1,0)</f>
        <v>0</v>
      </c>
      <c r="BL644" s="21">
        <f t="shared" si="55"/>
        <v>0</v>
      </c>
      <c r="BM644" s="21">
        <f t="shared" si="56"/>
        <v>0</v>
      </c>
      <c r="BN644" s="21">
        <f t="shared" si="57"/>
        <v>1</v>
      </c>
      <c r="BO644" s="21">
        <f t="shared" si="58"/>
        <v>0</v>
      </c>
      <c r="BP644" s="21">
        <f t="shared" si="59"/>
        <v>0</v>
      </c>
    </row>
    <row r="645" spans="1:68" x14ac:dyDescent="0.2">
      <c r="A645">
        <v>641</v>
      </c>
      <c r="B645" s="33">
        <f>'Main Data'!C645</f>
        <v>44143</v>
      </c>
      <c r="C645">
        <f>'Main Data'!D645</f>
        <v>129</v>
      </c>
      <c r="D645" s="26">
        <f>'Main Data'!E645</f>
        <v>8000</v>
      </c>
      <c r="E645" s="26">
        <f>'Main Data'!F645</f>
        <v>10000</v>
      </c>
      <c r="F645" s="34">
        <f t="shared" ref="F645:F708" si="60">LN(D645)</f>
        <v>8.987196820661973</v>
      </c>
      <c r="G645">
        <f>IF('Main Data'!H645="AP",1,0)</f>
        <v>0</v>
      </c>
      <c r="H645">
        <f>IF('Main Data'!H645="Blancpain",1,0)</f>
        <v>0</v>
      </c>
      <c r="I645">
        <f>IF('Main Data'!H645="Breguet",1,0)</f>
        <v>0</v>
      </c>
      <c r="J645">
        <f>IF('Main Data'!H645="Breitling",1,0)</f>
        <v>0</v>
      </c>
      <c r="K645">
        <f>IF('Main Data'!H645="Cartier",1,0)</f>
        <v>0</v>
      </c>
      <c r="L645">
        <f>IF('Main Data'!H645="Gallet",1,0)</f>
        <v>0</v>
      </c>
      <c r="M645">
        <f>IF('Main Data'!H645="Girard Perregaux",1,0)</f>
        <v>0</v>
      </c>
      <c r="N645">
        <f>IF('Main Data'!H645="Gubelin",1,0)</f>
        <v>0</v>
      </c>
      <c r="O645">
        <f>IF('Main Data'!H645="Heuer",1,0)</f>
        <v>0</v>
      </c>
      <c r="P645">
        <f>IF('Main Data'!H645="IWC",1,0)</f>
        <v>0</v>
      </c>
      <c r="Q645">
        <f>IF('Main Data'!H645="JLC",1,0)</f>
        <v>0</v>
      </c>
      <c r="R645">
        <f>IF('Main Data'!H645="Longines",1,0)</f>
        <v>0</v>
      </c>
      <c r="S645">
        <f>IF('Main Data'!H645="Movado",1,0)</f>
        <v>0</v>
      </c>
      <c r="T645">
        <f>IF('Main Data'!H645="Omega",1,0)</f>
        <v>0</v>
      </c>
      <c r="U645">
        <f>IF('Main Data'!H645="Panerai",1,0)</f>
        <v>0</v>
      </c>
      <c r="V645">
        <f>IF('Main Data'!H645="Patek",1,0)</f>
        <v>0</v>
      </c>
      <c r="W645">
        <f>IF('Main Data'!H645="Rolex",1,0)</f>
        <v>1</v>
      </c>
      <c r="X645">
        <f>IF('Main Data'!H645="Tudor",1,0)</f>
        <v>0</v>
      </c>
      <c r="Y645">
        <f>IF('Main Data'!H645="Ulysse Nardin",1,0)</f>
        <v>0</v>
      </c>
      <c r="Z645">
        <f>IF('Main Data'!H645="Universal Geneve",1,0)</f>
        <v>0</v>
      </c>
      <c r="AA645">
        <f>IF('Main Data'!H645="Vacheron",1,0)</f>
        <v>0</v>
      </c>
      <c r="AB645">
        <f>IF('Main Data'!H645="Zenith",1,0)</f>
        <v>0</v>
      </c>
      <c r="AC645">
        <f>IF('Main Data'!J645="Stainless Steel",1,0)</f>
        <v>0</v>
      </c>
      <c r="AD645">
        <f>IF('Main Data'!J645="Two-tone",1,0)</f>
        <v>1</v>
      </c>
      <c r="AE645">
        <f>IF(OR('Main Data'!J645="YG 18K",'Main Data'!J645="YG &lt;18K",'Main Data'!J645="PG 18K",'Main Data'!J645="PG &lt;18K",'Main Data'!J645="WG 18K",'Main Data'!J645="Mixes of 18K",'Main Data'!J645="Mixes &lt;18K"),1,0)</f>
        <v>0</v>
      </c>
      <c r="AF645">
        <f>IF('Main Data'!J645="Platinum",1,0)</f>
        <v>0</v>
      </c>
      <c r="AG645">
        <f>IF(OR('Main Data'!J645="PVD",'Main Data'!J645="Gold Plate",'Main Data'!J645="Other"),1,0)</f>
        <v>0</v>
      </c>
      <c r="AH645">
        <f>IF('Main Data'!N645="Stainless Steel",1,0)</f>
        <v>0</v>
      </c>
      <c r="AI645">
        <f>IF('Main Data'!N645="Leather",1,0)</f>
        <v>0</v>
      </c>
      <c r="AJ645">
        <f>IF('Main Data'!N645="Two-tone",1,0)</f>
        <v>1</v>
      </c>
      <c r="AK645">
        <f>IF(OR('Main Data'!N645="YG 18K",'Main Data'!N645="PG 18K",'Main Data'!N645="WG 18K",'Main Data'!N645="Mixes of 18K"),1,0)</f>
        <v>0</v>
      </c>
      <c r="AL645">
        <f>IF(OR(,'Main Data'!N645="PVD",'Main Data'!N645="Gold plate"),1,0)</f>
        <v>0</v>
      </c>
      <c r="AM645">
        <f>IF(OR('Main Data'!AV645="Yes",'Main Data'!AW645="Yes",'Main Data'!AU645="Yes"),1,0)</f>
        <v>0</v>
      </c>
      <c r="AN645">
        <f>IF(OR(ISTEXT('Main Data'!AX645), ISTEXT('Main Data'!AY645)),1,0)</f>
        <v>0</v>
      </c>
      <c r="AO645">
        <f>IF('Main Data'!AZ645="Yes",1,0)</f>
        <v>0</v>
      </c>
      <c r="AP645">
        <f>IF('Main Data'!BA645="Yes",1,0)</f>
        <v>0</v>
      </c>
      <c r="AQ645">
        <f>IF('Main Data'!BD645="Yes",1,0)</f>
        <v>0</v>
      </c>
      <c r="AR645">
        <f>IF('Main Data'!BE645="A",1,0)</f>
        <v>0</v>
      </c>
      <c r="AS645">
        <f>IF('Main Data'!BE645="AA",1,0)</f>
        <v>1</v>
      </c>
      <c r="AT645">
        <f>IF('Main Data'!BE645="AAA",1,0)</f>
        <v>0</v>
      </c>
      <c r="AU645">
        <f>IF('Main Data'!BE645="AAAA",1,0)</f>
        <v>0</v>
      </c>
      <c r="AV645">
        <f>IF('Main Data'!P645="Yes",1,0)</f>
        <v>0</v>
      </c>
      <c r="AW645">
        <f>IF('Main Data'!AP645="Yes",1,0)</f>
        <v>0</v>
      </c>
      <c r="AX645">
        <f>IF(OR('Main Data'!V645="Yes", 'Main Data'!W645="Yes",'Main Data'!X645="Yes"),1,0)</f>
        <v>1</v>
      </c>
      <c r="AY645">
        <f>IF(OR('Main Data'!Y645="Yes",'Main Data'!Z645="Yes"),1,0)</f>
        <v>0</v>
      </c>
      <c r="AZ645">
        <f>IF('Main Data'!AR645="Yes",1,0)</f>
        <v>0</v>
      </c>
      <c r="BA645">
        <f>IF('Main Data'!AS645="Yes",1,0)</f>
        <v>0</v>
      </c>
      <c r="BB645">
        <f>IF('Main Data'!AG645="Yes",1,0)</f>
        <v>0</v>
      </c>
      <c r="BC645">
        <f>IF('Main Data'!AB645="Yes",1,0)</f>
        <v>0</v>
      </c>
      <c r="BD645">
        <f>IF('Main Data'!AA645="Yes",1,0)</f>
        <v>1</v>
      </c>
      <c r="BE645">
        <f>IF('Main Data'!AC645="Yes",1,0)</f>
        <v>0</v>
      </c>
      <c r="BF645">
        <f>IF('Main Data'!AF645="Yes",1,0)</f>
        <v>0</v>
      </c>
      <c r="BG645">
        <f>IF(OR('Main Data'!AI645="Yes",'Main Data'!AL645="Yes"),1,0)</f>
        <v>0</v>
      </c>
      <c r="BH645">
        <f>IF('Main Data'!AJ645="Yes",1,0)</f>
        <v>0</v>
      </c>
      <c r="BI645">
        <f>IF('Main Data'!AK645="Yes",1,0)</f>
        <v>0</v>
      </c>
      <c r="BJ645">
        <f>IF('Main Data'!AM645="Yes",1,0)</f>
        <v>0</v>
      </c>
      <c r="BK645">
        <f>IF('Main Data'!AQ645="Yes",1,0)</f>
        <v>0</v>
      </c>
      <c r="BL645" s="21">
        <f t="shared" ref="BL645:BL708" si="61">IF(AND($B645&gt;=DATEVALUE("1/1/2018"),$B645&lt;=DATEVALUE("12/31/2018")),1,0)</f>
        <v>0</v>
      </c>
      <c r="BM645" s="21">
        <f t="shared" ref="BM645:BM708" si="62">IF(AND($B645&gt;=DATEVALUE("1/1/2019"),$B645&lt;=DATEVALUE("12/31/2019")),1,0)</f>
        <v>0</v>
      </c>
      <c r="BN645" s="21">
        <f t="shared" ref="BN645:BN708" si="63">IF(AND($B645&gt;=DATEVALUE("1/1/2020"),$B645&lt;=DATEVALUE("12/31/2020")),1,0)</f>
        <v>1</v>
      </c>
      <c r="BO645" s="21">
        <f t="shared" ref="BO645:BO708" si="64">IF(AND($B645&gt;=DATEVALUE("1/1/2021"),$B645&lt;=DATEVALUE("12/31/2021")),1,0)</f>
        <v>0</v>
      </c>
      <c r="BP645" s="21">
        <f t="shared" ref="BP645:BP708" si="65">IF(AND($B645&gt;=DATEVALUE("1/1/2022"),$B645&lt;=DATEVALUE("12/31/2022")),1,0)</f>
        <v>0</v>
      </c>
    </row>
    <row r="646" spans="1:68" x14ac:dyDescent="0.2">
      <c r="A646">
        <v>642</v>
      </c>
      <c r="B646" s="33">
        <f>'Main Data'!C646</f>
        <v>44143</v>
      </c>
      <c r="C646">
        <f>'Main Data'!D646</f>
        <v>131</v>
      </c>
      <c r="D646" s="26">
        <f>'Main Data'!E646</f>
        <v>10000</v>
      </c>
      <c r="E646" s="26">
        <f>'Main Data'!F646</f>
        <v>12500</v>
      </c>
      <c r="F646" s="34">
        <f t="shared" si="60"/>
        <v>9.2103403719761836</v>
      </c>
      <c r="G646">
        <f>IF('Main Data'!H646="AP",1,0)</f>
        <v>0</v>
      </c>
      <c r="H646">
        <f>IF('Main Data'!H646="Blancpain",1,0)</f>
        <v>0</v>
      </c>
      <c r="I646">
        <f>IF('Main Data'!H646="Breguet",1,0)</f>
        <v>0</v>
      </c>
      <c r="J646">
        <f>IF('Main Data'!H646="Breitling",1,0)</f>
        <v>0</v>
      </c>
      <c r="K646">
        <f>IF('Main Data'!H646="Cartier",1,0)</f>
        <v>0</v>
      </c>
      <c r="L646">
        <f>IF('Main Data'!H646="Gallet",1,0)</f>
        <v>0</v>
      </c>
      <c r="M646">
        <f>IF('Main Data'!H646="Girard Perregaux",1,0)</f>
        <v>0</v>
      </c>
      <c r="N646">
        <f>IF('Main Data'!H646="Gubelin",1,0)</f>
        <v>0</v>
      </c>
      <c r="O646">
        <f>IF('Main Data'!H646="Heuer",1,0)</f>
        <v>0</v>
      </c>
      <c r="P646">
        <f>IF('Main Data'!H646="IWC",1,0)</f>
        <v>0</v>
      </c>
      <c r="Q646">
        <f>IF('Main Data'!H646="JLC",1,0)</f>
        <v>0</v>
      </c>
      <c r="R646">
        <f>IF('Main Data'!H646="Longines",1,0)</f>
        <v>0</v>
      </c>
      <c r="S646">
        <f>IF('Main Data'!H646="Movado",1,0)</f>
        <v>0</v>
      </c>
      <c r="T646">
        <f>IF('Main Data'!H646="Omega",1,0)</f>
        <v>0</v>
      </c>
      <c r="U646">
        <f>IF('Main Data'!H646="Panerai",1,0)</f>
        <v>0</v>
      </c>
      <c r="V646">
        <f>IF('Main Data'!H646="Patek",1,0)</f>
        <v>0</v>
      </c>
      <c r="W646">
        <f>IF('Main Data'!H646="Rolex",1,0)</f>
        <v>1</v>
      </c>
      <c r="X646">
        <f>IF('Main Data'!H646="Tudor",1,0)</f>
        <v>0</v>
      </c>
      <c r="Y646">
        <f>IF('Main Data'!H646="Ulysse Nardin",1,0)</f>
        <v>0</v>
      </c>
      <c r="Z646">
        <f>IF('Main Data'!H646="Universal Geneve",1,0)</f>
        <v>0</v>
      </c>
      <c r="AA646">
        <f>IF('Main Data'!H646="Vacheron",1,0)</f>
        <v>0</v>
      </c>
      <c r="AB646">
        <f>IF('Main Data'!H646="Zenith",1,0)</f>
        <v>0</v>
      </c>
      <c r="AC646">
        <f>IF('Main Data'!J646="Stainless Steel",1,0)</f>
        <v>0</v>
      </c>
      <c r="AD646">
        <f>IF('Main Data'!J646="Two-tone",1,0)</f>
        <v>0</v>
      </c>
      <c r="AE646">
        <f>IF(OR('Main Data'!J646="YG 18K",'Main Data'!J646="YG &lt;18K",'Main Data'!J646="PG 18K",'Main Data'!J646="PG &lt;18K",'Main Data'!J646="WG 18K",'Main Data'!J646="Mixes of 18K",'Main Data'!J646="Mixes &lt;18K"),1,0)</f>
        <v>1</v>
      </c>
      <c r="AF646">
        <f>IF('Main Data'!J646="Platinum",1,0)</f>
        <v>0</v>
      </c>
      <c r="AG646">
        <f>IF(OR('Main Data'!J646="PVD",'Main Data'!J646="Gold Plate",'Main Data'!J646="Other"),1,0)</f>
        <v>0</v>
      </c>
      <c r="AH646">
        <f>IF('Main Data'!N646="Stainless Steel",1,0)</f>
        <v>0</v>
      </c>
      <c r="AI646">
        <f>IF('Main Data'!N646="Leather",1,0)</f>
        <v>0</v>
      </c>
      <c r="AJ646">
        <f>IF('Main Data'!N646="Two-tone",1,0)</f>
        <v>0</v>
      </c>
      <c r="AK646">
        <f>IF(OR('Main Data'!N646="YG 18K",'Main Data'!N646="PG 18K",'Main Data'!N646="WG 18K",'Main Data'!N646="Mixes of 18K"),1,0)</f>
        <v>1</v>
      </c>
      <c r="AL646">
        <f>IF(OR(,'Main Data'!N646="PVD",'Main Data'!N646="Gold plate"),1,0)</f>
        <v>0</v>
      </c>
      <c r="AM646">
        <f>IF(OR('Main Data'!AV646="Yes",'Main Data'!AW646="Yes",'Main Data'!AU646="Yes"),1,0)</f>
        <v>1</v>
      </c>
      <c r="AN646">
        <f>IF(OR(ISTEXT('Main Data'!AX646), ISTEXT('Main Data'!AY646)),1,0)</f>
        <v>0</v>
      </c>
      <c r="AO646">
        <f>IF('Main Data'!AZ646="Yes",1,0)</f>
        <v>0</v>
      </c>
      <c r="AP646">
        <f>IF('Main Data'!BA646="Yes",1,0)</f>
        <v>0</v>
      </c>
      <c r="AQ646">
        <f>IF('Main Data'!BD646="Yes",1,0)</f>
        <v>0</v>
      </c>
      <c r="AR646">
        <f>IF('Main Data'!BE646="A",1,0)</f>
        <v>0</v>
      </c>
      <c r="AS646">
        <f>IF('Main Data'!BE646="AA",1,0)</f>
        <v>0</v>
      </c>
      <c r="AT646">
        <f>IF('Main Data'!BE646="AAA",1,0)</f>
        <v>1</v>
      </c>
      <c r="AU646">
        <f>IF('Main Data'!BE646="AAAA",1,0)</f>
        <v>0</v>
      </c>
      <c r="AV646">
        <f>IF('Main Data'!P646="Yes",1,0)</f>
        <v>0</v>
      </c>
      <c r="AW646">
        <f>IF('Main Data'!AP646="Yes",1,0)</f>
        <v>0</v>
      </c>
      <c r="AX646">
        <f>IF(OR('Main Data'!V646="Yes", 'Main Data'!W646="Yes",'Main Data'!X646="Yes"),1,0)</f>
        <v>1</v>
      </c>
      <c r="AY646">
        <f>IF(OR('Main Data'!Y646="Yes",'Main Data'!Z646="Yes"),1,0)</f>
        <v>0</v>
      </c>
      <c r="AZ646">
        <f>IF('Main Data'!AR646="Yes",1,0)</f>
        <v>0</v>
      </c>
      <c r="BA646">
        <f>IF('Main Data'!AS646="Yes",1,0)</f>
        <v>0</v>
      </c>
      <c r="BB646">
        <f>IF('Main Data'!AG646="Yes",1,0)</f>
        <v>0</v>
      </c>
      <c r="BC646">
        <f>IF('Main Data'!AB646="Yes",1,0)</f>
        <v>0</v>
      </c>
      <c r="BD646">
        <f>IF('Main Data'!AA646="Yes",1,0)</f>
        <v>0</v>
      </c>
      <c r="BE646">
        <f>IF('Main Data'!AC646="Yes",1,0)</f>
        <v>0</v>
      </c>
      <c r="BF646">
        <f>IF('Main Data'!AF646="Yes",1,0)</f>
        <v>0</v>
      </c>
      <c r="BG646">
        <f>IF(OR('Main Data'!AI646="Yes",'Main Data'!AL646="Yes"),1,0)</f>
        <v>0</v>
      </c>
      <c r="BH646">
        <f>IF('Main Data'!AJ646="Yes",1,0)</f>
        <v>0</v>
      </c>
      <c r="BI646">
        <f>IF('Main Data'!AK646="Yes",1,0)</f>
        <v>0</v>
      </c>
      <c r="BJ646">
        <f>IF('Main Data'!AM646="Yes",1,0)</f>
        <v>0</v>
      </c>
      <c r="BK646">
        <f>IF('Main Data'!AQ646="Yes",1,0)</f>
        <v>0</v>
      </c>
      <c r="BL646" s="21">
        <f t="shared" si="61"/>
        <v>0</v>
      </c>
      <c r="BM646" s="21">
        <f t="shared" si="62"/>
        <v>0</v>
      </c>
      <c r="BN646" s="21">
        <f t="shared" si="63"/>
        <v>1</v>
      </c>
      <c r="BO646" s="21">
        <f t="shared" si="64"/>
        <v>0</v>
      </c>
      <c r="BP646" s="21">
        <f t="shared" si="65"/>
        <v>0</v>
      </c>
    </row>
    <row r="647" spans="1:68" x14ac:dyDescent="0.2">
      <c r="A647">
        <v>643</v>
      </c>
      <c r="B647" s="33">
        <f>'Main Data'!C647</f>
        <v>44143</v>
      </c>
      <c r="C647">
        <f>'Main Data'!D647</f>
        <v>134</v>
      </c>
      <c r="D647" s="26">
        <f>'Main Data'!E647</f>
        <v>4000</v>
      </c>
      <c r="E647" s="26">
        <f>'Main Data'!F647</f>
        <v>5000</v>
      </c>
      <c r="F647" s="34">
        <f t="shared" si="60"/>
        <v>8.2940496401020276</v>
      </c>
      <c r="G647">
        <f>IF('Main Data'!H647="AP",1,0)</f>
        <v>0</v>
      </c>
      <c r="H647">
        <f>IF('Main Data'!H647="Blancpain",1,0)</f>
        <v>0</v>
      </c>
      <c r="I647">
        <f>IF('Main Data'!H647="Breguet",1,0)</f>
        <v>0</v>
      </c>
      <c r="J647">
        <f>IF('Main Data'!H647="Breitling",1,0)</f>
        <v>0</v>
      </c>
      <c r="K647">
        <f>IF('Main Data'!H647="Cartier",1,0)</f>
        <v>0</v>
      </c>
      <c r="L647">
        <f>IF('Main Data'!H647="Gallet",1,0)</f>
        <v>0</v>
      </c>
      <c r="M647">
        <f>IF('Main Data'!H647="Girard Perregaux",1,0)</f>
        <v>0</v>
      </c>
      <c r="N647">
        <f>IF('Main Data'!H647="Gubelin",1,0)</f>
        <v>0</v>
      </c>
      <c r="O647">
        <f>IF('Main Data'!H647="Heuer",1,0)</f>
        <v>0</v>
      </c>
      <c r="P647">
        <f>IF('Main Data'!H647="IWC",1,0)</f>
        <v>0</v>
      </c>
      <c r="Q647">
        <f>IF('Main Data'!H647="JLC",1,0)</f>
        <v>0</v>
      </c>
      <c r="R647">
        <f>IF('Main Data'!H647="Longines",1,0)</f>
        <v>0</v>
      </c>
      <c r="S647">
        <f>IF('Main Data'!H647="Movado",1,0)</f>
        <v>0</v>
      </c>
      <c r="T647">
        <f>IF('Main Data'!H647="Omega",1,0)</f>
        <v>0</v>
      </c>
      <c r="U647">
        <f>IF('Main Data'!H647="Panerai",1,0)</f>
        <v>0</v>
      </c>
      <c r="V647">
        <f>IF('Main Data'!H647="Patek",1,0)</f>
        <v>0</v>
      </c>
      <c r="W647">
        <f>IF('Main Data'!H647="Rolex",1,0)</f>
        <v>1</v>
      </c>
      <c r="X647">
        <f>IF('Main Data'!H647="Tudor",1,0)</f>
        <v>0</v>
      </c>
      <c r="Y647">
        <f>IF('Main Data'!H647="Ulysse Nardin",1,0)</f>
        <v>0</v>
      </c>
      <c r="Z647">
        <f>IF('Main Data'!H647="Universal Geneve",1,0)</f>
        <v>0</v>
      </c>
      <c r="AA647">
        <f>IF('Main Data'!H647="Vacheron",1,0)</f>
        <v>0</v>
      </c>
      <c r="AB647">
        <f>IF('Main Data'!H647="Zenith",1,0)</f>
        <v>0</v>
      </c>
      <c r="AC647">
        <f>IF('Main Data'!J647="Stainless Steel",1,0)</f>
        <v>1</v>
      </c>
      <c r="AD647">
        <f>IF('Main Data'!J647="Two-tone",1,0)</f>
        <v>0</v>
      </c>
      <c r="AE647">
        <f>IF(OR('Main Data'!J647="YG 18K",'Main Data'!J647="YG &lt;18K",'Main Data'!J647="PG 18K",'Main Data'!J647="PG &lt;18K",'Main Data'!J647="WG 18K",'Main Data'!J647="Mixes of 18K",'Main Data'!J647="Mixes &lt;18K"),1,0)</f>
        <v>0</v>
      </c>
      <c r="AF647">
        <f>IF('Main Data'!J647="Platinum",1,0)</f>
        <v>0</v>
      </c>
      <c r="AG647">
        <f>IF(OR('Main Data'!J647="PVD",'Main Data'!J647="Gold Plate",'Main Data'!J647="Other"),1,0)</f>
        <v>0</v>
      </c>
      <c r="AH647">
        <f>IF('Main Data'!N647="Stainless Steel",1,0)</f>
        <v>1</v>
      </c>
      <c r="AI647">
        <f>IF('Main Data'!N647="Leather",1,0)</f>
        <v>0</v>
      </c>
      <c r="AJ647">
        <f>IF('Main Data'!N647="Two-tone",1,0)</f>
        <v>0</v>
      </c>
      <c r="AK647">
        <f>IF(OR('Main Data'!N647="YG 18K",'Main Data'!N647="PG 18K",'Main Data'!N647="WG 18K",'Main Data'!N647="Mixes of 18K"),1,0)</f>
        <v>0</v>
      </c>
      <c r="AL647">
        <f>IF(OR(,'Main Data'!N647="PVD",'Main Data'!N647="Gold plate"),1,0)</f>
        <v>0</v>
      </c>
      <c r="AM647">
        <f>IF(OR('Main Data'!AV647="Yes",'Main Data'!AW647="Yes",'Main Data'!AU647="Yes"),1,0)</f>
        <v>0</v>
      </c>
      <c r="AN647">
        <f>IF(OR(ISTEXT('Main Data'!AX647), ISTEXT('Main Data'!AY647)),1,0)</f>
        <v>0</v>
      </c>
      <c r="AO647">
        <f>IF('Main Data'!AZ647="Yes",1,0)</f>
        <v>0</v>
      </c>
      <c r="AP647">
        <f>IF('Main Data'!BA647="Yes",1,0)</f>
        <v>0</v>
      </c>
      <c r="AQ647">
        <f>IF('Main Data'!BD647="Yes",1,0)</f>
        <v>0</v>
      </c>
      <c r="AR647">
        <f>IF('Main Data'!BE647="A",1,0)</f>
        <v>0</v>
      </c>
      <c r="AS647">
        <f>IF('Main Data'!BE647="AA",1,0)</f>
        <v>1</v>
      </c>
      <c r="AT647">
        <f>IF('Main Data'!BE647="AAA",1,0)</f>
        <v>0</v>
      </c>
      <c r="AU647">
        <f>IF('Main Data'!BE647="AAAA",1,0)</f>
        <v>0</v>
      </c>
      <c r="AV647">
        <f>IF('Main Data'!P647="Yes",1,0)</f>
        <v>0</v>
      </c>
      <c r="AW647">
        <f>IF('Main Data'!AP647="Yes",1,0)</f>
        <v>0</v>
      </c>
      <c r="AX647">
        <f>IF(OR('Main Data'!V647="Yes", 'Main Data'!W647="Yes",'Main Data'!X647="Yes"),1,0)</f>
        <v>1</v>
      </c>
      <c r="AY647">
        <f>IF(OR('Main Data'!Y647="Yes",'Main Data'!Z647="Yes"),1,0)</f>
        <v>0</v>
      </c>
      <c r="AZ647">
        <f>IF('Main Data'!AR647="Yes",1,0)</f>
        <v>0</v>
      </c>
      <c r="BA647">
        <f>IF('Main Data'!AS647="Yes",1,0)</f>
        <v>0</v>
      </c>
      <c r="BB647">
        <f>IF('Main Data'!AG647="Yes",1,0)</f>
        <v>0</v>
      </c>
      <c r="BC647">
        <f>IF('Main Data'!AB647="Yes",1,0)</f>
        <v>0</v>
      </c>
      <c r="BD647">
        <f>IF('Main Data'!AA647="Yes",1,0)</f>
        <v>0</v>
      </c>
      <c r="BE647">
        <f>IF('Main Data'!AC647="Yes",1,0)</f>
        <v>0</v>
      </c>
      <c r="BF647">
        <f>IF('Main Data'!AF647="Yes",1,0)</f>
        <v>0</v>
      </c>
      <c r="BG647">
        <f>IF(OR('Main Data'!AI647="Yes",'Main Data'!AL647="Yes"),1,0)</f>
        <v>0</v>
      </c>
      <c r="BH647">
        <f>IF('Main Data'!AJ647="Yes",1,0)</f>
        <v>0</v>
      </c>
      <c r="BI647">
        <f>IF('Main Data'!AK647="Yes",1,0)</f>
        <v>0</v>
      </c>
      <c r="BJ647">
        <f>IF('Main Data'!AM647="Yes",1,0)</f>
        <v>0</v>
      </c>
      <c r="BK647">
        <f>IF('Main Data'!AQ647="Yes",1,0)</f>
        <v>0</v>
      </c>
      <c r="BL647" s="21">
        <f t="shared" si="61"/>
        <v>0</v>
      </c>
      <c r="BM647" s="21">
        <f t="shared" si="62"/>
        <v>0</v>
      </c>
      <c r="BN647" s="21">
        <f t="shared" si="63"/>
        <v>1</v>
      </c>
      <c r="BO647" s="21">
        <f t="shared" si="64"/>
        <v>0</v>
      </c>
      <c r="BP647" s="21">
        <f t="shared" si="65"/>
        <v>0</v>
      </c>
    </row>
    <row r="648" spans="1:68" x14ac:dyDescent="0.2">
      <c r="A648">
        <v>644</v>
      </c>
      <c r="B648" s="33">
        <f>'Main Data'!C648</f>
        <v>44143</v>
      </c>
      <c r="C648">
        <f>'Main Data'!D648</f>
        <v>135</v>
      </c>
      <c r="D648" s="26">
        <f>'Main Data'!E648</f>
        <v>2800</v>
      </c>
      <c r="E648" s="26">
        <f>'Main Data'!F648</f>
        <v>3500</v>
      </c>
      <c r="F648" s="34">
        <f t="shared" si="60"/>
        <v>7.9373746961632952</v>
      </c>
      <c r="G648">
        <f>IF('Main Data'!H648="AP",1,0)</f>
        <v>0</v>
      </c>
      <c r="H648">
        <f>IF('Main Data'!H648="Blancpain",1,0)</f>
        <v>0</v>
      </c>
      <c r="I648">
        <f>IF('Main Data'!H648="Breguet",1,0)</f>
        <v>0</v>
      </c>
      <c r="J648">
        <f>IF('Main Data'!H648="Breitling",1,0)</f>
        <v>0</v>
      </c>
      <c r="K648">
        <f>IF('Main Data'!H648="Cartier",1,0)</f>
        <v>0</v>
      </c>
      <c r="L648">
        <f>IF('Main Data'!H648="Gallet",1,0)</f>
        <v>0</v>
      </c>
      <c r="M648">
        <f>IF('Main Data'!H648="Girard Perregaux",1,0)</f>
        <v>0</v>
      </c>
      <c r="N648">
        <f>IF('Main Data'!H648="Gubelin",1,0)</f>
        <v>0</v>
      </c>
      <c r="O648">
        <f>IF('Main Data'!H648="Heuer",1,0)</f>
        <v>0</v>
      </c>
      <c r="P648">
        <f>IF('Main Data'!H648="IWC",1,0)</f>
        <v>0</v>
      </c>
      <c r="Q648">
        <f>IF('Main Data'!H648="JLC",1,0)</f>
        <v>0</v>
      </c>
      <c r="R648">
        <f>IF('Main Data'!H648="Longines",1,0)</f>
        <v>0</v>
      </c>
      <c r="S648">
        <f>IF('Main Data'!H648="Movado",1,0)</f>
        <v>0</v>
      </c>
      <c r="T648">
        <f>IF('Main Data'!H648="Omega",1,0)</f>
        <v>0</v>
      </c>
      <c r="U648">
        <f>IF('Main Data'!H648="Panerai",1,0)</f>
        <v>0</v>
      </c>
      <c r="V648">
        <f>IF('Main Data'!H648="Patek",1,0)</f>
        <v>0</v>
      </c>
      <c r="W648">
        <f>IF('Main Data'!H648="Rolex",1,0)</f>
        <v>1</v>
      </c>
      <c r="X648">
        <f>IF('Main Data'!H648="Tudor",1,0)</f>
        <v>0</v>
      </c>
      <c r="Y648">
        <f>IF('Main Data'!H648="Ulysse Nardin",1,0)</f>
        <v>0</v>
      </c>
      <c r="Z648">
        <f>IF('Main Data'!H648="Universal Geneve",1,0)</f>
        <v>0</v>
      </c>
      <c r="AA648">
        <f>IF('Main Data'!H648="Vacheron",1,0)</f>
        <v>0</v>
      </c>
      <c r="AB648">
        <f>IF('Main Data'!H648="Zenith",1,0)</f>
        <v>0</v>
      </c>
      <c r="AC648">
        <f>IF('Main Data'!J648="Stainless Steel",1,0)</f>
        <v>1</v>
      </c>
      <c r="AD648">
        <f>IF('Main Data'!J648="Two-tone",1,0)</f>
        <v>0</v>
      </c>
      <c r="AE648">
        <f>IF(OR('Main Data'!J648="YG 18K",'Main Data'!J648="YG &lt;18K",'Main Data'!J648="PG 18K",'Main Data'!J648="PG &lt;18K",'Main Data'!J648="WG 18K",'Main Data'!J648="Mixes of 18K",'Main Data'!J648="Mixes &lt;18K"),1,0)</f>
        <v>0</v>
      </c>
      <c r="AF648">
        <f>IF('Main Data'!J648="Platinum",1,0)</f>
        <v>0</v>
      </c>
      <c r="AG648">
        <f>IF(OR('Main Data'!J648="PVD",'Main Data'!J648="Gold Plate",'Main Data'!J648="Other"),1,0)</f>
        <v>0</v>
      </c>
      <c r="AH648">
        <f>IF('Main Data'!N648="Stainless Steel",1,0)</f>
        <v>1</v>
      </c>
      <c r="AI648">
        <f>IF('Main Data'!N648="Leather",1,0)</f>
        <v>0</v>
      </c>
      <c r="AJ648">
        <f>IF('Main Data'!N648="Two-tone",1,0)</f>
        <v>0</v>
      </c>
      <c r="AK648">
        <f>IF(OR('Main Data'!N648="YG 18K",'Main Data'!N648="PG 18K",'Main Data'!N648="WG 18K",'Main Data'!N648="Mixes of 18K"),1,0)</f>
        <v>0</v>
      </c>
      <c r="AL648">
        <f>IF(OR(,'Main Data'!N648="PVD",'Main Data'!N648="Gold plate"),1,0)</f>
        <v>0</v>
      </c>
      <c r="AM648">
        <f>IF(OR('Main Data'!AV648="Yes",'Main Data'!AW648="Yes",'Main Data'!AU648="Yes"),1,0)</f>
        <v>0</v>
      </c>
      <c r="AN648">
        <f>IF(OR(ISTEXT('Main Data'!AX648), ISTEXT('Main Data'!AY648)),1,0)</f>
        <v>0</v>
      </c>
      <c r="AO648">
        <f>IF('Main Data'!AZ648="Yes",1,0)</f>
        <v>0</v>
      </c>
      <c r="AP648">
        <f>IF('Main Data'!BA648="Yes",1,0)</f>
        <v>0</v>
      </c>
      <c r="AQ648">
        <f>IF('Main Data'!BD648="Yes",1,0)</f>
        <v>0</v>
      </c>
      <c r="AR648">
        <f>IF('Main Data'!BE648="A",1,0)</f>
        <v>1</v>
      </c>
      <c r="AS648">
        <f>IF('Main Data'!BE648="AA",1,0)</f>
        <v>0</v>
      </c>
      <c r="AT648">
        <f>IF('Main Data'!BE648="AAA",1,0)</f>
        <v>0</v>
      </c>
      <c r="AU648">
        <f>IF('Main Data'!BE648="AAAA",1,0)</f>
        <v>0</v>
      </c>
      <c r="AV648">
        <f>IF('Main Data'!P648="Yes",1,0)</f>
        <v>0</v>
      </c>
      <c r="AW648">
        <f>IF('Main Data'!AP648="Yes",1,0)</f>
        <v>0</v>
      </c>
      <c r="AX648">
        <f>IF(OR('Main Data'!V648="Yes", 'Main Data'!W648="Yes",'Main Data'!X648="Yes"),1,0)</f>
        <v>1</v>
      </c>
      <c r="AY648">
        <f>IF(OR('Main Data'!Y648="Yes",'Main Data'!Z648="Yes"),1,0)</f>
        <v>0</v>
      </c>
      <c r="AZ648">
        <f>IF('Main Data'!AR648="Yes",1,0)</f>
        <v>0</v>
      </c>
      <c r="BA648">
        <f>IF('Main Data'!AS648="Yes",1,0)</f>
        <v>0</v>
      </c>
      <c r="BB648">
        <f>IF('Main Data'!AG648="Yes",1,0)</f>
        <v>0</v>
      </c>
      <c r="BC648">
        <f>IF('Main Data'!AB648="Yes",1,0)</f>
        <v>0</v>
      </c>
      <c r="BD648">
        <f>IF('Main Data'!AA648="Yes",1,0)</f>
        <v>0</v>
      </c>
      <c r="BE648">
        <f>IF('Main Data'!AC648="Yes",1,0)</f>
        <v>0</v>
      </c>
      <c r="BF648">
        <f>IF('Main Data'!AF648="Yes",1,0)</f>
        <v>0</v>
      </c>
      <c r="BG648">
        <f>IF(OR('Main Data'!AI648="Yes",'Main Data'!AL648="Yes"),1,0)</f>
        <v>0</v>
      </c>
      <c r="BH648">
        <f>IF('Main Data'!AJ648="Yes",1,0)</f>
        <v>0</v>
      </c>
      <c r="BI648">
        <f>IF('Main Data'!AK648="Yes",1,0)</f>
        <v>0</v>
      </c>
      <c r="BJ648">
        <f>IF('Main Data'!AM648="Yes",1,0)</f>
        <v>0</v>
      </c>
      <c r="BK648">
        <f>IF('Main Data'!AQ648="Yes",1,0)</f>
        <v>0</v>
      </c>
      <c r="BL648" s="21">
        <f t="shared" si="61"/>
        <v>0</v>
      </c>
      <c r="BM648" s="21">
        <f t="shared" si="62"/>
        <v>0</v>
      </c>
      <c r="BN648" s="21">
        <f t="shared" si="63"/>
        <v>1</v>
      </c>
      <c r="BO648" s="21">
        <f t="shared" si="64"/>
        <v>0</v>
      </c>
      <c r="BP648" s="21">
        <f t="shared" si="65"/>
        <v>0</v>
      </c>
    </row>
    <row r="649" spans="1:68" x14ac:dyDescent="0.2">
      <c r="A649">
        <v>645</v>
      </c>
      <c r="B649" s="33">
        <f>'Main Data'!C649</f>
        <v>44143</v>
      </c>
      <c r="C649">
        <f>'Main Data'!D649</f>
        <v>136</v>
      </c>
      <c r="D649" s="26">
        <f>'Main Data'!E649</f>
        <v>2600</v>
      </c>
      <c r="E649" s="26">
        <f>'Main Data'!F649</f>
        <v>3250</v>
      </c>
      <c r="F649" s="34">
        <f t="shared" si="60"/>
        <v>7.8632667240095735</v>
      </c>
      <c r="G649">
        <f>IF('Main Data'!H649="AP",1,0)</f>
        <v>0</v>
      </c>
      <c r="H649">
        <f>IF('Main Data'!H649="Blancpain",1,0)</f>
        <v>0</v>
      </c>
      <c r="I649">
        <f>IF('Main Data'!H649="Breguet",1,0)</f>
        <v>0</v>
      </c>
      <c r="J649">
        <f>IF('Main Data'!H649="Breitling",1,0)</f>
        <v>0</v>
      </c>
      <c r="K649">
        <f>IF('Main Data'!H649="Cartier",1,0)</f>
        <v>0</v>
      </c>
      <c r="L649">
        <f>IF('Main Data'!H649="Gallet",1,0)</f>
        <v>0</v>
      </c>
      <c r="M649">
        <f>IF('Main Data'!H649="Girard Perregaux",1,0)</f>
        <v>0</v>
      </c>
      <c r="N649">
        <f>IF('Main Data'!H649="Gubelin",1,0)</f>
        <v>0</v>
      </c>
      <c r="O649">
        <f>IF('Main Data'!H649="Heuer",1,0)</f>
        <v>0</v>
      </c>
      <c r="P649">
        <f>IF('Main Data'!H649="IWC",1,0)</f>
        <v>0</v>
      </c>
      <c r="Q649">
        <f>IF('Main Data'!H649="JLC",1,0)</f>
        <v>0</v>
      </c>
      <c r="R649">
        <f>IF('Main Data'!H649="Longines",1,0)</f>
        <v>0</v>
      </c>
      <c r="S649">
        <f>IF('Main Data'!H649="Movado",1,0)</f>
        <v>0</v>
      </c>
      <c r="T649">
        <f>IF('Main Data'!H649="Omega",1,0)</f>
        <v>0</v>
      </c>
      <c r="U649">
        <f>IF('Main Data'!H649="Panerai",1,0)</f>
        <v>0</v>
      </c>
      <c r="V649">
        <f>IF('Main Data'!H649="Patek",1,0)</f>
        <v>0</v>
      </c>
      <c r="W649">
        <f>IF('Main Data'!H649="Rolex",1,0)</f>
        <v>0</v>
      </c>
      <c r="X649">
        <f>IF('Main Data'!H649="Tudor",1,0)</f>
        <v>1</v>
      </c>
      <c r="Y649">
        <f>IF('Main Data'!H649="Ulysse Nardin",1,0)</f>
        <v>0</v>
      </c>
      <c r="Z649">
        <f>IF('Main Data'!H649="Universal Geneve",1,0)</f>
        <v>0</v>
      </c>
      <c r="AA649">
        <f>IF('Main Data'!H649="Vacheron",1,0)</f>
        <v>0</v>
      </c>
      <c r="AB649">
        <f>IF('Main Data'!H649="Zenith",1,0)</f>
        <v>0</v>
      </c>
      <c r="AC649">
        <f>IF('Main Data'!J649="Stainless Steel",1,0)</f>
        <v>1</v>
      </c>
      <c r="AD649">
        <f>IF('Main Data'!J649="Two-tone",1,0)</f>
        <v>0</v>
      </c>
      <c r="AE649">
        <f>IF(OR('Main Data'!J649="YG 18K",'Main Data'!J649="YG &lt;18K",'Main Data'!J649="PG 18K",'Main Data'!J649="PG &lt;18K",'Main Data'!J649="WG 18K",'Main Data'!J649="Mixes of 18K",'Main Data'!J649="Mixes &lt;18K"),1,0)</f>
        <v>0</v>
      </c>
      <c r="AF649">
        <f>IF('Main Data'!J649="Platinum",1,0)</f>
        <v>0</v>
      </c>
      <c r="AG649">
        <f>IF(OR('Main Data'!J649="PVD",'Main Data'!J649="Gold Plate",'Main Data'!J649="Other"),1,0)</f>
        <v>0</v>
      </c>
      <c r="AH649">
        <f>IF('Main Data'!N649="Stainless Steel",1,0)</f>
        <v>1</v>
      </c>
      <c r="AI649">
        <f>IF('Main Data'!N649="Leather",1,0)</f>
        <v>0</v>
      </c>
      <c r="AJ649">
        <f>IF('Main Data'!N649="Two-tone",1,0)</f>
        <v>0</v>
      </c>
      <c r="AK649">
        <f>IF(OR('Main Data'!N649="YG 18K",'Main Data'!N649="PG 18K",'Main Data'!N649="WG 18K",'Main Data'!N649="Mixes of 18K"),1,0)</f>
        <v>0</v>
      </c>
      <c r="AL649">
        <f>IF(OR(,'Main Data'!N649="PVD",'Main Data'!N649="Gold plate"),1,0)</f>
        <v>0</v>
      </c>
      <c r="AM649">
        <f>IF(OR('Main Data'!AV649="Yes",'Main Data'!AW649="Yes",'Main Data'!AU649="Yes"),1,0)</f>
        <v>0</v>
      </c>
      <c r="AN649">
        <f>IF(OR(ISTEXT('Main Data'!AX649), ISTEXT('Main Data'!AY649)),1,0)</f>
        <v>0</v>
      </c>
      <c r="AO649">
        <f>IF('Main Data'!AZ649="Yes",1,0)</f>
        <v>0</v>
      </c>
      <c r="AP649">
        <f>IF('Main Data'!BA649="Yes",1,0)</f>
        <v>0</v>
      </c>
      <c r="AQ649">
        <f>IF('Main Data'!BD649="Yes",1,0)</f>
        <v>0</v>
      </c>
      <c r="AR649">
        <f>IF('Main Data'!BE649="A",1,0)</f>
        <v>0</v>
      </c>
      <c r="AS649">
        <f>IF('Main Data'!BE649="AA",1,0)</f>
        <v>1</v>
      </c>
      <c r="AT649">
        <f>IF('Main Data'!BE649="AAA",1,0)</f>
        <v>0</v>
      </c>
      <c r="AU649">
        <f>IF('Main Data'!BE649="AAAA",1,0)</f>
        <v>0</v>
      </c>
      <c r="AV649">
        <f>IF('Main Data'!P649="Yes",1,0)</f>
        <v>0</v>
      </c>
      <c r="AW649">
        <f>IF('Main Data'!AP649="Yes",1,0)</f>
        <v>0</v>
      </c>
      <c r="AX649">
        <f>IF(OR('Main Data'!V649="Yes", 'Main Data'!W649="Yes",'Main Data'!X649="Yes"),1,0)</f>
        <v>1</v>
      </c>
      <c r="AY649">
        <f>IF(OR('Main Data'!Y649="Yes",'Main Data'!Z649="Yes"),1,0)</f>
        <v>0</v>
      </c>
      <c r="AZ649">
        <f>IF('Main Data'!AR649="Yes",1,0)</f>
        <v>0</v>
      </c>
      <c r="BA649">
        <f>IF('Main Data'!AS649="Yes",1,0)</f>
        <v>0</v>
      </c>
      <c r="BB649">
        <f>IF('Main Data'!AG649="Yes",1,0)</f>
        <v>0</v>
      </c>
      <c r="BC649">
        <f>IF('Main Data'!AB649="Yes",1,0)</f>
        <v>0</v>
      </c>
      <c r="BD649">
        <f>IF('Main Data'!AA649="Yes",1,0)</f>
        <v>0</v>
      </c>
      <c r="BE649">
        <f>IF('Main Data'!AC649="Yes",1,0)</f>
        <v>0</v>
      </c>
      <c r="BF649">
        <f>IF('Main Data'!AF649="Yes",1,0)</f>
        <v>0</v>
      </c>
      <c r="BG649">
        <f>IF(OR('Main Data'!AI649="Yes",'Main Data'!AL649="Yes"),1,0)</f>
        <v>0</v>
      </c>
      <c r="BH649">
        <f>IF('Main Data'!AJ649="Yes",1,0)</f>
        <v>0</v>
      </c>
      <c r="BI649">
        <f>IF('Main Data'!AK649="Yes",1,0)</f>
        <v>0</v>
      </c>
      <c r="BJ649">
        <f>IF('Main Data'!AM649="Yes",1,0)</f>
        <v>0</v>
      </c>
      <c r="BK649">
        <f>IF('Main Data'!AQ649="Yes",1,0)</f>
        <v>0</v>
      </c>
      <c r="BL649" s="21">
        <f t="shared" si="61"/>
        <v>0</v>
      </c>
      <c r="BM649" s="21">
        <f t="shared" si="62"/>
        <v>0</v>
      </c>
      <c r="BN649" s="21">
        <f t="shared" si="63"/>
        <v>1</v>
      </c>
      <c r="BO649" s="21">
        <f t="shared" si="64"/>
        <v>0</v>
      </c>
      <c r="BP649" s="21">
        <f t="shared" si="65"/>
        <v>0</v>
      </c>
    </row>
    <row r="650" spans="1:68" x14ac:dyDescent="0.2">
      <c r="A650">
        <v>646</v>
      </c>
      <c r="B650" s="33">
        <f>'Main Data'!C650</f>
        <v>44143</v>
      </c>
      <c r="C650">
        <f>'Main Data'!D650</f>
        <v>137</v>
      </c>
      <c r="D650" s="26">
        <f>'Main Data'!E650</f>
        <v>13500</v>
      </c>
      <c r="E650" s="26">
        <f>'Main Data'!F650</f>
        <v>16875</v>
      </c>
      <c r="F650" s="34">
        <f t="shared" si="60"/>
        <v>9.5104449644265205</v>
      </c>
      <c r="G650">
        <f>IF('Main Data'!H650="AP",1,0)</f>
        <v>0</v>
      </c>
      <c r="H650">
        <f>IF('Main Data'!H650="Blancpain",1,0)</f>
        <v>0</v>
      </c>
      <c r="I650">
        <f>IF('Main Data'!H650="Breguet",1,0)</f>
        <v>0</v>
      </c>
      <c r="J650">
        <f>IF('Main Data'!H650="Breitling",1,0)</f>
        <v>0</v>
      </c>
      <c r="K650">
        <f>IF('Main Data'!H650="Cartier",1,0)</f>
        <v>0</v>
      </c>
      <c r="L650">
        <f>IF('Main Data'!H650="Gallet",1,0)</f>
        <v>0</v>
      </c>
      <c r="M650">
        <f>IF('Main Data'!H650="Girard Perregaux",1,0)</f>
        <v>0</v>
      </c>
      <c r="N650">
        <f>IF('Main Data'!H650="Gubelin",1,0)</f>
        <v>0</v>
      </c>
      <c r="O650">
        <f>IF('Main Data'!H650="Heuer",1,0)</f>
        <v>0</v>
      </c>
      <c r="P650">
        <f>IF('Main Data'!H650="IWC",1,0)</f>
        <v>0</v>
      </c>
      <c r="Q650">
        <f>IF('Main Data'!H650="JLC",1,0)</f>
        <v>0</v>
      </c>
      <c r="R650">
        <f>IF('Main Data'!H650="Longines",1,0)</f>
        <v>0</v>
      </c>
      <c r="S650">
        <f>IF('Main Data'!H650="Movado",1,0)</f>
        <v>0</v>
      </c>
      <c r="T650">
        <f>IF('Main Data'!H650="Omega",1,0)</f>
        <v>0</v>
      </c>
      <c r="U650">
        <f>IF('Main Data'!H650="Panerai",1,0)</f>
        <v>0</v>
      </c>
      <c r="V650">
        <f>IF('Main Data'!H650="Patek",1,0)</f>
        <v>0</v>
      </c>
      <c r="W650">
        <f>IF('Main Data'!H650="Rolex",1,0)</f>
        <v>1</v>
      </c>
      <c r="X650">
        <f>IF('Main Data'!H650="Tudor",1,0)</f>
        <v>0</v>
      </c>
      <c r="Y650">
        <f>IF('Main Data'!H650="Ulysse Nardin",1,0)</f>
        <v>0</v>
      </c>
      <c r="Z650">
        <f>IF('Main Data'!H650="Universal Geneve",1,0)</f>
        <v>0</v>
      </c>
      <c r="AA650">
        <f>IF('Main Data'!H650="Vacheron",1,0)</f>
        <v>0</v>
      </c>
      <c r="AB650">
        <f>IF('Main Data'!H650="Zenith",1,0)</f>
        <v>0</v>
      </c>
      <c r="AC650">
        <f>IF('Main Data'!J650="Stainless Steel",1,0)</f>
        <v>0</v>
      </c>
      <c r="AD650">
        <f>IF('Main Data'!J650="Two-tone",1,0)</f>
        <v>1</v>
      </c>
      <c r="AE650">
        <f>IF(OR('Main Data'!J650="YG 18K",'Main Data'!J650="YG &lt;18K",'Main Data'!J650="PG 18K",'Main Data'!J650="PG &lt;18K",'Main Data'!J650="WG 18K",'Main Data'!J650="Mixes of 18K",'Main Data'!J650="Mixes &lt;18K"),1,0)</f>
        <v>0</v>
      </c>
      <c r="AF650">
        <f>IF('Main Data'!J650="Platinum",1,0)</f>
        <v>0</v>
      </c>
      <c r="AG650">
        <f>IF(OR('Main Data'!J650="PVD",'Main Data'!J650="Gold Plate",'Main Data'!J650="Other"),1,0)</f>
        <v>0</v>
      </c>
      <c r="AH650">
        <f>IF('Main Data'!N650="Stainless Steel",1,0)</f>
        <v>0</v>
      </c>
      <c r="AI650">
        <f>IF('Main Data'!N650="Leather",1,0)</f>
        <v>0</v>
      </c>
      <c r="AJ650">
        <f>IF('Main Data'!N650="Two-tone",1,0)</f>
        <v>1</v>
      </c>
      <c r="AK650">
        <f>IF(OR('Main Data'!N650="YG 18K",'Main Data'!N650="PG 18K",'Main Data'!N650="WG 18K",'Main Data'!N650="Mixes of 18K"),1,0)</f>
        <v>0</v>
      </c>
      <c r="AL650">
        <f>IF(OR(,'Main Data'!N650="PVD",'Main Data'!N650="Gold plate"),1,0)</f>
        <v>0</v>
      </c>
      <c r="AM650">
        <f>IF(OR('Main Data'!AV650="Yes",'Main Data'!AW650="Yes",'Main Data'!AU650="Yes"),1,0)</f>
        <v>0</v>
      </c>
      <c r="AN650">
        <f>IF(OR(ISTEXT('Main Data'!AX650), ISTEXT('Main Data'!AY650)),1,0)</f>
        <v>0</v>
      </c>
      <c r="AO650">
        <f>IF('Main Data'!AZ650="Yes",1,0)</f>
        <v>0</v>
      </c>
      <c r="AP650">
        <f>IF('Main Data'!BA650="Yes",1,0)</f>
        <v>0</v>
      </c>
      <c r="AQ650">
        <f>IF('Main Data'!BD650="Yes",1,0)</f>
        <v>0</v>
      </c>
      <c r="AR650">
        <f>IF('Main Data'!BE650="A",1,0)</f>
        <v>0</v>
      </c>
      <c r="AS650">
        <f>IF('Main Data'!BE650="AA",1,0)</f>
        <v>0</v>
      </c>
      <c r="AT650">
        <f>IF('Main Data'!BE650="AAA",1,0)</f>
        <v>0</v>
      </c>
      <c r="AU650">
        <f>IF('Main Data'!BE650="AAAA",1,0)</f>
        <v>1</v>
      </c>
      <c r="AV650">
        <f>IF('Main Data'!P650="Yes",1,0)</f>
        <v>0</v>
      </c>
      <c r="AW650">
        <f>IF('Main Data'!AP650="Yes",1,0)</f>
        <v>0</v>
      </c>
      <c r="AX650">
        <f>IF(OR('Main Data'!V650="Yes", 'Main Data'!W650="Yes",'Main Data'!X650="Yes"),1,0)</f>
        <v>1</v>
      </c>
      <c r="AY650">
        <f>IF(OR('Main Data'!Y650="Yes",'Main Data'!Z650="Yes"),1,0)</f>
        <v>0</v>
      </c>
      <c r="AZ650">
        <f>IF('Main Data'!AR650="Yes",1,0)</f>
        <v>0</v>
      </c>
      <c r="BA650">
        <f>IF('Main Data'!AS650="Yes",1,0)</f>
        <v>0</v>
      </c>
      <c r="BB650">
        <f>IF('Main Data'!AG650="Yes",1,0)</f>
        <v>0</v>
      </c>
      <c r="BC650">
        <f>IF('Main Data'!AB650="Yes",1,0)</f>
        <v>0</v>
      </c>
      <c r="BD650">
        <f>IF('Main Data'!AA650="Yes",1,0)</f>
        <v>0</v>
      </c>
      <c r="BE650">
        <f>IF('Main Data'!AC650="Yes",1,0)</f>
        <v>1</v>
      </c>
      <c r="BF650">
        <f>IF('Main Data'!AF650="Yes",1,0)</f>
        <v>0</v>
      </c>
      <c r="BG650">
        <f>IF(OR('Main Data'!AI650="Yes",'Main Data'!AL650="Yes"),1,0)</f>
        <v>0</v>
      </c>
      <c r="BH650">
        <f>IF('Main Data'!AJ650="Yes",1,0)</f>
        <v>0</v>
      </c>
      <c r="BI650">
        <f>IF('Main Data'!AK650="Yes",1,0)</f>
        <v>0</v>
      </c>
      <c r="BJ650">
        <f>IF('Main Data'!AM650="Yes",1,0)</f>
        <v>0</v>
      </c>
      <c r="BK650">
        <f>IF('Main Data'!AQ650="Yes",1,0)</f>
        <v>0</v>
      </c>
      <c r="BL650" s="21">
        <f t="shared" si="61"/>
        <v>0</v>
      </c>
      <c r="BM650" s="21">
        <f t="shared" si="62"/>
        <v>0</v>
      </c>
      <c r="BN650" s="21">
        <f t="shared" si="63"/>
        <v>1</v>
      </c>
      <c r="BO650" s="21">
        <f t="shared" si="64"/>
        <v>0</v>
      </c>
      <c r="BP650" s="21">
        <f t="shared" si="65"/>
        <v>0</v>
      </c>
    </row>
    <row r="651" spans="1:68" x14ac:dyDescent="0.2">
      <c r="A651">
        <v>647</v>
      </c>
      <c r="B651" s="33">
        <f>'Main Data'!C651</f>
        <v>44143</v>
      </c>
      <c r="C651">
        <f>'Main Data'!D651</f>
        <v>138</v>
      </c>
      <c r="D651" s="26">
        <f>'Main Data'!E651</f>
        <v>32000</v>
      </c>
      <c r="E651" s="26">
        <f>'Main Data'!F651</f>
        <v>40000</v>
      </c>
      <c r="F651" s="34">
        <f t="shared" si="60"/>
        <v>10.373491181781864</v>
      </c>
      <c r="G651">
        <f>IF('Main Data'!H651="AP",1,0)</f>
        <v>0</v>
      </c>
      <c r="H651">
        <f>IF('Main Data'!H651="Blancpain",1,0)</f>
        <v>0</v>
      </c>
      <c r="I651">
        <f>IF('Main Data'!H651="Breguet",1,0)</f>
        <v>0</v>
      </c>
      <c r="J651">
        <f>IF('Main Data'!H651="Breitling",1,0)</f>
        <v>0</v>
      </c>
      <c r="K651">
        <f>IF('Main Data'!H651="Cartier",1,0)</f>
        <v>0</v>
      </c>
      <c r="L651">
        <f>IF('Main Data'!H651="Gallet",1,0)</f>
        <v>0</v>
      </c>
      <c r="M651">
        <f>IF('Main Data'!H651="Girard Perregaux",1,0)</f>
        <v>0</v>
      </c>
      <c r="N651">
        <f>IF('Main Data'!H651="Gubelin",1,0)</f>
        <v>0</v>
      </c>
      <c r="O651">
        <f>IF('Main Data'!H651="Heuer",1,0)</f>
        <v>0</v>
      </c>
      <c r="P651">
        <f>IF('Main Data'!H651="IWC",1,0)</f>
        <v>0</v>
      </c>
      <c r="Q651">
        <f>IF('Main Data'!H651="JLC",1,0)</f>
        <v>0</v>
      </c>
      <c r="R651">
        <f>IF('Main Data'!H651="Longines",1,0)</f>
        <v>0</v>
      </c>
      <c r="S651">
        <f>IF('Main Data'!H651="Movado",1,0)</f>
        <v>0</v>
      </c>
      <c r="T651">
        <f>IF('Main Data'!H651="Omega",1,0)</f>
        <v>0</v>
      </c>
      <c r="U651">
        <f>IF('Main Data'!H651="Panerai",1,0)</f>
        <v>0</v>
      </c>
      <c r="V651">
        <f>IF('Main Data'!H651="Patek",1,0)</f>
        <v>0</v>
      </c>
      <c r="W651">
        <f>IF('Main Data'!H651="Rolex",1,0)</f>
        <v>1</v>
      </c>
      <c r="X651">
        <f>IF('Main Data'!H651="Tudor",1,0)</f>
        <v>0</v>
      </c>
      <c r="Y651">
        <f>IF('Main Data'!H651="Ulysse Nardin",1,0)</f>
        <v>0</v>
      </c>
      <c r="Z651">
        <f>IF('Main Data'!H651="Universal Geneve",1,0)</f>
        <v>0</v>
      </c>
      <c r="AA651">
        <f>IF('Main Data'!H651="Vacheron",1,0)</f>
        <v>0</v>
      </c>
      <c r="AB651">
        <f>IF('Main Data'!H651="Zenith",1,0)</f>
        <v>0</v>
      </c>
      <c r="AC651">
        <f>IF('Main Data'!J651="Stainless Steel",1,0)</f>
        <v>1</v>
      </c>
      <c r="AD651">
        <f>IF('Main Data'!J651="Two-tone",1,0)</f>
        <v>0</v>
      </c>
      <c r="AE651">
        <f>IF(OR('Main Data'!J651="YG 18K",'Main Data'!J651="YG &lt;18K",'Main Data'!J651="PG 18K",'Main Data'!J651="PG &lt;18K",'Main Data'!J651="WG 18K",'Main Data'!J651="Mixes of 18K",'Main Data'!J651="Mixes &lt;18K"),1,0)</f>
        <v>0</v>
      </c>
      <c r="AF651">
        <f>IF('Main Data'!J651="Platinum",1,0)</f>
        <v>0</v>
      </c>
      <c r="AG651">
        <f>IF(OR('Main Data'!J651="PVD",'Main Data'!J651="Gold Plate",'Main Data'!J651="Other"),1,0)</f>
        <v>0</v>
      </c>
      <c r="AH651">
        <f>IF('Main Data'!N651="Stainless Steel",1,0)</f>
        <v>1</v>
      </c>
      <c r="AI651">
        <f>IF('Main Data'!N651="Leather",1,0)</f>
        <v>0</v>
      </c>
      <c r="AJ651">
        <f>IF('Main Data'!N651="Two-tone",1,0)</f>
        <v>0</v>
      </c>
      <c r="AK651">
        <f>IF(OR('Main Data'!N651="YG 18K",'Main Data'!N651="PG 18K",'Main Data'!N651="WG 18K",'Main Data'!N651="Mixes of 18K"),1,0)</f>
        <v>0</v>
      </c>
      <c r="AL651">
        <f>IF(OR(,'Main Data'!N651="PVD",'Main Data'!N651="Gold plate"),1,0)</f>
        <v>0</v>
      </c>
      <c r="AM651">
        <f>IF(OR('Main Data'!AV651="Yes",'Main Data'!AW651="Yes",'Main Data'!AU651="Yes"),1,0)</f>
        <v>0</v>
      </c>
      <c r="AN651">
        <f>IF(OR(ISTEXT('Main Data'!AX651), ISTEXT('Main Data'!AY651)),1,0)</f>
        <v>0</v>
      </c>
      <c r="AO651">
        <f>IF('Main Data'!AZ651="Yes",1,0)</f>
        <v>0</v>
      </c>
      <c r="AP651">
        <f>IF('Main Data'!BA651="Yes",1,0)</f>
        <v>0</v>
      </c>
      <c r="AQ651">
        <f>IF('Main Data'!BD651="Yes",1,0)</f>
        <v>0</v>
      </c>
      <c r="AR651">
        <f>IF('Main Data'!BE651="A",1,0)</f>
        <v>0</v>
      </c>
      <c r="AS651">
        <f>IF('Main Data'!BE651="AA",1,0)</f>
        <v>0</v>
      </c>
      <c r="AT651">
        <f>IF('Main Data'!BE651="AAA",1,0)</f>
        <v>0</v>
      </c>
      <c r="AU651">
        <f>IF('Main Data'!BE651="AAAA",1,0)</f>
        <v>1</v>
      </c>
      <c r="AV651">
        <f>IF('Main Data'!P651="Yes",1,0)</f>
        <v>0</v>
      </c>
      <c r="AW651">
        <f>IF('Main Data'!AP651="Yes",1,0)</f>
        <v>0</v>
      </c>
      <c r="AX651">
        <f>IF(OR('Main Data'!V651="Yes", 'Main Data'!W651="Yes",'Main Data'!X651="Yes"),1,0)</f>
        <v>1</v>
      </c>
      <c r="AY651">
        <f>IF(OR('Main Data'!Y651="Yes",'Main Data'!Z651="Yes"),1,0)</f>
        <v>0</v>
      </c>
      <c r="AZ651">
        <f>IF('Main Data'!AR651="Yes",1,0)</f>
        <v>0</v>
      </c>
      <c r="BA651">
        <f>IF('Main Data'!AS651="Yes",1,0)</f>
        <v>0</v>
      </c>
      <c r="BB651">
        <f>IF('Main Data'!AG651="Yes",1,0)</f>
        <v>0</v>
      </c>
      <c r="BC651">
        <f>IF('Main Data'!AB651="Yes",1,0)</f>
        <v>0</v>
      </c>
      <c r="BD651">
        <f>IF('Main Data'!AA651="Yes",1,0)</f>
        <v>1</v>
      </c>
      <c r="BE651">
        <f>IF('Main Data'!AC651="Yes",1,0)</f>
        <v>0</v>
      </c>
      <c r="BF651">
        <f>IF('Main Data'!AF651="Yes",1,0)</f>
        <v>0</v>
      </c>
      <c r="BG651">
        <f>IF(OR('Main Data'!AI651="Yes",'Main Data'!AL651="Yes"),1,0)</f>
        <v>0</v>
      </c>
      <c r="BH651">
        <f>IF('Main Data'!AJ651="Yes",1,0)</f>
        <v>0</v>
      </c>
      <c r="BI651">
        <f>IF('Main Data'!AK651="Yes",1,0)</f>
        <v>0</v>
      </c>
      <c r="BJ651">
        <f>IF('Main Data'!AM651="Yes",1,0)</f>
        <v>0</v>
      </c>
      <c r="BK651">
        <f>IF('Main Data'!AQ651="Yes",1,0)</f>
        <v>0</v>
      </c>
      <c r="BL651" s="21">
        <f t="shared" si="61"/>
        <v>0</v>
      </c>
      <c r="BM651" s="21">
        <f t="shared" si="62"/>
        <v>0</v>
      </c>
      <c r="BN651" s="21">
        <f t="shared" si="63"/>
        <v>1</v>
      </c>
      <c r="BO651" s="21">
        <f t="shared" si="64"/>
        <v>0</v>
      </c>
      <c r="BP651" s="21">
        <f t="shared" si="65"/>
        <v>0</v>
      </c>
    </row>
    <row r="652" spans="1:68" x14ac:dyDescent="0.2">
      <c r="A652">
        <v>648</v>
      </c>
      <c r="B652" s="33">
        <f>'Main Data'!C652</f>
        <v>44143</v>
      </c>
      <c r="C652">
        <f>'Main Data'!D652</f>
        <v>139</v>
      </c>
      <c r="D652" s="26">
        <f>'Main Data'!E652</f>
        <v>100000</v>
      </c>
      <c r="E652" s="26">
        <f>'Main Data'!F652</f>
        <v>137500</v>
      </c>
      <c r="F652" s="34">
        <f t="shared" si="60"/>
        <v>11.512925464970229</v>
      </c>
      <c r="G652">
        <f>IF('Main Data'!H652="AP",1,0)</f>
        <v>0</v>
      </c>
      <c r="H652">
        <f>IF('Main Data'!H652="Blancpain",1,0)</f>
        <v>0</v>
      </c>
      <c r="I652">
        <f>IF('Main Data'!H652="Breguet",1,0)</f>
        <v>0</v>
      </c>
      <c r="J652">
        <f>IF('Main Data'!H652="Breitling",1,0)</f>
        <v>0</v>
      </c>
      <c r="K652">
        <f>IF('Main Data'!H652="Cartier",1,0)</f>
        <v>0</v>
      </c>
      <c r="L652">
        <f>IF('Main Data'!H652="Gallet",1,0)</f>
        <v>0</v>
      </c>
      <c r="M652">
        <f>IF('Main Data'!H652="Girard Perregaux",1,0)</f>
        <v>0</v>
      </c>
      <c r="N652">
        <f>IF('Main Data'!H652="Gubelin",1,0)</f>
        <v>0</v>
      </c>
      <c r="O652">
        <f>IF('Main Data'!H652="Heuer",1,0)</f>
        <v>0</v>
      </c>
      <c r="P652">
        <f>IF('Main Data'!H652="IWC",1,0)</f>
        <v>0</v>
      </c>
      <c r="Q652">
        <f>IF('Main Data'!H652="JLC",1,0)</f>
        <v>0</v>
      </c>
      <c r="R652">
        <f>IF('Main Data'!H652="Longines",1,0)</f>
        <v>0</v>
      </c>
      <c r="S652">
        <f>IF('Main Data'!H652="Movado",1,0)</f>
        <v>0</v>
      </c>
      <c r="T652">
        <f>IF('Main Data'!H652="Omega",1,0)</f>
        <v>0</v>
      </c>
      <c r="U652">
        <f>IF('Main Data'!H652="Panerai",1,0)</f>
        <v>0</v>
      </c>
      <c r="V652">
        <f>IF('Main Data'!H652="Patek",1,0)</f>
        <v>0</v>
      </c>
      <c r="W652">
        <f>IF('Main Data'!H652="Rolex",1,0)</f>
        <v>1</v>
      </c>
      <c r="X652">
        <f>IF('Main Data'!H652="Tudor",1,0)</f>
        <v>0</v>
      </c>
      <c r="Y652">
        <f>IF('Main Data'!H652="Ulysse Nardin",1,0)</f>
        <v>0</v>
      </c>
      <c r="Z652">
        <f>IF('Main Data'!H652="Universal Geneve",1,0)</f>
        <v>0</v>
      </c>
      <c r="AA652">
        <f>IF('Main Data'!H652="Vacheron",1,0)</f>
        <v>0</v>
      </c>
      <c r="AB652">
        <f>IF('Main Data'!H652="Zenith",1,0)</f>
        <v>0</v>
      </c>
      <c r="AC652">
        <f>IF('Main Data'!J652="Stainless Steel",1,0)</f>
        <v>1</v>
      </c>
      <c r="AD652">
        <f>IF('Main Data'!J652="Two-tone",1,0)</f>
        <v>0</v>
      </c>
      <c r="AE652">
        <f>IF(OR('Main Data'!J652="YG 18K",'Main Data'!J652="YG &lt;18K",'Main Data'!J652="PG 18K",'Main Data'!J652="PG &lt;18K",'Main Data'!J652="WG 18K",'Main Data'!J652="Mixes of 18K",'Main Data'!J652="Mixes &lt;18K"),1,0)</f>
        <v>0</v>
      </c>
      <c r="AF652">
        <f>IF('Main Data'!J652="Platinum",1,0)</f>
        <v>0</v>
      </c>
      <c r="AG652">
        <f>IF(OR('Main Data'!J652="PVD",'Main Data'!J652="Gold Plate",'Main Data'!J652="Other"),1,0)</f>
        <v>0</v>
      </c>
      <c r="AH652">
        <f>IF('Main Data'!N652="Stainless Steel",1,0)</f>
        <v>0</v>
      </c>
      <c r="AI652">
        <f>IF('Main Data'!N652="Leather",1,0)</f>
        <v>1</v>
      </c>
      <c r="AJ652">
        <f>IF('Main Data'!N652="Two-tone",1,0)</f>
        <v>0</v>
      </c>
      <c r="AK652">
        <f>IF(OR('Main Data'!N652="YG 18K",'Main Data'!N652="PG 18K",'Main Data'!N652="WG 18K",'Main Data'!N652="Mixes of 18K"),1,0)</f>
        <v>0</v>
      </c>
      <c r="AL652">
        <f>IF(OR(,'Main Data'!N652="PVD",'Main Data'!N652="Gold plate"),1,0)</f>
        <v>0</v>
      </c>
      <c r="AM652">
        <f>IF(OR('Main Data'!AV652="Yes",'Main Data'!AW652="Yes",'Main Data'!AU652="Yes"),1,0)</f>
        <v>0</v>
      </c>
      <c r="AN652">
        <f>IF(OR(ISTEXT('Main Data'!AX652), ISTEXT('Main Data'!AY652)),1,0)</f>
        <v>0</v>
      </c>
      <c r="AO652">
        <f>IF('Main Data'!AZ652="Yes",1,0)</f>
        <v>0</v>
      </c>
      <c r="AP652">
        <f>IF('Main Data'!BA652="Yes",1,0)</f>
        <v>1</v>
      </c>
      <c r="AQ652">
        <f>IF('Main Data'!BD652="Yes",1,0)</f>
        <v>0</v>
      </c>
      <c r="AR652">
        <f>IF('Main Data'!BE652="A",1,0)</f>
        <v>0</v>
      </c>
      <c r="AS652">
        <f>IF('Main Data'!BE652="AA",1,0)</f>
        <v>0</v>
      </c>
      <c r="AT652">
        <f>IF('Main Data'!BE652="AAA",1,0)</f>
        <v>0</v>
      </c>
      <c r="AU652">
        <f>IF('Main Data'!BE652="AAAA",1,0)</f>
        <v>1</v>
      </c>
      <c r="AV652">
        <f>IF('Main Data'!P652="Yes",1,0)</f>
        <v>1</v>
      </c>
      <c r="AW652">
        <f>IF('Main Data'!AP652="Yes",1,0)</f>
        <v>0</v>
      </c>
      <c r="AX652">
        <f>IF(OR('Main Data'!V652="Yes", 'Main Data'!W652="Yes",'Main Data'!X652="Yes"),1,0)</f>
        <v>0</v>
      </c>
      <c r="AY652">
        <f>IF(OR('Main Data'!Y652="Yes",'Main Data'!Z652="Yes"),1,0)</f>
        <v>0</v>
      </c>
      <c r="AZ652">
        <f>IF('Main Data'!AR652="Yes",1,0)</f>
        <v>0</v>
      </c>
      <c r="BA652">
        <f>IF('Main Data'!AS652="Yes",1,0)</f>
        <v>0</v>
      </c>
      <c r="BB652">
        <f>IF('Main Data'!AG652="Yes",1,0)</f>
        <v>0</v>
      </c>
      <c r="BC652">
        <f>IF('Main Data'!AB652="Yes",1,0)</f>
        <v>0</v>
      </c>
      <c r="BD652">
        <f>IF('Main Data'!AA652="Yes",1,0)</f>
        <v>1</v>
      </c>
      <c r="BE652">
        <f>IF('Main Data'!AC652="Yes",1,0)</f>
        <v>0</v>
      </c>
      <c r="BF652">
        <f>IF('Main Data'!AF652="Yes",1,0)</f>
        <v>0</v>
      </c>
      <c r="BG652">
        <f>IF(OR('Main Data'!AI652="Yes",'Main Data'!AL652="Yes"),1,0)</f>
        <v>0</v>
      </c>
      <c r="BH652">
        <f>IF('Main Data'!AJ652="Yes",1,0)</f>
        <v>0</v>
      </c>
      <c r="BI652">
        <f>IF('Main Data'!AK652="Yes",1,0)</f>
        <v>0</v>
      </c>
      <c r="BJ652">
        <f>IF('Main Data'!AM652="Yes",1,0)</f>
        <v>0</v>
      </c>
      <c r="BK652">
        <f>IF('Main Data'!AQ652="Yes",1,0)</f>
        <v>0</v>
      </c>
      <c r="BL652" s="21">
        <f t="shared" si="61"/>
        <v>0</v>
      </c>
      <c r="BM652" s="21">
        <f t="shared" si="62"/>
        <v>0</v>
      </c>
      <c r="BN652" s="21">
        <f t="shared" si="63"/>
        <v>1</v>
      </c>
      <c r="BO652" s="21">
        <f t="shared" si="64"/>
        <v>0</v>
      </c>
      <c r="BP652" s="21">
        <f t="shared" si="65"/>
        <v>0</v>
      </c>
    </row>
    <row r="653" spans="1:68" x14ac:dyDescent="0.2">
      <c r="A653">
        <v>649</v>
      </c>
      <c r="B653" s="33">
        <f>'Main Data'!C653</f>
        <v>44143</v>
      </c>
      <c r="C653">
        <f>'Main Data'!D653</f>
        <v>140</v>
      </c>
      <c r="D653" s="26">
        <f>'Main Data'!E653</f>
        <v>19000</v>
      </c>
      <c r="E653" s="26">
        <f>'Main Data'!F653</f>
        <v>23750</v>
      </c>
      <c r="F653" s="34">
        <f t="shared" si="60"/>
        <v>9.8521942581485771</v>
      </c>
      <c r="G653">
        <f>IF('Main Data'!H653="AP",1,0)</f>
        <v>0</v>
      </c>
      <c r="H653">
        <f>IF('Main Data'!H653="Blancpain",1,0)</f>
        <v>0</v>
      </c>
      <c r="I653">
        <f>IF('Main Data'!H653="Breguet",1,0)</f>
        <v>0</v>
      </c>
      <c r="J653">
        <f>IF('Main Data'!H653="Breitling",1,0)</f>
        <v>0</v>
      </c>
      <c r="K653">
        <f>IF('Main Data'!H653="Cartier",1,0)</f>
        <v>0</v>
      </c>
      <c r="L653">
        <f>IF('Main Data'!H653="Gallet",1,0)</f>
        <v>0</v>
      </c>
      <c r="M653">
        <f>IF('Main Data'!H653="Girard Perregaux",1,0)</f>
        <v>0</v>
      </c>
      <c r="N653">
        <f>IF('Main Data'!H653="Gubelin",1,0)</f>
        <v>0</v>
      </c>
      <c r="O653">
        <f>IF('Main Data'!H653="Heuer",1,0)</f>
        <v>0</v>
      </c>
      <c r="P653">
        <f>IF('Main Data'!H653="IWC",1,0)</f>
        <v>0</v>
      </c>
      <c r="Q653">
        <f>IF('Main Data'!H653="JLC",1,0)</f>
        <v>0</v>
      </c>
      <c r="R653">
        <f>IF('Main Data'!H653="Longines",1,0)</f>
        <v>0</v>
      </c>
      <c r="S653">
        <f>IF('Main Data'!H653="Movado",1,0)</f>
        <v>0</v>
      </c>
      <c r="T653">
        <f>IF('Main Data'!H653="Omega",1,0)</f>
        <v>0</v>
      </c>
      <c r="U653">
        <f>IF('Main Data'!H653="Panerai",1,0)</f>
        <v>0</v>
      </c>
      <c r="V653">
        <f>IF('Main Data'!H653="Patek",1,0)</f>
        <v>0</v>
      </c>
      <c r="W653">
        <f>IF('Main Data'!H653="Rolex",1,0)</f>
        <v>1</v>
      </c>
      <c r="X653">
        <f>IF('Main Data'!H653="Tudor",1,0)</f>
        <v>0</v>
      </c>
      <c r="Y653">
        <f>IF('Main Data'!H653="Ulysse Nardin",1,0)</f>
        <v>0</v>
      </c>
      <c r="Z653">
        <f>IF('Main Data'!H653="Universal Geneve",1,0)</f>
        <v>0</v>
      </c>
      <c r="AA653">
        <f>IF('Main Data'!H653="Vacheron",1,0)</f>
        <v>0</v>
      </c>
      <c r="AB653">
        <f>IF('Main Data'!H653="Zenith",1,0)</f>
        <v>0</v>
      </c>
      <c r="AC653">
        <f>IF('Main Data'!J653="Stainless Steel",1,0)</f>
        <v>1</v>
      </c>
      <c r="AD653">
        <f>IF('Main Data'!J653="Two-tone",1,0)</f>
        <v>0</v>
      </c>
      <c r="AE653">
        <f>IF(OR('Main Data'!J653="YG 18K",'Main Data'!J653="YG &lt;18K",'Main Data'!J653="PG 18K",'Main Data'!J653="PG &lt;18K",'Main Data'!J653="WG 18K",'Main Data'!J653="Mixes of 18K",'Main Data'!J653="Mixes &lt;18K"),1,0)</f>
        <v>0</v>
      </c>
      <c r="AF653">
        <f>IF('Main Data'!J653="Platinum",1,0)</f>
        <v>0</v>
      </c>
      <c r="AG653">
        <f>IF(OR('Main Data'!J653="PVD",'Main Data'!J653="Gold Plate",'Main Data'!J653="Other"),1,0)</f>
        <v>0</v>
      </c>
      <c r="AH653">
        <f>IF('Main Data'!N653="Stainless Steel",1,0)</f>
        <v>1</v>
      </c>
      <c r="AI653">
        <f>IF('Main Data'!N653="Leather",1,0)</f>
        <v>0</v>
      </c>
      <c r="AJ653">
        <f>IF('Main Data'!N653="Two-tone",1,0)</f>
        <v>0</v>
      </c>
      <c r="AK653">
        <f>IF(OR('Main Data'!N653="YG 18K",'Main Data'!N653="PG 18K",'Main Data'!N653="WG 18K",'Main Data'!N653="Mixes of 18K"),1,0)</f>
        <v>0</v>
      </c>
      <c r="AL653">
        <f>IF(OR(,'Main Data'!N653="PVD",'Main Data'!N653="Gold plate"),1,0)</f>
        <v>0</v>
      </c>
      <c r="AM653">
        <f>IF(OR('Main Data'!AV653="Yes",'Main Data'!AW653="Yes",'Main Data'!AU653="Yes"),1,0)</f>
        <v>0</v>
      </c>
      <c r="AN653">
        <f>IF(OR(ISTEXT('Main Data'!AX653), ISTEXT('Main Data'!AY653)),1,0)</f>
        <v>0</v>
      </c>
      <c r="AO653">
        <f>IF('Main Data'!AZ653="Yes",1,0)</f>
        <v>0</v>
      </c>
      <c r="AP653">
        <f>IF('Main Data'!BA653="Yes",1,0)</f>
        <v>0</v>
      </c>
      <c r="AQ653">
        <f>IF('Main Data'!BD653="Yes",1,0)</f>
        <v>0</v>
      </c>
      <c r="AR653">
        <f>IF('Main Data'!BE653="A",1,0)</f>
        <v>0</v>
      </c>
      <c r="AS653">
        <f>IF('Main Data'!BE653="AA",1,0)</f>
        <v>0</v>
      </c>
      <c r="AT653">
        <f>IF('Main Data'!BE653="AAA",1,0)</f>
        <v>1</v>
      </c>
      <c r="AU653">
        <f>IF('Main Data'!BE653="AAAA",1,0)</f>
        <v>0</v>
      </c>
      <c r="AV653">
        <f>IF('Main Data'!P653="Yes",1,0)</f>
        <v>0</v>
      </c>
      <c r="AW653">
        <f>IF('Main Data'!AP653="Yes",1,0)</f>
        <v>0</v>
      </c>
      <c r="AX653">
        <f>IF(OR('Main Data'!V653="Yes", 'Main Data'!W653="Yes",'Main Data'!X653="Yes"),1,0)</f>
        <v>1</v>
      </c>
      <c r="AY653">
        <f>IF(OR('Main Data'!Y653="Yes",'Main Data'!Z653="Yes"),1,0)</f>
        <v>0</v>
      </c>
      <c r="AZ653">
        <f>IF('Main Data'!AR653="Yes",1,0)</f>
        <v>0</v>
      </c>
      <c r="BA653">
        <f>IF('Main Data'!AS653="Yes",1,0)</f>
        <v>0</v>
      </c>
      <c r="BB653">
        <f>IF('Main Data'!AG653="Yes",1,0)</f>
        <v>0</v>
      </c>
      <c r="BC653">
        <f>IF('Main Data'!AB653="Yes",1,0)</f>
        <v>0</v>
      </c>
      <c r="BD653">
        <f>IF('Main Data'!AA653="Yes",1,0)</f>
        <v>1</v>
      </c>
      <c r="BE653">
        <f>IF('Main Data'!AC653="Yes",1,0)</f>
        <v>0</v>
      </c>
      <c r="BF653">
        <f>IF('Main Data'!AF653="Yes",1,0)</f>
        <v>0</v>
      </c>
      <c r="BG653">
        <f>IF(OR('Main Data'!AI653="Yes",'Main Data'!AL653="Yes"),1,0)</f>
        <v>0</v>
      </c>
      <c r="BH653">
        <f>IF('Main Data'!AJ653="Yes",1,0)</f>
        <v>0</v>
      </c>
      <c r="BI653">
        <f>IF('Main Data'!AK653="Yes",1,0)</f>
        <v>0</v>
      </c>
      <c r="BJ653">
        <f>IF('Main Data'!AM653="Yes",1,0)</f>
        <v>0</v>
      </c>
      <c r="BK653">
        <f>IF('Main Data'!AQ653="Yes",1,0)</f>
        <v>0</v>
      </c>
      <c r="BL653" s="21">
        <f t="shared" si="61"/>
        <v>0</v>
      </c>
      <c r="BM653" s="21">
        <f t="shared" si="62"/>
        <v>0</v>
      </c>
      <c r="BN653" s="21">
        <f t="shared" si="63"/>
        <v>1</v>
      </c>
      <c r="BO653" s="21">
        <f t="shared" si="64"/>
        <v>0</v>
      </c>
      <c r="BP653" s="21">
        <f t="shared" si="65"/>
        <v>0</v>
      </c>
    </row>
    <row r="654" spans="1:68" x14ac:dyDescent="0.2">
      <c r="A654">
        <v>650</v>
      </c>
      <c r="B654" s="33">
        <f>'Main Data'!C654</f>
        <v>44143</v>
      </c>
      <c r="C654">
        <f>'Main Data'!D654</f>
        <v>142</v>
      </c>
      <c r="D654" s="26">
        <f>'Main Data'!E654</f>
        <v>20000</v>
      </c>
      <c r="E654" s="26">
        <f>'Main Data'!F654</f>
        <v>25000</v>
      </c>
      <c r="F654" s="34">
        <f t="shared" si="60"/>
        <v>9.9034875525361272</v>
      </c>
      <c r="G654">
        <f>IF('Main Data'!H654="AP",1,0)</f>
        <v>0</v>
      </c>
      <c r="H654">
        <f>IF('Main Data'!H654="Blancpain",1,0)</f>
        <v>0</v>
      </c>
      <c r="I654">
        <f>IF('Main Data'!H654="Breguet",1,0)</f>
        <v>0</v>
      </c>
      <c r="J654">
        <f>IF('Main Data'!H654="Breitling",1,0)</f>
        <v>0</v>
      </c>
      <c r="K654">
        <f>IF('Main Data'!H654="Cartier",1,0)</f>
        <v>0</v>
      </c>
      <c r="L654">
        <f>IF('Main Data'!H654="Gallet",1,0)</f>
        <v>0</v>
      </c>
      <c r="M654">
        <f>IF('Main Data'!H654="Girard Perregaux",1,0)</f>
        <v>0</v>
      </c>
      <c r="N654">
        <f>IF('Main Data'!H654="Gubelin",1,0)</f>
        <v>0</v>
      </c>
      <c r="O654">
        <f>IF('Main Data'!H654="Heuer",1,0)</f>
        <v>0</v>
      </c>
      <c r="P654">
        <f>IF('Main Data'!H654="IWC",1,0)</f>
        <v>0</v>
      </c>
      <c r="Q654">
        <f>IF('Main Data'!H654="JLC",1,0)</f>
        <v>0</v>
      </c>
      <c r="R654">
        <f>IF('Main Data'!H654="Longines",1,0)</f>
        <v>0</v>
      </c>
      <c r="S654">
        <f>IF('Main Data'!H654="Movado",1,0)</f>
        <v>0</v>
      </c>
      <c r="T654">
        <f>IF('Main Data'!H654="Omega",1,0)</f>
        <v>0</v>
      </c>
      <c r="U654">
        <f>IF('Main Data'!H654="Panerai",1,0)</f>
        <v>0</v>
      </c>
      <c r="V654">
        <f>IF('Main Data'!H654="Patek",1,0)</f>
        <v>0</v>
      </c>
      <c r="W654">
        <f>IF('Main Data'!H654="Rolex",1,0)</f>
        <v>1</v>
      </c>
      <c r="X654">
        <f>IF('Main Data'!H654="Tudor",1,0)</f>
        <v>0</v>
      </c>
      <c r="Y654">
        <f>IF('Main Data'!H654="Ulysse Nardin",1,0)</f>
        <v>0</v>
      </c>
      <c r="Z654">
        <f>IF('Main Data'!H654="Universal Geneve",1,0)</f>
        <v>0</v>
      </c>
      <c r="AA654">
        <f>IF('Main Data'!H654="Vacheron",1,0)</f>
        <v>0</v>
      </c>
      <c r="AB654">
        <f>IF('Main Data'!H654="Zenith",1,0)</f>
        <v>0</v>
      </c>
      <c r="AC654">
        <f>IF('Main Data'!J654="Stainless Steel",1,0)</f>
        <v>1</v>
      </c>
      <c r="AD654">
        <f>IF('Main Data'!J654="Two-tone",1,0)</f>
        <v>0</v>
      </c>
      <c r="AE654">
        <f>IF(OR('Main Data'!J654="YG 18K",'Main Data'!J654="YG &lt;18K",'Main Data'!J654="PG 18K",'Main Data'!J654="PG &lt;18K",'Main Data'!J654="WG 18K",'Main Data'!J654="Mixes of 18K",'Main Data'!J654="Mixes &lt;18K"),1,0)</f>
        <v>0</v>
      </c>
      <c r="AF654">
        <f>IF('Main Data'!J654="Platinum",1,0)</f>
        <v>0</v>
      </c>
      <c r="AG654">
        <f>IF(OR('Main Data'!J654="PVD",'Main Data'!J654="Gold Plate",'Main Data'!J654="Other"),1,0)</f>
        <v>0</v>
      </c>
      <c r="AH654">
        <f>IF('Main Data'!N654="Stainless Steel",1,0)</f>
        <v>1</v>
      </c>
      <c r="AI654">
        <f>IF('Main Data'!N654="Leather",1,0)</f>
        <v>0</v>
      </c>
      <c r="AJ654">
        <f>IF('Main Data'!N654="Two-tone",1,0)</f>
        <v>0</v>
      </c>
      <c r="AK654">
        <f>IF(OR('Main Data'!N654="YG 18K",'Main Data'!N654="PG 18K",'Main Data'!N654="WG 18K",'Main Data'!N654="Mixes of 18K"),1,0)</f>
        <v>0</v>
      </c>
      <c r="AL654">
        <f>IF(OR(,'Main Data'!N654="PVD",'Main Data'!N654="Gold plate"),1,0)</f>
        <v>0</v>
      </c>
      <c r="AM654">
        <f>IF(OR('Main Data'!AV654="Yes",'Main Data'!AW654="Yes",'Main Data'!AU654="Yes"),1,0)</f>
        <v>0</v>
      </c>
      <c r="AN654">
        <f>IF(OR(ISTEXT('Main Data'!AX654), ISTEXT('Main Data'!AY654)),1,0)</f>
        <v>0</v>
      </c>
      <c r="AO654">
        <f>IF('Main Data'!AZ654="Yes",1,0)</f>
        <v>0</v>
      </c>
      <c r="AP654">
        <f>IF('Main Data'!BA654="Yes",1,0)</f>
        <v>0</v>
      </c>
      <c r="AQ654">
        <f>IF('Main Data'!BD654="Yes",1,0)</f>
        <v>0</v>
      </c>
      <c r="AR654">
        <f>IF('Main Data'!BE654="A",1,0)</f>
        <v>0</v>
      </c>
      <c r="AS654">
        <f>IF('Main Data'!BE654="AA",1,0)</f>
        <v>0</v>
      </c>
      <c r="AT654">
        <f>IF('Main Data'!BE654="AAA",1,0)</f>
        <v>1</v>
      </c>
      <c r="AU654">
        <f>IF('Main Data'!BE654="AAAA",1,0)</f>
        <v>0</v>
      </c>
      <c r="AV654">
        <f>IF('Main Data'!P654="Yes",1,0)</f>
        <v>1</v>
      </c>
      <c r="AW654">
        <f>IF('Main Data'!AP654="Yes",1,0)</f>
        <v>0</v>
      </c>
      <c r="AX654">
        <f>IF(OR('Main Data'!V654="Yes", 'Main Data'!W654="Yes",'Main Data'!X654="Yes"),1,0)</f>
        <v>0</v>
      </c>
      <c r="AY654">
        <f>IF(OR('Main Data'!Y654="Yes",'Main Data'!Z654="Yes"),1,0)</f>
        <v>0</v>
      </c>
      <c r="AZ654">
        <f>IF('Main Data'!AR654="Yes",1,0)</f>
        <v>0</v>
      </c>
      <c r="BA654">
        <f>IF('Main Data'!AS654="Yes",1,0)</f>
        <v>0</v>
      </c>
      <c r="BB654">
        <f>IF('Main Data'!AG654="Yes",1,0)</f>
        <v>0</v>
      </c>
      <c r="BC654">
        <f>IF('Main Data'!AB654="Yes",1,0)</f>
        <v>1</v>
      </c>
      <c r="BD654">
        <f>IF('Main Data'!AA654="Yes",1,0)</f>
        <v>0</v>
      </c>
      <c r="BE654">
        <f>IF('Main Data'!AC654="Yes",1,0)</f>
        <v>0</v>
      </c>
      <c r="BF654">
        <f>IF('Main Data'!AF654="Yes",1,0)</f>
        <v>0</v>
      </c>
      <c r="BG654">
        <f>IF(OR('Main Data'!AI654="Yes",'Main Data'!AL654="Yes"),1,0)</f>
        <v>0</v>
      </c>
      <c r="BH654">
        <f>IF('Main Data'!AJ654="Yes",1,0)</f>
        <v>0</v>
      </c>
      <c r="BI654">
        <f>IF('Main Data'!AK654="Yes",1,0)</f>
        <v>0</v>
      </c>
      <c r="BJ654">
        <f>IF('Main Data'!AM654="Yes",1,0)</f>
        <v>0</v>
      </c>
      <c r="BK654">
        <f>IF('Main Data'!AQ654="Yes",1,0)</f>
        <v>0</v>
      </c>
      <c r="BL654" s="21">
        <f t="shared" si="61"/>
        <v>0</v>
      </c>
      <c r="BM654" s="21">
        <f t="shared" si="62"/>
        <v>0</v>
      </c>
      <c r="BN654" s="21">
        <f t="shared" si="63"/>
        <v>1</v>
      </c>
      <c r="BO654" s="21">
        <f t="shared" si="64"/>
        <v>0</v>
      </c>
      <c r="BP654" s="21">
        <f t="shared" si="65"/>
        <v>0</v>
      </c>
    </row>
    <row r="655" spans="1:68" x14ac:dyDescent="0.2">
      <c r="A655">
        <v>651</v>
      </c>
      <c r="B655" s="33">
        <f>'Main Data'!C655</f>
        <v>44143</v>
      </c>
      <c r="C655">
        <f>'Main Data'!D655</f>
        <v>143</v>
      </c>
      <c r="D655" s="26">
        <f>'Main Data'!E655</f>
        <v>9500</v>
      </c>
      <c r="E655" s="26">
        <f>'Main Data'!F655</f>
        <v>11875</v>
      </c>
      <c r="F655" s="34">
        <f t="shared" si="60"/>
        <v>9.1590470775886317</v>
      </c>
      <c r="G655">
        <f>IF('Main Data'!H655="AP",1,0)</f>
        <v>0</v>
      </c>
      <c r="H655">
        <f>IF('Main Data'!H655="Blancpain",1,0)</f>
        <v>0</v>
      </c>
      <c r="I655">
        <f>IF('Main Data'!H655="Breguet",1,0)</f>
        <v>0</v>
      </c>
      <c r="J655">
        <f>IF('Main Data'!H655="Breitling",1,0)</f>
        <v>0</v>
      </c>
      <c r="K655">
        <f>IF('Main Data'!H655="Cartier",1,0)</f>
        <v>0</v>
      </c>
      <c r="L655">
        <f>IF('Main Data'!H655="Gallet",1,0)</f>
        <v>0</v>
      </c>
      <c r="M655">
        <f>IF('Main Data'!H655="Girard Perregaux",1,0)</f>
        <v>0</v>
      </c>
      <c r="N655">
        <f>IF('Main Data'!H655="Gubelin",1,0)</f>
        <v>0</v>
      </c>
      <c r="O655">
        <f>IF('Main Data'!H655="Heuer",1,0)</f>
        <v>0</v>
      </c>
      <c r="P655">
        <f>IF('Main Data'!H655="IWC",1,0)</f>
        <v>0</v>
      </c>
      <c r="Q655">
        <f>IF('Main Data'!H655="JLC",1,0)</f>
        <v>0</v>
      </c>
      <c r="R655">
        <f>IF('Main Data'!H655="Longines",1,0)</f>
        <v>0</v>
      </c>
      <c r="S655">
        <f>IF('Main Data'!H655="Movado",1,0)</f>
        <v>0</v>
      </c>
      <c r="T655">
        <f>IF('Main Data'!H655="Omega",1,0)</f>
        <v>0</v>
      </c>
      <c r="U655">
        <f>IF('Main Data'!H655="Panerai",1,0)</f>
        <v>0</v>
      </c>
      <c r="V655">
        <f>IF('Main Data'!H655="Patek",1,0)</f>
        <v>1</v>
      </c>
      <c r="W655">
        <f>IF('Main Data'!H655="Rolex",1,0)</f>
        <v>0</v>
      </c>
      <c r="X655">
        <f>IF('Main Data'!H655="Tudor",1,0)</f>
        <v>0</v>
      </c>
      <c r="Y655">
        <f>IF('Main Data'!H655="Ulysse Nardin",1,0)</f>
        <v>0</v>
      </c>
      <c r="Z655">
        <f>IF('Main Data'!H655="Universal Geneve",1,0)</f>
        <v>0</v>
      </c>
      <c r="AA655">
        <f>IF('Main Data'!H655="Vacheron",1,0)</f>
        <v>0</v>
      </c>
      <c r="AB655">
        <f>IF('Main Data'!H655="Zenith",1,0)</f>
        <v>0</v>
      </c>
      <c r="AC655">
        <f>IF('Main Data'!J655="Stainless Steel",1,0)</f>
        <v>1</v>
      </c>
      <c r="AD655">
        <f>IF('Main Data'!J655="Two-tone",1,0)</f>
        <v>0</v>
      </c>
      <c r="AE655">
        <f>IF(OR('Main Data'!J655="YG 18K",'Main Data'!J655="YG &lt;18K",'Main Data'!J655="PG 18K",'Main Data'!J655="PG &lt;18K",'Main Data'!J655="WG 18K",'Main Data'!J655="Mixes of 18K",'Main Data'!J655="Mixes &lt;18K"),1,0)</f>
        <v>0</v>
      </c>
      <c r="AF655">
        <f>IF('Main Data'!J655="Platinum",1,0)</f>
        <v>0</v>
      </c>
      <c r="AG655">
        <f>IF(OR('Main Data'!J655="PVD",'Main Data'!J655="Gold Plate",'Main Data'!J655="Other"),1,0)</f>
        <v>0</v>
      </c>
      <c r="AH655">
        <f>IF('Main Data'!N655="Stainless Steel",1,0)</f>
        <v>0</v>
      </c>
      <c r="AI655">
        <f>IF('Main Data'!N655="Leather",1,0)</f>
        <v>1</v>
      </c>
      <c r="AJ655">
        <f>IF('Main Data'!N655="Two-tone",1,0)</f>
        <v>0</v>
      </c>
      <c r="AK655">
        <f>IF(OR('Main Data'!N655="YG 18K",'Main Data'!N655="PG 18K",'Main Data'!N655="WG 18K",'Main Data'!N655="Mixes of 18K"),1,0)</f>
        <v>0</v>
      </c>
      <c r="AL655">
        <f>IF(OR(,'Main Data'!N655="PVD",'Main Data'!N655="Gold plate"),1,0)</f>
        <v>0</v>
      </c>
      <c r="AM655">
        <f>IF(OR('Main Data'!AV655="Yes",'Main Data'!AW655="Yes",'Main Data'!AU655="Yes"),1,0)</f>
        <v>0</v>
      </c>
      <c r="AN655">
        <f>IF(OR(ISTEXT('Main Data'!AX655), ISTEXT('Main Data'!AY655)),1,0)</f>
        <v>0</v>
      </c>
      <c r="AO655">
        <f>IF('Main Data'!AZ655="Yes",1,0)</f>
        <v>0</v>
      </c>
      <c r="AP655">
        <f>IF('Main Data'!BA655="Yes",1,0)</f>
        <v>0</v>
      </c>
      <c r="AQ655">
        <f>IF('Main Data'!BD655="Yes",1,0)</f>
        <v>0</v>
      </c>
      <c r="AR655">
        <f>IF('Main Data'!BE655="A",1,0)</f>
        <v>0</v>
      </c>
      <c r="AS655">
        <f>IF('Main Data'!BE655="AA",1,0)</f>
        <v>0</v>
      </c>
      <c r="AT655">
        <f>IF('Main Data'!BE655="AAA",1,0)</f>
        <v>1</v>
      </c>
      <c r="AU655">
        <f>IF('Main Data'!BE655="AAAA",1,0)</f>
        <v>0</v>
      </c>
      <c r="AV655">
        <f>IF('Main Data'!P655="Yes",1,0)</f>
        <v>1</v>
      </c>
      <c r="AW655">
        <f>IF('Main Data'!AP655="Yes",1,0)</f>
        <v>0</v>
      </c>
      <c r="AX655">
        <f>IF(OR('Main Data'!V655="Yes", 'Main Data'!W655="Yes",'Main Data'!X655="Yes"),1,0)</f>
        <v>0</v>
      </c>
      <c r="AY655">
        <f>IF(OR('Main Data'!Y655="Yes",'Main Data'!Z655="Yes"),1,0)</f>
        <v>0</v>
      </c>
      <c r="AZ655">
        <f>IF('Main Data'!AR655="Yes",1,0)</f>
        <v>0</v>
      </c>
      <c r="BA655">
        <f>IF('Main Data'!AS655="Yes",1,0)</f>
        <v>0</v>
      </c>
      <c r="BB655">
        <f>IF('Main Data'!AG655="Yes",1,0)</f>
        <v>0</v>
      </c>
      <c r="BC655">
        <f>IF('Main Data'!AB655="Yes",1,0)</f>
        <v>0</v>
      </c>
      <c r="BD655">
        <f>IF('Main Data'!AA655="Yes",1,0)</f>
        <v>0</v>
      </c>
      <c r="BE655">
        <f>IF('Main Data'!AC655="Yes",1,0)</f>
        <v>0</v>
      </c>
      <c r="BF655">
        <f>IF('Main Data'!AF655="Yes",1,0)</f>
        <v>0</v>
      </c>
      <c r="BG655">
        <f>IF(OR('Main Data'!AI655="Yes",'Main Data'!AL655="Yes"),1,0)</f>
        <v>0</v>
      </c>
      <c r="BH655">
        <f>IF('Main Data'!AJ655="Yes",1,0)</f>
        <v>0</v>
      </c>
      <c r="BI655">
        <f>IF('Main Data'!AK655="Yes",1,0)</f>
        <v>0</v>
      </c>
      <c r="BJ655">
        <f>IF('Main Data'!AM655="Yes",1,0)</f>
        <v>0</v>
      </c>
      <c r="BK655">
        <f>IF('Main Data'!AQ655="Yes",1,0)</f>
        <v>0</v>
      </c>
      <c r="BL655" s="21">
        <f t="shared" si="61"/>
        <v>0</v>
      </c>
      <c r="BM655" s="21">
        <f t="shared" si="62"/>
        <v>0</v>
      </c>
      <c r="BN655" s="21">
        <f t="shared" si="63"/>
        <v>1</v>
      </c>
      <c r="BO655" s="21">
        <f t="shared" si="64"/>
        <v>0</v>
      </c>
      <c r="BP655" s="21">
        <f t="shared" si="65"/>
        <v>0</v>
      </c>
    </row>
    <row r="656" spans="1:68" x14ac:dyDescent="0.2">
      <c r="A656">
        <v>652</v>
      </c>
      <c r="B656" s="33">
        <f>'Main Data'!C656</f>
        <v>44143</v>
      </c>
      <c r="C656">
        <f>'Main Data'!D656</f>
        <v>146</v>
      </c>
      <c r="D656" s="26">
        <f>'Main Data'!E656</f>
        <v>12000</v>
      </c>
      <c r="E656" s="26">
        <f>'Main Data'!F656</f>
        <v>15000</v>
      </c>
      <c r="F656" s="34">
        <f t="shared" si="60"/>
        <v>9.3926619287701367</v>
      </c>
      <c r="G656">
        <f>IF('Main Data'!H656="AP",1,0)</f>
        <v>0</v>
      </c>
      <c r="H656">
        <f>IF('Main Data'!H656="Blancpain",1,0)</f>
        <v>0</v>
      </c>
      <c r="I656">
        <f>IF('Main Data'!H656="Breguet",1,0)</f>
        <v>0</v>
      </c>
      <c r="J656">
        <f>IF('Main Data'!H656="Breitling",1,0)</f>
        <v>0</v>
      </c>
      <c r="K656">
        <f>IF('Main Data'!H656="Cartier",1,0)</f>
        <v>0</v>
      </c>
      <c r="L656">
        <f>IF('Main Data'!H656="Gallet",1,0)</f>
        <v>0</v>
      </c>
      <c r="M656">
        <f>IF('Main Data'!H656="Girard Perregaux",1,0)</f>
        <v>0</v>
      </c>
      <c r="N656">
        <f>IF('Main Data'!H656="Gubelin",1,0)</f>
        <v>0</v>
      </c>
      <c r="O656">
        <f>IF('Main Data'!H656="Heuer",1,0)</f>
        <v>0</v>
      </c>
      <c r="P656">
        <f>IF('Main Data'!H656="IWC",1,0)</f>
        <v>0</v>
      </c>
      <c r="Q656">
        <f>IF('Main Data'!H656="JLC",1,0)</f>
        <v>0</v>
      </c>
      <c r="R656">
        <f>IF('Main Data'!H656="Longines",1,0)</f>
        <v>0</v>
      </c>
      <c r="S656">
        <f>IF('Main Data'!H656="Movado",1,0)</f>
        <v>0</v>
      </c>
      <c r="T656">
        <f>IF('Main Data'!H656="Omega",1,0)</f>
        <v>0</v>
      </c>
      <c r="U656">
        <f>IF('Main Data'!H656="Panerai",1,0)</f>
        <v>0</v>
      </c>
      <c r="V656">
        <f>IF('Main Data'!H656="Patek",1,0)</f>
        <v>1</v>
      </c>
      <c r="W656">
        <f>IF('Main Data'!H656="Rolex",1,0)</f>
        <v>0</v>
      </c>
      <c r="X656">
        <f>IF('Main Data'!H656="Tudor",1,0)</f>
        <v>0</v>
      </c>
      <c r="Y656">
        <f>IF('Main Data'!H656="Ulysse Nardin",1,0)</f>
        <v>0</v>
      </c>
      <c r="Z656">
        <f>IF('Main Data'!H656="Universal Geneve",1,0)</f>
        <v>0</v>
      </c>
      <c r="AA656">
        <f>IF('Main Data'!H656="Vacheron",1,0)</f>
        <v>0</v>
      </c>
      <c r="AB656">
        <f>IF('Main Data'!H656="Zenith",1,0)</f>
        <v>0</v>
      </c>
      <c r="AC656">
        <f>IF('Main Data'!J656="Stainless Steel",1,0)</f>
        <v>0</v>
      </c>
      <c r="AD656">
        <f>IF('Main Data'!J656="Two-tone",1,0)</f>
        <v>0</v>
      </c>
      <c r="AE656">
        <f>IF(OR('Main Data'!J656="YG 18K",'Main Data'!J656="YG &lt;18K",'Main Data'!J656="PG 18K",'Main Data'!J656="PG &lt;18K",'Main Data'!J656="WG 18K",'Main Data'!J656="Mixes of 18K",'Main Data'!J656="Mixes &lt;18K"),1,0)</f>
        <v>1</v>
      </c>
      <c r="AF656">
        <f>IF('Main Data'!J656="Platinum",1,0)</f>
        <v>0</v>
      </c>
      <c r="AG656">
        <f>IF(OR('Main Data'!J656="PVD",'Main Data'!J656="Gold Plate",'Main Data'!J656="Other"),1,0)</f>
        <v>0</v>
      </c>
      <c r="AH656">
        <f>IF('Main Data'!N656="Stainless Steel",1,0)</f>
        <v>0</v>
      </c>
      <c r="AI656">
        <f>IF('Main Data'!N656="Leather",1,0)</f>
        <v>1</v>
      </c>
      <c r="AJ656">
        <f>IF('Main Data'!N656="Two-tone",1,0)</f>
        <v>0</v>
      </c>
      <c r="AK656">
        <f>IF(OR('Main Data'!N656="YG 18K",'Main Data'!N656="PG 18K",'Main Data'!N656="WG 18K",'Main Data'!N656="Mixes of 18K"),1,0)</f>
        <v>0</v>
      </c>
      <c r="AL656">
        <f>IF(OR(,'Main Data'!N656="PVD",'Main Data'!N656="Gold plate"),1,0)</f>
        <v>0</v>
      </c>
      <c r="AM656">
        <f>IF(OR('Main Data'!AV656="Yes",'Main Data'!AW656="Yes",'Main Data'!AU656="Yes"),1,0)</f>
        <v>0</v>
      </c>
      <c r="AN656">
        <f>IF(OR(ISTEXT('Main Data'!AX656), ISTEXT('Main Data'!AY656)),1,0)</f>
        <v>0</v>
      </c>
      <c r="AO656">
        <f>IF('Main Data'!AZ656="Yes",1,0)</f>
        <v>0</v>
      </c>
      <c r="AP656">
        <f>IF('Main Data'!BA656="Yes",1,0)</f>
        <v>0</v>
      </c>
      <c r="AQ656">
        <f>IF('Main Data'!BD656="Yes",1,0)</f>
        <v>0</v>
      </c>
      <c r="AR656">
        <f>IF('Main Data'!BE656="A",1,0)</f>
        <v>0</v>
      </c>
      <c r="AS656">
        <f>IF('Main Data'!BE656="AA",1,0)</f>
        <v>0</v>
      </c>
      <c r="AT656">
        <f>IF('Main Data'!BE656="AAA",1,0)</f>
        <v>1</v>
      </c>
      <c r="AU656">
        <f>IF('Main Data'!BE656="AAAA",1,0)</f>
        <v>0</v>
      </c>
      <c r="AV656">
        <f>IF('Main Data'!P656="Yes",1,0)</f>
        <v>1</v>
      </c>
      <c r="AW656">
        <f>IF('Main Data'!AP656="Yes",1,0)</f>
        <v>0</v>
      </c>
      <c r="AX656">
        <f>IF(OR('Main Data'!V656="Yes", 'Main Data'!W656="Yes",'Main Data'!X656="Yes"),1,0)</f>
        <v>0</v>
      </c>
      <c r="AY656">
        <f>IF(OR('Main Data'!Y656="Yes",'Main Data'!Z656="Yes"),1,0)</f>
        <v>0</v>
      </c>
      <c r="AZ656">
        <f>IF('Main Data'!AR656="Yes",1,0)</f>
        <v>0</v>
      </c>
      <c r="BA656">
        <f>IF('Main Data'!AS656="Yes",1,0)</f>
        <v>0</v>
      </c>
      <c r="BB656">
        <f>IF('Main Data'!AG656="Yes",1,0)</f>
        <v>0</v>
      </c>
      <c r="BC656">
        <f>IF('Main Data'!AB656="Yes",1,0)</f>
        <v>0</v>
      </c>
      <c r="BD656">
        <f>IF('Main Data'!AA656="Yes",1,0)</f>
        <v>0</v>
      </c>
      <c r="BE656">
        <f>IF('Main Data'!AC656="Yes",1,0)</f>
        <v>0</v>
      </c>
      <c r="BF656">
        <f>IF('Main Data'!AF656="Yes",1,0)</f>
        <v>0</v>
      </c>
      <c r="BG656">
        <f>IF(OR('Main Data'!AI656="Yes",'Main Data'!AL656="Yes"),1,0)</f>
        <v>0</v>
      </c>
      <c r="BH656">
        <f>IF('Main Data'!AJ656="Yes",1,0)</f>
        <v>0</v>
      </c>
      <c r="BI656">
        <f>IF('Main Data'!AK656="Yes",1,0)</f>
        <v>0</v>
      </c>
      <c r="BJ656">
        <f>IF('Main Data'!AM656="Yes",1,0)</f>
        <v>0</v>
      </c>
      <c r="BK656">
        <f>IF('Main Data'!AQ656="Yes",1,0)</f>
        <v>0</v>
      </c>
      <c r="BL656" s="21">
        <f t="shared" si="61"/>
        <v>0</v>
      </c>
      <c r="BM656" s="21">
        <f t="shared" si="62"/>
        <v>0</v>
      </c>
      <c r="BN656" s="21">
        <f t="shared" si="63"/>
        <v>1</v>
      </c>
      <c r="BO656" s="21">
        <f t="shared" si="64"/>
        <v>0</v>
      </c>
      <c r="BP656" s="21">
        <f t="shared" si="65"/>
        <v>0</v>
      </c>
    </row>
    <row r="657" spans="1:68" x14ac:dyDescent="0.2">
      <c r="A657">
        <v>653</v>
      </c>
      <c r="B657" s="33">
        <f>'Main Data'!C657</f>
        <v>44143</v>
      </c>
      <c r="C657">
        <f>'Main Data'!D657</f>
        <v>147</v>
      </c>
      <c r="D657" s="26">
        <f>'Main Data'!E657</f>
        <v>4000</v>
      </c>
      <c r="E657" s="26">
        <f>'Main Data'!F657</f>
        <v>5000</v>
      </c>
      <c r="F657" s="34">
        <f t="shared" si="60"/>
        <v>8.2940496401020276</v>
      </c>
      <c r="G657">
        <f>IF('Main Data'!H657="AP",1,0)</f>
        <v>0</v>
      </c>
      <c r="H657">
        <f>IF('Main Data'!H657="Blancpain",1,0)</f>
        <v>0</v>
      </c>
      <c r="I657">
        <f>IF('Main Data'!H657="Breguet",1,0)</f>
        <v>0</v>
      </c>
      <c r="J657">
        <f>IF('Main Data'!H657="Breitling",1,0)</f>
        <v>0</v>
      </c>
      <c r="K657">
        <f>IF('Main Data'!H657="Cartier",1,0)</f>
        <v>0</v>
      </c>
      <c r="L657">
        <f>IF('Main Data'!H657="Gallet",1,0)</f>
        <v>0</v>
      </c>
      <c r="M657">
        <f>IF('Main Data'!H657="Girard Perregaux",1,0)</f>
        <v>0</v>
      </c>
      <c r="N657">
        <f>IF('Main Data'!H657="Gubelin",1,0)</f>
        <v>0</v>
      </c>
      <c r="O657">
        <f>IF('Main Data'!H657="Heuer",1,0)</f>
        <v>0</v>
      </c>
      <c r="P657">
        <f>IF('Main Data'!H657="IWC",1,0)</f>
        <v>0</v>
      </c>
      <c r="Q657">
        <f>IF('Main Data'!H657="JLC",1,0)</f>
        <v>0</v>
      </c>
      <c r="R657">
        <f>IF('Main Data'!H657="Longines",1,0)</f>
        <v>0</v>
      </c>
      <c r="S657">
        <f>IF('Main Data'!H657="Movado",1,0)</f>
        <v>0</v>
      </c>
      <c r="T657">
        <f>IF('Main Data'!H657="Omega",1,0)</f>
        <v>0</v>
      </c>
      <c r="U657">
        <f>IF('Main Data'!H657="Panerai",1,0)</f>
        <v>0</v>
      </c>
      <c r="V657">
        <f>IF('Main Data'!H657="Patek",1,0)</f>
        <v>1</v>
      </c>
      <c r="W657">
        <f>IF('Main Data'!H657="Rolex",1,0)</f>
        <v>0</v>
      </c>
      <c r="X657">
        <f>IF('Main Data'!H657="Tudor",1,0)</f>
        <v>0</v>
      </c>
      <c r="Y657">
        <f>IF('Main Data'!H657="Ulysse Nardin",1,0)</f>
        <v>0</v>
      </c>
      <c r="Z657">
        <f>IF('Main Data'!H657="Universal Geneve",1,0)</f>
        <v>0</v>
      </c>
      <c r="AA657">
        <f>IF('Main Data'!H657="Vacheron",1,0)</f>
        <v>0</v>
      </c>
      <c r="AB657">
        <f>IF('Main Data'!H657="Zenith",1,0)</f>
        <v>0</v>
      </c>
      <c r="AC657">
        <f>IF('Main Data'!J657="Stainless Steel",1,0)</f>
        <v>0</v>
      </c>
      <c r="AD657">
        <f>IF('Main Data'!J657="Two-tone",1,0)</f>
        <v>0</v>
      </c>
      <c r="AE657">
        <f>IF(OR('Main Data'!J657="YG 18K",'Main Data'!J657="YG &lt;18K",'Main Data'!J657="PG 18K",'Main Data'!J657="PG &lt;18K",'Main Data'!J657="WG 18K",'Main Data'!J657="Mixes of 18K",'Main Data'!J657="Mixes &lt;18K"),1,0)</f>
        <v>1</v>
      </c>
      <c r="AF657">
        <f>IF('Main Data'!J657="Platinum",1,0)</f>
        <v>0</v>
      </c>
      <c r="AG657">
        <f>IF(OR('Main Data'!J657="PVD",'Main Data'!J657="Gold Plate",'Main Data'!J657="Other"),1,0)</f>
        <v>0</v>
      </c>
      <c r="AH657">
        <f>IF('Main Data'!N657="Stainless Steel",1,0)</f>
        <v>0</v>
      </c>
      <c r="AI657">
        <f>IF('Main Data'!N657="Leather",1,0)</f>
        <v>1</v>
      </c>
      <c r="AJ657">
        <f>IF('Main Data'!N657="Two-tone",1,0)</f>
        <v>0</v>
      </c>
      <c r="AK657">
        <f>IF(OR('Main Data'!N657="YG 18K",'Main Data'!N657="PG 18K",'Main Data'!N657="WG 18K",'Main Data'!N657="Mixes of 18K"),1,0)</f>
        <v>0</v>
      </c>
      <c r="AL657">
        <f>IF(OR(,'Main Data'!N657="PVD",'Main Data'!N657="Gold plate"),1,0)</f>
        <v>0</v>
      </c>
      <c r="AM657">
        <f>IF(OR('Main Data'!AV657="Yes",'Main Data'!AW657="Yes",'Main Data'!AU657="Yes"),1,0)</f>
        <v>0</v>
      </c>
      <c r="AN657">
        <f>IF(OR(ISTEXT('Main Data'!AX657), ISTEXT('Main Data'!AY657)),1,0)</f>
        <v>1</v>
      </c>
      <c r="AO657">
        <f>IF('Main Data'!AZ657="Yes",1,0)</f>
        <v>0</v>
      </c>
      <c r="AP657">
        <f>IF('Main Data'!BA657="Yes",1,0)</f>
        <v>0</v>
      </c>
      <c r="AQ657">
        <f>IF('Main Data'!BD657="Yes",1,0)</f>
        <v>0</v>
      </c>
      <c r="AR657">
        <f>IF('Main Data'!BE657="A",1,0)</f>
        <v>0</v>
      </c>
      <c r="AS657">
        <f>IF('Main Data'!BE657="AA",1,0)</f>
        <v>1</v>
      </c>
      <c r="AT657">
        <f>IF('Main Data'!BE657="AAA",1,0)</f>
        <v>0</v>
      </c>
      <c r="AU657">
        <f>IF('Main Data'!BE657="AAAA",1,0)</f>
        <v>0</v>
      </c>
      <c r="AV657">
        <f>IF('Main Data'!P657="Yes",1,0)</f>
        <v>1</v>
      </c>
      <c r="AW657">
        <f>IF('Main Data'!AP657="Yes",1,0)</f>
        <v>0</v>
      </c>
      <c r="AX657">
        <f>IF(OR('Main Data'!V657="Yes", 'Main Data'!W657="Yes",'Main Data'!X657="Yes"),1,0)</f>
        <v>0</v>
      </c>
      <c r="AY657">
        <f>IF(OR('Main Data'!Y657="Yes",'Main Data'!Z657="Yes"),1,0)</f>
        <v>0</v>
      </c>
      <c r="AZ657">
        <f>IF('Main Data'!AR657="Yes",1,0)</f>
        <v>0</v>
      </c>
      <c r="BA657">
        <f>IF('Main Data'!AS657="Yes",1,0)</f>
        <v>0</v>
      </c>
      <c r="BB657">
        <f>IF('Main Data'!AG657="Yes",1,0)</f>
        <v>0</v>
      </c>
      <c r="BC657">
        <f>IF('Main Data'!AB657="Yes",1,0)</f>
        <v>0</v>
      </c>
      <c r="BD657">
        <f>IF('Main Data'!AA657="Yes",1,0)</f>
        <v>0</v>
      </c>
      <c r="BE657">
        <f>IF('Main Data'!AC657="Yes",1,0)</f>
        <v>0</v>
      </c>
      <c r="BF657">
        <f>IF('Main Data'!AF657="Yes",1,0)</f>
        <v>0</v>
      </c>
      <c r="BG657">
        <f>IF(OR('Main Data'!AI657="Yes",'Main Data'!AL657="Yes"),1,0)</f>
        <v>0</v>
      </c>
      <c r="BH657">
        <f>IF('Main Data'!AJ657="Yes",1,0)</f>
        <v>0</v>
      </c>
      <c r="BI657">
        <f>IF('Main Data'!AK657="Yes",1,0)</f>
        <v>0</v>
      </c>
      <c r="BJ657">
        <f>IF('Main Data'!AM657="Yes",1,0)</f>
        <v>0</v>
      </c>
      <c r="BK657">
        <f>IF('Main Data'!AQ657="Yes",1,0)</f>
        <v>0</v>
      </c>
      <c r="BL657" s="21">
        <f t="shared" si="61"/>
        <v>0</v>
      </c>
      <c r="BM657" s="21">
        <f t="shared" si="62"/>
        <v>0</v>
      </c>
      <c r="BN657" s="21">
        <f t="shared" si="63"/>
        <v>1</v>
      </c>
      <c r="BO657" s="21">
        <f t="shared" si="64"/>
        <v>0</v>
      </c>
      <c r="BP657" s="21">
        <f t="shared" si="65"/>
        <v>0</v>
      </c>
    </row>
    <row r="658" spans="1:68" x14ac:dyDescent="0.2">
      <c r="A658">
        <v>654</v>
      </c>
      <c r="B658" s="33">
        <f>'Main Data'!C658</f>
        <v>44143</v>
      </c>
      <c r="C658">
        <f>'Main Data'!D658</f>
        <v>148</v>
      </c>
      <c r="D658" s="26">
        <f>'Main Data'!E658</f>
        <v>3800</v>
      </c>
      <c r="E658" s="26">
        <f>'Main Data'!F658</f>
        <v>4750</v>
      </c>
      <c r="F658" s="34">
        <f t="shared" si="60"/>
        <v>8.2427563457144775</v>
      </c>
      <c r="G658">
        <f>IF('Main Data'!H658="AP",1,0)</f>
        <v>0</v>
      </c>
      <c r="H658">
        <f>IF('Main Data'!H658="Blancpain",1,0)</f>
        <v>0</v>
      </c>
      <c r="I658">
        <f>IF('Main Data'!H658="Breguet",1,0)</f>
        <v>0</v>
      </c>
      <c r="J658">
        <f>IF('Main Data'!H658="Breitling",1,0)</f>
        <v>0</v>
      </c>
      <c r="K658">
        <f>IF('Main Data'!H658="Cartier",1,0)</f>
        <v>0</v>
      </c>
      <c r="L658">
        <f>IF('Main Data'!H658="Gallet",1,0)</f>
        <v>0</v>
      </c>
      <c r="M658">
        <f>IF('Main Data'!H658="Girard Perregaux",1,0)</f>
        <v>0</v>
      </c>
      <c r="N658">
        <f>IF('Main Data'!H658="Gubelin",1,0)</f>
        <v>0</v>
      </c>
      <c r="O658">
        <f>IF('Main Data'!H658="Heuer",1,0)</f>
        <v>0</v>
      </c>
      <c r="P658">
        <f>IF('Main Data'!H658="IWC",1,0)</f>
        <v>0</v>
      </c>
      <c r="Q658">
        <f>IF('Main Data'!H658="JLC",1,0)</f>
        <v>0</v>
      </c>
      <c r="R658">
        <f>IF('Main Data'!H658="Longines",1,0)</f>
        <v>0</v>
      </c>
      <c r="S658">
        <f>IF('Main Data'!H658="Movado",1,0)</f>
        <v>0</v>
      </c>
      <c r="T658">
        <f>IF('Main Data'!H658="Omega",1,0)</f>
        <v>0</v>
      </c>
      <c r="U658">
        <f>IF('Main Data'!H658="Panerai",1,0)</f>
        <v>0</v>
      </c>
      <c r="V658">
        <f>IF('Main Data'!H658="Patek",1,0)</f>
        <v>1</v>
      </c>
      <c r="W658">
        <f>IF('Main Data'!H658="Rolex",1,0)</f>
        <v>0</v>
      </c>
      <c r="X658">
        <f>IF('Main Data'!H658="Tudor",1,0)</f>
        <v>0</v>
      </c>
      <c r="Y658">
        <f>IF('Main Data'!H658="Ulysse Nardin",1,0)</f>
        <v>0</v>
      </c>
      <c r="Z658">
        <f>IF('Main Data'!H658="Universal Geneve",1,0)</f>
        <v>0</v>
      </c>
      <c r="AA658">
        <f>IF('Main Data'!H658="Vacheron",1,0)</f>
        <v>0</v>
      </c>
      <c r="AB658">
        <f>IF('Main Data'!H658="Zenith",1,0)</f>
        <v>0</v>
      </c>
      <c r="AC658">
        <f>IF('Main Data'!J658="Stainless Steel",1,0)</f>
        <v>0</v>
      </c>
      <c r="AD658">
        <f>IF('Main Data'!J658="Two-tone",1,0)</f>
        <v>0</v>
      </c>
      <c r="AE658">
        <f>IF(OR('Main Data'!J658="YG 18K",'Main Data'!J658="YG &lt;18K",'Main Data'!J658="PG 18K",'Main Data'!J658="PG &lt;18K",'Main Data'!J658="WG 18K",'Main Data'!J658="Mixes of 18K",'Main Data'!J658="Mixes &lt;18K"),1,0)</f>
        <v>1</v>
      </c>
      <c r="AF658">
        <f>IF('Main Data'!J658="Platinum",1,0)</f>
        <v>0</v>
      </c>
      <c r="AG658">
        <f>IF(OR('Main Data'!J658="PVD",'Main Data'!J658="Gold Plate",'Main Data'!J658="Other"),1,0)</f>
        <v>0</v>
      </c>
      <c r="AH658">
        <f>IF('Main Data'!N658="Stainless Steel",1,0)</f>
        <v>0</v>
      </c>
      <c r="AI658">
        <f>IF('Main Data'!N658="Leather",1,0)</f>
        <v>0</v>
      </c>
      <c r="AJ658">
        <f>IF('Main Data'!N658="Two-tone",1,0)</f>
        <v>0</v>
      </c>
      <c r="AK658">
        <f>IF(OR('Main Data'!N658="YG 18K",'Main Data'!N658="PG 18K",'Main Data'!N658="WG 18K",'Main Data'!N658="Mixes of 18K"),1,0)</f>
        <v>1</v>
      </c>
      <c r="AL658">
        <f>IF(OR(,'Main Data'!N658="PVD",'Main Data'!N658="Gold plate"),1,0)</f>
        <v>0</v>
      </c>
      <c r="AM658">
        <f>IF(OR('Main Data'!AV658="Yes",'Main Data'!AW658="Yes",'Main Data'!AU658="Yes"),1,0)</f>
        <v>0</v>
      </c>
      <c r="AN658">
        <f>IF(OR(ISTEXT('Main Data'!AX658), ISTEXT('Main Data'!AY658)),1,0)</f>
        <v>0</v>
      </c>
      <c r="AO658">
        <f>IF('Main Data'!AZ658="Yes",1,0)</f>
        <v>0</v>
      </c>
      <c r="AP658">
        <f>IF('Main Data'!BA658="Yes",1,0)</f>
        <v>0</v>
      </c>
      <c r="AQ658">
        <f>IF('Main Data'!BD658="Yes",1,0)</f>
        <v>0</v>
      </c>
      <c r="AR658">
        <f>IF('Main Data'!BE658="A",1,0)</f>
        <v>0</v>
      </c>
      <c r="AS658">
        <f>IF('Main Data'!BE658="AA",1,0)</f>
        <v>1</v>
      </c>
      <c r="AT658">
        <f>IF('Main Data'!BE658="AAA",1,0)</f>
        <v>0</v>
      </c>
      <c r="AU658">
        <f>IF('Main Data'!BE658="AAAA",1,0)</f>
        <v>0</v>
      </c>
      <c r="AV658">
        <f>IF('Main Data'!P658="Yes",1,0)</f>
        <v>1</v>
      </c>
      <c r="AW658">
        <f>IF('Main Data'!AP658="Yes",1,0)</f>
        <v>0</v>
      </c>
      <c r="AX658">
        <f>IF(OR('Main Data'!V658="Yes", 'Main Data'!W658="Yes",'Main Data'!X658="Yes"),1,0)</f>
        <v>0</v>
      </c>
      <c r="AY658">
        <f>IF(OR('Main Data'!Y658="Yes",'Main Data'!Z658="Yes"),1,0)</f>
        <v>0</v>
      </c>
      <c r="AZ658">
        <f>IF('Main Data'!AR658="Yes",1,0)</f>
        <v>0</v>
      </c>
      <c r="BA658">
        <f>IF('Main Data'!AS658="Yes",1,0)</f>
        <v>0</v>
      </c>
      <c r="BB658">
        <f>IF('Main Data'!AG658="Yes",1,0)</f>
        <v>0</v>
      </c>
      <c r="BC658">
        <f>IF('Main Data'!AB658="Yes",1,0)</f>
        <v>0</v>
      </c>
      <c r="BD658">
        <f>IF('Main Data'!AA658="Yes",1,0)</f>
        <v>0</v>
      </c>
      <c r="BE658">
        <f>IF('Main Data'!AC658="Yes",1,0)</f>
        <v>0</v>
      </c>
      <c r="BF658">
        <f>IF('Main Data'!AF658="Yes",1,0)</f>
        <v>0</v>
      </c>
      <c r="BG658">
        <f>IF(OR('Main Data'!AI658="Yes",'Main Data'!AL658="Yes"),1,0)</f>
        <v>0</v>
      </c>
      <c r="BH658">
        <f>IF('Main Data'!AJ658="Yes",1,0)</f>
        <v>0</v>
      </c>
      <c r="BI658">
        <f>IF('Main Data'!AK658="Yes",1,0)</f>
        <v>0</v>
      </c>
      <c r="BJ658">
        <f>IF('Main Data'!AM658="Yes",1,0)</f>
        <v>0</v>
      </c>
      <c r="BK658">
        <f>IF('Main Data'!AQ658="Yes",1,0)</f>
        <v>0</v>
      </c>
      <c r="BL658" s="21">
        <f t="shared" si="61"/>
        <v>0</v>
      </c>
      <c r="BM658" s="21">
        <f t="shared" si="62"/>
        <v>0</v>
      </c>
      <c r="BN658" s="21">
        <f t="shared" si="63"/>
        <v>1</v>
      </c>
      <c r="BO658" s="21">
        <f t="shared" si="64"/>
        <v>0</v>
      </c>
      <c r="BP658" s="21">
        <f t="shared" si="65"/>
        <v>0</v>
      </c>
    </row>
    <row r="659" spans="1:68" x14ac:dyDescent="0.2">
      <c r="A659">
        <v>655</v>
      </c>
      <c r="B659" s="33">
        <f>'Main Data'!C659</f>
        <v>44143</v>
      </c>
      <c r="C659">
        <f>'Main Data'!D659</f>
        <v>149</v>
      </c>
      <c r="D659" s="26">
        <f>'Main Data'!E659</f>
        <v>7300</v>
      </c>
      <c r="E659" s="26">
        <f>'Main Data'!F659</f>
        <v>9125</v>
      </c>
      <c r="F659" s="34">
        <f t="shared" si="60"/>
        <v>8.8956296271364828</v>
      </c>
      <c r="G659">
        <f>IF('Main Data'!H659="AP",1,0)</f>
        <v>0</v>
      </c>
      <c r="H659">
        <f>IF('Main Data'!H659="Blancpain",1,0)</f>
        <v>0</v>
      </c>
      <c r="I659">
        <f>IF('Main Data'!H659="Breguet",1,0)</f>
        <v>0</v>
      </c>
      <c r="J659">
        <f>IF('Main Data'!H659="Breitling",1,0)</f>
        <v>0</v>
      </c>
      <c r="K659">
        <f>IF('Main Data'!H659="Cartier",1,0)</f>
        <v>0</v>
      </c>
      <c r="L659">
        <f>IF('Main Data'!H659="Gallet",1,0)</f>
        <v>0</v>
      </c>
      <c r="M659">
        <f>IF('Main Data'!H659="Girard Perregaux",1,0)</f>
        <v>0</v>
      </c>
      <c r="N659">
        <f>IF('Main Data'!H659="Gubelin",1,0)</f>
        <v>0</v>
      </c>
      <c r="O659">
        <f>IF('Main Data'!H659="Heuer",1,0)</f>
        <v>0</v>
      </c>
      <c r="P659">
        <f>IF('Main Data'!H659="IWC",1,0)</f>
        <v>0</v>
      </c>
      <c r="Q659">
        <f>IF('Main Data'!H659="JLC",1,0)</f>
        <v>0</v>
      </c>
      <c r="R659">
        <f>IF('Main Data'!H659="Longines",1,0)</f>
        <v>0</v>
      </c>
      <c r="S659">
        <f>IF('Main Data'!H659="Movado",1,0)</f>
        <v>0</v>
      </c>
      <c r="T659">
        <f>IF('Main Data'!H659="Omega",1,0)</f>
        <v>0</v>
      </c>
      <c r="U659">
        <f>IF('Main Data'!H659="Panerai",1,0)</f>
        <v>0</v>
      </c>
      <c r="V659">
        <f>IF('Main Data'!H659="Patek",1,0)</f>
        <v>1</v>
      </c>
      <c r="W659">
        <f>IF('Main Data'!H659="Rolex",1,0)</f>
        <v>0</v>
      </c>
      <c r="X659">
        <f>IF('Main Data'!H659="Tudor",1,0)</f>
        <v>0</v>
      </c>
      <c r="Y659">
        <f>IF('Main Data'!H659="Ulysse Nardin",1,0)</f>
        <v>0</v>
      </c>
      <c r="Z659">
        <f>IF('Main Data'!H659="Universal Geneve",1,0)</f>
        <v>0</v>
      </c>
      <c r="AA659">
        <f>IF('Main Data'!H659="Vacheron",1,0)</f>
        <v>0</v>
      </c>
      <c r="AB659">
        <f>IF('Main Data'!H659="Zenith",1,0)</f>
        <v>0</v>
      </c>
      <c r="AC659">
        <f>IF('Main Data'!J659="Stainless Steel",1,0)</f>
        <v>0</v>
      </c>
      <c r="AD659">
        <f>IF('Main Data'!J659="Two-tone",1,0)</f>
        <v>0</v>
      </c>
      <c r="AE659">
        <f>IF(OR('Main Data'!J659="YG 18K",'Main Data'!J659="YG &lt;18K",'Main Data'!J659="PG 18K",'Main Data'!J659="PG &lt;18K",'Main Data'!J659="WG 18K",'Main Data'!J659="Mixes of 18K",'Main Data'!J659="Mixes &lt;18K"),1,0)</f>
        <v>1</v>
      </c>
      <c r="AF659">
        <f>IF('Main Data'!J659="Platinum",1,0)</f>
        <v>0</v>
      </c>
      <c r="AG659">
        <f>IF(OR('Main Data'!J659="PVD",'Main Data'!J659="Gold Plate",'Main Data'!J659="Other"),1,0)</f>
        <v>0</v>
      </c>
      <c r="AH659">
        <f>IF('Main Data'!N659="Stainless Steel",1,0)</f>
        <v>0</v>
      </c>
      <c r="AI659">
        <f>IF('Main Data'!N659="Leather",1,0)</f>
        <v>1</v>
      </c>
      <c r="AJ659">
        <f>IF('Main Data'!N659="Two-tone",1,0)</f>
        <v>0</v>
      </c>
      <c r="AK659">
        <f>IF(OR('Main Data'!N659="YG 18K",'Main Data'!N659="PG 18K",'Main Data'!N659="WG 18K",'Main Data'!N659="Mixes of 18K"),1,0)</f>
        <v>0</v>
      </c>
      <c r="AL659">
        <f>IF(OR(,'Main Data'!N659="PVD",'Main Data'!N659="Gold plate"),1,0)</f>
        <v>0</v>
      </c>
      <c r="AM659">
        <f>IF(OR('Main Data'!AV659="Yes",'Main Data'!AW659="Yes",'Main Data'!AU659="Yes"),1,0)</f>
        <v>0</v>
      </c>
      <c r="AN659">
        <f>IF(OR(ISTEXT('Main Data'!AX659), ISTEXT('Main Data'!AY659)),1,0)</f>
        <v>0</v>
      </c>
      <c r="AO659">
        <f>IF('Main Data'!AZ659="Yes",1,0)</f>
        <v>0</v>
      </c>
      <c r="AP659">
        <f>IF('Main Data'!BA659="Yes",1,0)</f>
        <v>0</v>
      </c>
      <c r="AQ659">
        <f>IF('Main Data'!BD659="Yes",1,0)</f>
        <v>0</v>
      </c>
      <c r="AR659">
        <f>IF('Main Data'!BE659="A",1,0)</f>
        <v>0</v>
      </c>
      <c r="AS659">
        <f>IF('Main Data'!BE659="AA",1,0)</f>
        <v>0</v>
      </c>
      <c r="AT659">
        <f>IF('Main Data'!BE659="AAA",1,0)</f>
        <v>1</v>
      </c>
      <c r="AU659">
        <f>IF('Main Data'!BE659="AAAA",1,0)</f>
        <v>0</v>
      </c>
      <c r="AV659">
        <f>IF('Main Data'!P659="Yes",1,0)</f>
        <v>1</v>
      </c>
      <c r="AW659">
        <f>IF('Main Data'!AP659="Yes",1,0)</f>
        <v>0</v>
      </c>
      <c r="AX659">
        <f>IF(OR('Main Data'!V659="Yes", 'Main Data'!W659="Yes",'Main Data'!X659="Yes"),1,0)</f>
        <v>0</v>
      </c>
      <c r="AY659">
        <f>IF(OR('Main Data'!Y659="Yes",'Main Data'!Z659="Yes"),1,0)</f>
        <v>0</v>
      </c>
      <c r="AZ659">
        <f>IF('Main Data'!AR659="Yes",1,0)</f>
        <v>0</v>
      </c>
      <c r="BA659">
        <f>IF('Main Data'!AS659="Yes",1,0)</f>
        <v>0</v>
      </c>
      <c r="BB659">
        <f>IF('Main Data'!AG659="Yes",1,0)</f>
        <v>0</v>
      </c>
      <c r="BC659">
        <f>IF('Main Data'!AB659="Yes",1,0)</f>
        <v>0</v>
      </c>
      <c r="BD659">
        <f>IF('Main Data'!AA659="Yes",1,0)</f>
        <v>0</v>
      </c>
      <c r="BE659">
        <f>IF('Main Data'!AC659="Yes",1,0)</f>
        <v>0</v>
      </c>
      <c r="BF659">
        <f>IF('Main Data'!AF659="Yes",1,0)</f>
        <v>0</v>
      </c>
      <c r="BG659">
        <f>IF(OR('Main Data'!AI659="Yes",'Main Data'!AL659="Yes"),1,0)</f>
        <v>0</v>
      </c>
      <c r="BH659">
        <f>IF('Main Data'!AJ659="Yes",1,0)</f>
        <v>0</v>
      </c>
      <c r="BI659">
        <f>IF('Main Data'!AK659="Yes",1,0)</f>
        <v>0</v>
      </c>
      <c r="BJ659">
        <f>IF('Main Data'!AM659="Yes",1,0)</f>
        <v>0</v>
      </c>
      <c r="BK659">
        <f>IF('Main Data'!AQ659="Yes",1,0)</f>
        <v>0</v>
      </c>
      <c r="BL659" s="21">
        <f t="shared" si="61"/>
        <v>0</v>
      </c>
      <c r="BM659" s="21">
        <f t="shared" si="62"/>
        <v>0</v>
      </c>
      <c r="BN659" s="21">
        <f t="shared" si="63"/>
        <v>1</v>
      </c>
      <c r="BO659" s="21">
        <f t="shared" si="64"/>
        <v>0</v>
      </c>
      <c r="BP659" s="21">
        <f t="shared" si="65"/>
        <v>0</v>
      </c>
    </row>
    <row r="660" spans="1:68" x14ac:dyDescent="0.2">
      <c r="A660">
        <v>656</v>
      </c>
      <c r="B660" s="33">
        <f>'Main Data'!C660</f>
        <v>44143</v>
      </c>
      <c r="C660">
        <f>'Main Data'!D660</f>
        <v>150</v>
      </c>
      <c r="D660" s="26">
        <f>'Main Data'!E660</f>
        <v>35000</v>
      </c>
      <c r="E660" s="26">
        <f>'Main Data'!F660</f>
        <v>43750</v>
      </c>
      <c r="F660" s="34">
        <f t="shared" si="60"/>
        <v>10.46310334047155</v>
      </c>
      <c r="G660">
        <f>IF('Main Data'!H660="AP",1,0)</f>
        <v>0</v>
      </c>
      <c r="H660">
        <f>IF('Main Data'!H660="Blancpain",1,0)</f>
        <v>0</v>
      </c>
      <c r="I660">
        <f>IF('Main Data'!H660="Breguet",1,0)</f>
        <v>0</v>
      </c>
      <c r="J660">
        <f>IF('Main Data'!H660="Breitling",1,0)</f>
        <v>0</v>
      </c>
      <c r="K660">
        <f>IF('Main Data'!H660="Cartier",1,0)</f>
        <v>0</v>
      </c>
      <c r="L660">
        <f>IF('Main Data'!H660="Gallet",1,0)</f>
        <v>0</v>
      </c>
      <c r="M660">
        <f>IF('Main Data'!H660="Girard Perregaux",1,0)</f>
        <v>0</v>
      </c>
      <c r="N660">
        <f>IF('Main Data'!H660="Gubelin",1,0)</f>
        <v>0</v>
      </c>
      <c r="O660">
        <f>IF('Main Data'!H660="Heuer",1,0)</f>
        <v>0</v>
      </c>
      <c r="P660">
        <f>IF('Main Data'!H660="IWC",1,0)</f>
        <v>0</v>
      </c>
      <c r="Q660">
        <f>IF('Main Data'!H660="JLC",1,0)</f>
        <v>0</v>
      </c>
      <c r="R660">
        <f>IF('Main Data'!H660="Longines",1,0)</f>
        <v>0</v>
      </c>
      <c r="S660">
        <f>IF('Main Data'!H660="Movado",1,0)</f>
        <v>0</v>
      </c>
      <c r="T660">
        <f>IF('Main Data'!H660="Omega",1,0)</f>
        <v>0</v>
      </c>
      <c r="U660">
        <f>IF('Main Data'!H660="Panerai",1,0)</f>
        <v>0</v>
      </c>
      <c r="V660">
        <f>IF('Main Data'!H660="Patek",1,0)</f>
        <v>1</v>
      </c>
      <c r="W660">
        <f>IF('Main Data'!H660="Rolex",1,0)</f>
        <v>0</v>
      </c>
      <c r="X660">
        <f>IF('Main Data'!H660="Tudor",1,0)</f>
        <v>0</v>
      </c>
      <c r="Y660">
        <f>IF('Main Data'!H660="Ulysse Nardin",1,0)</f>
        <v>0</v>
      </c>
      <c r="Z660">
        <f>IF('Main Data'!H660="Universal Geneve",1,0)</f>
        <v>0</v>
      </c>
      <c r="AA660">
        <f>IF('Main Data'!H660="Vacheron",1,0)</f>
        <v>0</v>
      </c>
      <c r="AB660">
        <f>IF('Main Data'!H660="Zenith",1,0)</f>
        <v>0</v>
      </c>
      <c r="AC660">
        <f>IF('Main Data'!J660="Stainless Steel",1,0)</f>
        <v>0</v>
      </c>
      <c r="AD660">
        <f>IF('Main Data'!J660="Two-tone",1,0)</f>
        <v>0</v>
      </c>
      <c r="AE660">
        <f>IF(OR('Main Data'!J660="YG 18K",'Main Data'!J660="YG &lt;18K",'Main Data'!J660="PG 18K",'Main Data'!J660="PG &lt;18K",'Main Data'!J660="WG 18K",'Main Data'!J660="Mixes of 18K",'Main Data'!J660="Mixes &lt;18K"),1,0)</f>
        <v>1</v>
      </c>
      <c r="AF660">
        <f>IF('Main Data'!J660="Platinum",1,0)</f>
        <v>0</v>
      </c>
      <c r="AG660">
        <f>IF(OR('Main Data'!J660="PVD",'Main Data'!J660="Gold Plate",'Main Data'!J660="Other"),1,0)</f>
        <v>0</v>
      </c>
      <c r="AH660">
        <f>IF('Main Data'!N660="Stainless Steel",1,0)</f>
        <v>0</v>
      </c>
      <c r="AI660">
        <f>IF('Main Data'!N660="Leather",1,0)</f>
        <v>1</v>
      </c>
      <c r="AJ660">
        <f>IF('Main Data'!N660="Two-tone",1,0)</f>
        <v>0</v>
      </c>
      <c r="AK660">
        <f>IF(OR('Main Data'!N660="YG 18K",'Main Data'!N660="PG 18K",'Main Data'!N660="WG 18K",'Main Data'!N660="Mixes of 18K"),1,0)</f>
        <v>0</v>
      </c>
      <c r="AL660">
        <f>IF(OR(,'Main Data'!N660="PVD",'Main Data'!N660="Gold plate"),1,0)</f>
        <v>0</v>
      </c>
      <c r="AM660">
        <f>IF(OR('Main Data'!AV660="Yes",'Main Data'!AW660="Yes",'Main Data'!AU660="Yes"),1,0)</f>
        <v>0</v>
      </c>
      <c r="AN660">
        <f>IF(OR(ISTEXT('Main Data'!AX660), ISTEXT('Main Data'!AY660)),1,0)</f>
        <v>1</v>
      </c>
      <c r="AO660">
        <f>IF('Main Data'!AZ660="Yes",1,0)</f>
        <v>0</v>
      </c>
      <c r="AP660">
        <f>IF('Main Data'!BA660="Yes",1,0)</f>
        <v>0</v>
      </c>
      <c r="AQ660">
        <f>IF('Main Data'!BD660="Yes",1,0)</f>
        <v>0</v>
      </c>
      <c r="AR660">
        <f>IF('Main Data'!BE660="A",1,0)</f>
        <v>0</v>
      </c>
      <c r="AS660">
        <f>IF('Main Data'!BE660="AA",1,0)</f>
        <v>0</v>
      </c>
      <c r="AT660">
        <f>IF('Main Data'!BE660="AAA",1,0)</f>
        <v>0</v>
      </c>
      <c r="AU660">
        <f>IF('Main Data'!BE660="AAAA",1,0)</f>
        <v>1</v>
      </c>
      <c r="AV660">
        <f>IF('Main Data'!P660="Yes",1,0)</f>
        <v>1</v>
      </c>
      <c r="AW660">
        <f>IF('Main Data'!AP660="Yes",1,0)</f>
        <v>0</v>
      </c>
      <c r="AX660">
        <f>IF(OR('Main Data'!V660="Yes", 'Main Data'!W660="Yes",'Main Data'!X660="Yes"),1,0)</f>
        <v>0</v>
      </c>
      <c r="AY660">
        <f>IF(OR('Main Data'!Y660="Yes",'Main Data'!Z660="Yes"),1,0)</f>
        <v>0</v>
      </c>
      <c r="AZ660">
        <f>IF('Main Data'!AR660="Yes",1,0)</f>
        <v>0</v>
      </c>
      <c r="BA660">
        <f>IF('Main Data'!AS660="Yes",1,0)</f>
        <v>0</v>
      </c>
      <c r="BB660">
        <f>IF('Main Data'!AG660="Yes",1,0)</f>
        <v>0</v>
      </c>
      <c r="BC660">
        <f>IF('Main Data'!AB660="Yes",1,0)</f>
        <v>1</v>
      </c>
      <c r="BD660">
        <f>IF('Main Data'!AA660="Yes",1,0)</f>
        <v>0</v>
      </c>
      <c r="BE660">
        <f>IF('Main Data'!AC660="Yes",1,0)</f>
        <v>0</v>
      </c>
      <c r="BF660">
        <f>IF('Main Data'!AF660="Yes",1,0)</f>
        <v>0</v>
      </c>
      <c r="BG660">
        <f>IF(OR('Main Data'!AI660="Yes",'Main Data'!AL660="Yes"),1,0)</f>
        <v>0</v>
      </c>
      <c r="BH660">
        <f>IF('Main Data'!AJ660="Yes",1,0)</f>
        <v>0</v>
      </c>
      <c r="BI660">
        <f>IF('Main Data'!AK660="Yes",1,0)</f>
        <v>0</v>
      </c>
      <c r="BJ660">
        <f>IF('Main Data'!AM660="Yes",1,0)</f>
        <v>0</v>
      </c>
      <c r="BK660">
        <f>IF('Main Data'!AQ660="Yes",1,0)</f>
        <v>0</v>
      </c>
      <c r="BL660" s="21">
        <f t="shared" si="61"/>
        <v>0</v>
      </c>
      <c r="BM660" s="21">
        <f t="shared" si="62"/>
        <v>0</v>
      </c>
      <c r="BN660" s="21">
        <f t="shared" si="63"/>
        <v>1</v>
      </c>
      <c r="BO660" s="21">
        <f t="shared" si="64"/>
        <v>0</v>
      </c>
      <c r="BP660" s="21">
        <f t="shared" si="65"/>
        <v>0</v>
      </c>
    </row>
    <row r="661" spans="1:68" x14ac:dyDescent="0.2">
      <c r="A661">
        <v>657</v>
      </c>
      <c r="B661" s="33">
        <f>'Main Data'!C661</f>
        <v>44143</v>
      </c>
      <c r="C661">
        <f>'Main Data'!D661</f>
        <v>151</v>
      </c>
      <c r="D661" s="26">
        <f>'Main Data'!E661</f>
        <v>2200</v>
      </c>
      <c r="E661" s="26">
        <f>'Main Data'!F661</f>
        <v>2750</v>
      </c>
      <c r="F661" s="34">
        <f t="shared" si="60"/>
        <v>7.696212639346407</v>
      </c>
      <c r="G661">
        <f>IF('Main Data'!H661="AP",1,0)</f>
        <v>0</v>
      </c>
      <c r="H661">
        <f>IF('Main Data'!H661="Blancpain",1,0)</f>
        <v>0</v>
      </c>
      <c r="I661">
        <f>IF('Main Data'!H661="Breguet",1,0)</f>
        <v>0</v>
      </c>
      <c r="J661">
        <f>IF('Main Data'!H661="Breitling",1,0)</f>
        <v>0</v>
      </c>
      <c r="K661">
        <f>IF('Main Data'!H661="Cartier",1,0)</f>
        <v>0</v>
      </c>
      <c r="L661">
        <f>IF('Main Data'!H661="Gallet",1,0)</f>
        <v>0</v>
      </c>
      <c r="M661">
        <f>IF('Main Data'!H661="Girard Perregaux",1,0)</f>
        <v>0</v>
      </c>
      <c r="N661">
        <f>IF('Main Data'!H661="Gubelin",1,0)</f>
        <v>0</v>
      </c>
      <c r="O661">
        <f>IF('Main Data'!H661="Heuer",1,0)</f>
        <v>0</v>
      </c>
      <c r="P661">
        <f>IF('Main Data'!H661="IWC",1,0)</f>
        <v>0</v>
      </c>
      <c r="Q661">
        <f>IF('Main Data'!H661="JLC",1,0)</f>
        <v>0</v>
      </c>
      <c r="R661">
        <f>IF('Main Data'!H661="Longines",1,0)</f>
        <v>0</v>
      </c>
      <c r="S661">
        <f>IF('Main Data'!H661="Movado",1,0)</f>
        <v>0</v>
      </c>
      <c r="T661">
        <f>IF('Main Data'!H661="Omega",1,0)</f>
        <v>1</v>
      </c>
      <c r="U661">
        <f>IF('Main Data'!H661="Panerai",1,0)</f>
        <v>0</v>
      </c>
      <c r="V661">
        <f>IF('Main Data'!H661="Patek",1,0)</f>
        <v>0</v>
      </c>
      <c r="W661">
        <f>IF('Main Data'!H661="Rolex",1,0)</f>
        <v>0</v>
      </c>
      <c r="X661">
        <f>IF('Main Data'!H661="Tudor",1,0)</f>
        <v>0</v>
      </c>
      <c r="Y661">
        <f>IF('Main Data'!H661="Ulysse Nardin",1,0)</f>
        <v>0</v>
      </c>
      <c r="Z661">
        <f>IF('Main Data'!H661="Universal Geneve",1,0)</f>
        <v>0</v>
      </c>
      <c r="AA661">
        <f>IF('Main Data'!H661="Vacheron",1,0)</f>
        <v>0</v>
      </c>
      <c r="AB661">
        <f>IF('Main Data'!H661="Zenith",1,0)</f>
        <v>0</v>
      </c>
      <c r="AC661">
        <f>IF('Main Data'!J661="Stainless Steel",1,0)</f>
        <v>1</v>
      </c>
      <c r="AD661">
        <f>IF('Main Data'!J661="Two-tone",1,0)</f>
        <v>0</v>
      </c>
      <c r="AE661">
        <f>IF(OR('Main Data'!J661="YG 18K",'Main Data'!J661="YG &lt;18K",'Main Data'!J661="PG 18K",'Main Data'!J661="PG &lt;18K",'Main Data'!J661="WG 18K",'Main Data'!J661="Mixes of 18K",'Main Data'!J661="Mixes &lt;18K"),1,0)</f>
        <v>0</v>
      </c>
      <c r="AF661">
        <f>IF('Main Data'!J661="Platinum",1,0)</f>
        <v>0</v>
      </c>
      <c r="AG661">
        <f>IF(OR('Main Data'!J661="PVD",'Main Data'!J661="Gold Plate",'Main Data'!J661="Other"),1,0)</f>
        <v>0</v>
      </c>
      <c r="AH661">
        <f>IF('Main Data'!N661="Stainless Steel",1,0)</f>
        <v>0</v>
      </c>
      <c r="AI661">
        <f>IF('Main Data'!N661="Leather",1,0)</f>
        <v>1</v>
      </c>
      <c r="AJ661">
        <f>IF('Main Data'!N661="Two-tone",1,0)</f>
        <v>0</v>
      </c>
      <c r="AK661">
        <f>IF(OR('Main Data'!N661="YG 18K",'Main Data'!N661="PG 18K",'Main Data'!N661="WG 18K",'Main Data'!N661="Mixes of 18K"),1,0)</f>
        <v>0</v>
      </c>
      <c r="AL661">
        <f>IF(OR(,'Main Data'!N661="PVD",'Main Data'!N661="Gold plate"),1,0)</f>
        <v>0</v>
      </c>
      <c r="AM661">
        <f>IF(OR('Main Data'!AV661="Yes",'Main Data'!AW661="Yes",'Main Data'!AU661="Yes"),1,0)</f>
        <v>0</v>
      </c>
      <c r="AN661">
        <f>IF(OR(ISTEXT('Main Data'!AX661), ISTEXT('Main Data'!AY661)),1,0)</f>
        <v>0</v>
      </c>
      <c r="AO661">
        <f>IF('Main Data'!AZ661="Yes",1,0)</f>
        <v>0</v>
      </c>
      <c r="AP661">
        <f>IF('Main Data'!BA661="Yes",1,0)</f>
        <v>0</v>
      </c>
      <c r="AQ661">
        <f>IF('Main Data'!BD661="Yes",1,0)</f>
        <v>0</v>
      </c>
      <c r="AR661">
        <f>IF('Main Data'!BE661="A",1,0)</f>
        <v>0</v>
      </c>
      <c r="AS661">
        <f>IF('Main Data'!BE661="AA",1,0)</f>
        <v>1</v>
      </c>
      <c r="AT661">
        <f>IF('Main Data'!BE661="AAA",1,0)</f>
        <v>0</v>
      </c>
      <c r="AU661">
        <f>IF('Main Data'!BE661="AAAA",1,0)</f>
        <v>0</v>
      </c>
      <c r="AV661">
        <f>IF('Main Data'!P661="Yes",1,0)</f>
        <v>0</v>
      </c>
      <c r="AW661">
        <f>IF('Main Data'!AP661="Yes",1,0)</f>
        <v>0</v>
      </c>
      <c r="AX661">
        <f>IF(OR('Main Data'!V661="Yes", 'Main Data'!W661="Yes",'Main Data'!X661="Yes"),1,0)</f>
        <v>0</v>
      </c>
      <c r="AY661">
        <f>IF(OR('Main Data'!Y661="Yes",'Main Data'!Z661="Yes"),1,0)</f>
        <v>0</v>
      </c>
      <c r="AZ661">
        <f>IF('Main Data'!AR661="Yes",1,0)</f>
        <v>0</v>
      </c>
      <c r="BA661">
        <f>IF('Main Data'!AS661="Yes",1,0)</f>
        <v>0</v>
      </c>
      <c r="BB661">
        <f>IF('Main Data'!AG661="Yes",1,0)</f>
        <v>0</v>
      </c>
      <c r="BC661">
        <f>IF('Main Data'!AB661="Yes",1,0)</f>
        <v>0</v>
      </c>
      <c r="BD661">
        <f>IF('Main Data'!AA661="Yes",1,0)</f>
        <v>0</v>
      </c>
      <c r="BE661">
        <f>IF('Main Data'!AC661="Yes",1,0)</f>
        <v>0</v>
      </c>
      <c r="BF661">
        <f>IF('Main Data'!AF661="Yes",1,0)</f>
        <v>0</v>
      </c>
      <c r="BG661">
        <f>IF(OR('Main Data'!AI661="Yes",'Main Data'!AL661="Yes"),1,0)</f>
        <v>1</v>
      </c>
      <c r="BH661">
        <f>IF('Main Data'!AJ661="Yes",1,0)</f>
        <v>0</v>
      </c>
      <c r="BI661">
        <f>IF('Main Data'!AK661="Yes",1,0)</f>
        <v>0</v>
      </c>
      <c r="BJ661">
        <f>IF('Main Data'!AM661="Yes",1,0)</f>
        <v>0</v>
      </c>
      <c r="BK661">
        <f>IF('Main Data'!AQ661="Yes",1,0)</f>
        <v>0</v>
      </c>
      <c r="BL661" s="21">
        <f t="shared" si="61"/>
        <v>0</v>
      </c>
      <c r="BM661" s="21">
        <f t="shared" si="62"/>
        <v>0</v>
      </c>
      <c r="BN661" s="21">
        <f t="shared" si="63"/>
        <v>1</v>
      </c>
      <c r="BO661" s="21">
        <f t="shared" si="64"/>
        <v>0</v>
      </c>
      <c r="BP661" s="21">
        <f t="shared" si="65"/>
        <v>0</v>
      </c>
    </row>
    <row r="662" spans="1:68" x14ac:dyDescent="0.2">
      <c r="A662">
        <v>658</v>
      </c>
      <c r="B662" s="33">
        <f>'Main Data'!C662</f>
        <v>44143</v>
      </c>
      <c r="C662">
        <f>'Main Data'!D662</f>
        <v>152</v>
      </c>
      <c r="D662" s="26">
        <f>'Main Data'!E662</f>
        <v>2600</v>
      </c>
      <c r="E662" s="26">
        <f>'Main Data'!F662</f>
        <v>3250</v>
      </c>
      <c r="F662" s="34">
        <f t="shared" si="60"/>
        <v>7.8632667240095735</v>
      </c>
      <c r="G662">
        <f>IF('Main Data'!H662="AP",1,0)</f>
        <v>0</v>
      </c>
      <c r="H662">
        <f>IF('Main Data'!H662="Blancpain",1,0)</f>
        <v>0</v>
      </c>
      <c r="I662">
        <f>IF('Main Data'!H662="Breguet",1,0)</f>
        <v>0</v>
      </c>
      <c r="J662">
        <f>IF('Main Data'!H662="Breitling",1,0)</f>
        <v>0</v>
      </c>
      <c r="K662">
        <f>IF('Main Data'!H662="Cartier",1,0)</f>
        <v>0</v>
      </c>
      <c r="L662">
        <f>IF('Main Data'!H662="Gallet",1,0)</f>
        <v>0</v>
      </c>
      <c r="M662">
        <f>IF('Main Data'!H662="Girard Perregaux",1,0)</f>
        <v>0</v>
      </c>
      <c r="N662">
        <f>IF('Main Data'!H662="Gubelin",1,0)</f>
        <v>0</v>
      </c>
      <c r="O662">
        <f>IF('Main Data'!H662="Heuer",1,0)</f>
        <v>0</v>
      </c>
      <c r="P662">
        <f>IF('Main Data'!H662="IWC",1,0)</f>
        <v>0</v>
      </c>
      <c r="Q662">
        <f>IF('Main Data'!H662="JLC",1,0)</f>
        <v>0</v>
      </c>
      <c r="R662">
        <f>IF('Main Data'!H662="Longines",1,0)</f>
        <v>0</v>
      </c>
      <c r="S662">
        <f>IF('Main Data'!H662="Movado",1,0)</f>
        <v>0</v>
      </c>
      <c r="T662">
        <f>IF('Main Data'!H662="Omega",1,0)</f>
        <v>1</v>
      </c>
      <c r="U662">
        <f>IF('Main Data'!H662="Panerai",1,0)</f>
        <v>0</v>
      </c>
      <c r="V662">
        <f>IF('Main Data'!H662="Patek",1,0)</f>
        <v>0</v>
      </c>
      <c r="W662">
        <f>IF('Main Data'!H662="Rolex",1,0)</f>
        <v>0</v>
      </c>
      <c r="X662">
        <f>IF('Main Data'!H662="Tudor",1,0)</f>
        <v>0</v>
      </c>
      <c r="Y662">
        <f>IF('Main Data'!H662="Ulysse Nardin",1,0)</f>
        <v>0</v>
      </c>
      <c r="Z662">
        <f>IF('Main Data'!H662="Universal Geneve",1,0)</f>
        <v>0</v>
      </c>
      <c r="AA662">
        <f>IF('Main Data'!H662="Vacheron",1,0)</f>
        <v>0</v>
      </c>
      <c r="AB662">
        <f>IF('Main Data'!H662="Zenith",1,0)</f>
        <v>0</v>
      </c>
      <c r="AC662">
        <f>IF('Main Data'!J662="Stainless Steel",1,0)</f>
        <v>0</v>
      </c>
      <c r="AD662">
        <f>IF('Main Data'!J662="Two-tone",1,0)</f>
        <v>0</v>
      </c>
      <c r="AE662">
        <f>IF(OR('Main Data'!J662="YG 18K",'Main Data'!J662="YG &lt;18K",'Main Data'!J662="PG 18K",'Main Data'!J662="PG &lt;18K",'Main Data'!J662="WG 18K",'Main Data'!J662="Mixes of 18K",'Main Data'!J662="Mixes &lt;18K"),1,0)</f>
        <v>1</v>
      </c>
      <c r="AF662">
        <f>IF('Main Data'!J662="Platinum",1,0)</f>
        <v>0</v>
      </c>
      <c r="AG662">
        <f>IF(OR('Main Data'!J662="PVD",'Main Data'!J662="Gold Plate",'Main Data'!J662="Other"),1,0)</f>
        <v>0</v>
      </c>
      <c r="AH662">
        <f>IF('Main Data'!N662="Stainless Steel",1,0)</f>
        <v>0</v>
      </c>
      <c r="AI662">
        <f>IF('Main Data'!N662="Leather",1,0)</f>
        <v>0</v>
      </c>
      <c r="AJ662">
        <f>IF('Main Data'!N662="Two-tone",1,0)</f>
        <v>0</v>
      </c>
      <c r="AK662">
        <f>IF(OR('Main Data'!N662="YG 18K",'Main Data'!N662="PG 18K",'Main Data'!N662="WG 18K",'Main Data'!N662="Mixes of 18K"),1,0)</f>
        <v>1</v>
      </c>
      <c r="AL662">
        <f>IF(OR(,'Main Data'!N662="PVD",'Main Data'!N662="Gold plate"),1,0)</f>
        <v>0</v>
      </c>
      <c r="AM662">
        <f>IF(OR('Main Data'!AV662="Yes",'Main Data'!AW662="Yes",'Main Data'!AU662="Yes"),1,0)</f>
        <v>0</v>
      </c>
      <c r="AN662">
        <f>IF(OR(ISTEXT('Main Data'!AX662), ISTEXT('Main Data'!AY662)),1,0)</f>
        <v>0</v>
      </c>
      <c r="AO662">
        <f>IF('Main Data'!AZ662="Yes",1,0)</f>
        <v>0</v>
      </c>
      <c r="AP662">
        <f>IF('Main Data'!BA662="Yes",1,0)</f>
        <v>0</v>
      </c>
      <c r="AQ662">
        <f>IF('Main Data'!BD662="Yes",1,0)</f>
        <v>0</v>
      </c>
      <c r="AR662">
        <f>IF('Main Data'!BE662="A",1,0)</f>
        <v>0</v>
      </c>
      <c r="AS662">
        <f>IF('Main Data'!BE662="AA",1,0)</f>
        <v>1</v>
      </c>
      <c r="AT662">
        <f>IF('Main Data'!BE662="AAA",1,0)</f>
        <v>0</v>
      </c>
      <c r="AU662">
        <f>IF('Main Data'!BE662="AAAA",1,0)</f>
        <v>0</v>
      </c>
      <c r="AV662">
        <f>IF('Main Data'!P662="Yes",1,0)</f>
        <v>0</v>
      </c>
      <c r="AW662">
        <f>IF('Main Data'!AP662="Yes",1,0)</f>
        <v>0</v>
      </c>
      <c r="AX662">
        <f>IF(OR('Main Data'!V662="Yes", 'Main Data'!W662="Yes",'Main Data'!X662="Yes"),1,0)</f>
        <v>1</v>
      </c>
      <c r="AY662">
        <f>IF(OR('Main Data'!Y662="Yes",'Main Data'!Z662="Yes"),1,0)</f>
        <v>0</v>
      </c>
      <c r="AZ662">
        <f>IF('Main Data'!AR662="Yes",1,0)</f>
        <v>0</v>
      </c>
      <c r="BA662">
        <f>IF('Main Data'!AS662="Yes",1,0)</f>
        <v>0</v>
      </c>
      <c r="BB662">
        <f>IF('Main Data'!AG662="Yes",1,0)</f>
        <v>0</v>
      </c>
      <c r="BC662">
        <f>IF('Main Data'!AB662="Yes",1,0)</f>
        <v>0</v>
      </c>
      <c r="BD662">
        <f>IF('Main Data'!AA662="Yes",1,0)</f>
        <v>0</v>
      </c>
      <c r="BE662">
        <f>IF('Main Data'!AC662="Yes",1,0)</f>
        <v>0</v>
      </c>
      <c r="BF662">
        <f>IF('Main Data'!AF662="Yes",1,0)</f>
        <v>0</v>
      </c>
      <c r="BG662">
        <f>IF(OR('Main Data'!AI662="Yes",'Main Data'!AL662="Yes"),1,0)</f>
        <v>0</v>
      </c>
      <c r="BH662">
        <f>IF('Main Data'!AJ662="Yes",1,0)</f>
        <v>0</v>
      </c>
      <c r="BI662">
        <f>IF('Main Data'!AK662="Yes",1,0)</f>
        <v>0</v>
      </c>
      <c r="BJ662">
        <f>IF('Main Data'!AM662="Yes",1,0)</f>
        <v>0</v>
      </c>
      <c r="BK662">
        <f>IF('Main Data'!AQ662="Yes",1,0)</f>
        <v>0</v>
      </c>
      <c r="BL662" s="21">
        <f t="shared" si="61"/>
        <v>0</v>
      </c>
      <c r="BM662" s="21">
        <f t="shared" si="62"/>
        <v>0</v>
      </c>
      <c r="BN662" s="21">
        <f t="shared" si="63"/>
        <v>1</v>
      </c>
      <c r="BO662" s="21">
        <f t="shared" si="64"/>
        <v>0</v>
      </c>
      <c r="BP662" s="21">
        <f t="shared" si="65"/>
        <v>0</v>
      </c>
    </row>
    <row r="663" spans="1:68" x14ac:dyDescent="0.2">
      <c r="A663">
        <v>659</v>
      </c>
      <c r="B663" s="33">
        <f>'Main Data'!C663</f>
        <v>44143</v>
      </c>
      <c r="C663">
        <f>'Main Data'!D663</f>
        <v>153</v>
      </c>
      <c r="D663" s="26">
        <f>'Main Data'!E663</f>
        <v>3000</v>
      </c>
      <c r="E663" s="26">
        <f>'Main Data'!F663</f>
        <v>3750</v>
      </c>
      <c r="F663" s="34">
        <f t="shared" si="60"/>
        <v>8.0063675676502459</v>
      </c>
      <c r="G663">
        <f>IF('Main Data'!H663="AP",1,0)</f>
        <v>0</v>
      </c>
      <c r="H663">
        <f>IF('Main Data'!H663="Blancpain",1,0)</f>
        <v>0</v>
      </c>
      <c r="I663">
        <f>IF('Main Data'!H663="Breguet",1,0)</f>
        <v>0</v>
      </c>
      <c r="J663">
        <f>IF('Main Data'!H663="Breitling",1,0)</f>
        <v>0</v>
      </c>
      <c r="K663">
        <f>IF('Main Data'!H663="Cartier",1,0)</f>
        <v>0</v>
      </c>
      <c r="L663">
        <f>IF('Main Data'!H663="Gallet",1,0)</f>
        <v>0</v>
      </c>
      <c r="M663">
        <f>IF('Main Data'!H663="Girard Perregaux",1,0)</f>
        <v>0</v>
      </c>
      <c r="N663">
        <f>IF('Main Data'!H663="Gubelin",1,0)</f>
        <v>0</v>
      </c>
      <c r="O663">
        <f>IF('Main Data'!H663="Heuer",1,0)</f>
        <v>0</v>
      </c>
      <c r="P663">
        <f>IF('Main Data'!H663="IWC",1,0)</f>
        <v>0</v>
      </c>
      <c r="Q663">
        <f>IF('Main Data'!H663="JLC",1,0)</f>
        <v>0</v>
      </c>
      <c r="R663">
        <f>IF('Main Data'!H663="Longines",1,0)</f>
        <v>0</v>
      </c>
      <c r="S663">
        <f>IF('Main Data'!H663="Movado",1,0)</f>
        <v>0</v>
      </c>
      <c r="T663">
        <f>IF('Main Data'!H663="Omega",1,0)</f>
        <v>1</v>
      </c>
      <c r="U663">
        <f>IF('Main Data'!H663="Panerai",1,0)</f>
        <v>0</v>
      </c>
      <c r="V663">
        <f>IF('Main Data'!H663="Patek",1,0)</f>
        <v>0</v>
      </c>
      <c r="W663">
        <f>IF('Main Data'!H663="Rolex",1,0)</f>
        <v>0</v>
      </c>
      <c r="X663">
        <f>IF('Main Data'!H663="Tudor",1,0)</f>
        <v>0</v>
      </c>
      <c r="Y663">
        <f>IF('Main Data'!H663="Ulysse Nardin",1,0)</f>
        <v>0</v>
      </c>
      <c r="Z663">
        <f>IF('Main Data'!H663="Universal Geneve",1,0)</f>
        <v>0</v>
      </c>
      <c r="AA663">
        <f>IF('Main Data'!H663="Vacheron",1,0)</f>
        <v>0</v>
      </c>
      <c r="AB663">
        <f>IF('Main Data'!H663="Zenith",1,0)</f>
        <v>0</v>
      </c>
      <c r="AC663">
        <f>IF('Main Data'!J663="Stainless Steel",1,0)</f>
        <v>1</v>
      </c>
      <c r="AD663">
        <f>IF('Main Data'!J663="Two-tone",1,0)</f>
        <v>0</v>
      </c>
      <c r="AE663">
        <f>IF(OR('Main Data'!J663="YG 18K",'Main Data'!J663="YG &lt;18K",'Main Data'!J663="PG 18K",'Main Data'!J663="PG &lt;18K",'Main Data'!J663="WG 18K",'Main Data'!J663="Mixes of 18K",'Main Data'!J663="Mixes &lt;18K"),1,0)</f>
        <v>0</v>
      </c>
      <c r="AF663">
        <f>IF('Main Data'!J663="Platinum",1,0)</f>
        <v>0</v>
      </c>
      <c r="AG663">
        <f>IF(OR('Main Data'!J663="PVD",'Main Data'!J663="Gold Plate",'Main Data'!J663="Other"),1,0)</f>
        <v>0</v>
      </c>
      <c r="AH663">
        <f>IF('Main Data'!N663="Stainless Steel",1,0)</f>
        <v>1</v>
      </c>
      <c r="AI663">
        <f>IF('Main Data'!N663="Leather",1,0)</f>
        <v>0</v>
      </c>
      <c r="AJ663">
        <f>IF('Main Data'!N663="Two-tone",1,0)</f>
        <v>0</v>
      </c>
      <c r="AK663">
        <f>IF(OR('Main Data'!N663="YG 18K",'Main Data'!N663="PG 18K",'Main Data'!N663="WG 18K",'Main Data'!N663="Mixes of 18K"),1,0)</f>
        <v>0</v>
      </c>
      <c r="AL663">
        <f>IF(OR(,'Main Data'!N663="PVD",'Main Data'!N663="Gold plate"),1,0)</f>
        <v>0</v>
      </c>
      <c r="AM663">
        <f>IF(OR('Main Data'!AV663="Yes",'Main Data'!AW663="Yes",'Main Data'!AU663="Yes"),1,0)</f>
        <v>0</v>
      </c>
      <c r="AN663">
        <f>IF(OR(ISTEXT('Main Data'!AX663), ISTEXT('Main Data'!AY663)),1,0)</f>
        <v>0</v>
      </c>
      <c r="AO663">
        <f>IF('Main Data'!AZ663="Yes",1,0)</f>
        <v>0</v>
      </c>
      <c r="AP663">
        <f>IF('Main Data'!BA663="Yes",1,0)</f>
        <v>0</v>
      </c>
      <c r="AQ663">
        <f>IF('Main Data'!BD663="Yes",1,0)</f>
        <v>0</v>
      </c>
      <c r="AR663">
        <f>IF('Main Data'!BE663="A",1,0)</f>
        <v>0</v>
      </c>
      <c r="AS663">
        <f>IF('Main Data'!BE663="AA",1,0)</f>
        <v>1</v>
      </c>
      <c r="AT663">
        <f>IF('Main Data'!BE663="AAA",1,0)</f>
        <v>0</v>
      </c>
      <c r="AU663">
        <f>IF('Main Data'!BE663="AAAA",1,0)</f>
        <v>0</v>
      </c>
      <c r="AV663">
        <f>IF('Main Data'!P663="Yes",1,0)</f>
        <v>0</v>
      </c>
      <c r="AW663">
        <f>IF('Main Data'!AP663="Yes",1,0)</f>
        <v>0</v>
      </c>
      <c r="AX663">
        <f>IF(OR('Main Data'!V663="Yes", 'Main Data'!W663="Yes",'Main Data'!X663="Yes"),1,0)</f>
        <v>0</v>
      </c>
      <c r="AY663">
        <f>IF(OR('Main Data'!Y663="Yes",'Main Data'!Z663="Yes"),1,0)</f>
        <v>0</v>
      </c>
      <c r="AZ663">
        <f>IF('Main Data'!AR663="Yes",1,0)</f>
        <v>0</v>
      </c>
      <c r="BA663">
        <f>IF('Main Data'!AS663="Yes",1,0)</f>
        <v>0</v>
      </c>
      <c r="BB663">
        <f>IF('Main Data'!AG663="Yes",1,0)</f>
        <v>0</v>
      </c>
      <c r="BC663">
        <f>IF('Main Data'!AB663="Yes",1,0)</f>
        <v>0</v>
      </c>
      <c r="BD663">
        <f>IF('Main Data'!AA663="Yes",1,0)</f>
        <v>0</v>
      </c>
      <c r="BE663">
        <f>IF('Main Data'!AC663="Yes",1,0)</f>
        <v>0</v>
      </c>
      <c r="BF663">
        <f>IF('Main Data'!AF663="Yes",1,0)</f>
        <v>0</v>
      </c>
      <c r="BG663">
        <f>IF(OR('Main Data'!AI663="Yes",'Main Data'!AL663="Yes"),1,0)</f>
        <v>1</v>
      </c>
      <c r="BH663">
        <f>IF('Main Data'!AJ663="Yes",1,0)</f>
        <v>0</v>
      </c>
      <c r="BI663">
        <f>IF('Main Data'!AK663="Yes",1,0)</f>
        <v>0</v>
      </c>
      <c r="BJ663">
        <f>IF('Main Data'!AM663="Yes",1,0)</f>
        <v>0</v>
      </c>
      <c r="BK663">
        <f>IF('Main Data'!AQ663="Yes",1,0)</f>
        <v>0</v>
      </c>
      <c r="BL663" s="21">
        <f t="shared" si="61"/>
        <v>0</v>
      </c>
      <c r="BM663" s="21">
        <f t="shared" si="62"/>
        <v>0</v>
      </c>
      <c r="BN663" s="21">
        <f t="shared" si="63"/>
        <v>1</v>
      </c>
      <c r="BO663" s="21">
        <f t="shared" si="64"/>
        <v>0</v>
      </c>
      <c r="BP663" s="21">
        <f t="shared" si="65"/>
        <v>0</v>
      </c>
    </row>
    <row r="664" spans="1:68" x14ac:dyDescent="0.2">
      <c r="A664">
        <v>660</v>
      </c>
      <c r="B664" s="33">
        <f>'Main Data'!C664</f>
        <v>44143</v>
      </c>
      <c r="C664">
        <f>'Main Data'!D664</f>
        <v>154</v>
      </c>
      <c r="D664" s="26">
        <f>'Main Data'!E664</f>
        <v>4700</v>
      </c>
      <c r="E664" s="26">
        <f>'Main Data'!F664</f>
        <v>5875</v>
      </c>
      <c r="F664" s="34">
        <f t="shared" si="60"/>
        <v>8.4553177876981493</v>
      </c>
      <c r="G664">
        <f>IF('Main Data'!H664="AP",1,0)</f>
        <v>0</v>
      </c>
      <c r="H664">
        <f>IF('Main Data'!H664="Blancpain",1,0)</f>
        <v>0</v>
      </c>
      <c r="I664">
        <f>IF('Main Data'!H664="Breguet",1,0)</f>
        <v>0</v>
      </c>
      <c r="J664">
        <f>IF('Main Data'!H664="Breitling",1,0)</f>
        <v>0</v>
      </c>
      <c r="K664">
        <f>IF('Main Data'!H664="Cartier",1,0)</f>
        <v>0</v>
      </c>
      <c r="L664">
        <f>IF('Main Data'!H664="Gallet",1,0)</f>
        <v>0</v>
      </c>
      <c r="M664">
        <f>IF('Main Data'!H664="Girard Perregaux",1,0)</f>
        <v>0</v>
      </c>
      <c r="N664">
        <f>IF('Main Data'!H664="Gubelin",1,0)</f>
        <v>0</v>
      </c>
      <c r="O664">
        <f>IF('Main Data'!H664="Heuer",1,0)</f>
        <v>0</v>
      </c>
      <c r="P664">
        <f>IF('Main Data'!H664="IWC",1,0)</f>
        <v>0</v>
      </c>
      <c r="Q664">
        <f>IF('Main Data'!H664="JLC",1,0)</f>
        <v>0</v>
      </c>
      <c r="R664">
        <f>IF('Main Data'!H664="Longines",1,0)</f>
        <v>0</v>
      </c>
      <c r="S664">
        <f>IF('Main Data'!H664="Movado",1,0)</f>
        <v>0</v>
      </c>
      <c r="T664">
        <f>IF('Main Data'!H664="Omega",1,0)</f>
        <v>1</v>
      </c>
      <c r="U664">
        <f>IF('Main Data'!H664="Panerai",1,0)</f>
        <v>0</v>
      </c>
      <c r="V664">
        <f>IF('Main Data'!H664="Patek",1,0)</f>
        <v>0</v>
      </c>
      <c r="W664">
        <f>IF('Main Data'!H664="Rolex",1,0)</f>
        <v>0</v>
      </c>
      <c r="X664">
        <f>IF('Main Data'!H664="Tudor",1,0)</f>
        <v>0</v>
      </c>
      <c r="Y664">
        <f>IF('Main Data'!H664="Ulysse Nardin",1,0)</f>
        <v>0</v>
      </c>
      <c r="Z664">
        <f>IF('Main Data'!H664="Universal Geneve",1,0)</f>
        <v>0</v>
      </c>
      <c r="AA664">
        <f>IF('Main Data'!H664="Vacheron",1,0)</f>
        <v>0</v>
      </c>
      <c r="AB664">
        <f>IF('Main Data'!H664="Zenith",1,0)</f>
        <v>0</v>
      </c>
      <c r="AC664">
        <f>IF('Main Data'!J664="Stainless Steel",1,0)</f>
        <v>0</v>
      </c>
      <c r="AD664">
        <f>IF('Main Data'!J664="Two-tone",1,0)</f>
        <v>0</v>
      </c>
      <c r="AE664">
        <f>IF(OR('Main Data'!J664="YG 18K",'Main Data'!J664="YG &lt;18K",'Main Data'!J664="PG 18K",'Main Data'!J664="PG &lt;18K",'Main Data'!J664="WG 18K",'Main Data'!J664="Mixes of 18K",'Main Data'!J664="Mixes &lt;18K"),1,0)</f>
        <v>1</v>
      </c>
      <c r="AF664">
        <f>IF('Main Data'!J664="Platinum",1,0)</f>
        <v>0</v>
      </c>
      <c r="AG664">
        <f>IF(OR('Main Data'!J664="PVD",'Main Data'!J664="Gold Plate",'Main Data'!J664="Other"),1,0)</f>
        <v>0</v>
      </c>
      <c r="AH664">
        <f>IF('Main Data'!N664="Stainless Steel",1,0)</f>
        <v>0</v>
      </c>
      <c r="AI664">
        <f>IF('Main Data'!N664="Leather",1,0)</f>
        <v>0</v>
      </c>
      <c r="AJ664">
        <f>IF('Main Data'!N664="Two-tone",1,0)</f>
        <v>0</v>
      </c>
      <c r="AK664">
        <f>IF(OR('Main Data'!N664="YG 18K",'Main Data'!N664="PG 18K",'Main Data'!N664="WG 18K",'Main Data'!N664="Mixes of 18K"),1,0)</f>
        <v>1</v>
      </c>
      <c r="AL664">
        <f>IF(OR(,'Main Data'!N664="PVD",'Main Data'!N664="Gold plate"),1,0)</f>
        <v>0</v>
      </c>
      <c r="AM664">
        <f>IF(OR('Main Data'!AV664="Yes",'Main Data'!AW664="Yes",'Main Data'!AU664="Yes"),1,0)</f>
        <v>0</v>
      </c>
      <c r="AN664">
        <f>IF(OR(ISTEXT('Main Data'!AX664), ISTEXT('Main Data'!AY664)),1,0)</f>
        <v>0</v>
      </c>
      <c r="AO664">
        <f>IF('Main Data'!AZ664="Yes",1,0)</f>
        <v>0</v>
      </c>
      <c r="AP664">
        <f>IF('Main Data'!BA664="Yes",1,0)</f>
        <v>0</v>
      </c>
      <c r="AQ664">
        <f>IF('Main Data'!BD664="Yes",1,0)</f>
        <v>0</v>
      </c>
      <c r="AR664">
        <f>IF('Main Data'!BE664="A",1,0)</f>
        <v>0</v>
      </c>
      <c r="AS664">
        <f>IF('Main Data'!BE664="AA",1,0)</f>
        <v>1</v>
      </c>
      <c r="AT664">
        <f>IF('Main Data'!BE664="AAA",1,0)</f>
        <v>0</v>
      </c>
      <c r="AU664">
        <f>IF('Main Data'!BE664="AAAA",1,0)</f>
        <v>0</v>
      </c>
      <c r="AV664">
        <f>IF('Main Data'!P664="Yes",1,0)</f>
        <v>0</v>
      </c>
      <c r="AW664">
        <f>IF('Main Data'!AP664="Yes",1,0)</f>
        <v>0</v>
      </c>
      <c r="AX664">
        <f>IF(OR('Main Data'!V664="Yes", 'Main Data'!W664="Yes",'Main Data'!X664="Yes"),1,0)</f>
        <v>1</v>
      </c>
      <c r="AY664">
        <f>IF(OR('Main Data'!Y664="Yes",'Main Data'!Z664="Yes"),1,0)</f>
        <v>0</v>
      </c>
      <c r="AZ664">
        <f>IF('Main Data'!AR664="Yes",1,0)</f>
        <v>0</v>
      </c>
      <c r="BA664">
        <f>IF('Main Data'!AS664="Yes",1,0)</f>
        <v>0</v>
      </c>
      <c r="BB664">
        <f>IF('Main Data'!AG664="Yes",1,0)</f>
        <v>0</v>
      </c>
      <c r="BC664">
        <f>IF('Main Data'!AB664="Yes",1,0)</f>
        <v>0</v>
      </c>
      <c r="BD664">
        <f>IF('Main Data'!AA664="Yes",1,0)</f>
        <v>0</v>
      </c>
      <c r="BE664">
        <f>IF('Main Data'!AC664="Yes",1,0)</f>
        <v>0</v>
      </c>
      <c r="BF664">
        <f>IF('Main Data'!AF664="Yes",1,0)</f>
        <v>0</v>
      </c>
      <c r="BG664">
        <f>IF(OR('Main Data'!AI664="Yes",'Main Data'!AL664="Yes"),1,0)</f>
        <v>0</v>
      </c>
      <c r="BH664">
        <f>IF('Main Data'!AJ664="Yes",1,0)</f>
        <v>0</v>
      </c>
      <c r="BI664">
        <f>IF('Main Data'!AK664="Yes",1,0)</f>
        <v>0</v>
      </c>
      <c r="BJ664">
        <f>IF('Main Data'!AM664="Yes",1,0)</f>
        <v>0</v>
      </c>
      <c r="BK664">
        <f>IF('Main Data'!AQ664="Yes",1,0)</f>
        <v>0</v>
      </c>
      <c r="BL664" s="21">
        <f t="shared" si="61"/>
        <v>0</v>
      </c>
      <c r="BM664" s="21">
        <f t="shared" si="62"/>
        <v>0</v>
      </c>
      <c r="BN664" s="21">
        <f t="shared" si="63"/>
        <v>1</v>
      </c>
      <c r="BO664" s="21">
        <f t="shared" si="64"/>
        <v>0</v>
      </c>
      <c r="BP664" s="21">
        <f t="shared" si="65"/>
        <v>0</v>
      </c>
    </row>
    <row r="665" spans="1:68" x14ac:dyDescent="0.2">
      <c r="A665">
        <v>661</v>
      </c>
      <c r="B665" s="33">
        <f>'Main Data'!C665</f>
        <v>44143</v>
      </c>
      <c r="C665">
        <f>'Main Data'!D665</f>
        <v>155</v>
      </c>
      <c r="D665" s="26">
        <f>'Main Data'!E665</f>
        <v>4000</v>
      </c>
      <c r="E665" s="26">
        <f>'Main Data'!F665</f>
        <v>5000</v>
      </c>
      <c r="F665" s="34">
        <f t="shared" si="60"/>
        <v>8.2940496401020276</v>
      </c>
      <c r="G665">
        <f>IF('Main Data'!H665="AP",1,0)</f>
        <v>0</v>
      </c>
      <c r="H665">
        <f>IF('Main Data'!H665="Blancpain",1,0)</f>
        <v>0</v>
      </c>
      <c r="I665">
        <f>IF('Main Data'!H665="Breguet",1,0)</f>
        <v>0</v>
      </c>
      <c r="J665">
        <f>IF('Main Data'!H665="Breitling",1,0)</f>
        <v>0</v>
      </c>
      <c r="K665">
        <f>IF('Main Data'!H665="Cartier",1,0)</f>
        <v>0</v>
      </c>
      <c r="L665">
        <f>IF('Main Data'!H665="Gallet",1,0)</f>
        <v>0</v>
      </c>
      <c r="M665">
        <f>IF('Main Data'!H665="Girard Perregaux",1,0)</f>
        <v>0</v>
      </c>
      <c r="N665">
        <f>IF('Main Data'!H665="Gubelin",1,0)</f>
        <v>0</v>
      </c>
      <c r="O665">
        <f>IF('Main Data'!H665="Heuer",1,0)</f>
        <v>0</v>
      </c>
      <c r="P665">
        <f>IF('Main Data'!H665="IWC",1,0)</f>
        <v>0</v>
      </c>
      <c r="Q665">
        <f>IF('Main Data'!H665="JLC",1,0)</f>
        <v>0</v>
      </c>
      <c r="R665">
        <f>IF('Main Data'!H665="Longines",1,0)</f>
        <v>0</v>
      </c>
      <c r="S665">
        <f>IF('Main Data'!H665="Movado",1,0)</f>
        <v>0</v>
      </c>
      <c r="T665">
        <f>IF('Main Data'!H665="Omega",1,0)</f>
        <v>1</v>
      </c>
      <c r="U665">
        <f>IF('Main Data'!H665="Panerai",1,0)</f>
        <v>0</v>
      </c>
      <c r="V665">
        <f>IF('Main Data'!H665="Patek",1,0)</f>
        <v>0</v>
      </c>
      <c r="W665">
        <f>IF('Main Data'!H665="Rolex",1,0)</f>
        <v>0</v>
      </c>
      <c r="X665">
        <f>IF('Main Data'!H665="Tudor",1,0)</f>
        <v>0</v>
      </c>
      <c r="Y665">
        <f>IF('Main Data'!H665="Ulysse Nardin",1,0)</f>
        <v>0</v>
      </c>
      <c r="Z665">
        <f>IF('Main Data'!H665="Universal Geneve",1,0)</f>
        <v>0</v>
      </c>
      <c r="AA665">
        <f>IF('Main Data'!H665="Vacheron",1,0)</f>
        <v>0</v>
      </c>
      <c r="AB665">
        <f>IF('Main Data'!H665="Zenith",1,0)</f>
        <v>0</v>
      </c>
      <c r="AC665">
        <f>IF('Main Data'!J665="Stainless Steel",1,0)</f>
        <v>1</v>
      </c>
      <c r="AD665">
        <f>IF('Main Data'!J665="Two-tone",1,0)</f>
        <v>0</v>
      </c>
      <c r="AE665">
        <f>IF(OR('Main Data'!J665="YG 18K",'Main Data'!J665="YG &lt;18K",'Main Data'!J665="PG 18K",'Main Data'!J665="PG &lt;18K",'Main Data'!J665="WG 18K",'Main Data'!J665="Mixes of 18K",'Main Data'!J665="Mixes &lt;18K"),1,0)</f>
        <v>0</v>
      </c>
      <c r="AF665">
        <f>IF('Main Data'!J665="Platinum",1,0)</f>
        <v>0</v>
      </c>
      <c r="AG665">
        <f>IF(OR('Main Data'!J665="PVD",'Main Data'!J665="Gold Plate",'Main Data'!J665="Other"),1,0)</f>
        <v>0</v>
      </c>
      <c r="AH665">
        <f>IF('Main Data'!N665="Stainless Steel",1,0)</f>
        <v>0</v>
      </c>
      <c r="AI665">
        <f>IF('Main Data'!N665="Leather",1,0)</f>
        <v>1</v>
      </c>
      <c r="AJ665">
        <f>IF('Main Data'!N665="Two-tone",1,0)</f>
        <v>0</v>
      </c>
      <c r="AK665">
        <f>IF(OR('Main Data'!N665="YG 18K",'Main Data'!N665="PG 18K",'Main Data'!N665="WG 18K",'Main Data'!N665="Mixes of 18K"),1,0)</f>
        <v>0</v>
      </c>
      <c r="AL665">
        <f>IF(OR(,'Main Data'!N665="PVD",'Main Data'!N665="Gold plate"),1,0)</f>
        <v>0</v>
      </c>
      <c r="AM665">
        <f>IF(OR('Main Data'!AV665="Yes",'Main Data'!AW665="Yes",'Main Data'!AU665="Yes"),1,0)</f>
        <v>0</v>
      </c>
      <c r="AN665">
        <f>IF(OR(ISTEXT('Main Data'!AX665), ISTEXT('Main Data'!AY665)),1,0)</f>
        <v>0</v>
      </c>
      <c r="AO665">
        <f>IF('Main Data'!AZ665="Yes",1,0)</f>
        <v>0</v>
      </c>
      <c r="AP665">
        <f>IF('Main Data'!BA665="Yes",1,0)</f>
        <v>0</v>
      </c>
      <c r="AQ665">
        <f>IF('Main Data'!BD665="Yes",1,0)</f>
        <v>0</v>
      </c>
      <c r="AR665">
        <f>IF('Main Data'!BE665="A",1,0)</f>
        <v>0</v>
      </c>
      <c r="AS665">
        <f>IF('Main Data'!BE665="AA",1,0)</f>
        <v>1</v>
      </c>
      <c r="AT665">
        <f>IF('Main Data'!BE665="AAA",1,0)</f>
        <v>0</v>
      </c>
      <c r="AU665">
        <f>IF('Main Data'!BE665="AAAA",1,0)</f>
        <v>0</v>
      </c>
      <c r="AV665">
        <f>IF('Main Data'!P665="Yes",1,0)</f>
        <v>0</v>
      </c>
      <c r="AW665">
        <f>IF('Main Data'!AP665="Yes",1,0)</f>
        <v>0</v>
      </c>
      <c r="AX665">
        <f>IF(OR('Main Data'!V665="Yes", 'Main Data'!W665="Yes",'Main Data'!X665="Yes"),1,0)</f>
        <v>1</v>
      </c>
      <c r="AY665">
        <f>IF(OR('Main Data'!Y665="Yes",'Main Data'!Z665="Yes"),1,0)</f>
        <v>0</v>
      </c>
      <c r="AZ665">
        <f>IF('Main Data'!AR665="Yes",1,0)</f>
        <v>0</v>
      </c>
      <c r="BA665">
        <f>IF('Main Data'!AS665="Yes",1,0)</f>
        <v>0</v>
      </c>
      <c r="BB665">
        <f>IF('Main Data'!AG665="Yes",1,0)</f>
        <v>0</v>
      </c>
      <c r="BC665">
        <f>IF('Main Data'!AB665="Yes",1,0)</f>
        <v>0</v>
      </c>
      <c r="BD665">
        <f>IF('Main Data'!AA665="Yes",1,0)</f>
        <v>1</v>
      </c>
      <c r="BE665">
        <f>IF('Main Data'!AC665="Yes",1,0)</f>
        <v>0</v>
      </c>
      <c r="BF665">
        <f>IF('Main Data'!AF665="Yes",1,0)</f>
        <v>0</v>
      </c>
      <c r="BG665">
        <f>IF(OR('Main Data'!AI665="Yes",'Main Data'!AL665="Yes"),1,0)</f>
        <v>0</v>
      </c>
      <c r="BH665">
        <f>IF('Main Data'!AJ665="Yes",1,0)</f>
        <v>0</v>
      </c>
      <c r="BI665">
        <f>IF('Main Data'!AK665="Yes",1,0)</f>
        <v>0</v>
      </c>
      <c r="BJ665">
        <f>IF('Main Data'!AM665="Yes",1,0)</f>
        <v>0</v>
      </c>
      <c r="BK665">
        <f>IF('Main Data'!AQ665="Yes",1,0)</f>
        <v>0</v>
      </c>
      <c r="BL665" s="21">
        <f t="shared" si="61"/>
        <v>0</v>
      </c>
      <c r="BM665" s="21">
        <f t="shared" si="62"/>
        <v>0</v>
      </c>
      <c r="BN665" s="21">
        <f t="shared" si="63"/>
        <v>1</v>
      </c>
      <c r="BO665" s="21">
        <f t="shared" si="64"/>
        <v>0</v>
      </c>
      <c r="BP665" s="21">
        <f t="shared" si="65"/>
        <v>0</v>
      </c>
    </row>
    <row r="666" spans="1:68" x14ac:dyDescent="0.2">
      <c r="A666">
        <v>662</v>
      </c>
      <c r="B666" s="33">
        <f>'Main Data'!C666</f>
        <v>44143</v>
      </c>
      <c r="C666">
        <f>'Main Data'!D666</f>
        <v>156</v>
      </c>
      <c r="D666" s="26">
        <f>'Main Data'!E666</f>
        <v>3600</v>
      </c>
      <c r="E666" s="26">
        <f>'Main Data'!F666</f>
        <v>4500</v>
      </c>
      <c r="F666" s="34">
        <f t="shared" si="60"/>
        <v>8.1886891244442008</v>
      </c>
      <c r="G666">
        <f>IF('Main Data'!H666="AP",1,0)</f>
        <v>0</v>
      </c>
      <c r="H666">
        <f>IF('Main Data'!H666="Blancpain",1,0)</f>
        <v>0</v>
      </c>
      <c r="I666">
        <f>IF('Main Data'!H666="Breguet",1,0)</f>
        <v>0</v>
      </c>
      <c r="J666">
        <f>IF('Main Data'!H666="Breitling",1,0)</f>
        <v>0</v>
      </c>
      <c r="K666">
        <f>IF('Main Data'!H666="Cartier",1,0)</f>
        <v>0</v>
      </c>
      <c r="L666">
        <f>IF('Main Data'!H666="Gallet",1,0)</f>
        <v>0</v>
      </c>
      <c r="M666">
        <f>IF('Main Data'!H666="Girard Perregaux",1,0)</f>
        <v>0</v>
      </c>
      <c r="N666">
        <f>IF('Main Data'!H666="Gubelin",1,0)</f>
        <v>0</v>
      </c>
      <c r="O666">
        <f>IF('Main Data'!H666="Heuer",1,0)</f>
        <v>0</v>
      </c>
      <c r="P666">
        <f>IF('Main Data'!H666="IWC",1,0)</f>
        <v>0</v>
      </c>
      <c r="Q666">
        <f>IF('Main Data'!H666="JLC",1,0)</f>
        <v>0</v>
      </c>
      <c r="R666">
        <f>IF('Main Data'!H666="Longines",1,0)</f>
        <v>0</v>
      </c>
      <c r="S666">
        <f>IF('Main Data'!H666="Movado",1,0)</f>
        <v>0</v>
      </c>
      <c r="T666">
        <f>IF('Main Data'!H666="Omega",1,0)</f>
        <v>1</v>
      </c>
      <c r="U666">
        <f>IF('Main Data'!H666="Panerai",1,0)</f>
        <v>0</v>
      </c>
      <c r="V666">
        <f>IF('Main Data'!H666="Patek",1,0)</f>
        <v>0</v>
      </c>
      <c r="W666">
        <f>IF('Main Data'!H666="Rolex",1,0)</f>
        <v>0</v>
      </c>
      <c r="X666">
        <f>IF('Main Data'!H666="Tudor",1,0)</f>
        <v>0</v>
      </c>
      <c r="Y666">
        <f>IF('Main Data'!H666="Ulysse Nardin",1,0)</f>
        <v>0</v>
      </c>
      <c r="Z666">
        <f>IF('Main Data'!H666="Universal Geneve",1,0)</f>
        <v>0</v>
      </c>
      <c r="AA666">
        <f>IF('Main Data'!H666="Vacheron",1,0)</f>
        <v>0</v>
      </c>
      <c r="AB666">
        <f>IF('Main Data'!H666="Zenith",1,0)</f>
        <v>0</v>
      </c>
      <c r="AC666">
        <f>IF('Main Data'!J666="Stainless Steel",1,0)</f>
        <v>1</v>
      </c>
      <c r="AD666">
        <f>IF('Main Data'!J666="Two-tone",1,0)</f>
        <v>0</v>
      </c>
      <c r="AE666">
        <f>IF(OR('Main Data'!J666="YG 18K",'Main Data'!J666="YG &lt;18K",'Main Data'!J666="PG 18K",'Main Data'!J666="PG &lt;18K",'Main Data'!J666="WG 18K",'Main Data'!J666="Mixes of 18K",'Main Data'!J666="Mixes &lt;18K"),1,0)</f>
        <v>0</v>
      </c>
      <c r="AF666">
        <f>IF('Main Data'!J666="Platinum",1,0)</f>
        <v>0</v>
      </c>
      <c r="AG666">
        <f>IF(OR('Main Data'!J666="PVD",'Main Data'!J666="Gold Plate",'Main Data'!J666="Other"),1,0)</f>
        <v>0</v>
      </c>
      <c r="AH666">
        <f>IF('Main Data'!N666="Stainless Steel",1,0)</f>
        <v>1</v>
      </c>
      <c r="AI666">
        <f>IF('Main Data'!N666="Leather",1,0)</f>
        <v>0</v>
      </c>
      <c r="AJ666">
        <f>IF('Main Data'!N666="Two-tone",1,0)</f>
        <v>0</v>
      </c>
      <c r="AK666">
        <f>IF(OR('Main Data'!N666="YG 18K",'Main Data'!N666="PG 18K",'Main Data'!N666="WG 18K",'Main Data'!N666="Mixes of 18K"),1,0)</f>
        <v>0</v>
      </c>
      <c r="AL666">
        <f>IF(OR(,'Main Data'!N666="PVD",'Main Data'!N666="Gold plate"),1,0)</f>
        <v>0</v>
      </c>
      <c r="AM666">
        <f>IF(OR('Main Data'!AV666="Yes",'Main Data'!AW666="Yes",'Main Data'!AU666="Yes"),1,0)</f>
        <v>0</v>
      </c>
      <c r="AN666">
        <f>IF(OR(ISTEXT('Main Data'!AX666), ISTEXT('Main Data'!AY666)),1,0)</f>
        <v>0</v>
      </c>
      <c r="AO666">
        <f>IF('Main Data'!AZ666="Yes",1,0)</f>
        <v>0</v>
      </c>
      <c r="AP666">
        <f>IF('Main Data'!BA666="Yes",1,0)</f>
        <v>0</v>
      </c>
      <c r="AQ666">
        <f>IF('Main Data'!BD666="Yes",1,0)</f>
        <v>0</v>
      </c>
      <c r="AR666">
        <f>IF('Main Data'!BE666="A",1,0)</f>
        <v>1</v>
      </c>
      <c r="AS666">
        <f>IF('Main Data'!BE666="AA",1,0)</f>
        <v>0</v>
      </c>
      <c r="AT666">
        <f>IF('Main Data'!BE666="AAA",1,0)</f>
        <v>0</v>
      </c>
      <c r="AU666">
        <f>IF('Main Data'!BE666="AAAA",1,0)</f>
        <v>0</v>
      </c>
      <c r="AV666">
        <f>IF('Main Data'!P666="Yes",1,0)</f>
        <v>0</v>
      </c>
      <c r="AW666">
        <f>IF('Main Data'!AP666="Yes",1,0)</f>
        <v>0</v>
      </c>
      <c r="AX666">
        <f>IF(OR('Main Data'!V666="Yes", 'Main Data'!W666="Yes",'Main Data'!X666="Yes"),1,0)</f>
        <v>1</v>
      </c>
      <c r="AY666">
        <f>IF(OR('Main Data'!Y666="Yes",'Main Data'!Z666="Yes"),1,0)</f>
        <v>0</v>
      </c>
      <c r="AZ666">
        <f>IF('Main Data'!AR666="Yes",1,0)</f>
        <v>0</v>
      </c>
      <c r="BA666">
        <f>IF('Main Data'!AS666="Yes",1,0)</f>
        <v>0</v>
      </c>
      <c r="BB666">
        <f>IF('Main Data'!AG666="Yes",1,0)</f>
        <v>0</v>
      </c>
      <c r="BC666">
        <f>IF('Main Data'!AB666="Yes",1,0)</f>
        <v>0</v>
      </c>
      <c r="BD666">
        <f>IF('Main Data'!AA666="Yes",1,0)</f>
        <v>0</v>
      </c>
      <c r="BE666">
        <f>IF('Main Data'!AC666="Yes",1,0)</f>
        <v>0</v>
      </c>
      <c r="BF666">
        <f>IF('Main Data'!AF666="Yes",1,0)</f>
        <v>0</v>
      </c>
      <c r="BG666">
        <f>IF(OR('Main Data'!AI666="Yes",'Main Data'!AL666="Yes"),1,0)</f>
        <v>1</v>
      </c>
      <c r="BH666">
        <f>IF('Main Data'!AJ666="Yes",1,0)</f>
        <v>0</v>
      </c>
      <c r="BI666">
        <f>IF('Main Data'!AK666="Yes",1,0)</f>
        <v>0</v>
      </c>
      <c r="BJ666">
        <f>IF('Main Data'!AM666="Yes",1,0)</f>
        <v>0</v>
      </c>
      <c r="BK666">
        <f>IF('Main Data'!AQ666="Yes",1,0)</f>
        <v>0</v>
      </c>
      <c r="BL666" s="21">
        <f t="shared" si="61"/>
        <v>0</v>
      </c>
      <c r="BM666" s="21">
        <f t="shared" si="62"/>
        <v>0</v>
      </c>
      <c r="BN666" s="21">
        <f t="shared" si="63"/>
        <v>1</v>
      </c>
      <c r="BO666" s="21">
        <f t="shared" si="64"/>
        <v>0</v>
      </c>
      <c r="BP666" s="21">
        <f t="shared" si="65"/>
        <v>0</v>
      </c>
    </row>
    <row r="667" spans="1:68" x14ac:dyDescent="0.2">
      <c r="A667">
        <v>663</v>
      </c>
      <c r="B667" s="33">
        <f>'Main Data'!C667</f>
        <v>44143</v>
      </c>
      <c r="C667">
        <f>'Main Data'!D667</f>
        <v>157</v>
      </c>
      <c r="D667" s="26">
        <f>'Main Data'!E667</f>
        <v>2000</v>
      </c>
      <c r="E667" s="26">
        <f>'Main Data'!F667</f>
        <v>2500</v>
      </c>
      <c r="F667" s="34">
        <f t="shared" si="60"/>
        <v>7.6009024595420822</v>
      </c>
      <c r="G667">
        <f>IF('Main Data'!H667="AP",1,0)</f>
        <v>0</v>
      </c>
      <c r="H667">
        <f>IF('Main Data'!H667="Blancpain",1,0)</f>
        <v>0</v>
      </c>
      <c r="I667">
        <f>IF('Main Data'!H667="Breguet",1,0)</f>
        <v>0</v>
      </c>
      <c r="J667">
        <f>IF('Main Data'!H667="Breitling",1,0)</f>
        <v>0</v>
      </c>
      <c r="K667">
        <f>IF('Main Data'!H667="Cartier",1,0)</f>
        <v>0</v>
      </c>
      <c r="L667">
        <f>IF('Main Data'!H667="Gallet",1,0)</f>
        <v>0</v>
      </c>
      <c r="M667">
        <f>IF('Main Data'!H667="Girard Perregaux",1,0)</f>
        <v>0</v>
      </c>
      <c r="N667">
        <f>IF('Main Data'!H667="Gubelin",1,0)</f>
        <v>0</v>
      </c>
      <c r="O667">
        <f>IF('Main Data'!H667="Heuer",1,0)</f>
        <v>0</v>
      </c>
      <c r="P667">
        <f>IF('Main Data'!H667="IWC",1,0)</f>
        <v>0</v>
      </c>
      <c r="Q667">
        <f>IF('Main Data'!H667="JLC",1,0)</f>
        <v>0</v>
      </c>
      <c r="R667">
        <f>IF('Main Data'!H667="Longines",1,0)</f>
        <v>0</v>
      </c>
      <c r="S667">
        <f>IF('Main Data'!H667="Movado",1,0)</f>
        <v>0</v>
      </c>
      <c r="T667">
        <f>IF('Main Data'!H667="Omega",1,0)</f>
        <v>1</v>
      </c>
      <c r="U667">
        <f>IF('Main Data'!H667="Panerai",1,0)</f>
        <v>0</v>
      </c>
      <c r="V667">
        <f>IF('Main Data'!H667="Patek",1,0)</f>
        <v>0</v>
      </c>
      <c r="W667">
        <f>IF('Main Data'!H667="Rolex",1,0)</f>
        <v>0</v>
      </c>
      <c r="X667">
        <f>IF('Main Data'!H667="Tudor",1,0)</f>
        <v>0</v>
      </c>
      <c r="Y667">
        <f>IF('Main Data'!H667="Ulysse Nardin",1,0)</f>
        <v>0</v>
      </c>
      <c r="Z667">
        <f>IF('Main Data'!H667="Universal Geneve",1,0)</f>
        <v>0</v>
      </c>
      <c r="AA667">
        <f>IF('Main Data'!H667="Vacheron",1,0)</f>
        <v>0</v>
      </c>
      <c r="AB667">
        <f>IF('Main Data'!H667="Zenith",1,0)</f>
        <v>0</v>
      </c>
      <c r="AC667">
        <f>IF('Main Data'!J667="Stainless Steel",1,0)</f>
        <v>1</v>
      </c>
      <c r="AD667">
        <f>IF('Main Data'!J667="Two-tone",1,0)</f>
        <v>0</v>
      </c>
      <c r="AE667">
        <f>IF(OR('Main Data'!J667="YG 18K",'Main Data'!J667="YG &lt;18K",'Main Data'!J667="PG 18K",'Main Data'!J667="PG &lt;18K",'Main Data'!J667="WG 18K",'Main Data'!J667="Mixes of 18K",'Main Data'!J667="Mixes &lt;18K"),1,0)</f>
        <v>0</v>
      </c>
      <c r="AF667">
        <f>IF('Main Data'!J667="Platinum",1,0)</f>
        <v>0</v>
      </c>
      <c r="AG667">
        <f>IF(OR('Main Data'!J667="PVD",'Main Data'!J667="Gold Plate",'Main Data'!J667="Other"),1,0)</f>
        <v>0</v>
      </c>
      <c r="AH667">
        <f>IF('Main Data'!N667="Stainless Steel",1,0)</f>
        <v>1</v>
      </c>
      <c r="AI667">
        <f>IF('Main Data'!N667="Leather",1,0)</f>
        <v>0</v>
      </c>
      <c r="AJ667">
        <f>IF('Main Data'!N667="Two-tone",1,0)</f>
        <v>0</v>
      </c>
      <c r="AK667">
        <f>IF(OR('Main Data'!N667="YG 18K",'Main Data'!N667="PG 18K",'Main Data'!N667="WG 18K",'Main Data'!N667="Mixes of 18K"),1,0)</f>
        <v>0</v>
      </c>
      <c r="AL667">
        <f>IF(OR(,'Main Data'!N667="PVD",'Main Data'!N667="Gold plate"),1,0)</f>
        <v>0</v>
      </c>
      <c r="AM667">
        <f>IF(OR('Main Data'!AV667="Yes",'Main Data'!AW667="Yes",'Main Data'!AU667="Yes"),1,0)</f>
        <v>0</v>
      </c>
      <c r="AN667">
        <f>IF(OR(ISTEXT('Main Data'!AX667), ISTEXT('Main Data'!AY667)),1,0)</f>
        <v>0</v>
      </c>
      <c r="AO667">
        <f>IF('Main Data'!AZ667="Yes",1,0)</f>
        <v>0</v>
      </c>
      <c r="AP667">
        <f>IF('Main Data'!BA667="Yes",1,0)</f>
        <v>0</v>
      </c>
      <c r="AQ667">
        <f>IF('Main Data'!BD667="Yes",1,0)</f>
        <v>0</v>
      </c>
      <c r="AR667">
        <f>IF('Main Data'!BE667="A",1,0)</f>
        <v>1</v>
      </c>
      <c r="AS667">
        <f>IF('Main Data'!BE667="AA",1,0)</f>
        <v>0</v>
      </c>
      <c r="AT667">
        <f>IF('Main Data'!BE667="AAA",1,0)</f>
        <v>0</v>
      </c>
      <c r="AU667">
        <f>IF('Main Data'!BE667="AAAA",1,0)</f>
        <v>0</v>
      </c>
      <c r="AV667">
        <f>IF('Main Data'!P667="Yes",1,0)</f>
        <v>0</v>
      </c>
      <c r="AW667">
        <f>IF('Main Data'!AP667="Yes",1,0)</f>
        <v>0</v>
      </c>
      <c r="AX667">
        <f>IF(OR('Main Data'!V667="Yes", 'Main Data'!W667="Yes",'Main Data'!X667="Yes"),1,0)</f>
        <v>1</v>
      </c>
      <c r="AY667">
        <f>IF(OR('Main Data'!Y667="Yes",'Main Data'!Z667="Yes"),1,0)</f>
        <v>0</v>
      </c>
      <c r="AZ667">
        <f>IF('Main Data'!AR667="Yes",1,0)</f>
        <v>0</v>
      </c>
      <c r="BA667">
        <f>IF('Main Data'!AS667="Yes",1,0)</f>
        <v>0</v>
      </c>
      <c r="BB667">
        <f>IF('Main Data'!AG667="Yes",1,0)</f>
        <v>0</v>
      </c>
      <c r="BC667">
        <f>IF('Main Data'!AB667="Yes",1,0)</f>
        <v>0</v>
      </c>
      <c r="BD667">
        <f>IF('Main Data'!AA667="Yes",1,0)</f>
        <v>0</v>
      </c>
      <c r="BE667">
        <f>IF('Main Data'!AC667="Yes",1,0)</f>
        <v>0</v>
      </c>
      <c r="BF667">
        <f>IF('Main Data'!AF667="Yes",1,0)</f>
        <v>0</v>
      </c>
      <c r="BG667">
        <f>IF(OR('Main Data'!AI667="Yes",'Main Data'!AL667="Yes"),1,0)</f>
        <v>1</v>
      </c>
      <c r="BH667">
        <f>IF('Main Data'!AJ667="Yes",1,0)</f>
        <v>0</v>
      </c>
      <c r="BI667">
        <f>IF('Main Data'!AK667="Yes",1,0)</f>
        <v>0</v>
      </c>
      <c r="BJ667">
        <f>IF('Main Data'!AM667="Yes",1,0)</f>
        <v>0</v>
      </c>
      <c r="BK667">
        <f>IF('Main Data'!AQ667="Yes",1,0)</f>
        <v>0</v>
      </c>
      <c r="BL667" s="21">
        <f t="shared" si="61"/>
        <v>0</v>
      </c>
      <c r="BM667" s="21">
        <f t="shared" si="62"/>
        <v>0</v>
      </c>
      <c r="BN667" s="21">
        <f t="shared" si="63"/>
        <v>1</v>
      </c>
      <c r="BO667" s="21">
        <f t="shared" si="64"/>
        <v>0</v>
      </c>
      <c r="BP667" s="21">
        <f t="shared" si="65"/>
        <v>0</v>
      </c>
    </row>
    <row r="668" spans="1:68" x14ac:dyDescent="0.2">
      <c r="A668">
        <v>664</v>
      </c>
      <c r="B668" s="33">
        <f>'Main Data'!C668</f>
        <v>44143</v>
      </c>
      <c r="C668">
        <f>'Main Data'!D668</f>
        <v>158</v>
      </c>
      <c r="D668" s="26">
        <f>'Main Data'!E668</f>
        <v>2800</v>
      </c>
      <c r="E668" s="26">
        <f>'Main Data'!F668</f>
        <v>3500</v>
      </c>
      <c r="F668" s="34">
        <f t="shared" si="60"/>
        <v>7.9373746961632952</v>
      </c>
      <c r="G668">
        <f>IF('Main Data'!H668="AP",1,0)</f>
        <v>0</v>
      </c>
      <c r="H668">
        <f>IF('Main Data'!H668="Blancpain",1,0)</f>
        <v>0</v>
      </c>
      <c r="I668">
        <f>IF('Main Data'!H668="Breguet",1,0)</f>
        <v>0</v>
      </c>
      <c r="J668">
        <f>IF('Main Data'!H668="Breitling",1,0)</f>
        <v>0</v>
      </c>
      <c r="K668">
        <f>IF('Main Data'!H668="Cartier",1,0)</f>
        <v>0</v>
      </c>
      <c r="L668">
        <f>IF('Main Data'!H668="Gallet",1,0)</f>
        <v>0</v>
      </c>
      <c r="M668">
        <f>IF('Main Data'!H668="Girard Perregaux",1,0)</f>
        <v>0</v>
      </c>
      <c r="N668">
        <f>IF('Main Data'!H668="Gubelin",1,0)</f>
        <v>0</v>
      </c>
      <c r="O668">
        <f>IF('Main Data'!H668="Heuer",1,0)</f>
        <v>0</v>
      </c>
      <c r="P668">
        <f>IF('Main Data'!H668="IWC",1,0)</f>
        <v>0</v>
      </c>
      <c r="Q668">
        <f>IF('Main Data'!H668="JLC",1,0)</f>
        <v>0</v>
      </c>
      <c r="R668">
        <f>IF('Main Data'!H668="Longines",1,0)</f>
        <v>0</v>
      </c>
      <c r="S668">
        <f>IF('Main Data'!H668="Movado",1,0)</f>
        <v>0</v>
      </c>
      <c r="T668">
        <f>IF('Main Data'!H668="Omega",1,0)</f>
        <v>1</v>
      </c>
      <c r="U668">
        <f>IF('Main Data'!H668="Panerai",1,0)</f>
        <v>0</v>
      </c>
      <c r="V668">
        <f>IF('Main Data'!H668="Patek",1,0)</f>
        <v>0</v>
      </c>
      <c r="W668">
        <f>IF('Main Data'!H668="Rolex",1,0)</f>
        <v>0</v>
      </c>
      <c r="X668">
        <f>IF('Main Data'!H668="Tudor",1,0)</f>
        <v>0</v>
      </c>
      <c r="Y668">
        <f>IF('Main Data'!H668="Ulysse Nardin",1,0)</f>
        <v>0</v>
      </c>
      <c r="Z668">
        <f>IF('Main Data'!H668="Universal Geneve",1,0)</f>
        <v>0</v>
      </c>
      <c r="AA668">
        <f>IF('Main Data'!H668="Vacheron",1,0)</f>
        <v>0</v>
      </c>
      <c r="AB668">
        <f>IF('Main Data'!H668="Zenith",1,0)</f>
        <v>0</v>
      </c>
      <c r="AC668">
        <f>IF('Main Data'!J668="Stainless Steel",1,0)</f>
        <v>1</v>
      </c>
      <c r="AD668">
        <f>IF('Main Data'!J668="Two-tone",1,0)</f>
        <v>0</v>
      </c>
      <c r="AE668">
        <f>IF(OR('Main Data'!J668="YG 18K",'Main Data'!J668="YG &lt;18K",'Main Data'!J668="PG 18K",'Main Data'!J668="PG &lt;18K",'Main Data'!J668="WG 18K",'Main Data'!J668="Mixes of 18K",'Main Data'!J668="Mixes &lt;18K"),1,0)</f>
        <v>0</v>
      </c>
      <c r="AF668">
        <f>IF('Main Data'!J668="Platinum",1,0)</f>
        <v>0</v>
      </c>
      <c r="AG668">
        <f>IF(OR('Main Data'!J668="PVD",'Main Data'!J668="Gold Plate",'Main Data'!J668="Other"),1,0)</f>
        <v>0</v>
      </c>
      <c r="AH668">
        <f>IF('Main Data'!N668="Stainless Steel",1,0)</f>
        <v>1</v>
      </c>
      <c r="AI668">
        <f>IF('Main Data'!N668="Leather",1,0)</f>
        <v>0</v>
      </c>
      <c r="AJ668">
        <f>IF('Main Data'!N668="Two-tone",1,0)</f>
        <v>0</v>
      </c>
      <c r="AK668">
        <f>IF(OR('Main Data'!N668="YG 18K",'Main Data'!N668="PG 18K",'Main Data'!N668="WG 18K",'Main Data'!N668="Mixes of 18K"),1,0)</f>
        <v>0</v>
      </c>
      <c r="AL668">
        <f>IF(OR(,'Main Data'!N668="PVD",'Main Data'!N668="Gold plate"),1,0)</f>
        <v>0</v>
      </c>
      <c r="AM668">
        <f>IF(OR('Main Data'!AV668="Yes",'Main Data'!AW668="Yes",'Main Data'!AU668="Yes"),1,0)</f>
        <v>0</v>
      </c>
      <c r="AN668">
        <f>IF(OR(ISTEXT('Main Data'!AX668), ISTEXT('Main Data'!AY668)),1,0)</f>
        <v>0</v>
      </c>
      <c r="AO668">
        <f>IF('Main Data'!AZ668="Yes",1,0)</f>
        <v>0</v>
      </c>
      <c r="AP668">
        <f>IF('Main Data'!BA668="Yes",1,0)</f>
        <v>0</v>
      </c>
      <c r="AQ668">
        <f>IF('Main Data'!BD668="Yes",1,0)</f>
        <v>0</v>
      </c>
      <c r="AR668">
        <f>IF('Main Data'!BE668="A",1,0)</f>
        <v>1</v>
      </c>
      <c r="AS668">
        <f>IF('Main Data'!BE668="AA",1,0)</f>
        <v>0</v>
      </c>
      <c r="AT668">
        <f>IF('Main Data'!BE668="AAA",1,0)</f>
        <v>0</v>
      </c>
      <c r="AU668">
        <f>IF('Main Data'!BE668="AAAA",1,0)</f>
        <v>0</v>
      </c>
      <c r="AV668">
        <f>IF('Main Data'!P668="Yes",1,0)</f>
        <v>0</v>
      </c>
      <c r="AW668">
        <f>IF('Main Data'!AP668="Yes",1,0)</f>
        <v>0</v>
      </c>
      <c r="AX668">
        <f>IF(OR('Main Data'!V668="Yes", 'Main Data'!W668="Yes",'Main Data'!X668="Yes"),1,0)</f>
        <v>1</v>
      </c>
      <c r="AY668">
        <f>IF(OR('Main Data'!Y668="Yes",'Main Data'!Z668="Yes"),1,0)</f>
        <v>0</v>
      </c>
      <c r="AZ668">
        <f>IF('Main Data'!AR668="Yes",1,0)</f>
        <v>0</v>
      </c>
      <c r="BA668">
        <f>IF('Main Data'!AS668="Yes",1,0)</f>
        <v>0</v>
      </c>
      <c r="BB668">
        <f>IF('Main Data'!AG668="Yes",1,0)</f>
        <v>0</v>
      </c>
      <c r="BC668">
        <f>IF('Main Data'!AB668="Yes",1,0)</f>
        <v>0</v>
      </c>
      <c r="BD668">
        <f>IF('Main Data'!AA668="Yes",1,0)</f>
        <v>0</v>
      </c>
      <c r="BE668">
        <f>IF('Main Data'!AC668="Yes",1,0)</f>
        <v>0</v>
      </c>
      <c r="BF668">
        <f>IF('Main Data'!AF668="Yes",1,0)</f>
        <v>0</v>
      </c>
      <c r="BG668">
        <f>IF(OR('Main Data'!AI668="Yes",'Main Data'!AL668="Yes"),1,0)</f>
        <v>1</v>
      </c>
      <c r="BH668">
        <f>IF('Main Data'!AJ668="Yes",1,0)</f>
        <v>0</v>
      </c>
      <c r="BI668">
        <f>IF('Main Data'!AK668="Yes",1,0)</f>
        <v>0</v>
      </c>
      <c r="BJ668">
        <f>IF('Main Data'!AM668="Yes",1,0)</f>
        <v>0</v>
      </c>
      <c r="BK668">
        <f>IF('Main Data'!AQ668="Yes",1,0)</f>
        <v>0</v>
      </c>
      <c r="BL668" s="21">
        <f t="shared" si="61"/>
        <v>0</v>
      </c>
      <c r="BM668" s="21">
        <f t="shared" si="62"/>
        <v>0</v>
      </c>
      <c r="BN668" s="21">
        <f t="shared" si="63"/>
        <v>1</v>
      </c>
      <c r="BO668" s="21">
        <f t="shared" si="64"/>
        <v>0</v>
      </c>
      <c r="BP668" s="21">
        <f t="shared" si="65"/>
        <v>0</v>
      </c>
    </row>
    <row r="669" spans="1:68" x14ac:dyDescent="0.2">
      <c r="A669">
        <v>665</v>
      </c>
      <c r="B669" s="33">
        <f>'Main Data'!C669</f>
        <v>44143</v>
      </c>
      <c r="C669">
        <f>'Main Data'!D669</f>
        <v>159</v>
      </c>
      <c r="D669" s="26">
        <f>'Main Data'!E669</f>
        <v>3000</v>
      </c>
      <c r="E669" s="26">
        <f>'Main Data'!F669</f>
        <v>3750</v>
      </c>
      <c r="F669" s="34">
        <f t="shared" si="60"/>
        <v>8.0063675676502459</v>
      </c>
      <c r="G669">
        <f>IF('Main Data'!H669="AP",1,0)</f>
        <v>0</v>
      </c>
      <c r="H669">
        <f>IF('Main Data'!H669="Blancpain",1,0)</f>
        <v>0</v>
      </c>
      <c r="I669">
        <f>IF('Main Data'!H669="Breguet",1,0)</f>
        <v>0</v>
      </c>
      <c r="J669">
        <f>IF('Main Data'!H669="Breitling",1,0)</f>
        <v>0</v>
      </c>
      <c r="K669">
        <f>IF('Main Data'!H669="Cartier",1,0)</f>
        <v>0</v>
      </c>
      <c r="L669">
        <f>IF('Main Data'!H669="Gallet",1,0)</f>
        <v>0</v>
      </c>
      <c r="M669">
        <f>IF('Main Data'!H669="Girard Perregaux",1,0)</f>
        <v>0</v>
      </c>
      <c r="N669">
        <f>IF('Main Data'!H669="Gubelin",1,0)</f>
        <v>0</v>
      </c>
      <c r="O669">
        <f>IF('Main Data'!H669="Heuer",1,0)</f>
        <v>0</v>
      </c>
      <c r="P669">
        <f>IF('Main Data'!H669="IWC",1,0)</f>
        <v>0</v>
      </c>
      <c r="Q669">
        <f>IF('Main Data'!H669="JLC",1,0)</f>
        <v>0</v>
      </c>
      <c r="R669">
        <f>IF('Main Data'!H669="Longines",1,0)</f>
        <v>0</v>
      </c>
      <c r="S669">
        <f>IF('Main Data'!H669="Movado",1,0)</f>
        <v>0</v>
      </c>
      <c r="T669">
        <f>IF('Main Data'!H669="Omega",1,0)</f>
        <v>1</v>
      </c>
      <c r="U669">
        <f>IF('Main Data'!H669="Panerai",1,0)</f>
        <v>0</v>
      </c>
      <c r="V669">
        <f>IF('Main Data'!H669="Patek",1,0)</f>
        <v>0</v>
      </c>
      <c r="W669">
        <f>IF('Main Data'!H669="Rolex",1,0)</f>
        <v>0</v>
      </c>
      <c r="X669">
        <f>IF('Main Data'!H669="Tudor",1,0)</f>
        <v>0</v>
      </c>
      <c r="Y669">
        <f>IF('Main Data'!H669="Ulysse Nardin",1,0)</f>
        <v>0</v>
      </c>
      <c r="Z669">
        <f>IF('Main Data'!H669="Universal Geneve",1,0)</f>
        <v>0</v>
      </c>
      <c r="AA669">
        <f>IF('Main Data'!H669="Vacheron",1,0)</f>
        <v>0</v>
      </c>
      <c r="AB669">
        <f>IF('Main Data'!H669="Zenith",1,0)</f>
        <v>0</v>
      </c>
      <c r="AC669">
        <f>IF('Main Data'!J669="Stainless Steel",1,0)</f>
        <v>1</v>
      </c>
      <c r="AD669">
        <f>IF('Main Data'!J669="Two-tone",1,0)</f>
        <v>0</v>
      </c>
      <c r="AE669">
        <f>IF(OR('Main Data'!J669="YG 18K",'Main Data'!J669="YG &lt;18K",'Main Data'!J669="PG 18K",'Main Data'!J669="PG &lt;18K",'Main Data'!J669="WG 18K",'Main Data'!J669="Mixes of 18K",'Main Data'!J669="Mixes &lt;18K"),1,0)</f>
        <v>0</v>
      </c>
      <c r="AF669">
        <f>IF('Main Data'!J669="Platinum",1,0)</f>
        <v>0</v>
      </c>
      <c r="AG669">
        <f>IF(OR('Main Data'!J669="PVD",'Main Data'!J669="Gold Plate",'Main Data'!J669="Other"),1,0)</f>
        <v>0</v>
      </c>
      <c r="AH669">
        <f>IF('Main Data'!N669="Stainless Steel",1,0)</f>
        <v>1</v>
      </c>
      <c r="AI669">
        <f>IF('Main Data'!N669="Leather",1,0)</f>
        <v>0</v>
      </c>
      <c r="AJ669">
        <f>IF('Main Data'!N669="Two-tone",1,0)</f>
        <v>0</v>
      </c>
      <c r="AK669">
        <f>IF(OR('Main Data'!N669="YG 18K",'Main Data'!N669="PG 18K",'Main Data'!N669="WG 18K",'Main Data'!N669="Mixes of 18K"),1,0)</f>
        <v>0</v>
      </c>
      <c r="AL669">
        <f>IF(OR(,'Main Data'!N669="PVD",'Main Data'!N669="Gold plate"),1,0)</f>
        <v>0</v>
      </c>
      <c r="AM669">
        <f>IF(OR('Main Data'!AV669="Yes",'Main Data'!AW669="Yes",'Main Data'!AU669="Yes"),1,0)</f>
        <v>0</v>
      </c>
      <c r="AN669">
        <f>IF(OR(ISTEXT('Main Data'!AX669), ISTEXT('Main Data'!AY669)),1,0)</f>
        <v>0</v>
      </c>
      <c r="AO669">
        <f>IF('Main Data'!AZ669="Yes",1,0)</f>
        <v>0</v>
      </c>
      <c r="AP669">
        <f>IF('Main Data'!BA669="Yes",1,0)</f>
        <v>0</v>
      </c>
      <c r="AQ669">
        <f>IF('Main Data'!BD669="Yes",1,0)</f>
        <v>0</v>
      </c>
      <c r="AR669">
        <f>IF('Main Data'!BE669="A",1,0)</f>
        <v>1</v>
      </c>
      <c r="AS669">
        <f>IF('Main Data'!BE669="AA",1,0)</f>
        <v>0</v>
      </c>
      <c r="AT669">
        <f>IF('Main Data'!BE669="AAA",1,0)</f>
        <v>0</v>
      </c>
      <c r="AU669">
        <f>IF('Main Data'!BE669="AAAA",1,0)</f>
        <v>0</v>
      </c>
      <c r="AV669">
        <f>IF('Main Data'!P669="Yes",1,0)</f>
        <v>0</v>
      </c>
      <c r="AW669">
        <f>IF('Main Data'!AP669="Yes",1,0)</f>
        <v>0</v>
      </c>
      <c r="AX669">
        <f>IF(OR('Main Data'!V669="Yes", 'Main Data'!W669="Yes",'Main Data'!X669="Yes"),1,0)</f>
        <v>0</v>
      </c>
      <c r="AY669">
        <f>IF(OR('Main Data'!Y669="Yes",'Main Data'!Z669="Yes"),1,0)</f>
        <v>0</v>
      </c>
      <c r="AZ669">
        <f>IF('Main Data'!AR669="Yes",1,0)</f>
        <v>0</v>
      </c>
      <c r="BA669">
        <f>IF('Main Data'!AS669="Yes",1,0)</f>
        <v>0</v>
      </c>
      <c r="BB669">
        <f>IF('Main Data'!AG669="Yes",1,0)</f>
        <v>0</v>
      </c>
      <c r="BC669">
        <f>IF('Main Data'!AB669="Yes",1,0)</f>
        <v>0</v>
      </c>
      <c r="BD669">
        <f>IF('Main Data'!AA669="Yes",1,0)</f>
        <v>0</v>
      </c>
      <c r="BE669">
        <f>IF('Main Data'!AC669="Yes",1,0)</f>
        <v>1</v>
      </c>
      <c r="BF669">
        <f>IF('Main Data'!AF669="Yes",1,0)</f>
        <v>0</v>
      </c>
      <c r="BG669">
        <f>IF(OR('Main Data'!AI669="Yes",'Main Data'!AL669="Yes"),1,0)</f>
        <v>1</v>
      </c>
      <c r="BH669">
        <f>IF('Main Data'!AJ669="Yes",1,0)</f>
        <v>0</v>
      </c>
      <c r="BI669">
        <f>IF('Main Data'!AK669="Yes",1,0)</f>
        <v>0</v>
      </c>
      <c r="BJ669">
        <f>IF('Main Data'!AM669="Yes",1,0)</f>
        <v>0</v>
      </c>
      <c r="BK669">
        <f>IF('Main Data'!AQ669="Yes",1,0)</f>
        <v>0</v>
      </c>
      <c r="BL669" s="21">
        <f t="shared" si="61"/>
        <v>0</v>
      </c>
      <c r="BM669" s="21">
        <f t="shared" si="62"/>
        <v>0</v>
      </c>
      <c r="BN669" s="21">
        <f t="shared" si="63"/>
        <v>1</v>
      </c>
      <c r="BO669" s="21">
        <f t="shared" si="64"/>
        <v>0</v>
      </c>
      <c r="BP669" s="21">
        <f t="shared" si="65"/>
        <v>0</v>
      </c>
    </row>
    <row r="670" spans="1:68" x14ac:dyDescent="0.2">
      <c r="A670">
        <v>666</v>
      </c>
      <c r="B670" s="33">
        <f>'Main Data'!C670</f>
        <v>44143</v>
      </c>
      <c r="C670">
        <f>'Main Data'!D670</f>
        <v>160</v>
      </c>
      <c r="D670" s="26">
        <f>'Main Data'!E670</f>
        <v>1000</v>
      </c>
      <c r="E670" s="26">
        <f>'Main Data'!F670</f>
        <v>1250</v>
      </c>
      <c r="F670" s="34">
        <f t="shared" si="60"/>
        <v>6.9077552789821368</v>
      </c>
      <c r="G670">
        <f>IF('Main Data'!H670="AP",1,0)</f>
        <v>0</v>
      </c>
      <c r="H670">
        <f>IF('Main Data'!H670="Blancpain",1,0)</f>
        <v>0</v>
      </c>
      <c r="I670">
        <f>IF('Main Data'!H670="Breguet",1,0)</f>
        <v>0</v>
      </c>
      <c r="J670">
        <f>IF('Main Data'!H670="Breitling",1,0)</f>
        <v>0</v>
      </c>
      <c r="K670">
        <f>IF('Main Data'!H670="Cartier",1,0)</f>
        <v>0</v>
      </c>
      <c r="L670">
        <f>IF('Main Data'!H670="Gallet",1,0)</f>
        <v>0</v>
      </c>
      <c r="M670">
        <f>IF('Main Data'!H670="Girard Perregaux",1,0)</f>
        <v>0</v>
      </c>
      <c r="N670">
        <f>IF('Main Data'!H670="Gubelin",1,0)</f>
        <v>0</v>
      </c>
      <c r="O670">
        <f>IF('Main Data'!H670="Heuer",1,0)</f>
        <v>0</v>
      </c>
      <c r="P670">
        <f>IF('Main Data'!H670="IWC",1,0)</f>
        <v>0</v>
      </c>
      <c r="Q670">
        <f>IF('Main Data'!H670="JLC",1,0)</f>
        <v>0</v>
      </c>
      <c r="R670">
        <f>IF('Main Data'!H670="Longines",1,0)</f>
        <v>0</v>
      </c>
      <c r="S670">
        <f>IF('Main Data'!H670="Movado",1,0)</f>
        <v>0</v>
      </c>
      <c r="T670">
        <f>IF('Main Data'!H670="Omega",1,0)</f>
        <v>1</v>
      </c>
      <c r="U670">
        <f>IF('Main Data'!H670="Panerai",1,0)</f>
        <v>0</v>
      </c>
      <c r="V670">
        <f>IF('Main Data'!H670="Patek",1,0)</f>
        <v>0</v>
      </c>
      <c r="W670">
        <f>IF('Main Data'!H670="Rolex",1,0)</f>
        <v>0</v>
      </c>
      <c r="X670">
        <f>IF('Main Data'!H670="Tudor",1,0)</f>
        <v>0</v>
      </c>
      <c r="Y670">
        <f>IF('Main Data'!H670="Ulysse Nardin",1,0)</f>
        <v>0</v>
      </c>
      <c r="Z670">
        <f>IF('Main Data'!H670="Universal Geneve",1,0)</f>
        <v>0</v>
      </c>
      <c r="AA670">
        <f>IF('Main Data'!H670="Vacheron",1,0)</f>
        <v>0</v>
      </c>
      <c r="AB670">
        <f>IF('Main Data'!H670="Zenith",1,0)</f>
        <v>0</v>
      </c>
      <c r="AC670">
        <f>IF('Main Data'!J670="Stainless Steel",1,0)</f>
        <v>1</v>
      </c>
      <c r="AD670">
        <f>IF('Main Data'!J670="Two-tone",1,0)</f>
        <v>0</v>
      </c>
      <c r="AE670">
        <f>IF(OR('Main Data'!J670="YG 18K",'Main Data'!J670="YG &lt;18K",'Main Data'!J670="PG 18K",'Main Data'!J670="PG &lt;18K",'Main Data'!J670="WG 18K",'Main Data'!J670="Mixes of 18K",'Main Data'!J670="Mixes &lt;18K"),1,0)</f>
        <v>0</v>
      </c>
      <c r="AF670">
        <f>IF('Main Data'!J670="Platinum",1,0)</f>
        <v>0</v>
      </c>
      <c r="AG670">
        <f>IF(OR('Main Data'!J670="PVD",'Main Data'!J670="Gold Plate",'Main Data'!J670="Other"),1,0)</f>
        <v>0</v>
      </c>
      <c r="AH670">
        <f>IF('Main Data'!N670="Stainless Steel",1,0)</f>
        <v>1</v>
      </c>
      <c r="AI670">
        <f>IF('Main Data'!N670="Leather",1,0)</f>
        <v>0</v>
      </c>
      <c r="AJ670">
        <f>IF('Main Data'!N670="Two-tone",1,0)</f>
        <v>0</v>
      </c>
      <c r="AK670">
        <f>IF(OR('Main Data'!N670="YG 18K",'Main Data'!N670="PG 18K",'Main Data'!N670="WG 18K",'Main Data'!N670="Mixes of 18K"),1,0)</f>
        <v>0</v>
      </c>
      <c r="AL670">
        <f>IF(OR(,'Main Data'!N670="PVD",'Main Data'!N670="Gold plate"),1,0)</f>
        <v>0</v>
      </c>
      <c r="AM670">
        <f>IF(OR('Main Data'!AV670="Yes",'Main Data'!AW670="Yes",'Main Data'!AU670="Yes"),1,0)</f>
        <v>0</v>
      </c>
      <c r="AN670">
        <f>IF(OR(ISTEXT('Main Data'!AX670), ISTEXT('Main Data'!AY670)),1,0)</f>
        <v>0</v>
      </c>
      <c r="AO670">
        <f>IF('Main Data'!AZ670="Yes",1,0)</f>
        <v>0</v>
      </c>
      <c r="AP670">
        <f>IF('Main Data'!BA670="Yes",1,0)</f>
        <v>0</v>
      </c>
      <c r="AQ670">
        <f>IF('Main Data'!BD670="Yes",1,0)</f>
        <v>0</v>
      </c>
      <c r="AR670">
        <f>IF('Main Data'!BE670="A",1,0)</f>
        <v>1</v>
      </c>
      <c r="AS670">
        <f>IF('Main Data'!BE670="AA",1,0)</f>
        <v>0</v>
      </c>
      <c r="AT670">
        <f>IF('Main Data'!BE670="AAA",1,0)</f>
        <v>0</v>
      </c>
      <c r="AU670">
        <f>IF('Main Data'!BE670="AAAA",1,0)</f>
        <v>0</v>
      </c>
      <c r="AV670">
        <f>IF('Main Data'!P670="Yes",1,0)</f>
        <v>0</v>
      </c>
      <c r="AW670">
        <f>IF('Main Data'!AP670="Yes",1,0)</f>
        <v>0</v>
      </c>
      <c r="AX670">
        <f>IF(OR('Main Data'!V670="Yes", 'Main Data'!W670="Yes",'Main Data'!X670="Yes"),1,0)</f>
        <v>1</v>
      </c>
      <c r="AY670">
        <f>IF(OR('Main Data'!Y670="Yes",'Main Data'!Z670="Yes"),1,0)</f>
        <v>0</v>
      </c>
      <c r="AZ670">
        <f>IF('Main Data'!AR670="Yes",1,0)</f>
        <v>0</v>
      </c>
      <c r="BA670">
        <f>IF('Main Data'!AS670="Yes",1,0)</f>
        <v>1</v>
      </c>
      <c r="BB670">
        <f>IF('Main Data'!AG670="Yes",1,0)</f>
        <v>0</v>
      </c>
      <c r="BC670">
        <f>IF('Main Data'!AB670="Yes",1,0)</f>
        <v>0</v>
      </c>
      <c r="BD670">
        <f>IF('Main Data'!AA670="Yes",1,0)</f>
        <v>0</v>
      </c>
      <c r="BE670">
        <f>IF('Main Data'!AC670="Yes",1,0)</f>
        <v>0</v>
      </c>
      <c r="BF670">
        <f>IF('Main Data'!AF670="Yes",1,0)</f>
        <v>0</v>
      </c>
      <c r="BG670">
        <f>IF(OR('Main Data'!AI670="Yes",'Main Data'!AL670="Yes"),1,0)</f>
        <v>0</v>
      </c>
      <c r="BH670">
        <f>IF('Main Data'!AJ670="Yes",1,0)</f>
        <v>0</v>
      </c>
      <c r="BI670">
        <f>IF('Main Data'!AK670="Yes",1,0)</f>
        <v>0</v>
      </c>
      <c r="BJ670">
        <f>IF('Main Data'!AM670="Yes",1,0)</f>
        <v>0</v>
      </c>
      <c r="BK670">
        <f>IF('Main Data'!AQ670="Yes",1,0)</f>
        <v>0</v>
      </c>
      <c r="BL670" s="21">
        <f t="shared" si="61"/>
        <v>0</v>
      </c>
      <c r="BM670" s="21">
        <f t="shared" si="62"/>
        <v>0</v>
      </c>
      <c r="BN670" s="21">
        <f t="shared" si="63"/>
        <v>1</v>
      </c>
      <c r="BO670" s="21">
        <f t="shared" si="64"/>
        <v>0</v>
      </c>
      <c r="BP670" s="21">
        <f t="shared" si="65"/>
        <v>0</v>
      </c>
    </row>
    <row r="671" spans="1:68" x14ac:dyDescent="0.2">
      <c r="A671">
        <v>667</v>
      </c>
      <c r="B671" s="33">
        <f>'Main Data'!C671</f>
        <v>44143</v>
      </c>
      <c r="C671">
        <f>'Main Data'!D671</f>
        <v>161</v>
      </c>
      <c r="D671" s="26">
        <f>'Main Data'!E671</f>
        <v>6500</v>
      </c>
      <c r="E671" s="26">
        <f>'Main Data'!F671</f>
        <v>8125</v>
      </c>
      <c r="F671" s="34">
        <f t="shared" si="60"/>
        <v>8.7795574558837277</v>
      </c>
      <c r="G671">
        <f>IF('Main Data'!H671="AP",1,0)</f>
        <v>0</v>
      </c>
      <c r="H671">
        <f>IF('Main Data'!H671="Blancpain",1,0)</f>
        <v>0</v>
      </c>
      <c r="I671">
        <f>IF('Main Data'!H671="Breguet",1,0)</f>
        <v>0</v>
      </c>
      <c r="J671">
        <f>IF('Main Data'!H671="Breitling",1,0)</f>
        <v>0</v>
      </c>
      <c r="K671">
        <f>IF('Main Data'!H671="Cartier",1,0)</f>
        <v>0</v>
      </c>
      <c r="L671">
        <f>IF('Main Data'!H671="Gallet",1,0)</f>
        <v>0</v>
      </c>
      <c r="M671">
        <f>IF('Main Data'!H671="Girard Perregaux",1,0)</f>
        <v>0</v>
      </c>
      <c r="N671">
        <f>IF('Main Data'!H671="Gubelin",1,0)</f>
        <v>0</v>
      </c>
      <c r="O671">
        <f>IF('Main Data'!H671="Heuer",1,0)</f>
        <v>0</v>
      </c>
      <c r="P671">
        <f>IF('Main Data'!H671="IWC",1,0)</f>
        <v>0</v>
      </c>
      <c r="Q671">
        <f>IF('Main Data'!H671="JLC",1,0)</f>
        <v>0</v>
      </c>
      <c r="R671">
        <f>IF('Main Data'!H671="Longines",1,0)</f>
        <v>0</v>
      </c>
      <c r="S671">
        <f>IF('Main Data'!H671="Movado",1,0)</f>
        <v>0</v>
      </c>
      <c r="T671">
        <f>IF('Main Data'!H671="Omega",1,0)</f>
        <v>1</v>
      </c>
      <c r="U671">
        <f>IF('Main Data'!H671="Panerai",1,0)</f>
        <v>0</v>
      </c>
      <c r="V671">
        <f>IF('Main Data'!H671="Patek",1,0)</f>
        <v>0</v>
      </c>
      <c r="W671">
        <f>IF('Main Data'!H671="Rolex",1,0)</f>
        <v>0</v>
      </c>
      <c r="X671">
        <f>IF('Main Data'!H671="Tudor",1,0)</f>
        <v>0</v>
      </c>
      <c r="Y671">
        <f>IF('Main Data'!H671="Ulysse Nardin",1,0)</f>
        <v>0</v>
      </c>
      <c r="Z671">
        <f>IF('Main Data'!H671="Universal Geneve",1,0)</f>
        <v>0</v>
      </c>
      <c r="AA671">
        <f>IF('Main Data'!H671="Vacheron",1,0)</f>
        <v>0</v>
      </c>
      <c r="AB671">
        <f>IF('Main Data'!H671="Zenith",1,0)</f>
        <v>0</v>
      </c>
      <c r="AC671">
        <f>IF('Main Data'!J671="Stainless Steel",1,0)</f>
        <v>1</v>
      </c>
      <c r="AD671">
        <f>IF('Main Data'!J671="Two-tone",1,0)</f>
        <v>0</v>
      </c>
      <c r="AE671">
        <f>IF(OR('Main Data'!J671="YG 18K",'Main Data'!J671="YG &lt;18K",'Main Data'!J671="PG 18K",'Main Data'!J671="PG &lt;18K",'Main Data'!J671="WG 18K",'Main Data'!J671="Mixes of 18K",'Main Data'!J671="Mixes &lt;18K"),1,0)</f>
        <v>0</v>
      </c>
      <c r="AF671">
        <f>IF('Main Data'!J671="Platinum",1,0)</f>
        <v>0</v>
      </c>
      <c r="AG671">
        <f>IF(OR('Main Data'!J671="PVD",'Main Data'!J671="Gold Plate",'Main Data'!J671="Other"),1,0)</f>
        <v>0</v>
      </c>
      <c r="AH671">
        <f>IF('Main Data'!N671="Stainless Steel",1,0)</f>
        <v>0</v>
      </c>
      <c r="AI671">
        <f>IF('Main Data'!N671="Leather",1,0)</f>
        <v>1</v>
      </c>
      <c r="AJ671">
        <f>IF('Main Data'!N671="Two-tone",1,0)</f>
        <v>0</v>
      </c>
      <c r="AK671">
        <f>IF(OR('Main Data'!N671="YG 18K",'Main Data'!N671="PG 18K",'Main Data'!N671="WG 18K",'Main Data'!N671="Mixes of 18K"),1,0)</f>
        <v>0</v>
      </c>
      <c r="AL671">
        <f>IF(OR(,'Main Data'!N671="PVD",'Main Data'!N671="Gold plate"),1,0)</f>
        <v>0</v>
      </c>
      <c r="AM671">
        <f>IF(OR('Main Data'!AV671="Yes",'Main Data'!AW671="Yes",'Main Data'!AU671="Yes"),1,0)</f>
        <v>0</v>
      </c>
      <c r="AN671">
        <f>IF(OR(ISTEXT('Main Data'!AX671), ISTEXT('Main Data'!AY671)),1,0)</f>
        <v>0</v>
      </c>
      <c r="AO671">
        <f>IF('Main Data'!AZ671="Yes",1,0)</f>
        <v>0</v>
      </c>
      <c r="AP671">
        <f>IF('Main Data'!BA671="Yes",1,0)</f>
        <v>0</v>
      </c>
      <c r="AQ671">
        <f>IF('Main Data'!BD671="Yes",1,0)</f>
        <v>0</v>
      </c>
      <c r="AR671">
        <f>IF('Main Data'!BE671="A",1,0)</f>
        <v>0</v>
      </c>
      <c r="AS671">
        <f>IF('Main Data'!BE671="AA",1,0)</f>
        <v>0</v>
      </c>
      <c r="AT671">
        <f>IF('Main Data'!BE671="AAA",1,0)</f>
        <v>1</v>
      </c>
      <c r="AU671">
        <f>IF('Main Data'!BE671="AAAA",1,0)</f>
        <v>0</v>
      </c>
      <c r="AV671">
        <f>IF('Main Data'!P671="Yes",1,0)</f>
        <v>0</v>
      </c>
      <c r="AW671">
        <f>IF('Main Data'!AP671="Yes",1,0)</f>
        <v>0</v>
      </c>
      <c r="AX671">
        <f>IF(OR('Main Data'!V671="Yes", 'Main Data'!W671="Yes",'Main Data'!X671="Yes"),1,0)</f>
        <v>0</v>
      </c>
      <c r="AY671">
        <f>IF(OR('Main Data'!Y671="Yes",'Main Data'!Z671="Yes"),1,0)</f>
        <v>0</v>
      </c>
      <c r="AZ671">
        <f>IF('Main Data'!AR671="Yes",1,0)</f>
        <v>0</v>
      </c>
      <c r="BA671">
        <f>IF('Main Data'!AS671="Yes",1,0)</f>
        <v>0</v>
      </c>
      <c r="BB671">
        <f>IF('Main Data'!AG671="Yes",1,0)</f>
        <v>0</v>
      </c>
      <c r="BC671">
        <f>IF('Main Data'!AB671="Yes",1,0)</f>
        <v>0</v>
      </c>
      <c r="BD671">
        <f>IF('Main Data'!AA671="Yes",1,0)</f>
        <v>0</v>
      </c>
      <c r="BE671">
        <f>IF('Main Data'!AC671="Yes",1,0)</f>
        <v>0</v>
      </c>
      <c r="BF671">
        <f>IF('Main Data'!AF671="Yes",1,0)</f>
        <v>0</v>
      </c>
      <c r="BG671">
        <f>IF(OR('Main Data'!AI671="Yes",'Main Data'!AL671="Yes"),1,0)</f>
        <v>1</v>
      </c>
      <c r="BH671">
        <f>IF('Main Data'!AJ671="Yes",1,0)</f>
        <v>0</v>
      </c>
      <c r="BI671">
        <f>IF('Main Data'!AK671="Yes",1,0)</f>
        <v>0</v>
      </c>
      <c r="BJ671">
        <f>IF('Main Data'!AM671="Yes",1,0)</f>
        <v>0</v>
      </c>
      <c r="BK671">
        <f>IF('Main Data'!AQ671="Yes",1,0)</f>
        <v>0</v>
      </c>
      <c r="BL671" s="21">
        <f t="shared" si="61"/>
        <v>0</v>
      </c>
      <c r="BM671" s="21">
        <f t="shared" si="62"/>
        <v>0</v>
      </c>
      <c r="BN671" s="21">
        <f t="shared" si="63"/>
        <v>1</v>
      </c>
      <c r="BO671" s="21">
        <f t="shared" si="64"/>
        <v>0</v>
      </c>
      <c r="BP671" s="21">
        <f t="shared" si="65"/>
        <v>0</v>
      </c>
    </row>
    <row r="672" spans="1:68" x14ac:dyDescent="0.2">
      <c r="A672">
        <v>668</v>
      </c>
      <c r="B672" s="33">
        <f>'Main Data'!C672</f>
        <v>44143</v>
      </c>
      <c r="C672">
        <f>'Main Data'!D672</f>
        <v>162</v>
      </c>
      <c r="D672" s="26">
        <f>'Main Data'!E672</f>
        <v>4000</v>
      </c>
      <c r="E672" s="26">
        <f>'Main Data'!F672</f>
        <v>5000</v>
      </c>
      <c r="F672" s="34">
        <f t="shared" si="60"/>
        <v>8.2940496401020276</v>
      </c>
      <c r="G672">
        <f>IF('Main Data'!H672="AP",1,0)</f>
        <v>0</v>
      </c>
      <c r="H672">
        <f>IF('Main Data'!H672="Blancpain",1,0)</f>
        <v>0</v>
      </c>
      <c r="I672">
        <f>IF('Main Data'!H672="Breguet",1,0)</f>
        <v>0</v>
      </c>
      <c r="J672">
        <f>IF('Main Data'!H672="Breitling",1,0)</f>
        <v>0</v>
      </c>
      <c r="K672">
        <f>IF('Main Data'!H672="Cartier",1,0)</f>
        <v>0</v>
      </c>
      <c r="L672">
        <f>IF('Main Data'!H672="Gallet",1,0)</f>
        <v>0</v>
      </c>
      <c r="M672">
        <f>IF('Main Data'!H672="Girard Perregaux",1,0)</f>
        <v>0</v>
      </c>
      <c r="N672">
        <f>IF('Main Data'!H672="Gubelin",1,0)</f>
        <v>0</v>
      </c>
      <c r="O672">
        <f>IF('Main Data'!H672="Heuer",1,0)</f>
        <v>0</v>
      </c>
      <c r="P672">
        <f>IF('Main Data'!H672="IWC",1,0)</f>
        <v>0</v>
      </c>
      <c r="Q672">
        <f>IF('Main Data'!H672="JLC",1,0)</f>
        <v>0</v>
      </c>
      <c r="R672">
        <f>IF('Main Data'!H672="Longines",1,0)</f>
        <v>0</v>
      </c>
      <c r="S672">
        <f>IF('Main Data'!H672="Movado",1,0)</f>
        <v>0</v>
      </c>
      <c r="T672">
        <f>IF('Main Data'!H672="Omega",1,0)</f>
        <v>1</v>
      </c>
      <c r="U672">
        <f>IF('Main Data'!H672="Panerai",1,0)</f>
        <v>0</v>
      </c>
      <c r="V672">
        <f>IF('Main Data'!H672="Patek",1,0)</f>
        <v>0</v>
      </c>
      <c r="W672">
        <f>IF('Main Data'!H672="Rolex",1,0)</f>
        <v>0</v>
      </c>
      <c r="X672">
        <f>IF('Main Data'!H672="Tudor",1,0)</f>
        <v>0</v>
      </c>
      <c r="Y672">
        <f>IF('Main Data'!H672="Ulysse Nardin",1,0)</f>
        <v>0</v>
      </c>
      <c r="Z672">
        <f>IF('Main Data'!H672="Universal Geneve",1,0)</f>
        <v>0</v>
      </c>
      <c r="AA672">
        <f>IF('Main Data'!H672="Vacheron",1,0)</f>
        <v>0</v>
      </c>
      <c r="AB672">
        <f>IF('Main Data'!H672="Zenith",1,0)</f>
        <v>0</v>
      </c>
      <c r="AC672">
        <f>IF('Main Data'!J672="Stainless Steel",1,0)</f>
        <v>1</v>
      </c>
      <c r="AD672">
        <f>IF('Main Data'!J672="Two-tone",1,0)</f>
        <v>0</v>
      </c>
      <c r="AE672">
        <f>IF(OR('Main Data'!J672="YG 18K",'Main Data'!J672="YG &lt;18K",'Main Data'!J672="PG 18K",'Main Data'!J672="PG &lt;18K",'Main Data'!J672="WG 18K",'Main Data'!J672="Mixes of 18K",'Main Data'!J672="Mixes &lt;18K"),1,0)</f>
        <v>0</v>
      </c>
      <c r="AF672">
        <f>IF('Main Data'!J672="Platinum",1,0)</f>
        <v>0</v>
      </c>
      <c r="AG672">
        <f>IF(OR('Main Data'!J672="PVD",'Main Data'!J672="Gold Plate",'Main Data'!J672="Other"),1,0)</f>
        <v>0</v>
      </c>
      <c r="AH672">
        <f>IF('Main Data'!N672="Stainless Steel",1,0)</f>
        <v>0</v>
      </c>
      <c r="AI672">
        <f>IF('Main Data'!N672="Leather",1,0)</f>
        <v>1</v>
      </c>
      <c r="AJ672">
        <f>IF('Main Data'!N672="Two-tone",1,0)</f>
        <v>0</v>
      </c>
      <c r="AK672">
        <f>IF(OR('Main Data'!N672="YG 18K",'Main Data'!N672="PG 18K",'Main Data'!N672="WG 18K",'Main Data'!N672="Mixes of 18K"),1,0)</f>
        <v>0</v>
      </c>
      <c r="AL672">
        <f>IF(OR(,'Main Data'!N672="PVD",'Main Data'!N672="Gold plate"),1,0)</f>
        <v>0</v>
      </c>
      <c r="AM672">
        <f>IF(OR('Main Data'!AV672="Yes",'Main Data'!AW672="Yes",'Main Data'!AU672="Yes"),1,0)</f>
        <v>0</v>
      </c>
      <c r="AN672">
        <f>IF(OR(ISTEXT('Main Data'!AX672), ISTEXT('Main Data'!AY672)),1,0)</f>
        <v>0</v>
      </c>
      <c r="AO672">
        <f>IF('Main Data'!AZ672="Yes",1,0)</f>
        <v>0</v>
      </c>
      <c r="AP672">
        <f>IF('Main Data'!BA672="Yes",1,0)</f>
        <v>0</v>
      </c>
      <c r="AQ672">
        <f>IF('Main Data'!BD672="Yes",1,0)</f>
        <v>0</v>
      </c>
      <c r="AR672">
        <f>IF('Main Data'!BE672="A",1,0)</f>
        <v>0</v>
      </c>
      <c r="AS672">
        <f>IF('Main Data'!BE672="AA",1,0)</f>
        <v>1</v>
      </c>
      <c r="AT672">
        <f>IF('Main Data'!BE672="AAA",1,0)</f>
        <v>0</v>
      </c>
      <c r="AU672">
        <f>IF('Main Data'!BE672="AAAA",1,0)</f>
        <v>0</v>
      </c>
      <c r="AV672">
        <f>IF('Main Data'!P672="Yes",1,0)</f>
        <v>0</v>
      </c>
      <c r="AW672">
        <f>IF('Main Data'!AP672="Yes",1,0)</f>
        <v>0</v>
      </c>
      <c r="AX672">
        <f>IF(OR('Main Data'!V672="Yes", 'Main Data'!W672="Yes",'Main Data'!X672="Yes"),1,0)</f>
        <v>1</v>
      </c>
      <c r="AY672">
        <f>IF(OR('Main Data'!Y672="Yes",'Main Data'!Z672="Yes"),1,0)</f>
        <v>1</v>
      </c>
      <c r="AZ672">
        <f>IF('Main Data'!AR672="Yes",1,0)</f>
        <v>0</v>
      </c>
      <c r="BA672">
        <f>IF('Main Data'!AS672="Yes",1,0)</f>
        <v>0</v>
      </c>
      <c r="BB672">
        <f>IF('Main Data'!AG672="Yes",1,0)</f>
        <v>0</v>
      </c>
      <c r="BC672">
        <f>IF('Main Data'!AB672="Yes",1,0)</f>
        <v>0</v>
      </c>
      <c r="BD672">
        <f>IF('Main Data'!AA672="Yes",1,0)</f>
        <v>0</v>
      </c>
      <c r="BE672">
        <f>IF('Main Data'!AC672="Yes",1,0)</f>
        <v>0</v>
      </c>
      <c r="BF672">
        <f>IF('Main Data'!AF672="Yes",1,0)</f>
        <v>0</v>
      </c>
      <c r="BG672">
        <f>IF(OR('Main Data'!AI672="Yes",'Main Data'!AL672="Yes"),1,0)</f>
        <v>0</v>
      </c>
      <c r="BH672">
        <f>IF('Main Data'!AJ672="Yes",1,0)</f>
        <v>0</v>
      </c>
      <c r="BI672">
        <f>IF('Main Data'!AK672="Yes",1,0)</f>
        <v>0</v>
      </c>
      <c r="BJ672">
        <f>IF('Main Data'!AM672="Yes",1,0)</f>
        <v>0</v>
      </c>
      <c r="BK672">
        <f>IF('Main Data'!AQ672="Yes",1,0)</f>
        <v>0</v>
      </c>
      <c r="BL672" s="21">
        <f t="shared" si="61"/>
        <v>0</v>
      </c>
      <c r="BM672" s="21">
        <f t="shared" si="62"/>
        <v>0</v>
      </c>
      <c r="BN672" s="21">
        <f t="shared" si="63"/>
        <v>1</v>
      </c>
      <c r="BO672" s="21">
        <f t="shared" si="64"/>
        <v>0</v>
      </c>
      <c r="BP672" s="21">
        <f t="shared" si="65"/>
        <v>0</v>
      </c>
    </row>
    <row r="673" spans="1:68" x14ac:dyDescent="0.2">
      <c r="A673">
        <v>669</v>
      </c>
      <c r="B673" s="33">
        <f>'Main Data'!C673</f>
        <v>44143</v>
      </c>
      <c r="C673">
        <f>'Main Data'!D673</f>
        <v>163</v>
      </c>
      <c r="D673" s="26">
        <f>'Main Data'!E673</f>
        <v>7500</v>
      </c>
      <c r="E673" s="26">
        <f>'Main Data'!F673</f>
        <v>9375</v>
      </c>
      <c r="F673" s="34">
        <f t="shared" si="60"/>
        <v>8.9226582995244019</v>
      </c>
      <c r="G673">
        <f>IF('Main Data'!H673="AP",1,0)</f>
        <v>0</v>
      </c>
      <c r="H673">
        <f>IF('Main Data'!H673="Blancpain",1,0)</f>
        <v>0</v>
      </c>
      <c r="I673">
        <f>IF('Main Data'!H673="Breguet",1,0)</f>
        <v>0</v>
      </c>
      <c r="J673">
        <f>IF('Main Data'!H673="Breitling",1,0)</f>
        <v>0</v>
      </c>
      <c r="K673">
        <f>IF('Main Data'!H673="Cartier",1,0)</f>
        <v>0</v>
      </c>
      <c r="L673">
        <f>IF('Main Data'!H673="Gallet",1,0)</f>
        <v>0</v>
      </c>
      <c r="M673">
        <f>IF('Main Data'!H673="Girard Perregaux",1,0)</f>
        <v>0</v>
      </c>
      <c r="N673">
        <f>IF('Main Data'!H673="Gubelin",1,0)</f>
        <v>0</v>
      </c>
      <c r="O673">
        <f>IF('Main Data'!H673="Heuer",1,0)</f>
        <v>0</v>
      </c>
      <c r="P673">
        <f>IF('Main Data'!H673="IWC",1,0)</f>
        <v>0</v>
      </c>
      <c r="Q673">
        <f>IF('Main Data'!H673="JLC",1,0)</f>
        <v>0</v>
      </c>
      <c r="R673">
        <f>IF('Main Data'!H673="Longines",1,0)</f>
        <v>0</v>
      </c>
      <c r="S673">
        <f>IF('Main Data'!H673="Movado",1,0)</f>
        <v>0</v>
      </c>
      <c r="T673">
        <f>IF('Main Data'!H673="Omega",1,0)</f>
        <v>1</v>
      </c>
      <c r="U673">
        <f>IF('Main Data'!H673="Panerai",1,0)</f>
        <v>0</v>
      </c>
      <c r="V673">
        <f>IF('Main Data'!H673="Patek",1,0)</f>
        <v>0</v>
      </c>
      <c r="W673">
        <f>IF('Main Data'!H673="Rolex",1,0)</f>
        <v>0</v>
      </c>
      <c r="X673">
        <f>IF('Main Data'!H673="Tudor",1,0)</f>
        <v>0</v>
      </c>
      <c r="Y673">
        <f>IF('Main Data'!H673="Ulysse Nardin",1,0)</f>
        <v>0</v>
      </c>
      <c r="Z673">
        <f>IF('Main Data'!H673="Universal Geneve",1,0)</f>
        <v>0</v>
      </c>
      <c r="AA673">
        <f>IF('Main Data'!H673="Vacheron",1,0)</f>
        <v>0</v>
      </c>
      <c r="AB673">
        <f>IF('Main Data'!H673="Zenith",1,0)</f>
        <v>0</v>
      </c>
      <c r="AC673">
        <f>IF('Main Data'!J673="Stainless Steel",1,0)</f>
        <v>1</v>
      </c>
      <c r="AD673">
        <f>IF('Main Data'!J673="Two-tone",1,0)</f>
        <v>0</v>
      </c>
      <c r="AE673">
        <f>IF(OR('Main Data'!J673="YG 18K",'Main Data'!J673="YG &lt;18K",'Main Data'!J673="PG 18K",'Main Data'!J673="PG &lt;18K",'Main Data'!J673="WG 18K",'Main Data'!J673="Mixes of 18K",'Main Data'!J673="Mixes &lt;18K"),1,0)</f>
        <v>0</v>
      </c>
      <c r="AF673">
        <f>IF('Main Data'!J673="Platinum",1,0)</f>
        <v>0</v>
      </c>
      <c r="AG673">
        <f>IF(OR('Main Data'!J673="PVD",'Main Data'!J673="Gold Plate",'Main Data'!J673="Other"),1,0)</f>
        <v>0</v>
      </c>
      <c r="AH673">
        <f>IF('Main Data'!N673="Stainless Steel",1,0)</f>
        <v>1</v>
      </c>
      <c r="AI673">
        <f>IF('Main Data'!N673="Leather",1,0)</f>
        <v>0</v>
      </c>
      <c r="AJ673">
        <f>IF('Main Data'!N673="Two-tone",1,0)</f>
        <v>0</v>
      </c>
      <c r="AK673">
        <f>IF(OR('Main Data'!N673="YG 18K",'Main Data'!N673="PG 18K",'Main Data'!N673="WG 18K",'Main Data'!N673="Mixes of 18K"),1,0)</f>
        <v>0</v>
      </c>
      <c r="AL673">
        <f>IF(OR(,'Main Data'!N673="PVD",'Main Data'!N673="Gold plate"),1,0)</f>
        <v>0</v>
      </c>
      <c r="AM673">
        <f>IF(OR('Main Data'!AV673="Yes",'Main Data'!AW673="Yes",'Main Data'!AU673="Yes"),1,0)</f>
        <v>0</v>
      </c>
      <c r="AN673">
        <f>IF(OR(ISTEXT('Main Data'!AX673), ISTEXT('Main Data'!AY673)),1,0)</f>
        <v>0</v>
      </c>
      <c r="AO673">
        <f>IF('Main Data'!AZ673="Yes",1,0)</f>
        <v>0</v>
      </c>
      <c r="AP673">
        <f>IF('Main Data'!BA673="Yes",1,0)</f>
        <v>0</v>
      </c>
      <c r="AQ673">
        <f>IF('Main Data'!BD673="Yes",1,0)</f>
        <v>0</v>
      </c>
      <c r="AR673">
        <f>IF('Main Data'!BE673="A",1,0)</f>
        <v>0</v>
      </c>
      <c r="AS673">
        <f>IF('Main Data'!BE673="AA",1,0)</f>
        <v>1</v>
      </c>
      <c r="AT673">
        <f>IF('Main Data'!BE673="AAA",1,0)</f>
        <v>0</v>
      </c>
      <c r="AU673">
        <f>IF('Main Data'!BE673="AAAA",1,0)</f>
        <v>0</v>
      </c>
      <c r="AV673">
        <f>IF('Main Data'!P673="Yes",1,0)</f>
        <v>1</v>
      </c>
      <c r="AW673">
        <f>IF('Main Data'!AP673="Yes",1,0)</f>
        <v>0</v>
      </c>
      <c r="AX673">
        <f>IF(OR('Main Data'!V673="Yes", 'Main Data'!W673="Yes",'Main Data'!X673="Yes"),1,0)</f>
        <v>0</v>
      </c>
      <c r="AY673">
        <f>IF(OR('Main Data'!Y673="Yes",'Main Data'!Z673="Yes"),1,0)</f>
        <v>0</v>
      </c>
      <c r="AZ673">
        <f>IF('Main Data'!AR673="Yes",1,0)</f>
        <v>0</v>
      </c>
      <c r="BA673">
        <f>IF('Main Data'!AS673="Yes",1,0)</f>
        <v>0</v>
      </c>
      <c r="BB673">
        <f>IF('Main Data'!AG673="Yes",1,0)</f>
        <v>0</v>
      </c>
      <c r="BC673">
        <f>IF('Main Data'!AB673="Yes",1,0)</f>
        <v>0</v>
      </c>
      <c r="BD673">
        <f>IF('Main Data'!AA673="Yes",1,0)</f>
        <v>1</v>
      </c>
      <c r="BE673">
        <f>IF('Main Data'!AC673="Yes",1,0)</f>
        <v>0</v>
      </c>
      <c r="BF673">
        <f>IF('Main Data'!AF673="Yes",1,0)</f>
        <v>0</v>
      </c>
      <c r="BG673">
        <f>IF(OR('Main Data'!AI673="Yes",'Main Data'!AL673="Yes"),1,0)</f>
        <v>0</v>
      </c>
      <c r="BH673">
        <f>IF('Main Data'!AJ673="Yes",1,0)</f>
        <v>0</v>
      </c>
      <c r="BI673">
        <f>IF('Main Data'!AK673="Yes",1,0)</f>
        <v>0</v>
      </c>
      <c r="BJ673">
        <f>IF('Main Data'!AM673="Yes",1,0)</f>
        <v>0</v>
      </c>
      <c r="BK673">
        <f>IF('Main Data'!AQ673="Yes",1,0)</f>
        <v>0</v>
      </c>
      <c r="BL673" s="21">
        <f t="shared" si="61"/>
        <v>0</v>
      </c>
      <c r="BM673" s="21">
        <f t="shared" si="62"/>
        <v>0</v>
      </c>
      <c r="BN673" s="21">
        <f t="shared" si="63"/>
        <v>1</v>
      </c>
      <c r="BO673" s="21">
        <f t="shared" si="64"/>
        <v>0</v>
      </c>
      <c r="BP673" s="21">
        <f t="shared" si="65"/>
        <v>0</v>
      </c>
    </row>
    <row r="674" spans="1:68" x14ac:dyDescent="0.2">
      <c r="A674">
        <v>670</v>
      </c>
      <c r="B674" s="33">
        <f>'Main Data'!C674</f>
        <v>44143</v>
      </c>
      <c r="C674">
        <f>'Main Data'!D674</f>
        <v>170</v>
      </c>
      <c r="D674" s="26">
        <f>'Main Data'!E674</f>
        <v>9000</v>
      </c>
      <c r="E674" s="26">
        <f>'Main Data'!F674</f>
        <v>11250</v>
      </c>
      <c r="F674" s="34">
        <f t="shared" si="60"/>
        <v>9.1049798563183568</v>
      </c>
      <c r="G674">
        <f>IF('Main Data'!H674="AP",1,0)</f>
        <v>0</v>
      </c>
      <c r="H674">
        <f>IF('Main Data'!H674="Blancpain",1,0)</f>
        <v>0</v>
      </c>
      <c r="I674">
        <f>IF('Main Data'!H674="Breguet",1,0)</f>
        <v>0</v>
      </c>
      <c r="J674">
        <f>IF('Main Data'!H674="Breitling",1,0)</f>
        <v>0</v>
      </c>
      <c r="K674">
        <f>IF('Main Data'!H674="Cartier",1,0)</f>
        <v>0</v>
      </c>
      <c r="L674">
        <f>IF('Main Data'!H674="Gallet",1,0)</f>
        <v>0</v>
      </c>
      <c r="M674">
        <f>IF('Main Data'!H674="Girard Perregaux",1,0)</f>
        <v>1</v>
      </c>
      <c r="N674">
        <f>IF('Main Data'!H674="Gubelin",1,0)</f>
        <v>0</v>
      </c>
      <c r="O674">
        <f>IF('Main Data'!H674="Heuer",1,0)</f>
        <v>0</v>
      </c>
      <c r="P674">
        <f>IF('Main Data'!H674="IWC",1,0)</f>
        <v>0</v>
      </c>
      <c r="Q674">
        <f>IF('Main Data'!H674="JLC",1,0)</f>
        <v>0</v>
      </c>
      <c r="R674">
        <f>IF('Main Data'!H674="Longines",1,0)</f>
        <v>0</v>
      </c>
      <c r="S674">
        <f>IF('Main Data'!H674="Movado",1,0)</f>
        <v>0</v>
      </c>
      <c r="T674">
        <f>IF('Main Data'!H674="Omega",1,0)</f>
        <v>0</v>
      </c>
      <c r="U674">
        <f>IF('Main Data'!H674="Panerai",1,0)</f>
        <v>0</v>
      </c>
      <c r="V674">
        <f>IF('Main Data'!H674="Patek",1,0)</f>
        <v>0</v>
      </c>
      <c r="W674">
        <f>IF('Main Data'!H674="Rolex",1,0)</f>
        <v>0</v>
      </c>
      <c r="X674">
        <f>IF('Main Data'!H674="Tudor",1,0)</f>
        <v>0</v>
      </c>
      <c r="Y674">
        <f>IF('Main Data'!H674="Ulysse Nardin",1,0)</f>
        <v>0</v>
      </c>
      <c r="Z674">
        <f>IF('Main Data'!H674="Universal Geneve",1,0)</f>
        <v>0</v>
      </c>
      <c r="AA674">
        <f>IF('Main Data'!H674="Vacheron",1,0)</f>
        <v>0</v>
      </c>
      <c r="AB674">
        <f>IF('Main Data'!H674="Zenith",1,0)</f>
        <v>0</v>
      </c>
      <c r="AC674">
        <f>IF('Main Data'!J674="Stainless Steel",1,0)</f>
        <v>1</v>
      </c>
      <c r="AD674">
        <f>IF('Main Data'!J674="Two-tone",1,0)</f>
        <v>0</v>
      </c>
      <c r="AE674">
        <f>IF(OR('Main Data'!J674="YG 18K",'Main Data'!J674="YG &lt;18K",'Main Data'!J674="PG 18K",'Main Data'!J674="PG &lt;18K",'Main Data'!J674="WG 18K",'Main Data'!J674="Mixes of 18K",'Main Data'!J674="Mixes &lt;18K"),1,0)</f>
        <v>0</v>
      </c>
      <c r="AF674">
        <f>IF('Main Data'!J674="Platinum",1,0)</f>
        <v>0</v>
      </c>
      <c r="AG674">
        <f>IF(OR('Main Data'!J674="PVD",'Main Data'!J674="Gold Plate",'Main Data'!J674="Other"),1,0)</f>
        <v>0</v>
      </c>
      <c r="AH674">
        <f>IF('Main Data'!N674="Stainless Steel",1,0)</f>
        <v>0</v>
      </c>
      <c r="AI674">
        <f>IF('Main Data'!N674="Leather",1,0)</f>
        <v>1</v>
      </c>
      <c r="AJ674">
        <f>IF('Main Data'!N674="Two-tone",1,0)</f>
        <v>0</v>
      </c>
      <c r="AK674">
        <f>IF(OR('Main Data'!N674="YG 18K",'Main Data'!N674="PG 18K",'Main Data'!N674="WG 18K",'Main Data'!N674="Mixes of 18K"),1,0)</f>
        <v>0</v>
      </c>
      <c r="AL674">
        <f>IF(OR(,'Main Data'!N674="PVD",'Main Data'!N674="Gold plate"),1,0)</f>
        <v>0</v>
      </c>
      <c r="AM674">
        <f>IF(OR('Main Data'!AV674="Yes",'Main Data'!AW674="Yes",'Main Data'!AU674="Yes"),1,0)</f>
        <v>0</v>
      </c>
      <c r="AN674">
        <f>IF(OR(ISTEXT('Main Data'!AX674), ISTEXT('Main Data'!AY674)),1,0)</f>
        <v>0</v>
      </c>
      <c r="AO674">
        <f>IF('Main Data'!AZ674="Yes",1,0)</f>
        <v>0</v>
      </c>
      <c r="AP674">
        <f>IF('Main Data'!BA674="Yes",1,0)</f>
        <v>0</v>
      </c>
      <c r="AQ674">
        <f>IF('Main Data'!BD674="Yes",1,0)</f>
        <v>0</v>
      </c>
      <c r="AR674">
        <f>IF('Main Data'!BE674="A",1,0)</f>
        <v>0</v>
      </c>
      <c r="AS674">
        <f>IF('Main Data'!BE674="AA",1,0)</f>
        <v>0</v>
      </c>
      <c r="AT674">
        <f>IF('Main Data'!BE674="AAA",1,0)</f>
        <v>1</v>
      </c>
      <c r="AU674">
        <f>IF('Main Data'!BE674="AAAA",1,0)</f>
        <v>0</v>
      </c>
      <c r="AV674">
        <f>IF('Main Data'!P674="Yes",1,0)</f>
        <v>0</v>
      </c>
      <c r="AW674">
        <f>IF('Main Data'!AP674="Yes",1,0)</f>
        <v>0</v>
      </c>
      <c r="AX674">
        <f>IF(OR('Main Data'!V674="Yes", 'Main Data'!W674="Yes",'Main Data'!X674="Yes"),1,0)</f>
        <v>0</v>
      </c>
      <c r="AY674">
        <f>IF(OR('Main Data'!Y674="Yes",'Main Data'!Z674="Yes"),1,0)</f>
        <v>0</v>
      </c>
      <c r="AZ674">
        <f>IF('Main Data'!AR674="Yes",1,0)</f>
        <v>0</v>
      </c>
      <c r="BA674">
        <f>IF('Main Data'!AS674="Yes",1,0)</f>
        <v>0</v>
      </c>
      <c r="BB674">
        <f>IF('Main Data'!AG674="Yes",1,0)</f>
        <v>0</v>
      </c>
      <c r="BC674">
        <f>IF('Main Data'!AB674="Yes",1,0)</f>
        <v>0</v>
      </c>
      <c r="BD674">
        <f>IF('Main Data'!AA674="Yes",1,0)</f>
        <v>0</v>
      </c>
      <c r="BE674">
        <f>IF('Main Data'!AC674="Yes",1,0)</f>
        <v>0</v>
      </c>
      <c r="BF674">
        <f>IF('Main Data'!AF674="Yes",1,0)</f>
        <v>0</v>
      </c>
      <c r="BG674">
        <f>IF(OR('Main Data'!AI674="Yes",'Main Data'!AL674="Yes"),1,0)</f>
        <v>0</v>
      </c>
      <c r="BH674">
        <f>IF('Main Data'!AJ674="Yes",1,0)</f>
        <v>1</v>
      </c>
      <c r="BI674">
        <f>IF('Main Data'!AK674="Yes",1,0)</f>
        <v>0</v>
      </c>
      <c r="BJ674">
        <f>IF('Main Data'!AM674="Yes",1,0)</f>
        <v>0</v>
      </c>
      <c r="BK674">
        <f>IF('Main Data'!AQ674="Yes",1,0)</f>
        <v>0</v>
      </c>
      <c r="BL674" s="21">
        <f t="shared" si="61"/>
        <v>0</v>
      </c>
      <c r="BM674" s="21">
        <f t="shared" si="62"/>
        <v>0</v>
      </c>
      <c r="BN674" s="21">
        <f t="shared" si="63"/>
        <v>1</v>
      </c>
      <c r="BO674" s="21">
        <f t="shared" si="64"/>
        <v>0</v>
      </c>
      <c r="BP674" s="21">
        <f t="shared" si="65"/>
        <v>0</v>
      </c>
    </row>
    <row r="675" spans="1:68" x14ac:dyDescent="0.2">
      <c r="A675">
        <v>671</v>
      </c>
      <c r="B675" s="33">
        <f>'Main Data'!C675</f>
        <v>44143</v>
      </c>
      <c r="C675">
        <f>'Main Data'!D675</f>
        <v>174</v>
      </c>
      <c r="D675" s="26">
        <f>'Main Data'!E675</f>
        <v>4400</v>
      </c>
      <c r="E675" s="26">
        <f>'Main Data'!F675</f>
        <v>5500</v>
      </c>
      <c r="F675" s="34">
        <f t="shared" si="60"/>
        <v>8.3893598199063533</v>
      </c>
      <c r="G675">
        <f>IF('Main Data'!H675="AP",1,0)</f>
        <v>0</v>
      </c>
      <c r="H675">
        <f>IF('Main Data'!H675="Blancpain",1,0)</f>
        <v>0</v>
      </c>
      <c r="I675">
        <f>IF('Main Data'!H675="Breguet",1,0)</f>
        <v>0</v>
      </c>
      <c r="J675">
        <f>IF('Main Data'!H675="Breitling",1,0)</f>
        <v>0</v>
      </c>
      <c r="K675">
        <f>IF('Main Data'!H675="Cartier",1,0)</f>
        <v>0</v>
      </c>
      <c r="L675">
        <f>IF('Main Data'!H675="Gallet",1,0)</f>
        <v>0</v>
      </c>
      <c r="M675">
        <f>IF('Main Data'!H675="Girard Perregaux",1,0)</f>
        <v>0</v>
      </c>
      <c r="N675">
        <f>IF('Main Data'!H675="Gubelin",1,0)</f>
        <v>0</v>
      </c>
      <c r="O675">
        <f>IF('Main Data'!H675="Heuer",1,0)</f>
        <v>0</v>
      </c>
      <c r="P675">
        <f>IF('Main Data'!H675="IWC",1,0)</f>
        <v>0</v>
      </c>
      <c r="Q675">
        <f>IF('Main Data'!H675="JLC",1,0)</f>
        <v>1</v>
      </c>
      <c r="R675">
        <f>IF('Main Data'!H675="Longines",1,0)</f>
        <v>0</v>
      </c>
      <c r="S675">
        <f>IF('Main Data'!H675="Movado",1,0)</f>
        <v>0</v>
      </c>
      <c r="T675">
        <f>IF('Main Data'!H675="Omega",1,0)</f>
        <v>0</v>
      </c>
      <c r="U675">
        <f>IF('Main Data'!H675="Panerai",1,0)</f>
        <v>0</v>
      </c>
      <c r="V675">
        <f>IF('Main Data'!H675="Patek",1,0)</f>
        <v>0</v>
      </c>
      <c r="W675">
        <f>IF('Main Data'!H675="Rolex",1,0)</f>
        <v>0</v>
      </c>
      <c r="X675">
        <f>IF('Main Data'!H675="Tudor",1,0)</f>
        <v>0</v>
      </c>
      <c r="Y675">
        <f>IF('Main Data'!H675="Ulysse Nardin",1,0)</f>
        <v>0</v>
      </c>
      <c r="Z675">
        <f>IF('Main Data'!H675="Universal Geneve",1,0)</f>
        <v>0</v>
      </c>
      <c r="AA675">
        <f>IF('Main Data'!H675="Vacheron",1,0)</f>
        <v>0</v>
      </c>
      <c r="AB675">
        <f>IF('Main Data'!H675="Zenith",1,0)</f>
        <v>0</v>
      </c>
      <c r="AC675">
        <f>IF('Main Data'!J675="Stainless Steel",1,0)</f>
        <v>1</v>
      </c>
      <c r="AD675">
        <f>IF('Main Data'!J675="Two-tone",1,0)</f>
        <v>0</v>
      </c>
      <c r="AE675">
        <f>IF(OR('Main Data'!J675="YG 18K",'Main Data'!J675="YG &lt;18K",'Main Data'!J675="PG 18K",'Main Data'!J675="PG &lt;18K",'Main Data'!J675="WG 18K",'Main Data'!J675="Mixes of 18K",'Main Data'!J675="Mixes &lt;18K"),1,0)</f>
        <v>0</v>
      </c>
      <c r="AF675">
        <f>IF('Main Data'!J675="Platinum",1,0)</f>
        <v>0</v>
      </c>
      <c r="AG675">
        <f>IF(OR('Main Data'!J675="PVD",'Main Data'!J675="Gold Plate",'Main Data'!J675="Other"),1,0)</f>
        <v>0</v>
      </c>
      <c r="AH675">
        <f>IF('Main Data'!N675="Stainless Steel",1,0)</f>
        <v>0</v>
      </c>
      <c r="AI675">
        <f>IF('Main Data'!N675="Leather",1,0)</f>
        <v>1</v>
      </c>
      <c r="AJ675">
        <f>IF('Main Data'!N675="Two-tone",1,0)</f>
        <v>0</v>
      </c>
      <c r="AK675">
        <f>IF(OR('Main Data'!N675="YG 18K",'Main Data'!N675="PG 18K",'Main Data'!N675="WG 18K",'Main Data'!N675="Mixes of 18K"),1,0)</f>
        <v>0</v>
      </c>
      <c r="AL675">
        <f>IF(OR(,'Main Data'!N675="PVD",'Main Data'!N675="Gold plate"),1,0)</f>
        <v>0</v>
      </c>
      <c r="AM675">
        <f>IF(OR('Main Data'!AV675="Yes",'Main Data'!AW675="Yes",'Main Data'!AU675="Yes"),1,0)</f>
        <v>0</v>
      </c>
      <c r="AN675">
        <f>IF(OR(ISTEXT('Main Data'!AX675), ISTEXT('Main Data'!AY675)),1,0)</f>
        <v>0</v>
      </c>
      <c r="AO675">
        <f>IF('Main Data'!AZ675="Yes",1,0)</f>
        <v>0</v>
      </c>
      <c r="AP675">
        <f>IF('Main Data'!BA675="Yes",1,0)</f>
        <v>0</v>
      </c>
      <c r="AQ675">
        <f>IF('Main Data'!BD675="Yes",1,0)</f>
        <v>0</v>
      </c>
      <c r="AR675">
        <f>IF('Main Data'!BE675="A",1,0)</f>
        <v>0</v>
      </c>
      <c r="AS675">
        <f>IF('Main Data'!BE675="AA",1,0)</f>
        <v>1</v>
      </c>
      <c r="AT675">
        <f>IF('Main Data'!BE675="AAA",1,0)</f>
        <v>0</v>
      </c>
      <c r="AU675">
        <f>IF('Main Data'!BE675="AAAA",1,0)</f>
        <v>0</v>
      </c>
      <c r="AV675">
        <f>IF('Main Data'!P675="Yes",1,0)</f>
        <v>0</v>
      </c>
      <c r="AW675">
        <f>IF('Main Data'!AP675="Yes",1,0)</f>
        <v>0</v>
      </c>
      <c r="AX675">
        <f>IF(OR('Main Data'!V675="Yes", 'Main Data'!W675="Yes",'Main Data'!X675="Yes"),1,0)</f>
        <v>1</v>
      </c>
      <c r="AY675">
        <f>IF(OR('Main Data'!Y675="Yes",'Main Data'!Z675="Yes"),1,0)</f>
        <v>0</v>
      </c>
      <c r="AZ675">
        <f>IF('Main Data'!AR675="Yes",1,0)</f>
        <v>0</v>
      </c>
      <c r="BA675">
        <f>IF('Main Data'!AS675="Yes",1,0)</f>
        <v>1</v>
      </c>
      <c r="BB675">
        <f>IF('Main Data'!AG675="Yes",1,0)</f>
        <v>0</v>
      </c>
      <c r="BC675">
        <f>IF('Main Data'!AB675="Yes",1,0)</f>
        <v>0</v>
      </c>
      <c r="BD675">
        <f>IF('Main Data'!AA675="Yes",1,0)</f>
        <v>1</v>
      </c>
      <c r="BE675">
        <f>IF('Main Data'!AC675="Yes",1,0)</f>
        <v>0</v>
      </c>
      <c r="BF675">
        <f>IF('Main Data'!AF675="Yes",1,0)</f>
        <v>0</v>
      </c>
      <c r="BG675">
        <f>IF(OR('Main Data'!AI675="Yes",'Main Data'!AL675="Yes"),1,0)</f>
        <v>0</v>
      </c>
      <c r="BH675">
        <f>IF('Main Data'!AJ675="Yes",1,0)</f>
        <v>0</v>
      </c>
      <c r="BI675">
        <f>IF('Main Data'!AK675="Yes",1,0)</f>
        <v>0</v>
      </c>
      <c r="BJ675">
        <f>IF('Main Data'!AM675="Yes",1,0)</f>
        <v>0</v>
      </c>
      <c r="BK675">
        <f>IF('Main Data'!AQ675="Yes",1,0)</f>
        <v>0</v>
      </c>
      <c r="BL675" s="21">
        <f t="shared" si="61"/>
        <v>0</v>
      </c>
      <c r="BM675" s="21">
        <f t="shared" si="62"/>
        <v>0</v>
      </c>
      <c r="BN675" s="21">
        <f t="shared" si="63"/>
        <v>1</v>
      </c>
      <c r="BO675" s="21">
        <f t="shared" si="64"/>
        <v>0</v>
      </c>
      <c r="BP675" s="21">
        <f t="shared" si="65"/>
        <v>0</v>
      </c>
    </row>
    <row r="676" spans="1:68" x14ac:dyDescent="0.2">
      <c r="A676">
        <v>672</v>
      </c>
      <c r="B676" s="33">
        <f>'Main Data'!C676</f>
        <v>44143</v>
      </c>
      <c r="C676">
        <f>'Main Data'!D676</f>
        <v>175</v>
      </c>
      <c r="D676" s="26">
        <f>'Main Data'!E676</f>
        <v>11000</v>
      </c>
      <c r="E676" s="26">
        <f>'Main Data'!F676</f>
        <v>13750</v>
      </c>
      <c r="F676" s="34">
        <f t="shared" si="60"/>
        <v>9.3056505517805075</v>
      </c>
      <c r="G676">
        <f>IF('Main Data'!H676="AP",1,0)</f>
        <v>0</v>
      </c>
      <c r="H676">
        <f>IF('Main Data'!H676="Blancpain",1,0)</f>
        <v>0</v>
      </c>
      <c r="I676">
        <f>IF('Main Data'!H676="Breguet",1,0)</f>
        <v>0</v>
      </c>
      <c r="J676">
        <f>IF('Main Data'!H676="Breitling",1,0)</f>
        <v>1</v>
      </c>
      <c r="K676">
        <f>IF('Main Data'!H676="Cartier",1,0)</f>
        <v>0</v>
      </c>
      <c r="L676">
        <f>IF('Main Data'!H676="Gallet",1,0)</f>
        <v>0</v>
      </c>
      <c r="M676">
        <f>IF('Main Data'!H676="Girard Perregaux",1,0)</f>
        <v>0</v>
      </c>
      <c r="N676">
        <f>IF('Main Data'!H676="Gubelin",1,0)</f>
        <v>0</v>
      </c>
      <c r="O676">
        <f>IF('Main Data'!H676="Heuer",1,0)</f>
        <v>0</v>
      </c>
      <c r="P676">
        <f>IF('Main Data'!H676="IWC",1,0)</f>
        <v>0</v>
      </c>
      <c r="Q676">
        <f>IF('Main Data'!H676="JLC",1,0)</f>
        <v>0</v>
      </c>
      <c r="R676">
        <f>IF('Main Data'!H676="Longines",1,0)</f>
        <v>0</v>
      </c>
      <c r="S676">
        <f>IF('Main Data'!H676="Movado",1,0)</f>
        <v>0</v>
      </c>
      <c r="T676">
        <f>IF('Main Data'!H676="Omega",1,0)</f>
        <v>0</v>
      </c>
      <c r="U676">
        <f>IF('Main Data'!H676="Panerai",1,0)</f>
        <v>0</v>
      </c>
      <c r="V676">
        <f>IF('Main Data'!H676="Patek",1,0)</f>
        <v>0</v>
      </c>
      <c r="W676">
        <f>IF('Main Data'!H676="Rolex",1,0)</f>
        <v>0</v>
      </c>
      <c r="X676">
        <f>IF('Main Data'!H676="Tudor",1,0)</f>
        <v>0</v>
      </c>
      <c r="Y676">
        <f>IF('Main Data'!H676="Ulysse Nardin",1,0)</f>
        <v>0</v>
      </c>
      <c r="Z676">
        <f>IF('Main Data'!H676="Universal Geneve",1,0)</f>
        <v>0</v>
      </c>
      <c r="AA676">
        <f>IF('Main Data'!H676="Vacheron",1,0)</f>
        <v>0</v>
      </c>
      <c r="AB676">
        <f>IF('Main Data'!H676="Zenith",1,0)</f>
        <v>0</v>
      </c>
      <c r="AC676">
        <f>IF('Main Data'!J676="Stainless Steel",1,0)</f>
        <v>1</v>
      </c>
      <c r="AD676">
        <f>IF('Main Data'!J676="Two-tone",1,0)</f>
        <v>0</v>
      </c>
      <c r="AE676">
        <f>IF(OR('Main Data'!J676="YG 18K",'Main Data'!J676="YG &lt;18K",'Main Data'!J676="PG 18K",'Main Data'!J676="PG &lt;18K",'Main Data'!J676="WG 18K",'Main Data'!J676="Mixes of 18K",'Main Data'!J676="Mixes &lt;18K"),1,0)</f>
        <v>0</v>
      </c>
      <c r="AF676">
        <f>IF('Main Data'!J676="Platinum",1,0)</f>
        <v>0</v>
      </c>
      <c r="AG676">
        <f>IF(OR('Main Data'!J676="PVD",'Main Data'!J676="Gold Plate",'Main Data'!J676="Other"),1,0)</f>
        <v>0</v>
      </c>
      <c r="AH676">
        <f>IF('Main Data'!N676="Stainless Steel",1,0)</f>
        <v>0</v>
      </c>
      <c r="AI676">
        <f>IF('Main Data'!N676="Leather",1,0)</f>
        <v>1</v>
      </c>
      <c r="AJ676">
        <f>IF('Main Data'!N676="Two-tone",1,0)</f>
        <v>0</v>
      </c>
      <c r="AK676">
        <f>IF(OR('Main Data'!N676="YG 18K",'Main Data'!N676="PG 18K",'Main Data'!N676="WG 18K",'Main Data'!N676="Mixes of 18K"),1,0)</f>
        <v>0</v>
      </c>
      <c r="AL676">
        <f>IF(OR(,'Main Data'!N676="PVD",'Main Data'!N676="Gold plate"),1,0)</f>
        <v>0</v>
      </c>
      <c r="AM676">
        <f>IF(OR('Main Data'!AV676="Yes",'Main Data'!AW676="Yes",'Main Data'!AU676="Yes"),1,0)</f>
        <v>0</v>
      </c>
      <c r="AN676">
        <f>IF(OR(ISTEXT('Main Data'!AX676), ISTEXT('Main Data'!AY676)),1,0)</f>
        <v>0</v>
      </c>
      <c r="AO676">
        <f>IF('Main Data'!AZ676="Yes",1,0)</f>
        <v>0</v>
      </c>
      <c r="AP676">
        <f>IF('Main Data'!BA676="Yes",1,0)</f>
        <v>0</v>
      </c>
      <c r="AQ676">
        <f>IF('Main Data'!BD676="Yes",1,0)</f>
        <v>0</v>
      </c>
      <c r="AR676">
        <f>IF('Main Data'!BE676="A",1,0)</f>
        <v>0</v>
      </c>
      <c r="AS676">
        <f>IF('Main Data'!BE676="AA",1,0)</f>
        <v>1</v>
      </c>
      <c r="AT676">
        <f>IF('Main Data'!BE676="AAA",1,0)</f>
        <v>0</v>
      </c>
      <c r="AU676">
        <f>IF('Main Data'!BE676="AAAA",1,0)</f>
        <v>0</v>
      </c>
      <c r="AV676">
        <f>IF('Main Data'!P676="Yes",1,0)</f>
        <v>0</v>
      </c>
      <c r="AW676">
        <f>IF('Main Data'!AP676="Yes",1,0)</f>
        <v>0</v>
      </c>
      <c r="AX676">
        <f>IF(OR('Main Data'!V676="Yes", 'Main Data'!W676="Yes",'Main Data'!X676="Yes"),1,0)</f>
        <v>1</v>
      </c>
      <c r="AY676">
        <f>IF(OR('Main Data'!Y676="Yes",'Main Data'!Z676="Yes"),1,0)</f>
        <v>0</v>
      </c>
      <c r="AZ676">
        <f>IF('Main Data'!AR676="Yes",1,0)</f>
        <v>0</v>
      </c>
      <c r="BA676">
        <f>IF('Main Data'!AS676="Yes",1,0)</f>
        <v>0</v>
      </c>
      <c r="BB676">
        <f>IF('Main Data'!AG676="Yes",1,0)</f>
        <v>0</v>
      </c>
      <c r="BC676">
        <f>IF('Main Data'!AB676="Yes",1,0)</f>
        <v>0</v>
      </c>
      <c r="BD676">
        <f>IF('Main Data'!AA676="Yes",1,0)</f>
        <v>0</v>
      </c>
      <c r="BE676">
        <f>IF('Main Data'!AC676="Yes",1,0)</f>
        <v>0</v>
      </c>
      <c r="BF676">
        <f>IF('Main Data'!AF676="Yes",1,0)</f>
        <v>1</v>
      </c>
      <c r="BG676">
        <f>IF(OR('Main Data'!AI676="Yes",'Main Data'!AL676="Yes"),1,0)</f>
        <v>0</v>
      </c>
      <c r="BH676">
        <f>IF('Main Data'!AJ676="Yes",1,0)</f>
        <v>0</v>
      </c>
      <c r="BI676">
        <f>IF('Main Data'!AK676="Yes",1,0)</f>
        <v>0</v>
      </c>
      <c r="BJ676">
        <f>IF('Main Data'!AM676="Yes",1,0)</f>
        <v>0</v>
      </c>
      <c r="BK676">
        <f>IF('Main Data'!AQ676="Yes",1,0)</f>
        <v>0</v>
      </c>
      <c r="BL676" s="21">
        <f t="shared" si="61"/>
        <v>0</v>
      </c>
      <c r="BM676" s="21">
        <f t="shared" si="62"/>
        <v>0</v>
      </c>
      <c r="BN676" s="21">
        <f t="shared" si="63"/>
        <v>1</v>
      </c>
      <c r="BO676" s="21">
        <f t="shared" si="64"/>
        <v>0</v>
      </c>
      <c r="BP676" s="21">
        <f t="shared" si="65"/>
        <v>0</v>
      </c>
    </row>
    <row r="677" spans="1:68" x14ac:dyDescent="0.2">
      <c r="A677">
        <v>673</v>
      </c>
      <c r="B677" s="33">
        <f>'Main Data'!C677</f>
        <v>44143</v>
      </c>
      <c r="C677">
        <f>'Main Data'!D677</f>
        <v>179</v>
      </c>
      <c r="D677" s="26">
        <f>'Main Data'!E677</f>
        <v>3800</v>
      </c>
      <c r="E677" s="26">
        <f>'Main Data'!F677</f>
        <v>4750</v>
      </c>
      <c r="F677" s="34">
        <f t="shared" si="60"/>
        <v>8.2427563457144775</v>
      </c>
      <c r="G677">
        <f>IF('Main Data'!H677="AP",1,0)</f>
        <v>0</v>
      </c>
      <c r="H677">
        <f>IF('Main Data'!H677="Blancpain",1,0)</f>
        <v>0</v>
      </c>
      <c r="I677">
        <f>IF('Main Data'!H677="Breguet",1,0)</f>
        <v>0</v>
      </c>
      <c r="J677">
        <f>IF('Main Data'!H677="Breitling",1,0)</f>
        <v>0</v>
      </c>
      <c r="K677">
        <f>IF('Main Data'!H677="Cartier",1,0)</f>
        <v>0</v>
      </c>
      <c r="L677">
        <f>IF('Main Data'!H677="Gallet",1,0)</f>
        <v>0</v>
      </c>
      <c r="M677">
        <f>IF('Main Data'!H677="Girard Perregaux",1,0)</f>
        <v>0</v>
      </c>
      <c r="N677">
        <f>IF('Main Data'!H677="Gubelin",1,0)</f>
        <v>0</v>
      </c>
      <c r="O677">
        <f>IF('Main Data'!H677="Heuer",1,0)</f>
        <v>0</v>
      </c>
      <c r="P677">
        <f>IF('Main Data'!H677="IWC",1,0)</f>
        <v>0</v>
      </c>
      <c r="Q677">
        <f>IF('Main Data'!H677="JLC",1,0)</f>
        <v>0</v>
      </c>
      <c r="R677">
        <f>IF('Main Data'!H677="Longines",1,0)</f>
        <v>0</v>
      </c>
      <c r="S677">
        <f>IF('Main Data'!H677="Movado",1,0)</f>
        <v>0</v>
      </c>
      <c r="T677">
        <f>IF('Main Data'!H677="Omega",1,0)</f>
        <v>0</v>
      </c>
      <c r="U677">
        <f>IF('Main Data'!H677="Panerai",1,0)</f>
        <v>0</v>
      </c>
      <c r="V677">
        <f>IF('Main Data'!H677="Patek",1,0)</f>
        <v>0</v>
      </c>
      <c r="W677">
        <f>IF('Main Data'!H677="Rolex",1,0)</f>
        <v>0</v>
      </c>
      <c r="X677">
        <f>IF('Main Data'!H677="Tudor",1,0)</f>
        <v>0</v>
      </c>
      <c r="Y677">
        <f>IF('Main Data'!H677="Ulysse Nardin",1,0)</f>
        <v>0</v>
      </c>
      <c r="Z677">
        <f>IF('Main Data'!H677="Universal Geneve",1,0)</f>
        <v>1</v>
      </c>
      <c r="AA677">
        <f>IF('Main Data'!H677="Vacheron",1,0)</f>
        <v>0</v>
      </c>
      <c r="AB677">
        <f>IF('Main Data'!H677="Zenith",1,0)</f>
        <v>0</v>
      </c>
      <c r="AC677">
        <f>IF('Main Data'!J677="Stainless Steel",1,0)</f>
        <v>1</v>
      </c>
      <c r="AD677">
        <f>IF('Main Data'!J677="Two-tone",1,0)</f>
        <v>0</v>
      </c>
      <c r="AE677">
        <f>IF(OR('Main Data'!J677="YG 18K",'Main Data'!J677="YG &lt;18K",'Main Data'!J677="PG 18K",'Main Data'!J677="PG &lt;18K",'Main Data'!J677="WG 18K",'Main Data'!J677="Mixes of 18K",'Main Data'!J677="Mixes &lt;18K"),1,0)</f>
        <v>0</v>
      </c>
      <c r="AF677">
        <f>IF('Main Data'!J677="Platinum",1,0)</f>
        <v>0</v>
      </c>
      <c r="AG677">
        <f>IF(OR('Main Data'!J677="PVD",'Main Data'!J677="Gold Plate",'Main Data'!J677="Other"),1,0)</f>
        <v>0</v>
      </c>
      <c r="AH677">
        <f>IF('Main Data'!N677="Stainless Steel",1,0)</f>
        <v>0</v>
      </c>
      <c r="AI677">
        <f>IF('Main Data'!N677="Leather",1,0)</f>
        <v>1</v>
      </c>
      <c r="AJ677">
        <f>IF('Main Data'!N677="Two-tone",1,0)</f>
        <v>0</v>
      </c>
      <c r="AK677">
        <f>IF(OR('Main Data'!N677="YG 18K",'Main Data'!N677="PG 18K",'Main Data'!N677="WG 18K",'Main Data'!N677="Mixes of 18K"),1,0)</f>
        <v>0</v>
      </c>
      <c r="AL677">
        <f>IF(OR(,'Main Data'!N677="PVD",'Main Data'!N677="Gold plate"),1,0)</f>
        <v>0</v>
      </c>
      <c r="AM677">
        <f>IF(OR('Main Data'!AV677="Yes",'Main Data'!AW677="Yes",'Main Data'!AU677="Yes"),1,0)</f>
        <v>0</v>
      </c>
      <c r="AN677">
        <f>IF(OR(ISTEXT('Main Data'!AX677), ISTEXT('Main Data'!AY677)),1,0)</f>
        <v>0</v>
      </c>
      <c r="AO677">
        <f>IF('Main Data'!AZ677="Yes",1,0)</f>
        <v>0</v>
      </c>
      <c r="AP677">
        <f>IF('Main Data'!BA677="Yes",1,0)</f>
        <v>0</v>
      </c>
      <c r="AQ677">
        <f>IF('Main Data'!BD677="Yes",1,0)</f>
        <v>0</v>
      </c>
      <c r="AR677">
        <f>IF('Main Data'!BE677="A",1,0)</f>
        <v>0</v>
      </c>
      <c r="AS677">
        <f>IF('Main Data'!BE677="AA",1,0)</f>
        <v>1</v>
      </c>
      <c r="AT677">
        <f>IF('Main Data'!BE677="AAA",1,0)</f>
        <v>0</v>
      </c>
      <c r="AU677">
        <f>IF('Main Data'!BE677="AAAA",1,0)</f>
        <v>0</v>
      </c>
      <c r="AV677">
        <f>IF('Main Data'!P677="Yes",1,0)</f>
        <v>1</v>
      </c>
      <c r="AW677">
        <f>IF('Main Data'!AP677="Yes",1,0)</f>
        <v>0</v>
      </c>
      <c r="AX677">
        <f>IF(OR('Main Data'!V677="Yes", 'Main Data'!W677="Yes",'Main Data'!X677="Yes"),1,0)</f>
        <v>0</v>
      </c>
      <c r="AY677">
        <f>IF(OR('Main Data'!Y677="Yes",'Main Data'!Z677="Yes"),1,0)</f>
        <v>0</v>
      </c>
      <c r="AZ677">
        <f>IF('Main Data'!AR677="Yes",1,0)</f>
        <v>0</v>
      </c>
      <c r="BA677">
        <f>IF('Main Data'!AS677="Yes",1,0)</f>
        <v>0</v>
      </c>
      <c r="BB677">
        <f>IF('Main Data'!AG677="Yes",1,0)</f>
        <v>0</v>
      </c>
      <c r="BC677">
        <f>IF('Main Data'!AB677="Yes",1,0)</f>
        <v>0</v>
      </c>
      <c r="BD677">
        <f>IF('Main Data'!AA677="Yes",1,0)</f>
        <v>0</v>
      </c>
      <c r="BE677">
        <f>IF('Main Data'!AC677="Yes",1,0)</f>
        <v>0</v>
      </c>
      <c r="BF677">
        <f>IF('Main Data'!AF677="Yes",1,0)</f>
        <v>0</v>
      </c>
      <c r="BG677">
        <f>IF(OR('Main Data'!AI677="Yes",'Main Data'!AL677="Yes"),1,0)</f>
        <v>0</v>
      </c>
      <c r="BH677">
        <f>IF('Main Data'!AJ677="Yes",1,0)</f>
        <v>0</v>
      </c>
      <c r="BI677">
        <f>IF('Main Data'!AK677="Yes",1,0)</f>
        <v>0</v>
      </c>
      <c r="BJ677">
        <f>IF('Main Data'!AM677="Yes",1,0)</f>
        <v>0</v>
      </c>
      <c r="BK677">
        <f>IF('Main Data'!AQ677="Yes",1,0)</f>
        <v>0</v>
      </c>
      <c r="BL677" s="21">
        <f t="shared" si="61"/>
        <v>0</v>
      </c>
      <c r="BM677" s="21">
        <f t="shared" si="62"/>
        <v>0</v>
      </c>
      <c r="BN677" s="21">
        <f t="shared" si="63"/>
        <v>1</v>
      </c>
      <c r="BO677" s="21">
        <f t="shared" si="64"/>
        <v>0</v>
      </c>
      <c r="BP677" s="21">
        <f t="shared" si="65"/>
        <v>0</v>
      </c>
    </row>
    <row r="678" spans="1:68" x14ac:dyDescent="0.2">
      <c r="A678">
        <v>674</v>
      </c>
      <c r="B678" s="33">
        <f>'Main Data'!C678</f>
        <v>44143</v>
      </c>
      <c r="C678">
        <f>'Main Data'!D678</f>
        <v>180</v>
      </c>
      <c r="D678" s="26">
        <f>'Main Data'!E678</f>
        <v>1400</v>
      </c>
      <c r="E678" s="26">
        <f>'Main Data'!F678</f>
        <v>1750</v>
      </c>
      <c r="F678" s="34">
        <f t="shared" si="60"/>
        <v>7.2442275156033498</v>
      </c>
      <c r="G678">
        <f>IF('Main Data'!H678="AP",1,0)</f>
        <v>0</v>
      </c>
      <c r="H678">
        <f>IF('Main Data'!H678="Blancpain",1,0)</f>
        <v>0</v>
      </c>
      <c r="I678">
        <f>IF('Main Data'!H678="Breguet",1,0)</f>
        <v>0</v>
      </c>
      <c r="J678">
        <f>IF('Main Data'!H678="Breitling",1,0)</f>
        <v>0</v>
      </c>
      <c r="K678">
        <f>IF('Main Data'!H678="Cartier",1,0)</f>
        <v>0</v>
      </c>
      <c r="L678">
        <f>IF('Main Data'!H678="Gallet",1,0)</f>
        <v>0</v>
      </c>
      <c r="M678">
        <f>IF('Main Data'!H678="Girard Perregaux",1,0)</f>
        <v>0</v>
      </c>
      <c r="N678">
        <f>IF('Main Data'!H678="Gubelin",1,0)</f>
        <v>0</v>
      </c>
      <c r="O678">
        <f>IF('Main Data'!H678="Heuer",1,0)</f>
        <v>0</v>
      </c>
      <c r="P678">
        <f>IF('Main Data'!H678="IWC",1,0)</f>
        <v>0</v>
      </c>
      <c r="Q678">
        <f>IF('Main Data'!H678="JLC",1,0)</f>
        <v>0</v>
      </c>
      <c r="R678">
        <f>IF('Main Data'!H678="Longines",1,0)</f>
        <v>0</v>
      </c>
      <c r="S678">
        <f>IF('Main Data'!H678="Movado",1,0)</f>
        <v>0</v>
      </c>
      <c r="T678">
        <f>IF('Main Data'!H678="Omega",1,0)</f>
        <v>0</v>
      </c>
      <c r="U678">
        <f>IF('Main Data'!H678="Panerai",1,0)</f>
        <v>0</v>
      </c>
      <c r="V678">
        <f>IF('Main Data'!H678="Patek",1,0)</f>
        <v>0</v>
      </c>
      <c r="W678">
        <f>IF('Main Data'!H678="Rolex",1,0)</f>
        <v>0</v>
      </c>
      <c r="X678">
        <f>IF('Main Data'!H678="Tudor",1,0)</f>
        <v>0</v>
      </c>
      <c r="Y678">
        <f>IF('Main Data'!H678="Ulysse Nardin",1,0)</f>
        <v>0</v>
      </c>
      <c r="Z678">
        <f>IF('Main Data'!H678="Universal Geneve",1,0)</f>
        <v>1</v>
      </c>
      <c r="AA678">
        <f>IF('Main Data'!H678="Vacheron",1,0)</f>
        <v>0</v>
      </c>
      <c r="AB678">
        <f>IF('Main Data'!H678="Zenith",1,0)</f>
        <v>0</v>
      </c>
      <c r="AC678">
        <f>IF('Main Data'!J678="Stainless Steel",1,0)</f>
        <v>1</v>
      </c>
      <c r="AD678">
        <f>IF('Main Data'!J678="Two-tone",1,0)</f>
        <v>0</v>
      </c>
      <c r="AE678">
        <f>IF(OR('Main Data'!J678="YG 18K",'Main Data'!J678="YG &lt;18K",'Main Data'!J678="PG 18K",'Main Data'!J678="PG &lt;18K",'Main Data'!J678="WG 18K",'Main Data'!J678="Mixes of 18K",'Main Data'!J678="Mixes &lt;18K"),1,0)</f>
        <v>0</v>
      </c>
      <c r="AF678">
        <f>IF('Main Data'!J678="Platinum",1,0)</f>
        <v>0</v>
      </c>
      <c r="AG678">
        <f>IF(OR('Main Data'!J678="PVD",'Main Data'!J678="Gold Plate",'Main Data'!J678="Other"),1,0)</f>
        <v>0</v>
      </c>
      <c r="AH678">
        <f>IF('Main Data'!N678="Stainless Steel",1,0)</f>
        <v>1</v>
      </c>
      <c r="AI678">
        <f>IF('Main Data'!N678="Leather",1,0)</f>
        <v>0</v>
      </c>
      <c r="AJ678">
        <f>IF('Main Data'!N678="Two-tone",1,0)</f>
        <v>0</v>
      </c>
      <c r="AK678">
        <f>IF(OR('Main Data'!N678="YG 18K",'Main Data'!N678="PG 18K",'Main Data'!N678="WG 18K",'Main Data'!N678="Mixes of 18K"),1,0)</f>
        <v>0</v>
      </c>
      <c r="AL678">
        <f>IF(OR(,'Main Data'!N678="PVD",'Main Data'!N678="Gold plate"),1,0)</f>
        <v>0</v>
      </c>
      <c r="AM678">
        <f>IF(OR('Main Data'!AV678="Yes",'Main Data'!AW678="Yes",'Main Data'!AU678="Yes"),1,0)</f>
        <v>0</v>
      </c>
      <c r="AN678">
        <f>IF(OR(ISTEXT('Main Data'!AX678), ISTEXT('Main Data'!AY678)),1,0)</f>
        <v>0</v>
      </c>
      <c r="AO678">
        <f>IF('Main Data'!AZ678="Yes",1,0)</f>
        <v>0</v>
      </c>
      <c r="AP678">
        <f>IF('Main Data'!BA678="Yes",1,0)</f>
        <v>0</v>
      </c>
      <c r="AQ678">
        <f>IF('Main Data'!BD678="Yes",1,0)</f>
        <v>0</v>
      </c>
      <c r="AR678">
        <f>IF('Main Data'!BE678="A",1,0)</f>
        <v>1</v>
      </c>
      <c r="AS678">
        <f>IF('Main Data'!BE678="AA",1,0)</f>
        <v>0</v>
      </c>
      <c r="AT678">
        <f>IF('Main Data'!BE678="AAA",1,0)</f>
        <v>0</v>
      </c>
      <c r="AU678">
        <f>IF('Main Data'!BE678="AAAA",1,0)</f>
        <v>0</v>
      </c>
      <c r="AV678">
        <f>IF('Main Data'!P678="Yes",1,0)</f>
        <v>0</v>
      </c>
      <c r="AW678">
        <f>IF('Main Data'!AP678="Yes",1,0)</f>
        <v>0</v>
      </c>
      <c r="AX678">
        <f>IF(OR('Main Data'!V678="Yes", 'Main Data'!W678="Yes",'Main Data'!X678="Yes"),1,0)</f>
        <v>1</v>
      </c>
      <c r="AY678">
        <f>IF(OR('Main Data'!Y678="Yes",'Main Data'!Z678="Yes"),1,0)</f>
        <v>0</v>
      </c>
      <c r="AZ678">
        <f>IF('Main Data'!AR678="Yes",1,0)</f>
        <v>0</v>
      </c>
      <c r="BA678">
        <f>IF('Main Data'!AS678="Yes",1,0)</f>
        <v>0</v>
      </c>
      <c r="BB678">
        <f>IF('Main Data'!AG678="Yes",1,0)</f>
        <v>0</v>
      </c>
      <c r="BC678">
        <f>IF('Main Data'!AB678="Yes",1,0)</f>
        <v>0</v>
      </c>
      <c r="BD678">
        <f>IF('Main Data'!AA678="Yes",1,0)</f>
        <v>0</v>
      </c>
      <c r="BE678">
        <f>IF('Main Data'!AC678="Yes",1,0)</f>
        <v>0</v>
      </c>
      <c r="BF678">
        <f>IF('Main Data'!AF678="Yes",1,0)</f>
        <v>0</v>
      </c>
      <c r="BG678">
        <f>IF(OR('Main Data'!AI678="Yes",'Main Data'!AL678="Yes"),1,0)</f>
        <v>0</v>
      </c>
      <c r="BH678">
        <f>IF('Main Data'!AJ678="Yes",1,0)</f>
        <v>0</v>
      </c>
      <c r="BI678">
        <f>IF('Main Data'!AK678="Yes",1,0)</f>
        <v>0</v>
      </c>
      <c r="BJ678">
        <f>IF('Main Data'!AM678="Yes",1,0)</f>
        <v>0</v>
      </c>
      <c r="BK678">
        <f>IF('Main Data'!AQ678="Yes",1,0)</f>
        <v>0</v>
      </c>
      <c r="BL678" s="21">
        <f t="shared" si="61"/>
        <v>0</v>
      </c>
      <c r="BM678" s="21">
        <f t="shared" si="62"/>
        <v>0</v>
      </c>
      <c r="BN678" s="21">
        <f t="shared" si="63"/>
        <v>1</v>
      </c>
      <c r="BO678" s="21">
        <f t="shared" si="64"/>
        <v>0</v>
      </c>
      <c r="BP678" s="21">
        <f t="shared" si="65"/>
        <v>0</v>
      </c>
    </row>
    <row r="679" spans="1:68" x14ac:dyDescent="0.2">
      <c r="A679">
        <v>675</v>
      </c>
      <c r="B679" s="33">
        <f>'Main Data'!C679</f>
        <v>44143</v>
      </c>
      <c r="C679">
        <f>'Main Data'!D679</f>
        <v>181</v>
      </c>
      <c r="D679" s="26">
        <f>'Main Data'!E679</f>
        <v>1400</v>
      </c>
      <c r="E679" s="26">
        <f>'Main Data'!F679</f>
        <v>1750</v>
      </c>
      <c r="F679" s="34">
        <f t="shared" si="60"/>
        <v>7.2442275156033498</v>
      </c>
      <c r="G679">
        <f>IF('Main Data'!H679="AP",1,0)</f>
        <v>0</v>
      </c>
      <c r="H679">
        <f>IF('Main Data'!H679="Blancpain",1,0)</f>
        <v>0</v>
      </c>
      <c r="I679">
        <f>IF('Main Data'!H679="Breguet",1,0)</f>
        <v>0</v>
      </c>
      <c r="J679">
        <f>IF('Main Data'!H679="Breitling",1,0)</f>
        <v>0</v>
      </c>
      <c r="K679">
        <f>IF('Main Data'!H679="Cartier",1,0)</f>
        <v>0</v>
      </c>
      <c r="L679">
        <f>IF('Main Data'!H679="Gallet",1,0)</f>
        <v>0</v>
      </c>
      <c r="M679">
        <f>IF('Main Data'!H679="Girard Perregaux",1,0)</f>
        <v>0</v>
      </c>
      <c r="N679">
        <f>IF('Main Data'!H679="Gubelin",1,0)</f>
        <v>0</v>
      </c>
      <c r="O679">
        <f>IF('Main Data'!H679="Heuer",1,0)</f>
        <v>0</v>
      </c>
      <c r="P679">
        <f>IF('Main Data'!H679="IWC",1,0)</f>
        <v>1</v>
      </c>
      <c r="Q679">
        <f>IF('Main Data'!H679="JLC",1,0)</f>
        <v>0</v>
      </c>
      <c r="R679">
        <f>IF('Main Data'!H679="Longines",1,0)</f>
        <v>0</v>
      </c>
      <c r="S679">
        <f>IF('Main Data'!H679="Movado",1,0)</f>
        <v>0</v>
      </c>
      <c r="T679">
        <f>IF('Main Data'!H679="Omega",1,0)</f>
        <v>0</v>
      </c>
      <c r="U679">
        <f>IF('Main Data'!H679="Panerai",1,0)</f>
        <v>0</v>
      </c>
      <c r="V679">
        <f>IF('Main Data'!H679="Patek",1,0)</f>
        <v>0</v>
      </c>
      <c r="W679">
        <f>IF('Main Data'!H679="Rolex",1,0)</f>
        <v>0</v>
      </c>
      <c r="X679">
        <f>IF('Main Data'!H679="Tudor",1,0)</f>
        <v>0</v>
      </c>
      <c r="Y679">
        <f>IF('Main Data'!H679="Ulysse Nardin",1,0)</f>
        <v>0</v>
      </c>
      <c r="Z679">
        <f>IF('Main Data'!H679="Universal Geneve",1,0)</f>
        <v>0</v>
      </c>
      <c r="AA679">
        <f>IF('Main Data'!H679="Vacheron",1,0)</f>
        <v>0</v>
      </c>
      <c r="AB679">
        <f>IF('Main Data'!H679="Zenith",1,0)</f>
        <v>0</v>
      </c>
      <c r="AC679">
        <f>IF('Main Data'!J679="Stainless Steel",1,0)</f>
        <v>1</v>
      </c>
      <c r="AD679">
        <f>IF('Main Data'!J679="Two-tone",1,0)</f>
        <v>0</v>
      </c>
      <c r="AE679">
        <f>IF(OR('Main Data'!J679="YG 18K",'Main Data'!J679="YG &lt;18K",'Main Data'!J679="PG 18K",'Main Data'!J679="PG &lt;18K",'Main Data'!J679="WG 18K",'Main Data'!J679="Mixes of 18K",'Main Data'!J679="Mixes &lt;18K"),1,0)</f>
        <v>0</v>
      </c>
      <c r="AF679">
        <f>IF('Main Data'!J679="Platinum",1,0)</f>
        <v>0</v>
      </c>
      <c r="AG679">
        <f>IF(OR('Main Data'!J679="PVD",'Main Data'!J679="Gold Plate",'Main Data'!J679="Other"),1,0)</f>
        <v>0</v>
      </c>
      <c r="AH679">
        <f>IF('Main Data'!N679="Stainless Steel",1,0)</f>
        <v>1</v>
      </c>
      <c r="AI679">
        <f>IF('Main Data'!N679="Leather",1,0)</f>
        <v>0</v>
      </c>
      <c r="AJ679">
        <f>IF('Main Data'!N679="Two-tone",1,0)</f>
        <v>0</v>
      </c>
      <c r="AK679">
        <f>IF(OR('Main Data'!N679="YG 18K",'Main Data'!N679="PG 18K",'Main Data'!N679="WG 18K",'Main Data'!N679="Mixes of 18K"),1,0)</f>
        <v>0</v>
      </c>
      <c r="AL679">
        <f>IF(OR(,'Main Data'!N679="PVD",'Main Data'!N679="Gold plate"),1,0)</f>
        <v>0</v>
      </c>
      <c r="AM679">
        <f>IF(OR('Main Data'!AV679="Yes",'Main Data'!AW679="Yes",'Main Data'!AU679="Yes"),1,0)</f>
        <v>0</v>
      </c>
      <c r="AN679">
        <f>IF(OR(ISTEXT('Main Data'!AX679), ISTEXT('Main Data'!AY679)),1,0)</f>
        <v>0</v>
      </c>
      <c r="AO679">
        <f>IF('Main Data'!AZ679="Yes",1,0)</f>
        <v>0</v>
      </c>
      <c r="AP679">
        <f>IF('Main Data'!BA679="Yes",1,0)</f>
        <v>0</v>
      </c>
      <c r="AQ679">
        <f>IF('Main Data'!BD679="Yes",1,0)</f>
        <v>0</v>
      </c>
      <c r="AR679">
        <f>IF('Main Data'!BE679="A",1,0)</f>
        <v>0</v>
      </c>
      <c r="AS679">
        <f>IF('Main Data'!BE679="AA",1,0)</f>
        <v>1</v>
      </c>
      <c r="AT679">
        <f>IF('Main Data'!BE679="AAA",1,0)</f>
        <v>0</v>
      </c>
      <c r="AU679">
        <f>IF('Main Data'!BE679="AAAA",1,0)</f>
        <v>0</v>
      </c>
      <c r="AV679">
        <f>IF('Main Data'!P679="Yes",1,0)</f>
        <v>1</v>
      </c>
      <c r="AW679">
        <f>IF('Main Data'!AP679="Yes",1,0)</f>
        <v>0</v>
      </c>
      <c r="AX679">
        <f>IF(OR('Main Data'!V679="Yes", 'Main Data'!W679="Yes",'Main Data'!X679="Yes"),1,0)</f>
        <v>0</v>
      </c>
      <c r="AY679">
        <f>IF(OR('Main Data'!Y679="Yes",'Main Data'!Z679="Yes"),1,0)</f>
        <v>0</v>
      </c>
      <c r="AZ679">
        <f>IF('Main Data'!AR679="Yes",1,0)</f>
        <v>0</v>
      </c>
      <c r="BA679">
        <f>IF('Main Data'!AS679="Yes",1,0)</f>
        <v>0</v>
      </c>
      <c r="BB679">
        <f>IF('Main Data'!AG679="Yes",1,0)</f>
        <v>0</v>
      </c>
      <c r="BC679">
        <f>IF('Main Data'!AB679="Yes",1,0)</f>
        <v>0</v>
      </c>
      <c r="BD679">
        <f>IF('Main Data'!AA679="Yes",1,0)</f>
        <v>0</v>
      </c>
      <c r="BE679">
        <f>IF('Main Data'!AC679="Yes",1,0)</f>
        <v>0</v>
      </c>
      <c r="BF679">
        <f>IF('Main Data'!AF679="Yes",1,0)</f>
        <v>0</v>
      </c>
      <c r="BG679">
        <f>IF(OR('Main Data'!AI679="Yes",'Main Data'!AL679="Yes"),1,0)</f>
        <v>0</v>
      </c>
      <c r="BH679">
        <f>IF('Main Data'!AJ679="Yes",1,0)</f>
        <v>0</v>
      </c>
      <c r="BI679">
        <f>IF('Main Data'!AK679="Yes",1,0)</f>
        <v>0</v>
      </c>
      <c r="BJ679">
        <f>IF('Main Data'!AM679="Yes",1,0)</f>
        <v>0</v>
      </c>
      <c r="BK679">
        <f>IF('Main Data'!AQ679="Yes",1,0)</f>
        <v>0</v>
      </c>
      <c r="BL679" s="21">
        <f t="shared" si="61"/>
        <v>0</v>
      </c>
      <c r="BM679" s="21">
        <f t="shared" si="62"/>
        <v>0</v>
      </c>
      <c r="BN679" s="21">
        <f t="shared" si="63"/>
        <v>1</v>
      </c>
      <c r="BO679" s="21">
        <f t="shared" si="64"/>
        <v>0</v>
      </c>
      <c r="BP679" s="21">
        <f t="shared" si="65"/>
        <v>0</v>
      </c>
    </row>
    <row r="680" spans="1:68" x14ac:dyDescent="0.2">
      <c r="A680">
        <v>676</v>
      </c>
      <c r="B680" s="33">
        <f>'Main Data'!C680</f>
        <v>44143</v>
      </c>
      <c r="C680">
        <f>'Main Data'!D680</f>
        <v>183</v>
      </c>
      <c r="D680" s="26">
        <f>'Main Data'!E680</f>
        <v>2600</v>
      </c>
      <c r="E680" s="26">
        <f>'Main Data'!F680</f>
        <v>3250</v>
      </c>
      <c r="F680" s="34">
        <f t="shared" si="60"/>
        <v>7.8632667240095735</v>
      </c>
      <c r="G680">
        <f>IF('Main Data'!H680="AP",1,0)</f>
        <v>0</v>
      </c>
      <c r="H680">
        <f>IF('Main Data'!H680="Blancpain",1,0)</f>
        <v>0</v>
      </c>
      <c r="I680">
        <f>IF('Main Data'!H680="Breguet",1,0)</f>
        <v>0</v>
      </c>
      <c r="J680">
        <f>IF('Main Data'!H680="Breitling",1,0)</f>
        <v>0</v>
      </c>
      <c r="K680">
        <f>IF('Main Data'!H680="Cartier",1,0)</f>
        <v>0</v>
      </c>
      <c r="L680">
        <f>IF('Main Data'!H680="Gallet",1,0)</f>
        <v>0</v>
      </c>
      <c r="M680">
        <f>IF('Main Data'!H680="Girard Perregaux",1,0)</f>
        <v>0</v>
      </c>
      <c r="N680">
        <f>IF('Main Data'!H680="Gubelin",1,0)</f>
        <v>0</v>
      </c>
      <c r="O680">
        <f>IF('Main Data'!H680="Heuer",1,0)</f>
        <v>1</v>
      </c>
      <c r="P680">
        <f>IF('Main Data'!H680="IWC",1,0)</f>
        <v>0</v>
      </c>
      <c r="Q680">
        <f>IF('Main Data'!H680="JLC",1,0)</f>
        <v>0</v>
      </c>
      <c r="R680">
        <f>IF('Main Data'!H680="Longines",1,0)</f>
        <v>0</v>
      </c>
      <c r="S680">
        <f>IF('Main Data'!H680="Movado",1,0)</f>
        <v>0</v>
      </c>
      <c r="T680">
        <f>IF('Main Data'!H680="Omega",1,0)</f>
        <v>0</v>
      </c>
      <c r="U680">
        <f>IF('Main Data'!H680="Panerai",1,0)</f>
        <v>0</v>
      </c>
      <c r="V680">
        <f>IF('Main Data'!H680="Patek",1,0)</f>
        <v>0</v>
      </c>
      <c r="W680">
        <f>IF('Main Data'!H680="Rolex",1,0)</f>
        <v>0</v>
      </c>
      <c r="X680">
        <f>IF('Main Data'!H680="Tudor",1,0)</f>
        <v>0</v>
      </c>
      <c r="Y680">
        <f>IF('Main Data'!H680="Ulysse Nardin",1,0)</f>
        <v>0</v>
      </c>
      <c r="Z680">
        <f>IF('Main Data'!H680="Universal Geneve",1,0)</f>
        <v>0</v>
      </c>
      <c r="AA680">
        <f>IF('Main Data'!H680="Vacheron",1,0)</f>
        <v>0</v>
      </c>
      <c r="AB680">
        <f>IF('Main Data'!H680="Zenith",1,0)</f>
        <v>0</v>
      </c>
      <c r="AC680">
        <f>IF('Main Data'!J680="Stainless Steel",1,0)</f>
        <v>1</v>
      </c>
      <c r="AD680">
        <f>IF('Main Data'!J680="Two-tone",1,0)</f>
        <v>0</v>
      </c>
      <c r="AE680">
        <f>IF(OR('Main Data'!J680="YG 18K",'Main Data'!J680="YG &lt;18K",'Main Data'!J680="PG 18K",'Main Data'!J680="PG &lt;18K",'Main Data'!J680="WG 18K",'Main Data'!J680="Mixes of 18K",'Main Data'!J680="Mixes &lt;18K"),1,0)</f>
        <v>0</v>
      </c>
      <c r="AF680">
        <f>IF('Main Data'!J680="Platinum",1,0)</f>
        <v>0</v>
      </c>
      <c r="AG680">
        <f>IF(OR('Main Data'!J680="PVD",'Main Data'!J680="Gold Plate",'Main Data'!J680="Other"),1,0)</f>
        <v>0</v>
      </c>
      <c r="AH680">
        <f>IF('Main Data'!N680="Stainless Steel",1,0)</f>
        <v>0</v>
      </c>
      <c r="AI680">
        <f>IF('Main Data'!N680="Leather",1,0)</f>
        <v>1</v>
      </c>
      <c r="AJ680">
        <f>IF('Main Data'!N680="Two-tone",1,0)</f>
        <v>0</v>
      </c>
      <c r="AK680">
        <f>IF(OR('Main Data'!N680="YG 18K",'Main Data'!N680="PG 18K",'Main Data'!N680="WG 18K",'Main Data'!N680="Mixes of 18K"),1,0)</f>
        <v>0</v>
      </c>
      <c r="AL680">
        <f>IF(OR(,'Main Data'!N680="PVD",'Main Data'!N680="Gold plate"),1,0)</f>
        <v>0</v>
      </c>
      <c r="AM680">
        <f>IF(OR('Main Data'!AV680="Yes",'Main Data'!AW680="Yes",'Main Data'!AU680="Yes"),1,0)</f>
        <v>0</v>
      </c>
      <c r="AN680">
        <f>IF(OR(ISTEXT('Main Data'!AX680), ISTEXT('Main Data'!AY680)),1,0)</f>
        <v>0</v>
      </c>
      <c r="AO680">
        <f>IF('Main Data'!AZ680="Yes",1,0)</f>
        <v>0</v>
      </c>
      <c r="AP680">
        <f>IF('Main Data'!BA680="Yes",1,0)</f>
        <v>0</v>
      </c>
      <c r="AQ680">
        <f>IF('Main Data'!BD680="Yes",1,0)</f>
        <v>0</v>
      </c>
      <c r="AR680">
        <f>IF('Main Data'!BE680="A",1,0)</f>
        <v>0</v>
      </c>
      <c r="AS680">
        <f>IF('Main Data'!BE680="AA",1,0)</f>
        <v>1</v>
      </c>
      <c r="AT680">
        <f>IF('Main Data'!BE680="AAA",1,0)</f>
        <v>0</v>
      </c>
      <c r="AU680">
        <f>IF('Main Data'!BE680="AAAA",1,0)</f>
        <v>0</v>
      </c>
      <c r="AV680">
        <f>IF('Main Data'!P680="Yes",1,0)</f>
        <v>0</v>
      </c>
      <c r="AW680">
        <f>IF('Main Data'!AP680="Yes",1,0)</f>
        <v>0</v>
      </c>
      <c r="AX680">
        <f>IF(OR('Main Data'!V680="Yes", 'Main Data'!W680="Yes",'Main Data'!X680="Yes"),1,0)</f>
        <v>1</v>
      </c>
      <c r="AY680">
        <f>IF(OR('Main Data'!Y680="Yes",'Main Data'!Z680="Yes"),1,0)</f>
        <v>0</v>
      </c>
      <c r="AZ680">
        <f>IF('Main Data'!AR680="Yes",1,0)</f>
        <v>0</v>
      </c>
      <c r="BA680">
        <f>IF('Main Data'!AS680="Yes",1,0)</f>
        <v>0</v>
      </c>
      <c r="BB680">
        <f>IF('Main Data'!AG680="Yes",1,0)</f>
        <v>0</v>
      </c>
      <c r="BC680">
        <f>IF('Main Data'!AB680="Yes",1,0)</f>
        <v>0</v>
      </c>
      <c r="BD680">
        <f>IF('Main Data'!AA680="Yes",1,0)</f>
        <v>0</v>
      </c>
      <c r="BE680">
        <f>IF('Main Data'!AC680="Yes",1,0)</f>
        <v>0</v>
      </c>
      <c r="BF680">
        <f>IF('Main Data'!AF680="Yes",1,0)</f>
        <v>0</v>
      </c>
      <c r="BG680">
        <f>IF(OR('Main Data'!AI680="Yes",'Main Data'!AL680="Yes"),1,0)</f>
        <v>1</v>
      </c>
      <c r="BH680">
        <f>IF('Main Data'!AJ680="Yes",1,0)</f>
        <v>0</v>
      </c>
      <c r="BI680">
        <f>IF('Main Data'!AK680="Yes",1,0)</f>
        <v>0</v>
      </c>
      <c r="BJ680">
        <f>IF('Main Data'!AM680="Yes",1,0)</f>
        <v>0</v>
      </c>
      <c r="BK680">
        <f>IF('Main Data'!AQ680="Yes",1,0)</f>
        <v>0</v>
      </c>
      <c r="BL680" s="21">
        <f t="shared" si="61"/>
        <v>0</v>
      </c>
      <c r="BM680" s="21">
        <f t="shared" si="62"/>
        <v>0</v>
      </c>
      <c r="BN680" s="21">
        <f t="shared" si="63"/>
        <v>1</v>
      </c>
      <c r="BO680" s="21">
        <f t="shared" si="64"/>
        <v>0</v>
      </c>
      <c r="BP680" s="21">
        <f t="shared" si="65"/>
        <v>0</v>
      </c>
    </row>
    <row r="681" spans="1:68" x14ac:dyDescent="0.2">
      <c r="A681">
        <v>677</v>
      </c>
      <c r="B681" s="33">
        <f>'Main Data'!C681</f>
        <v>44143</v>
      </c>
      <c r="C681">
        <f>'Main Data'!D681</f>
        <v>185</v>
      </c>
      <c r="D681" s="26">
        <f>'Main Data'!E681</f>
        <v>8000</v>
      </c>
      <c r="E681" s="26">
        <f>'Main Data'!F681</f>
        <v>10000</v>
      </c>
      <c r="F681" s="34">
        <f t="shared" si="60"/>
        <v>8.987196820661973</v>
      </c>
      <c r="G681">
        <f>IF('Main Data'!H681="AP",1,0)</f>
        <v>1</v>
      </c>
      <c r="H681">
        <f>IF('Main Data'!H681="Blancpain",1,0)</f>
        <v>0</v>
      </c>
      <c r="I681">
        <f>IF('Main Data'!H681="Breguet",1,0)</f>
        <v>0</v>
      </c>
      <c r="J681">
        <f>IF('Main Data'!H681="Breitling",1,0)</f>
        <v>0</v>
      </c>
      <c r="K681">
        <f>IF('Main Data'!H681="Cartier",1,0)</f>
        <v>0</v>
      </c>
      <c r="L681">
        <f>IF('Main Data'!H681="Gallet",1,0)</f>
        <v>0</v>
      </c>
      <c r="M681">
        <f>IF('Main Data'!H681="Girard Perregaux",1,0)</f>
        <v>0</v>
      </c>
      <c r="N681">
        <f>IF('Main Data'!H681="Gubelin",1,0)</f>
        <v>0</v>
      </c>
      <c r="O681">
        <f>IF('Main Data'!H681="Heuer",1,0)</f>
        <v>0</v>
      </c>
      <c r="P681">
        <f>IF('Main Data'!H681="IWC",1,0)</f>
        <v>0</v>
      </c>
      <c r="Q681">
        <f>IF('Main Data'!H681="JLC",1,0)</f>
        <v>0</v>
      </c>
      <c r="R681">
        <f>IF('Main Data'!H681="Longines",1,0)</f>
        <v>0</v>
      </c>
      <c r="S681">
        <f>IF('Main Data'!H681="Movado",1,0)</f>
        <v>0</v>
      </c>
      <c r="T681">
        <f>IF('Main Data'!H681="Omega",1,0)</f>
        <v>0</v>
      </c>
      <c r="U681">
        <f>IF('Main Data'!H681="Panerai",1,0)</f>
        <v>0</v>
      </c>
      <c r="V681">
        <f>IF('Main Data'!H681="Patek",1,0)</f>
        <v>0</v>
      </c>
      <c r="W681">
        <f>IF('Main Data'!H681="Rolex",1,0)</f>
        <v>0</v>
      </c>
      <c r="X681">
        <f>IF('Main Data'!H681="Tudor",1,0)</f>
        <v>0</v>
      </c>
      <c r="Y681">
        <f>IF('Main Data'!H681="Ulysse Nardin",1,0)</f>
        <v>0</v>
      </c>
      <c r="Z681">
        <f>IF('Main Data'!H681="Universal Geneve",1,0)</f>
        <v>0</v>
      </c>
      <c r="AA681">
        <f>IF('Main Data'!H681="Vacheron",1,0)</f>
        <v>0</v>
      </c>
      <c r="AB681">
        <f>IF('Main Data'!H681="Zenith",1,0)</f>
        <v>0</v>
      </c>
      <c r="AC681">
        <f>IF('Main Data'!J681="Stainless Steel",1,0)</f>
        <v>0</v>
      </c>
      <c r="AD681">
        <f>IF('Main Data'!J681="Two-tone",1,0)</f>
        <v>0</v>
      </c>
      <c r="AE681">
        <f>IF(OR('Main Data'!J681="YG 18K",'Main Data'!J681="YG &lt;18K",'Main Data'!J681="PG 18K",'Main Data'!J681="PG &lt;18K",'Main Data'!J681="WG 18K",'Main Data'!J681="Mixes of 18K",'Main Data'!J681="Mixes &lt;18K"),1,0)</f>
        <v>1</v>
      </c>
      <c r="AF681">
        <f>IF('Main Data'!J681="Platinum",1,0)</f>
        <v>0</v>
      </c>
      <c r="AG681">
        <f>IF(OR('Main Data'!J681="PVD",'Main Data'!J681="Gold Plate",'Main Data'!J681="Other"),1,0)</f>
        <v>0</v>
      </c>
      <c r="AH681">
        <f>IF('Main Data'!N681="Stainless Steel",1,0)</f>
        <v>0</v>
      </c>
      <c r="AI681">
        <f>IF('Main Data'!N681="Leather",1,0)</f>
        <v>1</v>
      </c>
      <c r="AJ681">
        <f>IF('Main Data'!N681="Two-tone",1,0)</f>
        <v>0</v>
      </c>
      <c r="AK681">
        <f>IF(OR('Main Data'!N681="YG 18K",'Main Data'!N681="PG 18K",'Main Data'!N681="WG 18K",'Main Data'!N681="Mixes of 18K"),1,0)</f>
        <v>0</v>
      </c>
      <c r="AL681">
        <f>IF(OR(,'Main Data'!N681="PVD",'Main Data'!N681="Gold plate"),1,0)</f>
        <v>0</v>
      </c>
      <c r="AM681">
        <f>IF(OR('Main Data'!AV681="Yes",'Main Data'!AW681="Yes",'Main Data'!AU681="Yes"),1,0)</f>
        <v>0</v>
      </c>
      <c r="AN681">
        <f>IF(OR(ISTEXT('Main Data'!AX681), ISTEXT('Main Data'!AY681)),1,0)</f>
        <v>0</v>
      </c>
      <c r="AO681">
        <f>IF('Main Data'!AZ681="Yes",1,0)</f>
        <v>0</v>
      </c>
      <c r="AP681">
        <f>IF('Main Data'!BA681="Yes",1,0)</f>
        <v>0</v>
      </c>
      <c r="AQ681">
        <f>IF('Main Data'!BD681="Yes",1,0)</f>
        <v>0</v>
      </c>
      <c r="AR681">
        <f>IF('Main Data'!BE681="A",1,0)</f>
        <v>0</v>
      </c>
      <c r="AS681">
        <f>IF('Main Data'!BE681="AA",1,0)</f>
        <v>1</v>
      </c>
      <c r="AT681">
        <f>IF('Main Data'!BE681="AAA",1,0)</f>
        <v>0</v>
      </c>
      <c r="AU681">
        <f>IF('Main Data'!BE681="AAAA",1,0)</f>
        <v>0</v>
      </c>
      <c r="AV681">
        <f>IF('Main Data'!P681="Yes",1,0)</f>
        <v>1</v>
      </c>
      <c r="AW681">
        <f>IF('Main Data'!AP681="Yes",1,0)</f>
        <v>0</v>
      </c>
      <c r="AX681">
        <f>IF(OR('Main Data'!V681="Yes", 'Main Data'!W681="Yes",'Main Data'!X681="Yes"),1,0)</f>
        <v>0</v>
      </c>
      <c r="AY681">
        <f>IF(OR('Main Data'!Y681="Yes",'Main Data'!Z681="Yes"),1,0)</f>
        <v>0</v>
      </c>
      <c r="AZ681">
        <f>IF('Main Data'!AR681="Yes",1,0)</f>
        <v>0</v>
      </c>
      <c r="BA681">
        <f>IF('Main Data'!AS681="Yes",1,0)</f>
        <v>0</v>
      </c>
      <c r="BB681">
        <f>IF('Main Data'!AG681="Yes",1,0)</f>
        <v>0</v>
      </c>
      <c r="BC681">
        <f>IF('Main Data'!AB681="Yes",1,0)</f>
        <v>0</v>
      </c>
      <c r="BD681">
        <f>IF('Main Data'!AA681="Yes",1,0)</f>
        <v>0</v>
      </c>
      <c r="BE681">
        <f>IF('Main Data'!AC681="Yes",1,0)</f>
        <v>0</v>
      </c>
      <c r="BF681">
        <f>IF('Main Data'!AF681="Yes",1,0)</f>
        <v>0</v>
      </c>
      <c r="BG681">
        <f>IF(OR('Main Data'!AI681="Yes",'Main Data'!AL681="Yes"),1,0)</f>
        <v>0</v>
      </c>
      <c r="BH681">
        <f>IF('Main Data'!AJ681="Yes",1,0)</f>
        <v>0</v>
      </c>
      <c r="BI681">
        <f>IF('Main Data'!AK681="Yes",1,0)</f>
        <v>0</v>
      </c>
      <c r="BJ681">
        <f>IF('Main Data'!AM681="Yes",1,0)</f>
        <v>0</v>
      </c>
      <c r="BK681">
        <f>IF('Main Data'!AQ681="Yes",1,0)</f>
        <v>0</v>
      </c>
      <c r="BL681" s="21">
        <f t="shared" si="61"/>
        <v>0</v>
      </c>
      <c r="BM681" s="21">
        <f t="shared" si="62"/>
        <v>0</v>
      </c>
      <c r="BN681" s="21">
        <f t="shared" si="63"/>
        <v>1</v>
      </c>
      <c r="BO681" s="21">
        <f t="shared" si="64"/>
        <v>0</v>
      </c>
      <c r="BP681" s="21">
        <f t="shared" si="65"/>
        <v>0</v>
      </c>
    </row>
    <row r="682" spans="1:68" x14ac:dyDescent="0.2">
      <c r="A682">
        <v>678</v>
      </c>
      <c r="B682" s="33">
        <f>'Main Data'!C682</f>
        <v>44143</v>
      </c>
      <c r="C682">
        <f>'Main Data'!D682</f>
        <v>186</v>
      </c>
      <c r="D682" s="26">
        <f>'Main Data'!E682</f>
        <v>5500</v>
      </c>
      <c r="E682" s="26">
        <f>'Main Data'!F682</f>
        <v>6875</v>
      </c>
      <c r="F682" s="34">
        <f t="shared" si="60"/>
        <v>8.6125033712205621</v>
      </c>
      <c r="G682">
        <f>IF('Main Data'!H682="AP",1,0)</f>
        <v>0</v>
      </c>
      <c r="H682">
        <f>IF('Main Data'!H682="Blancpain",1,0)</f>
        <v>0</v>
      </c>
      <c r="I682">
        <f>IF('Main Data'!H682="Breguet",1,0)</f>
        <v>0</v>
      </c>
      <c r="J682">
        <f>IF('Main Data'!H682="Breitling",1,0)</f>
        <v>0</v>
      </c>
      <c r="K682">
        <f>IF('Main Data'!H682="Cartier",1,0)</f>
        <v>1</v>
      </c>
      <c r="L682">
        <f>IF('Main Data'!H682="Gallet",1,0)</f>
        <v>0</v>
      </c>
      <c r="M682">
        <f>IF('Main Data'!H682="Girard Perregaux",1,0)</f>
        <v>0</v>
      </c>
      <c r="N682">
        <f>IF('Main Data'!H682="Gubelin",1,0)</f>
        <v>0</v>
      </c>
      <c r="O682">
        <f>IF('Main Data'!H682="Heuer",1,0)</f>
        <v>0</v>
      </c>
      <c r="P682">
        <f>IF('Main Data'!H682="IWC",1,0)</f>
        <v>0</v>
      </c>
      <c r="Q682">
        <f>IF('Main Data'!H682="JLC",1,0)</f>
        <v>0</v>
      </c>
      <c r="R682">
        <f>IF('Main Data'!H682="Longines",1,0)</f>
        <v>0</v>
      </c>
      <c r="S682">
        <f>IF('Main Data'!H682="Movado",1,0)</f>
        <v>0</v>
      </c>
      <c r="T682">
        <f>IF('Main Data'!H682="Omega",1,0)</f>
        <v>0</v>
      </c>
      <c r="U682">
        <f>IF('Main Data'!H682="Panerai",1,0)</f>
        <v>0</v>
      </c>
      <c r="V682">
        <f>IF('Main Data'!H682="Patek",1,0)</f>
        <v>0</v>
      </c>
      <c r="W682">
        <f>IF('Main Data'!H682="Rolex",1,0)</f>
        <v>0</v>
      </c>
      <c r="X682">
        <f>IF('Main Data'!H682="Tudor",1,0)</f>
        <v>0</v>
      </c>
      <c r="Y682">
        <f>IF('Main Data'!H682="Ulysse Nardin",1,0)</f>
        <v>0</v>
      </c>
      <c r="Z682">
        <f>IF('Main Data'!H682="Universal Geneve",1,0)</f>
        <v>0</v>
      </c>
      <c r="AA682">
        <f>IF('Main Data'!H682="Vacheron",1,0)</f>
        <v>0</v>
      </c>
      <c r="AB682">
        <f>IF('Main Data'!H682="Zenith",1,0)</f>
        <v>0</v>
      </c>
      <c r="AC682">
        <f>IF('Main Data'!J682="Stainless Steel",1,0)</f>
        <v>0</v>
      </c>
      <c r="AD682">
        <f>IF('Main Data'!J682="Two-tone",1,0)</f>
        <v>0</v>
      </c>
      <c r="AE682">
        <f>IF(OR('Main Data'!J682="YG 18K",'Main Data'!J682="YG &lt;18K",'Main Data'!J682="PG 18K",'Main Data'!J682="PG &lt;18K",'Main Data'!J682="WG 18K",'Main Data'!J682="Mixes of 18K",'Main Data'!J682="Mixes &lt;18K"),1,0)</f>
        <v>1</v>
      </c>
      <c r="AF682">
        <f>IF('Main Data'!J682="Platinum",1,0)</f>
        <v>0</v>
      </c>
      <c r="AG682">
        <f>IF(OR('Main Data'!J682="PVD",'Main Data'!J682="Gold Plate",'Main Data'!J682="Other"),1,0)</f>
        <v>0</v>
      </c>
      <c r="AH682">
        <f>IF('Main Data'!N682="Stainless Steel",1,0)</f>
        <v>0</v>
      </c>
      <c r="AI682">
        <f>IF('Main Data'!N682="Leather",1,0)</f>
        <v>1</v>
      </c>
      <c r="AJ682">
        <f>IF('Main Data'!N682="Two-tone",1,0)</f>
        <v>0</v>
      </c>
      <c r="AK682">
        <f>IF(OR('Main Data'!N682="YG 18K",'Main Data'!N682="PG 18K",'Main Data'!N682="WG 18K",'Main Data'!N682="Mixes of 18K"),1,0)</f>
        <v>0</v>
      </c>
      <c r="AL682">
        <f>IF(OR(,'Main Data'!N682="PVD",'Main Data'!N682="Gold plate"),1,0)</f>
        <v>0</v>
      </c>
      <c r="AM682">
        <f>IF(OR('Main Data'!AV682="Yes",'Main Data'!AW682="Yes",'Main Data'!AU682="Yes"),1,0)</f>
        <v>0</v>
      </c>
      <c r="AN682">
        <f>IF(OR(ISTEXT('Main Data'!AX682), ISTEXT('Main Data'!AY682)),1,0)</f>
        <v>0</v>
      </c>
      <c r="AO682">
        <f>IF('Main Data'!AZ682="Yes",1,0)</f>
        <v>0</v>
      </c>
      <c r="AP682">
        <f>IF('Main Data'!BA682="Yes",1,0)</f>
        <v>0</v>
      </c>
      <c r="AQ682">
        <f>IF('Main Data'!BD682="Yes",1,0)</f>
        <v>0</v>
      </c>
      <c r="AR682">
        <f>IF('Main Data'!BE682="A",1,0)</f>
        <v>0</v>
      </c>
      <c r="AS682">
        <f>IF('Main Data'!BE682="AA",1,0)</f>
        <v>1</v>
      </c>
      <c r="AT682">
        <f>IF('Main Data'!BE682="AAA",1,0)</f>
        <v>0</v>
      </c>
      <c r="AU682">
        <f>IF('Main Data'!BE682="AAAA",1,0)</f>
        <v>0</v>
      </c>
      <c r="AV682">
        <f>IF('Main Data'!P682="Yes",1,0)</f>
        <v>1</v>
      </c>
      <c r="AW682">
        <f>IF('Main Data'!AP682="Yes",1,0)</f>
        <v>0</v>
      </c>
      <c r="AX682">
        <f>IF(OR('Main Data'!V682="Yes", 'Main Data'!W682="Yes",'Main Data'!X682="Yes"),1,0)</f>
        <v>0</v>
      </c>
      <c r="AY682">
        <f>IF(OR('Main Data'!Y682="Yes",'Main Data'!Z682="Yes"),1,0)</f>
        <v>0</v>
      </c>
      <c r="AZ682">
        <f>IF('Main Data'!AR682="Yes",1,0)</f>
        <v>1</v>
      </c>
      <c r="BA682">
        <f>IF('Main Data'!AS682="Yes",1,0)</f>
        <v>0</v>
      </c>
      <c r="BB682">
        <f>IF('Main Data'!AG682="Yes",1,0)</f>
        <v>0</v>
      </c>
      <c r="BC682">
        <f>IF('Main Data'!AB682="Yes",1,0)</f>
        <v>0</v>
      </c>
      <c r="BD682">
        <f>IF('Main Data'!AA682="Yes",1,0)</f>
        <v>0</v>
      </c>
      <c r="BE682">
        <f>IF('Main Data'!AC682="Yes",1,0)</f>
        <v>0</v>
      </c>
      <c r="BF682">
        <f>IF('Main Data'!AF682="Yes",1,0)</f>
        <v>0</v>
      </c>
      <c r="BG682">
        <f>IF(OR('Main Data'!AI682="Yes",'Main Data'!AL682="Yes"),1,0)</f>
        <v>0</v>
      </c>
      <c r="BH682">
        <f>IF('Main Data'!AJ682="Yes",1,0)</f>
        <v>0</v>
      </c>
      <c r="BI682">
        <f>IF('Main Data'!AK682="Yes",1,0)</f>
        <v>0</v>
      </c>
      <c r="BJ682">
        <f>IF('Main Data'!AM682="Yes",1,0)</f>
        <v>0</v>
      </c>
      <c r="BK682">
        <f>IF('Main Data'!AQ682="Yes",1,0)</f>
        <v>0</v>
      </c>
      <c r="BL682" s="21">
        <f t="shared" si="61"/>
        <v>0</v>
      </c>
      <c r="BM682" s="21">
        <f t="shared" si="62"/>
        <v>0</v>
      </c>
      <c r="BN682" s="21">
        <f t="shared" si="63"/>
        <v>1</v>
      </c>
      <c r="BO682" s="21">
        <f t="shared" si="64"/>
        <v>0</v>
      </c>
      <c r="BP682" s="21">
        <f t="shared" si="65"/>
        <v>0</v>
      </c>
    </row>
    <row r="683" spans="1:68" x14ac:dyDescent="0.2">
      <c r="A683">
        <v>679</v>
      </c>
      <c r="B683" s="33">
        <f>'Main Data'!C683</f>
        <v>44143</v>
      </c>
      <c r="C683">
        <f>'Main Data'!D683</f>
        <v>187</v>
      </c>
      <c r="D683" s="26">
        <f>'Main Data'!E683</f>
        <v>3600</v>
      </c>
      <c r="E683" s="26">
        <f>'Main Data'!F683</f>
        <v>4500</v>
      </c>
      <c r="F683" s="34">
        <f t="shared" si="60"/>
        <v>8.1886891244442008</v>
      </c>
      <c r="G683">
        <f>IF('Main Data'!H683="AP",1,0)</f>
        <v>0</v>
      </c>
      <c r="H683">
        <f>IF('Main Data'!H683="Blancpain",1,0)</f>
        <v>0</v>
      </c>
      <c r="I683">
        <f>IF('Main Data'!H683="Breguet",1,0)</f>
        <v>0</v>
      </c>
      <c r="J683">
        <f>IF('Main Data'!H683="Breitling",1,0)</f>
        <v>0</v>
      </c>
      <c r="K683">
        <f>IF('Main Data'!H683="Cartier",1,0)</f>
        <v>1</v>
      </c>
      <c r="L683">
        <f>IF('Main Data'!H683="Gallet",1,0)</f>
        <v>0</v>
      </c>
      <c r="M683">
        <f>IF('Main Data'!H683="Girard Perregaux",1,0)</f>
        <v>0</v>
      </c>
      <c r="N683">
        <f>IF('Main Data'!H683="Gubelin",1,0)</f>
        <v>0</v>
      </c>
      <c r="O683">
        <f>IF('Main Data'!H683="Heuer",1,0)</f>
        <v>0</v>
      </c>
      <c r="P683">
        <f>IF('Main Data'!H683="IWC",1,0)</f>
        <v>0</v>
      </c>
      <c r="Q683">
        <f>IF('Main Data'!H683="JLC",1,0)</f>
        <v>0</v>
      </c>
      <c r="R683">
        <f>IF('Main Data'!H683="Longines",1,0)</f>
        <v>0</v>
      </c>
      <c r="S683">
        <f>IF('Main Data'!H683="Movado",1,0)</f>
        <v>0</v>
      </c>
      <c r="T683">
        <f>IF('Main Data'!H683="Omega",1,0)</f>
        <v>0</v>
      </c>
      <c r="U683">
        <f>IF('Main Data'!H683="Panerai",1,0)</f>
        <v>0</v>
      </c>
      <c r="V683">
        <f>IF('Main Data'!H683="Patek",1,0)</f>
        <v>0</v>
      </c>
      <c r="W683">
        <f>IF('Main Data'!H683="Rolex",1,0)</f>
        <v>0</v>
      </c>
      <c r="X683">
        <f>IF('Main Data'!H683="Tudor",1,0)</f>
        <v>0</v>
      </c>
      <c r="Y683">
        <f>IF('Main Data'!H683="Ulysse Nardin",1,0)</f>
        <v>0</v>
      </c>
      <c r="Z683">
        <f>IF('Main Data'!H683="Universal Geneve",1,0)</f>
        <v>0</v>
      </c>
      <c r="AA683">
        <f>IF('Main Data'!H683="Vacheron",1,0)</f>
        <v>0</v>
      </c>
      <c r="AB683">
        <f>IF('Main Data'!H683="Zenith",1,0)</f>
        <v>0</v>
      </c>
      <c r="AC683">
        <f>IF('Main Data'!J683="Stainless Steel",1,0)</f>
        <v>0</v>
      </c>
      <c r="AD683">
        <f>IF('Main Data'!J683="Two-tone",1,0)</f>
        <v>0</v>
      </c>
      <c r="AE683">
        <f>IF(OR('Main Data'!J683="YG 18K",'Main Data'!J683="YG &lt;18K",'Main Data'!J683="PG 18K",'Main Data'!J683="PG &lt;18K",'Main Data'!J683="WG 18K",'Main Data'!J683="Mixes of 18K",'Main Data'!J683="Mixes &lt;18K"),1,0)</f>
        <v>1</v>
      </c>
      <c r="AF683">
        <f>IF('Main Data'!J683="Platinum",1,0)</f>
        <v>0</v>
      </c>
      <c r="AG683">
        <f>IF(OR('Main Data'!J683="PVD",'Main Data'!J683="Gold Plate",'Main Data'!J683="Other"),1,0)</f>
        <v>0</v>
      </c>
      <c r="AH683">
        <f>IF('Main Data'!N683="Stainless Steel",1,0)</f>
        <v>0</v>
      </c>
      <c r="AI683">
        <f>IF('Main Data'!N683="Leather",1,0)</f>
        <v>1</v>
      </c>
      <c r="AJ683">
        <f>IF('Main Data'!N683="Two-tone",1,0)</f>
        <v>0</v>
      </c>
      <c r="AK683">
        <f>IF(OR('Main Data'!N683="YG 18K",'Main Data'!N683="PG 18K",'Main Data'!N683="WG 18K",'Main Data'!N683="Mixes of 18K"),1,0)</f>
        <v>0</v>
      </c>
      <c r="AL683">
        <f>IF(OR(,'Main Data'!N683="PVD",'Main Data'!N683="Gold plate"),1,0)</f>
        <v>0</v>
      </c>
      <c r="AM683">
        <f>IF(OR('Main Data'!AV683="Yes",'Main Data'!AW683="Yes",'Main Data'!AU683="Yes"),1,0)</f>
        <v>0</v>
      </c>
      <c r="AN683">
        <f>IF(OR(ISTEXT('Main Data'!AX683), ISTEXT('Main Data'!AY683)),1,0)</f>
        <v>0</v>
      </c>
      <c r="AO683">
        <f>IF('Main Data'!AZ683="Yes",1,0)</f>
        <v>0</v>
      </c>
      <c r="AP683">
        <f>IF('Main Data'!BA683="Yes",1,0)</f>
        <v>0</v>
      </c>
      <c r="AQ683">
        <f>IF('Main Data'!BD683="Yes",1,0)</f>
        <v>0</v>
      </c>
      <c r="AR683">
        <f>IF('Main Data'!BE683="A",1,0)</f>
        <v>0</v>
      </c>
      <c r="AS683">
        <f>IF('Main Data'!BE683="AA",1,0)</f>
        <v>0</v>
      </c>
      <c r="AT683">
        <f>IF('Main Data'!BE683="AAA",1,0)</f>
        <v>1</v>
      </c>
      <c r="AU683">
        <f>IF('Main Data'!BE683="AAAA",1,0)</f>
        <v>0</v>
      </c>
      <c r="AV683">
        <f>IF('Main Data'!P683="Yes",1,0)</f>
        <v>1</v>
      </c>
      <c r="AW683">
        <f>IF('Main Data'!AP683="Yes",1,0)</f>
        <v>0</v>
      </c>
      <c r="AX683">
        <f>IF(OR('Main Data'!V683="Yes", 'Main Data'!W683="Yes",'Main Data'!X683="Yes"),1,0)</f>
        <v>0</v>
      </c>
      <c r="AY683">
        <f>IF(OR('Main Data'!Y683="Yes",'Main Data'!Z683="Yes"),1,0)</f>
        <v>0</v>
      </c>
      <c r="AZ683">
        <f>IF('Main Data'!AR683="Yes",1,0)</f>
        <v>0</v>
      </c>
      <c r="BA683">
        <f>IF('Main Data'!AS683="Yes",1,0)</f>
        <v>0</v>
      </c>
      <c r="BB683">
        <f>IF('Main Data'!AG683="Yes",1,0)</f>
        <v>0</v>
      </c>
      <c r="BC683">
        <f>IF('Main Data'!AB683="Yes",1,0)</f>
        <v>0</v>
      </c>
      <c r="BD683">
        <f>IF('Main Data'!AA683="Yes",1,0)</f>
        <v>0</v>
      </c>
      <c r="BE683">
        <f>IF('Main Data'!AC683="Yes",1,0)</f>
        <v>0</v>
      </c>
      <c r="BF683">
        <f>IF('Main Data'!AF683="Yes",1,0)</f>
        <v>0</v>
      </c>
      <c r="BG683">
        <f>IF(OR('Main Data'!AI683="Yes",'Main Data'!AL683="Yes"),1,0)</f>
        <v>0</v>
      </c>
      <c r="BH683">
        <f>IF('Main Data'!AJ683="Yes",1,0)</f>
        <v>0</v>
      </c>
      <c r="BI683">
        <f>IF('Main Data'!AK683="Yes",1,0)</f>
        <v>0</v>
      </c>
      <c r="BJ683">
        <f>IF('Main Data'!AM683="Yes",1,0)</f>
        <v>0</v>
      </c>
      <c r="BK683">
        <f>IF('Main Data'!AQ683="Yes",1,0)</f>
        <v>0</v>
      </c>
      <c r="BL683" s="21">
        <f t="shared" si="61"/>
        <v>0</v>
      </c>
      <c r="BM683" s="21">
        <f t="shared" si="62"/>
        <v>0</v>
      </c>
      <c r="BN683" s="21">
        <f t="shared" si="63"/>
        <v>1</v>
      </c>
      <c r="BO683" s="21">
        <f t="shared" si="64"/>
        <v>0</v>
      </c>
      <c r="BP683" s="21">
        <f t="shared" si="65"/>
        <v>0</v>
      </c>
    </row>
    <row r="684" spans="1:68" x14ac:dyDescent="0.2">
      <c r="A684">
        <v>680</v>
      </c>
      <c r="B684" s="33">
        <f>'Main Data'!C684</f>
        <v>44143</v>
      </c>
      <c r="C684">
        <f>'Main Data'!D684</f>
        <v>188</v>
      </c>
      <c r="D684" s="26">
        <f>'Main Data'!E684</f>
        <v>14000</v>
      </c>
      <c r="E684" s="26">
        <f>'Main Data'!F684</f>
        <v>17500</v>
      </c>
      <c r="F684" s="34">
        <f t="shared" si="60"/>
        <v>9.5468126085973957</v>
      </c>
      <c r="G684">
        <f>IF('Main Data'!H684="AP",1,0)</f>
        <v>0</v>
      </c>
      <c r="H684">
        <f>IF('Main Data'!H684="Blancpain",1,0)</f>
        <v>0</v>
      </c>
      <c r="I684">
        <f>IF('Main Data'!H684="Breguet",1,0)</f>
        <v>0</v>
      </c>
      <c r="J684">
        <f>IF('Main Data'!H684="Breitling",1,0)</f>
        <v>0</v>
      </c>
      <c r="K684">
        <f>IF('Main Data'!H684="Cartier",1,0)</f>
        <v>0</v>
      </c>
      <c r="L684">
        <f>IF('Main Data'!H684="Gallet",1,0)</f>
        <v>0</v>
      </c>
      <c r="M684">
        <f>IF('Main Data'!H684="Girard Perregaux",1,0)</f>
        <v>0</v>
      </c>
      <c r="N684">
        <f>IF('Main Data'!H684="Gubelin",1,0)</f>
        <v>0</v>
      </c>
      <c r="O684">
        <f>IF('Main Data'!H684="Heuer",1,0)</f>
        <v>0</v>
      </c>
      <c r="P684">
        <f>IF('Main Data'!H684="IWC",1,0)</f>
        <v>0</v>
      </c>
      <c r="Q684">
        <f>IF('Main Data'!H684="JLC",1,0)</f>
        <v>0</v>
      </c>
      <c r="R684">
        <f>IF('Main Data'!H684="Longines",1,0)</f>
        <v>0</v>
      </c>
      <c r="S684">
        <f>IF('Main Data'!H684="Movado",1,0)</f>
        <v>0</v>
      </c>
      <c r="T684">
        <f>IF('Main Data'!H684="Omega",1,0)</f>
        <v>0</v>
      </c>
      <c r="U684">
        <f>IF('Main Data'!H684="Panerai",1,0)</f>
        <v>0</v>
      </c>
      <c r="V684">
        <f>IF('Main Data'!H684="Patek",1,0)</f>
        <v>0</v>
      </c>
      <c r="W684">
        <f>IF('Main Data'!H684="Rolex",1,0)</f>
        <v>0</v>
      </c>
      <c r="X684">
        <f>IF('Main Data'!H684="Tudor",1,0)</f>
        <v>0</v>
      </c>
      <c r="Y684">
        <f>IF('Main Data'!H684="Ulysse Nardin",1,0)</f>
        <v>0</v>
      </c>
      <c r="Z684">
        <f>IF('Main Data'!H684="Universal Geneve",1,0)</f>
        <v>0</v>
      </c>
      <c r="AA684">
        <f>IF('Main Data'!H684="Vacheron",1,0)</f>
        <v>1</v>
      </c>
      <c r="AB684">
        <f>IF('Main Data'!H684="Zenith",1,0)</f>
        <v>0</v>
      </c>
      <c r="AC684">
        <f>IF('Main Data'!J684="Stainless Steel",1,0)</f>
        <v>0</v>
      </c>
      <c r="AD684">
        <f>IF('Main Data'!J684="Two-tone",1,0)</f>
        <v>0</v>
      </c>
      <c r="AE684">
        <f>IF(OR('Main Data'!J684="YG 18K",'Main Data'!J684="YG &lt;18K",'Main Data'!J684="PG 18K",'Main Data'!J684="PG &lt;18K",'Main Data'!J684="WG 18K",'Main Data'!J684="Mixes of 18K",'Main Data'!J684="Mixes &lt;18K"),1,0)</f>
        <v>1</v>
      </c>
      <c r="AF684">
        <f>IF('Main Data'!J684="Platinum",1,0)</f>
        <v>0</v>
      </c>
      <c r="AG684">
        <f>IF(OR('Main Data'!J684="PVD",'Main Data'!J684="Gold Plate",'Main Data'!J684="Other"),1,0)</f>
        <v>0</v>
      </c>
      <c r="AH684">
        <f>IF('Main Data'!N684="Stainless Steel",1,0)</f>
        <v>0</v>
      </c>
      <c r="AI684">
        <f>IF('Main Data'!N684="Leather",1,0)</f>
        <v>1</v>
      </c>
      <c r="AJ684">
        <f>IF('Main Data'!N684="Two-tone",1,0)</f>
        <v>0</v>
      </c>
      <c r="AK684">
        <f>IF(OR('Main Data'!N684="YG 18K",'Main Data'!N684="PG 18K",'Main Data'!N684="WG 18K",'Main Data'!N684="Mixes of 18K"),1,0)</f>
        <v>0</v>
      </c>
      <c r="AL684">
        <f>IF(OR(,'Main Data'!N684="PVD",'Main Data'!N684="Gold plate"),1,0)</f>
        <v>0</v>
      </c>
      <c r="AM684">
        <f>IF(OR('Main Data'!AV684="Yes",'Main Data'!AW684="Yes",'Main Data'!AU684="Yes"),1,0)</f>
        <v>0</v>
      </c>
      <c r="AN684">
        <f>IF(OR(ISTEXT('Main Data'!AX684), ISTEXT('Main Data'!AY684)),1,0)</f>
        <v>0</v>
      </c>
      <c r="AO684">
        <f>IF('Main Data'!AZ684="Yes",1,0)</f>
        <v>0</v>
      </c>
      <c r="AP684">
        <f>IF('Main Data'!BA684="Yes",1,0)</f>
        <v>0</v>
      </c>
      <c r="AQ684">
        <f>IF('Main Data'!BD684="Yes",1,0)</f>
        <v>0</v>
      </c>
      <c r="AR684">
        <f>IF('Main Data'!BE684="A",1,0)</f>
        <v>0</v>
      </c>
      <c r="AS684">
        <f>IF('Main Data'!BE684="AA",1,0)</f>
        <v>0</v>
      </c>
      <c r="AT684">
        <f>IF('Main Data'!BE684="AAA",1,0)</f>
        <v>1</v>
      </c>
      <c r="AU684">
        <f>IF('Main Data'!BE684="AAAA",1,0)</f>
        <v>0</v>
      </c>
      <c r="AV684">
        <f>IF('Main Data'!P684="Yes",1,0)</f>
        <v>0</v>
      </c>
      <c r="AW684">
        <f>IF('Main Data'!AP684="Yes",1,0)</f>
        <v>0</v>
      </c>
      <c r="AX684">
        <f>IF(OR('Main Data'!V684="Yes", 'Main Data'!W684="Yes",'Main Data'!X684="Yes"),1,0)</f>
        <v>1</v>
      </c>
      <c r="AY684">
        <f>IF(OR('Main Data'!Y684="Yes",'Main Data'!Z684="Yes"),1,0)</f>
        <v>1</v>
      </c>
      <c r="AZ684">
        <f>IF('Main Data'!AR684="Yes",1,0)</f>
        <v>0</v>
      </c>
      <c r="BA684">
        <f>IF('Main Data'!AS684="Yes",1,0)</f>
        <v>0</v>
      </c>
      <c r="BB684">
        <f>IF('Main Data'!AG684="Yes",1,0)</f>
        <v>0</v>
      </c>
      <c r="BC684">
        <f>IF('Main Data'!AB684="Yes",1,0)</f>
        <v>0</v>
      </c>
      <c r="BD684">
        <f>IF('Main Data'!AA684="Yes",1,0)</f>
        <v>0</v>
      </c>
      <c r="BE684">
        <f>IF('Main Data'!AC684="Yes",1,0)</f>
        <v>0</v>
      </c>
      <c r="BF684">
        <f>IF('Main Data'!AF684="Yes",1,0)</f>
        <v>0</v>
      </c>
      <c r="BG684">
        <f>IF(OR('Main Data'!AI684="Yes",'Main Data'!AL684="Yes"),1,0)</f>
        <v>0</v>
      </c>
      <c r="BH684">
        <f>IF('Main Data'!AJ684="Yes",1,0)</f>
        <v>0</v>
      </c>
      <c r="BI684">
        <f>IF('Main Data'!AK684="Yes",1,0)</f>
        <v>0</v>
      </c>
      <c r="BJ684">
        <f>IF('Main Data'!AM684="Yes",1,0)</f>
        <v>0</v>
      </c>
      <c r="BK684">
        <f>IF('Main Data'!AQ684="Yes",1,0)</f>
        <v>0</v>
      </c>
      <c r="BL684" s="21">
        <f t="shared" si="61"/>
        <v>0</v>
      </c>
      <c r="BM684" s="21">
        <f t="shared" si="62"/>
        <v>0</v>
      </c>
      <c r="BN684" s="21">
        <f t="shared" si="63"/>
        <v>1</v>
      </c>
      <c r="BO684" s="21">
        <f t="shared" si="64"/>
        <v>0</v>
      </c>
      <c r="BP684" s="21">
        <f t="shared" si="65"/>
        <v>0</v>
      </c>
    </row>
    <row r="685" spans="1:68" x14ac:dyDescent="0.2">
      <c r="A685">
        <v>681</v>
      </c>
      <c r="B685" s="33">
        <f>'Main Data'!C685</f>
        <v>44143</v>
      </c>
      <c r="C685">
        <f>'Main Data'!D685</f>
        <v>189</v>
      </c>
      <c r="D685" s="26">
        <f>'Main Data'!E685</f>
        <v>3600</v>
      </c>
      <c r="E685" s="26">
        <f>'Main Data'!F685</f>
        <v>4500</v>
      </c>
      <c r="F685" s="34">
        <f t="shared" si="60"/>
        <v>8.1886891244442008</v>
      </c>
      <c r="G685">
        <f>IF('Main Data'!H685="AP",1,0)</f>
        <v>0</v>
      </c>
      <c r="H685">
        <f>IF('Main Data'!H685="Blancpain",1,0)</f>
        <v>0</v>
      </c>
      <c r="I685">
        <f>IF('Main Data'!H685="Breguet",1,0)</f>
        <v>0</v>
      </c>
      <c r="J685">
        <f>IF('Main Data'!H685="Breitling",1,0)</f>
        <v>0</v>
      </c>
      <c r="K685">
        <f>IF('Main Data'!H685="Cartier",1,0)</f>
        <v>0</v>
      </c>
      <c r="L685">
        <f>IF('Main Data'!H685="Gallet",1,0)</f>
        <v>0</v>
      </c>
      <c r="M685">
        <f>IF('Main Data'!H685="Girard Perregaux",1,0)</f>
        <v>0</v>
      </c>
      <c r="N685">
        <f>IF('Main Data'!H685="Gubelin",1,0)</f>
        <v>0</v>
      </c>
      <c r="O685">
        <f>IF('Main Data'!H685="Heuer",1,0)</f>
        <v>0</v>
      </c>
      <c r="P685">
        <f>IF('Main Data'!H685="IWC",1,0)</f>
        <v>0</v>
      </c>
      <c r="Q685">
        <f>IF('Main Data'!H685="JLC",1,0)</f>
        <v>0</v>
      </c>
      <c r="R685">
        <f>IF('Main Data'!H685="Longines",1,0)</f>
        <v>0</v>
      </c>
      <c r="S685">
        <f>IF('Main Data'!H685="Movado",1,0)</f>
        <v>0</v>
      </c>
      <c r="T685">
        <f>IF('Main Data'!H685="Omega",1,0)</f>
        <v>0</v>
      </c>
      <c r="U685">
        <f>IF('Main Data'!H685="Panerai",1,0)</f>
        <v>0</v>
      </c>
      <c r="V685">
        <f>IF('Main Data'!H685="Patek",1,0)</f>
        <v>0</v>
      </c>
      <c r="W685">
        <f>IF('Main Data'!H685="Rolex",1,0)</f>
        <v>0</v>
      </c>
      <c r="X685">
        <f>IF('Main Data'!H685="Tudor",1,0)</f>
        <v>0</v>
      </c>
      <c r="Y685">
        <f>IF('Main Data'!H685="Ulysse Nardin",1,0)</f>
        <v>0</v>
      </c>
      <c r="Z685">
        <f>IF('Main Data'!H685="Universal Geneve",1,0)</f>
        <v>0</v>
      </c>
      <c r="AA685">
        <f>IF('Main Data'!H685="Vacheron",1,0)</f>
        <v>1</v>
      </c>
      <c r="AB685">
        <f>IF('Main Data'!H685="Zenith",1,0)</f>
        <v>0</v>
      </c>
      <c r="AC685">
        <f>IF('Main Data'!J685="Stainless Steel",1,0)</f>
        <v>0</v>
      </c>
      <c r="AD685">
        <f>IF('Main Data'!J685="Two-tone",1,0)</f>
        <v>0</v>
      </c>
      <c r="AE685">
        <f>IF(OR('Main Data'!J685="YG 18K",'Main Data'!J685="YG &lt;18K",'Main Data'!J685="PG 18K",'Main Data'!J685="PG &lt;18K",'Main Data'!J685="WG 18K",'Main Data'!J685="Mixes of 18K",'Main Data'!J685="Mixes &lt;18K"),1,0)</f>
        <v>1</v>
      </c>
      <c r="AF685">
        <f>IF('Main Data'!J685="Platinum",1,0)</f>
        <v>0</v>
      </c>
      <c r="AG685">
        <f>IF(OR('Main Data'!J685="PVD",'Main Data'!J685="Gold Plate",'Main Data'!J685="Other"),1,0)</f>
        <v>0</v>
      </c>
      <c r="AH685">
        <f>IF('Main Data'!N685="Stainless Steel",1,0)</f>
        <v>0</v>
      </c>
      <c r="AI685">
        <f>IF('Main Data'!N685="Leather",1,0)</f>
        <v>1</v>
      </c>
      <c r="AJ685">
        <f>IF('Main Data'!N685="Two-tone",1,0)</f>
        <v>0</v>
      </c>
      <c r="AK685">
        <f>IF(OR('Main Data'!N685="YG 18K",'Main Data'!N685="PG 18K",'Main Data'!N685="WG 18K",'Main Data'!N685="Mixes of 18K"),1,0)</f>
        <v>0</v>
      </c>
      <c r="AL685">
        <f>IF(OR(,'Main Data'!N685="PVD",'Main Data'!N685="Gold plate"),1,0)</f>
        <v>0</v>
      </c>
      <c r="AM685">
        <f>IF(OR('Main Data'!AV685="Yes",'Main Data'!AW685="Yes",'Main Data'!AU685="Yes"),1,0)</f>
        <v>0</v>
      </c>
      <c r="AN685">
        <f>IF(OR(ISTEXT('Main Data'!AX685), ISTEXT('Main Data'!AY685)),1,0)</f>
        <v>0</v>
      </c>
      <c r="AO685">
        <f>IF('Main Data'!AZ685="Yes",1,0)</f>
        <v>0</v>
      </c>
      <c r="AP685">
        <f>IF('Main Data'!BA685="Yes",1,0)</f>
        <v>0</v>
      </c>
      <c r="AQ685">
        <f>IF('Main Data'!BD685="Yes",1,0)</f>
        <v>0</v>
      </c>
      <c r="AR685">
        <f>IF('Main Data'!BE685="A",1,0)</f>
        <v>0</v>
      </c>
      <c r="AS685">
        <f>IF('Main Data'!BE685="AA",1,0)</f>
        <v>1</v>
      </c>
      <c r="AT685">
        <f>IF('Main Data'!BE685="AAA",1,0)</f>
        <v>0</v>
      </c>
      <c r="AU685">
        <f>IF('Main Data'!BE685="AAAA",1,0)</f>
        <v>0</v>
      </c>
      <c r="AV685">
        <f>IF('Main Data'!P685="Yes",1,0)</f>
        <v>1</v>
      </c>
      <c r="AW685">
        <f>IF('Main Data'!AP685="Yes",1,0)</f>
        <v>0</v>
      </c>
      <c r="AX685">
        <f>IF(OR('Main Data'!V685="Yes", 'Main Data'!W685="Yes",'Main Data'!X685="Yes"),1,0)</f>
        <v>0</v>
      </c>
      <c r="AY685">
        <f>IF(OR('Main Data'!Y685="Yes",'Main Data'!Z685="Yes"),1,0)</f>
        <v>0</v>
      </c>
      <c r="AZ685">
        <f>IF('Main Data'!AR685="Yes",1,0)</f>
        <v>0</v>
      </c>
      <c r="BA685">
        <f>IF('Main Data'!AS685="Yes",1,0)</f>
        <v>0</v>
      </c>
      <c r="BB685">
        <f>IF('Main Data'!AG685="Yes",1,0)</f>
        <v>0</v>
      </c>
      <c r="BC685">
        <f>IF('Main Data'!AB685="Yes",1,0)</f>
        <v>0</v>
      </c>
      <c r="BD685">
        <f>IF('Main Data'!AA685="Yes",1,0)</f>
        <v>0</v>
      </c>
      <c r="BE685">
        <f>IF('Main Data'!AC685="Yes",1,0)</f>
        <v>0</v>
      </c>
      <c r="BF685">
        <f>IF('Main Data'!AF685="Yes",1,0)</f>
        <v>0</v>
      </c>
      <c r="BG685">
        <f>IF(OR('Main Data'!AI685="Yes",'Main Data'!AL685="Yes"),1,0)</f>
        <v>0</v>
      </c>
      <c r="BH685">
        <f>IF('Main Data'!AJ685="Yes",1,0)</f>
        <v>0</v>
      </c>
      <c r="BI685">
        <f>IF('Main Data'!AK685="Yes",1,0)</f>
        <v>0</v>
      </c>
      <c r="BJ685">
        <f>IF('Main Data'!AM685="Yes",1,0)</f>
        <v>0</v>
      </c>
      <c r="BK685">
        <f>IF('Main Data'!AQ685="Yes",1,0)</f>
        <v>0</v>
      </c>
      <c r="BL685" s="21">
        <f t="shared" si="61"/>
        <v>0</v>
      </c>
      <c r="BM685" s="21">
        <f t="shared" si="62"/>
        <v>0</v>
      </c>
      <c r="BN685" s="21">
        <f t="shared" si="63"/>
        <v>1</v>
      </c>
      <c r="BO685" s="21">
        <f t="shared" si="64"/>
        <v>0</v>
      </c>
      <c r="BP685" s="21">
        <f t="shared" si="65"/>
        <v>0</v>
      </c>
    </row>
    <row r="686" spans="1:68" x14ac:dyDescent="0.2">
      <c r="A686">
        <v>682</v>
      </c>
      <c r="B686" s="33">
        <f>'Main Data'!C686</f>
        <v>44143</v>
      </c>
      <c r="C686">
        <f>'Main Data'!D686</f>
        <v>190</v>
      </c>
      <c r="D686" s="26">
        <f>'Main Data'!E686</f>
        <v>35000</v>
      </c>
      <c r="E686" s="26">
        <f>'Main Data'!F686</f>
        <v>43750</v>
      </c>
      <c r="F686" s="34">
        <f t="shared" si="60"/>
        <v>10.46310334047155</v>
      </c>
      <c r="G686">
        <f>IF('Main Data'!H686="AP",1,0)</f>
        <v>0</v>
      </c>
      <c r="H686">
        <f>IF('Main Data'!H686="Blancpain",1,0)</f>
        <v>0</v>
      </c>
      <c r="I686">
        <f>IF('Main Data'!H686="Breguet",1,0)</f>
        <v>0</v>
      </c>
      <c r="J686">
        <f>IF('Main Data'!H686="Breitling",1,0)</f>
        <v>0</v>
      </c>
      <c r="K686">
        <f>IF('Main Data'!H686="Cartier",1,0)</f>
        <v>0</v>
      </c>
      <c r="L686">
        <f>IF('Main Data'!H686="Gallet",1,0)</f>
        <v>0</v>
      </c>
      <c r="M686">
        <f>IF('Main Data'!H686="Girard Perregaux",1,0)</f>
        <v>0</v>
      </c>
      <c r="N686">
        <f>IF('Main Data'!H686="Gubelin",1,0)</f>
        <v>0</v>
      </c>
      <c r="O686">
        <f>IF('Main Data'!H686="Heuer",1,0)</f>
        <v>0</v>
      </c>
      <c r="P686">
        <f>IF('Main Data'!H686="IWC",1,0)</f>
        <v>0</v>
      </c>
      <c r="Q686">
        <f>IF('Main Data'!H686="JLC",1,0)</f>
        <v>0</v>
      </c>
      <c r="R686">
        <f>IF('Main Data'!H686="Longines",1,0)</f>
        <v>0</v>
      </c>
      <c r="S686">
        <f>IF('Main Data'!H686="Movado",1,0)</f>
        <v>0</v>
      </c>
      <c r="T686">
        <f>IF('Main Data'!H686="Omega",1,0)</f>
        <v>0</v>
      </c>
      <c r="U686">
        <f>IF('Main Data'!H686="Panerai",1,0)</f>
        <v>0</v>
      </c>
      <c r="V686">
        <f>IF('Main Data'!H686="Patek",1,0)</f>
        <v>0</v>
      </c>
      <c r="W686">
        <f>IF('Main Data'!H686="Rolex",1,0)</f>
        <v>0</v>
      </c>
      <c r="X686">
        <f>IF('Main Data'!H686="Tudor",1,0)</f>
        <v>0</v>
      </c>
      <c r="Y686">
        <f>IF('Main Data'!H686="Ulysse Nardin",1,0)</f>
        <v>0</v>
      </c>
      <c r="Z686">
        <f>IF('Main Data'!H686="Universal Geneve",1,0)</f>
        <v>0</v>
      </c>
      <c r="AA686">
        <f>IF('Main Data'!H686="Vacheron",1,0)</f>
        <v>1</v>
      </c>
      <c r="AB686">
        <f>IF('Main Data'!H686="Zenith",1,0)</f>
        <v>0</v>
      </c>
      <c r="AC686">
        <f>IF('Main Data'!J686="Stainless Steel",1,0)</f>
        <v>0</v>
      </c>
      <c r="AD686">
        <f>IF('Main Data'!J686="Two-tone",1,0)</f>
        <v>0</v>
      </c>
      <c r="AE686">
        <f>IF(OR('Main Data'!J686="YG 18K",'Main Data'!J686="YG &lt;18K",'Main Data'!J686="PG 18K",'Main Data'!J686="PG &lt;18K",'Main Data'!J686="WG 18K",'Main Data'!J686="Mixes of 18K",'Main Data'!J686="Mixes &lt;18K"),1,0)</f>
        <v>1</v>
      </c>
      <c r="AF686">
        <f>IF('Main Data'!J686="Platinum",1,0)</f>
        <v>0</v>
      </c>
      <c r="AG686">
        <f>IF(OR('Main Data'!J686="PVD",'Main Data'!J686="Gold Plate",'Main Data'!J686="Other"),1,0)</f>
        <v>0</v>
      </c>
      <c r="AH686">
        <f>IF('Main Data'!N686="Stainless Steel",1,0)</f>
        <v>0</v>
      </c>
      <c r="AI686">
        <f>IF('Main Data'!N686="Leather",1,0)</f>
        <v>1</v>
      </c>
      <c r="AJ686">
        <f>IF('Main Data'!N686="Two-tone",1,0)</f>
        <v>0</v>
      </c>
      <c r="AK686">
        <f>IF(OR('Main Data'!N686="YG 18K",'Main Data'!N686="PG 18K",'Main Data'!N686="WG 18K",'Main Data'!N686="Mixes of 18K"),1,0)</f>
        <v>0</v>
      </c>
      <c r="AL686">
        <f>IF(OR(,'Main Data'!N686="PVD",'Main Data'!N686="Gold plate"),1,0)</f>
        <v>0</v>
      </c>
      <c r="AM686">
        <f>IF(OR('Main Data'!AV686="Yes",'Main Data'!AW686="Yes",'Main Data'!AU686="Yes"),1,0)</f>
        <v>0</v>
      </c>
      <c r="AN686">
        <f>IF(OR(ISTEXT('Main Data'!AX686), ISTEXT('Main Data'!AY686)),1,0)</f>
        <v>0</v>
      </c>
      <c r="AO686">
        <f>IF('Main Data'!AZ686="Yes",1,0)</f>
        <v>0</v>
      </c>
      <c r="AP686">
        <f>IF('Main Data'!BA686="Yes",1,0)</f>
        <v>0</v>
      </c>
      <c r="AQ686">
        <f>IF('Main Data'!BD686="Yes",1,0)</f>
        <v>0</v>
      </c>
      <c r="AR686">
        <f>IF('Main Data'!BE686="A",1,0)</f>
        <v>0</v>
      </c>
      <c r="AS686">
        <f>IF('Main Data'!BE686="AA",1,0)</f>
        <v>0</v>
      </c>
      <c r="AT686">
        <f>IF('Main Data'!BE686="AAA",1,0)</f>
        <v>0</v>
      </c>
      <c r="AU686">
        <f>IF('Main Data'!BE686="AAAA",1,0)</f>
        <v>1</v>
      </c>
      <c r="AV686">
        <f>IF('Main Data'!P686="Yes",1,0)</f>
        <v>0</v>
      </c>
      <c r="AW686">
        <f>IF('Main Data'!AP686="Yes",1,0)</f>
        <v>0</v>
      </c>
      <c r="AX686">
        <f>IF(OR('Main Data'!V686="Yes", 'Main Data'!W686="Yes",'Main Data'!X686="Yes"),1,0)</f>
        <v>0</v>
      </c>
      <c r="AY686">
        <f>IF(OR('Main Data'!Y686="Yes",'Main Data'!Z686="Yes"),1,0)</f>
        <v>0</v>
      </c>
      <c r="AZ686">
        <f>IF('Main Data'!AR686="Yes",1,0)</f>
        <v>0</v>
      </c>
      <c r="BA686">
        <f>IF('Main Data'!AS686="Yes",1,0)</f>
        <v>0</v>
      </c>
      <c r="BB686">
        <f>IF('Main Data'!AG686="Yes",1,0)</f>
        <v>0</v>
      </c>
      <c r="BC686">
        <f>IF('Main Data'!AB686="Yes",1,0)</f>
        <v>0</v>
      </c>
      <c r="BD686">
        <f>IF('Main Data'!AA686="Yes",1,0)</f>
        <v>0</v>
      </c>
      <c r="BE686">
        <f>IF('Main Data'!AC686="Yes",1,0)</f>
        <v>0</v>
      </c>
      <c r="BF686">
        <f>IF('Main Data'!AF686="Yes",1,0)</f>
        <v>0</v>
      </c>
      <c r="BG686">
        <f>IF(OR('Main Data'!AI686="Yes",'Main Data'!AL686="Yes"),1,0)</f>
        <v>1</v>
      </c>
      <c r="BH686">
        <f>IF('Main Data'!AJ686="Yes",1,0)</f>
        <v>0</v>
      </c>
      <c r="BI686">
        <f>IF('Main Data'!AK686="Yes",1,0)</f>
        <v>0</v>
      </c>
      <c r="BJ686">
        <f>IF('Main Data'!AM686="Yes",1,0)</f>
        <v>0</v>
      </c>
      <c r="BK686">
        <f>IF('Main Data'!AQ686="Yes",1,0)</f>
        <v>0</v>
      </c>
      <c r="BL686" s="21">
        <f t="shared" si="61"/>
        <v>0</v>
      </c>
      <c r="BM686" s="21">
        <f t="shared" si="62"/>
        <v>0</v>
      </c>
      <c r="BN686" s="21">
        <f t="shared" si="63"/>
        <v>1</v>
      </c>
      <c r="BO686" s="21">
        <f t="shared" si="64"/>
        <v>0</v>
      </c>
      <c r="BP686" s="21">
        <f t="shared" si="65"/>
        <v>0</v>
      </c>
    </row>
    <row r="687" spans="1:68" x14ac:dyDescent="0.2">
      <c r="A687">
        <v>683</v>
      </c>
      <c r="B687" s="33">
        <f>'Main Data'!C687</f>
        <v>44143</v>
      </c>
      <c r="C687">
        <f>'Main Data'!D687</f>
        <v>191</v>
      </c>
      <c r="D687" s="26">
        <f>'Main Data'!E687</f>
        <v>6000</v>
      </c>
      <c r="E687" s="26">
        <f>'Main Data'!F687</f>
        <v>7500</v>
      </c>
      <c r="F687" s="34">
        <f t="shared" si="60"/>
        <v>8.6995147482101913</v>
      </c>
      <c r="G687">
        <f>IF('Main Data'!H687="AP",1,0)</f>
        <v>0</v>
      </c>
      <c r="H687">
        <f>IF('Main Data'!H687="Blancpain",1,0)</f>
        <v>0</v>
      </c>
      <c r="I687">
        <f>IF('Main Data'!H687="Breguet",1,0)</f>
        <v>0</v>
      </c>
      <c r="J687">
        <f>IF('Main Data'!H687="Breitling",1,0)</f>
        <v>0</v>
      </c>
      <c r="K687">
        <f>IF('Main Data'!H687="Cartier",1,0)</f>
        <v>0</v>
      </c>
      <c r="L687">
        <f>IF('Main Data'!H687="Gallet",1,0)</f>
        <v>0</v>
      </c>
      <c r="M687">
        <f>IF('Main Data'!H687="Girard Perregaux",1,0)</f>
        <v>0</v>
      </c>
      <c r="N687">
        <f>IF('Main Data'!H687="Gubelin",1,0)</f>
        <v>0</v>
      </c>
      <c r="O687">
        <f>IF('Main Data'!H687="Heuer",1,0)</f>
        <v>0</v>
      </c>
      <c r="P687">
        <f>IF('Main Data'!H687="IWC",1,0)</f>
        <v>0</v>
      </c>
      <c r="Q687">
        <f>IF('Main Data'!H687="JLC",1,0)</f>
        <v>0</v>
      </c>
      <c r="R687">
        <f>IF('Main Data'!H687="Longines",1,0)</f>
        <v>0</v>
      </c>
      <c r="S687">
        <f>IF('Main Data'!H687="Movado",1,0)</f>
        <v>0</v>
      </c>
      <c r="T687">
        <f>IF('Main Data'!H687="Omega",1,0)</f>
        <v>0</v>
      </c>
      <c r="U687">
        <f>IF('Main Data'!H687="Panerai",1,0)</f>
        <v>0</v>
      </c>
      <c r="V687">
        <f>IF('Main Data'!H687="Patek",1,0)</f>
        <v>0</v>
      </c>
      <c r="W687">
        <f>IF('Main Data'!H687="Rolex",1,0)</f>
        <v>0</v>
      </c>
      <c r="X687">
        <f>IF('Main Data'!H687="Tudor",1,0)</f>
        <v>0</v>
      </c>
      <c r="Y687">
        <f>IF('Main Data'!H687="Ulysse Nardin",1,0)</f>
        <v>0</v>
      </c>
      <c r="Z687">
        <f>IF('Main Data'!H687="Universal Geneve",1,0)</f>
        <v>0</v>
      </c>
      <c r="AA687">
        <f>IF('Main Data'!H687="Vacheron",1,0)</f>
        <v>1</v>
      </c>
      <c r="AB687">
        <f>IF('Main Data'!H687="Zenith",1,0)</f>
        <v>0</v>
      </c>
      <c r="AC687">
        <f>IF('Main Data'!J687="Stainless Steel",1,0)</f>
        <v>0</v>
      </c>
      <c r="AD687">
        <f>IF('Main Data'!J687="Two-tone",1,0)</f>
        <v>0</v>
      </c>
      <c r="AE687">
        <f>IF(OR('Main Data'!J687="YG 18K",'Main Data'!J687="YG &lt;18K",'Main Data'!J687="PG 18K",'Main Data'!J687="PG &lt;18K",'Main Data'!J687="WG 18K",'Main Data'!J687="Mixes of 18K",'Main Data'!J687="Mixes &lt;18K"),1,0)</f>
        <v>1</v>
      </c>
      <c r="AF687">
        <f>IF('Main Data'!J687="Platinum",1,0)</f>
        <v>0</v>
      </c>
      <c r="AG687">
        <f>IF(OR('Main Data'!J687="PVD",'Main Data'!J687="Gold Plate",'Main Data'!J687="Other"),1,0)</f>
        <v>0</v>
      </c>
      <c r="AH687">
        <f>IF('Main Data'!N687="Stainless Steel",1,0)</f>
        <v>0</v>
      </c>
      <c r="AI687">
        <f>IF('Main Data'!N687="Leather",1,0)</f>
        <v>1</v>
      </c>
      <c r="AJ687">
        <f>IF('Main Data'!N687="Two-tone",1,0)</f>
        <v>0</v>
      </c>
      <c r="AK687">
        <f>IF(OR('Main Data'!N687="YG 18K",'Main Data'!N687="PG 18K",'Main Data'!N687="WG 18K",'Main Data'!N687="Mixes of 18K"),1,0)</f>
        <v>0</v>
      </c>
      <c r="AL687">
        <f>IF(OR(,'Main Data'!N687="PVD",'Main Data'!N687="Gold plate"),1,0)</f>
        <v>0</v>
      </c>
      <c r="AM687">
        <f>IF(OR('Main Data'!AV687="Yes",'Main Data'!AW687="Yes",'Main Data'!AU687="Yes"),1,0)</f>
        <v>0</v>
      </c>
      <c r="AN687">
        <f>IF(OR(ISTEXT('Main Data'!AX687), ISTEXT('Main Data'!AY687)),1,0)</f>
        <v>0</v>
      </c>
      <c r="AO687">
        <f>IF('Main Data'!AZ687="Yes",1,0)</f>
        <v>0</v>
      </c>
      <c r="AP687">
        <f>IF('Main Data'!BA687="Yes",1,0)</f>
        <v>0</v>
      </c>
      <c r="AQ687">
        <f>IF('Main Data'!BD687="Yes",1,0)</f>
        <v>0</v>
      </c>
      <c r="AR687">
        <f>IF('Main Data'!BE687="A",1,0)</f>
        <v>0</v>
      </c>
      <c r="AS687">
        <f>IF('Main Data'!BE687="AA",1,0)</f>
        <v>0</v>
      </c>
      <c r="AT687">
        <f>IF('Main Data'!BE687="AAA",1,0)</f>
        <v>1</v>
      </c>
      <c r="AU687">
        <f>IF('Main Data'!BE687="AAAA",1,0)</f>
        <v>0</v>
      </c>
      <c r="AV687">
        <f>IF('Main Data'!P687="Yes",1,0)</f>
        <v>1</v>
      </c>
      <c r="AW687">
        <f>IF('Main Data'!AP687="Yes",1,0)</f>
        <v>0</v>
      </c>
      <c r="AX687">
        <f>IF(OR('Main Data'!V687="Yes", 'Main Data'!W687="Yes",'Main Data'!X687="Yes"),1,0)</f>
        <v>0</v>
      </c>
      <c r="AY687">
        <f>IF(OR('Main Data'!Y687="Yes",'Main Data'!Z687="Yes"),1,0)</f>
        <v>0</v>
      </c>
      <c r="AZ687">
        <f>IF('Main Data'!AR687="Yes",1,0)</f>
        <v>0</v>
      </c>
      <c r="BA687">
        <f>IF('Main Data'!AS687="Yes",1,0)</f>
        <v>0</v>
      </c>
      <c r="BB687">
        <f>IF('Main Data'!AG687="Yes",1,0)</f>
        <v>0</v>
      </c>
      <c r="BC687">
        <f>IF('Main Data'!AB687="Yes",1,0)</f>
        <v>0</v>
      </c>
      <c r="BD687">
        <f>IF('Main Data'!AA687="Yes",1,0)</f>
        <v>0</v>
      </c>
      <c r="BE687">
        <f>IF('Main Data'!AC687="Yes",1,0)</f>
        <v>0</v>
      </c>
      <c r="BF687">
        <f>IF('Main Data'!AF687="Yes",1,0)</f>
        <v>0</v>
      </c>
      <c r="BG687">
        <f>IF(OR('Main Data'!AI687="Yes",'Main Data'!AL687="Yes"),1,0)</f>
        <v>0</v>
      </c>
      <c r="BH687">
        <f>IF('Main Data'!AJ687="Yes",1,0)</f>
        <v>0</v>
      </c>
      <c r="BI687">
        <f>IF('Main Data'!AK687="Yes",1,0)</f>
        <v>0</v>
      </c>
      <c r="BJ687">
        <f>IF('Main Data'!AM687="Yes",1,0)</f>
        <v>0</v>
      </c>
      <c r="BK687">
        <f>IF('Main Data'!AQ687="Yes",1,0)</f>
        <v>0</v>
      </c>
      <c r="BL687" s="21">
        <f t="shared" si="61"/>
        <v>0</v>
      </c>
      <c r="BM687" s="21">
        <f t="shared" si="62"/>
        <v>0</v>
      </c>
      <c r="BN687" s="21">
        <f t="shared" si="63"/>
        <v>1</v>
      </c>
      <c r="BO687" s="21">
        <f t="shared" si="64"/>
        <v>0</v>
      </c>
      <c r="BP687" s="21">
        <f t="shared" si="65"/>
        <v>0</v>
      </c>
    </row>
    <row r="688" spans="1:68" x14ac:dyDescent="0.2">
      <c r="A688">
        <v>684</v>
      </c>
      <c r="B688" s="33">
        <f>'Main Data'!C688</f>
        <v>44143</v>
      </c>
      <c r="C688">
        <f>'Main Data'!D688</f>
        <v>192</v>
      </c>
      <c r="D688" s="26">
        <f>'Main Data'!E688</f>
        <v>16000</v>
      </c>
      <c r="E688" s="26">
        <f>'Main Data'!F688</f>
        <v>20000</v>
      </c>
      <c r="F688" s="34">
        <f t="shared" si="60"/>
        <v>9.6803440012219184</v>
      </c>
      <c r="G688">
        <f>IF('Main Data'!H688="AP",1,0)</f>
        <v>1</v>
      </c>
      <c r="H688">
        <f>IF('Main Data'!H688="Blancpain",1,0)</f>
        <v>0</v>
      </c>
      <c r="I688">
        <f>IF('Main Data'!H688="Breguet",1,0)</f>
        <v>0</v>
      </c>
      <c r="J688">
        <f>IF('Main Data'!H688="Breitling",1,0)</f>
        <v>0</v>
      </c>
      <c r="K688">
        <f>IF('Main Data'!H688="Cartier",1,0)</f>
        <v>0</v>
      </c>
      <c r="L688">
        <f>IF('Main Data'!H688="Gallet",1,0)</f>
        <v>0</v>
      </c>
      <c r="M688">
        <f>IF('Main Data'!H688="Girard Perregaux",1,0)</f>
        <v>0</v>
      </c>
      <c r="N688">
        <f>IF('Main Data'!H688="Gubelin",1,0)</f>
        <v>0</v>
      </c>
      <c r="O688">
        <f>IF('Main Data'!H688="Heuer",1,0)</f>
        <v>0</v>
      </c>
      <c r="P688">
        <f>IF('Main Data'!H688="IWC",1,0)</f>
        <v>0</v>
      </c>
      <c r="Q688">
        <f>IF('Main Data'!H688="JLC",1,0)</f>
        <v>0</v>
      </c>
      <c r="R688">
        <f>IF('Main Data'!H688="Longines",1,0)</f>
        <v>0</v>
      </c>
      <c r="S688">
        <f>IF('Main Data'!H688="Movado",1,0)</f>
        <v>0</v>
      </c>
      <c r="T688">
        <f>IF('Main Data'!H688="Omega",1,0)</f>
        <v>0</v>
      </c>
      <c r="U688">
        <f>IF('Main Data'!H688="Panerai",1,0)</f>
        <v>0</v>
      </c>
      <c r="V688">
        <f>IF('Main Data'!H688="Patek",1,0)</f>
        <v>0</v>
      </c>
      <c r="W688">
        <f>IF('Main Data'!H688="Rolex",1,0)</f>
        <v>0</v>
      </c>
      <c r="X688">
        <f>IF('Main Data'!H688="Tudor",1,0)</f>
        <v>0</v>
      </c>
      <c r="Y688">
        <f>IF('Main Data'!H688="Ulysse Nardin",1,0)</f>
        <v>0</v>
      </c>
      <c r="Z688">
        <f>IF('Main Data'!H688="Universal Geneve",1,0)</f>
        <v>0</v>
      </c>
      <c r="AA688">
        <f>IF('Main Data'!H688="Vacheron",1,0)</f>
        <v>0</v>
      </c>
      <c r="AB688">
        <f>IF('Main Data'!H688="Zenith",1,0)</f>
        <v>0</v>
      </c>
      <c r="AC688">
        <f>IF('Main Data'!J688="Stainless Steel",1,0)</f>
        <v>0</v>
      </c>
      <c r="AD688">
        <f>IF('Main Data'!J688="Two-tone",1,0)</f>
        <v>0</v>
      </c>
      <c r="AE688">
        <f>IF(OR('Main Data'!J688="YG 18K",'Main Data'!J688="YG &lt;18K",'Main Data'!J688="PG 18K",'Main Data'!J688="PG &lt;18K",'Main Data'!J688="WG 18K",'Main Data'!J688="Mixes of 18K",'Main Data'!J688="Mixes &lt;18K"),1,0)</f>
        <v>1</v>
      </c>
      <c r="AF688">
        <f>IF('Main Data'!J688="Platinum",1,0)</f>
        <v>0</v>
      </c>
      <c r="AG688">
        <f>IF(OR('Main Data'!J688="PVD",'Main Data'!J688="Gold Plate",'Main Data'!J688="Other"),1,0)</f>
        <v>0</v>
      </c>
      <c r="AH688">
        <f>IF('Main Data'!N688="Stainless Steel",1,0)</f>
        <v>0</v>
      </c>
      <c r="AI688">
        <f>IF('Main Data'!N688="Leather",1,0)</f>
        <v>1</v>
      </c>
      <c r="AJ688">
        <f>IF('Main Data'!N688="Two-tone",1,0)</f>
        <v>0</v>
      </c>
      <c r="AK688">
        <f>IF(OR('Main Data'!N688="YG 18K",'Main Data'!N688="PG 18K",'Main Data'!N688="WG 18K",'Main Data'!N688="Mixes of 18K"),1,0)</f>
        <v>0</v>
      </c>
      <c r="AL688">
        <f>IF(OR(,'Main Data'!N688="PVD",'Main Data'!N688="Gold plate"),1,0)</f>
        <v>0</v>
      </c>
      <c r="AM688">
        <f>IF(OR('Main Data'!AV688="Yes",'Main Data'!AW688="Yes",'Main Data'!AU688="Yes"),1,0)</f>
        <v>0</v>
      </c>
      <c r="AN688">
        <f>IF(OR(ISTEXT('Main Data'!AX688), ISTEXT('Main Data'!AY688)),1,0)</f>
        <v>0</v>
      </c>
      <c r="AO688">
        <f>IF('Main Data'!AZ688="Yes",1,0)</f>
        <v>0</v>
      </c>
      <c r="AP688">
        <f>IF('Main Data'!BA688="Yes",1,0)</f>
        <v>0</v>
      </c>
      <c r="AQ688">
        <f>IF('Main Data'!BD688="Yes",1,0)</f>
        <v>0</v>
      </c>
      <c r="AR688">
        <f>IF('Main Data'!BE688="A",1,0)</f>
        <v>0</v>
      </c>
      <c r="AS688">
        <f>IF('Main Data'!BE688="AA",1,0)</f>
        <v>0</v>
      </c>
      <c r="AT688">
        <f>IF('Main Data'!BE688="AAA",1,0)</f>
        <v>1</v>
      </c>
      <c r="AU688">
        <f>IF('Main Data'!BE688="AAAA",1,0)</f>
        <v>0</v>
      </c>
      <c r="AV688">
        <f>IF('Main Data'!P688="Yes",1,0)</f>
        <v>1</v>
      </c>
      <c r="AW688">
        <f>IF('Main Data'!AP688="Yes",1,0)</f>
        <v>0</v>
      </c>
      <c r="AX688">
        <f>IF(OR('Main Data'!V688="Yes", 'Main Data'!W688="Yes",'Main Data'!X688="Yes"),1,0)</f>
        <v>0</v>
      </c>
      <c r="AY688">
        <f>IF(OR('Main Data'!Y688="Yes",'Main Data'!Z688="Yes"),1,0)</f>
        <v>0</v>
      </c>
      <c r="AZ688">
        <f>IF('Main Data'!AR688="Yes",1,0)</f>
        <v>0</v>
      </c>
      <c r="BA688">
        <f>IF('Main Data'!AS688="Yes",1,0)</f>
        <v>0</v>
      </c>
      <c r="BB688">
        <f>IF('Main Data'!AG688="Yes",1,0)</f>
        <v>0</v>
      </c>
      <c r="BC688">
        <f>IF('Main Data'!AB688="Yes",1,0)</f>
        <v>0</v>
      </c>
      <c r="BD688">
        <f>IF('Main Data'!AA688="Yes",1,0)</f>
        <v>0</v>
      </c>
      <c r="BE688">
        <f>IF('Main Data'!AC688="Yes",1,0)</f>
        <v>0</v>
      </c>
      <c r="BF688">
        <f>IF('Main Data'!AF688="Yes",1,0)</f>
        <v>0</v>
      </c>
      <c r="BG688">
        <f>IF(OR('Main Data'!AI688="Yes",'Main Data'!AL688="Yes"),1,0)</f>
        <v>0</v>
      </c>
      <c r="BH688">
        <f>IF('Main Data'!AJ688="Yes",1,0)</f>
        <v>0</v>
      </c>
      <c r="BI688">
        <f>IF('Main Data'!AK688="Yes",1,0)</f>
        <v>0</v>
      </c>
      <c r="BJ688">
        <f>IF('Main Data'!AM688="Yes",1,0)</f>
        <v>0</v>
      </c>
      <c r="BK688">
        <f>IF('Main Data'!AQ688="Yes",1,0)</f>
        <v>0</v>
      </c>
      <c r="BL688" s="21">
        <f t="shared" si="61"/>
        <v>0</v>
      </c>
      <c r="BM688" s="21">
        <f t="shared" si="62"/>
        <v>0</v>
      </c>
      <c r="BN688" s="21">
        <f t="shared" si="63"/>
        <v>1</v>
      </c>
      <c r="BO688" s="21">
        <f t="shared" si="64"/>
        <v>0</v>
      </c>
      <c r="BP688" s="21">
        <f t="shared" si="65"/>
        <v>0</v>
      </c>
    </row>
    <row r="689" spans="1:68" x14ac:dyDescent="0.2">
      <c r="A689">
        <v>685</v>
      </c>
      <c r="B689" s="33">
        <f>'Main Data'!C689</f>
        <v>44143</v>
      </c>
      <c r="C689">
        <f>'Main Data'!D689</f>
        <v>193</v>
      </c>
      <c r="D689" s="26">
        <f>'Main Data'!E689</f>
        <v>2400</v>
      </c>
      <c r="E689" s="26">
        <f>'Main Data'!F689</f>
        <v>3000</v>
      </c>
      <c r="F689" s="34">
        <f t="shared" si="60"/>
        <v>7.7832240163360371</v>
      </c>
      <c r="G689">
        <f>IF('Main Data'!H689="AP",1,0)</f>
        <v>1</v>
      </c>
      <c r="H689">
        <f>IF('Main Data'!H689="Blancpain",1,0)</f>
        <v>0</v>
      </c>
      <c r="I689">
        <f>IF('Main Data'!H689="Breguet",1,0)</f>
        <v>0</v>
      </c>
      <c r="J689">
        <f>IF('Main Data'!H689="Breitling",1,0)</f>
        <v>0</v>
      </c>
      <c r="K689">
        <f>IF('Main Data'!H689="Cartier",1,0)</f>
        <v>0</v>
      </c>
      <c r="L689">
        <f>IF('Main Data'!H689="Gallet",1,0)</f>
        <v>0</v>
      </c>
      <c r="M689">
        <f>IF('Main Data'!H689="Girard Perregaux",1,0)</f>
        <v>0</v>
      </c>
      <c r="N689">
        <f>IF('Main Data'!H689="Gubelin",1,0)</f>
        <v>0</v>
      </c>
      <c r="O689">
        <f>IF('Main Data'!H689="Heuer",1,0)</f>
        <v>0</v>
      </c>
      <c r="P689">
        <f>IF('Main Data'!H689="IWC",1,0)</f>
        <v>0</v>
      </c>
      <c r="Q689">
        <f>IF('Main Data'!H689="JLC",1,0)</f>
        <v>0</v>
      </c>
      <c r="R689">
        <f>IF('Main Data'!H689="Longines",1,0)</f>
        <v>0</v>
      </c>
      <c r="S689">
        <f>IF('Main Data'!H689="Movado",1,0)</f>
        <v>0</v>
      </c>
      <c r="T689">
        <f>IF('Main Data'!H689="Omega",1,0)</f>
        <v>0</v>
      </c>
      <c r="U689">
        <f>IF('Main Data'!H689="Panerai",1,0)</f>
        <v>0</v>
      </c>
      <c r="V689">
        <f>IF('Main Data'!H689="Patek",1,0)</f>
        <v>0</v>
      </c>
      <c r="W689">
        <f>IF('Main Data'!H689="Rolex",1,0)</f>
        <v>0</v>
      </c>
      <c r="X689">
        <f>IF('Main Data'!H689="Tudor",1,0)</f>
        <v>0</v>
      </c>
      <c r="Y689">
        <f>IF('Main Data'!H689="Ulysse Nardin",1,0)</f>
        <v>0</v>
      </c>
      <c r="Z689">
        <f>IF('Main Data'!H689="Universal Geneve",1,0)</f>
        <v>0</v>
      </c>
      <c r="AA689">
        <f>IF('Main Data'!H689="Vacheron",1,0)</f>
        <v>0</v>
      </c>
      <c r="AB689">
        <f>IF('Main Data'!H689="Zenith",1,0)</f>
        <v>0</v>
      </c>
      <c r="AC689">
        <f>IF('Main Data'!J689="Stainless Steel",1,0)</f>
        <v>0</v>
      </c>
      <c r="AD689">
        <f>IF('Main Data'!J689="Two-tone",1,0)</f>
        <v>0</v>
      </c>
      <c r="AE689">
        <f>IF(OR('Main Data'!J689="YG 18K",'Main Data'!J689="YG &lt;18K",'Main Data'!J689="PG 18K",'Main Data'!J689="PG &lt;18K",'Main Data'!J689="WG 18K",'Main Data'!J689="Mixes of 18K",'Main Data'!J689="Mixes &lt;18K"),1,0)</f>
        <v>1</v>
      </c>
      <c r="AF689">
        <f>IF('Main Data'!J689="Platinum",1,0)</f>
        <v>0</v>
      </c>
      <c r="AG689">
        <f>IF(OR('Main Data'!J689="PVD",'Main Data'!J689="Gold Plate",'Main Data'!J689="Other"),1,0)</f>
        <v>0</v>
      </c>
      <c r="AH689">
        <f>IF('Main Data'!N689="Stainless Steel",1,0)</f>
        <v>0</v>
      </c>
      <c r="AI689">
        <f>IF('Main Data'!N689="Leather",1,0)</f>
        <v>1</v>
      </c>
      <c r="AJ689">
        <f>IF('Main Data'!N689="Two-tone",1,0)</f>
        <v>0</v>
      </c>
      <c r="AK689">
        <f>IF(OR('Main Data'!N689="YG 18K",'Main Data'!N689="PG 18K",'Main Data'!N689="WG 18K",'Main Data'!N689="Mixes of 18K"),1,0)</f>
        <v>0</v>
      </c>
      <c r="AL689">
        <f>IF(OR(,'Main Data'!N689="PVD",'Main Data'!N689="Gold plate"),1,0)</f>
        <v>0</v>
      </c>
      <c r="AM689">
        <f>IF(OR('Main Data'!AV689="Yes",'Main Data'!AW689="Yes",'Main Data'!AU689="Yes"),1,0)</f>
        <v>0</v>
      </c>
      <c r="AN689">
        <f>IF(OR(ISTEXT('Main Data'!AX689), ISTEXT('Main Data'!AY689)),1,0)</f>
        <v>0</v>
      </c>
      <c r="AO689">
        <f>IF('Main Data'!AZ689="Yes",1,0)</f>
        <v>0</v>
      </c>
      <c r="AP689">
        <f>IF('Main Data'!BA689="Yes",1,0)</f>
        <v>0</v>
      </c>
      <c r="AQ689">
        <f>IF('Main Data'!BD689="Yes",1,0)</f>
        <v>0</v>
      </c>
      <c r="AR689">
        <f>IF('Main Data'!BE689="A",1,0)</f>
        <v>0</v>
      </c>
      <c r="AS689">
        <f>IF('Main Data'!BE689="AA",1,0)</f>
        <v>1</v>
      </c>
      <c r="AT689">
        <f>IF('Main Data'!BE689="AAA",1,0)</f>
        <v>0</v>
      </c>
      <c r="AU689">
        <f>IF('Main Data'!BE689="AAAA",1,0)</f>
        <v>0</v>
      </c>
      <c r="AV689">
        <f>IF('Main Data'!P689="Yes",1,0)</f>
        <v>1</v>
      </c>
      <c r="AW689">
        <f>IF('Main Data'!AP689="Yes",1,0)</f>
        <v>0</v>
      </c>
      <c r="AX689">
        <f>IF(OR('Main Data'!V689="Yes", 'Main Data'!W689="Yes",'Main Data'!X689="Yes"),1,0)</f>
        <v>0</v>
      </c>
      <c r="AY689">
        <f>IF(OR('Main Data'!Y689="Yes",'Main Data'!Z689="Yes"),1,0)</f>
        <v>0</v>
      </c>
      <c r="AZ689">
        <f>IF('Main Data'!AR689="Yes",1,0)</f>
        <v>0</v>
      </c>
      <c r="BA689">
        <f>IF('Main Data'!AS689="Yes",1,0)</f>
        <v>0</v>
      </c>
      <c r="BB689">
        <f>IF('Main Data'!AG689="Yes",1,0)</f>
        <v>0</v>
      </c>
      <c r="BC689">
        <f>IF('Main Data'!AB689="Yes",1,0)</f>
        <v>0</v>
      </c>
      <c r="BD689">
        <f>IF('Main Data'!AA689="Yes",1,0)</f>
        <v>0</v>
      </c>
      <c r="BE689">
        <f>IF('Main Data'!AC689="Yes",1,0)</f>
        <v>0</v>
      </c>
      <c r="BF689">
        <f>IF('Main Data'!AF689="Yes",1,0)</f>
        <v>0</v>
      </c>
      <c r="BG689">
        <f>IF(OR('Main Data'!AI689="Yes",'Main Data'!AL689="Yes"),1,0)</f>
        <v>0</v>
      </c>
      <c r="BH689">
        <f>IF('Main Data'!AJ689="Yes",1,0)</f>
        <v>0</v>
      </c>
      <c r="BI689">
        <f>IF('Main Data'!AK689="Yes",1,0)</f>
        <v>0</v>
      </c>
      <c r="BJ689">
        <f>IF('Main Data'!AM689="Yes",1,0)</f>
        <v>0</v>
      </c>
      <c r="BK689">
        <f>IF('Main Data'!AQ689="Yes",1,0)</f>
        <v>0</v>
      </c>
      <c r="BL689" s="21">
        <f t="shared" si="61"/>
        <v>0</v>
      </c>
      <c r="BM689" s="21">
        <f t="shared" si="62"/>
        <v>0</v>
      </c>
      <c r="BN689" s="21">
        <f t="shared" si="63"/>
        <v>1</v>
      </c>
      <c r="BO689" s="21">
        <f t="shared" si="64"/>
        <v>0</v>
      </c>
      <c r="BP689" s="21">
        <f t="shared" si="65"/>
        <v>0</v>
      </c>
    </row>
    <row r="690" spans="1:68" x14ac:dyDescent="0.2">
      <c r="A690">
        <v>686</v>
      </c>
      <c r="B690" s="33">
        <f>'Main Data'!C690</f>
        <v>44143</v>
      </c>
      <c r="C690">
        <f>'Main Data'!D690</f>
        <v>194</v>
      </c>
      <c r="D690" s="26">
        <f>'Main Data'!E690</f>
        <v>1800</v>
      </c>
      <c r="E690" s="26">
        <f>'Main Data'!F690</f>
        <v>2250</v>
      </c>
      <c r="F690" s="34">
        <f t="shared" si="60"/>
        <v>7.4955419438842563</v>
      </c>
      <c r="G690">
        <f>IF('Main Data'!H690="AP",1,0)</f>
        <v>0</v>
      </c>
      <c r="H690">
        <f>IF('Main Data'!H690="Blancpain",1,0)</f>
        <v>0</v>
      </c>
      <c r="I690">
        <f>IF('Main Data'!H690="Breguet",1,0)</f>
        <v>0</v>
      </c>
      <c r="J690">
        <f>IF('Main Data'!H690="Breitling",1,0)</f>
        <v>0</v>
      </c>
      <c r="K690">
        <f>IF('Main Data'!H690="Cartier",1,0)</f>
        <v>0</v>
      </c>
      <c r="L690">
        <f>IF('Main Data'!H690="Gallet",1,0)</f>
        <v>0</v>
      </c>
      <c r="M690">
        <f>IF('Main Data'!H690="Girard Perregaux",1,0)</f>
        <v>0</v>
      </c>
      <c r="N690">
        <f>IF('Main Data'!H690="Gubelin",1,0)</f>
        <v>0</v>
      </c>
      <c r="O690">
        <f>IF('Main Data'!H690="Heuer",1,0)</f>
        <v>0</v>
      </c>
      <c r="P690">
        <f>IF('Main Data'!H690="IWC",1,0)</f>
        <v>0</v>
      </c>
      <c r="Q690">
        <f>IF('Main Data'!H690="JLC",1,0)</f>
        <v>0</v>
      </c>
      <c r="R690">
        <f>IF('Main Data'!H690="Longines",1,0)</f>
        <v>0</v>
      </c>
      <c r="S690">
        <f>IF('Main Data'!H690="Movado",1,0)</f>
        <v>0</v>
      </c>
      <c r="T690">
        <f>IF('Main Data'!H690="Omega",1,0)</f>
        <v>0</v>
      </c>
      <c r="U690">
        <f>IF('Main Data'!H690="Panerai",1,0)</f>
        <v>0</v>
      </c>
      <c r="V690">
        <f>IF('Main Data'!H690="Patek",1,0)</f>
        <v>0</v>
      </c>
      <c r="W690">
        <f>IF('Main Data'!H690="Rolex",1,0)</f>
        <v>0</v>
      </c>
      <c r="X690">
        <f>IF('Main Data'!H690="Tudor",1,0)</f>
        <v>0</v>
      </c>
      <c r="Y690">
        <f>IF('Main Data'!H690="Ulysse Nardin",1,0)</f>
        <v>0</v>
      </c>
      <c r="Z690">
        <f>IF('Main Data'!H690="Universal Geneve",1,0)</f>
        <v>0</v>
      </c>
      <c r="AA690">
        <f>IF('Main Data'!H690="Vacheron",1,0)</f>
        <v>1</v>
      </c>
      <c r="AB690">
        <f>IF('Main Data'!H690="Zenith",1,0)</f>
        <v>0</v>
      </c>
      <c r="AC690">
        <f>IF('Main Data'!J690="Stainless Steel",1,0)</f>
        <v>0</v>
      </c>
      <c r="AD690">
        <f>IF('Main Data'!J690="Two-tone",1,0)</f>
        <v>0</v>
      </c>
      <c r="AE690">
        <f>IF(OR('Main Data'!J690="YG 18K",'Main Data'!J690="YG &lt;18K",'Main Data'!J690="PG 18K",'Main Data'!J690="PG &lt;18K",'Main Data'!J690="WG 18K",'Main Data'!J690="Mixes of 18K",'Main Data'!J690="Mixes &lt;18K"),1,0)</f>
        <v>1</v>
      </c>
      <c r="AF690">
        <f>IF('Main Data'!J690="Platinum",1,0)</f>
        <v>0</v>
      </c>
      <c r="AG690">
        <f>IF(OR('Main Data'!J690="PVD",'Main Data'!J690="Gold Plate",'Main Data'!J690="Other"),1,0)</f>
        <v>0</v>
      </c>
      <c r="AH690">
        <f>IF('Main Data'!N690="Stainless Steel",1,0)</f>
        <v>0</v>
      </c>
      <c r="AI690">
        <f>IF('Main Data'!N690="Leather",1,0)</f>
        <v>1</v>
      </c>
      <c r="AJ690">
        <f>IF('Main Data'!N690="Two-tone",1,0)</f>
        <v>0</v>
      </c>
      <c r="AK690">
        <f>IF(OR('Main Data'!N690="YG 18K",'Main Data'!N690="PG 18K",'Main Data'!N690="WG 18K",'Main Data'!N690="Mixes of 18K"),1,0)</f>
        <v>0</v>
      </c>
      <c r="AL690">
        <f>IF(OR(,'Main Data'!N690="PVD",'Main Data'!N690="Gold plate"),1,0)</f>
        <v>0</v>
      </c>
      <c r="AM690">
        <f>IF(OR('Main Data'!AV690="Yes",'Main Data'!AW690="Yes",'Main Data'!AU690="Yes"),1,0)</f>
        <v>0</v>
      </c>
      <c r="AN690">
        <f>IF(OR(ISTEXT('Main Data'!AX690), ISTEXT('Main Data'!AY690)),1,0)</f>
        <v>0</v>
      </c>
      <c r="AO690">
        <f>IF('Main Data'!AZ690="Yes",1,0)</f>
        <v>0</v>
      </c>
      <c r="AP690">
        <f>IF('Main Data'!BA690="Yes",1,0)</f>
        <v>0</v>
      </c>
      <c r="AQ690">
        <f>IF('Main Data'!BD690="Yes",1,0)</f>
        <v>0</v>
      </c>
      <c r="AR690">
        <f>IF('Main Data'!BE690="A",1,0)</f>
        <v>0</v>
      </c>
      <c r="AS690">
        <f>IF('Main Data'!BE690="AA",1,0)</f>
        <v>0</v>
      </c>
      <c r="AT690">
        <f>IF('Main Data'!BE690="AAA",1,0)</f>
        <v>1</v>
      </c>
      <c r="AU690">
        <f>IF('Main Data'!BE690="AAAA",1,0)</f>
        <v>0</v>
      </c>
      <c r="AV690">
        <f>IF('Main Data'!P690="Yes",1,0)</f>
        <v>1</v>
      </c>
      <c r="AW690">
        <f>IF('Main Data'!AP690="Yes",1,0)</f>
        <v>0</v>
      </c>
      <c r="AX690">
        <f>IF(OR('Main Data'!V690="Yes", 'Main Data'!W690="Yes",'Main Data'!X690="Yes"),1,0)</f>
        <v>0</v>
      </c>
      <c r="AY690">
        <f>IF(OR('Main Data'!Y690="Yes",'Main Data'!Z690="Yes"),1,0)</f>
        <v>0</v>
      </c>
      <c r="AZ690">
        <f>IF('Main Data'!AR690="Yes",1,0)</f>
        <v>0</v>
      </c>
      <c r="BA690">
        <f>IF('Main Data'!AS690="Yes",1,0)</f>
        <v>0</v>
      </c>
      <c r="BB690">
        <f>IF('Main Data'!AG690="Yes",1,0)</f>
        <v>0</v>
      </c>
      <c r="BC690">
        <f>IF('Main Data'!AB690="Yes",1,0)</f>
        <v>0</v>
      </c>
      <c r="BD690">
        <f>IF('Main Data'!AA690="Yes",1,0)</f>
        <v>0</v>
      </c>
      <c r="BE690">
        <f>IF('Main Data'!AC690="Yes",1,0)</f>
        <v>0</v>
      </c>
      <c r="BF690">
        <f>IF('Main Data'!AF690="Yes",1,0)</f>
        <v>0</v>
      </c>
      <c r="BG690">
        <f>IF(OR('Main Data'!AI690="Yes",'Main Data'!AL690="Yes"),1,0)</f>
        <v>0</v>
      </c>
      <c r="BH690">
        <f>IF('Main Data'!AJ690="Yes",1,0)</f>
        <v>0</v>
      </c>
      <c r="BI690">
        <f>IF('Main Data'!AK690="Yes",1,0)</f>
        <v>0</v>
      </c>
      <c r="BJ690">
        <f>IF('Main Data'!AM690="Yes",1,0)</f>
        <v>0</v>
      </c>
      <c r="BK690">
        <f>IF('Main Data'!AQ690="Yes",1,0)</f>
        <v>0</v>
      </c>
      <c r="BL690" s="21">
        <f t="shared" si="61"/>
        <v>0</v>
      </c>
      <c r="BM690" s="21">
        <f t="shared" si="62"/>
        <v>0</v>
      </c>
      <c r="BN690" s="21">
        <f t="shared" si="63"/>
        <v>1</v>
      </c>
      <c r="BO690" s="21">
        <f t="shared" si="64"/>
        <v>0</v>
      </c>
      <c r="BP690" s="21">
        <f t="shared" si="65"/>
        <v>0</v>
      </c>
    </row>
    <row r="691" spans="1:68" x14ac:dyDescent="0.2">
      <c r="A691">
        <v>687</v>
      </c>
      <c r="B691" s="33">
        <f>'Main Data'!C691</f>
        <v>44143</v>
      </c>
      <c r="C691">
        <f>'Main Data'!D691</f>
        <v>195</v>
      </c>
      <c r="D691" s="26">
        <f>'Main Data'!E691</f>
        <v>55000</v>
      </c>
      <c r="E691" s="26">
        <f>'Main Data'!F691</f>
        <v>68750</v>
      </c>
      <c r="F691" s="34">
        <f t="shared" si="60"/>
        <v>10.915088464214607</v>
      </c>
      <c r="G691">
        <f>IF('Main Data'!H691="AP",1,0)</f>
        <v>0</v>
      </c>
      <c r="H691">
        <f>IF('Main Data'!H691="Blancpain",1,0)</f>
        <v>0</v>
      </c>
      <c r="I691">
        <f>IF('Main Data'!H691="Breguet",1,0)</f>
        <v>0</v>
      </c>
      <c r="J691">
        <f>IF('Main Data'!H691="Breitling",1,0)</f>
        <v>0</v>
      </c>
      <c r="K691">
        <f>IF('Main Data'!H691="Cartier",1,0)</f>
        <v>0</v>
      </c>
      <c r="L691">
        <f>IF('Main Data'!H691="Gallet",1,0)</f>
        <v>0</v>
      </c>
      <c r="M691">
        <f>IF('Main Data'!H691="Girard Perregaux",1,0)</f>
        <v>0</v>
      </c>
      <c r="N691">
        <f>IF('Main Data'!H691="Gubelin",1,0)</f>
        <v>0</v>
      </c>
      <c r="O691">
        <f>IF('Main Data'!H691="Heuer",1,0)</f>
        <v>0</v>
      </c>
      <c r="P691">
        <f>IF('Main Data'!H691="IWC",1,0)</f>
        <v>0</v>
      </c>
      <c r="Q691">
        <f>IF('Main Data'!H691="JLC",1,0)</f>
        <v>0</v>
      </c>
      <c r="R691">
        <f>IF('Main Data'!H691="Longines",1,0)</f>
        <v>0</v>
      </c>
      <c r="S691">
        <f>IF('Main Data'!H691="Movado",1,0)</f>
        <v>0</v>
      </c>
      <c r="T691">
        <f>IF('Main Data'!H691="Omega",1,0)</f>
        <v>0</v>
      </c>
      <c r="U691">
        <f>IF('Main Data'!H691="Panerai",1,0)</f>
        <v>0</v>
      </c>
      <c r="V691">
        <f>IF('Main Data'!H691="Patek",1,0)</f>
        <v>0</v>
      </c>
      <c r="W691">
        <f>IF('Main Data'!H691="Rolex",1,0)</f>
        <v>1</v>
      </c>
      <c r="X691">
        <f>IF('Main Data'!H691="Tudor",1,0)</f>
        <v>0</v>
      </c>
      <c r="Y691">
        <f>IF('Main Data'!H691="Ulysse Nardin",1,0)</f>
        <v>0</v>
      </c>
      <c r="Z691">
        <f>IF('Main Data'!H691="Universal Geneve",1,0)</f>
        <v>0</v>
      </c>
      <c r="AA691">
        <f>IF('Main Data'!H691="Vacheron",1,0)</f>
        <v>0</v>
      </c>
      <c r="AB691">
        <f>IF('Main Data'!H691="Zenith",1,0)</f>
        <v>0</v>
      </c>
      <c r="AC691">
        <f>IF('Main Data'!J691="Stainless Steel",1,0)</f>
        <v>1</v>
      </c>
      <c r="AD691">
        <f>IF('Main Data'!J691="Two-tone",1,0)</f>
        <v>0</v>
      </c>
      <c r="AE691">
        <f>IF(OR('Main Data'!J691="YG 18K",'Main Data'!J691="YG &lt;18K",'Main Data'!J691="PG 18K",'Main Data'!J691="PG &lt;18K",'Main Data'!J691="WG 18K",'Main Data'!J691="Mixes of 18K",'Main Data'!J691="Mixes &lt;18K"),1,0)</f>
        <v>0</v>
      </c>
      <c r="AF691">
        <f>IF('Main Data'!J691="Platinum",1,0)</f>
        <v>0</v>
      </c>
      <c r="AG691">
        <f>IF(OR('Main Data'!J691="PVD",'Main Data'!J691="Gold Plate",'Main Data'!J691="Other"),1,0)</f>
        <v>0</v>
      </c>
      <c r="AH691">
        <f>IF('Main Data'!N691="Stainless Steel",1,0)</f>
        <v>0</v>
      </c>
      <c r="AI691">
        <f>IF('Main Data'!N691="Leather",1,0)</f>
        <v>1</v>
      </c>
      <c r="AJ691">
        <f>IF('Main Data'!N691="Two-tone",1,0)</f>
        <v>0</v>
      </c>
      <c r="AK691">
        <f>IF(OR('Main Data'!N691="YG 18K",'Main Data'!N691="PG 18K",'Main Data'!N691="WG 18K",'Main Data'!N691="Mixes of 18K"),1,0)</f>
        <v>0</v>
      </c>
      <c r="AL691">
        <f>IF(OR(,'Main Data'!N691="PVD",'Main Data'!N691="Gold plate"),1,0)</f>
        <v>0</v>
      </c>
      <c r="AM691">
        <f>IF(OR('Main Data'!AV691="Yes",'Main Data'!AW691="Yes",'Main Data'!AU691="Yes"),1,0)</f>
        <v>0</v>
      </c>
      <c r="AN691">
        <f>IF(OR(ISTEXT('Main Data'!AX691), ISTEXT('Main Data'!AY691)),1,0)</f>
        <v>0</v>
      </c>
      <c r="AO691">
        <f>IF('Main Data'!AZ691="Yes",1,0)</f>
        <v>0</v>
      </c>
      <c r="AP691">
        <f>IF('Main Data'!BA691="Yes",1,0)</f>
        <v>0</v>
      </c>
      <c r="AQ691">
        <f>IF('Main Data'!BD691="Yes",1,0)</f>
        <v>0</v>
      </c>
      <c r="AR691">
        <f>IF('Main Data'!BE691="A",1,0)</f>
        <v>0</v>
      </c>
      <c r="AS691">
        <f>IF('Main Data'!BE691="AA",1,0)</f>
        <v>0</v>
      </c>
      <c r="AT691">
        <f>IF('Main Data'!BE691="AAA",1,0)</f>
        <v>1</v>
      </c>
      <c r="AU691">
        <f>IF('Main Data'!BE691="AAAA",1,0)</f>
        <v>0</v>
      </c>
      <c r="AV691">
        <f>IF('Main Data'!P691="Yes",1,0)</f>
        <v>1</v>
      </c>
      <c r="AW691">
        <f>IF('Main Data'!AP691="Yes",1,0)</f>
        <v>0</v>
      </c>
      <c r="AX691">
        <f>IF(OR('Main Data'!V691="Yes", 'Main Data'!W691="Yes",'Main Data'!X691="Yes"),1,0)</f>
        <v>0</v>
      </c>
      <c r="AY691">
        <f>IF(OR('Main Data'!Y691="Yes",'Main Data'!Z691="Yes"),1,0)</f>
        <v>0</v>
      </c>
      <c r="AZ691">
        <f>IF('Main Data'!AR691="Yes",1,0)</f>
        <v>0</v>
      </c>
      <c r="BA691">
        <f>IF('Main Data'!AS691="Yes",1,0)</f>
        <v>0</v>
      </c>
      <c r="BB691">
        <f>IF('Main Data'!AG691="Yes",1,0)</f>
        <v>0</v>
      </c>
      <c r="BC691">
        <f>IF('Main Data'!AB691="Yes",1,0)</f>
        <v>0</v>
      </c>
      <c r="BD691">
        <f>IF('Main Data'!AA691="Yes",1,0)</f>
        <v>0</v>
      </c>
      <c r="BE691">
        <f>IF('Main Data'!AC691="Yes",1,0)</f>
        <v>0</v>
      </c>
      <c r="BF691">
        <f>IF('Main Data'!AF691="Yes",1,0)</f>
        <v>0</v>
      </c>
      <c r="BG691">
        <f>IF(OR('Main Data'!AI691="Yes",'Main Data'!AL691="Yes"),1,0)</f>
        <v>0</v>
      </c>
      <c r="BH691">
        <f>IF('Main Data'!AJ691="Yes",1,0)</f>
        <v>0</v>
      </c>
      <c r="BI691">
        <f>IF('Main Data'!AK691="Yes",1,0)</f>
        <v>0</v>
      </c>
      <c r="BJ691">
        <f>IF('Main Data'!AM691="Yes",1,0)</f>
        <v>0</v>
      </c>
      <c r="BK691">
        <f>IF('Main Data'!AQ691="Yes",1,0)</f>
        <v>0</v>
      </c>
      <c r="BL691" s="21">
        <f t="shared" si="61"/>
        <v>0</v>
      </c>
      <c r="BM691" s="21">
        <f t="shared" si="62"/>
        <v>0</v>
      </c>
      <c r="BN691" s="21">
        <f t="shared" si="63"/>
        <v>1</v>
      </c>
      <c r="BO691" s="21">
        <f t="shared" si="64"/>
        <v>0</v>
      </c>
      <c r="BP691" s="21">
        <f t="shared" si="65"/>
        <v>0</v>
      </c>
    </row>
    <row r="692" spans="1:68" x14ac:dyDescent="0.2">
      <c r="A692">
        <v>688</v>
      </c>
      <c r="B692" s="33">
        <f>'Main Data'!C692</f>
        <v>44143</v>
      </c>
      <c r="C692">
        <f>'Main Data'!D692</f>
        <v>196</v>
      </c>
      <c r="D692" s="26">
        <f>'Main Data'!E692</f>
        <v>18000</v>
      </c>
      <c r="E692" s="26">
        <f>'Main Data'!F692</f>
        <v>22500</v>
      </c>
      <c r="F692" s="34">
        <f t="shared" si="60"/>
        <v>9.7981270368783022</v>
      </c>
      <c r="G692">
        <f>IF('Main Data'!H692="AP",1,0)</f>
        <v>0</v>
      </c>
      <c r="H692">
        <f>IF('Main Data'!H692="Blancpain",1,0)</f>
        <v>0</v>
      </c>
      <c r="I692">
        <f>IF('Main Data'!H692="Breguet",1,0)</f>
        <v>0</v>
      </c>
      <c r="J692">
        <f>IF('Main Data'!H692="Breitling",1,0)</f>
        <v>0</v>
      </c>
      <c r="K692">
        <f>IF('Main Data'!H692="Cartier",1,0)</f>
        <v>0</v>
      </c>
      <c r="L692">
        <f>IF('Main Data'!H692="Gallet",1,0)</f>
        <v>0</v>
      </c>
      <c r="M692">
        <f>IF('Main Data'!H692="Girard Perregaux",1,0)</f>
        <v>0</v>
      </c>
      <c r="N692">
        <f>IF('Main Data'!H692="Gubelin",1,0)</f>
        <v>0</v>
      </c>
      <c r="O692">
        <f>IF('Main Data'!H692="Heuer",1,0)</f>
        <v>0</v>
      </c>
      <c r="P692">
        <f>IF('Main Data'!H692="IWC",1,0)</f>
        <v>0</v>
      </c>
      <c r="Q692">
        <f>IF('Main Data'!H692="JLC",1,0)</f>
        <v>0</v>
      </c>
      <c r="R692">
        <f>IF('Main Data'!H692="Longines",1,0)</f>
        <v>0</v>
      </c>
      <c r="S692">
        <f>IF('Main Data'!H692="Movado",1,0)</f>
        <v>0</v>
      </c>
      <c r="T692">
        <f>IF('Main Data'!H692="Omega",1,0)</f>
        <v>0</v>
      </c>
      <c r="U692">
        <f>IF('Main Data'!H692="Panerai",1,0)</f>
        <v>0</v>
      </c>
      <c r="V692">
        <f>IF('Main Data'!H692="Patek",1,0)</f>
        <v>0</v>
      </c>
      <c r="W692">
        <f>IF('Main Data'!H692="Rolex",1,0)</f>
        <v>1</v>
      </c>
      <c r="X692">
        <f>IF('Main Data'!H692="Tudor",1,0)</f>
        <v>0</v>
      </c>
      <c r="Y692">
        <f>IF('Main Data'!H692="Ulysse Nardin",1,0)</f>
        <v>0</v>
      </c>
      <c r="Z692">
        <f>IF('Main Data'!H692="Universal Geneve",1,0)</f>
        <v>0</v>
      </c>
      <c r="AA692">
        <f>IF('Main Data'!H692="Vacheron",1,0)</f>
        <v>0</v>
      </c>
      <c r="AB692">
        <f>IF('Main Data'!H692="Zenith",1,0)</f>
        <v>0</v>
      </c>
      <c r="AC692">
        <f>IF('Main Data'!J692="Stainless Steel",1,0)</f>
        <v>1</v>
      </c>
      <c r="AD692">
        <f>IF('Main Data'!J692="Two-tone",1,0)</f>
        <v>0</v>
      </c>
      <c r="AE692">
        <f>IF(OR('Main Data'!J692="YG 18K",'Main Data'!J692="YG &lt;18K",'Main Data'!J692="PG 18K",'Main Data'!J692="PG &lt;18K",'Main Data'!J692="WG 18K",'Main Data'!J692="Mixes of 18K",'Main Data'!J692="Mixes &lt;18K"),1,0)</f>
        <v>0</v>
      </c>
      <c r="AF692">
        <f>IF('Main Data'!J692="Platinum",1,0)</f>
        <v>0</v>
      </c>
      <c r="AG692">
        <f>IF(OR('Main Data'!J692="PVD",'Main Data'!J692="Gold Plate",'Main Data'!J692="Other"),1,0)</f>
        <v>0</v>
      </c>
      <c r="AH692">
        <f>IF('Main Data'!N692="Stainless Steel",1,0)</f>
        <v>1</v>
      </c>
      <c r="AI692">
        <f>IF('Main Data'!N692="Leather",1,0)</f>
        <v>0</v>
      </c>
      <c r="AJ692">
        <f>IF('Main Data'!N692="Two-tone",1,0)</f>
        <v>0</v>
      </c>
      <c r="AK692">
        <f>IF(OR('Main Data'!N692="YG 18K",'Main Data'!N692="PG 18K",'Main Data'!N692="WG 18K",'Main Data'!N692="Mixes of 18K"),1,0)</f>
        <v>0</v>
      </c>
      <c r="AL692">
        <f>IF(OR(,'Main Data'!N692="PVD",'Main Data'!N692="Gold plate"),1,0)</f>
        <v>0</v>
      </c>
      <c r="AM692">
        <f>IF(OR('Main Data'!AV692="Yes",'Main Data'!AW692="Yes",'Main Data'!AU692="Yes"),1,0)</f>
        <v>0</v>
      </c>
      <c r="AN692">
        <f>IF(OR(ISTEXT('Main Data'!AX692), ISTEXT('Main Data'!AY692)),1,0)</f>
        <v>0</v>
      </c>
      <c r="AO692">
        <f>IF('Main Data'!AZ692="Yes",1,0)</f>
        <v>0</v>
      </c>
      <c r="AP692">
        <f>IF('Main Data'!BA692="Yes",1,0)</f>
        <v>0</v>
      </c>
      <c r="AQ692">
        <f>IF('Main Data'!BD692="Yes",1,0)</f>
        <v>0</v>
      </c>
      <c r="AR692">
        <f>IF('Main Data'!BE692="A",1,0)</f>
        <v>0</v>
      </c>
      <c r="AS692">
        <f>IF('Main Data'!BE692="AA",1,0)</f>
        <v>0</v>
      </c>
      <c r="AT692">
        <f>IF('Main Data'!BE692="AAA",1,0)</f>
        <v>1</v>
      </c>
      <c r="AU692">
        <f>IF('Main Data'!BE692="AAAA",1,0)</f>
        <v>0</v>
      </c>
      <c r="AV692">
        <f>IF('Main Data'!P692="Yes",1,0)</f>
        <v>1</v>
      </c>
      <c r="AW692">
        <f>IF('Main Data'!AP692="Yes",1,0)</f>
        <v>0</v>
      </c>
      <c r="AX692">
        <f>IF(OR('Main Data'!V692="Yes", 'Main Data'!W692="Yes",'Main Data'!X692="Yes"),1,0)</f>
        <v>0</v>
      </c>
      <c r="AY692">
        <f>IF(OR('Main Data'!Y692="Yes",'Main Data'!Z692="Yes"),1,0)</f>
        <v>0</v>
      </c>
      <c r="AZ692">
        <f>IF('Main Data'!AR692="Yes",1,0)</f>
        <v>0</v>
      </c>
      <c r="BA692">
        <f>IF('Main Data'!AS692="Yes",1,0)</f>
        <v>0</v>
      </c>
      <c r="BB692">
        <f>IF('Main Data'!AG692="Yes",1,0)</f>
        <v>0</v>
      </c>
      <c r="BC692">
        <f>IF('Main Data'!AB692="Yes",1,0)</f>
        <v>0</v>
      </c>
      <c r="BD692">
        <f>IF('Main Data'!AA692="Yes",1,0)</f>
        <v>0</v>
      </c>
      <c r="BE692">
        <f>IF('Main Data'!AC692="Yes",1,0)</f>
        <v>0</v>
      </c>
      <c r="BF692">
        <f>IF('Main Data'!AF692="Yes",1,0)</f>
        <v>0</v>
      </c>
      <c r="BG692">
        <f>IF(OR('Main Data'!AI692="Yes",'Main Data'!AL692="Yes"),1,0)</f>
        <v>0</v>
      </c>
      <c r="BH692">
        <f>IF('Main Data'!AJ692="Yes",1,0)</f>
        <v>0</v>
      </c>
      <c r="BI692">
        <f>IF('Main Data'!AK692="Yes",1,0)</f>
        <v>0</v>
      </c>
      <c r="BJ692">
        <f>IF('Main Data'!AM692="Yes",1,0)</f>
        <v>0</v>
      </c>
      <c r="BK692">
        <f>IF('Main Data'!AQ692="Yes",1,0)</f>
        <v>0</v>
      </c>
      <c r="BL692" s="21">
        <f t="shared" si="61"/>
        <v>0</v>
      </c>
      <c r="BM692" s="21">
        <f t="shared" si="62"/>
        <v>0</v>
      </c>
      <c r="BN692" s="21">
        <f t="shared" si="63"/>
        <v>1</v>
      </c>
      <c r="BO692" s="21">
        <f t="shared" si="64"/>
        <v>0</v>
      </c>
      <c r="BP692" s="21">
        <f t="shared" si="65"/>
        <v>0</v>
      </c>
    </row>
    <row r="693" spans="1:68" x14ac:dyDescent="0.2">
      <c r="A693">
        <v>689</v>
      </c>
      <c r="B693" s="33">
        <f>'Main Data'!C693</f>
        <v>44143</v>
      </c>
      <c r="C693">
        <f>'Main Data'!D693</f>
        <v>197</v>
      </c>
      <c r="D693" s="26">
        <f>'Main Data'!E693</f>
        <v>28000</v>
      </c>
      <c r="E693" s="26">
        <f>'Main Data'!F693</f>
        <v>35000</v>
      </c>
      <c r="F693" s="34">
        <f t="shared" si="60"/>
        <v>10.239959789157341</v>
      </c>
      <c r="G693">
        <f>IF('Main Data'!H693="AP",1,0)</f>
        <v>0</v>
      </c>
      <c r="H693">
        <f>IF('Main Data'!H693="Blancpain",1,0)</f>
        <v>0</v>
      </c>
      <c r="I693">
        <f>IF('Main Data'!H693="Breguet",1,0)</f>
        <v>0</v>
      </c>
      <c r="J693">
        <f>IF('Main Data'!H693="Breitling",1,0)</f>
        <v>0</v>
      </c>
      <c r="K693">
        <f>IF('Main Data'!H693="Cartier",1,0)</f>
        <v>0</v>
      </c>
      <c r="L693">
        <f>IF('Main Data'!H693="Gallet",1,0)</f>
        <v>0</v>
      </c>
      <c r="M693">
        <f>IF('Main Data'!H693="Girard Perregaux",1,0)</f>
        <v>0</v>
      </c>
      <c r="N693">
        <f>IF('Main Data'!H693="Gubelin",1,0)</f>
        <v>0</v>
      </c>
      <c r="O693">
        <f>IF('Main Data'!H693="Heuer",1,0)</f>
        <v>0</v>
      </c>
      <c r="P693">
        <f>IF('Main Data'!H693="IWC",1,0)</f>
        <v>0</v>
      </c>
      <c r="Q693">
        <f>IF('Main Data'!H693="JLC",1,0)</f>
        <v>0</v>
      </c>
      <c r="R693">
        <f>IF('Main Data'!H693="Longines",1,0)</f>
        <v>0</v>
      </c>
      <c r="S693">
        <f>IF('Main Data'!H693="Movado",1,0)</f>
        <v>0</v>
      </c>
      <c r="T693">
        <f>IF('Main Data'!H693="Omega",1,0)</f>
        <v>0</v>
      </c>
      <c r="U693">
        <f>IF('Main Data'!H693="Panerai",1,0)</f>
        <v>0</v>
      </c>
      <c r="V693">
        <f>IF('Main Data'!H693="Patek",1,0)</f>
        <v>0</v>
      </c>
      <c r="W693">
        <f>IF('Main Data'!H693="Rolex",1,0)</f>
        <v>1</v>
      </c>
      <c r="X693">
        <f>IF('Main Data'!H693="Tudor",1,0)</f>
        <v>0</v>
      </c>
      <c r="Y693">
        <f>IF('Main Data'!H693="Ulysse Nardin",1,0)</f>
        <v>0</v>
      </c>
      <c r="Z693">
        <f>IF('Main Data'!H693="Universal Geneve",1,0)</f>
        <v>0</v>
      </c>
      <c r="AA693">
        <f>IF('Main Data'!H693="Vacheron",1,0)</f>
        <v>0</v>
      </c>
      <c r="AB693">
        <f>IF('Main Data'!H693="Zenith",1,0)</f>
        <v>0</v>
      </c>
      <c r="AC693">
        <f>IF('Main Data'!J693="Stainless Steel",1,0)</f>
        <v>1</v>
      </c>
      <c r="AD693">
        <f>IF('Main Data'!J693="Two-tone",1,0)</f>
        <v>0</v>
      </c>
      <c r="AE693">
        <f>IF(OR('Main Data'!J693="YG 18K",'Main Data'!J693="YG &lt;18K",'Main Data'!J693="PG 18K",'Main Data'!J693="PG &lt;18K",'Main Data'!J693="WG 18K",'Main Data'!J693="Mixes of 18K",'Main Data'!J693="Mixes &lt;18K"),1,0)</f>
        <v>0</v>
      </c>
      <c r="AF693">
        <f>IF('Main Data'!J693="Platinum",1,0)</f>
        <v>0</v>
      </c>
      <c r="AG693">
        <f>IF(OR('Main Data'!J693="PVD",'Main Data'!J693="Gold Plate",'Main Data'!J693="Other"),1,0)</f>
        <v>0</v>
      </c>
      <c r="AH693">
        <f>IF('Main Data'!N693="Stainless Steel",1,0)</f>
        <v>1</v>
      </c>
      <c r="AI693">
        <f>IF('Main Data'!N693="Leather",1,0)</f>
        <v>0</v>
      </c>
      <c r="AJ693">
        <f>IF('Main Data'!N693="Two-tone",1,0)</f>
        <v>0</v>
      </c>
      <c r="AK693">
        <f>IF(OR('Main Data'!N693="YG 18K",'Main Data'!N693="PG 18K",'Main Data'!N693="WG 18K",'Main Data'!N693="Mixes of 18K"),1,0)</f>
        <v>0</v>
      </c>
      <c r="AL693">
        <f>IF(OR(,'Main Data'!N693="PVD",'Main Data'!N693="Gold plate"),1,0)</f>
        <v>0</v>
      </c>
      <c r="AM693">
        <f>IF(OR('Main Data'!AV693="Yes",'Main Data'!AW693="Yes",'Main Data'!AU693="Yes"),1,0)</f>
        <v>0</v>
      </c>
      <c r="AN693">
        <f>IF(OR(ISTEXT('Main Data'!AX693), ISTEXT('Main Data'!AY693)),1,0)</f>
        <v>0</v>
      </c>
      <c r="AO693">
        <f>IF('Main Data'!AZ693="Yes",1,0)</f>
        <v>0</v>
      </c>
      <c r="AP693">
        <f>IF('Main Data'!BA693="Yes",1,0)</f>
        <v>0</v>
      </c>
      <c r="AQ693">
        <f>IF('Main Data'!BD693="Yes",1,0)</f>
        <v>0</v>
      </c>
      <c r="AR693">
        <f>IF('Main Data'!BE693="A",1,0)</f>
        <v>0</v>
      </c>
      <c r="AS693">
        <f>IF('Main Data'!BE693="AA",1,0)</f>
        <v>0</v>
      </c>
      <c r="AT693">
        <f>IF('Main Data'!BE693="AAA",1,0)</f>
        <v>1</v>
      </c>
      <c r="AU693">
        <f>IF('Main Data'!BE693="AAAA",1,0)</f>
        <v>0</v>
      </c>
      <c r="AV693">
        <f>IF('Main Data'!P693="Yes",1,0)</f>
        <v>0</v>
      </c>
      <c r="AW693">
        <f>IF('Main Data'!AP693="Yes",1,0)</f>
        <v>0</v>
      </c>
      <c r="AX693">
        <f>IF(OR('Main Data'!V693="Yes", 'Main Data'!W693="Yes",'Main Data'!X693="Yes"),1,0)</f>
        <v>0</v>
      </c>
      <c r="AY693">
        <f>IF(OR('Main Data'!Y693="Yes",'Main Data'!Z693="Yes"),1,0)</f>
        <v>0</v>
      </c>
      <c r="AZ693">
        <f>IF('Main Data'!AR693="Yes",1,0)</f>
        <v>0</v>
      </c>
      <c r="BA693">
        <f>IF('Main Data'!AS693="Yes",1,0)</f>
        <v>0</v>
      </c>
      <c r="BB693">
        <f>IF('Main Data'!AG693="Yes",1,0)</f>
        <v>0</v>
      </c>
      <c r="BC693">
        <f>IF('Main Data'!AB693="Yes",1,0)</f>
        <v>0</v>
      </c>
      <c r="BD693">
        <f>IF('Main Data'!AA693="Yes",1,0)</f>
        <v>0</v>
      </c>
      <c r="BE693">
        <f>IF('Main Data'!AC693="Yes",1,0)</f>
        <v>0</v>
      </c>
      <c r="BF693">
        <f>IF('Main Data'!AF693="Yes",1,0)</f>
        <v>0</v>
      </c>
      <c r="BG693">
        <f>IF(OR('Main Data'!AI693="Yes",'Main Data'!AL693="Yes"),1,0)</f>
        <v>1</v>
      </c>
      <c r="BH693">
        <f>IF('Main Data'!AJ693="Yes",1,0)</f>
        <v>0</v>
      </c>
      <c r="BI693">
        <f>IF('Main Data'!AK693="Yes",1,0)</f>
        <v>0</v>
      </c>
      <c r="BJ693">
        <f>IF('Main Data'!AM693="Yes",1,0)</f>
        <v>0</v>
      </c>
      <c r="BK693">
        <f>IF('Main Data'!AQ693="Yes",1,0)</f>
        <v>0</v>
      </c>
      <c r="BL693" s="21">
        <f t="shared" si="61"/>
        <v>0</v>
      </c>
      <c r="BM693" s="21">
        <f t="shared" si="62"/>
        <v>0</v>
      </c>
      <c r="BN693" s="21">
        <f t="shared" si="63"/>
        <v>1</v>
      </c>
      <c r="BO693" s="21">
        <f t="shared" si="64"/>
        <v>0</v>
      </c>
      <c r="BP693" s="21">
        <f t="shared" si="65"/>
        <v>0</v>
      </c>
    </row>
    <row r="694" spans="1:68" x14ac:dyDescent="0.2">
      <c r="A694">
        <v>690</v>
      </c>
      <c r="B694" s="33">
        <f>'Main Data'!C694</f>
        <v>44143</v>
      </c>
      <c r="C694">
        <f>'Main Data'!D694</f>
        <v>198</v>
      </c>
      <c r="D694" s="26">
        <f>'Main Data'!E694</f>
        <v>65000</v>
      </c>
      <c r="E694" s="26">
        <f>'Main Data'!F694</f>
        <v>81250</v>
      </c>
      <c r="F694" s="34">
        <f t="shared" si="60"/>
        <v>11.082142548877775</v>
      </c>
      <c r="G694">
        <f>IF('Main Data'!H694="AP",1,0)</f>
        <v>0</v>
      </c>
      <c r="H694">
        <f>IF('Main Data'!H694="Blancpain",1,0)</f>
        <v>0</v>
      </c>
      <c r="I694">
        <f>IF('Main Data'!H694="Breguet",1,0)</f>
        <v>0</v>
      </c>
      <c r="J694">
        <f>IF('Main Data'!H694="Breitling",1,0)</f>
        <v>0</v>
      </c>
      <c r="K694">
        <f>IF('Main Data'!H694="Cartier",1,0)</f>
        <v>0</v>
      </c>
      <c r="L694">
        <f>IF('Main Data'!H694="Gallet",1,0)</f>
        <v>0</v>
      </c>
      <c r="M694">
        <f>IF('Main Data'!H694="Girard Perregaux",1,0)</f>
        <v>0</v>
      </c>
      <c r="N694">
        <f>IF('Main Data'!H694="Gubelin",1,0)</f>
        <v>0</v>
      </c>
      <c r="O694">
        <f>IF('Main Data'!H694="Heuer",1,0)</f>
        <v>0</v>
      </c>
      <c r="P694">
        <f>IF('Main Data'!H694="IWC",1,0)</f>
        <v>0</v>
      </c>
      <c r="Q694">
        <f>IF('Main Data'!H694="JLC",1,0)</f>
        <v>0</v>
      </c>
      <c r="R694">
        <f>IF('Main Data'!H694="Longines",1,0)</f>
        <v>0</v>
      </c>
      <c r="S694">
        <f>IF('Main Data'!H694="Movado",1,0)</f>
        <v>0</v>
      </c>
      <c r="T694">
        <f>IF('Main Data'!H694="Omega",1,0)</f>
        <v>0</v>
      </c>
      <c r="U694">
        <f>IF('Main Data'!H694="Panerai",1,0)</f>
        <v>0</v>
      </c>
      <c r="V694">
        <f>IF('Main Data'!H694="Patek",1,0)</f>
        <v>1</v>
      </c>
      <c r="W694">
        <f>IF('Main Data'!H694="Rolex",1,0)</f>
        <v>0</v>
      </c>
      <c r="X694">
        <f>IF('Main Data'!H694="Tudor",1,0)</f>
        <v>0</v>
      </c>
      <c r="Y694">
        <f>IF('Main Data'!H694="Ulysse Nardin",1,0)</f>
        <v>0</v>
      </c>
      <c r="Z694">
        <f>IF('Main Data'!H694="Universal Geneve",1,0)</f>
        <v>0</v>
      </c>
      <c r="AA694">
        <f>IF('Main Data'!H694="Vacheron",1,0)</f>
        <v>0</v>
      </c>
      <c r="AB694">
        <f>IF('Main Data'!H694="Zenith",1,0)</f>
        <v>0</v>
      </c>
      <c r="AC694">
        <f>IF('Main Data'!J694="Stainless Steel",1,0)</f>
        <v>1</v>
      </c>
      <c r="AD694">
        <f>IF('Main Data'!J694="Two-tone",1,0)</f>
        <v>0</v>
      </c>
      <c r="AE694">
        <f>IF(OR('Main Data'!J694="YG 18K",'Main Data'!J694="YG &lt;18K",'Main Data'!J694="PG 18K",'Main Data'!J694="PG &lt;18K",'Main Data'!J694="WG 18K",'Main Data'!J694="Mixes of 18K",'Main Data'!J694="Mixes &lt;18K"),1,0)</f>
        <v>0</v>
      </c>
      <c r="AF694">
        <f>IF('Main Data'!J694="Platinum",1,0)</f>
        <v>0</v>
      </c>
      <c r="AG694">
        <f>IF(OR('Main Data'!J694="PVD",'Main Data'!J694="Gold Plate",'Main Data'!J694="Other"),1,0)</f>
        <v>0</v>
      </c>
      <c r="AH694">
        <f>IF('Main Data'!N694="Stainless Steel",1,0)</f>
        <v>1</v>
      </c>
      <c r="AI694">
        <f>IF('Main Data'!N694="Leather",1,0)</f>
        <v>0</v>
      </c>
      <c r="AJ694">
        <f>IF('Main Data'!N694="Two-tone",1,0)</f>
        <v>0</v>
      </c>
      <c r="AK694">
        <f>IF(OR('Main Data'!N694="YG 18K",'Main Data'!N694="PG 18K",'Main Data'!N694="WG 18K",'Main Data'!N694="Mixes of 18K"),1,0)</f>
        <v>0</v>
      </c>
      <c r="AL694">
        <f>IF(OR(,'Main Data'!N694="PVD",'Main Data'!N694="Gold plate"),1,0)</f>
        <v>0</v>
      </c>
      <c r="AM694">
        <f>IF(OR('Main Data'!AV694="Yes",'Main Data'!AW694="Yes",'Main Data'!AU694="Yes"),1,0)</f>
        <v>0</v>
      </c>
      <c r="AN694">
        <f>IF(OR(ISTEXT('Main Data'!AX694), ISTEXT('Main Data'!AY694)),1,0)</f>
        <v>0</v>
      </c>
      <c r="AO694">
        <f>IF('Main Data'!AZ694="Yes",1,0)</f>
        <v>0</v>
      </c>
      <c r="AP694">
        <f>IF('Main Data'!BA694="Yes",1,0)</f>
        <v>0</v>
      </c>
      <c r="AQ694">
        <f>IF('Main Data'!BD694="Yes",1,0)</f>
        <v>0</v>
      </c>
      <c r="AR694">
        <f>IF('Main Data'!BE694="A",1,0)</f>
        <v>0</v>
      </c>
      <c r="AS694">
        <f>IF('Main Data'!BE694="AA",1,0)</f>
        <v>0</v>
      </c>
      <c r="AT694">
        <f>IF('Main Data'!BE694="AAA",1,0)</f>
        <v>0</v>
      </c>
      <c r="AU694">
        <f>IF('Main Data'!BE694="AAAA",1,0)</f>
        <v>1</v>
      </c>
      <c r="AV694">
        <f>IF('Main Data'!P694="Yes",1,0)</f>
        <v>0</v>
      </c>
      <c r="AW694">
        <f>IF('Main Data'!AP694="Yes",1,0)</f>
        <v>0</v>
      </c>
      <c r="AX694">
        <f>IF(OR('Main Data'!V694="Yes", 'Main Data'!W694="Yes",'Main Data'!X694="Yes"),1,0)</f>
        <v>1</v>
      </c>
      <c r="AY694">
        <f>IF(OR('Main Data'!Y694="Yes",'Main Data'!Z694="Yes"),1,0)</f>
        <v>0</v>
      </c>
      <c r="AZ694">
        <f>IF('Main Data'!AR694="Yes",1,0)</f>
        <v>0</v>
      </c>
      <c r="BA694">
        <f>IF('Main Data'!AS694="Yes",1,0)</f>
        <v>0</v>
      </c>
      <c r="BB694">
        <f>IF('Main Data'!AG694="Yes",1,0)</f>
        <v>0</v>
      </c>
      <c r="BC694">
        <f>IF('Main Data'!AB694="Yes",1,0)</f>
        <v>0</v>
      </c>
      <c r="BD694">
        <f>IF('Main Data'!AA694="Yes",1,0)</f>
        <v>0</v>
      </c>
      <c r="BE694">
        <f>IF('Main Data'!AC694="Yes",1,0)</f>
        <v>0</v>
      </c>
      <c r="BF694">
        <f>IF('Main Data'!AF694="Yes",1,0)</f>
        <v>0</v>
      </c>
      <c r="BG694">
        <f>IF(OR('Main Data'!AI694="Yes",'Main Data'!AL694="Yes"),1,0)</f>
        <v>0</v>
      </c>
      <c r="BH694">
        <f>IF('Main Data'!AJ694="Yes",1,0)</f>
        <v>0</v>
      </c>
      <c r="BI694">
        <f>IF('Main Data'!AK694="Yes",1,0)</f>
        <v>0</v>
      </c>
      <c r="BJ694">
        <f>IF('Main Data'!AM694="Yes",1,0)</f>
        <v>0</v>
      </c>
      <c r="BK694">
        <f>IF('Main Data'!AQ694="Yes",1,0)</f>
        <v>0</v>
      </c>
      <c r="BL694" s="21">
        <f t="shared" si="61"/>
        <v>0</v>
      </c>
      <c r="BM694" s="21">
        <f t="shared" si="62"/>
        <v>0</v>
      </c>
      <c r="BN694" s="21">
        <f t="shared" si="63"/>
        <v>1</v>
      </c>
      <c r="BO694" s="21">
        <f t="shared" si="64"/>
        <v>0</v>
      </c>
      <c r="BP694" s="21">
        <f t="shared" si="65"/>
        <v>0</v>
      </c>
    </row>
    <row r="695" spans="1:68" x14ac:dyDescent="0.2">
      <c r="A695">
        <v>691</v>
      </c>
      <c r="B695" s="33">
        <f>'Main Data'!C695</f>
        <v>44143</v>
      </c>
      <c r="C695">
        <f>'Main Data'!D695</f>
        <v>203</v>
      </c>
      <c r="D695" s="26">
        <f>'Main Data'!E695</f>
        <v>11000</v>
      </c>
      <c r="E695" s="26">
        <f>'Main Data'!F695</f>
        <v>13750</v>
      </c>
      <c r="F695" s="34">
        <f t="shared" si="60"/>
        <v>9.3056505517805075</v>
      </c>
      <c r="G695">
        <f>IF('Main Data'!H695="AP",1,0)</f>
        <v>0</v>
      </c>
      <c r="H695">
        <f>IF('Main Data'!H695="Blancpain",1,0)</f>
        <v>0</v>
      </c>
      <c r="I695">
        <f>IF('Main Data'!H695="Breguet",1,0)</f>
        <v>0</v>
      </c>
      <c r="J695">
        <f>IF('Main Data'!H695="Breitling",1,0)</f>
        <v>0</v>
      </c>
      <c r="K695">
        <f>IF('Main Data'!H695="Cartier",1,0)</f>
        <v>0</v>
      </c>
      <c r="L695">
        <f>IF('Main Data'!H695="Gallet",1,0)</f>
        <v>0</v>
      </c>
      <c r="M695">
        <f>IF('Main Data'!H695="Girard Perregaux",1,0)</f>
        <v>0</v>
      </c>
      <c r="N695">
        <f>IF('Main Data'!H695="Gubelin",1,0)</f>
        <v>0</v>
      </c>
      <c r="O695">
        <f>IF('Main Data'!H695="Heuer",1,0)</f>
        <v>0</v>
      </c>
      <c r="P695">
        <f>IF('Main Data'!H695="IWC",1,0)</f>
        <v>0</v>
      </c>
      <c r="Q695">
        <f>IF('Main Data'!H695="JLC",1,0)</f>
        <v>0</v>
      </c>
      <c r="R695">
        <f>IF('Main Data'!H695="Longines",1,0)</f>
        <v>0</v>
      </c>
      <c r="S695">
        <f>IF('Main Data'!H695="Movado",1,0)</f>
        <v>0</v>
      </c>
      <c r="T695">
        <f>IF('Main Data'!H695="Omega",1,0)</f>
        <v>0</v>
      </c>
      <c r="U695">
        <f>IF('Main Data'!H695="Panerai",1,0)</f>
        <v>0</v>
      </c>
      <c r="V695">
        <f>IF('Main Data'!H695="Patek",1,0)</f>
        <v>1</v>
      </c>
      <c r="W695">
        <f>IF('Main Data'!H695="Rolex",1,0)</f>
        <v>0</v>
      </c>
      <c r="X695">
        <f>IF('Main Data'!H695="Tudor",1,0)</f>
        <v>0</v>
      </c>
      <c r="Y695">
        <f>IF('Main Data'!H695="Ulysse Nardin",1,0)</f>
        <v>0</v>
      </c>
      <c r="Z695">
        <f>IF('Main Data'!H695="Universal Geneve",1,0)</f>
        <v>0</v>
      </c>
      <c r="AA695">
        <f>IF('Main Data'!H695="Vacheron",1,0)</f>
        <v>0</v>
      </c>
      <c r="AB695">
        <f>IF('Main Data'!H695="Zenith",1,0)</f>
        <v>0</v>
      </c>
      <c r="AC695">
        <f>IF('Main Data'!J695="Stainless Steel",1,0)</f>
        <v>0</v>
      </c>
      <c r="AD695">
        <f>IF('Main Data'!J695="Two-tone",1,0)</f>
        <v>0</v>
      </c>
      <c r="AE695">
        <f>IF(OR('Main Data'!J695="YG 18K",'Main Data'!J695="YG &lt;18K",'Main Data'!J695="PG 18K",'Main Data'!J695="PG &lt;18K",'Main Data'!J695="WG 18K",'Main Data'!J695="Mixes of 18K",'Main Data'!J695="Mixes &lt;18K"),1,0)</f>
        <v>0</v>
      </c>
      <c r="AF695">
        <f>IF('Main Data'!J695="Platinum",1,0)</f>
        <v>1</v>
      </c>
      <c r="AG695">
        <f>IF(OR('Main Data'!J695="PVD",'Main Data'!J695="Gold Plate",'Main Data'!J695="Other"),1,0)</f>
        <v>0</v>
      </c>
      <c r="AH695">
        <f>IF('Main Data'!N695="Stainless Steel",1,0)</f>
        <v>0</v>
      </c>
      <c r="AI695">
        <f>IF('Main Data'!N695="Leather",1,0)</f>
        <v>1</v>
      </c>
      <c r="AJ695">
        <f>IF('Main Data'!N695="Two-tone",1,0)</f>
        <v>0</v>
      </c>
      <c r="AK695">
        <f>IF(OR('Main Data'!N695="YG 18K",'Main Data'!N695="PG 18K",'Main Data'!N695="WG 18K",'Main Data'!N695="Mixes of 18K"),1,0)</f>
        <v>0</v>
      </c>
      <c r="AL695">
        <f>IF(OR(,'Main Data'!N695="PVD",'Main Data'!N695="Gold plate"),1,0)</f>
        <v>0</v>
      </c>
      <c r="AM695">
        <f>IF(OR('Main Data'!AV695="Yes",'Main Data'!AW695="Yes",'Main Data'!AU695="Yes"),1,0)</f>
        <v>0</v>
      </c>
      <c r="AN695">
        <f>IF(OR(ISTEXT('Main Data'!AX695), ISTEXT('Main Data'!AY695)),1,0)</f>
        <v>0</v>
      </c>
      <c r="AO695">
        <f>IF('Main Data'!AZ695="Yes",1,0)</f>
        <v>0</v>
      </c>
      <c r="AP695">
        <f>IF('Main Data'!BA695="Yes",1,0)</f>
        <v>0</v>
      </c>
      <c r="AQ695">
        <f>IF('Main Data'!BD695="Yes",1,0)</f>
        <v>0</v>
      </c>
      <c r="AR695">
        <f>IF('Main Data'!BE695="A",1,0)</f>
        <v>0</v>
      </c>
      <c r="AS695">
        <f>IF('Main Data'!BE695="AA",1,0)</f>
        <v>1</v>
      </c>
      <c r="AT695">
        <f>IF('Main Data'!BE695="AAA",1,0)</f>
        <v>0</v>
      </c>
      <c r="AU695">
        <f>IF('Main Data'!BE695="AAAA",1,0)</f>
        <v>0</v>
      </c>
      <c r="AV695">
        <f>IF('Main Data'!P695="Yes",1,0)</f>
        <v>1</v>
      </c>
      <c r="AW695">
        <f>IF('Main Data'!AP695="Yes",1,0)</f>
        <v>0</v>
      </c>
      <c r="AX695">
        <f>IF(OR('Main Data'!V695="Yes", 'Main Data'!W695="Yes",'Main Data'!X695="Yes"),1,0)</f>
        <v>0</v>
      </c>
      <c r="AY695">
        <f>IF(OR('Main Data'!Y695="Yes",'Main Data'!Z695="Yes"),1,0)</f>
        <v>0</v>
      </c>
      <c r="AZ695">
        <f>IF('Main Data'!AR695="Yes",1,0)</f>
        <v>0</v>
      </c>
      <c r="BA695">
        <f>IF('Main Data'!AS695="Yes",1,0)</f>
        <v>0</v>
      </c>
      <c r="BB695">
        <f>IF('Main Data'!AG695="Yes",1,0)</f>
        <v>0</v>
      </c>
      <c r="BC695">
        <f>IF('Main Data'!AB695="Yes",1,0)</f>
        <v>0</v>
      </c>
      <c r="BD695">
        <f>IF('Main Data'!AA695="Yes",1,0)</f>
        <v>0</v>
      </c>
      <c r="BE695">
        <f>IF('Main Data'!AC695="Yes",1,0)</f>
        <v>0</v>
      </c>
      <c r="BF695">
        <f>IF('Main Data'!AF695="Yes",1,0)</f>
        <v>0</v>
      </c>
      <c r="BG695">
        <f>IF(OR('Main Data'!AI695="Yes",'Main Data'!AL695="Yes"),1,0)</f>
        <v>0</v>
      </c>
      <c r="BH695">
        <f>IF('Main Data'!AJ695="Yes",1,0)</f>
        <v>0</v>
      </c>
      <c r="BI695">
        <f>IF('Main Data'!AK695="Yes",1,0)</f>
        <v>0</v>
      </c>
      <c r="BJ695">
        <f>IF('Main Data'!AM695="Yes",1,0)</f>
        <v>0</v>
      </c>
      <c r="BK695">
        <f>IF('Main Data'!AQ695="Yes",1,0)</f>
        <v>0</v>
      </c>
      <c r="BL695" s="21">
        <f t="shared" si="61"/>
        <v>0</v>
      </c>
      <c r="BM695" s="21">
        <f t="shared" si="62"/>
        <v>0</v>
      </c>
      <c r="BN695" s="21">
        <f t="shared" si="63"/>
        <v>1</v>
      </c>
      <c r="BO695" s="21">
        <f t="shared" si="64"/>
        <v>0</v>
      </c>
      <c r="BP695" s="21">
        <f t="shared" si="65"/>
        <v>0</v>
      </c>
    </row>
    <row r="696" spans="1:68" x14ac:dyDescent="0.2">
      <c r="A696">
        <v>692</v>
      </c>
      <c r="B696" s="33">
        <f>'Main Data'!C696</f>
        <v>44143</v>
      </c>
      <c r="C696">
        <f>'Main Data'!D696</f>
        <v>206</v>
      </c>
      <c r="D696" s="26">
        <f>'Main Data'!E696</f>
        <v>8000</v>
      </c>
      <c r="E696" s="26">
        <f>'Main Data'!F696</f>
        <v>10000</v>
      </c>
      <c r="F696" s="34">
        <f t="shared" si="60"/>
        <v>8.987196820661973</v>
      </c>
      <c r="G696">
        <f>IF('Main Data'!H696="AP",1,0)</f>
        <v>0</v>
      </c>
      <c r="H696">
        <f>IF('Main Data'!H696="Blancpain",1,0)</f>
        <v>0</v>
      </c>
      <c r="I696">
        <f>IF('Main Data'!H696="Breguet",1,0)</f>
        <v>0</v>
      </c>
      <c r="J696">
        <f>IF('Main Data'!H696="Breitling",1,0)</f>
        <v>0</v>
      </c>
      <c r="K696">
        <f>IF('Main Data'!H696="Cartier",1,0)</f>
        <v>1</v>
      </c>
      <c r="L696">
        <f>IF('Main Data'!H696="Gallet",1,0)</f>
        <v>0</v>
      </c>
      <c r="M696">
        <f>IF('Main Data'!H696="Girard Perregaux",1,0)</f>
        <v>0</v>
      </c>
      <c r="N696">
        <f>IF('Main Data'!H696="Gubelin",1,0)</f>
        <v>0</v>
      </c>
      <c r="O696">
        <f>IF('Main Data'!H696="Heuer",1,0)</f>
        <v>0</v>
      </c>
      <c r="P696">
        <f>IF('Main Data'!H696="IWC",1,0)</f>
        <v>0</v>
      </c>
      <c r="Q696">
        <f>IF('Main Data'!H696="JLC",1,0)</f>
        <v>0</v>
      </c>
      <c r="R696">
        <f>IF('Main Data'!H696="Longines",1,0)</f>
        <v>0</v>
      </c>
      <c r="S696">
        <f>IF('Main Data'!H696="Movado",1,0)</f>
        <v>0</v>
      </c>
      <c r="T696">
        <f>IF('Main Data'!H696="Omega",1,0)</f>
        <v>0</v>
      </c>
      <c r="U696">
        <f>IF('Main Data'!H696="Panerai",1,0)</f>
        <v>0</v>
      </c>
      <c r="V696">
        <f>IF('Main Data'!H696="Patek",1,0)</f>
        <v>0</v>
      </c>
      <c r="W696">
        <f>IF('Main Data'!H696="Rolex",1,0)</f>
        <v>0</v>
      </c>
      <c r="X696">
        <f>IF('Main Data'!H696="Tudor",1,0)</f>
        <v>0</v>
      </c>
      <c r="Y696">
        <f>IF('Main Data'!H696="Ulysse Nardin",1,0)</f>
        <v>0</v>
      </c>
      <c r="Z696">
        <f>IF('Main Data'!H696="Universal Geneve",1,0)</f>
        <v>0</v>
      </c>
      <c r="AA696">
        <f>IF('Main Data'!H696="Vacheron",1,0)</f>
        <v>0</v>
      </c>
      <c r="AB696">
        <f>IF('Main Data'!H696="Zenith",1,0)</f>
        <v>0</v>
      </c>
      <c r="AC696">
        <f>IF('Main Data'!J696="Stainless Steel",1,0)</f>
        <v>0</v>
      </c>
      <c r="AD696">
        <f>IF('Main Data'!J696="Two-tone",1,0)</f>
        <v>0</v>
      </c>
      <c r="AE696">
        <f>IF(OR('Main Data'!J696="YG 18K",'Main Data'!J696="YG &lt;18K",'Main Data'!J696="PG 18K",'Main Data'!J696="PG &lt;18K",'Main Data'!J696="WG 18K",'Main Data'!J696="Mixes of 18K",'Main Data'!J696="Mixes &lt;18K"),1,0)</f>
        <v>1</v>
      </c>
      <c r="AF696">
        <f>IF('Main Data'!J696="Platinum",1,0)</f>
        <v>0</v>
      </c>
      <c r="AG696">
        <f>IF(OR('Main Data'!J696="PVD",'Main Data'!J696="Gold Plate",'Main Data'!J696="Other"),1,0)</f>
        <v>0</v>
      </c>
      <c r="AH696">
        <f>IF('Main Data'!N696="Stainless Steel",1,0)</f>
        <v>0</v>
      </c>
      <c r="AI696">
        <f>IF('Main Data'!N696="Leather",1,0)</f>
        <v>0</v>
      </c>
      <c r="AJ696">
        <f>IF('Main Data'!N696="Two-tone",1,0)</f>
        <v>0</v>
      </c>
      <c r="AK696">
        <f>IF(OR('Main Data'!N696="YG 18K",'Main Data'!N696="PG 18K",'Main Data'!N696="WG 18K",'Main Data'!N696="Mixes of 18K"),1,0)</f>
        <v>1</v>
      </c>
      <c r="AL696">
        <f>IF(OR(,'Main Data'!N696="PVD",'Main Data'!N696="Gold plate"),1,0)</f>
        <v>0</v>
      </c>
      <c r="AM696">
        <f>IF(OR('Main Data'!AV696="Yes",'Main Data'!AW696="Yes",'Main Data'!AU696="Yes"),1,0)</f>
        <v>0</v>
      </c>
      <c r="AN696">
        <f>IF(OR(ISTEXT('Main Data'!AX696), ISTEXT('Main Data'!AY696)),1,0)</f>
        <v>0</v>
      </c>
      <c r="AO696">
        <f>IF('Main Data'!AZ696="Yes",1,0)</f>
        <v>0</v>
      </c>
      <c r="AP696">
        <f>IF('Main Data'!BA696="Yes",1,0)</f>
        <v>0</v>
      </c>
      <c r="AQ696">
        <f>IF('Main Data'!BD696="Yes",1,0)</f>
        <v>0</v>
      </c>
      <c r="AR696">
        <f>IF('Main Data'!BE696="A",1,0)</f>
        <v>0</v>
      </c>
      <c r="AS696">
        <f>IF('Main Data'!BE696="AA",1,0)</f>
        <v>0</v>
      </c>
      <c r="AT696">
        <f>IF('Main Data'!BE696="AAA",1,0)</f>
        <v>0</v>
      </c>
      <c r="AU696">
        <f>IF('Main Data'!BE696="AAAA",1,0)</f>
        <v>1</v>
      </c>
      <c r="AV696">
        <f>IF('Main Data'!P696="Yes",1,0)</f>
        <v>1</v>
      </c>
      <c r="AW696">
        <f>IF('Main Data'!AP696="Yes",1,0)</f>
        <v>0</v>
      </c>
      <c r="AX696">
        <f>IF(OR('Main Data'!V696="Yes", 'Main Data'!W696="Yes",'Main Data'!X696="Yes"),1,0)</f>
        <v>0</v>
      </c>
      <c r="AY696">
        <f>IF(OR('Main Data'!Y696="Yes",'Main Data'!Z696="Yes"),1,0)</f>
        <v>0</v>
      </c>
      <c r="AZ696">
        <f>IF('Main Data'!AR696="Yes",1,0)</f>
        <v>0</v>
      </c>
      <c r="BA696">
        <f>IF('Main Data'!AS696="Yes",1,0)</f>
        <v>0</v>
      </c>
      <c r="BB696">
        <f>IF('Main Data'!AG696="Yes",1,0)</f>
        <v>0</v>
      </c>
      <c r="BC696">
        <f>IF('Main Data'!AB696="Yes",1,0)</f>
        <v>0</v>
      </c>
      <c r="BD696">
        <f>IF('Main Data'!AA696="Yes",1,0)</f>
        <v>0</v>
      </c>
      <c r="BE696">
        <f>IF('Main Data'!AC696="Yes",1,0)</f>
        <v>0</v>
      </c>
      <c r="BF696">
        <f>IF('Main Data'!AF696="Yes",1,0)</f>
        <v>0</v>
      </c>
      <c r="BG696">
        <f>IF(OR('Main Data'!AI696="Yes",'Main Data'!AL696="Yes"),1,0)</f>
        <v>0</v>
      </c>
      <c r="BH696">
        <f>IF('Main Data'!AJ696="Yes",1,0)</f>
        <v>0</v>
      </c>
      <c r="BI696">
        <f>IF('Main Data'!AK696="Yes",1,0)</f>
        <v>0</v>
      </c>
      <c r="BJ696">
        <f>IF('Main Data'!AM696="Yes",1,0)</f>
        <v>0</v>
      </c>
      <c r="BK696">
        <f>IF('Main Data'!AQ696="Yes",1,0)</f>
        <v>0</v>
      </c>
      <c r="BL696" s="21">
        <f t="shared" si="61"/>
        <v>0</v>
      </c>
      <c r="BM696" s="21">
        <f t="shared" si="62"/>
        <v>0</v>
      </c>
      <c r="BN696" s="21">
        <f t="shared" si="63"/>
        <v>1</v>
      </c>
      <c r="BO696" s="21">
        <f t="shared" si="64"/>
        <v>0</v>
      </c>
      <c r="BP696" s="21">
        <f t="shared" si="65"/>
        <v>0</v>
      </c>
    </row>
    <row r="697" spans="1:68" x14ac:dyDescent="0.2">
      <c r="A697">
        <v>693</v>
      </c>
      <c r="B697" s="33">
        <f>'Main Data'!C697</f>
        <v>44143</v>
      </c>
      <c r="C697">
        <f>'Main Data'!D697</f>
        <v>208</v>
      </c>
      <c r="D697" s="26">
        <f>'Main Data'!E697</f>
        <v>4400</v>
      </c>
      <c r="E697" s="26">
        <f>'Main Data'!F697</f>
        <v>5500</v>
      </c>
      <c r="F697" s="34">
        <f t="shared" si="60"/>
        <v>8.3893598199063533</v>
      </c>
      <c r="G697">
        <f>IF('Main Data'!H697="AP",1,0)</f>
        <v>0</v>
      </c>
      <c r="H697">
        <f>IF('Main Data'!H697="Blancpain",1,0)</f>
        <v>0</v>
      </c>
      <c r="I697">
        <f>IF('Main Data'!H697="Breguet",1,0)</f>
        <v>0</v>
      </c>
      <c r="J697">
        <f>IF('Main Data'!H697="Breitling",1,0)</f>
        <v>0</v>
      </c>
      <c r="K697">
        <f>IF('Main Data'!H697="Cartier",1,0)</f>
        <v>1</v>
      </c>
      <c r="L697">
        <f>IF('Main Data'!H697="Gallet",1,0)</f>
        <v>0</v>
      </c>
      <c r="M697">
        <f>IF('Main Data'!H697="Girard Perregaux",1,0)</f>
        <v>0</v>
      </c>
      <c r="N697">
        <f>IF('Main Data'!H697="Gubelin",1,0)</f>
        <v>0</v>
      </c>
      <c r="O697">
        <f>IF('Main Data'!H697="Heuer",1,0)</f>
        <v>0</v>
      </c>
      <c r="P697">
        <f>IF('Main Data'!H697="IWC",1,0)</f>
        <v>0</v>
      </c>
      <c r="Q697">
        <f>IF('Main Data'!H697="JLC",1,0)</f>
        <v>0</v>
      </c>
      <c r="R697">
        <f>IF('Main Data'!H697="Longines",1,0)</f>
        <v>0</v>
      </c>
      <c r="S697">
        <f>IF('Main Data'!H697="Movado",1,0)</f>
        <v>0</v>
      </c>
      <c r="T697">
        <f>IF('Main Data'!H697="Omega",1,0)</f>
        <v>0</v>
      </c>
      <c r="U697">
        <f>IF('Main Data'!H697="Panerai",1,0)</f>
        <v>0</v>
      </c>
      <c r="V697">
        <f>IF('Main Data'!H697="Patek",1,0)</f>
        <v>0</v>
      </c>
      <c r="W697">
        <f>IF('Main Data'!H697="Rolex",1,0)</f>
        <v>0</v>
      </c>
      <c r="X697">
        <f>IF('Main Data'!H697="Tudor",1,0)</f>
        <v>0</v>
      </c>
      <c r="Y697">
        <f>IF('Main Data'!H697="Ulysse Nardin",1,0)</f>
        <v>0</v>
      </c>
      <c r="Z697">
        <f>IF('Main Data'!H697="Universal Geneve",1,0)</f>
        <v>0</v>
      </c>
      <c r="AA697">
        <f>IF('Main Data'!H697="Vacheron",1,0)</f>
        <v>0</v>
      </c>
      <c r="AB697">
        <f>IF('Main Data'!H697="Zenith",1,0)</f>
        <v>0</v>
      </c>
      <c r="AC697">
        <f>IF('Main Data'!J697="Stainless Steel",1,0)</f>
        <v>0</v>
      </c>
      <c r="AD697">
        <f>IF('Main Data'!J697="Two-tone",1,0)</f>
        <v>0</v>
      </c>
      <c r="AE697">
        <f>IF(OR('Main Data'!J697="YG 18K",'Main Data'!J697="YG &lt;18K",'Main Data'!J697="PG 18K",'Main Data'!J697="PG &lt;18K",'Main Data'!J697="WG 18K",'Main Data'!J697="Mixes of 18K",'Main Data'!J697="Mixes &lt;18K"),1,0)</f>
        <v>1</v>
      </c>
      <c r="AF697">
        <f>IF('Main Data'!J697="Platinum",1,0)</f>
        <v>0</v>
      </c>
      <c r="AG697">
        <f>IF(OR('Main Data'!J697="PVD",'Main Data'!J697="Gold Plate",'Main Data'!J697="Other"),1,0)</f>
        <v>0</v>
      </c>
      <c r="AH697">
        <f>IF('Main Data'!N697="Stainless Steel",1,0)</f>
        <v>0</v>
      </c>
      <c r="AI697">
        <f>IF('Main Data'!N697="Leather",1,0)</f>
        <v>1</v>
      </c>
      <c r="AJ697">
        <f>IF('Main Data'!N697="Two-tone",1,0)</f>
        <v>0</v>
      </c>
      <c r="AK697">
        <f>IF(OR('Main Data'!N697="YG 18K",'Main Data'!N697="PG 18K",'Main Data'!N697="WG 18K",'Main Data'!N697="Mixes of 18K"),1,0)</f>
        <v>0</v>
      </c>
      <c r="AL697">
        <f>IF(OR(,'Main Data'!N697="PVD",'Main Data'!N697="Gold plate"),1,0)</f>
        <v>0</v>
      </c>
      <c r="AM697">
        <f>IF(OR('Main Data'!AV697="Yes",'Main Data'!AW697="Yes",'Main Data'!AU697="Yes"),1,0)</f>
        <v>0</v>
      </c>
      <c r="AN697">
        <f>IF(OR(ISTEXT('Main Data'!AX697), ISTEXT('Main Data'!AY697)),1,0)</f>
        <v>0</v>
      </c>
      <c r="AO697">
        <f>IF('Main Data'!AZ697="Yes",1,0)</f>
        <v>0</v>
      </c>
      <c r="AP697">
        <f>IF('Main Data'!BA697="Yes",1,0)</f>
        <v>0</v>
      </c>
      <c r="AQ697">
        <f>IF('Main Data'!BD697="Yes",1,0)</f>
        <v>0</v>
      </c>
      <c r="AR697">
        <f>IF('Main Data'!BE697="A",1,0)</f>
        <v>0</v>
      </c>
      <c r="AS697">
        <f>IF('Main Data'!BE697="AA",1,0)</f>
        <v>1</v>
      </c>
      <c r="AT697">
        <f>IF('Main Data'!BE697="AAA",1,0)</f>
        <v>0</v>
      </c>
      <c r="AU697">
        <f>IF('Main Data'!BE697="AAAA",1,0)</f>
        <v>0</v>
      </c>
      <c r="AV697">
        <f>IF('Main Data'!P697="Yes",1,0)</f>
        <v>1</v>
      </c>
      <c r="AW697">
        <f>IF('Main Data'!AP697="Yes",1,0)</f>
        <v>0</v>
      </c>
      <c r="AX697">
        <f>IF(OR('Main Data'!V697="Yes", 'Main Data'!W697="Yes",'Main Data'!X697="Yes"),1,0)</f>
        <v>0</v>
      </c>
      <c r="AY697">
        <f>IF(OR('Main Data'!Y697="Yes",'Main Data'!Z697="Yes"),1,0)</f>
        <v>0</v>
      </c>
      <c r="AZ697">
        <f>IF('Main Data'!AR697="Yes",1,0)</f>
        <v>0</v>
      </c>
      <c r="BA697">
        <f>IF('Main Data'!AS697="Yes",1,0)</f>
        <v>0</v>
      </c>
      <c r="BB697">
        <f>IF('Main Data'!AG697="Yes",1,0)</f>
        <v>0</v>
      </c>
      <c r="BC697">
        <f>IF('Main Data'!AB697="Yes",1,0)</f>
        <v>0</v>
      </c>
      <c r="BD697">
        <f>IF('Main Data'!AA697="Yes",1,0)</f>
        <v>0</v>
      </c>
      <c r="BE697">
        <f>IF('Main Data'!AC697="Yes",1,0)</f>
        <v>0</v>
      </c>
      <c r="BF697">
        <f>IF('Main Data'!AF697="Yes",1,0)</f>
        <v>0</v>
      </c>
      <c r="BG697">
        <f>IF(OR('Main Data'!AI697="Yes",'Main Data'!AL697="Yes"),1,0)</f>
        <v>0</v>
      </c>
      <c r="BH697">
        <f>IF('Main Data'!AJ697="Yes",1,0)</f>
        <v>0</v>
      </c>
      <c r="BI697">
        <f>IF('Main Data'!AK697="Yes",1,0)</f>
        <v>0</v>
      </c>
      <c r="BJ697">
        <f>IF('Main Data'!AM697="Yes",1,0)</f>
        <v>0</v>
      </c>
      <c r="BK697">
        <f>IF('Main Data'!AQ697="Yes",1,0)</f>
        <v>0</v>
      </c>
      <c r="BL697" s="21">
        <f t="shared" si="61"/>
        <v>0</v>
      </c>
      <c r="BM697" s="21">
        <f t="shared" si="62"/>
        <v>0</v>
      </c>
      <c r="BN697" s="21">
        <f t="shared" si="63"/>
        <v>1</v>
      </c>
      <c r="BO697" s="21">
        <f t="shared" si="64"/>
        <v>0</v>
      </c>
      <c r="BP697" s="21">
        <f t="shared" si="65"/>
        <v>0</v>
      </c>
    </row>
    <row r="698" spans="1:68" x14ac:dyDescent="0.2">
      <c r="A698">
        <v>694</v>
      </c>
      <c r="B698" s="33">
        <f>'Main Data'!C698</f>
        <v>44143</v>
      </c>
      <c r="C698">
        <f>'Main Data'!D698</f>
        <v>209</v>
      </c>
      <c r="D698" s="26">
        <f>'Main Data'!E698</f>
        <v>4200</v>
      </c>
      <c r="E698" s="26">
        <f>'Main Data'!F698</f>
        <v>5250</v>
      </c>
      <c r="F698" s="34">
        <f t="shared" si="60"/>
        <v>8.3428398042714598</v>
      </c>
      <c r="G698">
        <f>IF('Main Data'!H698="AP",1,0)</f>
        <v>0</v>
      </c>
      <c r="H698">
        <f>IF('Main Data'!H698="Blancpain",1,0)</f>
        <v>0</v>
      </c>
      <c r="I698">
        <f>IF('Main Data'!H698="Breguet",1,0)</f>
        <v>0</v>
      </c>
      <c r="J698">
        <f>IF('Main Data'!H698="Breitling",1,0)</f>
        <v>0</v>
      </c>
      <c r="K698">
        <f>IF('Main Data'!H698="Cartier",1,0)</f>
        <v>1</v>
      </c>
      <c r="L698">
        <f>IF('Main Data'!H698="Gallet",1,0)</f>
        <v>0</v>
      </c>
      <c r="M698">
        <f>IF('Main Data'!H698="Girard Perregaux",1,0)</f>
        <v>0</v>
      </c>
      <c r="N698">
        <f>IF('Main Data'!H698="Gubelin",1,0)</f>
        <v>0</v>
      </c>
      <c r="O698">
        <f>IF('Main Data'!H698="Heuer",1,0)</f>
        <v>0</v>
      </c>
      <c r="P698">
        <f>IF('Main Data'!H698="IWC",1,0)</f>
        <v>0</v>
      </c>
      <c r="Q698">
        <f>IF('Main Data'!H698="JLC",1,0)</f>
        <v>0</v>
      </c>
      <c r="R698">
        <f>IF('Main Data'!H698="Longines",1,0)</f>
        <v>0</v>
      </c>
      <c r="S698">
        <f>IF('Main Data'!H698="Movado",1,0)</f>
        <v>0</v>
      </c>
      <c r="T698">
        <f>IF('Main Data'!H698="Omega",1,0)</f>
        <v>0</v>
      </c>
      <c r="U698">
        <f>IF('Main Data'!H698="Panerai",1,0)</f>
        <v>0</v>
      </c>
      <c r="V698">
        <f>IF('Main Data'!H698="Patek",1,0)</f>
        <v>0</v>
      </c>
      <c r="W698">
        <f>IF('Main Data'!H698="Rolex",1,0)</f>
        <v>0</v>
      </c>
      <c r="X698">
        <f>IF('Main Data'!H698="Tudor",1,0)</f>
        <v>0</v>
      </c>
      <c r="Y698">
        <f>IF('Main Data'!H698="Ulysse Nardin",1,0)</f>
        <v>0</v>
      </c>
      <c r="Z698">
        <f>IF('Main Data'!H698="Universal Geneve",1,0)</f>
        <v>0</v>
      </c>
      <c r="AA698">
        <f>IF('Main Data'!H698="Vacheron",1,0)</f>
        <v>0</v>
      </c>
      <c r="AB698">
        <f>IF('Main Data'!H698="Zenith",1,0)</f>
        <v>0</v>
      </c>
      <c r="AC698">
        <f>IF('Main Data'!J698="Stainless Steel",1,0)</f>
        <v>0</v>
      </c>
      <c r="AD698">
        <f>IF('Main Data'!J698="Two-tone",1,0)</f>
        <v>0</v>
      </c>
      <c r="AE698">
        <f>IF(OR('Main Data'!J698="YG 18K",'Main Data'!J698="YG &lt;18K",'Main Data'!J698="PG 18K",'Main Data'!J698="PG &lt;18K",'Main Data'!J698="WG 18K",'Main Data'!J698="Mixes of 18K",'Main Data'!J698="Mixes &lt;18K"),1,0)</f>
        <v>1</v>
      </c>
      <c r="AF698">
        <f>IF('Main Data'!J698="Platinum",1,0)</f>
        <v>0</v>
      </c>
      <c r="AG698">
        <f>IF(OR('Main Data'!J698="PVD",'Main Data'!J698="Gold Plate",'Main Data'!J698="Other"),1,0)</f>
        <v>0</v>
      </c>
      <c r="AH698">
        <f>IF('Main Data'!N698="Stainless Steel",1,0)</f>
        <v>0</v>
      </c>
      <c r="AI698">
        <f>IF('Main Data'!N698="Leather",1,0)</f>
        <v>1</v>
      </c>
      <c r="AJ698">
        <f>IF('Main Data'!N698="Two-tone",1,0)</f>
        <v>0</v>
      </c>
      <c r="AK698">
        <f>IF(OR('Main Data'!N698="YG 18K",'Main Data'!N698="PG 18K",'Main Data'!N698="WG 18K",'Main Data'!N698="Mixes of 18K"),1,0)</f>
        <v>0</v>
      </c>
      <c r="AL698">
        <f>IF(OR(,'Main Data'!N698="PVD",'Main Data'!N698="Gold plate"),1,0)</f>
        <v>0</v>
      </c>
      <c r="AM698">
        <f>IF(OR('Main Data'!AV698="Yes",'Main Data'!AW698="Yes",'Main Data'!AU698="Yes"),1,0)</f>
        <v>0</v>
      </c>
      <c r="AN698">
        <f>IF(OR(ISTEXT('Main Data'!AX698), ISTEXT('Main Data'!AY698)),1,0)</f>
        <v>0</v>
      </c>
      <c r="AO698">
        <f>IF('Main Data'!AZ698="Yes",1,0)</f>
        <v>0</v>
      </c>
      <c r="AP698">
        <f>IF('Main Data'!BA698="Yes",1,0)</f>
        <v>0</v>
      </c>
      <c r="AQ698">
        <f>IF('Main Data'!BD698="Yes",1,0)</f>
        <v>0</v>
      </c>
      <c r="AR698">
        <f>IF('Main Data'!BE698="A",1,0)</f>
        <v>0</v>
      </c>
      <c r="AS698">
        <f>IF('Main Data'!BE698="AA",1,0)</f>
        <v>1</v>
      </c>
      <c r="AT698">
        <f>IF('Main Data'!BE698="AAA",1,0)</f>
        <v>0</v>
      </c>
      <c r="AU698">
        <f>IF('Main Data'!BE698="AAAA",1,0)</f>
        <v>0</v>
      </c>
      <c r="AV698">
        <f>IF('Main Data'!P698="Yes",1,0)</f>
        <v>1</v>
      </c>
      <c r="AW698">
        <f>IF('Main Data'!AP698="Yes",1,0)</f>
        <v>0</v>
      </c>
      <c r="AX698">
        <f>IF(OR('Main Data'!V698="Yes", 'Main Data'!W698="Yes",'Main Data'!X698="Yes"),1,0)</f>
        <v>0</v>
      </c>
      <c r="AY698">
        <f>IF(OR('Main Data'!Y698="Yes",'Main Data'!Z698="Yes"),1,0)</f>
        <v>0</v>
      </c>
      <c r="AZ698">
        <f>IF('Main Data'!AR698="Yes",1,0)</f>
        <v>0</v>
      </c>
      <c r="BA698">
        <f>IF('Main Data'!AS698="Yes",1,0)</f>
        <v>0</v>
      </c>
      <c r="BB698">
        <f>IF('Main Data'!AG698="Yes",1,0)</f>
        <v>0</v>
      </c>
      <c r="BC698">
        <f>IF('Main Data'!AB698="Yes",1,0)</f>
        <v>0</v>
      </c>
      <c r="BD698">
        <f>IF('Main Data'!AA698="Yes",1,0)</f>
        <v>0</v>
      </c>
      <c r="BE698">
        <f>IF('Main Data'!AC698="Yes",1,0)</f>
        <v>0</v>
      </c>
      <c r="BF698">
        <f>IF('Main Data'!AF698="Yes",1,0)</f>
        <v>0</v>
      </c>
      <c r="BG698">
        <f>IF(OR('Main Data'!AI698="Yes",'Main Data'!AL698="Yes"),1,0)</f>
        <v>0</v>
      </c>
      <c r="BH698">
        <f>IF('Main Data'!AJ698="Yes",1,0)</f>
        <v>0</v>
      </c>
      <c r="BI698">
        <f>IF('Main Data'!AK698="Yes",1,0)</f>
        <v>0</v>
      </c>
      <c r="BJ698">
        <f>IF('Main Data'!AM698="Yes",1,0)</f>
        <v>0</v>
      </c>
      <c r="BK698">
        <f>IF('Main Data'!AQ698="Yes",1,0)</f>
        <v>0</v>
      </c>
      <c r="BL698" s="21">
        <f t="shared" si="61"/>
        <v>0</v>
      </c>
      <c r="BM698" s="21">
        <f t="shared" si="62"/>
        <v>0</v>
      </c>
      <c r="BN698" s="21">
        <f t="shared" si="63"/>
        <v>1</v>
      </c>
      <c r="BO698" s="21">
        <f t="shared" si="64"/>
        <v>0</v>
      </c>
      <c r="BP698" s="21">
        <f t="shared" si="65"/>
        <v>0</v>
      </c>
    </row>
    <row r="699" spans="1:68" x14ac:dyDescent="0.2">
      <c r="A699">
        <v>695</v>
      </c>
      <c r="B699" s="33">
        <f>'Main Data'!C699</f>
        <v>44143</v>
      </c>
      <c r="C699">
        <f>'Main Data'!D699</f>
        <v>221</v>
      </c>
      <c r="D699" s="26">
        <f>'Main Data'!E699</f>
        <v>5500</v>
      </c>
      <c r="E699" s="26">
        <f>'Main Data'!F699</f>
        <v>6875</v>
      </c>
      <c r="F699" s="34">
        <f t="shared" si="60"/>
        <v>8.6125033712205621</v>
      </c>
      <c r="G699">
        <f>IF('Main Data'!H699="AP",1,0)</f>
        <v>0</v>
      </c>
      <c r="H699">
        <f>IF('Main Data'!H699="Blancpain",1,0)</f>
        <v>0</v>
      </c>
      <c r="I699">
        <f>IF('Main Data'!H699="Breguet",1,0)</f>
        <v>0</v>
      </c>
      <c r="J699">
        <f>IF('Main Data'!H699="Breitling",1,0)</f>
        <v>0</v>
      </c>
      <c r="K699">
        <f>IF('Main Data'!H699="Cartier",1,0)</f>
        <v>0</v>
      </c>
      <c r="L699">
        <f>IF('Main Data'!H699="Gallet",1,0)</f>
        <v>0</v>
      </c>
      <c r="M699">
        <f>IF('Main Data'!H699="Girard Perregaux",1,0)</f>
        <v>0</v>
      </c>
      <c r="N699">
        <f>IF('Main Data'!H699="Gubelin",1,0)</f>
        <v>0</v>
      </c>
      <c r="O699">
        <f>IF('Main Data'!H699="Heuer",1,0)</f>
        <v>0</v>
      </c>
      <c r="P699">
        <f>IF('Main Data'!H699="IWC",1,0)</f>
        <v>1</v>
      </c>
      <c r="Q699">
        <f>IF('Main Data'!H699="JLC",1,0)</f>
        <v>0</v>
      </c>
      <c r="R699">
        <f>IF('Main Data'!H699="Longines",1,0)</f>
        <v>0</v>
      </c>
      <c r="S699">
        <f>IF('Main Data'!H699="Movado",1,0)</f>
        <v>0</v>
      </c>
      <c r="T699">
        <f>IF('Main Data'!H699="Omega",1,0)</f>
        <v>0</v>
      </c>
      <c r="U699">
        <f>IF('Main Data'!H699="Panerai",1,0)</f>
        <v>0</v>
      </c>
      <c r="V699">
        <f>IF('Main Data'!H699="Patek",1,0)</f>
        <v>0</v>
      </c>
      <c r="W699">
        <f>IF('Main Data'!H699="Rolex",1,0)</f>
        <v>0</v>
      </c>
      <c r="X699">
        <f>IF('Main Data'!H699="Tudor",1,0)</f>
        <v>0</v>
      </c>
      <c r="Y699">
        <f>IF('Main Data'!H699="Ulysse Nardin",1,0)</f>
        <v>0</v>
      </c>
      <c r="Z699">
        <f>IF('Main Data'!H699="Universal Geneve",1,0)</f>
        <v>0</v>
      </c>
      <c r="AA699">
        <f>IF('Main Data'!H699="Vacheron",1,0)</f>
        <v>0</v>
      </c>
      <c r="AB699">
        <f>IF('Main Data'!H699="Zenith",1,0)</f>
        <v>0</v>
      </c>
      <c r="AC699">
        <f>IF('Main Data'!J699="Stainless Steel",1,0)</f>
        <v>1</v>
      </c>
      <c r="AD699">
        <f>IF('Main Data'!J699="Two-tone",1,0)</f>
        <v>0</v>
      </c>
      <c r="AE699">
        <f>IF(OR('Main Data'!J699="YG 18K",'Main Data'!J699="YG &lt;18K",'Main Data'!J699="PG 18K",'Main Data'!J699="PG &lt;18K",'Main Data'!J699="WG 18K",'Main Data'!J699="Mixes of 18K",'Main Data'!J699="Mixes &lt;18K"),1,0)</f>
        <v>0</v>
      </c>
      <c r="AF699">
        <f>IF('Main Data'!J699="Platinum",1,0)</f>
        <v>0</v>
      </c>
      <c r="AG699">
        <f>IF(OR('Main Data'!J699="PVD",'Main Data'!J699="Gold Plate",'Main Data'!J699="Other"),1,0)</f>
        <v>0</v>
      </c>
      <c r="AH699">
        <f>IF('Main Data'!N699="Stainless Steel",1,0)</f>
        <v>0</v>
      </c>
      <c r="AI699">
        <f>IF('Main Data'!N699="Leather",1,0)</f>
        <v>1</v>
      </c>
      <c r="AJ699">
        <f>IF('Main Data'!N699="Two-tone",1,0)</f>
        <v>0</v>
      </c>
      <c r="AK699">
        <f>IF(OR('Main Data'!N699="YG 18K",'Main Data'!N699="PG 18K",'Main Data'!N699="WG 18K",'Main Data'!N699="Mixes of 18K"),1,0)</f>
        <v>0</v>
      </c>
      <c r="AL699">
        <f>IF(OR(,'Main Data'!N699="PVD",'Main Data'!N699="Gold plate"),1,0)</f>
        <v>0</v>
      </c>
      <c r="AM699">
        <f>IF(OR('Main Data'!AV699="Yes",'Main Data'!AW699="Yes",'Main Data'!AU699="Yes"),1,0)</f>
        <v>0</v>
      </c>
      <c r="AN699">
        <f>IF(OR(ISTEXT('Main Data'!AX699), ISTEXT('Main Data'!AY699)),1,0)</f>
        <v>0</v>
      </c>
      <c r="AO699">
        <f>IF('Main Data'!AZ699="Yes",1,0)</f>
        <v>0</v>
      </c>
      <c r="AP699">
        <f>IF('Main Data'!BA699="Yes",1,0)</f>
        <v>0</v>
      </c>
      <c r="AQ699">
        <f>IF('Main Data'!BD699="Yes",1,0)</f>
        <v>0</v>
      </c>
      <c r="AR699">
        <f>IF('Main Data'!BE699="A",1,0)</f>
        <v>0</v>
      </c>
      <c r="AS699">
        <f>IF('Main Data'!BE699="AA",1,0)</f>
        <v>0</v>
      </c>
      <c r="AT699">
        <f>IF('Main Data'!BE699="AAA",1,0)</f>
        <v>1</v>
      </c>
      <c r="AU699">
        <f>IF('Main Data'!BE699="AAAA",1,0)</f>
        <v>0</v>
      </c>
      <c r="AV699">
        <f>IF('Main Data'!P699="Yes",1,0)</f>
        <v>1</v>
      </c>
      <c r="AW699">
        <f>IF('Main Data'!AP699="Yes",1,0)</f>
        <v>0</v>
      </c>
      <c r="AX699">
        <f>IF(OR('Main Data'!V699="Yes", 'Main Data'!W699="Yes",'Main Data'!X699="Yes"),1,0)</f>
        <v>0</v>
      </c>
      <c r="AY699">
        <f>IF(OR('Main Data'!Y699="Yes",'Main Data'!Z699="Yes"),1,0)</f>
        <v>0</v>
      </c>
      <c r="AZ699">
        <f>IF('Main Data'!AR699="Yes",1,0)</f>
        <v>0</v>
      </c>
      <c r="BA699">
        <f>IF('Main Data'!AS699="Yes",1,0)</f>
        <v>0</v>
      </c>
      <c r="BB699">
        <f>IF('Main Data'!AG699="Yes",1,0)</f>
        <v>0</v>
      </c>
      <c r="BC699">
        <f>IF('Main Data'!AB699="Yes",1,0)</f>
        <v>0</v>
      </c>
      <c r="BD699">
        <f>IF('Main Data'!AA699="Yes",1,0)</f>
        <v>0</v>
      </c>
      <c r="BE699">
        <f>IF('Main Data'!AC699="Yes",1,0)</f>
        <v>0</v>
      </c>
      <c r="BF699">
        <f>IF('Main Data'!AF699="Yes",1,0)</f>
        <v>0</v>
      </c>
      <c r="BG699">
        <f>IF(OR('Main Data'!AI699="Yes",'Main Data'!AL699="Yes"),1,0)</f>
        <v>0</v>
      </c>
      <c r="BH699">
        <f>IF('Main Data'!AJ699="Yes",1,0)</f>
        <v>0</v>
      </c>
      <c r="BI699">
        <f>IF('Main Data'!AK699="Yes",1,0)</f>
        <v>0</v>
      </c>
      <c r="BJ699">
        <f>IF('Main Data'!AM699="Yes",1,0)</f>
        <v>0</v>
      </c>
      <c r="BK699">
        <f>IF('Main Data'!AQ699="Yes",1,0)</f>
        <v>0</v>
      </c>
      <c r="BL699" s="21">
        <f t="shared" si="61"/>
        <v>0</v>
      </c>
      <c r="BM699" s="21">
        <f t="shared" si="62"/>
        <v>0</v>
      </c>
      <c r="BN699" s="21">
        <f t="shared" si="63"/>
        <v>1</v>
      </c>
      <c r="BO699" s="21">
        <f t="shared" si="64"/>
        <v>0</v>
      </c>
      <c r="BP699" s="21">
        <f t="shared" si="65"/>
        <v>0</v>
      </c>
    </row>
    <row r="700" spans="1:68" x14ac:dyDescent="0.2">
      <c r="A700">
        <v>696</v>
      </c>
      <c r="B700" s="33">
        <f>'Main Data'!C700</f>
        <v>44143</v>
      </c>
      <c r="C700">
        <f>'Main Data'!D700</f>
        <v>222</v>
      </c>
      <c r="D700" s="26">
        <f>'Main Data'!E700</f>
        <v>8700</v>
      </c>
      <c r="E700" s="26">
        <f>'Main Data'!F700</f>
        <v>10875</v>
      </c>
      <c r="F700" s="34">
        <f t="shared" si="60"/>
        <v>9.0710783046426755</v>
      </c>
      <c r="G700">
        <f>IF('Main Data'!H700="AP",1,0)</f>
        <v>0</v>
      </c>
      <c r="H700">
        <f>IF('Main Data'!H700="Blancpain",1,0)</f>
        <v>0</v>
      </c>
      <c r="I700">
        <f>IF('Main Data'!H700="Breguet",1,0)</f>
        <v>0</v>
      </c>
      <c r="J700">
        <f>IF('Main Data'!H700="Breitling",1,0)</f>
        <v>0</v>
      </c>
      <c r="K700">
        <f>IF('Main Data'!H700="Cartier",1,0)</f>
        <v>0</v>
      </c>
      <c r="L700">
        <f>IF('Main Data'!H700="Gallet",1,0)</f>
        <v>0</v>
      </c>
      <c r="M700">
        <f>IF('Main Data'!H700="Girard Perregaux",1,0)</f>
        <v>0</v>
      </c>
      <c r="N700">
        <f>IF('Main Data'!H700="Gubelin",1,0)</f>
        <v>0</v>
      </c>
      <c r="O700">
        <f>IF('Main Data'!H700="Heuer",1,0)</f>
        <v>0</v>
      </c>
      <c r="P700">
        <f>IF('Main Data'!H700="IWC",1,0)</f>
        <v>0</v>
      </c>
      <c r="Q700">
        <f>IF('Main Data'!H700="JLC",1,0)</f>
        <v>0</v>
      </c>
      <c r="R700">
        <f>IF('Main Data'!H700="Longines",1,0)</f>
        <v>1</v>
      </c>
      <c r="S700">
        <f>IF('Main Data'!H700="Movado",1,0)</f>
        <v>0</v>
      </c>
      <c r="T700">
        <f>IF('Main Data'!H700="Omega",1,0)</f>
        <v>0</v>
      </c>
      <c r="U700">
        <f>IF('Main Data'!H700="Panerai",1,0)</f>
        <v>0</v>
      </c>
      <c r="V700">
        <f>IF('Main Data'!H700="Patek",1,0)</f>
        <v>0</v>
      </c>
      <c r="W700">
        <f>IF('Main Data'!H700="Rolex",1,0)</f>
        <v>0</v>
      </c>
      <c r="X700">
        <f>IF('Main Data'!H700="Tudor",1,0)</f>
        <v>0</v>
      </c>
      <c r="Y700">
        <f>IF('Main Data'!H700="Ulysse Nardin",1,0)</f>
        <v>0</v>
      </c>
      <c r="Z700">
        <f>IF('Main Data'!H700="Universal Geneve",1,0)</f>
        <v>0</v>
      </c>
      <c r="AA700">
        <f>IF('Main Data'!H700="Vacheron",1,0)</f>
        <v>0</v>
      </c>
      <c r="AB700">
        <f>IF('Main Data'!H700="Zenith",1,0)</f>
        <v>0</v>
      </c>
      <c r="AC700">
        <f>IF('Main Data'!J700="Stainless Steel",1,0)</f>
        <v>1</v>
      </c>
      <c r="AD700">
        <f>IF('Main Data'!J700="Two-tone",1,0)</f>
        <v>0</v>
      </c>
      <c r="AE700">
        <f>IF(OR('Main Data'!J700="YG 18K",'Main Data'!J700="YG &lt;18K",'Main Data'!J700="PG 18K",'Main Data'!J700="PG &lt;18K",'Main Data'!J700="WG 18K",'Main Data'!J700="Mixes of 18K",'Main Data'!J700="Mixes &lt;18K"),1,0)</f>
        <v>0</v>
      </c>
      <c r="AF700">
        <f>IF('Main Data'!J700="Platinum",1,0)</f>
        <v>0</v>
      </c>
      <c r="AG700">
        <f>IF(OR('Main Data'!J700="PVD",'Main Data'!J700="Gold Plate",'Main Data'!J700="Other"),1,0)</f>
        <v>0</v>
      </c>
      <c r="AH700">
        <f>IF('Main Data'!N700="Stainless Steel",1,0)</f>
        <v>0</v>
      </c>
      <c r="AI700">
        <f>IF('Main Data'!N700="Leather",1,0)</f>
        <v>1</v>
      </c>
      <c r="AJ700">
        <f>IF('Main Data'!N700="Two-tone",1,0)</f>
        <v>0</v>
      </c>
      <c r="AK700">
        <f>IF(OR('Main Data'!N700="YG 18K",'Main Data'!N700="PG 18K",'Main Data'!N700="WG 18K",'Main Data'!N700="Mixes of 18K"),1,0)</f>
        <v>0</v>
      </c>
      <c r="AL700">
        <f>IF(OR(,'Main Data'!N700="PVD",'Main Data'!N700="Gold plate"),1,0)</f>
        <v>0</v>
      </c>
      <c r="AM700">
        <f>IF(OR('Main Data'!AV700="Yes",'Main Data'!AW700="Yes",'Main Data'!AU700="Yes"),1,0)</f>
        <v>0</v>
      </c>
      <c r="AN700">
        <f>IF(OR(ISTEXT('Main Data'!AX700), ISTEXT('Main Data'!AY700)),1,0)</f>
        <v>0</v>
      </c>
      <c r="AO700">
        <f>IF('Main Data'!AZ700="Yes",1,0)</f>
        <v>0</v>
      </c>
      <c r="AP700">
        <f>IF('Main Data'!BA700="Yes",1,0)</f>
        <v>0</v>
      </c>
      <c r="AQ700">
        <f>IF('Main Data'!BD700="Yes",1,0)</f>
        <v>0</v>
      </c>
      <c r="AR700">
        <f>IF('Main Data'!BE700="A",1,0)</f>
        <v>0</v>
      </c>
      <c r="AS700">
        <f>IF('Main Data'!BE700="AA",1,0)</f>
        <v>1</v>
      </c>
      <c r="AT700">
        <f>IF('Main Data'!BE700="AAA",1,0)</f>
        <v>0</v>
      </c>
      <c r="AU700">
        <f>IF('Main Data'!BE700="AAAA",1,0)</f>
        <v>0</v>
      </c>
      <c r="AV700">
        <f>IF('Main Data'!P700="Yes",1,0)</f>
        <v>1</v>
      </c>
      <c r="AW700">
        <f>IF('Main Data'!AP700="Yes",1,0)</f>
        <v>0</v>
      </c>
      <c r="AX700">
        <f>IF(OR('Main Data'!V700="Yes", 'Main Data'!W700="Yes",'Main Data'!X700="Yes"),1,0)</f>
        <v>0</v>
      </c>
      <c r="AY700">
        <f>IF(OR('Main Data'!Y700="Yes",'Main Data'!Z700="Yes"),1,0)</f>
        <v>0</v>
      </c>
      <c r="AZ700">
        <f>IF('Main Data'!AR700="Yes",1,0)</f>
        <v>0</v>
      </c>
      <c r="BA700">
        <f>IF('Main Data'!AS700="Yes",1,0)</f>
        <v>0</v>
      </c>
      <c r="BB700">
        <f>IF('Main Data'!AG700="Yes",1,0)</f>
        <v>0</v>
      </c>
      <c r="BC700">
        <f>IF('Main Data'!AB700="Yes",1,0)</f>
        <v>0</v>
      </c>
      <c r="BD700">
        <f>IF('Main Data'!AA700="Yes",1,0)</f>
        <v>0</v>
      </c>
      <c r="BE700">
        <f>IF('Main Data'!AC700="Yes",1,0)</f>
        <v>0</v>
      </c>
      <c r="BF700">
        <f>IF('Main Data'!AF700="Yes",1,0)</f>
        <v>0</v>
      </c>
      <c r="BG700">
        <f>IF(OR('Main Data'!AI700="Yes",'Main Data'!AL700="Yes"),1,0)</f>
        <v>0</v>
      </c>
      <c r="BH700">
        <f>IF('Main Data'!AJ700="Yes",1,0)</f>
        <v>0</v>
      </c>
      <c r="BI700">
        <f>IF('Main Data'!AK700="Yes",1,0)</f>
        <v>0</v>
      </c>
      <c r="BJ700">
        <f>IF('Main Data'!AM700="Yes",1,0)</f>
        <v>0</v>
      </c>
      <c r="BK700">
        <f>IF('Main Data'!AQ700="Yes",1,0)</f>
        <v>0</v>
      </c>
      <c r="BL700" s="21">
        <f t="shared" si="61"/>
        <v>0</v>
      </c>
      <c r="BM700" s="21">
        <f t="shared" si="62"/>
        <v>0</v>
      </c>
      <c r="BN700" s="21">
        <f t="shared" si="63"/>
        <v>1</v>
      </c>
      <c r="BO700" s="21">
        <f t="shared" si="64"/>
        <v>0</v>
      </c>
      <c r="BP700" s="21">
        <f t="shared" si="65"/>
        <v>0</v>
      </c>
    </row>
    <row r="701" spans="1:68" x14ac:dyDescent="0.2">
      <c r="A701">
        <v>697</v>
      </c>
      <c r="B701" s="33">
        <f>'Main Data'!C701</f>
        <v>44143</v>
      </c>
      <c r="C701">
        <f>'Main Data'!D701</f>
        <v>223</v>
      </c>
      <c r="D701" s="26">
        <f>'Main Data'!E701</f>
        <v>2800</v>
      </c>
      <c r="E701" s="26">
        <f>'Main Data'!F701</f>
        <v>3500</v>
      </c>
      <c r="F701" s="34">
        <f t="shared" si="60"/>
        <v>7.9373746961632952</v>
      </c>
      <c r="G701">
        <f>IF('Main Data'!H701="AP",1,0)</f>
        <v>0</v>
      </c>
      <c r="H701">
        <f>IF('Main Data'!H701="Blancpain",1,0)</f>
        <v>0</v>
      </c>
      <c r="I701">
        <f>IF('Main Data'!H701="Breguet",1,0)</f>
        <v>0</v>
      </c>
      <c r="J701">
        <f>IF('Main Data'!H701="Breitling",1,0)</f>
        <v>0</v>
      </c>
      <c r="K701">
        <f>IF('Main Data'!H701="Cartier",1,0)</f>
        <v>0</v>
      </c>
      <c r="L701">
        <f>IF('Main Data'!H701="Gallet",1,0)</f>
        <v>0</v>
      </c>
      <c r="M701">
        <f>IF('Main Data'!H701="Girard Perregaux",1,0)</f>
        <v>0</v>
      </c>
      <c r="N701">
        <f>IF('Main Data'!H701="Gubelin",1,0)</f>
        <v>0</v>
      </c>
      <c r="O701">
        <f>IF('Main Data'!H701="Heuer",1,0)</f>
        <v>0</v>
      </c>
      <c r="P701">
        <f>IF('Main Data'!H701="IWC",1,0)</f>
        <v>0</v>
      </c>
      <c r="Q701">
        <f>IF('Main Data'!H701="JLC",1,0)</f>
        <v>0</v>
      </c>
      <c r="R701">
        <f>IF('Main Data'!H701="Longines",1,0)</f>
        <v>1</v>
      </c>
      <c r="S701">
        <f>IF('Main Data'!H701="Movado",1,0)</f>
        <v>0</v>
      </c>
      <c r="T701">
        <f>IF('Main Data'!H701="Omega",1,0)</f>
        <v>0</v>
      </c>
      <c r="U701">
        <f>IF('Main Data'!H701="Panerai",1,0)</f>
        <v>0</v>
      </c>
      <c r="V701">
        <f>IF('Main Data'!H701="Patek",1,0)</f>
        <v>0</v>
      </c>
      <c r="W701">
        <f>IF('Main Data'!H701="Rolex",1,0)</f>
        <v>0</v>
      </c>
      <c r="X701">
        <f>IF('Main Data'!H701="Tudor",1,0)</f>
        <v>0</v>
      </c>
      <c r="Y701">
        <f>IF('Main Data'!H701="Ulysse Nardin",1,0)</f>
        <v>0</v>
      </c>
      <c r="Z701">
        <f>IF('Main Data'!H701="Universal Geneve",1,0)</f>
        <v>0</v>
      </c>
      <c r="AA701">
        <f>IF('Main Data'!H701="Vacheron",1,0)</f>
        <v>0</v>
      </c>
      <c r="AB701">
        <f>IF('Main Data'!H701="Zenith",1,0)</f>
        <v>0</v>
      </c>
      <c r="AC701">
        <f>IF('Main Data'!J701="Stainless Steel",1,0)</f>
        <v>1</v>
      </c>
      <c r="AD701">
        <f>IF('Main Data'!J701="Two-tone",1,0)</f>
        <v>0</v>
      </c>
      <c r="AE701">
        <f>IF(OR('Main Data'!J701="YG 18K",'Main Data'!J701="YG &lt;18K",'Main Data'!J701="PG 18K",'Main Data'!J701="PG &lt;18K",'Main Data'!J701="WG 18K",'Main Data'!J701="Mixes of 18K",'Main Data'!J701="Mixes &lt;18K"),1,0)</f>
        <v>0</v>
      </c>
      <c r="AF701">
        <f>IF('Main Data'!J701="Platinum",1,0)</f>
        <v>0</v>
      </c>
      <c r="AG701">
        <f>IF(OR('Main Data'!J701="PVD",'Main Data'!J701="Gold Plate",'Main Data'!J701="Other"),1,0)</f>
        <v>0</v>
      </c>
      <c r="AH701">
        <f>IF('Main Data'!N701="Stainless Steel",1,0)</f>
        <v>0</v>
      </c>
      <c r="AI701">
        <f>IF('Main Data'!N701="Leather",1,0)</f>
        <v>1</v>
      </c>
      <c r="AJ701">
        <f>IF('Main Data'!N701="Two-tone",1,0)</f>
        <v>0</v>
      </c>
      <c r="AK701">
        <f>IF(OR('Main Data'!N701="YG 18K",'Main Data'!N701="PG 18K",'Main Data'!N701="WG 18K",'Main Data'!N701="Mixes of 18K"),1,0)</f>
        <v>0</v>
      </c>
      <c r="AL701">
        <f>IF(OR(,'Main Data'!N701="PVD",'Main Data'!N701="Gold plate"),1,0)</f>
        <v>0</v>
      </c>
      <c r="AM701">
        <f>IF(OR('Main Data'!AV701="Yes",'Main Data'!AW701="Yes",'Main Data'!AU701="Yes"),1,0)</f>
        <v>0</v>
      </c>
      <c r="AN701">
        <f>IF(OR(ISTEXT('Main Data'!AX701), ISTEXT('Main Data'!AY701)),1,0)</f>
        <v>0</v>
      </c>
      <c r="AO701">
        <f>IF('Main Data'!AZ701="Yes",1,0)</f>
        <v>0</v>
      </c>
      <c r="AP701">
        <f>IF('Main Data'!BA701="Yes",1,0)</f>
        <v>1</v>
      </c>
      <c r="AQ701">
        <f>IF('Main Data'!BD701="Yes",1,0)</f>
        <v>0</v>
      </c>
      <c r="AR701">
        <f>IF('Main Data'!BE701="A",1,0)</f>
        <v>0</v>
      </c>
      <c r="AS701">
        <f>IF('Main Data'!BE701="AA",1,0)</f>
        <v>1</v>
      </c>
      <c r="AT701">
        <f>IF('Main Data'!BE701="AAA",1,0)</f>
        <v>0</v>
      </c>
      <c r="AU701">
        <f>IF('Main Data'!BE701="AAAA",1,0)</f>
        <v>0</v>
      </c>
      <c r="AV701">
        <f>IF('Main Data'!P701="Yes",1,0)</f>
        <v>1</v>
      </c>
      <c r="AW701">
        <f>IF('Main Data'!AP701="Yes",1,0)</f>
        <v>0</v>
      </c>
      <c r="AX701">
        <f>IF(OR('Main Data'!V701="Yes", 'Main Data'!W701="Yes",'Main Data'!X701="Yes"),1,0)</f>
        <v>0</v>
      </c>
      <c r="AY701">
        <f>IF(OR('Main Data'!Y701="Yes",'Main Data'!Z701="Yes"),1,0)</f>
        <v>0</v>
      </c>
      <c r="AZ701">
        <f>IF('Main Data'!AR701="Yes",1,0)</f>
        <v>0</v>
      </c>
      <c r="BA701">
        <f>IF('Main Data'!AS701="Yes",1,0)</f>
        <v>0</v>
      </c>
      <c r="BB701">
        <f>IF('Main Data'!AG701="Yes",1,0)</f>
        <v>0</v>
      </c>
      <c r="BC701">
        <f>IF('Main Data'!AB701="Yes",1,0)</f>
        <v>0</v>
      </c>
      <c r="BD701">
        <f>IF('Main Data'!AA701="Yes",1,0)</f>
        <v>0</v>
      </c>
      <c r="BE701">
        <f>IF('Main Data'!AC701="Yes",1,0)</f>
        <v>0</v>
      </c>
      <c r="BF701">
        <f>IF('Main Data'!AF701="Yes",1,0)</f>
        <v>0</v>
      </c>
      <c r="BG701">
        <f>IF(OR('Main Data'!AI701="Yes",'Main Data'!AL701="Yes"),1,0)</f>
        <v>0</v>
      </c>
      <c r="BH701">
        <f>IF('Main Data'!AJ701="Yes",1,0)</f>
        <v>0</v>
      </c>
      <c r="BI701">
        <f>IF('Main Data'!AK701="Yes",1,0)</f>
        <v>0</v>
      </c>
      <c r="BJ701">
        <f>IF('Main Data'!AM701="Yes",1,0)</f>
        <v>0</v>
      </c>
      <c r="BK701">
        <f>IF('Main Data'!AQ701="Yes",1,0)</f>
        <v>0</v>
      </c>
      <c r="BL701" s="21">
        <f t="shared" si="61"/>
        <v>0</v>
      </c>
      <c r="BM701" s="21">
        <f t="shared" si="62"/>
        <v>0</v>
      </c>
      <c r="BN701" s="21">
        <f t="shared" si="63"/>
        <v>1</v>
      </c>
      <c r="BO701" s="21">
        <f t="shared" si="64"/>
        <v>0</v>
      </c>
      <c r="BP701" s="21">
        <f t="shared" si="65"/>
        <v>0</v>
      </c>
    </row>
    <row r="702" spans="1:68" x14ac:dyDescent="0.2">
      <c r="A702">
        <v>698</v>
      </c>
      <c r="B702" s="33">
        <f>'Main Data'!C702</f>
        <v>44143</v>
      </c>
      <c r="C702">
        <f>'Main Data'!D702</f>
        <v>224</v>
      </c>
      <c r="D702" s="26">
        <f>'Main Data'!E702</f>
        <v>1400</v>
      </c>
      <c r="E702" s="26">
        <f>'Main Data'!F702</f>
        <v>1750</v>
      </c>
      <c r="F702" s="34">
        <f t="shared" si="60"/>
        <v>7.2442275156033498</v>
      </c>
      <c r="G702">
        <f>IF('Main Data'!H702="AP",1,0)</f>
        <v>0</v>
      </c>
      <c r="H702">
        <f>IF('Main Data'!H702="Blancpain",1,0)</f>
        <v>0</v>
      </c>
      <c r="I702">
        <f>IF('Main Data'!H702="Breguet",1,0)</f>
        <v>0</v>
      </c>
      <c r="J702">
        <f>IF('Main Data'!H702="Breitling",1,0)</f>
        <v>0</v>
      </c>
      <c r="K702">
        <f>IF('Main Data'!H702="Cartier",1,0)</f>
        <v>0</v>
      </c>
      <c r="L702">
        <f>IF('Main Data'!H702="Gallet",1,0)</f>
        <v>0</v>
      </c>
      <c r="M702">
        <f>IF('Main Data'!H702="Girard Perregaux",1,0)</f>
        <v>0</v>
      </c>
      <c r="N702">
        <f>IF('Main Data'!H702="Gubelin",1,0)</f>
        <v>0</v>
      </c>
      <c r="O702">
        <f>IF('Main Data'!H702="Heuer",1,0)</f>
        <v>0</v>
      </c>
      <c r="P702">
        <f>IF('Main Data'!H702="IWC",1,0)</f>
        <v>0</v>
      </c>
      <c r="Q702">
        <f>IF('Main Data'!H702="JLC",1,0)</f>
        <v>0</v>
      </c>
      <c r="R702">
        <f>IF('Main Data'!H702="Longines",1,0)</f>
        <v>0</v>
      </c>
      <c r="S702">
        <f>IF('Main Data'!H702="Movado",1,0)</f>
        <v>0</v>
      </c>
      <c r="T702">
        <f>IF('Main Data'!H702="Omega",1,0)</f>
        <v>0</v>
      </c>
      <c r="U702">
        <f>IF('Main Data'!H702="Panerai",1,0)</f>
        <v>0</v>
      </c>
      <c r="V702">
        <f>IF('Main Data'!H702="Patek",1,0)</f>
        <v>0</v>
      </c>
      <c r="W702">
        <f>IF('Main Data'!H702="Rolex",1,0)</f>
        <v>0</v>
      </c>
      <c r="X702">
        <f>IF('Main Data'!H702="Tudor",1,0)</f>
        <v>0</v>
      </c>
      <c r="Y702">
        <f>IF('Main Data'!H702="Ulysse Nardin",1,0)</f>
        <v>0</v>
      </c>
      <c r="Z702">
        <f>IF('Main Data'!H702="Universal Geneve",1,0)</f>
        <v>1</v>
      </c>
      <c r="AA702">
        <f>IF('Main Data'!H702="Vacheron",1,0)</f>
        <v>0</v>
      </c>
      <c r="AB702">
        <f>IF('Main Data'!H702="Zenith",1,0)</f>
        <v>0</v>
      </c>
      <c r="AC702">
        <f>IF('Main Data'!J702="Stainless Steel",1,0)</f>
        <v>1</v>
      </c>
      <c r="AD702">
        <f>IF('Main Data'!J702="Two-tone",1,0)</f>
        <v>0</v>
      </c>
      <c r="AE702">
        <f>IF(OR('Main Data'!J702="YG 18K",'Main Data'!J702="YG &lt;18K",'Main Data'!J702="PG 18K",'Main Data'!J702="PG &lt;18K",'Main Data'!J702="WG 18K",'Main Data'!J702="Mixes of 18K",'Main Data'!J702="Mixes &lt;18K"),1,0)</f>
        <v>0</v>
      </c>
      <c r="AF702">
        <f>IF('Main Data'!J702="Platinum",1,0)</f>
        <v>0</v>
      </c>
      <c r="AG702">
        <f>IF(OR('Main Data'!J702="PVD",'Main Data'!J702="Gold Plate",'Main Data'!J702="Other"),1,0)</f>
        <v>0</v>
      </c>
      <c r="AH702">
        <f>IF('Main Data'!N702="Stainless Steel",1,0)</f>
        <v>1</v>
      </c>
      <c r="AI702">
        <f>IF('Main Data'!N702="Leather",1,0)</f>
        <v>0</v>
      </c>
      <c r="AJ702">
        <f>IF('Main Data'!N702="Two-tone",1,0)</f>
        <v>0</v>
      </c>
      <c r="AK702">
        <f>IF(OR('Main Data'!N702="YG 18K",'Main Data'!N702="PG 18K",'Main Data'!N702="WG 18K",'Main Data'!N702="Mixes of 18K"),1,0)</f>
        <v>0</v>
      </c>
      <c r="AL702">
        <f>IF(OR(,'Main Data'!N702="PVD",'Main Data'!N702="Gold plate"),1,0)</f>
        <v>0</v>
      </c>
      <c r="AM702">
        <f>IF(OR('Main Data'!AV702="Yes",'Main Data'!AW702="Yes",'Main Data'!AU702="Yes"),1,0)</f>
        <v>0</v>
      </c>
      <c r="AN702">
        <f>IF(OR(ISTEXT('Main Data'!AX702), ISTEXT('Main Data'!AY702)),1,0)</f>
        <v>0</v>
      </c>
      <c r="AO702">
        <f>IF('Main Data'!AZ702="Yes",1,0)</f>
        <v>0</v>
      </c>
      <c r="AP702">
        <f>IF('Main Data'!BA702="Yes",1,0)</f>
        <v>0</v>
      </c>
      <c r="AQ702">
        <f>IF('Main Data'!BD702="Yes",1,0)</f>
        <v>0</v>
      </c>
      <c r="AR702">
        <f>IF('Main Data'!BE702="A",1,0)</f>
        <v>0</v>
      </c>
      <c r="AS702">
        <f>IF('Main Data'!BE702="AA",1,0)</f>
        <v>1</v>
      </c>
      <c r="AT702">
        <f>IF('Main Data'!BE702="AAA",1,0)</f>
        <v>0</v>
      </c>
      <c r="AU702">
        <f>IF('Main Data'!BE702="AAAA",1,0)</f>
        <v>0</v>
      </c>
      <c r="AV702">
        <f>IF('Main Data'!P702="Yes",1,0)</f>
        <v>0</v>
      </c>
      <c r="AW702">
        <f>IF('Main Data'!AP702="Yes",1,0)</f>
        <v>0</v>
      </c>
      <c r="AX702">
        <f>IF(OR('Main Data'!V702="Yes", 'Main Data'!W702="Yes",'Main Data'!X702="Yes"),1,0)</f>
        <v>1</v>
      </c>
      <c r="AY702">
        <f>IF(OR('Main Data'!Y702="Yes",'Main Data'!Z702="Yes"),1,0)</f>
        <v>0</v>
      </c>
      <c r="AZ702">
        <f>IF('Main Data'!AR702="Yes",1,0)</f>
        <v>0</v>
      </c>
      <c r="BA702">
        <f>IF('Main Data'!AS702="Yes",1,0)</f>
        <v>0</v>
      </c>
      <c r="BB702">
        <f>IF('Main Data'!AG702="Yes",1,0)</f>
        <v>0</v>
      </c>
      <c r="BC702">
        <f>IF('Main Data'!AB702="Yes",1,0)</f>
        <v>0</v>
      </c>
      <c r="BD702">
        <f>IF('Main Data'!AA702="Yes",1,0)</f>
        <v>0</v>
      </c>
      <c r="BE702">
        <f>IF('Main Data'!AC702="Yes",1,0)</f>
        <v>0</v>
      </c>
      <c r="BF702">
        <f>IF('Main Data'!AF702="Yes",1,0)</f>
        <v>0</v>
      </c>
      <c r="BG702">
        <f>IF(OR('Main Data'!AI702="Yes",'Main Data'!AL702="Yes"),1,0)</f>
        <v>0</v>
      </c>
      <c r="BH702">
        <f>IF('Main Data'!AJ702="Yes",1,0)</f>
        <v>0</v>
      </c>
      <c r="BI702">
        <f>IF('Main Data'!AK702="Yes",1,0)</f>
        <v>0</v>
      </c>
      <c r="BJ702">
        <f>IF('Main Data'!AM702="Yes",1,0)</f>
        <v>0</v>
      </c>
      <c r="BK702">
        <f>IF('Main Data'!AQ702="Yes",1,0)</f>
        <v>0</v>
      </c>
      <c r="BL702" s="21">
        <f t="shared" si="61"/>
        <v>0</v>
      </c>
      <c r="BM702" s="21">
        <f t="shared" si="62"/>
        <v>0</v>
      </c>
      <c r="BN702" s="21">
        <f t="shared" si="63"/>
        <v>1</v>
      </c>
      <c r="BO702" s="21">
        <f t="shared" si="64"/>
        <v>0</v>
      </c>
      <c r="BP702" s="21">
        <f t="shared" si="65"/>
        <v>0</v>
      </c>
    </row>
    <row r="703" spans="1:68" x14ac:dyDescent="0.2">
      <c r="A703">
        <v>699</v>
      </c>
      <c r="B703" s="33">
        <f>'Main Data'!C703</f>
        <v>44143</v>
      </c>
      <c r="C703">
        <f>'Main Data'!D703</f>
        <v>226</v>
      </c>
      <c r="D703" s="26">
        <f>'Main Data'!E703</f>
        <v>1900</v>
      </c>
      <c r="E703" s="26">
        <f>'Main Data'!F703</f>
        <v>2375</v>
      </c>
      <c r="F703" s="34">
        <f t="shared" si="60"/>
        <v>7.5496091651545321</v>
      </c>
      <c r="G703">
        <f>IF('Main Data'!H703="AP",1,0)</f>
        <v>0</v>
      </c>
      <c r="H703">
        <f>IF('Main Data'!H703="Blancpain",1,0)</f>
        <v>0</v>
      </c>
      <c r="I703">
        <f>IF('Main Data'!H703="Breguet",1,0)</f>
        <v>0</v>
      </c>
      <c r="J703">
        <f>IF('Main Data'!H703="Breitling",1,0)</f>
        <v>0</v>
      </c>
      <c r="K703">
        <f>IF('Main Data'!H703="Cartier",1,0)</f>
        <v>0</v>
      </c>
      <c r="L703">
        <f>IF('Main Data'!H703="Gallet",1,0)</f>
        <v>0</v>
      </c>
      <c r="M703">
        <f>IF('Main Data'!H703="Girard Perregaux",1,0)</f>
        <v>0</v>
      </c>
      <c r="N703">
        <f>IF('Main Data'!H703="Gubelin",1,0)</f>
        <v>0</v>
      </c>
      <c r="O703">
        <f>IF('Main Data'!H703="Heuer",1,0)</f>
        <v>0</v>
      </c>
      <c r="P703">
        <f>IF('Main Data'!H703="IWC",1,0)</f>
        <v>0</v>
      </c>
      <c r="Q703">
        <f>IF('Main Data'!H703="JLC",1,0)</f>
        <v>0</v>
      </c>
      <c r="R703">
        <f>IF('Main Data'!H703="Longines",1,0)</f>
        <v>0</v>
      </c>
      <c r="S703">
        <f>IF('Main Data'!H703="Movado",1,0)</f>
        <v>0</v>
      </c>
      <c r="T703">
        <f>IF('Main Data'!H703="Omega",1,0)</f>
        <v>1</v>
      </c>
      <c r="U703">
        <f>IF('Main Data'!H703="Panerai",1,0)</f>
        <v>0</v>
      </c>
      <c r="V703">
        <f>IF('Main Data'!H703="Patek",1,0)</f>
        <v>0</v>
      </c>
      <c r="W703">
        <f>IF('Main Data'!H703="Rolex",1,0)</f>
        <v>0</v>
      </c>
      <c r="X703">
        <f>IF('Main Data'!H703="Tudor",1,0)</f>
        <v>0</v>
      </c>
      <c r="Y703">
        <f>IF('Main Data'!H703="Ulysse Nardin",1,0)</f>
        <v>0</v>
      </c>
      <c r="Z703">
        <f>IF('Main Data'!H703="Universal Geneve",1,0)</f>
        <v>0</v>
      </c>
      <c r="AA703">
        <f>IF('Main Data'!H703="Vacheron",1,0)</f>
        <v>0</v>
      </c>
      <c r="AB703">
        <f>IF('Main Data'!H703="Zenith",1,0)</f>
        <v>0</v>
      </c>
      <c r="AC703">
        <f>IF('Main Data'!J703="Stainless Steel",1,0)</f>
        <v>1</v>
      </c>
      <c r="AD703">
        <f>IF('Main Data'!J703="Two-tone",1,0)</f>
        <v>0</v>
      </c>
      <c r="AE703">
        <f>IF(OR('Main Data'!J703="YG 18K",'Main Data'!J703="YG &lt;18K",'Main Data'!J703="PG 18K",'Main Data'!J703="PG &lt;18K",'Main Data'!J703="WG 18K",'Main Data'!J703="Mixes of 18K",'Main Data'!J703="Mixes &lt;18K"),1,0)</f>
        <v>0</v>
      </c>
      <c r="AF703">
        <f>IF('Main Data'!J703="Platinum",1,0)</f>
        <v>0</v>
      </c>
      <c r="AG703">
        <f>IF(OR('Main Data'!J703="PVD",'Main Data'!J703="Gold Plate",'Main Data'!J703="Other"),1,0)</f>
        <v>0</v>
      </c>
      <c r="AH703">
        <f>IF('Main Data'!N703="Stainless Steel",1,0)</f>
        <v>0</v>
      </c>
      <c r="AI703">
        <f>IF('Main Data'!N703="Leather",1,0)</f>
        <v>1</v>
      </c>
      <c r="AJ703">
        <f>IF('Main Data'!N703="Two-tone",1,0)</f>
        <v>0</v>
      </c>
      <c r="AK703">
        <f>IF(OR('Main Data'!N703="YG 18K",'Main Data'!N703="PG 18K",'Main Data'!N703="WG 18K",'Main Data'!N703="Mixes of 18K"),1,0)</f>
        <v>0</v>
      </c>
      <c r="AL703">
        <f>IF(OR(,'Main Data'!N703="PVD",'Main Data'!N703="Gold plate"),1,0)</f>
        <v>0</v>
      </c>
      <c r="AM703">
        <f>IF(OR('Main Data'!AV703="Yes",'Main Data'!AW703="Yes",'Main Data'!AU703="Yes"),1,0)</f>
        <v>0</v>
      </c>
      <c r="AN703">
        <f>IF(OR(ISTEXT('Main Data'!AX703), ISTEXT('Main Data'!AY703)),1,0)</f>
        <v>0</v>
      </c>
      <c r="AO703">
        <f>IF('Main Data'!AZ703="Yes",1,0)</f>
        <v>0</v>
      </c>
      <c r="AP703">
        <f>IF('Main Data'!BA703="Yes",1,0)</f>
        <v>0</v>
      </c>
      <c r="AQ703">
        <f>IF('Main Data'!BD703="Yes",1,0)</f>
        <v>0</v>
      </c>
      <c r="AR703">
        <f>IF('Main Data'!BE703="A",1,0)</f>
        <v>0</v>
      </c>
      <c r="AS703">
        <f>IF('Main Data'!BE703="AA",1,0)</f>
        <v>1</v>
      </c>
      <c r="AT703">
        <f>IF('Main Data'!BE703="AAA",1,0)</f>
        <v>0</v>
      </c>
      <c r="AU703">
        <f>IF('Main Data'!BE703="AAAA",1,0)</f>
        <v>0</v>
      </c>
      <c r="AV703">
        <f>IF('Main Data'!P703="Yes",1,0)</f>
        <v>1</v>
      </c>
      <c r="AW703">
        <f>IF('Main Data'!AP703="Yes",1,0)</f>
        <v>0</v>
      </c>
      <c r="AX703">
        <f>IF(OR('Main Data'!V703="Yes", 'Main Data'!W703="Yes",'Main Data'!X703="Yes"),1,0)</f>
        <v>0</v>
      </c>
      <c r="AY703">
        <f>IF(OR('Main Data'!Y703="Yes",'Main Data'!Z703="Yes"),1,0)</f>
        <v>0</v>
      </c>
      <c r="AZ703">
        <f>IF('Main Data'!AR703="Yes",1,0)</f>
        <v>0</v>
      </c>
      <c r="BA703">
        <f>IF('Main Data'!AS703="Yes",1,0)</f>
        <v>0</v>
      </c>
      <c r="BB703">
        <f>IF('Main Data'!AG703="Yes",1,0)</f>
        <v>0</v>
      </c>
      <c r="BC703">
        <f>IF('Main Data'!AB703="Yes",1,0)</f>
        <v>0</v>
      </c>
      <c r="BD703">
        <f>IF('Main Data'!AA703="Yes",1,0)</f>
        <v>0</v>
      </c>
      <c r="BE703">
        <f>IF('Main Data'!AC703="Yes",1,0)</f>
        <v>0</v>
      </c>
      <c r="BF703">
        <f>IF('Main Data'!AF703="Yes",1,0)</f>
        <v>0</v>
      </c>
      <c r="BG703">
        <f>IF(OR('Main Data'!AI703="Yes",'Main Data'!AL703="Yes"),1,0)</f>
        <v>0</v>
      </c>
      <c r="BH703">
        <f>IF('Main Data'!AJ703="Yes",1,0)</f>
        <v>0</v>
      </c>
      <c r="BI703">
        <f>IF('Main Data'!AK703="Yes",1,0)</f>
        <v>0</v>
      </c>
      <c r="BJ703">
        <f>IF('Main Data'!AM703="Yes",1,0)</f>
        <v>0</v>
      </c>
      <c r="BK703">
        <f>IF('Main Data'!AQ703="Yes",1,0)</f>
        <v>0</v>
      </c>
      <c r="BL703" s="21">
        <f t="shared" si="61"/>
        <v>0</v>
      </c>
      <c r="BM703" s="21">
        <f t="shared" si="62"/>
        <v>0</v>
      </c>
      <c r="BN703" s="21">
        <f t="shared" si="63"/>
        <v>1</v>
      </c>
      <c r="BO703" s="21">
        <f t="shared" si="64"/>
        <v>0</v>
      </c>
      <c r="BP703" s="21">
        <f t="shared" si="65"/>
        <v>0</v>
      </c>
    </row>
    <row r="704" spans="1:68" x14ac:dyDescent="0.2">
      <c r="A704">
        <v>700</v>
      </c>
      <c r="B704" s="33">
        <f>'Main Data'!C704</f>
        <v>44143</v>
      </c>
      <c r="C704">
        <f>'Main Data'!D704</f>
        <v>227</v>
      </c>
      <c r="D704" s="26">
        <f>'Main Data'!E704</f>
        <v>2400</v>
      </c>
      <c r="E704" s="26">
        <f>'Main Data'!F704</f>
        <v>3000</v>
      </c>
      <c r="F704" s="34">
        <f t="shared" si="60"/>
        <v>7.7832240163360371</v>
      </c>
      <c r="G704">
        <f>IF('Main Data'!H704="AP",1,0)</f>
        <v>0</v>
      </c>
      <c r="H704">
        <f>IF('Main Data'!H704="Blancpain",1,0)</f>
        <v>0</v>
      </c>
      <c r="I704">
        <f>IF('Main Data'!H704="Breguet",1,0)</f>
        <v>0</v>
      </c>
      <c r="J704">
        <f>IF('Main Data'!H704="Breitling",1,0)</f>
        <v>0</v>
      </c>
      <c r="K704">
        <f>IF('Main Data'!H704="Cartier",1,0)</f>
        <v>0</v>
      </c>
      <c r="L704">
        <f>IF('Main Data'!H704="Gallet",1,0)</f>
        <v>0</v>
      </c>
      <c r="M704">
        <f>IF('Main Data'!H704="Girard Perregaux",1,0)</f>
        <v>0</v>
      </c>
      <c r="N704">
        <f>IF('Main Data'!H704="Gubelin",1,0)</f>
        <v>0</v>
      </c>
      <c r="O704">
        <f>IF('Main Data'!H704="Heuer",1,0)</f>
        <v>0</v>
      </c>
      <c r="P704">
        <f>IF('Main Data'!H704="IWC",1,0)</f>
        <v>0</v>
      </c>
      <c r="Q704">
        <f>IF('Main Data'!H704="JLC",1,0)</f>
        <v>0</v>
      </c>
      <c r="R704">
        <f>IF('Main Data'!H704="Longines",1,0)</f>
        <v>0</v>
      </c>
      <c r="S704">
        <f>IF('Main Data'!H704="Movado",1,0)</f>
        <v>0</v>
      </c>
      <c r="T704">
        <f>IF('Main Data'!H704="Omega",1,0)</f>
        <v>1</v>
      </c>
      <c r="U704">
        <f>IF('Main Data'!H704="Panerai",1,0)</f>
        <v>0</v>
      </c>
      <c r="V704">
        <f>IF('Main Data'!H704="Patek",1,0)</f>
        <v>0</v>
      </c>
      <c r="W704">
        <f>IF('Main Data'!H704="Rolex",1,0)</f>
        <v>0</v>
      </c>
      <c r="X704">
        <f>IF('Main Data'!H704="Tudor",1,0)</f>
        <v>0</v>
      </c>
      <c r="Y704">
        <f>IF('Main Data'!H704="Ulysse Nardin",1,0)</f>
        <v>0</v>
      </c>
      <c r="Z704">
        <f>IF('Main Data'!H704="Universal Geneve",1,0)</f>
        <v>0</v>
      </c>
      <c r="AA704">
        <f>IF('Main Data'!H704="Vacheron",1,0)</f>
        <v>0</v>
      </c>
      <c r="AB704">
        <f>IF('Main Data'!H704="Zenith",1,0)</f>
        <v>0</v>
      </c>
      <c r="AC704">
        <f>IF('Main Data'!J704="Stainless Steel",1,0)</f>
        <v>1</v>
      </c>
      <c r="AD704">
        <f>IF('Main Data'!J704="Two-tone",1,0)</f>
        <v>0</v>
      </c>
      <c r="AE704">
        <f>IF(OR('Main Data'!J704="YG 18K",'Main Data'!J704="YG &lt;18K",'Main Data'!J704="PG 18K",'Main Data'!J704="PG &lt;18K",'Main Data'!J704="WG 18K",'Main Data'!J704="Mixes of 18K",'Main Data'!J704="Mixes &lt;18K"),1,0)</f>
        <v>0</v>
      </c>
      <c r="AF704">
        <f>IF('Main Data'!J704="Platinum",1,0)</f>
        <v>0</v>
      </c>
      <c r="AG704">
        <f>IF(OR('Main Data'!J704="PVD",'Main Data'!J704="Gold Plate",'Main Data'!J704="Other"),1,0)</f>
        <v>0</v>
      </c>
      <c r="AH704">
        <f>IF('Main Data'!N704="Stainless Steel",1,0)</f>
        <v>1</v>
      </c>
      <c r="AI704">
        <f>IF('Main Data'!N704="Leather",1,0)</f>
        <v>0</v>
      </c>
      <c r="AJ704">
        <f>IF('Main Data'!N704="Two-tone",1,0)</f>
        <v>0</v>
      </c>
      <c r="AK704">
        <f>IF(OR('Main Data'!N704="YG 18K",'Main Data'!N704="PG 18K",'Main Data'!N704="WG 18K",'Main Data'!N704="Mixes of 18K"),1,0)</f>
        <v>0</v>
      </c>
      <c r="AL704">
        <f>IF(OR(,'Main Data'!N704="PVD",'Main Data'!N704="Gold plate"),1,0)</f>
        <v>0</v>
      </c>
      <c r="AM704">
        <f>IF(OR('Main Data'!AV704="Yes",'Main Data'!AW704="Yes",'Main Data'!AU704="Yes"),1,0)</f>
        <v>0</v>
      </c>
      <c r="AN704">
        <f>IF(OR(ISTEXT('Main Data'!AX704), ISTEXT('Main Data'!AY704)),1,0)</f>
        <v>0</v>
      </c>
      <c r="AO704">
        <f>IF('Main Data'!AZ704="Yes",1,0)</f>
        <v>0</v>
      </c>
      <c r="AP704">
        <f>IF('Main Data'!BA704="Yes",1,0)</f>
        <v>0</v>
      </c>
      <c r="AQ704">
        <f>IF('Main Data'!BD704="Yes",1,0)</f>
        <v>0</v>
      </c>
      <c r="AR704">
        <f>IF('Main Data'!BE704="A",1,0)</f>
        <v>0</v>
      </c>
      <c r="AS704">
        <f>IF('Main Data'!BE704="AA",1,0)</f>
        <v>1</v>
      </c>
      <c r="AT704">
        <f>IF('Main Data'!BE704="AAA",1,0)</f>
        <v>0</v>
      </c>
      <c r="AU704">
        <f>IF('Main Data'!BE704="AAAA",1,0)</f>
        <v>0</v>
      </c>
      <c r="AV704">
        <f>IF('Main Data'!P704="Yes",1,0)</f>
        <v>0</v>
      </c>
      <c r="AW704">
        <f>IF('Main Data'!AP704="Yes",1,0)</f>
        <v>0</v>
      </c>
      <c r="AX704">
        <f>IF(OR('Main Data'!V704="Yes", 'Main Data'!W704="Yes",'Main Data'!X704="Yes"),1,0)</f>
        <v>1</v>
      </c>
      <c r="AY704">
        <f>IF(OR('Main Data'!Y704="Yes",'Main Data'!Z704="Yes"),1,0)</f>
        <v>0</v>
      </c>
      <c r="AZ704">
        <f>IF('Main Data'!AR704="Yes",1,0)</f>
        <v>0</v>
      </c>
      <c r="BA704">
        <f>IF('Main Data'!AS704="Yes",1,0)</f>
        <v>0</v>
      </c>
      <c r="BB704">
        <f>IF('Main Data'!AG704="Yes",1,0)</f>
        <v>0</v>
      </c>
      <c r="BC704">
        <f>IF('Main Data'!AB704="Yes",1,0)</f>
        <v>0</v>
      </c>
      <c r="BD704">
        <f>IF('Main Data'!AA704="Yes",1,0)</f>
        <v>0</v>
      </c>
      <c r="BE704">
        <f>IF('Main Data'!AC704="Yes",1,0)</f>
        <v>0</v>
      </c>
      <c r="BF704">
        <f>IF('Main Data'!AF704="Yes",1,0)</f>
        <v>0</v>
      </c>
      <c r="BG704">
        <f>IF(OR('Main Data'!AI704="Yes",'Main Data'!AL704="Yes"),1,0)</f>
        <v>0</v>
      </c>
      <c r="BH704">
        <f>IF('Main Data'!AJ704="Yes",1,0)</f>
        <v>0</v>
      </c>
      <c r="BI704">
        <f>IF('Main Data'!AK704="Yes",1,0)</f>
        <v>0</v>
      </c>
      <c r="BJ704">
        <f>IF('Main Data'!AM704="Yes",1,0)</f>
        <v>0</v>
      </c>
      <c r="BK704">
        <f>IF('Main Data'!AQ704="Yes",1,0)</f>
        <v>0</v>
      </c>
      <c r="BL704" s="21">
        <f t="shared" si="61"/>
        <v>0</v>
      </c>
      <c r="BM704" s="21">
        <f t="shared" si="62"/>
        <v>0</v>
      </c>
      <c r="BN704" s="21">
        <f t="shared" si="63"/>
        <v>1</v>
      </c>
      <c r="BO704" s="21">
        <f t="shared" si="64"/>
        <v>0</v>
      </c>
      <c r="BP704" s="21">
        <f t="shared" si="65"/>
        <v>0</v>
      </c>
    </row>
    <row r="705" spans="1:68" x14ac:dyDescent="0.2">
      <c r="A705">
        <v>701</v>
      </c>
      <c r="B705" s="33">
        <f>'Main Data'!C705</f>
        <v>44143</v>
      </c>
      <c r="C705">
        <f>'Main Data'!D705</f>
        <v>228</v>
      </c>
      <c r="D705" s="26">
        <f>'Main Data'!E705</f>
        <v>2800</v>
      </c>
      <c r="E705" s="26">
        <f>'Main Data'!F705</f>
        <v>3500</v>
      </c>
      <c r="F705" s="34">
        <f t="shared" si="60"/>
        <v>7.9373746961632952</v>
      </c>
      <c r="G705">
        <f>IF('Main Data'!H705="AP",1,0)</f>
        <v>0</v>
      </c>
      <c r="H705">
        <f>IF('Main Data'!H705="Blancpain",1,0)</f>
        <v>0</v>
      </c>
      <c r="I705">
        <f>IF('Main Data'!H705="Breguet",1,0)</f>
        <v>0</v>
      </c>
      <c r="J705">
        <f>IF('Main Data'!H705="Breitling",1,0)</f>
        <v>0</v>
      </c>
      <c r="K705">
        <f>IF('Main Data'!H705="Cartier",1,0)</f>
        <v>0</v>
      </c>
      <c r="L705">
        <f>IF('Main Data'!H705="Gallet",1,0)</f>
        <v>0</v>
      </c>
      <c r="M705">
        <f>IF('Main Data'!H705="Girard Perregaux",1,0)</f>
        <v>0</v>
      </c>
      <c r="N705">
        <f>IF('Main Data'!H705="Gubelin",1,0)</f>
        <v>0</v>
      </c>
      <c r="O705">
        <f>IF('Main Data'!H705="Heuer",1,0)</f>
        <v>0</v>
      </c>
      <c r="P705">
        <f>IF('Main Data'!H705="IWC",1,0)</f>
        <v>0</v>
      </c>
      <c r="Q705">
        <f>IF('Main Data'!H705="JLC",1,0)</f>
        <v>0</v>
      </c>
      <c r="R705">
        <f>IF('Main Data'!H705="Longines",1,0)</f>
        <v>0</v>
      </c>
      <c r="S705">
        <f>IF('Main Data'!H705="Movado",1,0)</f>
        <v>0</v>
      </c>
      <c r="T705">
        <f>IF('Main Data'!H705="Omega",1,0)</f>
        <v>1</v>
      </c>
      <c r="U705">
        <f>IF('Main Data'!H705="Panerai",1,0)</f>
        <v>0</v>
      </c>
      <c r="V705">
        <f>IF('Main Data'!H705="Patek",1,0)</f>
        <v>0</v>
      </c>
      <c r="W705">
        <f>IF('Main Data'!H705="Rolex",1,0)</f>
        <v>0</v>
      </c>
      <c r="X705">
        <f>IF('Main Data'!H705="Tudor",1,0)</f>
        <v>0</v>
      </c>
      <c r="Y705">
        <f>IF('Main Data'!H705="Ulysse Nardin",1,0)</f>
        <v>0</v>
      </c>
      <c r="Z705">
        <f>IF('Main Data'!H705="Universal Geneve",1,0)</f>
        <v>0</v>
      </c>
      <c r="AA705">
        <f>IF('Main Data'!H705="Vacheron",1,0)</f>
        <v>0</v>
      </c>
      <c r="AB705">
        <f>IF('Main Data'!H705="Zenith",1,0)</f>
        <v>0</v>
      </c>
      <c r="AC705">
        <f>IF('Main Data'!J705="Stainless Steel",1,0)</f>
        <v>1</v>
      </c>
      <c r="AD705">
        <f>IF('Main Data'!J705="Two-tone",1,0)</f>
        <v>0</v>
      </c>
      <c r="AE705">
        <f>IF(OR('Main Data'!J705="YG 18K",'Main Data'!J705="YG &lt;18K",'Main Data'!J705="PG 18K",'Main Data'!J705="PG &lt;18K",'Main Data'!J705="WG 18K",'Main Data'!J705="Mixes of 18K",'Main Data'!J705="Mixes &lt;18K"),1,0)</f>
        <v>0</v>
      </c>
      <c r="AF705">
        <f>IF('Main Data'!J705="Platinum",1,0)</f>
        <v>0</v>
      </c>
      <c r="AG705">
        <f>IF(OR('Main Data'!J705="PVD",'Main Data'!J705="Gold Plate",'Main Data'!J705="Other"),1,0)</f>
        <v>0</v>
      </c>
      <c r="AH705">
        <f>IF('Main Data'!N705="Stainless Steel",1,0)</f>
        <v>0</v>
      </c>
      <c r="AI705">
        <f>IF('Main Data'!N705="Leather",1,0)</f>
        <v>1</v>
      </c>
      <c r="AJ705">
        <f>IF('Main Data'!N705="Two-tone",1,0)</f>
        <v>0</v>
      </c>
      <c r="AK705">
        <f>IF(OR('Main Data'!N705="YG 18K",'Main Data'!N705="PG 18K",'Main Data'!N705="WG 18K",'Main Data'!N705="Mixes of 18K"),1,0)</f>
        <v>0</v>
      </c>
      <c r="AL705">
        <f>IF(OR(,'Main Data'!N705="PVD",'Main Data'!N705="Gold plate"),1,0)</f>
        <v>0</v>
      </c>
      <c r="AM705">
        <f>IF(OR('Main Data'!AV705="Yes",'Main Data'!AW705="Yes",'Main Data'!AU705="Yes"),1,0)</f>
        <v>0</v>
      </c>
      <c r="AN705">
        <f>IF(OR(ISTEXT('Main Data'!AX705), ISTEXT('Main Data'!AY705)),1,0)</f>
        <v>0</v>
      </c>
      <c r="AO705">
        <f>IF('Main Data'!AZ705="Yes",1,0)</f>
        <v>0</v>
      </c>
      <c r="AP705">
        <f>IF('Main Data'!BA705="Yes",1,0)</f>
        <v>0</v>
      </c>
      <c r="AQ705">
        <f>IF('Main Data'!BD705="Yes",1,0)</f>
        <v>0</v>
      </c>
      <c r="AR705">
        <f>IF('Main Data'!BE705="A",1,0)</f>
        <v>0</v>
      </c>
      <c r="AS705">
        <f>IF('Main Data'!BE705="AA",1,0)</f>
        <v>1</v>
      </c>
      <c r="AT705">
        <f>IF('Main Data'!BE705="AAA",1,0)</f>
        <v>0</v>
      </c>
      <c r="AU705">
        <f>IF('Main Data'!BE705="AAAA",1,0)</f>
        <v>0</v>
      </c>
      <c r="AV705">
        <f>IF('Main Data'!P705="Yes",1,0)</f>
        <v>1</v>
      </c>
      <c r="AW705">
        <f>IF('Main Data'!AP705="Yes",1,0)</f>
        <v>0</v>
      </c>
      <c r="AX705">
        <f>IF(OR('Main Data'!V705="Yes", 'Main Data'!W705="Yes",'Main Data'!X705="Yes"),1,0)</f>
        <v>0</v>
      </c>
      <c r="AY705">
        <f>IF(OR('Main Data'!Y705="Yes",'Main Data'!Z705="Yes"),1,0)</f>
        <v>0</v>
      </c>
      <c r="AZ705">
        <f>IF('Main Data'!AR705="Yes",1,0)</f>
        <v>0</v>
      </c>
      <c r="BA705">
        <f>IF('Main Data'!AS705="Yes",1,0)</f>
        <v>0</v>
      </c>
      <c r="BB705">
        <f>IF('Main Data'!AG705="Yes",1,0)</f>
        <v>0</v>
      </c>
      <c r="BC705">
        <f>IF('Main Data'!AB705="Yes",1,0)</f>
        <v>0</v>
      </c>
      <c r="BD705">
        <f>IF('Main Data'!AA705="Yes",1,0)</f>
        <v>0</v>
      </c>
      <c r="BE705">
        <f>IF('Main Data'!AC705="Yes",1,0)</f>
        <v>0</v>
      </c>
      <c r="BF705">
        <f>IF('Main Data'!AF705="Yes",1,0)</f>
        <v>0</v>
      </c>
      <c r="BG705">
        <f>IF(OR('Main Data'!AI705="Yes",'Main Data'!AL705="Yes"),1,0)</f>
        <v>0</v>
      </c>
      <c r="BH705">
        <f>IF('Main Data'!AJ705="Yes",1,0)</f>
        <v>0</v>
      </c>
      <c r="BI705">
        <f>IF('Main Data'!AK705="Yes",1,0)</f>
        <v>0</v>
      </c>
      <c r="BJ705">
        <f>IF('Main Data'!AM705="Yes",1,0)</f>
        <v>0</v>
      </c>
      <c r="BK705">
        <f>IF('Main Data'!AQ705="Yes",1,0)</f>
        <v>0</v>
      </c>
      <c r="BL705" s="21">
        <f t="shared" si="61"/>
        <v>0</v>
      </c>
      <c r="BM705" s="21">
        <f t="shared" si="62"/>
        <v>0</v>
      </c>
      <c r="BN705" s="21">
        <f t="shared" si="63"/>
        <v>1</v>
      </c>
      <c r="BO705" s="21">
        <f t="shared" si="64"/>
        <v>0</v>
      </c>
      <c r="BP705" s="21">
        <f t="shared" si="65"/>
        <v>0</v>
      </c>
    </row>
    <row r="706" spans="1:68" x14ac:dyDescent="0.2">
      <c r="A706">
        <v>702</v>
      </c>
      <c r="B706" s="33">
        <f>'Main Data'!C706</f>
        <v>44143</v>
      </c>
      <c r="C706">
        <f>'Main Data'!D706</f>
        <v>229</v>
      </c>
      <c r="D706" s="26">
        <f>'Main Data'!E706</f>
        <v>2400</v>
      </c>
      <c r="E706" s="26">
        <f>'Main Data'!F706</f>
        <v>3000</v>
      </c>
      <c r="F706" s="34">
        <f t="shared" si="60"/>
        <v>7.7832240163360371</v>
      </c>
      <c r="G706">
        <f>IF('Main Data'!H706="AP",1,0)</f>
        <v>0</v>
      </c>
      <c r="H706">
        <f>IF('Main Data'!H706="Blancpain",1,0)</f>
        <v>0</v>
      </c>
      <c r="I706">
        <f>IF('Main Data'!H706="Breguet",1,0)</f>
        <v>0</v>
      </c>
      <c r="J706">
        <f>IF('Main Data'!H706="Breitling",1,0)</f>
        <v>0</v>
      </c>
      <c r="K706">
        <f>IF('Main Data'!H706="Cartier",1,0)</f>
        <v>0</v>
      </c>
      <c r="L706">
        <f>IF('Main Data'!H706="Gallet",1,0)</f>
        <v>0</v>
      </c>
      <c r="M706">
        <f>IF('Main Data'!H706="Girard Perregaux",1,0)</f>
        <v>0</v>
      </c>
      <c r="N706">
        <f>IF('Main Data'!H706="Gubelin",1,0)</f>
        <v>0</v>
      </c>
      <c r="O706">
        <f>IF('Main Data'!H706="Heuer",1,0)</f>
        <v>0</v>
      </c>
      <c r="P706">
        <f>IF('Main Data'!H706="IWC",1,0)</f>
        <v>0</v>
      </c>
      <c r="Q706">
        <f>IF('Main Data'!H706="JLC",1,0)</f>
        <v>0</v>
      </c>
      <c r="R706">
        <f>IF('Main Data'!H706="Longines",1,0)</f>
        <v>0</v>
      </c>
      <c r="S706">
        <f>IF('Main Data'!H706="Movado",1,0)</f>
        <v>0</v>
      </c>
      <c r="T706">
        <f>IF('Main Data'!H706="Omega",1,0)</f>
        <v>1</v>
      </c>
      <c r="U706">
        <f>IF('Main Data'!H706="Panerai",1,0)</f>
        <v>0</v>
      </c>
      <c r="V706">
        <f>IF('Main Data'!H706="Patek",1,0)</f>
        <v>0</v>
      </c>
      <c r="W706">
        <f>IF('Main Data'!H706="Rolex",1,0)</f>
        <v>0</v>
      </c>
      <c r="X706">
        <f>IF('Main Data'!H706="Tudor",1,0)</f>
        <v>0</v>
      </c>
      <c r="Y706">
        <f>IF('Main Data'!H706="Ulysse Nardin",1,0)</f>
        <v>0</v>
      </c>
      <c r="Z706">
        <f>IF('Main Data'!H706="Universal Geneve",1,0)</f>
        <v>0</v>
      </c>
      <c r="AA706">
        <f>IF('Main Data'!H706="Vacheron",1,0)</f>
        <v>0</v>
      </c>
      <c r="AB706">
        <f>IF('Main Data'!H706="Zenith",1,0)</f>
        <v>0</v>
      </c>
      <c r="AC706">
        <f>IF('Main Data'!J706="Stainless Steel",1,0)</f>
        <v>0</v>
      </c>
      <c r="AD706">
        <f>IF('Main Data'!J706="Two-tone",1,0)</f>
        <v>0</v>
      </c>
      <c r="AE706">
        <f>IF(OR('Main Data'!J706="YG 18K",'Main Data'!J706="YG &lt;18K",'Main Data'!J706="PG 18K",'Main Data'!J706="PG &lt;18K",'Main Data'!J706="WG 18K",'Main Data'!J706="Mixes of 18K",'Main Data'!J706="Mixes &lt;18K"),1,0)</f>
        <v>1</v>
      </c>
      <c r="AF706">
        <f>IF('Main Data'!J706="Platinum",1,0)</f>
        <v>0</v>
      </c>
      <c r="AG706">
        <f>IF(OR('Main Data'!J706="PVD",'Main Data'!J706="Gold Plate",'Main Data'!J706="Other"),1,0)</f>
        <v>0</v>
      </c>
      <c r="AH706">
        <f>IF('Main Data'!N706="Stainless Steel",1,0)</f>
        <v>0</v>
      </c>
      <c r="AI706">
        <f>IF('Main Data'!N706="Leather",1,0)</f>
        <v>1</v>
      </c>
      <c r="AJ706">
        <f>IF('Main Data'!N706="Two-tone",1,0)</f>
        <v>0</v>
      </c>
      <c r="AK706">
        <f>IF(OR('Main Data'!N706="YG 18K",'Main Data'!N706="PG 18K",'Main Data'!N706="WG 18K",'Main Data'!N706="Mixes of 18K"),1,0)</f>
        <v>0</v>
      </c>
      <c r="AL706">
        <f>IF(OR(,'Main Data'!N706="PVD",'Main Data'!N706="Gold plate"),1,0)</f>
        <v>0</v>
      </c>
      <c r="AM706">
        <f>IF(OR('Main Data'!AV706="Yes",'Main Data'!AW706="Yes",'Main Data'!AU706="Yes"),1,0)</f>
        <v>0</v>
      </c>
      <c r="AN706">
        <f>IF(OR(ISTEXT('Main Data'!AX706), ISTEXT('Main Data'!AY706)),1,0)</f>
        <v>0</v>
      </c>
      <c r="AO706">
        <f>IF('Main Data'!AZ706="Yes",1,0)</f>
        <v>0</v>
      </c>
      <c r="AP706">
        <f>IF('Main Data'!BA706="Yes",1,0)</f>
        <v>0</v>
      </c>
      <c r="AQ706">
        <f>IF('Main Data'!BD706="Yes",1,0)</f>
        <v>0</v>
      </c>
      <c r="AR706">
        <f>IF('Main Data'!BE706="A",1,0)</f>
        <v>0</v>
      </c>
      <c r="AS706">
        <f>IF('Main Data'!BE706="AA",1,0)</f>
        <v>1</v>
      </c>
      <c r="AT706">
        <f>IF('Main Data'!BE706="AAA",1,0)</f>
        <v>0</v>
      </c>
      <c r="AU706">
        <f>IF('Main Data'!BE706="AAAA",1,0)</f>
        <v>0</v>
      </c>
      <c r="AV706">
        <f>IF('Main Data'!P706="Yes",1,0)</f>
        <v>1</v>
      </c>
      <c r="AW706">
        <f>IF('Main Data'!AP706="Yes",1,0)</f>
        <v>0</v>
      </c>
      <c r="AX706">
        <f>IF(OR('Main Data'!V706="Yes", 'Main Data'!W706="Yes",'Main Data'!X706="Yes"),1,0)</f>
        <v>0</v>
      </c>
      <c r="AY706">
        <f>IF(OR('Main Data'!Y706="Yes",'Main Data'!Z706="Yes"),1,0)</f>
        <v>0</v>
      </c>
      <c r="AZ706">
        <f>IF('Main Data'!AR706="Yes",1,0)</f>
        <v>0</v>
      </c>
      <c r="BA706">
        <f>IF('Main Data'!AS706="Yes",1,0)</f>
        <v>0</v>
      </c>
      <c r="BB706">
        <f>IF('Main Data'!AG706="Yes",1,0)</f>
        <v>0</v>
      </c>
      <c r="BC706">
        <f>IF('Main Data'!AB706="Yes",1,0)</f>
        <v>0</v>
      </c>
      <c r="BD706">
        <f>IF('Main Data'!AA706="Yes",1,0)</f>
        <v>0</v>
      </c>
      <c r="BE706">
        <f>IF('Main Data'!AC706="Yes",1,0)</f>
        <v>0</v>
      </c>
      <c r="BF706">
        <f>IF('Main Data'!AF706="Yes",1,0)</f>
        <v>0</v>
      </c>
      <c r="BG706">
        <f>IF(OR('Main Data'!AI706="Yes",'Main Data'!AL706="Yes"),1,0)</f>
        <v>0</v>
      </c>
      <c r="BH706">
        <f>IF('Main Data'!AJ706="Yes",1,0)</f>
        <v>0</v>
      </c>
      <c r="BI706">
        <f>IF('Main Data'!AK706="Yes",1,0)</f>
        <v>0</v>
      </c>
      <c r="BJ706">
        <f>IF('Main Data'!AM706="Yes",1,0)</f>
        <v>0</v>
      </c>
      <c r="BK706">
        <f>IF('Main Data'!AQ706="Yes",1,0)</f>
        <v>0</v>
      </c>
      <c r="BL706" s="21">
        <f t="shared" si="61"/>
        <v>0</v>
      </c>
      <c r="BM706" s="21">
        <f t="shared" si="62"/>
        <v>0</v>
      </c>
      <c r="BN706" s="21">
        <f t="shared" si="63"/>
        <v>1</v>
      </c>
      <c r="BO706" s="21">
        <f t="shared" si="64"/>
        <v>0</v>
      </c>
      <c r="BP706" s="21">
        <f t="shared" si="65"/>
        <v>0</v>
      </c>
    </row>
    <row r="707" spans="1:68" x14ac:dyDescent="0.2">
      <c r="A707">
        <v>703</v>
      </c>
      <c r="B707" s="33">
        <f>'Main Data'!C707</f>
        <v>44143</v>
      </c>
      <c r="C707">
        <f>'Main Data'!D707</f>
        <v>230</v>
      </c>
      <c r="D707" s="26">
        <f>'Main Data'!E707</f>
        <v>3200</v>
      </c>
      <c r="E707" s="26">
        <f>'Main Data'!F707</f>
        <v>4000</v>
      </c>
      <c r="F707" s="34">
        <f t="shared" si="60"/>
        <v>8.0709060887878188</v>
      </c>
      <c r="G707">
        <f>IF('Main Data'!H707="AP",1,0)</f>
        <v>0</v>
      </c>
      <c r="H707">
        <f>IF('Main Data'!H707="Blancpain",1,0)</f>
        <v>0</v>
      </c>
      <c r="I707">
        <f>IF('Main Data'!H707="Breguet",1,0)</f>
        <v>0</v>
      </c>
      <c r="J707">
        <f>IF('Main Data'!H707="Breitling",1,0)</f>
        <v>0</v>
      </c>
      <c r="K707">
        <f>IF('Main Data'!H707="Cartier",1,0)</f>
        <v>0</v>
      </c>
      <c r="L707">
        <f>IF('Main Data'!H707="Gallet",1,0)</f>
        <v>0</v>
      </c>
      <c r="M707">
        <f>IF('Main Data'!H707="Girard Perregaux",1,0)</f>
        <v>0</v>
      </c>
      <c r="N707">
        <f>IF('Main Data'!H707="Gubelin",1,0)</f>
        <v>0</v>
      </c>
      <c r="O707">
        <f>IF('Main Data'!H707="Heuer",1,0)</f>
        <v>0</v>
      </c>
      <c r="P707">
        <f>IF('Main Data'!H707="IWC",1,0)</f>
        <v>0</v>
      </c>
      <c r="Q707">
        <f>IF('Main Data'!H707="JLC",1,0)</f>
        <v>0</v>
      </c>
      <c r="R707">
        <f>IF('Main Data'!H707="Longines",1,0)</f>
        <v>0</v>
      </c>
      <c r="S707">
        <f>IF('Main Data'!H707="Movado",1,0)</f>
        <v>0</v>
      </c>
      <c r="T707">
        <f>IF('Main Data'!H707="Omega",1,0)</f>
        <v>1</v>
      </c>
      <c r="U707">
        <f>IF('Main Data'!H707="Panerai",1,0)</f>
        <v>0</v>
      </c>
      <c r="V707">
        <f>IF('Main Data'!H707="Patek",1,0)</f>
        <v>0</v>
      </c>
      <c r="W707">
        <f>IF('Main Data'!H707="Rolex",1,0)</f>
        <v>0</v>
      </c>
      <c r="X707">
        <f>IF('Main Data'!H707="Tudor",1,0)</f>
        <v>0</v>
      </c>
      <c r="Y707">
        <f>IF('Main Data'!H707="Ulysse Nardin",1,0)</f>
        <v>0</v>
      </c>
      <c r="Z707">
        <f>IF('Main Data'!H707="Universal Geneve",1,0)</f>
        <v>0</v>
      </c>
      <c r="AA707">
        <f>IF('Main Data'!H707="Vacheron",1,0)</f>
        <v>0</v>
      </c>
      <c r="AB707">
        <f>IF('Main Data'!H707="Zenith",1,0)</f>
        <v>0</v>
      </c>
      <c r="AC707">
        <f>IF('Main Data'!J707="Stainless Steel",1,0)</f>
        <v>0</v>
      </c>
      <c r="AD707">
        <f>IF('Main Data'!J707="Two-tone",1,0)</f>
        <v>0</v>
      </c>
      <c r="AE707">
        <f>IF(OR('Main Data'!J707="YG 18K",'Main Data'!J707="YG &lt;18K",'Main Data'!J707="PG 18K",'Main Data'!J707="PG &lt;18K",'Main Data'!J707="WG 18K",'Main Data'!J707="Mixes of 18K",'Main Data'!J707="Mixes &lt;18K"),1,0)</f>
        <v>1</v>
      </c>
      <c r="AF707">
        <f>IF('Main Data'!J707="Platinum",1,0)</f>
        <v>0</v>
      </c>
      <c r="AG707">
        <f>IF(OR('Main Data'!J707="PVD",'Main Data'!J707="Gold Plate",'Main Data'!J707="Other"),1,0)</f>
        <v>0</v>
      </c>
      <c r="AH707">
        <f>IF('Main Data'!N707="Stainless Steel",1,0)</f>
        <v>0</v>
      </c>
      <c r="AI707">
        <f>IF('Main Data'!N707="Leather",1,0)</f>
        <v>0</v>
      </c>
      <c r="AJ707">
        <f>IF('Main Data'!N707="Two-tone",1,0)</f>
        <v>0</v>
      </c>
      <c r="AK707">
        <f>IF(OR('Main Data'!N707="YG 18K",'Main Data'!N707="PG 18K",'Main Data'!N707="WG 18K",'Main Data'!N707="Mixes of 18K"),1,0)</f>
        <v>1</v>
      </c>
      <c r="AL707">
        <f>IF(OR(,'Main Data'!N707="PVD",'Main Data'!N707="Gold plate"),1,0)</f>
        <v>0</v>
      </c>
      <c r="AM707">
        <f>IF(OR('Main Data'!AV707="Yes",'Main Data'!AW707="Yes",'Main Data'!AU707="Yes"),1,0)</f>
        <v>0</v>
      </c>
      <c r="AN707">
        <f>IF(OR(ISTEXT('Main Data'!AX707), ISTEXT('Main Data'!AY707)),1,0)</f>
        <v>0</v>
      </c>
      <c r="AO707">
        <f>IF('Main Data'!AZ707="Yes",1,0)</f>
        <v>0</v>
      </c>
      <c r="AP707">
        <f>IF('Main Data'!BA707="Yes",1,0)</f>
        <v>0</v>
      </c>
      <c r="AQ707">
        <f>IF('Main Data'!BD707="Yes",1,0)</f>
        <v>0</v>
      </c>
      <c r="AR707">
        <f>IF('Main Data'!BE707="A",1,0)</f>
        <v>0</v>
      </c>
      <c r="AS707">
        <f>IF('Main Data'!BE707="AA",1,0)</f>
        <v>1</v>
      </c>
      <c r="AT707">
        <f>IF('Main Data'!BE707="AAA",1,0)</f>
        <v>0</v>
      </c>
      <c r="AU707">
        <f>IF('Main Data'!BE707="AAAA",1,0)</f>
        <v>0</v>
      </c>
      <c r="AV707">
        <f>IF('Main Data'!P707="Yes",1,0)</f>
        <v>0</v>
      </c>
      <c r="AW707">
        <f>IF('Main Data'!AP707="Yes",1,0)</f>
        <v>0</v>
      </c>
      <c r="AX707">
        <f>IF(OR('Main Data'!V707="Yes", 'Main Data'!W707="Yes",'Main Data'!X707="Yes"),1,0)</f>
        <v>1</v>
      </c>
      <c r="AY707">
        <f>IF(OR('Main Data'!Y707="Yes",'Main Data'!Z707="Yes"),1,0)</f>
        <v>0</v>
      </c>
      <c r="AZ707">
        <f>IF('Main Data'!AR707="Yes",1,0)</f>
        <v>0</v>
      </c>
      <c r="BA707">
        <f>IF('Main Data'!AS707="Yes",1,0)</f>
        <v>0</v>
      </c>
      <c r="BB707">
        <f>IF('Main Data'!AG707="Yes",1,0)</f>
        <v>0</v>
      </c>
      <c r="BC707">
        <f>IF('Main Data'!AB707="Yes",1,0)</f>
        <v>0</v>
      </c>
      <c r="BD707">
        <f>IF('Main Data'!AA707="Yes",1,0)</f>
        <v>0</v>
      </c>
      <c r="BE707">
        <f>IF('Main Data'!AC707="Yes",1,0)</f>
        <v>0</v>
      </c>
      <c r="BF707">
        <f>IF('Main Data'!AF707="Yes",1,0)</f>
        <v>0</v>
      </c>
      <c r="BG707">
        <f>IF(OR('Main Data'!AI707="Yes",'Main Data'!AL707="Yes"),1,0)</f>
        <v>0</v>
      </c>
      <c r="BH707">
        <f>IF('Main Data'!AJ707="Yes",1,0)</f>
        <v>0</v>
      </c>
      <c r="BI707">
        <f>IF('Main Data'!AK707="Yes",1,0)</f>
        <v>0</v>
      </c>
      <c r="BJ707">
        <f>IF('Main Data'!AM707="Yes",1,0)</f>
        <v>0</v>
      </c>
      <c r="BK707">
        <f>IF('Main Data'!AQ707="Yes",1,0)</f>
        <v>0</v>
      </c>
      <c r="BL707" s="21">
        <f t="shared" si="61"/>
        <v>0</v>
      </c>
      <c r="BM707" s="21">
        <f t="shared" si="62"/>
        <v>0</v>
      </c>
      <c r="BN707" s="21">
        <f t="shared" si="63"/>
        <v>1</v>
      </c>
      <c r="BO707" s="21">
        <f t="shared" si="64"/>
        <v>0</v>
      </c>
      <c r="BP707" s="21">
        <f t="shared" si="65"/>
        <v>0</v>
      </c>
    </row>
    <row r="708" spans="1:68" x14ac:dyDescent="0.2">
      <c r="A708">
        <v>704</v>
      </c>
      <c r="B708" s="33">
        <f>'Main Data'!C708</f>
        <v>44143</v>
      </c>
      <c r="C708">
        <f>'Main Data'!D708</f>
        <v>231</v>
      </c>
      <c r="D708" s="26">
        <f>'Main Data'!E708</f>
        <v>10000</v>
      </c>
      <c r="E708" s="26">
        <f>'Main Data'!F708</f>
        <v>12500</v>
      </c>
      <c r="F708" s="34">
        <f t="shared" si="60"/>
        <v>9.2103403719761836</v>
      </c>
      <c r="G708">
        <f>IF('Main Data'!H708="AP",1,0)</f>
        <v>0</v>
      </c>
      <c r="H708">
        <f>IF('Main Data'!H708="Blancpain",1,0)</f>
        <v>0</v>
      </c>
      <c r="I708">
        <f>IF('Main Data'!H708="Breguet",1,0)</f>
        <v>0</v>
      </c>
      <c r="J708">
        <f>IF('Main Data'!H708="Breitling",1,0)</f>
        <v>0</v>
      </c>
      <c r="K708">
        <f>IF('Main Data'!H708="Cartier",1,0)</f>
        <v>0</v>
      </c>
      <c r="L708">
        <f>IF('Main Data'!H708="Gallet",1,0)</f>
        <v>0</v>
      </c>
      <c r="M708">
        <f>IF('Main Data'!H708="Girard Perregaux",1,0)</f>
        <v>0</v>
      </c>
      <c r="N708">
        <f>IF('Main Data'!H708="Gubelin",1,0)</f>
        <v>0</v>
      </c>
      <c r="O708">
        <f>IF('Main Data'!H708="Heuer",1,0)</f>
        <v>0</v>
      </c>
      <c r="P708">
        <f>IF('Main Data'!H708="IWC",1,0)</f>
        <v>0</v>
      </c>
      <c r="Q708">
        <f>IF('Main Data'!H708="JLC",1,0)</f>
        <v>0</v>
      </c>
      <c r="R708">
        <f>IF('Main Data'!H708="Longines",1,0)</f>
        <v>0</v>
      </c>
      <c r="S708">
        <f>IF('Main Data'!H708="Movado",1,0)</f>
        <v>0</v>
      </c>
      <c r="T708">
        <f>IF('Main Data'!H708="Omega",1,0)</f>
        <v>0</v>
      </c>
      <c r="U708">
        <f>IF('Main Data'!H708="Panerai",1,0)</f>
        <v>0</v>
      </c>
      <c r="V708">
        <f>IF('Main Data'!H708="Patek",1,0)</f>
        <v>0</v>
      </c>
      <c r="W708">
        <f>IF('Main Data'!H708="Rolex",1,0)</f>
        <v>0</v>
      </c>
      <c r="X708">
        <f>IF('Main Data'!H708="Tudor",1,0)</f>
        <v>0</v>
      </c>
      <c r="Y708">
        <f>IF('Main Data'!H708="Ulysse Nardin",1,0)</f>
        <v>0</v>
      </c>
      <c r="Z708">
        <f>IF('Main Data'!H708="Universal Geneve",1,0)</f>
        <v>0</v>
      </c>
      <c r="AA708">
        <f>IF('Main Data'!H708="Vacheron",1,0)</f>
        <v>0</v>
      </c>
      <c r="AB708">
        <f>IF('Main Data'!H708="Zenith",1,0)</f>
        <v>1</v>
      </c>
      <c r="AC708">
        <f>IF('Main Data'!J708="Stainless Steel",1,0)</f>
        <v>1</v>
      </c>
      <c r="AD708">
        <f>IF('Main Data'!J708="Two-tone",1,0)</f>
        <v>0</v>
      </c>
      <c r="AE708">
        <f>IF(OR('Main Data'!J708="YG 18K",'Main Data'!J708="YG &lt;18K",'Main Data'!J708="PG 18K",'Main Data'!J708="PG &lt;18K",'Main Data'!J708="WG 18K",'Main Data'!J708="Mixes of 18K",'Main Data'!J708="Mixes &lt;18K"),1,0)</f>
        <v>0</v>
      </c>
      <c r="AF708">
        <f>IF('Main Data'!J708="Platinum",1,0)</f>
        <v>0</v>
      </c>
      <c r="AG708">
        <f>IF(OR('Main Data'!J708="PVD",'Main Data'!J708="Gold Plate",'Main Data'!J708="Other"),1,0)</f>
        <v>0</v>
      </c>
      <c r="AH708">
        <f>IF('Main Data'!N708="Stainless Steel",1,0)</f>
        <v>0</v>
      </c>
      <c r="AI708">
        <f>IF('Main Data'!N708="Leather",1,0)</f>
        <v>1</v>
      </c>
      <c r="AJ708">
        <f>IF('Main Data'!N708="Two-tone",1,0)</f>
        <v>0</v>
      </c>
      <c r="AK708">
        <f>IF(OR('Main Data'!N708="YG 18K",'Main Data'!N708="PG 18K",'Main Data'!N708="WG 18K",'Main Data'!N708="Mixes of 18K"),1,0)</f>
        <v>0</v>
      </c>
      <c r="AL708">
        <f>IF(OR(,'Main Data'!N708="PVD",'Main Data'!N708="Gold plate"),1,0)</f>
        <v>0</v>
      </c>
      <c r="AM708">
        <f>IF(OR('Main Data'!AV708="Yes",'Main Data'!AW708="Yes",'Main Data'!AU708="Yes"),1,0)</f>
        <v>0</v>
      </c>
      <c r="AN708">
        <f>IF(OR(ISTEXT('Main Data'!AX708), ISTEXT('Main Data'!AY708)),1,0)</f>
        <v>1</v>
      </c>
      <c r="AO708">
        <f>IF('Main Data'!AZ708="Yes",1,0)</f>
        <v>0</v>
      </c>
      <c r="AP708">
        <f>IF('Main Data'!BA708="Yes",1,0)</f>
        <v>0</v>
      </c>
      <c r="AQ708">
        <f>IF('Main Data'!BD708="Yes",1,0)</f>
        <v>0</v>
      </c>
      <c r="AR708">
        <f>IF('Main Data'!BE708="A",1,0)</f>
        <v>0</v>
      </c>
      <c r="AS708">
        <f>IF('Main Data'!BE708="AA",1,0)</f>
        <v>1</v>
      </c>
      <c r="AT708">
        <f>IF('Main Data'!BE708="AAA",1,0)</f>
        <v>0</v>
      </c>
      <c r="AU708">
        <f>IF('Main Data'!BE708="AAAA",1,0)</f>
        <v>0</v>
      </c>
      <c r="AV708">
        <f>IF('Main Data'!P708="Yes",1,0)</f>
        <v>0</v>
      </c>
      <c r="AW708">
        <f>IF('Main Data'!AP708="Yes",1,0)</f>
        <v>0</v>
      </c>
      <c r="AX708">
        <f>IF(OR('Main Data'!V708="Yes", 'Main Data'!W708="Yes",'Main Data'!X708="Yes"),1,0)</f>
        <v>0</v>
      </c>
      <c r="AY708">
        <f>IF(OR('Main Data'!Y708="Yes",'Main Data'!Z708="Yes"),1,0)</f>
        <v>0</v>
      </c>
      <c r="AZ708">
        <f>IF('Main Data'!AR708="Yes",1,0)</f>
        <v>0</v>
      </c>
      <c r="BA708">
        <f>IF('Main Data'!AS708="Yes",1,0)</f>
        <v>0</v>
      </c>
      <c r="BB708">
        <f>IF('Main Data'!AG708="Yes",1,0)</f>
        <v>0</v>
      </c>
      <c r="BC708">
        <f>IF('Main Data'!AB708="Yes",1,0)</f>
        <v>0</v>
      </c>
      <c r="BD708">
        <f>IF('Main Data'!AA708="Yes",1,0)</f>
        <v>0</v>
      </c>
      <c r="BE708">
        <f>IF('Main Data'!AC708="Yes",1,0)</f>
        <v>0</v>
      </c>
      <c r="BF708">
        <f>IF('Main Data'!AF708="Yes",1,0)</f>
        <v>0</v>
      </c>
      <c r="BG708">
        <f>IF(OR('Main Data'!AI708="Yes",'Main Data'!AL708="Yes"),1,0)</f>
        <v>1</v>
      </c>
      <c r="BH708">
        <f>IF('Main Data'!AJ708="Yes",1,0)</f>
        <v>0</v>
      </c>
      <c r="BI708">
        <f>IF('Main Data'!AK708="Yes",1,0)</f>
        <v>0</v>
      </c>
      <c r="BJ708">
        <f>IF('Main Data'!AM708="Yes",1,0)</f>
        <v>0</v>
      </c>
      <c r="BK708">
        <f>IF('Main Data'!AQ708="Yes",1,0)</f>
        <v>0</v>
      </c>
      <c r="BL708" s="21">
        <f t="shared" si="61"/>
        <v>0</v>
      </c>
      <c r="BM708" s="21">
        <f t="shared" si="62"/>
        <v>0</v>
      </c>
      <c r="BN708" s="21">
        <f t="shared" si="63"/>
        <v>1</v>
      </c>
      <c r="BO708" s="21">
        <f t="shared" si="64"/>
        <v>0</v>
      </c>
      <c r="BP708" s="21">
        <f t="shared" si="65"/>
        <v>0</v>
      </c>
    </row>
    <row r="709" spans="1:68" x14ac:dyDescent="0.2">
      <c r="A709">
        <v>705</v>
      </c>
      <c r="B709" s="33">
        <f>'Main Data'!C709</f>
        <v>44143</v>
      </c>
      <c r="C709">
        <f>'Main Data'!D709</f>
        <v>232</v>
      </c>
      <c r="D709" s="26">
        <f>'Main Data'!E709</f>
        <v>4700</v>
      </c>
      <c r="E709" s="26">
        <f>'Main Data'!F709</f>
        <v>5875</v>
      </c>
      <c r="F709" s="34">
        <f t="shared" ref="F709:F772" si="66">LN(D709)</f>
        <v>8.4553177876981493</v>
      </c>
      <c r="G709">
        <f>IF('Main Data'!H709="AP",1,0)</f>
        <v>0</v>
      </c>
      <c r="H709">
        <f>IF('Main Data'!H709="Blancpain",1,0)</f>
        <v>0</v>
      </c>
      <c r="I709">
        <f>IF('Main Data'!H709="Breguet",1,0)</f>
        <v>0</v>
      </c>
      <c r="J709">
        <f>IF('Main Data'!H709="Breitling",1,0)</f>
        <v>0</v>
      </c>
      <c r="K709">
        <f>IF('Main Data'!H709="Cartier",1,0)</f>
        <v>0</v>
      </c>
      <c r="L709">
        <f>IF('Main Data'!H709="Gallet",1,0)</f>
        <v>0</v>
      </c>
      <c r="M709">
        <f>IF('Main Data'!H709="Girard Perregaux",1,0)</f>
        <v>0</v>
      </c>
      <c r="N709">
        <f>IF('Main Data'!H709="Gubelin",1,0)</f>
        <v>0</v>
      </c>
      <c r="O709">
        <f>IF('Main Data'!H709="Heuer",1,0)</f>
        <v>1</v>
      </c>
      <c r="P709">
        <f>IF('Main Data'!H709="IWC",1,0)</f>
        <v>0</v>
      </c>
      <c r="Q709">
        <f>IF('Main Data'!H709="JLC",1,0)</f>
        <v>0</v>
      </c>
      <c r="R709">
        <f>IF('Main Data'!H709="Longines",1,0)</f>
        <v>0</v>
      </c>
      <c r="S709">
        <f>IF('Main Data'!H709="Movado",1,0)</f>
        <v>0</v>
      </c>
      <c r="T709">
        <f>IF('Main Data'!H709="Omega",1,0)</f>
        <v>0</v>
      </c>
      <c r="U709">
        <f>IF('Main Data'!H709="Panerai",1,0)</f>
        <v>0</v>
      </c>
      <c r="V709">
        <f>IF('Main Data'!H709="Patek",1,0)</f>
        <v>0</v>
      </c>
      <c r="W709">
        <f>IF('Main Data'!H709="Rolex",1,0)</f>
        <v>0</v>
      </c>
      <c r="X709">
        <f>IF('Main Data'!H709="Tudor",1,0)</f>
        <v>0</v>
      </c>
      <c r="Y709">
        <f>IF('Main Data'!H709="Ulysse Nardin",1,0)</f>
        <v>0</v>
      </c>
      <c r="Z709">
        <f>IF('Main Data'!H709="Universal Geneve",1,0)</f>
        <v>0</v>
      </c>
      <c r="AA709">
        <f>IF('Main Data'!H709="Vacheron",1,0)</f>
        <v>0</v>
      </c>
      <c r="AB709">
        <f>IF('Main Data'!H709="Zenith",1,0)</f>
        <v>0</v>
      </c>
      <c r="AC709">
        <f>IF('Main Data'!J709="Stainless Steel",1,0)</f>
        <v>1</v>
      </c>
      <c r="AD709">
        <f>IF('Main Data'!J709="Two-tone",1,0)</f>
        <v>0</v>
      </c>
      <c r="AE709">
        <f>IF(OR('Main Data'!J709="YG 18K",'Main Data'!J709="YG &lt;18K",'Main Data'!J709="PG 18K",'Main Data'!J709="PG &lt;18K",'Main Data'!J709="WG 18K",'Main Data'!J709="Mixes of 18K",'Main Data'!J709="Mixes &lt;18K"),1,0)</f>
        <v>0</v>
      </c>
      <c r="AF709">
        <f>IF('Main Data'!J709="Platinum",1,0)</f>
        <v>0</v>
      </c>
      <c r="AG709">
        <f>IF(OR('Main Data'!J709="PVD",'Main Data'!J709="Gold Plate",'Main Data'!J709="Other"),1,0)</f>
        <v>0</v>
      </c>
      <c r="AH709">
        <f>IF('Main Data'!N709="Stainless Steel",1,0)</f>
        <v>0</v>
      </c>
      <c r="AI709">
        <f>IF('Main Data'!N709="Leather",1,0)</f>
        <v>1</v>
      </c>
      <c r="AJ709">
        <f>IF('Main Data'!N709="Two-tone",1,0)</f>
        <v>0</v>
      </c>
      <c r="AK709">
        <f>IF(OR('Main Data'!N709="YG 18K",'Main Data'!N709="PG 18K",'Main Data'!N709="WG 18K",'Main Data'!N709="Mixes of 18K"),1,0)</f>
        <v>0</v>
      </c>
      <c r="AL709">
        <f>IF(OR(,'Main Data'!N709="PVD",'Main Data'!N709="Gold plate"),1,0)</f>
        <v>0</v>
      </c>
      <c r="AM709">
        <f>IF(OR('Main Data'!AV709="Yes",'Main Data'!AW709="Yes",'Main Data'!AU709="Yes"),1,0)</f>
        <v>0</v>
      </c>
      <c r="AN709">
        <f>IF(OR(ISTEXT('Main Data'!AX709), ISTEXT('Main Data'!AY709)),1,0)</f>
        <v>0</v>
      </c>
      <c r="AO709">
        <f>IF('Main Data'!AZ709="Yes",1,0)</f>
        <v>0</v>
      </c>
      <c r="AP709">
        <f>IF('Main Data'!BA709="Yes",1,0)</f>
        <v>1</v>
      </c>
      <c r="AQ709">
        <f>IF('Main Data'!BD709="Yes",1,0)</f>
        <v>0</v>
      </c>
      <c r="AR709">
        <f>IF('Main Data'!BE709="A",1,0)</f>
        <v>0</v>
      </c>
      <c r="AS709">
        <f>IF('Main Data'!BE709="AA",1,0)</f>
        <v>1</v>
      </c>
      <c r="AT709">
        <f>IF('Main Data'!BE709="AAA",1,0)</f>
        <v>0</v>
      </c>
      <c r="AU709">
        <f>IF('Main Data'!BE709="AAAA",1,0)</f>
        <v>0</v>
      </c>
      <c r="AV709">
        <f>IF('Main Data'!P709="Yes",1,0)</f>
        <v>0</v>
      </c>
      <c r="AW709">
        <f>IF('Main Data'!AP709="Yes",1,0)</f>
        <v>0</v>
      </c>
      <c r="AX709">
        <f>IF(OR('Main Data'!V709="Yes", 'Main Data'!W709="Yes",'Main Data'!X709="Yes"),1,0)</f>
        <v>0</v>
      </c>
      <c r="AY709">
        <f>IF(OR('Main Data'!Y709="Yes",'Main Data'!Z709="Yes"),1,0)</f>
        <v>0</v>
      </c>
      <c r="AZ709">
        <f>IF('Main Data'!AR709="Yes",1,0)</f>
        <v>0</v>
      </c>
      <c r="BA709">
        <f>IF('Main Data'!AS709="Yes",1,0)</f>
        <v>0</v>
      </c>
      <c r="BB709">
        <f>IF('Main Data'!AG709="Yes",1,0)</f>
        <v>0</v>
      </c>
      <c r="BC709">
        <f>IF('Main Data'!AB709="Yes",1,0)</f>
        <v>0</v>
      </c>
      <c r="BD709">
        <f>IF('Main Data'!AA709="Yes",1,0)</f>
        <v>0</v>
      </c>
      <c r="BE709">
        <f>IF('Main Data'!AC709="Yes",1,0)</f>
        <v>0</v>
      </c>
      <c r="BF709">
        <f>IF('Main Data'!AF709="Yes",1,0)</f>
        <v>0</v>
      </c>
      <c r="BG709">
        <f>IF(OR('Main Data'!AI709="Yes",'Main Data'!AL709="Yes"),1,0)</f>
        <v>1</v>
      </c>
      <c r="BH709">
        <f>IF('Main Data'!AJ709="Yes",1,0)</f>
        <v>0</v>
      </c>
      <c r="BI709">
        <f>IF('Main Data'!AK709="Yes",1,0)</f>
        <v>0</v>
      </c>
      <c r="BJ709">
        <f>IF('Main Data'!AM709="Yes",1,0)</f>
        <v>0</v>
      </c>
      <c r="BK709">
        <f>IF('Main Data'!AQ709="Yes",1,0)</f>
        <v>0</v>
      </c>
      <c r="BL709" s="21">
        <f t="shared" ref="BL709:BL772" si="67">IF(AND($B709&gt;=DATEVALUE("1/1/2018"),$B709&lt;=DATEVALUE("12/31/2018")),1,0)</f>
        <v>0</v>
      </c>
      <c r="BM709" s="21">
        <f t="shared" ref="BM709:BM772" si="68">IF(AND($B709&gt;=DATEVALUE("1/1/2019"),$B709&lt;=DATEVALUE("12/31/2019")),1,0)</f>
        <v>0</v>
      </c>
      <c r="BN709" s="21">
        <f t="shared" ref="BN709:BN772" si="69">IF(AND($B709&gt;=DATEVALUE("1/1/2020"),$B709&lt;=DATEVALUE("12/31/2020")),1,0)</f>
        <v>1</v>
      </c>
      <c r="BO709" s="21">
        <f t="shared" ref="BO709:BO772" si="70">IF(AND($B709&gt;=DATEVALUE("1/1/2021"),$B709&lt;=DATEVALUE("12/31/2021")),1,0)</f>
        <v>0</v>
      </c>
      <c r="BP709" s="21">
        <f t="shared" ref="BP709:BP772" si="71">IF(AND($B709&gt;=DATEVALUE("1/1/2022"),$B709&lt;=DATEVALUE("12/31/2022")),1,0)</f>
        <v>0</v>
      </c>
    </row>
    <row r="710" spans="1:68" x14ac:dyDescent="0.2">
      <c r="A710">
        <v>706</v>
      </c>
      <c r="B710" s="33">
        <f>'Main Data'!C710</f>
        <v>44143</v>
      </c>
      <c r="C710">
        <f>'Main Data'!D710</f>
        <v>234</v>
      </c>
      <c r="D710" s="26">
        <f>'Main Data'!E710</f>
        <v>10000</v>
      </c>
      <c r="E710" s="26">
        <f>'Main Data'!F710</f>
        <v>12500</v>
      </c>
      <c r="F710" s="34">
        <f t="shared" si="66"/>
        <v>9.2103403719761836</v>
      </c>
      <c r="G710">
        <f>IF('Main Data'!H710="AP",1,0)</f>
        <v>0</v>
      </c>
      <c r="H710">
        <f>IF('Main Data'!H710="Blancpain",1,0)</f>
        <v>0</v>
      </c>
      <c r="I710">
        <f>IF('Main Data'!H710="Breguet",1,0)</f>
        <v>0</v>
      </c>
      <c r="J710">
        <f>IF('Main Data'!H710="Breitling",1,0)</f>
        <v>1</v>
      </c>
      <c r="K710">
        <f>IF('Main Data'!H710="Cartier",1,0)</f>
        <v>0</v>
      </c>
      <c r="L710">
        <f>IF('Main Data'!H710="Gallet",1,0)</f>
        <v>0</v>
      </c>
      <c r="M710">
        <f>IF('Main Data'!H710="Girard Perregaux",1,0)</f>
        <v>0</v>
      </c>
      <c r="N710">
        <f>IF('Main Data'!H710="Gubelin",1,0)</f>
        <v>0</v>
      </c>
      <c r="O710">
        <f>IF('Main Data'!H710="Heuer",1,0)</f>
        <v>0</v>
      </c>
      <c r="P710">
        <f>IF('Main Data'!H710="IWC",1,0)</f>
        <v>0</v>
      </c>
      <c r="Q710">
        <f>IF('Main Data'!H710="JLC",1,0)</f>
        <v>0</v>
      </c>
      <c r="R710">
        <f>IF('Main Data'!H710="Longines",1,0)</f>
        <v>0</v>
      </c>
      <c r="S710">
        <f>IF('Main Data'!H710="Movado",1,0)</f>
        <v>0</v>
      </c>
      <c r="T710">
        <f>IF('Main Data'!H710="Omega",1,0)</f>
        <v>0</v>
      </c>
      <c r="U710">
        <f>IF('Main Data'!H710="Panerai",1,0)</f>
        <v>0</v>
      </c>
      <c r="V710">
        <f>IF('Main Data'!H710="Patek",1,0)</f>
        <v>0</v>
      </c>
      <c r="W710">
        <f>IF('Main Data'!H710="Rolex",1,0)</f>
        <v>0</v>
      </c>
      <c r="X710">
        <f>IF('Main Data'!H710="Tudor",1,0)</f>
        <v>0</v>
      </c>
      <c r="Y710">
        <f>IF('Main Data'!H710="Ulysse Nardin",1,0)</f>
        <v>0</v>
      </c>
      <c r="Z710">
        <f>IF('Main Data'!H710="Universal Geneve",1,0)</f>
        <v>0</v>
      </c>
      <c r="AA710">
        <f>IF('Main Data'!H710="Vacheron",1,0)</f>
        <v>0</v>
      </c>
      <c r="AB710">
        <f>IF('Main Data'!H710="Zenith",1,0)</f>
        <v>0</v>
      </c>
      <c r="AC710">
        <f>IF('Main Data'!J710="Stainless Steel",1,0)</f>
        <v>1</v>
      </c>
      <c r="AD710">
        <f>IF('Main Data'!J710="Two-tone",1,0)</f>
        <v>0</v>
      </c>
      <c r="AE710">
        <f>IF(OR('Main Data'!J710="YG 18K",'Main Data'!J710="YG &lt;18K",'Main Data'!J710="PG 18K",'Main Data'!J710="PG &lt;18K",'Main Data'!J710="WG 18K",'Main Data'!J710="Mixes of 18K",'Main Data'!J710="Mixes &lt;18K"),1,0)</f>
        <v>0</v>
      </c>
      <c r="AF710">
        <f>IF('Main Data'!J710="Platinum",1,0)</f>
        <v>0</v>
      </c>
      <c r="AG710">
        <f>IF(OR('Main Data'!J710="PVD",'Main Data'!J710="Gold Plate",'Main Data'!J710="Other"),1,0)</f>
        <v>0</v>
      </c>
      <c r="AH710">
        <f>IF('Main Data'!N710="Stainless Steel",1,0)</f>
        <v>0</v>
      </c>
      <c r="AI710">
        <f>IF('Main Data'!N710="Leather",1,0)</f>
        <v>1</v>
      </c>
      <c r="AJ710">
        <f>IF('Main Data'!N710="Two-tone",1,0)</f>
        <v>0</v>
      </c>
      <c r="AK710">
        <f>IF(OR('Main Data'!N710="YG 18K",'Main Data'!N710="PG 18K",'Main Data'!N710="WG 18K",'Main Data'!N710="Mixes of 18K"),1,0)</f>
        <v>0</v>
      </c>
      <c r="AL710">
        <f>IF(OR(,'Main Data'!N710="PVD",'Main Data'!N710="Gold plate"),1,0)</f>
        <v>0</v>
      </c>
      <c r="AM710">
        <f>IF(OR('Main Data'!AV710="Yes",'Main Data'!AW710="Yes",'Main Data'!AU710="Yes"),1,0)</f>
        <v>0</v>
      </c>
      <c r="AN710">
        <f>IF(OR(ISTEXT('Main Data'!AX710), ISTEXT('Main Data'!AY710)),1,0)</f>
        <v>0</v>
      </c>
      <c r="AO710">
        <f>IF('Main Data'!AZ710="Yes",1,0)</f>
        <v>0</v>
      </c>
      <c r="AP710">
        <f>IF('Main Data'!BA710="Yes",1,0)</f>
        <v>0</v>
      </c>
      <c r="AQ710">
        <f>IF('Main Data'!BD710="Yes",1,0)</f>
        <v>0</v>
      </c>
      <c r="AR710">
        <f>IF('Main Data'!BE710="A",1,0)</f>
        <v>0</v>
      </c>
      <c r="AS710">
        <f>IF('Main Data'!BE710="AA",1,0)</f>
        <v>0</v>
      </c>
      <c r="AT710">
        <f>IF('Main Data'!BE710="AAA",1,0)</f>
        <v>1</v>
      </c>
      <c r="AU710">
        <f>IF('Main Data'!BE710="AAAA",1,0)</f>
        <v>0</v>
      </c>
      <c r="AV710">
        <f>IF('Main Data'!P710="Yes",1,0)</f>
        <v>0</v>
      </c>
      <c r="AW710">
        <f>IF('Main Data'!AP710="Yes",1,0)</f>
        <v>0</v>
      </c>
      <c r="AX710">
        <f>IF(OR('Main Data'!V710="Yes", 'Main Data'!W710="Yes",'Main Data'!X710="Yes"),1,0)</f>
        <v>0</v>
      </c>
      <c r="AY710">
        <f>IF(OR('Main Data'!Y710="Yes",'Main Data'!Z710="Yes"),1,0)</f>
        <v>0</v>
      </c>
      <c r="AZ710">
        <f>IF('Main Data'!AR710="Yes",1,0)</f>
        <v>0</v>
      </c>
      <c r="BA710">
        <f>IF('Main Data'!AS710="Yes",1,0)</f>
        <v>0</v>
      </c>
      <c r="BB710">
        <f>IF('Main Data'!AG710="Yes",1,0)</f>
        <v>0</v>
      </c>
      <c r="BC710">
        <f>IF('Main Data'!AB710="Yes",1,0)</f>
        <v>0</v>
      </c>
      <c r="BD710">
        <f>IF('Main Data'!AA710="Yes",1,0)</f>
        <v>0</v>
      </c>
      <c r="BE710">
        <f>IF('Main Data'!AC710="Yes",1,0)</f>
        <v>0</v>
      </c>
      <c r="BF710">
        <f>IF('Main Data'!AF710="Yes",1,0)</f>
        <v>0</v>
      </c>
      <c r="BG710">
        <f>IF(OR('Main Data'!AI710="Yes",'Main Data'!AL710="Yes"),1,0)</f>
        <v>1</v>
      </c>
      <c r="BH710">
        <f>IF('Main Data'!AJ710="Yes",1,0)</f>
        <v>0</v>
      </c>
      <c r="BI710">
        <f>IF('Main Data'!AK710="Yes",1,0)</f>
        <v>0</v>
      </c>
      <c r="BJ710">
        <f>IF('Main Data'!AM710="Yes",1,0)</f>
        <v>0</v>
      </c>
      <c r="BK710">
        <f>IF('Main Data'!AQ710="Yes",1,0)</f>
        <v>0</v>
      </c>
      <c r="BL710" s="21">
        <f t="shared" si="67"/>
        <v>0</v>
      </c>
      <c r="BM710" s="21">
        <f t="shared" si="68"/>
        <v>0</v>
      </c>
      <c r="BN710" s="21">
        <f t="shared" si="69"/>
        <v>1</v>
      </c>
      <c r="BO710" s="21">
        <f t="shared" si="70"/>
        <v>0</v>
      </c>
      <c r="BP710" s="21">
        <f t="shared" si="71"/>
        <v>0</v>
      </c>
    </row>
    <row r="711" spans="1:68" x14ac:dyDescent="0.2">
      <c r="A711">
        <v>707</v>
      </c>
      <c r="B711" s="33">
        <f>'Main Data'!C711</f>
        <v>44143</v>
      </c>
      <c r="C711">
        <f>'Main Data'!D711</f>
        <v>235</v>
      </c>
      <c r="D711" s="26">
        <f>'Main Data'!E711</f>
        <v>6500</v>
      </c>
      <c r="E711" s="26">
        <f>'Main Data'!F711</f>
        <v>8125</v>
      </c>
      <c r="F711" s="34">
        <f t="shared" si="66"/>
        <v>8.7795574558837277</v>
      </c>
      <c r="G711">
        <f>IF('Main Data'!H711="AP",1,0)</f>
        <v>0</v>
      </c>
      <c r="H711">
        <f>IF('Main Data'!H711="Blancpain",1,0)</f>
        <v>0</v>
      </c>
      <c r="I711">
        <f>IF('Main Data'!H711="Breguet",1,0)</f>
        <v>0</v>
      </c>
      <c r="J711">
        <f>IF('Main Data'!H711="Breitling",1,0)</f>
        <v>1</v>
      </c>
      <c r="K711">
        <f>IF('Main Data'!H711="Cartier",1,0)</f>
        <v>0</v>
      </c>
      <c r="L711">
        <f>IF('Main Data'!H711="Gallet",1,0)</f>
        <v>0</v>
      </c>
      <c r="M711">
        <f>IF('Main Data'!H711="Girard Perregaux",1,0)</f>
        <v>0</v>
      </c>
      <c r="N711">
        <f>IF('Main Data'!H711="Gubelin",1,0)</f>
        <v>0</v>
      </c>
      <c r="O711">
        <f>IF('Main Data'!H711="Heuer",1,0)</f>
        <v>0</v>
      </c>
      <c r="P711">
        <f>IF('Main Data'!H711="IWC",1,0)</f>
        <v>0</v>
      </c>
      <c r="Q711">
        <f>IF('Main Data'!H711="JLC",1,0)</f>
        <v>0</v>
      </c>
      <c r="R711">
        <f>IF('Main Data'!H711="Longines",1,0)</f>
        <v>0</v>
      </c>
      <c r="S711">
        <f>IF('Main Data'!H711="Movado",1,0)</f>
        <v>0</v>
      </c>
      <c r="T711">
        <f>IF('Main Data'!H711="Omega",1,0)</f>
        <v>0</v>
      </c>
      <c r="U711">
        <f>IF('Main Data'!H711="Panerai",1,0)</f>
        <v>0</v>
      </c>
      <c r="V711">
        <f>IF('Main Data'!H711="Patek",1,0)</f>
        <v>0</v>
      </c>
      <c r="W711">
        <f>IF('Main Data'!H711="Rolex",1,0)</f>
        <v>0</v>
      </c>
      <c r="X711">
        <f>IF('Main Data'!H711="Tudor",1,0)</f>
        <v>0</v>
      </c>
      <c r="Y711">
        <f>IF('Main Data'!H711="Ulysse Nardin",1,0)</f>
        <v>0</v>
      </c>
      <c r="Z711">
        <f>IF('Main Data'!H711="Universal Geneve",1,0)</f>
        <v>0</v>
      </c>
      <c r="AA711">
        <f>IF('Main Data'!H711="Vacheron",1,0)</f>
        <v>0</v>
      </c>
      <c r="AB711">
        <f>IF('Main Data'!H711="Zenith",1,0)</f>
        <v>0</v>
      </c>
      <c r="AC711">
        <f>IF('Main Data'!J711="Stainless Steel",1,0)</f>
        <v>0</v>
      </c>
      <c r="AD711">
        <f>IF('Main Data'!J711="Two-tone",1,0)</f>
        <v>0</v>
      </c>
      <c r="AE711">
        <f>IF(OR('Main Data'!J711="YG 18K",'Main Data'!J711="YG &lt;18K",'Main Data'!J711="PG 18K",'Main Data'!J711="PG &lt;18K",'Main Data'!J711="WG 18K",'Main Data'!J711="Mixes of 18K",'Main Data'!J711="Mixes &lt;18K"),1,0)</f>
        <v>1</v>
      </c>
      <c r="AF711">
        <f>IF('Main Data'!J711="Platinum",1,0)</f>
        <v>0</v>
      </c>
      <c r="AG711">
        <f>IF(OR('Main Data'!J711="PVD",'Main Data'!J711="Gold Plate",'Main Data'!J711="Other"),1,0)</f>
        <v>0</v>
      </c>
      <c r="AH711">
        <f>IF('Main Data'!N711="Stainless Steel",1,0)</f>
        <v>0</v>
      </c>
      <c r="AI711">
        <f>IF('Main Data'!N711="Leather",1,0)</f>
        <v>1</v>
      </c>
      <c r="AJ711">
        <f>IF('Main Data'!N711="Two-tone",1,0)</f>
        <v>0</v>
      </c>
      <c r="AK711">
        <f>IF(OR('Main Data'!N711="YG 18K",'Main Data'!N711="PG 18K",'Main Data'!N711="WG 18K",'Main Data'!N711="Mixes of 18K"),1,0)</f>
        <v>0</v>
      </c>
      <c r="AL711">
        <f>IF(OR(,'Main Data'!N711="PVD",'Main Data'!N711="Gold plate"),1,0)</f>
        <v>0</v>
      </c>
      <c r="AM711">
        <f>IF(OR('Main Data'!AV711="Yes",'Main Data'!AW711="Yes",'Main Data'!AU711="Yes"),1,0)</f>
        <v>0</v>
      </c>
      <c r="AN711">
        <f>IF(OR(ISTEXT('Main Data'!AX711), ISTEXT('Main Data'!AY711)),1,0)</f>
        <v>1</v>
      </c>
      <c r="AO711">
        <f>IF('Main Data'!AZ711="Yes",1,0)</f>
        <v>0</v>
      </c>
      <c r="AP711">
        <f>IF('Main Data'!BA711="Yes",1,0)</f>
        <v>0</v>
      </c>
      <c r="AQ711">
        <f>IF('Main Data'!BD711="Yes",1,0)</f>
        <v>0</v>
      </c>
      <c r="AR711">
        <f>IF('Main Data'!BE711="A",1,0)</f>
        <v>0</v>
      </c>
      <c r="AS711">
        <f>IF('Main Data'!BE711="AA",1,0)</f>
        <v>0</v>
      </c>
      <c r="AT711">
        <f>IF('Main Data'!BE711="AAA",1,0)</f>
        <v>1</v>
      </c>
      <c r="AU711">
        <f>IF('Main Data'!BE711="AAAA",1,0)</f>
        <v>0</v>
      </c>
      <c r="AV711">
        <f>IF('Main Data'!P711="Yes",1,0)</f>
        <v>0</v>
      </c>
      <c r="AW711">
        <f>IF('Main Data'!AP711="Yes",1,0)</f>
        <v>0</v>
      </c>
      <c r="AX711">
        <f>IF(OR('Main Data'!V711="Yes", 'Main Data'!W711="Yes",'Main Data'!X711="Yes"),1,0)</f>
        <v>0</v>
      </c>
      <c r="AY711">
        <f>IF(OR('Main Data'!Y711="Yes",'Main Data'!Z711="Yes"),1,0)</f>
        <v>0</v>
      </c>
      <c r="AZ711">
        <f>IF('Main Data'!AR711="Yes",1,0)</f>
        <v>0</v>
      </c>
      <c r="BA711">
        <f>IF('Main Data'!AS711="Yes",1,0)</f>
        <v>0</v>
      </c>
      <c r="BB711">
        <f>IF('Main Data'!AG711="Yes",1,0)</f>
        <v>0</v>
      </c>
      <c r="BC711">
        <f>IF('Main Data'!AB711="Yes",1,0)</f>
        <v>0</v>
      </c>
      <c r="BD711">
        <f>IF('Main Data'!AA711="Yes",1,0)</f>
        <v>0</v>
      </c>
      <c r="BE711">
        <f>IF('Main Data'!AC711="Yes",1,0)</f>
        <v>0</v>
      </c>
      <c r="BF711">
        <f>IF('Main Data'!AF711="Yes",1,0)</f>
        <v>0</v>
      </c>
      <c r="BG711">
        <f>IF(OR('Main Data'!AI711="Yes",'Main Data'!AL711="Yes"),1,0)</f>
        <v>1</v>
      </c>
      <c r="BH711">
        <f>IF('Main Data'!AJ711="Yes",1,0)</f>
        <v>0</v>
      </c>
      <c r="BI711">
        <f>IF('Main Data'!AK711="Yes",1,0)</f>
        <v>0</v>
      </c>
      <c r="BJ711">
        <f>IF('Main Data'!AM711="Yes",1,0)</f>
        <v>0</v>
      </c>
      <c r="BK711">
        <f>IF('Main Data'!AQ711="Yes",1,0)</f>
        <v>0</v>
      </c>
      <c r="BL711" s="21">
        <f t="shared" si="67"/>
        <v>0</v>
      </c>
      <c r="BM711" s="21">
        <f t="shared" si="68"/>
        <v>0</v>
      </c>
      <c r="BN711" s="21">
        <f t="shared" si="69"/>
        <v>1</v>
      </c>
      <c r="BO711" s="21">
        <f t="shared" si="70"/>
        <v>0</v>
      </c>
      <c r="BP711" s="21">
        <f t="shared" si="71"/>
        <v>0</v>
      </c>
    </row>
    <row r="712" spans="1:68" x14ac:dyDescent="0.2">
      <c r="A712">
        <v>708</v>
      </c>
      <c r="B712" s="33">
        <f>'Main Data'!C712</f>
        <v>44143</v>
      </c>
      <c r="C712">
        <f>'Main Data'!D712</f>
        <v>236</v>
      </c>
      <c r="D712" s="26">
        <f>'Main Data'!E712</f>
        <v>7500</v>
      </c>
      <c r="E712" s="26">
        <f>'Main Data'!F712</f>
        <v>9375</v>
      </c>
      <c r="F712" s="34">
        <f t="shared" si="66"/>
        <v>8.9226582995244019</v>
      </c>
      <c r="G712">
        <f>IF('Main Data'!H712="AP",1,0)</f>
        <v>0</v>
      </c>
      <c r="H712">
        <f>IF('Main Data'!H712="Blancpain",1,0)</f>
        <v>0</v>
      </c>
      <c r="I712">
        <f>IF('Main Data'!H712="Breguet",1,0)</f>
        <v>0</v>
      </c>
      <c r="J712">
        <f>IF('Main Data'!H712="Breitling",1,0)</f>
        <v>1</v>
      </c>
      <c r="K712">
        <f>IF('Main Data'!H712="Cartier",1,0)</f>
        <v>0</v>
      </c>
      <c r="L712">
        <f>IF('Main Data'!H712="Gallet",1,0)</f>
        <v>0</v>
      </c>
      <c r="M712">
        <f>IF('Main Data'!H712="Girard Perregaux",1,0)</f>
        <v>0</v>
      </c>
      <c r="N712">
        <f>IF('Main Data'!H712="Gubelin",1,0)</f>
        <v>0</v>
      </c>
      <c r="O712">
        <f>IF('Main Data'!H712="Heuer",1,0)</f>
        <v>0</v>
      </c>
      <c r="P712">
        <f>IF('Main Data'!H712="IWC",1,0)</f>
        <v>0</v>
      </c>
      <c r="Q712">
        <f>IF('Main Data'!H712="JLC",1,0)</f>
        <v>0</v>
      </c>
      <c r="R712">
        <f>IF('Main Data'!H712="Longines",1,0)</f>
        <v>0</v>
      </c>
      <c r="S712">
        <f>IF('Main Data'!H712="Movado",1,0)</f>
        <v>0</v>
      </c>
      <c r="T712">
        <f>IF('Main Data'!H712="Omega",1,0)</f>
        <v>0</v>
      </c>
      <c r="U712">
        <f>IF('Main Data'!H712="Panerai",1,0)</f>
        <v>0</v>
      </c>
      <c r="V712">
        <f>IF('Main Data'!H712="Patek",1,0)</f>
        <v>0</v>
      </c>
      <c r="W712">
        <f>IF('Main Data'!H712="Rolex",1,0)</f>
        <v>0</v>
      </c>
      <c r="X712">
        <f>IF('Main Data'!H712="Tudor",1,0)</f>
        <v>0</v>
      </c>
      <c r="Y712">
        <f>IF('Main Data'!H712="Ulysse Nardin",1,0)</f>
        <v>0</v>
      </c>
      <c r="Z712">
        <f>IF('Main Data'!H712="Universal Geneve",1,0)</f>
        <v>0</v>
      </c>
      <c r="AA712">
        <f>IF('Main Data'!H712="Vacheron",1,0)</f>
        <v>0</v>
      </c>
      <c r="AB712">
        <f>IF('Main Data'!H712="Zenith",1,0)</f>
        <v>0</v>
      </c>
      <c r="AC712">
        <f>IF('Main Data'!J712="Stainless Steel",1,0)</f>
        <v>1</v>
      </c>
      <c r="AD712">
        <f>IF('Main Data'!J712="Two-tone",1,0)</f>
        <v>0</v>
      </c>
      <c r="AE712">
        <f>IF(OR('Main Data'!J712="YG 18K",'Main Data'!J712="YG &lt;18K",'Main Data'!J712="PG 18K",'Main Data'!J712="PG &lt;18K",'Main Data'!J712="WG 18K",'Main Data'!J712="Mixes of 18K",'Main Data'!J712="Mixes &lt;18K"),1,0)</f>
        <v>0</v>
      </c>
      <c r="AF712">
        <f>IF('Main Data'!J712="Platinum",1,0)</f>
        <v>0</v>
      </c>
      <c r="AG712">
        <f>IF(OR('Main Data'!J712="PVD",'Main Data'!J712="Gold Plate",'Main Data'!J712="Other"),1,0)</f>
        <v>0</v>
      </c>
      <c r="AH712">
        <f>IF('Main Data'!N712="Stainless Steel",1,0)</f>
        <v>0</v>
      </c>
      <c r="AI712">
        <f>IF('Main Data'!N712="Leather",1,0)</f>
        <v>1</v>
      </c>
      <c r="AJ712">
        <f>IF('Main Data'!N712="Two-tone",1,0)</f>
        <v>0</v>
      </c>
      <c r="AK712">
        <f>IF(OR('Main Data'!N712="YG 18K",'Main Data'!N712="PG 18K",'Main Data'!N712="WG 18K",'Main Data'!N712="Mixes of 18K"),1,0)</f>
        <v>0</v>
      </c>
      <c r="AL712">
        <f>IF(OR(,'Main Data'!N712="PVD",'Main Data'!N712="Gold plate"),1,0)</f>
        <v>0</v>
      </c>
      <c r="AM712">
        <f>IF(OR('Main Data'!AV712="Yes",'Main Data'!AW712="Yes",'Main Data'!AU712="Yes"),1,0)</f>
        <v>0</v>
      </c>
      <c r="AN712">
        <f>IF(OR(ISTEXT('Main Data'!AX712), ISTEXT('Main Data'!AY712)),1,0)</f>
        <v>0</v>
      </c>
      <c r="AO712">
        <f>IF('Main Data'!AZ712="Yes",1,0)</f>
        <v>0</v>
      </c>
      <c r="AP712">
        <f>IF('Main Data'!BA712="Yes",1,0)</f>
        <v>0</v>
      </c>
      <c r="AQ712">
        <f>IF('Main Data'!BD712="Yes",1,0)</f>
        <v>0</v>
      </c>
      <c r="AR712">
        <f>IF('Main Data'!BE712="A",1,0)</f>
        <v>0</v>
      </c>
      <c r="AS712">
        <f>IF('Main Data'!BE712="AA",1,0)</f>
        <v>0</v>
      </c>
      <c r="AT712">
        <f>IF('Main Data'!BE712="AAA",1,0)</f>
        <v>1</v>
      </c>
      <c r="AU712">
        <f>IF('Main Data'!BE712="AAAA",1,0)</f>
        <v>0</v>
      </c>
      <c r="AV712">
        <f>IF('Main Data'!P712="Yes",1,0)</f>
        <v>0</v>
      </c>
      <c r="AW712">
        <f>IF('Main Data'!AP712="Yes",1,0)</f>
        <v>0</v>
      </c>
      <c r="AX712">
        <f>IF(OR('Main Data'!V712="Yes", 'Main Data'!W712="Yes",'Main Data'!X712="Yes"),1,0)</f>
        <v>0</v>
      </c>
      <c r="AY712">
        <f>IF(OR('Main Data'!Y712="Yes",'Main Data'!Z712="Yes"),1,0)</f>
        <v>0</v>
      </c>
      <c r="AZ712">
        <f>IF('Main Data'!AR712="Yes",1,0)</f>
        <v>0</v>
      </c>
      <c r="BA712">
        <f>IF('Main Data'!AS712="Yes",1,0)</f>
        <v>0</v>
      </c>
      <c r="BB712">
        <f>IF('Main Data'!AG712="Yes",1,0)</f>
        <v>0</v>
      </c>
      <c r="BC712">
        <f>IF('Main Data'!AB712="Yes",1,0)</f>
        <v>0</v>
      </c>
      <c r="BD712">
        <f>IF('Main Data'!AA712="Yes",1,0)</f>
        <v>0</v>
      </c>
      <c r="BE712">
        <f>IF('Main Data'!AC712="Yes",1,0)</f>
        <v>0</v>
      </c>
      <c r="BF712">
        <f>IF('Main Data'!AF712="Yes",1,0)</f>
        <v>0</v>
      </c>
      <c r="BG712">
        <f>IF(OR('Main Data'!AI712="Yes",'Main Data'!AL712="Yes"),1,0)</f>
        <v>0</v>
      </c>
      <c r="BH712">
        <f>IF('Main Data'!AJ712="Yes",1,0)</f>
        <v>0</v>
      </c>
      <c r="BI712">
        <f>IF('Main Data'!AK712="Yes",1,0)</f>
        <v>1</v>
      </c>
      <c r="BJ712">
        <f>IF('Main Data'!AM712="Yes",1,0)</f>
        <v>0</v>
      </c>
      <c r="BK712">
        <f>IF('Main Data'!AQ712="Yes",1,0)</f>
        <v>0</v>
      </c>
      <c r="BL712" s="21">
        <f t="shared" si="67"/>
        <v>0</v>
      </c>
      <c r="BM712" s="21">
        <f t="shared" si="68"/>
        <v>0</v>
      </c>
      <c r="BN712" s="21">
        <f t="shared" si="69"/>
        <v>1</v>
      </c>
      <c r="BO712" s="21">
        <f t="shared" si="70"/>
        <v>0</v>
      </c>
      <c r="BP712" s="21">
        <f t="shared" si="71"/>
        <v>0</v>
      </c>
    </row>
    <row r="713" spans="1:68" x14ac:dyDescent="0.2">
      <c r="A713">
        <v>709</v>
      </c>
      <c r="B713" s="33">
        <f>'Main Data'!C713</f>
        <v>44143</v>
      </c>
      <c r="C713">
        <f>'Main Data'!D713</f>
        <v>237</v>
      </c>
      <c r="D713" s="26">
        <f>'Main Data'!E713</f>
        <v>6000</v>
      </c>
      <c r="E713" s="26">
        <f>'Main Data'!F713</f>
        <v>7500</v>
      </c>
      <c r="F713" s="34">
        <f t="shared" si="66"/>
        <v>8.6995147482101913</v>
      </c>
      <c r="G713">
        <f>IF('Main Data'!H713="AP",1,0)</f>
        <v>0</v>
      </c>
      <c r="H713">
        <f>IF('Main Data'!H713="Blancpain",1,0)</f>
        <v>0</v>
      </c>
      <c r="I713">
        <f>IF('Main Data'!H713="Breguet",1,0)</f>
        <v>0</v>
      </c>
      <c r="J713">
        <f>IF('Main Data'!H713="Breitling",1,0)</f>
        <v>0</v>
      </c>
      <c r="K713">
        <f>IF('Main Data'!H713="Cartier",1,0)</f>
        <v>0</v>
      </c>
      <c r="L713">
        <f>IF('Main Data'!H713="Gallet",1,0)</f>
        <v>0</v>
      </c>
      <c r="M713">
        <f>IF('Main Data'!H713="Girard Perregaux",1,0)</f>
        <v>0</v>
      </c>
      <c r="N713">
        <f>IF('Main Data'!H713="Gubelin",1,0)</f>
        <v>0</v>
      </c>
      <c r="O713">
        <f>IF('Main Data'!H713="Heuer",1,0)</f>
        <v>0</v>
      </c>
      <c r="P713">
        <f>IF('Main Data'!H713="IWC",1,0)</f>
        <v>0</v>
      </c>
      <c r="Q713">
        <f>IF('Main Data'!H713="JLC",1,0)</f>
        <v>0</v>
      </c>
      <c r="R713">
        <f>IF('Main Data'!H713="Longines",1,0)</f>
        <v>0</v>
      </c>
      <c r="S713">
        <f>IF('Main Data'!H713="Movado",1,0)</f>
        <v>0</v>
      </c>
      <c r="T713">
        <f>IF('Main Data'!H713="Omega",1,0)</f>
        <v>1</v>
      </c>
      <c r="U713">
        <f>IF('Main Data'!H713="Panerai",1,0)</f>
        <v>0</v>
      </c>
      <c r="V713">
        <f>IF('Main Data'!H713="Patek",1,0)</f>
        <v>0</v>
      </c>
      <c r="W713">
        <f>IF('Main Data'!H713="Rolex",1,0)</f>
        <v>0</v>
      </c>
      <c r="X713">
        <f>IF('Main Data'!H713="Tudor",1,0)</f>
        <v>0</v>
      </c>
      <c r="Y713">
        <f>IF('Main Data'!H713="Ulysse Nardin",1,0)</f>
        <v>0</v>
      </c>
      <c r="Z713">
        <f>IF('Main Data'!H713="Universal Geneve",1,0)</f>
        <v>0</v>
      </c>
      <c r="AA713">
        <f>IF('Main Data'!H713="Vacheron",1,0)</f>
        <v>0</v>
      </c>
      <c r="AB713">
        <f>IF('Main Data'!H713="Zenith",1,0)</f>
        <v>0</v>
      </c>
      <c r="AC713">
        <f>IF('Main Data'!J713="Stainless Steel",1,0)</f>
        <v>1</v>
      </c>
      <c r="AD713">
        <f>IF('Main Data'!J713="Two-tone",1,0)</f>
        <v>0</v>
      </c>
      <c r="AE713">
        <f>IF(OR('Main Data'!J713="YG 18K",'Main Data'!J713="YG &lt;18K",'Main Data'!J713="PG 18K",'Main Data'!J713="PG &lt;18K",'Main Data'!J713="WG 18K",'Main Data'!J713="Mixes of 18K",'Main Data'!J713="Mixes &lt;18K"),1,0)</f>
        <v>0</v>
      </c>
      <c r="AF713">
        <f>IF('Main Data'!J713="Platinum",1,0)</f>
        <v>0</v>
      </c>
      <c r="AG713">
        <f>IF(OR('Main Data'!J713="PVD",'Main Data'!J713="Gold Plate",'Main Data'!J713="Other"),1,0)</f>
        <v>0</v>
      </c>
      <c r="AH713">
        <f>IF('Main Data'!N713="Stainless Steel",1,0)</f>
        <v>0</v>
      </c>
      <c r="AI713">
        <f>IF('Main Data'!N713="Leather",1,0)</f>
        <v>1</v>
      </c>
      <c r="AJ713">
        <f>IF('Main Data'!N713="Two-tone",1,0)</f>
        <v>0</v>
      </c>
      <c r="AK713">
        <f>IF(OR('Main Data'!N713="YG 18K",'Main Data'!N713="PG 18K",'Main Data'!N713="WG 18K",'Main Data'!N713="Mixes of 18K"),1,0)</f>
        <v>0</v>
      </c>
      <c r="AL713">
        <f>IF(OR(,'Main Data'!N713="PVD",'Main Data'!N713="Gold plate"),1,0)</f>
        <v>0</v>
      </c>
      <c r="AM713">
        <f>IF(OR('Main Data'!AV713="Yes",'Main Data'!AW713="Yes",'Main Data'!AU713="Yes"),1,0)</f>
        <v>0</v>
      </c>
      <c r="AN713">
        <f>IF(OR(ISTEXT('Main Data'!AX713), ISTEXT('Main Data'!AY713)),1,0)</f>
        <v>0</v>
      </c>
      <c r="AO713">
        <f>IF('Main Data'!AZ713="Yes",1,0)</f>
        <v>0</v>
      </c>
      <c r="AP713">
        <f>IF('Main Data'!BA713="Yes",1,0)</f>
        <v>0</v>
      </c>
      <c r="AQ713">
        <f>IF('Main Data'!BD713="Yes",1,0)</f>
        <v>0</v>
      </c>
      <c r="AR713">
        <f>IF('Main Data'!BE713="A",1,0)</f>
        <v>0</v>
      </c>
      <c r="AS713">
        <f>IF('Main Data'!BE713="AA",1,0)</f>
        <v>0</v>
      </c>
      <c r="AT713">
        <f>IF('Main Data'!BE713="AAA",1,0)</f>
        <v>1</v>
      </c>
      <c r="AU713">
        <f>IF('Main Data'!BE713="AAAA",1,0)</f>
        <v>0</v>
      </c>
      <c r="AV713">
        <f>IF('Main Data'!P713="Yes",1,0)</f>
        <v>0</v>
      </c>
      <c r="AW713">
        <f>IF('Main Data'!AP713="Yes",1,0)</f>
        <v>0</v>
      </c>
      <c r="AX713">
        <f>IF(OR('Main Data'!V713="Yes", 'Main Data'!W713="Yes",'Main Data'!X713="Yes"),1,0)</f>
        <v>0</v>
      </c>
      <c r="AY713">
        <f>IF(OR('Main Data'!Y713="Yes",'Main Data'!Z713="Yes"),1,0)</f>
        <v>0</v>
      </c>
      <c r="AZ713">
        <f>IF('Main Data'!AR713="Yes",1,0)</f>
        <v>0</v>
      </c>
      <c r="BA713">
        <f>IF('Main Data'!AS713="Yes",1,0)</f>
        <v>0</v>
      </c>
      <c r="BB713">
        <f>IF('Main Data'!AG713="Yes",1,0)</f>
        <v>0</v>
      </c>
      <c r="BC713">
        <f>IF('Main Data'!AB713="Yes",1,0)</f>
        <v>0</v>
      </c>
      <c r="BD713">
        <f>IF('Main Data'!AA713="Yes",1,0)</f>
        <v>0</v>
      </c>
      <c r="BE713">
        <f>IF('Main Data'!AC713="Yes",1,0)</f>
        <v>0</v>
      </c>
      <c r="BF713">
        <f>IF('Main Data'!AF713="Yes",1,0)</f>
        <v>0</v>
      </c>
      <c r="BG713">
        <f>IF(OR('Main Data'!AI713="Yes",'Main Data'!AL713="Yes"),1,0)</f>
        <v>1</v>
      </c>
      <c r="BH713">
        <f>IF('Main Data'!AJ713="Yes",1,0)</f>
        <v>0</v>
      </c>
      <c r="BI713">
        <f>IF('Main Data'!AK713="Yes",1,0)</f>
        <v>0</v>
      </c>
      <c r="BJ713">
        <f>IF('Main Data'!AM713="Yes",1,0)</f>
        <v>0</v>
      </c>
      <c r="BK713">
        <f>IF('Main Data'!AQ713="Yes",1,0)</f>
        <v>0</v>
      </c>
      <c r="BL713" s="21">
        <f t="shared" si="67"/>
        <v>0</v>
      </c>
      <c r="BM713" s="21">
        <f t="shared" si="68"/>
        <v>0</v>
      </c>
      <c r="BN713" s="21">
        <f t="shared" si="69"/>
        <v>1</v>
      </c>
      <c r="BO713" s="21">
        <f t="shared" si="70"/>
        <v>0</v>
      </c>
      <c r="BP713" s="21">
        <f t="shared" si="71"/>
        <v>0</v>
      </c>
    </row>
    <row r="714" spans="1:68" x14ac:dyDescent="0.2">
      <c r="A714">
        <v>710</v>
      </c>
      <c r="B714" s="33">
        <f>'Main Data'!C714</f>
        <v>44143</v>
      </c>
      <c r="C714">
        <f>'Main Data'!D714</f>
        <v>238</v>
      </c>
      <c r="D714" s="26">
        <f>'Main Data'!E714</f>
        <v>4000</v>
      </c>
      <c r="E714" s="26">
        <f>'Main Data'!F714</f>
        <v>5000</v>
      </c>
      <c r="F714" s="34">
        <f t="shared" si="66"/>
        <v>8.2940496401020276</v>
      </c>
      <c r="G714">
        <f>IF('Main Data'!H714="AP",1,0)</f>
        <v>0</v>
      </c>
      <c r="H714">
        <f>IF('Main Data'!H714="Blancpain",1,0)</f>
        <v>0</v>
      </c>
      <c r="I714">
        <f>IF('Main Data'!H714="Breguet",1,0)</f>
        <v>0</v>
      </c>
      <c r="J714">
        <f>IF('Main Data'!H714="Breitling",1,0)</f>
        <v>0</v>
      </c>
      <c r="K714">
        <f>IF('Main Data'!H714="Cartier",1,0)</f>
        <v>0</v>
      </c>
      <c r="L714">
        <f>IF('Main Data'!H714="Gallet",1,0)</f>
        <v>0</v>
      </c>
      <c r="M714">
        <f>IF('Main Data'!H714="Girard Perregaux",1,0)</f>
        <v>0</v>
      </c>
      <c r="N714">
        <f>IF('Main Data'!H714="Gubelin",1,0)</f>
        <v>0</v>
      </c>
      <c r="O714">
        <f>IF('Main Data'!H714="Heuer",1,0)</f>
        <v>0</v>
      </c>
      <c r="P714">
        <f>IF('Main Data'!H714="IWC",1,0)</f>
        <v>0</v>
      </c>
      <c r="Q714">
        <f>IF('Main Data'!H714="JLC",1,0)</f>
        <v>0</v>
      </c>
      <c r="R714">
        <f>IF('Main Data'!H714="Longines",1,0)</f>
        <v>0</v>
      </c>
      <c r="S714">
        <f>IF('Main Data'!H714="Movado",1,0)</f>
        <v>0</v>
      </c>
      <c r="T714">
        <f>IF('Main Data'!H714="Omega",1,0)</f>
        <v>1</v>
      </c>
      <c r="U714">
        <f>IF('Main Data'!H714="Panerai",1,0)</f>
        <v>0</v>
      </c>
      <c r="V714">
        <f>IF('Main Data'!H714="Patek",1,0)</f>
        <v>0</v>
      </c>
      <c r="W714">
        <f>IF('Main Data'!H714="Rolex",1,0)</f>
        <v>0</v>
      </c>
      <c r="X714">
        <f>IF('Main Data'!H714="Tudor",1,0)</f>
        <v>0</v>
      </c>
      <c r="Y714">
        <f>IF('Main Data'!H714="Ulysse Nardin",1,0)</f>
        <v>0</v>
      </c>
      <c r="Z714">
        <f>IF('Main Data'!H714="Universal Geneve",1,0)</f>
        <v>0</v>
      </c>
      <c r="AA714">
        <f>IF('Main Data'!H714="Vacheron",1,0)</f>
        <v>0</v>
      </c>
      <c r="AB714">
        <f>IF('Main Data'!H714="Zenith",1,0)</f>
        <v>0</v>
      </c>
      <c r="AC714">
        <f>IF('Main Data'!J714="Stainless Steel",1,0)</f>
        <v>1</v>
      </c>
      <c r="AD714">
        <f>IF('Main Data'!J714="Two-tone",1,0)</f>
        <v>0</v>
      </c>
      <c r="AE714">
        <f>IF(OR('Main Data'!J714="YG 18K",'Main Data'!J714="YG &lt;18K",'Main Data'!J714="PG 18K",'Main Data'!J714="PG &lt;18K",'Main Data'!J714="WG 18K",'Main Data'!J714="Mixes of 18K",'Main Data'!J714="Mixes &lt;18K"),1,0)</f>
        <v>0</v>
      </c>
      <c r="AF714">
        <f>IF('Main Data'!J714="Platinum",1,0)</f>
        <v>0</v>
      </c>
      <c r="AG714">
        <f>IF(OR('Main Data'!J714="PVD",'Main Data'!J714="Gold Plate",'Main Data'!J714="Other"),1,0)</f>
        <v>0</v>
      </c>
      <c r="AH714">
        <f>IF('Main Data'!N714="Stainless Steel",1,0)</f>
        <v>0</v>
      </c>
      <c r="AI714">
        <f>IF('Main Data'!N714="Leather",1,0)</f>
        <v>1</v>
      </c>
      <c r="AJ714">
        <f>IF('Main Data'!N714="Two-tone",1,0)</f>
        <v>0</v>
      </c>
      <c r="AK714">
        <f>IF(OR('Main Data'!N714="YG 18K",'Main Data'!N714="PG 18K",'Main Data'!N714="WG 18K",'Main Data'!N714="Mixes of 18K"),1,0)</f>
        <v>0</v>
      </c>
      <c r="AL714">
        <f>IF(OR(,'Main Data'!N714="PVD",'Main Data'!N714="Gold plate"),1,0)</f>
        <v>0</v>
      </c>
      <c r="AM714">
        <f>IF(OR('Main Data'!AV714="Yes",'Main Data'!AW714="Yes",'Main Data'!AU714="Yes"),1,0)</f>
        <v>0</v>
      </c>
      <c r="AN714">
        <f>IF(OR(ISTEXT('Main Data'!AX714), ISTEXT('Main Data'!AY714)),1,0)</f>
        <v>0</v>
      </c>
      <c r="AO714">
        <f>IF('Main Data'!AZ714="Yes",1,0)</f>
        <v>0</v>
      </c>
      <c r="AP714">
        <f>IF('Main Data'!BA714="Yes",1,0)</f>
        <v>0</v>
      </c>
      <c r="AQ714">
        <f>IF('Main Data'!BD714="Yes",1,0)</f>
        <v>0</v>
      </c>
      <c r="AR714">
        <f>IF('Main Data'!BE714="A",1,0)</f>
        <v>0</v>
      </c>
      <c r="AS714">
        <f>IF('Main Data'!BE714="AA",1,0)</f>
        <v>1</v>
      </c>
      <c r="AT714">
        <f>IF('Main Data'!BE714="AAA",1,0)</f>
        <v>0</v>
      </c>
      <c r="AU714">
        <f>IF('Main Data'!BE714="AAAA",1,0)</f>
        <v>0</v>
      </c>
      <c r="AV714">
        <f>IF('Main Data'!P714="Yes",1,0)</f>
        <v>0</v>
      </c>
      <c r="AW714">
        <f>IF('Main Data'!AP714="Yes",1,0)</f>
        <v>0</v>
      </c>
      <c r="AX714">
        <f>IF(OR('Main Data'!V714="Yes", 'Main Data'!W714="Yes",'Main Data'!X714="Yes"),1,0)</f>
        <v>0</v>
      </c>
      <c r="AY714">
        <f>IF(OR('Main Data'!Y714="Yes",'Main Data'!Z714="Yes"),1,0)</f>
        <v>0</v>
      </c>
      <c r="AZ714">
        <f>IF('Main Data'!AR714="Yes",1,0)</f>
        <v>0</v>
      </c>
      <c r="BA714">
        <f>IF('Main Data'!AS714="Yes",1,0)</f>
        <v>0</v>
      </c>
      <c r="BB714">
        <f>IF('Main Data'!AG714="Yes",1,0)</f>
        <v>0</v>
      </c>
      <c r="BC714">
        <f>IF('Main Data'!AB714="Yes",1,0)</f>
        <v>0</v>
      </c>
      <c r="BD714">
        <f>IF('Main Data'!AA714="Yes",1,0)</f>
        <v>0</v>
      </c>
      <c r="BE714">
        <f>IF('Main Data'!AC714="Yes",1,0)</f>
        <v>0</v>
      </c>
      <c r="BF714">
        <f>IF('Main Data'!AF714="Yes",1,0)</f>
        <v>0</v>
      </c>
      <c r="BG714">
        <f>IF(OR('Main Data'!AI714="Yes",'Main Data'!AL714="Yes"),1,0)</f>
        <v>1</v>
      </c>
      <c r="BH714">
        <f>IF('Main Data'!AJ714="Yes",1,0)</f>
        <v>0</v>
      </c>
      <c r="BI714">
        <f>IF('Main Data'!AK714="Yes",1,0)</f>
        <v>0</v>
      </c>
      <c r="BJ714">
        <f>IF('Main Data'!AM714="Yes",1,0)</f>
        <v>0</v>
      </c>
      <c r="BK714">
        <f>IF('Main Data'!AQ714="Yes",1,0)</f>
        <v>0</v>
      </c>
      <c r="BL714" s="21">
        <f t="shared" si="67"/>
        <v>0</v>
      </c>
      <c r="BM714" s="21">
        <f t="shared" si="68"/>
        <v>0</v>
      </c>
      <c r="BN714" s="21">
        <f t="shared" si="69"/>
        <v>1</v>
      </c>
      <c r="BO714" s="21">
        <f t="shared" si="70"/>
        <v>0</v>
      </c>
      <c r="BP714" s="21">
        <f t="shared" si="71"/>
        <v>0</v>
      </c>
    </row>
    <row r="715" spans="1:68" x14ac:dyDescent="0.2">
      <c r="A715">
        <v>711</v>
      </c>
      <c r="B715" s="33">
        <f>'Main Data'!C715</f>
        <v>44143</v>
      </c>
      <c r="C715">
        <f>'Main Data'!D715</f>
        <v>240</v>
      </c>
      <c r="D715" s="26">
        <f>'Main Data'!E715</f>
        <v>5000</v>
      </c>
      <c r="E715" s="26">
        <f>'Main Data'!F715</f>
        <v>6250</v>
      </c>
      <c r="F715" s="34">
        <f t="shared" si="66"/>
        <v>8.5171931914162382</v>
      </c>
      <c r="G715">
        <f>IF('Main Data'!H715="AP",1,0)</f>
        <v>0</v>
      </c>
      <c r="H715">
        <f>IF('Main Data'!H715="Blancpain",1,0)</f>
        <v>0</v>
      </c>
      <c r="I715">
        <f>IF('Main Data'!H715="Breguet",1,0)</f>
        <v>0</v>
      </c>
      <c r="J715">
        <f>IF('Main Data'!H715="Breitling",1,0)</f>
        <v>0</v>
      </c>
      <c r="K715">
        <f>IF('Main Data'!H715="Cartier",1,0)</f>
        <v>0</v>
      </c>
      <c r="L715">
        <f>IF('Main Data'!H715="Gallet",1,0)</f>
        <v>0</v>
      </c>
      <c r="M715">
        <f>IF('Main Data'!H715="Girard Perregaux",1,0)</f>
        <v>0</v>
      </c>
      <c r="N715">
        <f>IF('Main Data'!H715="Gubelin",1,0)</f>
        <v>0</v>
      </c>
      <c r="O715">
        <f>IF('Main Data'!H715="Heuer",1,0)</f>
        <v>1</v>
      </c>
      <c r="P715">
        <f>IF('Main Data'!H715="IWC",1,0)</f>
        <v>0</v>
      </c>
      <c r="Q715">
        <f>IF('Main Data'!H715="JLC",1,0)</f>
        <v>0</v>
      </c>
      <c r="R715">
        <f>IF('Main Data'!H715="Longines",1,0)</f>
        <v>0</v>
      </c>
      <c r="S715">
        <f>IF('Main Data'!H715="Movado",1,0)</f>
        <v>0</v>
      </c>
      <c r="T715">
        <f>IF('Main Data'!H715="Omega",1,0)</f>
        <v>0</v>
      </c>
      <c r="U715">
        <f>IF('Main Data'!H715="Panerai",1,0)</f>
        <v>0</v>
      </c>
      <c r="V715">
        <f>IF('Main Data'!H715="Patek",1,0)</f>
        <v>0</v>
      </c>
      <c r="W715">
        <f>IF('Main Data'!H715="Rolex",1,0)</f>
        <v>0</v>
      </c>
      <c r="X715">
        <f>IF('Main Data'!H715="Tudor",1,0)</f>
        <v>0</v>
      </c>
      <c r="Y715">
        <f>IF('Main Data'!H715="Ulysse Nardin",1,0)</f>
        <v>0</v>
      </c>
      <c r="Z715">
        <f>IF('Main Data'!H715="Universal Geneve",1,0)</f>
        <v>0</v>
      </c>
      <c r="AA715">
        <f>IF('Main Data'!H715="Vacheron",1,0)</f>
        <v>0</v>
      </c>
      <c r="AB715">
        <f>IF('Main Data'!H715="Zenith",1,0)</f>
        <v>0</v>
      </c>
      <c r="AC715">
        <f>IF('Main Data'!J715="Stainless Steel",1,0)</f>
        <v>1</v>
      </c>
      <c r="AD715">
        <f>IF('Main Data'!J715="Two-tone",1,0)</f>
        <v>0</v>
      </c>
      <c r="AE715">
        <f>IF(OR('Main Data'!J715="YG 18K",'Main Data'!J715="YG &lt;18K",'Main Data'!J715="PG 18K",'Main Data'!J715="PG &lt;18K",'Main Data'!J715="WG 18K",'Main Data'!J715="Mixes of 18K",'Main Data'!J715="Mixes &lt;18K"),1,0)</f>
        <v>0</v>
      </c>
      <c r="AF715">
        <f>IF('Main Data'!J715="Platinum",1,0)</f>
        <v>0</v>
      </c>
      <c r="AG715">
        <f>IF(OR('Main Data'!J715="PVD",'Main Data'!J715="Gold Plate",'Main Data'!J715="Other"),1,0)</f>
        <v>0</v>
      </c>
      <c r="AH715">
        <f>IF('Main Data'!N715="Stainless Steel",1,0)</f>
        <v>0</v>
      </c>
      <c r="AI715">
        <f>IF('Main Data'!N715="Leather",1,0)</f>
        <v>1</v>
      </c>
      <c r="AJ715">
        <f>IF('Main Data'!N715="Two-tone",1,0)</f>
        <v>0</v>
      </c>
      <c r="AK715">
        <f>IF(OR('Main Data'!N715="YG 18K",'Main Data'!N715="PG 18K",'Main Data'!N715="WG 18K",'Main Data'!N715="Mixes of 18K"),1,0)</f>
        <v>0</v>
      </c>
      <c r="AL715">
        <f>IF(OR(,'Main Data'!N715="PVD",'Main Data'!N715="Gold plate"),1,0)</f>
        <v>0</v>
      </c>
      <c r="AM715">
        <f>IF(OR('Main Data'!AV715="Yes",'Main Data'!AW715="Yes",'Main Data'!AU715="Yes"),1,0)</f>
        <v>0</v>
      </c>
      <c r="AN715">
        <f>IF(OR(ISTEXT('Main Data'!AX715), ISTEXT('Main Data'!AY715)),1,0)</f>
        <v>0</v>
      </c>
      <c r="AO715">
        <f>IF('Main Data'!AZ715="Yes",1,0)</f>
        <v>0</v>
      </c>
      <c r="AP715">
        <f>IF('Main Data'!BA715="Yes",1,0)</f>
        <v>0</v>
      </c>
      <c r="AQ715">
        <f>IF('Main Data'!BD715="Yes",1,0)</f>
        <v>0</v>
      </c>
      <c r="AR715">
        <f>IF('Main Data'!BE715="A",1,0)</f>
        <v>0</v>
      </c>
      <c r="AS715">
        <f>IF('Main Data'!BE715="AA",1,0)</f>
        <v>1</v>
      </c>
      <c r="AT715">
        <f>IF('Main Data'!BE715="AAA",1,0)</f>
        <v>0</v>
      </c>
      <c r="AU715">
        <f>IF('Main Data'!BE715="AAAA",1,0)</f>
        <v>0</v>
      </c>
      <c r="AV715">
        <f>IF('Main Data'!P715="Yes",1,0)</f>
        <v>0</v>
      </c>
      <c r="AW715">
        <f>IF('Main Data'!AP715="Yes",1,0)</f>
        <v>0</v>
      </c>
      <c r="AX715">
        <f>IF(OR('Main Data'!V715="Yes", 'Main Data'!W715="Yes",'Main Data'!X715="Yes"),1,0)</f>
        <v>0</v>
      </c>
      <c r="AY715">
        <f>IF(OR('Main Data'!Y715="Yes",'Main Data'!Z715="Yes"),1,0)</f>
        <v>0</v>
      </c>
      <c r="AZ715">
        <f>IF('Main Data'!AR715="Yes",1,0)</f>
        <v>0</v>
      </c>
      <c r="BA715">
        <f>IF('Main Data'!AS715="Yes",1,0)</f>
        <v>0</v>
      </c>
      <c r="BB715">
        <f>IF('Main Data'!AG715="Yes",1,0)</f>
        <v>0</v>
      </c>
      <c r="BC715">
        <f>IF('Main Data'!AB715="Yes",1,0)</f>
        <v>0</v>
      </c>
      <c r="BD715">
        <f>IF('Main Data'!AA715="Yes",1,0)</f>
        <v>0</v>
      </c>
      <c r="BE715">
        <f>IF('Main Data'!AC715="Yes",1,0)</f>
        <v>0</v>
      </c>
      <c r="BF715">
        <f>IF('Main Data'!AF715="Yes",1,0)</f>
        <v>0</v>
      </c>
      <c r="BG715">
        <f>IF(OR('Main Data'!AI715="Yes",'Main Data'!AL715="Yes"),1,0)</f>
        <v>1</v>
      </c>
      <c r="BH715">
        <f>IF('Main Data'!AJ715="Yes",1,0)</f>
        <v>0</v>
      </c>
      <c r="BI715">
        <f>IF('Main Data'!AK715="Yes",1,0)</f>
        <v>0</v>
      </c>
      <c r="BJ715">
        <f>IF('Main Data'!AM715="Yes",1,0)</f>
        <v>0</v>
      </c>
      <c r="BK715">
        <f>IF('Main Data'!AQ715="Yes",1,0)</f>
        <v>0</v>
      </c>
      <c r="BL715" s="21">
        <f t="shared" si="67"/>
        <v>0</v>
      </c>
      <c r="BM715" s="21">
        <f t="shared" si="68"/>
        <v>0</v>
      </c>
      <c r="BN715" s="21">
        <f t="shared" si="69"/>
        <v>1</v>
      </c>
      <c r="BO715" s="21">
        <f t="shared" si="70"/>
        <v>0</v>
      </c>
      <c r="BP715" s="21">
        <f t="shared" si="71"/>
        <v>0</v>
      </c>
    </row>
    <row r="716" spans="1:68" x14ac:dyDescent="0.2">
      <c r="A716">
        <v>712</v>
      </c>
      <c r="B716" s="33">
        <f>'Main Data'!C716</f>
        <v>44143</v>
      </c>
      <c r="C716">
        <f>'Main Data'!D716</f>
        <v>243</v>
      </c>
      <c r="D716" s="26">
        <f>'Main Data'!E716</f>
        <v>1800</v>
      </c>
      <c r="E716" s="26">
        <f>'Main Data'!F716</f>
        <v>2250</v>
      </c>
      <c r="F716" s="34">
        <f t="shared" si="66"/>
        <v>7.4955419438842563</v>
      </c>
      <c r="G716">
        <f>IF('Main Data'!H716="AP",1,0)</f>
        <v>0</v>
      </c>
      <c r="H716">
        <f>IF('Main Data'!H716="Blancpain",1,0)</f>
        <v>0</v>
      </c>
      <c r="I716">
        <f>IF('Main Data'!H716="Breguet",1,0)</f>
        <v>0</v>
      </c>
      <c r="J716">
        <f>IF('Main Data'!H716="Breitling",1,0)</f>
        <v>0</v>
      </c>
      <c r="K716">
        <f>IF('Main Data'!H716="Cartier",1,0)</f>
        <v>0</v>
      </c>
      <c r="L716">
        <f>IF('Main Data'!H716="Gallet",1,0)</f>
        <v>0</v>
      </c>
      <c r="M716">
        <f>IF('Main Data'!H716="Girard Perregaux",1,0)</f>
        <v>0</v>
      </c>
      <c r="N716">
        <f>IF('Main Data'!H716="Gubelin",1,0)</f>
        <v>0</v>
      </c>
      <c r="O716">
        <f>IF('Main Data'!H716="Heuer",1,0)</f>
        <v>1</v>
      </c>
      <c r="P716">
        <f>IF('Main Data'!H716="IWC",1,0)</f>
        <v>0</v>
      </c>
      <c r="Q716">
        <f>IF('Main Data'!H716="JLC",1,0)</f>
        <v>0</v>
      </c>
      <c r="R716">
        <f>IF('Main Data'!H716="Longines",1,0)</f>
        <v>0</v>
      </c>
      <c r="S716">
        <f>IF('Main Data'!H716="Movado",1,0)</f>
        <v>0</v>
      </c>
      <c r="T716">
        <f>IF('Main Data'!H716="Omega",1,0)</f>
        <v>0</v>
      </c>
      <c r="U716">
        <f>IF('Main Data'!H716="Panerai",1,0)</f>
        <v>0</v>
      </c>
      <c r="V716">
        <f>IF('Main Data'!H716="Patek",1,0)</f>
        <v>0</v>
      </c>
      <c r="W716">
        <f>IF('Main Data'!H716="Rolex",1,0)</f>
        <v>0</v>
      </c>
      <c r="X716">
        <f>IF('Main Data'!H716="Tudor",1,0)</f>
        <v>0</v>
      </c>
      <c r="Y716">
        <f>IF('Main Data'!H716="Ulysse Nardin",1,0)</f>
        <v>0</v>
      </c>
      <c r="Z716">
        <f>IF('Main Data'!H716="Universal Geneve",1,0)</f>
        <v>0</v>
      </c>
      <c r="AA716">
        <f>IF('Main Data'!H716="Vacheron",1,0)</f>
        <v>0</v>
      </c>
      <c r="AB716">
        <f>IF('Main Data'!H716="Zenith",1,0)</f>
        <v>0</v>
      </c>
      <c r="AC716">
        <f>IF('Main Data'!J716="Stainless Steel",1,0)</f>
        <v>1</v>
      </c>
      <c r="AD716">
        <f>IF('Main Data'!J716="Two-tone",1,0)</f>
        <v>0</v>
      </c>
      <c r="AE716">
        <f>IF(OR('Main Data'!J716="YG 18K",'Main Data'!J716="YG &lt;18K",'Main Data'!J716="PG 18K",'Main Data'!J716="PG &lt;18K",'Main Data'!J716="WG 18K",'Main Data'!J716="Mixes of 18K",'Main Data'!J716="Mixes &lt;18K"),1,0)</f>
        <v>0</v>
      </c>
      <c r="AF716">
        <f>IF('Main Data'!J716="Platinum",1,0)</f>
        <v>0</v>
      </c>
      <c r="AG716">
        <f>IF(OR('Main Data'!J716="PVD",'Main Data'!J716="Gold Plate",'Main Data'!J716="Other"),1,0)</f>
        <v>0</v>
      </c>
      <c r="AH716">
        <f>IF('Main Data'!N716="Stainless Steel",1,0)</f>
        <v>0</v>
      </c>
      <c r="AI716">
        <f>IF('Main Data'!N716="Leather",1,0)</f>
        <v>1</v>
      </c>
      <c r="AJ716">
        <f>IF('Main Data'!N716="Two-tone",1,0)</f>
        <v>0</v>
      </c>
      <c r="AK716">
        <f>IF(OR('Main Data'!N716="YG 18K",'Main Data'!N716="PG 18K",'Main Data'!N716="WG 18K",'Main Data'!N716="Mixes of 18K"),1,0)</f>
        <v>0</v>
      </c>
      <c r="AL716">
        <f>IF(OR(,'Main Data'!N716="PVD",'Main Data'!N716="Gold plate"),1,0)</f>
        <v>0</v>
      </c>
      <c r="AM716">
        <f>IF(OR('Main Data'!AV716="Yes",'Main Data'!AW716="Yes",'Main Data'!AU716="Yes"),1,0)</f>
        <v>0</v>
      </c>
      <c r="AN716">
        <f>IF(OR(ISTEXT('Main Data'!AX716), ISTEXT('Main Data'!AY716)),1,0)</f>
        <v>0</v>
      </c>
      <c r="AO716">
        <f>IF('Main Data'!AZ716="Yes",1,0)</f>
        <v>0</v>
      </c>
      <c r="AP716">
        <f>IF('Main Data'!BA716="Yes",1,0)</f>
        <v>0</v>
      </c>
      <c r="AQ716">
        <f>IF('Main Data'!BD716="Yes",1,0)</f>
        <v>0</v>
      </c>
      <c r="AR716">
        <f>IF('Main Data'!BE716="A",1,0)</f>
        <v>0</v>
      </c>
      <c r="AS716">
        <f>IF('Main Data'!BE716="AA",1,0)</f>
        <v>1</v>
      </c>
      <c r="AT716">
        <f>IF('Main Data'!BE716="AAA",1,0)</f>
        <v>0</v>
      </c>
      <c r="AU716">
        <f>IF('Main Data'!BE716="AAAA",1,0)</f>
        <v>0</v>
      </c>
      <c r="AV716">
        <f>IF('Main Data'!P716="Yes",1,0)</f>
        <v>0</v>
      </c>
      <c r="AW716">
        <f>IF('Main Data'!AP716="Yes",1,0)</f>
        <v>0</v>
      </c>
      <c r="AX716">
        <f>IF(OR('Main Data'!V716="Yes", 'Main Data'!W716="Yes",'Main Data'!X716="Yes"),1,0)</f>
        <v>1</v>
      </c>
      <c r="AY716">
        <f>IF(OR('Main Data'!Y716="Yes",'Main Data'!Z716="Yes"),1,0)</f>
        <v>0</v>
      </c>
      <c r="AZ716">
        <f>IF('Main Data'!AR716="Yes",1,0)</f>
        <v>0</v>
      </c>
      <c r="BA716">
        <f>IF('Main Data'!AS716="Yes",1,0)</f>
        <v>0</v>
      </c>
      <c r="BB716">
        <f>IF('Main Data'!AG716="Yes",1,0)</f>
        <v>0</v>
      </c>
      <c r="BC716">
        <f>IF('Main Data'!AB716="Yes",1,0)</f>
        <v>0</v>
      </c>
      <c r="BD716">
        <f>IF('Main Data'!AA716="Yes",1,0)</f>
        <v>0</v>
      </c>
      <c r="BE716">
        <f>IF('Main Data'!AC716="Yes",1,0)</f>
        <v>0</v>
      </c>
      <c r="BF716">
        <f>IF('Main Data'!AF716="Yes",1,0)</f>
        <v>0</v>
      </c>
      <c r="BG716">
        <f>IF(OR('Main Data'!AI716="Yes",'Main Data'!AL716="Yes"),1,0)</f>
        <v>1</v>
      </c>
      <c r="BH716">
        <f>IF('Main Data'!AJ716="Yes",1,0)</f>
        <v>0</v>
      </c>
      <c r="BI716">
        <f>IF('Main Data'!AK716="Yes",1,0)</f>
        <v>0</v>
      </c>
      <c r="BJ716">
        <f>IF('Main Data'!AM716="Yes",1,0)</f>
        <v>0</v>
      </c>
      <c r="BK716">
        <f>IF('Main Data'!AQ716="Yes",1,0)</f>
        <v>0</v>
      </c>
      <c r="BL716" s="21">
        <f t="shared" si="67"/>
        <v>0</v>
      </c>
      <c r="BM716" s="21">
        <f t="shared" si="68"/>
        <v>0</v>
      </c>
      <c r="BN716" s="21">
        <f t="shared" si="69"/>
        <v>1</v>
      </c>
      <c r="BO716" s="21">
        <f t="shared" si="70"/>
        <v>0</v>
      </c>
      <c r="BP716" s="21">
        <f t="shared" si="71"/>
        <v>0</v>
      </c>
    </row>
    <row r="717" spans="1:68" x14ac:dyDescent="0.2">
      <c r="A717">
        <v>713</v>
      </c>
      <c r="B717" s="33">
        <f>'Main Data'!C717</f>
        <v>44143</v>
      </c>
      <c r="C717">
        <f>'Main Data'!D717</f>
        <v>244</v>
      </c>
      <c r="D717" s="26">
        <f>'Main Data'!E717</f>
        <v>4200</v>
      </c>
      <c r="E717" s="26">
        <f>'Main Data'!F717</f>
        <v>5250</v>
      </c>
      <c r="F717" s="34">
        <f t="shared" si="66"/>
        <v>8.3428398042714598</v>
      </c>
      <c r="G717">
        <f>IF('Main Data'!H717="AP",1,0)</f>
        <v>0</v>
      </c>
      <c r="H717">
        <f>IF('Main Data'!H717="Blancpain",1,0)</f>
        <v>0</v>
      </c>
      <c r="I717">
        <f>IF('Main Data'!H717="Breguet",1,0)</f>
        <v>0</v>
      </c>
      <c r="J717">
        <f>IF('Main Data'!H717="Breitling",1,0)</f>
        <v>0</v>
      </c>
      <c r="K717">
        <f>IF('Main Data'!H717="Cartier",1,0)</f>
        <v>0</v>
      </c>
      <c r="L717">
        <f>IF('Main Data'!H717="Gallet",1,0)</f>
        <v>0</v>
      </c>
      <c r="M717">
        <f>IF('Main Data'!H717="Girard Perregaux",1,0)</f>
        <v>0</v>
      </c>
      <c r="N717">
        <f>IF('Main Data'!H717="Gubelin",1,0)</f>
        <v>0</v>
      </c>
      <c r="O717">
        <f>IF('Main Data'!H717="Heuer",1,0)</f>
        <v>1</v>
      </c>
      <c r="P717">
        <f>IF('Main Data'!H717="IWC",1,0)</f>
        <v>0</v>
      </c>
      <c r="Q717">
        <f>IF('Main Data'!H717="JLC",1,0)</f>
        <v>0</v>
      </c>
      <c r="R717">
        <f>IF('Main Data'!H717="Longines",1,0)</f>
        <v>0</v>
      </c>
      <c r="S717">
        <f>IF('Main Data'!H717="Movado",1,0)</f>
        <v>0</v>
      </c>
      <c r="T717">
        <f>IF('Main Data'!H717="Omega",1,0)</f>
        <v>0</v>
      </c>
      <c r="U717">
        <f>IF('Main Data'!H717="Panerai",1,0)</f>
        <v>0</v>
      </c>
      <c r="V717">
        <f>IF('Main Data'!H717="Patek",1,0)</f>
        <v>0</v>
      </c>
      <c r="W717">
        <f>IF('Main Data'!H717="Rolex",1,0)</f>
        <v>0</v>
      </c>
      <c r="X717">
        <f>IF('Main Data'!H717="Tudor",1,0)</f>
        <v>0</v>
      </c>
      <c r="Y717">
        <f>IF('Main Data'!H717="Ulysse Nardin",1,0)</f>
        <v>0</v>
      </c>
      <c r="Z717">
        <f>IF('Main Data'!H717="Universal Geneve",1,0)</f>
        <v>0</v>
      </c>
      <c r="AA717">
        <f>IF('Main Data'!H717="Vacheron",1,0)</f>
        <v>0</v>
      </c>
      <c r="AB717">
        <f>IF('Main Data'!H717="Zenith",1,0)</f>
        <v>0</v>
      </c>
      <c r="AC717">
        <f>IF('Main Data'!J717="Stainless Steel",1,0)</f>
        <v>1</v>
      </c>
      <c r="AD717">
        <f>IF('Main Data'!J717="Two-tone",1,0)</f>
        <v>0</v>
      </c>
      <c r="AE717">
        <f>IF(OR('Main Data'!J717="YG 18K",'Main Data'!J717="YG &lt;18K",'Main Data'!J717="PG 18K",'Main Data'!J717="PG &lt;18K",'Main Data'!J717="WG 18K",'Main Data'!J717="Mixes of 18K",'Main Data'!J717="Mixes &lt;18K"),1,0)</f>
        <v>0</v>
      </c>
      <c r="AF717">
        <f>IF('Main Data'!J717="Platinum",1,0)</f>
        <v>0</v>
      </c>
      <c r="AG717">
        <f>IF(OR('Main Data'!J717="PVD",'Main Data'!J717="Gold Plate",'Main Data'!J717="Other"),1,0)</f>
        <v>0</v>
      </c>
      <c r="AH717">
        <f>IF('Main Data'!N717="Stainless Steel",1,0)</f>
        <v>1</v>
      </c>
      <c r="AI717">
        <f>IF('Main Data'!N717="Leather",1,0)</f>
        <v>0</v>
      </c>
      <c r="AJ717">
        <f>IF('Main Data'!N717="Two-tone",1,0)</f>
        <v>0</v>
      </c>
      <c r="AK717">
        <f>IF(OR('Main Data'!N717="YG 18K",'Main Data'!N717="PG 18K",'Main Data'!N717="WG 18K",'Main Data'!N717="Mixes of 18K"),1,0)</f>
        <v>0</v>
      </c>
      <c r="AL717">
        <f>IF(OR(,'Main Data'!N717="PVD",'Main Data'!N717="Gold plate"),1,0)</f>
        <v>0</v>
      </c>
      <c r="AM717">
        <f>IF(OR('Main Data'!AV717="Yes",'Main Data'!AW717="Yes",'Main Data'!AU717="Yes"),1,0)</f>
        <v>0</v>
      </c>
      <c r="AN717">
        <f>IF(OR(ISTEXT('Main Data'!AX717), ISTEXT('Main Data'!AY717)),1,0)</f>
        <v>0</v>
      </c>
      <c r="AO717">
        <f>IF('Main Data'!AZ717="Yes",1,0)</f>
        <v>0</v>
      </c>
      <c r="AP717">
        <f>IF('Main Data'!BA717="Yes",1,0)</f>
        <v>0</v>
      </c>
      <c r="AQ717">
        <f>IF('Main Data'!BD717="Yes",1,0)</f>
        <v>0</v>
      </c>
      <c r="AR717">
        <f>IF('Main Data'!BE717="A",1,0)</f>
        <v>0</v>
      </c>
      <c r="AS717">
        <f>IF('Main Data'!BE717="AA",1,0)</f>
        <v>1</v>
      </c>
      <c r="AT717">
        <f>IF('Main Data'!BE717="AAA",1,0)</f>
        <v>0</v>
      </c>
      <c r="AU717">
        <f>IF('Main Data'!BE717="AAAA",1,0)</f>
        <v>0</v>
      </c>
      <c r="AV717">
        <f>IF('Main Data'!P717="Yes",1,0)</f>
        <v>0</v>
      </c>
      <c r="AW717">
        <f>IF('Main Data'!AP717="Yes",1,0)</f>
        <v>0</v>
      </c>
      <c r="AX717">
        <f>IF(OR('Main Data'!V717="Yes", 'Main Data'!W717="Yes",'Main Data'!X717="Yes"),1,0)</f>
        <v>0</v>
      </c>
      <c r="AY717">
        <f>IF(OR('Main Data'!Y717="Yes",'Main Data'!Z717="Yes"),1,0)</f>
        <v>0</v>
      </c>
      <c r="AZ717">
        <f>IF('Main Data'!AR717="Yes",1,0)</f>
        <v>0</v>
      </c>
      <c r="BA717">
        <f>IF('Main Data'!AS717="Yes",1,0)</f>
        <v>0</v>
      </c>
      <c r="BB717">
        <f>IF('Main Data'!AG717="Yes",1,0)</f>
        <v>0</v>
      </c>
      <c r="BC717">
        <f>IF('Main Data'!AB717="Yes",1,0)</f>
        <v>0</v>
      </c>
      <c r="BD717">
        <f>IF('Main Data'!AA717="Yes",1,0)</f>
        <v>0</v>
      </c>
      <c r="BE717">
        <f>IF('Main Data'!AC717="Yes",1,0)</f>
        <v>0</v>
      </c>
      <c r="BF717">
        <f>IF('Main Data'!AF717="Yes",1,0)</f>
        <v>0</v>
      </c>
      <c r="BG717">
        <f>IF(OR('Main Data'!AI717="Yes",'Main Data'!AL717="Yes"),1,0)</f>
        <v>1</v>
      </c>
      <c r="BH717">
        <f>IF('Main Data'!AJ717="Yes",1,0)</f>
        <v>0</v>
      </c>
      <c r="BI717">
        <f>IF('Main Data'!AK717="Yes",1,0)</f>
        <v>0</v>
      </c>
      <c r="BJ717">
        <f>IF('Main Data'!AM717="Yes",1,0)</f>
        <v>0</v>
      </c>
      <c r="BK717">
        <f>IF('Main Data'!AQ717="Yes",1,0)</f>
        <v>0</v>
      </c>
      <c r="BL717" s="21">
        <f t="shared" si="67"/>
        <v>0</v>
      </c>
      <c r="BM717" s="21">
        <f t="shared" si="68"/>
        <v>0</v>
      </c>
      <c r="BN717" s="21">
        <f t="shared" si="69"/>
        <v>1</v>
      </c>
      <c r="BO717" s="21">
        <f t="shared" si="70"/>
        <v>0</v>
      </c>
      <c r="BP717" s="21">
        <f t="shared" si="71"/>
        <v>0</v>
      </c>
    </row>
    <row r="718" spans="1:68" x14ac:dyDescent="0.2">
      <c r="A718">
        <v>714</v>
      </c>
      <c r="B718" s="33">
        <f>'Main Data'!C718</f>
        <v>44143</v>
      </c>
      <c r="C718">
        <f>'Main Data'!D718</f>
        <v>245</v>
      </c>
      <c r="D718" s="26">
        <f>'Main Data'!E718</f>
        <v>3400</v>
      </c>
      <c r="E718" s="26">
        <f>'Main Data'!F718</f>
        <v>4250</v>
      </c>
      <c r="F718" s="34">
        <f t="shared" si="66"/>
        <v>8.1315307106042525</v>
      </c>
      <c r="G718">
        <f>IF('Main Data'!H718="AP",1,0)</f>
        <v>0</v>
      </c>
      <c r="H718">
        <f>IF('Main Data'!H718="Blancpain",1,0)</f>
        <v>0</v>
      </c>
      <c r="I718">
        <f>IF('Main Data'!H718="Breguet",1,0)</f>
        <v>0</v>
      </c>
      <c r="J718">
        <f>IF('Main Data'!H718="Breitling",1,0)</f>
        <v>1</v>
      </c>
      <c r="K718">
        <f>IF('Main Data'!H718="Cartier",1,0)</f>
        <v>0</v>
      </c>
      <c r="L718">
        <f>IF('Main Data'!H718="Gallet",1,0)</f>
        <v>0</v>
      </c>
      <c r="M718">
        <f>IF('Main Data'!H718="Girard Perregaux",1,0)</f>
        <v>0</v>
      </c>
      <c r="N718">
        <f>IF('Main Data'!H718="Gubelin",1,0)</f>
        <v>0</v>
      </c>
      <c r="O718">
        <f>IF('Main Data'!H718="Heuer",1,0)</f>
        <v>0</v>
      </c>
      <c r="P718">
        <f>IF('Main Data'!H718="IWC",1,0)</f>
        <v>0</v>
      </c>
      <c r="Q718">
        <f>IF('Main Data'!H718="JLC",1,0)</f>
        <v>0</v>
      </c>
      <c r="R718">
        <f>IF('Main Data'!H718="Longines",1,0)</f>
        <v>0</v>
      </c>
      <c r="S718">
        <f>IF('Main Data'!H718="Movado",1,0)</f>
        <v>0</v>
      </c>
      <c r="T718">
        <f>IF('Main Data'!H718="Omega",1,0)</f>
        <v>0</v>
      </c>
      <c r="U718">
        <f>IF('Main Data'!H718="Panerai",1,0)</f>
        <v>0</v>
      </c>
      <c r="V718">
        <f>IF('Main Data'!H718="Patek",1,0)</f>
        <v>0</v>
      </c>
      <c r="W718">
        <f>IF('Main Data'!H718="Rolex",1,0)</f>
        <v>0</v>
      </c>
      <c r="X718">
        <f>IF('Main Data'!H718="Tudor",1,0)</f>
        <v>0</v>
      </c>
      <c r="Y718">
        <f>IF('Main Data'!H718="Ulysse Nardin",1,0)</f>
        <v>0</v>
      </c>
      <c r="Z718">
        <f>IF('Main Data'!H718="Universal Geneve",1,0)</f>
        <v>0</v>
      </c>
      <c r="AA718">
        <f>IF('Main Data'!H718="Vacheron",1,0)</f>
        <v>0</v>
      </c>
      <c r="AB718">
        <f>IF('Main Data'!H718="Zenith",1,0)</f>
        <v>0</v>
      </c>
      <c r="AC718">
        <f>IF('Main Data'!J718="Stainless Steel",1,0)</f>
        <v>1</v>
      </c>
      <c r="AD718">
        <f>IF('Main Data'!J718="Two-tone",1,0)</f>
        <v>0</v>
      </c>
      <c r="AE718">
        <f>IF(OR('Main Data'!J718="YG 18K",'Main Data'!J718="YG &lt;18K",'Main Data'!J718="PG 18K",'Main Data'!J718="PG &lt;18K",'Main Data'!J718="WG 18K",'Main Data'!J718="Mixes of 18K",'Main Data'!J718="Mixes &lt;18K"),1,0)</f>
        <v>0</v>
      </c>
      <c r="AF718">
        <f>IF('Main Data'!J718="Platinum",1,0)</f>
        <v>0</v>
      </c>
      <c r="AG718">
        <f>IF(OR('Main Data'!J718="PVD",'Main Data'!J718="Gold Plate",'Main Data'!J718="Other"),1,0)</f>
        <v>0</v>
      </c>
      <c r="AH718">
        <f>IF('Main Data'!N718="Stainless Steel",1,0)</f>
        <v>0</v>
      </c>
      <c r="AI718">
        <f>IF('Main Data'!N718="Leather",1,0)</f>
        <v>1</v>
      </c>
      <c r="AJ718">
        <f>IF('Main Data'!N718="Two-tone",1,0)</f>
        <v>0</v>
      </c>
      <c r="AK718">
        <f>IF(OR('Main Data'!N718="YG 18K",'Main Data'!N718="PG 18K",'Main Data'!N718="WG 18K",'Main Data'!N718="Mixes of 18K"),1,0)</f>
        <v>0</v>
      </c>
      <c r="AL718">
        <f>IF(OR(,'Main Data'!N718="PVD",'Main Data'!N718="Gold plate"),1,0)</f>
        <v>0</v>
      </c>
      <c r="AM718">
        <f>IF(OR('Main Data'!AV718="Yes",'Main Data'!AW718="Yes",'Main Data'!AU718="Yes"),1,0)</f>
        <v>0</v>
      </c>
      <c r="AN718">
        <f>IF(OR(ISTEXT('Main Data'!AX718), ISTEXT('Main Data'!AY718)),1,0)</f>
        <v>0</v>
      </c>
      <c r="AO718">
        <f>IF('Main Data'!AZ718="Yes",1,0)</f>
        <v>0</v>
      </c>
      <c r="AP718">
        <f>IF('Main Data'!BA718="Yes",1,0)</f>
        <v>0</v>
      </c>
      <c r="AQ718">
        <f>IF('Main Data'!BD718="Yes",1,0)</f>
        <v>0</v>
      </c>
      <c r="AR718">
        <f>IF('Main Data'!BE718="A",1,0)</f>
        <v>0</v>
      </c>
      <c r="AS718">
        <f>IF('Main Data'!BE718="AA",1,0)</f>
        <v>1</v>
      </c>
      <c r="AT718">
        <f>IF('Main Data'!BE718="AAA",1,0)</f>
        <v>0</v>
      </c>
      <c r="AU718">
        <f>IF('Main Data'!BE718="AAAA",1,0)</f>
        <v>0</v>
      </c>
      <c r="AV718">
        <f>IF('Main Data'!P718="Yes",1,0)</f>
        <v>0</v>
      </c>
      <c r="AW718">
        <f>IF('Main Data'!AP718="Yes",1,0)</f>
        <v>0</v>
      </c>
      <c r="AX718">
        <f>IF(OR('Main Data'!V718="Yes", 'Main Data'!W718="Yes",'Main Data'!X718="Yes"),1,0)</f>
        <v>1</v>
      </c>
      <c r="AY718">
        <f>IF(OR('Main Data'!Y718="Yes",'Main Data'!Z718="Yes"),1,0)</f>
        <v>0</v>
      </c>
      <c r="AZ718">
        <f>IF('Main Data'!AR718="Yes",1,0)</f>
        <v>0</v>
      </c>
      <c r="BA718">
        <f>IF('Main Data'!AS718="Yes",1,0)</f>
        <v>0</v>
      </c>
      <c r="BB718">
        <f>IF('Main Data'!AG718="Yes",1,0)</f>
        <v>0</v>
      </c>
      <c r="BC718">
        <f>IF('Main Data'!AB718="Yes",1,0)</f>
        <v>0</v>
      </c>
      <c r="BD718">
        <f>IF('Main Data'!AA718="Yes",1,0)</f>
        <v>0</v>
      </c>
      <c r="BE718">
        <f>IF('Main Data'!AC718="Yes",1,0)</f>
        <v>0</v>
      </c>
      <c r="BF718">
        <f>IF('Main Data'!AF718="Yes",1,0)</f>
        <v>0</v>
      </c>
      <c r="BG718">
        <f>IF(OR('Main Data'!AI718="Yes",'Main Data'!AL718="Yes"),1,0)</f>
        <v>1</v>
      </c>
      <c r="BH718">
        <f>IF('Main Data'!AJ718="Yes",1,0)</f>
        <v>0</v>
      </c>
      <c r="BI718">
        <f>IF('Main Data'!AK718="Yes",1,0)</f>
        <v>0</v>
      </c>
      <c r="BJ718">
        <f>IF('Main Data'!AM718="Yes",1,0)</f>
        <v>0</v>
      </c>
      <c r="BK718">
        <f>IF('Main Data'!AQ718="Yes",1,0)</f>
        <v>0</v>
      </c>
      <c r="BL718" s="21">
        <f t="shared" si="67"/>
        <v>0</v>
      </c>
      <c r="BM718" s="21">
        <f t="shared" si="68"/>
        <v>0</v>
      </c>
      <c r="BN718" s="21">
        <f t="shared" si="69"/>
        <v>1</v>
      </c>
      <c r="BO718" s="21">
        <f t="shared" si="70"/>
        <v>0</v>
      </c>
      <c r="BP718" s="21">
        <f t="shared" si="71"/>
        <v>0</v>
      </c>
    </row>
    <row r="719" spans="1:68" x14ac:dyDescent="0.2">
      <c r="A719">
        <v>715</v>
      </c>
      <c r="B719" s="33">
        <f>'Main Data'!C719</f>
        <v>44143</v>
      </c>
      <c r="C719">
        <f>'Main Data'!D719</f>
        <v>246</v>
      </c>
      <c r="D719" s="26">
        <f>'Main Data'!E719</f>
        <v>4600</v>
      </c>
      <c r="E719" s="26">
        <f>'Main Data'!F719</f>
        <v>5750</v>
      </c>
      <c r="F719" s="34">
        <f t="shared" si="66"/>
        <v>8.4338115824771869</v>
      </c>
      <c r="G719">
        <f>IF('Main Data'!H719="AP",1,0)</f>
        <v>0</v>
      </c>
      <c r="H719">
        <f>IF('Main Data'!H719="Blancpain",1,0)</f>
        <v>0</v>
      </c>
      <c r="I719">
        <f>IF('Main Data'!H719="Breguet",1,0)</f>
        <v>0</v>
      </c>
      <c r="J719">
        <f>IF('Main Data'!H719="Breitling",1,0)</f>
        <v>1</v>
      </c>
      <c r="K719">
        <f>IF('Main Data'!H719="Cartier",1,0)</f>
        <v>0</v>
      </c>
      <c r="L719">
        <f>IF('Main Data'!H719="Gallet",1,0)</f>
        <v>0</v>
      </c>
      <c r="M719">
        <f>IF('Main Data'!H719="Girard Perregaux",1,0)</f>
        <v>0</v>
      </c>
      <c r="N719">
        <f>IF('Main Data'!H719="Gubelin",1,0)</f>
        <v>0</v>
      </c>
      <c r="O719">
        <f>IF('Main Data'!H719="Heuer",1,0)</f>
        <v>0</v>
      </c>
      <c r="P719">
        <f>IF('Main Data'!H719="IWC",1,0)</f>
        <v>0</v>
      </c>
      <c r="Q719">
        <f>IF('Main Data'!H719="JLC",1,0)</f>
        <v>0</v>
      </c>
      <c r="R719">
        <f>IF('Main Data'!H719="Longines",1,0)</f>
        <v>0</v>
      </c>
      <c r="S719">
        <f>IF('Main Data'!H719="Movado",1,0)</f>
        <v>0</v>
      </c>
      <c r="T719">
        <f>IF('Main Data'!H719="Omega",1,0)</f>
        <v>0</v>
      </c>
      <c r="U719">
        <f>IF('Main Data'!H719="Panerai",1,0)</f>
        <v>0</v>
      </c>
      <c r="V719">
        <f>IF('Main Data'!H719="Patek",1,0)</f>
        <v>0</v>
      </c>
      <c r="W719">
        <f>IF('Main Data'!H719="Rolex",1,0)</f>
        <v>0</v>
      </c>
      <c r="X719">
        <f>IF('Main Data'!H719="Tudor",1,0)</f>
        <v>0</v>
      </c>
      <c r="Y719">
        <f>IF('Main Data'!H719="Ulysse Nardin",1,0)</f>
        <v>0</v>
      </c>
      <c r="Z719">
        <f>IF('Main Data'!H719="Universal Geneve",1,0)</f>
        <v>0</v>
      </c>
      <c r="AA719">
        <f>IF('Main Data'!H719="Vacheron",1,0)</f>
        <v>0</v>
      </c>
      <c r="AB719">
        <f>IF('Main Data'!H719="Zenith",1,0)</f>
        <v>0</v>
      </c>
      <c r="AC719">
        <f>IF('Main Data'!J719="Stainless Steel",1,0)</f>
        <v>1</v>
      </c>
      <c r="AD719">
        <f>IF('Main Data'!J719="Two-tone",1,0)</f>
        <v>0</v>
      </c>
      <c r="AE719">
        <f>IF(OR('Main Data'!J719="YG 18K",'Main Data'!J719="YG &lt;18K",'Main Data'!J719="PG 18K",'Main Data'!J719="PG &lt;18K",'Main Data'!J719="WG 18K",'Main Data'!J719="Mixes of 18K",'Main Data'!J719="Mixes &lt;18K"),1,0)</f>
        <v>0</v>
      </c>
      <c r="AF719">
        <f>IF('Main Data'!J719="Platinum",1,0)</f>
        <v>0</v>
      </c>
      <c r="AG719">
        <f>IF(OR('Main Data'!J719="PVD",'Main Data'!J719="Gold Plate",'Main Data'!J719="Other"),1,0)</f>
        <v>0</v>
      </c>
      <c r="AH719">
        <f>IF('Main Data'!N719="Stainless Steel",1,0)</f>
        <v>0</v>
      </c>
      <c r="AI719">
        <f>IF('Main Data'!N719="Leather",1,0)</f>
        <v>1</v>
      </c>
      <c r="AJ719">
        <f>IF('Main Data'!N719="Two-tone",1,0)</f>
        <v>0</v>
      </c>
      <c r="AK719">
        <f>IF(OR('Main Data'!N719="YG 18K",'Main Data'!N719="PG 18K",'Main Data'!N719="WG 18K",'Main Data'!N719="Mixes of 18K"),1,0)</f>
        <v>0</v>
      </c>
      <c r="AL719">
        <f>IF(OR(,'Main Data'!N719="PVD",'Main Data'!N719="Gold plate"),1,0)</f>
        <v>0</v>
      </c>
      <c r="AM719">
        <f>IF(OR('Main Data'!AV719="Yes",'Main Data'!AW719="Yes",'Main Data'!AU719="Yes"),1,0)</f>
        <v>0</v>
      </c>
      <c r="AN719">
        <f>IF(OR(ISTEXT('Main Data'!AX719), ISTEXT('Main Data'!AY719)),1,0)</f>
        <v>0</v>
      </c>
      <c r="AO719">
        <f>IF('Main Data'!AZ719="Yes",1,0)</f>
        <v>0</v>
      </c>
      <c r="AP719">
        <f>IF('Main Data'!BA719="Yes",1,0)</f>
        <v>0</v>
      </c>
      <c r="AQ719">
        <f>IF('Main Data'!BD719="Yes",1,0)</f>
        <v>0</v>
      </c>
      <c r="AR719">
        <f>IF('Main Data'!BE719="A",1,0)</f>
        <v>0</v>
      </c>
      <c r="AS719">
        <f>IF('Main Data'!BE719="AA",1,0)</f>
        <v>1</v>
      </c>
      <c r="AT719">
        <f>IF('Main Data'!BE719="AAA",1,0)</f>
        <v>0</v>
      </c>
      <c r="AU719">
        <f>IF('Main Data'!BE719="AAAA",1,0)</f>
        <v>0</v>
      </c>
      <c r="AV719">
        <f>IF('Main Data'!P719="Yes",1,0)</f>
        <v>0</v>
      </c>
      <c r="AW719">
        <f>IF('Main Data'!AP719="Yes",1,0)</f>
        <v>0</v>
      </c>
      <c r="AX719">
        <f>IF(OR('Main Data'!V719="Yes", 'Main Data'!W719="Yes",'Main Data'!X719="Yes"),1,0)</f>
        <v>1</v>
      </c>
      <c r="AY719">
        <f>IF(OR('Main Data'!Y719="Yes",'Main Data'!Z719="Yes"),1,0)</f>
        <v>0</v>
      </c>
      <c r="AZ719">
        <f>IF('Main Data'!AR719="Yes",1,0)</f>
        <v>0</v>
      </c>
      <c r="BA719">
        <f>IF('Main Data'!AS719="Yes",1,0)</f>
        <v>0</v>
      </c>
      <c r="BB719">
        <f>IF('Main Data'!AG719="Yes",1,0)</f>
        <v>0</v>
      </c>
      <c r="BC719">
        <f>IF('Main Data'!AB719="Yes",1,0)</f>
        <v>0</v>
      </c>
      <c r="BD719">
        <f>IF('Main Data'!AA719="Yes",1,0)</f>
        <v>0</v>
      </c>
      <c r="BE719">
        <f>IF('Main Data'!AC719="Yes",1,0)</f>
        <v>0</v>
      </c>
      <c r="BF719">
        <f>IF('Main Data'!AF719="Yes",1,0)</f>
        <v>0</v>
      </c>
      <c r="BG719">
        <f>IF(OR('Main Data'!AI719="Yes",'Main Data'!AL719="Yes"),1,0)</f>
        <v>1</v>
      </c>
      <c r="BH719">
        <f>IF('Main Data'!AJ719="Yes",1,0)</f>
        <v>0</v>
      </c>
      <c r="BI719">
        <f>IF('Main Data'!AK719="Yes",1,0)</f>
        <v>0</v>
      </c>
      <c r="BJ719">
        <f>IF('Main Data'!AM719="Yes",1,0)</f>
        <v>0</v>
      </c>
      <c r="BK719">
        <f>IF('Main Data'!AQ719="Yes",1,0)</f>
        <v>0</v>
      </c>
      <c r="BL719" s="21">
        <f t="shared" si="67"/>
        <v>0</v>
      </c>
      <c r="BM719" s="21">
        <f t="shared" si="68"/>
        <v>0</v>
      </c>
      <c r="BN719" s="21">
        <f t="shared" si="69"/>
        <v>1</v>
      </c>
      <c r="BO719" s="21">
        <f t="shared" si="70"/>
        <v>0</v>
      </c>
      <c r="BP719" s="21">
        <f t="shared" si="71"/>
        <v>0</v>
      </c>
    </row>
    <row r="720" spans="1:68" x14ac:dyDescent="0.2">
      <c r="A720">
        <v>716</v>
      </c>
      <c r="B720" s="33">
        <f>'Main Data'!C720</f>
        <v>44143</v>
      </c>
      <c r="C720">
        <f>'Main Data'!D720</f>
        <v>247</v>
      </c>
      <c r="D720" s="26">
        <f>'Main Data'!E720</f>
        <v>2800</v>
      </c>
      <c r="E720" s="26">
        <f>'Main Data'!F720</f>
        <v>3500</v>
      </c>
      <c r="F720" s="34">
        <f t="shared" si="66"/>
        <v>7.9373746961632952</v>
      </c>
      <c r="G720">
        <f>IF('Main Data'!H720="AP",1,0)</f>
        <v>0</v>
      </c>
      <c r="H720">
        <f>IF('Main Data'!H720="Blancpain",1,0)</f>
        <v>0</v>
      </c>
      <c r="I720">
        <f>IF('Main Data'!H720="Breguet",1,0)</f>
        <v>0</v>
      </c>
      <c r="J720">
        <f>IF('Main Data'!H720="Breitling",1,0)</f>
        <v>1</v>
      </c>
      <c r="K720">
        <f>IF('Main Data'!H720="Cartier",1,0)</f>
        <v>0</v>
      </c>
      <c r="L720">
        <f>IF('Main Data'!H720="Gallet",1,0)</f>
        <v>0</v>
      </c>
      <c r="M720">
        <f>IF('Main Data'!H720="Girard Perregaux",1,0)</f>
        <v>0</v>
      </c>
      <c r="N720">
        <f>IF('Main Data'!H720="Gubelin",1,0)</f>
        <v>0</v>
      </c>
      <c r="O720">
        <f>IF('Main Data'!H720="Heuer",1,0)</f>
        <v>0</v>
      </c>
      <c r="P720">
        <f>IF('Main Data'!H720="IWC",1,0)</f>
        <v>0</v>
      </c>
      <c r="Q720">
        <f>IF('Main Data'!H720="JLC",1,0)</f>
        <v>0</v>
      </c>
      <c r="R720">
        <f>IF('Main Data'!H720="Longines",1,0)</f>
        <v>0</v>
      </c>
      <c r="S720">
        <f>IF('Main Data'!H720="Movado",1,0)</f>
        <v>0</v>
      </c>
      <c r="T720">
        <f>IF('Main Data'!H720="Omega",1,0)</f>
        <v>0</v>
      </c>
      <c r="U720">
        <f>IF('Main Data'!H720="Panerai",1,0)</f>
        <v>0</v>
      </c>
      <c r="V720">
        <f>IF('Main Data'!H720="Patek",1,0)</f>
        <v>0</v>
      </c>
      <c r="W720">
        <f>IF('Main Data'!H720="Rolex",1,0)</f>
        <v>0</v>
      </c>
      <c r="X720">
        <f>IF('Main Data'!H720="Tudor",1,0)</f>
        <v>0</v>
      </c>
      <c r="Y720">
        <f>IF('Main Data'!H720="Ulysse Nardin",1,0)</f>
        <v>0</v>
      </c>
      <c r="Z720">
        <f>IF('Main Data'!H720="Universal Geneve",1,0)</f>
        <v>0</v>
      </c>
      <c r="AA720">
        <f>IF('Main Data'!H720="Vacheron",1,0)</f>
        <v>0</v>
      </c>
      <c r="AB720">
        <f>IF('Main Data'!H720="Zenith",1,0)</f>
        <v>0</v>
      </c>
      <c r="AC720">
        <f>IF('Main Data'!J720="Stainless Steel",1,0)</f>
        <v>1</v>
      </c>
      <c r="AD720">
        <f>IF('Main Data'!J720="Two-tone",1,0)</f>
        <v>0</v>
      </c>
      <c r="AE720">
        <f>IF(OR('Main Data'!J720="YG 18K",'Main Data'!J720="YG &lt;18K",'Main Data'!J720="PG 18K",'Main Data'!J720="PG &lt;18K",'Main Data'!J720="WG 18K",'Main Data'!J720="Mixes of 18K",'Main Data'!J720="Mixes &lt;18K"),1,0)</f>
        <v>0</v>
      </c>
      <c r="AF720">
        <f>IF('Main Data'!J720="Platinum",1,0)</f>
        <v>0</v>
      </c>
      <c r="AG720">
        <f>IF(OR('Main Data'!J720="PVD",'Main Data'!J720="Gold Plate",'Main Data'!J720="Other"),1,0)</f>
        <v>0</v>
      </c>
      <c r="AH720">
        <f>IF('Main Data'!N720="Stainless Steel",1,0)</f>
        <v>1</v>
      </c>
      <c r="AI720">
        <f>IF('Main Data'!N720="Leather",1,0)</f>
        <v>0</v>
      </c>
      <c r="AJ720">
        <f>IF('Main Data'!N720="Two-tone",1,0)</f>
        <v>0</v>
      </c>
      <c r="AK720">
        <f>IF(OR('Main Data'!N720="YG 18K",'Main Data'!N720="PG 18K",'Main Data'!N720="WG 18K",'Main Data'!N720="Mixes of 18K"),1,0)</f>
        <v>0</v>
      </c>
      <c r="AL720">
        <f>IF(OR(,'Main Data'!N720="PVD",'Main Data'!N720="Gold plate"),1,0)</f>
        <v>0</v>
      </c>
      <c r="AM720">
        <f>IF(OR('Main Data'!AV720="Yes",'Main Data'!AW720="Yes",'Main Data'!AU720="Yes"),1,0)</f>
        <v>0</v>
      </c>
      <c r="AN720">
        <f>IF(OR(ISTEXT('Main Data'!AX720), ISTEXT('Main Data'!AY720)),1,0)</f>
        <v>0</v>
      </c>
      <c r="AO720">
        <f>IF('Main Data'!AZ720="Yes",1,0)</f>
        <v>0</v>
      </c>
      <c r="AP720">
        <f>IF('Main Data'!BA720="Yes",1,0)</f>
        <v>0</v>
      </c>
      <c r="AQ720">
        <f>IF('Main Data'!BD720="Yes",1,0)</f>
        <v>0</v>
      </c>
      <c r="AR720">
        <f>IF('Main Data'!BE720="A",1,0)</f>
        <v>0</v>
      </c>
      <c r="AS720">
        <f>IF('Main Data'!BE720="AA",1,0)</f>
        <v>1</v>
      </c>
      <c r="AT720">
        <f>IF('Main Data'!BE720="AAA",1,0)</f>
        <v>0</v>
      </c>
      <c r="AU720">
        <f>IF('Main Data'!BE720="AAAA",1,0)</f>
        <v>0</v>
      </c>
      <c r="AV720">
        <f>IF('Main Data'!P720="Yes",1,0)</f>
        <v>0</v>
      </c>
      <c r="AW720">
        <f>IF('Main Data'!AP720="Yes",1,0)</f>
        <v>0</v>
      </c>
      <c r="AX720">
        <f>IF(OR('Main Data'!V720="Yes", 'Main Data'!W720="Yes",'Main Data'!X720="Yes"),1,0)</f>
        <v>1</v>
      </c>
      <c r="AY720">
        <f>IF(OR('Main Data'!Y720="Yes",'Main Data'!Z720="Yes"),1,0)</f>
        <v>0</v>
      </c>
      <c r="AZ720">
        <f>IF('Main Data'!AR720="Yes",1,0)</f>
        <v>0</v>
      </c>
      <c r="BA720">
        <f>IF('Main Data'!AS720="Yes",1,0)</f>
        <v>0</v>
      </c>
      <c r="BB720">
        <f>IF('Main Data'!AG720="Yes",1,0)</f>
        <v>0</v>
      </c>
      <c r="BC720">
        <f>IF('Main Data'!AB720="Yes",1,0)</f>
        <v>0</v>
      </c>
      <c r="BD720">
        <f>IF('Main Data'!AA720="Yes",1,0)</f>
        <v>0</v>
      </c>
      <c r="BE720">
        <f>IF('Main Data'!AC720="Yes",1,0)</f>
        <v>0</v>
      </c>
      <c r="BF720">
        <f>IF('Main Data'!AF720="Yes",1,0)</f>
        <v>0</v>
      </c>
      <c r="BG720">
        <f>IF(OR('Main Data'!AI720="Yes",'Main Data'!AL720="Yes"),1,0)</f>
        <v>1</v>
      </c>
      <c r="BH720">
        <f>IF('Main Data'!AJ720="Yes",1,0)</f>
        <v>0</v>
      </c>
      <c r="BI720">
        <f>IF('Main Data'!AK720="Yes",1,0)</f>
        <v>0</v>
      </c>
      <c r="BJ720">
        <f>IF('Main Data'!AM720="Yes",1,0)</f>
        <v>0</v>
      </c>
      <c r="BK720">
        <f>IF('Main Data'!AQ720="Yes",1,0)</f>
        <v>0</v>
      </c>
      <c r="BL720" s="21">
        <f t="shared" si="67"/>
        <v>0</v>
      </c>
      <c r="BM720" s="21">
        <f t="shared" si="68"/>
        <v>0</v>
      </c>
      <c r="BN720" s="21">
        <f t="shared" si="69"/>
        <v>1</v>
      </c>
      <c r="BO720" s="21">
        <f t="shared" si="70"/>
        <v>0</v>
      </c>
      <c r="BP720" s="21">
        <f t="shared" si="71"/>
        <v>0</v>
      </c>
    </row>
    <row r="721" spans="1:68" x14ac:dyDescent="0.2">
      <c r="A721">
        <v>717</v>
      </c>
      <c r="B721" s="33">
        <f>'Main Data'!C721</f>
        <v>44143</v>
      </c>
      <c r="C721">
        <f>'Main Data'!D721</f>
        <v>248</v>
      </c>
      <c r="D721" s="26">
        <f>'Main Data'!E721</f>
        <v>1800</v>
      </c>
      <c r="E721" s="26">
        <f>'Main Data'!F721</f>
        <v>2250</v>
      </c>
      <c r="F721" s="34">
        <f t="shared" si="66"/>
        <v>7.4955419438842563</v>
      </c>
      <c r="G721">
        <f>IF('Main Data'!H721="AP",1,0)</f>
        <v>0</v>
      </c>
      <c r="H721">
        <f>IF('Main Data'!H721="Blancpain",1,0)</f>
        <v>0</v>
      </c>
      <c r="I721">
        <f>IF('Main Data'!H721="Breguet",1,0)</f>
        <v>0</v>
      </c>
      <c r="J721">
        <f>IF('Main Data'!H721="Breitling",1,0)</f>
        <v>1</v>
      </c>
      <c r="K721">
        <f>IF('Main Data'!H721="Cartier",1,0)</f>
        <v>0</v>
      </c>
      <c r="L721">
        <f>IF('Main Data'!H721="Gallet",1,0)</f>
        <v>0</v>
      </c>
      <c r="M721">
        <f>IF('Main Data'!H721="Girard Perregaux",1,0)</f>
        <v>0</v>
      </c>
      <c r="N721">
        <f>IF('Main Data'!H721="Gubelin",1,0)</f>
        <v>0</v>
      </c>
      <c r="O721">
        <f>IF('Main Data'!H721="Heuer",1,0)</f>
        <v>0</v>
      </c>
      <c r="P721">
        <f>IF('Main Data'!H721="IWC",1,0)</f>
        <v>0</v>
      </c>
      <c r="Q721">
        <f>IF('Main Data'!H721="JLC",1,0)</f>
        <v>0</v>
      </c>
      <c r="R721">
        <f>IF('Main Data'!H721="Longines",1,0)</f>
        <v>0</v>
      </c>
      <c r="S721">
        <f>IF('Main Data'!H721="Movado",1,0)</f>
        <v>0</v>
      </c>
      <c r="T721">
        <f>IF('Main Data'!H721="Omega",1,0)</f>
        <v>0</v>
      </c>
      <c r="U721">
        <f>IF('Main Data'!H721="Panerai",1,0)</f>
        <v>0</v>
      </c>
      <c r="V721">
        <f>IF('Main Data'!H721="Patek",1,0)</f>
        <v>0</v>
      </c>
      <c r="W721">
        <f>IF('Main Data'!H721="Rolex",1,0)</f>
        <v>0</v>
      </c>
      <c r="X721">
        <f>IF('Main Data'!H721="Tudor",1,0)</f>
        <v>0</v>
      </c>
      <c r="Y721">
        <f>IF('Main Data'!H721="Ulysse Nardin",1,0)</f>
        <v>0</v>
      </c>
      <c r="Z721">
        <f>IF('Main Data'!H721="Universal Geneve",1,0)</f>
        <v>0</v>
      </c>
      <c r="AA721">
        <f>IF('Main Data'!H721="Vacheron",1,0)</f>
        <v>0</v>
      </c>
      <c r="AB721">
        <f>IF('Main Data'!H721="Zenith",1,0)</f>
        <v>0</v>
      </c>
      <c r="AC721">
        <f>IF('Main Data'!J721="Stainless Steel",1,0)</f>
        <v>1</v>
      </c>
      <c r="AD721">
        <f>IF('Main Data'!J721="Two-tone",1,0)</f>
        <v>0</v>
      </c>
      <c r="AE721">
        <f>IF(OR('Main Data'!J721="YG 18K",'Main Data'!J721="YG &lt;18K",'Main Data'!J721="PG 18K",'Main Data'!J721="PG &lt;18K",'Main Data'!J721="WG 18K",'Main Data'!J721="Mixes of 18K",'Main Data'!J721="Mixes &lt;18K"),1,0)</f>
        <v>0</v>
      </c>
      <c r="AF721">
        <f>IF('Main Data'!J721="Platinum",1,0)</f>
        <v>0</v>
      </c>
      <c r="AG721">
        <f>IF(OR('Main Data'!J721="PVD",'Main Data'!J721="Gold Plate",'Main Data'!J721="Other"),1,0)</f>
        <v>0</v>
      </c>
      <c r="AH721">
        <f>IF('Main Data'!N721="Stainless Steel",1,0)</f>
        <v>1</v>
      </c>
      <c r="AI721">
        <f>IF('Main Data'!N721="Leather",1,0)</f>
        <v>0</v>
      </c>
      <c r="AJ721">
        <f>IF('Main Data'!N721="Two-tone",1,0)</f>
        <v>0</v>
      </c>
      <c r="AK721">
        <f>IF(OR('Main Data'!N721="YG 18K",'Main Data'!N721="PG 18K",'Main Data'!N721="WG 18K",'Main Data'!N721="Mixes of 18K"),1,0)</f>
        <v>0</v>
      </c>
      <c r="AL721">
        <f>IF(OR(,'Main Data'!N721="PVD",'Main Data'!N721="Gold plate"),1,0)</f>
        <v>0</v>
      </c>
      <c r="AM721">
        <f>IF(OR('Main Data'!AV721="Yes",'Main Data'!AW721="Yes",'Main Data'!AU721="Yes"),1,0)</f>
        <v>0</v>
      </c>
      <c r="AN721">
        <f>IF(OR(ISTEXT('Main Data'!AX721), ISTEXT('Main Data'!AY721)),1,0)</f>
        <v>0</v>
      </c>
      <c r="AO721">
        <f>IF('Main Data'!AZ721="Yes",1,0)</f>
        <v>0</v>
      </c>
      <c r="AP721">
        <f>IF('Main Data'!BA721="Yes",1,0)</f>
        <v>0</v>
      </c>
      <c r="AQ721">
        <f>IF('Main Data'!BD721="Yes",1,0)</f>
        <v>0</v>
      </c>
      <c r="AR721">
        <f>IF('Main Data'!BE721="A",1,0)</f>
        <v>0</v>
      </c>
      <c r="AS721">
        <f>IF('Main Data'!BE721="AA",1,0)</f>
        <v>1</v>
      </c>
      <c r="AT721">
        <f>IF('Main Data'!BE721="AAA",1,0)</f>
        <v>0</v>
      </c>
      <c r="AU721">
        <f>IF('Main Data'!BE721="AAAA",1,0)</f>
        <v>0</v>
      </c>
      <c r="AV721">
        <f>IF('Main Data'!P721="Yes",1,0)</f>
        <v>0</v>
      </c>
      <c r="AW721">
        <f>IF('Main Data'!AP721="Yes",1,0)</f>
        <v>0</v>
      </c>
      <c r="AX721">
        <f>IF(OR('Main Data'!V721="Yes", 'Main Data'!W721="Yes",'Main Data'!X721="Yes"),1,0)</f>
        <v>1</v>
      </c>
      <c r="AY721">
        <f>IF(OR('Main Data'!Y721="Yes",'Main Data'!Z721="Yes"),1,0)</f>
        <v>0</v>
      </c>
      <c r="AZ721">
        <f>IF('Main Data'!AR721="Yes",1,0)</f>
        <v>0</v>
      </c>
      <c r="BA721">
        <f>IF('Main Data'!AS721="Yes",1,0)</f>
        <v>0</v>
      </c>
      <c r="BB721">
        <f>IF('Main Data'!AG721="Yes",1,0)</f>
        <v>0</v>
      </c>
      <c r="BC721">
        <f>IF('Main Data'!AB721="Yes",1,0)</f>
        <v>0</v>
      </c>
      <c r="BD721">
        <f>IF('Main Data'!AA721="Yes",1,0)</f>
        <v>0</v>
      </c>
      <c r="BE721">
        <f>IF('Main Data'!AC721="Yes",1,0)</f>
        <v>0</v>
      </c>
      <c r="BF721">
        <f>IF('Main Data'!AF721="Yes",1,0)</f>
        <v>0</v>
      </c>
      <c r="BG721">
        <f>IF(OR('Main Data'!AI721="Yes",'Main Data'!AL721="Yes"),1,0)</f>
        <v>1</v>
      </c>
      <c r="BH721">
        <f>IF('Main Data'!AJ721="Yes",1,0)</f>
        <v>0</v>
      </c>
      <c r="BI721">
        <f>IF('Main Data'!AK721="Yes",1,0)</f>
        <v>0</v>
      </c>
      <c r="BJ721">
        <f>IF('Main Data'!AM721="Yes",1,0)</f>
        <v>0</v>
      </c>
      <c r="BK721">
        <f>IF('Main Data'!AQ721="Yes",1,0)</f>
        <v>0</v>
      </c>
      <c r="BL721" s="21">
        <f t="shared" si="67"/>
        <v>0</v>
      </c>
      <c r="BM721" s="21">
        <f t="shared" si="68"/>
        <v>0</v>
      </c>
      <c r="BN721" s="21">
        <f t="shared" si="69"/>
        <v>1</v>
      </c>
      <c r="BO721" s="21">
        <f t="shared" si="70"/>
        <v>0</v>
      </c>
      <c r="BP721" s="21">
        <f t="shared" si="71"/>
        <v>0</v>
      </c>
    </row>
    <row r="722" spans="1:68" x14ac:dyDescent="0.2">
      <c r="A722">
        <v>718</v>
      </c>
      <c r="B722" s="33">
        <f>'Main Data'!C722</f>
        <v>44143</v>
      </c>
      <c r="C722">
        <f>'Main Data'!D722</f>
        <v>249</v>
      </c>
      <c r="D722" s="26">
        <f>'Main Data'!E722</f>
        <v>2200</v>
      </c>
      <c r="E722" s="26">
        <f>'Main Data'!F722</f>
        <v>2750</v>
      </c>
      <c r="F722" s="34">
        <f t="shared" si="66"/>
        <v>7.696212639346407</v>
      </c>
      <c r="G722">
        <f>IF('Main Data'!H722="AP",1,0)</f>
        <v>0</v>
      </c>
      <c r="H722">
        <f>IF('Main Data'!H722="Blancpain",1,0)</f>
        <v>0</v>
      </c>
      <c r="I722">
        <f>IF('Main Data'!H722="Breguet",1,0)</f>
        <v>0</v>
      </c>
      <c r="J722">
        <f>IF('Main Data'!H722="Breitling",1,0)</f>
        <v>1</v>
      </c>
      <c r="K722">
        <f>IF('Main Data'!H722="Cartier",1,0)</f>
        <v>0</v>
      </c>
      <c r="L722">
        <f>IF('Main Data'!H722="Gallet",1,0)</f>
        <v>0</v>
      </c>
      <c r="M722">
        <f>IF('Main Data'!H722="Girard Perregaux",1,0)</f>
        <v>0</v>
      </c>
      <c r="N722">
        <f>IF('Main Data'!H722="Gubelin",1,0)</f>
        <v>0</v>
      </c>
      <c r="O722">
        <f>IF('Main Data'!H722="Heuer",1,0)</f>
        <v>0</v>
      </c>
      <c r="P722">
        <f>IF('Main Data'!H722="IWC",1,0)</f>
        <v>0</v>
      </c>
      <c r="Q722">
        <f>IF('Main Data'!H722="JLC",1,0)</f>
        <v>0</v>
      </c>
      <c r="R722">
        <f>IF('Main Data'!H722="Longines",1,0)</f>
        <v>0</v>
      </c>
      <c r="S722">
        <f>IF('Main Data'!H722="Movado",1,0)</f>
        <v>0</v>
      </c>
      <c r="T722">
        <f>IF('Main Data'!H722="Omega",1,0)</f>
        <v>0</v>
      </c>
      <c r="U722">
        <f>IF('Main Data'!H722="Panerai",1,0)</f>
        <v>0</v>
      </c>
      <c r="V722">
        <f>IF('Main Data'!H722="Patek",1,0)</f>
        <v>0</v>
      </c>
      <c r="W722">
        <f>IF('Main Data'!H722="Rolex",1,0)</f>
        <v>0</v>
      </c>
      <c r="X722">
        <f>IF('Main Data'!H722="Tudor",1,0)</f>
        <v>0</v>
      </c>
      <c r="Y722">
        <f>IF('Main Data'!H722="Ulysse Nardin",1,0)</f>
        <v>0</v>
      </c>
      <c r="Z722">
        <f>IF('Main Data'!H722="Universal Geneve",1,0)</f>
        <v>0</v>
      </c>
      <c r="AA722">
        <f>IF('Main Data'!H722="Vacheron",1,0)</f>
        <v>0</v>
      </c>
      <c r="AB722">
        <f>IF('Main Data'!H722="Zenith",1,0)</f>
        <v>0</v>
      </c>
      <c r="AC722">
        <f>IF('Main Data'!J722="Stainless Steel",1,0)</f>
        <v>1</v>
      </c>
      <c r="AD722">
        <f>IF('Main Data'!J722="Two-tone",1,0)</f>
        <v>0</v>
      </c>
      <c r="AE722">
        <f>IF(OR('Main Data'!J722="YG 18K",'Main Data'!J722="YG &lt;18K",'Main Data'!J722="PG 18K",'Main Data'!J722="PG &lt;18K",'Main Data'!J722="WG 18K",'Main Data'!J722="Mixes of 18K",'Main Data'!J722="Mixes &lt;18K"),1,0)</f>
        <v>0</v>
      </c>
      <c r="AF722">
        <f>IF('Main Data'!J722="Platinum",1,0)</f>
        <v>0</v>
      </c>
      <c r="AG722">
        <f>IF(OR('Main Data'!J722="PVD",'Main Data'!J722="Gold Plate",'Main Data'!J722="Other"),1,0)</f>
        <v>0</v>
      </c>
      <c r="AH722">
        <f>IF('Main Data'!N722="Stainless Steel",1,0)</f>
        <v>1</v>
      </c>
      <c r="AI722">
        <f>IF('Main Data'!N722="Leather",1,0)</f>
        <v>0</v>
      </c>
      <c r="AJ722">
        <f>IF('Main Data'!N722="Two-tone",1,0)</f>
        <v>0</v>
      </c>
      <c r="AK722">
        <f>IF(OR('Main Data'!N722="YG 18K",'Main Data'!N722="PG 18K",'Main Data'!N722="WG 18K",'Main Data'!N722="Mixes of 18K"),1,0)</f>
        <v>0</v>
      </c>
      <c r="AL722">
        <f>IF(OR(,'Main Data'!N722="PVD",'Main Data'!N722="Gold plate"),1,0)</f>
        <v>0</v>
      </c>
      <c r="AM722">
        <f>IF(OR('Main Data'!AV722="Yes",'Main Data'!AW722="Yes",'Main Data'!AU722="Yes"),1,0)</f>
        <v>0</v>
      </c>
      <c r="AN722">
        <f>IF(OR(ISTEXT('Main Data'!AX722), ISTEXT('Main Data'!AY722)),1,0)</f>
        <v>0</v>
      </c>
      <c r="AO722">
        <f>IF('Main Data'!AZ722="Yes",1,0)</f>
        <v>0</v>
      </c>
      <c r="AP722">
        <f>IF('Main Data'!BA722="Yes",1,0)</f>
        <v>0</v>
      </c>
      <c r="AQ722">
        <f>IF('Main Data'!BD722="Yes",1,0)</f>
        <v>0</v>
      </c>
      <c r="AR722">
        <f>IF('Main Data'!BE722="A",1,0)</f>
        <v>1</v>
      </c>
      <c r="AS722">
        <f>IF('Main Data'!BE722="AA",1,0)</f>
        <v>0</v>
      </c>
      <c r="AT722">
        <f>IF('Main Data'!BE722="AAA",1,0)</f>
        <v>0</v>
      </c>
      <c r="AU722">
        <f>IF('Main Data'!BE722="AAAA",1,0)</f>
        <v>0</v>
      </c>
      <c r="AV722">
        <f>IF('Main Data'!P722="Yes",1,0)</f>
        <v>0</v>
      </c>
      <c r="AW722">
        <f>IF('Main Data'!AP722="Yes",1,0)</f>
        <v>0</v>
      </c>
      <c r="AX722">
        <f>IF(OR('Main Data'!V722="Yes", 'Main Data'!W722="Yes",'Main Data'!X722="Yes"),1,0)</f>
        <v>1</v>
      </c>
      <c r="AY722">
        <f>IF(OR('Main Data'!Y722="Yes",'Main Data'!Z722="Yes"),1,0)</f>
        <v>0</v>
      </c>
      <c r="AZ722">
        <f>IF('Main Data'!AR722="Yes",1,0)</f>
        <v>0</v>
      </c>
      <c r="BA722">
        <f>IF('Main Data'!AS722="Yes",1,0)</f>
        <v>0</v>
      </c>
      <c r="BB722">
        <f>IF('Main Data'!AG722="Yes",1,0)</f>
        <v>0</v>
      </c>
      <c r="BC722">
        <f>IF('Main Data'!AB722="Yes",1,0)</f>
        <v>0</v>
      </c>
      <c r="BD722">
        <f>IF('Main Data'!AA722="Yes",1,0)</f>
        <v>0</v>
      </c>
      <c r="BE722">
        <f>IF('Main Data'!AC722="Yes",1,0)</f>
        <v>0</v>
      </c>
      <c r="BF722">
        <f>IF('Main Data'!AF722="Yes",1,0)</f>
        <v>0</v>
      </c>
      <c r="BG722">
        <f>IF(OR('Main Data'!AI722="Yes",'Main Data'!AL722="Yes"),1,0)</f>
        <v>1</v>
      </c>
      <c r="BH722">
        <f>IF('Main Data'!AJ722="Yes",1,0)</f>
        <v>0</v>
      </c>
      <c r="BI722">
        <f>IF('Main Data'!AK722="Yes",1,0)</f>
        <v>0</v>
      </c>
      <c r="BJ722">
        <f>IF('Main Data'!AM722="Yes",1,0)</f>
        <v>0</v>
      </c>
      <c r="BK722">
        <f>IF('Main Data'!AQ722="Yes",1,0)</f>
        <v>0</v>
      </c>
      <c r="BL722" s="21">
        <f t="shared" si="67"/>
        <v>0</v>
      </c>
      <c r="BM722" s="21">
        <f t="shared" si="68"/>
        <v>0</v>
      </c>
      <c r="BN722" s="21">
        <f t="shared" si="69"/>
        <v>1</v>
      </c>
      <c r="BO722" s="21">
        <f t="shared" si="70"/>
        <v>0</v>
      </c>
      <c r="BP722" s="21">
        <f t="shared" si="71"/>
        <v>0</v>
      </c>
    </row>
    <row r="723" spans="1:68" x14ac:dyDescent="0.2">
      <c r="A723">
        <v>719</v>
      </c>
      <c r="B723" s="33">
        <f>'Main Data'!C723</f>
        <v>44143</v>
      </c>
      <c r="C723">
        <f>'Main Data'!D723</f>
        <v>250</v>
      </c>
      <c r="D723" s="26">
        <f>'Main Data'!E723</f>
        <v>3000</v>
      </c>
      <c r="E723" s="26">
        <f>'Main Data'!F723</f>
        <v>3750</v>
      </c>
      <c r="F723" s="34">
        <f t="shared" si="66"/>
        <v>8.0063675676502459</v>
      </c>
      <c r="G723">
        <f>IF('Main Data'!H723="AP",1,0)</f>
        <v>0</v>
      </c>
      <c r="H723">
        <f>IF('Main Data'!H723="Blancpain",1,0)</f>
        <v>0</v>
      </c>
      <c r="I723">
        <f>IF('Main Data'!H723="Breguet",1,0)</f>
        <v>0</v>
      </c>
      <c r="J723">
        <f>IF('Main Data'!H723="Breitling",1,0)</f>
        <v>0</v>
      </c>
      <c r="K723">
        <f>IF('Main Data'!H723="Cartier",1,0)</f>
        <v>0</v>
      </c>
      <c r="L723">
        <f>IF('Main Data'!H723="Gallet",1,0)</f>
        <v>0</v>
      </c>
      <c r="M723">
        <f>IF('Main Data'!H723="Girard Perregaux",1,0)</f>
        <v>0</v>
      </c>
      <c r="N723">
        <f>IF('Main Data'!H723="Gubelin",1,0)</f>
        <v>0</v>
      </c>
      <c r="O723">
        <f>IF('Main Data'!H723="Heuer",1,0)</f>
        <v>0</v>
      </c>
      <c r="P723">
        <f>IF('Main Data'!H723="IWC",1,0)</f>
        <v>0</v>
      </c>
      <c r="Q723">
        <f>IF('Main Data'!H723="JLC",1,0)</f>
        <v>0</v>
      </c>
      <c r="R723">
        <f>IF('Main Data'!H723="Longines",1,0)</f>
        <v>0</v>
      </c>
      <c r="S723">
        <f>IF('Main Data'!H723="Movado",1,0)</f>
        <v>0</v>
      </c>
      <c r="T723">
        <f>IF('Main Data'!H723="Omega",1,0)</f>
        <v>0</v>
      </c>
      <c r="U723">
        <f>IF('Main Data'!H723="Panerai",1,0)</f>
        <v>0</v>
      </c>
      <c r="V723">
        <f>IF('Main Data'!H723="Patek",1,0)</f>
        <v>0</v>
      </c>
      <c r="W723">
        <f>IF('Main Data'!H723="Rolex",1,0)</f>
        <v>0</v>
      </c>
      <c r="X723">
        <f>IF('Main Data'!H723="Tudor",1,0)</f>
        <v>0</v>
      </c>
      <c r="Y723">
        <f>IF('Main Data'!H723="Ulysse Nardin",1,0)</f>
        <v>0</v>
      </c>
      <c r="Z723">
        <f>IF('Main Data'!H723="Universal Geneve",1,0)</f>
        <v>0</v>
      </c>
      <c r="AA723">
        <f>IF('Main Data'!H723="Vacheron",1,0)</f>
        <v>0</v>
      </c>
      <c r="AB723">
        <f>IF('Main Data'!H723="Zenith",1,0)</f>
        <v>1</v>
      </c>
      <c r="AC723">
        <f>IF('Main Data'!J723="Stainless Steel",1,0)</f>
        <v>1</v>
      </c>
      <c r="AD723">
        <f>IF('Main Data'!J723="Two-tone",1,0)</f>
        <v>0</v>
      </c>
      <c r="AE723">
        <f>IF(OR('Main Data'!J723="YG 18K",'Main Data'!J723="YG &lt;18K",'Main Data'!J723="PG 18K",'Main Data'!J723="PG &lt;18K",'Main Data'!J723="WG 18K",'Main Data'!J723="Mixes of 18K",'Main Data'!J723="Mixes &lt;18K"),1,0)</f>
        <v>0</v>
      </c>
      <c r="AF723">
        <f>IF('Main Data'!J723="Platinum",1,0)</f>
        <v>0</v>
      </c>
      <c r="AG723">
        <f>IF(OR('Main Data'!J723="PVD",'Main Data'!J723="Gold Plate",'Main Data'!J723="Other"),1,0)</f>
        <v>0</v>
      </c>
      <c r="AH723">
        <f>IF('Main Data'!N723="Stainless Steel",1,0)</f>
        <v>1</v>
      </c>
      <c r="AI723">
        <f>IF('Main Data'!N723="Leather",1,0)</f>
        <v>0</v>
      </c>
      <c r="AJ723">
        <f>IF('Main Data'!N723="Two-tone",1,0)</f>
        <v>0</v>
      </c>
      <c r="AK723">
        <f>IF(OR('Main Data'!N723="YG 18K",'Main Data'!N723="PG 18K",'Main Data'!N723="WG 18K",'Main Data'!N723="Mixes of 18K"),1,0)</f>
        <v>0</v>
      </c>
      <c r="AL723">
        <f>IF(OR(,'Main Data'!N723="PVD",'Main Data'!N723="Gold plate"),1,0)</f>
        <v>0</v>
      </c>
      <c r="AM723">
        <f>IF(OR('Main Data'!AV723="Yes",'Main Data'!AW723="Yes",'Main Data'!AU723="Yes"),1,0)</f>
        <v>0</v>
      </c>
      <c r="AN723">
        <f>IF(OR(ISTEXT('Main Data'!AX723), ISTEXT('Main Data'!AY723)),1,0)</f>
        <v>0</v>
      </c>
      <c r="AO723">
        <f>IF('Main Data'!AZ723="Yes",1,0)</f>
        <v>0</v>
      </c>
      <c r="AP723">
        <f>IF('Main Data'!BA723="Yes",1,0)</f>
        <v>0</v>
      </c>
      <c r="AQ723">
        <f>IF('Main Data'!BD723="Yes",1,0)</f>
        <v>0</v>
      </c>
      <c r="AR723">
        <f>IF('Main Data'!BE723="A",1,0)</f>
        <v>0</v>
      </c>
      <c r="AS723">
        <f>IF('Main Data'!BE723="AA",1,0)</f>
        <v>1</v>
      </c>
      <c r="AT723">
        <f>IF('Main Data'!BE723="AAA",1,0)</f>
        <v>0</v>
      </c>
      <c r="AU723">
        <f>IF('Main Data'!BE723="AAAA",1,0)</f>
        <v>0</v>
      </c>
      <c r="AV723">
        <f>IF('Main Data'!P723="Yes",1,0)</f>
        <v>0</v>
      </c>
      <c r="AW723">
        <f>IF('Main Data'!AP723="Yes",1,0)</f>
        <v>0</v>
      </c>
      <c r="AX723">
        <f>IF(OR('Main Data'!V723="Yes", 'Main Data'!W723="Yes",'Main Data'!X723="Yes"),1,0)</f>
        <v>1</v>
      </c>
      <c r="AY723">
        <f>IF(OR('Main Data'!Y723="Yes",'Main Data'!Z723="Yes"),1,0)</f>
        <v>0</v>
      </c>
      <c r="AZ723">
        <f>IF('Main Data'!AR723="Yes",1,0)</f>
        <v>0</v>
      </c>
      <c r="BA723">
        <f>IF('Main Data'!AS723="Yes",1,0)</f>
        <v>0</v>
      </c>
      <c r="BB723">
        <f>IF('Main Data'!AG723="Yes",1,0)</f>
        <v>0</v>
      </c>
      <c r="BC723">
        <f>IF('Main Data'!AB723="Yes",1,0)</f>
        <v>0</v>
      </c>
      <c r="BD723">
        <f>IF('Main Data'!AA723="Yes",1,0)</f>
        <v>0</v>
      </c>
      <c r="BE723">
        <f>IF('Main Data'!AC723="Yes",1,0)</f>
        <v>0</v>
      </c>
      <c r="BF723">
        <f>IF('Main Data'!AF723="Yes",1,0)</f>
        <v>0</v>
      </c>
      <c r="BG723">
        <f>IF(OR('Main Data'!AI723="Yes",'Main Data'!AL723="Yes"),1,0)</f>
        <v>1</v>
      </c>
      <c r="BH723">
        <f>IF('Main Data'!AJ723="Yes",1,0)</f>
        <v>0</v>
      </c>
      <c r="BI723">
        <f>IF('Main Data'!AK723="Yes",1,0)</f>
        <v>0</v>
      </c>
      <c r="BJ723">
        <f>IF('Main Data'!AM723="Yes",1,0)</f>
        <v>0</v>
      </c>
      <c r="BK723">
        <f>IF('Main Data'!AQ723="Yes",1,0)</f>
        <v>0</v>
      </c>
      <c r="BL723" s="21">
        <f t="shared" si="67"/>
        <v>0</v>
      </c>
      <c r="BM723" s="21">
        <f t="shared" si="68"/>
        <v>0</v>
      </c>
      <c r="BN723" s="21">
        <f t="shared" si="69"/>
        <v>1</v>
      </c>
      <c r="BO723" s="21">
        <f t="shared" si="70"/>
        <v>0</v>
      </c>
      <c r="BP723" s="21">
        <f t="shared" si="71"/>
        <v>0</v>
      </c>
    </row>
    <row r="724" spans="1:68" x14ac:dyDescent="0.2">
      <c r="A724">
        <v>720</v>
      </c>
      <c r="B724" s="33">
        <f>'Main Data'!C724</f>
        <v>44143</v>
      </c>
      <c r="C724">
        <f>'Main Data'!D724</f>
        <v>251</v>
      </c>
      <c r="D724" s="26">
        <f>'Main Data'!E724</f>
        <v>4000</v>
      </c>
      <c r="E724" s="26">
        <f>'Main Data'!F724</f>
        <v>5000</v>
      </c>
      <c r="F724" s="34">
        <f t="shared" si="66"/>
        <v>8.2940496401020276</v>
      </c>
      <c r="G724">
        <f>IF('Main Data'!H724="AP",1,0)</f>
        <v>0</v>
      </c>
      <c r="H724">
        <f>IF('Main Data'!H724="Blancpain",1,0)</f>
        <v>0</v>
      </c>
      <c r="I724">
        <f>IF('Main Data'!H724="Breguet",1,0)</f>
        <v>0</v>
      </c>
      <c r="J724">
        <f>IF('Main Data'!H724="Breitling",1,0)</f>
        <v>0</v>
      </c>
      <c r="K724">
        <f>IF('Main Data'!H724="Cartier",1,0)</f>
        <v>0</v>
      </c>
      <c r="L724">
        <f>IF('Main Data'!H724="Gallet",1,0)</f>
        <v>0</v>
      </c>
      <c r="M724">
        <f>IF('Main Data'!H724="Girard Perregaux",1,0)</f>
        <v>0</v>
      </c>
      <c r="N724">
        <f>IF('Main Data'!H724="Gubelin",1,0)</f>
        <v>0</v>
      </c>
      <c r="O724">
        <f>IF('Main Data'!H724="Heuer",1,0)</f>
        <v>0</v>
      </c>
      <c r="P724">
        <f>IF('Main Data'!H724="IWC",1,0)</f>
        <v>0</v>
      </c>
      <c r="Q724">
        <f>IF('Main Data'!H724="JLC",1,0)</f>
        <v>0</v>
      </c>
      <c r="R724">
        <f>IF('Main Data'!H724="Longines",1,0)</f>
        <v>0</v>
      </c>
      <c r="S724">
        <f>IF('Main Data'!H724="Movado",1,0)</f>
        <v>0</v>
      </c>
      <c r="T724">
        <f>IF('Main Data'!H724="Omega",1,0)</f>
        <v>0</v>
      </c>
      <c r="U724">
        <f>IF('Main Data'!H724="Panerai",1,0)</f>
        <v>0</v>
      </c>
      <c r="V724">
        <f>IF('Main Data'!H724="Patek",1,0)</f>
        <v>0</v>
      </c>
      <c r="W724">
        <f>IF('Main Data'!H724="Rolex",1,0)</f>
        <v>0</v>
      </c>
      <c r="X724">
        <f>IF('Main Data'!H724="Tudor",1,0)</f>
        <v>0</v>
      </c>
      <c r="Y724">
        <f>IF('Main Data'!H724="Ulysse Nardin",1,0)</f>
        <v>0</v>
      </c>
      <c r="Z724">
        <f>IF('Main Data'!H724="Universal Geneve",1,0)</f>
        <v>0</v>
      </c>
      <c r="AA724">
        <f>IF('Main Data'!H724="Vacheron",1,0)</f>
        <v>0</v>
      </c>
      <c r="AB724">
        <f>IF('Main Data'!H724="Zenith",1,0)</f>
        <v>1</v>
      </c>
      <c r="AC724">
        <f>IF('Main Data'!J724="Stainless Steel",1,0)</f>
        <v>1</v>
      </c>
      <c r="AD724">
        <f>IF('Main Data'!J724="Two-tone",1,0)</f>
        <v>0</v>
      </c>
      <c r="AE724">
        <f>IF(OR('Main Data'!J724="YG 18K",'Main Data'!J724="YG &lt;18K",'Main Data'!J724="PG 18K",'Main Data'!J724="PG &lt;18K",'Main Data'!J724="WG 18K",'Main Data'!J724="Mixes of 18K",'Main Data'!J724="Mixes &lt;18K"),1,0)</f>
        <v>0</v>
      </c>
      <c r="AF724">
        <f>IF('Main Data'!J724="Platinum",1,0)</f>
        <v>0</v>
      </c>
      <c r="AG724">
        <f>IF(OR('Main Data'!J724="PVD",'Main Data'!J724="Gold Plate",'Main Data'!J724="Other"),1,0)</f>
        <v>0</v>
      </c>
      <c r="AH724">
        <f>IF('Main Data'!N724="Stainless Steel",1,0)</f>
        <v>1</v>
      </c>
      <c r="AI724">
        <f>IF('Main Data'!N724="Leather",1,0)</f>
        <v>0</v>
      </c>
      <c r="AJ724">
        <f>IF('Main Data'!N724="Two-tone",1,0)</f>
        <v>0</v>
      </c>
      <c r="AK724">
        <f>IF(OR('Main Data'!N724="YG 18K",'Main Data'!N724="PG 18K",'Main Data'!N724="WG 18K",'Main Data'!N724="Mixes of 18K"),1,0)</f>
        <v>0</v>
      </c>
      <c r="AL724">
        <f>IF(OR(,'Main Data'!N724="PVD",'Main Data'!N724="Gold plate"),1,0)</f>
        <v>0</v>
      </c>
      <c r="AM724">
        <f>IF(OR('Main Data'!AV724="Yes",'Main Data'!AW724="Yes",'Main Data'!AU724="Yes"),1,0)</f>
        <v>0</v>
      </c>
      <c r="AN724">
        <f>IF(OR(ISTEXT('Main Data'!AX724), ISTEXT('Main Data'!AY724)),1,0)</f>
        <v>0</v>
      </c>
      <c r="AO724">
        <f>IF('Main Data'!AZ724="Yes",1,0)</f>
        <v>0</v>
      </c>
      <c r="AP724">
        <f>IF('Main Data'!BA724="Yes",1,0)</f>
        <v>0</v>
      </c>
      <c r="AQ724">
        <f>IF('Main Data'!BD724="Yes",1,0)</f>
        <v>0</v>
      </c>
      <c r="AR724">
        <f>IF('Main Data'!BE724="A",1,0)</f>
        <v>0</v>
      </c>
      <c r="AS724">
        <f>IF('Main Data'!BE724="AA",1,0)</f>
        <v>1</v>
      </c>
      <c r="AT724">
        <f>IF('Main Data'!BE724="AAA",1,0)</f>
        <v>0</v>
      </c>
      <c r="AU724">
        <f>IF('Main Data'!BE724="AAAA",1,0)</f>
        <v>0</v>
      </c>
      <c r="AV724">
        <f>IF('Main Data'!P724="Yes",1,0)</f>
        <v>0</v>
      </c>
      <c r="AW724">
        <f>IF('Main Data'!AP724="Yes",1,0)</f>
        <v>0</v>
      </c>
      <c r="AX724">
        <f>IF(OR('Main Data'!V724="Yes", 'Main Data'!W724="Yes",'Main Data'!X724="Yes"),1,0)</f>
        <v>1</v>
      </c>
      <c r="AY724">
        <f>IF(OR('Main Data'!Y724="Yes",'Main Data'!Z724="Yes"),1,0)</f>
        <v>0</v>
      </c>
      <c r="AZ724">
        <f>IF('Main Data'!AR724="Yes",1,0)</f>
        <v>0</v>
      </c>
      <c r="BA724">
        <f>IF('Main Data'!AS724="Yes",1,0)</f>
        <v>0</v>
      </c>
      <c r="BB724">
        <f>IF('Main Data'!AG724="Yes",1,0)</f>
        <v>0</v>
      </c>
      <c r="BC724">
        <f>IF('Main Data'!AB724="Yes",1,0)</f>
        <v>0</v>
      </c>
      <c r="BD724">
        <f>IF('Main Data'!AA724="Yes",1,0)</f>
        <v>0</v>
      </c>
      <c r="BE724">
        <f>IF('Main Data'!AC724="Yes",1,0)</f>
        <v>0</v>
      </c>
      <c r="BF724">
        <f>IF('Main Data'!AF724="Yes",1,0)</f>
        <v>0</v>
      </c>
      <c r="BG724">
        <f>IF(OR('Main Data'!AI724="Yes",'Main Data'!AL724="Yes"),1,0)</f>
        <v>1</v>
      </c>
      <c r="BH724">
        <f>IF('Main Data'!AJ724="Yes",1,0)</f>
        <v>0</v>
      </c>
      <c r="BI724">
        <f>IF('Main Data'!AK724="Yes",1,0)</f>
        <v>0</v>
      </c>
      <c r="BJ724">
        <f>IF('Main Data'!AM724="Yes",1,0)</f>
        <v>0</v>
      </c>
      <c r="BK724">
        <f>IF('Main Data'!AQ724="Yes",1,0)</f>
        <v>0</v>
      </c>
      <c r="BL724" s="21">
        <f t="shared" si="67"/>
        <v>0</v>
      </c>
      <c r="BM724" s="21">
        <f t="shared" si="68"/>
        <v>0</v>
      </c>
      <c r="BN724" s="21">
        <f t="shared" si="69"/>
        <v>1</v>
      </c>
      <c r="BO724" s="21">
        <f t="shared" si="70"/>
        <v>0</v>
      </c>
      <c r="BP724" s="21">
        <f t="shared" si="71"/>
        <v>0</v>
      </c>
    </row>
    <row r="725" spans="1:68" x14ac:dyDescent="0.2">
      <c r="A725">
        <v>721</v>
      </c>
      <c r="B725" s="33">
        <f>'Main Data'!C725</f>
        <v>44143</v>
      </c>
      <c r="C725">
        <f>'Main Data'!D725</f>
        <v>252</v>
      </c>
      <c r="D725" s="26">
        <f>'Main Data'!E725</f>
        <v>6500</v>
      </c>
      <c r="E725" s="26">
        <f>'Main Data'!F725</f>
        <v>8125</v>
      </c>
      <c r="F725" s="34">
        <f t="shared" si="66"/>
        <v>8.7795574558837277</v>
      </c>
      <c r="G725">
        <f>IF('Main Data'!H725="AP",1,0)</f>
        <v>0</v>
      </c>
      <c r="H725">
        <f>IF('Main Data'!H725="Blancpain",1,0)</f>
        <v>0</v>
      </c>
      <c r="I725">
        <f>IF('Main Data'!H725="Breguet",1,0)</f>
        <v>0</v>
      </c>
      <c r="J725">
        <f>IF('Main Data'!H725="Breitling",1,0)</f>
        <v>0</v>
      </c>
      <c r="K725">
        <f>IF('Main Data'!H725="Cartier",1,0)</f>
        <v>0</v>
      </c>
      <c r="L725">
        <f>IF('Main Data'!H725="Gallet",1,0)</f>
        <v>0</v>
      </c>
      <c r="M725">
        <f>IF('Main Data'!H725="Girard Perregaux",1,0)</f>
        <v>0</v>
      </c>
      <c r="N725">
        <f>IF('Main Data'!H725="Gubelin",1,0)</f>
        <v>0</v>
      </c>
      <c r="O725">
        <f>IF('Main Data'!H725="Heuer",1,0)</f>
        <v>0</v>
      </c>
      <c r="P725">
        <f>IF('Main Data'!H725="IWC",1,0)</f>
        <v>0</v>
      </c>
      <c r="Q725">
        <f>IF('Main Data'!H725="JLC",1,0)</f>
        <v>0</v>
      </c>
      <c r="R725">
        <f>IF('Main Data'!H725="Longines",1,0)</f>
        <v>0</v>
      </c>
      <c r="S725">
        <f>IF('Main Data'!H725="Movado",1,0)</f>
        <v>0</v>
      </c>
      <c r="T725">
        <f>IF('Main Data'!H725="Omega",1,0)</f>
        <v>0</v>
      </c>
      <c r="U725">
        <f>IF('Main Data'!H725="Panerai",1,0)</f>
        <v>0</v>
      </c>
      <c r="V725">
        <f>IF('Main Data'!H725="Patek",1,0)</f>
        <v>0</v>
      </c>
      <c r="W725">
        <f>IF('Main Data'!H725="Rolex",1,0)</f>
        <v>0</v>
      </c>
      <c r="X725">
        <f>IF('Main Data'!H725="Tudor",1,0)</f>
        <v>0</v>
      </c>
      <c r="Y725">
        <f>IF('Main Data'!H725="Ulysse Nardin",1,0)</f>
        <v>0</v>
      </c>
      <c r="Z725">
        <f>IF('Main Data'!H725="Universal Geneve",1,0)</f>
        <v>0</v>
      </c>
      <c r="AA725">
        <f>IF('Main Data'!H725="Vacheron",1,0)</f>
        <v>0</v>
      </c>
      <c r="AB725">
        <f>IF('Main Data'!H725="Zenith",1,0)</f>
        <v>1</v>
      </c>
      <c r="AC725">
        <f>IF('Main Data'!J725="Stainless Steel",1,0)</f>
        <v>1</v>
      </c>
      <c r="AD725">
        <f>IF('Main Data'!J725="Two-tone",1,0)</f>
        <v>0</v>
      </c>
      <c r="AE725">
        <f>IF(OR('Main Data'!J725="YG 18K",'Main Data'!J725="YG &lt;18K",'Main Data'!J725="PG 18K",'Main Data'!J725="PG &lt;18K",'Main Data'!J725="WG 18K",'Main Data'!J725="Mixes of 18K",'Main Data'!J725="Mixes &lt;18K"),1,0)</f>
        <v>0</v>
      </c>
      <c r="AF725">
        <f>IF('Main Data'!J725="Platinum",1,0)</f>
        <v>0</v>
      </c>
      <c r="AG725">
        <f>IF(OR('Main Data'!J725="PVD",'Main Data'!J725="Gold Plate",'Main Data'!J725="Other"),1,0)</f>
        <v>0</v>
      </c>
      <c r="AH725">
        <f>IF('Main Data'!N725="Stainless Steel",1,0)</f>
        <v>1</v>
      </c>
      <c r="AI725">
        <f>IF('Main Data'!N725="Leather",1,0)</f>
        <v>0</v>
      </c>
      <c r="AJ725">
        <f>IF('Main Data'!N725="Two-tone",1,0)</f>
        <v>0</v>
      </c>
      <c r="AK725">
        <f>IF(OR('Main Data'!N725="YG 18K",'Main Data'!N725="PG 18K",'Main Data'!N725="WG 18K",'Main Data'!N725="Mixes of 18K"),1,0)</f>
        <v>0</v>
      </c>
      <c r="AL725">
        <f>IF(OR(,'Main Data'!N725="PVD",'Main Data'!N725="Gold plate"),1,0)</f>
        <v>0</v>
      </c>
      <c r="AM725">
        <f>IF(OR('Main Data'!AV725="Yes",'Main Data'!AW725="Yes",'Main Data'!AU725="Yes"),1,0)</f>
        <v>0</v>
      </c>
      <c r="AN725">
        <f>IF(OR(ISTEXT('Main Data'!AX725), ISTEXT('Main Data'!AY725)),1,0)</f>
        <v>0</v>
      </c>
      <c r="AO725">
        <f>IF('Main Data'!AZ725="Yes",1,0)</f>
        <v>0</v>
      </c>
      <c r="AP725">
        <f>IF('Main Data'!BA725="Yes",1,0)</f>
        <v>0</v>
      </c>
      <c r="AQ725">
        <f>IF('Main Data'!BD725="Yes",1,0)</f>
        <v>0</v>
      </c>
      <c r="AR725">
        <f>IF('Main Data'!BE725="A",1,0)</f>
        <v>0</v>
      </c>
      <c r="AS725">
        <f>IF('Main Data'!BE725="AA",1,0)</f>
        <v>1</v>
      </c>
      <c r="AT725">
        <f>IF('Main Data'!BE725="AAA",1,0)</f>
        <v>0</v>
      </c>
      <c r="AU725">
        <f>IF('Main Data'!BE725="AAAA",1,0)</f>
        <v>0</v>
      </c>
      <c r="AV725">
        <f>IF('Main Data'!P725="Yes",1,0)</f>
        <v>0</v>
      </c>
      <c r="AW725">
        <f>IF('Main Data'!AP725="Yes",1,0)</f>
        <v>0</v>
      </c>
      <c r="AX725">
        <f>IF(OR('Main Data'!V725="Yes", 'Main Data'!W725="Yes",'Main Data'!X725="Yes"),1,0)</f>
        <v>1</v>
      </c>
      <c r="AY725">
        <f>IF(OR('Main Data'!Y725="Yes",'Main Data'!Z725="Yes"),1,0)</f>
        <v>0</v>
      </c>
      <c r="AZ725">
        <f>IF('Main Data'!AR725="Yes",1,0)</f>
        <v>0</v>
      </c>
      <c r="BA725">
        <f>IF('Main Data'!AS725="Yes",1,0)</f>
        <v>0</v>
      </c>
      <c r="BB725">
        <f>IF('Main Data'!AG725="Yes",1,0)</f>
        <v>0</v>
      </c>
      <c r="BC725">
        <f>IF('Main Data'!AB725="Yes",1,0)</f>
        <v>0</v>
      </c>
      <c r="BD725">
        <f>IF('Main Data'!AA725="Yes",1,0)</f>
        <v>0</v>
      </c>
      <c r="BE725">
        <f>IF('Main Data'!AC725="Yes",1,0)</f>
        <v>0</v>
      </c>
      <c r="BF725">
        <f>IF('Main Data'!AF725="Yes",1,0)</f>
        <v>0</v>
      </c>
      <c r="BG725">
        <f>IF(OR('Main Data'!AI725="Yes",'Main Data'!AL725="Yes"),1,0)</f>
        <v>1</v>
      </c>
      <c r="BH725">
        <f>IF('Main Data'!AJ725="Yes",1,0)</f>
        <v>0</v>
      </c>
      <c r="BI725">
        <f>IF('Main Data'!AK725="Yes",1,0)</f>
        <v>0</v>
      </c>
      <c r="BJ725">
        <f>IF('Main Data'!AM725="Yes",1,0)</f>
        <v>0</v>
      </c>
      <c r="BK725">
        <f>IF('Main Data'!AQ725="Yes",1,0)</f>
        <v>0</v>
      </c>
      <c r="BL725" s="21">
        <f t="shared" si="67"/>
        <v>0</v>
      </c>
      <c r="BM725" s="21">
        <f t="shared" si="68"/>
        <v>0</v>
      </c>
      <c r="BN725" s="21">
        <f t="shared" si="69"/>
        <v>1</v>
      </c>
      <c r="BO725" s="21">
        <f t="shared" si="70"/>
        <v>0</v>
      </c>
      <c r="BP725" s="21">
        <f t="shared" si="71"/>
        <v>0</v>
      </c>
    </row>
    <row r="726" spans="1:68" x14ac:dyDescent="0.2">
      <c r="A726">
        <v>722</v>
      </c>
      <c r="B726" s="33">
        <f>'Main Data'!C726</f>
        <v>44143</v>
      </c>
      <c r="C726">
        <f>'Main Data'!D726</f>
        <v>253</v>
      </c>
      <c r="D726" s="26">
        <f>'Main Data'!E726</f>
        <v>4800</v>
      </c>
      <c r="E726" s="26">
        <f>'Main Data'!F726</f>
        <v>6000</v>
      </c>
      <c r="F726" s="34">
        <f t="shared" si="66"/>
        <v>8.4763711968959825</v>
      </c>
      <c r="G726">
        <f>IF('Main Data'!H726="AP",1,0)</f>
        <v>0</v>
      </c>
      <c r="H726">
        <f>IF('Main Data'!H726="Blancpain",1,0)</f>
        <v>0</v>
      </c>
      <c r="I726">
        <f>IF('Main Data'!H726="Breguet",1,0)</f>
        <v>0</v>
      </c>
      <c r="J726">
        <f>IF('Main Data'!H726="Breitling",1,0)</f>
        <v>0</v>
      </c>
      <c r="K726">
        <f>IF('Main Data'!H726="Cartier",1,0)</f>
        <v>0</v>
      </c>
      <c r="L726">
        <f>IF('Main Data'!H726="Gallet",1,0)</f>
        <v>0</v>
      </c>
      <c r="M726">
        <f>IF('Main Data'!H726="Girard Perregaux",1,0)</f>
        <v>0</v>
      </c>
      <c r="N726">
        <f>IF('Main Data'!H726="Gubelin",1,0)</f>
        <v>0</v>
      </c>
      <c r="O726">
        <f>IF('Main Data'!H726="Heuer",1,0)</f>
        <v>0</v>
      </c>
      <c r="P726">
        <f>IF('Main Data'!H726="IWC",1,0)</f>
        <v>0</v>
      </c>
      <c r="Q726">
        <f>IF('Main Data'!H726="JLC",1,0)</f>
        <v>0</v>
      </c>
      <c r="R726">
        <f>IF('Main Data'!H726="Longines",1,0)</f>
        <v>0</v>
      </c>
      <c r="S726">
        <f>IF('Main Data'!H726="Movado",1,0)</f>
        <v>0</v>
      </c>
      <c r="T726">
        <f>IF('Main Data'!H726="Omega",1,0)</f>
        <v>0</v>
      </c>
      <c r="U726">
        <f>IF('Main Data'!H726="Panerai",1,0)</f>
        <v>0</v>
      </c>
      <c r="V726">
        <f>IF('Main Data'!H726="Patek",1,0)</f>
        <v>0</v>
      </c>
      <c r="W726">
        <f>IF('Main Data'!H726="Rolex",1,0)</f>
        <v>0</v>
      </c>
      <c r="X726">
        <f>IF('Main Data'!H726="Tudor",1,0)</f>
        <v>0</v>
      </c>
      <c r="Y726">
        <f>IF('Main Data'!H726="Ulysse Nardin",1,0)</f>
        <v>0</v>
      </c>
      <c r="Z726">
        <f>IF('Main Data'!H726="Universal Geneve",1,0)</f>
        <v>0</v>
      </c>
      <c r="AA726">
        <f>IF('Main Data'!H726="Vacheron",1,0)</f>
        <v>0</v>
      </c>
      <c r="AB726">
        <f>IF('Main Data'!H726="Zenith",1,0)</f>
        <v>1</v>
      </c>
      <c r="AC726">
        <f>IF('Main Data'!J726="Stainless Steel",1,0)</f>
        <v>1</v>
      </c>
      <c r="AD726">
        <f>IF('Main Data'!J726="Two-tone",1,0)</f>
        <v>0</v>
      </c>
      <c r="AE726">
        <f>IF(OR('Main Data'!J726="YG 18K",'Main Data'!J726="YG &lt;18K",'Main Data'!J726="PG 18K",'Main Data'!J726="PG &lt;18K",'Main Data'!J726="WG 18K",'Main Data'!J726="Mixes of 18K",'Main Data'!J726="Mixes &lt;18K"),1,0)</f>
        <v>0</v>
      </c>
      <c r="AF726">
        <f>IF('Main Data'!J726="Platinum",1,0)</f>
        <v>0</v>
      </c>
      <c r="AG726">
        <f>IF(OR('Main Data'!J726="PVD",'Main Data'!J726="Gold Plate",'Main Data'!J726="Other"),1,0)</f>
        <v>0</v>
      </c>
      <c r="AH726">
        <f>IF('Main Data'!N726="Stainless Steel",1,0)</f>
        <v>0</v>
      </c>
      <c r="AI726">
        <f>IF('Main Data'!N726="Leather",1,0)</f>
        <v>1</v>
      </c>
      <c r="AJ726">
        <f>IF('Main Data'!N726="Two-tone",1,0)</f>
        <v>0</v>
      </c>
      <c r="AK726">
        <f>IF(OR('Main Data'!N726="YG 18K",'Main Data'!N726="PG 18K",'Main Data'!N726="WG 18K",'Main Data'!N726="Mixes of 18K"),1,0)</f>
        <v>0</v>
      </c>
      <c r="AL726">
        <f>IF(OR(,'Main Data'!N726="PVD",'Main Data'!N726="Gold plate"),1,0)</f>
        <v>0</v>
      </c>
      <c r="AM726">
        <f>IF(OR('Main Data'!AV726="Yes",'Main Data'!AW726="Yes",'Main Data'!AU726="Yes"),1,0)</f>
        <v>0</v>
      </c>
      <c r="AN726">
        <f>IF(OR(ISTEXT('Main Data'!AX726), ISTEXT('Main Data'!AY726)),1,0)</f>
        <v>0</v>
      </c>
      <c r="AO726">
        <f>IF('Main Data'!AZ726="Yes",1,0)</f>
        <v>0</v>
      </c>
      <c r="AP726">
        <f>IF('Main Data'!BA726="Yes",1,0)</f>
        <v>0</v>
      </c>
      <c r="AQ726">
        <f>IF('Main Data'!BD726="Yes",1,0)</f>
        <v>0</v>
      </c>
      <c r="AR726">
        <f>IF('Main Data'!BE726="A",1,0)</f>
        <v>0</v>
      </c>
      <c r="AS726">
        <f>IF('Main Data'!BE726="AA",1,0)</f>
        <v>1</v>
      </c>
      <c r="AT726">
        <f>IF('Main Data'!BE726="AAA",1,0)</f>
        <v>0</v>
      </c>
      <c r="AU726">
        <f>IF('Main Data'!BE726="AAAA",1,0)</f>
        <v>0</v>
      </c>
      <c r="AV726">
        <f>IF('Main Data'!P726="Yes",1,0)</f>
        <v>0</v>
      </c>
      <c r="AW726">
        <f>IF('Main Data'!AP726="Yes",1,0)</f>
        <v>0</v>
      </c>
      <c r="AX726">
        <f>IF(OR('Main Data'!V726="Yes", 'Main Data'!W726="Yes",'Main Data'!X726="Yes"),1,0)</f>
        <v>1</v>
      </c>
      <c r="AY726">
        <f>IF(OR('Main Data'!Y726="Yes",'Main Data'!Z726="Yes"),1,0)</f>
        <v>0</v>
      </c>
      <c r="AZ726">
        <f>IF('Main Data'!AR726="Yes",1,0)</f>
        <v>0</v>
      </c>
      <c r="BA726">
        <f>IF('Main Data'!AS726="Yes",1,0)</f>
        <v>0</v>
      </c>
      <c r="BB726">
        <f>IF('Main Data'!AG726="Yes",1,0)</f>
        <v>0</v>
      </c>
      <c r="BC726">
        <f>IF('Main Data'!AB726="Yes",1,0)</f>
        <v>0</v>
      </c>
      <c r="BD726">
        <f>IF('Main Data'!AA726="Yes",1,0)</f>
        <v>0</v>
      </c>
      <c r="BE726">
        <f>IF('Main Data'!AC726="Yes",1,0)</f>
        <v>0</v>
      </c>
      <c r="BF726">
        <f>IF('Main Data'!AF726="Yes",1,0)</f>
        <v>0</v>
      </c>
      <c r="BG726">
        <f>IF(OR('Main Data'!AI726="Yes",'Main Data'!AL726="Yes"),1,0)</f>
        <v>1</v>
      </c>
      <c r="BH726">
        <f>IF('Main Data'!AJ726="Yes",1,0)</f>
        <v>0</v>
      </c>
      <c r="BI726">
        <f>IF('Main Data'!AK726="Yes",1,0)</f>
        <v>0</v>
      </c>
      <c r="BJ726">
        <f>IF('Main Data'!AM726="Yes",1,0)</f>
        <v>0</v>
      </c>
      <c r="BK726">
        <f>IF('Main Data'!AQ726="Yes",1,0)</f>
        <v>0</v>
      </c>
      <c r="BL726" s="21">
        <f t="shared" si="67"/>
        <v>0</v>
      </c>
      <c r="BM726" s="21">
        <f t="shared" si="68"/>
        <v>0</v>
      </c>
      <c r="BN726" s="21">
        <f t="shared" si="69"/>
        <v>1</v>
      </c>
      <c r="BO726" s="21">
        <f t="shared" si="70"/>
        <v>0</v>
      </c>
      <c r="BP726" s="21">
        <f t="shared" si="71"/>
        <v>0</v>
      </c>
    </row>
    <row r="727" spans="1:68" x14ac:dyDescent="0.2">
      <c r="A727">
        <v>723</v>
      </c>
      <c r="B727" s="33">
        <f>'Main Data'!C727</f>
        <v>44143</v>
      </c>
      <c r="C727">
        <f>'Main Data'!D727</f>
        <v>284</v>
      </c>
      <c r="D727" s="26">
        <f>'Main Data'!E727</f>
        <v>10000</v>
      </c>
      <c r="E727" s="26">
        <f>'Main Data'!F727</f>
        <v>12500</v>
      </c>
      <c r="F727" s="34">
        <f t="shared" si="66"/>
        <v>9.2103403719761836</v>
      </c>
      <c r="G727">
        <f>IF('Main Data'!H727="AP",1,0)</f>
        <v>0</v>
      </c>
      <c r="H727">
        <f>IF('Main Data'!H727="Blancpain",1,0)</f>
        <v>0</v>
      </c>
      <c r="I727">
        <f>IF('Main Data'!H727="Breguet",1,0)</f>
        <v>0</v>
      </c>
      <c r="J727">
        <f>IF('Main Data'!H727="Breitling",1,0)</f>
        <v>0</v>
      </c>
      <c r="K727">
        <f>IF('Main Data'!H727="Cartier",1,0)</f>
        <v>0</v>
      </c>
      <c r="L727">
        <f>IF('Main Data'!H727="Gallet",1,0)</f>
        <v>0</v>
      </c>
      <c r="M727">
        <f>IF('Main Data'!H727="Girard Perregaux",1,0)</f>
        <v>0</v>
      </c>
      <c r="N727">
        <f>IF('Main Data'!H727="Gubelin",1,0)</f>
        <v>0</v>
      </c>
      <c r="O727">
        <f>IF('Main Data'!H727="Heuer",1,0)</f>
        <v>0</v>
      </c>
      <c r="P727">
        <f>IF('Main Data'!H727="IWC",1,0)</f>
        <v>0</v>
      </c>
      <c r="Q727">
        <f>IF('Main Data'!H727="JLC",1,0)</f>
        <v>0</v>
      </c>
      <c r="R727">
        <f>IF('Main Data'!H727="Longines",1,0)</f>
        <v>0</v>
      </c>
      <c r="S727">
        <f>IF('Main Data'!H727="Movado",1,0)</f>
        <v>0</v>
      </c>
      <c r="T727">
        <f>IF('Main Data'!H727="Omega",1,0)</f>
        <v>0</v>
      </c>
      <c r="U727">
        <f>IF('Main Data'!H727="Panerai",1,0)</f>
        <v>0</v>
      </c>
      <c r="V727">
        <f>IF('Main Data'!H727="Patek",1,0)</f>
        <v>0</v>
      </c>
      <c r="W727">
        <f>IF('Main Data'!H727="Rolex",1,0)</f>
        <v>1</v>
      </c>
      <c r="X727">
        <f>IF('Main Data'!H727="Tudor",1,0)</f>
        <v>0</v>
      </c>
      <c r="Y727">
        <f>IF('Main Data'!H727="Ulysse Nardin",1,0)</f>
        <v>0</v>
      </c>
      <c r="Z727">
        <f>IF('Main Data'!H727="Universal Geneve",1,0)</f>
        <v>0</v>
      </c>
      <c r="AA727">
        <f>IF('Main Data'!H727="Vacheron",1,0)</f>
        <v>0</v>
      </c>
      <c r="AB727">
        <f>IF('Main Data'!H727="Zenith",1,0)</f>
        <v>0</v>
      </c>
      <c r="AC727">
        <f>IF('Main Data'!J727="Stainless Steel",1,0)</f>
        <v>0</v>
      </c>
      <c r="AD727">
        <f>IF('Main Data'!J727="Two-tone",1,0)</f>
        <v>0</v>
      </c>
      <c r="AE727">
        <f>IF(OR('Main Data'!J727="YG 18K",'Main Data'!J727="YG &lt;18K",'Main Data'!J727="PG 18K",'Main Data'!J727="PG &lt;18K",'Main Data'!J727="WG 18K",'Main Data'!J727="Mixes of 18K",'Main Data'!J727="Mixes &lt;18K"),1,0)</f>
        <v>1</v>
      </c>
      <c r="AF727">
        <f>IF('Main Data'!J727="Platinum",1,0)</f>
        <v>0</v>
      </c>
      <c r="AG727">
        <f>IF(OR('Main Data'!J727="PVD",'Main Data'!J727="Gold Plate",'Main Data'!J727="Other"),1,0)</f>
        <v>0</v>
      </c>
      <c r="AH727">
        <f>IF('Main Data'!N727="Stainless Steel",1,0)</f>
        <v>0</v>
      </c>
      <c r="AI727">
        <f>IF('Main Data'!N727="Leather",1,0)</f>
        <v>0</v>
      </c>
      <c r="AJ727">
        <f>IF('Main Data'!N727="Two-tone",1,0)</f>
        <v>0</v>
      </c>
      <c r="AK727">
        <f>IF(OR('Main Data'!N727="YG 18K",'Main Data'!N727="PG 18K",'Main Data'!N727="WG 18K",'Main Data'!N727="Mixes of 18K"),1,0)</f>
        <v>1</v>
      </c>
      <c r="AL727">
        <f>IF(OR(,'Main Data'!N727="PVD",'Main Data'!N727="Gold plate"),1,0)</f>
        <v>0</v>
      </c>
      <c r="AM727">
        <f>IF(OR('Main Data'!AV727="Yes",'Main Data'!AW727="Yes",'Main Data'!AU727="Yes"),1,0)</f>
        <v>0</v>
      </c>
      <c r="AN727">
        <f>IF(OR(ISTEXT('Main Data'!AX727), ISTEXT('Main Data'!AY727)),1,0)</f>
        <v>0</v>
      </c>
      <c r="AO727">
        <f>IF('Main Data'!AZ727="Yes",1,0)</f>
        <v>0</v>
      </c>
      <c r="AP727">
        <f>IF('Main Data'!BA727="Yes",1,0)</f>
        <v>0</v>
      </c>
      <c r="AQ727">
        <f>IF('Main Data'!BD727="Yes",1,0)</f>
        <v>0</v>
      </c>
      <c r="AR727">
        <f>IF('Main Data'!BE727="A",1,0)</f>
        <v>0</v>
      </c>
      <c r="AS727">
        <f>IF('Main Data'!BE727="AA",1,0)</f>
        <v>0</v>
      </c>
      <c r="AT727">
        <f>IF('Main Data'!BE727="AAA",1,0)</f>
        <v>0</v>
      </c>
      <c r="AU727">
        <f>IF('Main Data'!BE727="AAAA",1,0)</f>
        <v>1</v>
      </c>
      <c r="AV727">
        <f>IF('Main Data'!P727="Yes",1,0)</f>
        <v>0</v>
      </c>
      <c r="AW727">
        <f>IF('Main Data'!AP727="Yes",1,0)</f>
        <v>0</v>
      </c>
      <c r="AX727">
        <f>IF(OR('Main Data'!V727="Yes", 'Main Data'!W727="Yes",'Main Data'!X727="Yes"),1,0)</f>
        <v>1</v>
      </c>
      <c r="AY727">
        <f>IF(OR('Main Data'!Y727="Yes",'Main Data'!Z727="Yes"),1,0)</f>
        <v>0</v>
      </c>
      <c r="AZ727">
        <f>IF('Main Data'!AR727="Yes",1,0)</f>
        <v>0</v>
      </c>
      <c r="BA727">
        <f>IF('Main Data'!AS727="Yes",1,0)</f>
        <v>0</v>
      </c>
      <c r="BB727">
        <f>IF('Main Data'!AG727="Yes",1,0)</f>
        <v>0</v>
      </c>
      <c r="BC727">
        <f>IF('Main Data'!AB727="Yes",1,0)</f>
        <v>0</v>
      </c>
      <c r="BD727">
        <f>IF('Main Data'!AA727="Yes",1,0)</f>
        <v>0</v>
      </c>
      <c r="BE727">
        <f>IF('Main Data'!AC727="Yes",1,0)</f>
        <v>0</v>
      </c>
      <c r="BF727">
        <f>IF('Main Data'!AF727="Yes",1,0)</f>
        <v>0</v>
      </c>
      <c r="BG727">
        <f>IF(OR('Main Data'!AI727="Yes",'Main Data'!AL727="Yes"),1,0)</f>
        <v>0</v>
      </c>
      <c r="BH727">
        <f>IF('Main Data'!AJ727="Yes",1,0)</f>
        <v>0</v>
      </c>
      <c r="BI727">
        <f>IF('Main Data'!AK727="Yes",1,0)</f>
        <v>0</v>
      </c>
      <c r="BJ727">
        <f>IF('Main Data'!AM727="Yes",1,0)</f>
        <v>0</v>
      </c>
      <c r="BK727">
        <f>IF('Main Data'!AQ727="Yes",1,0)</f>
        <v>0</v>
      </c>
      <c r="BL727" s="21">
        <f t="shared" si="67"/>
        <v>0</v>
      </c>
      <c r="BM727" s="21">
        <f t="shared" si="68"/>
        <v>0</v>
      </c>
      <c r="BN727" s="21">
        <f t="shared" si="69"/>
        <v>1</v>
      </c>
      <c r="BO727" s="21">
        <f t="shared" si="70"/>
        <v>0</v>
      </c>
      <c r="BP727" s="21">
        <f t="shared" si="71"/>
        <v>0</v>
      </c>
    </row>
    <row r="728" spans="1:68" x14ac:dyDescent="0.2">
      <c r="A728">
        <v>724</v>
      </c>
      <c r="B728" s="33">
        <f>'Main Data'!C728</f>
        <v>44143</v>
      </c>
      <c r="C728">
        <f>'Main Data'!D728</f>
        <v>285</v>
      </c>
      <c r="D728" s="26">
        <f>'Main Data'!E728</f>
        <v>9300</v>
      </c>
      <c r="E728" s="26">
        <f>'Main Data'!F728</f>
        <v>11625</v>
      </c>
      <c r="F728" s="34">
        <f t="shared" si="66"/>
        <v>9.1377696791413481</v>
      </c>
      <c r="G728">
        <f>IF('Main Data'!H728="AP",1,0)</f>
        <v>0</v>
      </c>
      <c r="H728">
        <f>IF('Main Data'!H728="Blancpain",1,0)</f>
        <v>0</v>
      </c>
      <c r="I728">
        <f>IF('Main Data'!H728="Breguet",1,0)</f>
        <v>0</v>
      </c>
      <c r="J728">
        <f>IF('Main Data'!H728="Breitling",1,0)</f>
        <v>0</v>
      </c>
      <c r="K728">
        <f>IF('Main Data'!H728="Cartier",1,0)</f>
        <v>0</v>
      </c>
      <c r="L728">
        <f>IF('Main Data'!H728="Gallet",1,0)</f>
        <v>0</v>
      </c>
      <c r="M728">
        <f>IF('Main Data'!H728="Girard Perregaux",1,0)</f>
        <v>0</v>
      </c>
      <c r="N728">
        <f>IF('Main Data'!H728="Gubelin",1,0)</f>
        <v>0</v>
      </c>
      <c r="O728">
        <f>IF('Main Data'!H728="Heuer",1,0)</f>
        <v>0</v>
      </c>
      <c r="P728">
        <f>IF('Main Data'!H728="IWC",1,0)</f>
        <v>0</v>
      </c>
      <c r="Q728">
        <f>IF('Main Data'!H728="JLC",1,0)</f>
        <v>0</v>
      </c>
      <c r="R728">
        <f>IF('Main Data'!H728="Longines",1,0)</f>
        <v>0</v>
      </c>
      <c r="S728">
        <f>IF('Main Data'!H728="Movado",1,0)</f>
        <v>0</v>
      </c>
      <c r="T728">
        <f>IF('Main Data'!H728="Omega",1,0)</f>
        <v>0</v>
      </c>
      <c r="U728">
        <f>IF('Main Data'!H728="Panerai",1,0)</f>
        <v>0</v>
      </c>
      <c r="V728">
        <f>IF('Main Data'!H728="Patek",1,0)</f>
        <v>0</v>
      </c>
      <c r="W728">
        <f>IF('Main Data'!H728="Rolex",1,0)</f>
        <v>1</v>
      </c>
      <c r="X728">
        <f>IF('Main Data'!H728="Tudor",1,0)</f>
        <v>0</v>
      </c>
      <c r="Y728">
        <f>IF('Main Data'!H728="Ulysse Nardin",1,0)</f>
        <v>0</v>
      </c>
      <c r="Z728">
        <f>IF('Main Data'!H728="Universal Geneve",1,0)</f>
        <v>0</v>
      </c>
      <c r="AA728">
        <f>IF('Main Data'!H728="Vacheron",1,0)</f>
        <v>0</v>
      </c>
      <c r="AB728">
        <f>IF('Main Data'!H728="Zenith",1,0)</f>
        <v>0</v>
      </c>
      <c r="AC728">
        <f>IF('Main Data'!J728="Stainless Steel",1,0)</f>
        <v>0</v>
      </c>
      <c r="AD728">
        <f>IF('Main Data'!J728="Two-tone",1,0)</f>
        <v>0</v>
      </c>
      <c r="AE728">
        <f>IF(OR('Main Data'!J728="YG 18K",'Main Data'!J728="YG &lt;18K",'Main Data'!J728="PG 18K",'Main Data'!J728="PG &lt;18K",'Main Data'!J728="WG 18K",'Main Data'!J728="Mixes of 18K",'Main Data'!J728="Mixes &lt;18K"),1,0)</f>
        <v>1</v>
      </c>
      <c r="AF728">
        <f>IF('Main Data'!J728="Platinum",1,0)</f>
        <v>0</v>
      </c>
      <c r="AG728">
        <f>IF(OR('Main Data'!J728="PVD",'Main Data'!J728="Gold Plate",'Main Data'!J728="Other"),1,0)</f>
        <v>0</v>
      </c>
      <c r="AH728">
        <f>IF('Main Data'!N728="Stainless Steel",1,0)</f>
        <v>0</v>
      </c>
      <c r="AI728">
        <f>IF('Main Data'!N728="Leather",1,0)</f>
        <v>0</v>
      </c>
      <c r="AJ728">
        <f>IF('Main Data'!N728="Two-tone",1,0)</f>
        <v>0</v>
      </c>
      <c r="AK728">
        <f>IF(OR('Main Data'!N728="YG 18K",'Main Data'!N728="PG 18K",'Main Data'!N728="WG 18K",'Main Data'!N728="Mixes of 18K"),1,0)</f>
        <v>1</v>
      </c>
      <c r="AL728">
        <f>IF(OR(,'Main Data'!N728="PVD",'Main Data'!N728="Gold plate"),1,0)</f>
        <v>0</v>
      </c>
      <c r="AM728">
        <f>IF(OR('Main Data'!AV728="Yes",'Main Data'!AW728="Yes",'Main Data'!AU728="Yes"),1,0)</f>
        <v>0</v>
      </c>
      <c r="AN728">
        <f>IF(OR(ISTEXT('Main Data'!AX728), ISTEXT('Main Data'!AY728)),1,0)</f>
        <v>0</v>
      </c>
      <c r="AO728">
        <f>IF('Main Data'!AZ728="Yes",1,0)</f>
        <v>0</v>
      </c>
      <c r="AP728">
        <f>IF('Main Data'!BA728="Yes",1,0)</f>
        <v>0</v>
      </c>
      <c r="AQ728">
        <f>IF('Main Data'!BD728="Yes",1,0)</f>
        <v>0</v>
      </c>
      <c r="AR728">
        <f>IF('Main Data'!BE728="A",1,0)</f>
        <v>0</v>
      </c>
      <c r="AS728">
        <f>IF('Main Data'!BE728="AA",1,0)</f>
        <v>1</v>
      </c>
      <c r="AT728">
        <f>IF('Main Data'!BE728="AAA",1,0)</f>
        <v>0</v>
      </c>
      <c r="AU728">
        <f>IF('Main Data'!BE728="AAAA",1,0)</f>
        <v>0</v>
      </c>
      <c r="AV728">
        <f>IF('Main Data'!P728="Yes",1,0)</f>
        <v>0</v>
      </c>
      <c r="AW728">
        <f>IF('Main Data'!AP728="Yes",1,0)</f>
        <v>0</v>
      </c>
      <c r="AX728">
        <f>IF(OR('Main Data'!V728="Yes", 'Main Data'!W728="Yes",'Main Data'!X728="Yes"),1,0)</f>
        <v>1</v>
      </c>
      <c r="AY728">
        <f>IF(OR('Main Data'!Y728="Yes",'Main Data'!Z728="Yes"),1,0)</f>
        <v>0</v>
      </c>
      <c r="AZ728">
        <f>IF('Main Data'!AR728="Yes",1,0)</f>
        <v>0</v>
      </c>
      <c r="BA728">
        <f>IF('Main Data'!AS728="Yes",1,0)</f>
        <v>0</v>
      </c>
      <c r="BB728">
        <f>IF('Main Data'!AG728="Yes",1,0)</f>
        <v>0</v>
      </c>
      <c r="BC728">
        <f>IF('Main Data'!AB728="Yes",1,0)</f>
        <v>0</v>
      </c>
      <c r="BD728">
        <f>IF('Main Data'!AA728="Yes",1,0)</f>
        <v>0</v>
      </c>
      <c r="BE728">
        <f>IF('Main Data'!AC728="Yes",1,0)</f>
        <v>0</v>
      </c>
      <c r="BF728">
        <f>IF('Main Data'!AF728="Yes",1,0)</f>
        <v>0</v>
      </c>
      <c r="BG728">
        <f>IF(OR('Main Data'!AI728="Yes",'Main Data'!AL728="Yes"),1,0)</f>
        <v>0</v>
      </c>
      <c r="BH728">
        <f>IF('Main Data'!AJ728="Yes",1,0)</f>
        <v>0</v>
      </c>
      <c r="BI728">
        <f>IF('Main Data'!AK728="Yes",1,0)</f>
        <v>0</v>
      </c>
      <c r="BJ728">
        <f>IF('Main Data'!AM728="Yes",1,0)</f>
        <v>0</v>
      </c>
      <c r="BK728">
        <f>IF('Main Data'!AQ728="Yes",1,0)</f>
        <v>0</v>
      </c>
      <c r="BL728" s="21">
        <f t="shared" si="67"/>
        <v>0</v>
      </c>
      <c r="BM728" s="21">
        <f t="shared" si="68"/>
        <v>0</v>
      </c>
      <c r="BN728" s="21">
        <f t="shared" si="69"/>
        <v>1</v>
      </c>
      <c r="BO728" s="21">
        <f t="shared" si="70"/>
        <v>0</v>
      </c>
      <c r="BP728" s="21">
        <f t="shared" si="71"/>
        <v>0</v>
      </c>
    </row>
    <row r="729" spans="1:68" x14ac:dyDescent="0.2">
      <c r="A729">
        <v>725</v>
      </c>
      <c r="B729" s="33">
        <f>'Main Data'!C729</f>
        <v>44143</v>
      </c>
      <c r="C729">
        <f>'Main Data'!D729</f>
        <v>286</v>
      </c>
      <c r="D729" s="26">
        <f>'Main Data'!E729</f>
        <v>10000</v>
      </c>
      <c r="E729" s="26">
        <f>'Main Data'!F729</f>
        <v>12500</v>
      </c>
      <c r="F729" s="34">
        <f t="shared" si="66"/>
        <v>9.2103403719761836</v>
      </c>
      <c r="G729">
        <f>IF('Main Data'!H729="AP",1,0)</f>
        <v>0</v>
      </c>
      <c r="H729">
        <f>IF('Main Data'!H729="Blancpain",1,0)</f>
        <v>0</v>
      </c>
      <c r="I729">
        <f>IF('Main Data'!H729="Breguet",1,0)</f>
        <v>0</v>
      </c>
      <c r="J729">
        <f>IF('Main Data'!H729="Breitling",1,0)</f>
        <v>0</v>
      </c>
      <c r="K729">
        <f>IF('Main Data'!H729="Cartier",1,0)</f>
        <v>0</v>
      </c>
      <c r="L729">
        <f>IF('Main Data'!H729="Gallet",1,0)</f>
        <v>0</v>
      </c>
      <c r="M729">
        <f>IF('Main Data'!H729="Girard Perregaux",1,0)</f>
        <v>0</v>
      </c>
      <c r="N729">
        <f>IF('Main Data'!H729="Gubelin",1,0)</f>
        <v>0</v>
      </c>
      <c r="O729">
        <f>IF('Main Data'!H729="Heuer",1,0)</f>
        <v>0</v>
      </c>
      <c r="P729">
        <f>IF('Main Data'!H729="IWC",1,0)</f>
        <v>0</v>
      </c>
      <c r="Q729">
        <f>IF('Main Data'!H729="JLC",1,0)</f>
        <v>0</v>
      </c>
      <c r="R729">
        <f>IF('Main Data'!H729="Longines",1,0)</f>
        <v>0</v>
      </c>
      <c r="S729">
        <f>IF('Main Data'!H729="Movado",1,0)</f>
        <v>0</v>
      </c>
      <c r="T729">
        <f>IF('Main Data'!H729="Omega",1,0)</f>
        <v>0</v>
      </c>
      <c r="U729">
        <f>IF('Main Data'!H729="Panerai",1,0)</f>
        <v>0</v>
      </c>
      <c r="V729">
        <f>IF('Main Data'!H729="Patek",1,0)</f>
        <v>0</v>
      </c>
      <c r="W729">
        <f>IF('Main Data'!H729="Rolex",1,0)</f>
        <v>1</v>
      </c>
      <c r="X729">
        <f>IF('Main Data'!H729="Tudor",1,0)</f>
        <v>0</v>
      </c>
      <c r="Y729">
        <f>IF('Main Data'!H729="Ulysse Nardin",1,0)</f>
        <v>0</v>
      </c>
      <c r="Z729">
        <f>IF('Main Data'!H729="Universal Geneve",1,0)</f>
        <v>0</v>
      </c>
      <c r="AA729">
        <f>IF('Main Data'!H729="Vacheron",1,0)</f>
        <v>0</v>
      </c>
      <c r="AB729">
        <f>IF('Main Data'!H729="Zenith",1,0)</f>
        <v>0</v>
      </c>
      <c r="AC729">
        <f>IF('Main Data'!J729="Stainless Steel",1,0)</f>
        <v>0</v>
      </c>
      <c r="AD729">
        <f>IF('Main Data'!J729="Two-tone",1,0)</f>
        <v>0</v>
      </c>
      <c r="AE729">
        <f>IF(OR('Main Data'!J729="YG 18K",'Main Data'!J729="YG &lt;18K",'Main Data'!J729="PG 18K",'Main Data'!J729="PG &lt;18K",'Main Data'!J729="WG 18K",'Main Data'!J729="Mixes of 18K",'Main Data'!J729="Mixes &lt;18K"),1,0)</f>
        <v>1</v>
      </c>
      <c r="AF729">
        <f>IF('Main Data'!J729="Platinum",1,0)</f>
        <v>0</v>
      </c>
      <c r="AG729">
        <f>IF(OR('Main Data'!J729="PVD",'Main Data'!J729="Gold Plate",'Main Data'!J729="Other"),1,0)</f>
        <v>0</v>
      </c>
      <c r="AH729">
        <f>IF('Main Data'!N729="Stainless Steel",1,0)</f>
        <v>0</v>
      </c>
      <c r="AI729">
        <f>IF('Main Data'!N729="Leather",1,0)</f>
        <v>0</v>
      </c>
      <c r="AJ729">
        <f>IF('Main Data'!N729="Two-tone",1,0)</f>
        <v>0</v>
      </c>
      <c r="AK729">
        <f>IF(OR('Main Data'!N729="YG 18K",'Main Data'!N729="PG 18K",'Main Data'!N729="WG 18K",'Main Data'!N729="Mixes of 18K"),1,0)</f>
        <v>1</v>
      </c>
      <c r="AL729">
        <f>IF(OR(,'Main Data'!N729="PVD",'Main Data'!N729="Gold plate"),1,0)</f>
        <v>0</v>
      </c>
      <c r="AM729">
        <f>IF(OR('Main Data'!AV729="Yes",'Main Data'!AW729="Yes",'Main Data'!AU729="Yes"),1,0)</f>
        <v>0</v>
      </c>
      <c r="AN729">
        <f>IF(OR(ISTEXT('Main Data'!AX729), ISTEXT('Main Data'!AY729)),1,0)</f>
        <v>0</v>
      </c>
      <c r="AO729">
        <f>IF('Main Data'!AZ729="Yes",1,0)</f>
        <v>0</v>
      </c>
      <c r="AP729">
        <f>IF('Main Data'!BA729="Yes",1,0)</f>
        <v>0</v>
      </c>
      <c r="AQ729">
        <f>IF('Main Data'!BD729="Yes",1,0)</f>
        <v>0</v>
      </c>
      <c r="AR729">
        <f>IF('Main Data'!BE729="A",1,0)</f>
        <v>0</v>
      </c>
      <c r="AS729">
        <f>IF('Main Data'!BE729="AA",1,0)</f>
        <v>1</v>
      </c>
      <c r="AT729">
        <f>IF('Main Data'!BE729="AAA",1,0)</f>
        <v>0</v>
      </c>
      <c r="AU729">
        <f>IF('Main Data'!BE729="AAAA",1,0)</f>
        <v>0</v>
      </c>
      <c r="AV729">
        <f>IF('Main Data'!P729="Yes",1,0)</f>
        <v>0</v>
      </c>
      <c r="AW729">
        <f>IF('Main Data'!AP729="Yes",1,0)</f>
        <v>0</v>
      </c>
      <c r="AX729">
        <f>IF(OR('Main Data'!V729="Yes", 'Main Data'!W729="Yes",'Main Data'!X729="Yes"),1,0)</f>
        <v>1</v>
      </c>
      <c r="AY729">
        <f>IF(OR('Main Data'!Y729="Yes",'Main Data'!Z729="Yes"),1,0)</f>
        <v>0</v>
      </c>
      <c r="AZ729">
        <f>IF('Main Data'!AR729="Yes",1,0)</f>
        <v>0</v>
      </c>
      <c r="BA729">
        <f>IF('Main Data'!AS729="Yes",1,0)</f>
        <v>0</v>
      </c>
      <c r="BB729">
        <f>IF('Main Data'!AG729="Yes",1,0)</f>
        <v>0</v>
      </c>
      <c r="BC729">
        <f>IF('Main Data'!AB729="Yes",1,0)</f>
        <v>0</v>
      </c>
      <c r="BD729">
        <f>IF('Main Data'!AA729="Yes",1,0)</f>
        <v>0</v>
      </c>
      <c r="BE729">
        <f>IF('Main Data'!AC729="Yes",1,0)</f>
        <v>0</v>
      </c>
      <c r="BF729">
        <f>IF('Main Data'!AF729="Yes",1,0)</f>
        <v>0</v>
      </c>
      <c r="BG729">
        <f>IF(OR('Main Data'!AI729="Yes",'Main Data'!AL729="Yes"),1,0)</f>
        <v>0</v>
      </c>
      <c r="BH729">
        <f>IF('Main Data'!AJ729="Yes",1,0)</f>
        <v>0</v>
      </c>
      <c r="BI729">
        <f>IF('Main Data'!AK729="Yes",1,0)</f>
        <v>0</v>
      </c>
      <c r="BJ729">
        <f>IF('Main Data'!AM729="Yes",1,0)</f>
        <v>0</v>
      </c>
      <c r="BK729">
        <f>IF('Main Data'!AQ729="Yes",1,0)</f>
        <v>0</v>
      </c>
      <c r="BL729" s="21">
        <f t="shared" si="67"/>
        <v>0</v>
      </c>
      <c r="BM729" s="21">
        <f t="shared" si="68"/>
        <v>0</v>
      </c>
      <c r="BN729" s="21">
        <f t="shared" si="69"/>
        <v>1</v>
      </c>
      <c r="BO729" s="21">
        <f t="shared" si="70"/>
        <v>0</v>
      </c>
      <c r="BP729" s="21">
        <f t="shared" si="71"/>
        <v>0</v>
      </c>
    </row>
    <row r="730" spans="1:68" x14ac:dyDescent="0.2">
      <c r="A730">
        <v>726</v>
      </c>
      <c r="B730" s="33">
        <f>'Main Data'!C730</f>
        <v>44143</v>
      </c>
      <c r="C730">
        <f>'Main Data'!D730</f>
        <v>287</v>
      </c>
      <c r="D730" s="26">
        <f>'Main Data'!E730</f>
        <v>9000</v>
      </c>
      <c r="E730" s="26">
        <f>'Main Data'!F730</f>
        <v>11250</v>
      </c>
      <c r="F730" s="34">
        <f t="shared" si="66"/>
        <v>9.1049798563183568</v>
      </c>
      <c r="G730">
        <f>IF('Main Data'!H730="AP",1,0)</f>
        <v>0</v>
      </c>
      <c r="H730">
        <f>IF('Main Data'!H730="Blancpain",1,0)</f>
        <v>0</v>
      </c>
      <c r="I730">
        <f>IF('Main Data'!H730="Breguet",1,0)</f>
        <v>0</v>
      </c>
      <c r="J730">
        <f>IF('Main Data'!H730="Breitling",1,0)</f>
        <v>0</v>
      </c>
      <c r="K730">
        <f>IF('Main Data'!H730="Cartier",1,0)</f>
        <v>0</v>
      </c>
      <c r="L730">
        <f>IF('Main Data'!H730="Gallet",1,0)</f>
        <v>0</v>
      </c>
      <c r="M730">
        <f>IF('Main Data'!H730="Girard Perregaux",1,0)</f>
        <v>0</v>
      </c>
      <c r="N730">
        <f>IF('Main Data'!H730="Gubelin",1,0)</f>
        <v>0</v>
      </c>
      <c r="O730">
        <f>IF('Main Data'!H730="Heuer",1,0)</f>
        <v>0</v>
      </c>
      <c r="P730">
        <f>IF('Main Data'!H730="IWC",1,0)</f>
        <v>0</v>
      </c>
      <c r="Q730">
        <f>IF('Main Data'!H730="JLC",1,0)</f>
        <v>0</v>
      </c>
      <c r="R730">
        <f>IF('Main Data'!H730="Longines",1,0)</f>
        <v>0</v>
      </c>
      <c r="S730">
        <f>IF('Main Data'!H730="Movado",1,0)</f>
        <v>0</v>
      </c>
      <c r="T730">
        <f>IF('Main Data'!H730="Omega",1,0)</f>
        <v>0</v>
      </c>
      <c r="U730">
        <f>IF('Main Data'!H730="Panerai",1,0)</f>
        <v>0</v>
      </c>
      <c r="V730">
        <f>IF('Main Data'!H730="Patek",1,0)</f>
        <v>0</v>
      </c>
      <c r="W730">
        <f>IF('Main Data'!H730="Rolex",1,0)</f>
        <v>1</v>
      </c>
      <c r="X730">
        <f>IF('Main Data'!H730="Tudor",1,0)</f>
        <v>0</v>
      </c>
      <c r="Y730">
        <f>IF('Main Data'!H730="Ulysse Nardin",1,0)</f>
        <v>0</v>
      </c>
      <c r="Z730">
        <f>IF('Main Data'!H730="Universal Geneve",1,0)</f>
        <v>0</v>
      </c>
      <c r="AA730">
        <f>IF('Main Data'!H730="Vacheron",1,0)</f>
        <v>0</v>
      </c>
      <c r="AB730">
        <f>IF('Main Data'!H730="Zenith",1,0)</f>
        <v>0</v>
      </c>
      <c r="AC730">
        <f>IF('Main Data'!J730="Stainless Steel",1,0)</f>
        <v>0</v>
      </c>
      <c r="AD730">
        <f>IF('Main Data'!J730="Two-tone",1,0)</f>
        <v>0</v>
      </c>
      <c r="AE730">
        <f>IF(OR('Main Data'!J730="YG 18K",'Main Data'!J730="YG &lt;18K",'Main Data'!J730="PG 18K",'Main Data'!J730="PG &lt;18K",'Main Data'!J730="WG 18K",'Main Data'!J730="Mixes of 18K",'Main Data'!J730="Mixes &lt;18K"),1,0)</f>
        <v>1</v>
      </c>
      <c r="AF730">
        <f>IF('Main Data'!J730="Platinum",1,0)</f>
        <v>0</v>
      </c>
      <c r="AG730">
        <f>IF(OR('Main Data'!J730="PVD",'Main Data'!J730="Gold Plate",'Main Data'!J730="Other"),1,0)</f>
        <v>0</v>
      </c>
      <c r="AH730">
        <f>IF('Main Data'!N730="Stainless Steel",1,0)</f>
        <v>0</v>
      </c>
      <c r="AI730">
        <f>IF('Main Data'!N730="Leather",1,0)</f>
        <v>0</v>
      </c>
      <c r="AJ730">
        <f>IF('Main Data'!N730="Two-tone",1,0)</f>
        <v>0</v>
      </c>
      <c r="AK730">
        <f>IF(OR('Main Data'!N730="YG 18K",'Main Data'!N730="PG 18K",'Main Data'!N730="WG 18K",'Main Data'!N730="Mixes of 18K"),1,0)</f>
        <v>1</v>
      </c>
      <c r="AL730">
        <f>IF(OR(,'Main Data'!N730="PVD",'Main Data'!N730="Gold plate"),1,0)</f>
        <v>0</v>
      </c>
      <c r="AM730">
        <f>IF(OR('Main Data'!AV730="Yes",'Main Data'!AW730="Yes",'Main Data'!AU730="Yes"),1,0)</f>
        <v>1</v>
      </c>
      <c r="AN730">
        <f>IF(OR(ISTEXT('Main Data'!AX730), ISTEXT('Main Data'!AY730)),1,0)</f>
        <v>0</v>
      </c>
      <c r="AO730">
        <f>IF('Main Data'!AZ730="Yes",1,0)</f>
        <v>0</v>
      </c>
      <c r="AP730">
        <f>IF('Main Data'!BA730="Yes",1,0)</f>
        <v>0</v>
      </c>
      <c r="AQ730">
        <f>IF('Main Data'!BD730="Yes",1,0)</f>
        <v>0</v>
      </c>
      <c r="AR730">
        <f>IF('Main Data'!BE730="A",1,0)</f>
        <v>0</v>
      </c>
      <c r="AS730">
        <f>IF('Main Data'!BE730="AA",1,0)</f>
        <v>1</v>
      </c>
      <c r="AT730">
        <f>IF('Main Data'!BE730="AAA",1,0)</f>
        <v>0</v>
      </c>
      <c r="AU730">
        <f>IF('Main Data'!BE730="AAAA",1,0)</f>
        <v>0</v>
      </c>
      <c r="AV730">
        <f>IF('Main Data'!P730="Yes",1,0)</f>
        <v>0</v>
      </c>
      <c r="AW730">
        <f>IF('Main Data'!AP730="Yes",1,0)</f>
        <v>0</v>
      </c>
      <c r="AX730">
        <f>IF(OR('Main Data'!V730="Yes", 'Main Data'!W730="Yes",'Main Data'!X730="Yes"),1,0)</f>
        <v>1</v>
      </c>
      <c r="AY730">
        <f>IF(OR('Main Data'!Y730="Yes",'Main Data'!Z730="Yes"),1,0)</f>
        <v>0</v>
      </c>
      <c r="AZ730">
        <f>IF('Main Data'!AR730="Yes",1,0)</f>
        <v>0</v>
      </c>
      <c r="BA730">
        <f>IF('Main Data'!AS730="Yes",1,0)</f>
        <v>0</v>
      </c>
      <c r="BB730">
        <f>IF('Main Data'!AG730="Yes",1,0)</f>
        <v>0</v>
      </c>
      <c r="BC730">
        <f>IF('Main Data'!AB730="Yes",1,0)</f>
        <v>0</v>
      </c>
      <c r="BD730">
        <f>IF('Main Data'!AA730="Yes",1,0)</f>
        <v>0</v>
      </c>
      <c r="BE730">
        <f>IF('Main Data'!AC730="Yes",1,0)</f>
        <v>0</v>
      </c>
      <c r="BF730">
        <f>IF('Main Data'!AF730="Yes",1,0)</f>
        <v>0</v>
      </c>
      <c r="BG730">
        <f>IF(OR('Main Data'!AI730="Yes",'Main Data'!AL730="Yes"),1,0)</f>
        <v>0</v>
      </c>
      <c r="BH730">
        <f>IF('Main Data'!AJ730="Yes",1,0)</f>
        <v>0</v>
      </c>
      <c r="BI730">
        <f>IF('Main Data'!AK730="Yes",1,0)</f>
        <v>0</v>
      </c>
      <c r="BJ730">
        <f>IF('Main Data'!AM730="Yes",1,0)</f>
        <v>0</v>
      </c>
      <c r="BK730">
        <f>IF('Main Data'!AQ730="Yes",1,0)</f>
        <v>0</v>
      </c>
      <c r="BL730" s="21">
        <f t="shared" si="67"/>
        <v>0</v>
      </c>
      <c r="BM730" s="21">
        <f t="shared" si="68"/>
        <v>0</v>
      </c>
      <c r="BN730" s="21">
        <f t="shared" si="69"/>
        <v>1</v>
      </c>
      <c r="BO730" s="21">
        <f t="shared" si="70"/>
        <v>0</v>
      </c>
      <c r="BP730" s="21">
        <f t="shared" si="71"/>
        <v>0</v>
      </c>
    </row>
    <row r="731" spans="1:68" x14ac:dyDescent="0.2">
      <c r="A731">
        <v>727</v>
      </c>
      <c r="B731" s="33">
        <f>'Main Data'!C731</f>
        <v>44143</v>
      </c>
      <c r="C731">
        <f>'Main Data'!D731</f>
        <v>288</v>
      </c>
      <c r="D731" s="26">
        <f>'Main Data'!E731</f>
        <v>42000</v>
      </c>
      <c r="E731" s="26">
        <f>'Main Data'!F731</f>
        <v>52500</v>
      </c>
      <c r="F731" s="34">
        <f t="shared" si="66"/>
        <v>10.645424897265505</v>
      </c>
      <c r="G731">
        <f>IF('Main Data'!H731="AP",1,0)</f>
        <v>0</v>
      </c>
      <c r="H731">
        <f>IF('Main Data'!H731="Blancpain",1,0)</f>
        <v>0</v>
      </c>
      <c r="I731">
        <f>IF('Main Data'!H731="Breguet",1,0)</f>
        <v>0</v>
      </c>
      <c r="J731">
        <f>IF('Main Data'!H731="Breitling",1,0)</f>
        <v>0</v>
      </c>
      <c r="K731">
        <f>IF('Main Data'!H731="Cartier",1,0)</f>
        <v>0</v>
      </c>
      <c r="L731">
        <f>IF('Main Data'!H731="Gallet",1,0)</f>
        <v>0</v>
      </c>
      <c r="M731">
        <f>IF('Main Data'!H731="Girard Perregaux",1,0)</f>
        <v>0</v>
      </c>
      <c r="N731">
        <f>IF('Main Data'!H731="Gubelin",1,0)</f>
        <v>0</v>
      </c>
      <c r="O731">
        <f>IF('Main Data'!H731="Heuer",1,0)</f>
        <v>0</v>
      </c>
      <c r="P731">
        <f>IF('Main Data'!H731="IWC",1,0)</f>
        <v>0</v>
      </c>
      <c r="Q731">
        <f>IF('Main Data'!H731="JLC",1,0)</f>
        <v>0</v>
      </c>
      <c r="R731">
        <f>IF('Main Data'!H731="Longines",1,0)</f>
        <v>0</v>
      </c>
      <c r="S731">
        <f>IF('Main Data'!H731="Movado",1,0)</f>
        <v>0</v>
      </c>
      <c r="T731">
        <f>IF('Main Data'!H731="Omega",1,0)</f>
        <v>0</v>
      </c>
      <c r="U731">
        <f>IF('Main Data'!H731="Panerai",1,0)</f>
        <v>0</v>
      </c>
      <c r="V731">
        <f>IF('Main Data'!H731="Patek",1,0)</f>
        <v>0</v>
      </c>
      <c r="W731">
        <f>IF('Main Data'!H731="Rolex",1,0)</f>
        <v>1</v>
      </c>
      <c r="X731">
        <f>IF('Main Data'!H731="Tudor",1,0)</f>
        <v>0</v>
      </c>
      <c r="Y731">
        <f>IF('Main Data'!H731="Ulysse Nardin",1,0)</f>
        <v>0</v>
      </c>
      <c r="Z731">
        <f>IF('Main Data'!H731="Universal Geneve",1,0)</f>
        <v>0</v>
      </c>
      <c r="AA731">
        <f>IF('Main Data'!H731="Vacheron",1,0)</f>
        <v>0</v>
      </c>
      <c r="AB731">
        <f>IF('Main Data'!H731="Zenith",1,0)</f>
        <v>0</v>
      </c>
      <c r="AC731">
        <f>IF('Main Data'!J731="Stainless Steel",1,0)</f>
        <v>1</v>
      </c>
      <c r="AD731">
        <f>IF('Main Data'!J731="Two-tone",1,0)</f>
        <v>0</v>
      </c>
      <c r="AE731">
        <f>IF(OR('Main Data'!J731="YG 18K",'Main Data'!J731="YG &lt;18K",'Main Data'!J731="PG 18K",'Main Data'!J731="PG &lt;18K",'Main Data'!J731="WG 18K",'Main Data'!J731="Mixes of 18K",'Main Data'!J731="Mixes &lt;18K"),1,0)</f>
        <v>0</v>
      </c>
      <c r="AF731">
        <f>IF('Main Data'!J731="Platinum",1,0)</f>
        <v>0</v>
      </c>
      <c r="AG731">
        <f>IF(OR('Main Data'!J731="PVD",'Main Data'!J731="Gold Plate",'Main Data'!J731="Other"),1,0)</f>
        <v>0</v>
      </c>
      <c r="AH731">
        <f>IF('Main Data'!N731="Stainless Steel",1,0)</f>
        <v>1</v>
      </c>
      <c r="AI731">
        <f>IF('Main Data'!N731="Leather",1,0)</f>
        <v>0</v>
      </c>
      <c r="AJ731">
        <f>IF('Main Data'!N731="Two-tone",1,0)</f>
        <v>0</v>
      </c>
      <c r="AK731">
        <f>IF(OR('Main Data'!N731="YG 18K",'Main Data'!N731="PG 18K",'Main Data'!N731="WG 18K",'Main Data'!N731="Mixes of 18K"),1,0)</f>
        <v>0</v>
      </c>
      <c r="AL731">
        <f>IF(OR(,'Main Data'!N731="PVD",'Main Data'!N731="Gold plate"),1,0)</f>
        <v>0</v>
      </c>
      <c r="AM731">
        <f>IF(OR('Main Data'!AV731="Yes",'Main Data'!AW731="Yes",'Main Data'!AU731="Yes"),1,0)</f>
        <v>0</v>
      </c>
      <c r="AN731">
        <f>IF(OR(ISTEXT('Main Data'!AX731), ISTEXT('Main Data'!AY731)),1,0)</f>
        <v>0</v>
      </c>
      <c r="AO731">
        <f>IF('Main Data'!AZ731="Yes",1,0)</f>
        <v>0</v>
      </c>
      <c r="AP731">
        <f>IF('Main Data'!BA731="Yes",1,0)</f>
        <v>0</v>
      </c>
      <c r="AQ731">
        <f>IF('Main Data'!BD731="Yes",1,0)</f>
        <v>0</v>
      </c>
      <c r="AR731">
        <f>IF('Main Data'!BE731="A",1,0)</f>
        <v>0</v>
      </c>
      <c r="AS731">
        <f>IF('Main Data'!BE731="AA",1,0)</f>
        <v>0</v>
      </c>
      <c r="AT731">
        <f>IF('Main Data'!BE731="AAA",1,0)</f>
        <v>1</v>
      </c>
      <c r="AU731">
        <f>IF('Main Data'!BE731="AAAA",1,0)</f>
        <v>0</v>
      </c>
      <c r="AV731">
        <f>IF('Main Data'!P731="Yes",1,0)</f>
        <v>1</v>
      </c>
      <c r="AW731">
        <f>IF('Main Data'!AP731="Yes",1,0)</f>
        <v>0</v>
      </c>
      <c r="AX731">
        <f>IF(OR('Main Data'!V731="Yes", 'Main Data'!W731="Yes",'Main Data'!X731="Yes"),1,0)</f>
        <v>0</v>
      </c>
      <c r="AY731">
        <f>IF(OR('Main Data'!Y731="Yes",'Main Data'!Z731="Yes"),1,0)</f>
        <v>0</v>
      </c>
      <c r="AZ731">
        <f>IF('Main Data'!AR731="Yes",1,0)</f>
        <v>0</v>
      </c>
      <c r="BA731">
        <f>IF('Main Data'!AS731="Yes",1,0)</f>
        <v>0</v>
      </c>
      <c r="BB731">
        <f>IF('Main Data'!AG731="Yes",1,0)</f>
        <v>0</v>
      </c>
      <c r="BC731">
        <f>IF('Main Data'!AB731="Yes",1,0)</f>
        <v>0</v>
      </c>
      <c r="BD731">
        <f>IF('Main Data'!AA731="Yes",1,0)</f>
        <v>1</v>
      </c>
      <c r="BE731">
        <f>IF('Main Data'!AC731="Yes",1,0)</f>
        <v>0</v>
      </c>
      <c r="BF731">
        <f>IF('Main Data'!AF731="Yes",1,0)</f>
        <v>0</v>
      </c>
      <c r="BG731">
        <f>IF(OR('Main Data'!AI731="Yes",'Main Data'!AL731="Yes"),1,0)</f>
        <v>0</v>
      </c>
      <c r="BH731">
        <f>IF('Main Data'!AJ731="Yes",1,0)</f>
        <v>0</v>
      </c>
      <c r="BI731">
        <f>IF('Main Data'!AK731="Yes",1,0)</f>
        <v>0</v>
      </c>
      <c r="BJ731">
        <f>IF('Main Data'!AM731="Yes",1,0)</f>
        <v>0</v>
      </c>
      <c r="BK731">
        <f>IF('Main Data'!AQ731="Yes",1,0)</f>
        <v>0</v>
      </c>
      <c r="BL731" s="21">
        <f t="shared" si="67"/>
        <v>0</v>
      </c>
      <c r="BM731" s="21">
        <f t="shared" si="68"/>
        <v>0</v>
      </c>
      <c r="BN731" s="21">
        <f t="shared" si="69"/>
        <v>1</v>
      </c>
      <c r="BO731" s="21">
        <f t="shared" si="70"/>
        <v>0</v>
      </c>
      <c r="BP731" s="21">
        <f t="shared" si="71"/>
        <v>0</v>
      </c>
    </row>
    <row r="732" spans="1:68" x14ac:dyDescent="0.2">
      <c r="A732">
        <v>728</v>
      </c>
      <c r="B732" s="33">
        <f>'Main Data'!C732</f>
        <v>44143</v>
      </c>
      <c r="C732">
        <f>'Main Data'!D732</f>
        <v>291</v>
      </c>
      <c r="D732" s="26">
        <f>'Main Data'!E732</f>
        <v>32000</v>
      </c>
      <c r="E732" s="26">
        <f>'Main Data'!F732</f>
        <v>40000</v>
      </c>
      <c r="F732" s="34">
        <f t="shared" si="66"/>
        <v>10.373491181781864</v>
      </c>
      <c r="G732">
        <f>IF('Main Data'!H732="AP",1,0)</f>
        <v>0</v>
      </c>
      <c r="H732">
        <f>IF('Main Data'!H732="Blancpain",1,0)</f>
        <v>0</v>
      </c>
      <c r="I732">
        <f>IF('Main Data'!H732="Breguet",1,0)</f>
        <v>0</v>
      </c>
      <c r="J732">
        <f>IF('Main Data'!H732="Breitling",1,0)</f>
        <v>0</v>
      </c>
      <c r="K732">
        <f>IF('Main Data'!H732="Cartier",1,0)</f>
        <v>0</v>
      </c>
      <c r="L732">
        <f>IF('Main Data'!H732="Gallet",1,0)</f>
        <v>0</v>
      </c>
      <c r="M732">
        <f>IF('Main Data'!H732="Girard Perregaux",1,0)</f>
        <v>0</v>
      </c>
      <c r="N732">
        <f>IF('Main Data'!H732="Gubelin",1,0)</f>
        <v>0</v>
      </c>
      <c r="O732">
        <f>IF('Main Data'!H732="Heuer",1,0)</f>
        <v>0</v>
      </c>
      <c r="P732">
        <f>IF('Main Data'!H732="IWC",1,0)</f>
        <v>0</v>
      </c>
      <c r="Q732">
        <f>IF('Main Data'!H732="JLC",1,0)</f>
        <v>0</v>
      </c>
      <c r="R732">
        <f>IF('Main Data'!H732="Longines",1,0)</f>
        <v>0</v>
      </c>
      <c r="S732">
        <f>IF('Main Data'!H732="Movado",1,0)</f>
        <v>0</v>
      </c>
      <c r="T732">
        <f>IF('Main Data'!H732="Omega",1,0)</f>
        <v>0</v>
      </c>
      <c r="U732">
        <f>IF('Main Data'!H732="Panerai",1,0)</f>
        <v>0</v>
      </c>
      <c r="V732">
        <f>IF('Main Data'!H732="Patek",1,0)</f>
        <v>0</v>
      </c>
      <c r="W732">
        <f>IF('Main Data'!H732="Rolex",1,0)</f>
        <v>1</v>
      </c>
      <c r="X732">
        <f>IF('Main Data'!H732="Tudor",1,0)</f>
        <v>0</v>
      </c>
      <c r="Y732">
        <f>IF('Main Data'!H732="Ulysse Nardin",1,0)</f>
        <v>0</v>
      </c>
      <c r="Z732">
        <f>IF('Main Data'!H732="Universal Geneve",1,0)</f>
        <v>0</v>
      </c>
      <c r="AA732">
        <f>IF('Main Data'!H732="Vacheron",1,0)</f>
        <v>0</v>
      </c>
      <c r="AB732">
        <f>IF('Main Data'!H732="Zenith",1,0)</f>
        <v>0</v>
      </c>
      <c r="AC732">
        <f>IF('Main Data'!J732="Stainless Steel",1,0)</f>
        <v>1</v>
      </c>
      <c r="AD732">
        <f>IF('Main Data'!J732="Two-tone",1,0)</f>
        <v>0</v>
      </c>
      <c r="AE732">
        <f>IF(OR('Main Data'!J732="YG 18K",'Main Data'!J732="YG &lt;18K",'Main Data'!J732="PG 18K",'Main Data'!J732="PG &lt;18K",'Main Data'!J732="WG 18K",'Main Data'!J732="Mixes of 18K",'Main Data'!J732="Mixes &lt;18K"),1,0)</f>
        <v>0</v>
      </c>
      <c r="AF732">
        <f>IF('Main Data'!J732="Platinum",1,0)</f>
        <v>0</v>
      </c>
      <c r="AG732">
        <f>IF(OR('Main Data'!J732="PVD",'Main Data'!J732="Gold Plate",'Main Data'!J732="Other"),1,0)</f>
        <v>0</v>
      </c>
      <c r="AH732">
        <f>IF('Main Data'!N732="Stainless Steel",1,0)</f>
        <v>1</v>
      </c>
      <c r="AI732">
        <f>IF('Main Data'!N732="Leather",1,0)</f>
        <v>0</v>
      </c>
      <c r="AJ732">
        <f>IF('Main Data'!N732="Two-tone",1,0)</f>
        <v>0</v>
      </c>
      <c r="AK732">
        <f>IF(OR('Main Data'!N732="YG 18K",'Main Data'!N732="PG 18K",'Main Data'!N732="WG 18K",'Main Data'!N732="Mixes of 18K"),1,0)</f>
        <v>0</v>
      </c>
      <c r="AL732">
        <f>IF(OR(,'Main Data'!N732="PVD",'Main Data'!N732="Gold plate"),1,0)</f>
        <v>0</v>
      </c>
      <c r="AM732">
        <f>IF(OR('Main Data'!AV732="Yes",'Main Data'!AW732="Yes",'Main Data'!AU732="Yes"),1,0)</f>
        <v>0</v>
      </c>
      <c r="AN732">
        <f>IF(OR(ISTEXT('Main Data'!AX732), ISTEXT('Main Data'!AY732)),1,0)</f>
        <v>0</v>
      </c>
      <c r="AO732">
        <f>IF('Main Data'!AZ732="Yes",1,0)</f>
        <v>0</v>
      </c>
      <c r="AP732">
        <f>IF('Main Data'!BA732="Yes",1,0)</f>
        <v>0</v>
      </c>
      <c r="AQ732">
        <f>IF('Main Data'!BD732="Yes",1,0)</f>
        <v>0</v>
      </c>
      <c r="AR732">
        <f>IF('Main Data'!BE732="A",1,0)</f>
        <v>0</v>
      </c>
      <c r="AS732">
        <f>IF('Main Data'!BE732="AA",1,0)</f>
        <v>0</v>
      </c>
      <c r="AT732">
        <f>IF('Main Data'!BE732="AAA",1,0)</f>
        <v>1</v>
      </c>
      <c r="AU732">
        <f>IF('Main Data'!BE732="AAAA",1,0)</f>
        <v>0</v>
      </c>
      <c r="AV732">
        <f>IF('Main Data'!P732="Yes",1,0)</f>
        <v>0</v>
      </c>
      <c r="AW732">
        <f>IF('Main Data'!AP732="Yes",1,0)</f>
        <v>0</v>
      </c>
      <c r="AX732">
        <f>IF(OR('Main Data'!V732="Yes", 'Main Data'!W732="Yes",'Main Data'!X732="Yes"),1,0)</f>
        <v>0</v>
      </c>
      <c r="AY732">
        <f>IF(OR('Main Data'!Y732="Yes",'Main Data'!Z732="Yes"),1,0)</f>
        <v>0</v>
      </c>
      <c r="AZ732">
        <f>IF('Main Data'!AR732="Yes",1,0)</f>
        <v>0</v>
      </c>
      <c r="BA732">
        <f>IF('Main Data'!AS732="Yes",1,0)</f>
        <v>0</v>
      </c>
      <c r="BB732">
        <f>IF('Main Data'!AG732="Yes",1,0)</f>
        <v>0</v>
      </c>
      <c r="BC732">
        <f>IF('Main Data'!AB732="Yes",1,0)</f>
        <v>0</v>
      </c>
      <c r="BD732">
        <f>IF('Main Data'!AA732="Yes",1,0)</f>
        <v>0</v>
      </c>
      <c r="BE732">
        <f>IF('Main Data'!AC732="Yes",1,0)</f>
        <v>0</v>
      </c>
      <c r="BF732">
        <f>IF('Main Data'!AF732="Yes",1,0)</f>
        <v>0</v>
      </c>
      <c r="BG732">
        <f>IF(OR('Main Data'!AI732="Yes",'Main Data'!AL732="Yes"),1,0)</f>
        <v>1</v>
      </c>
      <c r="BH732">
        <f>IF('Main Data'!AJ732="Yes",1,0)</f>
        <v>0</v>
      </c>
      <c r="BI732">
        <f>IF('Main Data'!AK732="Yes",1,0)</f>
        <v>0</v>
      </c>
      <c r="BJ732">
        <f>IF('Main Data'!AM732="Yes",1,0)</f>
        <v>0</v>
      </c>
      <c r="BK732">
        <f>IF('Main Data'!AQ732="Yes",1,0)</f>
        <v>0</v>
      </c>
      <c r="BL732" s="21">
        <f t="shared" si="67"/>
        <v>0</v>
      </c>
      <c r="BM732" s="21">
        <f t="shared" si="68"/>
        <v>0</v>
      </c>
      <c r="BN732" s="21">
        <f t="shared" si="69"/>
        <v>1</v>
      </c>
      <c r="BO732" s="21">
        <f t="shared" si="70"/>
        <v>0</v>
      </c>
      <c r="BP732" s="21">
        <f t="shared" si="71"/>
        <v>0</v>
      </c>
    </row>
    <row r="733" spans="1:68" x14ac:dyDescent="0.2">
      <c r="A733">
        <v>729</v>
      </c>
      <c r="B733" s="33">
        <f>'Main Data'!C733</f>
        <v>44143</v>
      </c>
      <c r="C733">
        <f>'Main Data'!D733</f>
        <v>292</v>
      </c>
      <c r="D733" s="26">
        <f>'Main Data'!E733</f>
        <v>76000</v>
      </c>
      <c r="E733" s="26">
        <f>'Main Data'!F733</f>
        <v>95000</v>
      </c>
      <c r="F733" s="34">
        <f t="shared" si="66"/>
        <v>11.238488619268468</v>
      </c>
      <c r="G733">
        <f>IF('Main Data'!H733="AP",1,0)</f>
        <v>0</v>
      </c>
      <c r="H733">
        <f>IF('Main Data'!H733="Blancpain",1,0)</f>
        <v>0</v>
      </c>
      <c r="I733">
        <f>IF('Main Data'!H733="Breguet",1,0)</f>
        <v>0</v>
      </c>
      <c r="J733">
        <f>IF('Main Data'!H733="Breitling",1,0)</f>
        <v>0</v>
      </c>
      <c r="K733">
        <f>IF('Main Data'!H733="Cartier",1,0)</f>
        <v>0</v>
      </c>
      <c r="L733">
        <f>IF('Main Data'!H733="Gallet",1,0)</f>
        <v>0</v>
      </c>
      <c r="M733">
        <f>IF('Main Data'!H733="Girard Perregaux",1,0)</f>
        <v>0</v>
      </c>
      <c r="N733">
        <f>IF('Main Data'!H733="Gubelin",1,0)</f>
        <v>0</v>
      </c>
      <c r="O733">
        <f>IF('Main Data'!H733="Heuer",1,0)</f>
        <v>0</v>
      </c>
      <c r="P733">
        <f>IF('Main Data'!H733="IWC",1,0)</f>
        <v>0</v>
      </c>
      <c r="Q733">
        <f>IF('Main Data'!H733="JLC",1,0)</f>
        <v>0</v>
      </c>
      <c r="R733">
        <f>IF('Main Data'!H733="Longines",1,0)</f>
        <v>0</v>
      </c>
      <c r="S733">
        <f>IF('Main Data'!H733="Movado",1,0)</f>
        <v>0</v>
      </c>
      <c r="T733">
        <f>IF('Main Data'!H733="Omega",1,0)</f>
        <v>0</v>
      </c>
      <c r="U733">
        <f>IF('Main Data'!H733="Panerai",1,0)</f>
        <v>0</v>
      </c>
      <c r="V733">
        <f>IF('Main Data'!H733="Patek",1,0)</f>
        <v>0</v>
      </c>
      <c r="W733">
        <f>IF('Main Data'!H733="Rolex",1,0)</f>
        <v>1</v>
      </c>
      <c r="X733">
        <f>IF('Main Data'!H733="Tudor",1,0)</f>
        <v>0</v>
      </c>
      <c r="Y733">
        <f>IF('Main Data'!H733="Ulysse Nardin",1,0)</f>
        <v>0</v>
      </c>
      <c r="Z733">
        <f>IF('Main Data'!H733="Universal Geneve",1,0)</f>
        <v>0</v>
      </c>
      <c r="AA733">
        <f>IF('Main Data'!H733="Vacheron",1,0)</f>
        <v>0</v>
      </c>
      <c r="AB733">
        <f>IF('Main Data'!H733="Zenith",1,0)</f>
        <v>0</v>
      </c>
      <c r="AC733">
        <f>IF('Main Data'!J733="Stainless Steel",1,0)</f>
        <v>1</v>
      </c>
      <c r="AD733">
        <f>IF('Main Data'!J733="Two-tone",1,0)</f>
        <v>0</v>
      </c>
      <c r="AE733">
        <f>IF(OR('Main Data'!J733="YG 18K",'Main Data'!J733="YG &lt;18K",'Main Data'!J733="PG 18K",'Main Data'!J733="PG &lt;18K",'Main Data'!J733="WG 18K",'Main Data'!J733="Mixes of 18K",'Main Data'!J733="Mixes &lt;18K"),1,0)</f>
        <v>0</v>
      </c>
      <c r="AF733">
        <f>IF('Main Data'!J733="Platinum",1,0)</f>
        <v>0</v>
      </c>
      <c r="AG733">
        <f>IF(OR('Main Data'!J733="PVD",'Main Data'!J733="Gold Plate",'Main Data'!J733="Other"),1,0)</f>
        <v>0</v>
      </c>
      <c r="AH733">
        <f>IF('Main Data'!N733="Stainless Steel",1,0)</f>
        <v>1</v>
      </c>
      <c r="AI733">
        <f>IF('Main Data'!N733="Leather",1,0)</f>
        <v>0</v>
      </c>
      <c r="AJ733">
        <f>IF('Main Data'!N733="Two-tone",1,0)</f>
        <v>0</v>
      </c>
      <c r="AK733">
        <f>IF(OR('Main Data'!N733="YG 18K",'Main Data'!N733="PG 18K",'Main Data'!N733="WG 18K",'Main Data'!N733="Mixes of 18K"),1,0)</f>
        <v>0</v>
      </c>
      <c r="AL733">
        <f>IF(OR(,'Main Data'!N733="PVD",'Main Data'!N733="Gold plate"),1,0)</f>
        <v>0</v>
      </c>
      <c r="AM733">
        <f>IF(OR('Main Data'!AV733="Yes",'Main Data'!AW733="Yes",'Main Data'!AU733="Yes"),1,0)</f>
        <v>0</v>
      </c>
      <c r="AN733">
        <f>IF(OR(ISTEXT('Main Data'!AX733), ISTEXT('Main Data'!AY733)),1,0)</f>
        <v>0</v>
      </c>
      <c r="AO733">
        <f>IF('Main Data'!AZ733="Yes",1,0)</f>
        <v>1</v>
      </c>
      <c r="AP733">
        <f>IF('Main Data'!BA733="Yes",1,0)</f>
        <v>0</v>
      </c>
      <c r="AQ733">
        <f>IF('Main Data'!BD733="Yes",1,0)</f>
        <v>0</v>
      </c>
      <c r="AR733">
        <f>IF('Main Data'!BE733="A",1,0)</f>
        <v>0</v>
      </c>
      <c r="AS733">
        <f>IF('Main Data'!BE733="AA",1,0)</f>
        <v>0</v>
      </c>
      <c r="AT733">
        <f>IF('Main Data'!BE733="AAA",1,0)</f>
        <v>1</v>
      </c>
      <c r="AU733">
        <f>IF('Main Data'!BE733="AAAA",1,0)</f>
        <v>0</v>
      </c>
      <c r="AV733">
        <f>IF('Main Data'!P733="Yes",1,0)</f>
        <v>0</v>
      </c>
      <c r="AW733">
        <f>IF('Main Data'!AP733="Yes",1,0)</f>
        <v>0</v>
      </c>
      <c r="AX733">
        <f>IF(OR('Main Data'!V733="Yes", 'Main Data'!W733="Yes",'Main Data'!X733="Yes"),1,0)</f>
        <v>0</v>
      </c>
      <c r="AY733">
        <f>IF(OR('Main Data'!Y733="Yes",'Main Data'!Z733="Yes"),1,0)</f>
        <v>0</v>
      </c>
      <c r="AZ733">
        <f>IF('Main Data'!AR733="Yes",1,0)</f>
        <v>0</v>
      </c>
      <c r="BA733">
        <f>IF('Main Data'!AS733="Yes",1,0)</f>
        <v>0</v>
      </c>
      <c r="BB733">
        <f>IF('Main Data'!AG733="Yes",1,0)</f>
        <v>0</v>
      </c>
      <c r="BC733">
        <f>IF('Main Data'!AB733="Yes",1,0)</f>
        <v>0</v>
      </c>
      <c r="BD733">
        <f>IF('Main Data'!AA733="Yes",1,0)</f>
        <v>0</v>
      </c>
      <c r="BE733">
        <f>IF('Main Data'!AC733="Yes",1,0)</f>
        <v>0</v>
      </c>
      <c r="BF733">
        <f>IF('Main Data'!AF733="Yes",1,0)</f>
        <v>0</v>
      </c>
      <c r="BG733">
        <f>IF(OR('Main Data'!AI733="Yes",'Main Data'!AL733="Yes"),1,0)</f>
        <v>1</v>
      </c>
      <c r="BH733">
        <f>IF('Main Data'!AJ733="Yes",1,0)</f>
        <v>0</v>
      </c>
      <c r="BI733">
        <f>IF('Main Data'!AK733="Yes",1,0)</f>
        <v>0</v>
      </c>
      <c r="BJ733">
        <f>IF('Main Data'!AM733="Yes",1,0)</f>
        <v>0</v>
      </c>
      <c r="BK733">
        <f>IF('Main Data'!AQ733="Yes",1,0)</f>
        <v>0</v>
      </c>
      <c r="BL733" s="21">
        <f t="shared" si="67"/>
        <v>0</v>
      </c>
      <c r="BM733" s="21">
        <f t="shared" si="68"/>
        <v>0</v>
      </c>
      <c r="BN733" s="21">
        <f t="shared" si="69"/>
        <v>1</v>
      </c>
      <c r="BO733" s="21">
        <f t="shared" si="70"/>
        <v>0</v>
      </c>
      <c r="BP733" s="21">
        <f t="shared" si="71"/>
        <v>0</v>
      </c>
    </row>
    <row r="734" spans="1:68" x14ac:dyDescent="0.2">
      <c r="A734">
        <v>730</v>
      </c>
      <c r="B734" s="33">
        <f>'Main Data'!C734</f>
        <v>44143</v>
      </c>
      <c r="C734">
        <f>'Main Data'!D734</f>
        <v>295</v>
      </c>
      <c r="D734" s="26">
        <f>'Main Data'!E734</f>
        <v>100000</v>
      </c>
      <c r="E734" s="26">
        <f>'Main Data'!F734</f>
        <v>262500</v>
      </c>
      <c r="F734" s="34">
        <f t="shared" si="66"/>
        <v>11.512925464970229</v>
      </c>
      <c r="G734">
        <f>IF('Main Data'!H734="AP",1,0)</f>
        <v>0</v>
      </c>
      <c r="H734">
        <f>IF('Main Data'!H734="Blancpain",1,0)</f>
        <v>0</v>
      </c>
      <c r="I734">
        <f>IF('Main Data'!H734="Breguet",1,0)</f>
        <v>0</v>
      </c>
      <c r="J734">
        <f>IF('Main Data'!H734="Breitling",1,0)</f>
        <v>0</v>
      </c>
      <c r="K734">
        <f>IF('Main Data'!H734="Cartier",1,0)</f>
        <v>0</v>
      </c>
      <c r="L734">
        <f>IF('Main Data'!H734="Gallet",1,0)</f>
        <v>0</v>
      </c>
      <c r="M734">
        <f>IF('Main Data'!H734="Girard Perregaux",1,0)</f>
        <v>0</v>
      </c>
      <c r="N734">
        <f>IF('Main Data'!H734="Gubelin",1,0)</f>
        <v>0</v>
      </c>
      <c r="O734">
        <f>IF('Main Data'!H734="Heuer",1,0)</f>
        <v>0</v>
      </c>
      <c r="P734">
        <f>IF('Main Data'!H734="IWC",1,0)</f>
        <v>0</v>
      </c>
      <c r="Q734">
        <f>IF('Main Data'!H734="JLC",1,0)</f>
        <v>0</v>
      </c>
      <c r="R734">
        <f>IF('Main Data'!H734="Longines",1,0)</f>
        <v>0</v>
      </c>
      <c r="S734">
        <f>IF('Main Data'!H734="Movado",1,0)</f>
        <v>0</v>
      </c>
      <c r="T734">
        <f>IF('Main Data'!H734="Omega",1,0)</f>
        <v>0</v>
      </c>
      <c r="U734">
        <f>IF('Main Data'!H734="Panerai",1,0)</f>
        <v>0</v>
      </c>
      <c r="V734">
        <f>IF('Main Data'!H734="Patek",1,0)</f>
        <v>0</v>
      </c>
      <c r="W734">
        <f>IF('Main Data'!H734="Rolex",1,0)</f>
        <v>1</v>
      </c>
      <c r="X734">
        <f>IF('Main Data'!H734="Tudor",1,0)</f>
        <v>0</v>
      </c>
      <c r="Y734">
        <f>IF('Main Data'!H734="Ulysse Nardin",1,0)</f>
        <v>0</v>
      </c>
      <c r="Z734">
        <f>IF('Main Data'!H734="Universal Geneve",1,0)</f>
        <v>0</v>
      </c>
      <c r="AA734">
        <f>IF('Main Data'!H734="Vacheron",1,0)</f>
        <v>0</v>
      </c>
      <c r="AB734">
        <f>IF('Main Data'!H734="Zenith",1,0)</f>
        <v>0</v>
      </c>
      <c r="AC734">
        <f>IF('Main Data'!J734="Stainless Steel",1,0)</f>
        <v>1</v>
      </c>
      <c r="AD734">
        <f>IF('Main Data'!J734="Two-tone",1,0)</f>
        <v>0</v>
      </c>
      <c r="AE734">
        <f>IF(OR('Main Data'!J734="YG 18K",'Main Data'!J734="YG &lt;18K",'Main Data'!J734="PG 18K",'Main Data'!J734="PG &lt;18K",'Main Data'!J734="WG 18K",'Main Data'!J734="Mixes of 18K",'Main Data'!J734="Mixes &lt;18K"),1,0)</f>
        <v>0</v>
      </c>
      <c r="AF734">
        <f>IF('Main Data'!J734="Platinum",1,0)</f>
        <v>0</v>
      </c>
      <c r="AG734">
        <f>IF(OR('Main Data'!J734="PVD",'Main Data'!J734="Gold Plate",'Main Data'!J734="Other"),1,0)</f>
        <v>0</v>
      </c>
      <c r="AH734">
        <f>IF('Main Data'!N734="Stainless Steel",1,0)</f>
        <v>1</v>
      </c>
      <c r="AI734">
        <f>IF('Main Data'!N734="Leather",1,0)</f>
        <v>0</v>
      </c>
      <c r="AJ734">
        <f>IF('Main Data'!N734="Two-tone",1,0)</f>
        <v>0</v>
      </c>
      <c r="AK734">
        <f>IF(OR('Main Data'!N734="YG 18K",'Main Data'!N734="PG 18K",'Main Data'!N734="WG 18K",'Main Data'!N734="Mixes of 18K"),1,0)</f>
        <v>0</v>
      </c>
      <c r="AL734">
        <f>IF(OR(,'Main Data'!N734="PVD",'Main Data'!N734="Gold plate"),1,0)</f>
        <v>0</v>
      </c>
      <c r="AM734">
        <f>IF(OR('Main Data'!AV734="Yes",'Main Data'!AW734="Yes",'Main Data'!AU734="Yes"),1,0)</f>
        <v>0</v>
      </c>
      <c r="AN734">
        <f>IF(OR(ISTEXT('Main Data'!AX734), ISTEXT('Main Data'!AY734)),1,0)</f>
        <v>0</v>
      </c>
      <c r="AO734">
        <f>IF('Main Data'!AZ734="Yes",1,0)</f>
        <v>0</v>
      </c>
      <c r="AP734">
        <f>IF('Main Data'!BA734="Yes",1,0)</f>
        <v>0</v>
      </c>
      <c r="AQ734">
        <f>IF('Main Data'!BD734="Yes",1,0)</f>
        <v>0</v>
      </c>
      <c r="AR734">
        <f>IF('Main Data'!BE734="A",1,0)</f>
        <v>0</v>
      </c>
      <c r="AS734">
        <f>IF('Main Data'!BE734="AA",1,0)</f>
        <v>0</v>
      </c>
      <c r="AT734">
        <f>IF('Main Data'!BE734="AAA",1,0)</f>
        <v>0</v>
      </c>
      <c r="AU734">
        <f>IF('Main Data'!BE734="AAAA",1,0)</f>
        <v>1</v>
      </c>
      <c r="AV734">
        <f>IF('Main Data'!P734="Yes",1,0)</f>
        <v>0</v>
      </c>
      <c r="AW734">
        <f>IF('Main Data'!AP734="Yes",1,0)</f>
        <v>0</v>
      </c>
      <c r="AX734">
        <f>IF(OR('Main Data'!V734="Yes", 'Main Data'!W734="Yes",'Main Data'!X734="Yes"),1,0)</f>
        <v>0</v>
      </c>
      <c r="AY734">
        <f>IF(OR('Main Data'!Y734="Yes",'Main Data'!Z734="Yes"),1,0)</f>
        <v>0</v>
      </c>
      <c r="AZ734">
        <f>IF('Main Data'!AR734="Yes",1,0)</f>
        <v>0</v>
      </c>
      <c r="BA734">
        <f>IF('Main Data'!AS734="Yes",1,0)</f>
        <v>0</v>
      </c>
      <c r="BB734">
        <f>IF('Main Data'!AG734="Yes",1,0)</f>
        <v>0</v>
      </c>
      <c r="BC734">
        <f>IF('Main Data'!AB734="Yes",1,0)</f>
        <v>0</v>
      </c>
      <c r="BD734">
        <f>IF('Main Data'!AA734="Yes",1,0)</f>
        <v>0</v>
      </c>
      <c r="BE734">
        <f>IF('Main Data'!AC734="Yes",1,0)</f>
        <v>0</v>
      </c>
      <c r="BF734">
        <f>IF('Main Data'!AF734="Yes",1,0)</f>
        <v>0</v>
      </c>
      <c r="BG734">
        <f>IF(OR('Main Data'!AI734="Yes",'Main Data'!AL734="Yes"),1,0)</f>
        <v>1</v>
      </c>
      <c r="BH734">
        <f>IF('Main Data'!AJ734="Yes",1,0)</f>
        <v>0</v>
      </c>
      <c r="BI734">
        <f>IF('Main Data'!AK734="Yes",1,0)</f>
        <v>0</v>
      </c>
      <c r="BJ734">
        <f>IF('Main Data'!AM734="Yes",1,0)</f>
        <v>0</v>
      </c>
      <c r="BK734">
        <f>IF('Main Data'!AQ734="Yes",1,0)</f>
        <v>0</v>
      </c>
      <c r="BL734" s="21">
        <f t="shared" si="67"/>
        <v>0</v>
      </c>
      <c r="BM734" s="21">
        <f t="shared" si="68"/>
        <v>0</v>
      </c>
      <c r="BN734" s="21">
        <f t="shared" si="69"/>
        <v>1</v>
      </c>
      <c r="BO734" s="21">
        <f t="shared" si="70"/>
        <v>0</v>
      </c>
      <c r="BP734" s="21">
        <f t="shared" si="71"/>
        <v>0</v>
      </c>
    </row>
    <row r="735" spans="1:68" x14ac:dyDescent="0.2">
      <c r="A735">
        <v>731</v>
      </c>
      <c r="B735" s="33">
        <f>'Main Data'!C735</f>
        <v>44143</v>
      </c>
      <c r="C735">
        <f>'Main Data'!D735</f>
        <v>296</v>
      </c>
      <c r="D735" s="26">
        <f>'Main Data'!E735</f>
        <v>12000</v>
      </c>
      <c r="E735" s="26">
        <f>'Main Data'!F735</f>
        <v>15000</v>
      </c>
      <c r="F735" s="34">
        <f t="shared" si="66"/>
        <v>9.3926619287701367</v>
      </c>
      <c r="G735">
        <f>IF('Main Data'!H735="AP",1,0)</f>
        <v>0</v>
      </c>
      <c r="H735">
        <f>IF('Main Data'!H735="Blancpain",1,0)</f>
        <v>0</v>
      </c>
      <c r="I735">
        <f>IF('Main Data'!H735="Breguet",1,0)</f>
        <v>0</v>
      </c>
      <c r="J735">
        <f>IF('Main Data'!H735="Breitling",1,0)</f>
        <v>0</v>
      </c>
      <c r="K735">
        <f>IF('Main Data'!H735="Cartier",1,0)</f>
        <v>0</v>
      </c>
      <c r="L735">
        <f>IF('Main Data'!H735="Gallet",1,0)</f>
        <v>0</v>
      </c>
      <c r="M735">
        <f>IF('Main Data'!H735="Girard Perregaux",1,0)</f>
        <v>0</v>
      </c>
      <c r="N735">
        <f>IF('Main Data'!H735="Gubelin",1,0)</f>
        <v>0</v>
      </c>
      <c r="O735">
        <f>IF('Main Data'!H735="Heuer",1,0)</f>
        <v>0</v>
      </c>
      <c r="P735">
        <f>IF('Main Data'!H735="IWC",1,0)</f>
        <v>0</v>
      </c>
      <c r="Q735">
        <f>IF('Main Data'!H735="JLC",1,0)</f>
        <v>0</v>
      </c>
      <c r="R735">
        <f>IF('Main Data'!H735="Longines",1,0)</f>
        <v>0</v>
      </c>
      <c r="S735">
        <f>IF('Main Data'!H735="Movado",1,0)</f>
        <v>0</v>
      </c>
      <c r="T735">
        <f>IF('Main Data'!H735="Omega",1,0)</f>
        <v>0</v>
      </c>
      <c r="U735">
        <f>IF('Main Data'!H735="Panerai",1,0)</f>
        <v>0</v>
      </c>
      <c r="V735">
        <f>IF('Main Data'!H735="Patek",1,0)</f>
        <v>0</v>
      </c>
      <c r="W735">
        <f>IF('Main Data'!H735="Rolex",1,0)</f>
        <v>1</v>
      </c>
      <c r="X735">
        <f>IF('Main Data'!H735="Tudor",1,0)</f>
        <v>0</v>
      </c>
      <c r="Y735">
        <f>IF('Main Data'!H735="Ulysse Nardin",1,0)</f>
        <v>0</v>
      </c>
      <c r="Z735">
        <f>IF('Main Data'!H735="Universal Geneve",1,0)</f>
        <v>0</v>
      </c>
      <c r="AA735">
        <f>IF('Main Data'!H735="Vacheron",1,0)</f>
        <v>0</v>
      </c>
      <c r="AB735">
        <f>IF('Main Data'!H735="Zenith",1,0)</f>
        <v>0</v>
      </c>
      <c r="AC735">
        <f>IF('Main Data'!J735="Stainless Steel",1,0)</f>
        <v>1</v>
      </c>
      <c r="AD735">
        <f>IF('Main Data'!J735="Two-tone",1,0)</f>
        <v>0</v>
      </c>
      <c r="AE735">
        <f>IF(OR('Main Data'!J735="YG 18K",'Main Data'!J735="YG &lt;18K",'Main Data'!J735="PG 18K",'Main Data'!J735="PG &lt;18K",'Main Data'!J735="WG 18K",'Main Data'!J735="Mixes of 18K",'Main Data'!J735="Mixes &lt;18K"),1,0)</f>
        <v>0</v>
      </c>
      <c r="AF735">
        <f>IF('Main Data'!J735="Platinum",1,0)</f>
        <v>0</v>
      </c>
      <c r="AG735">
        <f>IF(OR('Main Data'!J735="PVD",'Main Data'!J735="Gold Plate",'Main Data'!J735="Other"),1,0)</f>
        <v>0</v>
      </c>
      <c r="AH735">
        <f>IF('Main Data'!N735="Stainless Steel",1,0)</f>
        <v>1</v>
      </c>
      <c r="AI735">
        <f>IF('Main Data'!N735="Leather",1,0)</f>
        <v>0</v>
      </c>
      <c r="AJ735">
        <f>IF('Main Data'!N735="Two-tone",1,0)</f>
        <v>0</v>
      </c>
      <c r="AK735">
        <f>IF(OR('Main Data'!N735="YG 18K",'Main Data'!N735="PG 18K",'Main Data'!N735="WG 18K",'Main Data'!N735="Mixes of 18K"),1,0)</f>
        <v>0</v>
      </c>
      <c r="AL735">
        <f>IF(OR(,'Main Data'!N735="PVD",'Main Data'!N735="Gold plate"),1,0)</f>
        <v>0</v>
      </c>
      <c r="AM735">
        <f>IF(OR('Main Data'!AV735="Yes",'Main Data'!AW735="Yes",'Main Data'!AU735="Yes"),1,0)</f>
        <v>0</v>
      </c>
      <c r="AN735">
        <f>IF(OR(ISTEXT('Main Data'!AX735), ISTEXT('Main Data'!AY735)),1,0)</f>
        <v>0</v>
      </c>
      <c r="AO735">
        <f>IF('Main Data'!AZ735="Yes",1,0)</f>
        <v>0</v>
      </c>
      <c r="AP735">
        <f>IF('Main Data'!BA735="Yes",1,0)</f>
        <v>0</v>
      </c>
      <c r="AQ735">
        <f>IF('Main Data'!BD735="Yes",1,0)</f>
        <v>0</v>
      </c>
      <c r="AR735">
        <f>IF('Main Data'!BE735="A",1,0)</f>
        <v>0</v>
      </c>
      <c r="AS735">
        <f>IF('Main Data'!BE735="AA",1,0)</f>
        <v>1</v>
      </c>
      <c r="AT735">
        <f>IF('Main Data'!BE735="AAA",1,0)</f>
        <v>0</v>
      </c>
      <c r="AU735">
        <f>IF('Main Data'!BE735="AAAA",1,0)</f>
        <v>0</v>
      </c>
      <c r="AV735">
        <f>IF('Main Data'!P735="Yes",1,0)</f>
        <v>0</v>
      </c>
      <c r="AW735">
        <f>IF('Main Data'!AP735="Yes",1,0)</f>
        <v>0</v>
      </c>
      <c r="AX735">
        <f>IF(OR('Main Data'!V735="Yes", 'Main Data'!W735="Yes",'Main Data'!X735="Yes"),1,0)</f>
        <v>1</v>
      </c>
      <c r="AY735">
        <f>IF(OR('Main Data'!Y735="Yes",'Main Data'!Z735="Yes"),1,0)</f>
        <v>0</v>
      </c>
      <c r="AZ735">
        <f>IF('Main Data'!AR735="Yes",1,0)</f>
        <v>0</v>
      </c>
      <c r="BA735">
        <f>IF('Main Data'!AS735="Yes",1,0)</f>
        <v>0</v>
      </c>
      <c r="BB735">
        <f>IF('Main Data'!AG735="Yes",1,0)</f>
        <v>0</v>
      </c>
      <c r="BC735">
        <f>IF('Main Data'!AB735="Yes",1,0)</f>
        <v>0</v>
      </c>
      <c r="BD735">
        <f>IF('Main Data'!AA735="Yes",1,0)</f>
        <v>0</v>
      </c>
      <c r="BE735">
        <f>IF('Main Data'!AC735="Yes",1,0)</f>
        <v>1</v>
      </c>
      <c r="BF735">
        <f>IF('Main Data'!AF735="Yes",1,0)</f>
        <v>0</v>
      </c>
      <c r="BG735">
        <f>IF(OR('Main Data'!AI735="Yes",'Main Data'!AL735="Yes"),1,0)</f>
        <v>0</v>
      </c>
      <c r="BH735">
        <f>IF('Main Data'!AJ735="Yes",1,0)</f>
        <v>0</v>
      </c>
      <c r="BI735">
        <f>IF('Main Data'!AK735="Yes",1,0)</f>
        <v>0</v>
      </c>
      <c r="BJ735">
        <f>IF('Main Data'!AM735="Yes",1,0)</f>
        <v>0</v>
      </c>
      <c r="BK735">
        <f>IF('Main Data'!AQ735="Yes",1,0)</f>
        <v>0</v>
      </c>
      <c r="BL735" s="21">
        <f t="shared" si="67"/>
        <v>0</v>
      </c>
      <c r="BM735" s="21">
        <f t="shared" si="68"/>
        <v>0</v>
      </c>
      <c r="BN735" s="21">
        <f t="shared" si="69"/>
        <v>1</v>
      </c>
      <c r="BO735" s="21">
        <f t="shared" si="70"/>
        <v>0</v>
      </c>
      <c r="BP735" s="21">
        <f t="shared" si="71"/>
        <v>0</v>
      </c>
    </row>
    <row r="736" spans="1:68" x14ac:dyDescent="0.2">
      <c r="A736">
        <v>732</v>
      </c>
      <c r="B736" s="33">
        <f>'Main Data'!C736</f>
        <v>44143</v>
      </c>
      <c r="C736">
        <f>'Main Data'!D736</f>
        <v>300</v>
      </c>
      <c r="D736" s="26">
        <f>'Main Data'!E736</f>
        <v>6000</v>
      </c>
      <c r="E736" s="26">
        <f>'Main Data'!F736</f>
        <v>7500</v>
      </c>
      <c r="F736" s="34">
        <f t="shared" si="66"/>
        <v>8.6995147482101913</v>
      </c>
      <c r="G736">
        <f>IF('Main Data'!H736="AP",1,0)</f>
        <v>0</v>
      </c>
      <c r="H736">
        <f>IF('Main Data'!H736="Blancpain",1,0)</f>
        <v>0</v>
      </c>
      <c r="I736">
        <f>IF('Main Data'!H736="Breguet",1,0)</f>
        <v>0</v>
      </c>
      <c r="J736">
        <f>IF('Main Data'!H736="Breitling",1,0)</f>
        <v>0</v>
      </c>
      <c r="K736">
        <f>IF('Main Data'!H736="Cartier",1,0)</f>
        <v>0</v>
      </c>
      <c r="L736">
        <f>IF('Main Data'!H736="Gallet",1,0)</f>
        <v>0</v>
      </c>
      <c r="M736">
        <f>IF('Main Data'!H736="Girard Perregaux",1,0)</f>
        <v>0</v>
      </c>
      <c r="N736">
        <f>IF('Main Data'!H736="Gubelin",1,0)</f>
        <v>0</v>
      </c>
      <c r="O736">
        <f>IF('Main Data'!H736="Heuer",1,0)</f>
        <v>0</v>
      </c>
      <c r="P736">
        <f>IF('Main Data'!H736="IWC",1,0)</f>
        <v>0</v>
      </c>
      <c r="Q736">
        <f>IF('Main Data'!H736="JLC",1,0)</f>
        <v>0</v>
      </c>
      <c r="R736">
        <f>IF('Main Data'!H736="Longines",1,0)</f>
        <v>0</v>
      </c>
      <c r="S736">
        <f>IF('Main Data'!H736="Movado",1,0)</f>
        <v>0</v>
      </c>
      <c r="T736">
        <f>IF('Main Data'!H736="Omega",1,0)</f>
        <v>0</v>
      </c>
      <c r="U736">
        <f>IF('Main Data'!H736="Panerai",1,0)</f>
        <v>0</v>
      </c>
      <c r="V736">
        <f>IF('Main Data'!H736="Patek",1,0)</f>
        <v>0</v>
      </c>
      <c r="W736">
        <f>IF('Main Data'!H736="Rolex",1,0)</f>
        <v>0</v>
      </c>
      <c r="X736">
        <f>IF('Main Data'!H736="Tudor",1,0)</f>
        <v>1</v>
      </c>
      <c r="Y736">
        <f>IF('Main Data'!H736="Ulysse Nardin",1,0)</f>
        <v>0</v>
      </c>
      <c r="Z736">
        <f>IF('Main Data'!H736="Universal Geneve",1,0)</f>
        <v>0</v>
      </c>
      <c r="AA736">
        <f>IF('Main Data'!H736="Vacheron",1,0)</f>
        <v>0</v>
      </c>
      <c r="AB736">
        <f>IF('Main Data'!H736="Zenith",1,0)</f>
        <v>0</v>
      </c>
      <c r="AC736">
        <f>IF('Main Data'!J736="Stainless Steel",1,0)</f>
        <v>1</v>
      </c>
      <c r="AD736">
        <f>IF('Main Data'!J736="Two-tone",1,0)</f>
        <v>0</v>
      </c>
      <c r="AE736">
        <f>IF(OR('Main Data'!J736="YG 18K",'Main Data'!J736="YG &lt;18K",'Main Data'!J736="PG 18K",'Main Data'!J736="PG &lt;18K",'Main Data'!J736="WG 18K",'Main Data'!J736="Mixes of 18K",'Main Data'!J736="Mixes &lt;18K"),1,0)</f>
        <v>0</v>
      </c>
      <c r="AF736">
        <f>IF('Main Data'!J736="Platinum",1,0)</f>
        <v>0</v>
      </c>
      <c r="AG736">
        <f>IF(OR('Main Data'!J736="PVD",'Main Data'!J736="Gold Plate",'Main Data'!J736="Other"),1,0)</f>
        <v>0</v>
      </c>
      <c r="AH736">
        <f>IF('Main Data'!N736="Stainless Steel",1,0)</f>
        <v>0</v>
      </c>
      <c r="AI736">
        <f>IF('Main Data'!N736="Leather",1,0)</f>
        <v>1</v>
      </c>
      <c r="AJ736">
        <f>IF('Main Data'!N736="Two-tone",1,0)</f>
        <v>0</v>
      </c>
      <c r="AK736">
        <f>IF(OR('Main Data'!N736="YG 18K",'Main Data'!N736="PG 18K",'Main Data'!N736="WG 18K",'Main Data'!N736="Mixes of 18K"),1,0)</f>
        <v>0</v>
      </c>
      <c r="AL736">
        <f>IF(OR(,'Main Data'!N736="PVD",'Main Data'!N736="Gold plate"),1,0)</f>
        <v>0</v>
      </c>
      <c r="AM736">
        <f>IF(OR('Main Data'!AV736="Yes",'Main Data'!AW736="Yes",'Main Data'!AU736="Yes"),1,0)</f>
        <v>0</v>
      </c>
      <c r="AN736">
        <f>IF(OR(ISTEXT('Main Data'!AX736), ISTEXT('Main Data'!AY736)),1,0)</f>
        <v>0</v>
      </c>
      <c r="AO736">
        <f>IF('Main Data'!AZ736="Yes",1,0)</f>
        <v>0</v>
      </c>
      <c r="AP736">
        <f>IF('Main Data'!BA736="Yes",1,0)</f>
        <v>0</v>
      </c>
      <c r="AQ736">
        <f>IF('Main Data'!BD736="Yes",1,0)</f>
        <v>0</v>
      </c>
      <c r="AR736">
        <f>IF('Main Data'!BE736="A",1,0)</f>
        <v>0</v>
      </c>
      <c r="AS736">
        <f>IF('Main Data'!BE736="AA",1,0)</f>
        <v>1</v>
      </c>
      <c r="AT736">
        <f>IF('Main Data'!BE736="AAA",1,0)</f>
        <v>0</v>
      </c>
      <c r="AU736">
        <f>IF('Main Data'!BE736="AAAA",1,0)</f>
        <v>0</v>
      </c>
      <c r="AV736">
        <f>IF('Main Data'!P736="Yes",1,0)</f>
        <v>1</v>
      </c>
      <c r="AW736">
        <f>IF('Main Data'!AP736="Yes",1,0)</f>
        <v>0</v>
      </c>
      <c r="AX736">
        <f>IF(OR('Main Data'!V736="Yes", 'Main Data'!W736="Yes",'Main Data'!X736="Yes"),1,0)</f>
        <v>0</v>
      </c>
      <c r="AY736">
        <f>IF(OR('Main Data'!Y736="Yes",'Main Data'!Z736="Yes"),1,0)</f>
        <v>0</v>
      </c>
      <c r="AZ736">
        <f>IF('Main Data'!AR736="Yes",1,0)</f>
        <v>0</v>
      </c>
      <c r="BA736">
        <f>IF('Main Data'!AS736="Yes",1,0)</f>
        <v>0</v>
      </c>
      <c r="BB736">
        <f>IF('Main Data'!AG736="Yes",1,0)</f>
        <v>0</v>
      </c>
      <c r="BC736">
        <f>IF('Main Data'!AB736="Yes",1,0)</f>
        <v>0</v>
      </c>
      <c r="BD736">
        <f>IF('Main Data'!AA736="Yes",1,0)</f>
        <v>1</v>
      </c>
      <c r="BE736">
        <f>IF('Main Data'!AC736="Yes",1,0)</f>
        <v>0</v>
      </c>
      <c r="BF736">
        <f>IF('Main Data'!AF736="Yes",1,0)</f>
        <v>0</v>
      </c>
      <c r="BG736">
        <f>IF(OR('Main Data'!AI736="Yes",'Main Data'!AL736="Yes"),1,0)</f>
        <v>0</v>
      </c>
      <c r="BH736">
        <f>IF('Main Data'!AJ736="Yes",1,0)</f>
        <v>0</v>
      </c>
      <c r="BI736">
        <f>IF('Main Data'!AK736="Yes",1,0)</f>
        <v>0</v>
      </c>
      <c r="BJ736">
        <f>IF('Main Data'!AM736="Yes",1,0)</f>
        <v>0</v>
      </c>
      <c r="BK736">
        <f>IF('Main Data'!AQ736="Yes",1,0)</f>
        <v>0</v>
      </c>
      <c r="BL736" s="21">
        <f t="shared" si="67"/>
        <v>0</v>
      </c>
      <c r="BM736" s="21">
        <f t="shared" si="68"/>
        <v>0</v>
      </c>
      <c r="BN736" s="21">
        <f t="shared" si="69"/>
        <v>1</v>
      </c>
      <c r="BO736" s="21">
        <f t="shared" si="70"/>
        <v>0</v>
      </c>
      <c r="BP736" s="21">
        <f t="shared" si="71"/>
        <v>0</v>
      </c>
    </row>
    <row r="737" spans="1:68" x14ac:dyDescent="0.2">
      <c r="A737">
        <v>733</v>
      </c>
      <c r="B737" s="33">
        <f>'Main Data'!C737</f>
        <v>44143</v>
      </c>
      <c r="C737">
        <f>'Main Data'!D737</f>
        <v>302</v>
      </c>
      <c r="D737" s="26">
        <f>'Main Data'!E737</f>
        <v>20000</v>
      </c>
      <c r="E737" s="26">
        <f>'Main Data'!F737</f>
        <v>25000</v>
      </c>
      <c r="F737" s="34">
        <f t="shared" si="66"/>
        <v>9.9034875525361272</v>
      </c>
      <c r="G737">
        <f>IF('Main Data'!H737="AP",1,0)</f>
        <v>0</v>
      </c>
      <c r="H737">
        <f>IF('Main Data'!H737="Blancpain",1,0)</f>
        <v>0</v>
      </c>
      <c r="I737">
        <f>IF('Main Data'!H737="Breguet",1,0)</f>
        <v>0</v>
      </c>
      <c r="J737">
        <f>IF('Main Data'!H737="Breitling",1,0)</f>
        <v>0</v>
      </c>
      <c r="K737">
        <f>IF('Main Data'!H737="Cartier",1,0)</f>
        <v>0</v>
      </c>
      <c r="L737">
        <f>IF('Main Data'!H737="Gallet",1,0)</f>
        <v>0</v>
      </c>
      <c r="M737">
        <f>IF('Main Data'!H737="Girard Perregaux",1,0)</f>
        <v>0</v>
      </c>
      <c r="N737">
        <f>IF('Main Data'!H737="Gubelin",1,0)</f>
        <v>0</v>
      </c>
      <c r="O737">
        <f>IF('Main Data'!H737="Heuer",1,0)</f>
        <v>0</v>
      </c>
      <c r="P737">
        <f>IF('Main Data'!H737="IWC",1,0)</f>
        <v>0</v>
      </c>
      <c r="Q737">
        <f>IF('Main Data'!H737="JLC",1,0)</f>
        <v>0</v>
      </c>
      <c r="R737">
        <f>IF('Main Data'!H737="Longines",1,0)</f>
        <v>0</v>
      </c>
      <c r="S737">
        <f>IF('Main Data'!H737="Movado",1,0)</f>
        <v>0</v>
      </c>
      <c r="T737">
        <f>IF('Main Data'!H737="Omega",1,0)</f>
        <v>0</v>
      </c>
      <c r="U737">
        <f>IF('Main Data'!H737="Panerai",1,0)</f>
        <v>0</v>
      </c>
      <c r="V737">
        <f>IF('Main Data'!H737="Patek",1,0)</f>
        <v>0</v>
      </c>
      <c r="W737">
        <f>IF('Main Data'!H737="Rolex",1,0)</f>
        <v>0</v>
      </c>
      <c r="X737">
        <f>IF('Main Data'!H737="Tudor",1,0)</f>
        <v>1</v>
      </c>
      <c r="Y737">
        <f>IF('Main Data'!H737="Ulysse Nardin",1,0)</f>
        <v>0</v>
      </c>
      <c r="Z737">
        <f>IF('Main Data'!H737="Universal Geneve",1,0)</f>
        <v>0</v>
      </c>
      <c r="AA737">
        <f>IF('Main Data'!H737="Vacheron",1,0)</f>
        <v>0</v>
      </c>
      <c r="AB737">
        <f>IF('Main Data'!H737="Zenith",1,0)</f>
        <v>0</v>
      </c>
      <c r="AC737">
        <f>IF('Main Data'!J737="Stainless Steel",1,0)</f>
        <v>1</v>
      </c>
      <c r="AD737">
        <f>IF('Main Data'!J737="Two-tone",1,0)</f>
        <v>0</v>
      </c>
      <c r="AE737">
        <f>IF(OR('Main Data'!J737="YG 18K",'Main Data'!J737="YG &lt;18K",'Main Data'!J737="PG 18K",'Main Data'!J737="PG &lt;18K",'Main Data'!J737="WG 18K",'Main Data'!J737="Mixes of 18K",'Main Data'!J737="Mixes &lt;18K"),1,0)</f>
        <v>0</v>
      </c>
      <c r="AF737">
        <f>IF('Main Data'!J737="Platinum",1,0)</f>
        <v>0</v>
      </c>
      <c r="AG737">
        <f>IF(OR('Main Data'!J737="PVD",'Main Data'!J737="Gold Plate",'Main Data'!J737="Other"),1,0)</f>
        <v>0</v>
      </c>
      <c r="AH737">
        <f>IF('Main Data'!N737="Stainless Steel",1,0)</f>
        <v>1</v>
      </c>
      <c r="AI737">
        <f>IF('Main Data'!N737="Leather",1,0)</f>
        <v>0</v>
      </c>
      <c r="AJ737">
        <f>IF('Main Data'!N737="Two-tone",1,0)</f>
        <v>0</v>
      </c>
      <c r="AK737">
        <f>IF(OR('Main Data'!N737="YG 18K",'Main Data'!N737="PG 18K",'Main Data'!N737="WG 18K",'Main Data'!N737="Mixes of 18K"),1,0)</f>
        <v>0</v>
      </c>
      <c r="AL737">
        <f>IF(OR(,'Main Data'!N737="PVD",'Main Data'!N737="Gold plate"),1,0)</f>
        <v>0</v>
      </c>
      <c r="AM737">
        <f>IF(OR('Main Data'!AV737="Yes",'Main Data'!AW737="Yes",'Main Data'!AU737="Yes"),1,0)</f>
        <v>0</v>
      </c>
      <c r="AN737">
        <f>IF(OR(ISTEXT('Main Data'!AX737), ISTEXT('Main Data'!AY737)),1,0)</f>
        <v>0</v>
      </c>
      <c r="AO737">
        <f>IF('Main Data'!AZ737="Yes",1,0)</f>
        <v>0</v>
      </c>
      <c r="AP737">
        <f>IF('Main Data'!BA737="Yes",1,0)</f>
        <v>0</v>
      </c>
      <c r="AQ737">
        <f>IF('Main Data'!BD737="Yes",1,0)</f>
        <v>0</v>
      </c>
      <c r="AR737">
        <f>IF('Main Data'!BE737="A",1,0)</f>
        <v>0</v>
      </c>
      <c r="AS737">
        <f>IF('Main Data'!BE737="AA",1,0)</f>
        <v>0</v>
      </c>
      <c r="AT737">
        <f>IF('Main Data'!BE737="AAA",1,0)</f>
        <v>1</v>
      </c>
      <c r="AU737">
        <f>IF('Main Data'!BE737="AAAA",1,0)</f>
        <v>0</v>
      </c>
      <c r="AV737">
        <f>IF('Main Data'!P737="Yes",1,0)</f>
        <v>0</v>
      </c>
      <c r="AW737">
        <f>IF('Main Data'!AP737="Yes",1,0)</f>
        <v>0</v>
      </c>
      <c r="AX737">
        <f>IF(OR('Main Data'!V737="Yes", 'Main Data'!W737="Yes",'Main Data'!X737="Yes"),1,0)</f>
        <v>1</v>
      </c>
      <c r="AY737">
        <f>IF(OR('Main Data'!Y737="Yes",'Main Data'!Z737="Yes"),1,0)</f>
        <v>0</v>
      </c>
      <c r="AZ737">
        <f>IF('Main Data'!AR737="Yes",1,0)</f>
        <v>0</v>
      </c>
      <c r="BA737">
        <f>IF('Main Data'!AS737="Yes",1,0)</f>
        <v>0</v>
      </c>
      <c r="BB737">
        <f>IF('Main Data'!AG737="Yes",1,0)</f>
        <v>0</v>
      </c>
      <c r="BC737">
        <f>IF('Main Data'!AB737="Yes",1,0)</f>
        <v>0</v>
      </c>
      <c r="BD737">
        <f>IF('Main Data'!AA737="Yes",1,0)</f>
        <v>0</v>
      </c>
      <c r="BE737">
        <f>IF('Main Data'!AC737="Yes",1,0)</f>
        <v>0</v>
      </c>
      <c r="BF737">
        <f>IF('Main Data'!AF737="Yes",1,0)</f>
        <v>0</v>
      </c>
      <c r="BG737">
        <f>IF(OR('Main Data'!AI737="Yes",'Main Data'!AL737="Yes"),1,0)</f>
        <v>1</v>
      </c>
      <c r="BH737">
        <f>IF('Main Data'!AJ737="Yes",1,0)</f>
        <v>0</v>
      </c>
      <c r="BI737">
        <f>IF('Main Data'!AK737="Yes",1,0)</f>
        <v>0</v>
      </c>
      <c r="BJ737">
        <f>IF('Main Data'!AM737="Yes",1,0)</f>
        <v>0</v>
      </c>
      <c r="BK737">
        <f>IF('Main Data'!AQ737="Yes",1,0)</f>
        <v>0</v>
      </c>
      <c r="BL737" s="21">
        <f t="shared" si="67"/>
        <v>0</v>
      </c>
      <c r="BM737" s="21">
        <f t="shared" si="68"/>
        <v>0</v>
      </c>
      <c r="BN737" s="21">
        <f t="shared" si="69"/>
        <v>1</v>
      </c>
      <c r="BO737" s="21">
        <f t="shared" si="70"/>
        <v>0</v>
      </c>
      <c r="BP737" s="21">
        <f t="shared" si="71"/>
        <v>0</v>
      </c>
    </row>
    <row r="738" spans="1:68" x14ac:dyDescent="0.2">
      <c r="A738">
        <v>734</v>
      </c>
      <c r="B738" s="33">
        <f>'Main Data'!C738</f>
        <v>44143</v>
      </c>
      <c r="C738">
        <f>'Main Data'!D738</f>
        <v>303</v>
      </c>
      <c r="D738" s="26">
        <f>'Main Data'!E738</f>
        <v>9300</v>
      </c>
      <c r="E738" s="26">
        <f>'Main Data'!F738</f>
        <v>11625</v>
      </c>
      <c r="F738" s="34">
        <f t="shared" si="66"/>
        <v>9.1377696791413481</v>
      </c>
      <c r="G738">
        <f>IF('Main Data'!H738="AP",1,0)</f>
        <v>0</v>
      </c>
      <c r="H738">
        <f>IF('Main Data'!H738="Blancpain",1,0)</f>
        <v>0</v>
      </c>
      <c r="I738">
        <f>IF('Main Data'!H738="Breguet",1,0)</f>
        <v>0</v>
      </c>
      <c r="J738">
        <f>IF('Main Data'!H738="Breitling",1,0)</f>
        <v>0</v>
      </c>
      <c r="K738">
        <f>IF('Main Data'!H738="Cartier",1,0)</f>
        <v>0</v>
      </c>
      <c r="L738">
        <f>IF('Main Data'!H738="Gallet",1,0)</f>
        <v>0</v>
      </c>
      <c r="M738">
        <f>IF('Main Data'!H738="Girard Perregaux",1,0)</f>
        <v>0</v>
      </c>
      <c r="N738">
        <f>IF('Main Data'!H738="Gubelin",1,0)</f>
        <v>0</v>
      </c>
      <c r="O738">
        <f>IF('Main Data'!H738="Heuer",1,0)</f>
        <v>0</v>
      </c>
      <c r="P738">
        <f>IF('Main Data'!H738="IWC",1,0)</f>
        <v>0</v>
      </c>
      <c r="Q738">
        <f>IF('Main Data'!H738="JLC",1,0)</f>
        <v>0</v>
      </c>
      <c r="R738">
        <f>IF('Main Data'!H738="Longines",1,0)</f>
        <v>0</v>
      </c>
      <c r="S738">
        <f>IF('Main Data'!H738="Movado",1,0)</f>
        <v>0</v>
      </c>
      <c r="T738">
        <f>IF('Main Data'!H738="Omega",1,0)</f>
        <v>0</v>
      </c>
      <c r="U738">
        <f>IF('Main Data'!H738="Panerai",1,0)</f>
        <v>0</v>
      </c>
      <c r="V738">
        <f>IF('Main Data'!H738="Patek",1,0)</f>
        <v>0</v>
      </c>
      <c r="W738">
        <f>IF('Main Data'!H738="Rolex",1,0)</f>
        <v>0</v>
      </c>
      <c r="X738">
        <f>IF('Main Data'!H738="Tudor",1,0)</f>
        <v>1</v>
      </c>
      <c r="Y738">
        <f>IF('Main Data'!H738="Ulysse Nardin",1,0)</f>
        <v>0</v>
      </c>
      <c r="Z738">
        <f>IF('Main Data'!H738="Universal Geneve",1,0)</f>
        <v>0</v>
      </c>
      <c r="AA738">
        <f>IF('Main Data'!H738="Vacheron",1,0)</f>
        <v>0</v>
      </c>
      <c r="AB738">
        <f>IF('Main Data'!H738="Zenith",1,0)</f>
        <v>0</v>
      </c>
      <c r="AC738">
        <f>IF('Main Data'!J738="Stainless Steel",1,0)</f>
        <v>1</v>
      </c>
      <c r="AD738">
        <f>IF('Main Data'!J738="Two-tone",1,0)</f>
        <v>0</v>
      </c>
      <c r="AE738">
        <f>IF(OR('Main Data'!J738="YG 18K",'Main Data'!J738="YG &lt;18K",'Main Data'!J738="PG 18K",'Main Data'!J738="PG &lt;18K",'Main Data'!J738="WG 18K",'Main Data'!J738="Mixes of 18K",'Main Data'!J738="Mixes &lt;18K"),1,0)</f>
        <v>0</v>
      </c>
      <c r="AF738">
        <f>IF('Main Data'!J738="Platinum",1,0)</f>
        <v>0</v>
      </c>
      <c r="AG738">
        <f>IF(OR('Main Data'!J738="PVD",'Main Data'!J738="Gold Plate",'Main Data'!J738="Other"),1,0)</f>
        <v>0</v>
      </c>
      <c r="AH738">
        <f>IF('Main Data'!N738="Stainless Steel",1,0)</f>
        <v>0</v>
      </c>
      <c r="AI738">
        <f>IF('Main Data'!N738="Leather",1,0)</f>
        <v>1</v>
      </c>
      <c r="AJ738">
        <f>IF('Main Data'!N738="Two-tone",1,0)</f>
        <v>0</v>
      </c>
      <c r="AK738">
        <f>IF(OR('Main Data'!N738="YG 18K",'Main Data'!N738="PG 18K",'Main Data'!N738="WG 18K",'Main Data'!N738="Mixes of 18K"),1,0)</f>
        <v>0</v>
      </c>
      <c r="AL738">
        <f>IF(OR(,'Main Data'!N738="PVD",'Main Data'!N738="Gold plate"),1,0)</f>
        <v>0</v>
      </c>
      <c r="AM738">
        <f>IF(OR('Main Data'!AV738="Yes",'Main Data'!AW738="Yes",'Main Data'!AU738="Yes"),1,0)</f>
        <v>0</v>
      </c>
      <c r="AN738">
        <f>IF(OR(ISTEXT('Main Data'!AX738), ISTEXT('Main Data'!AY738)),1,0)</f>
        <v>0</v>
      </c>
      <c r="AO738">
        <f>IF('Main Data'!AZ738="Yes",1,0)</f>
        <v>0</v>
      </c>
      <c r="AP738">
        <f>IF('Main Data'!BA738="Yes",1,0)</f>
        <v>0</v>
      </c>
      <c r="AQ738">
        <f>IF('Main Data'!BD738="Yes",1,0)</f>
        <v>0</v>
      </c>
      <c r="AR738">
        <f>IF('Main Data'!BE738="A",1,0)</f>
        <v>0</v>
      </c>
      <c r="AS738">
        <f>IF('Main Data'!BE738="AA",1,0)</f>
        <v>1</v>
      </c>
      <c r="AT738">
        <f>IF('Main Data'!BE738="AAA",1,0)</f>
        <v>0</v>
      </c>
      <c r="AU738">
        <f>IF('Main Data'!BE738="AAAA",1,0)</f>
        <v>0</v>
      </c>
      <c r="AV738">
        <f>IF('Main Data'!P738="Yes",1,0)</f>
        <v>1</v>
      </c>
      <c r="AW738">
        <f>IF('Main Data'!AP738="Yes",1,0)</f>
        <v>0</v>
      </c>
      <c r="AX738">
        <f>IF(OR('Main Data'!V738="Yes", 'Main Data'!W738="Yes",'Main Data'!X738="Yes"),1,0)</f>
        <v>0</v>
      </c>
      <c r="AY738">
        <f>IF(OR('Main Data'!Y738="Yes",'Main Data'!Z738="Yes"),1,0)</f>
        <v>0</v>
      </c>
      <c r="AZ738">
        <f>IF('Main Data'!AR738="Yes",1,0)</f>
        <v>0</v>
      </c>
      <c r="BA738">
        <f>IF('Main Data'!AS738="Yes",1,0)</f>
        <v>0</v>
      </c>
      <c r="BB738">
        <f>IF('Main Data'!AG738="Yes",1,0)</f>
        <v>0</v>
      </c>
      <c r="BC738">
        <f>IF('Main Data'!AB738="Yes",1,0)</f>
        <v>0</v>
      </c>
      <c r="BD738">
        <f>IF('Main Data'!AA738="Yes",1,0)</f>
        <v>1</v>
      </c>
      <c r="BE738">
        <f>IF('Main Data'!AC738="Yes",1,0)</f>
        <v>0</v>
      </c>
      <c r="BF738">
        <f>IF('Main Data'!AF738="Yes",1,0)</f>
        <v>0</v>
      </c>
      <c r="BG738">
        <f>IF(OR('Main Data'!AI738="Yes",'Main Data'!AL738="Yes"),1,0)</f>
        <v>0</v>
      </c>
      <c r="BH738">
        <f>IF('Main Data'!AJ738="Yes",1,0)</f>
        <v>0</v>
      </c>
      <c r="BI738">
        <f>IF('Main Data'!AK738="Yes",1,0)</f>
        <v>0</v>
      </c>
      <c r="BJ738">
        <f>IF('Main Data'!AM738="Yes",1,0)</f>
        <v>0</v>
      </c>
      <c r="BK738">
        <f>IF('Main Data'!AQ738="Yes",1,0)</f>
        <v>0</v>
      </c>
      <c r="BL738" s="21">
        <f t="shared" si="67"/>
        <v>0</v>
      </c>
      <c r="BM738" s="21">
        <f t="shared" si="68"/>
        <v>0</v>
      </c>
      <c r="BN738" s="21">
        <f t="shared" si="69"/>
        <v>1</v>
      </c>
      <c r="BO738" s="21">
        <f t="shared" si="70"/>
        <v>0</v>
      </c>
      <c r="BP738" s="21">
        <f t="shared" si="71"/>
        <v>0</v>
      </c>
    </row>
    <row r="739" spans="1:68" x14ac:dyDescent="0.2">
      <c r="A739">
        <v>735</v>
      </c>
      <c r="B739" s="33">
        <f>'Main Data'!C739</f>
        <v>44143</v>
      </c>
      <c r="C739">
        <f>'Main Data'!D739</f>
        <v>304</v>
      </c>
      <c r="D739" s="26">
        <f>'Main Data'!E739</f>
        <v>7000</v>
      </c>
      <c r="E739" s="26">
        <f>'Main Data'!F739</f>
        <v>8750</v>
      </c>
      <c r="F739" s="34">
        <f t="shared" si="66"/>
        <v>8.8536654280374503</v>
      </c>
      <c r="G739">
        <f>IF('Main Data'!H739="AP",1,0)</f>
        <v>0</v>
      </c>
      <c r="H739">
        <f>IF('Main Data'!H739="Blancpain",1,0)</f>
        <v>0</v>
      </c>
      <c r="I739">
        <f>IF('Main Data'!H739="Breguet",1,0)</f>
        <v>0</v>
      </c>
      <c r="J739">
        <f>IF('Main Data'!H739="Breitling",1,0)</f>
        <v>0</v>
      </c>
      <c r="K739">
        <f>IF('Main Data'!H739="Cartier",1,0)</f>
        <v>0</v>
      </c>
      <c r="L739">
        <f>IF('Main Data'!H739="Gallet",1,0)</f>
        <v>0</v>
      </c>
      <c r="M739">
        <f>IF('Main Data'!H739="Girard Perregaux",1,0)</f>
        <v>0</v>
      </c>
      <c r="N739">
        <f>IF('Main Data'!H739="Gubelin",1,0)</f>
        <v>0</v>
      </c>
      <c r="O739">
        <f>IF('Main Data'!H739="Heuer",1,0)</f>
        <v>0</v>
      </c>
      <c r="P739">
        <f>IF('Main Data'!H739="IWC",1,0)</f>
        <v>0</v>
      </c>
      <c r="Q739">
        <f>IF('Main Data'!H739="JLC",1,0)</f>
        <v>0</v>
      </c>
      <c r="R739">
        <f>IF('Main Data'!H739="Longines",1,0)</f>
        <v>0</v>
      </c>
      <c r="S739">
        <f>IF('Main Data'!H739="Movado",1,0)</f>
        <v>0</v>
      </c>
      <c r="T739">
        <f>IF('Main Data'!H739="Omega",1,0)</f>
        <v>0</v>
      </c>
      <c r="U739">
        <f>IF('Main Data'!H739="Panerai",1,0)</f>
        <v>0</v>
      </c>
      <c r="V739">
        <f>IF('Main Data'!H739="Patek",1,0)</f>
        <v>0</v>
      </c>
      <c r="W739">
        <f>IF('Main Data'!H739="Rolex",1,0)</f>
        <v>0</v>
      </c>
      <c r="X739">
        <f>IF('Main Data'!H739="Tudor",1,0)</f>
        <v>1</v>
      </c>
      <c r="Y739">
        <f>IF('Main Data'!H739="Ulysse Nardin",1,0)</f>
        <v>0</v>
      </c>
      <c r="Z739">
        <f>IF('Main Data'!H739="Universal Geneve",1,0)</f>
        <v>0</v>
      </c>
      <c r="AA739">
        <f>IF('Main Data'!H739="Vacheron",1,0)</f>
        <v>0</v>
      </c>
      <c r="AB739">
        <f>IF('Main Data'!H739="Zenith",1,0)</f>
        <v>0</v>
      </c>
      <c r="AC739">
        <f>IF('Main Data'!J739="Stainless Steel",1,0)</f>
        <v>1</v>
      </c>
      <c r="AD739">
        <f>IF('Main Data'!J739="Two-tone",1,0)</f>
        <v>0</v>
      </c>
      <c r="AE739">
        <f>IF(OR('Main Data'!J739="YG 18K",'Main Data'!J739="YG &lt;18K",'Main Data'!J739="PG 18K",'Main Data'!J739="PG &lt;18K",'Main Data'!J739="WG 18K",'Main Data'!J739="Mixes of 18K",'Main Data'!J739="Mixes &lt;18K"),1,0)</f>
        <v>0</v>
      </c>
      <c r="AF739">
        <f>IF('Main Data'!J739="Platinum",1,0)</f>
        <v>0</v>
      </c>
      <c r="AG739">
        <f>IF(OR('Main Data'!J739="PVD",'Main Data'!J739="Gold Plate",'Main Data'!J739="Other"),1,0)</f>
        <v>0</v>
      </c>
      <c r="AH739">
        <f>IF('Main Data'!N739="Stainless Steel",1,0)</f>
        <v>0</v>
      </c>
      <c r="AI739">
        <f>IF('Main Data'!N739="Leather",1,0)</f>
        <v>1</v>
      </c>
      <c r="AJ739">
        <f>IF('Main Data'!N739="Two-tone",1,0)</f>
        <v>0</v>
      </c>
      <c r="AK739">
        <f>IF(OR('Main Data'!N739="YG 18K",'Main Data'!N739="PG 18K",'Main Data'!N739="WG 18K",'Main Data'!N739="Mixes of 18K"),1,0)</f>
        <v>0</v>
      </c>
      <c r="AL739">
        <f>IF(OR(,'Main Data'!N739="PVD",'Main Data'!N739="Gold plate"),1,0)</f>
        <v>0</v>
      </c>
      <c r="AM739">
        <f>IF(OR('Main Data'!AV739="Yes",'Main Data'!AW739="Yes",'Main Data'!AU739="Yes"),1,0)</f>
        <v>0</v>
      </c>
      <c r="AN739">
        <f>IF(OR(ISTEXT('Main Data'!AX739), ISTEXT('Main Data'!AY739)),1,0)</f>
        <v>0</v>
      </c>
      <c r="AO739">
        <f>IF('Main Data'!AZ739="Yes",1,0)</f>
        <v>0</v>
      </c>
      <c r="AP739">
        <f>IF('Main Data'!BA739="Yes",1,0)</f>
        <v>0</v>
      </c>
      <c r="AQ739">
        <f>IF('Main Data'!BD739="Yes",1,0)</f>
        <v>0</v>
      </c>
      <c r="AR739">
        <f>IF('Main Data'!BE739="A",1,0)</f>
        <v>0</v>
      </c>
      <c r="AS739">
        <f>IF('Main Data'!BE739="AA",1,0)</f>
        <v>1</v>
      </c>
      <c r="AT739">
        <f>IF('Main Data'!BE739="AAA",1,0)</f>
        <v>0</v>
      </c>
      <c r="AU739">
        <f>IF('Main Data'!BE739="AAAA",1,0)</f>
        <v>0</v>
      </c>
      <c r="AV739">
        <f>IF('Main Data'!P739="Yes",1,0)</f>
        <v>1</v>
      </c>
      <c r="AW739">
        <f>IF('Main Data'!AP739="Yes",1,0)</f>
        <v>0</v>
      </c>
      <c r="AX739">
        <f>IF(OR('Main Data'!V739="Yes", 'Main Data'!W739="Yes",'Main Data'!X739="Yes"),1,0)</f>
        <v>0</v>
      </c>
      <c r="AY739">
        <f>IF(OR('Main Data'!Y739="Yes",'Main Data'!Z739="Yes"),1,0)</f>
        <v>0</v>
      </c>
      <c r="AZ739">
        <f>IF('Main Data'!AR739="Yes",1,0)</f>
        <v>0</v>
      </c>
      <c r="BA739">
        <f>IF('Main Data'!AS739="Yes",1,0)</f>
        <v>0</v>
      </c>
      <c r="BB739">
        <f>IF('Main Data'!AG739="Yes",1,0)</f>
        <v>0</v>
      </c>
      <c r="BC739">
        <f>IF('Main Data'!AB739="Yes",1,0)</f>
        <v>0</v>
      </c>
      <c r="BD739">
        <f>IF('Main Data'!AA739="Yes",1,0)</f>
        <v>1</v>
      </c>
      <c r="BE739">
        <f>IF('Main Data'!AC739="Yes",1,0)</f>
        <v>0</v>
      </c>
      <c r="BF739">
        <f>IF('Main Data'!AF739="Yes",1,0)</f>
        <v>0</v>
      </c>
      <c r="BG739">
        <f>IF(OR('Main Data'!AI739="Yes",'Main Data'!AL739="Yes"),1,0)</f>
        <v>0</v>
      </c>
      <c r="BH739">
        <f>IF('Main Data'!AJ739="Yes",1,0)</f>
        <v>0</v>
      </c>
      <c r="BI739">
        <f>IF('Main Data'!AK739="Yes",1,0)</f>
        <v>0</v>
      </c>
      <c r="BJ739">
        <f>IF('Main Data'!AM739="Yes",1,0)</f>
        <v>0</v>
      </c>
      <c r="BK739">
        <f>IF('Main Data'!AQ739="Yes",1,0)</f>
        <v>0</v>
      </c>
      <c r="BL739" s="21">
        <f t="shared" si="67"/>
        <v>0</v>
      </c>
      <c r="BM739" s="21">
        <f t="shared" si="68"/>
        <v>0</v>
      </c>
      <c r="BN739" s="21">
        <f t="shared" si="69"/>
        <v>1</v>
      </c>
      <c r="BO739" s="21">
        <f t="shared" si="70"/>
        <v>0</v>
      </c>
      <c r="BP739" s="21">
        <f t="shared" si="71"/>
        <v>0</v>
      </c>
    </row>
    <row r="740" spans="1:68" x14ac:dyDescent="0.2">
      <c r="A740">
        <v>736</v>
      </c>
      <c r="B740" s="33">
        <f>'Main Data'!C740</f>
        <v>44143</v>
      </c>
      <c r="C740">
        <f>'Main Data'!D740</f>
        <v>320</v>
      </c>
      <c r="D740" s="26">
        <f>'Main Data'!E740</f>
        <v>46000</v>
      </c>
      <c r="E740" s="26">
        <f>'Main Data'!F740</f>
        <v>57500</v>
      </c>
      <c r="F740" s="34">
        <f t="shared" si="66"/>
        <v>10.736396675471232</v>
      </c>
      <c r="G740">
        <f>IF('Main Data'!H740="AP",1,0)</f>
        <v>0</v>
      </c>
      <c r="H740">
        <f>IF('Main Data'!H740="Blancpain",1,0)</f>
        <v>0</v>
      </c>
      <c r="I740">
        <f>IF('Main Data'!H740="Breguet",1,0)</f>
        <v>0</v>
      </c>
      <c r="J740">
        <f>IF('Main Data'!H740="Breitling",1,0)</f>
        <v>0</v>
      </c>
      <c r="K740">
        <f>IF('Main Data'!H740="Cartier",1,0)</f>
        <v>0</v>
      </c>
      <c r="L740">
        <f>IF('Main Data'!H740="Gallet",1,0)</f>
        <v>0</v>
      </c>
      <c r="M740">
        <f>IF('Main Data'!H740="Girard Perregaux",1,0)</f>
        <v>0</v>
      </c>
      <c r="N740">
        <f>IF('Main Data'!H740="Gubelin",1,0)</f>
        <v>0</v>
      </c>
      <c r="O740">
        <f>IF('Main Data'!H740="Heuer",1,0)</f>
        <v>0</v>
      </c>
      <c r="P740">
        <f>IF('Main Data'!H740="IWC",1,0)</f>
        <v>0</v>
      </c>
      <c r="Q740">
        <f>IF('Main Data'!H740="JLC",1,0)</f>
        <v>0</v>
      </c>
      <c r="R740">
        <f>IF('Main Data'!H740="Longines",1,0)</f>
        <v>0</v>
      </c>
      <c r="S740">
        <f>IF('Main Data'!H740="Movado",1,0)</f>
        <v>0</v>
      </c>
      <c r="T740">
        <f>IF('Main Data'!H740="Omega",1,0)</f>
        <v>0</v>
      </c>
      <c r="U740">
        <f>IF('Main Data'!H740="Panerai",1,0)</f>
        <v>0</v>
      </c>
      <c r="V740">
        <f>IF('Main Data'!H740="Patek",1,0)</f>
        <v>1</v>
      </c>
      <c r="W740">
        <f>IF('Main Data'!H740="Rolex",1,0)</f>
        <v>0</v>
      </c>
      <c r="X740">
        <f>IF('Main Data'!H740="Tudor",1,0)</f>
        <v>0</v>
      </c>
      <c r="Y740">
        <f>IF('Main Data'!H740="Ulysse Nardin",1,0)</f>
        <v>0</v>
      </c>
      <c r="Z740">
        <f>IF('Main Data'!H740="Universal Geneve",1,0)</f>
        <v>0</v>
      </c>
      <c r="AA740">
        <f>IF('Main Data'!H740="Vacheron",1,0)</f>
        <v>0</v>
      </c>
      <c r="AB740">
        <f>IF('Main Data'!H740="Zenith",1,0)</f>
        <v>0</v>
      </c>
      <c r="AC740">
        <f>IF('Main Data'!J740="Stainless Steel",1,0)</f>
        <v>0</v>
      </c>
      <c r="AD740">
        <f>IF('Main Data'!J740="Two-tone",1,0)</f>
        <v>0</v>
      </c>
      <c r="AE740">
        <f>IF(OR('Main Data'!J740="YG 18K",'Main Data'!J740="YG &lt;18K",'Main Data'!J740="PG 18K",'Main Data'!J740="PG &lt;18K",'Main Data'!J740="WG 18K",'Main Data'!J740="Mixes of 18K",'Main Data'!J740="Mixes &lt;18K"),1,0)</f>
        <v>1</v>
      </c>
      <c r="AF740">
        <f>IF('Main Data'!J740="Platinum",1,0)</f>
        <v>0</v>
      </c>
      <c r="AG740">
        <f>IF(OR('Main Data'!J740="PVD",'Main Data'!J740="Gold Plate",'Main Data'!J740="Other"),1,0)</f>
        <v>0</v>
      </c>
      <c r="AH740">
        <f>IF('Main Data'!N740="Stainless Steel",1,0)</f>
        <v>0</v>
      </c>
      <c r="AI740">
        <f>IF('Main Data'!N740="Leather",1,0)</f>
        <v>0</v>
      </c>
      <c r="AJ740">
        <f>IF('Main Data'!N740="Two-tone",1,0)</f>
        <v>0</v>
      </c>
      <c r="AK740">
        <f>IF(OR('Main Data'!N740="YG 18K",'Main Data'!N740="PG 18K",'Main Data'!N740="WG 18K",'Main Data'!N740="Mixes of 18K"),1,0)</f>
        <v>1</v>
      </c>
      <c r="AL740">
        <f>IF(OR(,'Main Data'!N740="PVD",'Main Data'!N740="Gold plate"),1,0)</f>
        <v>0</v>
      </c>
      <c r="AM740">
        <f>IF(OR('Main Data'!AV740="Yes",'Main Data'!AW740="Yes",'Main Data'!AU740="Yes"),1,0)</f>
        <v>0</v>
      </c>
      <c r="AN740">
        <f>IF(OR(ISTEXT('Main Data'!AX740), ISTEXT('Main Data'!AY740)),1,0)</f>
        <v>0</v>
      </c>
      <c r="AO740">
        <f>IF('Main Data'!AZ740="Yes",1,0)</f>
        <v>0</v>
      </c>
      <c r="AP740">
        <f>IF('Main Data'!BA740="Yes",1,0)</f>
        <v>0</v>
      </c>
      <c r="AQ740">
        <f>IF('Main Data'!BD740="Yes",1,0)</f>
        <v>0</v>
      </c>
      <c r="AR740">
        <f>IF('Main Data'!BE740="A",1,0)</f>
        <v>0</v>
      </c>
      <c r="AS740">
        <f>IF('Main Data'!BE740="AA",1,0)</f>
        <v>0</v>
      </c>
      <c r="AT740">
        <f>IF('Main Data'!BE740="AAA",1,0)</f>
        <v>1</v>
      </c>
      <c r="AU740">
        <f>IF('Main Data'!BE740="AAAA",1,0)</f>
        <v>0</v>
      </c>
      <c r="AV740">
        <f>IF('Main Data'!P740="Yes",1,0)</f>
        <v>0</v>
      </c>
      <c r="AW740">
        <f>IF('Main Data'!AP740="Yes",1,0)</f>
        <v>0</v>
      </c>
      <c r="AX740">
        <f>IF(OR('Main Data'!V740="Yes", 'Main Data'!W740="Yes",'Main Data'!X740="Yes"),1,0)</f>
        <v>0</v>
      </c>
      <c r="AY740">
        <f>IF(OR('Main Data'!Y740="Yes",'Main Data'!Z740="Yes"),1,0)</f>
        <v>0</v>
      </c>
      <c r="AZ740">
        <f>IF('Main Data'!AR740="Yes",1,0)</f>
        <v>0</v>
      </c>
      <c r="BA740">
        <f>IF('Main Data'!AS740="Yes",1,0)</f>
        <v>0</v>
      </c>
      <c r="BB740">
        <f>IF('Main Data'!AG740="Yes",1,0)</f>
        <v>0</v>
      </c>
      <c r="BC740">
        <f>IF('Main Data'!AB740="Yes",1,0)</f>
        <v>0</v>
      </c>
      <c r="BD740">
        <f>IF('Main Data'!AA740="Yes",1,0)</f>
        <v>0</v>
      </c>
      <c r="BE740">
        <f>IF('Main Data'!AC740="Yes",1,0)</f>
        <v>0</v>
      </c>
      <c r="BF740">
        <f>IF('Main Data'!AF740="Yes",1,0)</f>
        <v>0</v>
      </c>
      <c r="BG740">
        <f>IF(OR('Main Data'!AI740="Yes",'Main Data'!AL740="Yes"),1,0)</f>
        <v>1</v>
      </c>
      <c r="BH740">
        <f>IF('Main Data'!AJ740="Yes",1,0)</f>
        <v>0</v>
      </c>
      <c r="BI740">
        <f>IF('Main Data'!AK740="Yes",1,0)</f>
        <v>0</v>
      </c>
      <c r="BJ740">
        <f>IF('Main Data'!AM740="Yes",1,0)</f>
        <v>0</v>
      </c>
      <c r="BK740">
        <f>IF('Main Data'!AQ740="Yes",1,0)</f>
        <v>0</v>
      </c>
      <c r="BL740" s="21">
        <f t="shared" si="67"/>
        <v>0</v>
      </c>
      <c r="BM740" s="21">
        <f t="shared" si="68"/>
        <v>0</v>
      </c>
      <c r="BN740" s="21">
        <f t="shared" si="69"/>
        <v>1</v>
      </c>
      <c r="BO740" s="21">
        <f t="shared" si="70"/>
        <v>0</v>
      </c>
      <c r="BP740" s="21">
        <f t="shared" si="71"/>
        <v>0</v>
      </c>
    </row>
    <row r="741" spans="1:68" x14ac:dyDescent="0.2">
      <c r="A741">
        <v>737</v>
      </c>
      <c r="B741" s="33">
        <f>'Main Data'!C741</f>
        <v>44143</v>
      </c>
      <c r="C741">
        <f>'Main Data'!D741</f>
        <v>322</v>
      </c>
      <c r="D741" s="26">
        <f>'Main Data'!E741</f>
        <v>14000</v>
      </c>
      <c r="E741" s="26">
        <f>'Main Data'!F741</f>
        <v>17500</v>
      </c>
      <c r="F741" s="34">
        <f t="shared" si="66"/>
        <v>9.5468126085973957</v>
      </c>
      <c r="G741">
        <f>IF('Main Data'!H741="AP",1,0)</f>
        <v>0</v>
      </c>
      <c r="H741">
        <f>IF('Main Data'!H741="Blancpain",1,0)</f>
        <v>0</v>
      </c>
      <c r="I741">
        <f>IF('Main Data'!H741="Breguet",1,0)</f>
        <v>0</v>
      </c>
      <c r="J741">
        <f>IF('Main Data'!H741="Breitling",1,0)</f>
        <v>0</v>
      </c>
      <c r="K741">
        <f>IF('Main Data'!H741="Cartier",1,0)</f>
        <v>0</v>
      </c>
      <c r="L741">
        <f>IF('Main Data'!H741="Gallet",1,0)</f>
        <v>0</v>
      </c>
      <c r="M741">
        <f>IF('Main Data'!H741="Girard Perregaux",1,0)</f>
        <v>0</v>
      </c>
      <c r="N741">
        <f>IF('Main Data'!H741="Gubelin",1,0)</f>
        <v>0</v>
      </c>
      <c r="O741">
        <f>IF('Main Data'!H741="Heuer",1,0)</f>
        <v>0</v>
      </c>
      <c r="P741">
        <f>IF('Main Data'!H741="IWC",1,0)</f>
        <v>0</v>
      </c>
      <c r="Q741">
        <f>IF('Main Data'!H741="JLC",1,0)</f>
        <v>0</v>
      </c>
      <c r="R741">
        <f>IF('Main Data'!H741="Longines",1,0)</f>
        <v>0</v>
      </c>
      <c r="S741">
        <f>IF('Main Data'!H741="Movado",1,0)</f>
        <v>0</v>
      </c>
      <c r="T741">
        <f>IF('Main Data'!H741="Omega",1,0)</f>
        <v>0</v>
      </c>
      <c r="U741">
        <f>IF('Main Data'!H741="Panerai",1,0)</f>
        <v>0</v>
      </c>
      <c r="V741">
        <f>IF('Main Data'!H741="Patek",1,0)</f>
        <v>1</v>
      </c>
      <c r="W741">
        <f>IF('Main Data'!H741="Rolex",1,0)</f>
        <v>0</v>
      </c>
      <c r="X741">
        <f>IF('Main Data'!H741="Tudor",1,0)</f>
        <v>0</v>
      </c>
      <c r="Y741">
        <f>IF('Main Data'!H741="Ulysse Nardin",1,0)</f>
        <v>0</v>
      </c>
      <c r="Z741">
        <f>IF('Main Data'!H741="Universal Geneve",1,0)</f>
        <v>0</v>
      </c>
      <c r="AA741">
        <f>IF('Main Data'!H741="Vacheron",1,0)</f>
        <v>0</v>
      </c>
      <c r="AB741">
        <f>IF('Main Data'!H741="Zenith",1,0)</f>
        <v>0</v>
      </c>
      <c r="AC741">
        <f>IF('Main Data'!J741="Stainless Steel",1,0)</f>
        <v>0</v>
      </c>
      <c r="AD741">
        <f>IF('Main Data'!J741="Two-tone",1,0)</f>
        <v>0</v>
      </c>
      <c r="AE741">
        <f>IF(OR('Main Data'!J741="YG 18K",'Main Data'!J741="YG &lt;18K",'Main Data'!J741="PG 18K",'Main Data'!J741="PG &lt;18K",'Main Data'!J741="WG 18K",'Main Data'!J741="Mixes of 18K",'Main Data'!J741="Mixes &lt;18K"),1,0)</f>
        <v>1</v>
      </c>
      <c r="AF741">
        <f>IF('Main Data'!J741="Platinum",1,0)</f>
        <v>0</v>
      </c>
      <c r="AG741">
        <f>IF(OR('Main Data'!J741="PVD",'Main Data'!J741="Gold Plate",'Main Data'!J741="Other"),1,0)</f>
        <v>0</v>
      </c>
      <c r="AH741">
        <f>IF('Main Data'!N741="Stainless Steel",1,0)</f>
        <v>0</v>
      </c>
      <c r="AI741">
        <f>IF('Main Data'!N741="Leather",1,0)</f>
        <v>1</v>
      </c>
      <c r="AJ741">
        <f>IF('Main Data'!N741="Two-tone",1,0)</f>
        <v>0</v>
      </c>
      <c r="AK741">
        <f>IF(OR('Main Data'!N741="YG 18K",'Main Data'!N741="PG 18K",'Main Data'!N741="WG 18K",'Main Data'!N741="Mixes of 18K"),1,0)</f>
        <v>0</v>
      </c>
      <c r="AL741">
        <f>IF(OR(,'Main Data'!N741="PVD",'Main Data'!N741="Gold plate"),1,0)</f>
        <v>0</v>
      </c>
      <c r="AM741">
        <f>IF(OR('Main Data'!AV741="Yes",'Main Data'!AW741="Yes",'Main Data'!AU741="Yes"),1,0)</f>
        <v>0</v>
      </c>
      <c r="AN741">
        <f>IF(OR(ISTEXT('Main Data'!AX741), ISTEXT('Main Data'!AY741)),1,0)</f>
        <v>1</v>
      </c>
      <c r="AO741">
        <f>IF('Main Data'!AZ741="Yes",1,0)</f>
        <v>0</v>
      </c>
      <c r="AP741">
        <f>IF('Main Data'!BA741="Yes",1,0)</f>
        <v>0</v>
      </c>
      <c r="AQ741">
        <f>IF('Main Data'!BD741="Yes",1,0)</f>
        <v>0</v>
      </c>
      <c r="AR741">
        <f>IF('Main Data'!BE741="A",1,0)</f>
        <v>0</v>
      </c>
      <c r="AS741">
        <f>IF('Main Data'!BE741="AA",1,0)</f>
        <v>0</v>
      </c>
      <c r="AT741">
        <f>IF('Main Data'!BE741="AAA",1,0)</f>
        <v>1</v>
      </c>
      <c r="AU741">
        <f>IF('Main Data'!BE741="AAAA",1,0)</f>
        <v>0</v>
      </c>
      <c r="AV741">
        <f>IF('Main Data'!P741="Yes",1,0)</f>
        <v>1</v>
      </c>
      <c r="AW741">
        <f>IF('Main Data'!AP741="Yes",1,0)</f>
        <v>0</v>
      </c>
      <c r="AX741">
        <f>IF(OR('Main Data'!V741="Yes", 'Main Data'!W741="Yes",'Main Data'!X741="Yes"),1,0)</f>
        <v>0</v>
      </c>
      <c r="AY741">
        <f>IF(OR('Main Data'!Y741="Yes",'Main Data'!Z741="Yes"),1,0)</f>
        <v>0</v>
      </c>
      <c r="AZ741">
        <f>IF('Main Data'!AR741="Yes",1,0)</f>
        <v>0</v>
      </c>
      <c r="BA741">
        <f>IF('Main Data'!AS741="Yes",1,0)</f>
        <v>0</v>
      </c>
      <c r="BB741">
        <f>IF('Main Data'!AG741="Yes",1,0)</f>
        <v>0</v>
      </c>
      <c r="BC741">
        <f>IF('Main Data'!AB741="Yes",1,0)</f>
        <v>0</v>
      </c>
      <c r="BD741">
        <f>IF('Main Data'!AA741="Yes",1,0)</f>
        <v>0</v>
      </c>
      <c r="BE741">
        <f>IF('Main Data'!AC741="Yes",1,0)</f>
        <v>0</v>
      </c>
      <c r="BF741">
        <f>IF('Main Data'!AF741="Yes",1,0)</f>
        <v>0</v>
      </c>
      <c r="BG741">
        <f>IF(OR('Main Data'!AI741="Yes",'Main Data'!AL741="Yes"),1,0)</f>
        <v>0</v>
      </c>
      <c r="BH741">
        <f>IF('Main Data'!AJ741="Yes",1,0)</f>
        <v>0</v>
      </c>
      <c r="BI741">
        <f>IF('Main Data'!AK741="Yes",1,0)</f>
        <v>0</v>
      </c>
      <c r="BJ741">
        <f>IF('Main Data'!AM741="Yes",1,0)</f>
        <v>0</v>
      </c>
      <c r="BK741">
        <f>IF('Main Data'!AQ741="Yes",1,0)</f>
        <v>0</v>
      </c>
      <c r="BL741" s="21">
        <f t="shared" si="67"/>
        <v>0</v>
      </c>
      <c r="BM741" s="21">
        <f t="shared" si="68"/>
        <v>0</v>
      </c>
      <c r="BN741" s="21">
        <f t="shared" si="69"/>
        <v>1</v>
      </c>
      <c r="BO741" s="21">
        <f t="shared" si="70"/>
        <v>0</v>
      </c>
      <c r="BP741" s="21">
        <f t="shared" si="71"/>
        <v>0</v>
      </c>
    </row>
    <row r="742" spans="1:68" x14ac:dyDescent="0.2">
      <c r="A742">
        <v>738</v>
      </c>
      <c r="B742" s="33">
        <f>'Main Data'!C742</f>
        <v>44143</v>
      </c>
      <c r="C742">
        <f>'Main Data'!D742</f>
        <v>323</v>
      </c>
      <c r="D742" s="26">
        <f>'Main Data'!E742</f>
        <v>4200</v>
      </c>
      <c r="E742" s="26">
        <f>'Main Data'!F742</f>
        <v>5250</v>
      </c>
      <c r="F742" s="34">
        <f t="shared" si="66"/>
        <v>8.3428398042714598</v>
      </c>
      <c r="G742">
        <f>IF('Main Data'!H742="AP",1,0)</f>
        <v>0</v>
      </c>
      <c r="H742">
        <f>IF('Main Data'!H742="Blancpain",1,0)</f>
        <v>0</v>
      </c>
      <c r="I742">
        <f>IF('Main Data'!H742="Breguet",1,0)</f>
        <v>0</v>
      </c>
      <c r="J742">
        <f>IF('Main Data'!H742="Breitling",1,0)</f>
        <v>0</v>
      </c>
      <c r="K742">
        <f>IF('Main Data'!H742="Cartier",1,0)</f>
        <v>0</v>
      </c>
      <c r="L742">
        <f>IF('Main Data'!H742="Gallet",1,0)</f>
        <v>0</v>
      </c>
      <c r="M742">
        <f>IF('Main Data'!H742="Girard Perregaux",1,0)</f>
        <v>0</v>
      </c>
      <c r="N742">
        <f>IF('Main Data'!H742="Gubelin",1,0)</f>
        <v>0</v>
      </c>
      <c r="O742">
        <f>IF('Main Data'!H742="Heuer",1,0)</f>
        <v>0</v>
      </c>
      <c r="P742">
        <f>IF('Main Data'!H742="IWC",1,0)</f>
        <v>0</v>
      </c>
      <c r="Q742">
        <f>IF('Main Data'!H742="JLC",1,0)</f>
        <v>0</v>
      </c>
      <c r="R742">
        <f>IF('Main Data'!H742="Longines",1,0)</f>
        <v>0</v>
      </c>
      <c r="S742">
        <f>IF('Main Data'!H742="Movado",1,0)</f>
        <v>0</v>
      </c>
      <c r="T742">
        <f>IF('Main Data'!H742="Omega",1,0)</f>
        <v>0</v>
      </c>
      <c r="U742">
        <f>IF('Main Data'!H742="Panerai",1,0)</f>
        <v>0</v>
      </c>
      <c r="V742">
        <f>IF('Main Data'!H742="Patek",1,0)</f>
        <v>1</v>
      </c>
      <c r="W742">
        <f>IF('Main Data'!H742="Rolex",1,0)</f>
        <v>0</v>
      </c>
      <c r="X742">
        <f>IF('Main Data'!H742="Tudor",1,0)</f>
        <v>0</v>
      </c>
      <c r="Y742">
        <f>IF('Main Data'!H742="Ulysse Nardin",1,0)</f>
        <v>0</v>
      </c>
      <c r="Z742">
        <f>IF('Main Data'!H742="Universal Geneve",1,0)</f>
        <v>0</v>
      </c>
      <c r="AA742">
        <f>IF('Main Data'!H742="Vacheron",1,0)</f>
        <v>0</v>
      </c>
      <c r="AB742">
        <f>IF('Main Data'!H742="Zenith",1,0)</f>
        <v>0</v>
      </c>
      <c r="AC742">
        <f>IF('Main Data'!J742="Stainless Steel",1,0)</f>
        <v>0</v>
      </c>
      <c r="AD742">
        <f>IF('Main Data'!J742="Two-tone",1,0)</f>
        <v>0</v>
      </c>
      <c r="AE742">
        <f>IF(OR('Main Data'!J742="YG 18K",'Main Data'!J742="YG &lt;18K",'Main Data'!J742="PG 18K",'Main Data'!J742="PG &lt;18K",'Main Data'!J742="WG 18K",'Main Data'!J742="Mixes of 18K",'Main Data'!J742="Mixes &lt;18K"),1,0)</f>
        <v>1</v>
      </c>
      <c r="AF742">
        <f>IF('Main Data'!J742="Platinum",1,0)</f>
        <v>0</v>
      </c>
      <c r="AG742">
        <f>IF(OR('Main Data'!J742="PVD",'Main Data'!J742="Gold Plate",'Main Data'!J742="Other"),1,0)</f>
        <v>0</v>
      </c>
      <c r="AH742">
        <f>IF('Main Data'!N742="Stainless Steel",1,0)</f>
        <v>0</v>
      </c>
      <c r="AI742">
        <f>IF('Main Data'!N742="Leather",1,0)</f>
        <v>1</v>
      </c>
      <c r="AJ742">
        <f>IF('Main Data'!N742="Two-tone",1,0)</f>
        <v>0</v>
      </c>
      <c r="AK742">
        <f>IF(OR('Main Data'!N742="YG 18K",'Main Data'!N742="PG 18K",'Main Data'!N742="WG 18K",'Main Data'!N742="Mixes of 18K"),1,0)</f>
        <v>0</v>
      </c>
      <c r="AL742">
        <f>IF(OR(,'Main Data'!N742="PVD",'Main Data'!N742="Gold plate"),1,0)</f>
        <v>0</v>
      </c>
      <c r="AM742">
        <f>IF(OR('Main Data'!AV742="Yes",'Main Data'!AW742="Yes",'Main Data'!AU742="Yes"),1,0)</f>
        <v>0</v>
      </c>
      <c r="AN742">
        <f>IF(OR(ISTEXT('Main Data'!AX742), ISTEXT('Main Data'!AY742)),1,0)</f>
        <v>0</v>
      </c>
      <c r="AO742">
        <f>IF('Main Data'!AZ742="Yes",1,0)</f>
        <v>0</v>
      </c>
      <c r="AP742">
        <f>IF('Main Data'!BA742="Yes",1,0)</f>
        <v>0</v>
      </c>
      <c r="AQ742">
        <f>IF('Main Data'!BD742="Yes",1,0)</f>
        <v>0</v>
      </c>
      <c r="AR742">
        <f>IF('Main Data'!BE742="A",1,0)</f>
        <v>0</v>
      </c>
      <c r="AS742">
        <f>IF('Main Data'!BE742="AA",1,0)</f>
        <v>1</v>
      </c>
      <c r="AT742">
        <f>IF('Main Data'!BE742="AAA",1,0)</f>
        <v>0</v>
      </c>
      <c r="AU742">
        <f>IF('Main Data'!BE742="AAAA",1,0)</f>
        <v>0</v>
      </c>
      <c r="AV742">
        <f>IF('Main Data'!P742="Yes",1,0)</f>
        <v>1</v>
      </c>
      <c r="AW742">
        <f>IF('Main Data'!AP742="Yes",1,0)</f>
        <v>0</v>
      </c>
      <c r="AX742">
        <f>IF(OR('Main Data'!V742="Yes", 'Main Data'!W742="Yes",'Main Data'!X742="Yes"),1,0)</f>
        <v>0</v>
      </c>
      <c r="AY742">
        <f>IF(OR('Main Data'!Y742="Yes",'Main Data'!Z742="Yes"),1,0)</f>
        <v>0</v>
      </c>
      <c r="AZ742">
        <f>IF('Main Data'!AR742="Yes",1,0)</f>
        <v>0</v>
      </c>
      <c r="BA742">
        <f>IF('Main Data'!AS742="Yes",1,0)</f>
        <v>0</v>
      </c>
      <c r="BB742">
        <f>IF('Main Data'!AG742="Yes",1,0)</f>
        <v>0</v>
      </c>
      <c r="BC742">
        <f>IF('Main Data'!AB742="Yes",1,0)</f>
        <v>0</v>
      </c>
      <c r="BD742">
        <f>IF('Main Data'!AA742="Yes",1,0)</f>
        <v>0</v>
      </c>
      <c r="BE742">
        <f>IF('Main Data'!AC742="Yes",1,0)</f>
        <v>0</v>
      </c>
      <c r="BF742">
        <f>IF('Main Data'!AF742="Yes",1,0)</f>
        <v>0</v>
      </c>
      <c r="BG742">
        <f>IF(OR('Main Data'!AI742="Yes",'Main Data'!AL742="Yes"),1,0)</f>
        <v>0</v>
      </c>
      <c r="BH742">
        <f>IF('Main Data'!AJ742="Yes",1,0)</f>
        <v>0</v>
      </c>
      <c r="BI742">
        <f>IF('Main Data'!AK742="Yes",1,0)</f>
        <v>0</v>
      </c>
      <c r="BJ742">
        <f>IF('Main Data'!AM742="Yes",1,0)</f>
        <v>0</v>
      </c>
      <c r="BK742">
        <f>IF('Main Data'!AQ742="Yes",1,0)</f>
        <v>0</v>
      </c>
      <c r="BL742" s="21">
        <f t="shared" si="67"/>
        <v>0</v>
      </c>
      <c r="BM742" s="21">
        <f t="shared" si="68"/>
        <v>0</v>
      </c>
      <c r="BN742" s="21">
        <f t="shared" si="69"/>
        <v>1</v>
      </c>
      <c r="BO742" s="21">
        <f t="shared" si="70"/>
        <v>0</v>
      </c>
      <c r="BP742" s="21">
        <f t="shared" si="71"/>
        <v>0</v>
      </c>
    </row>
    <row r="743" spans="1:68" x14ac:dyDescent="0.2">
      <c r="A743">
        <v>739</v>
      </c>
      <c r="B743" s="33">
        <f>'Main Data'!C743</f>
        <v>44143</v>
      </c>
      <c r="C743">
        <f>'Main Data'!D743</f>
        <v>326</v>
      </c>
      <c r="D743" s="26">
        <f>'Main Data'!E743</f>
        <v>11000</v>
      </c>
      <c r="E743" s="26">
        <f>'Main Data'!F743</f>
        <v>13750</v>
      </c>
      <c r="F743" s="34">
        <f t="shared" si="66"/>
        <v>9.3056505517805075</v>
      </c>
      <c r="G743">
        <f>IF('Main Data'!H743="AP",1,0)</f>
        <v>0</v>
      </c>
      <c r="H743">
        <f>IF('Main Data'!H743="Blancpain",1,0)</f>
        <v>0</v>
      </c>
      <c r="I743">
        <f>IF('Main Data'!H743="Breguet",1,0)</f>
        <v>0</v>
      </c>
      <c r="J743">
        <f>IF('Main Data'!H743="Breitling",1,0)</f>
        <v>0</v>
      </c>
      <c r="K743">
        <f>IF('Main Data'!H743="Cartier",1,0)</f>
        <v>0</v>
      </c>
      <c r="L743">
        <f>IF('Main Data'!H743="Gallet",1,0)</f>
        <v>0</v>
      </c>
      <c r="M743">
        <f>IF('Main Data'!H743="Girard Perregaux",1,0)</f>
        <v>0</v>
      </c>
      <c r="N743">
        <f>IF('Main Data'!H743="Gubelin",1,0)</f>
        <v>0</v>
      </c>
      <c r="O743">
        <f>IF('Main Data'!H743="Heuer",1,0)</f>
        <v>0</v>
      </c>
      <c r="P743">
        <f>IF('Main Data'!H743="IWC",1,0)</f>
        <v>0</v>
      </c>
      <c r="Q743">
        <f>IF('Main Data'!H743="JLC",1,0)</f>
        <v>0</v>
      </c>
      <c r="R743">
        <f>IF('Main Data'!H743="Longines",1,0)</f>
        <v>0</v>
      </c>
      <c r="S743">
        <f>IF('Main Data'!H743="Movado",1,0)</f>
        <v>0</v>
      </c>
      <c r="T743">
        <f>IF('Main Data'!H743="Omega",1,0)</f>
        <v>0</v>
      </c>
      <c r="U743">
        <f>IF('Main Data'!H743="Panerai",1,0)</f>
        <v>0</v>
      </c>
      <c r="V743">
        <f>IF('Main Data'!H743="Patek",1,0)</f>
        <v>1</v>
      </c>
      <c r="W743">
        <f>IF('Main Data'!H743="Rolex",1,0)</f>
        <v>0</v>
      </c>
      <c r="X743">
        <f>IF('Main Data'!H743="Tudor",1,0)</f>
        <v>0</v>
      </c>
      <c r="Y743">
        <f>IF('Main Data'!H743="Ulysse Nardin",1,0)</f>
        <v>0</v>
      </c>
      <c r="Z743">
        <f>IF('Main Data'!H743="Universal Geneve",1,0)</f>
        <v>0</v>
      </c>
      <c r="AA743">
        <f>IF('Main Data'!H743="Vacheron",1,0)</f>
        <v>0</v>
      </c>
      <c r="AB743">
        <f>IF('Main Data'!H743="Zenith",1,0)</f>
        <v>0</v>
      </c>
      <c r="AC743">
        <f>IF('Main Data'!J743="Stainless Steel",1,0)</f>
        <v>0</v>
      </c>
      <c r="AD743">
        <f>IF('Main Data'!J743="Two-tone",1,0)</f>
        <v>0</v>
      </c>
      <c r="AE743">
        <f>IF(OR('Main Data'!J743="YG 18K",'Main Data'!J743="YG &lt;18K",'Main Data'!J743="PG 18K",'Main Data'!J743="PG &lt;18K",'Main Data'!J743="WG 18K",'Main Data'!J743="Mixes of 18K",'Main Data'!J743="Mixes &lt;18K"),1,0)</f>
        <v>1</v>
      </c>
      <c r="AF743">
        <f>IF('Main Data'!J743="Platinum",1,0)</f>
        <v>0</v>
      </c>
      <c r="AG743">
        <f>IF(OR('Main Data'!J743="PVD",'Main Data'!J743="Gold Plate",'Main Data'!J743="Other"),1,0)</f>
        <v>0</v>
      </c>
      <c r="AH743">
        <f>IF('Main Data'!N743="Stainless Steel",1,0)</f>
        <v>0</v>
      </c>
      <c r="AI743">
        <f>IF('Main Data'!N743="Leather",1,0)</f>
        <v>0</v>
      </c>
      <c r="AJ743">
        <f>IF('Main Data'!N743="Two-tone",1,0)</f>
        <v>0</v>
      </c>
      <c r="AK743">
        <f>IF(OR('Main Data'!N743="YG 18K",'Main Data'!N743="PG 18K",'Main Data'!N743="WG 18K",'Main Data'!N743="Mixes of 18K"),1,0)</f>
        <v>1</v>
      </c>
      <c r="AL743">
        <f>IF(OR(,'Main Data'!N743="PVD",'Main Data'!N743="Gold plate"),1,0)</f>
        <v>0</v>
      </c>
      <c r="AM743">
        <f>IF(OR('Main Data'!AV743="Yes",'Main Data'!AW743="Yes",'Main Data'!AU743="Yes"),1,0)</f>
        <v>0</v>
      </c>
      <c r="AN743">
        <f>IF(OR(ISTEXT('Main Data'!AX743), ISTEXT('Main Data'!AY743)),1,0)</f>
        <v>0</v>
      </c>
      <c r="AO743">
        <f>IF('Main Data'!AZ743="Yes",1,0)</f>
        <v>0</v>
      </c>
      <c r="AP743">
        <f>IF('Main Data'!BA743="Yes",1,0)</f>
        <v>0</v>
      </c>
      <c r="AQ743">
        <f>IF('Main Data'!BD743="Yes",1,0)</f>
        <v>0</v>
      </c>
      <c r="AR743">
        <f>IF('Main Data'!BE743="A",1,0)</f>
        <v>0</v>
      </c>
      <c r="AS743">
        <f>IF('Main Data'!BE743="AA",1,0)</f>
        <v>0</v>
      </c>
      <c r="AT743">
        <f>IF('Main Data'!BE743="AAA",1,0)</f>
        <v>1</v>
      </c>
      <c r="AU743">
        <f>IF('Main Data'!BE743="AAAA",1,0)</f>
        <v>0</v>
      </c>
      <c r="AV743">
        <f>IF('Main Data'!P743="Yes",1,0)</f>
        <v>1</v>
      </c>
      <c r="AW743">
        <f>IF('Main Data'!AP743="Yes",1,0)</f>
        <v>0</v>
      </c>
      <c r="AX743">
        <f>IF(OR('Main Data'!V743="Yes", 'Main Data'!W743="Yes",'Main Data'!X743="Yes"),1,0)</f>
        <v>0</v>
      </c>
      <c r="AY743">
        <f>IF(OR('Main Data'!Y743="Yes",'Main Data'!Z743="Yes"),1,0)</f>
        <v>0</v>
      </c>
      <c r="AZ743">
        <f>IF('Main Data'!AR743="Yes",1,0)</f>
        <v>0</v>
      </c>
      <c r="BA743">
        <f>IF('Main Data'!AS743="Yes",1,0)</f>
        <v>0</v>
      </c>
      <c r="BB743">
        <f>IF('Main Data'!AG743="Yes",1,0)</f>
        <v>0</v>
      </c>
      <c r="BC743">
        <f>IF('Main Data'!AB743="Yes",1,0)</f>
        <v>0</v>
      </c>
      <c r="BD743">
        <f>IF('Main Data'!AA743="Yes",1,0)</f>
        <v>0</v>
      </c>
      <c r="BE743">
        <f>IF('Main Data'!AC743="Yes",1,0)</f>
        <v>0</v>
      </c>
      <c r="BF743">
        <f>IF('Main Data'!AF743="Yes",1,0)</f>
        <v>0</v>
      </c>
      <c r="BG743">
        <f>IF(OR('Main Data'!AI743="Yes",'Main Data'!AL743="Yes"),1,0)</f>
        <v>0</v>
      </c>
      <c r="BH743">
        <f>IF('Main Data'!AJ743="Yes",1,0)</f>
        <v>0</v>
      </c>
      <c r="BI743">
        <f>IF('Main Data'!AK743="Yes",1,0)</f>
        <v>0</v>
      </c>
      <c r="BJ743">
        <f>IF('Main Data'!AM743="Yes",1,0)</f>
        <v>0</v>
      </c>
      <c r="BK743">
        <f>IF('Main Data'!AQ743="Yes",1,0)</f>
        <v>0</v>
      </c>
      <c r="BL743" s="21">
        <f t="shared" si="67"/>
        <v>0</v>
      </c>
      <c r="BM743" s="21">
        <f t="shared" si="68"/>
        <v>0</v>
      </c>
      <c r="BN743" s="21">
        <f t="shared" si="69"/>
        <v>1</v>
      </c>
      <c r="BO743" s="21">
        <f t="shared" si="70"/>
        <v>0</v>
      </c>
      <c r="BP743" s="21">
        <f t="shared" si="71"/>
        <v>0</v>
      </c>
    </row>
    <row r="744" spans="1:68" x14ac:dyDescent="0.2">
      <c r="A744">
        <v>740</v>
      </c>
      <c r="B744" s="33">
        <f>'Main Data'!C744</f>
        <v>44143</v>
      </c>
      <c r="C744">
        <f>'Main Data'!D744</f>
        <v>329</v>
      </c>
      <c r="D744" s="26">
        <f>'Main Data'!E744</f>
        <v>5000</v>
      </c>
      <c r="E744" s="26">
        <f>'Main Data'!F744</f>
        <v>6250</v>
      </c>
      <c r="F744" s="34">
        <f t="shared" si="66"/>
        <v>8.5171931914162382</v>
      </c>
      <c r="G744">
        <f>IF('Main Data'!H744="AP",1,0)</f>
        <v>0</v>
      </c>
      <c r="H744">
        <f>IF('Main Data'!H744="Blancpain",1,0)</f>
        <v>0</v>
      </c>
      <c r="I744">
        <f>IF('Main Data'!H744="Breguet",1,0)</f>
        <v>0</v>
      </c>
      <c r="J744">
        <f>IF('Main Data'!H744="Breitling",1,0)</f>
        <v>0</v>
      </c>
      <c r="K744">
        <f>IF('Main Data'!H744="Cartier",1,0)</f>
        <v>0</v>
      </c>
      <c r="L744">
        <f>IF('Main Data'!H744="Gallet",1,0)</f>
        <v>0</v>
      </c>
      <c r="M744">
        <f>IF('Main Data'!H744="Girard Perregaux",1,0)</f>
        <v>0</v>
      </c>
      <c r="N744">
        <f>IF('Main Data'!H744="Gubelin",1,0)</f>
        <v>0</v>
      </c>
      <c r="O744">
        <f>IF('Main Data'!H744="Heuer",1,0)</f>
        <v>0</v>
      </c>
      <c r="P744">
        <f>IF('Main Data'!H744="IWC",1,0)</f>
        <v>0</v>
      </c>
      <c r="Q744">
        <f>IF('Main Data'!H744="JLC",1,0)</f>
        <v>0</v>
      </c>
      <c r="R744">
        <f>IF('Main Data'!H744="Longines",1,0)</f>
        <v>0</v>
      </c>
      <c r="S744">
        <f>IF('Main Data'!H744="Movado",1,0)</f>
        <v>0</v>
      </c>
      <c r="T744">
        <f>IF('Main Data'!H744="Omega",1,0)</f>
        <v>0</v>
      </c>
      <c r="U744">
        <f>IF('Main Data'!H744="Panerai",1,0)</f>
        <v>0</v>
      </c>
      <c r="V744">
        <f>IF('Main Data'!H744="Patek",1,0)</f>
        <v>1</v>
      </c>
      <c r="W744">
        <f>IF('Main Data'!H744="Rolex",1,0)</f>
        <v>0</v>
      </c>
      <c r="X744">
        <f>IF('Main Data'!H744="Tudor",1,0)</f>
        <v>0</v>
      </c>
      <c r="Y744">
        <f>IF('Main Data'!H744="Ulysse Nardin",1,0)</f>
        <v>0</v>
      </c>
      <c r="Z744">
        <f>IF('Main Data'!H744="Universal Geneve",1,0)</f>
        <v>0</v>
      </c>
      <c r="AA744">
        <f>IF('Main Data'!H744="Vacheron",1,0)</f>
        <v>0</v>
      </c>
      <c r="AB744">
        <f>IF('Main Data'!H744="Zenith",1,0)</f>
        <v>0</v>
      </c>
      <c r="AC744">
        <f>IF('Main Data'!J744="Stainless Steel",1,0)</f>
        <v>0</v>
      </c>
      <c r="AD744">
        <f>IF('Main Data'!J744="Two-tone",1,0)</f>
        <v>0</v>
      </c>
      <c r="AE744">
        <f>IF(OR('Main Data'!J744="YG 18K",'Main Data'!J744="YG &lt;18K",'Main Data'!J744="PG 18K",'Main Data'!J744="PG &lt;18K",'Main Data'!J744="WG 18K",'Main Data'!J744="Mixes of 18K",'Main Data'!J744="Mixes &lt;18K"),1,0)</f>
        <v>1</v>
      </c>
      <c r="AF744">
        <f>IF('Main Data'!J744="Platinum",1,0)</f>
        <v>0</v>
      </c>
      <c r="AG744">
        <f>IF(OR('Main Data'!J744="PVD",'Main Data'!J744="Gold Plate",'Main Data'!J744="Other"),1,0)</f>
        <v>0</v>
      </c>
      <c r="AH744">
        <f>IF('Main Data'!N744="Stainless Steel",1,0)</f>
        <v>0</v>
      </c>
      <c r="AI744">
        <f>IF('Main Data'!N744="Leather",1,0)</f>
        <v>1</v>
      </c>
      <c r="AJ744">
        <f>IF('Main Data'!N744="Two-tone",1,0)</f>
        <v>0</v>
      </c>
      <c r="AK744">
        <f>IF(OR('Main Data'!N744="YG 18K",'Main Data'!N744="PG 18K",'Main Data'!N744="WG 18K",'Main Data'!N744="Mixes of 18K"),1,0)</f>
        <v>0</v>
      </c>
      <c r="AL744">
        <f>IF(OR(,'Main Data'!N744="PVD",'Main Data'!N744="Gold plate"),1,0)</f>
        <v>0</v>
      </c>
      <c r="AM744">
        <f>IF(OR('Main Data'!AV744="Yes",'Main Data'!AW744="Yes",'Main Data'!AU744="Yes"),1,0)</f>
        <v>0</v>
      </c>
      <c r="AN744">
        <f>IF(OR(ISTEXT('Main Data'!AX744), ISTEXT('Main Data'!AY744)),1,0)</f>
        <v>0</v>
      </c>
      <c r="AO744">
        <f>IF('Main Data'!AZ744="Yes",1,0)</f>
        <v>0</v>
      </c>
      <c r="AP744">
        <f>IF('Main Data'!BA744="Yes",1,0)</f>
        <v>0</v>
      </c>
      <c r="AQ744">
        <f>IF('Main Data'!BD744="Yes",1,0)</f>
        <v>0</v>
      </c>
      <c r="AR744">
        <f>IF('Main Data'!BE744="A",1,0)</f>
        <v>0</v>
      </c>
      <c r="AS744">
        <f>IF('Main Data'!BE744="AA",1,0)</f>
        <v>1</v>
      </c>
      <c r="AT744">
        <f>IF('Main Data'!BE744="AAA",1,0)</f>
        <v>0</v>
      </c>
      <c r="AU744">
        <f>IF('Main Data'!BE744="AAAA",1,0)</f>
        <v>0</v>
      </c>
      <c r="AV744">
        <f>IF('Main Data'!P744="Yes",1,0)</f>
        <v>1</v>
      </c>
      <c r="AW744">
        <f>IF('Main Data'!AP744="Yes",1,0)</f>
        <v>0</v>
      </c>
      <c r="AX744">
        <f>IF(OR('Main Data'!V744="Yes", 'Main Data'!W744="Yes",'Main Data'!X744="Yes"),1,0)</f>
        <v>0</v>
      </c>
      <c r="AY744">
        <f>IF(OR('Main Data'!Y744="Yes",'Main Data'!Z744="Yes"),1,0)</f>
        <v>0</v>
      </c>
      <c r="AZ744">
        <f>IF('Main Data'!AR744="Yes",1,0)</f>
        <v>0</v>
      </c>
      <c r="BA744">
        <f>IF('Main Data'!AS744="Yes",1,0)</f>
        <v>0</v>
      </c>
      <c r="BB744">
        <f>IF('Main Data'!AG744="Yes",1,0)</f>
        <v>0</v>
      </c>
      <c r="BC744">
        <f>IF('Main Data'!AB744="Yes",1,0)</f>
        <v>0</v>
      </c>
      <c r="BD744">
        <f>IF('Main Data'!AA744="Yes",1,0)</f>
        <v>0</v>
      </c>
      <c r="BE744">
        <f>IF('Main Data'!AC744="Yes",1,0)</f>
        <v>0</v>
      </c>
      <c r="BF744">
        <f>IF('Main Data'!AF744="Yes",1,0)</f>
        <v>0</v>
      </c>
      <c r="BG744">
        <f>IF(OR('Main Data'!AI744="Yes",'Main Data'!AL744="Yes"),1,0)</f>
        <v>0</v>
      </c>
      <c r="BH744">
        <f>IF('Main Data'!AJ744="Yes",1,0)</f>
        <v>0</v>
      </c>
      <c r="BI744">
        <f>IF('Main Data'!AK744="Yes",1,0)</f>
        <v>0</v>
      </c>
      <c r="BJ744">
        <f>IF('Main Data'!AM744="Yes",1,0)</f>
        <v>0</v>
      </c>
      <c r="BK744">
        <f>IF('Main Data'!AQ744="Yes",1,0)</f>
        <v>0</v>
      </c>
      <c r="BL744" s="21">
        <f t="shared" si="67"/>
        <v>0</v>
      </c>
      <c r="BM744" s="21">
        <f t="shared" si="68"/>
        <v>0</v>
      </c>
      <c r="BN744" s="21">
        <f t="shared" si="69"/>
        <v>1</v>
      </c>
      <c r="BO744" s="21">
        <f t="shared" si="70"/>
        <v>0</v>
      </c>
      <c r="BP744" s="21">
        <f t="shared" si="71"/>
        <v>0</v>
      </c>
    </row>
    <row r="745" spans="1:68" x14ac:dyDescent="0.2">
      <c r="A745">
        <v>741</v>
      </c>
      <c r="B745" s="33">
        <f>'Main Data'!C745</f>
        <v>44143</v>
      </c>
      <c r="C745">
        <f>'Main Data'!D745</f>
        <v>330</v>
      </c>
      <c r="D745" s="26">
        <f>'Main Data'!E745</f>
        <v>70000</v>
      </c>
      <c r="E745" s="26">
        <f>'Main Data'!F745</f>
        <v>87500</v>
      </c>
      <c r="F745" s="34">
        <f t="shared" si="66"/>
        <v>11.156250521031495</v>
      </c>
      <c r="G745">
        <f>IF('Main Data'!H745="AP",1,0)</f>
        <v>0</v>
      </c>
      <c r="H745">
        <f>IF('Main Data'!H745="Blancpain",1,0)</f>
        <v>0</v>
      </c>
      <c r="I745">
        <f>IF('Main Data'!H745="Breguet",1,0)</f>
        <v>0</v>
      </c>
      <c r="J745">
        <f>IF('Main Data'!H745="Breitling",1,0)</f>
        <v>0</v>
      </c>
      <c r="K745">
        <f>IF('Main Data'!H745="Cartier",1,0)</f>
        <v>0</v>
      </c>
      <c r="L745">
        <f>IF('Main Data'!H745="Gallet",1,0)</f>
        <v>0</v>
      </c>
      <c r="M745">
        <f>IF('Main Data'!H745="Girard Perregaux",1,0)</f>
        <v>0</v>
      </c>
      <c r="N745">
        <f>IF('Main Data'!H745="Gubelin",1,0)</f>
        <v>0</v>
      </c>
      <c r="O745">
        <f>IF('Main Data'!H745="Heuer",1,0)</f>
        <v>0</v>
      </c>
      <c r="P745">
        <f>IF('Main Data'!H745="IWC",1,0)</f>
        <v>0</v>
      </c>
      <c r="Q745">
        <f>IF('Main Data'!H745="JLC",1,0)</f>
        <v>0</v>
      </c>
      <c r="R745">
        <f>IF('Main Data'!H745="Longines",1,0)</f>
        <v>0</v>
      </c>
      <c r="S745">
        <f>IF('Main Data'!H745="Movado",1,0)</f>
        <v>0</v>
      </c>
      <c r="T745">
        <f>IF('Main Data'!H745="Omega",1,0)</f>
        <v>0</v>
      </c>
      <c r="U745">
        <f>IF('Main Data'!H745="Panerai",1,0)</f>
        <v>0</v>
      </c>
      <c r="V745">
        <f>IF('Main Data'!H745="Patek",1,0)</f>
        <v>1</v>
      </c>
      <c r="W745">
        <f>IF('Main Data'!H745="Rolex",1,0)</f>
        <v>0</v>
      </c>
      <c r="X745">
        <f>IF('Main Data'!H745="Tudor",1,0)</f>
        <v>0</v>
      </c>
      <c r="Y745">
        <f>IF('Main Data'!H745="Ulysse Nardin",1,0)</f>
        <v>0</v>
      </c>
      <c r="Z745">
        <f>IF('Main Data'!H745="Universal Geneve",1,0)</f>
        <v>0</v>
      </c>
      <c r="AA745">
        <f>IF('Main Data'!H745="Vacheron",1,0)</f>
        <v>0</v>
      </c>
      <c r="AB745">
        <f>IF('Main Data'!H745="Zenith",1,0)</f>
        <v>0</v>
      </c>
      <c r="AC745">
        <f>IF('Main Data'!J745="Stainless Steel",1,0)</f>
        <v>1</v>
      </c>
      <c r="AD745">
        <f>IF('Main Data'!J745="Two-tone",1,0)</f>
        <v>0</v>
      </c>
      <c r="AE745">
        <f>IF(OR('Main Data'!J745="YG 18K",'Main Data'!J745="YG &lt;18K",'Main Data'!J745="PG 18K",'Main Data'!J745="PG &lt;18K",'Main Data'!J745="WG 18K",'Main Data'!J745="Mixes of 18K",'Main Data'!J745="Mixes &lt;18K"),1,0)</f>
        <v>0</v>
      </c>
      <c r="AF745">
        <f>IF('Main Data'!J745="Platinum",1,0)</f>
        <v>0</v>
      </c>
      <c r="AG745">
        <f>IF(OR('Main Data'!J745="PVD",'Main Data'!J745="Gold Plate",'Main Data'!J745="Other"),1,0)</f>
        <v>0</v>
      </c>
      <c r="AH745">
        <f>IF('Main Data'!N745="Stainless Steel",1,0)</f>
        <v>1</v>
      </c>
      <c r="AI745">
        <f>IF('Main Data'!N745="Leather",1,0)</f>
        <v>0</v>
      </c>
      <c r="AJ745">
        <f>IF('Main Data'!N745="Two-tone",1,0)</f>
        <v>0</v>
      </c>
      <c r="AK745">
        <f>IF(OR('Main Data'!N745="YG 18K",'Main Data'!N745="PG 18K",'Main Data'!N745="WG 18K",'Main Data'!N745="Mixes of 18K"),1,0)</f>
        <v>0</v>
      </c>
      <c r="AL745">
        <f>IF(OR(,'Main Data'!N745="PVD",'Main Data'!N745="Gold plate"),1,0)</f>
        <v>0</v>
      </c>
      <c r="AM745">
        <f>IF(OR('Main Data'!AV745="Yes",'Main Data'!AW745="Yes",'Main Data'!AU745="Yes"),1,0)</f>
        <v>0</v>
      </c>
      <c r="AN745">
        <f>IF(OR(ISTEXT('Main Data'!AX745), ISTEXT('Main Data'!AY745)),1,0)</f>
        <v>0</v>
      </c>
      <c r="AO745">
        <f>IF('Main Data'!AZ745="Yes",1,0)</f>
        <v>0</v>
      </c>
      <c r="AP745">
        <f>IF('Main Data'!BA745="Yes",1,0)</f>
        <v>0</v>
      </c>
      <c r="AQ745">
        <f>IF('Main Data'!BD745="Yes",1,0)</f>
        <v>0</v>
      </c>
      <c r="AR745">
        <f>IF('Main Data'!BE745="A",1,0)</f>
        <v>0</v>
      </c>
      <c r="AS745">
        <f>IF('Main Data'!BE745="AA",1,0)</f>
        <v>0</v>
      </c>
      <c r="AT745">
        <f>IF('Main Data'!BE745="AAA",1,0)</f>
        <v>0</v>
      </c>
      <c r="AU745">
        <f>IF('Main Data'!BE745="AAAA",1,0)</f>
        <v>1</v>
      </c>
      <c r="AV745">
        <f>IF('Main Data'!P745="Yes",1,0)</f>
        <v>0</v>
      </c>
      <c r="AW745">
        <f>IF('Main Data'!AP745="Yes",1,0)</f>
        <v>0</v>
      </c>
      <c r="AX745">
        <f>IF(OR('Main Data'!V745="Yes", 'Main Data'!W745="Yes",'Main Data'!X745="Yes"),1,0)</f>
        <v>1</v>
      </c>
      <c r="AY745">
        <f>IF(OR('Main Data'!Y745="Yes",'Main Data'!Z745="Yes"),1,0)</f>
        <v>0</v>
      </c>
      <c r="AZ745">
        <f>IF('Main Data'!AR745="Yes",1,0)</f>
        <v>0</v>
      </c>
      <c r="BA745">
        <f>IF('Main Data'!AS745="Yes",1,0)</f>
        <v>0</v>
      </c>
      <c r="BB745">
        <f>IF('Main Data'!AG745="Yes",1,0)</f>
        <v>0</v>
      </c>
      <c r="BC745">
        <f>IF('Main Data'!AB745="Yes",1,0)</f>
        <v>0</v>
      </c>
      <c r="BD745">
        <f>IF('Main Data'!AA745="Yes",1,0)</f>
        <v>0</v>
      </c>
      <c r="BE745">
        <f>IF('Main Data'!AC745="Yes",1,0)</f>
        <v>0</v>
      </c>
      <c r="BF745">
        <f>IF('Main Data'!AF745="Yes",1,0)</f>
        <v>0</v>
      </c>
      <c r="BG745">
        <f>IF(OR('Main Data'!AI745="Yes",'Main Data'!AL745="Yes"),1,0)</f>
        <v>0</v>
      </c>
      <c r="BH745">
        <f>IF('Main Data'!AJ745="Yes",1,0)</f>
        <v>0</v>
      </c>
      <c r="BI745">
        <f>IF('Main Data'!AK745="Yes",1,0)</f>
        <v>0</v>
      </c>
      <c r="BJ745">
        <f>IF('Main Data'!AM745="Yes",1,0)</f>
        <v>0</v>
      </c>
      <c r="BK745">
        <f>IF('Main Data'!AQ745="Yes",1,0)</f>
        <v>0</v>
      </c>
      <c r="BL745" s="21">
        <f t="shared" si="67"/>
        <v>0</v>
      </c>
      <c r="BM745" s="21">
        <f t="shared" si="68"/>
        <v>0</v>
      </c>
      <c r="BN745" s="21">
        <f t="shared" si="69"/>
        <v>1</v>
      </c>
      <c r="BO745" s="21">
        <f t="shared" si="70"/>
        <v>0</v>
      </c>
      <c r="BP745" s="21">
        <f t="shared" si="71"/>
        <v>0</v>
      </c>
    </row>
    <row r="746" spans="1:68" x14ac:dyDescent="0.2">
      <c r="A746">
        <v>742</v>
      </c>
      <c r="B746" s="33">
        <f>'Main Data'!C746</f>
        <v>44143</v>
      </c>
      <c r="C746">
        <f>'Main Data'!D746</f>
        <v>339</v>
      </c>
      <c r="D746" s="26">
        <f>'Main Data'!E746</f>
        <v>3200</v>
      </c>
      <c r="E746" s="26">
        <f>'Main Data'!F746</f>
        <v>4000</v>
      </c>
      <c r="F746" s="34">
        <f t="shared" si="66"/>
        <v>8.0709060887878188</v>
      </c>
      <c r="G746">
        <f>IF('Main Data'!H746="AP",1,0)</f>
        <v>0</v>
      </c>
      <c r="H746">
        <f>IF('Main Data'!H746="Blancpain",1,0)</f>
        <v>0</v>
      </c>
      <c r="I746">
        <f>IF('Main Data'!H746="Breguet",1,0)</f>
        <v>0</v>
      </c>
      <c r="J746">
        <f>IF('Main Data'!H746="Breitling",1,0)</f>
        <v>0</v>
      </c>
      <c r="K746">
        <f>IF('Main Data'!H746="Cartier",1,0)</f>
        <v>0</v>
      </c>
      <c r="L746">
        <f>IF('Main Data'!H746="Gallet",1,0)</f>
        <v>0</v>
      </c>
      <c r="M746">
        <f>IF('Main Data'!H746="Girard Perregaux",1,0)</f>
        <v>0</v>
      </c>
      <c r="N746">
        <f>IF('Main Data'!H746="Gubelin",1,0)</f>
        <v>0</v>
      </c>
      <c r="O746">
        <f>IF('Main Data'!H746="Heuer",1,0)</f>
        <v>1</v>
      </c>
      <c r="P746">
        <f>IF('Main Data'!H746="IWC",1,0)</f>
        <v>0</v>
      </c>
      <c r="Q746">
        <f>IF('Main Data'!H746="JLC",1,0)</f>
        <v>0</v>
      </c>
      <c r="R746">
        <f>IF('Main Data'!H746="Longines",1,0)</f>
        <v>0</v>
      </c>
      <c r="S746">
        <f>IF('Main Data'!H746="Movado",1,0)</f>
        <v>0</v>
      </c>
      <c r="T746">
        <f>IF('Main Data'!H746="Omega",1,0)</f>
        <v>0</v>
      </c>
      <c r="U746">
        <f>IF('Main Data'!H746="Panerai",1,0)</f>
        <v>0</v>
      </c>
      <c r="V746">
        <f>IF('Main Data'!H746="Patek",1,0)</f>
        <v>0</v>
      </c>
      <c r="W746">
        <f>IF('Main Data'!H746="Rolex",1,0)</f>
        <v>0</v>
      </c>
      <c r="X746">
        <f>IF('Main Data'!H746="Tudor",1,0)</f>
        <v>0</v>
      </c>
      <c r="Y746">
        <f>IF('Main Data'!H746="Ulysse Nardin",1,0)</f>
        <v>0</v>
      </c>
      <c r="Z746">
        <f>IF('Main Data'!H746="Universal Geneve",1,0)</f>
        <v>0</v>
      </c>
      <c r="AA746">
        <f>IF('Main Data'!H746="Vacheron",1,0)</f>
        <v>0</v>
      </c>
      <c r="AB746">
        <f>IF('Main Data'!H746="Zenith",1,0)</f>
        <v>0</v>
      </c>
      <c r="AC746">
        <f>IF('Main Data'!J746="Stainless Steel",1,0)</f>
        <v>1</v>
      </c>
      <c r="AD746">
        <f>IF('Main Data'!J746="Two-tone",1,0)</f>
        <v>0</v>
      </c>
      <c r="AE746">
        <f>IF(OR('Main Data'!J746="YG 18K",'Main Data'!J746="YG &lt;18K",'Main Data'!J746="PG 18K",'Main Data'!J746="PG &lt;18K",'Main Data'!J746="WG 18K",'Main Data'!J746="Mixes of 18K",'Main Data'!J746="Mixes &lt;18K"),1,0)</f>
        <v>0</v>
      </c>
      <c r="AF746">
        <f>IF('Main Data'!J746="Platinum",1,0)</f>
        <v>0</v>
      </c>
      <c r="AG746">
        <f>IF(OR('Main Data'!J746="PVD",'Main Data'!J746="Gold Plate",'Main Data'!J746="Other"),1,0)</f>
        <v>0</v>
      </c>
      <c r="AH746">
        <f>IF('Main Data'!N746="Stainless Steel",1,0)</f>
        <v>0</v>
      </c>
      <c r="AI746">
        <f>IF('Main Data'!N746="Leather",1,0)</f>
        <v>1</v>
      </c>
      <c r="AJ746">
        <f>IF('Main Data'!N746="Two-tone",1,0)</f>
        <v>0</v>
      </c>
      <c r="AK746">
        <f>IF(OR('Main Data'!N746="YG 18K",'Main Data'!N746="PG 18K",'Main Data'!N746="WG 18K",'Main Data'!N746="Mixes of 18K"),1,0)</f>
        <v>0</v>
      </c>
      <c r="AL746">
        <f>IF(OR(,'Main Data'!N746="PVD",'Main Data'!N746="Gold plate"),1,0)</f>
        <v>0</v>
      </c>
      <c r="AM746">
        <f>IF(OR('Main Data'!AV746="Yes",'Main Data'!AW746="Yes",'Main Data'!AU746="Yes"),1,0)</f>
        <v>0</v>
      </c>
      <c r="AN746">
        <f>IF(OR(ISTEXT('Main Data'!AX746), ISTEXT('Main Data'!AY746)),1,0)</f>
        <v>0</v>
      </c>
      <c r="AO746">
        <f>IF('Main Data'!AZ746="Yes",1,0)</f>
        <v>0</v>
      </c>
      <c r="AP746">
        <f>IF('Main Data'!BA746="Yes",1,0)</f>
        <v>0</v>
      </c>
      <c r="AQ746">
        <f>IF('Main Data'!BD746="Yes",1,0)</f>
        <v>0</v>
      </c>
      <c r="AR746">
        <f>IF('Main Data'!BE746="A",1,0)</f>
        <v>0</v>
      </c>
      <c r="AS746">
        <f>IF('Main Data'!BE746="AA",1,0)</f>
        <v>1</v>
      </c>
      <c r="AT746">
        <f>IF('Main Data'!BE746="AAA",1,0)</f>
        <v>0</v>
      </c>
      <c r="AU746">
        <f>IF('Main Data'!BE746="AAAA",1,0)</f>
        <v>0</v>
      </c>
      <c r="AV746">
        <f>IF('Main Data'!P746="Yes",1,0)</f>
        <v>0</v>
      </c>
      <c r="AW746">
        <f>IF('Main Data'!AP746="Yes",1,0)</f>
        <v>0</v>
      </c>
      <c r="AX746">
        <f>IF(OR('Main Data'!V746="Yes", 'Main Data'!W746="Yes",'Main Data'!X746="Yes"),1,0)</f>
        <v>0</v>
      </c>
      <c r="AY746">
        <f>IF(OR('Main Data'!Y746="Yes",'Main Data'!Z746="Yes"),1,0)</f>
        <v>0</v>
      </c>
      <c r="AZ746">
        <f>IF('Main Data'!AR746="Yes",1,0)</f>
        <v>0</v>
      </c>
      <c r="BA746">
        <f>IF('Main Data'!AS746="Yes",1,0)</f>
        <v>0</v>
      </c>
      <c r="BB746">
        <f>IF('Main Data'!AG746="Yes",1,0)</f>
        <v>0</v>
      </c>
      <c r="BC746">
        <f>IF('Main Data'!AB746="Yes",1,0)</f>
        <v>0</v>
      </c>
      <c r="BD746">
        <f>IF('Main Data'!AA746="Yes",1,0)</f>
        <v>0</v>
      </c>
      <c r="BE746">
        <f>IF('Main Data'!AC746="Yes",1,0)</f>
        <v>0</v>
      </c>
      <c r="BF746">
        <f>IF('Main Data'!AF746="Yes",1,0)</f>
        <v>0</v>
      </c>
      <c r="BG746">
        <f>IF(OR('Main Data'!AI746="Yes",'Main Data'!AL746="Yes"),1,0)</f>
        <v>1</v>
      </c>
      <c r="BH746">
        <f>IF('Main Data'!AJ746="Yes",1,0)</f>
        <v>0</v>
      </c>
      <c r="BI746">
        <f>IF('Main Data'!AK746="Yes",1,0)</f>
        <v>0</v>
      </c>
      <c r="BJ746">
        <f>IF('Main Data'!AM746="Yes",1,0)</f>
        <v>0</v>
      </c>
      <c r="BK746">
        <f>IF('Main Data'!AQ746="Yes",1,0)</f>
        <v>0</v>
      </c>
      <c r="BL746" s="21">
        <f t="shared" si="67"/>
        <v>0</v>
      </c>
      <c r="BM746" s="21">
        <f t="shared" si="68"/>
        <v>0</v>
      </c>
      <c r="BN746" s="21">
        <f t="shared" si="69"/>
        <v>1</v>
      </c>
      <c r="BO746" s="21">
        <f t="shared" si="70"/>
        <v>0</v>
      </c>
      <c r="BP746" s="21">
        <f t="shared" si="71"/>
        <v>0</v>
      </c>
    </row>
    <row r="747" spans="1:68" x14ac:dyDescent="0.2">
      <c r="A747">
        <v>743</v>
      </c>
      <c r="B747" s="33">
        <f>'Main Data'!C747</f>
        <v>44143</v>
      </c>
      <c r="C747">
        <f>'Main Data'!D747</f>
        <v>340</v>
      </c>
      <c r="D747" s="26">
        <f>'Main Data'!E747</f>
        <v>4500</v>
      </c>
      <c r="E747" s="26">
        <f>'Main Data'!F747</f>
        <v>5625</v>
      </c>
      <c r="F747" s="34">
        <f t="shared" si="66"/>
        <v>8.4118326757584114</v>
      </c>
      <c r="G747">
        <f>IF('Main Data'!H747="AP",1,0)</f>
        <v>0</v>
      </c>
      <c r="H747">
        <f>IF('Main Data'!H747="Blancpain",1,0)</f>
        <v>0</v>
      </c>
      <c r="I747">
        <f>IF('Main Data'!H747="Breguet",1,0)</f>
        <v>0</v>
      </c>
      <c r="J747">
        <f>IF('Main Data'!H747="Breitling",1,0)</f>
        <v>1</v>
      </c>
      <c r="K747">
        <f>IF('Main Data'!H747="Cartier",1,0)</f>
        <v>0</v>
      </c>
      <c r="L747">
        <f>IF('Main Data'!H747="Gallet",1,0)</f>
        <v>0</v>
      </c>
      <c r="M747">
        <f>IF('Main Data'!H747="Girard Perregaux",1,0)</f>
        <v>0</v>
      </c>
      <c r="N747">
        <f>IF('Main Data'!H747="Gubelin",1,0)</f>
        <v>0</v>
      </c>
      <c r="O747">
        <f>IF('Main Data'!H747="Heuer",1,0)</f>
        <v>0</v>
      </c>
      <c r="P747">
        <f>IF('Main Data'!H747="IWC",1,0)</f>
        <v>0</v>
      </c>
      <c r="Q747">
        <f>IF('Main Data'!H747="JLC",1,0)</f>
        <v>0</v>
      </c>
      <c r="R747">
        <f>IF('Main Data'!H747="Longines",1,0)</f>
        <v>0</v>
      </c>
      <c r="S747">
        <f>IF('Main Data'!H747="Movado",1,0)</f>
        <v>0</v>
      </c>
      <c r="T747">
        <f>IF('Main Data'!H747="Omega",1,0)</f>
        <v>0</v>
      </c>
      <c r="U747">
        <f>IF('Main Data'!H747="Panerai",1,0)</f>
        <v>0</v>
      </c>
      <c r="V747">
        <f>IF('Main Data'!H747="Patek",1,0)</f>
        <v>0</v>
      </c>
      <c r="W747">
        <f>IF('Main Data'!H747="Rolex",1,0)</f>
        <v>0</v>
      </c>
      <c r="X747">
        <f>IF('Main Data'!H747="Tudor",1,0)</f>
        <v>0</v>
      </c>
      <c r="Y747">
        <f>IF('Main Data'!H747="Ulysse Nardin",1,0)</f>
        <v>0</v>
      </c>
      <c r="Z747">
        <f>IF('Main Data'!H747="Universal Geneve",1,0)</f>
        <v>0</v>
      </c>
      <c r="AA747">
        <f>IF('Main Data'!H747="Vacheron",1,0)</f>
        <v>0</v>
      </c>
      <c r="AB747">
        <f>IF('Main Data'!H747="Zenith",1,0)</f>
        <v>0</v>
      </c>
      <c r="AC747">
        <f>IF('Main Data'!J747="Stainless Steel",1,0)</f>
        <v>1</v>
      </c>
      <c r="AD747">
        <f>IF('Main Data'!J747="Two-tone",1,0)</f>
        <v>0</v>
      </c>
      <c r="AE747">
        <f>IF(OR('Main Data'!J747="YG 18K",'Main Data'!J747="YG &lt;18K",'Main Data'!J747="PG 18K",'Main Data'!J747="PG &lt;18K",'Main Data'!J747="WG 18K",'Main Data'!J747="Mixes of 18K",'Main Data'!J747="Mixes &lt;18K"),1,0)</f>
        <v>0</v>
      </c>
      <c r="AF747">
        <f>IF('Main Data'!J747="Platinum",1,0)</f>
        <v>0</v>
      </c>
      <c r="AG747">
        <f>IF(OR('Main Data'!J747="PVD",'Main Data'!J747="Gold Plate",'Main Data'!J747="Other"),1,0)</f>
        <v>0</v>
      </c>
      <c r="AH747">
        <f>IF('Main Data'!N747="Stainless Steel",1,0)</f>
        <v>0</v>
      </c>
      <c r="AI747">
        <f>IF('Main Data'!N747="Leather",1,0)</f>
        <v>1</v>
      </c>
      <c r="AJ747">
        <f>IF('Main Data'!N747="Two-tone",1,0)</f>
        <v>0</v>
      </c>
      <c r="AK747">
        <f>IF(OR('Main Data'!N747="YG 18K",'Main Data'!N747="PG 18K",'Main Data'!N747="WG 18K",'Main Data'!N747="Mixes of 18K"),1,0)</f>
        <v>0</v>
      </c>
      <c r="AL747">
        <f>IF(OR(,'Main Data'!N747="PVD",'Main Data'!N747="Gold plate"),1,0)</f>
        <v>0</v>
      </c>
      <c r="AM747">
        <f>IF(OR('Main Data'!AV747="Yes",'Main Data'!AW747="Yes",'Main Data'!AU747="Yes"),1,0)</f>
        <v>0</v>
      </c>
      <c r="AN747">
        <f>IF(OR(ISTEXT('Main Data'!AX747), ISTEXT('Main Data'!AY747)),1,0)</f>
        <v>0</v>
      </c>
      <c r="AO747">
        <f>IF('Main Data'!AZ747="Yes",1,0)</f>
        <v>0</v>
      </c>
      <c r="AP747">
        <f>IF('Main Data'!BA747="Yes",1,0)</f>
        <v>0</v>
      </c>
      <c r="AQ747">
        <f>IF('Main Data'!BD747="Yes",1,0)</f>
        <v>0</v>
      </c>
      <c r="AR747">
        <f>IF('Main Data'!BE747="A",1,0)</f>
        <v>0</v>
      </c>
      <c r="AS747">
        <f>IF('Main Data'!BE747="AA",1,0)</f>
        <v>1</v>
      </c>
      <c r="AT747">
        <f>IF('Main Data'!BE747="AAA",1,0)</f>
        <v>0</v>
      </c>
      <c r="AU747">
        <f>IF('Main Data'!BE747="AAAA",1,0)</f>
        <v>0</v>
      </c>
      <c r="AV747">
        <f>IF('Main Data'!P747="Yes",1,0)</f>
        <v>0</v>
      </c>
      <c r="AW747">
        <f>IF('Main Data'!AP747="Yes",1,0)</f>
        <v>0</v>
      </c>
      <c r="AX747">
        <f>IF(OR('Main Data'!V747="Yes", 'Main Data'!W747="Yes",'Main Data'!X747="Yes"),1,0)</f>
        <v>0</v>
      </c>
      <c r="AY747">
        <f>IF(OR('Main Data'!Y747="Yes",'Main Data'!Z747="Yes"),1,0)</f>
        <v>0</v>
      </c>
      <c r="AZ747">
        <f>IF('Main Data'!AR747="Yes",1,0)</f>
        <v>0</v>
      </c>
      <c r="BA747">
        <f>IF('Main Data'!AS747="Yes",1,0)</f>
        <v>0</v>
      </c>
      <c r="BB747">
        <f>IF('Main Data'!AG747="Yes",1,0)</f>
        <v>0</v>
      </c>
      <c r="BC747">
        <f>IF('Main Data'!AB747="Yes",1,0)</f>
        <v>0</v>
      </c>
      <c r="BD747">
        <f>IF('Main Data'!AA747="Yes",1,0)</f>
        <v>0</v>
      </c>
      <c r="BE747">
        <f>IF('Main Data'!AC747="Yes",1,0)</f>
        <v>0</v>
      </c>
      <c r="BF747">
        <f>IF('Main Data'!AF747="Yes",1,0)</f>
        <v>0</v>
      </c>
      <c r="BG747">
        <f>IF(OR('Main Data'!AI747="Yes",'Main Data'!AL747="Yes"),1,0)</f>
        <v>1</v>
      </c>
      <c r="BH747">
        <f>IF('Main Data'!AJ747="Yes",1,0)</f>
        <v>0</v>
      </c>
      <c r="BI747">
        <f>IF('Main Data'!AK747="Yes",1,0)</f>
        <v>0</v>
      </c>
      <c r="BJ747">
        <f>IF('Main Data'!AM747="Yes",1,0)</f>
        <v>0</v>
      </c>
      <c r="BK747">
        <f>IF('Main Data'!AQ747="Yes",1,0)</f>
        <v>0</v>
      </c>
      <c r="BL747" s="21">
        <f t="shared" si="67"/>
        <v>0</v>
      </c>
      <c r="BM747" s="21">
        <f t="shared" si="68"/>
        <v>0</v>
      </c>
      <c r="BN747" s="21">
        <f t="shared" si="69"/>
        <v>1</v>
      </c>
      <c r="BO747" s="21">
        <f t="shared" si="70"/>
        <v>0</v>
      </c>
      <c r="BP747" s="21">
        <f t="shared" si="71"/>
        <v>0</v>
      </c>
    </row>
    <row r="748" spans="1:68" x14ac:dyDescent="0.2">
      <c r="A748">
        <v>744</v>
      </c>
      <c r="B748" s="33">
        <f>'Main Data'!C748</f>
        <v>44143</v>
      </c>
      <c r="C748">
        <f>'Main Data'!D748</f>
        <v>341</v>
      </c>
      <c r="D748" s="26">
        <f>'Main Data'!E748</f>
        <v>17000</v>
      </c>
      <c r="E748" s="26">
        <f>'Main Data'!F748</f>
        <v>21250</v>
      </c>
      <c r="F748" s="34">
        <f t="shared" si="66"/>
        <v>9.7409686230383539</v>
      </c>
      <c r="G748">
        <f>IF('Main Data'!H748="AP",1,0)</f>
        <v>0</v>
      </c>
      <c r="H748">
        <f>IF('Main Data'!H748="Blancpain",1,0)</f>
        <v>0</v>
      </c>
      <c r="I748">
        <f>IF('Main Data'!H748="Breguet",1,0)</f>
        <v>0</v>
      </c>
      <c r="J748">
        <f>IF('Main Data'!H748="Breitling",1,0)</f>
        <v>0</v>
      </c>
      <c r="K748">
        <f>IF('Main Data'!H748="Cartier",1,0)</f>
        <v>0</v>
      </c>
      <c r="L748">
        <f>IF('Main Data'!H748="Gallet",1,0)</f>
        <v>0</v>
      </c>
      <c r="M748">
        <f>IF('Main Data'!H748="Girard Perregaux",1,0)</f>
        <v>0</v>
      </c>
      <c r="N748">
        <f>IF('Main Data'!H748="Gubelin",1,0)</f>
        <v>0</v>
      </c>
      <c r="O748">
        <f>IF('Main Data'!H748="Heuer",1,0)</f>
        <v>0</v>
      </c>
      <c r="P748">
        <f>IF('Main Data'!H748="IWC",1,0)</f>
        <v>0</v>
      </c>
      <c r="Q748">
        <f>IF('Main Data'!H748="JLC",1,0)</f>
        <v>0</v>
      </c>
      <c r="R748">
        <f>IF('Main Data'!H748="Longines",1,0)</f>
        <v>0</v>
      </c>
      <c r="S748">
        <f>IF('Main Data'!H748="Movado",1,0)</f>
        <v>0</v>
      </c>
      <c r="T748">
        <f>IF('Main Data'!H748="Omega",1,0)</f>
        <v>0</v>
      </c>
      <c r="U748">
        <f>IF('Main Data'!H748="Panerai",1,0)</f>
        <v>0</v>
      </c>
      <c r="V748">
        <f>IF('Main Data'!H748="Patek",1,0)</f>
        <v>0</v>
      </c>
      <c r="W748">
        <f>IF('Main Data'!H748="Rolex",1,0)</f>
        <v>0</v>
      </c>
      <c r="X748">
        <f>IF('Main Data'!H748="Tudor",1,0)</f>
        <v>0</v>
      </c>
      <c r="Y748">
        <f>IF('Main Data'!H748="Ulysse Nardin",1,0)</f>
        <v>0</v>
      </c>
      <c r="Z748">
        <f>IF('Main Data'!H748="Universal Geneve",1,0)</f>
        <v>1</v>
      </c>
      <c r="AA748">
        <f>IF('Main Data'!H748="Vacheron",1,0)</f>
        <v>0</v>
      </c>
      <c r="AB748">
        <f>IF('Main Data'!H748="Zenith",1,0)</f>
        <v>0</v>
      </c>
      <c r="AC748">
        <f>IF('Main Data'!J748="Stainless Steel",1,0)</f>
        <v>1</v>
      </c>
      <c r="AD748">
        <f>IF('Main Data'!J748="Two-tone",1,0)</f>
        <v>0</v>
      </c>
      <c r="AE748">
        <f>IF(OR('Main Data'!J748="YG 18K",'Main Data'!J748="YG &lt;18K",'Main Data'!J748="PG 18K",'Main Data'!J748="PG &lt;18K",'Main Data'!J748="WG 18K",'Main Data'!J748="Mixes of 18K",'Main Data'!J748="Mixes &lt;18K"),1,0)</f>
        <v>0</v>
      </c>
      <c r="AF748">
        <f>IF('Main Data'!J748="Platinum",1,0)</f>
        <v>0</v>
      </c>
      <c r="AG748">
        <f>IF(OR('Main Data'!J748="PVD",'Main Data'!J748="Gold Plate",'Main Data'!J748="Other"),1,0)</f>
        <v>0</v>
      </c>
      <c r="AH748">
        <f>IF('Main Data'!N748="Stainless Steel",1,0)</f>
        <v>0</v>
      </c>
      <c r="AI748">
        <f>IF('Main Data'!N748="Leather",1,0)</f>
        <v>1</v>
      </c>
      <c r="AJ748">
        <f>IF('Main Data'!N748="Two-tone",1,0)</f>
        <v>0</v>
      </c>
      <c r="AK748">
        <f>IF(OR('Main Data'!N748="YG 18K",'Main Data'!N748="PG 18K",'Main Data'!N748="WG 18K",'Main Data'!N748="Mixes of 18K"),1,0)</f>
        <v>0</v>
      </c>
      <c r="AL748">
        <f>IF(OR(,'Main Data'!N748="PVD",'Main Data'!N748="Gold plate"),1,0)</f>
        <v>0</v>
      </c>
      <c r="AM748">
        <f>IF(OR('Main Data'!AV748="Yes",'Main Data'!AW748="Yes",'Main Data'!AU748="Yes"),1,0)</f>
        <v>0</v>
      </c>
      <c r="AN748">
        <f>IF(OR(ISTEXT('Main Data'!AX748), ISTEXT('Main Data'!AY748)),1,0)</f>
        <v>0</v>
      </c>
      <c r="AO748">
        <f>IF('Main Data'!AZ748="Yes",1,0)</f>
        <v>0</v>
      </c>
      <c r="AP748">
        <f>IF('Main Data'!BA748="Yes",1,0)</f>
        <v>0</v>
      </c>
      <c r="AQ748">
        <f>IF('Main Data'!BD748="Yes",1,0)</f>
        <v>0</v>
      </c>
      <c r="AR748">
        <f>IF('Main Data'!BE748="A",1,0)</f>
        <v>0</v>
      </c>
      <c r="AS748">
        <f>IF('Main Data'!BE748="AA",1,0)</f>
        <v>0</v>
      </c>
      <c r="AT748">
        <f>IF('Main Data'!BE748="AAA",1,0)</f>
        <v>1</v>
      </c>
      <c r="AU748">
        <f>IF('Main Data'!BE748="AAAA",1,0)</f>
        <v>0</v>
      </c>
      <c r="AV748">
        <f>IF('Main Data'!P748="Yes",1,0)</f>
        <v>0</v>
      </c>
      <c r="AW748">
        <f>IF('Main Data'!AP748="Yes",1,0)</f>
        <v>0</v>
      </c>
      <c r="AX748">
        <f>IF(OR('Main Data'!V748="Yes", 'Main Data'!W748="Yes",'Main Data'!X748="Yes"),1,0)</f>
        <v>0</v>
      </c>
      <c r="AY748">
        <f>IF(OR('Main Data'!Y748="Yes",'Main Data'!Z748="Yes"),1,0)</f>
        <v>0</v>
      </c>
      <c r="AZ748">
        <f>IF('Main Data'!AR748="Yes",1,0)</f>
        <v>0</v>
      </c>
      <c r="BA748">
        <f>IF('Main Data'!AS748="Yes",1,0)</f>
        <v>0</v>
      </c>
      <c r="BB748">
        <f>IF('Main Data'!AG748="Yes",1,0)</f>
        <v>0</v>
      </c>
      <c r="BC748">
        <f>IF('Main Data'!AB748="Yes",1,0)</f>
        <v>0</v>
      </c>
      <c r="BD748">
        <f>IF('Main Data'!AA748="Yes",1,0)</f>
        <v>0</v>
      </c>
      <c r="BE748">
        <f>IF('Main Data'!AC748="Yes",1,0)</f>
        <v>0</v>
      </c>
      <c r="BF748">
        <f>IF('Main Data'!AF748="Yes",1,0)</f>
        <v>0</v>
      </c>
      <c r="BG748">
        <f>IF(OR('Main Data'!AI748="Yes",'Main Data'!AL748="Yes"),1,0)</f>
        <v>1</v>
      </c>
      <c r="BH748">
        <f>IF('Main Data'!AJ748="Yes",1,0)</f>
        <v>0</v>
      </c>
      <c r="BI748">
        <f>IF('Main Data'!AK748="Yes",1,0)</f>
        <v>0</v>
      </c>
      <c r="BJ748">
        <f>IF('Main Data'!AM748="Yes",1,0)</f>
        <v>0</v>
      </c>
      <c r="BK748">
        <f>IF('Main Data'!AQ748="Yes",1,0)</f>
        <v>0</v>
      </c>
      <c r="BL748" s="21">
        <f t="shared" si="67"/>
        <v>0</v>
      </c>
      <c r="BM748" s="21">
        <f t="shared" si="68"/>
        <v>0</v>
      </c>
      <c r="BN748" s="21">
        <f t="shared" si="69"/>
        <v>1</v>
      </c>
      <c r="BO748" s="21">
        <f t="shared" si="70"/>
        <v>0</v>
      </c>
      <c r="BP748" s="21">
        <f t="shared" si="71"/>
        <v>0</v>
      </c>
    </row>
    <row r="749" spans="1:68" x14ac:dyDescent="0.2">
      <c r="A749">
        <v>745</v>
      </c>
      <c r="B749" s="33">
        <f>'Main Data'!C749</f>
        <v>44143</v>
      </c>
      <c r="C749">
        <f>'Main Data'!D749</f>
        <v>342</v>
      </c>
      <c r="D749" s="26">
        <f>'Main Data'!E749</f>
        <v>10000</v>
      </c>
      <c r="E749" s="26">
        <f>'Main Data'!F749</f>
        <v>12500</v>
      </c>
      <c r="F749" s="34">
        <f t="shared" si="66"/>
        <v>9.2103403719761836</v>
      </c>
      <c r="G749">
        <f>IF('Main Data'!H749="AP",1,0)</f>
        <v>0</v>
      </c>
      <c r="H749">
        <f>IF('Main Data'!H749="Blancpain",1,0)</f>
        <v>0</v>
      </c>
      <c r="I749">
        <f>IF('Main Data'!H749="Breguet",1,0)</f>
        <v>0</v>
      </c>
      <c r="J749">
        <f>IF('Main Data'!H749="Breitling",1,0)</f>
        <v>0</v>
      </c>
      <c r="K749">
        <f>IF('Main Data'!H749="Cartier",1,0)</f>
        <v>0</v>
      </c>
      <c r="L749">
        <f>IF('Main Data'!H749="Gallet",1,0)</f>
        <v>0</v>
      </c>
      <c r="M749">
        <f>IF('Main Data'!H749="Girard Perregaux",1,0)</f>
        <v>0</v>
      </c>
      <c r="N749">
        <f>IF('Main Data'!H749="Gubelin",1,0)</f>
        <v>0</v>
      </c>
      <c r="O749">
        <f>IF('Main Data'!H749="Heuer",1,0)</f>
        <v>0</v>
      </c>
      <c r="P749">
        <f>IF('Main Data'!H749="IWC",1,0)</f>
        <v>0</v>
      </c>
      <c r="Q749">
        <f>IF('Main Data'!H749="JLC",1,0)</f>
        <v>0</v>
      </c>
      <c r="R749">
        <f>IF('Main Data'!H749="Longines",1,0)</f>
        <v>1</v>
      </c>
      <c r="S749">
        <f>IF('Main Data'!H749="Movado",1,0)</f>
        <v>0</v>
      </c>
      <c r="T749">
        <f>IF('Main Data'!H749="Omega",1,0)</f>
        <v>0</v>
      </c>
      <c r="U749">
        <f>IF('Main Data'!H749="Panerai",1,0)</f>
        <v>0</v>
      </c>
      <c r="V749">
        <f>IF('Main Data'!H749="Patek",1,0)</f>
        <v>0</v>
      </c>
      <c r="W749">
        <f>IF('Main Data'!H749="Rolex",1,0)</f>
        <v>0</v>
      </c>
      <c r="X749">
        <f>IF('Main Data'!H749="Tudor",1,0)</f>
        <v>0</v>
      </c>
      <c r="Y749">
        <f>IF('Main Data'!H749="Ulysse Nardin",1,0)</f>
        <v>0</v>
      </c>
      <c r="Z749">
        <f>IF('Main Data'!H749="Universal Geneve",1,0)</f>
        <v>0</v>
      </c>
      <c r="AA749">
        <f>IF('Main Data'!H749="Vacheron",1,0)</f>
        <v>0</v>
      </c>
      <c r="AB749">
        <f>IF('Main Data'!H749="Zenith",1,0)</f>
        <v>0</v>
      </c>
      <c r="AC749">
        <f>IF('Main Data'!J749="Stainless Steel",1,0)</f>
        <v>1</v>
      </c>
      <c r="AD749">
        <f>IF('Main Data'!J749="Two-tone",1,0)</f>
        <v>0</v>
      </c>
      <c r="AE749">
        <f>IF(OR('Main Data'!J749="YG 18K",'Main Data'!J749="YG &lt;18K",'Main Data'!J749="PG 18K",'Main Data'!J749="PG &lt;18K",'Main Data'!J749="WG 18K",'Main Data'!J749="Mixes of 18K",'Main Data'!J749="Mixes &lt;18K"),1,0)</f>
        <v>0</v>
      </c>
      <c r="AF749">
        <f>IF('Main Data'!J749="Platinum",1,0)</f>
        <v>0</v>
      </c>
      <c r="AG749">
        <f>IF(OR('Main Data'!J749="PVD",'Main Data'!J749="Gold Plate",'Main Data'!J749="Other"),1,0)</f>
        <v>0</v>
      </c>
      <c r="AH749">
        <f>IF('Main Data'!N749="Stainless Steel",1,0)</f>
        <v>0</v>
      </c>
      <c r="AI749">
        <f>IF('Main Data'!N749="Leather",1,0)</f>
        <v>1</v>
      </c>
      <c r="AJ749">
        <f>IF('Main Data'!N749="Two-tone",1,0)</f>
        <v>0</v>
      </c>
      <c r="AK749">
        <f>IF(OR('Main Data'!N749="YG 18K",'Main Data'!N749="PG 18K",'Main Data'!N749="WG 18K",'Main Data'!N749="Mixes of 18K"),1,0)</f>
        <v>0</v>
      </c>
      <c r="AL749">
        <f>IF(OR(,'Main Data'!N749="PVD",'Main Data'!N749="Gold plate"),1,0)</f>
        <v>0</v>
      </c>
      <c r="AM749">
        <f>IF(OR('Main Data'!AV749="Yes",'Main Data'!AW749="Yes",'Main Data'!AU749="Yes"),1,0)</f>
        <v>0</v>
      </c>
      <c r="AN749">
        <f>IF(OR(ISTEXT('Main Data'!AX749), ISTEXT('Main Data'!AY749)),1,0)</f>
        <v>0</v>
      </c>
      <c r="AO749">
        <f>IF('Main Data'!AZ749="Yes",1,0)</f>
        <v>0</v>
      </c>
      <c r="AP749">
        <f>IF('Main Data'!BA749="Yes",1,0)</f>
        <v>0</v>
      </c>
      <c r="AQ749">
        <f>IF('Main Data'!BD749="Yes",1,0)</f>
        <v>0</v>
      </c>
      <c r="AR749">
        <f>IF('Main Data'!BE749="A",1,0)</f>
        <v>0</v>
      </c>
      <c r="AS749">
        <f>IF('Main Data'!BE749="AA",1,0)</f>
        <v>0</v>
      </c>
      <c r="AT749">
        <f>IF('Main Data'!BE749="AAA",1,0)</f>
        <v>1</v>
      </c>
      <c r="AU749">
        <f>IF('Main Data'!BE749="AAAA",1,0)</f>
        <v>0</v>
      </c>
      <c r="AV749">
        <f>IF('Main Data'!P749="Yes",1,0)</f>
        <v>0</v>
      </c>
      <c r="AW749">
        <f>IF('Main Data'!AP749="Yes",1,0)</f>
        <v>0</v>
      </c>
      <c r="AX749">
        <f>IF(OR('Main Data'!V749="Yes", 'Main Data'!W749="Yes",'Main Data'!X749="Yes"),1,0)</f>
        <v>0</v>
      </c>
      <c r="AY749">
        <f>IF(OR('Main Data'!Y749="Yes",'Main Data'!Z749="Yes"),1,0)</f>
        <v>0</v>
      </c>
      <c r="AZ749">
        <f>IF('Main Data'!AR749="Yes",1,0)</f>
        <v>0</v>
      </c>
      <c r="BA749">
        <f>IF('Main Data'!AS749="Yes",1,0)</f>
        <v>0</v>
      </c>
      <c r="BB749">
        <f>IF('Main Data'!AG749="Yes",1,0)</f>
        <v>0</v>
      </c>
      <c r="BC749">
        <f>IF('Main Data'!AB749="Yes",1,0)</f>
        <v>0</v>
      </c>
      <c r="BD749">
        <f>IF('Main Data'!AA749="Yes",1,0)</f>
        <v>0</v>
      </c>
      <c r="BE749">
        <f>IF('Main Data'!AC749="Yes",1,0)</f>
        <v>0</v>
      </c>
      <c r="BF749">
        <f>IF('Main Data'!AF749="Yes",1,0)</f>
        <v>0</v>
      </c>
      <c r="BG749">
        <f>IF(OR('Main Data'!AI749="Yes",'Main Data'!AL749="Yes"),1,0)</f>
        <v>1</v>
      </c>
      <c r="BH749">
        <f>IF('Main Data'!AJ749="Yes",1,0)</f>
        <v>0</v>
      </c>
      <c r="BI749">
        <f>IF('Main Data'!AK749="Yes",1,0)</f>
        <v>0</v>
      </c>
      <c r="BJ749">
        <f>IF('Main Data'!AM749="Yes",1,0)</f>
        <v>0</v>
      </c>
      <c r="BK749">
        <f>IF('Main Data'!AQ749="Yes",1,0)</f>
        <v>0</v>
      </c>
      <c r="BL749" s="21">
        <f t="shared" si="67"/>
        <v>0</v>
      </c>
      <c r="BM749" s="21">
        <f t="shared" si="68"/>
        <v>0</v>
      </c>
      <c r="BN749" s="21">
        <f t="shared" si="69"/>
        <v>1</v>
      </c>
      <c r="BO749" s="21">
        <f t="shared" si="70"/>
        <v>0</v>
      </c>
      <c r="BP749" s="21">
        <f t="shared" si="71"/>
        <v>0</v>
      </c>
    </row>
    <row r="750" spans="1:68" x14ac:dyDescent="0.2">
      <c r="A750">
        <v>746</v>
      </c>
      <c r="B750" s="33">
        <f>'Main Data'!C750</f>
        <v>44143</v>
      </c>
      <c r="C750">
        <f>'Main Data'!D750</f>
        <v>345</v>
      </c>
      <c r="D750" s="26">
        <f>'Main Data'!E750</f>
        <v>5500</v>
      </c>
      <c r="E750" s="26">
        <f>'Main Data'!F750</f>
        <v>6875</v>
      </c>
      <c r="F750" s="34">
        <f t="shared" si="66"/>
        <v>8.6125033712205621</v>
      </c>
      <c r="G750">
        <f>IF('Main Data'!H750="AP",1,0)</f>
        <v>0</v>
      </c>
      <c r="H750">
        <f>IF('Main Data'!H750="Blancpain",1,0)</f>
        <v>0</v>
      </c>
      <c r="I750">
        <f>IF('Main Data'!H750="Breguet",1,0)</f>
        <v>0</v>
      </c>
      <c r="J750">
        <f>IF('Main Data'!H750="Breitling",1,0)</f>
        <v>0</v>
      </c>
      <c r="K750">
        <f>IF('Main Data'!H750="Cartier",1,0)</f>
        <v>0</v>
      </c>
      <c r="L750">
        <f>IF('Main Data'!H750="Gallet",1,0)</f>
        <v>0</v>
      </c>
      <c r="M750">
        <f>IF('Main Data'!H750="Girard Perregaux",1,0)</f>
        <v>0</v>
      </c>
      <c r="N750">
        <f>IF('Main Data'!H750="Gubelin",1,0)</f>
        <v>0</v>
      </c>
      <c r="O750">
        <f>IF('Main Data'!H750="Heuer",1,0)</f>
        <v>0</v>
      </c>
      <c r="P750">
        <f>IF('Main Data'!H750="IWC",1,0)</f>
        <v>0</v>
      </c>
      <c r="Q750">
        <f>IF('Main Data'!H750="JLC",1,0)</f>
        <v>0</v>
      </c>
      <c r="R750">
        <f>IF('Main Data'!H750="Longines",1,0)</f>
        <v>1</v>
      </c>
      <c r="S750">
        <f>IF('Main Data'!H750="Movado",1,0)</f>
        <v>0</v>
      </c>
      <c r="T750">
        <f>IF('Main Data'!H750="Omega",1,0)</f>
        <v>0</v>
      </c>
      <c r="U750">
        <f>IF('Main Data'!H750="Panerai",1,0)</f>
        <v>0</v>
      </c>
      <c r="V750">
        <f>IF('Main Data'!H750="Patek",1,0)</f>
        <v>0</v>
      </c>
      <c r="W750">
        <f>IF('Main Data'!H750="Rolex",1,0)</f>
        <v>0</v>
      </c>
      <c r="X750">
        <f>IF('Main Data'!H750="Tudor",1,0)</f>
        <v>0</v>
      </c>
      <c r="Y750">
        <f>IF('Main Data'!H750="Ulysse Nardin",1,0)</f>
        <v>0</v>
      </c>
      <c r="Z750">
        <f>IF('Main Data'!H750="Universal Geneve",1,0)</f>
        <v>0</v>
      </c>
      <c r="AA750">
        <f>IF('Main Data'!H750="Vacheron",1,0)</f>
        <v>0</v>
      </c>
      <c r="AB750">
        <f>IF('Main Data'!H750="Zenith",1,0)</f>
        <v>0</v>
      </c>
      <c r="AC750">
        <f>IF('Main Data'!J750="Stainless Steel",1,0)</f>
        <v>0</v>
      </c>
      <c r="AD750">
        <f>IF('Main Data'!J750="Two-tone",1,0)</f>
        <v>0</v>
      </c>
      <c r="AE750">
        <f>IF(OR('Main Data'!J750="YG 18K",'Main Data'!J750="YG &lt;18K",'Main Data'!J750="PG 18K",'Main Data'!J750="PG &lt;18K",'Main Data'!J750="WG 18K",'Main Data'!J750="Mixes of 18K",'Main Data'!J750="Mixes &lt;18K"),1,0)</f>
        <v>1</v>
      </c>
      <c r="AF750">
        <f>IF('Main Data'!J750="Platinum",1,0)</f>
        <v>0</v>
      </c>
      <c r="AG750">
        <f>IF(OR('Main Data'!J750="PVD",'Main Data'!J750="Gold Plate",'Main Data'!J750="Other"),1,0)</f>
        <v>0</v>
      </c>
      <c r="AH750">
        <f>IF('Main Data'!N750="Stainless Steel",1,0)</f>
        <v>0</v>
      </c>
      <c r="AI750">
        <f>IF('Main Data'!N750="Leather",1,0)</f>
        <v>1</v>
      </c>
      <c r="AJ750">
        <f>IF('Main Data'!N750="Two-tone",1,0)</f>
        <v>0</v>
      </c>
      <c r="AK750">
        <f>IF(OR('Main Data'!N750="YG 18K",'Main Data'!N750="PG 18K",'Main Data'!N750="WG 18K",'Main Data'!N750="Mixes of 18K"),1,0)</f>
        <v>0</v>
      </c>
      <c r="AL750">
        <f>IF(OR(,'Main Data'!N750="PVD",'Main Data'!N750="Gold plate"),1,0)</f>
        <v>0</v>
      </c>
      <c r="AM750">
        <f>IF(OR('Main Data'!AV750="Yes",'Main Data'!AW750="Yes",'Main Data'!AU750="Yes"),1,0)</f>
        <v>0</v>
      </c>
      <c r="AN750">
        <f>IF(OR(ISTEXT('Main Data'!AX750), ISTEXT('Main Data'!AY750)),1,0)</f>
        <v>0</v>
      </c>
      <c r="AO750">
        <f>IF('Main Data'!AZ750="Yes",1,0)</f>
        <v>0</v>
      </c>
      <c r="AP750">
        <f>IF('Main Data'!BA750="Yes",1,0)</f>
        <v>0</v>
      </c>
      <c r="AQ750">
        <f>IF('Main Data'!BD750="Yes",1,0)</f>
        <v>0</v>
      </c>
      <c r="AR750">
        <f>IF('Main Data'!BE750="A",1,0)</f>
        <v>0</v>
      </c>
      <c r="AS750">
        <f>IF('Main Data'!BE750="AA",1,0)</f>
        <v>0</v>
      </c>
      <c r="AT750">
        <f>IF('Main Data'!BE750="AAA",1,0)</f>
        <v>1</v>
      </c>
      <c r="AU750">
        <f>IF('Main Data'!BE750="AAAA",1,0)</f>
        <v>0</v>
      </c>
      <c r="AV750">
        <f>IF('Main Data'!P750="Yes",1,0)</f>
        <v>0</v>
      </c>
      <c r="AW750">
        <f>IF('Main Data'!AP750="Yes",1,0)</f>
        <v>0</v>
      </c>
      <c r="AX750">
        <f>IF(OR('Main Data'!V750="Yes", 'Main Data'!W750="Yes",'Main Data'!X750="Yes"),1,0)</f>
        <v>0</v>
      </c>
      <c r="AY750">
        <f>IF(OR('Main Data'!Y750="Yes",'Main Data'!Z750="Yes"),1,0)</f>
        <v>0</v>
      </c>
      <c r="AZ750">
        <f>IF('Main Data'!AR750="Yes",1,0)</f>
        <v>0</v>
      </c>
      <c r="BA750">
        <f>IF('Main Data'!AS750="Yes",1,0)</f>
        <v>0</v>
      </c>
      <c r="BB750">
        <f>IF('Main Data'!AG750="Yes",1,0)</f>
        <v>0</v>
      </c>
      <c r="BC750">
        <f>IF('Main Data'!AB750="Yes",1,0)</f>
        <v>0</v>
      </c>
      <c r="BD750">
        <f>IF('Main Data'!AA750="Yes",1,0)</f>
        <v>0</v>
      </c>
      <c r="BE750">
        <f>IF('Main Data'!AC750="Yes",1,0)</f>
        <v>0</v>
      </c>
      <c r="BF750">
        <f>IF('Main Data'!AF750="Yes",1,0)</f>
        <v>0</v>
      </c>
      <c r="BG750">
        <f>IF(OR('Main Data'!AI750="Yes",'Main Data'!AL750="Yes"),1,0)</f>
        <v>1</v>
      </c>
      <c r="BH750">
        <f>IF('Main Data'!AJ750="Yes",1,0)</f>
        <v>0</v>
      </c>
      <c r="BI750">
        <f>IF('Main Data'!AK750="Yes",1,0)</f>
        <v>0</v>
      </c>
      <c r="BJ750">
        <f>IF('Main Data'!AM750="Yes",1,0)</f>
        <v>0</v>
      </c>
      <c r="BK750">
        <f>IF('Main Data'!AQ750="Yes",1,0)</f>
        <v>0</v>
      </c>
      <c r="BL750" s="21">
        <f t="shared" si="67"/>
        <v>0</v>
      </c>
      <c r="BM750" s="21">
        <f t="shared" si="68"/>
        <v>0</v>
      </c>
      <c r="BN750" s="21">
        <f t="shared" si="69"/>
        <v>1</v>
      </c>
      <c r="BO750" s="21">
        <f t="shared" si="70"/>
        <v>0</v>
      </c>
      <c r="BP750" s="21">
        <f t="shared" si="71"/>
        <v>0</v>
      </c>
    </row>
    <row r="751" spans="1:68" x14ac:dyDescent="0.2">
      <c r="A751">
        <v>747</v>
      </c>
      <c r="B751" s="33">
        <f>'Main Data'!C751</f>
        <v>44143</v>
      </c>
      <c r="C751">
        <f>'Main Data'!D751</f>
        <v>346</v>
      </c>
      <c r="D751" s="26">
        <f>'Main Data'!E751</f>
        <v>31000</v>
      </c>
      <c r="E751" s="26">
        <f>'Main Data'!F751</f>
        <v>38750</v>
      </c>
      <c r="F751" s="34">
        <f t="shared" si="66"/>
        <v>10.341742483467284</v>
      </c>
      <c r="G751">
        <f>IF('Main Data'!H751="AP",1,0)</f>
        <v>0</v>
      </c>
      <c r="H751">
        <f>IF('Main Data'!H751="Blancpain",1,0)</f>
        <v>0</v>
      </c>
      <c r="I751">
        <f>IF('Main Data'!H751="Breguet",1,0)</f>
        <v>0</v>
      </c>
      <c r="J751">
        <f>IF('Main Data'!H751="Breitling",1,0)</f>
        <v>0</v>
      </c>
      <c r="K751">
        <f>IF('Main Data'!H751="Cartier",1,0)</f>
        <v>0</v>
      </c>
      <c r="L751">
        <f>IF('Main Data'!H751="Gallet",1,0)</f>
        <v>0</v>
      </c>
      <c r="M751">
        <f>IF('Main Data'!H751="Girard Perregaux",1,0)</f>
        <v>0</v>
      </c>
      <c r="N751">
        <f>IF('Main Data'!H751="Gubelin",1,0)</f>
        <v>0</v>
      </c>
      <c r="O751">
        <f>IF('Main Data'!H751="Heuer",1,0)</f>
        <v>0</v>
      </c>
      <c r="P751">
        <f>IF('Main Data'!H751="IWC",1,0)</f>
        <v>0</v>
      </c>
      <c r="Q751">
        <f>IF('Main Data'!H751="JLC",1,0)</f>
        <v>0</v>
      </c>
      <c r="R751">
        <f>IF('Main Data'!H751="Longines",1,0)</f>
        <v>0</v>
      </c>
      <c r="S751">
        <f>IF('Main Data'!H751="Movado",1,0)</f>
        <v>0</v>
      </c>
      <c r="T751">
        <f>IF('Main Data'!H751="Omega",1,0)</f>
        <v>1</v>
      </c>
      <c r="U751">
        <f>IF('Main Data'!H751="Panerai",1,0)</f>
        <v>0</v>
      </c>
      <c r="V751">
        <f>IF('Main Data'!H751="Patek",1,0)</f>
        <v>0</v>
      </c>
      <c r="W751">
        <f>IF('Main Data'!H751="Rolex",1,0)</f>
        <v>0</v>
      </c>
      <c r="X751">
        <f>IF('Main Data'!H751="Tudor",1,0)</f>
        <v>0</v>
      </c>
      <c r="Y751">
        <f>IF('Main Data'!H751="Ulysse Nardin",1,0)</f>
        <v>0</v>
      </c>
      <c r="Z751">
        <f>IF('Main Data'!H751="Universal Geneve",1,0)</f>
        <v>0</v>
      </c>
      <c r="AA751">
        <f>IF('Main Data'!H751="Vacheron",1,0)</f>
        <v>0</v>
      </c>
      <c r="AB751">
        <f>IF('Main Data'!H751="Zenith",1,0)</f>
        <v>0</v>
      </c>
      <c r="AC751">
        <f>IF('Main Data'!J751="Stainless Steel",1,0)</f>
        <v>1</v>
      </c>
      <c r="AD751">
        <f>IF('Main Data'!J751="Two-tone",1,0)</f>
        <v>0</v>
      </c>
      <c r="AE751">
        <f>IF(OR('Main Data'!J751="YG 18K",'Main Data'!J751="YG &lt;18K",'Main Data'!J751="PG 18K",'Main Data'!J751="PG &lt;18K",'Main Data'!J751="WG 18K",'Main Data'!J751="Mixes of 18K",'Main Data'!J751="Mixes &lt;18K"),1,0)</f>
        <v>0</v>
      </c>
      <c r="AF751">
        <f>IF('Main Data'!J751="Platinum",1,0)</f>
        <v>0</v>
      </c>
      <c r="AG751">
        <f>IF(OR('Main Data'!J751="PVD",'Main Data'!J751="Gold Plate",'Main Data'!J751="Other"),1,0)</f>
        <v>0</v>
      </c>
      <c r="AH751">
        <f>IF('Main Data'!N751="Stainless Steel",1,0)</f>
        <v>1</v>
      </c>
      <c r="AI751">
        <f>IF('Main Data'!N751="Leather",1,0)</f>
        <v>0</v>
      </c>
      <c r="AJ751">
        <f>IF('Main Data'!N751="Two-tone",1,0)</f>
        <v>0</v>
      </c>
      <c r="AK751">
        <f>IF(OR('Main Data'!N751="YG 18K",'Main Data'!N751="PG 18K",'Main Data'!N751="WG 18K",'Main Data'!N751="Mixes of 18K"),1,0)</f>
        <v>0</v>
      </c>
      <c r="AL751">
        <f>IF(OR(,'Main Data'!N751="PVD",'Main Data'!N751="Gold plate"),1,0)</f>
        <v>0</v>
      </c>
      <c r="AM751">
        <f>IF(OR('Main Data'!AV751="Yes",'Main Data'!AW751="Yes",'Main Data'!AU751="Yes"),1,0)</f>
        <v>0</v>
      </c>
      <c r="AN751">
        <f>IF(OR(ISTEXT('Main Data'!AX751), ISTEXT('Main Data'!AY751)),1,0)</f>
        <v>0</v>
      </c>
      <c r="AO751">
        <f>IF('Main Data'!AZ751="Yes",1,0)</f>
        <v>1</v>
      </c>
      <c r="AP751">
        <f>IF('Main Data'!BA751="Yes",1,0)</f>
        <v>0</v>
      </c>
      <c r="AQ751">
        <f>IF('Main Data'!BD751="Yes",1,0)</f>
        <v>0</v>
      </c>
      <c r="AR751">
        <f>IF('Main Data'!BE751="A",1,0)</f>
        <v>0</v>
      </c>
      <c r="AS751">
        <f>IF('Main Data'!BE751="AA",1,0)</f>
        <v>0</v>
      </c>
      <c r="AT751">
        <f>IF('Main Data'!BE751="AAA",1,0)</f>
        <v>1</v>
      </c>
      <c r="AU751">
        <f>IF('Main Data'!BE751="AAAA",1,0)</f>
        <v>0</v>
      </c>
      <c r="AV751">
        <f>IF('Main Data'!P751="Yes",1,0)</f>
        <v>0</v>
      </c>
      <c r="AW751">
        <f>IF('Main Data'!AP751="Yes",1,0)</f>
        <v>0</v>
      </c>
      <c r="AX751">
        <f>IF(OR('Main Data'!V751="Yes", 'Main Data'!W751="Yes",'Main Data'!X751="Yes"),1,0)</f>
        <v>0</v>
      </c>
      <c r="AY751">
        <f>IF(OR('Main Data'!Y751="Yes",'Main Data'!Z751="Yes"),1,0)</f>
        <v>0</v>
      </c>
      <c r="AZ751">
        <f>IF('Main Data'!AR751="Yes",1,0)</f>
        <v>0</v>
      </c>
      <c r="BA751">
        <f>IF('Main Data'!AS751="Yes",1,0)</f>
        <v>0</v>
      </c>
      <c r="BB751">
        <f>IF('Main Data'!AG751="Yes",1,0)</f>
        <v>0</v>
      </c>
      <c r="BC751">
        <f>IF('Main Data'!AB751="Yes",1,0)</f>
        <v>0</v>
      </c>
      <c r="BD751">
        <f>IF('Main Data'!AA751="Yes",1,0)</f>
        <v>0</v>
      </c>
      <c r="BE751">
        <f>IF('Main Data'!AC751="Yes",1,0)</f>
        <v>0</v>
      </c>
      <c r="BF751">
        <f>IF('Main Data'!AF751="Yes",1,0)</f>
        <v>0</v>
      </c>
      <c r="BG751">
        <f>IF(OR('Main Data'!AI751="Yes",'Main Data'!AL751="Yes"),1,0)</f>
        <v>1</v>
      </c>
      <c r="BH751">
        <f>IF('Main Data'!AJ751="Yes",1,0)</f>
        <v>0</v>
      </c>
      <c r="BI751">
        <f>IF('Main Data'!AK751="Yes",1,0)</f>
        <v>0</v>
      </c>
      <c r="BJ751">
        <f>IF('Main Data'!AM751="Yes",1,0)</f>
        <v>0</v>
      </c>
      <c r="BK751">
        <f>IF('Main Data'!AQ751="Yes",1,0)</f>
        <v>0</v>
      </c>
      <c r="BL751" s="21">
        <f t="shared" si="67"/>
        <v>0</v>
      </c>
      <c r="BM751" s="21">
        <f t="shared" si="68"/>
        <v>0</v>
      </c>
      <c r="BN751" s="21">
        <f t="shared" si="69"/>
        <v>1</v>
      </c>
      <c r="BO751" s="21">
        <f t="shared" si="70"/>
        <v>0</v>
      </c>
      <c r="BP751" s="21">
        <f t="shared" si="71"/>
        <v>0</v>
      </c>
    </row>
    <row r="752" spans="1:68" x14ac:dyDescent="0.2">
      <c r="A752">
        <v>748</v>
      </c>
      <c r="B752" s="33">
        <f>'Main Data'!C752</f>
        <v>44143</v>
      </c>
      <c r="C752">
        <f>'Main Data'!D752</f>
        <v>348</v>
      </c>
      <c r="D752" s="26">
        <f>'Main Data'!E752</f>
        <v>8000</v>
      </c>
      <c r="E752" s="26">
        <f>'Main Data'!F752</f>
        <v>10000</v>
      </c>
      <c r="F752" s="34">
        <f t="shared" si="66"/>
        <v>8.987196820661973</v>
      </c>
      <c r="G752">
        <f>IF('Main Data'!H752="AP",1,0)</f>
        <v>0</v>
      </c>
      <c r="H752">
        <f>IF('Main Data'!H752="Blancpain",1,0)</f>
        <v>0</v>
      </c>
      <c r="I752">
        <f>IF('Main Data'!H752="Breguet",1,0)</f>
        <v>0</v>
      </c>
      <c r="J752">
        <f>IF('Main Data'!H752="Breitling",1,0)</f>
        <v>0</v>
      </c>
      <c r="K752">
        <f>IF('Main Data'!H752="Cartier",1,0)</f>
        <v>0</v>
      </c>
      <c r="L752">
        <f>IF('Main Data'!H752="Gallet",1,0)</f>
        <v>0</v>
      </c>
      <c r="M752">
        <f>IF('Main Data'!H752="Girard Perregaux",1,0)</f>
        <v>0</v>
      </c>
      <c r="N752">
        <f>IF('Main Data'!H752="Gubelin",1,0)</f>
        <v>0</v>
      </c>
      <c r="O752">
        <f>IF('Main Data'!H752="Heuer",1,0)</f>
        <v>0</v>
      </c>
      <c r="P752">
        <f>IF('Main Data'!H752="IWC",1,0)</f>
        <v>0</v>
      </c>
      <c r="Q752">
        <f>IF('Main Data'!H752="JLC",1,0)</f>
        <v>0</v>
      </c>
      <c r="R752">
        <f>IF('Main Data'!H752="Longines",1,0)</f>
        <v>0</v>
      </c>
      <c r="S752">
        <f>IF('Main Data'!H752="Movado",1,0)</f>
        <v>0</v>
      </c>
      <c r="T752">
        <f>IF('Main Data'!H752="Omega",1,0)</f>
        <v>1</v>
      </c>
      <c r="U752">
        <f>IF('Main Data'!H752="Panerai",1,0)</f>
        <v>0</v>
      </c>
      <c r="V752">
        <f>IF('Main Data'!H752="Patek",1,0)</f>
        <v>0</v>
      </c>
      <c r="W752">
        <f>IF('Main Data'!H752="Rolex",1,0)</f>
        <v>0</v>
      </c>
      <c r="X752">
        <f>IF('Main Data'!H752="Tudor",1,0)</f>
        <v>0</v>
      </c>
      <c r="Y752">
        <f>IF('Main Data'!H752="Ulysse Nardin",1,0)</f>
        <v>0</v>
      </c>
      <c r="Z752">
        <f>IF('Main Data'!H752="Universal Geneve",1,0)</f>
        <v>0</v>
      </c>
      <c r="AA752">
        <f>IF('Main Data'!H752="Vacheron",1,0)</f>
        <v>0</v>
      </c>
      <c r="AB752">
        <f>IF('Main Data'!H752="Zenith",1,0)</f>
        <v>0</v>
      </c>
      <c r="AC752">
        <f>IF('Main Data'!J752="Stainless Steel",1,0)</f>
        <v>1</v>
      </c>
      <c r="AD752">
        <f>IF('Main Data'!J752="Two-tone",1,0)</f>
        <v>0</v>
      </c>
      <c r="AE752">
        <f>IF(OR('Main Data'!J752="YG 18K",'Main Data'!J752="YG &lt;18K",'Main Data'!J752="PG 18K",'Main Data'!J752="PG &lt;18K",'Main Data'!J752="WG 18K",'Main Data'!J752="Mixes of 18K",'Main Data'!J752="Mixes &lt;18K"),1,0)</f>
        <v>0</v>
      </c>
      <c r="AF752">
        <f>IF('Main Data'!J752="Platinum",1,0)</f>
        <v>0</v>
      </c>
      <c r="AG752">
        <f>IF(OR('Main Data'!J752="PVD",'Main Data'!J752="Gold Plate",'Main Data'!J752="Other"),1,0)</f>
        <v>0</v>
      </c>
      <c r="AH752">
        <f>IF('Main Data'!N752="Stainless Steel",1,0)</f>
        <v>0</v>
      </c>
      <c r="AI752">
        <f>IF('Main Data'!N752="Leather",1,0)</f>
        <v>1</v>
      </c>
      <c r="AJ752">
        <f>IF('Main Data'!N752="Two-tone",1,0)</f>
        <v>0</v>
      </c>
      <c r="AK752">
        <f>IF(OR('Main Data'!N752="YG 18K",'Main Data'!N752="PG 18K",'Main Data'!N752="WG 18K",'Main Data'!N752="Mixes of 18K"),1,0)</f>
        <v>0</v>
      </c>
      <c r="AL752">
        <f>IF(OR(,'Main Data'!N752="PVD",'Main Data'!N752="Gold plate"),1,0)</f>
        <v>0</v>
      </c>
      <c r="AM752">
        <f>IF(OR('Main Data'!AV752="Yes",'Main Data'!AW752="Yes",'Main Data'!AU752="Yes"),1,0)</f>
        <v>0</v>
      </c>
      <c r="AN752">
        <f>IF(OR(ISTEXT('Main Data'!AX752), ISTEXT('Main Data'!AY752)),1,0)</f>
        <v>0</v>
      </c>
      <c r="AO752">
        <f>IF('Main Data'!AZ752="Yes",1,0)</f>
        <v>0</v>
      </c>
      <c r="AP752">
        <f>IF('Main Data'!BA752="Yes",1,0)</f>
        <v>0</v>
      </c>
      <c r="AQ752">
        <f>IF('Main Data'!BD752="Yes",1,0)</f>
        <v>0</v>
      </c>
      <c r="AR752">
        <f>IF('Main Data'!BE752="A",1,0)</f>
        <v>0</v>
      </c>
      <c r="AS752">
        <f>IF('Main Data'!BE752="AA",1,0)</f>
        <v>0</v>
      </c>
      <c r="AT752">
        <f>IF('Main Data'!BE752="AAA",1,0)</f>
        <v>1</v>
      </c>
      <c r="AU752">
        <f>IF('Main Data'!BE752="AAAA",1,0)</f>
        <v>0</v>
      </c>
      <c r="AV752">
        <f>IF('Main Data'!P752="Yes",1,0)</f>
        <v>0</v>
      </c>
      <c r="AW752">
        <f>IF('Main Data'!AP752="Yes",1,0)</f>
        <v>0</v>
      </c>
      <c r="AX752">
        <f>IF(OR('Main Data'!V752="Yes", 'Main Data'!W752="Yes",'Main Data'!X752="Yes"),1,0)</f>
        <v>0</v>
      </c>
      <c r="AY752">
        <f>IF(OR('Main Data'!Y752="Yes",'Main Data'!Z752="Yes"),1,0)</f>
        <v>0</v>
      </c>
      <c r="AZ752">
        <f>IF('Main Data'!AR752="Yes",1,0)</f>
        <v>0</v>
      </c>
      <c r="BA752">
        <f>IF('Main Data'!AS752="Yes",1,0)</f>
        <v>0</v>
      </c>
      <c r="BB752">
        <f>IF('Main Data'!AG752="Yes",1,0)</f>
        <v>0</v>
      </c>
      <c r="BC752">
        <f>IF('Main Data'!AB752="Yes",1,0)</f>
        <v>0</v>
      </c>
      <c r="BD752">
        <f>IF('Main Data'!AA752="Yes",1,0)</f>
        <v>0</v>
      </c>
      <c r="BE752">
        <f>IF('Main Data'!AC752="Yes",1,0)</f>
        <v>0</v>
      </c>
      <c r="BF752">
        <f>IF('Main Data'!AF752="Yes",1,0)</f>
        <v>0</v>
      </c>
      <c r="BG752">
        <f>IF(OR('Main Data'!AI752="Yes",'Main Data'!AL752="Yes"),1,0)</f>
        <v>1</v>
      </c>
      <c r="BH752">
        <f>IF('Main Data'!AJ752="Yes",1,0)</f>
        <v>0</v>
      </c>
      <c r="BI752">
        <f>IF('Main Data'!AK752="Yes",1,0)</f>
        <v>0</v>
      </c>
      <c r="BJ752">
        <f>IF('Main Data'!AM752="Yes",1,0)</f>
        <v>0</v>
      </c>
      <c r="BK752">
        <f>IF('Main Data'!AQ752="Yes",1,0)</f>
        <v>0</v>
      </c>
      <c r="BL752" s="21">
        <f t="shared" si="67"/>
        <v>0</v>
      </c>
      <c r="BM752" s="21">
        <f t="shared" si="68"/>
        <v>0</v>
      </c>
      <c r="BN752" s="21">
        <f t="shared" si="69"/>
        <v>1</v>
      </c>
      <c r="BO752" s="21">
        <f t="shared" si="70"/>
        <v>0</v>
      </c>
      <c r="BP752" s="21">
        <f t="shared" si="71"/>
        <v>0</v>
      </c>
    </row>
    <row r="753" spans="1:68" x14ac:dyDescent="0.2">
      <c r="A753">
        <v>749</v>
      </c>
      <c r="B753" s="33">
        <f>'Main Data'!C753</f>
        <v>44143</v>
      </c>
      <c r="C753">
        <f>'Main Data'!D753</f>
        <v>349</v>
      </c>
      <c r="D753" s="26">
        <f>'Main Data'!E753</f>
        <v>6500</v>
      </c>
      <c r="E753" s="26">
        <f>'Main Data'!F753</f>
        <v>8125</v>
      </c>
      <c r="F753" s="34">
        <f t="shared" si="66"/>
        <v>8.7795574558837277</v>
      </c>
      <c r="G753">
        <f>IF('Main Data'!H753="AP",1,0)</f>
        <v>0</v>
      </c>
      <c r="H753">
        <f>IF('Main Data'!H753="Blancpain",1,0)</f>
        <v>0</v>
      </c>
      <c r="I753">
        <f>IF('Main Data'!H753="Breguet",1,0)</f>
        <v>0</v>
      </c>
      <c r="J753">
        <f>IF('Main Data'!H753="Breitling",1,0)</f>
        <v>0</v>
      </c>
      <c r="K753">
        <f>IF('Main Data'!H753="Cartier",1,0)</f>
        <v>0</v>
      </c>
      <c r="L753">
        <f>IF('Main Data'!H753="Gallet",1,0)</f>
        <v>0</v>
      </c>
      <c r="M753">
        <f>IF('Main Data'!H753="Girard Perregaux",1,0)</f>
        <v>0</v>
      </c>
      <c r="N753">
        <f>IF('Main Data'!H753="Gubelin",1,0)</f>
        <v>0</v>
      </c>
      <c r="O753">
        <f>IF('Main Data'!H753="Heuer",1,0)</f>
        <v>0</v>
      </c>
      <c r="P753">
        <f>IF('Main Data'!H753="IWC",1,0)</f>
        <v>0</v>
      </c>
      <c r="Q753">
        <f>IF('Main Data'!H753="JLC",1,0)</f>
        <v>0</v>
      </c>
      <c r="R753">
        <f>IF('Main Data'!H753="Longines",1,0)</f>
        <v>0</v>
      </c>
      <c r="S753">
        <f>IF('Main Data'!H753="Movado",1,0)</f>
        <v>0</v>
      </c>
      <c r="T753">
        <f>IF('Main Data'!H753="Omega",1,0)</f>
        <v>1</v>
      </c>
      <c r="U753">
        <f>IF('Main Data'!H753="Panerai",1,0)</f>
        <v>0</v>
      </c>
      <c r="V753">
        <f>IF('Main Data'!H753="Patek",1,0)</f>
        <v>0</v>
      </c>
      <c r="W753">
        <f>IF('Main Data'!H753="Rolex",1,0)</f>
        <v>0</v>
      </c>
      <c r="X753">
        <f>IF('Main Data'!H753="Tudor",1,0)</f>
        <v>0</v>
      </c>
      <c r="Y753">
        <f>IF('Main Data'!H753="Ulysse Nardin",1,0)</f>
        <v>0</v>
      </c>
      <c r="Z753">
        <f>IF('Main Data'!H753="Universal Geneve",1,0)</f>
        <v>0</v>
      </c>
      <c r="AA753">
        <f>IF('Main Data'!H753="Vacheron",1,0)</f>
        <v>0</v>
      </c>
      <c r="AB753">
        <f>IF('Main Data'!H753="Zenith",1,0)</f>
        <v>0</v>
      </c>
      <c r="AC753">
        <f>IF('Main Data'!J753="Stainless Steel",1,0)</f>
        <v>1</v>
      </c>
      <c r="AD753">
        <f>IF('Main Data'!J753="Two-tone",1,0)</f>
        <v>0</v>
      </c>
      <c r="AE753">
        <f>IF(OR('Main Data'!J753="YG 18K",'Main Data'!J753="YG &lt;18K",'Main Data'!J753="PG 18K",'Main Data'!J753="PG &lt;18K",'Main Data'!J753="WG 18K",'Main Data'!J753="Mixes of 18K",'Main Data'!J753="Mixes &lt;18K"),1,0)</f>
        <v>0</v>
      </c>
      <c r="AF753">
        <f>IF('Main Data'!J753="Platinum",1,0)</f>
        <v>0</v>
      </c>
      <c r="AG753">
        <f>IF(OR('Main Data'!J753="PVD",'Main Data'!J753="Gold Plate",'Main Data'!J753="Other"),1,0)</f>
        <v>0</v>
      </c>
      <c r="AH753">
        <f>IF('Main Data'!N753="Stainless Steel",1,0)</f>
        <v>0</v>
      </c>
      <c r="AI753">
        <f>IF('Main Data'!N753="Leather",1,0)</f>
        <v>1</v>
      </c>
      <c r="AJ753">
        <f>IF('Main Data'!N753="Two-tone",1,0)</f>
        <v>0</v>
      </c>
      <c r="AK753">
        <f>IF(OR('Main Data'!N753="YG 18K",'Main Data'!N753="PG 18K",'Main Data'!N753="WG 18K",'Main Data'!N753="Mixes of 18K"),1,0)</f>
        <v>0</v>
      </c>
      <c r="AL753">
        <f>IF(OR(,'Main Data'!N753="PVD",'Main Data'!N753="Gold plate"),1,0)</f>
        <v>0</v>
      </c>
      <c r="AM753">
        <f>IF(OR('Main Data'!AV753="Yes",'Main Data'!AW753="Yes",'Main Data'!AU753="Yes"),1,0)</f>
        <v>0</v>
      </c>
      <c r="AN753">
        <f>IF(OR(ISTEXT('Main Data'!AX753), ISTEXT('Main Data'!AY753)),1,0)</f>
        <v>0</v>
      </c>
      <c r="AO753">
        <f>IF('Main Data'!AZ753="Yes",1,0)</f>
        <v>0</v>
      </c>
      <c r="AP753">
        <f>IF('Main Data'!BA753="Yes",1,0)</f>
        <v>0</v>
      </c>
      <c r="AQ753">
        <f>IF('Main Data'!BD753="Yes",1,0)</f>
        <v>0</v>
      </c>
      <c r="AR753">
        <f>IF('Main Data'!BE753="A",1,0)</f>
        <v>0</v>
      </c>
      <c r="AS753">
        <f>IF('Main Data'!BE753="AA",1,0)</f>
        <v>1</v>
      </c>
      <c r="AT753">
        <f>IF('Main Data'!BE753="AAA",1,0)</f>
        <v>0</v>
      </c>
      <c r="AU753">
        <f>IF('Main Data'!BE753="AAAA",1,0)</f>
        <v>0</v>
      </c>
      <c r="AV753">
        <f>IF('Main Data'!P753="Yes",1,0)</f>
        <v>0</v>
      </c>
      <c r="AW753">
        <f>IF('Main Data'!AP753="Yes",1,0)</f>
        <v>0</v>
      </c>
      <c r="AX753">
        <f>IF(OR('Main Data'!V753="Yes", 'Main Data'!W753="Yes",'Main Data'!X753="Yes"),1,0)</f>
        <v>0</v>
      </c>
      <c r="AY753">
        <f>IF(OR('Main Data'!Y753="Yes",'Main Data'!Z753="Yes"),1,0)</f>
        <v>0</v>
      </c>
      <c r="AZ753">
        <f>IF('Main Data'!AR753="Yes",1,0)</f>
        <v>0</v>
      </c>
      <c r="BA753">
        <f>IF('Main Data'!AS753="Yes",1,0)</f>
        <v>0</v>
      </c>
      <c r="BB753">
        <f>IF('Main Data'!AG753="Yes",1,0)</f>
        <v>0</v>
      </c>
      <c r="BC753">
        <f>IF('Main Data'!AB753="Yes",1,0)</f>
        <v>0</v>
      </c>
      <c r="BD753">
        <f>IF('Main Data'!AA753="Yes",1,0)</f>
        <v>0</v>
      </c>
      <c r="BE753">
        <f>IF('Main Data'!AC753="Yes",1,0)</f>
        <v>0</v>
      </c>
      <c r="BF753">
        <f>IF('Main Data'!AF753="Yes",1,0)</f>
        <v>0</v>
      </c>
      <c r="BG753">
        <f>IF(OR('Main Data'!AI753="Yes",'Main Data'!AL753="Yes"),1,0)</f>
        <v>1</v>
      </c>
      <c r="BH753">
        <f>IF('Main Data'!AJ753="Yes",1,0)</f>
        <v>0</v>
      </c>
      <c r="BI753">
        <f>IF('Main Data'!AK753="Yes",1,0)</f>
        <v>0</v>
      </c>
      <c r="BJ753">
        <f>IF('Main Data'!AM753="Yes",1,0)</f>
        <v>0</v>
      </c>
      <c r="BK753">
        <f>IF('Main Data'!AQ753="Yes",1,0)</f>
        <v>0</v>
      </c>
      <c r="BL753" s="21">
        <f t="shared" si="67"/>
        <v>0</v>
      </c>
      <c r="BM753" s="21">
        <f t="shared" si="68"/>
        <v>0</v>
      </c>
      <c r="BN753" s="21">
        <f t="shared" si="69"/>
        <v>1</v>
      </c>
      <c r="BO753" s="21">
        <f t="shared" si="70"/>
        <v>0</v>
      </c>
      <c r="BP753" s="21">
        <f t="shared" si="71"/>
        <v>0</v>
      </c>
    </row>
    <row r="754" spans="1:68" x14ac:dyDescent="0.2">
      <c r="A754">
        <v>750</v>
      </c>
      <c r="B754" s="33">
        <f>'Main Data'!C754</f>
        <v>44143</v>
      </c>
      <c r="C754">
        <f>'Main Data'!D754</f>
        <v>374</v>
      </c>
      <c r="D754" s="26">
        <f>'Main Data'!E754</f>
        <v>100000</v>
      </c>
      <c r="E754" s="26">
        <f>'Main Data'!F754</f>
        <v>187500</v>
      </c>
      <c r="F754" s="34">
        <f t="shared" si="66"/>
        <v>11.512925464970229</v>
      </c>
      <c r="G754">
        <f>IF('Main Data'!H754="AP",1,0)</f>
        <v>0</v>
      </c>
      <c r="H754">
        <f>IF('Main Data'!H754="Blancpain",1,0)</f>
        <v>0</v>
      </c>
      <c r="I754">
        <f>IF('Main Data'!H754="Breguet",1,0)</f>
        <v>0</v>
      </c>
      <c r="J754">
        <f>IF('Main Data'!H754="Breitling",1,0)</f>
        <v>0</v>
      </c>
      <c r="K754">
        <f>IF('Main Data'!H754="Cartier",1,0)</f>
        <v>0</v>
      </c>
      <c r="L754">
        <f>IF('Main Data'!H754="Gallet",1,0)</f>
        <v>0</v>
      </c>
      <c r="M754">
        <f>IF('Main Data'!H754="Girard Perregaux",1,0)</f>
        <v>0</v>
      </c>
      <c r="N754">
        <f>IF('Main Data'!H754="Gubelin",1,0)</f>
        <v>0</v>
      </c>
      <c r="O754">
        <f>IF('Main Data'!H754="Heuer",1,0)</f>
        <v>0</v>
      </c>
      <c r="P754">
        <f>IF('Main Data'!H754="IWC",1,0)</f>
        <v>0</v>
      </c>
      <c r="Q754">
        <f>IF('Main Data'!H754="JLC",1,0)</f>
        <v>0</v>
      </c>
      <c r="R754">
        <f>IF('Main Data'!H754="Longines",1,0)</f>
        <v>0</v>
      </c>
      <c r="S754">
        <f>IF('Main Data'!H754="Movado",1,0)</f>
        <v>0</v>
      </c>
      <c r="T754">
        <f>IF('Main Data'!H754="Omega",1,0)</f>
        <v>0</v>
      </c>
      <c r="U754">
        <f>IF('Main Data'!H754="Panerai",1,0)</f>
        <v>0</v>
      </c>
      <c r="V754">
        <f>IF('Main Data'!H754="Patek",1,0)</f>
        <v>0</v>
      </c>
      <c r="W754">
        <f>IF('Main Data'!H754="Rolex",1,0)</f>
        <v>1</v>
      </c>
      <c r="X754">
        <f>IF('Main Data'!H754="Tudor",1,0)</f>
        <v>0</v>
      </c>
      <c r="Y754">
        <f>IF('Main Data'!H754="Ulysse Nardin",1,0)</f>
        <v>0</v>
      </c>
      <c r="Z754">
        <f>IF('Main Data'!H754="Universal Geneve",1,0)</f>
        <v>0</v>
      </c>
      <c r="AA754">
        <f>IF('Main Data'!H754="Vacheron",1,0)</f>
        <v>0</v>
      </c>
      <c r="AB754">
        <f>IF('Main Data'!H754="Zenith",1,0)</f>
        <v>0</v>
      </c>
      <c r="AC754">
        <f>IF('Main Data'!J754="Stainless Steel",1,0)</f>
        <v>1</v>
      </c>
      <c r="AD754">
        <f>IF('Main Data'!J754="Two-tone",1,0)</f>
        <v>0</v>
      </c>
      <c r="AE754">
        <f>IF(OR('Main Data'!J754="YG 18K",'Main Data'!J754="YG &lt;18K",'Main Data'!J754="PG 18K",'Main Data'!J754="PG &lt;18K",'Main Data'!J754="WG 18K",'Main Data'!J754="Mixes of 18K",'Main Data'!J754="Mixes &lt;18K"),1,0)</f>
        <v>0</v>
      </c>
      <c r="AF754">
        <f>IF('Main Data'!J754="Platinum",1,0)</f>
        <v>0</v>
      </c>
      <c r="AG754">
        <f>IF(OR('Main Data'!J754="PVD",'Main Data'!J754="Gold Plate",'Main Data'!J754="Other"),1,0)</f>
        <v>0</v>
      </c>
      <c r="AH754">
        <f>IF('Main Data'!N754="Stainless Steel",1,0)</f>
        <v>1</v>
      </c>
      <c r="AI754">
        <f>IF('Main Data'!N754="Leather",1,0)</f>
        <v>0</v>
      </c>
      <c r="AJ754">
        <f>IF('Main Data'!N754="Two-tone",1,0)</f>
        <v>0</v>
      </c>
      <c r="AK754">
        <f>IF(OR('Main Data'!N754="YG 18K",'Main Data'!N754="PG 18K",'Main Data'!N754="WG 18K",'Main Data'!N754="Mixes of 18K"),1,0)</f>
        <v>0</v>
      </c>
      <c r="AL754">
        <f>IF(OR(,'Main Data'!N754="PVD",'Main Data'!N754="Gold plate"),1,0)</f>
        <v>0</v>
      </c>
      <c r="AM754">
        <f>IF(OR('Main Data'!AV754="Yes",'Main Data'!AW754="Yes",'Main Data'!AU754="Yes"),1,0)</f>
        <v>0</v>
      </c>
      <c r="AN754">
        <f>IF(OR(ISTEXT('Main Data'!AX754), ISTEXT('Main Data'!AY754)),1,0)</f>
        <v>1</v>
      </c>
      <c r="AO754">
        <f>IF('Main Data'!AZ754="Yes",1,0)</f>
        <v>0</v>
      </c>
      <c r="AP754">
        <f>IF('Main Data'!BA754="Yes",1,0)</f>
        <v>0</v>
      </c>
      <c r="AQ754">
        <f>IF('Main Data'!BD754="Yes",1,0)</f>
        <v>0</v>
      </c>
      <c r="AR754">
        <f>IF('Main Data'!BE754="A",1,0)</f>
        <v>0</v>
      </c>
      <c r="AS754">
        <f>IF('Main Data'!BE754="AA",1,0)</f>
        <v>0</v>
      </c>
      <c r="AT754">
        <f>IF('Main Data'!BE754="AAA",1,0)</f>
        <v>0</v>
      </c>
      <c r="AU754">
        <f>IF('Main Data'!BE754="AAAA",1,0)</f>
        <v>1</v>
      </c>
      <c r="AV754">
        <f>IF('Main Data'!P754="Yes",1,0)</f>
        <v>1</v>
      </c>
      <c r="AW754">
        <f>IF('Main Data'!AP754="Yes",1,0)</f>
        <v>0</v>
      </c>
      <c r="AX754">
        <f>IF(OR('Main Data'!V754="Yes", 'Main Data'!W754="Yes",'Main Data'!X754="Yes"),1,0)</f>
        <v>0</v>
      </c>
      <c r="AY754">
        <f>IF(OR('Main Data'!Y754="Yes",'Main Data'!Z754="Yes"),1,0)</f>
        <v>0</v>
      </c>
      <c r="AZ754">
        <f>IF('Main Data'!AR754="Yes",1,0)</f>
        <v>0</v>
      </c>
      <c r="BA754">
        <f>IF('Main Data'!AS754="Yes",1,0)</f>
        <v>0</v>
      </c>
      <c r="BB754">
        <f>IF('Main Data'!AG754="Yes",1,0)</f>
        <v>0</v>
      </c>
      <c r="BC754">
        <f>IF('Main Data'!AB754="Yes",1,0)</f>
        <v>0</v>
      </c>
      <c r="BD754">
        <f>IF('Main Data'!AA754="Yes",1,0)</f>
        <v>1</v>
      </c>
      <c r="BE754">
        <f>IF('Main Data'!AC754="Yes",1,0)</f>
        <v>0</v>
      </c>
      <c r="BF754">
        <f>IF('Main Data'!AF754="Yes",1,0)</f>
        <v>0</v>
      </c>
      <c r="BG754">
        <f>IF(OR('Main Data'!AI754="Yes",'Main Data'!AL754="Yes"),1,0)</f>
        <v>0</v>
      </c>
      <c r="BH754">
        <f>IF('Main Data'!AJ754="Yes",1,0)</f>
        <v>0</v>
      </c>
      <c r="BI754">
        <f>IF('Main Data'!AK754="Yes",1,0)</f>
        <v>0</v>
      </c>
      <c r="BJ754">
        <f>IF('Main Data'!AM754="Yes",1,0)</f>
        <v>0</v>
      </c>
      <c r="BK754">
        <f>IF('Main Data'!AQ754="Yes",1,0)</f>
        <v>0</v>
      </c>
      <c r="BL754" s="21">
        <f t="shared" si="67"/>
        <v>0</v>
      </c>
      <c r="BM754" s="21">
        <f t="shared" si="68"/>
        <v>0</v>
      </c>
      <c r="BN754" s="21">
        <f t="shared" si="69"/>
        <v>1</v>
      </c>
      <c r="BO754" s="21">
        <f t="shared" si="70"/>
        <v>0</v>
      </c>
      <c r="BP754" s="21">
        <f t="shared" si="71"/>
        <v>0</v>
      </c>
    </row>
    <row r="755" spans="1:68" x14ac:dyDescent="0.2">
      <c r="A755">
        <v>751</v>
      </c>
      <c r="B755" s="33">
        <f>'Main Data'!C755</f>
        <v>44143</v>
      </c>
      <c r="C755">
        <f>'Main Data'!D755</f>
        <v>390</v>
      </c>
      <c r="D755" s="26">
        <f>'Main Data'!E755</f>
        <v>14000</v>
      </c>
      <c r="E755" s="26">
        <f>'Main Data'!F755</f>
        <v>17500</v>
      </c>
      <c r="F755" s="34">
        <f t="shared" si="66"/>
        <v>9.5468126085973957</v>
      </c>
      <c r="G755">
        <f>IF('Main Data'!H755="AP",1,0)</f>
        <v>0</v>
      </c>
      <c r="H755">
        <f>IF('Main Data'!H755="Blancpain",1,0)</f>
        <v>0</v>
      </c>
      <c r="I755">
        <f>IF('Main Data'!H755="Breguet",1,0)</f>
        <v>0</v>
      </c>
      <c r="J755">
        <f>IF('Main Data'!H755="Breitling",1,0)</f>
        <v>0</v>
      </c>
      <c r="K755">
        <f>IF('Main Data'!H755="Cartier",1,0)</f>
        <v>0</v>
      </c>
      <c r="L755">
        <f>IF('Main Data'!H755="Gallet",1,0)</f>
        <v>0</v>
      </c>
      <c r="M755">
        <f>IF('Main Data'!H755="Girard Perregaux",1,0)</f>
        <v>0</v>
      </c>
      <c r="N755">
        <f>IF('Main Data'!H755="Gubelin",1,0)</f>
        <v>0</v>
      </c>
      <c r="O755">
        <f>IF('Main Data'!H755="Heuer",1,0)</f>
        <v>0</v>
      </c>
      <c r="P755">
        <f>IF('Main Data'!H755="IWC",1,0)</f>
        <v>1</v>
      </c>
      <c r="Q755">
        <f>IF('Main Data'!H755="JLC",1,0)</f>
        <v>0</v>
      </c>
      <c r="R755">
        <f>IF('Main Data'!H755="Longines",1,0)</f>
        <v>0</v>
      </c>
      <c r="S755">
        <f>IF('Main Data'!H755="Movado",1,0)</f>
        <v>0</v>
      </c>
      <c r="T755">
        <f>IF('Main Data'!H755="Omega",1,0)</f>
        <v>0</v>
      </c>
      <c r="U755">
        <f>IF('Main Data'!H755="Panerai",1,0)</f>
        <v>0</v>
      </c>
      <c r="V755">
        <f>IF('Main Data'!H755="Patek",1,0)</f>
        <v>0</v>
      </c>
      <c r="W755">
        <f>IF('Main Data'!H755="Rolex",1,0)</f>
        <v>0</v>
      </c>
      <c r="X755">
        <f>IF('Main Data'!H755="Tudor",1,0)</f>
        <v>0</v>
      </c>
      <c r="Y755">
        <f>IF('Main Data'!H755="Ulysse Nardin",1,0)</f>
        <v>0</v>
      </c>
      <c r="Z755">
        <f>IF('Main Data'!H755="Universal Geneve",1,0)</f>
        <v>0</v>
      </c>
      <c r="AA755">
        <f>IF('Main Data'!H755="Vacheron",1,0)</f>
        <v>0</v>
      </c>
      <c r="AB755">
        <f>IF('Main Data'!H755="Zenith",1,0)</f>
        <v>0</v>
      </c>
      <c r="AC755">
        <f>IF('Main Data'!J755="Stainless Steel",1,0)</f>
        <v>0</v>
      </c>
      <c r="AD755">
        <f>IF('Main Data'!J755="Two-tone",1,0)</f>
        <v>0</v>
      </c>
      <c r="AE755">
        <f>IF(OR('Main Data'!J755="YG 18K",'Main Data'!J755="YG &lt;18K",'Main Data'!J755="PG 18K",'Main Data'!J755="PG &lt;18K",'Main Data'!J755="WG 18K",'Main Data'!J755="Mixes of 18K",'Main Data'!J755="Mixes &lt;18K"),1,0)</f>
        <v>1</v>
      </c>
      <c r="AF755">
        <f>IF('Main Data'!J755="Platinum",1,0)</f>
        <v>0</v>
      </c>
      <c r="AG755">
        <f>IF(OR('Main Data'!J755="PVD",'Main Data'!J755="Gold Plate",'Main Data'!J755="Other"),1,0)</f>
        <v>0</v>
      </c>
      <c r="AH755">
        <f>IF('Main Data'!N755="Stainless Steel",1,0)</f>
        <v>0</v>
      </c>
      <c r="AI755">
        <f>IF('Main Data'!N755="Leather",1,0)</f>
        <v>1</v>
      </c>
      <c r="AJ755">
        <f>IF('Main Data'!N755="Two-tone",1,0)</f>
        <v>0</v>
      </c>
      <c r="AK755">
        <f>IF(OR('Main Data'!N755="YG 18K",'Main Data'!N755="PG 18K",'Main Data'!N755="WG 18K",'Main Data'!N755="Mixes of 18K"),1,0)</f>
        <v>0</v>
      </c>
      <c r="AL755">
        <f>IF(OR(,'Main Data'!N755="PVD",'Main Data'!N755="Gold plate"),1,0)</f>
        <v>0</v>
      </c>
      <c r="AM755">
        <f>IF(OR('Main Data'!AV755="Yes",'Main Data'!AW755="Yes",'Main Data'!AU755="Yes"),1,0)</f>
        <v>0</v>
      </c>
      <c r="AN755">
        <f>IF(OR(ISTEXT('Main Data'!AX755), ISTEXT('Main Data'!AY755)),1,0)</f>
        <v>0</v>
      </c>
      <c r="AO755">
        <f>IF('Main Data'!AZ755="Yes",1,0)</f>
        <v>0</v>
      </c>
      <c r="AP755">
        <f>IF('Main Data'!BA755="Yes",1,0)</f>
        <v>0</v>
      </c>
      <c r="AQ755">
        <f>IF('Main Data'!BD755="Yes",1,0)</f>
        <v>0</v>
      </c>
      <c r="AR755">
        <f>IF('Main Data'!BE755="A",1,0)</f>
        <v>0</v>
      </c>
      <c r="AS755">
        <f>IF('Main Data'!BE755="AA",1,0)</f>
        <v>0</v>
      </c>
      <c r="AT755">
        <f>IF('Main Data'!BE755="AAA",1,0)</f>
        <v>1</v>
      </c>
      <c r="AU755">
        <f>IF('Main Data'!BE755="AAAA",1,0)</f>
        <v>0</v>
      </c>
      <c r="AV755">
        <f>IF('Main Data'!P755="Yes",1,0)</f>
        <v>0</v>
      </c>
      <c r="AW755">
        <f>IF('Main Data'!AP755="Yes",1,0)</f>
        <v>0</v>
      </c>
      <c r="AX755">
        <f>IF(OR('Main Data'!V755="Yes", 'Main Data'!W755="Yes",'Main Data'!X755="Yes"),1,0)</f>
        <v>0</v>
      </c>
      <c r="AY755">
        <f>IF(OR('Main Data'!Y755="Yes",'Main Data'!Z755="Yes"),1,0)</f>
        <v>1</v>
      </c>
      <c r="AZ755">
        <f>IF('Main Data'!AR755="Yes",1,0)</f>
        <v>0</v>
      </c>
      <c r="BA755">
        <f>IF('Main Data'!AS755="Yes",1,0)</f>
        <v>0</v>
      </c>
      <c r="BB755">
        <f>IF('Main Data'!AG755="Yes",1,0)</f>
        <v>0</v>
      </c>
      <c r="BC755">
        <f>IF('Main Data'!AB755="Yes",1,0)</f>
        <v>0</v>
      </c>
      <c r="BD755">
        <f>IF('Main Data'!AA755="Yes",1,0)</f>
        <v>0</v>
      </c>
      <c r="BE755">
        <f>IF('Main Data'!AC755="Yes",1,0)</f>
        <v>0</v>
      </c>
      <c r="BF755">
        <f>IF('Main Data'!AF755="Yes",1,0)</f>
        <v>0</v>
      </c>
      <c r="BG755">
        <f>IF(OR('Main Data'!AI755="Yes",'Main Data'!AL755="Yes"),1,0)</f>
        <v>0</v>
      </c>
      <c r="BH755">
        <f>IF('Main Data'!AJ755="Yes",1,0)</f>
        <v>0</v>
      </c>
      <c r="BI755">
        <f>IF('Main Data'!AK755="Yes",1,0)</f>
        <v>0</v>
      </c>
      <c r="BJ755">
        <f>IF('Main Data'!AM755="Yes",1,0)</f>
        <v>0</v>
      </c>
      <c r="BK755">
        <f>IF('Main Data'!AQ755="Yes",1,0)</f>
        <v>0</v>
      </c>
      <c r="BL755" s="21">
        <f t="shared" si="67"/>
        <v>0</v>
      </c>
      <c r="BM755" s="21">
        <f t="shared" si="68"/>
        <v>0</v>
      </c>
      <c r="BN755" s="21">
        <f t="shared" si="69"/>
        <v>1</v>
      </c>
      <c r="BO755" s="21">
        <f t="shared" si="70"/>
        <v>0</v>
      </c>
      <c r="BP755" s="21">
        <f t="shared" si="71"/>
        <v>0</v>
      </c>
    </row>
    <row r="756" spans="1:68" x14ac:dyDescent="0.2">
      <c r="A756">
        <v>752</v>
      </c>
      <c r="B756" s="33">
        <f>'Main Data'!C756</f>
        <v>44143</v>
      </c>
      <c r="C756">
        <f>'Main Data'!D756</f>
        <v>391</v>
      </c>
      <c r="D756" s="26">
        <f>'Main Data'!E756</f>
        <v>6000</v>
      </c>
      <c r="E756" s="26">
        <f>'Main Data'!F756</f>
        <v>7500</v>
      </c>
      <c r="F756" s="34">
        <f t="shared" si="66"/>
        <v>8.6995147482101913</v>
      </c>
      <c r="G756">
        <f>IF('Main Data'!H756="AP",1,0)</f>
        <v>0</v>
      </c>
      <c r="H756">
        <f>IF('Main Data'!H756="Blancpain",1,0)</f>
        <v>0</v>
      </c>
      <c r="I756">
        <f>IF('Main Data'!H756="Breguet",1,0)</f>
        <v>0</v>
      </c>
      <c r="J756">
        <f>IF('Main Data'!H756="Breitling",1,0)</f>
        <v>0</v>
      </c>
      <c r="K756">
        <f>IF('Main Data'!H756="Cartier",1,0)</f>
        <v>0</v>
      </c>
      <c r="L756">
        <f>IF('Main Data'!H756="Gallet",1,0)</f>
        <v>0</v>
      </c>
      <c r="M756">
        <f>IF('Main Data'!H756="Girard Perregaux",1,0)</f>
        <v>0</v>
      </c>
      <c r="N756">
        <f>IF('Main Data'!H756="Gubelin",1,0)</f>
        <v>0</v>
      </c>
      <c r="O756">
        <f>IF('Main Data'!H756="Heuer",1,0)</f>
        <v>0</v>
      </c>
      <c r="P756">
        <f>IF('Main Data'!H756="IWC",1,0)</f>
        <v>1</v>
      </c>
      <c r="Q756">
        <f>IF('Main Data'!H756="JLC",1,0)</f>
        <v>0</v>
      </c>
      <c r="R756">
        <f>IF('Main Data'!H756="Longines",1,0)</f>
        <v>0</v>
      </c>
      <c r="S756">
        <f>IF('Main Data'!H756="Movado",1,0)</f>
        <v>0</v>
      </c>
      <c r="T756">
        <f>IF('Main Data'!H756="Omega",1,0)</f>
        <v>0</v>
      </c>
      <c r="U756">
        <f>IF('Main Data'!H756="Panerai",1,0)</f>
        <v>0</v>
      </c>
      <c r="V756">
        <f>IF('Main Data'!H756="Patek",1,0)</f>
        <v>0</v>
      </c>
      <c r="W756">
        <f>IF('Main Data'!H756="Rolex",1,0)</f>
        <v>0</v>
      </c>
      <c r="X756">
        <f>IF('Main Data'!H756="Tudor",1,0)</f>
        <v>0</v>
      </c>
      <c r="Y756">
        <f>IF('Main Data'!H756="Ulysse Nardin",1,0)</f>
        <v>0</v>
      </c>
      <c r="Z756">
        <f>IF('Main Data'!H756="Universal Geneve",1,0)</f>
        <v>0</v>
      </c>
      <c r="AA756">
        <f>IF('Main Data'!H756="Vacheron",1,0)</f>
        <v>0</v>
      </c>
      <c r="AB756">
        <f>IF('Main Data'!H756="Zenith",1,0)</f>
        <v>0</v>
      </c>
      <c r="AC756">
        <f>IF('Main Data'!J756="Stainless Steel",1,0)</f>
        <v>0</v>
      </c>
      <c r="AD756">
        <f>IF('Main Data'!J756="Two-tone",1,0)</f>
        <v>0</v>
      </c>
      <c r="AE756">
        <f>IF(OR('Main Data'!J756="YG 18K",'Main Data'!J756="YG &lt;18K",'Main Data'!J756="PG 18K",'Main Data'!J756="PG &lt;18K",'Main Data'!J756="WG 18K",'Main Data'!J756="Mixes of 18K",'Main Data'!J756="Mixes &lt;18K"),1,0)</f>
        <v>1</v>
      </c>
      <c r="AF756">
        <f>IF('Main Data'!J756="Platinum",1,0)</f>
        <v>0</v>
      </c>
      <c r="AG756">
        <f>IF(OR('Main Data'!J756="PVD",'Main Data'!J756="Gold Plate",'Main Data'!J756="Other"),1,0)</f>
        <v>0</v>
      </c>
      <c r="AH756">
        <f>IF('Main Data'!N756="Stainless Steel",1,0)</f>
        <v>0</v>
      </c>
      <c r="AI756">
        <f>IF('Main Data'!N756="Leather",1,0)</f>
        <v>1</v>
      </c>
      <c r="AJ756">
        <f>IF('Main Data'!N756="Two-tone",1,0)</f>
        <v>0</v>
      </c>
      <c r="AK756">
        <f>IF(OR('Main Data'!N756="YG 18K",'Main Data'!N756="PG 18K",'Main Data'!N756="WG 18K",'Main Data'!N756="Mixes of 18K"),1,0)</f>
        <v>0</v>
      </c>
      <c r="AL756">
        <f>IF(OR(,'Main Data'!N756="PVD",'Main Data'!N756="Gold plate"),1,0)</f>
        <v>0</v>
      </c>
      <c r="AM756">
        <f>IF(OR('Main Data'!AV756="Yes",'Main Data'!AW756="Yes",'Main Data'!AU756="Yes"),1,0)</f>
        <v>0</v>
      </c>
      <c r="AN756">
        <f>IF(OR(ISTEXT('Main Data'!AX756), ISTEXT('Main Data'!AY756)),1,0)</f>
        <v>0</v>
      </c>
      <c r="AO756">
        <f>IF('Main Data'!AZ756="Yes",1,0)</f>
        <v>0</v>
      </c>
      <c r="AP756">
        <f>IF('Main Data'!BA756="Yes",1,0)</f>
        <v>0</v>
      </c>
      <c r="AQ756">
        <f>IF('Main Data'!BD756="Yes",1,0)</f>
        <v>0</v>
      </c>
      <c r="AR756">
        <f>IF('Main Data'!BE756="A",1,0)</f>
        <v>0</v>
      </c>
      <c r="AS756">
        <f>IF('Main Data'!BE756="AA",1,0)</f>
        <v>1</v>
      </c>
      <c r="AT756">
        <f>IF('Main Data'!BE756="AAA",1,0)</f>
        <v>0</v>
      </c>
      <c r="AU756">
        <f>IF('Main Data'!BE756="AAAA",1,0)</f>
        <v>0</v>
      </c>
      <c r="AV756">
        <f>IF('Main Data'!P756="Yes",1,0)</f>
        <v>0</v>
      </c>
      <c r="AW756">
        <f>IF('Main Data'!AP756="Yes",1,0)</f>
        <v>0</v>
      </c>
      <c r="AX756">
        <f>IF(OR('Main Data'!V756="Yes", 'Main Data'!W756="Yes",'Main Data'!X756="Yes"),1,0)</f>
        <v>0</v>
      </c>
      <c r="AY756">
        <f>IF(OR('Main Data'!Y756="Yes",'Main Data'!Z756="Yes"),1,0)</f>
        <v>0</v>
      </c>
      <c r="AZ756">
        <f>IF('Main Data'!AR756="Yes",1,0)</f>
        <v>0</v>
      </c>
      <c r="BA756">
        <f>IF('Main Data'!AS756="Yes",1,0)</f>
        <v>0</v>
      </c>
      <c r="BB756">
        <f>IF('Main Data'!AG756="Yes",1,0)</f>
        <v>0</v>
      </c>
      <c r="BC756">
        <f>IF('Main Data'!AB756="Yes",1,0)</f>
        <v>0</v>
      </c>
      <c r="BD756">
        <f>IF('Main Data'!AA756="Yes",1,0)</f>
        <v>0</v>
      </c>
      <c r="BE756">
        <f>IF('Main Data'!AC756="Yes",1,0)</f>
        <v>0</v>
      </c>
      <c r="BF756">
        <f>IF('Main Data'!AF756="Yes",1,0)</f>
        <v>0</v>
      </c>
      <c r="BG756">
        <f>IF(OR('Main Data'!AI756="Yes",'Main Data'!AL756="Yes"),1,0)</f>
        <v>1</v>
      </c>
      <c r="BH756">
        <f>IF('Main Data'!AJ756="Yes",1,0)</f>
        <v>0</v>
      </c>
      <c r="BI756">
        <f>IF('Main Data'!AK756="Yes",1,0)</f>
        <v>0</v>
      </c>
      <c r="BJ756">
        <f>IF('Main Data'!AM756="Yes",1,0)</f>
        <v>1</v>
      </c>
      <c r="BK756">
        <f>IF('Main Data'!AQ756="Yes",1,0)</f>
        <v>0</v>
      </c>
      <c r="BL756" s="21">
        <f t="shared" si="67"/>
        <v>0</v>
      </c>
      <c r="BM756" s="21">
        <f t="shared" si="68"/>
        <v>0</v>
      </c>
      <c r="BN756" s="21">
        <f t="shared" si="69"/>
        <v>1</v>
      </c>
      <c r="BO756" s="21">
        <f t="shared" si="70"/>
        <v>0</v>
      </c>
      <c r="BP756" s="21">
        <f t="shared" si="71"/>
        <v>0</v>
      </c>
    </row>
    <row r="757" spans="1:68" x14ac:dyDescent="0.2">
      <c r="A757">
        <v>753</v>
      </c>
      <c r="B757" s="33">
        <f>'Main Data'!C757</f>
        <v>44143</v>
      </c>
      <c r="C757">
        <f>'Main Data'!D757</f>
        <v>396</v>
      </c>
      <c r="D757" s="26">
        <f>'Main Data'!E757</f>
        <v>4500</v>
      </c>
      <c r="E757" s="26">
        <f>'Main Data'!F757</f>
        <v>5625</v>
      </c>
      <c r="F757" s="34">
        <f t="shared" si="66"/>
        <v>8.4118326757584114</v>
      </c>
      <c r="G757">
        <f>IF('Main Data'!H757="AP",1,0)</f>
        <v>0</v>
      </c>
      <c r="H757">
        <f>IF('Main Data'!H757="Blancpain",1,0)</f>
        <v>0</v>
      </c>
      <c r="I757">
        <f>IF('Main Data'!H757="Breguet",1,0)</f>
        <v>0</v>
      </c>
      <c r="J757">
        <f>IF('Main Data'!H757="Breitling",1,0)</f>
        <v>0</v>
      </c>
      <c r="K757">
        <f>IF('Main Data'!H757="Cartier",1,0)</f>
        <v>0</v>
      </c>
      <c r="L757">
        <f>IF('Main Data'!H757="Gallet",1,0)</f>
        <v>0</v>
      </c>
      <c r="M757">
        <f>IF('Main Data'!H757="Girard Perregaux",1,0)</f>
        <v>0</v>
      </c>
      <c r="N757">
        <f>IF('Main Data'!H757="Gubelin",1,0)</f>
        <v>0</v>
      </c>
      <c r="O757">
        <f>IF('Main Data'!H757="Heuer",1,0)</f>
        <v>0</v>
      </c>
      <c r="P757">
        <f>IF('Main Data'!H757="IWC",1,0)</f>
        <v>1</v>
      </c>
      <c r="Q757">
        <f>IF('Main Data'!H757="JLC",1,0)</f>
        <v>0</v>
      </c>
      <c r="R757">
        <f>IF('Main Data'!H757="Longines",1,0)</f>
        <v>0</v>
      </c>
      <c r="S757">
        <f>IF('Main Data'!H757="Movado",1,0)</f>
        <v>0</v>
      </c>
      <c r="T757">
        <f>IF('Main Data'!H757="Omega",1,0)</f>
        <v>0</v>
      </c>
      <c r="U757">
        <f>IF('Main Data'!H757="Panerai",1,0)</f>
        <v>0</v>
      </c>
      <c r="V757">
        <f>IF('Main Data'!H757="Patek",1,0)</f>
        <v>0</v>
      </c>
      <c r="W757">
        <f>IF('Main Data'!H757="Rolex",1,0)</f>
        <v>0</v>
      </c>
      <c r="X757">
        <f>IF('Main Data'!H757="Tudor",1,0)</f>
        <v>0</v>
      </c>
      <c r="Y757">
        <f>IF('Main Data'!H757="Ulysse Nardin",1,0)</f>
        <v>0</v>
      </c>
      <c r="Z757">
        <f>IF('Main Data'!H757="Universal Geneve",1,0)</f>
        <v>0</v>
      </c>
      <c r="AA757">
        <f>IF('Main Data'!H757="Vacheron",1,0)</f>
        <v>0</v>
      </c>
      <c r="AB757">
        <f>IF('Main Data'!H757="Zenith",1,0)</f>
        <v>0</v>
      </c>
      <c r="AC757">
        <f>IF('Main Data'!J757="Stainless Steel",1,0)</f>
        <v>1</v>
      </c>
      <c r="AD757">
        <f>IF('Main Data'!J757="Two-tone",1,0)</f>
        <v>0</v>
      </c>
      <c r="AE757">
        <f>IF(OR('Main Data'!J757="YG 18K",'Main Data'!J757="YG &lt;18K",'Main Data'!J757="PG 18K",'Main Data'!J757="PG &lt;18K",'Main Data'!J757="WG 18K",'Main Data'!J757="Mixes of 18K",'Main Data'!J757="Mixes &lt;18K"),1,0)</f>
        <v>0</v>
      </c>
      <c r="AF757">
        <f>IF('Main Data'!J757="Platinum",1,0)</f>
        <v>0</v>
      </c>
      <c r="AG757">
        <f>IF(OR('Main Data'!J757="PVD",'Main Data'!J757="Gold Plate",'Main Data'!J757="Other"),1,0)</f>
        <v>0</v>
      </c>
      <c r="AH757">
        <f>IF('Main Data'!N757="Stainless Steel",1,0)</f>
        <v>0</v>
      </c>
      <c r="AI757">
        <f>IF('Main Data'!N757="Leather",1,0)</f>
        <v>1</v>
      </c>
      <c r="AJ757">
        <f>IF('Main Data'!N757="Two-tone",1,0)</f>
        <v>0</v>
      </c>
      <c r="AK757">
        <f>IF(OR('Main Data'!N757="YG 18K",'Main Data'!N757="PG 18K",'Main Data'!N757="WG 18K",'Main Data'!N757="Mixes of 18K"),1,0)</f>
        <v>0</v>
      </c>
      <c r="AL757">
        <f>IF(OR(,'Main Data'!N757="PVD",'Main Data'!N757="Gold plate"),1,0)</f>
        <v>0</v>
      </c>
      <c r="AM757">
        <f>IF(OR('Main Data'!AV757="Yes",'Main Data'!AW757="Yes",'Main Data'!AU757="Yes"),1,0)</f>
        <v>0</v>
      </c>
      <c r="AN757">
        <f>IF(OR(ISTEXT('Main Data'!AX757), ISTEXT('Main Data'!AY757)),1,0)</f>
        <v>0</v>
      </c>
      <c r="AO757">
        <f>IF('Main Data'!AZ757="Yes",1,0)</f>
        <v>0</v>
      </c>
      <c r="AP757">
        <f>IF('Main Data'!BA757="Yes",1,0)</f>
        <v>0</v>
      </c>
      <c r="AQ757">
        <f>IF('Main Data'!BD757="Yes",1,0)</f>
        <v>0</v>
      </c>
      <c r="AR757">
        <f>IF('Main Data'!BE757="A",1,0)</f>
        <v>0</v>
      </c>
      <c r="AS757">
        <f>IF('Main Data'!BE757="AA",1,0)</f>
        <v>1</v>
      </c>
      <c r="AT757">
        <f>IF('Main Data'!BE757="AAA",1,0)</f>
        <v>0</v>
      </c>
      <c r="AU757">
        <f>IF('Main Data'!BE757="AAAA",1,0)</f>
        <v>0</v>
      </c>
      <c r="AV757">
        <f>IF('Main Data'!P757="Yes",1,0)</f>
        <v>1</v>
      </c>
      <c r="AW757">
        <f>IF('Main Data'!AP757="Yes",1,0)</f>
        <v>0</v>
      </c>
      <c r="AX757">
        <f>IF(OR('Main Data'!V757="Yes", 'Main Data'!W757="Yes",'Main Data'!X757="Yes"),1,0)</f>
        <v>0</v>
      </c>
      <c r="AY757">
        <f>IF(OR('Main Data'!Y757="Yes",'Main Data'!Z757="Yes"),1,0)</f>
        <v>0</v>
      </c>
      <c r="AZ757">
        <f>IF('Main Data'!AR757="Yes",1,0)</f>
        <v>0</v>
      </c>
      <c r="BA757">
        <f>IF('Main Data'!AS757="Yes",1,0)</f>
        <v>0</v>
      </c>
      <c r="BB757">
        <f>IF('Main Data'!AG757="Yes",1,0)</f>
        <v>0</v>
      </c>
      <c r="BC757">
        <f>IF('Main Data'!AB757="Yes",1,0)</f>
        <v>0</v>
      </c>
      <c r="BD757">
        <f>IF('Main Data'!AA757="Yes",1,0)</f>
        <v>0</v>
      </c>
      <c r="BE757">
        <f>IF('Main Data'!AC757="Yes",1,0)</f>
        <v>0</v>
      </c>
      <c r="BF757">
        <f>IF('Main Data'!AF757="Yes",1,0)</f>
        <v>0</v>
      </c>
      <c r="BG757">
        <f>IF(OR('Main Data'!AI757="Yes",'Main Data'!AL757="Yes"),1,0)</f>
        <v>0</v>
      </c>
      <c r="BH757">
        <f>IF('Main Data'!AJ757="Yes",1,0)</f>
        <v>0</v>
      </c>
      <c r="BI757">
        <f>IF('Main Data'!AK757="Yes",1,0)</f>
        <v>0</v>
      </c>
      <c r="BJ757">
        <f>IF('Main Data'!AM757="Yes",1,0)</f>
        <v>0</v>
      </c>
      <c r="BK757">
        <f>IF('Main Data'!AQ757="Yes",1,0)</f>
        <v>0</v>
      </c>
      <c r="BL757" s="21">
        <f t="shared" si="67"/>
        <v>0</v>
      </c>
      <c r="BM757" s="21">
        <f t="shared" si="68"/>
        <v>0</v>
      </c>
      <c r="BN757" s="21">
        <f t="shared" si="69"/>
        <v>1</v>
      </c>
      <c r="BO757" s="21">
        <f t="shared" si="70"/>
        <v>0</v>
      </c>
      <c r="BP757" s="21">
        <f t="shared" si="71"/>
        <v>0</v>
      </c>
    </row>
    <row r="758" spans="1:68" x14ac:dyDescent="0.2">
      <c r="A758">
        <v>754</v>
      </c>
      <c r="B758" s="33">
        <f>'Main Data'!C758</f>
        <v>44143</v>
      </c>
      <c r="C758">
        <f>'Main Data'!D758</f>
        <v>404</v>
      </c>
      <c r="D758" s="26">
        <f>'Main Data'!E758</f>
        <v>40000</v>
      </c>
      <c r="E758" s="26">
        <f>'Main Data'!F758</f>
        <v>50000</v>
      </c>
      <c r="F758" s="34">
        <f t="shared" si="66"/>
        <v>10.596634733096073</v>
      </c>
      <c r="G758">
        <f>IF('Main Data'!H758="AP",1,0)</f>
        <v>0</v>
      </c>
      <c r="H758">
        <f>IF('Main Data'!H758="Blancpain",1,0)</f>
        <v>0</v>
      </c>
      <c r="I758">
        <f>IF('Main Data'!H758="Breguet",1,0)</f>
        <v>0</v>
      </c>
      <c r="J758">
        <f>IF('Main Data'!H758="Breitling",1,0)</f>
        <v>0</v>
      </c>
      <c r="K758">
        <f>IF('Main Data'!H758="Cartier",1,0)</f>
        <v>0</v>
      </c>
      <c r="L758">
        <f>IF('Main Data'!H758="Gallet",1,0)</f>
        <v>0</v>
      </c>
      <c r="M758">
        <f>IF('Main Data'!H758="Girard Perregaux",1,0)</f>
        <v>0</v>
      </c>
      <c r="N758">
        <f>IF('Main Data'!H758="Gubelin",1,0)</f>
        <v>0</v>
      </c>
      <c r="O758">
        <f>IF('Main Data'!H758="Heuer",1,0)</f>
        <v>0</v>
      </c>
      <c r="P758">
        <f>IF('Main Data'!H758="IWC",1,0)</f>
        <v>0</v>
      </c>
      <c r="Q758">
        <f>IF('Main Data'!H758="JLC",1,0)</f>
        <v>0</v>
      </c>
      <c r="R758">
        <f>IF('Main Data'!H758="Longines",1,0)</f>
        <v>0</v>
      </c>
      <c r="S758">
        <f>IF('Main Data'!H758="Movado",1,0)</f>
        <v>0</v>
      </c>
      <c r="T758">
        <f>IF('Main Data'!H758="Omega",1,0)</f>
        <v>0</v>
      </c>
      <c r="U758">
        <f>IF('Main Data'!H758="Panerai",1,0)</f>
        <v>0</v>
      </c>
      <c r="V758">
        <f>IF('Main Data'!H758="Patek",1,0)</f>
        <v>0</v>
      </c>
      <c r="W758">
        <f>IF('Main Data'!H758="Rolex",1,0)</f>
        <v>1</v>
      </c>
      <c r="X758">
        <f>IF('Main Data'!H758="Tudor",1,0)</f>
        <v>0</v>
      </c>
      <c r="Y758">
        <f>IF('Main Data'!H758="Ulysse Nardin",1,0)</f>
        <v>0</v>
      </c>
      <c r="Z758">
        <f>IF('Main Data'!H758="Universal Geneve",1,0)</f>
        <v>0</v>
      </c>
      <c r="AA758">
        <f>IF('Main Data'!H758="Vacheron",1,0)</f>
        <v>0</v>
      </c>
      <c r="AB758">
        <f>IF('Main Data'!H758="Zenith",1,0)</f>
        <v>0</v>
      </c>
      <c r="AC758">
        <f>IF('Main Data'!J758="Stainless Steel",1,0)</f>
        <v>1</v>
      </c>
      <c r="AD758">
        <f>IF('Main Data'!J758="Two-tone",1,0)</f>
        <v>0</v>
      </c>
      <c r="AE758">
        <f>IF(OR('Main Data'!J758="YG 18K",'Main Data'!J758="YG &lt;18K",'Main Data'!J758="PG 18K",'Main Data'!J758="PG &lt;18K",'Main Data'!J758="WG 18K",'Main Data'!J758="Mixes of 18K",'Main Data'!J758="Mixes &lt;18K"),1,0)</f>
        <v>0</v>
      </c>
      <c r="AF758">
        <f>IF('Main Data'!J758="Platinum",1,0)</f>
        <v>0</v>
      </c>
      <c r="AG758">
        <f>IF(OR('Main Data'!J758="PVD",'Main Data'!J758="Gold Plate",'Main Data'!J758="Other"),1,0)</f>
        <v>0</v>
      </c>
      <c r="AH758">
        <f>IF('Main Data'!N758="Stainless Steel",1,0)</f>
        <v>1</v>
      </c>
      <c r="AI758">
        <f>IF('Main Data'!N758="Leather",1,0)</f>
        <v>0</v>
      </c>
      <c r="AJ758">
        <f>IF('Main Data'!N758="Two-tone",1,0)</f>
        <v>0</v>
      </c>
      <c r="AK758">
        <f>IF(OR('Main Data'!N758="YG 18K",'Main Data'!N758="PG 18K",'Main Data'!N758="WG 18K",'Main Data'!N758="Mixes of 18K"),1,0)</f>
        <v>0</v>
      </c>
      <c r="AL758">
        <f>IF(OR(,'Main Data'!N758="PVD",'Main Data'!N758="Gold plate"),1,0)</f>
        <v>0</v>
      </c>
      <c r="AM758">
        <f>IF(OR('Main Data'!AV758="Yes",'Main Data'!AW758="Yes",'Main Data'!AU758="Yes"),1,0)</f>
        <v>0</v>
      </c>
      <c r="AN758">
        <f>IF(OR(ISTEXT('Main Data'!AX758), ISTEXT('Main Data'!AY758)),1,0)</f>
        <v>0</v>
      </c>
      <c r="AO758">
        <f>IF('Main Data'!AZ758="Yes",1,0)</f>
        <v>0</v>
      </c>
      <c r="AP758">
        <f>IF('Main Data'!BA758="Yes",1,0)</f>
        <v>0</v>
      </c>
      <c r="AQ758">
        <f>IF('Main Data'!BD758="Yes",1,0)</f>
        <v>0</v>
      </c>
      <c r="AR758">
        <f>IF('Main Data'!BE758="A",1,0)</f>
        <v>0</v>
      </c>
      <c r="AS758">
        <f>IF('Main Data'!BE758="AA",1,0)</f>
        <v>0</v>
      </c>
      <c r="AT758">
        <f>IF('Main Data'!BE758="AAA",1,0)</f>
        <v>1</v>
      </c>
      <c r="AU758">
        <f>IF('Main Data'!BE758="AAAA",1,0)</f>
        <v>0</v>
      </c>
      <c r="AV758">
        <f>IF('Main Data'!P758="Yes",1,0)</f>
        <v>0</v>
      </c>
      <c r="AW758">
        <f>IF('Main Data'!AP758="Yes",1,0)</f>
        <v>0</v>
      </c>
      <c r="AX758">
        <f>IF(OR('Main Data'!V758="Yes", 'Main Data'!W758="Yes",'Main Data'!X758="Yes"),1,0)</f>
        <v>0</v>
      </c>
      <c r="AY758">
        <f>IF(OR('Main Data'!Y758="Yes",'Main Data'!Z758="Yes"),1,0)</f>
        <v>0</v>
      </c>
      <c r="AZ758">
        <f>IF('Main Data'!AR758="Yes",1,0)</f>
        <v>0</v>
      </c>
      <c r="BA758">
        <f>IF('Main Data'!AS758="Yes",1,0)</f>
        <v>0</v>
      </c>
      <c r="BB758">
        <f>IF('Main Data'!AG758="Yes",1,0)</f>
        <v>0</v>
      </c>
      <c r="BC758">
        <f>IF('Main Data'!AB758="Yes",1,0)</f>
        <v>0</v>
      </c>
      <c r="BD758">
        <f>IF('Main Data'!AA758="Yes",1,0)</f>
        <v>0</v>
      </c>
      <c r="BE758">
        <f>IF('Main Data'!AC758="Yes",1,0)</f>
        <v>0</v>
      </c>
      <c r="BF758">
        <f>IF('Main Data'!AF758="Yes",1,0)</f>
        <v>0</v>
      </c>
      <c r="BG758">
        <f>IF(OR('Main Data'!AI758="Yes",'Main Data'!AL758="Yes"),1,0)</f>
        <v>1</v>
      </c>
      <c r="BH758">
        <f>IF('Main Data'!AJ758="Yes",1,0)</f>
        <v>0</v>
      </c>
      <c r="BI758">
        <f>IF('Main Data'!AK758="Yes",1,0)</f>
        <v>0</v>
      </c>
      <c r="BJ758">
        <f>IF('Main Data'!AM758="Yes",1,0)</f>
        <v>0</v>
      </c>
      <c r="BK758">
        <f>IF('Main Data'!AQ758="Yes",1,0)</f>
        <v>0</v>
      </c>
      <c r="BL758" s="21">
        <f t="shared" si="67"/>
        <v>0</v>
      </c>
      <c r="BM758" s="21">
        <f t="shared" si="68"/>
        <v>0</v>
      </c>
      <c r="BN758" s="21">
        <f t="shared" si="69"/>
        <v>1</v>
      </c>
      <c r="BO758" s="21">
        <f t="shared" si="70"/>
        <v>0</v>
      </c>
      <c r="BP758" s="21">
        <f t="shared" si="71"/>
        <v>0</v>
      </c>
    </row>
    <row r="759" spans="1:68" x14ac:dyDescent="0.2">
      <c r="A759">
        <v>755</v>
      </c>
      <c r="B759" s="33">
        <f>'Main Data'!C759</f>
        <v>44143</v>
      </c>
      <c r="C759">
        <f>'Main Data'!D759</f>
        <v>405</v>
      </c>
      <c r="D759" s="26">
        <f>'Main Data'!E759</f>
        <v>100000</v>
      </c>
      <c r="E759" s="26">
        <f>'Main Data'!F759</f>
        <v>150000</v>
      </c>
      <c r="F759" s="34">
        <f t="shared" si="66"/>
        <v>11.512925464970229</v>
      </c>
      <c r="G759">
        <f>IF('Main Data'!H759="AP",1,0)</f>
        <v>1</v>
      </c>
      <c r="H759">
        <f>IF('Main Data'!H759="Blancpain",1,0)</f>
        <v>0</v>
      </c>
      <c r="I759">
        <f>IF('Main Data'!H759="Breguet",1,0)</f>
        <v>0</v>
      </c>
      <c r="J759">
        <f>IF('Main Data'!H759="Breitling",1,0)</f>
        <v>0</v>
      </c>
      <c r="K759">
        <f>IF('Main Data'!H759="Cartier",1,0)</f>
        <v>0</v>
      </c>
      <c r="L759">
        <f>IF('Main Data'!H759="Gallet",1,0)</f>
        <v>0</v>
      </c>
      <c r="M759">
        <f>IF('Main Data'!H759="Girard Perregaux",1,0)</f>
        <v>0</v>
      </c>
      <c r="N759">
        <f>IF('Main Data'!H759="Gubelin",1,0)</f>
        <v>0</v>
      </c>
      <c r="O759">
        <f>IF('Main Data'!H759="Heuer",1,0)</f>
        <v>0</v>
      </c>
      <c r="P759">
        <f>IF('Main Data'!H759="IWC",1,0)</f>
        <v>0</v>
      </c>
      <c r="Q759">
        <f>IF('Main Data'!H759="JLC",1,0)</f>
        <v>0</v>
      </c>
      <c r="R759">
        <f>IF('Main Data'!H759="Longines",1,0)</f>
        <v>0</v>
      </c>
      <c r="S759">
        <f>IF('Main Data'!H759="Movado",1,0)</f>
        <v>0</v>
      </c>
      <c r="T759">
        <f>IF('Main Data'!H759="Omega",1,0)</f>
        <v>0</v>
      </c>
      <c r="U759">
        <f>IF('Main Data'!H759="Panerai",1,0)</f>
        <v>0</v>
      </c>
      <c r="V759">
        <f>IF('Main Data'!H759="Patek",1,0)</f>
        <v>0</v>
      </c>
      <c r="W759">
        <f>IF('Main Data'!H759="Rolex",1,0)</f>
        <v>0</v>
      </c>
      <c r="X759">
        <f>IF('Main Data'!H759="Tudor",1,0)</f>
        <v>0</v>
      </c>
      <c r="Y759">
        <f>IF('Main Data'!H759="Ulysse Nardin",1,0)</f>
        <v>0</v>
      </c>
      <c r="Z759">
        <f>IF('Main Data'!H759="Universal Geneve",1,0)</f>
        <v>0</v>
      </c>
      <c r="AA759">
        <f>IF('Main Data'!H759="Vacheron",1,0)</f>
        <v>0</v>
      </c>
      <c r="AB759">
        <f>IF('Main Data'!H759="Zenith",1,0)</f>
        <v>0</v>
      </c>
      <c r="AC759">
        <f>IF('Main Data'!J759="Stainless Steel",1,0)</f>
        <v>0</v>
      </c>
      <c r="AD759">
        <f>IF('Main Data'!J759="Two-tone",1,0)</f>
        <v>0</v>
      </c>
      <c r="AE759">
        <f>IF(OR('Main Data'!J759="YG 18K",'Main Data'!J759="YG &lt;18K",'Main Data'!J759="PG 18K",'Main Data'!J759="PG &lt;18K",'Main Data'!J759="WG 18K",'Main Data'!J759="Mixes of 18K",'Main Data'!J759="Mixes &lt;18K"),1,0)</f>
        <v>1</v>
      </c>
      <c r="AF759">
        <f>IF('Main Data'!J759="Platinum",1,0)</f>
        <v>0</v>
      </c>
      <c r="AG759">
        <f>IF(OR('Main Data'!J759="PVD",'Main Data'!J759="Gold Plate",'Main Data'!J759="Other"),1,0)</f>
        <v>0</v>
      </c>
      <c r="AH759">
        <f>IF('Main Data'!N759="Stainless Steel",1,0)</f>
        <v>0</v>
      </c>
      <c r="AI759">
        <f>IF('Main Data'!N759="Leather",1,0)</f>
        <v>0</v>
      </c>
      <c r="AJ759">
        <f>IF('Main Data'!N759="Two-tone",1,0)</f>
        <v>0</v>
      </c>
      <c r="AK759">
        <f>IF(OR('Main Data'!N759="YG 18K",'Main Data'!N759="PG 18K",'Main Data'!N759="WG 18K",'Main Data'!N759="Mixes of 18K"),1,0)</f>
        <v>1</v>
      </c>
      <c r="AL759">
        <f>IF(OR(,'Main Data'!N759="PVD",'Main Data'!N759="Gold plate"),1,0)</f>
        <v>0</v>
      </c>
      <c r="AM759">
        <f>IF(OR('Main Data'!AV759="Yes",'Main Data'!AW759="Yes",'Main Data'!AU759="Yes"),1,0)</f>
        <v>0</v>
      </c>
      <c r="AN759">
        <f>IF(OR(ISTEXT('Main Data'!AX759), ISTEXT('Main Data'!AY759)),1,0)</f>
        <v>0</v>
      </c>
      <c r="AO759">
        <f>IF('Main Data'!AZ759="Yes",1,0)</f>
        <v>0</v>
      </c>
      <c r="AP759">
        <f>IF('Main Data'!BA759="Yes",1,0)</f>
        <v>0</v>
      </c>
      <c r="AQ759">
        <f>IF('Main Data'!BD759="Yes",1,0)</f>
        <v>0</v>
      </c>
      <c r="AR759">
        <f>IF('Main Data'!BE759="A",1,0)</f>
        <v>0</v>
      </c>
      <c r="AS759">
        <f>IF('Main Data'!BE759="AA",1,0)</f>
        <v>0</v>
      </c>
      <c r="AT759">
        <f>IF('Main Data'!BE759="AAA",1,0)</f>
        <v>0</v>
      </c>
      <c r="AU759">
        <f>IF('Main Data'!BE759="AAAA",1,0)</f>
        <v>1</v>
      </c>
      <c r="AV759">
        <f>IF('Main Data'!P759="Yes",1,0)</f>
        <v>0</v>
      </c>
      <c r="AW759">
        <f>IF('Main Data'!AP759="Yes",1,0)</f>
        <v>0</v>
      </c>
      <c r="AX759">
        <f>IF(OR('Main Data'!V759="Yes", 'Main Data'!W759="Yes",'Main Data'!X759="Yes"),1,0)</f>
        <v>1</v>
      </c>
      <c r="AY759">
        <f>IF(OR('Main Data'!Y759="Yes",'Main Data'!Z759="Yes"),1,0)</f>
        <v>0</v>
      </c>
      <c r="AZ759">
        <f>IF('Main Data'!AR759="Yes",1,0)</f>
        <v>0</v>
      </c>
      <c r="BA759">
        <f>IF('Main Data'!AS759="Yes",1,0)</f>
        <v>0</v>
      </c>
      <c r="BB759">
        <f>IF('Main Data'!AG759="Yes",1,0)</f>
        <v>0</v>
      </c>
      <c r="BC759">
        <f>IF('Main Data'!AB759="Yes",1,0)</f>
        <v>0</v>
      </c>
      <c r="BD759">
        <f>IF('Main Data'!AA759="Yes",1,0)</f>
        <v>0</v>
      </c>
      <c r="BE759">
        <f>IF('Main Data'!AC759="Yes",1,0)</f>
        <v>0</v>
      </c>
      <c r="BF759">
        <f>IF('Main Data'!AF759="Yes",1,0)</f>
        <v>0</v>
      </c>
      <c r="BG759">
        <f>IF(OR('Main Data'!AI759="Yes",'Main Data'!AL759="Yes"),1,0)</f>
        <v>0</v>
      </c>
      <c r="BH759">
        <f>IF('Main Data'!AJ759="Yes",1,0)</f>
        <v>0</v>
      </c>
      <c r="BI759">
        <f>IF('Main Data'!AK759="Yes",1,0)</f>
        <v>0</v>
      </c>
      <c r="BJ759">
        <f>IF('Main Data'!AM759="Yes",1,0)</f>
        <v>0</v>
      </c>
      <c r="BK759">
        <f>IF('Main Data'!AQ759="Yes",1,0)</f>
        <v>0</v>
      </c>
      <c r="BL759" s="21">
        <f t="shared" si="67"/>
        <v>0</v>
      </c>
      <c r="BM759" s="21">
        <f t="shared" si="68"/>
        <v>0</v>
      </c>
      <c r="BN759" s="21">
        <f t="shared" si="69"/>
        <v>1</v>
      </c>
      <c r="BO759" s="21">
        <f t="shared" si="70"/>
        <v>0</v>
      </c>
      <c r="BP759" s="21">
        <f t="shared" si="71"/>
        <v>0</v>
      </c>
    </row>
    <row r="760" spans="1:68" x14ac:dyDescent="0.2">
      <c r="A760">
        <v>756</v>
      </c>
      <c r="B760" s="33">
        <f>'Main Data'!C760</f>
        <v>44143</v>
      </c>
      <c r="C760">
        <f>'Main Data'!D760</f>
        <v>406</v>
      </c>
      <c r="D760" s="26">
        <f>'Main Data'!E760</f>
        <v>57000</v>
      </c>
      <c r="E760" s="26">
        <f>'Main Data'!F760</f>
        <v>71250</v>
      </c>
      <c r="F760" s="34">
        <f t="shared" si="66"/>
        <v>10.950806546816688</v>
      </c>
      <c r="G760">
        <f>IF('Main Data'!H760="AP",1,0)</f>
        <v>1</v>
      </c>
      <c r="H760">
        <f>IF('Main Data'!H760="Blancpain",1,0)</f>
        <v>0</v>
      </c>
      <c r="I760">
        <f>IF('Main Data'!H760="Breguet",1,0)</f>
        <v>0</v>
      </c>
      <c r="J760">
        <f>IF('Main Data'!H760="Breitling",1,0)</f>
        <v>0</v>
      </c>
      <c r="K760">
        <f>IF('Main Data'!H760="Cartier",1,0)</f>
        <v>0</v>
      </c>
      <c r="L760">
        <f>IF('Main Data'!H760="Gallet",1,0)</f>
        <v>0</v>
      </c>
      <c r="M760">
        <f>IF('Main Data'!H760="Girard Perregaux",1,0)</f>
        <v>0</v>
      </c>
      <c r="N760">
        <f>IF('Main Data'!H760="Gubelin",1,0)</f>
        <v>0</v>
      </c>
      <c r="O760">
        <f>IF('Main Data'!H760="Heuer",1,0)</f>
        <v>0</v>
      </c>
      <c r="P760">
        <f>IF('Main Data'!H760="IWC",1,0)</f>
        <v>0</v>
      </c>
      <c r="Q760">
        <f>IF('Main Data'!H760="JLC",1,0)</f>
        <v>0</v>
      </c>
      <c r="R760">
        <f>IF('Main Data'!H760="Longines",1,0)</f>
        <v>0</v>
      </c>
      <c r="S760">
        <f>IF('Main Data'!H760="Movado",1,0)</f>
        <v>0</v>
      </c>
      <c r="T760">
        <f>IF('Main Data'!H760="Omega",1,0)</f>
        <v>0</v>
      </c>
      <c r="U760">
        <f>IF('Main Data'!H760="Panerai",1,0)</f>
        <v>0</v>
      </c>
      <c r="V760">
        <f>IF('Main Data'!H760="Patek",1,0)</f>
        <v>0</v>
      </c>
      <c r="W760">
        <f>IF('Main Data'!H760="Rolex",1,0)</f>
        <v>0</v>
      </c>
      <c r="X760">
        <f>IF('Main Data'!H760="Tudor",1,0)</f>
        <v>0</v>
      </c>
      <c r="Y760">
        <f>IF('Main Data'!H760="Ulysse Nardin",1,0)</f>
        <v>0</v>
      </c>
      <c r="Z760">
        <f>IF('Main Data'!H760="Universal Geneve",1,0)</f>
        <v>0</v>
      </c>
      <c r="AA760">
        <f>IF('Main Data'!H760="Vacheron",1,0)</f>
        <v>0</v>
      </c>
      <c r="AB760">
        <f>IF('Main Data'!H760="Zenith",1,0)</f>
        <v>0</v>
      </c>
      <c r="AC760">
        <f>IF('Main Data'!J760="Stainless Steel",1,0)</f>
        <v>1</v>
      </c>
      <c r="AD760">
        <f>IF('Main Data'!J760="Two-tone",1,0)</f>
        <v>0</v>
      </c>
      <c r="AE760">
        <f>IF(OR('Main Data'!J760="YG 18K",'Main Data'!J760="YG &lt;18K",'Main Data'!J760="PG 18K",'Main Data'!J760="PG &lt;18K",'Main Data'!J760="WG 18K",'Main Data'!J760="Mixes of 18K",'Main Data'!J760="Mixes &lt;18K"),1,0)</f>
        <v>0</v>
      </c>
      <c r="AF760">
        <f>IF('Main Data'!J760="Platinum",1,0)</f>
        <v>0</v>
      </c>
      <c r="AG760">
        <f>IF(OR('Main Data'!J760="PVD",'Main Data'!J760="Gold Plate",'Main Data'!J760="Other"),1,0)</f>
        <v>0</v>
      </c>
      <c r="AH760">
        <f>IF('Main Data'!N760="Stainless Steel",1,0)</f>
        <v>1</v>
      </c>
      <c r="AI760">
        <f>IF('Main Data'!N760="Leather",1,0)</f>
        <v>0</v>
      </c>
      <c r="AJ760">
        <f>IF('Main Data'!N760="Two-tone",1,0)</f>
        <v>0</v>
      </c>
      <c r="AK760">
        <f>IF(OR('Main Data'!N760="YG 18K",'Main Data'!N760="PG 18K",'Main Data'!N760="WG 18K",'Main Data'!N760="Mixes of 18K"),1,0)</f>
        <v>0</v>
      </c>
      <c r="AL760">
        <f>IF(OR(,'Main Data'!N760="PVD",'Main Data'!N760="Gold plate"),1,0)</f>
        <v>0</v>
      </c>
      <c r="AM760">
        <f>IF(OR('Main Data'!AV760="Yes",'Main Data'!AW760="Yes",'Main Data'!AU760="Yes"),1,0)</f>
        <v>0</v>
      </c>
      <c r="AN760">
        <f>IF(OR(ISTEXT('Main Data'!AX760), ISTEXT('Main Data'!AY760)),1,0)</f>
        <v>0</v>
      </c>
      <c r="AO760">
        <f>IF('Main Data'!AZ760="Yes",1,0)</f>
        <v>0</v>
      </c>
      <c r="AP760">
        <f>IF('Main Data'!BA760="Yes",1,0)</f>
        <v>0</v>
      </c>
      <c r="AQ760">
        <f>IF('Main Data'!BD760="Yes",1,0)</f>
        <v>0</v>
      </c>
      <c r="AR760">
        <f>IF('Main Data'!BE760="A",1,0)</f>
        <v>0</v>
      </c>
      <c r="AS760">
        <f>IF('Main Data'!BE760="AA",1,0)</f>
        <v>0</v>
      </c>
      <c r="AT760">
        <f>IF('Main Data'!BE760="AAA",1,0)</f>
        <v>0</v>
      </c>
      <c r="AU760">
        <f>IF('Main Data'!BE760="AAAA",1,0)</f>
        <v>1</v>
      </c>
      <c r="AV760">
        <f>IF('Main Data'!P760="Yes",1,0)</f>
        <v>0</v>
      </c>
      <c r="AW760">
        <f>IF('Main Data'!AP760="Yes",1,0)</f>
        <v>0</v>
      </c>
      <c r="AX760">
        <f>IF(OR('Main Data'!V760="Yes", 'Main Data'!W760="Yes",'Main Data'!X760="Yes"),1,0)</f>
        <v>1</v>
      </c>
      <c r="AY760">
        <f>IF(OR('Main Data'!Y760="Yes",'Main Data'!Z760="Yes"),1,0)</f>
        <v>0</v>
      </c>
      <c r="AZ760">
        <f>IF('Main Data'!AR760="Yes",1,0)</f>
        <v>0</v>
      </c>
      <c r="BA760">
        <f>IF('Main Data'!AS760="Yes",1,0)</f>
        <v>0</v>
      </c>
      <c r="BB760">
        <f>IF('Main Data'!AG760="Yes",1,0)</f>
        <v>0</v>
      </c>
      <c r="BC760">
        <f>IF('Main Data'!AB760="Yes",1,0)</f>
        <v>0</v>
      </c>
      <c r="BD760">
        <f>IF('Main Data'!AA760="Yes",1,0)</f>
        <v>0</v>
      </c>
      <c r="BE760">
        <f>IF('Main Data'!AC760="Yes",1,0)</f>
        <v>0</v>
      </c>
      <c r="BF760">
        <f>IF('Main Data'!AF760="Yes",1,0)</f>
        <v>0</v>
      </c>
      <c r="BG760">
        <f>IF(OR('Main Data'!AI760="Yes",'Main Data'!AL760="Yes"),1,0)</f>
        <v>0</v>
      </c>
      <c r="BH760">
        <f>IF('Main Data'!AJ760="Yes",1,0)</f>
        <v>0</v>
      </c>
      <c r="BI760">
        <f>IF('Main Data'!AK760="Yes",1,0)</f>
        <v>0</v>
      </c>
      <c r="BJ760">
        <f>IF('Main Data'!AM760="Yes",1,0)</f>
        <v>0</v>
      </c>
      <c r="BK760">
        <f>IF('Main Data'!AQ760="Yes",1,0)</f>
        <v>0</v>
      </c>
      <c r="BL760" s="21">
        <f t="shared" si="67"/>
        <v>0</v>
      </c>
      <c r="BM760" s="21">
        <f t="shared" si="68"/>
        <v>0</v>
      </c>
      <c r="BN760" s="21">
        <f t="shared" si="69"/>
        <v>1</v>
      </c>
      <c r="BO760" s="21">
        <f t="shared" si="70"/>
        <v>0</v>
      </c>
      <c r="BP760" s="21">
        <f t="shared" si="71"/>
        <v>0</v>
      </c>
    </row>
    <row r="761" spans="1:68" x14ac:dyDescent="0.2">
      <c r="A761">
        <v>757</v>
      </c>
      <c r="B761" s="33">
        <f>'Main Data'!C761</f>
        <v>44143</v>
      </c>
      <c r="C761">
        <f>'Main Data'!D761</f>
        <v>416</v>
      </c>
      <c r="D761" s="26">
        <f>'Main Data'!E761</f>
        <v>33000</v>
      </c>
      <c r="E761" s="26">
        <f>'Main Data'!F761</f>
        <v>41250</v>
      </c>
      <c r="F761" s="34">
        <f t="shared" si="66"/>
        <v>10.404262840448617</v>
      </c>
      <c r="G761">
        <f>IF('Main Data'!H761="AP",1,0)</f>
        <v>0</v>
      </c>
      <c r="H761">
        <f>IF('Main Data'!H761="Blancpain",1,0)</f>
        <v>0</v>
      </c>
      <c r="I761">
        <f>IF('Main Data'!H761="Breguet",1,0)</f>
        <v>0</v>
      </c>
      <c r="J761">
        <f>IF('Main Data'!H761="Breitling",1,0)</f>
        <v>0</v>
      </c>
      <c r="K761">
        <f>IF('Main Data'!H761="Cartier",1,0)</f>
        <v>0</v>
      </c>
      <c r="L761">
        <f>IF('Main Data'!H761="Gallet",1,0)</f>
        <v>0</v>
      </c>
      <c r="M761">
        <f>IF('Main Data'!H761="Girard Perregaux",1,0)</f>
        <v>0</v>
      </c>
      <c r="N761">
        <f>IF('Main Data'!H761="Gubelin",1,0)</f>
        <v>0</v>
      </c>
      <c r="O761">
        <f>IF('Main Data'!H761="Heuer",1,0)</f>
        <v>0</v>
      </c>
      <c r="P761">
        <f>IF('Main Data'!H761="IWC",1,0)</f>
        <v>0</v>
      </c>
      <c r="Q761">
        <f>IF('Main Data'!H761="JLC",1,0)</f>
        <v>0</v>
      </c>
      <c r="R761">
        <f>IF('Main Data'!H761="Longines",1,0)</f>
        <v>0</v>
      </c>
      <c r="S761">
        <f>IF('Main Data'!H761="Movado",1,0)</f>
        <v>0</v>
      </c>
      <c r="T761">
        <f>IF('Main Data'!H761="Omega",1,0)</f>
        <v>0</v>
      </c>
      <c r="U761">
        <f>IF('Main Data'!H761="Panerai",1,0)</f>
        <v>0</v>
      </c>
      <c r="V761">
        <f>IF('Main Data'!H761="Patek",1,0)</f>
        <v>0</v>
      </c>
      <c r="W761">
        <f>IF('Main Data'!H761="Rolex",1,0)</f>
        <v>1</v>
      </c>
      <c r="X761">
        <f>IF('Main Data'!H761="Tudor",1,0)</f>
        <v>0</v>
      </c>
      <c r="Y761">
        <f>IF('Main Data'!H761="Ulysse Nardin",1,0)</f>
        <v>0</v>
      </c>
      <c r="Z761">
        <f>IF('Main Data'!H761="Universal Geneve",1,0)</f>
        <v>0</v>
      </c>
      <c r="AA761">
        <f>IF('Main Data'!H761="Vacheron",1,0)</f>
        <v>0</v>
      </c>
      <c r="AB761">
        <f>IF('Main Data'!H761="Zenith",1,0)</f>
        <v>0</v>
      </c>
      <c r="AC761">
        <f>IF('Main Data'!J761="Stainless Steel",1,0)</f>
        <v>1</v>
      </c>
      <c r="AD761">
        <f>IF('Main Data'!J761="Two-tone",1,0)</f>
        <v>0</v>
      </c>
      <c r="AE761">
        <f>IF(OR('Main Data'!J761="YG 18K",'Main Data'!J761="YG &lt;18K",'Main Data'!J761="PG 18K",'Main Data'!J761="PG &lt;18K",'Main Data'!J761="WG 18K",'Main Data'!J761="Mixes of 18K",'Main Data'!J761="Mixes &lt;18K"),1,0)</f>
        <v>0</v>
      </c>
      <c r="AF761">
        <f>IF('Main Data'!J761="Platinum",1,0)</f>
        <v>0</v>
      </c>
      <c r="AG761">
        <f>IF(OR('Main Data'!J761="PVD",'Main Data'!J761="Gold Plate",'Main Data'!J761="Other"),1,0)</f>
        <v>0</v>
      </c>
      <c r="AH761">
        <f>IF('Main Data'!N761="Stainless Steel",1,0)</f>
        <v>1</v>
      </c>
      <c r="AI761">
        <f>IF('Main Data'!N761="Leather",1,0)</f>
        <v>0</v>
      </c>
      <c r="AJ761">
        <f>IF('Main Data'!N761="Two-tone",1,0)</f>
        <v>0</v>
      </c>
      <c r="AK761">
        <f>IF(OR('Main Data'!N761="YG 18K",'Main Data'!N761="PG 18K",'Main Data'!N761="WG 18K",'Main Data'!N761="Mixes of 18K"),1,0)</f>
        <v>0</v>
      </c>
      <c r="AL761">
        <f>IF(OR(,'Main Data'!N761="PVD",'Main Data'!N761="Gold plate"),1,0)</f>
        <v>0</v>
      </c>
      <c r="AM761">
        <f>IF(OR('Main Data'!AV761="Yes",'Main Data'!AW761="Yes",'Main Data'!AU761="Yes"),1,0)</f>
        <v>0</v>
      </c>
      <c r="AN761">
        <f>IF(OR(ISTEXT('Main Data'!AX761), ISTEXT('Main Data'!AY761)),1,0)</f>
        <v>0</v>
      </c>
      <c r="AO761">
        <f>IF('Main Data'!AZ761="Yes",1,0)</f>
        <v>0</v>
      </c>
      <c r="AP761">
        <f>IF('Main Data'!BA761="Yes",1,0)</f>
        <v>0</v>
      </c>
      <c r="AQ761">
        <f>IF('Main Data'!BD761="Yes",1,0)</f>
        <v>0</v>
      </c>
      <c r="AR761">
        <f>IF('Main Data'!BE761="A",1,0)</f>
        <v>0</v>
      </c>
      <c r="AS761">
        <f>IF('Main Data'!BE761="AA",1,0)</f>
        <v>0</v>
      </c>
      <c r="AT761">
        <f>IF('Main Data'!BE761="AAA",1,0)</f>
        <v>0</v>
      </c>
      <c r="AU761">
        <f>IF('Main Data'!BE761="AAAA",1,0)</f>
        <v>1</v>
      </c>
      <c r="AV761">
        <f>IF('Main Data'!P761="Yes",1,0)</f>
        <v>0</v>
      </c>
      <c r="AW761">
        <f>IF('Main Data'!AP761="Yes",1,0)</f>
        <v>0</v>
      </c>
      <c r="AX761">
        <f>IF(OR('Main Data'!V761="Yes", 'Main Data'!W761="Yes",'Main Data'!X761="Yes"),1,0)</f>
        <v>0</v>
      </c>
      <c r="AY761">
        <f>IF(OR('Main Data'!Y761="Yes",'Main Data'!Z761="Yes"),1,0)</f>
        <v>0</v>
      </c>
      <c r="AZ761">
        <f>IF('Main Data'!AR761="Yes",1,0)</f>
        <v>0</v>
      </c>
      <c r="BA761">
        <f>IF('Main Data'!AS761="Yes",1,0)</f>
        <v>0</v>
      </c>
      <c r="BB761">
        <f>IF('Main Data'!AG761="Yes",1,0)</f>
        <v>0</v>
      </c>
      <c r="BC761">
        <f>IF('Main Data'!AB761="Yes",1,0)</f>
        <v>0</v>
      </c>
      <c r="BD761">
        <f>IF('Main Data'!AA761="Yes",1,0)</f>
        <v>0</v>
      </c>
      <c r="BE761">
        <f>IF('Main Data'!AC761="Yes",1,0)</f>
        <v>0</v>
      </c>
      <c r="BF761">
        <f>IF('Main Data'!AF761="Yes",1,0)</f>
        <v>0</v>
      </c>
      <c r="BG761">
        <f>IF(OR('Main Data'!AI761="Yes",'Main Data'!AL761="Yes"),1,0)</f>
        <v>1</v>
      </c>
      <c r="BH761">
        <f>IF('Main Data'!AJ761="Yes",1,0)</f>
        <v>0</v>
      </c>
      <c r="BI761">
        <f>IF('Main Data'!AK761="Yes",1,0)</f>
        <v>0</v>
      </c>
      <c r="BJ761">
        <f>IF('Main Data'!AM761="Yes",1,0)</f>
        <v>0</v>
      </c>
      <c r="BK761">
        <f>IF('Main Data'!AQ761="Yes",1,0)</f>
        <v>0</v>
      </c>
      <c r="BL761" s="21">
        <f t="shared" si="67"/>
        <v>0</v>
      </c>
      <c r="BM761" s="21">
        <f t="shared" si="68"/>
        <v>0</v>
      </c>
      <c r="BN761" s="21">
        <f t="shared" si="69"/>
        <v>1</v>
      </c>
      <c r="BO761" s="21">
        <f t="shared" si="70"/>
        <v>0</v>
      </c>
      <c r="BP761" s="21">
        <f t="shared" si="71"/>
        <v>0</v>
      </c>
    </row>
    <row r="762" spans="1:68" x14ac:dyDescent="0.2">
      <c r="A762">
        <v>758</v>
      </c>
      <c r="B762" s="33">
        <f>'Main Data'!C762</f>
        <v>44143</v>
      </c>
      <c r="C762">
        <f>'Main Data'!D762</f>
        <v>417</v>
      </c>
      <c r="D762" s="26">
        <f>'Main Data'!E762</f>
        <v>14000</v>
      </c>
      <c r="E762" s="26">
        <f>'Main Data'!F762</f>
        <v>17500</v>
      </c>
      <c r="F762" s="34">
        <f t="shared" si="66"/>
        <v>9.5468126085973957</v>
      </c>
      <c r="G762">
        <f>IF('Main Data'!H762="AP",1,0)</f>
        <v>0</v>
      </c>
      <c r="H762">
        <f>IF('Main Data'!H762="Blancpain",1,0)</f>
        <v>0</v>
      </c>
      <c r="I762">
        <f>IF('Main Data'!H762="Breguet",1,0)</f>
        <v>0</v>
      </c>
      <c r="J762">
        <f>IF('Main Data'!H762="Breitling",1,0)</f>
        <v>0</v>
      </c>
      <c r="K762">
        <f>IF('Main Data'!H762="Cartier",1,0)</f>
        <v>0</v>
      </c>
      <c r="L762">
        <f>IF('Main Data'!H762="Gallet",1,0)</f>
        <v>0</v>
      </c>
      <c r="M762">
        <f>IF('Main Data'!H762="Girard Perregaux",1,0)</f>
        <v>0</v>
      </c>
      <c r="N762">
        <f>IF('Main Data'!H762="Gubelin",1,0)</f>
        <v>0</v>
      </c>
      <c r="O762">
        <f>IF('Main Data'!H762="Heuer",1,0)</f>
        <v>0</v>
      </c>
      <c r="P762">
        <f>IF('Main Data'!H762="IWC",1,0)</f>
        <v>0</v>
      </c>
      <c r="Q762">
        <f>IF('Main Data'!H762="JLC",1,0)</f>
        <v>0</v>
      </c>
      <c r="R762">
        <f>IF('Main Data'!H762="Longines",1,0)</f>
        <v>0</v>
      </c>
      <c r="S762">
        <f>IF('Main Data'!H762="Movado",1,0)</f>
        <v>0</v>
      </c>
      <c r="T762">
        <f>IF('Main Data'!H762="Omega",1,0)</f>
        <v>0</v>
      </c>
      <c r="U762">
        <f>IF('Main Data'!H762="Panerai",1,0)</f>
        <v>0</v>
      </c>
      <c r="V762">
        <f>IF('Main Data'!H762="Patek",1,0)</f>
        <v>0</v>
      </c>
      <c r="W762">
        <f>IF('Main Data'!H762="Rolex",1,0)</f>
        <v>1</v>
      </c>
      <c r="X762">
        <f>IF('Main Data'!H762="Tudor",1,0)</f>
        <v>0</v>
      </c>
      <c r="Y762">
        <f>IF('Main Data'!H762="Ulysse Nardin",1,0)</f>
        <v>0</v>
      </c>
      <c r="Z762">
        <f>IF('Main Data'!H762="Universal Geneve",1,0)</f>
        <v>0</v>
      </c>
      <c r="AA762">
        <f>IF('Main Data'!H762="Vacheron",1,0)</f>
        <v>0</v>
      </c>
      <c r="AB762">
        <f>IF('Main Data'!H762="Zenith",1,0)</f>
        <v>0</v>
      </c>
      <c r="AC762">
        <f>IF('Main Data'!J762="Stainless Steel",1,0)</f>
        <v>1</v>
      </c>
      <c r="AD762">
        <f>IF('Main Data'!J762="Two-tone",1,0)</f>
        <v>0</v>
      </c>
      <c r="AE762">
        <f>IF(OR('Main Data'!J762="YG 18K",'Main Data'!J762="YG &lt;18K",'Main Data'!J762="PG 18K",'Main Data'!J762="PG &lt;18K",'Main Data'!J762="WG 18K",'Main Data'!J762="Mixes of 18K",'Main Data'!J762="Mixes &lt;18K"),1,0)</f>
        <v>0</v>
      </c>
      <c r="AF762">
        <f>IF('Main Data'!J762="Platinum",1,0)</f>
        <v>0</v>
      </c>
      <c r="AG762">
        <f>IF(OR('Main Data'!J762="PVD",'Main Data'!J762="Gold Plate",'Main Data'!J762="Other"),1,0)</f>
        <v>0</v>
      </c>
      <c r="AH762">
        <f>IF('Main Data'!N762="Stainless Steel",1,0)</f>
        <v>1</v>
      </c>
      <c r="AI762">
        <f>IF('Main Data'!N762="Leather",1,0)</f>
        <v>0</v>
      </c>
      <c r="AJ762">
        <f>IF('Main Data'!N762="Two-tone",1,0)</f>
        <v>0</v>
      </c>
      <c r="AK762">
        <f>IF(OR('Main Data'!N762="YG 18K",'Main Data'!N762="PG 18K",'Main Data'!N762="WG 18K",'Main Data'!N762="Mixes of 18K"),1,0)</f>
        <v>0</v>
      </c>
      <c r="AL762">
        <f>IF(OR(,'Main Data'!N762="PVD",'Main Data'!N762="Gold plate"),1,0)</f>
        <v>0</v>
      </c>
      <c r="AM762">
        <f>IF(OR('Main Data'!AV762="Yes",'Main Data'!AW762="Yes",'Main Data'!AU762="Yes"),1,0)</f>
        <v>0</v>
      </c>
      <c r="AN762">
        <f>IF(OR(ISTEXT('Main Data'!AX762), ISTEXT('Main Data'!AY762)),1,0)</f>
        <v>0</v>
      </c>
      <c r="AO762">
        <f>IF('Main Data'!AZ762="Yes",1,0)</f>
        <v>0</v>
      </c>
      <c r="AP762">
        <f>IF('Main Data'!BA762="Yes",1,0)</f>
        <v>0</v>
      </c>
      <c r="AQ762">
        <f>IF('Main Data'!BD762="Yes",1,0)</f>
        <v>0</v>
      </c>
      <c r="AR762">
        <f>IF('Main Data'!BE762="A",1,0)</f>
        <v>0</v>
      </c>
      <c r="AS762">
        <f>IF('Main Data'!BE762="AA",1,0)</f>
        <v>0</v>
      </c>
      <c r="AT762">
        <f>IF('Main Data'!BE762="AAA",1,0)</f>
        <v>1</v>
      </c>
      <c r="AU762">
        <f>IF('Main Data'!BE762="AAAA",1,0)</f>
        <v>0</v>
      </c>
      <c r="AV762">
        <f>IF('Main Data'!P762="Yes",1,0)</f>
        <v>0</v>
      </c>
      <c r="AW762">
        <f>IF('Main Data'!AP762="Yes",1,0)</f>
        <v>0</v>
      </c>
      <c r="AX762">
        <f>IF(OR('Main Data'!V762="Yes", 'Main Data'!W762="Yes",'Main Data'!X762="Yes"),1,0)</f>
        <v>1</v>
      </c>
      <c r="AY762">
        <f>IF(OR('Main Data'!Y762="Yes",'Main Data'!Z762="Yes"),1,0)</f>
        <v>0</v>
      </c>
      <c r="AZ762">
        <f>IF('Main Data'!AR762="Yes",1,0)</f>
        <v>0</v>
      </c>
      <c r="BA762">
        <f>IF('Main Data'!AS762="Yes",1,0)</f>
        <v>0</v>
      </c>
      <c r="BB762">
        <f>IF('Main Data'!AG762="Yes",1,0)</f>
        <v>0</v>
      </c>
      <c r="BC762">
        <f>IF('Main Data'!AB762="Yes",1,0)</f>
        <v>0</v>
      </c>
      <c r="BD762">
        <f>IF('Main Data'!AA762="Yes",1,0)</f>
        <v>0</v>
      </c>
      <c r="BE762">
        <f>IF('Main Data'!AC762="Yes",1,0)</f>
        <v>1</v>
      </c>
      <c r="BF762">
        <f>IF('Main Data'!AF762="Yes",1,0)</f>
        <v>0</v>
      </c>
      <c r="BG762">
        <f>IF(OR('Main Data'!AI762="Yes",'Main Data'!AL762="Yes"),1,0)</f>
        <v>0</v>
      </c>
      <c r="BH762">
        <f>IF('Main Data'!AJ762="Yes",1,0)</f>
        <v>0</v>
      </c>
      <c r="BI762">
        <f>IF('Main Data'!AK762="Yes",1,0)</f>
        <v>0</v>
      </c>
      <c r="BJ762">
        <f>IF('Main Data'!AM762="Yes",1,0)</f>
        <v>0</v>
      </c>
      <c r="BK762">
        <f>IF('Main Data'!AQ762="Yes",1,0)</f>
        <v>0</v>
      </c>
      <c r="BL762" s="21">
        <f t="shared" si="67"/>
        <v>0</v>
      </c>
      <c r="BM762" s="21">
        <f t="shared" si="68"/>
        <v>0</v>
      </c>
      <c r="BN762" s="21">
        <f t="shared" si="69"/>
        <v>1</v>
      </c>
      <c r="BO762" s="21">
        <f t="shared" si="70"/>
        <v>0</v>
      </c>
      <c r="BP762" s="21">
        <f t="shared" si="71"/>
        <v>0</v>
      </c>
    </row>
    <row r="763" spans="1:68" x14ac:dyDescent="0.2">
      <c r="A763">
        <v>759</v>
      </c>
      <c r="B763" s="33">
        <f>'Main Data'!C763</f>
        <v>44143</v>
      </c>
      <c r="C763">
        <f>'Main Data'!D763</f>
        <v>422</v>
      </c>
      <c r="D763" s="26">
        <f>'Main Data'!E763</f>
        <v>45000</v>
      </c>
      <c r="E763" s="26">
        <f>'Main Data'!F763</f>
        <v>56250</v>
      </c>
      <c r="F763" s="34">
        <f t="shared" si="66"/>
        <v>10.714417768752456</v>
      </c>
      <c r="G763">
        <f>IF('Main Data'!H763="AP",1,0)</f>
        <v>0</v>
      </c>
      <c r="H763">
        <f>IF('Main Data'!H763="Blancpain",1,0)</f>
        <v>0</v>
      </c>
      <c r="I763">
        <f>IF('Main Data'!H763="Breguet",1,0)</f>
        <v>0</v>
      </c>
      <c r="J763">
        <f>IF('Main Data'!H763="Breitling",1,0)</f>
        <v>0</v>
      </c>
      <c r="K763">
        <f>IF('Main Data'!H763="Cartier",1,0)</f>
        <v>0</v>
      </c>
      <c r="L763">
        <f>IF('Main Data'!H763="Gallet",1,0)</f>
        <v>0</v>
      </c>
      <c r="M763">
        <f>IF('Main Data'!H763="Girard Perregaux",1,0)</f>
        <v>0</v>
      </c>
      <c r="N763">
        <f>IF('Main Data'!H763="Gubelin",1,0)</f>
        <v>0</v>
      </c>
      <c r="O763">
        <f>IF('Main Data'!H763="Heuer",1,0)</f>
        <v>0</v>
      </c>
      <c r="P763">
        <f>IF('Main Data'!H763="IWC",1,0)</f>
        <v>0</v>
      </c>
      <c r="Q763">
        <f>IF('Main Data'!H763="JLC",1,0)</f>
        <v>0</v>
      </c>
      <c r="R763">
        <f>IF('Main Data'!H763="Longines",1,0)</f>
        <v>0</v>
      </c>
      <c r="S763">
        <f>IF('Main Data'!H763="Movado",1,0)</f>
        <v>0</v>
      </c>
      <c r="T763">
        <f>IF('Main Data'!H763="Omega",1,0)</f>
        <v>0</v>
      </c>
      <c r="U763">
        <f>IF('Main Data'!H763="Panerai",1,0)</f>
        <v>0</v>
      </c>
      <c r="V763">
        <f>IF('Main Data'!H763="Patek",1,0)</f>
        <v>0</v>
      </c>
      <c r="W763">
        <f>IF('Main Data'!H763="Rolex",1,0)</f>
        <v>1</v>
      </c>
      <c r="X763">
        <f>IF('Main Data'!H763="Tudor",1,0)</f>
        <v>0</v>
      </c>
      <c r="Y763">
        <f>IF('Main Data'!H763="Ulysse Nardin",1,0)</f>
        <v>0</v>
      </c>
      <c r="Z763">
        <f>IF('Main Data'!H763="Universal Geneve",1,0)</f>
        <v>0</v>
      </c>
      <c r="AA763">
        <f>IF('Main Data'!H763="Vacheron",1,0)</f>
        <v>0</v>
      </c>
      <c r="AB763">
        <f>IF('Main Data'!H763="Zenith",1,0)</f>
        <v>0</v>
      </c>
      <c r="AC763">
        <f>IF('Main Data'!J763="Stainless Steel",1,0)</f>
        <v>1</v>
      </c>
      <c r="AD763">
        <f>IF('Main Data'!J763="Two-tone",1,0)</f>
        <v>0</v>
      </c>
      <c r="AE763">
        <f>IF(OR('Main Data'!J763="YG 18K",'Main Data'!J763="YG &lt;18K",'Main Data'!J763="PG 18K",'Main Data'!J763="PG &lt;18K",'Main Data'!J763="WG 18K",'Main Data'!J763="Mixes of 18K",'Main Data'!J763="Mixes &lt;18K"),1,0)</f>
        <v>0</v>
      </c>
      <c r="AF763">
        <f>IF('Main Data'!J763="Platinum",1,0)</f>
        <v>0</v>
      </c>
      <c r="AG763">
        <f>IF(OR('Main Data'!J763="PVD",'Main Data'!J763="Gold Plate",'Main Data'!J763="Other"),1,0)</f>
        <v>0</v>
      </c>
      <c r="AH763">
        <f>IF('Main Data'!N763="Stainless Steel",1,0)</f>
        <v>1</v>
      </c>
      <c r="AI763">
        <f>IF('Main Data'!N763="Leather",1,0)</f>
        <v>0</v>
      </c>
      <c r="AJ763">
        <f>IF('Main Data'!N763="Two-tone",1,0)</f>
        <v>0</v>
      </c>
      <c r="AK763">
        <f>IF(OR('Main Data'!N763="YG 18K",'Main Data'!N763="PG 18K",'Main Data'!N763="WG 18K",'Main Data'!N763="Mixes of 18K"),1,0)</f>
        <v>0</v>
      </c>
      <c r="AL763">
        <f>IF(OR(,'Main Data'!N763="PVD",'Main Data'!N763="Gold plate"),1,0)</f>
        <v>0</v>
      </c>
      <c r="AM763">
        <f>IF(OR('Main Data'!AV763="Yes",'Main Data'!AW763="Yes",'Main Data'!AU763="Yes"),1,0)</f>
        <v>0</v>
      </c>
      <c r="AN763">
        <f>IF(OR(ISTEXT('Main Data'!AX763), ISTEXT('Main Data'!AY763)),1,0)</f>
        <v>0</v>
      </c>
      <c r="AO763">
        <f>IF('Main Data'!AZ763="Yes",1,0)</f>
        <v>0</v>
      </c>
      <c r="AP763">
        <f>IF('Main Data'!BA763="Yes",1,0)</f>
        <v>0</v>
      </c>
      <c r="AQ763">
        <f>IF('Main Data'!BD763="Yes",1,0)</f>
        <v>0</v>
      </c>
      <c r="AR763">
        <f>IF('Main Data'!BE763="A",1,0)</f>
        <v>0</v>
      </c>
      <c r="AS763">
        <f>IF('Main Data'!BE763="AA",1,0)</f>
        <v>0</v>
      </c>
      <c r="AT763">
        <f>IF('Main Data'!BE763="AAA",1,0)</f>
        <v>1</v>
      </c>
      <c r="AU763">
        <f>IF('Main Data'!BE763="AAAA",1,0)</f>
        <v>0</v>
      </c>
      <c r="AV763">
        <f>IF('Main Data'!P763="Yes",1,0)</f>
        <v>1</v>
      </c>
      <c r="AW763">
        <f>IF('Main Data'!AP763="Yes",1,0)</f>
        <v>0</v>
      </c>
      <c r="AX763">
        <f>IF(OR('Main Data'!V763="Yes", 'Main Data'!W763="Yes",'Main Data'!X763="Yes"),1,0)</f>
        <v>0</v>
      </c>
      <c r="AY763">
        <f>IF(OR('Main Data'!Y763="Yes",'Main Data'!Z763="Yes"),1,0)</f>
        <v>0</v>
      </c>
      <c r="AZ763">
        <f>IF('Main Data'!AR763="Yes",1,0)</f>
        <v>0</v>
      </c>
      <c r="BA763">
        <f>IF('Main Data'!AS763="Yes",1,0)</f>
        <v>0</v>
      </c>
      <c r="BB763">
        <f>IF('Main Data'!AG763="Yes",1,0)</f>
        <v>0</v>
      </c>
      <c r="BC763">
        <f>IF('Main Data'!AB763="Yes",1,0)</f>
        <v>0</v>
      </c>
      <c r="BD763">
        <f>IF('Main Data'!AA763="Yes",1,0)</f>
        <v>1</v>
      </c>
      <c r="BE763">
        <f>IF('Main Data'!AC763="Yes",1,0)</f>
        <v>0</v>
      </c>
      <c r="BF763">
        <f>IF('Main Data'!AF763="Yes",1,0)</f>
        <v>0</v>
      </c>
      <c r="BG763">
        <f>IF(OR('Main Data'!AI763="Yes",'Main Data'!AL763="Yes"),1,0)</f>
        <v>0</v>
      </c>
      <c r="BH763">
        <f>IF('Main Data'!AJ763="Yes",1,0)</f>
        <v>0</v>
      </c>
      <c r="BI763">
        <f>IF('Main Data'!AK763="Yes",1,0)</f>
        <v>0</v>
      </c>
      <c r="BJ763">
        <f>IF('Main Data'!AM763="Yes",1,0)</f>
        <v>0</v>
      </c>
      <c r="BK763">
        <f>IF('Main Data'!AQ763="Yes",1,0)</f>
        <v>0</v>
      </c>
      <c r="BL763" s="21">
        <f t="shared" si="67"/>
        <v>0</v>
      </c>
      <c r="BM763" s="21">
        <f t="shared" si="68"/>
        <v>0</v>
      </c>
      <c r="BN763" s="21">
        <f t="shared" si="69"/>
        <v>1</v>
      </c>
      <c r="BO763" s="21">
        <f t="shared" si="70"/>
        <v>0</v>
      </c>
      <c r="BP763" s="21">
        <f t="shared" si="71"/>
        <v>0</v>
      </c>
    </row>
    <row r="764" spans="1:68" x14ac:dyDescent="0.2">
      <c r="A764">
        <v>760</v>
      </c>
      <c r="B764" s="33">
        <f>'Main Data'!C764</f>
        <v>44143</v>
      </c>
      <c r="C764">
        <f>'Main Data'!D764</f>
        <v>424</v>
      </c>
      <c r="D764" s="26">
        <f>'Main Data'!E764</f>
        <v>12000</v>
      </c>
      <c r="E764" s="26">
        <f>'Main Data'!F764</f>
        <v>15000</v>
      </c>
      <c r="F764" s="34">
        <f t="shared" si="66"/>
        <v>9.3926619287701367</v>
      </c>
      <c r="G764">
        <f>IF('Main Data'!H764="AP",1,0)</f>
        <v>0</v>
      </c>
      <c r="H764">
        <f>IF('Main Data'!H764="Blancpain",1,0)</f>
        <v>0</v>
      </c>
      <c r="I764">
        <f>IF('Main Data'!H764="Breguet",1,0)</f>
        <v>0</v>
      </c>
      <c r="J764">
        <f>IF('Main Data'!H764="Breitling",1,0)</f>
        <v>0</v>
      </c>
      <c r="K764">
        <f>IF('Main Data'!H764="Cartier",1,0)</f>
        <v>0</v>
      </c>
      <c r="L764">
        <f>IF('Main Data'!H764="Gallet",1,0)</f>
        <v>0</v>
      </c>
      <c r="M764">
        <f>IF('Main Data'!H764="Girard Perregaux",1,0)</f>
        <v>0</v>
      </c>
      <c r="N764">
        <f>IF('Main Data'!H764="Gubelin",1,0)</f>
        <v>0</v>
      </c>
      <c r="O764">
        <f>IF('Main Data'!H764="Heuer",1,0)</f>
        <v>0</v>
      </c>
      <c r="P764">
        <f>IF('Main Data'!H764="IWC",1,0)</f>
        <v>0</v>
      </c>
      <c r="Q764">
        <f>IF('Main Data'!H764="JLC",1,0)</f>
        <v>0</v>
      </c>
      <c r="R764">
        <f>IF('Main Data'!H764="Longines",1,0)</f>
        <v>0</v>
      </c>
      <c r="S764">
        <f>IF('Main Data'!H764="Movado",1,0)</f>
        <v>0</v>
      </c>
      <c r="T764">
        <f>IF('Main Data'!H764="Omega",1,0)</f>
        <v>0</v>
      </c>
      <c r="U764">
        <f>IF('Main Data'!H764="Panerai",1,0)</f>
        <v>0</v>
      </c>
      <c r="V764">
        <f>IF('Main Data'!H764="Patek",1,0)</f>
        <v>0</v>
      </c>
      <c r="W764">
        <f>IF('Main Data'!H764="Rolex",1,0)</f>
        <v>1</v>
      </c>
      <c r="X764">
        <f>IF('Main Data'!H764="Tudor",1,0)</f>
        <v>0</v>
      </c>
      <c r="Y764">
        <f>IF('Main Data'!H764="Ulysse Nardin",1,0)</f>
        <v>0</v>
      </c>
      <c r="Z764">
        <f>IF('Main Data'!H764="Universal Geneve",1,0)</f>
        <v>0</v>
      </c>
      <c r="AA764">
        <f>IF('Main Data'!H764="Vacheron",1,0)</f>
        <v>0</v>
      </c>
      <c r="AB764">
        <f>IF('Main Data'!H764="Zenith",1,0)</f>
        <v>0</v>
      </c>
      <c r="AC764">
        <f>IF('Main Data'!J764="Stainless Steel",1,0)</f>
        <v>1</v>
      </c>
      <c r="AD764">
        <f>IF('Main Data'!J764="Two-tone",1,0)</f>
        <v>0</v>
      </c>
      <c r="AE764">
        <f>IF(OR('Main Data'!J764="YG 18K",'Main Data'!J764="YG &lt;18K",'Main Data'!J764="PG 18K",'Main Data'!J764="PG &lt;18K",'Main Data'!J764="WG 18K",'Main Data'!J764="Mixes of 18K",'Main Data'!J764="Mixes &lt;18K"),1,0)</f>
        <v>0</v>
      </c>
      <c r="AF764">
        <f>IF('Main Data'!J764="Platinum",1,0)</f>
        <v>0</v>
      </c>
      <c r="AG764">
        <f>IF(OR('Main Data'!J764="PVD",'Main Data'!J764="Gold Plate",'Main Data'!J764="Other"),1,0)</f>
        <v>0</v>
      </c>
      <c r="AH764">
        <f>IF('Main Data'!N764="Stainless Steel",1,0)</f>
        <v>0</v>
      </c>
      <c r="AI764">
        <f>IF('Main Data'!N764="Leather",1,0)</f>
        <v>1</v>
      </c>
      <c r="AJ764">
        <f>IF('Main Data'!N764="Two-tone",1,0)</f>
        <v>0</v>
      </c>
      <c r="AK764">
        <f>IF(OR('Main Data'!N764="YG 18K",'Main Data'!N764="PG 18K",'Main Data'!N764="WG 18K",'Main Data'!N764="Mixes of 18K"),1,0)</f>
        <v>0</v>
      </c>
      <c r="AL764">
        <f>IF(OR(,'Main Data'!N764="PVD",'Main Data'!N764="Gold plate"),1,0)</f>
        <v>0</v>
      </c>
      <c r="AM764">
        <f>IF(OR('Main Data'!AV764="Yes",'Main Data'!AW764="Yes",'Main Data'!AU764="Yes"),1,0)</f>
        <v>0</v>
      </c>
      <c r="AN764">
        <f>IF(OR(ISTEXT('Main Data'!AX764), ISTEXT('Main Data'!AY764)),1,0)</f>
        <v>0</v>
      </c>
      <c r="AO764">
        <f>IF('Main Data'!AZ764="Yes",1,0)</f>
        <v>0</v>
      </c>
      <c r="AP764">
        <f>IF('Main Data'!BA764="Yes",1,0)</f>
        <v>0</v>
      </c>
      <c r="AQ764">
        <f>IF('Main Data'!BD764="Yes",1,0)</f>
        <v>0</v>
      </c>
      <c r="AR764">
        <f>IF('Main Data'!BE764="A",1,0)</f>
        <v>0</v>
      </c>
      <c r="AS764">
        <f>IF('Main Data'!BE764="AA",1,0)</f>
        <v>1</v>
      </c>
      <c r="AT764">
        <f>IF('Main Data'!BE764="AAA",1,0)</f>
        <v>0</v>
      </c>
      <c r="AU764">
        <f>IF('Main Data'!BE764="AAAA",1,0)</f>
        <v>0</v>
      </c>
      <c r="AV764">
        <f>IF('Main Data'!P764="Yes",1,0)</f>
        <v>1</v>
      </c>
      <c r="AW764">
        <f>IF('Main Data'!AP764="Yes",1,0)</f>
        <v>0</v>
      </c>
      <c r="AX764">
        <f>IF(OR('Main Data'!V764="Yes", 'Main Data'!W764="Yes",'Main Data'!X764="Yes"),1,0)</f>
        <v>0</v>
      </c>
      <c r="AY764">
        <f>IF(OR('Main Data'!Y764="Yes",'Main Data'!Z764="Yes"),1,0)</f>
        <v>0</v>
      </c>
      <c r="AZ764">
        <f>IF('Main Data'!AR764="Yes",1,0)</f>
        <v>0</v>
      </c>
      <c r="BA764">
        <f>IF('Main Data'!AS764="Yes",1,0)</f>
        <v>0</v>
      </c>
      <c r="BB764">
        <f>IF('Main Data'!AG764="Yes",1,0)</f>
        <v>0</v>
      </c>
      <c r="BC764">
        <f>IF('Main Data'!AB764="Yes",1,0)</f>
        <v>0</v>
      </c>
      <c r="BD764">
        <f>IF('Main Data'!AA764="Yes",1,0)</f>
        <v>1</v>
      </c>
      <c r="BE764">
        <f>IF('Main Data'!AC764="Yes",1,0)</f>
        <v>0</v>
      </c>
      <c r="BF764">
        <f>IF('Main Data'!AF764="Yes",1,0)</f>
        <v>0</v>
      </c>
      <c r="BG764">
        <f>IF(OR('Main Data'!AI764="Yes",'Main Data'!AL764="Yes"),1,0)</f>
        <v>0</v>
      </c>
      <c r="BH764">
        <f>IF('Main Data'!AJ764="Yes",1,0)</f>
        <v>0</v>
      </c>
      <c r="BI764">
        <f>IF('Main Data'!AK764="Yes",1,0)</f>
        <v>0</v>
      </c>
      <c r="BJ764">
        <f>IF('Main Data'!AM764="Yes",1,0)</f>
        <v>0</v>
      </c>
      <c r="BK764">
        <f>IF('Main Data'!AQ764="Yes",1,0)</f>
        <v>0</v>
      </c>
      <c r="BL764" s="21">
        <f t="shared" si="67"/>
        <v>0</v>
      </c>
      <c r="BM764" s="21">
        <f t="shared" si="68"/>
        <v>0</v>
      </c>
      <c r="BN764" s="21">
        <f t="shared" si="69"/>
        <v>1</v>
      </c>
      <c r="BO764" s="21">
        <f t="shared" si="70"/>
        <v>0</v>
      </c>
      <c r="BP764" s="21">
        <f t="shared" si="71"/>
        <v>0</v>
      </c>
    </row>
    <row r="765" spans="1:68" x14ac:dyDescent="0.2">
      <c r="A765">
        <v>761</v>
      </c>
      <c r="B765" s="33">
        <f>'Main Data'!C765</f>
        <v>44143</v>
      </c>
      <c r="C765">
        <f>'Main Data'!D765</f>
        <v>425</v>
      </c>
      <c r="D765" s="26">
        <f>'Main Data'!E765</f>
        <v>55000</v>
      </c>
      <c r="E765" s="26">
        <f>'Main Data'!F765</f>
        <v>68750</v>
      </c>
      <c r="F765" s="34">
        <f t="shared" si="66"/>
        <v>10.915088464214607</v>
      </c>
      <c r="G765">
        <f>IF('Main Data'!H765="AP",1,0)</f>
        <v>0</v>
      </c>
      <c r="H765">
        <f>IF('Main Data'!H765="Blancpain",1,0)</f>
        <v>0</v>
      </c>
      <c r="I765">
        <f>IF('Main Data'!H765="Breguet",1,0)</f>
        <v>0</v>
      </c>
      <c r="J765">
        <f>IF('Main Data'!H765="Breitling",1,0)</f>
        <v>0</v>
      </c>
      <c r="K765">
        <f>IF('Main Data'!H765="Cartier",1,0)</f>
        <v>0</v>
      </c>
      <c r="L765">
        <f>IF('Main Data'!H765="Gallet",1,0)</f>
        <v>0</v>
      </c>
      <c r="M765">
        <f>IF('Main Data'!H765="Girard Perregaux",1,0)</f>
        <v>0</v>
      </c>
      <c r="N765">
        <f>IF('Main Data'!H765="Gubelin",1,0)</f>
        <v>0</v>
      </c>
      <c r="O765">
        <f>IF('Main Data'!H765="Heuer",1,0)</f>
        <v>0</v>
      </c>
      <c r="P765">
        <f>IF('Main Data'!H765="IWC",1,0)</f>
        <v>0</v>
      </c>
      <c r="Q765">
        <f>IF('Main Data'!H765="JLC",1,0)</f>
        <v>0</v>
      </c>
      <c r="R765">
        <f>IF('Main Data'!H765="Longines",1,0)</f>
        <v>0</v>
      </c>
      <c r="S765">
        <f>IF('Main Data'!H765="Movado",1,0)</f>
        <v>0</v>
      </c>
      <c r="T765">
        <f>IF('Main Data'!H765="Omega",1,0)</f>
        <v>0</v>
      </c>
      <c r="U765">
        <f>IF('Main Data'!H765="Panerai",1,0)</f>
        <v>0</v>
      </c>
      <c r="V765">
        <f>IF('Main Data'!H765="Patek",1,0)</f>
        <v>0</v>
      </c>
      <c r="W765">
        <f>IF('Main Data'!H765="Rolex",1,0)</f>
        <v>1</v>
      </c>
      <c r="X765">
        <f>IF('Main Data'!H765="Tudor",1,0)</f>
        <v>0</v>
      </c>
      <c r="Y765">
        <f>IF('Main Data'!H765="Ulysse Nardin",1,0)</f>
        <v>0</v>
      </c>
      <c r="Z765">
        <f>IF('Main Data'!H765="Universal Geneve",1,0)</f>
        <v>0</v>
      </c>
      <c r="AA765">
        <f>IF('Main Data'!H765="Vacheron",1,0)</f>
        <v>0</v>
      </c>
      <c r="AB765">
        <f>IF('Main Data'!H765="Zenith",1,0)</f>
        <v>0</v>
      </c>
      <c r="AC765">
        <f>IF('Main Data'!J765="Stainless Steel",1,0)</f>
        <v>1</v>
      </c>
      <c r="AD765">
        <f>IF('Main Data'!J765="Two-tone",1,0)</f>
        <v>0</v>
      </c>
      <c r="AE765">
        <f>IF(OR('Main Data'!J765="YG 18K",'Main Data'!J765="YG &lt;18K",'Main Data'!J765="PG 18K",'Main Data'!J765="PG &lt;18K",'Main Data'!J765="WG 18K",'Main Data'!J765="Mixes of 18K",'Main Data'!J765="Mixes &lt;18K"),1,0)</f>
        <v>0</v>
      </c>
      <c r="AF765">
        <f>IF('Main Data'!J765="Platinum",1,0)</f>
        <v>0</v>
      </c>
      <c r="AG765">
        <f>IF(OR('Main Data'!J765="PVD",'Main Data'!J765="Gold Plate",'Main Data'!J765="Other"),1,0)</f>
        <v>0</v>
      </c>
      <c r="AH765">
        <f>IF('Main Data'!N765="Stainless Steel",1,0)</f>
        <v>1</v>
      </c>
      <c r="AI765">
        <f>IF('Main Data'!N765="Leather",1,0)</f>
        <v>0</v>
      </c>
      <c r="AJ765">
        <f>IF('Main Data'!N765="Two-tone",1,0)</f>
        <v>0</v>
      </c>
      <c r="AK765">
        <f>IF(OR('Main Data'!N765="YG 18K",'Main Data'!N765="PG 18K",'Main Data'!N765="WG 18K",'Main Data'!N765="Mixes of 18K"),1,0)</f>
        <v>0</v>
      </c>
      <c r="AL765">
        <f>IF(OR(,'Main Data'!N765="PVD",'Main Data'!N765="Gold plate"),1,0)</f>
        <v>0</v>
      </c>
      <c r="AM765">
        <f>IF(OR('Main Data'!AV765="Yes",'Main Data'!AW765="Yes",'Main Data'!AU765="Yes"),1,0)</f>
        <v>0</v>
      </c>
      <c r="AN765">
        <f>IF(OR(ISTEXT('Main Data'!AX765), ISTEXT('Main Data'!AY765)),1,0)</f>
        <v>0</v>
      </c>
      <c r="AO765">
        <f>IF('Main Data'!AZ765="Yes",1,0)</f>
        <v>1</v>
      </c>
      <c r="AP765">
        <f>IF('Main Data'!BA765="Yes",1,0)</f>
        <v>0</v>
      </c>
      <c r="AQ765">
        <f>IF('Main Data'!BD765="Yes",1,0)</f>
        <v>0</v>
      </c>
      <c r="AR765">
        <f>IF('Main Data'!BE765="A",1,0)</f>
        <v>0</v>
      </c>
      <c r="AS765">
        <f>IF('Main Data'!BE765="AA",1,0)</f>
        <v>0</v>
      </c>
      <c r="AT765">
        <f>IF('Main Data'!BE765="AAA",1,0)</f>
        <v>1</v>
      </c>
      <c r="AU765">
        <f>IF('Main Data'!BE765="AAAA",1,0)</f>
        <v>0</v>
      </c>
      <c r="AV765">
        <f>IF('Main Data'!P765="Yes",1,0)</f>
        <v>0</v>
      </c>
      <c r="AW765">
        <f>IF('Main Data'!AP765="Yes",1,0)</f>
        <v>0</v>
      </c>
      <c r="AX765">
        <f>IF(OR('Main Data'!V765="Yes", 'Main Data'!W765="Yes",'Main Data'!X765="Yes"),1,0)</f>
        <v>0</v>
      </c>
      <c r="AY765">
        <f>IF(OR('Main Data'!Y765="Yes",'Main Data'!Z765="Yes"),1,0)</f>
        <v>0</v>
      </c>
      <c r="AZ765">
        <f>IF('Main Data'!AR765="Yes",1,0)</f>
        <v>0</v>
      </c>
      <c r="BA765">
        <f>IF('Main Data'!AS765="Yes",1,0)</f>
        <v>0</v>
      </c>
      <c r="BB765">
        <f>IF('Main Data'!AG765="Yes",1,0)</f>
        <v>0</v>
      </c>
      <c r="BC765">
        <f>IF('Main Data'!AB765="Yes",1,0)</f>
        <v>0</v>
      </c>
      <c r="BD765">
        <f>IF('Main Data'!AA765="Yes",1,0)</f>
        <v>0</v>
      </c>
      <c r="BE765">
        <f>IF('Main Data'!AC765="Yes",1,0)</f>
        <v>0</v>
      </c>
      <c r="BF765">
        <f>IF('Main Data'!AF765="Yes",1,0)</f>
        <v>0</v>
      </c>
      <c r="BG765">
        <f>IF(OR('Main Data'!AI765="Yes",'Main Data'!AL765="Yes"),1,0)</f>
        <v>1</v>
      </c>
      <c r="BH765">
        <f>IF('Main Data'!AJ765="Yes",1,0)</f>
        <v>0</v>
      </c>
      <c r="BI765">
        <f>IF('Main Data'!AK765="Yes",1,0)</f>
        <v>0</v>
      </c>
      <c r="BJ765">
        <f>IF('Main Data'!AM765="Yes",1,0)</f>
        <v>0</v>
      </c>
      <c r="BK765">
        <f>IF('Main Data'!AQ765="Yes",1,0)</f>
        <v>0</v>
      </c>
      <c r="BL765" s="21">
        <f t="shared" si="67"/>
        <v>0</v>
      </c>
      <c r="BM765" s="21">
        <f t="shared" si="68"/>
        <v>0</v>
      </c>
      <c r="BN765" s="21">
        <f t="shared" si="69"/>
        <v>1</v>
      </c>
      <c r="BO765" s="21">
        <f t="shared" si="70"/>
        <v>0</v>
      </c>
      <c r="BP765" s="21">
        <f t="shared" si="71"/>
        <v>0</v>
      </c>
    </row>
    <row r="766" spans="1:68" x14ac:dyDescent="0.2">
      <c r="A766">
        <v>762</v>
      </c>
      <c r="B766" s="33">
        <f>'Main Data'!C766</f>
        <v>44143</v>
      </c>
      <c r="C766">
        <f>'Main Data'!D766</f>
        <v>426</v>
      </c>
      <c r="D766" s="26">
        <f>'Main Data'!E766</f>
        <v>26000</v>
      </c>
      <c r="E766" s="26">
        <f>'Main Data'!F766</f>
        <v>32500</v>
      </c>
      <c r="F766" s="34">
        <f t="shared" si="66"/>
        <v>10.165851817003619</v>
      </c>
      <c r="G766">
        <f>IF('Main Data'!H766="AP",1,0)</f>
        <v>0</v>
      </c>
      <c r="H766">
        <f>IF('Main Data'!H766="Blancpain",1,0)</f>
        <v>0</v>
      </c>
      <c r="I766">
        <f>IF('Main Data'!H766="Breguet",1,0)</f>
        <v>0</v>
      </c>
      <c r="J766">
        <f>IF('Main Data'!H766="Breitling",1,0)</f>
        <v>0</v>
      </c>
      <c r="K766">
        <f>IF('Main Data'!H766="Cartier",1,0)</f>
        <v>0</v>
      </c>
      <c r="L766">
        <f>IF('Main Data'!H766="Gallet",1,0)</f>
        <v>0</v>
      </c>
      <c r="M766">
        <f>IF('Main Data'!H766="Girard Perregaux",1,0)</f>
        <v>0</v>
      </c>
      <c r="N766">
        <f>IF('Main Data'!H766="Gubelin",1,0)</f>
        <v>0</v>
      </c>
      <c r="O766">
        <f>IF('Main Data'!H766="Heuer",1,0)</f>
        <v>0</v>
      </c>
      <c r="P766">
        <f>IF('Main Data'!H766="IWC",1,0)</f>
        <v>0</v>
      </c>
      <c r="Q766">
        <f>IF('Main Data'!H766="JLC",1,0)</f>
        <v>0</v>
      </c>
      <c r="R766">
        <f>IF('Main Data'!H766="Longines",1,0)</f>
        <v>0</v>
      </c>
      <c r="S766">
        <f>IF('Main Data'!H766="Movado",1,0)</f>
        <v>0</v>
      </c>
      <c r="T766">
        <f>IF('Main Data'!H766="Omega",1,0)</f>
        <v>0</v>
      </c>
      <c r="U766">
        <f>IF('Main Data'!H766="Panerai",1,0)</f>
        <v>0</v>
      </c>
      <c r="V766">
        <f>IF('Main Data'!H766="Patek",1,0)</f>
        <v>0</v>
      </c>
      <c r="W766">
        <f>IF('Main Data'!H766="Rolex",1,0)</f>
        <v>1</v>
      </c>
      <c r="X766">
        <f>IF('Main Data'!H766="Tudor",1,0)</f>
        <v>0</v>
      </c>
      <c r="Y766">
        <f>IF('Main Data'!H766="Ulysse Nardin",1,0)</f>
        <v>0</v>
      </c>
      <c r="Z766">
        <f>IF('Main Data'!H766="Universal Geneve",1,0)</f>
        <v>0</v>
      </c>
      <c r="AA766">
        <f>IF('Main Data'!H766="Vacheron",1,0)</f>
        <v>0</v>
      </c>
      <c r="AB766">
        <f>IF('Main Data'!H766="Zenith",1,0)</f>
        <v>0</v>
      </c>
      <c r="AC766">
        <f>IF('Main Data'!J766="Stainless Steel",1,0)</f>
        <v>1</v>
      </c>
      <c r="AD766">
        <f>IF('Main Data'!J766="Two-tone",1,0)</f>
        <v>0</v>
      </c>
      <c r="AE766">
        <f>IF(OR('Main Data'!J766="YG 18K",'Main Data'!J766="YG &lt;18K",'Main Data'!J766="PG 18K",'Main Data'!J766="PG &lt;18K",'Main Data'!J766="WG 18K",'Main Data'!J766="Mixes of 18K",'Main Data'!J766="Mixes &lt;18K"),1,0)</f>
        <v>0</v>
      </c>
      <c r="AF766">
        <f>IF('Main Data'!J766="Platinum",1,0)</f>
        <v>0</v>
      </c>
      <c r="AG766">
        <f>IF(OR('Main Data'!J766="PVD",'Main Data'!J766="Gold Plate",'Main Data'!J766="Other"),1,0)</f>
        <v>0</v>
      </c>
      <c r="AH766">
        <f>IF('Main Data'!N766="Stainless Steel",1,0)</f>
        <v>1</v>
      </c>
      <c r="AI766">
        <f>IF('Main Data'!N766="Leather",1,0)</f>
        <v>0</v>
      </c>
      <c r="AJ766">
        <f>IF('Main Data'!N766="Two-tone",1,0)</f>
        <v>0</v>
      </c>
      <c r="AK766">
        <f>IF(OR('Main Data'!N766="YG 18K",'Main Data'!N766="PG 18K",'Main Data'!N766="WG 18K",'Main Data'!N766="Mixes of 18K"),1,0)</f>
        <v>0</v>
      </c>
      <c r="AL766">
        <f>IF(OR(,'Main Data'!N766="PVD",'Main Data'!N766="Gold plate"),1,0)</f>
        <v>0</v>
      </c>
      <c r="AM766">
        <f>IF(OR('Main Data'!AV766="Yes",'Main Data'!AW766="Yes",'Main Data'!AU766="Yes"),1,0)</f>
        <v>0</v>
      </c>
      <c r="AN766">
        <f>IF(OR(ISTEXT('Main Data'!AX766), ISTEXT('Main Data'!AY766)),1,0)</f>
        <v>0</v>
      </c>
      <c r="AO766">
        <f>IF('Main Data'!AZ766="Yes",1,0)</f>
        <v>0</v>
      </c>
      <c r="AP766">
        <f>IF('Main Data'!BA766="Yes",1,0)</f>
        <v>0</v>
      </c>
      <c r="AQ766">
        <f>IF('Main Data'!BD766="Yes",1,0)</f>
        <v>0</v>
      </c>
      <c r="AR766">
        <f>IF('Main Data'!BE766="A",1,0)</f>
        <v>0</v>
      </c>
      <c r="AS766">
        <f>IF('Main Data'!BE766="AA",1,0)</f>
        <v>0</v>
      </c>
      <c r="AT766">
        <f>IF('Main Data'!BE766="AAA",1,0)</f>
        <v>0</v>
      </c>
      <c r="AU766">
        <f>IF('Main Data'!BE766="AAAA",1,0)</f>
        <v>1</v>
      </c>
      <c r="AV766">
        <f>IF('Main Data'!P766="Yes",1,0)</f>
        <v>1</v>
      </c>
      <c r="AW766">
        <f>IF('Main Data'!AP766="Yes",1,0)</f>
        <v>0</v>
      </c>
      <c r="AX766">
        <f>IF(OR('Main Data'!V766="Yes", 'Main Data'!W766="Yes",'Main Data'!X766="Yes"),1,0)</f>
        <v>0</v>
      </c>
      <c r="AY766">
        <f>IF(OR('Main Data'!Y766="Yes",'Main Data'!Z766="Yes"),1,0)</f>
        <v>0</v>
      </c>
      <c r="AZ766">
        <f>IF('Main Data'!AR766="Yes",1,0)</f>
        <v>0</v>
      </c>
      <c r="BA766">
        <f>IF('Main Data'!AS766="Yes",1,0)</f>
        <v>0</v>
      </c>
      <c r="BB766">
        <f>IF('Main Data'!AG766="Yes",1,0)</f>
        <v>0</v>
      </c>
      <c r="BC766">
        <f>IF('Main Data'!AB766="Yes",1,0)</f>
        <v>0</v>
      </c>
      <c r="BD766">
        <f>IF('Main Data'!AA766="Yes",1,0)</f>
        <v>0</v>
      </c>
      <c r="BE766">
        <f>IF('Main Data'!AC766="Yes",1,0)</f>
        <v>0</v>
      </c>
      <c r="BF766">
        <f>IF('Main Data'!AF766="Yes",1,0)</f>
        <v>0</v>
      </c>
      <c r="BG766">
        <f>IF(OR('Main Data'!AI766="Yes",'Main Data'!AL766="Yes"),1,0)</f>
        <v>0</v>
      </c>
      <c r="BH766">
        <f>IF('Main Data'!AJ766="Yes",1,0)</f>
        <v>0</v>
      </c>
      <c r="BI766">
        <f>IF('Main Data'!AK766="Yes",1,0)</f>
        <v>0</v>
      </c>
      <c r="BJ766">
        <f>IF('Main Data'!AM766="Yes",1,0)</f>
        <v>0</v>
      </c>
      <c r="BK766">
        <f>IF('Main Data'!AQ766="Yes",1,0)</f>
        <v>0</v>
      </c>
      <c r="BL766" s="21">
        <f t="shared" si="67"/>
        <v>0</v>
      </c>
      <c r="BM766" s="21">
        <f t="shared" si="68"/>
        <v>0</v>
      </c>
      <c r="BN766" s="21">
        <f t="shared" si="69"/>
        <v>1</v>
      </c>
      <c r="BO766" s="21">
        <f t="shared" si="70"/>
        <v>0</v>
      </c>
      <c r="BP766" s="21">
        <f t="shared" si="71"/>
        <v>0</v>
      </c>
    </row>
    <row r="767" spans="1:68" x14ac:dyDescent="0.2">
      <c r="A767">
        <v>763</v>
      </c>
      <c r="B767" s="33">
        <f>'Main Data'!C767</f>
        <v>44143</v>
      </c>
      <c r="C767">
        <f>'Main Data'!D767</f>
        <v>427</v>
      </c>
      <c r="D767" s="26">
        <f>'Main Data'!E767</f>
        <v>11500</v>
      </c>
      <c r="E767" s="26">
        <f>'Main Data'!F767</f>
        <v>14375</v>
      </c>
      <c r="F767" s="34">
        <f t="shared" si="66"/>
        <v>9.3501023143513411</v>
      </c>
      <c r="G767">
        <f>IF('Main Data'!H767="AP",1,0)</f>
        <v>0</v>
      </c>
      <c r="H767">
        <f>IF('Main Data'!H767="Blancpain",1,0)</f>
        <v>0</v>
      </c>
      <c r="I767">
        <f>IF('Main Data'!H767="Breguet",1,0)</f>
        <v>0</v>
      </c>
      <c r="J767">
        <f>IF('Main Data'!H767="Breitling",1,0)</f>
        <v>0</v>
      </c>
      <c r="K767">
        <f>IF('Main Data'!H767="Cartier",1,0)</f>
        <v>0</v>
      </c>
      <c r="L767">
        <f>IF('Main Data'!H767="Gallet",1,0)</f>
        <v>0</v>
      </c>
      <c r="M767">
        <f>IF('Main Data'!H767="Girard Perregaux",1,0)</f>
        <v>0</v>
      </c>
      <c r="N767">
        <f>IF('Main Data'!H767="Gubelin",1,0)</f>
        <v>0</v>
      </c>
      <c r="O767">
        <f>IF('Main Data'!H767="Heuer",1,0)</f>
        <v>0</v>
      </c>
      <c r="P767">
        <f>IF('Main Data'!H767="IWC",1,0)</f>
        <v>0</v>
      </c>
      <c r="Q767">
        <f>IF('Main Data'!H767="JLC",1,0)</f>
        <v>0</v>
      </c>
      <c r="R767">
        <f>IF('Main Data'!H767="Longines",1,0)</f>
        <v>0</v>
      </c>
      <c r="S767">
        <f>IF('Main Data'!H767="Movado",1,0)</f>
        <v>0</v>
      </c>
      <c r="T767">
        <f>IF('Main Data'!H767="Omega",1,0)</f>
        <v>0</v>
      </c>
      <c r="U767">
        <f>IF('Main Data'!H767="Panerai",1,0)</f>
        <v>0</v>
      </c>
      <c r="V767">
        <f>IF('Main Data'!H767="Patek",1,0)</f>
        <v>0</v>
      </c>
      <c r="W767">
        <f>IF('Main Data'!H767="Rolex",1,0)</f>
        <v>1</v>
      </c>
      <c r="X767">
        <f>IF('Main Data'!H767="Tudor",1,0)</f>
        <v>0</v>
      </c>
      <c r="Y767">
        <f>IF('Main Data'!H767="Ulysse Nardin",1,0)</f>
        <v>0</v>
      </c>
      <c r="Z767">
        <f>IF('Main Data'!H767="Universal Geneve",1,0)</f>
        <v>0</v>
      </c>
      <c r="AA767">
        <f>IF('Main Data'!H767="Vacheron",1,0)</f>
        <v>0</v>
      </c>
      <c r="AB767">
        <f>IF('Main Data'!H767="Zenith",1,0)</f>
        <v>0</v>
      </c>
      <c r="AC767">
        <f>IF('Main Data'!J767="Stainless Steel",1,0)</f>
        <v>1</v>
      </c>
      <c r="AD767">
        <f>IF('Main Data'!J767="Two-tone",1,0)</f>
        <v>0</v>
      </c>
      <c r="AE767">
        <f>IF(OR('Main Data'!J767="YG 18K",'Main Data'!J767="YG &lt;18K",'Main Data'!J767="PG 18K",'Main Data'!J767="PG &lt;18K",'Main Data'!J767="WG 18K",'Main Data'!J767="Mixes of 18K",'Main Data'!J767="Mixes &lt;18K"),1,0)</f>
        <v>0</v>
      </c>
      <c r="AF767">
        <f>IF('Main Data'!J767="Platinum",1,0)</f>
        <v>0</v>
      </c>
      <c r="AG767">
        <f>IF(OR('Main Data'!J767="PVD",'Main Data'!J767="Gold Plate",'Main Data'!J767="Other"),1,0)</f>
        <v>0</v>
      </c>
      <c r="AH767">
        <f>IF('Main Data'!N767="Stainless Steel",1,0)</f>
        <v>1</v>
      </c>
      <c r="AI767">
        <f>IF('Main Data'!N767="Leather",1,0)</f>
        <v>0</v>
      </c>
      <c r="AJ767">
        <f>IF('Main Data'!N767="Two-tone",1,0)</f>
        <v>0</v>
      </c>
      <c r="AK767">
        <f>IF(OR('Main Data'!N767="YG 18K",'Main Data'!N767="PG 18K",'Main Data'!N767="WG 18K",'Main Data'!N767="Mixes of 18K"),1,0)</f>
        <v>0</v>
      </c>
      <c r="AL767">
        <f>IF(OR(,'Main Data'!N767="PVD",'Main Data'!N767="Gold plate"),1,0)</f>
        <v>0</v>
      </c>
      <c r="AM767">
        <f>IF(OR('Main Data'!AV767="Yes",'Main Data'!AW767="Yes",'Main Data'!AU767="Yes"),1,0)</f>
        <v>0</v>
      </c>
      <c r="AN767">
        <f>IF(OR(ISTEXT('Main Data'!AX767), ISTEXT('Main Data'!AY767)),1,0)</f>
        <v>0</v>
      </c>
      <c r="AO767">
        <f>IF('Main Data'!AZ767="Yes",1,0)</f>
        <v>0</v>
      </c>
      <c r="AP767">
        <f>IF('Main Data'!BA767="Yes",1,0)</f>
        <v>0</v>
      </c>
      <c r="AQ767">
        <f>IF('Main Data'!BD767="Yes",1,0)</f>
        <v>0</v>
      </c>
      <c r="AR767">
        <f>IF('Main Data'!BE767="A",1,0)</f>
        <v>0</v>
      </c>
      <c r="AS767">
        <f>IF('Main Data'!BE767="AA",1,0)</f>
        <v>1</v>
      </c>
      <c r="AT767">
        <f>IF('Main Data'!BE767="AAA",1,0)</f>
        <v>0</v>
      </c>
      <c r="AU767">
        <f>IF('Main Data'!BE767="AAAA",1,0)</f>
        <v>0</v>
      </c>
      <c r="AV767">
        <f>IF('Main Data'!P767="Yes",1,0)</f>
        <v>1</v>
      </c>
      <c r="AW767">
        <f>IF('Main Data'!AP767="Yes",1,0)</f>
        <v>0</v>
      </c>
      <c r="AX767">
        <f>IF(OR('Main Data'!V767="Yes", 'Main Data'!W767="Yes",'Main Data'!X767="Yes"),1,0)</f>
        <v>0</v>
      </c>
      <c r="AY767">
        <f>IF(OR('Main Data'!Y767="Yes",'Main Data'!Z767="Yes"),1,0)</f>
        <v>0</v>
      </c>
      <c r="AZ767">
        <f>IF('Main Data'!AR767="Yes",1,0)</f>
        <v>0</v>
      </c>
      <c r="BA767">
        <f>IF('Main Data'!AS767="Yes",1,0)</f>
        <v>0</v>
      </c>
      <c r="BB767">
        <f>IF('Main Data'!AG767="Yes",1,0)</f>
        <v>0</v>
      </c>
      <c r="BC767">
        <f>IF('Main Data'!AB767="Yes",1,0)</f>
        <v>0</v>
      </c>
      <c r="BD767">
        <f>IF('Main Data'!AA767="Yes",1,0)</f>
        <v>1</v>
      </c>
      <c r="BE767">
        <f>IF('Main Data'!AC767="Yes",1,0)</f>
        <v>0</v>
      </c>
      <c r="BF767">
        <f>IF('Main Data'!AF767="Yes",1,0)</f>
        <v>0</v>
      </c>
      <c r="BG767">
        <f>IF(OR('Main Data'!AI767="Yes",'Main Data'!AL767="Yes"),1,0)</f>
        <v>0</v>
      </c>
      <c r="BH767">
        <f>IF('Main Data'!AJ767="Yes",1,0)</f>
        <v>0</v>
      </c>
      <c r="BI767">
        <f>IF('Main Data'!AK767="Yes",1,0)</f>
        <v>0</v>
      </c>
      <c r="BJ767">
        <f>IF('Main Data'!AM767="Yes",1,0)</f>
        <v>0</v>
      </c>
      <c r="BK767">
        <f>IF('Main Data'!AQ767="Yes",1,0)</f>
        <v>0</v>
      </c>
      <c r="BL767" s="21">
        <f t="shared" si="67"/>
        <v>0</v>
      </c>
      <c r="BM767" s="21">
        <f t="shared" si="68"/>
        <v>0</v>
      </c>
      <c r="BN767" s="21">
        <f t="shared" si="69"/>
        <v>1</v>
      </c>
      <c r="BO767" s="21">
        <f t="shared" si="70"/>
        <v>0</v>
      </c>
      <c r="BP767" s="21">
        <f t="shared" si="71"/>
        <v>0</v>
      </c>
    </row>
    <row r="768" spans="1:68" x14ac:dyDescent="0.2">
      <c r="A768">
        <v>764</v>
      </c>
      <c r="B768" s="33">
        <f>'Main Data'!C768</f>
        <v>44143</v>
      </c>
      <c r="C768">
        <f>'Main Data'!D768</f>
        <v>428</v>
      </c>
      <c r="D768" s="26">
        <f>'Main Data'!E768</f>
        <v>14500</v>
      </c>
      <c r="E768" s="26">
        <f>'Main Data'!F768</f>
        <v>18125</v>
      </c>
      <c r="F768" s="34">
        <f t="shared" si="66"/>
        <v>9.581903928408666</v>
      </c>
      <c r="G768">
        <f>IF('Main Data'!H768="AP",1,0)</f>
        <v>0</v>
      </c>
      <c r="H768">
        <f>IF('Main Data'!H768="Blancpain",1,0)</f>
        <v>0</v>
      </c>
      <c r="I768">
        <f>IF('Main Data'!H768="Breguet",1,0)</f>
        <v>0</v>
      </c>
      <c r="J768">
        <f>IF('Main Data'!H768="Breitling",1,0)</f>
        <v>0</v>
      </c>
      <c r="K768">
        <f>IF('Main Data'!H768="Cartier",1,0)</f>
        <v>0</v>
      </c>
      <c r="L768">
        <f>IF('Main Data'!H768="Gallet",1,0)</f>
        <v>0</v>
      </c>
      <c r="M768">
        <f>IF('Main Data'!H768="Girard Perregaux",1,0)</f>
        <v>0</v>
      </c>
      <c r="N768">
        <f>IF('Main Data'!H768="Gubelin",1,0)</f>
        <v>0</v>
      </c>
      <c r="O768">
        <f>IF('Main Data'!H768="Heuer",1,0)</f>
        <v>0</v>
      </c>
      <c r="P768">
        <f>IF('Main Data'!H768="IWC",1,0)</f>
        <v>0</v>
      </c>
      <c r="Q768">
        <f>IF('Main Data'!H768="JLC",1,0)</f>
        <v>0</v>
      </c>
      <c r="R768">
        <f>IF('Main Data'!H768="Longines",1,0)</f>
        <v>0</v>
      </c>
      <c r="S768">
        <f>IF('Main Data'!H768="Movado",1,0)</f>
        <v>0</v>
      </c>
      <c r="T768">
        <f>IF('Main Data'!H768="Omega",1,0)</f>
        <v>0</v>
      </c>
      <c r="U768">
        <f>IF('Main Data'!H768="Panerai",1,0)</f>
        <v>0</v>
      </c>
      <c r="V768">
        <f>IF('Main Data'!H768="Patek",1,0)</f>
        <v>0</v>
      </c>
      <c r="W768">
        <f>IF('Main Data'!H768="Rolex",1,0)</f>
        <v>1</v>
      </c>
      <c r="X768">
        <f>IF('Main Data'!H768="Tudor",1,0)</f>
        <v>0</v>
      </c>
      <c r="Y768">
        <f>IF('Main Data'!H768="Ulysse Nardin",1,0)</f>
        <v>0</v>
      </c>
      <c r="Z768">
        <f>IF('Main Data'!H768="Universal Geneve",1,0)</f>
        <v>0</v>
      </c>
      <c r="AA768">
        <f>IF('Main Data'!H768="Vacheron",1,0)</f>
        <v>0</v>
      </c>
      <c r="AB768">
        <f>IF('Main Data'!H768="Zenith",1,0)</f>
        <v>0</v>
      </c>
      <c r="AC768">
        <f>IF('Main Data'!J768="Stainless Steel",1,0)</f>
        <v>1</v>
      </c>
      <c r="AD768">
        <f>IF('Main Data'!J768="Two-tone",1,0)</f>
        <v>0</v>
      </c>
      <c r="AE768">
        <f>IF(OR('Main Data'!J768="YG 18K",'Main Data'!J768="YG &lt;18K",'Main Data'!J768="PG 18K",'Main Data'!J768="PG &lt;18K",'Main Data'!J768="WG 18K",'Main Data'!J768="Mixes of 18K",'Main Data'!J768="Mixes &lt;18K"),1,0)</f>
        <v>0</v>
      </c>
      <c r="AF768">
        <f>IF('Main Data'!J768="Platinum",1,0)</f>
        <v>0</v>
      </c>
      <c r="AG768">
        <f>IF(OR('Main Data'!J768="PVD",'Main Data'!J768="Gold Plate",'Main Data'!J768="Other"),1,0)</f>
        <v>0</v>
      </c>
      <c r="AH768">
        <f>IF('Main Data'!N768="Stainless Steel",1,0)</f>
        <v>1</v>
      </c>
      <c r="AI768">
        <f>IF('Main Data'!N768="Leather",1,0)</f>
        <v>0</v>
      </c>
      <c r="AJ768">
        <f>IF('Main Data'!N768="Two-tone",1,0)</f>
        <v>0</v>
      </c>
      <c r="AK768">
        <f>IF(OR('Main Data'!N768="YG 18K",'Main Data'!N768="PG 18K",'Main Data'!N768="WG 18K",'Main Data'!N768="Mixes of 18K"),1,0)</f>
        <v>0</v>
      </c>
      <c r="AL768">
        <f>IF(OR(,'Main Data'!N768="PVD",'Main Data'!N768="Gold plate"),1,0)</f>
        <v>0</v>
      </c>
      <c r="AM768">
        <f>IF(OR('Main Data'!AV768="Yes",'Main Data'!AW768="Yes",'Main Data'!AU768="Yes"),1,0)</f>
        <v>0</v>
      </c>
      <c r="AN768">
        <f>IF(OR(ISTEXT('Main Data'!AX768), ISTEXT('Main Data'!AY768)),1,0)</f>
        <v>0</v>
      </c>
      <c r="AO768">
        <f>IF('Main Data'!AZ768="Yes",1,0)</f>
        <v>0</v>
      </c>
      <c r="AP768">
        <f>IF('Main Data'!BA768="Yes",1,0)</f>
        <v>0</v>
      </c>
      <c r="AQ768">
        <f>IF('Main Data'!BD768="Yes",1,0)</f>
        <v>0</v>
      </c>
      <c r="AR768">
        <f>IF('Main Data'!BE768="A",1,0)</f>
        <v>0</v>
      </c>
      <c r="AS768">
        <f>IF('Main Data'!BE768="AA",1,0)</f>
        <v>0</v>
      </c>
      <c r="AT768">
        <f>IF('Main Data'!BE768="AAA",1,0)</f>
        <v>1</v>
      </c>
      <c r="AU768">
        <f>IF('Main Data'!BE768="AAAA",1,0)</f>
        <v>0</v>
      </c>
      <c r="AV768">
        <f>IF('Main Data'!P768="Yes",1,0)</f>
        <v>0</v>
      </c>
      <c r="AW768">
        <f>IF('Main Data'!AP768="Yes",1,0)</f>
        <v>0</v>
      </c>
      <c r="AX768">
        <f>IF(OR('Main Data'!V768="Yes", 'Main Data'!W768="Yes",'Main Data'!X768="Yes"),1,0)</f>
        <v>1</v>
      </c>
      <c r="AY768">
        <f>IF(OR('Main Data'!Y768="Yes",'Main Data'!Z768="Yes"),1,0)</f>
        <v>0</v>
      </c>
      <c r="AZ768">
        <f>IF('Main Data'!AR768="Yes",1,0)</f>
        <v>0</v>
      </c>
      <c r="BA768">
        <f>IF('Main Data'!AS768="Yes",1,0)</f>
        <v>0</v>
      </c>
      <c r="BB768">
        <f>IF('Main Data'!AG768="Yes",1,0)</f>
        <v>0</v>
      </c>
      <c r="BC768">
        <f>IF('Main Data'!AB768="Yes",1,0)</f>
        <v>0</v>
      </c>
      <c r="BD768">
        <f>IF('Main Data'!AA768="Yes",1,0)</f>
        <v>1</v>
      </c>
      <c r="BE768">
        <f>IF('Main Data'!AC768="Yes",1,0)</f>
        <v>0</v>
      </c>
      <c r="BF768">
        <f>IF('Main Data'!AF768="Yes",1,0)</f>
        <v>0</v>
      </c>
      <c r="BG768">
        <f>IF(OR('Main Data'!AI768="Yes",'Main Data'!AL768="Yes"),1,0)</f>
        <v>0</v>
      </c>
      <c r="BH768">
        <f>IF('Main Data'!AJ768="Yes",1,0)</f>
        <v>0</v>
      </c>
      <c r="BI768">
        <f>IF('Main Data'!AK768="Yes",1,0)</f>
        <v>0</v>
      </c>
      <c r="BJ768">
        <f>IF('Main Data'!AM768="Yes",1,0)</f>
        <v>0</v>
      </c>
      <c r="BK768">
        <f>IF('Main Data'!AQ768="Yes",1,0)</f>
        <v>0</v>
      </c>
      <c r="BL768" s="21">
        <f t="shared" si="67"/>
        <v>0</v>
      </c>
      <c r="BM768" s="21">
        <f t="shared" si="68"/>
        <v>0</v>
      </c>
      <c r="BN768" s="21">
        <f t="shared" si="69"/>
        <v>1</v>
      </c>
      <c r="BO768" s="21">
        <f t="shared" si="70"/>
        <v>0</v>
      </c>
      <c r="BP768" s="21">
        <f t="shared" si="71"/>
        <v>0</v>
      </c>
    </row>
    <row r="769" spans="1:68" x14ac:dyDescent="0.2">
      <c r="A769">
        <v>765</v>
      </c>
      <c r="B769" s="33">
        <f>'Main Data'!C769</f>
        <v>44143</v>
      </c>
      <c r="C769">
        <f>'Main Data'!D769</f>
        <v>429</v>
      </c>
      <c r="D769" s="26">
        <f>'Main Data'!E769</f>
        <v>17000</v>
      </c>
      <c r="E769" s="26">
        <f>'Main Data'!F769</f>
        <v>21250</v>
      </c>
      <c r="F769" s="34">
        <f t="shared" si="66"/>
        <v>9.7409686230383539</v>
      </c>
      <c r="G769">
        <f>IF('Main Data'!H769="AP",1,0)</f>
        <v>0</v>
      </c>
      <c r="H769">
        <f>IF('Main Data'!H769="Blancpain",1,0)</f>
        <v>0</v>
      </c>
      <c r="I769">
        <f>IF('Main Data'!H769="Breguet",1,0)</f>
        <v>0</v>
      </c>
      <c r="J769">
        <f>IF('Main Data'!H769="Breitling",1,0)</f>
        <v>0</v>
      </c>
      <c r="K769">
        <f>IF('Main Data'!H769="Cartier",1,0)</f>
        <v>0</v>
      </c>
      <c r="L769">
        <f>IF('Main Data'!H769="Gallet",1,0)</f>
        <v>0</v>
      </c>
      <c r="M769">
        <f>IF('Main Data'!H769="Girard Perregaux",1,0)</f>
        <v>0</v>
      </c>
      <c r="N769">
        <f>IF('Main Data'!H769="Gubelin",1,0)</f>
        <v>0</v>
      </c>
      <c r="O769">
        <f>IF('Main Data'!H769="Heuer",1,0)</f>
        <v>0</v>
      </c>
      <c r="P769">
        <f>IF('Main Data'!H769="IWC",1,0)</f>
        <v>0</v>
      </c>
      <c r="Q769">
        <f>IF('Main Data'!H769="JLC",1,0)</f>
        <v>0</v>
      </c>
      <c r="R769">
        <f>IF('Main Data'!H769="Longines",1,0)</f>
        <v>0</v>
      </c>
      <c r="S769">
        <f>IF('Main Data'!H769="Movado",1,0)</f>
        <v>0</v>
      </c>
      <c r="T769">
        <f>IF('Main Data'!H769="Omega",1,0)</f>
        <v>0</v>
      </c>
      <c r="U769">
        <f>IF('Main Data'!H769="Panerai",1,0)</f>
        <v>0</v>
      </c>
      <c r="V769">
        <f>IF('Main Data'!H769="Patek",1,0)</f>
        <v>0</v>
      </c>
      <c r="W769">
        <f>IF('Main Data'!H769="Rolex",1,0)</f>
        <v>1</v>
      </c>
      <c r="X769">
        <f>IF('Main Data'!H769="Tudor",1,0)</f>
        <v>0</v>
      </c>
      <c r="Y769">
        <f>IF('Main Data'!H769="Ulysse Nardin",1,0)</f>
        <v>0</v>
      </c>
      <c r="Z769">
        <f>IF('Main Data'!H769="Universal Geneve",1,0)</f>
        <v>0</v>
      </c>
      <c r="AA769">
        <f>IF('Main Data'!H769="Vacheron",1,0)</f>
        <v>0</v>
      </c>
      <c r="AB769">
        <f>IF('Main Data'!H769="Zenith",1,0)</f>
        <v>0</v>
      </c>
      <c r="AC769">
        <f>IF('Main Data'!J769="Stainless Steel",1,0)</f>
        <v>1</v>
      </c>
      <c r="AD769">
        <f>IF('Main Data'!J769="Two-tone",1,0)</f>
        <v>0</v>
      </c>
      <c r="AE769">
        <f>IF(OR('Main Data'!J769="YG 18K",'Main Data'!J769="YG &lt;18K",'Main Data'!J769="PG 18K",'Main Data'!J769="PG &lt;18K",'Main Data'!J769="WG 18K",'Main Data'!J769="Mixes of 18K",'Main Data'!J769="Mixes &lt;18K"),1,0)</f>
        <v>0</v>
      </c>
      <c r="AF769">
        <f>IF('Main Data'!J769="Platinum",1,0)</f>
        <v>0</v>
      </c>
      <c r="AG769">
        <f>IF(OR('Main Data'!J769="PVD",'Main Data'!J769="Gold Plate",'Main Data'!J769="Other"),1,0)</f>
        <v>0</v>
      </c>
      <c r="AH769">
        <f>IF('Main Data'!N769="Stainless Steel",1,0)</f>
        <v>1</v>
      </c>
      <c r="AI769">
        <f>IF('Main Data'!N769="Leather",1,0)</f>
        <v>0</v>
      </c>
      <c r="AJ769">
        <f>IF('Main Data'!N769="Two-tone",1,0)</f>
        <v>0</v>
      </c>
      <c r="AK769">
        <f>IF(OR('Main Data'!N769="YG 18K",'Main Data'!N769="PG 18K",'Main Data'!N769="WG 18K",'Main Data'!N769="Mixes of 18K"),1,0)</f>
        <v>0</v>
      </c>
      <c r="AL769">
        <f>IF(OR(,'Main Data'!N769="PVD",'Main Data'!N769="Gold plate"),1,0)</f>
        <v>0</v>
      </c>
      <c r="AM769">
        <f>IF(OR('Main Data'!AV769="Yes",'Main Data'!AW769="Yes",'Main Data'!AU769="Yes"),1,0)</f>
        <v>0</v>
      </c>
      <c r="AN769">
        <f>IF(OR(ISTEXT('Main Data'!AX769), ISTEXT('Main Data'!AY769)),1,0)</f>
        <v>0</v>
      </c>
      <c r="AO769">
        <f>IF('Main Data'!AZ769="Yes",1,0)</f>
        <v>0</v>
      </c>
      <c r="AP769">
        <f>IF('Main Data'!BA769="Yes",1,0)</f>
        <v>0</v>
      </c>
      <c r="AQ769">
        <f>IF('Main Data'!BD769="Yes",1,0)</f>
        <v>0</v>
      </c>
      <c r="AR769">
        <f>IF('Main Data'!BE769="A",1,0)</f>
        <v>0</v>
      </c>
      <c r="AS769">
        <f>IF('Main Data'!BE769="AA",1,0)</f>
        <v>1</v>
      </c>
      <c r="AT769">
        <f>IF('Main Data'!BE769="AAA",1,0)</f>
        <v>0</v>
      </c>
      <c r="AU769">
        <f>IF('Main Data'!BE769="AAAA",1,0)</f>
        <v>0</v>
      </c>
      <c r="AV769">
        <f>IF('Main Data'!P769="Yes",1,0)</f>
        <v>0</v>
      </c>
      <c r="AW769">
        <f>IF('Main Data'!AP769="Yes",1,0)</f>
        <v>0</v>
      </c>
      <c r="AX769">
        <f>IF(OR('Main Data'!V769="Yes", 'Main Data'!W769="Yes",'Main Data'!X769="Yes"),1,0)</f>
        <v>1</v>
      </c>
      <c r="AY769">
        <f>IF(OR('Main Data'!Y769="Yes",'Main Data'!Z769="Yes"),1,0)</f>
        <v>0</v>
      </c>
      <c r="AZ769">
        <f>IF('Main Data'!AR769="Yes",1,0)</f>
        <v>0</v>
      </c>
      <c r="BA769">
        <f>IF('Main Data'!AS769="Yes",1,0)</f>
        <v>0</v>
      </c>
      <c r="BB769">
        <f>IF('Main Data'!AG769="Yes",1,0)</f>
        <v>0</v>
      </c>
      <c r="BC769">
        <f>IF('Main Data'!AB769="Yes",1,0)</f>
        <v>0</v>
      </c>
      <c r="BD769">
        <f>IF('Main Data'!AA769="Yes",1,0)</f>
        <v>0</v>
      </c>
      <c r="BE769">
        <f>IF('Main Data'!AC769="Yes",1,0)</f>
        <v>1</v>
      </c>
      <c r="BF769">
        <f>IF('Main Data'!AF769="Yes",1,0)</f>
        <v>0</v>
      </c>
      <c r="BG769">
        <f>IF(OR('Main Data'!AI769="Yes",'Main Data'!AL769="Yes"),1,0)</f>
        <v>0</v>
      </c>
      <c r="BH769">
        <f>IF('Main Data'!AJ769="Yes",1,0)</f>
        <v>0</v>
      </c>
      <c r="BI769">
        <f>IF('Main Data'!AK769="Yes",1,0)</f>
        <v>0</v>
      </c>
      <c r="BJ769">
        <f>IF('Main Data'!AM769="Yes",1,0)</f>
        <v>0</v>
      </c>
      <c r="BK769">
        <f>IF('Main Data'!AQ769="Yes",1,0)</f>
        <v>0</v>
      </c>
      <c r="BL769" s="21">
        <f t="shared" si="67"/>
        <v>0</v>
      </c>
      <c r="BM769" s="21">
        <f t="shared" si="68"/>
        <v>0</v>
      </c>
      <c r="BN769" s="21">
        <f t="shared" si="69"/>
        <v>1</v>
      </c>
      <c r="BO769" s="21">
        <f t="shared" si="70"/>
        <v>0</v>
      </c>
      <c r="BP769" s="21">
        <f t="shared" si="71"/>
        <v>0</v>
      </c>
    </row>
    <row r="770" spans="1:68" x14ac:dyDescent="0.2">
      <c r="A770">
        <v>766</v>
      </c>
      <c r="B770" s="33">
        <f>'Main Data'!C770</f>
        <v>44143</v>
      </c>
      <c r="C770">
        <f>'Main Data'!D770</f>
        <v>430</v>
      </c>
      <c r="D770" s="26">
        <f>'Main Data'!E770</f>
        <v>18000</v>
      </c>
      <c r="E770" s="26">
        <f>'Main Data'!F770</f>
        <v>22500</v>
      </c>
      <c r="F770" s="34">
        <f t="shared" si="66"/>
        <v>9.7981270368783022</v>
      </c>
      <c r="G770">
        <f>IF('Main Data'!H770="AP",1,0)</f>
        <v>0</v>
      </c>
      <c r="H770">
        <f>IF('Main Data'!H770="Blancpain",1,0)</f>
        <v>0</v>
      </c>
      <c r="I770">
        <f>IF('Main Data'!H770="Breguet",1,0)</f>
        <v>0</v>
      </c>
      <c r="J770">
        <f>IF('Main Data'!H770="Breitling",1,0)</f>
        <v>0</v>
      </c>
      <c r="K770">
        <f>IF('Main Data'!H770="Cartier",1,0)</f>
        <v>0</v>
      </c>
      <c r="L770">
        <f>IF('Main Data'!H770="Gallet",1,0)</f>
        <v>0</v>
      </c>
      <c r="M770">
        <f>IF('Main Data'!H770="Girard Perregaux",1,0)</f>
        <v>0</v>
      </c>
      <c r="N770">
        <f>IF('Main Data'!H770="Gubelin",1,0)</f>
        <v>0</v>
      </c>
      <c r="O770">
        <f>IF('Main Data'!H770="Heuer",1,0)</f>
        <v>0</v>
      </c>
      <c r="P770">
        <f>IF('Main Data'!H770="IWC",1,0)</f>
        <v>0</v>
      </c>
      <c r="Q770">
        <f>IF('Main Data'!H770="JLC",1,0)</f>
        <v>0</v>
      </c>
      <c r="R770">
        <f>IF('Main Data'!H770="Longines",1,0)</f>
        <v>0</v>
      </c>
      <c r="S770">
        <f>IF('Main Data'!H770="Movado",1,0)</f>
        <v>0</v>
      </c>
      <c r="T770">
        <f>IF('Main Data'!H770="Omega",1,0)</f>
        <v>0</v>
      </c>
      <c r="U770">
        <f>IF('Main Data'!H770="Panerai",1,0)</f>
        <v>0</v>
      </c>
      <c r="V770">
        <f>IF('Main Data'!H770="Patek",1,0)</f>
        <v>0</v>
      </c>
      <c r="W770">
        <f>IF('Main Data'!H770="Rolex",1,0)</f>
        <v>1</v>
      </c>
      <c r="X770">
        <f>IF('Main Data'!H770="Tudor",1,0)</f>
        <v>0</v>
      </c>
      <c r="Y770">
        <f>IF('Main Data'!H770="Ulysse Nardin",1,0)</f>
        <v>0</v>
      </c>
      <c r="Z770">
        <f>IF('Main Data'!H770="Universal Geneve",1,0)</f>
        <v>0</v>
      </c>
      <c r="AA770">
        <f>IF('Main Data'!H770="Vacheron",1,0)</f>
        <v>0</v>
      </c>
      <c r="AB770">
        <f>IF('Main Data'!H770="Zenith",1,0)</f>
        <v>0</v>
      </c>
      <c r="AC770">
        <f>IF('Main Data'!J770="Stainless Steel",1,0)</f>
        <v>1</v>
      </c>
      <c r="AD770">
        <f>IF('Main Data'!J770="Two-tone",1,0)</f>
        <v>0</v>
      </c>
      <c r="AE770">
        <f>IF(OR('Main Data'!J770="YG 18K",'Main Data'!J770="YG &lt;18K",'Main Data'!J770="PG 18K",'Main Data'!J770="PG &lt;18K",'Main Data'!J770="WG 18K",'Main Data'!J770="Mixes of 18K",'Main Data'!J770="Mixes &lt;18K"),1,0)</f>
        <v>0</v>
      </c>
      <c r="AF770">
        <f>IF('Main Data'!J770="Platinum",1,0)</f>
        <v>0</v>
      </c>
      <c r="AG770">
        <f>IF(OR('Main Data'!J770="PVD",'Main Data'!J770="Gold Plate",'Main Data'!J770="Other"),1,0)</f>
        <v>0</v>
      </c>
      <c r="AH770">
        <f>IF('Main Data'!N770="Stainless Steel",1,0)</f>
        <v>1</v>
      </c>
      <c r="AI770">
        <f>IF('Main Data'!N770="Leather",1,0)</f>
        <v>0</v>
      </c>
      <c r="AJ770">
        <f>IF('Main Data'!N770="Two-tone",1,0)</f>
        <v>0</v>
      </c>
      <c r="AK770">
        <f>IF(OR('Main Data'!N770="YG 18K",'Main Data'!N770="PG 18K",'Main Data'!N770="WG 18K",'Main Data'!N770="Mixes of 18K"),1,0)</f>
        <v>0</v>
      </c>
      <c r="AL770">
        <f>IF(OR(,'Main Data'!N770="PVD",'Main Data'!N770="Gold plate"),1,0)</f>
        <v>0</v>
      </c>
      <c r="AM770">
        <f>IF(OR('Main Data'!AV770="Yes",'Main Data'!AW770="Yes",'Main Data'!AU770="Yes"),1,0)</f>
        <v>0</v>
      </c>
      <c r="AN770">
        <f>IF(OR(ISTEXT('Main Data'!AX770), ISTEXT('Main Data'!AY770)),1,0)</f>
        <v>0</v>
      </c>
      <c r="AO770">
        <f>IF('Main Data'!AZ770="Yes",1,0)</f>
        <v>0</v>
      </c>
      <c r="AP770">
        <f>IF('Main Data'!BA770="Yes",1,0)</f>
        <v>0</v>
      </c>
      <c r="AQ770">
        <f>IF('Main Data'!BD770="Yes",1,0)</f>
        <v>0</v>
      </c>
      <c r="AR770">
        <f>IF('Main Data'!BE770="A",1,0)</f>
        <v>0</v>
      </c>
      <c r="AS770">
        <f>IF('Main Data'!BE770="AA",1,0)</f>
        <v>1</v>
      </c>
      <c r="AT770">
        <f>IF('Main Data'!BE770="AAA",1,0)</f>
        <v>0</v>
      </c>
      <c r="AU770">
        <f>IF('Main Data'!BE770="AAAA",1,0)</f>
        <v>0</v>
      </c>
      <c r="AV770">
        <f>IF('Main Data'!P770="Yes",1,0)</f>
        <v>0</v>
      </c>
      <c r="AW770">
        <f>IF('Main Data'!AP770="Yes",1,0)</f>
        <v>0</v>
      </c>
      <c r="AX770">
        <f>IF(OR('Main Data'!V770="Yes", 'Main Data'!W770="Yes",'Main Data'!X770="Yes"),1,0)</f>
        <v>1</v>
      </c>
      <c r="AY770">
        <f>IF(OR('Main Data'!Y770="Yes",'Main Data'!Z770="Yes"),1,0)</f>
        <v>0</v>
      </c>
      <c r="AZ770">
        <f>IF('Main Data'!AR770="Yes",1,0)</f>
        <v>0</v>
      </c>
      <c r="BA770">
        <f>IF('Main Data'!AS770="Yes",1,0)</f>
        <v>0</v>
      </c>
      <c r="BB770">
        <f>IF('Main Data'!AG770="Yes",1,0)</f>
        <v>0</v>
      </c>
      <c r="BC770">
        <f>IF('Main Data'!AB770="Yes",1,0)</f>
        <v>0</v>
      </c>
      <c r="BD770">
        <f>IF('Main Data'!AA770="Yes",1,0)</f>
        <v>0</v>
      </c>
      <c r="BE770">
        <f>IF('Main Data'!AC770="Yes",1,0)</f>
        <v>1</v>
      </c>
      <c r="BF770">
        <f>IF('Main Data'!AF770="Yes",1,0)</f>
        <v>0</v>
      </c>
      <c r="BG770">
        <f>IF(OR('Main Data'!AI770="Yes",'Main Data'!AL770="Yes"),1,0)</f>
        <v>0</v>
      </c>
      <c r="BH770">
        <f>IF('Main Data'!AJ770="Yes",1,0)</f>
        <v>0</v>
      </c>
      <c r="BI770">
        <f>IF('Main Data'!AK770="Yes",1,0)</f>
        <v>0</v>
      </c>
      <c r="BJ770">
        <f>IF('Main Data'!AM770="Yes",1,0)</f>
        <v>0</v>
      </c>
      <c r="BK770">
        <f>IF('Main Data'!AQ770="Yes",1,0)</f>
        <v>0</v>
      </c>
      <c r="BL770" s="21">
        <f t="shared" si="67"/>
        <v>0</v>
      </c>
      <c r="BM770" s="21">
        <f t="shared" si="68"/>
        <v>0</v>
      </c>
      <c r="BN770" s="21">
        <f t="shared" si="69"/>
        <v>1</v>
      </c>
      <c r="BO770" s="21">
        <f t="shared" si="70"/>
        <v>0</v>
      </c>
      <c r="BP770" s="21">
        <f t="shared" si="71"/>
        <v>0</v>
      </c>
    </row>
    <row r="771" spans="1:68" x14ac:dyDescent="0.2">
      <c r="A771">
        <v>767</v>
      </c>
      <c r="B771" s="33">
        <f>'Main Data'!C771</f>
        <v>44143</v>
      </c>
      <c r="C771">
        <f>'Main Data'!D771</f>
        <v>431</v>
      </c>
      <c r="D771" s="26">
        <f>'Main Data'!E771</f>
        <v>10000</v>
      </c>
      <c r="E771" s="26">
        <f>'Main Data'!F771</f>
        <v>12500</v>
      </c>
      <c r="F771" s="34">
        <f t="shared" si="66"/>
        <v>9.2103403719761836</v>
      </c>
      <c r="G771">
        <f>IF('Main Data'!H771="AP",1,0)</f>
        <v>0</v>
      </c>
      <c r="H771">
        <f>IF('Main Data'!H771="Blancpain",1,0)</f>
        <v>0</v>
      </c>
      <c r="I771">
        <f>IF('Main Data'!H771="Breguet",1,0)</f>
        <v>0</v>
      </c>
      <c r="J771">
        <f>IF('Main Data'!H771="Breitling",1,0)</f>
        <v>0</v>
      </c>
      <c r="K771">
        <f>IF('Main Data'!H771="Cartier",1,0)</f>
        <v>0</v>
      </c>
      <c r="L771">
        <f>IF('Main Data'!H771="Gallet",1,0)</f>
        <v>0</v>
      </c>
      <c r="M771">
        <f>IF('Main Data'!H771="Girard Perregaux",1,0)</f>
        <v>0</v>
      </c>
      <c r="N771">
        <f>IF('Main Data'!H771="Gubelin",1,0)</f>
        <v>0</v>
      </c>
      <c r="O771">
        <f>IF('Main Data'!H771="Heuer",1,0)</f>
        <v>0</v>
      </c>
      <c r="P771">
        <f>IF('Main Data'!H771="IWC",1,0)</f>
        <v>0</v>
      </c>
      <c r="Q771">
        <f>IF('Main Data'!H771="JLC",1,0)</f>
        <v>0</v>
      </c>
      <c r="R771">
        <f>IF('Main Data'!H771="Longines",1,0)</f>
        <v>0</v>
      </c>
      <c r="S771">
        <f>IF('Main Data'!H771="Movado",1,0)</f>
        <v>0</v>
      </c>
      <c r="T771">
        <f>IF('Main Data'!H771="Omega",1,0)</f>
        <v>0</v>
      </c>
      <c r="U771">
        <f>IF('Main Data'!H771="Panerai",1,0)</f>
        <v>0</v>
      </c>
      <c r="V771">
        <f>IF('Main Data'!H771="Patek",1,0)</f>
        <v>0</v>
      </c>
      <c r="W771">
        <f>IF('Main Data'!H771="Rolex",1,0)</f>
        <v>1</v>
      </c>
      <c r="X771">
        <f>IF('Main Data'!H771="Tudor",1,0)</f>
        <v>0</v>
      </c>
      <c r="Y771">
        <f>IF('Main Data'!H771="Ulysse Nardin",1,0)</f>
        <v>0</v>
      </c>
      <c r="Z771">
        <f>IF('Main Data'!H771="Universal Geneve",1,0)</f>
        <v>0</v>
      </c>
      <c r="AA771">
        <f>IF('Main Data'!H771="Vacheron",1,0)</f>
        <v>0</v>
      </c>
      <c r="AB771">
        <f>IF('Main Data'!H771="Zenith",1,0)</f>
        <v>0</v>
      </c>
      <c r="AC771">
        <f>IF('Main Data'!J771="Stainless Steel",1,0)</f>
        <v>1</v>
      </c>
      <c r="AD771">
        <f>IF('Main Data'!J771="Two-tone",1,0)</f>
        <v>0</v>
      </c>
      <c r="AE771">
        <f>IF(OR('Main Data'!J771="YG 18K",'Main Data'!J771="YG &lt;18K",'Main Data'!J771="PG 18K",'Main Data'!J771="PG &lt;18K",'Main Data'!J771="WG 18K",'Main Data'!J771="Mixes of 18K",'Main Data'!J771="Mixes &lt;18K"),1,0)</f>
        <v>0</v>
      </c>
      <c r="AF771">
        <f>IF('Main Data'!J771="Platinum",1,0)</f>
        <v>0</v>
      </c>
      <c r="AG771">
        <f>IF(OR('Main Data'!J771="PVD",'Main Data'!J771="Gold Plate",'Main Data'!J771="Other"),1,0)</f>
        <v>0</v>
      </c>
      <c r="AH771">
        <f>IF('Main Data'!N771="Stainless Steel",1,0)</f>
        <v>1</v>
      </c>
      <c r="AI771">
        <f>IF('Main Data'!N771="Leather",1,0)</f>
        <v>0</v>
      </c>
      <c r="AJ771">
        <f>IF('Main Data'!N771="Two-tone",1,0)</f>
        <v>0</v>
      </c>
      <c r="AK771">
        <f>IF(OR('Main Data'!N771="YG 18K",'Main Data'!N771="PG 18K",'Main Data'!N771="WG 18K",'Main Data'!N771="Mixes of 18K"),1,0)</f>
        <v>0</v>
      </c>
      <c r="AL771">
        <f>IF(OR(,'Main Data'!N771="PVD",'Main Data'!N771="Gold plate"),1,0)</f>
        <v>0</v>
      </c>
      <c r="AM771">
        <f>IF(OR('Main Data'!AV771="Yes",'Main Data'!AW771="Yes",'Main Data'!AU771="Yes"),1,0)</f>
        <v>0</v>
      </c>
      <c r="AN771">
        <f>IF(OR(ISTEXT('Main Data'!AX771), ISTEXT('Main Data'!AY771)),1,0)</f>
        <v>0</v>
      </c>
      <c r="AO771">
        <f>IF('Main Data'!AZ771="Yes",1,0)</f>
        <v>0</v>
      </c>
      <c r="AP771">
        <f>IF('Main Data'!BA771="Yes",1,0)</f>
        <v>0</v>
      </c>
      <c r="AQ771">
        <f>IF('Main Data'!BD771="Yes",1,0)</f>
        <v>0</v>
      </c>
      <c r="AR771">
        <f>IF('Main Data'!BE771="A",1,0)</f>
        <v>0</v>
      </c>
      <c r="AS771">
        <f>IF('Main Data'!BE771="AA",1,0)</f>
        <v>1</v>
      </c>
      <c r="AT771">
        <f>IF('Main Data'!BE771="AAA",1,0)</f>
        <v>0</v>
      </c>
      <c r="AU771">
        <f>IF('Main Data'!BE771="AAAA",1,0)</f>
        <v>0</v>
      </c>
      <c r="AV771">
        <f>IF('Main Data'!P771="Yes",1,0)</f>
        <v>0</v>
      </c>
      <c r="AW771">
        <f>IF('Main Data'!AP771="Yes",1,0)</f>
        <v>0</v>
      </c>
      <c r="AX771">
        <f>IF(OR('Main Data'!V771="Yes", 'Main Data'!W771="Yes",'Main Data'!X771="Yes"),1,0)</f>
        <v>1</v>
      </c>
      <c r="AY771">
        <f>IF(OR('Main Data'!Y771="Yes",'Main Data'!Z771="Yes"),1,0)</f>
        <v>0</v>
      </c>
      <c r="AZ771">
        <f>IF('Main Data'!AR771="Yes",1,0)</f>
        <v>0</v>
      </c>
      <c r="BA771">
        <f>IF('Main Data'!AS771="Yes",1,0)</f>
        <v>0</v>
      </c>
      <c r="BB771">
        <f>IF('Main Data'!AG771="Yes",1,0)</f>
        <v>0</v>
      </c>
      <c r="BC771">
        <f>IF('Main Data'!AB771="Yes",1,0)</f>
        <v>0</v>
      </c>
      <c r="BD771">
        <f>IF('Main Data'!AA771="Yes",1,0)</f>
        <v>0</v>
      </c>
      <c r="BE771">
        <f>IF('Main Data'!AC771="Yes",1,0)</f>
        <v>1</v>
      </c>
      <c r="BF771">
        <f>IF('Main Data'!AF771="Yes",1,0)</f>
        <v>0</v>
      </c>
      <c r="BG771">
        <f>IF(OR('Main Data'!AI771="Yes",'Main Data'!AL771="Yes"),1,0)</f>
        <v>0</v>
      </c>
      <c r="BH771">
        <f>IF('Main Data'!AJ771="Yes",1,0)</f>
        <v>0</v>
      </c>
      <c r="BI771">
        <f>IF('Main Data'!AK771="Yes",1,0)</f>
        <v>0</v>
      </c>
      <c r="BJ771">
        <f>IF('Main Data'!AM771="Yes",1,0)</f>
        <v>0</v>
      </c>
      <c r="BK771">
        <f>IF('Main Data'!AQ771="Yes",1,0)</f>
        <v>0</v>
      </c>
      <c r="BL771" s="21">
        <f t="shared" si="67"/>
        <v>0</v>
      </c>
      <c r="BM771" s="21">
        <f t="shared" si="68"/>
        <v>0</v>
      </c>
      <c r="BN771" s="21">
        <f t="shared" si="69"/>
        <v>1</v>
      </c>
      <c r="BO771" s="21">
        <f t="shared" si="70"/>
        <v>0</v>
      </c>
      <c r="BP771" s="21">
        <f t="shared" si="71"/>
        <v>0</v>
      </c>
    </row>
    <row r="772" spans="1:68" x14ac:dyDescent="0.2">
      <c r="A772">
        <v>768</v>
      </c>
      <c r="B772" s="33">
        <f>'Main Data'!C772</f>
        <v>44143</v>
      </c>
      <c r="C772">
        <f>'Main Data'!D772</f>
        <v>432</v>
      </c>
      <c r="D772" s="26">
        <f>'Main Data'!E772</f>
        <v>16000</v>
      </c>
      <c r="E772" s="26">
        <f>'Main Data'!F772</f>
        <v>20000</v>
      </c>
      <c r="F772" s="34">
        <f t="shared" si="66"/>
        <v>9.6803440012219184</v>
      </c>
      <c r="G772">
        <f>IF('Main Data'!H772="AP",1,0)</f>
        <v>0</v>
      </c>
      <c r="H772">
        <f>IF('Main Data'!H772="Blancpain",1,0)</f>
        <v>0</v>
      </c>
      <c r="I772">
        <f>IF('Main Data'!H772="Breguet",1,0)</f>
        <v>0</v>
      </c>
      <c r="J772">
        <f>IF('Main Data'!H772="Breitling",1,0)</f>
        <v>0</v>
      </c>
      <c r="K772">
        <f>IF('Main Data'!H772="Cartier",1,0)</f>
        <v>0</v>
      </c>
      <c r="L772">
        <f>IF('Main Data'!H772="Gallet",1,0)</f>
        <v>0</v>
      </c>
      <c r="M772">
        <f>IF('Main Data'!H772="Girard Perregaux",1,0)</f>
        <v>0</v>
      </c>
      <c r="N772">
        <f>IF('Main Data'!H772="Gubelin",1,0)</f>
        <v>0</v>
      </c>
      <c r="O772">
        <f>IF('Main Data'!H772="Heuer",1,0)</f>
        <v>0</v>
      </c>
      <c r="P772">
        <f>IF('Main Data'!H772="IWC",1,0)</f>
        <v>0</v>
      </c>
      <c r="Q772">
        <f>IF('Main Data'!H772="JLC",1,0)</f>
        <v>0</v>
      </c>
      <c r="R772">
        <f>IF('Main Data'!H772="Longines",1,0)</f>
        <v>0</v>
      </c>
      <c r="S772">
        <f>IF('Main Data'!H772="Movado",1,0)</f>
        <v>0</v>
      </c>
      <c r="T772">
        <f>IF('Main Data'!H772="Omega",1,0)</f>
        <v>0</v>
      </c>
      <c r="U772">
        <f>IF('Main Data'!H772="Panerai",1,0)</f>
        <v>0</v>
      </c>
      <c r="V772">
        <f>IF('Main Data'!H772="Patek",1,0)</f>
        <v>0</v>
      </c>
      <c r="W772">
        <f>IF('Main Data'!H772="Rolex",1,0)</f>
        <v>1</v>
      </c>
      <c r="X772">
        <f>IF('Main Data'!H772="Tudor",1,0)</f>
        <v>0</v>
      </c>
      <c r="Y772">
        <f>IF('Main Data'!H772="Ulysse Nardin",1,0)</f>
        <v>0</v>
      </c>
      <c r="Z772">
        <f>IF('Main Data'!H772="Universal Geneve",1,0)</f>
        <v>0</v>
      </c>
      <c r="AA772">
        <f>IF('Main Data'!H772="Vacheron",1,0)</f>
        <v>0</v>
      </c>
      <c r="AB772">
        <f>IF('Main Data'!H772="Zenith",1,0)</f>
        <v>0</v>
      </c>
      <c r="AC772">
        <f>IF('Main Data'!J772="Stainless Steel",1,0)</f>
        <v>1</v>
      </c>
      <c r="AD772">
        <f>IF('Main Data'!J772="Two-tone",1,0)</f>
        <v>0</v>
      </c>
      <c r="AE772">
        <f>IF(OR('Main Data'!J772="YG 18K",'Main Data'!J772="YG &lt;18K",'Main Data'!J772="PG 18K",'Main Data'!J772="PG &lt;18K",'Main Data'!J772="WG 18K",'Main Data'!J772="Mixes of 18K",'Main Data'!J772="Mixes &lt;18K"),1,0)</f>
        <v>0</v>
      </c>
      <c r="AF772">
        <f>IF('Main Data'!J772="Platinum",1,0)</f>
        <v>0</v>
      </c>
      <c r="AG772">
        <f>IF(OR('Main Data'!J772="PVD",'Main Data'!J772="Gold Plate",'Main Data'!J772="Other"),1,0)</f>
        <v>0</v>
      </c>
      <c r="AH772">
        <f>IF('Main Data'!N772="Stainless Steel",1,0)</f>
        <v>1</v>
      </c>
      <c r="AI772">
        <f>IF('Main Data'!N772="Leather",1,0)</f>
        <v>0</v>
      </c>
      <c r="AJ772">
        <f>IF('Main Data'!N772="Two-tone",1,0)</f>
        <v>0</v>
      </c>
      <c r="AK772">
        <f>IF(OR('Main Data'!N772="YG 18K",'Main Data'!N772="PG 18K",'Main Data'!N772="WG 18K",'Main Data'!N772="Mixes of 18K"),1,0)</f>
        <v>0</v>
      </c>
      <c r="AL772">
        <f>IF(OR(,'Main Data'!N772="PVD",'Main Data'!N772="Gold plate"),1,0)</f>
        <v>0</v>
      </c>
      <c r="AM772">
        <f>IF(OR('Main Data'!AV772="Yes",'Main Data'!AW772="Yes",'Main Data'!AU772="Yes"),1,0)</f>
        <v>0</v>
      </c>
      <c r="AN772">
        <f>IF(OR(ISTEXT('Main Data'!AX772), ISTEXT('Main Data'!AY772)),1,0)</f>
        <v>0</v>
      </c>
      <c r="AO772">
        <f>IF('Main Data'!AZ772="Yes",1,0)</f>
        <v>0</v>
      </c>
      <c r="AP772">
        <f>IF('Main Data'!BA772="Yes",1,0)</f>
        <v>0</v>
      </c>
      <c r="AQ772">
        <f>IF('Main Data'!BD772="Yes",1,0)</f>
        <v>0</v>
      </c>
      <c r="AR772">
        <f>IF('Main Data'!BE772="A",1,0)</f>
        <v>0</v>
      </c>
      <c r="AS772">
        <f>IF('Main Data'!BE772="AA",1,0)</f>
        <v>0</v>
      </c>
      <c r="AT772">
        <f>IF('Main Data'!BE772="AAA",1,0)</f>
        <v>1</v>
      </c>
      <c r="AU772">
        <f>IF('Main Data'!BE772="AAAA",1,0)</f>
        <v>0</v>
      </c>
      <c r="AV772">
        <f>IF('Main Data'!P772="Yes",1,0)</f>
        <v>0</v>
      </c>
      <c r="AW772">
        <f>IF('Main Data'!AP772="Yes",1,0)</f>
        <v>0</v>
      </c>
      <c r="AX772">
        <f>IF(OR('Main Data'!V772="Yes", 'Main Data'!W772="Yes",'Main Data'!X772="Yes"),1,0)</f>
        <v>1</v>
      </c>
      <c r="AY772">
        <f>IF(OR('Main Data'!Y772="Yes",'Main Data'!Z772="Yes"),1,0)</f>
        <v>0</v>
      </c>
      <c r="AZ772">
        <f>IF('Main Data'!AR772="Yes",1,0)</f>
        <v>0</v>
      </c>
      <c r="BA772">
        <f>IF('Main Data'!AS772="Yes",1,0)</f>
        <v>0</v>
      </c>
      <c r="BB772">
        <f>IF('Main Data'!AG772="Yes",1,0)</f>
        <v>0</v>
      </c>
      <c r="BC772">
        <f>IF('Main Data'!AB772="Yes",1,0)</f>
        <v>0</v>
      </c>
      <c r="BD772">
        <f>IF('Main Data'!AA772="Yes",1,0)</f>
        <v>0</v>
      </c>
      <c r="BE772">
        <f>IF('Main Data'!AC772="Yes",1,0)</f>
        <v>1</v>
      </c>
      <c r="BF772">
        <f>IF('Main Data'!AF772="Yes",1,0)</f>
        <v>0</v>
      </c>
      <c r="BG772">
        <f>IF(OR('Main Data'!AI772="Yes",'Main Data'!AL772="Yes"),1,0)</f>
        <v>0</v>
      </c>
      <c r="BH772">
        <f>IF('Main Data'!AJ772="Yes",1,0)</f>
        <v>0</v>
      </c>
      <c r="BI772">
        <f>IF('Main Data'!AK772="Yes",1,0)</f>
        <v>0</v>
      </c>
      <c r="BJ772">
        <f>IF('Main Data'!AM772="Yes",1,0)</f>
        <v>0</v>
      </c>
      <c r="BK772">
        <f>IF('Main Data'!AQ772="Yes",1,0)</f>
        <v>0</v>
      </c>
      <c r="BL772" s="21">
        <f t="shared" si="67"/>
        <v>0</v>
      </c>
      <c r="BM772" s="21">
        <f t="shared" si="68"/>
        <v>0</v>
      </c>
      <c r="BN772" s="21">
        <f t="shared" si="69"/>
        <v>1</v>
      </c>
      <c r="BO772" s="21">
        <f t="shared" si="70"/>
        <v>0</v>
      </c>
      <c r="BP772" s="21">
        <f t="shared" si="71"/>
        <v>0</v>
      </c>
    </row>
    <row r="773" spans="1:68" x14ac:dyDescent="0.2">
      <c r="A773">
        <v>769</v>
      </c>
      <c r="B773" s="33">
        <f>'Main Data'!C773</f>
        <v>44143</v>
      </c>
      <c r="C773">
        <f>'Main Data'!D773</f>
        <v>433</v>
      </c>
      <c r="D773" s="26">
        <f>'Main Data'!E773</f>
        <v>8000</v>
      </c>
      <c r="E773" s="26">
        <f>'Main Data'!F773</f>
        <v>10000</v>
      </c>
      <c r="F773" s="34">
        <f t="shared" ref="F773:F836" si="72">LN(D773)</f>
        <v>8.987196820661973</v>
      </c>
      <c r="G773">
        <f>IF('Main Data'!H773="AP",1,0)</f>
        <v>0</v>
      </c>
      <c r="H773">
        <f>IF('Main Data'!H773="Blancpain",1,0)</f>
        <v>0</v>
      </c>
      <c r="I773">
        <f>IF('Main Data'!H773="Breguet",1,0)</f>
        <v>0</v>
      </c>
      <c r="J773">
        <f>IF('Main Data'!H773="Breitling",1,0)</f>
        <v>0</v>
      </c>
      <c r="K773">
        <f>IF('Main Data'!H773="Cartier",1,0)</f>
        <v>0</v>
      </c>
      <c r="L773">
        <f>IF('Main Data'!H773="Gallet",1,0)</f>
        <v>0</v>
      </c>
      <c r="M773">
        <f>IF('Main Data'!H773="Girard Perregaux",1,0)</f>
        <v>0</v>
      </c>
      <c r="N773">
        <f>IF('Main Data'!H773="Gubelin",1,0)</f>
        <v>0</v>
      </c>
      <c r="O773">
        <f>IF('Main Data'!H773="Heuer",1,0)</f>
        <v>0</v>
      </c>
      <c r="P773">
        <f>IF('Main Data'!H773="IWC",1,0)</f>
        <v>0</v>
      </c>
      <c r="Q773">
        <f>IF('Main Data'!H773="JLC",1,0)</f>
        <v>0</v>
      </c>
      <c r="R773">
        <f>IF('Main Data'!H773="Longines",1,0)</f>
        <v>0</v>
      </c>
      <c r="S773">
        <f>IF('Main Data'!H773="Movado",1,0)</f>
        <v>0</v>
      </c>
      <c r="T773">
        <f>IF('Main Data'!H773="Omega",1,0)</f>
        <v>0</v>
      </c>
      <c r="U773">
        <f>IF('Main Data'!H773="Panerai",1,0)</f>
        <v>0</v>
      </c>
      <c r="V773">
        <f>IF('Main Data'!H773="Patek",1,0)</f>
        <v>0</v>
      </c>
      <c r="W773">
        <f>IF('Main Data'!H773="Rolex",1,0)</f>
        <v>1</v>
      </c>
      <c r="X773">
        <f>IF('Main Data'!H773="Tudor",1,0)</f>
        <v>0</v>
      </c>
      <c r="Y773">
        <f>IF('Main Data'!H773="Ulysse Nardin",1,0)</f>
        <v>0</v>
      </c>
      <c r="Z773">
        <f>IF('Main Data'!H773="Universal Geneve",1,0)</f>
        <v>0</v>
      </c>
      <c r="AA773">
        <f>IF('Main Data'!H773="Vacheron",1,0)</f>
        <v>0</v>
      </c>
      <c r="AB773">
        <f>IF('Main Data'!H773="Zenith",1,0)</f>
        <v>0</v>
      </c>
      <c r="AC773">
        <f>IF('Main Data'!J773="Stainless Steel",1,0)</f>
        <v>1</v>
      </c>
      <c r="AD773">
        <f>IF('Main Data'!J773="Two-tone",1,0)</f>
        <v>0</v>
      </c>
      <c r="AE773">
        <f>IF(OR('Main Data'!J773="YG 18K",'Main Data'!J773="YG &lt;18K",'Main Data'!J773="PG 18K",'Main Data'!J773="PG &lt;18K",'Main Data'!J773="WG 18K",'Main Data'!J773="Mixes of 18K",'Main Data'!J773="Mixes &lt;18K"),1,0)</f>
        <v>0</v>
      </c>
      <c r="AF773">
        <f>IF('Main Data'!J773="Platinum",1,0)</f>
        <v>0</v>
      </c>
      <c r="AG773">
        <f>IF(OR('Main Data'!J773="PVD",'Main Data'!J773="Gold Plate",'Main Data'!J773="Other"),1,0)</f>
        <v>0</v>
      </c>
      <c r="AH773">
        <f>IF('Main Data'!N773="Stainless Steel",1,0)</f>
        <v>0</v>
      </c>
      <c r="AI773">
        <f>IF('Main Data'!N773="Leather",1,0)</f>
        <v>1</v>
      </c>
      <c r="AJ773">
        <f>IF('Main Data'!N773="Two-tone",1,0)</f>
        <v>0</v>
      </c>
      <c r="AK773">
        <f>IF(OR('Main Data'!N773="YG 18K",'Main Data'!N773="PG 18K",'Main Data'!N773="WG 18K",'Main Data'!N773="Mixes of 18K"),1,0)</f>
        <v>0</v>
      </c>
      <c r="AL773">
        <f>IF(OR(,'Main Data'!N773="PVD",'Main Data'!N773="Gold plate"),1,0)</f>
        <v>0</v>
      </c>
      <c r="AM773">
        <f>IF(OR('Main Data'!AV773="Yes",'Main Data'!AW773="Yes",'Main Data'!AU773="Yes"),1,0)</f>
        <v>0</v>
      </c>
      <c r="AN773">
        <f>IF(OR(ISTEXT('Main Data'!AX773), ISTEXT('Main Data'!AY773)),1,0)</f>
        <v>0</v>
      </c>
      <c r="AO773">
        <f>IF('Main Data'!AZ773="Yes",1,0)</f>
        <v>0</v>
      </c>
      <c r="AP773">
        <f>IF('Main Data'!BA773="Yes",1,0)</f>
        <v>0</v>
      </c>
      <c r="AQ773">
        <f>IF('Main Data'!BD773="Yes",1,0)</f>
        <v>0</v>
      </c>
      <c r="AR773">
        <f>IF('Main Data'!BE773="A",1,0)</f>
        <v>0</v>
      </c>
      <c r="AS773">
        <f>IF('Main Data'!BE773="AA",1,0)</f>
        <v>0</v>
      </c>
      <c r="AT773">
        <f>IF('Main Data'!BE773="AAA",1,0)</f>
        <v>1</v>
      </c>
      <c r="AU773">
        <f>IF('Main Data'!BE773="AAAA",1,0)</f>
        <v>0</v>
      </c>
      <c r="AV773">
        <f>IF('Main Data'!P773="Yes",1,0)</f>
        <v>1</v>
      </c>
      <c r="AW773">
        <f>IF('Main Data'!AP773="Yes",1,0)</f>
        <v>0</v>
      </c>
      <c r="AX773">
        <f>IF(OR('Main Data'!V773="Yes", 'Main Data'!W773="Yes",'Main Data'!X773="Yes"),1,0)</f>
        <v>0</v>
      </c>
      <c r="AY773">
        <f>IF(OR('Main Data'!Y773="Yes",'Main Data'!Z773="Yes"),1,0)</f>
        <v>0</v>
      </c>
      <c r="AZ773">
        <f>IF('Main Data'!AR773="Yes",1,0)</f>
        <v>0</v>
      </c>
      <c r="BA773">
        <f>IF('Main Data'!AS773="Yes",1,0)</f>
        <v>0</v>
      </c>
      <c r="BB773">
        <f>IF('Main Data'!AG773="Yes",1,0)</f>
        <v>0</v>
      </c>
      <c r="BC773">
        <f>IF('Main Data'!AB773="Yes",1,0)</f>
        <v>0</v>
      </c>
      <c r="BD773">
        <f>IF('Main Data'!AA773="Yes",1,0)</f>
        <v>0</v>
      </c>
      <c r="BE773">
        <f>IF('Main Data'!AC773="Yes",1,0)</f>
        <v>0</v>
      </c>
      <c r="BF773">
        <f>IF('Main Data'!AF773="Yes",1,0)</f>
        <v>0</v>
      </c>
      <c r="BG773">
        <f>IF(OR('Main Data'!AI773="Yes",'Main Data'!AL773="Yes"),1,0)</f>
        <v>0</v>
      </c>
      <c r="BH773">
        <f>IF('Main Data'!AJ773="Yes",1,0)</f>
        <v>0</v>
      </c>
      <c r="BI773">
        <f>IF('Main Data'!AK773="Yes",1,0)</f>
        <v>0</v>
      </c>
      <c r="BJ773">
        <f>IF('Main Data'!AM773="Yes",1,0)</f>
        <v>0</v>
      </c>
      <c r="BK773">
        <f>IF('Main Data'!AQ773="Yes",1,0)</f>
        <v>0</v>
      </c>
      <c r="BL773" s="21">
        <f t="shared" ref="BL773:BL836" si="73">IF(AND($B773&gt;=DATEVALUE("1/1/2018"),$B773&lt;=DATEVALUE("12/31/2018")),1,0)</f>
        <v>0</v>
      </c>
      <c r="BM773" s="21">
        <f t="shared" ref="BM773:BM836" si="74">IF(AND($B773&gt;=DATEVALUE("1/1/2019"),$B773&lt;=DATEVALUE("12/31/2019")),1,0)</f>
        <v>0</v>
      </c>
      <c r="BN773" s="21">
        <f t="shared" ref="BN773:BN836" si="75">IF(AND($B773&gt;=DATEVALUE("1/1/2020"),$B773&lt;=DATEVALUE("12/31/2020")),1,0)</f>
        <v>1</v>
      </c>
      <c r="BO773" s="21">
        <f t="shared" ref="BO773:BO836" si="76">IF(AND($B773&gt;=DATEVALUE("1/1/2021"),$B773&lt;=DATEVALUE("12/31/2021")),1,0)</f>
        <v>0</v>
      </c>
      <c r="BP773" s="21">
        <f t="shared" ref="BP773:BP836" si="77">IF(AND($B773&gt;=DATEVALUE("1/1/2022"),$B773&lt;=DATEVALUE("12/31/2022")),1,0)</f>
        <v>0</v>
      </c>
    </row>
    <row r="774" spans="1:68" x14ac:dyDescent="0.2">
      <c r="A774">
        <v>770</v>
      </c>
      <c r="B774" s="33">
        <f>'Main Data'!C774</f>
        <v>44143</v>
      </c>
      <c r="C774">
        <f>'Main Data'!D774</f>
        <v>441</v>
      </c>
      <c r="D774" s="26">
        <f>'Main Data'!E774</f>
        <v>24000</v>
      </c>
      <c r="E774" s="26">
        <f>'Main Data'!F774</f>
        <v>30000</v>
      </c>
      <c r="F774" s="34">
        <f t="shared" si="72"/>
        <v>10.085809109330082</v>
      </c>
      <c r="G774">
        <f>IF('Main Data'!H774="AP",1,0)</f>
        <v>0</v>
      </c>
      <c r="H774">
        <f>IF('Main Data'!H774="Blancpain",1,0)</f>
        <v>0</v>
      </c>
      <c r="I774">
        <f>IF('Main Data'!H774="Breguet",1,0)</f>
        <v>0</v>
      </c>
      <c r="J774">
        <f>IF('Main Data'!H774="Breitling",1,0)</f>
        <v>0</v>
      </c>
      <c r="K774">
        <f>IF('Main Data'!H774="Cartier",1,0)</f>
        <v>1</v>
      </c>
      <c r="L774">
        <f>IF('Main Data'!H774="Gallet",1,0)</f>
        <v>0</v>
      </c>
      <c r="M774">
        <f>IF('Main Data'!H774="Girard Perregaux",1,0)</f>
        <v>0</v>
      </c>
      <c r="N774">
        <f>IF('Main Data'!H774="Gubelin",1,0)</f>
        <v>0</v>
      </c>
      <c r="O774">
        <f>IF('Main Data'!H774="Heuer",1,0)</f>
        <v>0</v>
      </c>
      <c r="P774">
        <f>IF('Main Data'!H774="IWC",1,0)</f>
        <v>0</v>
      </c>
      <c r="Q774">
        <f>IF('Main Data'!H774="JLC",1,0)</f>
        <v>0</v>
      </c>
      <c r="R774">
        <f>IF('Main Data'!H774="Longines",1,0)</f>
        <v>0</v>
      </c>
      <c r="S774">
        <f>IF('Main Data'!H774="Movado",1,0)</f>
        <v>0</v>
      </c>
      <c r="T774">
        <f>IF('Main Data'!H774="Omega",1,0)</f>
        <v>0</v>
      </c>
      <c r="U774">
        <f>IF('Main Data'!H774="Panerai",1,0)</f>
        <v>0</v>
      </c>
      <c r="V774">
        <f>IF('Main Data'!H774="Patek",1,0)</f>
        <v>0</v>
      </c>
      <c r="W774">
        <f>IF('Main Data'!H774="Rolex",1,0)</f>
        <v>0</v>
      </c>
      <c r="X774">
        <f>IF('Main Data'!H774="Tudor",1,0)</f>
        <v>0</v>
      </c>
      <c r="Y774">
        <f>IF('Main Data'!H774="Ulysse Nardin",1,0)</f>
        <v>0</v>
      </c>
      <c r="Z774">
        <f>IF('Main Data'!H774="Universal Geneve",1,0)</f>
        <v>0</v>
      </c>
      <c r="AA774">
        <f>IF('Main Data'!H774="Vacheron",1,0)</f>
        <v>0</v>
      </c>
      <c r="AB774">
        <f>IF('Main Data'!H774="Zenith",1,0)</f>
        <v>0</v>
      </c>
      <c r="AC774">
        <f>IF('Main Data'!J774="Stainless Steel",1,0)</f>
        <v>0</v>
      </c>
      <c r="AD774">
        <f>IF('Main Data'!J774="Two-tone",1,0)</f>
        <v>0</v>
      </c>
      <c r="AE774">
        <f>IF(OR('Main Data'!J774="YG 18K",'Main Data'!J774="YG &lt;18K",'Main Data'!J774="PG 18K",'Main Data'!J774="PG &lt;18K",'Main Data'!J774="WG 18K",'Main Data'!J774="Mixes of 18K",'Main Data'!J774="Mixes &lt;18K"),1,0)</f>
        <v>0</v>
      </c>
      <c r="AF774">
        <f>IF('Main Data'!J774="Platinum",1,0)</f>
        <v>1</v>
      </c>
      <c r="AG774">
        <f>IF(OR('Main Data'!J774="PVD",'Main Data'!J774="Gold Plate",'Main Data'!J774="Other"),1,0)</f>
        <v>0</v>
      </c>
      <c r="AH774">
        <f>IF('Main Data'!N774="Stainless Steel",1,0)</f>
        <v>0</v>
      </c>
      <c r="AI774">
        <f>IF('Main Data'!N774="Leather",1,0)</f>
        <v>1</v>
      </c>
      <c r="AJ774">
        <f>IF('Main Data'!N774="Two-tone",1,0)</f>
        <v>0</v>
      </c>
      <c r="AK774">
        <f>IF(OR('Main Data'!N774="YG 18K",'Main Data'!N774="PG 18K",'Main Data'!N774="WG 18K",'Main Data'!N774="Mixes of 18K"),1,0)</f>
        <v>0</v>
      </c>
      <c r="AL774">
        <f>IF(OR(,'Main Data'!N774="PVD",'Main Data'!N774="Gold plate"),1,0)</f>
        <v>0</v>
      </c>
      <c r="AM774">
        <f>IF(OR('Main Data'!AV774="Yes",'Main Data'!AW774="Yes",'Main Data'!AU774="Yes"),1,0)</f>
        <v>0</v>
      </c>
      <c r="AN774">
        <f>IF(OR(ISTEXT('Main Data'!AX774), ISTEXT('Main Data'!AY774)),1,0)</f>
        <v>0</v>
      </c>
      <c r="AO774">
        <f>IF('Main Data'!AZ774="Yes",1,0)</f>
        <v>0</v>
      </c>
      <c r="AP774">
        <f>IF('Main Data'!BA774="Yes",1,0)</f>
        <v>0</v>
      </c>
      <c r="AQ774">
        <f>IF('Main Data'!BD774="Yes",1,0)</f>
        <v>0</v>
      </c>
      <c r="AR774">
        <f>IF('Main Data'!BE774="A",1,0)</f>
        <v>0</v>
      </c>
      <c r="AS774">
        <f>IF('Main Data'!BE774="AA",1,0)</f>
        <v>0</v>
      </c>
      <c r="AT774">
        <f>IF('Main Data'!BE774="AAA",1,0)</f>
        <v>1</v>
      </c>
      <c r="AU774">
        <f>IF('Main Data'!BE774="AAAA",1,0)</f>
        <v>0</v>
      </c>
      <c r="AV774">
        <f>IF('Main Data'!P774="Yes",1,0)</f>
        <v>1</v>
      </c>
      <c r="AW774">
        <f>IF('Main Data'!AP774="Yes",1,0)</f>
        <v>0</v>
      </c>
      <c r="AX774">
        <f>IF(OR('Main Data'!V774="Yes", 'Main Data'!W774="Yes",'Main Data'!X774="Yes"),1,0)</f>
        <v>0</v>
      </c>
      <c r="AY774">
        <f>IF(OR('Main Data'!Y774="Yes",'Main Data'!Z774="Yes"),1,0)</f>
        <v>0</v>
      </c>
      <c r="AZ774">
        <f>IF('Main Data'!AR774="Yes",1,0)</f>
        <v>0</v>
      </c>
      <c r="BA774">
        <f>IF('Main Data'!AS774="Yes",1,0)</f>
        <v>0</v>
      </c>
      <c r="BB774">
        <f>IF('Main Data'!AG774="Yes",1,0)</f>
        <v>0</v>
      </c>
      <c r="BC774">
        <f>IF('Main Data'!AB774="Yes",1,0)</f>
        <v>0</v>
      </c>
      <c r="BD774">
        <f>IF('Main Data'!AA774="Yes",1,0)</f>
        <v>0</v>
      </c>
      <c r="BE774">
        <f>IF('Main Data'!AC774="Yes",1,0)</f>
        <v>0</v>
      </c>
      <c r="BF774">
        <f>IF('Main Data'!AF774="Yes",1,0)</f>
        <v>0</v>
      </c>
      <c r="BG774">
        <f>IF(OR('Main Data'!AI774="Yes",'Main Data'!AL774="Yes"),1,0)</f>
        <v>0</v>
      </c>
      <c r="BH774">
        <f>IF('Main Data'!AJ774="Yes",1,0)</f>
        <v>0</v>
      </c>
      <c r="BI774">
        <f>IF('Main Data'!AK774="Yes",1,0)</f>
        <v>0</v>
      </c>
      <c r="BJ774">
        <f>IF('Main Data'!AM774="Yes",1,0)</f>
        <v>0</v>
      </c>
      <c r="BK774">
        <f>IF('Main Data'!AQ774="Yes",1,0)</f>
        <v>0</v>
      </c>
      <c r="BL774" s="21">
        <f t="shared" si="73"/>
        <v>0</v>
      </c>
      <c r="BM774" s="21">
        <f t="shared" si="74"/>
        <v>0</v>
      </c>
      <c r="BN774" s="21">
        <f t="shared" si="75"/>
        <v>1</v>
      </c>
      <c r="BO774" s="21">
        <f t="shared" si="76"/>
        <v>0</v>
      </c>
      <c r="BP774" s="21">
        <f t="shared" si="77"/>
        <v>0</v>
      </c>
    </row>
    <row r="775" spans="1:68" x14ac:dyDescent="0.2">
      <c r="A775">
        <v>771</v>
      </c>
      <c r="B775" s="33">
        <f>'Main Data'!C775</f>
        <v>44143</v>
      </c>
      <c r="C775">
        <f>'Main Data'!D775</f>
        <v>442</v>
      </c>
      <c r="D775" s="26">
        <f>'Main Data'!E775</f>
        <v>2500</v>
      </c>
      <c r="E775" s="26">
        <f>'Main Data'!F775</f>
        <v>3125</v>
      </c>
      <c r="F775" s="34">
        <f t="shared" si="72"/>
        <v>7.8240460108562919</v>
      </c>
      <c r="G775">
        <f>IF('Main Data'!H775="AP",1,0)</f>
        <v>1</v>
      </c>
      <c r="H775">
        <f>IF('Main Data'!H775="Blancpain",1,0)</f>
        <v>0</v>
      </c>
      <c r="I775">
        <f>IF('Main Data'!H775="Breguet",1,0)</f>
        <v>0</v>
      </c>
      <c r="J775">
        <f>IF('Main Data'!H775="Breitling",1,0)</f>
        <v>0</v>
      </c>
      <c r="K775">
        <f>IF('Main Data'!H775="Cartier",1,0)</f>
        <v>0</v>
      </c>
      <c r="L775">
        <f>IF('Main Data'!H775="Gallet",1,0)</f>
        <v>0</v>
      </c>
      <c r="M775">
        <f>IF('Main Data'!H775="Girard Perregaux",1,0)</f>
        <v>0</v>
      </c>
      <c r="N775">
        <f>IF('Main Data'!H775="Gubelin",1,0)</f>
        <v>0</v>
      </c>
      <c r="O775">
        <f>IF('Main Data'!H775="Heuer",1,0)</f>
        <v>0</v>
      </c>
      <c r="P775">
        <f>IF('Main Data'!H775="IWC",1,0)</f>
        <v>0</v>
      </c>
      <c r="Q775">
        <f>IF('Main Data'!H775="JLC",1,0)</f>
        <v>0</v>
      </c>
      <c r="R775">
        <f>IF('Main Data'!H775="Longines",1,0)</f>
        <v>0</v>
      </c>
      <c r="S775">
        <f>IF('Main Data'!H775="Movado",1,0)</f>
        <v>0</v>
      </c>
      <c r="T775">
        <f>IF('Main Data'!H775="Omega",1,0)</f>
        <v>0</v>
      </c>
      <c r="U775">
        <f>IF('Main Data'!H775="Panerai",1,0)</f>
        <v>0</v>
      </c>
      <c r="V775">
        <f>IF('Main Data'!H775="Patek",1,0)</f>
        <v>0</v>
      </c>
      <c r="W775">
        <f>IF('Main Data'!H775="Rolex",1,0)</f>
        <v>0</v>
      </c>
      <c r="X775">
        <f>IF('Main Data'!H775="Tudor",1,0)</f>
        <v>0</v>
      </c>
      <c r="Y775">
        <f>IF('Main Data'!H775="Ulysse Nardin",1,0)</f>
        <v>0</v>
      </c>
      <c r="Z775">
        <f>IF('Main Data'!H775="Universal Geneve",1,0)</f>
        <v>0</v>
      </c>
      <c r="AA775">
        <f>IF('Main Data'!H775="Vacheron",1,0)</f>
        <v>0</v>
      </c>
      <c r="AB775">
        <f>IF('Main Data'!H775="Zenith",1,0)</f>
        <v>0</v>
      </c>
      <c r="AC775">
        <f>IF('Main Data'!J775="Stainless Steel",1,0)</f>
        <v>0</v>
      </c>
      <c r="AD775">
        <f>IF('Main Data'!J775="Two-tone",1,0)</f>
        <v>0</v>
      </c>
      <c r="AE775">
        <f>IF(OR('Main Data'!J775="YG 18K",'Main Data'!J775="YG &lt;18K",'Main Data'!J775="PG 18K",'Main Data'!J775="PG &lt;18K",'Main Data'!J775="WG 18K",'Main Data'!J775="Mixes of 18K",'Main Data'!J775="Mixes &lt;18K"),1,0)</f>
        <v>1</v>
      </c>
      <c r="AF775">
        <f>IF('Main Data'!J775="Platinum",1,0)</f>
        <v>0</v>
      </c>
      <c r="AG775">
        <f>IF(OR('Main Data'!J775="PVD",'Main Data'!J775="Gold Plate",'Main Data'!J775="Other"),1,0)</f>
        <v>0</v>
      </c>
      <c r="AH775">
        <f>IF('Main Data'!N775="Stainless Steel",1,0)</f>
        <v>0</v>
      </c>
      <c r="AI775">
        <f>IF('Main Data'!N775="Leather",1,0)</f>
        <v>1</v>
      </c>
      <c r="AJ775">
        <f>IF('Main Data'!N775="Two-tone",1,0)</f>
        <v>0</v>
      </c>
      <c r="AK775">
        <f>IF(OR('Main Data'!N775="YG 18K",'Main Data'!N775="PG 18K",'Main Data'!N775="WG 18K",'Main Data'!N775="Mixes of 18K"),1,0)</f>
        <v>0</v>
      </c>
      <c r="AL775">
        <f>IF(OR(,'Main Data'!N775="PVD",'Main Data'!N775="Gold plate"),1,0)</f>
        <v>0</v>
      </c>
      <c r="AM775">
        <f>IF(OR('Main Data'!AV775="Yes",'Main Data'!AW775="Yes",'Main Data'!AU775="Yes"),1,0)</f>
        <v>0</v>
      </c>
      <c r="AN775">
        <f>IF(OR(ISTEXT('Main Data'!AX775), ISTEXT('Main Data'!AY775)),1,0)</f>
        <v>0</v>
      </c>
      <c r="AO775">
        <f>IF('Main Data'!AZ775="Yes",1,0)</f>
        <v>0</v>
      </c>
      <c r="AP775">
        <f>IF('Main Data'!BA775="Yes",1,0)</f>
        <v>0</v>
      </c>
      <c r="AQ775">
        <f>IF('Main Data'!BD775="Yes",1,0)</f>
        <v>0</v>
      </c>
      <c r="AR775">
        <f>IF('Main Data'!BE775="A",1,0)</f>
        <v>0</v>
      </c>
      <c r="AS775">
        <f>IF('Main Data'!BE775="AA",1,0)</f>
        <v>1</v>
      </c>
      <c r="AT775">
        <f>IF('Main Data'!BE775="AAA",1,0)</f>
        <v>0</v>
      </c>
      <c r="AU775">
        <f>IF('Main Data'!BE775="AAAA",1,0)</f>
        <v>0</v>
      </c>
      <c r="AV775">
        <f>IF('Main Data'!P775="Yes",1,0)</f>
        <v>1</v>
      </c>
      <c r="AW775">
        <f>IF('Main Data'!AP775="Yes",1,0)</f>
        <v>0</v>
      </c>
      <c r="AX775">
        <f>IF(OR('Main Data'!V775="Yes", 'Main Data'!W775="Yes",'Main Data'!X775="Yes"),1,0)</f>
        <v>0</v>
      </c>
      <c r="AY775">
        <f>IF(OR('Main Data'!Y775="Yes",'Main Data'!Z775="Yes"),1,0)</f>
        <v>0</v>
      </c>
      <c r="AZ775">
        <f>IF('Main Data'!AR775="Yes",1,0)</f>
        <v>0</v>
      </c>
      <c r="BA775">
        <f>IF('Main Data'!AS775="Yes",1,0)</f>
        <v>0</v>
      </c>
      <c r="BB775">
        <f>IF('Main Data'!AG775="Yes",1,0)</f>
        <v>0</v>
      </c>
      <c r="BC775">
        <f>IF('Main Data'!AB775="Yes",1,0)</f>
        <v>0</v>
      </c>
      <c r="BD775">
        <f>IF('Main Data'!AA775="Yes",1,0)</f>
        <v>0</v>
      </c>
      <c r="BE775">
        <f>IF('Main Data'!AC775="Yes",1,0)</f>
        <v>0</v>
      </c>
      <c r="BF775">
        <f>IF('Main Data'!AF775="Yes",1,0)</f>
        <v>0</v>
      </c>
      <c r="BG775">
        <f>IF(OR('Main Data'!AI775="Yes",'Main Data'!AL775="Yes"),1,0)</f>
        <v>0</v>
      </c>
      <c r="BH775">
        <f>IF('Main Data'!AJ775="Yes",1,0)</f>
        <v>0</v>
      </c>
      <c r="BI775">
        <f>IF('Main Data'!AK775="Yes",1,0)</f>
        <v>0</v>
      </c>
      <c r="BJ775">
        <f>IF('Main Data'!AM775="Yes",1,0)</f>
        <v>0</v>
      </c>
      <c r="BK775">
        <f>IF('Main Data'!AQ775="Yes",1,0)</f>
        <v>0</v>
      </c>
      <c r="BL775" s="21">
        <f t="shared" si="73"/>
        <v>0</v>
      </c>
      <c r="BM775" s="21">
        <f t="shared" si="74"/>
        <v>0</v>
      </c>
      <c r="BN775" s="21">
        <f t="shared" si="75"/>
        <v>1</v>
      </c>
      <c r="BO775" s="21">
        <f t="shared" si="76"/>
        <v>0</v>
      </c>
      <c r="BP775" s="21">
        <f t="shared" si="77"/>
        <v>0</v>
      </c>
    </row>
    <row r="776" spans="1:68" x14ac:dyDescent="0.2">
      <c r="A776">
        <v>772</v>
      </c>
      <c r="B776" s="33">
        <f>'Main Data'!C776</f>
        <v>44143</v>
      </c>
      <c r="C776">
        <f>'Main Data'!D776</f>
        <v>446</v>
      </c>
      <c r="D776" s="26">
        <f>'Main Data'!E776</f>
        <v>9000</v>
      </c>
      <c r="E776" s="26">
        <f>'Main Data'!F776</f>
        <v>11250</v>
      </c>
      <c r="F776" s="34">
        <f t="shared" si="72"/>
        <v>9.1049798563183568</v>
      </c>
      <c r="G776">
        <f>IF('Main Data'!H776="AP",1,0)</f>
        <v>0</v>
      </c>
      <c r="H776">
        <f>IF('Main Data'!H776="Blancpain",1,0)</f>
        <v>0</v>
      </c>
      <c r="I776">
        <f>IF('Main Data'!H776="Breguet",1,0)</f>
        <v>0</v>
      </c>
      <c r="J776">
        <f>IF('Main Data'!H776="Breitling",1,0)</f>
        <v>0</v>
      </c>
      <c r="K776">
        <f>IF('Main Data'!H776="Cartier",1,0)</f>
        <v>0</v>
      </c>
      <c r="L776">
        <f>IF('Main Data'!H776="Gallet",1,0)</f>
        <v>0</v>
      </c>
      <c r="M776">
        <f>IF('Main Data'!H776="Girard Perregaux",1,0)</f>
        <v>0</v>
      </c>
      <c r="N776">
        <f>IF('Main Data'!H776="Gubelin",1,0)</f>
        <v>0</v>
      </c>
      <c r="O776">
        <f>IF('Main Data'!H776="Heuer",1,0)</f>
        <v>0</v>
      </c>
      <c r="P776">
        <f>IF('Main Data'!H776="IWC",1,0)</f>
        <v>0</v>
      </c>
      <c r="Q776">
        <f>IF('Main Data'!H776="JLC",1,0)</f>
        <v>0</v>
      </c>
      <c r="R776">
        <f>IF('Main Data'!H776="Longines",1,0)</f>
        <v>0</v>
      </c>
      <c r="S776">
        <f>IF('Main Data'!H776="Movado",1,0)</f>
        <v>0</v>
      </c>
      <c r="T776">
        <f>IF('Main Data'!H776="Omega",1,0)</f>
        <v>0</v>
      </c>
      <c r="U776">
        <f>IF('Main Data'!H776="Panerai",1,0)</f>
        <v>0</v>
      </c>
      <c r="V776">
        <f>IF('Main Data'!H776="Patek",1,0)</f>
        <v>0</v>
      </c>
      <c r="W776">
        <f>IF('Main Data'!H776="Rolex",1,0)</f>
        <v>0</v>
      </c>
      <c r="X776">
        <f>IF('Main Data'!H776="Tudor",1,0)</f>
        <v>0</v>
      </c>
      <c r="Y776">
        <f>IF('Main Data'!H776="Ulysse Nardin",1,0)</f>
        <v>0</v>
      </c>
      <c r="Z776">
        <f>IF('Main Data'!H776="Universal Geneve",1,0)</f>
        <v>0</v>
      </c>
      <c r="AA776">
        <f>IF('Main Data'!H776="Vacheron",1,0)</f>
        <v>1</v>
      </c>
      <c r="AB776">
        <f>IF('Main Data'!H776="Zenith",1,0)</f>
        <v>0</v>
      </c>
      <c r="AC776">
        <f>IF('Main Data'!J776="Stainless Steel",1,0)</f>
        <v>0</v>
      </c>
      <c r="AD776">
        <f>IF('Main Data'!J776="Two-tone",1,0)</f>
        <v>0</v>
      </c>
      <c r="AE776">
        <f>IF(OR('Main Data'!J776="YG 18K",'Main Data'!J776="YG &lt;18K",'Main Data'!J776="PG 18K",'Main Data'!J776="PG &lt;18K",'Main Data'!J776="WG 18K",'Main Data'!J776="Mixes of 18K",'Main Data'!J776="Mixes &lt;18K"),1,0)</f>
        <v>1</v>
      </c>
      <c r="AF776">
        <f>IF('Main Data'!J776="Platinum",1,0)</f>
        <v>0</v>
      </c>
      <c r="AG776">
        <f>IF(OR('Main Data'!J776="PVD",'Main Data'!J776="Gold Plate",'Main Data'!J776="Other"),1,0)</f>
        <v>0</v>
      </c>
      <c r="AH776">
        <f>IF('Main Data'!N776="Stainless Steel",1,0)</f>
        <v>0</v>
      </c>
      <c r="AI776">
        <f>IF('Main Data'!N776="Leather",1,0)</f>
        <v>1</v>
      </c>
      <c r="AJ776">
        <f>IF('Main Data'!N776="Two-tone",1,0)</f>
        <v>0</v>
      </c>
      <c r="AK776">
        <f>IF(OR('Main Data'!N776="YG 18K",'Main Data'!N776="PG 18K",'Main Data'!N776="WG 18K",'Main Data'!N776="Mixes of 18K"),1,0)</f>
        <v>0</v>
      </c>
      <c r="AL776">
        <f>IF(OR(,'Main Data'!N776="PVD",'Main Data'!N776="Gold plate"),1,0)</f>
        <v>0</v>
      </c>
      <c r="AM776">
        <f>IF(OR('Main Data'!AV776="Yes",'Main Data'!AW776="Yes",'Main Data'!AU776="Yes"),1,0)</f>
        <v>1</v>
      </c>
      <c r="AN776">
        <f>IF(OR(ISTEXT('Main Data'!AX776), ISTEXT('Main Data'!AY776)),1,0)</f>
        <v>0</v>
      </c>
      <c r="AO776">
        <f>IF('Main Data'!AZ776="Yes",1,0)</f>
        <v>0</v>
      </c>
      <c r="AP776">
        <f>IF('Main Data'!BA776="Yes",1,0)</f>
        <v>0</v>
      </c>
      <c r="AQ776">
        <f>IF('Main Data'!BD776="Yes",1,0)</f>
        <v>0</v>
      </c>
      <c r="AR776">
        <f>IF('Main Data'!BE776="A",1,0)</f>
        <v>0</v>
      </c>
      <c r="AS776">
        <f>IF('Main Data'!BE776="AA",1,0)</f>
        <v>0</v>
      </c>
      <c r="AT776">
        <f>IF('Main Data'!BE776="AAA",1,0)</f>
        <v>1</v>
      </c>
      <c r="AU776">
        <f>IF('Main Data'!BE776="AAAA",1,0)</f>
        <v>0</v>
      </c>
      <c r="AV776">
        <f>IF('Main Data'!P776="Yes",1,0)</f>
        <v>1</v>
      </c>
      <c r="AW776">
        <f>IF('Main Data'!AP776="Yes",1,0)</f>
        <v>0</v>
      </c>
      <c r="AX776">
        <f>IF(OR('Main Data'!V776="Yes", 'Main Data'!W776="Yes",'Main Data'!X776="Yes"),1,0)</f>
        <v>0</v>
      </c>
      <c r="AY776">
        <f>IF(OR('Main Data'!Y776="Yes",'Main Data'!Z776="Yes"),1,0)</f>
        <v>0</v>
      </c>
      <c r="AZ776">
        <f>IF('Main Data'!AR776="Yes",1,0)</f>
        <v>0</v>
      </c>
      <c r="BA776">
        <f>IF('Main Data'!AS776="Yes",1,0)</f>
        <v>0</v>
      </c>
      <c r="BB776">
        <f>IF('Main Data'!AG776="Yes",1,0)</f>
        <v>0</v>
      </c>
      <c r="BC776">
        <f>IF('Main Data'!AB776="Yes",1,0)</f>
        <v>0</v>
      </c>
      <c r="BD776">
        <f>IF('Main Data'!AA776="Yes",1,0)</f>
        <v>0</v>
      </c>
      <c r="BE776">
        <f>IF('Main Data'!AC776="Yes",1,0)</f>
        <v>0</v>
      </c>
      <c r="BF776">
        <f>IF('Main Data'!AF776="Yes",1,0)</f>
        <v>0</v>
      </c>
      <c r="BG776">
        <f>IF(OR('Main Data'!AI776="Yes",'Main Data'!AL776="Yes"),1,0)</f>
        <v>0</v>
      </c>
      <c r="BH776">
        <f>IF('Main Data'!AJ776="Yes",1,0)</f>
        <v>0</v>
      </c>
      <c r="BI776">
        <f>IF('Main Data'!AK776="Yes",1,0)</f>
        <v>0</v>
      </c>
      <c r="BJ776">
        <f>IF('Main Data'!AM776="Yes",1,0)</f>
        <v>0</v>
      </c>
      <c r="BK776">
        <f>IF('Main Data'!AQ776="Yes",1,0)</f>
        <v>0</v>
      </c>
      <c r="BL776" s="21">
        <f t="shared" si="73"/>
        <v>0</v>
      </c>
      <c r="BM776" s="21">
        <f t="shared" si="74"/>
        <v>0</v>
      </c>
      <c r="BN776" s="21">
        <f t="shared" si="75"/>
        <v>1</v>
      </c>
      <c r="BO776" s="21">
        <f t="shared" si="76"/>
        <v>0</v>
      </c>
      <c r="BP776" s="21">
        <f t="shared" si="77"/>
        <v>0</v>
      </c>
    </row>
    <row r="777" spans="1:68" x14ac:dyDescent="0.2">
      <c r="A777">
        <v>773</v>
      </c>
      <c r="B777" s="33">
        <f>'Main Data'!C777</f>
        <v>44143</v>
      </c>
      <c r="C777">
        <f>'Main Data'!D777</f>
        <v>449</v>
      </c>
      <c r="D777" s="26">
        <f>'Main Data'!E777</f>
        <v>4600</v>
      </c>
      <c r="E777" s="26">
        <f>'Main Data'!F777</f>
        <v>5750</v>
      </c>
      <c r="F777" s="34">
        <f t="shared" si="72"/>
        <v>8.4338115824771869</v>
      </c>
      <c r="G777">
        <f>IF('Main Data'!H777="AP",1,0)</f>
        <v>0</v>
      </c>
      <c r="H777">
        <f>IF('Main Data'!H777="Blancpain",1,0)</f>
        <v>0</v>
      </c>
      <c r="I777">
        <f>IF('Main Data'!H777="Breguet",1,0)</f>
        <v>0</v>
      </c>
      <c r="J777">
        <f>IF('Main Data'!H777="Breitling",1,0)</f>
        <v>0</v>
      </c>
      <c r="K777">
        <f>IF('Main Data'!H777="Cartier",1,0)</f>
        <v>0</v>
      </c>
      <c r="L777">
        <f>IF('Main Data'!H777="Gallet",1,0)</f>
        <v>0</v>
      </c>
      <c r="M777">
        <f>IF('Main Data'!H777="Girard Perregaux",1,0)</f>
        <v>0</v>
      </c>
      <c r="N777">
        <f>IF('Main Data'!H777="Gubelin",1,0)</f>
        <v>0</v>
      </c>
      <c r="O777">
        <f>IF('Main Data'!H777="Heuer",1,0)</f>
        <v>0</v>
      </c>
      <c r="P777">
        <f>IF('Main Data'!H777="IWC",1,0)</f>
        <v>0</v>
      </c>
      <c r="Q777">
        <f>IF('Main Data'!H777="JLC",1,0)</f>
        <v>0</v>
      </c>
      <c r="R777">
        <f>IF('Main Data'!H777="Longines",1,0)</f>
        <v>0</v>
      </c>
      <c r="S777">
        <f>IF('Main Data'!H777="Movado",1,0)</f>
        <v>0</v>
      </c>
      <c r="T777">
        <f>IF('Main Data'!H777="Omega",1,0)</f>
        <v>0</v>
      </c>
      <c r="U777">
        <f>IF('Main Data'!H777="Panerai",1,0)</f>
        <v>0</v>
      </c>
      <c r="V777">
        <f>IF('Main Data'!H777="Patek",1,0)</f>
        <v>0</v>
      </c>
      <c r="W777">
        <f>IF('Main Data'!H777="Rolex",1,0)</f>
        <v>0</v>
      </c>
      <c r="X777">
        <f>IF('Main Data'!H777="Tudor",1,0)</f>
        <v>0</v>
      </c>
      <c r="Y777">
        <f>IF('Main Data'!H777="Ulysse Nardin",1,0)</f>
        <v>0</v>
      </c>
      <c r="Z777">
        <f>IF('Main Data'!H777="Universal Geneve",1,0)</f>
        <v>1</v>
      </c>
      <c r="AA777">
        <f>IF('Main Data'!H777="Vacheron",1,0)</f>
        <v>0</v>
      </c>
      <c r="AB777">
        <f>IF('Main Data'!H777="Zenith",1,0)</f>
        <v>0</v>
      </c>
      <c r="AC777">
        <f>IF('Main Data'!J777="Stainless Steel",1,0)</f>
        <v>1</v>
      </c>
      <c r="AD777">
        <f>IF('Main Data'!J777="Two-tone",1,0)</f>
        <v>0</v>
      </c>
      <c r="AE777">
        <f>IF(OR('Main Data'!J777="YG 18K",'Main Data'!J777="YG &lt;18K",'Main Data'!J777="PG 18K",'Main Data'!J777="PG &lt;18K",'Main Data'!J777="WG 18K",'Main Data'!J777="Mixes of 18K",'Main Data'!J777="Mixes &lt;18K"),1,0)</f>
        <v>0</v>
      </c>
      <c r="AF777">
        <f>IF('Main Data'!J777="Platinum",1,0)</f>
        <v>0</v>
      </c>
      <c r="AG777">
        <f>IF(OR('Main Data'!J777="PVD",'Main Data'!J777="Gold Plate",'Main Data'!J777="Other"),1,0)</f>
        <v>0</v>
      </c>
      <c r="AH777">
        <f>IF('Main Data'!N777="Stainless Steel",1,0)</f>
        <v>0</v>
      </c>
      <c r="AI777">
        <f>IF('Main Data'!N777="Leather",1,0)</f>
        <v>1</v>
      </c>
      <c r="AJ777">
        <f>IF('Main Data'!N777="Two-tone",1,0)</f>
        <v>0</v>
      </c>
      <c r="AK777">
        <f>IF(OR('Main Data'!N777="YG 18K",'Main Data'!N777="PG 18K",'Main Data'!N777="WG 18K",'Main Data'!N777="Mixes of 18K"),1,0)</f>
        <v>0</v>
      </c>
      <c r="AL777">
        <f>IF(OR(,'Main Data'!N777="PVD",'Main Data'!N777="Gold plate"),1,0)</f>
        <v>0</v>
      </c>
      <c r="AM777">
        <f>IF(OR('Main Data'!AV777="Yes",'Main Data'!AW777="Yes",'Main Data'!AU777="Yes"),1,0)</f>
        <v>0</v>
      </c>
      <c r="AN777">
        <f>IF(OR(ISTEXT('Main Data'!AX777), ISTEXT('Main Data'!AY777)),1,0)</f>
        <v>0</v>
      </c>
      <c r="AO777">
        <f>IF('Main Data'!AZ777="Yes",1,0)</f>
        <v>0</v>
      </c>
      <c r="AP777">
        <f>IF('Main Data'!BA777="Yes",1,0)</f>
        <v>0</v>
      </c>
      <c r="AQ777">
        <f>IF('Main Data'!BD777="Yes",1,0)</f>
        <v>0</v>
      </c>
      <c r="AR777">
        <f>IF('Main Data'!BE777="A",1,0)</f>
        <v>0</v>
      </c>
      <c r="AS777">
        <f>IF('Main Data'!BE777="AA",1,0)</f>
        <v>1</v>
      </c>
      <c r="AT777">
        <f>IF('Main Data'!BE777="AAA",1,0)</f>
        <v>0</v>
      </c>
      <c r="AU777">
        <f>IF('Main Data'!BE777="AAAA",1,0)</f>
        <v>0</v>
      </c>
      <c r="AV777">
        <f>IF('Main Data'!P777="Yes",1,0)</f>
        <v>0</v>
      </c>
      <c r="AW777">
        <f>IF('Main Data'!AP777="Yes",1,0)</f>
        <v>0</v>
      </c>
      <c r="AX777">
        <f>IF(OR('Main Data'!V777="Yes", 'Main Data'!W777="Yes",'Main Data'!X777="Yes"),1,0)</f>
        <v>0</v>
      </c>
      <c r="AY777">
        <f>IF(OR('Main Data'!Y777="Yes",'Main Data'!Z777="Yes"),1,0)</f>
        <v>0</v>
      </c>
      <c r="AZ777">
        <f>IF('Main Data'!AR777="Yes",1,0)</f>
        <v>0</v>
      </c>
      <c r="BA777">
        <f>IF('Main Data'!AS777="Yes",1,0)</f>
        <v>0</v>
      </c>
      <c r="BB777">
        <f>IF('Main Data'!AG777="Yes",1,0)</f>
        <v>0</v>
      </c>
      <c r="BC777">
        <f>IF('Main Data'!AB777="Yes",1,0)</f>
        <v>0</v>
      </c>
      <c r="BD777">
        <f>IF('Main Data'!AA777="Yes",1,0)</f>
        <v>0</v>
      </c>
      <c r="BE777">
        <f>IF('Main Data'!AC777="Yes",1,0)</f>
        <v>0</v>
      </c>
      <c r="BF777">
        <f>IF('Main Data'!AF777="Yes",1,0)</f>
        <v>0</v>
      </c>
      <c r="BG777">
        <f>IF(OR('Main Data'!AI777="Yes",'Main Data'!AL777="Yes"),1,0)</f>
        <v>1</v>
      </c>
      <c r="BH777">
        <f>IF('Main Data'!AJ777="Yes",1,0)</f>
        <v>0</v>
      </c>
      <c r="BI777">
        <f>IF('Main Data'!AK777="Yes",1,0)</f>
        <v>0</v>
      </c>
      <c r="BJ777">
        <f>IF('Main Data'!AM777="Yes",1,0)</f>
        <v>0</v>
      </c>
      <c r="BK777">
        <f>IF('Main Data'!AQ777="Yes",1,0)</f>
        <v>0</v>
      </c>
      <c r="BL777" s="21">
        <f t="shared" si="73"/>
        <v>0</v>
      </c>
      <c r="BM777" s="21">
        <f t="shared" si="74"/>
        <v>0</v>
      </c>
      <c r="BN777" s="21">
        <f t="shared" si="75"/>
        <v>1</v>
      </c>
      <c r="BO777" s="21">
        <f t="shared" si="76"/>
        <v>0</v>
      </c>
      <c r="BP777" s="21">
        <f t="shared" si="77"/>
        <v>0</v>
      </c>
    </row>
    <row r="778" spans="1:68" x14ac:dyDescent="0.2">
      <c r="A778">
        <v>774</v>
      </c>
      <c r="B778" s="33">
        <f>'Main Data'!C778</f>
        <v>44143</v>
      </c>
      <c r="C778">
        <f>'Main Data'!D778</f>
        <v>451</v>
      </c>
      <c r="D778" s="26">
        <f>'Main Data'!E778</f>
        <v>5500</v>
      </c>
      <c r="E778" s="26">
        <f>'Main Data'!F778</f>
        <v>6875</v>
      </c>
      <c r="F778" s="34">
        <f t="shared" si="72"/>
        <v>8.6125033712205621</v>
      </c>
      <c r="G778">
        <f>IF('Main Data'!H778="AP",1,0)</f>
        <v>0</v>
      </c>
      <c r="H778">
        <f>IF('Main Data'!H778="Blancpain",1,0)</f>
        <v>0</v>
      </c>
      <c r="I778">
        <f>IF('Main Data'!H778="Breguet",1,0)</f>
        <v>0</v>
      </c>
      <c r="J778">
        <f>IF('Main Data'!H778="Breitling",1,0)</f>
        <v>0</v>
      </c>
      <c r="K778">
        <f>IF('Main Data'!H778="Cartier",1,0)</f>
        <v>0</v>
      </c>
      <c r="L778">
        <f>IF('Main Data'!H778="Gallet",1,0)</f>
        <v>0</v>
      </c>
      <c r="M778">
        <f>IF('Main Data'!H778="Girard Perregaux",1,0)</f>
        <v>0</v>
      </c>
      <c r="N778">
        <f>IF('Main Data'!H778="Gubelin",1,0)</f>
        <v>0</v>
      </c>
      <c r="O778">
        <f>IF('Main Data'!H778="Heuer",1,0)</f>
        <v>0</v>
      </c>
      <c r="P778">
        <f>IF('Main Data'!H778="IWC",1,0)</f>
        <v>0</v>
      </c>
      <c r="Q778">
        <f>IF('Main Data'!H778="JLC",1,0)</f>
        <v>0</v>
      </c>
      <c r="R778">
        <f>IF('Main Data'!H778="Longines",1,0)</f>
        <v>0</v>
      </c>
      <c r="S778">
        <f>IF('Main Data'!H778="Movado",1,0)</f>
        <v>1</v>
      </c>
      <c r="T778">
        <f>IF('Main Data'!H778="Omega",1,0)</f>
        <v>0</v>
      </c>
      <c r="U778">
        <f>IF('Main Data'!H778="Panerai",1,0)</f>
        <v>0</v>
      </c>
      <c r="V778">
        <f>IF('Main Data'!H778="Patek",1,0)</f>
        <v>0</v>
      </c>
      <c r="W778">
        <f>IF('Main Data'!H778="Rolex",1,0)</f>
        <v>0</v>
      </c>
      <c r="X778">
        <f>IF('Main Data'!H778="Tudor",1,0)</f>
        <v>0</v>
      </c>
      <c r="Y778">
        <f>IF('Main Data'!H778="Ulysse Nardin",1,0)</f>
        <v>0</v>
      </c>
      <c r="Z778">
        <f>IF('Main Data'!H778="Universal Geneve",1,0)</f>
        <v>0</v>
      </c>
      <c r="AA778">
        <f>IF('Main Data'!H778="Vacheron",1,0)</f>
        <v>0</v>
      </c>
      <c r="AB778">
        <f>IF('Main Data'!H778="Zenith",1,0)</f>
        <v>0</v>
      </c>
      <c r="AC778">
        <f>IF('Main Data'!J778="Stainless Steel",1,0)</f>
        <v>0</v>
      </c>
      <c r="AD778">
        <f>IF('Main Data'!J778="Two-tone",1,0)</f>
        <v>0</v>
      </c>
      <c r="AE778">
        <f>IF(OR('Main Data'!J778="YG 18K",'Main Data'!J778="YG &lt;18K",'Main Data'!J778="PG 18K",'Main Data'!J778="PG &lt;18K",'Main Data'!J778="WG 18K",'Main Data'!J778="Mixes of 18K",'Main Data'!J778="Mixes &lt;18K"),1,0)</f>
        <v>1</v>
      </c>
      <c r="AF778">
        <f>IF('Main Data'!J778="Platinum",1,0)</f>
        <v>0</v>
      </c>
      <c r="AG778">
        <f>IF(OR('Main Data'!J778="PVD",'Main Data'!J778="Gold Plate",'Main Data'!J778="Other"),1,0)</f>
        <v>0</v>
      </c>
      <c r="AH778">
        <f>IF('Main Data'!N778="Stainless Steel",1,0)</f>
        <v>0</v>
      </c>
      <c r="AI778">
        <f>IF('Main Data'!N778="Leather",1,0)</f>
        <v>1</v>
      </c>
      <c r="AJ778">
        <f>IF('Main Data'!N778="Two-tone",1,0)</f>
        <v>0</v>
      </c>
      <c r="AK778">
        <f>IF(OR('Main Data'!N778="YG 18K",'Main Data'!N778="PG 18K",'Main Data'!N778="WG 18K",'Main Data'!N778="Mixes of 18K"),1,0)</f>
        <v>0</v>
      </c>
      <c r="AL778">
        <f>IF(OR(,'Main Data'!N778="PVD",'Main Data'!N778="Gold plate"),1,0)</f>
        <v>0</v>
      </c>
      <c r="AM778">
        <f>IF(OR('Main Data'!AV778="Yes",'Main Data'!AW778="Yes",'Main Data'!AU778="Yes"),1,0)</f>
        <v>0</v>
      </c>
      <c r="AN778">
        <f>IF(OR(ISTEXT('Main Data'!AX778), ISTEXT('Main Data'!AY778)),1,0)</f>
        <v>1</v>
      </c>
      <c r="AO778">
        <f>IF('Main Data'!AZ778="Yes",1,0)</f>
        <v>0</v>
      </c>
      <c r="AP778">
        <f>IF('Main Data'!BA778="Yes",1,0)</f>
        <v>0</v>
      </c>
      <c r="AQ778">
        <f>IF('Main Data'!BD778="Yes",1,0)</f>
        <v>0</v>
      </c>
      <c r="AR778">
        <f>IF('Main Data'!BE778="A",1,0)</f>
        <v>0</v>
      </c>
      <c r="AS778">
        <f>IF('Main Data'!BE778="AA",1,0)</f>
        <v>1</v>
      </c>
      <c r="AT778">
        <f>IF('Main Data'!BE778="AAA",1,0)</f>
        <v>0</v>
      </c>
      <c r="AU778">
        <f>IF('Main Data'!BE778="AAAA",1,0)</f>
        <v>0</v>
      </c>
      <c r="AV778">
        <f>IF('Main Data'!P778="Yes",1,0)</f>
        <v>1</v>
      </c>
      <c r="AW778">
        <f>IF('Main Data'!AP778="Yes",1,0)</f>
        <v>0</v>
      </c>
      <c r="AX778">
        <f>IF(OR('Main Data'!V778="Yes", 'Main Data'!W778="Yes",'Main Data'!X778="Yes"),1,0)</f>
        <v>0</v>
      </c>
      <c r="AY778">
        <f>IF(OR('Main Data'!Y778="Yes",'Main Data'!Z778="Yes"),1,0)</f>
        <v>0</v>
      </c>
      <c r="AZ778">
        <f>IF('Main Data'!AR778="Yes",1,0)</f>
        <v>0</v>
      </c>
      <c r="BA778">
        <f>IF('Main Data'!AS778="Yes",1,0)</f>
        <v>0</v>
      </c>
      <c r="BB778">
        <f>IF('Main Data'!AG778="Yes",1,0)</f>
        <v>0</v>
      </c>
      <c r="BC778">
        <f>IF('Main Data'!AB778="Yes",1,0)</f>
        <v>0</v>
      </c>
      <c r="BD778">
        <f>IF('Main Data'!AA778="Yes",1,0)</f>
        <v>0</v>
      </c>
      <c r="BE778">
        <f>IF('Main Data'!AC778="Yes",1,0)</f>
        <v>0</v>
      </c>
      <c r="BF778">
        <f>IF('Main Data'!AF778="Yes",1,0)</f>
        <v>0</v>
      </c>
      <c r="BG778">
        <f>IF(OR('Main Data'!AI778="Yes",'Main Data'!AL778="Yes"),1,0)</f>
        <v>0</v>
      </c>
      <c r="BH778">
        <f>IF('Main Data'!AJ778="Yes",1,0)</f>
        <v>0</v>
      </c>
      <c r="BI778">
        <f>IF('Main Data'!AK778="Yes",1,0)</f>
        <v>0</v>
      </c>
      <c r="BJ778">
        <f>IF('Main Data'!AM778="Yes",1,0)</f>
        <v>0</v>
      </c>
      <c r="BK778">
        <f>IF('Main Data'!AQ778="Yes",1,0)</f>
        <v>0</v>
      </c>
      <c r="BL778" s="21">
        <f t="shared" si="73"/>
        <v>0</v>
      </c>
      <c r="BM778" s="21">
        <f t="shared" si="74"/>
        <v>0</v>
      </c>
      <c r="BN778" s="21">
        <f t="shared" si="75"/>
        <v>1</v>
      </c>
      <c r="BO778" s="21">
        <f t="shared" si="76"/>
        <v>0</v>
      </c>
      <c r="BP778" s="21">
        <f t="shared" si="77"/>
        <v>0</v>
      </c>
    </row>
    <row r="779" spans="1:68" x14ac:dyDescent="0.2">
      <c r="A779">
        <v>775</v>
      </c>
      <c r="B779" s="33">
        <f>'Main Data'!C779</f>
        <v>44143</v>
      </c>
      <c r="C779">
        <f>'Main Data'!D779</f>
        <v>453</v>
      </c>
      <c r="D779" s="26">
        <f>'Main Data'!E779</f>
        <v>22000</v>
      </c>
      <c r="E779" s="26">
        <f>'Main Data'!F779</f>
        <v>27500</v>
      </c>
      <c r="F779" s="34">
        <f t="shared" si="72"/>
        <v>9.9987977323404529</v>
      </c>
      <c r="G779">
        <f>IF('Main Data'!H779="AP",1,0)</f>
        <v>0</v>
      </c>
      <c r="H779">
        <f>IF('Main Data'!H779="Blancpain",1,0)</f>
        <v>0</v>
      </c>
      <c r="I779">
        <f>IF('Main Data'!H779="Breguet",1,0)</f>
        <v>0</v>
      </c>
      <c r="J779">
        <f>IF('Main Data'!H779="Breitling",1,0)</f>
        <v>0</v>
      </c>
      <c r="K779">
        <f>IF('Main Data'!H779="Cartier",1,0)</f>
        <v>0</v>
      </c>
      <c r="L779">
        <f>IF('Main Data'!H779="Gallet",1,0)</f>
        <v>0</v>
      </c>
      <c r="M779">
        <f>IF('Main Data'!H779="Girard Perregaux",1,0)</f>
        <v>0</v>
      </c>
      <c r="N779">
        <f>IF('Main Data'!H779="Gubelin",1,0)</f>
        <v>0</v>
      </c>
      <c r="O779">
        <f>IF('Main Data'!H779="Heuer",1,0)</f>
        <v>0</v>
      </c>
      <c r="P779">
        <f>IF('Main Data'!H779="IWC",1,0)</f>
        <v>0</v>
      </c>
      <c r="Q779">
        <f>IF('Main Data'!H779="JLC",1,0)</f>
        <v>0</v>
      </c>
      <c r="R779">
        <f>IF('Main Data'!H779="Longines",1,0)</f>
        <v>0</v>
      </c>
      <c r="S779">
        <f>IF('Main Data'!H779="Movado",1,0)</f>
        <v>0</v>
      </c>
      <c r="T779">
        <f>IF('Main Data'!H779="Omega",1,0)</f>
        <v>0</v>
      </c>
      <c r="U779">
        <f>IF('Main Data'!H779="Panerai",1,0)</f>
        <v>0</v>
      </c>
      <c r="V779">
        <f>IF('Main Data'!H779="Patek",1,0)</f>
        <v>1</v>
      </c>
      <c r="W779">
        <f>IF('Main Data'!H779="Rolex",1,0)</f>
        <v>0</v>
      </c>
      <c r="X779">
        <f>IF('Main Data'!H779="Tudor",1,0)</f>
        <v>0</v>
      </c>
      <c r="Y779">
        <f>IF('Main Data'!H779="Ulysse Nardin",1,0)</f>
        <v>0</v>
      </c>
      <c r="Z779">
        <f>IF('Main Data'!H779="Universal Geneve",1,0)</f>
        <v>0</v>
      </c>
      <c r="AA779">
        <f>IF('Main Data'!H779="Vacheron",1,0)</f>
        <v>0</v>
      </c>
      <c r="AB779">
        <f>IF('Main Data'!H779="Zenith",1,0)</f>
        <v>0</v>
      </c>
      <c r="AC779">
        <f>IF('Main Data'!J779="Stainless Steel",1,0)</f>
        <v>0</v>
      </c>
      <c r="AD779">
        <f>IF('Main Data'!J779="Two-tone",1,0)</f>
        <v>0</v>
      </c>
      <c r="AE779">
        <f>IF(OR('Main Data'!J779="YG 18K",'Main Data'!J779="YG &lt;18K",'Main Data'!J779="PG 18K",'Main Data'!J779="PG &lt;18K",'Main Data'!J779="WG 18K",'Main Data'!J779="Mixes of 18K",'Main Data'!J779="Mixes &lt;18K"),1,0)</f>
        <v>0</v>
      </c>
      <c r="AF779">
        <f>IF('Main Data'!J779="Platinum",1,0)</f>
        <v>1</v>
      </c>
      <c r="AG779">
        <f>IF(OR('Main Data'!J779="PVD",'Main Data'!J779="Gold Plate",'Main Data'!J779="Other"),1,0)</f>
        <v>0</v>
      </c>
      <c r="AH779">
        <f>IF('Main Data'!N779="Stainless Steel",1,0)</f>
        <v>0</v>
      </c>
      <c r="AI779">
        <f>IF('Main Data'!N779="Leather",1,0)</f>
        <v>1</v>
      </c>
      <c r="AJ779">
        <f>IF('Main Data'!N779="Two-tone",1,0)</f>
        <v>0</v>
      </c>
      <c r="AK779">
        <f>IF(OR('Main Data'!N779="YG 18K",'Main Data'!N779="PG 18K",'Main Data'!N779="WG 18K",'Main Data'!N779="Mixes of 18K"),1,0)</f>
        <v>0</v>
      </c>
      <c r="AL779">
        <f>IF(OR(,'Main Data'!N779="PVD",'Main Data'!N779="Gold plate"),1,0)</f>
        <v>0</v>
      </c>
      <c r="AM779">
        <f>IF(OR('Main Data'!AV779="Yes",'Main Data'!AW779="Yes",'Main Data'!AU779="Yes"),1,0)</f>
        <v>1</v>
      </c>
      <c r="AN779">
        <f>IF(OR(ISTEXT('Main Data'!AX779), ISTEXT('Main Data'!AY779)),1,0)</f>
        <v>0</v>
      </c>
      <c r="AO779">
        <f>IF('Main Data'!AZ779="Yes",1,0)</f>
        <v>0</v>
      </c>
      <c r="AP779">
        <f>IF('Main Data'!BA779="Yes",1,0)</f>
        <v>0</v>
      </c>
      <c r="AQ779">
        <f>IF('Main Data'!BD779="Yes",1,0)</f>
        <v>0</v>
      </c>
      <c r="AR779">
        <f>IF('Main Data'!BE779="A",1,0)</f>
        <v>0</v>
      </c>
      <c r="AS779">
        <f>IF('Main Data'!BE779="AA",1,0)</f>
        <v>0</v>
      </c>
      <c r="AT779">
        <f>IF('Main Data'!BE779="AAA",1,0)</f>
        <v>1</v>
      </c>
      <c r="AU779">
        <f>IF('Main Data'!BE779="AAAA",1,0)</f>
        <v>0</v>
      </c>
      <c r="AV779">
        <f>IF('Main Data'!P779="Yes",1,0)</f>
        <v>1</v>
      </c>
      <c r="AW779">
        <f>IF('Main Data'!AP779="Yes",1,0)</f>
        <v>0</v>
      </c>
      <c r="AX779">
        <f>IF(OR('Main Data'!V779="Yes", 'Main Data'!W779="Yes",'Main Data'!X779="Yes"),1,0)</f>
        <v>0</v>
      </c>
      <c r="AY779">
        <f>IF(OR('Main Data'!Y779="Yes",'Main Data'!Z779="Yes"),1,0)</f>
        <v>0</v>
      </c>
      <c r="AZ779">
        <f>IF('Main Data'!AR779="Yes",1,0)</f>
        <v>0</v>
      </c>
      <c r="BA779">
        <f>IF('Main Data'!AS779="Yes",1,0)</f>
        <v>0</v>
      </c>
      <c r="BB779">
        <f>IF('Main Data'!AG779="Yes",1,0)</f>
        <v>0</v>
      </c>
      <c r="BC779">
        <f>IF('Main Data'!AB779="Yes",1,0)</f>
        <v>0</v>
      </c>
      <c r="BD779">
        <f>IF('Main Data'!AA779="Yes",1,0)</f>
        <v>0</v>
      </c>
      <c r="BE779">
        <f>IF('Main Data'!AC779="Yes",1,0)</f>
        <v>0</v>
      </c>
      <c r="BF779">
        <f>IF('Main Data'!AF779="Yes",1,0)</f>
        <v>0</v>
      </c>
      <c r="BG779">
        <f>IF(OR('Main Data'!AI779="Yes",'Main Data'!AL779="Yes"),1,0)</f>
        <v>0</v>
      </c>
      <c r="BH779">
        <f>IF('Main Data'!AJ779="Yes",1,0)</f>
        <v>0</v>
      </c>
      <c r="BI779">
        <f>IF('Main Data'!AK779="Yes",1,0)</f>
        <v>0</v>
      </c>
      <c r="BJ779">
        <f>IF('Main Data'!AM779="Yes",1,0)</f>
        <v>0</v>
      </c>
      <c r="BK779">
        <f>IF('Main Data'!AQ779="Yes",1,0)</f>
        <v>0</v>
      </c>
      <c r="BL779" s="21">
        <f t="shared" si="73"/>
        <v>0</v>
      </c>
      <c r="BM779" s="21">
        <f t="shared" si="74"/>
        <v>0</v>
      </c>
      <c r="BN779" s="21">
        <f t="shared" si="75"/>
        <v>1</v>
      </c>
      <c r="BO779" s="21">
        <f t="shared" si="76"/>
        <v>0</v>
      </c>
      <c r="BP779" s="21">
        <f t="shared" si="77"/>
        <v>0</v>
      </c>
    </row>
    <row r="780" spans="1:68" x14ac:dyDescent="0.2">
      <c r="A780">
        <v>776</v>
      </c>
      <c r="B780" s="33">
        <f>'Main Data'!C780</f>
        <v>44143</v>
      </c>
      <c r="C780">
        <f>'Main Data'!D780</f>
        <v>454</v>
      </c>
      <c r="D780" s="26">
        <f>'Main Data'!E780</f>
        <v>3300</v>
      </c>
      <c r="E780" s="26">
        <f>'Main Data'!F780</f>
        <v>4125</v>
      </c>
      <c r="F780" s="34">
        <f t="shared" si="72"/>
        <v>8.1016777474545716</v>
      </c>
      <c r="G780">
        <f>IF('Main Data'!H780="AP",1,0)</f>
        <v>0</v>
      </c>
      <c r="H780">
        <f>IF('Main Data'!H780="Blancpain",1,0)</f>
        <v>0</v>
      </c>
      <c r="I780">
        <f>IF('Main Data'!H780="Breguet",1,0)</f>
        <v>0</v>
      </c>
      <c r="J780">
        <f>IF('Main Data'!H780="Breitling",1,0)</f>
        <v>0</v>
      </c>
      <c r="K780">
        <f>IF('Main Data'!H780="Cartier",1,0)</f>
        <v>0</v>
      </c>
      <c r="L780">
        <f>IF('Main Data'!H780="Gallet",1,0)</f>
        <v>0</v>
      </c>
      <c r="M780">
        <f>IF('Main Data'!H780="Girard Perregaux",1,0)</f>
        <v>0</v>
      </c>
      <c r="N780">
        <f>IF('Main Data'!H780="Gubelin",1,0)</f>
        <v>0</v>
      </c>
      <c r="O780">
        <f>IF('Main Data'!H780="Heuer",1,0)</f>
        <v>0</v>
      </c>
      <c r="P780">
        <f>IF('Main Data'!H780="IWC",1,0)</f>
        <v>0</v>
      </c>
      <c r="Q780">
        <f>IF('Main Data'!H780="JLC",1,0)</f>
        <v>0</v>
      </c>
      <c r="R780">
        <f>IF('Main Data'!H780="Longines",1,0)</f>
        <v>0</v>
      </c>
      <c r="S780">
        <f>IF('Main Data'!H780="Movado",1,0)</f>
        <v>0</v>
      </c>
      <c r="T780">
        <f>IF('Main Data'!H780="Omega",1,0)</f>
        <v>0</v>
      </c>
      <c r="U780">
        <f>IF('Main Data'!H780="Panerai",1,0)</f>
        <v>0</v>
      </c>
      <c r="V780">
        <f>IF('Main Data'!H780="Patek",1,0)</f>
        <v>1</v>
      </c>
      <c r="W780">
        <f>IF('Main Data'!H780="Rolex",1,0)</f>
        <v>0</v>
      </c>
      <c r="X780">
        <f>IF('Main Data'!H780="Tudor",1,0)</f>
        <v>0</v>
      </c>
      <c r="Y780">
        <f>IF('Main Data'!H780="Ulysse Nardin",1,0)</f>
        <v>0</v>
      </c>
      <c r="Z780">
        <f>IF('Main Data'!H780="Universal Geneve",1,0)</f>
        <v>0</v>
      </c>
      <c r="AA780">
        <f>IF('Main Data'!H780="Vacheron",1,0)</f>
        <v>0</v>
      </c>
      <c r="AB780">
        <f>IF('Main Data'!H780="Zenith",1,0)</f>
        <v>0</v>
      </c>
      <c r="AC780">
        <f>IF('Main Data'!J780="Stainless Steel",1,0)</f>
        <v>0</v>
      </c>
      <c r="AD780">
        <f>IF('Main Data'!J780="Two-tone",1,0)</f>
        <v>0</v>
      </c>
      <c r="AE780">
        <f>IF(OR('Main Data'!J780="YG 18K",'Main Data'!J780="YG &lt;18K",'Main Data'!J780="PG 18K",'Main Data'!J780="PG &lt;18K",'Main Data'!J780="WG 18K",'Main Data'!J780="Mixes of 18K",'Main Data'!J780="Mixes &lt;18K"),1,0)</f>
        <v>1</v>
      </c>
      <c r="AF780">
        <f>IF('Main Data'!J780="Platinum",1,0)</f>
        <v>0</v>
      </c>
      <c r="AG780">
        <f>IF(OR('Main Data'!J780="PVD",'Main Data'!J780="Gold Plate",'Main Data'!J780="Other"),1,0)</f>
        <v>0</v>
      </c>
      <c r="AH780">
        <f>IF('Main Data'!N780="Stainless Steel",1,0)</f>
        <v>0</v>
      </c>
      <c r="AI780">
        <f>IF('Main Data'!N780="Leather",1,0)</f>
        <v>1</v>
      </c>
      <c r="AJ780">
        <f>IF('Main Data'!N780="Two-tone",1,0)</f>
        <v>0</v>
      </c>
      <c r="AK780">
        <f>IF(OR('Main Data'!N780="YG 18K",'Main Data'!N780="PG 18K",'Main Data'!N780="WG 18K",'Main Data'!N780="Mixes of 18K"),1,0)</f>
        <v>0</v>
      </c>
      <c r="AL780">
        <f>IF(OR(,'Main Data'!N780="PVD",'Main Data'!N780="Gold plate"),1,0)</f>
        <v>0</v>
      </c>
      <c r="AM780">
        <f>IF(OR('Main Data'!AV780="Yes",'Main Data'!AW780="Yes",'Main Data'!AU780="Yes"),1,0)</f>
        <v>0</v>
      </c>
      <c r="AN780">
        <f>IF(OR(ISTEXT('Main Data'!AX780), ISTEXT('Main Data'!AY780)),1,0)</f>
        <v>0</v>
      </c>
      <c r="AO780">
        <f>IF('Main Data'!AZ780="Yes",1,0)</f>
        <v>0</v>
      </c>
      <c r="AP780">
        <f>IF('Main Data'!BA780="Yes",1,0)</f>
        <v>0</v>
      </c>
      <c r="AQ780">
        <f>IF('Main Data'!BD780="Yes",1,0)</f>
        <v>0</v>
      </c>
      <c r="AR780">
        <f>IF('Main Data'!BE780="A",1,0)</f>
        <v>0</v>
      </c>
      <c r="AS780">
        <f>IF('Main Data'!BE780="AA",1,0)</f>
        <v>1</v>
      </c>
      <c r="AT780">
        <f>IF('Main Data'!BE780="AAA",1,0)</f>
        <v>0</v>
      </c>
      <c r="AU780">
        <f>IF('Main Data'!BE780="AAAA",1,0)</f>
        <v>0</v>
      </c>
      <c r="AV780">
        <f>IF('Main Data'!P780="Yes",1,0)</f>
        <v>1</v>
      </c>
      <c r="AW780">
        <f>IF('Main Data'!AP780="Yes",1,0)</f>
        <v>0</v>
      </c>
      <c r="AX780">
        <f>IF(OR('Main Data'!V780="Yes", 'Main Data'!W780="Yes",'Main Data'!X780="Yes"),1,0)</f>
        <v>0</v>
      </c>
      <c r="AY780">
        <f>IF(OR('Main Data'!Y780="Yes",'Main Data'!Z780="Yes"),1,0)</f>
        <v>0</v>
      </c>
      <c r="AZ780">
        <f>IF('Main Data'!AR780="Yes",1,0)</f>
        <v>0</v>
      </c>
      <c r="BA780">
        <f>IF('Main Data'!AS780="Yes",1,0)</f>
        <v>0</v>
      </c>
      <c r="BB780">
        <f>IF('Main Data'!AG780="Yes",1,0)</f>
        <v>0</v>
      </c>
      <c r="BC780">
        <f>IF('Main Data'!AB780="Yes",1,0)</f>
        <v>0</v>
      </c>
      <c r="BD780">
        <f>IF('Main Data'!AA780="Yes",1,0)</f>
        <v>0</v>
      </c>
      <c r="BE780">
        <f>IF('Main Data'!AC780="Yes",1,0)</f>
        <v>0</v>
      </c>
      <c r="BF780">
        <f>IF('Main Data'!AF780="Yes",1,0)</f>
        <v>0</v>
      </c>
      <c r="BG780">
        <f>IF(OR('Main Data'!AI780="Yes",'Main Data'!AL780="Yes"),1,0)</f>
        <v>0</v>
      </c>
      <c r="BH780">
        <f>IF('Main Data'!AJ780="Yes",1,0)</f>
        <v>0</v>
      </c>
      <c r="BI780">
        <f>IF('Main Data'!AK780="Yes",1,0)</f>
        <v>0</v>
      </c>
      <c r="BJ780">
        <f>IF('Main Data'!AM780="Yes",1,0)</f>
        <v>0</v>
      </c>
      <c r="BK780">
        <f>IF('Main Data'!AQ780="Yes",1,0)</f>
        <v>0</v>
      </c>
      <c r="BL780" s="21">
        <f t="shared" si="73"/>
        <v>0</v>
      </c>
      <c r="BM780" s="21">
        <f t="shared" si="74"/>
        <v>0</v>
      </c>
      <c r="BN780" s="21">
        <f t="shared" si="75"/>
        <v>1</v>
      </c>
      <c r="BO780" s="21">
        <f t="shared" si="76"/>
        <v>0</v>
      </c>
      <c r="BP780" s="21">
        <f t="shared" si="77"/>
        <v>0</v>
      </c>
    </row>
    <row r="781" spans="1:68" x14ac:dyDescent="0.2">
      <c r="A781">
        <v>777</v>
      </c>
      <c r="B781" s="33">
        <f>'Main Data'!C781</f>
        <v>44143</v>
      </c>
      <c r="C781">
        <f>'Main Data'!D781</f>
        <v>455</v>
      </c>
      <c r="D781" s="26">
        <f>'Main Data'!E781</f>
        <v>5100</v>
      </c>
      <c r="E781" s="26">
        <f>'Main Data'!F781</f>
        <v>6375</v>
      </c>
      <c r="F781" s="34">
        <f t="shared" si="72"/>
        <v>8.536995818712418</v>
      </c>
      <c r="G781">
        <f>IF('Main Data'!H781="AP",1,0)</f>
        <v>0</v>
      </c>
      <c r="H781">
        <f>IF('Main Data'!H781="Blancpain",1,0)</f>
        <v>0</v>
      </c>
      <c r="I781">
        <f>IF('Main Data'!H781="Breguet",1,0)</f>
        <v>0</v>
      </c>
      <c r="J781">
        <f>IF('Main Data'!H781="Breitling",1,0)</f>
        <v>0</v>
      </c>
      <c r="K781">
        <f>IF('Main Data'!H781="Cartier",1,0)</f>
        <v>0</v>
      </c>
      <c r="L781">
        <f>IF('Main Data'!H781="Gallet",1,0)</f>
        <v>0</v>
      </c>
      <c r="M781">
        <f>IF('Main Data'!H781="Girard Perregaux",1,0)</f>
        <v>0</v>
      </c>
      <c r="N781">
        <f>IF('Main Data'!H781="Gubelin",1,0)</f>
        <v>0</v>
      </c>
      <c r="O781">
        <f>IF('Main Data'!H781="Heuer",1,0)</f>
        <v>0</v>
      </c>
      <c r="P781">
        <f>IF('Main Data'!H781="IWC",1,0)</f>
        <v>0</v>
      </c>
      <c r="Q781">
        <f>IF('Main Data'!H781="JLC",1,0)</f>
        <v>0</v>
      </c>
      <c r="R781">
        <f>IF('Main Data'!H781="Longines",1,0)</f>
        <v>0</v>
      </c>
      <c r="S781">
        <f>IF('Main Data'!H781="Movado",1,0)</f>
        <v>0</v>
      </c>
      <c r="T781">
        <f>IF('Main Data'!H781="Omega",1,0)</f>
        <v>0</v>
      </c>
      <c r="U781">
        <f>IF('Main Data'!H781="Panerai",1,0)</f>
        <v>0</v>
      </c>
      <c r="V781">
        <f>IF('Main Data'!H781="Patek",1,0)</f>
        <v>1</v>
      </c>
      <c r="W781">
        <f>IF('Main Data'!H781="Rolex",1,0)</f>
        <v>0</v>
      </c>
      <c r="X781">
        <f>IF('Main Data'!H781="Tudor",1,0)</f>
        <v>0</v>
      </c>
      <c r="Y781">
        <f>IF('Main Data'!H781="Ulysse Nardin",1,0)</f>
        <v>0</v>
      </c>
      <c r="Z781">
        <f>IF('Main Data'!H781="Universal Geneve",1,0)</f>
        <v>0</v>
      </c>
      <c r="AA781">
        <f>IF('Main Data'!H781="Vacheron",1,0)</f>
        <v>0</v>
      </c>
      <c r="AB781">
        <f>IF('Main Data'!H781="Zenith",1,0)</f>
        <v>0</v>
      </c>
      <c r="AC781">
        <f>IF('Main Data'!J781="Stainless Steel",1,0)</f>
        <v>0</v>
      </c>
      <c r="AD781">
        <f>IF('Main Data'!J781="Two-tone",1,0)</f>
        <v>0</v>
      </c>
      <c r="AE781">
        <f>IF(OR('Main Data'!J781="YG 18K",'Main Data'!J781="YG &lt;18K",'Main Data'!J781="PG 18K",'Main Data'!J781="PG &lt;18K",'Main Data'!J781="WG 18K",'Main Data'!J781="Mixes of 18K",'Main Data'!J781="Mixes &lt;18K"),1,0)</f>
        <v>1</v>
      </c>
      <c r="AF781">
        <f>IF('Main Data'!J781="Platinum",1,0)</f>
        <v>0</v>
      </c>
      <c r="AG781">
        <f>IF(OR('Main Data'!J781="PVD",'Main Data'!J781="Gold Plate",'Main Data'!J781="Other"),1,0)</f>
        <v>0</v>
      </c>
      <c r="AH781">
        <f>IF('Main Data'!N781="Stainless Steel",1,0)</f>
        <v>0</v>
      </c>
      <c r="AI781">
        <f>IF('Main Data'!N781="Leather",1,0)</f>
        <v>1</v>
      </c>
      <c r="AJ781">
        <f>IF('Main Data'!N781="Two-tone",1,0)</f>
        <v>0</v>
      </c>
      <c r="AK781">
        <f>IF(OR('Main Data'!N781="YG 18K",'Main Data'!N781="PG 18K",'Main Data'!N781="WG 18K",'Main Data'!N781="Mixes of 18K"),1,0)</f>
        <v>0</v>
      </c>
      <c r="AL781">
        <f>IF(OR(,'Main Data'!N781="PVD",'Main Data'!N781="Gold plate"),1,0)</f>
        <v>0</v>
      </c>
      <c r="AM781">
        <f>IF(OR('Main Data'!AV781="Yes",'Main Data'!AW781="Yes",'Main Data'!AU781="Yes"),1,0)</f>
        <v>0</v>
      </c>
      <c r="AN781">
        <f>IF(OR(ISTEXT('Main Data'!AX781), ISTEXT('Main Data'!AY781)),1,0)</f>
        <v>1</v>
      </c>
      <c r="AO781">
        <f>IF('Main Data'!AZ781="Yes",1,0)</f>
        <v>0</v>
      </c>
      <c r="AP781">
        <f>IF('Main Data'!BA781="Yes",1,0)</f>
        <v>0</v>
      </c>
      <c r="AQ781">
        <f>IF('Main Data'!BD781="Yes",1,0)</f>
        <v>0</v>
      </c>
      <c r="AR781">
        <f>IF('Main Data'!BE781="A",1,0)</f>
        <v>0</v>
      </c>
      <c r="AS781">
        <f>IF('Main Data'!BE781="AA",1,0)</f>
        <v>1</v>
      </c>
      <c r="AT781">
        <f>IF('Main Data'!BE781="AAA",1,0)</f>
        <v>0</v>
      </c>
      <c r="AU781">
        <f>IF('Main Data'!BE781="AAAA",1,0)</f>
        <v>0</v>
      </c>
      <c r="AV781">
        <f>IF('Main Data'!P781="Yes",1,0)</f>
        <v>1</v>
      </c>
      <c r="AW781">
        <f>IF('Main Data'!AP781="Yes",1,0)</f>
        <v>0</v>
      </c>
      <c r="AX781">
        <f>IF(OR('Main Data'!V781="Yes", 'Main Data'!W781="Yes",'Main Data'!X781="Yes"),1,0)</f>
        <v>0</v>
      </c>
      <c r="AY781">
        <f>IF(OR('Main Data'!Y781="Yes",'Main Data'!Z781="Yes"),1,0)</f>
        <v>0</v>
      </c>
      <c r="AZ781">
        <f>IF('Main Data'!AR781="Yes",1,0)</f>
        <v>0</v>
      </c>
      <c r="BA781">
        <f>IF('Main Data'!AS781="Yes",1,0)</f>
        <v>0</v>
      </c>
      <c r="BB781">
        <f>IF('Main Data'!AG781="Yes",1,0)</f>
        <v>0</v>
      </c>
      <c r="BC781">
        <f>IF('Main Data'!AB781="Yes",1,0)</f>
        <v>0</v>
      </c>
      <c r="BD781">
        <f>IF('Main Data'!AA781="Yes",1,0)</f>
        <v>0</v>
      </c>
      <c r="BE781">
        <f>IF('Main Data'!AC781="Yes",1,0)</f>
        <v>0</v>
      </c>
      <c r="BF781">
        <f>IF('Main Data'!AF781="Yes",1,0)</f>
        <v>0</v>
      </c>
      <c r="BG781">
        <f>IF(OR('Main Data'!AI781="Yes",'Main Data'!AL781="Yes"),1,0)</f>
        <v>0</v>
      </c>
      <c r="BH781">
        <f>IF('Main Data'!AJ781="Yes",1,0)</f>
        <v>0</v>
      </c>
      <c r="BI781">
        <f>IF('Main Data'!AK781="Yes",1,0)</f>
        <v>0</v>
      </c>
      <c r="BJ781">
        <f>IF('Main Data'!AM781="Yes",1,0)</f>
        <v>0</v>
      </c>
      <c r="BK781">
        <f>IF('Main Data'!AQ781="Yes",1,0)</f>
        <v>0</v>
      </c>
      <c r="BL781" s="21">
        <f t="shared" si="73"/>
        <v>0</v>
      </c>
      <c r="BM781" s="21">
        <f t="shared" si="74"/>
        <v>0</v>
      </c>
      <c r="BN781" s="21">
        <f t="shared" si="75"/>
        <v>1</v>
      </c>
      <c r="BO781" s="21">
        <f t="shared" si="76"/>
        <v>0</v>
      </c>
      <c r="BP781" s="21">
        <f t="shared" si="77"/>
        <v>0</v>
      </c>
    </row>
    <row r="782" spans="1:68" x14ac:dyDescent="0.2">
      <c r="A782">
        <v>778</v>
      </c>
      <c r="B782" s="33">
        <f>'Main Data'!C782</f>
        <v>44143</v>
      </c>
      <c r="C782">
        <f>'Main Data'!D782</f>
        <v>457</v>
      </c>
      <c r="D782" s="26">
        <f>'Main Data'!E782</f>
        <v>3700</v>
      </c>
      <c r="E782" s="26">
        <f>'Main Data'!F782</f>
        <v>4625</v>
      </c>
      <c r="F782" s="34">
        <f t="shared" si="72"/>
        <v>8.2160880986323157</v>
      </c>
      <c r="G782">
        <f>IF('Main Data'!H782="AP",1,0)</f>
        <v>0</v>
      </c>
      <c r="H782">
        <f>IF('Main Data'!H782="Blancpain",1,0)</f>
        <v>0</v>
      </c>
      <c r="I782">
        <f>IF('Main Data'!H782="Breguet",1,0)</f>
        <v>0</v>
      </c>
      <c r="J782">
        <f>IF('Main Data'!H782="Breitling",1,0)</f>
        <v>0</v>
      </c>
      <c r="K782">
        <f>IF('Main Data'!H782="Cartier",1,0)</f>
        <v>0</v>
      </c>
      <c r="L782">
        <f>IF('Main Data'!H782="Gallet",1,0)</f>
        <v>0</v>
      </c>
      <c r="M782">
        <f>IF('Main Data'!H782="Girard Perregaux",1,0)</f>
        <v>0</v>
      </c>
      <c r="N782">
        <f>IF('Main Data'!H782="Gubelin",1,0)</f>
        <v>0</v>
      </c>
      <c r="O782">
        <f>IF('Main Data'!H782="Heuer",1,0)</f>
        <v>0</v>
      </c>
      <c r="P782">
        <f>IF('Main Data'!H782="IWC",1,0)</f>
        <v>0</v>
      </c>
      <c r="Q782">
        <f>IF('Main Data'!H782="JLC",1,0)</f>
        <v>0</v>
      </c>
      <c r="R782">
        <f>IF('Main Data'!H782="Longines",1,0)</f>
        <v>0</v>
      </c>
      <c r="S782">
        <f>IF('Main Data'!H782="Movado",1,0)</f>
        <v>0</v>
      </c>
      <c r="T782">
        <f>IF('Main Data'!H782="Omega",1,0)</f>
        <v>0</v>
      </c>
      <c r="U782">
        <f>IF('Main Data'!H782="Panerai",1,0)</f>
        <v>0</v>
      </c>
      <c r="V782">
        <f>IF('Main Data'!H782="Patek",1,0)</f>
        <v>0</v>
      </c>
      <c r="W782">
        <f>IF('Main Data'!H782="Rolex",1,0)</f>
        <v>0</v>
      </c>
      <c r="X782">
        <f>IF('Main Data'!H782="Tudor",1,0)</f>
        <v>0</v>
      </c>
      <c r="Y782">
        <f>IF('Main Data'!H782="Ulysse Nardin",1,0)</f>
        <v>0</v>
      </c>
      <c r="Z782">
        <f>IF('Main Data'!H782="Universal Geneve",1,0)</f>
        <v>1</v>
      </c>
      <c r="AA782">
        <f>IF('Main Data'!H782="Vacheron",1,0)</f>
        <v>0</v>
      </c>
      <c r="AB782">
        <f>IF('Main Data'!H782="Zenith",1,0)</f>
        <v>0</v>
      </c>
      <c r="AC782">
        <f>IF('Main Data'!J782="Stainless Steel",1,0)</f>
        <v>0</v>
      </c>
      <c r="AD782">
        <f>IF('Main Data'!J782="Two-tone",1,0)</f>
        <v>0</v>
      </c>
      <c r="AE782">
        <f>IF(OR('Main Data'!J782="YG 18K",'Main Data'!J782="YG &lt;18K",'Main Data'!J782="PG 18K",'Main Data'!J782="PG &lt;18K",'Main Data'!J782="WG 18K",'Main Data'!J782="Mixes of 18K",'Main Data'!J782="Mixes &lt;18K"),1,0)</f>
        <v>1</v>
      </c>
      <c r="AF782">
        <f>IF('Main Data'!J782="Platinum",1,0)</f>
        <v>0</v>
      </c>
      <c r="AG782">
        <f>IF(OR('Main Data'!J782="PVD",'Main Data'!J782="Gold Plate",'Main Data'!J782="Other"),1,0)</f>
        <v>0</v>
      </c>
      <c r="AH782">
        <f>IF('Main Data'!N782="Stainless Steel",1,0)</f>
        <v>0</v>
      </c>
      <c r="AI782">
        <f>IF('Main Data'!N782="Leather",1,0)</f>
        <v>1</v>
      </c>
      <c r="AJ782">
        <f>IF('Main Data'!N782="Two-tone",1,0)</f>
        <v>0</v>
      </c>
      <c r="AK782">
        <f>IF(OR('Main Data'!N782="YG 18K",'Main Data'!N782="PG 18K",'Main Data'!N782="WG 18K",'Main Data'!N782="Mixes of 18K"),1,0)</f>
        <v>0</v>
      </c>
      <c r="AL782">
        <f>IF(OR(,'Main Data'!N782="PVD",'Main Data'!N782="Gold plate"),1,0)</f>
        <v>0</v>
      </c>
      <c r="AM782">
        <f>IF(OR('Main Data'!AV782="Yes",'Main Data'!AW782="Yes",'Main Data'!AU782="Yes"),1,0)</f>
        <v>0</v>
      </c>
      <c r="AN782">
        <f>IF(OR(ISTEXT('Main Data'!AX782), ISTEXT('Main Data'!AY782)),1,0)</f>
        <v>0</v>
      </c>
      <c r="AO782">
        <f>IF('Main Data'!AZ782="Yes",1,0)</f>
        <v>0</v>
      </c>
      <c r="AP782">
        <f>IF('Main Data'!BA782="Yes",1,0)</f>
        <v>0</v>
      </c>
      <c r="AQ782">
        <f>IF('Main Data'!BD782="Yes",1,0)</f>
        <v>0</v>
      </c>
      <c r="AR782">
        <f>IF('Main Data'!BE782="A",1,0)</f>
        <v>0</v>
      </c>
      <c r="AS782">
        <f>IF('Main Data'!BE782="AA",1,0)</f>
        <v>1</v>
      </c>
      <c r="AT782">
        <f>IF('Main Data'!BE782="AAA",1,0)</f>
        <v>0</v>
      </c>
      <c r="AU782">
        <f>IF('Main Data'!BE782="AAAA",1,0)</f>
        <v>0</v>
      </c>
      <c r="AV782">
        <f>IF('Main Data'!P782="Yes",1,0)</f>
        <v>0</v>
      </c>
      <c r="AW782">
        <f>IF('Main Data'!AP782="Yes",1,0)</f>
        <v>0</v>
      </c>
      <c r="AX782">
        <f>IF(OR('Main Data'!V782="Yes", 'Main Data'!W782="Yes",'Main Data'!X782="Yes"),1,0)</f>
        <v>0</v>
      </c>
      <c r="AY782">
        <f>IF(OR('Main Data'!Y782="Yes",'Main Data'!Z782="Yes"),1,0)</f>
        <v>0</v>
      </c>
      <c r="AZ782">
        <f>IF('Main Data'!AR782="Yes",1,0)</f>
        <v>0</v>
      </c>
      <c r="BA782">
        <f>IF('Main Data'!AS782="Yes",1,0)</f>
        <v>0</v>
      </c>
      <c r="BB782">
        <f>IF('Main Data'!AG782="Yes",1,0)</f>
        <v>0</v>
      </c>
      <c r="BC782">
        <f>IF('Main Data'!AB782="Yes",1,0)</f>
        <v>0</v>
      </c>
      <c r="BD782">
        <f>IF('Main Data'!AA782="Yes",1,0)</f>
        <v>0</v>
      </c>
      <c r="BE782">
        <f>IF('Main Data'!AC782="Yes",1,0)</f>
        <v>0</v>
      </c>
      <c r="BF782">
        <f>IF('Main Data'!AF782="Yes",1,0)</f>
        <v>0</v>
      </c>
      <c r="BG782">
        <f>IF(OR('Main Data'!AI782="Yes",'Main Data'!AL782="Yes"),1,0)</f>
        <v>1</v>
      </c>
      <c r="BH782">
        <f>IF('Main Data'!AJ782="Yes",1,0)</f>
        <v>0</v>
      </c>
      <c r="BI782">
        <f>IF('Main Data'!AK782="Yes",1,0)</f>
        <v>0</v>
      </c>
      <c r="BJ782">
        <f>IF('Main Data'!AM782="Yes",1,0)</f>
        <v>0</v>
      </c>
      <c r="BK782">
        <f>IF('Main Data'!AQ782="Yes",1,0)</f>
        <v>0</v>
      </c>
      <c r="BL782" s="21">
        <f t="shared" si="73"/>
        <v>0</v>
      </c>
      <c r="BM782" s="21">
        <f t="shared" si="74"/>
        <v>0</v>
      </c>
      <c r="BN782" s="21">
        <f t="shared" si="75"/>
        <v>1</v>
      </c>
      <c r="BO782" s="21">
        <f t="shared" si="76"/>
        <v>0</v>
      </c>
      <c r="BP782" s="21">
        <f t="shared" si="77"/>
        <v>0</v>
      </c>
    </row>
    <row r="783" spans="1:68" x14ac:dyDescent="0.2">
      <c r="A783">
        <v>779</v>
      </c>
      <c r="B783" s="33">
        <f>'Main Data'!C783</f>
        <v>44143</v>
      </c>
      <c r="C783">
        <f>'Main Data'!D783</f>
        <v>458</v>
      </c>
      <c r="D783" s="26">
        <f>'Main Data'!E783</f>
        <v>1800</v>
      </c>
      <c r="E783" s="26">
        <f>'Main Data'!F783</f>
        <v>2250</v>
      </c>
      <c r="F783" s="34">
        <f t="shared" si="72"/>
        <v>7.4955419438842563</v>
      </c>
      <c r="G783">
        <f>IF('Main Data'!H783="AP",1,0)</f>
        <v>0</v>
      </c>
      <c r="H783">
        <f>IF('Main Data'!H783="Blancpain",1,0)</f>
        <v>0</v>
      </c>
      <c r="I783">
        <f>IF('Main Data'!H783="Breguet",1,0)</f>
        <v>0</v>
      </c>
      <c r="J783">
        <f>IF('Main Data'!H783="Breitling",1,0)</f>
        <v>0</v>
      </c>
      <c r="K783">
        <f>IF('Main Data'!H783="Cartier",1,0)</f>
        <v>0</v>
      </c>
      <c r="L783">
        <f>IF('Main Data'!H783="Gallet",1,0)</f>
        <v>0</v>
      </c>
      <c r="M783">
        <f>IF('Main Data'!H783="Girard Perregaux",1,0)</f>
        <v>0</v>
      </c>
      <c r="N783">
        <f>IF('Main Data'!H783="Gubelin",1,0)</f>
        <v>0</v>
      </c>
      <c r="O783">
        <f>IF('Main Data'!H783="Heuer",1,0)</f>
        <v>0</v>
      </c>
      <c r="P783">
        <f>IF('Main Data'!H783="IWC",1,0)</f>
        <v>0</v>
      </c>
      <c r="Q783">
        <f>IF('Main Data'!H783="JLC",1,0)</f>
        <v>0</v>
      </c>
      <c r="R783">
        <f>IF('Main Data'!H783="Longines",1,0)</f>
        <v>0</v>
      </c>
      <c r="S783">
        <f>IF('Main Data'!H783="Movado",1,0)</f>
        <v>0</v>
      </c>
      <c r="T783">
        <f>IF('Main Data'!H783="Omega",1,0)</f>
        <v>1</v>
      </c>
      <c r="U783">
        <f>IF('Main Data'!H783="Panerai",1,0)</f>
        <v>0</v>
      </c>
      <c r="V783">
        <f>IF('Main Data'!H783="Patek",1,0)</f>
        <v>0</v>
      </c>
      <c r="W783">
        <f>IF('Main Data'!H783="Rolex",1,0)</f>
        <v>0</v>
      </c>
      <c r="X783">
        <f>IF('Main Data'!H783="Tudor",1,0)</f>
        <v>0</v>
      </c>
      <c r="Y783">
        <f>IF('Main Data'!H783="Ulysse Nardin",1,0)</f>
        <v>0</v>
      </c>
      <c r="Z783">
        <f>IF('Main Data'!H783="Universal Geneve",1,0)</f>
        <v>0</v>
      </c>
      <c r="AA783">
        <f>IF('Main Data'!H783="Vacheron",1,0)</f>
        <v>0</v>
      </c>
      <c r="AB783">
        <f>IF('Main Data'!H783="Zenith",1,0)</f>
        <v>0</v>
      </c>
      <c r="AC783">
        <f>IF('Main Data'!J783="Stainless Steel",1,0)</f>
        <v>0</v>
      </c>
      <c r="AD783">
        <f>IF('Main Data'!J783="Two-tone",1,0)</f>
        <v>0</v>
      </c>
      <c r="AE783">
        <f>IF(OR('Main Data'!J783="YG 18K",'Main Data'!J783="YG &lt;18K",'Main Data'!J783="PG 18K",'Main Data'!J783="PG &lt;18K",'Main Data'!J783="WG 18K",'Main Data'!J783="Mixes of 18K",'Main Data'!J783="Mixes &lt;18K"),1,0)</f>
        <v>1</v>
      </c>
      <c r="AF783">
        <f>IF('Main Data'!J783="Platinum",1,0)</f>
        <v>0</v>
      </c>
      <c r="AG783">
        <f>IF(OR('Main Data'!J783="PVD",'Main Data'!J783="Gold Plate",'Main Data'!J783="Other"),1,0)</f>
        <v>0</v>
      </c>
      <c r="AH783">
        <f>IF('Main Data'!N783="Stainless Steel",1,0)</f>
        <v>0</v>
      </c>
      <c r="AI783">
        <f>IF('Main Data'!N783="Leather",1,0)</f>
        <v>1</v>
      </c>
      <c r="AJ783">
        <f>IF('Main Data'!N783="Two-tone",1,0)</f>
        <v>0</v>
      </c>
      <c r="AK783">
        <f>IF(OR('Main Data'!N783="YG 18K",'Main Data'!N783="PG 18K",'Main Data'!N783="WG 18K",'Main Data'!N783="Mixes of 18K"),1,0)</f>
        <v>0</v>
      </c>
      <c r="AL783">
        <f>IF(OR(,'Main Data'!N783="PVD",'Main Data'!N783="Gold plate"),1,0)</f>
        <v>0</v>
      </c>
      <c r="AM783">
        <f>IF(OR('Main Data'!AV783="Yes",'Main Data'!AW783="Yes",'Main Data'!AU783="Yes"),1,0)</f>
        <v>0</v>
      </c>
      <c r="AN783">
        <f>IF(OR(ISTEXT('Main Data'!AX783), ISTEXT('Main Data'!AY783)),1,0)</f>
        <v>0</v>
      </c>
      <c r="AO783">
        <f>IF('Main Data'!AZ783="Yes",1,0)</f>
        <v>0</v>
      </c>
      <c r="AP783">
        <f>IF('Main Data'!BA783="Yes",1,0)</f>
        <v>0</v>
      </c>
      <c r="AQ783">
        <f>IF('Main Data'!BD783="Yes",1,0)</f>
        <v>0</v>
      </c>
      <c r="AR783">
        <f>IF('Main Data'!BE783="A",1,0)</f>
        <v>0</v>
      </c>
      <c r="AS783">
        <f>IF('Main Data'!BE783="AA",1,0)</f>
        <v>1</v>
      </c>
      <c r="AT783">
        <f>IF('Main Data'!BE783="AAA",1,0)</f>
        <v>0</v>
      </c>
      <c r="AU783">
        <f>IF('Main Data'!BE783="AAAA",1,0)</f>
        <v>0</v>
      </c>
      <c r="AV783">
        <f>IF('Main Data'!P783="Yes",1,0)</f>
        <v>1</v>
      </c>
      <c r="AW783">
        <f>IF('Main Data'!AP783="Yes",1,0)</f>
        <v>0</v>
      </c>
      <c r="AX783">
        <f>IF(OR('Main Data'!V783="Yes", 'Main Data'!W783="Yes",'Main Data'!X783="Yes"),1,0)</f>
        <v>0</v>
      </c>
      <c r="AY783">
        <f>IF(OR('Main Data'!Y783="Yes",'Main Data'!Z783="Yes"),1,0)</f>
        <v>0</v>
      </c>
      <c r="AZ783">
        <f>IF('Main Data'!AR783="Yes",1,0)</f>
        <v>0</v>
      </c>
      <c r="BA783">
        <f>IF('Main Data'!AS783="Yes",1,0)</f>
        <v>0</v>
      </c>
      <c r="BB783">
        <f>IF('Main Data'!AG783="Yes",1,0)</f>
        <v>0</v>
      </c>
      <c r="BC783">
        <f>IF('Main Data'!AB783="Yes",1,0)</f>
        <v>0</v>
      </c>
      <c r="BD783">
        <f>IF('Main Data'!AA783="Yes",1,0)</f>
        <v>0</v>
      </c>
      <c r="BE783">
        <f>IF('Main Data'!AC783="Yes",1,0)</f>
        <v>0</v>
      </c>
      <c r="BF783">
        <f>IF('Main Data'!AF783="Yes",1,0)</f>
        <v>0</v>
      </c>
      <c r="BG783">
        <f>IF(OR('Main Data'!AI783="Yes",'Main Data'!AL783="Yes"),1,0)</f>
        <v>0</v>
      </c>
      <c r="BH783">
        <f>IF('Main Data'!AJ783="Yes",1,0)</f>
        <v>0</v>
      </c>
      <c r="BI783">
        <f>IF('Main Data'!AK783="Yes",1,0)</f>
        <v>0</v>
      </c>
      <c r="BJ783">
        <f>IF('Main Data'!AM783="Yes",1,0)</f>
        <v>0</v>
      </c>
      <c r="BK783">
        <f>IF('Main Data'!AQ783="Yes",1,0)</f>
        <v>0</v>
      </c>
      <c r="BL783" s="21">
        <f t="shared" si="73"/>
        <v>0</v>
      </c>
      <c r="BM783" s="21">
        <f t="shared" si="74"/>
        <v>0</v>
      </c>
      <c r="BN783" s="21">
        <f t="shared" si="75"/>
        <v>1</v>
      </c>
      <c r="BO783" s="21">
        <f t="shared" si="76"/>
        <v>0</v>
      </c>
      <c r="BP783" s="21">
        <f t="shared" si="77"/>
        <v>0</v>
      </c>
    </row>
    <row r="784" spans="1:68" x14ac:dyDescent="0.2">
      <c r="A784">
        <v>780</v>
      </c>
      <c r="B784" s="33">
        <f>'Main Data'!C784</f>
        <v>44143</v>
      </c>
      <c r="C784">
        <f>'Main Data'!D784</f>
        <v>459</v>
      </c>
      <c r="D784" s="26">
        <f>'Main Data'!E784</f>
        <v>1900</v>
      </c>
      <c r="E784" s="26">
        <f>'Main Data'!F784</f>
        <v>2375</v>
      </c>
      <c r="F784" s="34">
        <f t="shared" si="72"/>
        <v>7.5496091651545321</v>
      </c>
      <c r="G784">
        <f>IF('Main Data'!H784="AP",1,0)</f>
        <v>0</v>
      </c>
      <c r="H784">
        <f>IF('Main Data'!H784="Blancpain",1,0)</f>
        <v>0</v>
      </c>
      <c r="I784">
        <f>IF('Main Data'!H784="Breguet",1,0)</f>
        <v>0</v>
      </c>
      <c r="J784">
        <f>IF('Main Data'!H784="Breitling",1,0)</f>
        <v>0</v>
      </c>
      <c r="K784">
        <f>IF('Main Data'!H784="Cartier",1,0)</f>
        <v>0</v>
      </c>
      <c r="L784">
        <f>IF('Main Data'!H784="Gallet",1,0)</f>
        <v>0</v>
      </c>
      <c r="M784">
        <f>IF('Main Data'!H784="Girard Perregaux",1,0)</f>
        <v>0</v>
      </c>
      <c r="N784">
        <f>IF('Main Data'!H784="Gubelin",1,0)</f>
        <v>0</v>
      </c>
      <c r="O784">
        <f>IF('Main Data'!H784="Heuer",1,0)</f>
        <v>0</v>
      </c>
      <c r="P784">
        <f>IF('Main Data'!H784="IWC",1,0)</f>
        <v>0</v>
      </c>
      <c r="Q784">
        <f>IF('Main Data'!H784="JLC",1,0)</f>
        <v>0</v>
      </c>
      <c r="R784">
        <f>IF('Main Data'!H784="Longines",1,0)</f>
        <v>0</v>
      </c>
      <c r="S784">
        <f>IF('Main Data'!H784="Movado",1,0)</f>
        <v>0</v>
      </c>
      <c r="T784">
        <f>IF('Main Data'!H784="Omega",1,0)</f>
        <v>1</v>
      </c>
      <c r="U784">
        <f>IF('Main Data'!H784="Panerai",1,0)</f>
        <v>0</v>
      </c>
      <c r="V784">
        <f>IF('Main Data'!H784="Patek",1,0)</f>
        <v>0</v>
      </c>
      <c r="W784">
        <f>IF('Main Data'!H784="Rolex",1,0)</f>
        <v>0</v>
      </c>
      <c r="X784">
        <f>IF('Main Data'!H784="Tudor",1,0)</f>
        <v>0</v>
      </c>
      <c r="Y784">
        <f>IF('Main Data'!H784="Ulysse Nardin",1,0)</f>
        <v>0</v>
      </c>
      <c r="Z784">
        <f>IF('Main Data'!H784="Universal Geneve",1,0)</f>
        <v>0</v>
      </c>
      <c r="AA784">
        <f>IF('Main Data'!H784="Vacheron",1,0)</f>
        <v>0</v>
      </c>
      <c r="AB784">
        <f>IF('Main Data'!H784="Zenith",1,0)</f>
        <v>0</v>
      </c>
      <c r="AC784">
        <f>IF('Main Data'!J784="Stainless Steel",1,0)</f>
        <v>0</v>
      </c>
      <c r="AD784">
        <f>IF('Main Data'!J784="Two-tone",1,0)</f>
        <v>0</v>
      </c>
      <c r="AE784">
        <f>IF(OR('Main Data'!J784="YG 18K",'Main Data'!J784="YG &lt;18K",'Main Data'!J784="PG 18K",'Main Data'!J784="PG &lt;18K",'Main Data'!J784="WG 18K",'Main Data'!J784="Mixes of 18K",'Main Data'!J784="Mixes &lt;18K"),1,0)</f>
        <v>1</v>
      </c>
      <c r="AF784">
        <f>IF('Main Data'!J784="Platinum",1,0)</f>
        <v>0</v>
      </c>
      <c r="AG784">
        <f>IF(OR('Main Data'!J784="PVD",'Main Data'!J784="Gold Plate",'Main Data'!J784="Other"),1,0)</f>
        <v>0</v>
      </c>
      <c r="AH784">
        <f>IF('Main Data'!N784="Stainless Steel",1,0)</f>
        <v>0</v>
      </c>
      <c r="AI784">
        <f>IF('Main Data'!N784="Leather",1,0)</f>
        <v>1</v>
      </c>
      <c r="AJ784">
        <f>IF('Main Data'!N784="Two-tone",1,0)</f>
        <v>0</v>
      </c>
      <c r="AK784">
        <f>IF(OR('Main Data'!N784="YG 18K",'Main Data'!N784="PG 18K",'Main Data'!N784="WG 18K",'Main Data'!N784="Mixes of 18K"),1,0)</f>
        <v>0</v>
      </c>
      <c r="AL784">
        <f>IF(OR(,'Main Data'!N784="PVD",'Main Data'!N784="Gold plate"),1,0)</f>
        <v>0</v>
      </c>
      <c r="AM784">
        <f>IF(OR('Main Data'!AV784="Yes",'Main Data'!AW784="Yes",'Main Data'!AU784="Yes"),1,0)</f>
        <v>0</v>
      </c>
      <c r="AN784">
        <f>IF(OR(ISTEXT('Main Data'!AX784), ISTEXT('Main Data'!AY784)),1,0)</f>
        <v>0</v>
      </c>
      <c r="AO784">
        <f>IF('Main Data'!AZ784="Yes",1,0)</f>
        <v>0</v>
      </c>
      <c r="AP784">
        <f>IF('Main Data'!BA784="Yes",1,0)</f>
        <v>0</v>
      </c>
      <c r="AQ784">
        <f>IF('Main Data'!BD784="Yes",1,0)</f>
        <v>0</v>
      </c>
      <c r="AR784">
        <f>IF('Main Data'!BE784="A",1,0)</f>
        <v>0</v>
      </c>
      <c r="AS784">
        <f>IF('Main Data'!BE784="AA",1,0)</f>
        <v>1</v>
      </c>
      <c r="AT784">
        <f>IF('Main Data'!BE784="AAA",1,0)</f>
        <v>0</v>
      </c>
      <c r="AU784">
        <f>IF('Main Data'!BE784="AAAA",1,0)</f>
        <v>0</v>
      </c>
      <c r="AV784">
        <f>IF('Main Data'!P784="Yes",1,0)</f>
        <v>0</v>
      </c>
      <c r="AW784">
        <f>IF('Main Data'!AP784="Yes",1,0)</f>
        <v>0</v>
      </c>
      <c r="AX784">
        <f>IF(OR('Main Data'!V784="Yes", 'Main Data'!W784="Yes",'Main Data'!X784="Yes"),1,0)</f>
        <v>1</v>
      </c>
      <c r="AY784">
        <f>IF(OR('Main Data'!Y784="Yes",'Main Data'!Z784="Yes"),1,0)</f>
        <v>0</v>
      </c>
      <c r="AZ784">
        <f>IF('Main Data'!AR784="Yes",1,0)</f>
        <v>0</v>
      </c>
      <c r="BA784">
        <f>IF('Main Data'!AS784="Yes",1,0)</f>
        <v>0</v>
      </c>
      <c r="BB784">
        <f>IF('Main Data'!AG784="Yes",1,0)</f>
        <v>0</v>
      </c>
      <c r="BC784">
        <f>IF('Main Data'!AB784="Yes",1,0)</f>
        <v>0</v>
      </c>
      <c r="BD784">
        <f>IF('Main Data'!AA784="Yes",1,0)</f>
        <v>0</v>
      </c>
      <c r="BE784">
        <f>IF('Main Data'!AC784="Yes",1,0)</f>
        <v>0</v>
      </c>
      <c r="BF784">
        <f>IF('Main Data'!AF784="Yes",1,0)</f>
        <v>0</v>
      </c>
      <c r="BG784">
        <f>IF(OR('Main Data'!AI784="Yes",'Main Data'!AL784="Yes"),1,0)</f>
        <v>0</v>
      </c>
      <c r="BH784">
        <f>IF('Main Data'!AJ784="Yes",1,0)</f>
        <v>0</v>
      </c>
      <c r="BI784">
        <f>IF('Main Data'!AK784="Yes",1,0)</f>
        <v>0</v>
      </c>
      <c r="BJ784">
        <f>IF('Main Data'!AM784="Yes",1,0)</f>
        <v>0</v>
      </c>
      <c r="BK784">
        <f>IF('Main Data'!AQ784="Yes",1,0)</f>
        <v>0</v>
      </c>
      <c r="BL784" s="21">
        <f t="shared" si="73"/>
        <v>0</v>
      </c>
      <c r="BM784" s="21">
        <f t="shared" si="74"/>
        <v>0</v>
      </c>
      <c r="BN784" s="21">
        <f t="shared" si="75"/>
        <v>1</v>
      </c>
      <c r="BO784" s="21">
        <f t="shared" si="76"/>
        <v>0</v>
      </c>
      <c r="BP784" s="21">
        <f t="shared" si="77"/>
        <v>0</v>
      </c>
    </row>
    <row r="785" spans="1:68" x14ac:dyDescent="0.2">
      <c r="A785">
        <v>781</v>
      </c>
      <c r="B785" s="33">
        <f>'Main Data'!C785</f>
        <v>44143</v>
      </c>
      <c r="C785">
        <f>'Main Data'!D785</f>
        <v>461</v>
      </c>
      <c r="D785" s="26">
        <f>'Main Data'!E785</f>
        <v>6000</v>
      </c>
      <c r="E785" s="26">
        <f>'Main Data'!F785</f>
        <v>7500</v>
      </c>
      <c r="F785" s="34">
        <f t="shared" si="72"/>
        <v>8.6995147482101913</v>
      </c>
      <c r="G785">
        <f>IF('Main Data'!H785="AP",1,0)</f>
        <v>0</v>
      </c>
      <c r="H785">
        <f>IF('Main Data'!H785="Blancpain",1,0)</f>
        <v>0</v>
      </c>
      <c r="I785">
        <f>IF('Main Data'!H785="Breguet",1,0)</f>
        <v>0</v>
      </c>
      <c r="J785">
        <f>IF('Main Data'!H785="Breitling",1,0)</f>
        <v>0</v>
      </c>
      <c r="K785">
        <f>IF('Main Data'!H785="Cartier",1,0)</f>
        <v>0</v>
      </c>
      <c r="L785">
        <f>IF('Main Data'!H785="Gallet",1,0)</f>
        <v>0</v>
      </c>
      <c r="M785">
        <f>IF('Main Data'!H785="Girard Perregaux",1,0)</f>
        <v>0</v>
      </c>
      <c r="N785">
        <f>IF('Main Data'!H785="Gubelin",1,0)</f>
        <v>0</v>
      </c>
      <c r="O785">
        <f>IF('Main Data'!H785="Heuer",1,0)</f>
        <v>0</v>
      </c>
      <c r="P785">
        <f>IF('Main Data'!H785="IWC",1,0)</f>
        <v>0</v>
      </c>
      <c r="Q785">
        <f>IF('Main Data'!H785="JLC",1,0)</f>
        <v>0</v>
      </c>
      <c r="R785">
        <f>IF('Main Data'!H785="Longines",1,0)</f>
        <v>0</v>
      </c>
      <c r="S785">
        <f>IF('Main Data'!H785="Movado",1,0)</f>
        <v>0</v>
      </c>
      <c r="T785">
        <f>IF('Main Data'!H785="Omega",1,0)</f>
        <v>0</v>
      </c>
      <c r="U785">
        <f>IF('Main Data'!H785="Panerai",1,0)</f>
        <v>0</v>
      </c>
      <c r="V785">
        <f>IF('Main Data'!H785="Patek",1,0)</f>
        <v>1</v>
      </c>
      <c r="W785">
        <f>IF('Main Data'!H785="Rolex",1,0)</f>
        <v>0</v>
      </c>
      <c r="X785">
        <f>IF('Main Data'!H785="Tudor",1,0)</f>
        <v>0</v>
      </c>
      <c r="Y785">
        <f>IF('Main Data'!H785="Ulysse Nardin",1,0)</f>
        <v>0</v>
      </c>
      <c r="Z785">
        <f>IF('Main Data'!H785="Universal Geneve",1,0)</f>
        <v>0</v>
      </c>
      <c r="AA785">
        <f>IF('Main Data'!H785="Vacheron",1,0)</f>
        <v>0</v>
      </c>
      <c r="AB785">
        <f>IF('Main Data'!H785="Zenith",1,0)</f>
        <v>0</v>
      </c>
      <c r="AC785">
        <f>IF('Main Data'!J785="Stainless Steel",1,0)</f>
        <v>0</v>
      </c>
      <c r="AD785">
        <f>IF('Main Data'!J785="Two-tone",1,0)</f>
        <v>0</v>
      </c>
      <c r="AE785">
        <f>IF(OR('Main Data'!J785="YG 18K",'Main Data'!J785="YG &lt;18K",'Main Data'!J785="PG 18K",'Main Data'!J785="PG &lt;18K",'Main Data'!J785="WG 18K",'Main Data'!J785="Mixes of 18K",'Main Data'!J785="Mixes &lt;18K"),1,0)</f>
        <v>1</v>
      </c>
      <c r="AF785">
        <f>IF('Main Data'!J785="Platinum",1,0)</f>
        <v>0</v>
      </c>
      <c r="AG785">
        <f>IF(OR('Main Data'!J785="PVD",'Main Data'!J785="Gold Plate",'Main Data'!J785="Other"),1,0)</f>
        <v>0</v>
      </c>
      <c r="AH785">
        <f>IF('Main Data'!N785="Stainless Steel",1,0)</f>
        <v>0</v>
      </c>
      <c r="AI785">
        <f>IF('Main Data'!N785="Leather",1,0)</f>
        <v>0</v>
      </c>
      <c r="AJ785">
        <f>IF('Main Data'!N785="Two-tone",1,0)</f>
        <v>0</v>
      </c>
      <c r="AK785">
        <f>IF(OR('Main Data'!N785="YG 18K",'Main Data'!N785="PG 18K",'Main Data'!N785="WG 18K",'Main Data'!N785="Mixes of 18K"),1,0)</f>
        <v>1</v>
      </c>
      <c r="AL785">
        <f>IF(OR(,'Main Data'!N785="PVD",'Main Data'!N785="Gold plate"),1,0)</f>
        <v>0</v>
      </c>
      <c r="AM785">
        <f>IF(OR('Main Data'!AV785="Yes",'Main Data'!AW785="Yes",'Main Data'!AU785="Yes"),1,0)</f>
        <v>0</v>
      </c>
      <c r="AN785">
        <f>IF(OR(ISTEXT('Main Data'!AX785), ISTEXT('Main Data'!AY785)),1,0)</f>
        <v>0</v>
      </c>
      <c r="AO785">
        <f>IF('Main Data'!AZ785="Yes",1,0)</f>
        <v>0</v>
      </c>
      <c r="AP785">
        <f>IF('Main Data'!BA785="Yes",1,0)</f>
        <v>0</v>
      </c>
      <c r="AQ785">
        <f>IF('Main Data'!BD785="Yes",1,0)</f>
        <v>0</v>
      </c>
      <c r="AR785">
        <f>IF('Main Data'!BE785="A",1,0)</f>
        <v>0</v>
      </c>
      <c r="AS785">
        <f>IF('Main Data'!BE785="AA",1,0)</f>
        <v>1</v>
      </c>
      <c r="AT785">
        <f>IF('Main Data'!BE785="AAA",1,0)</f>
        <v>0</v>
      </c>
      <c r="AU785">
        <f>IF('Main Data'!BE785="AAAA",1,0)</f>
        <v>0</v>
      </c>
      <c r="AV785">
        <f>IF('Main Data'!P785="Yes",1,0)</f>
        <v>1</v>
      </c>
      <c r="AW785">
        <f>IF('Main Data'!AP785="Yes",1,0)</f>
        <v>0</v>
      </c>
      <c r="AX785">
        <f>IF(OR('Main Data'!V785="Yes", 'Main Data'!W785="Yes",'Main Data'!X785="Yes"),1,0)</f>
        <v>0</v>
      </c>
      <c r="AY785">
        <f>IF(OR('Main Data'!Y785="Yes",'Main Data'!Z785="Yes"),1,0)</f>
        <v>0</v>
      </c>
      <c r="AZ785">
        <f>IF('Main Data'!AR785="Yes",1,0)</f>
        <v>0</v>
      </c>
      <c r="BA785">
        <f>IF('Main Data'!AS785="Yes",1,0)</f>
        <v>0</v>
      </c>
      <c r="BB785">
        <f>IF('Main Data'!AG785="Yes",1,0)</f>
        <v>0</v>
      </c>
      <c r="BC785">
        <f>IF('Main Data'!AB785="Yes",1,0)</f>
        <v>0</v>
      </c>
      <c r="BD785">
        <f>IF('Main Data'!AA785="Yes",1,0)</f>
        <v>0</v>
      </c>
      <c r="BE785">
        <f>IF('Main Data'!AC785="Yes",1,0)</f>
        <v>0</v>
      </c>
      <c r="BF785">
        <f>IF('Main Data'!AF785="Yes",1,0)</f>
        <v>0</v>
      </c>
      <c r="BG785">
        <f>IF(OR('Main Data'!AI785="Yes",'Main Data'!AL785="Yes"),1,0)</f>
        <v>0</v>
      </c>
      <c r="BH785">
        <f>IF('Main Data'!AJ785="Yes",1,0)</f>
        <v>0</v>
      </c>
      <c r="BI785">
        <f>IF('Main Data'!AK785="Yes",1,0)</f>
        <v>0</v>
      </c>
      <c r="BJ785">
        <f>IF('Main Data'!AM785="Yes",1,0)</f>
        <v>0</v>
      </c>
      <c r="BK785">
        <f>IF('Main Data'!AQ785="Yes",1,0)</f>
        <v>0</v>
      </c>
      <c r="BL785" s="21">
        <f t="shared" si="73"/>
        <v>0</v>
      </c>
      <c r="BM785" s="21">
        <f t="shared" si="74"/>
        <v>0</v>
      </c>
      <c r="BN785" s="21">
        <f t="shared" si="75"/>
        <v>1</v>
      </c>
      <c r="BO785" s="21">
        <f t="shared" si="76"/>
        <v>0</v>
      </c>
      <c r="BP785" s="21">
        <f t="shared" si="77"/>
        <v>0</v>
      </c>
    </row>
    <row r="786" spans="1:68" x14ac:dyDescent="0.2">
      <c r="A786">
        <v>782</v>
      </c>
      <c r="B786" s="33">
        <f>'Main Data'!C786</f>
        <v>44143</v>
      </c>
      <c r="C786">
        <f>'Main Data'!D786</f>
        <v>462</v>
      </c>
      <c r="D786" s="26">
        <f>'Main Data'!E786</f>
        <v>13000</v>
      </c>
      <c r="E786" s="26">
        <f>'Main Data'!F786</f>
        <v>16250</v>
      </c>
      <c r="F786" s="34">
        <f t="shared" si="72"/>
        <v>9.4727046364436731</v>
      </c>
      <c r="G786">
        <f>IF('Main Data'!H786="AP",1,0)</f>
        <v>0</v>
      </c>
      <c r="H786">
        <f>IF('Main Data'!H786="Blancpain",1,0)</f>
        <v>0</v>
      </c>
      <c r="I786">
        <f>IF('Main Data'!H786="Breguet",1,0)</f>
        <v>0</v>
      </c>
      <c r="J786">
        <f>IF('Main Data'!H786="Breitling",1,0)</f>
        <v>0</v>
      </c>
      <c r="K786">
        <f>IF('Main Data'!H786="Cartier",1,0)</f>
        <v>0</v>
      </c>
      <c r="L786">
        <f>IF('Main Data'!H786="Gallet",1,0)</f>
        <v>0</v>
      </c>
      <c r="M786">
        <f>IF('Main Data'!H786="Girard Perregaux",1,0)</f>
        <v>0</v>
      </c>
      <c r="N786">
        <f>IF('Main Data'!H786="Gubelin",1,0)</f>
        <v>0</v>
      </c>
      <c r="O786">
        <f>IF('Main Data'!H786="Heuer",1,0)</f>
        <v>0</v>
      </c>
      <c r="P786">
        <f>IF('Main Data'!H786="IWC",1,0)</f>
        <v>0</v>
      </c>
      <c r="Q786">
        <f>IF('Main Data'!H786="JLC",1,0)</f>
        <v>0</v>
      </c>
      <c r="R786">
        <f>IF('Main Data'!H786="Longines",1,0)</f>
        <v>0</v>
      </c>
      <c r="S786">
        <f>IF('Main Data'!H786="Movado",1,0)</f>
        <v>0</v>
      </c>
      <c r="T786">
        <f>IF('Main Data'!H786="Omega",1,0)</f>
        <v>0</v>
      </c>
      <c r="U786">
        <f>IF('Main Data'!H786="Panerai",1,0)</f>
        <v>0</v>
      </c>
      <c r="V786">
        <f>IF('Main Data'!H786="Patek",1,0)</f>
        <v>0</v>
      </c>
      <c r="W786">
        <f>IF('Main Data'!H786="Rolex",1,0)</f>
        <v>0</v>
      </c>
      <c r="X786">
        <f>IF('Main Data'!H786="Tudor",1,0)</f>
        <v>0</v>
      </c>
      <c r="Y786">
        <f>IF('Main Data'!H786="Ulysse Nardin",1,0)</f>
        <v>0</v>
      </c>
      <c r="Z786">
        <f>IF('Main Data'!H786="Universal Geneve",1,0)</f>
        <v>0</v>
      </c>
      <c r="AA786">
        <f>IF('Main Data'!H786="Vacheron",1,0)</f>
        <v>1</v>
      </c>
      <c r="AB786">
        <f>IF('Main Data'!H786="Zenith",1,0)</f>
        <v>0</v>
      </c>
      <c r="AC786">
        <f>IF('Main Data'!J786="Stainless Steel",1,0)</f>
        <v>0</v>
      </c>
      <c r="AD786">
        <f>IF('Main Data'!J786="Two-tone",1,0)</f>
        <v>1</v>
      </c>
      <c r="AE786">
        <f>IF(OR('Main Data'!J786="YG 18K",'Main Data'!J786="YG &lt;18K",'Main Data'!J786="PG 18K",'Main Data'!J786="PG &lt;18K",'Main Data'!J786="WG 18K",'Main Data'!J786="Mixes of 18K",'Main Data'!J786="Mixes &lt;18K"),1,0)</f>
        <v>0</v>
      </c>
      <c r="AF786">
        <f>IF('Main Data'!J786="Platinum",1,0)</f>
        <v>0</v>
      </c>
      <c r="AG786">
        <f>IF(OR('Main Data'!J786="PVD",'Main Data'!J786="Gold Plate",'Main Data'!J786="Other"),1,0)</f>
        <v>0</v>
      </c>
      <c r="AH786">
        <f>IF('Main Data'!N786="Stainless Steel",1,0)</f>
        <v>0</v>
      </c>
      <c r="AI786">
        <f>IF('Main Data'!N786="Leather",1,0)</f>
        <v>0</v>
      </c>
      <c r="AJ786">
        <f>IF('Main Data'!N786="Two-tone",1,0)</f>
        <v>1</v>
      </c>
      <c r="AK786">
        <f>IF(OR('Main Data'!N786="YG 18K",'Main Data'!N786="PG 18K",'Main Data'!N786="WG 18K",'Main Data'!N786="Mixes of 18K"),1,0)</f>
        <v>0</v>
      </c>
      <c r="AL786">
        <f>IF(OR(,'Main Data'!N786="PVD",'Main Data'!N786="Gold plate"),1,0)</f>
        <v>0</v>
      </c>
      <c r="AM786">
        <f>IF(OR('Main Data'!AV786="Yes",'Main Data'!AW786="Yes",'Main Data'!AU786="Yes"),1,0)</f>
        <v>0</v>
      </c>
      <c r="AN786">
        <f>IF(OR(ISTEXT('Main Data'!AX786), ISTEXT('Main Data'!AY786)),1,0)</f>
        <v>0</v>
      </c>
      <c r="AO786">
        <f>IF('Main Data'!AZ786="Yes",1,0)</f>
        <v>0</v>
      </c>
      <c r="AP786">
        <f>IF('Main Data'!BA786="Yes",1,0)</f>
        <v>0</v>
      </c>
      <c r="AQ786">
        <f>IF('Main Data'!BD786="Yes",1,0)</f>
        <v>0</v>
      </c>
      <c r="AR786">
        <f>IF('Main Data'!BE786="A",1,0)</f>
        <v>0</v>
      </c>
      <c r="AS786">
        <f>IF('Main Data'!BE786="AA",1,0)</f>
        <v>0</v>
      </c>
      <c r="AT786">
        <f>IF('Main Data'!BE786="AAA",1,0)</f>
        <v>0</v>
      </c>
      <c r="AU786">
        <f>IF('Main Data'!BE786="AAAA",1,0)</f>
        <v>1</v>
      </c>
      <c r="AV786">
        <f>IF('Main Data'!P786="Yes",1,0)</f>
        <v>0</v>
      </c>
      <c r="AW786">
        <f>IF('Main Data'!AP786="Yes",1,0)</f>
        <v>0</v>
      </c>
      <c r="AX786">
        <f>IF(OR('Main Data'!V786="Yes", 'Main Data'!W786="Yes",'Main Data'!X786="Yes"),1,0)</f>
        <v>1</v>
      </c>
      <c r="AY786">
        <f>IF(OR('Main Data'!Y786="Yes",'Main Data'!Z786="Yes"),1,0)</f>
        <v>0</v>
      </c>
      <c r="AZ786">
        <f>IF('Main Data'!AR786="Yes",1,0)</f>
        <v>0</v>
      </c>
      <c r="BA786">
        <f>IF('Main Data'!AS786="Yes",1,0)</f>
        <v>0</v>
      </c>
      <c r="BB786">
        <f>IF('Main Data'!AG786="Yes",1,0)</f>
        <v>0</v>
      </c>
      <c r="BC786">
        <f>IF('Main Data'!AB786="Yes",1,0)</f>
        <v>0</v>
      </c>
      <c r="BD786">
        <f>IF('Main Data'!AA786="Yes",1,0)</f>
        <v>0</v>
      </c>
      <c r="BE786">
        <f>IF('Main Data'!AC786="Yes",1,0)</f>
        <v>0</v>
      </c>
      <c r="BF786">
        <f>IF('Main Data'!AF786="Yes",1,0)</f>
        <v>0</v>
      </c>
      <c r="BG786">
        <f>IF(OR('Main Data'!AI786="Yes",'Main Data'!AL786="Yes"),1,0)</f>
        <v>0</v>
      </c>
      <c r="BH786">
        <f>IF('Main Data'!AJ786="Yes",1,0)</f>
        <v>0</v>
      </c>
      <c r="BI786">
        <f>IF('Main Data'!AK786="Yes",1,0)</f>
        <v>0</v>
      </c>
      <c r="BJ786">
        <f>IF('Main Data'!AM786="Yes",1,0)</f>
        <v>0</v>
      </c>
      <c r="BK786">
        <f>IF('Main Data'!AQ786="Yes",1,0)</f>
        <v>0</v>
      </c>
      <c r="BL786" s="21">
        <f t="shared" si="73"/>
        <v>0</v>
      </c>
      <c r="BM786" s="21">
        <f t="shared" si="74"/>
        <v>0</v>
      </c>
      <c r="BN786" s="21">
        <f t="shared" si="75"/>
        <v>1</v>
      </c>
      <c r="BO786" s="21">
        <f t="shared" si="76"/>
        <v>0</v>
      </c>
      <c r="BP786" s="21">
        <f t="shared" si="77"/>
        <v>0</v>
      </c>
    </row>
    <row r="787" spans="1:68" x14ac:dyDescent="0.2">
      <c r="A787">
        <v>783</v>
      </c>
      <c r="B787" s="33">
        <f>'Main Data'!C787</f>
        <v>44143</v>
      </c>
      <c r="C787">
        <f>'Main Data'!D787</f>
        <v>463</v>
      </c>
      <c r="D787" s="26">
        <f>'Main Data'!E787</f>
        <v>2400</v>
      </c>
      <c r="E787" s="26">
        <f>'Main Data'!F787</f>
        <v>3000</v>
      </c>
      <c r="F787" s="34">
        <f t="shared" si="72"/>
        <v>7.7832240163360371</v>
      </c>
      <c r="G787">
        <f>IF('Main Data'!H787="AP",1,0)</f>
        <v>0</v>
      </c>
      <c r="H787">
        <f>IF('Main Data'!H787="Blancpain",1,0)</f>
        <v>0</v>
      </c>
      <c r="I787">
        <f>IF('Main Data'!H787="Breguet",1,0)</f>
        <v>0</v>
      </c>
      <c r="J787">
        <f>IF('Main Data'!H787="Breitling",1,0)</f>
        <v>0</v>
      </c>
      <c r="K787">
        <f>IF('Main Data'!H787="Cartier",1,0)</f>
        <v>0</v>
      </c>
      <c r="L787">
        <f>IF('Main Data'!H787="Gallet",1,0)</f>
        <v>0</v>
      </c>
      <c r="M787">
        <f>IF('Main Data'!H787="Girard Perregaux",1,0)</f>
        <v>0</v>
      </c>
      <c r="N787">
        <f>IF('Main Data'!H787="Gubelin",1,0)</f>
        <v>0</v>
      </c>
      <c r="O787">
        <f>IF('Main Data'!H787="Heuer",1,0)</f>
        <v>0</v>
      </c>
      <c r="P787">
        <f>IF('Main Data'!H787="IWC",1,0)</f>
        <v>0</v>
      </c>
      <c r="Q787">
        <f>IF('Main Data'!H787="JLC",1,0)</f>
        <v>0</v>
      </c>
      <c r="R787">
        <f>IF('Main Data'!H787="Longines",1,0)</f>
        <v>0</v>
      </c>
      <c r="S787">
        <f>IF('Main Data'!H787="Movado",1,0)</f>
        <v>0</v>
      </c>
      <c r="T787">
        <f>IF('Main Data'!H787="Omega",1,0)</f>
        <v>1</v>
      </c>
      <c r="U787">
        <f>IF('Main Data'!H787="Panerai",1,0)</f>
        <v>0</v>
      </c>
      <c r="V787">
        <f>IF('Main Data'!H787="Patek",1,0)</f>
        <v>0</v>
      </c>
      <c r="W787">
        <f>IF('Main Data'!H787="Rolex",1,0)</f>
        <v>0</v>
      </c>
      <c r="X787">
        <f>IF('Main Data'!H787="Tudor",1,0)</f>
        <v>0</v>
      </c>
      <c r="Y787">
        <f>IF('Main Data'!H787="Ulysse Nardin",1,0)</f>
        <v>0</v>
      </c>
      <c r="Z787">
        <f>IF('Main Data'!H787="Universal Geneve",1,0)</f>
        <v>0</v>
      </c>
      <c r="AA787">
        <f>IF('Main Data'!H787="Vacheron",1,0)</f>
        <v>0</v>
      </c>
      <c r="AB787">
        <f>IF('Main Data'!H787="Zenith",1,0)</f>
        <v>0</v>
      </c>
      <c r="AC787">
        <f>IF('Main Data'!J787="Stainless Steel",1,0)</f>
        <v>0</v>
      </c>
      <c r="AD787">
        <f>IF('Main Data'!J787="Two-tone",1,0)</f>
        <v>0</v>
      </c>
      <c r="AE787">
        <f>IF(OR('Main Data'!J787="YG 18K",'Main Data'!J787="YG &lt;18K",'Main Data'!J787="PG 18K",'Main Data'!J787="PG &lt;18K",'Main Data'!J787="WG 18K",'Main Data'!J787="Mixes of 18K",'Main Data'!J787="Mixes &lt;18K"),1,0)</f>
        <v>1</v>
      </c>
      <c r="AF787">
        <f>IF('Main Data'!J787="Platinum",1,0)</f>
        <v>0</v>
      </c>
      <c r="AG787">
        <f>IF(OR('Main Data'!J787="PVD",'Main Data'!J787="Gold Plate",'Main Data'!J787="Other"),1,0)</f>
        <v>0</v>
      </c>
      <c r="AH787">
        <f>IF('Main Data'!N787="Stainless Steel",1,0)</f>
        <v>0</v>
      </c>
      <c r="AI787">
        <f>IF('Main Data'!N787="Leather",1,0)</f>
        <v>1</v>
      </c>
      <c r="AJ787">
        <f>IF('Main Data'!N787="Two-tone",1,0)</f>
        <v>0</v>
      </c>
      <c r="AK787">
        <f>IF(OR('Main Data'!N787="YG 18K",'Main Data'!N787="PG 18K",'Main Data'!N787="WG 18K",'Main Data'!N787="Mixes of 18K"),1,0)</f>
        <v>0</v>
      </c>
      <c r="AL787">
        <f>IF(OR(,'Main Data'!N787="PVD",'Main Data'!N787="Gold plate"),1,0)</f>
        <v>0</v>
      </c>
      <c r="AM787">
        <f>IF(OR('Main Data'!AV787="Yes",'Main Data'!AW787="Yes",'Main Data'!AU787="Yes"),1,0)</f>
        <v>1</v>
      </c>
      <c r="AN787">
        <f>IF(OR(ISTEXT('Main Data'!AX787), ISTEXT('Main Data'!AY787)),1,0)</f>
        <v>0</v>
      </c>
      <c r="AO787">
        <f>IF('Main Data'!AZ787="Yes",1,0)</f>
        <v>0</v>
      </c>
      <c r="AP787">
        <f>IF('Main Data'!BA787="Yes",1,0)</f>
        <v>0</v>
      </c>
      <c r="AQ787">
        <f>IF('Main Data'!BD787="Yes",1,0)</f>
        <v>0</v>
      </c>
      <c r="AR787">
        <f>IF('Main Data'!BE787="A",1,0)</f>
        <v>0</v>
      </c>
      <c r="AS787">
        <f>IF('Main Data'!BE787="AA",1,0)</f>
        <v>1</v>
      </c>
      <c r="AT787">
        <f>IF('Main Data'!BE787="AAA",1,0)</f>
        <v>0</v>
      </c>
      <c r="AU787">
        <f>IF('Main Data'!BE787="AAAA",1,0)</f>
        <v>0</v>
      </c>
      <c r="AV787">
        <f>IF('Main Data'!P787="Yes",1,0)</f>
        <v>1</v>
      </c>
      <c r="AW787">
        <f>IF('Main Data'!AP787="Yes",1,0)</f>
        <v>0</v>
      </c>
      <c r="AX787">
        <f>IF(OR('Main Data'!V787="Yes", 'Main Data'!W787="Yes",'Main Data'!X787="Yes"),1,0)</f>
        <v>0</v>
      </c>
      <c r="AY787">
        <f>IF(OR('Main Data'!Y787="Yes",'Main Data'!Z787="Yes"),1,0)</f>
        <v>0</v>
      </c>
      <c r="AZ787">
        <f>IF('Main Data'!AR787="Yes",1,0)</f>
        <v>0</v>
      </c>
      <c r="BA787">
        <f>IF('Main Data'!AS787="Yes",1,0)</f>
        <v>0</v>
      </c>
      <c r="BB787">
        <f>IF('Main Data'!AG787="Yes",1,0)</f>
        <v>0</v>
      </c>
      <c r="BC787">
        <f>IF('Main Data'!AB787="Yes",1,0)</f>
        <v>0</v>
      </c>
      <c r="BD787">
        <f>IF('Main Data'!AA787="Yes",1,0)</f>
        <v>0</v>
      </c>
      <c r="BE787">
        <f>IF('Main Data'!AC787="Yes",1,0)</f>
        <v>0</v>
      </c>
      <c r="BF787">
        <f>IF('Main Data'!AF787="Yes",1,0)</f>
        <v>0</v>
      </c>
      <c r="BG787">
        <f>IF(OR('Main Data'!AI787="Yes",'Main Data'!AL787="Yes"),1,0)</f>
        <v>0</v>
      </c>
      <c r="BH787">
        <f>IF('Main Data'!AJ787="Yes",1,0)</f>
        <v>0</v>
      </c>
      <c r="BI787">
        <f>IF('Main Data'!AK787="Yes",1,0)</f>
        <v>0</v>
      </c>
      <c r="BJ787">
        <f>IF('Main Data'!AM787="Yes",1,0)</f>
        <v>0</v>
      </c>
      <c r="BK787">
        <f>IF('Main Data'!AQ787="Yes",1,0)</f>
        <v>0</v>
      </c>
      <c r="BL787" s="21">
        <f t="shared" si="73"/>
        <v>0</v>
      </c>
      <c r="BM787" s="21">
        <f t="shared" si="74"/>
        <v>0</v>
      </c>
      <c r="BN787" s="21">
        <f t="shared" si="75"/>
        <v>1</v>
      </c>
      <c r="BO787" s="21">
        <f t="shared" si="76"/>
        <v>0</v>
      </c>
      <c r="BP787" s="21">
        <f t="shared" si="77"/>
        <v>0</v>
      </c>
    </row>
    <row r="788" spans="1:68" x14ac:dyDescent="0.2">
      <c r="A788">
        <v>784</v>
      </c>
      <c r="B788" s="33">
        <f>'Main Data'!C788</f>
        <v>44143</v>
      </c>
      <c r="C788">
        <f>'Main Data'!D788</f>
        <v>464</v>
      </c>
      <c r="D788" s="26">
        <f>'Main Data'!E788</f>
        <v>1600</v>
      </c>
      <c r="E788" s="26">
        <f>'Main Data'!F788</f>
        <v>2000</v>
      </c>
      <c r="F788" s="34">
        <f t="shared" si="72"/>
        <v>7.3777589082278725</v>
      </c>
      <c r="G788">
        <f>IF('Main Data'!H788="AP",1,0)</f>
        <v>0</v>
      </c>
      <c r="H788">
        <f>IF('Main Data'!H788="Blancpain",1,0)</f>
        <v>0</v>
      </c>
      <c r="I788">
        <f>IF('Main Data'!H788="Breguet",1,0)</f>
        <v>0</v>
      </c>
      <c r="J788">
        <f>IF('Main Data'!H788="Breitling",1,0)</f>
        <v>0</v>
      </c>
      <c r="K788">
        <f>IF('Main Data'!H788="Cartier",1,0)</f>
        <v>0</v>
      </c>
      <c r="L788">
        <f>IF('Main Data'!H788="Gallet",1,0)</f>
        <v>0</v>
      </c>
      <c r="M788">
        <f>IF('Main Data'!H788="Girard Perregaux",1,0)</f>
        <v>0</v>
      </c>
      <c r="N788">
        <f>IF('Main Data'!H788="Gubelin",1,0)</f>
        <v>0</v>
      </c>
      <c r="O788">
        <f>IF('Main Data'!H788="Heuer",1,0)</f>
        <v>0</v>
      </c>
      <c r="P788">
        <f>IF('Main Data'!H788="IWC",1,0)</f>
        <v>0</v>
      </c>
      <c r="Q788">
        <f>IF('Main Data'!H788="JLC",1,0)</f>
        <v>0</v>
      </c>
      <c r="R788">
        <f>IF('Main Data'!H788="Longines",1,0)</f>
        <v>0</v>
      </c>
      <c r="S788">
        <f>IF('Main Data'!H788="Movado",1,0)</f>
        <v>0</v>
      </c>
      <c r="T788">
        <f>IF('Main Data'!H788="Omega",1,0)</f>
        <v>1</v>
      </c>
      <c r="U788">
        <f>IF('Main Data'!H788="Panerai",1,0)</f>
        <v>0</v>
      </c>
      <c r="V788">
        <f>IF('Main Data'!H788="Patek",1,0)</f>
        <v>0</v>
      </c>
      <c r="W788">
        <f>IF('Main Data'!H788="Rolex",1,0)</f>
        <v>0</v>
      </c>
      <c r="X788">
        <f>IF('Main Data'!H788="Tudor",1,0)</f>
        <v>0</v>
      </c>
      <c r="Y788">
        <f>IF('Main Data'!H788="Ulysse Nardin",1,0)</f>
        <v>0</v>
      </c>
      <c r="Z788">
        <f>IF('Main Data'!H788="Universal Geneve",1,0)</f>
        <v>0</v>
      </c>
      <c r="AA788">
        <f>IF('Main Data'!H788="Vacheron",1,0)</f>
        <v>0</v>
      </c>
      <c r="AB788">
        <f>IF('Main Data'!H788="Zenith",1,0)</f>
        <v>0</v>
      </c>
      <c r="AC788">
        <f>IF('Main Data'!J788="Stainless Steel",1,0)</f>
        <v>0</v>
      </c>
      <c r="AD788">
        <f>IF('Main Data'!J788="Two-tone",1,0)</f>
        <v>0</v>
      </c>
      <c r="AE788">
        <f>IF(OR('Main Data'!J788="YG 18K",'Main Data'!J788="YG &lt;18K",'Main Data'!J788="PG 18K",'Main Data'!J788="PG &lt;18K",'Main Data'!J788="WG 18K",'Main Data'!J788="Mixes of 18K",'Main Data'!J788="Mixes &lt;18K"),1,0)</f>
        <v>1</v>
      </c>
      <c r="AF788">
        <f>IF('Main Data'!J788="Platinum",1,0)</f>
        <v>0</v>
      </c>
      <c r="AG788">
        <f>IF(OR('Main Data'!J788="PVD",'Main Data'!J788="Gold Plate",'Main Data'!J788="Other"),1,0)</f>
        <v>0</v>
      </c>
      <c r="AH788">
        <f>IF('Main Data'!N788="Stainless Steel",1,0)</f>
        <v>0</v>
      </c>
      <c r="AI788">
        <f>IF('Main Data'!N788="Leather",1,0)</f>
        <v>1</v>
      </c>
      <c r="AJ788">
        <f>IF('Main Data'!N788="Two-tone",1,0)</f>
        <v>0</v>
      </c>
      <c r="AK788">
        <f>IF(OR('Main Data'!N788="YG 18K",'Main Data'!N788="PG 18K",'Main Data'!N788="WG 18K",'Main Data'!N788="Mixes of 18K"),1,0)</f>
        <v>0</v>
      </c>
      <c r="AL788">
        <f>IF(OR(,'Main Data'!N788="PVD",'Main Data'!N788="Gold plate"),1,0)</f>
        <v>0</v>
      </c>
      <c r="AM788">
        <f>IF(OR('Main Data'!AV788="Yes",'Main Data'!AW788="Yes",'Main Data'!AU788="Yes"),1,0)</f>
        <v>0</v>
      </c>
      <c r="AN788">
        <f>IF(OR(ISTEXT('Main Data'!AX788), ISTEXT('Main Data'!AY788)),1,0)</f>
        <v>0</v>
      </c>
      <c r="AO788">
        <f>IF('Main Data'!AZ788="Yes",1,0)</f>
        <v>0</v>
      </c>
      <c r="AP788">
        <f>IF('Main Data'!BA788="Yes",1,0)</f>
        <v>0</v>
      </c>
      <c r="AQ788">
        <f>IF('Main Data'!BD788="Yes",1,0)</f>
        <v>0</v>
      </c>
      <c r="AR788">
        <f>IF('Main Data'!BE788="A",1,0)</f>
        <v>0</v>
      </c>
      <c r="AS788">
        <f>IF('Main Data'!BE788="AA",1,0)</f>
        <v>1</v>
      </c>
      <c r="AT788">
        <f>IF('Main Data'!BE788="AAA",1,0)</f>
        <v>0</v>
      </c>
      <c r="AU788">
        <f>IF('Main Data'!BE788="AAAA",1,0)</f>
        <v>0</v>
      </c>
      <c r="AV788">
        <f>IF('Main Data'!P788="Yes",1,0)</f>
        <v>1</v>
      </c>
      <c r="AW788">
        <f>IF('Main Data'!AP788="Yes",1,0)</f>
        <v>0</v>
      </c>
      <c r="AX788">
        <f>IF(OR('Main Data'!V788="Yes", 'Main Data'!W788="Yes",'Main Data'!X788="Yes"),1,0)</f>
        <v>0</v>
      </c>
      <c r="AY788">
        <f>IF(OR('Main Data'!Y788="Yes",'Main Data'!Z788="Yes"),1,0)</f>
        <v>0</v>
      </c>
      <c r="AZ788">
        <f>IF('Main Data'!AR788="Yes",1,0)</f>
        <v>0</v>
      </c>
      <c r="BA788">
        <f>IF('Main Data'!AS788="Yes",1,0)</f>
        <v>0</v>
      </c>
      <c r="BB788">
        <f>IF('Main Data'!AG788="Yes",1,0)</f>
        <v>0</v>
      </c>
      <c r="BC788">
        <f>IF('Main Data'!AB788="Yes",1,0)</f>
        <v>0</v>
      </c>
      <c r="BD788">
        <f>IF('Main Data'!AA788="Yes",1,0)</f>
        <v>0</v>
      </c>
      <c r="BE788">
        <f>IF('Main Data'!AC788="Yes",1,0)</f>
        <v>0</v>
      </c>
      <c r="BF788">
        <f>IF('Main Data'!AF788="Yes",1,0)</f>
        <v>0</v>
      </c>
      <c r="BG788">
        <f>IF(OR('Main Data'!AI788="Yes",'Main Data'!AL788="Yes"),1,0)</f>
        <v>0</v>
      </c>
      <c r="BH788">
        <f>IF('Main Data'!AJ788="Yes",1,0)</f>
        <v>0</v>
      </c>
      <c r="BI788">
        <f>IF('Main Data'!AK788="Yes",1,0)</f>
        <v>0</v>
      </c>
      <c r="BJ788">
        <f>IF('Main Data'!AM788="Yes",1,0)</f>
        <v>0</v>
      </c>
      <c r="BK788">
        <f>IF('Main Data'!AQ788="Yes",1,0)</f>
        <v>0</v>
      </c>
      <c r="BL788" s="21">
        <f t="shared" si="73"/>
        <v>0</v>
      </c>
      <c r="BM788" s="21">
        <f t="shared" si="74"/>
        <v>0</v>
      </c>
      <c r="BN788" s="21">
        <f t="shared" si="75"/>
        <v>1</v>
      </c>
      <c r="BO788" s="21">
        <f t="shared" si="76"/>
        <v>0</v>
      </c>
      <c r="BP788" s="21">
        <f t="shared" si="77"/>
        <v>0</v>
      </c>
    </row>
    <row r="789" spans="1:68" x14ac:dyDescent="0.2">
      <c r="A789">
        <v>785</v>
      </c>
      <c r="B789" s="33">
        <f>'Main Data'!C789</f>
        <v>44143</v>
      </c>
      <c r="C789">
        <f>'Main Data'!D789</f>
        <v>465</v>
      </c>
      <c r="D789" s="26">
        <f>'Main Data'!E789</f>
        <v>2200</v>
      </c>
      <c r="E789" s="26">
        <f>'Main Data'!F789</f>
        <v>2750</v>
      </c>
      <c r="F789" s="34">
        <f t="shared" si="72"/>
        <v>7.696212639346407</v>
      </c>
      <c r="G789">
        <f>IF('Main Data'!H789="AP",1,0)</f>
        <v>0</v>
      </c>
      <c r="H789">
        <f>IF('Main Data'!H789="Blancpain",1,0)</f>
        <v>0</v>
      </c>
      <c r="I789">
        <f>IF('Main Data'!H789="Breguet",1,0)</f>
        <v>0</v>
      </c>
      <c r="J789">
        <f>IF('Main Data'!H789="Breitling",1,0)</f>
        <v>0</v>
      </c>
      <c r="K789">
        <f>IF('Main Data'!H789="Cartier",1,0)</f>
        <v>0</v>
      </c>
      <c r="L789">
        <f>IF('Main Data'!H789="Gallet",1,0)</f>
        <v>0</v>
      </c>
      <c r="M789">
        <f>IF('Main Data'!H789="Girard Perregaux",1,0)</f>
        <v>0</v>
      </c>
      <c r="N789">
        <f>IF('Main Data'!H789="Gubelin",1,0)</f>
        <v>0</v>
      </c>
      <c r="O789">
        <f>IF('Main Data'!H789="Heuer",1,0)</f>
        <v>0</v>
      </c>
      <c r="P789">
        <f>IF('Main Data'!H789="IWC",1,0)</f>
        <v>0</v>
      </c>
      <c r="Q789">
        <f>IF('Main Data'!H789="JLC",1,0)</f>
        <v>0</v>
      </c>
      <c r="R789">
        <f>IF('Main Data'!H789="Longines",1,0)</f>
        <v>0</v>
      </c>
      <c r="S789">
        <f>IF('Main Data'!H789="Movado",1,0)</f>
        <v>0</v>
      </c>
      <c r="T789">
        <f>IF('Main Data'!H789="Omega",1,0)</f>
        <v>1</v>
      </c>
      <c r="U789">
        <f>IF('Main Data'!H789="Panerai",1,0)</f>
        <v>0</v>
      </c>
      <c r="V789">
        <f>IF('Main Data'!H789="Patek",1,0)</f>
        <v>0</v>
      </c>
      <c r="W789">
        <f>IF('Main Data'!H789="Rolex",1,0)</f>
        <v>0</v>
      </c>
      <c r="X789">
        <f>IF('Main Data'!H789="Tudor",1,0)</f>
        <v>0</v>
      </c>
      <c r="Y789">
        <f>IF('Main Data'!H789="Ulysse Nardin",1,0)</f>
        <v>0</v>
      </c>
      <c r="Z789">
        <f>IF('Main Data'!H789="Universal Geneve",1,0)</f>
        <v>0</v>
      </c>
      <c r="AA789">
        <f>IF('Main Data'!H789="Vacheron",1,0)</f>
        <v>0</v>
      </c>
      <c r="AB789">
        <f>IF('Main Data'!H789="Zenith",1,0)</f>
        <v>0</v>
      </c>
      <c r="AC789">
        <f>IF('Main Data'!J789="Stainless Steel",1,0)</f>
        <v>0</v>
      </c>
      <c r="AD789">
        <f>IF('Main Data'!J789="Two-tone",1,0)</f>
        <v>0</v>
      </c>
      <c r="AE789">
        <f>IF(OR('Main Data'!J789="YG 18K",'Main Data'!J789="YG &lt;18K",'Main Data'!J789="PG 18K",'Main Data'!J789="PG &lt;18K",'Main Data'!J789="WG 18K",'Main Data'!J789="Mixes of 18K",'Main Data'!J789="Mixes &lt;18K"),1,0)</f>
        <v>1</v>
      </c>
      <c r="AF789">
        <f>IF('Main Data'!J789="Platinum",1,0)</f>
        <v>0</v>
      </c>
      <c r="AG789">
        <f>IF(OR('Main Data'!J789="PVD",'Main Data'!J789="Gold Plate",'Main Data'!J789="Other"),1,0)</f>
        <v>0</v>
      </c>
      <c r="AH789">
        <f>IF('Main Data'!N789="Stainless Steel",1,0)</f>
        <v>0</v>
      </c>
      <c r="AI789">
        <f>IF('Main Data'!N789="Leather",1,0)</f>
        <v>1</v>
      </c>
      <c r="AJ789">
        <f>IF('Main Data'!N789="Two-tone",1,0)</f>
        <v>0</v>
      </c>
      <c r="AK789">
        <f>IF(OR('Main Data'!N789="YG 18K",'Main Data'!N789="PG 18K",'Main Data'!N789="WG 18K",'Main Data'!N789="Mixes of 18K"),1,0)</f>
        <v>0</v>
      </c>
      <c r="AL789">
        <f>IF(OR(,'Main Data'!N789="PVD",'Main Data'!N789="Gold plate"),1,0)</f>
        <v>0</v>
      </c>
      <c r="AM789">
        <f>IF(OR('Main Data'!AV789="Yes",'Main Data'!AW789="Yes",'Main Data'!AU789="Yes"),1,0)</f>
        <v>0</v>
      </c>
      <c r="AN789">
        <f>IF(OR(ISTEXT('Main Data'!AX789), ISTEXT('Main Data'!AY789)),1,0)</f>
        <v>0</v>
      </c>
      <c r="AO789">
        <f>IF('Main Data'!AZ789="Yes",1,0)</f>
        <v>0</v>
      </c>
      <c r="AP789">
        <f>IF('Main Data'!BA789="Yes",1,0)</f>
        <v>0</v>
      </c>
      <c r="AQ789">
        <f>IF('Main Data'!BD789="Yes",1,0)</f>
        <v>0</v>
      </c>
      <c r="AR789">
        <f>IF('Main Data'!BE789="A",1,0)</f>
        <v>0</v>
      </c>
      <c r="AS789">
        <f>IF('Main Data'!BE789="AA",1,0)</f>
        <v>1</v>
      </c>
      <c r="AT789">
        <f>IF('Main Data'!BE789="AAA",1,0)</f>
        <v>0</v>
      </c>
      <c r="AU789">
        <f>IF('Main Data'!BE789="AAAA",1,0)</f>
        <v>0</v>
      </c>
      <c r="AV789">
        <f>IF('Main Data'!P789="Yes",1,0)</f>
        <v>0</v>
      </c>
      <c r="AW789">
        <f>IF('Main Data'!AP789="Yes",1,0)</f>
        <v>0</v>
      </c>
      <c r="AX789">
        <f>IF(OR('Main Data'!V789="Yes", 'Main Data'!W789="Yes",'Main Data'!X789="Yes"),1,0)</f>
        <v>1</v>
      </c>
      <c r="AY789">
        <f>IF(OR('Main Data'!Y789="Yes",'Main Data'!Z789="Yes"),1,0)</f>
        <v>0</v>
      </c>
      <c r="AZ789">
        <f>IF('Main Data'!AR789="Yes",1,0)</f>
        <v>0</v>
      </c>
      <c r="BA789">
        <f>IF('Main Data'!AS789="Yes",1,0)</f>
        <v>0</v>
      </c>
      <c r="BB789">
        <f>IF('Main Data'!AG789="Yes",1,0)</f>
        <v>0</v>
      </c>
      <c r="BC789">
        <f>IF('Main Data'!AB789="Yes",1,0)</f>
        <v>0</v>
      </c>
      <c r="BD789">
        <f>IF('Main Data'!AA789="Yes",1,0)</f>
        <v>0</v>
      </c>
      <c r="BE789">
        <f>IF('Main Data'!AC789="Yes",1,0)</f>
        <v>0</v>
      </c>
      <c r="BF789">
        <f>IF('Main Data'!AF789="Yes",1,0)</f>
        <v>0</v>
      </c>
      <c r="BG789">
        <f>IF(OR('Main Data'!AI789="Yes",'Main Data'!AL789="Yes"),1,0)</f>
        <v>0</v>
      </c>
      <c r="BH789">
        <f>IF('Main Data'!AJ789="Yes",1,0)</f>
        <v>0</v>
      </c>
      <c r="BI789">
        <f>IF('Main Data'!AK789="Yes",1,0)</f>
        <v>0</v>
      </c>
      <c r="BJ789">
        <f>IF('Main Data'!AM789="Yes",1,0)</f>
        <v>0</v>
      </c>
      <c r="BK789">
        <f>IF('Main Data'!AQ789="Yes",1,0)</f>
        <v>0</v>
      </c>
      <c r="BL789" s="21">
        <f t="shared" si="73"/>
        <v>0</v>
      </c>
      <c r="BM789" s="21">
        <f t="shared" si="74"/>
        <v>0</v>
      </c>
      <c r="BN789" s="21">
        <f t="shared" si="75"/>
        <v>1</v>
      </c>
      <c r="BO789" s="21">
        <f t="shared" si="76"/>
        <v>0</v>
      </c>
      <c r="BP789" s="21">
        <f t="shared" si="77"/>
        <v>0</v>
      </c>
    </row>
    <row r="790" spans="1:68" x14ac:dyDescent="0.2">
      <c r="A790">
        <v>786</v>
      </c>
      <c r="B790" s="33">
        <f>'Main Data'!C790</f>
        <v>44143</v>
      </c>
      <c r="C790">
        <f>'Main Data'!D790</f>
        <v>466</v>
      </c>
      <c r="D790" s="26">
        <f>'Main Data'!E790</f>
        <v>20000</v>
      </c>
      <c r="E790" s="26">
        <f>'Main Data'!F790</f>
        <v>25000</v>
      </c>
      <c r="F790" s="34">
        <f t="shared" si="72"/>
        <v>9.9034875525361272</v>
      </c>
      <c r="G790">
        <f>IF('Main Data'!H790="AP",1,0)</f>
        <v>0</v>
      </c>
      <c r="H790">
        <f>IF('Main Data'!H790="Blancpain",1,0)</f>
        <v>0</v>
      </c>
      <c r="I790">
        <f>IF('Main Data'!H790="Breguet",1,0)</f>
        <v>0</v>
      </c>
      <c r="J790">
        <f>IF('Main Data'!H790="Breitling",1,0)</f>
        <v>0</v>
      </c>
      <c r="K790">
        <f>IF('Main Data'!H790="Cartier",1,0)</f>
        <v>0</v>
      </c>
      <c r="L790">
        <f>IF('Main Data'!H790="Gallet",1,0)</f>
        <v>0</v>
      </c>
      <c r="M790">
        <f>IF('Main Data'!H790="Girard Perregaux",1,0)</f>
        <v>0</v>
      </c>
      <c r="N790">
        <f>IF('Main Data'!H790="Gubelin",1,0)</f>
        <v>0</v>
      </c>
      <c r="O790">
        <f>IF('Main Data'!H790="Heuer",1,0)</f>
        <v>0</v>
      </c>
      <c r="P790">
        <f>IF('Main Data'!H790="IWC",1,0)</f>
        <v>0</v>
      </c>
      <c r="Q790">
        <f>IF('Main Data'!H790="JLC",1,0)</f>
        <v>0</v>
      </c>
      <c r="R790">
        <f>IF('Main Data'!H790="Longines",1,0)</f>
        <v>0</v>
      </c>
      <c r="S790">
        <f>IF('Main Data'!H790="Movado",1,0)</f>
        <v>0</v>
      </c>
      <c r="T790">
        <f>IF('Main Data'!H790="Omega",1,0)</f>
        <v>1</v>
      </c>
      <c r="U790">
        <f>IF('Main Data'!H790="Panerai",1,0)</f>
        <v>0</v>
      </c>
      <c r="V790">
        <f>IF('Main Data'!H790="Patek",1,0)</f>
        <v>0</v>
      </c>
      <c r="W790">
        <f>IF('Main Data'!H790="Rolex",1,0)</f>
        <v>0</v>
      </c>
      <c r="X790">
        <f>IF('Main Data'!H790="Tudor",1,0)</f>
        <v>0</v>
      </c>
      <c r="Y790">
        <f>IF('Main Data'!H790="Ulysse Nardin",1,0)</f>
        <v>0</v>
      </c>
      <c r="Z790">
        <f>IF('Main Data'!H790="Universal Geneve",1,0)</f>
        <v>0</v>
      </c>
      <c r="AA790">
        <f>IF('Main Data'!H790="Vacheron",1,0)</f>
        <v>0</v>
      </c>
      <c r="AB790">
        <f>IF('Main Data'!H790="Zenith",1,0)</f>
        <v>0</v>
      </c>
      <c r="AC790">
        <f>IF('Main Data'!J790="Stainless Steel",1,0)</f>
        <v>0</v>
      </c>
      <c r="AD790">
        <f>IF('Main Data'!J790="Two-tone",1,0)</f>
        <v>0</v>
      </c>
      <c r="AE790">
        <f>IF(OR('Main Data'!J790="YG 18K",'Main Data'!J790="YG &lt;18K",'Main Data'!J790="PG 18K",'Main Data'!J790="PG &lt;18K",'Main Data'!J790="WG 18K",'Main Data'!J790="Mixes of 18K",'Main Data'!J790="Mixes &lt;18K"),1,0)</f>
        <v>1</v>
      </c>
      <c r="AF790">
        <f>IF('Main Data'!J790="Platinum",1,0)</f>
        <v>0</v>
      </c>
      <c r="AG790">
        <f>IF(OR('Main Data'!J790="PVD",'Main Data'!J790="Gold Plate",'Main Data'!J790="Other"),1,0)</f>
        <v>0</v>
      </c>
      <c r="AH790">
        <f>IF('Main Data'!N790="Stainless Steel",1,0)</f>
        <v>0</v>
      </c>
      <c r="AI790">
        <f>IF('Main Data'!N790="Leather",1,0)</f>
        <v>0</v>
      </c>
      <c r="AJ790">
        <f>IF('Main Data'!N790="Two-tone",1,0)</f>
        <v>0</v>
      </c>
      <c r="AK790">
        <f>IF(OR('Main Data'!N790="YG 18K",'Main Data'!N790="PG 18K",'Main Data'!N790="WG 18K",'Main Data'!N790="Mixes of 18K"),1,0)</f>
        <v>1</v>
      </c>
      <c r="AL790">
        <f>IF(OR(,'Main Data'!N790="PVD",'Main Data'!N790="Gold plate"),1,0)</f>
        <v>0</v>
      </c>
      <c r="AM790">
        <f>IF(OR('Main Data'!AV790="Yes",'Main Data'!AW790="Yes",'Main Data'!AU790="Yes"),1,0)</f>
        <v>0</v>
      </c>
      <c r="AN790">
        <f>IF(OR(ISTEXT('Main Data'!AX790), ISTEXT('Main Data'!AY790)),1,0)</f>
        <v>0</v>
      </c>
      <c r="AO790">
        <f>IF('Main Data'!AZ790="Yes",1,0)</f>
        <v>0</v>
      </c>
      <c r="AP790">
        <f>IF('Main Data'!BA790="Yes",1,0)</f>
        <v>0</v>
      </c>
      <c r="AQ790">
        <f>IF('Main Data'!BD790="Yes",1,0)</f>
        <v>0</v>
      </c>
      <c r="AR790">
        <f>IF('Main Data'!BE790="A",1,0)</f>
        <v>0</v>
      </c>
      <c r="AS790">
        <f>IF('Main Data'!BE790="AA",1,0)</f>
        <v>0</v>
      </c>
      <c r="AT790">
        <f>IF('Main Data'!BE790="AAA",1,0)</f>
        <v>1</v>
      </c>
      <c r="AU790">
        <f>IF('Main Data'!BE790="AAAA",1,0)</f>
        <v>0</v>
      </c>
      <c r="AV790">
        <f>IF('Main Data'!P790="Yes",1,0)</f>
        <v>0</v>
      </c>
      <c r="AW790">
        <f>IF('Main Data'!AP790="Yes",1,0)</f>
        <v>0</v>
      </c>
      <c r="AX790">
        <f>IF(OR('Main Data'!V790="Yes", 'Main Data'!W790="Yes",'Main Data'!X790="Yes"),1,0)</f>
        <v>0</v>
      </c>
      <c r="AY790">
        <f>IF(OR('Main Data'!Y790="Yes",'Main Data'!Z790="Yes"),1,0)</f>
        <v>0</v>
      </c>
      <c r="AZ790">
        <f>IF('Main Data'!AR790="Yes",1,0)</f>
        <v>0</v>
      </c>
      <c r="BA790">
        <f>IF('Main Data'!AS790="Yes",1,0)</f>
        <v>0</v>
      </c>
      <c r="BB790">
        <f>IF('Main Data'!AG790="Yes",1,0)</f>
        <v>0</v>
      </c>
      <c r="BC790">
        <f>IF('Main Data'!AB790="Yes",1,0)</f>
        <v>0</v>
      </c>
      <c r="BD790">
        <f>IF('Main Data'!AA790="Yes",1,0)</f>
        <v>0</v>
      </c>
      <c r="BE790">
        <f>IF('Main Data'!AC790="Yes",1,0)</f>
        <v>0</v>
      </c>
      <c r="BF790">
        <f>IF('Main Data'!AF790="Yes",1,0)</f>
        <v>0</v>
      </c>
      <c r="BG790">
        <f>IF(OR('Main Data'!AI790="Yes",'Main Data'!AL790="Yes"),1,0)</f>
        <v>1</v>
      </c>
      <c r="BH790">
        <f>IF('Main Data'!AJ790="Yes",1,0)</f>
        <v>0</v>
      </c>
      <c r="BI790">
        <f>IF('Main Data'!AK790="Yes",1,0)</f>
        <v>0</v>
      </c>
      <c r="BJ790">
        <f>IF('Main Data'!AM790="Yes",1,0)</f>
        <v>0</v>
      </c>
      <c r="BK790">
        <f>IF('Main Data'!AQ790="Yes",1,0)</f>
        <v>0</v>
      </c>
      <c r="BL790" s="21">
        <f t="shared" si="73"/>
        <v>0</v>
      </c>
      <c r="BM790" s="21">
        <f t="shared" si="74"/>
        <v>0</v>
      </c>
      <c r="BN790" s="21">
        <f t="shared" si="75"/>
        <v>1</v>
      </c>
      <c r="BO790" s="21">
        <f t="shared" si="76"/>
        <v>0</v>
      </c>
      <c r="BP790" s="21">
        <f t="shared" si="77"/>
        <v>0</v>
      </c>
    </row>
    <row r="791" spans="1:68" x14ac:dyDescent="0.2">
      <c r="A791">
        <v>787</v>
      </c>
      <c r="B791" s="33">
        <f>'Main Data'!C791</f>
        <v>44143</v>
      </c>
      <c r="C791">
        <f>'Main Data'!D791</f>
        <v>470</v>
      </c>
      <c r="D791" s="26">
        <f>'Main Data'!E791</f>
        <v>4000</v>
      </c>
      <c r="E791" s="26">
        <f>'Main Data'!F791</f>
        <v>5000</v>
      </c>
      <c r="F791" s="34">
        <f t="shared" si="72"/>
        <v>8.2940496401020276</v>
      </c>
      <c r="G791">
        <f>IF('Main Data'!H791="AP",1,0)</f>
        <v>0</v>
      </c>
      <c r="H791">
        <f>IF('Main Data'!H791="Blancpain",1,0)</f>
        <v>0</v>
      </c>
      <c r="I791">
        <f>IF('Main Data'!H791="Breguet",1,0)</f>
        <v>0</v>
      </c>
      <c r="J791">
        <f>IF('Main Data'!H791="Breitling",1,0)</f>
        <v>0</v>
      </c>
      <c r="K791">
        <f>IF('Main Data'!H791="Cartier",1,0)</f>
        <v>0</v>
      </c>
      <c r="L791">
        <f>IF('Main Data'!H791="Gallet",1,0)</f>
        <v>0</v>
      </c>
      <c r="M791">
        <f>IF('Main Data'!H791="Girard Perregaux",1,0)</f>
        <v>0</v>
      </c>
      <c r="N791">
        <f>IF('Main Data'!H791="Gubelin",1,0)</f>
        <v>0</v>
      </c>
      <c r="O791">
        <f>IF('Main Data'!H791="Heuer",1,0)</f>
        <v>1</v>
      </c>
      <c r="P791">
        <f>IF('Main Data'!H791="IWC",1,0)</f>
        <v>0</v>
      </c>
      <c r="Q791">
        <f>IF('Main Data'!H791="JLC",1,0)</f>
        <v>0</v>
      </c>
      <c r="R791">
        <f>IF('Main Data'!H791="Longines",1,0)</f>
        <v>0</v>
      </c>
      <c r="S791">
        <f>IF('Main Data'!H791="Movado",1,0)</f>
        <v>0</v>
      </c>
      <c r="T791">
        <f>IF('Main Data'!H791="Omega",1,0)</f>
        <v>0</v>
      </c>
      <c r="U791">
        <f>IF('Main Data'!H791="Panerai",1,0)</f>
        <v>0</v>
      </c>
      <c r="V791">
        <f>IF('Main Data'!H791="Patek",1,0)</f>
        <v>0</v>
      </c>
      <c r="W791">
        <f>IF('Main Data'!H791="Rolex",1,0)</f>
        <v>0</v>
      </c>
      <c r="X791">
        <f>IF('Main Data'!H791="Tudor",1,0)</f>
        <v>0</v>
      </c>
      <c r="Y791">
        <f>IF('Main Data'!H791="Ulysse Nardin",1,0)</f>
        <v>0</v>
      </c>
      <c r="Z791">
        <f>IF('Main Data'!H791="Universal Geneve",1,0)</f>
        <v>0</v>
      </c>
      <c r="AA791">
        <f>IF('Main Data'!H791="Vacheron",1,0)</f>
        <v>0</v>
      </c>
      <c r="AB791">
        <f>IF('Main Data'!H791="Zenith",1,0)</f>
        <v>0</v>
      </c>
      <c r="AC791">
        <f>IF('Main Data'!J791="Stainless Steel",1,0)</f>
        <v>1</v>
      </c>
      <c r="AD791">
        <f>IF('Main Data'!J791="Two-tone",1,0)</f>
        <v>0</v>
      </c>
      <c r="AE791">
        <f>IF(OR('Main Data'!J791="YG 18K",'Main Data'!J791="YG &lt;18K",'Main Data'!J791="PG 18K",'Main Data'!J791="PG &lt;18K",'Main Data'!J791="WG 18K",'Main Data'!J791="Mixes of 18K",'Main Data'!J791="Mixes &lt;18K"),1,0)</f>
        <v>0</v>
      </c>
      <c r="AF791">
        <f>IF('Main Data'!J791="Platinum",1,0)</f>
        <v>0</v>
      </c>
      <c r="AG791">
        <f>IF(OR('Main Data'!J791="PVD",'Main Data'!J791="Gold Plate",'Main Data'!J791="Other"),1,0)</f>
        <v>0</v>
      </c>
      <c r="AH791">
        <f>IF('Main Data'!N791="Stainless Steel",1,0)</f>
        <v>0</v>
      </c>
      <c r="AI791">
        <f>IF('Main Data'!N791="Leather",1,0)</f>
        <v>1</v>
      </c>
      <c r="AJ791">
        <f>IF('Main Data'!N791="Two-tone",1,0)</f>
        <v>0</v>
      </c>
      <c r="AK791">
        <f>IF(OR('Main Data'!N791="YG 18K",'Main Data'!N791="PG 18K",'Main Data'!N791="WG 18K",'Main Data'!N791="Mixes of 18K"),1,0)</f>
        <v>0</v>
      </c>
      <c r="AL791">
        <f>IF(OR(,'Main Data'!N791="PVD",'Main Data'!N791="Gold plate"),1,0)</f>
        <v>0</v>
      </c>
      <c r="AM791">
        <f>IF(OR('Main Data'!AV791="Yes",'Main Data'!AW791="Yes",'Main Data'!AU791="Yes"),1,0)</f>
        <v>0</v>
      </c>
      <c r="AN791">
        <f>IF(OR(ISTEXT('Main Data'!AX791), ISTEXT('Main Data'!AY791)),1,0)</f>
        <v>0</v>
      </c>
      <c r="AO791">
        <f>IF('Main Data'!AZ791="Yes",1,0)</f>
        <v>0</v>
      </c>
      <c r="AP791">
        <f>IF('Main Data'!BA791="Yes",1,0)</f>
        <v>0</v>
      </c>
      <c r="AQ791">
        <f>IF('Main Data'!BD791="Yes",1,0)</f>
        <v>0</v>
      </c>
      <c r="AR791">
        <f>IF('Main Data'!BE791="A",1,0)</f>
        <v>0</v>
      </c>
      <c r="AS791">
        <f>IF('Main Data'!BE791="AA",1,0)</f>
        <v>1</v>
      </c>
      <c r="AT791">
        <f>IF('Main Data'!BE791="AAA",1,0)</f>
        <v>0</v>
      </c>
      <c r="AU791">
        <f>IF('Main Data'!BE791="AAAA",1,0)</f>
        <v>0</v>
      </c>
      <c r="AV791">
        <f>IF('Main Data'!P791="Yes",1,0)</f>
        <v>0</v>
      </c>
      <c r="AW791">
        <f>IF('Main Data'!AP791="Yes",1,0)</f>
        <v>0</v>
      </c>
      <c r="AX791">
        <f>IF(OR('Main Data'!V791="Yes", 'Main Data'!W791="Yes",'Main Data'!X791="Yes"),1,0)</f>
        <v>1</v>
      </c>
      <c r="AY791">
        <f>IF(OR('Main Data'!Y791="Yes",'Main Data'!Z791="Yes"),1,0)</f>
        <v>0</v>
      </c>
      <c r="AZ791">
        <f>IF('Main Data'!AR791="Yes",1,0)</f>
        <v>0</v>
      </c>
      <c r="BA791">
        <f>IF('Main Data'!AS791="Yes",1,0)</f>
        <v>0</v>
      </c>
      <c r="BB791">
        <f>IF('Main Data'!AG791="Yes",1,0)</f>
        <v>0</v>
      </c>
      <c r="BC791">
        <f>IF('Main Data'!AB791="Yes",1,0)</f>
        <v>0</v>
      </c>
      <c r="BD791">
        <f>IF('Main Data'!AA791="Yes",1,0)</f>
        <v>0</v>
      </c>
      <c r="BE791">
        <f>IF('Main Data'!AC791="Yes",1,0)</f>
        <v>0</v>
      </c>
      <c r="BF791">
        <f>IF('Main Data'!AF791="Yes",1,0)</f>
        <v>0</v>
      </c>
      <c r="BG791">
        <f>IF(OR('Main Data'!AI791="Yes",'Main Data'!AL791="Yes"),1,0)</f>
        <v>1</v>
      </c>
      <c r="BH791">
        <f>IF('Main Data'!AJ791="Yes",1,0)</f>
        <v>0</v>
      </c>
      <c r="BI791">
        <f>IF('Main Data'!AK791="Yes",1,0)</f>
        <v>0</v>
      </c>
      <c r="BJ791">
        <f>IF('Main Data'!AM791="Yes",1,0)</f>
        <v>0</v>
      </c>
      <c r="BK791">
        <f>IF('Main Data'!AQ791="Yes",1,0)</f>
        <v>0</v>
      </c>
      <c r="BL791" s="21">
        <f t="shared" si="73"/>
        <v>0</v>
      </c>
      <c r="BM791" s="21">
        <f t="shared" si="74"/>
        <v>0</v>
      </c>
      <c r="BN791" s="21">
        <f t="shared" si="75"/>
        <v>1</v>
      </c>
      <c r="BO791" s="21">
        <f t="shared" si="76"/>
        <v>0</v>
      </c>
      <c r="BP791" s="21">
        <f t="shared" si="77"/>
        <v>0</v>
      </c>
    </row>
    <row r="792" spans="1:68" x14ac:dyDescent="0.2">
      <c r="A792">
        <v>788</v>
      </c>
      <c r="B792" s="33">
        <f>'Main Data'!C792</f>
        <v>44143</v>
      </c>
      <c r="C792">
        <f>'Main Data'!D792</f>
        <v>471</v>
      </c>
      <c r="D792" s="26">
        <f>'Main Data'!E792</f>
        <v>4700</v>
      </c>
      <c r="E792" s="26">
        <f>'Main Data'!F792</f>
        <v>5875</v>
      </c>
      <c r="F792" s="34">
        <f t="shared" si="72"/>
        <v>8.4553177876981493</v>
      </c>
      <c r="G792">
        <f>IF('Main Data'!H792="AP",1,0)</f>
        <v>0</v>
      </c>
      <c r="H792">
        <f>IF('Main Data'!H792="Blancpain",1,0)</f>
        <v>0</v>
      </c>
      <c r="I792">
        <f>IF('Main Data'!H792="Breguet",1,0)</f>
        <v>0</v>
      </c>
      <c r="J792">
        <f>IF('Main Data'!H792="Breitling",1,0)</f>
        <v>0</v>
      </c>
      <c r="K792">
        <f>IF('Main Data'!H792="Cartier",1,0)</f>
        <v>0</v>
      </c>
      <c r="L792">
        <f>IF('Main Data'!H792="Gallet",1,0)</f>
        <v>0</v>
      </c>
      <c r="M792">
        <f>IF('Main Data'!H792="Girard Perregaux",1,0)</f>
        <v>0</v>
      </c>
      <c r="N792">
        <f>IF('Main Data'!H792="Gubelin",1,0)</f>
        <v>0</v>
      </c>
      <c r="O792">
        <f>IF('Main Data'!H792="Heuer",1,0)</f>
        <v>1</v>
      </c>
      <c r="P792">
        <f>IF('Main Data'!H792="IWC",1,0)</f>
        <v>0</v>
      </c>
      <c r="Q792">
        <f>IF('Main Data'!H792="JLC",1,0)</f>
        <v>0</v>
      </c>
      <c r="R792">
        <f>IF('Main Data'!H792="Longines",1,0)</f>
        <v>0</v>
      </c>
      <c r="S792">
        <f>IF('Main Data'!H792="Movado",1,0)</f>
        <v>0</v>
      </c>
      <c r="T792">
        <f>IF('Main Data'!H792="Omega",1,0)</f>
        <v>0</v>
      </c>
      <c r="U792">
        <f>IF('Main Data'!H792="Panerai",1,0)</f>
        <v>0</v>
      </c>
      <c r="V792">
        <f>IF('Main Data'!H792="Patek",1,0)</f>
        <v>0</v>
      </c>
      <c r="W792">
        <f>IF('Main Data'!H792="Rolex",1,0)</f>
        <v>0</v>
      </c>
      <c r="X792">
        <f>IF('Main Data'!H792="Tudor",1,0)</f>
        <v>0</v>
      </c>
      <c r="Y792">
        <f>IF('Main Data'!H792="Ulysse Nardin",1,0)</f>
        <v>0</v>
      </c>
      <c r="Z792">
        <f>IF('Main Data'!H792="Universal Geneve",1,0)</f>
        <v>0</v>
      </c>
      <c r="AA792">
        <f>IF('Main Data'!H792="Vacheron",1,0)</f>
        <v>0</v>
      </c>
      <c r="AB792">
        <f>IF('Main Data'!H792="Zenith",1,0)</f>
        <v>0</v>
      </c>
      <c r="AC792">
        <f>IF('Main Data'!J792="Stainless Steel",1,0)</f>
        <v>1</v>
      </c>
      <c r="AD792">
        <f>IF('Main Data'!J792="Two-tone",1,0)</f>
        <v>0</v>
      </c>
      <c r="AE792">
        <f>IF(OR('Main Data'!J792="YG 18K",'Main Data'!J792="YG &lt;18K",'Main Data'!J792="PG 18K",'Main Data'!J792="PG &lt;18K",'Main Data'!J792="WG 18K",'Main Data'!J792="Mixes of 18K",'Main Data'!J792="Mixes &lt;18K"),1,0)</f>
        <v>0</v>
      </c>
      <c r="AF792">
        <f>IF('Main Data'!J792="Platinum",1,0)</f>
        <v>0</v>
      </c>
      <c r="AG792">
        <f>IF(OR('Main Data'!J792="PVD",'Main Data'!J792="Gold Plate",'Main Data'!J792="Other"),1,0)</f>
        <v>0</v>
      </c>
      <c r="AH792">
        <f>IF('Main Data'!N792="Stainless Steel",1,0)</f>
        <v>0</v>
      </c>
      <c r="AI792">
        <f>IF('Main Data'!N792="Leather",1,0)</f>
        <v>1</v>
      </c>
      <c r="AJ792">
        <f>IF('Main Data'!N792="Two-tone",1,0)</f>
        <v>0</v>
      </c>
      <c r="AK792">
        <f>IF(OR('Main Data'!N792="YG 18K",'Main Data'!N792="PG 18K",'Main Data'!N792="WG 18K",'Main Data'!N792="Mixes of 18K"),1,0)</f>
        <v>0</v>
      </c>
      <c r="AL792">
        <f>IF(OR(,'Main Data'!N792="PVD",'Main Data'!N792="Gold plate"),1,0)</f>
        <v>0</v>
      </c>
      <c r="AM792">
        <f>IF(OR('Main Data'!AV792="Yes",'Main Data'!AW792="Yes",'Main Data'!AU792="Yes"),1,0)</f>
        <v>0</v>
      </c>
      <c r="AN792">
        <f>IF(OR(ISTEXT('Main Data'!AX792), ISTEXT('Main Data'!AY792)),1,0)</f>
        <v>0</v>
      </c>
      <c r="AO792">
        <f>IF('Main Data'!AZ792="Yes",1,0)</f>
        <v>0</v>
      </c>
      <c r="AP792">
        <f>IF('Main Data'!BA792="Yes",1,0)</f>
        <v>0</v>
      </c>
      <c r="AQ792">
        <f>IF('Main Data'!BD792="Yes",1,0)</f>
        <v>0</v>
      </c>
      <c r="AR792">
        <f>IF('Main Data'!BE792="A",1,0)</f>
        <v>0</v>
      </c>
      <c r="AS792">
        <f>IF('Main Data'!BE792="AA",1,0)</f>
        <v>1</v>
      </c>
      <c r="AT792">
        <f>IF('Main Data'!BE792="AAA",1,0)</f>
        <v>0</v>
      </c>
      <c r="AU792">
        <f>IF('Main Data'!BE792="AAAA",1,0)</f>
        <v>0</v>
      </c>
      <c r="AV792">
        <f>IF('Main Data'!P792="Yes",1,0)</f>
        <v>0</v>
      </c>
      <c r="AW792">
        <f>IF('Main Data'!AP792="Yes",1,0)</f>
        <v>0</v>
      </c>
      <c r="AX792">
        <f>IF(OR('Main Data'!V792="Yes", 'Main Data'!W792="Yes",'Main Data'!X792="Yes"),1,0)</f>
        <v>0</v>
      </c>
      <c r="AY792">
        <f>IF(OR('Main Data'!Y792="Yes",'Main Data'!Z792="Yes"),1,0)</f>
        <v>0</v>
      </c>
      <c r="AZ792">
        <f>IF('Main Data'!AR792="Yes",1,0)</f>
        <v>0</v>
      </c>
      <c r="BA792">
        <f>IF('Main Data'!AS792="Yes",1,0)</f>
        <v>0</v>
      </c>
      <c r="BB792">
        <f>IF('Main Data'!AG792="Yes",1,0)</f>
        <v>0</v>
      </c>
      <c r="BC792">
        <f>IF('Main Data'!AB792="Yes",1,0)</f>
        <v>0</v>
      </c>
      <c r="BD792">
        <f>IF('Main Data'!AA792="Yes",1,0)</f>
        <v>0</v>
      </c>
      <c r="BE792">
        <f>IF('Main Data'!AC792="Yes",1,0)</f>
        <v>0</v>
      </c>
      <c r="BF792">
        <f>IF('Main Data'!AF792="Yes",1,0)</f>
        <v>0</v>
      </c>
      <c r="BG792">
        <f>IF(OR('Main Data'!AI792="Yes",'Main Data'!AL792="Yes"),1,0)</f>
        <v>1</v>
      </c>
      <c r="BH792">
        <f>IF('Main Data'!AJ792="Yes",1,0)</f>
        <v>0</v>
      </c>
      <c r="BI792">
        <f>IF('Main Data'!AK792="Yes",1,0)</f>
        <v>0</v>
      </c>
      <c r="BJ792">
        <f>IF('Main Data'!AM792="Yes",1,0)</f>
        <v>0</v>
      </c>
      <c r="BK792">
        <f>IF('Main Data'!AQ792="Yes",1,0)</f>
        <v>0</v>
      </c>
      <c r="BL792" s="21">
        <f t="shared" si="73"/>
        <v>0</v>
      </c>
      <c r="BM792" s="21">
        <f t="shared" si="74"/>
        <v>0</v>
      </c>
      <c r="BN792" s="21">
        <f t="shared" si="75"/>
        <v>1</v>
      </c>
      <c r="BO792" s="21">
        <f t="shared" si="76"/>
        <v>0</v>
      </c>
      <c r="BP792" s="21">
        <f t="shared" si="77"/>
        <v>0</v>
      </c>
    </row>
    <row r="793" spans="1:68" x14ac:dyDescent="0.2">
      <c r="A793">
        <v>789</v>
      </c>
      <c r="B793" s="33">
        <f>'Main Data'!C793</f>
        <v>44143</v>
      </c>
      <c r="C793">
        <f>'Main Data'!D793</f>
        <v>472</v>
      </c>
      <c r="D793" s="26">
        <f>'Main Data'!E793</f>
        <v>2000</v>
      </c>
      <c r="E793" s="26">
        <f>'Main Data'!F793</f>
        <v>2500</v>
      </c>
      <c r="F793" s="34">
        <f t="shared" si="72"/>
        <v>7.6009024595420822</v>
      </c>
      <c r="G793">
        <f>IF('Main Data'!H793="AP",1,0)</f>
        <v>0</v>
      </c>
      <c r="H793">
        <f>IF('Main Data'!H793="Blancpain",1,0)</f>
        <v>0</v>
      </c>
      <c r="I793">
        <f>IF('Main Data'!H793="Breguet",1,0)</f>
        <v>0</v>
      </c>
      <c r="J793">
        <f>IF('Main Data'!H793="Breitling",1,0)</f>
        <v>0</v>
      </c>
      <c r="K793">
        <f>IF('Main Data'!H793="Cartier",1,0)</f>
        <v>0</v>
      </c>
      <c r="L793">
        <f>IF('Main Data'!H793="Gallet",1,0)</f>
        <v>0</v>
      </c>
      <c r="M793">
        <f>IF('Main Data'!H793="Girard Perregaux",1,0)</f>
        <v>0</v>
      </c>
      <c r="N793">
        <f>IF('Main Data'!H793="Gubelin",1,0)</f>
        <v>0</v>
      </c>
      <c r="O793">
        <f>IF('Main Data'!H793="Heuer",1,0)</f>
        <v>0</v>
      </c>
      <c r="P793">
        <f>IF('Main Data'!H793="IWC",1,0)</f>
        <v>0</v>
      </c>
      <c r="Q793">
        <f>IF('Main Data'!H793="JLC",1,0)</f>
        <v>0</v>
      </c>
      <c r="R793">
        <f>IF('Main Data'!H793="Longines",1,0)</f>
        <v>0</v>
      </c>
      <c r="S793">
        <f>IF('Main Data'!H793="Movado",1,0)</f>
        <v>0</v>
      </c>
      <c r="T793">
        <f>IF('Main Data'!H793="Omega",1,0)</f>
        <v>1</v>
      </c>
      <c r="U793">
        <f>IF('Main Data'!H793="Panerai",1,0)</f>
        <v>0</v>
      </c>
      <c r="V793">
        <f>IF('Main Data'!H793="Patek",1,0)</f>
        <v>0</v>
      </c>
      <c r="W793">
        <f>IF('Main Data'!H793="Rolex",1,0)</f>
        <v>0</v>
      </c>
      <c r="X793">
        <f>IF('Main Data'!H793="Tudor",1,0)</f>
        <v>0</v>
      </c>
      <c r="Y793">
        <f>IF('Main Data'!H793="Ulysse Nardin",1,0)</f>
        <v>0</v>
      </c>
      <c r="Z793">
        <f>IF('Main Data'!H793="Universal Geneve",1,0)</f>
        <v>0</v>
      </c>
      <c r="AA793">
        <f>IF('Main Data'!H793="Vacheron",1,0)</f>
        <v>0</v>
      </c>
      <c r="AB793">
        <f>IF('Main Data'!H793="Zenith",1,0)</f>
        <v>0</v>
      </c>
      <c r="AC793">
        <f>IF('Main Data'!J793="Stainless Steel",1,0)</f>
        <v>1</v>
      </c>
      <c r="AD793">
        <f>IF('Main Data'!J793="Two-tone",1,0)</f>
        <v>0</v>
      </c>
      <c r="AE793">
        <f>IF(OR('Main Data'!J793="YG 18K",'Main Data'!J793="YG &lt;18K",'Main Data'!J793="PG 18K",'Main Data'!J793="PG &lt;18K",'Main Data'!J793="WG 18K",'Main Data'!J793="Mixes of 18K",'Main Data'!J793="Mixes &lt;18K"),1,0)</f>
        <v>0</v>
      </c>
      <c r="AF793">
        <f>IF('Main Data'!J793="Platinum",1,0)</f>
        <v>0</v>
      </c>
      <c r="AG793">
        <f>IF(OR('Main Data'!J793="PVD",'Main Data'!J793="Gold Plate",'Main Data'!J793="Other"),1,0)</f>
        <v>0</v>
      </c>
      <c r="AH793">
        <f>IF('Main Data'!N793="Stainless Steel",1,0)</f>
        <v>1</v>
      </c>
      <c r="AI793">
        <f>IF('Main Data'!N793="Leather",1,0)</f>
        <v>0</v>
      </c>
      <c r="AJ793">
        <f>IF('Main Data'!N793="Two-tone",1,0)</f>
        <v>0</v>
      </c>
      <c r="AK793">
        <f>IF(OR('Main Data'!N793="YG 18K",'Main Data'!N793="PG 18K",'Main Data'!N793="WG 18K",'Main Data'!N793="Mixes of 18K"),1,0)</f>
        <v>0</v>
      </c>
      <c r="AL793">
        <f>IF(OR(,'Main Data'!N793="PVD",'Main Data'!N793="Gold plate"),1,0)</f>
        <v>0</v>
      </c>
      <c r="AM793">
        <f>IF(OR('Main Data'!AV793="Yes",'Main Data'!AW793="Yes",'Main Data'!AU793="Yes"),1,0)</f>
        <v>0</v>
      </c>
      <c r="AN793">
        <f>IF(OR(ISTEXT('Main Data'!AX793), ISTEXT('Main Data'!AY793)),1,0)</f>
        <v>0</v>
      </c>
      <c r="AO793">
        <f>IF('Main Data'!AZ793="Yes",1,0)</f>
        <v>0</v>
      </c>
      <c r="AP793">
        <f>IF('Main Data'!BA793="Yes",1,0)</f>
        <v>0</v>
      </c>
      <c r="AQ793">
        <f>IF('Main Data'!BD793="Yes",1,0)</f>
        <v>0</v>
      </c>
      <c r="AR793">
        <f>IF('Main Data'!BE793="A",1,0)</f>
        <v>0</v>
      </c>
      <c r="AS793">
        <f>IF('Main Data'!BE793="AA",1,0)</f>
        <v>1</v>
      </c>
      <c r="AT793">
        <f>IF('Main Data'!BE793="AAA",1,0)</f>
        <v>0</v>
      </c>
      <c r="AU793">
        <f>IF('Main Data'!BE793="AAAA",1,0)</f>
        <v>0</v>
      </c>
      <c r="AV793">
        <f>IF('Main Data'!P793="Yes",1,0)</f>
        <v>0</v>
      </c>
      <c r="AW793">
        <f>IF('Main Data'!AP793="Yes",1,0)</f>
        <v>0</v>
      </c>
      <c r="AX793">
        <f>IF(OR('Main Data'!V793="Yes", 'Main Data'!W793="Yes",'Main Data'!X793="Yes"),1,0)</f>
        <v>1</v>
      </c>
      <c r="AY793">
        <f>IF(OR('Main Data'!Y793="Yes",'Main Data'!Z793="Yes"),1,0)</f>
        <v>0</v>
      </c>
      <c r="AZ793">
        <f>IF('Main Data'!AR793="Yes",1,0)</f>
        <v>0</v>
      </c>
      <c r="BA793">
        <f>IF('Main Data'!AS793="Yes",1,0)</f>
        <v>0</v>
      </c>
      <c r="BB793">
        <f>IF('Main Data'!AG793="Yes",1,0)</f>
        <v>0</v>
      </c>
      <c r="BC793">
        <f>IF('Main Data'!AB793="Yes",1,0)</f>
        <v>0</v>
      </c>
      <c r="BD793">
        <f>IF('Main Data'!AA793="Yes",1,0)</f>
        <v>0</v>
      </c>
      <c r="BE793">
        <f>IF('Main Data'!AC793="Yes",1,0)</f>
        <v>0</v>
      </c>
      <c r="BF793">
        <f>IF('Main Data'!AF793="Yes",1,0)</f>
        <v>0</v>
      </c>
      <c r="BG793">
        <f>IF(OR('Main Data'!AI793="Yes",'Main Data'!AL793="Yes"),1,0)</f>
        <v>1</v>
      </c>
      <c r="BH793">
        <f>IF('Main Data'!AJ793="Yes",1,0)</f>
        <v>0</v>
      </c>
      <c r="BI793">
        <f>IF('Main Data'!AK793="Yes",1,0)</f>
        <v>0</v>
      </c>
      <c r="BJ793">
        <f>IF('Main Data'!AM793="Yes",1,0)</f>
        <v>0</v>
      </c>
      <c r="BK793">
        <f>IF('Main Data'!AQ793="Yes",1,0)</f>
        <v>0</v>
      </c>
      <c r="BL793" s="21">
        <f t="shared" si="73"/>
        <v>0</v>
      </c>
      <c r="BM793" s="21">
        <f t="shared" si="74"/>
        <v>0</v>
      </c>
      <c r="BN793" s="21">
        <f t="shared" si="75"/>
        <v>1</v>
      </c>
      <c r="BO793" s="21">
        <f t="shared" si="76"/>
        <v>0</v>
      </c>
      <c r="BP793" s="21">
        <f t="shared" si="77"/>
        <v>0</v>
      </c>
    </row>
    <row r="794" spans="1:68" x14ac:dyDescent="0.2">
      <c r="A794">
        <v>790</v>
      </c>
      <c r="B794" s="33">
        <f>'Main Data'!C794</f>
        <v>44143</v>
      </c>
      <c r="C794">
        <f>'Main Data'!D794</f>
        <v>473</v>
      </c>
      <c r="D794" s="26">
        <f>'Main Data'!E794</f>
        <v>12000</v>
      </c>
      <c r="E794" s="26">
        <f>'Main Data'!F794</f>
        <v>15000</v>
      </c>
      <c r="F794" s="34">
        <f t="shared" si="72"/>
        <v>9.3926619287701367</v>
      </c>
      <c r="G794">
        <f>IF('Main Data'!H794="AP",1,0)</f>
        <v>0</v>
      </c>
      <c r="H794">
        <f>IF('Main Data'!H794="Blancpain",1,0)</f>
        <v>0</v>
      </c>
      <c r="I794">
        <f>IF('Main Data'!H794="Breguet",1,0)</f>
        <v>0</v>
      </c>
      <c r="J794">
        <f>IF('Main Data'!H794="Breitling",1,0)</f>
        <v>0</v>
      </c>
      <c r="K794">
        <f>IF('Main Data'!H794="Cartier",1,0)</f>
        <v>0</v>
      </c>
      <c r="L794">
        <f>IF('Main Data'!H794="Gallet",1,0)</f>
        <v>0</v>
      </c>
      <c r="M794">
        <f>IF('Main Data'!H794="Girard Perregaux",1,0)</f>
        <v>0</v>
      </c>
      <c r="N794">
        <f>IF('Main Data'!H794="Gubelin",1,0)</f>
        <v>0</v>
      </c>
      <c r="O794">
        <f>IF('Main Data'!H794="Heuer",1,0)</f>
        <v>0</v>
      </c>
      <c r="P794">
        <f>IF('Main Data'!H794="IWC",1,0)</f>
        <v>0</v>
      </c>
      <c r="Q794">
        <f>IF('Main Data'!H794="JLC",1,0)</f>
        <v>0</v>
      </c>
      <c r="R794">
        <f>IF('Main Data'!H794="Longines",1,0)</f>
        <v>0</v>
      </c>
      <c r="S794">
        <f>IF('Main Data'!H794="Movado",1,0)</f>
        <v>0</v>
      </c>
      <c r="T794">
        <f>IF('Main Data'!H794="Omega",1,0)</f>
        <v>1</v>
      </c>
      <c r="U794">
        <f>IF('Main Data'!H794="Panerai",1,0)</f>
        <v>0</v>
      </c>
      <c r="V794">
        <f>IF('Main Data'!H794="Patek",1,0)</f>
        <v>0</v>
      </c>
      <c r="W794">
        <f>IF('Main Data'!H794="Rolex",1,0)</f>
        <v>0</v>
      </c>
      <c r="X794">
        <f>IF('Main Data'!H794="Tudor",1,0)</f>
        <v>0</v>
      </c>
      <c r="Y794">
        <f>IF('Main Data'!H794="Ulysse Nardin",1,0)</f>
        <v>0</v>
      </c>
      <c r="Z794">
        <f>IF('Main Data'!H794="Universal Geneve",1,0)</f>
        <v>0</v>
      </c>
      <c r="AA794">
        <f>IF('Main Data'!H794="Vacheron",1,0)</f>
        <v>0</v>
      </c>
      <c r="AB794">
        <f>IF('Main Data'!H794="Zenith",1,0)</f>
        <v>0</v>
      </c>
      <c r="AC794">
        <f>IF('Main Data'!J794="Stainless Steel",1,0)</f>
        <v>1</v>
      </c>
      <c r="AD794">
        <f>IF('Main Data'!J794="Two-tone",1,0)</f>
        <v>0</v>
      </c>
      <c r="AE794">
        <f>IF(OR('Main Data'!J794="YG 18K",'Main Data'!J794="YG &lt;18K",'Main Data'!J794="PG 18K",'Main Data'!J794="PG &lt;18K",'Main Data'!J794="WG 18K",'Main Data'!J794="Mixes of 18K",'Main Data'!J794="Mixes &lt;18K"),1,0)</f>
        <v>0</v>
      </c>
      <c r="AF794">
        <f>IF('Main Data'!J794="Platinum",1,0)</f>
        <v>0</v>
      </c>
      <c r="AG794">
        <f>IF(OR('Main Data'!J794="PVD",'Main Data'!J794="Gold Plate",'Main Data'!J794="Other"),1,0)</f>
        <v>0</v>
      </c>
      <c r="AH794">
        <f>IF('Main Data'!N794="Stainless Steel",1,0)</f>
        <v>0</v>
      </c>
      <c r="AI794">
        <f>IF('Main Data'!N794="Leather",1,0)</f>
        <v>1</v>
      </c>
      <c r="AJ794">
        <f>IF('Main Data'!N794="Two-tone",1,0)</f>
        <v>0</v>
      </c>
      <c r="AK794">
        <f>IF(OR('Main Data'!N794="YG 18K",'Main Data'!N794="PG 18K",'Main Data'!N794="WG 18K",'Main Data'!N794="Mixes of 18K"),1,0)</f>
        <v>0</v>
      </c>
      <c r="AL794">
        <f>IF(OR(,'Main Data'!N794="PVD",'Main Data'!N794="Gold plate"),1,0)</f>
        <v>0</v>
      </c>
      <c r="AM794">
        <f>IF(OR('Main Data'!AV794="Yes",'Main Data'!AW794="Yes",'Main Data'!AU794="Yes"),1,0)</f>
        <v>0</v>
      </c>
      <c r="AN794">
        <f>IF(OR(ISTEXT('Main Data'!AX794), ISTEXT('Main Data'!AY794)),1,0)</f>
        <v>0</v>
      </c>
      <c r="AO794">
        <f>IF('Main Data'!AZ794="Yes",1,0)</f>
        <v>0</v>
      </c>
      <c r="AP794">
        <f>IF('Main Data'!BA794="Yes",1,0)</f>
        <v>0</v>
      </c>
      <c r="AQ794">
        <f>IF('Main Data'!BD794="Yes",1,0)</f>
        <v>0</v>
      </c>
      <c r="AR794">
        <f>IF('Main Data'!BE794="A",1,0)</f>
        <v>0</v>
      </c>
      <c r="AS794">
        <f>IF('Main Data'!BE794="AA",1,0)</f>
        <v>1</v>
      </c>
      <c r="AT794">
        <f>IF('Main Data'!BE794="AAA",1,0)</f>
        <v>0</v>
      </c>
      <c r="AU794">
        <f>IF('Main Data'!BE794="AAAA",1,0)</f>
        <v>0</v>
      </c>
      <c r="AV794">
        <f>IF('Main Data'!P794="Yes",1,0)</f>
        <v>0</v>
      </c>
      <c r="AW794">
        <f>IF('Main Data'!AP794="Yes",1,0)</f>
        <v>0</v>
      </c>
      <c r="AX794">
        <f>IF(OR('Main Data'!V794="Yes", 'Main Data'!W794="Yes",'Main Data'!X794="Yes"),1,0)</f>
        <v>0</v>
      </c>
      <c r="AY794">
        <f>IF(OR('Main Data'!Y794="Yes",'Main Data'!Z794="Yes"),1,0)</f>
        <v>0</v>
      </c>
      <c r="AZ794">
        <f>IF('Main Data'!AR794="Yes",1,0)</f>
        <v>0</v>
      </c>
      <c r="BA794">
        <f>IF('Main Data'!AS794="Yes",1,0)</f>
        <v>0</v>
      </c>
      <c r="BB794">
        <f>IF('Main Data'!AG794="Yes",1,0)</f>
        <v>0</v>
      </c>
      <c r="BC794">
        <f>IF('Main Data'!AB794="Yes",1,0)</f>
        <v>0</v>
      </c>
      <c r="BD794">
        <f>IF('Main Data'!AA794="Yes",1,0)</f>
        <v>0</v>
      </c>
      <c r="BE794">
        <f>IF('Main Data'!AC794="Yes",1,0)</f>
        <v>0</v>
      </c>
      <c r="BF794">
        <f>IF('Main Data'!AF794="Yes",1,0)</f>
        <v>0</v>
      </c>
      <c r="BG794">
        <f>IF(OR('Main Data'!AI794="Yes",'Main Data'!AL794="Yes"),1,0)</f>
        <v>1</v>
      </c>
      <c r="BH794">
        <f>IF('Main Data'!AJ794="Yes",1,0)</f>
        <v>0</v>
      </c>
      <c r="BI794">
        <f>IF('Main Data'!AK794="Yes",1,0)</f>
        <v>0</v>
      </c>
      <c r="BJ794">
        <f>IF('Main Data'!AM794="Yes",1,0)</f>
        <v>0</v>
      </c>
      <c r="BK794">
        <f>IF('Main Data'!AQ794="Yes",1,0)</f>
        <v>0</v>
      </c>
      <c r="BL794" s="21">
        <f t="shared" si="73"/>
        <v>0</v>
      </c>
      <c r="BM794" s="21">
        <f t="shared" si="74"/>
        <v>0</v>
      </c>
      <c r="BN794" s="21">
        <f t="shared" si="75"/>
        <v>1</v>
      </c>
      <c r="BO794" s="21">
        <f t="shared" si="76"/>
        <v>0</v>
      </c>
      <c r="BP794" s="21">
        <f t="shared" si="77"/>
        <v>0</v>
      </c>
    </row>
    <row r="795" spans="1:68" x14ac:dyDescent="0.2">
      <c r="A795">
        <v>791</v>
      </c>
      <c r="B795" s="33">
        <f>'Main Data'!C795</f>
        <v>44143</v>
      </c>
      <c r="C795">
        <f>'Main Data'!D795</f>
        <v>474</v>
      </c>
      <c r="D795" s="26">
        <f>'Main Data'!E795</f>
        <v>4000</v>
      </c>
      <c r="E795" s="26">
        <f>'Main Data'!F795</f>
        <v>5000</v>
      </c>
      <c r="F795" s="34">
        <f t="shared" si="72"/>
        <v>8.2940496401020276</v>
      </c>
      <c r="G795">
        <f>IF('Main Data'!H795="AP",1,0)</f>
        <v>0</v>
      </c>
      <c r="H795">
        <f>IF('Main Data'!H795="Blancpain",1,0)</f>
        <v>0</v>
      </c>
      <c r="I795">
        <f>IF('Main Data'!H795="Breguet",1,0)</f>
        <v>0</v>
      </c>
      <c r="J795">
        <f>IF('Main Data'!H795="Breitling",1,0)</f>
        <v>0</v>
      </c>
      <c r="K795">
        <f>IF('Main Data'!H795="Cartier",1,0)</f>
        <v>0</v>
      </c>
      <c r="L795">
        <f>IF('Main Data'!H795="Gallet",1,0)</f>
        <v>0</v>
      </c>
      <c r="M795">
        <f>IF('Main Data'!H795="Girard Perregaux",1,0)</f>
        <v>0</v>
      </c>
      <c r="N795">
        <f>IF('Main Data'!H795="Gubelin",1,0)</f>
        <v>0</v>
      </c>
      <c r="O795">
        <f>IF('Main Data'!H795="Heuer",1,0)</f>
        <v>0</v>
      </c>
      <c r="P795">
        <f>IF('Main Data'!H795="IWC",1,0)</f>
        <v>0</v>
      </c>
      <c r="Q795">
        <f>IF('Main Data'!H795="JLC",1,0)</f>
        <v>0</v>
      </c>
      <c r="R795">
        <f>IF('Main Data'!H795="Longines",1,0)</f>
        <v>0</v>
      </c>
      <c r="S795">
        <f>IF('Main Data'!H795="Movado",1,0)</f>
        <v>0</v>
      </c>
      <c r="T795">
        <f>IF('Main Data'!H795="Omega",1,0)</f>
        <v>1</v>
      </c>
      <c r="U795">
        <f>IF('Main Data'!H795="Panerai",1,0)</f>
        <v>0</v>
      </c>
      <c r="V795">
        <f>IF('Main Data'!H795="Patek",1,0)</f>
        <v>0</v>
      </c>
      <c r="W795">
        <f>IF('Main Data'!H795="Rolex",1,0)</f>
        <v>0</v>
      </c>
      <c r="X795">
        <f>IF('Main Data'!H795="Tudor",1,0)</f>
        <v>0</v>
      </c>
      <c r="Y795">
        <f>IF('Main Data'!H795="Ulysse Nardin",1,0)</f>
        <v>0</v>
      </c>
      <c r="Z795">
        <f>IF('Main Data'!H795="Universal Geneve",1,0)</f>
        <v>0</v>
      </c>
      <c r="AA795">
        <f>IF('Main Data'!H795="Vacheron",1,0)</f>
        <v>0</v>
      </c>
      <c r="AB795">
        <f>IF('Main Data'!H795="Zenith",1,0)</f>
        <v>0</v>
      </c>
      <c r="AC795">
        <f>IF('Main Data'!J795="Stainless Steel",1,0)</f>
        <v>1</v>
      </c>
      <c r="AD795">
        <f>IF('Main Data'!J795="Two-tone",1,0)</f>
        <v>0</v>
      </c>
      <c r="AE795">
        <f>IF(OR('Main Data'!J795="YG 18K",'Main Data'!J795="YG &lt;18K",'Main Data'!J795="PG 18K",'Main Data'!J795="PG &lt;18K",'Main Data'!J795="WG 18K",'Main Data'!J795="Mixes of 18K",'Main Data'!J795="Mixes &lt;18K"),1,0)</f>
        <v>0</v>
      </c>
      <c r="AF795">
        <f>IF('Main Data'!J795="Platinum",1,0)</f>
        <v>0</v>
      </c>
      <c r="AG795">
        <f>IF(OR('Main Data'!J795="PVD",'Main Data'!J795="Gold Plate",'Main Data'!J795="Other"),1,0)</f>
        <v>0</v>
      </c>
      <c r="AH795">
        <f>IF('Main Data'!N795="Stainless Steel",1,0)</f>
        <v>0</v>
      </c>
      <c r="AI795">
        <f>IF('Main Data'!N795="Leather",1,0)</f>
        <v>1</v>
      </c>
      <c r="AJ795">
        <f>IF('Main Data'!N795="Two-tone",1,0)</f>
        <v>0</v>
      </c>
      <c r="AK795">
        <f>IF(OR('Main Data'!N795="YG 18K",'Main Data'!N795="PG 18K",'Main Data'!N795="WG 18K",'Main Data'!N795="Mixes of 18K"),1,0)</f>
        <v>0</v>
      </c>
      <c r="AL795">
        <f>IF(OR(,'Main Data'!N795="PVD",'Main Data'!N795="Gold plate"),1,0)</f>
        <v>0</v>
      </c>
      <c r="AM795">
        <f>IF(OR('Main Data'!AV795="Yes",'Main Data'!AW795="Yes",'Main Data'!AU795="Yes"),1,0)</f>
        <v>0</v>
      </c>
      <c r="AN795">
        <f>IF(OR(ISTEXT('Main Data'!AX795), ISTEXT('Main Data'!AY795)),1,0)</f>
        <v>0</v>
      </c>
      <c r="AO795">
        <f>IF('Main Data'!AZ795="Yes",1,0)</f>
        <v>0</v>
      </c>
      <c r="AP795">
        <f>IF('Main Data'!BA795="Yes",1,0)</f>
        <v>0</v>
      </c>
      <c r="AQ795">
        <f>IF('Main Data'!BD795="Yes",1,0)</f>
        <v>0</v>
      </c>
      <c r="AR795">
        <f>IF('Main Data'!BE795="A",1,0)</f>
        <v>1</v>
      </c>
      <c r="AS795">
        <f>IF('Main Data'!BE795="AA",1,0)</f>
        <v>0</v>
      </c>
      <c r="AT795">
        <f>IF('Main Data'!BE795="AAA",1,0)</f>
        <v>0</v>
      </c>
      <c r="AU795">
        <f>IF('Main Data'!BE795="AAAA",1,0)</f>
        <v>0</v>
      </c>
      <c r="AV795">
        <f>IF('Main Data'!P795="Yes",1,0)</f>
        <v>0</v>
      </c>
      <c r="AW795">
        <f>IF('Main Data'!AP795="Yes",1,0)</f>
        <v>0</v>
      </c>
      <c r="AX795">
        <f>IF(OR('Main Data'!V795="Yes", 'Main Data'!W795="Yes",'Main Data'!X795="Yes"),1,0)</f>
        <v>1</v>
      </c>
      <c r="AY795">
        <f>IF(OR('Main Data'!Y795="Yes",'Main Data'!Z795="Yes"),1,0)</f>
        <v>0</v>
      </c>
      <c r="AZ795">
        <f>IF('Main Data'!AR795="Yes",1,0)</f>
        <v>0</v>
      </c>
      <c r="BA795">
        <f>IF('Main Data'!AS795="Yes",1,0)</f>
        <v>0</v>
      </c>
      <c r="BB795">
        <f>IF('Main Data'!AG795="Yes",1,0)</f>
        <v>0</v>
      </c>
      <c r="BC795">
        <f>IF('Main Data'!AB795="Yes",1,0)</f>
        <v>0</v>
      </c>
      <c r="BD795">
        <f>IF('Main Data'!AA795="Yes",1,0)</f>
        <v>1</v>
      </c>
      <c r="BE795">
        <f>IF('Main Data'!AC795="Yes",1,0)</f>
        <v>0</v>
      </c>
      <c r="BF795">
        <f>IF('Main Data'!AF795="Yes",1,0)</f>
        <v>0</v>
      </c>
      <c r="BG795">
        <f>IF(OR('Main Data'!AI795="Yes",'Main Data'!AL795="Yes"),1,0)</f>
        <v>0</v>
      </c>
      <c r="BH795">
        <f>IF('Main Data'!AJ795="Yes",1,0)</f>
        <v>0</v>
      </c>
      <c r="BI795">
        <f>IF('Main Data'!AK795="Yes",1,0)</f>
        <v>0</v>
      </c>
      <c r="BJ795">
        <f>IF('Main Data'!AM795="Yes",1,0)</f>
        <v>0</v>
      </c>
      <c r="BK795">
        <f>IF('Main Data'!AQ795="Yes",1,0)</f>
        <v>0</v>
      </c>
      <c r="BL795" s="21">
        <f t="shared" si="73"/>
        <v>0</v>
      </c>
      <c r="BM795" s="21">
        <f t="shared" si="74"/>
        <v>0</v>
      </c>
      <c r="BN795" s="21">
        <f t="shared" si="75"/>
        <v>1</v>
      </c>
      <c r="BO795" s="21">
        <f t="shared" si="76"/>
        <v>0</v>
      </c>
      <c r="BP795" s="21">
        <f t="shared" si="77"/>
        <v>0</v>
      </c>
    </row>
    <row r="796" spans="1:68" x14ac:dyDescent="0.2">
      <c r="A796">
        <v>792</v>
      </c>
      <c r="B796" s="33">
        <f>'Main Data'!C796</f>
        <v>44143</v>
      </c>
      <c r="C796">
        <f>'Main Data'!D796</f>
        <v>475</v>
      </c>
      <c r="D796" s="26">
        <f>'Main Data'!E796</f>
        <v>1900</v>
      </c>
      <c r="E796" s="26">
        <f>'Main Data'!F796</f>
        <v>2375</v>
      </c>
      <c r="F796" s="34">
        <f t="shared" si="72"/>
        <v>7.5496091651545321</v>
      </c>
      <c r="G796">
        <f>IF('Main Data'!H796="AP",1,0)</f>
        <v>0</v>
      </c>
      <c r="H796">
        <f>IF('Main Data'!H796="Blancpain",1,0)</f>
        <v>0</v>
      </c>
      <c r="I796">
        <f>IF('Main Data'!H796="Breguet",1,0)</f>
        <v>0</v>
      </c>
      <c r="J796">
        <f>IF('Main Data'!H796="Breitling",1,0)</f>
        <v>0</v>
      </c>
      <c r="K796">
        <f>IF('Main Data'!H796="Cartier",1,0)</f>
        <v>0</v>
      </c>
      <c r="L796">
        <f>IF('Main Data'!H796="Gallet",1,0)</f>
        <v>0</v>
      </c>
      <c r="M796">
        <f>IF('Main Data'!H796="Girard Perregaux",1,0)</f>
        <v>0</v>
      </c>
      <c r="N796">
        <f>IF('Main Data'!H796="Gubelin",1,0)</f>
        <v>0</v>
      </c>
      <c r="O796">
        <f>IF('Main Data'!H796="Heuer",1,0)</f>
        <v>0</v>
      </c>
      <c r="P796">
        <f>IF('Main Data'!H796="IWC",1,0)</f>
        <v>0</v>
      </c>
      <c r="Q796">
        <f>IF('Main Data'!H796="JLC",1,0)</f>
        <v>0</v>
      </c>
      <c r="R796">
        <f>IF('Main Data'!H796="Longines",1,0)</f>
        <v>0</v>
      </c>
      <c r="S796">
        <f>IF('Main Data'!H796="Movado",1,0)</f>
        <v>0</v>
      </c>
      <c r="T796">
        <f>IF('Main Data'!H796="Omega",1,0)</f>
        <v>1</v>
      </c>
      <c r="U796">
        <f>IF('Main Data'!H796="Panerai",1,0)</f>
        <v>0</v>
      </c>
      <c r="V796">
        <f>IF('Main Data'!H796="Patek",1,0)</f>
        <v>0</v>
      </c>
      <c r="W796">
        <f>IF('Main Data'!H796="Rolex",1,0)</f>
        <v>0</v>
      </c>
      <c r="X796">
        <f>IF('Main Data'!H796="Tudor",1,0)</f>
        <v>0</v>
      </c>
      <c r="Y796">
        <f>IF('Main Data'!H796="Ulysse Nardin",1,0)</f>
        <v>0</v>
      </c>
      <c r="Z796">
        <f>IF('Main Data'!H796="Universal Geneve",1,0)</f>
        <v>0</v>
      </c>
      <c r="AA796">
        <f>IF('Main Data'!H796="Vacheron",1,0)</f>
        <v>0</v>
      </c>
      <c r="AB796">
        <f>IF('Main Data'!H796="Zenith",1,0)</f>
        <v>0</v>
      </c>
      <c r="AC796">
        <f>IF('Main Data'!J796="Stainless Steel",1,0)</f>
        <v>1</v>
      </c>
      <c r="AD796">
        <f>IF('Main Data'!J796="Two-tone",1,0)</f>
        <v>0</v>
      </c>
      <c r="AE796">
        <f>IF(OR('Main Data'!J796="YG 18K",'Main Data'!J796="YG &lt;18K",'Main Data'!J796="PG 18K",'Main Data'!J796="PG &lt;18K",'Main Data'!J796="WG 18K",'Main Data'!J796="Mixes of 18K",'Main Data'!J796="Mixes &lt;18K"),1,0)</f>
        <v>0</v>
      </c>
      <c r="AF796">
        <f>IF('Main Data'!J796="Platinum",1,0)</f>
        <v>0</v>
      </c>
      <c r="AG796">
        <f>IF(OR('Main Data'!J796="PVD",'Main Data'!J796="Gold Plate",'Main Data'!J796="Other"),1,0)</f>
        <v>0</v>
      </c>
      <c r="AH796">
        <f>IF('Main Data'!N796="Stainless Steel",1,0)</f>
        <v>1</v>
      </c>
      <c r="AI796">
        <f>IF('Main Data'!N796="Leather",1,0)</f>
        <v>0</v>
      </c>
      <c r="AJ796">
        <f>IF('Main Data'!N796="Two-tone",1,0)</f>
        <v>0</v>
      </c>
      <c r="AK796">
        <f>IF(OR('Main Data'!N796="YG 18K",'Main Data'!N796="PG 18K",'Main Data'!N796="WG 18K",'Main Data'!N796="Mixes of 18K"),1,0)</f>
        <v>0</v>
      </c>
      <c r="AL796">
        <f>IF(OR(,'Main Data'!N796="PVD",'Main Data'!N796="Gold plate"),1,0)</f>
        <v>0</v>
      </c>
      <c r="AM796">
        <f>IF(OR('Main Data'!AV796="Yes",'Main Data'!AW796="Yes",'Main Data'!AU796="Yes"),1,0)</f>
        <v>0</v>
      </c>
      <c r="AN796">
        <f>IF(OR(ISTEXT('Main Data'!AX796), ISTEXT('Main Data'!AY796)),1,0)</f>
        <v>0</v>
      </c>
      <c r="AO796">
        <f>IF('Main Data'!AZ796="Yes",1,0)</f>
        <v>0</v>
      </c>
      <c r="AP796">
        <f>IF('Main Data'!BA796="Yes",1,0)</f>
        <v>0</v>
      </c>
      <c r="AQ796">
        <f>IF('Main Data'!BD796="Yes",1,0)</f>
        <v>0</v>
      </c>
      <c r="AR796">
        <f>IF('Main Data'!BE796="A",1,0)</f>
        <v>0</v>
      </c>
      <c r="AS796">
        <f>IF('Main Data'!BE796="AA",1,0)</f>
        <v>1</v>
      </c>
      <c r="AT796">
        <f>IF('Main Data'!BE796="AAA",1,0)</f>
        <v>0</v>
      </c>
      <c r="AU796">
        <f>IF('Main Data'!BE796="AAAA",1,0)</f>
        <v>0</v>
      </c>
      <c r="AV796">
        <f>IF('Main Data'!P796="Yes",1,0)</f>
        <v>0</v>
      </c>
      <c r="AW796">
        <f>IF('Main Data'!AP796="Yes",1,0)</f>
        <v>0</v>
      </c>
      <c r="AX796">
        <f>IF(OR('Main Data'!V796="Yes", 'Main Data'!W796="Yes",'Main Data'!X796="Yes"),1,0)</f>
        <v>1</v>
      </c>
      <c r="AY796">
        <f>IF(OR('Main Data'!Y796="Yes",'Main Data'!Z796="Yes"),1,0)</f>
        <v>0</v>
      </c>
      <c r="AZ796">
        <f>IF('Main Data'!AR796="Yes",1,0)</f>
        <v>0</v>
      </c>
      <c r="BA796">
        <f>IF('Main Data'!AS796="Yes",1,0)</f>
        <v>0</v>
      </c>
      <c r="BB796">
        <f>IF('Main Data'!AG796="Yes",1,0)</f>
        <v>0</v>
      </c>
      <c r="BC796">
        <f>IF('Main Data'!AB796="Yes",1,0)</f>
        <v>0</v>
      </c>
      <c r="BD796">
        <f>IF('Main Data'!AA796="Yes",1,0)</f>
        <v>0</v>
      </c>
      <c r="BE796">
        <f>IF('Main Data'!AC796="Yes",1,0)</f>
        <v>0</v>
      </c>
      <c r="BF796">
        <f>IF('Main Data'!AF796="Yes",1,0)</f>
        <v>0</v>
      </c>
      <c r="BG796">
        <f>IF(OR('Main Data'!AI796="Yes",'Main Data'!AL796="Yes"),1,0)</f>
        <v>1</v>
      </c>
      <c r="BH796">
        <f>IF('Main Data'!AJ796="Yes",1,0)</f>
        <v>0</v>
      </c>
      <c r="BI796">
        <f>IF('Main Data'!AK796="Yes",1,0)</f>
        <v>0</v>
      </c>
      <c r="BJ796">
        <f>IF('Main Data'!AM796="Yes",1,0)</f>
        <v>0</v>
      </c>
      <c r="BK796">
        <f>IF('Main Data'!AQ796="Yes",1,0)</f>
        <v>0</v>
      </c>
      <c r="BL796" s="21">
        <f t="shared" si="73"/>
        <v>0</v>
      </c>
      <c r="BM796" s="21">
        <f t="shared" si="74"/>
        <v>0</v>
      </c>
      <c r="BN796" s="21">
        <f t="shared" si="75"/>
        <v>1</v>
      </c>
      <c r="BO796" s="21">
        <f t="shared" si="76"/>
        <v>0</v>
      </c>
      <c r="BP796" s="21">
        <f t="shared" si="77"/>
        <v>0</v>
      </c>
    </row>
    <row r="797" spans="1:68" x14ac:dyDescent="0.2">
      <c r="A797">
        <v>793</v>
      </c>
      <c r="B797" s="33">
        <f>'Main Data'!C797</f>
        <v>44143</v>
      </c>
      <c r="C797">
        <f>'Main Data'!D797</f>
        <v>477</v>
      </c>
      <c r="D797" s="26">
        <f>'Main Data'!E797</f>
        <v>3500</v>
      </c>
      <c r="E797" s="26">
        <f>'Main Data'!F797</f>
        <v>4375</v>
      </c>
      <c r="F797" s="34">
        <f t="shared" si="72"/>
        <v>8.1605182474775049</v>
      </c>
      <c r="G797">
        <f>IF('Main Data'!H797="AP",1,0)</f>
        <v>0</v>
      </c>
      <c r="H797">
        <f>IF('Main Data'!H797="Blancpain",1,0)</f>
        <v>0</v>
      </c>
      <c r="I797">
        <f>IF('Main Data'!H797="Breguet",1,0)</f>
        <v>0</v>
      </c>
      <c r="J797">
        <f>IF('Main Data'!H797="Breitling",1,0)</f>
        <v>0</v>
      </c>
      <c r="K797">
        <f>IF('Main Data'!H797="Cartier",1,0)</f>
        <v>0</v>
      </c>
      <c r="L797">
        <f>IF('Main Data'!H797="Gallet",1,0)</f>
        <v>0</v>
      </c>
      <c r="M797">
        <f>IF('Main Data'!H797="Girard Perregaux",1,0)</f>
        <v>0</v>
      </c>
      <c r="N797">
        <f>IF('Main Data'!H797="Gubelin",1,0)</f>
        <v>0</v>
      </c>
      <c r="O797">
        <f>IF('Main Data'!H797="Heuer",1,0)</f>
        <v>0</v>
      </c>
      <c r="P797">
        <f>IF('Main Data'!H797="IWC",1,0)</f>
        <v>0</v>
      </c>
      <c r="Q797">
        <f>IF('Main Data'!H797="JLC",1,0)</f>
        <v>0</v>
      </c>
      <c r="R797">
        <f>IF('Main Data'!H797="Longines",1,0)</f>
        <v>0</v>
      </c>
      <c r="S797">
        <f>IF('Main Data'!H797="Movado",1,0)</f>
        <v>0</v>
      </c>
      <c r="T797">
        <f>IF('Main Data'!H797="Omega",1,0)</f>
        <v>0</v>
      </c>
      <c r="U797">
        <f>IF('Main Data'!H797="Panerai",1,0)</f>
        <v>0</v>
      </c>
      <c r="V797">
        <f>IF('Main Data'!H797="Patek",1,0)</f>
        <v>0</v>
      </c>
      <c r="W797">
        <f>IF('Main Data'!H797="Rolex",1,0)</f>
        <v>1</v>
      </c>
      <c r="X797">
        <f>IF('Main Data'!H797="Tudor",1,0)</f>
        <v>0</v>
      </c>
      <c r="Y797">
        <f>IF('Main Data'!H797="Ulysse Nardin",1,0)</f>
        <v>0</v>
      </c>
      <c r="Z797">
        <f>IF('Main Data'!H797="Universal Geneve",1,0)</f>
        <v>0</v>
      </c>
      <c r="AA797">
        <f>IF('Main Data'!H797="Vacheron",1,0)</f>
        <v>0</v>
      </c>
      <c r="AB797">
        <f>IF('Main Data'!H797="Zenith",1,0)</f>
        <v>0</v>
      </c>
      <c r="AC797">
        <f>IF('Main Data'!J797="Stainless Steel",1,0)</f>
        <v>0</v>
      </c>
      <c r="AD797">
        <f>IF('Main Data'!J797="Two-tone",1,0)</f>
        <v>0</v>
      </c>
      <c r="AE797">
        <f>IF(OR('Main Data'!J797="YG 18K",'Main Data'!J797="YG &lt;18K",'Main Data'!J797="PG 18K",'Main Data'!J797="PG &lt;18K",'Main Data'!J797="WG 18K",'Main Data'!J797="Mixes of 18K",'Main Data'!J797="Mixes &lt;18K"),1,0)</f>
        <v>1</v>
      </c>
      <c r="AF797">
        <f>IF('Main Data'!J797="Platinum",1,0)</f>
        <v>0</v>
      </c>
      <c r="AG797">
        <f>IF(OR('Main Data'!J797="PVD",'Main Data'!J797="Gold Plate",'Main Data'!J797="Other"),1,0)</f>
        <v>0</v>
      </c>
      <c r="AH797">
        <f>IF('Main Data'!N797="Stainless Steel",1,0)</f>
        <v>0</v>
      </c>
      <c r="AI797">
        <f>IF('Main Data'!N797="Leather",1,0)</f>
        <v>1</v>
      </c>
      <c r="AJ797">
        <f>IF('Main Data'!N797="Two-tone",1,0)</f>
        <v>0</v>
      </c>
      <c r="AK797">
        <f>IF(OR('Main Data'!N797="YG 18K",'Main Data'!N797="PG 18K",'Main Data'!N797="WG 18K",'Main Data'!N797="Mixes of 18K"),1,0)</f>
        <v>0</v>
      </c>
      <c r="AL797">
        <f>IF(OR(,'Main Data'!N797="PVD",'Main Data'!N797="Gold plate"),1,0)</f>
        <v>0</v>
      </c>
      <c r="AM797">
        <f>IF(OR('Main Data'!AV797="Yes",'Main Data'!AW797="Yes",'Main Data'!AU797="Yes"),1,0)</f>
        <v>0</v>
      </c>
      <c r="AN797">
        <f>IF(OR(ISTEXT('Main Data'!AX797), ISTEXT('Main Data'!AY797)),1,0)</f>
        <v>0</v>
      </c>
      <c r="AO797">
        <f>IF('Main Data'!AZ797="Yes",1,0)</f>
        <v>0</v>
      </c>
      <c r="AP797">
        <f>IF('Main Data'!BA797="Yes",1,0)</f>
        <v>0</v>
      </c>
      <c r="AQ797">
        <f>IF('Main Data'!BD797="Yes",1,0)</f>
        <v>0</v>
      </c>
      <c r="AR797">
        <f>IF('Main Data'!BE797="A",1,0)</f>
        <v>0</v>
      </c>
      <c r="AS797">
        <f>IF('Main Data'!BE797="AA",1,0)</f>
        <v>1</v>
      </c>
      <c r="AT797">
        <f>IF('Main Data'!BE797="AAA",1,0)</f>
        <v>0</v>
      </c>
      <c r="AU797">
        <f>IF('Main Data'!BE797="AAAA",1,0)</f>
        <v>0</v>
      </c>
      <c r="AV797">
        <f>IF('Main Data'!P797="Yes",1,0)</f>
        <v>0</v>
      </c>
      <c r="AW797">
        <f>IF('Main Data'!AP797="Yes",1,0)</f>
        <v>0</v>
      </c>
      <c r="AX797">
        <f>IF(OR('Main Data'!V797="Yes", 'Main Data'!W797="Yes",'Main Data'!X797="Yes"),1,0)</f>
        <v>1</v>
      </c>
      <c r="AY797">
        <f>IF(OR('Main Data'!Y797="Yes",'Main Data'!Z797="Yes"),1,0)</f>
        <v>0</v>
      </c>
      <c r="AZ797">
        <f>IF('Main Data'!AR797="Yes",1,0)</f>
        <v>0</v>
      </c>
      <c r="BA797">
        <f>IF('Main Data'!AS797="Yes",1,0)</f>
        <v>0</v>
      </c>
      <c r="BB797">
        <f>IF('Main Data'!AG797="Yes",1,0)</f>
        <v>0</v>
      </c>
      <c r="BC797">
        <f>IF('Main Data'!AB797="Yes",1,0)</f>
        <v>0</v>
      </c>
      <c r="BD797">
        <f>IF('Main Data'!AA797="Yes",1,0)</f>
        <v>0</v>
      </c>
      <c r="BE797">
        <f>IF('Main Data'!AC797="Yes",1,0)</f>
        <v>0</v>
      </c>
      <c r="BF797">
        <f>IF('Main Data'!AF797="Yes",1,0)</f>
        <v>0</v>
      </c>
      <c r="BG797">
        <f>IF(OR('Main Data'!AI797="Yes",'Main Data'!AL797="Yes"),1,0)</f>
        <v>0</v>
      </c>
      <c r="BH797">
        <f>IF('Main Data'!AJ797="Yes",1,0)</f>
        <v>0</v>
      </c>
      <c r="BI797">
        <f>IF('Main Data'!AK797="Yes",1,0)</f>
        <v>0</v>
      </c>
      <c r="BJ797">
        <f>IF('Main Data'!AM797="Yes",1,0)</f>
        <v>0</v>
      </c>
      <c r="BK797">
        <f>IF('Main Data'!AQ797="Yes",1,0)</f>
        <v>0</v>
      </c>
      <c r="BL797" s="21">
        <f t="shared" si="73"/>
        <v>0</v>
      </c>
      <c r="BM797" s="21">
        <f t="shared" si="74"/>
        <v>0</v>
      </c>
      <c r="BN797" s="21">
        <f t="shared" si="75"/>
        <v>1</v>
      </c>
      <c r="BO797" s="21">
        <f t="shared" si="76"/>
        <v>0</v>
      </c>
      <c r="BP797" s="21">
        <f t="shared" si="77"/>
        <v>0</v>
      </c>
    </row>
    <row r="798" spans="1:68" x14ac:dyDescent="0.2">
      <c r="A798">
        <v>794</v>
      </c>
      <c r="B798" s="33">
        <f>'Main Data'!C798</f>
        <v>44143</v>
      </c>
      <c r="C798">
        <f>'Main Data'!D798</f>
        <v>478</v>
      </c>
      <c r="D798" s="26">
        <f>'Main Data'!E798</f>
        <v>2000</v>
      </c>
      <c r="E798" s="26">
        <f>'Main Data'!F798</f>
        <v>2500</v>
      </c>
      <c r="F798" s="34">
        <f t="shared" si="72"/>
        <v>7.6009024595420822</v>
      </c>
      <c r="G798">
        <f>IF('Main Data'!H798="AP",1,0)</f>
        <v>0</v>
      </c>
      <c r="H798">
        <f>IF('Main Data'!H798="Blancpain",1,0)</f>
        <v>0</v>
      </c>
      <c r="I798">
        <f>IF('Main Data'!H798="Breguet",1,0)</f>
        <v>0</v>
      </c>
      <c r="J798">
        <f>IF('Main Data'!H798="Breitling",1,0)</f>
        <v>0</v>
      </c>
      <c r="K798">
        <f>IF('Main Data'!H798="Cartier",1,0)</f>
        <v>0</v>
      </c>
      <c r="L798">
        <f>IF('Main Data'!H798="Gallet",1,0)</f>
        <v>0</v>
      </c>
      <c r="M798">
        <f>IF('Main Data'!H798="Girard Perregaux",1,0)</f>
        <v>0</v>
      </c>
      <c r="N798">
        <f>IF('Main Data'!H798="Gubelin",1,0)</f>
        <v>0</v>
      </c>
      <c r="O798">
        <f>IF('Main Data'!H798="Heuer",1,0)</f>
        <v>0</v>
      </c>
      <c r="P798">
        <f>IF('Main Data'!H798="IWC",1,0)</f>
        <v>0</v>
      </c>
      <c r="Q798">
        <f>IF('Main Data'!H798="JLC",1,0)</f>
        <v>0</v>
      </c>
      <c r="R798">
        <f>IF('Main Data'!H798="Longines",1,0)</f>
        <v>0</v>
      </c>
      <c r="S798">
        <f>IF('Main Data'!H798="Movado",1,0)</f>
        <v>0</v>
      </c>
      <c r="T798">
        <f>IF('Main Data'!H798="Omega",1,0)</f>
        <v>0</v>
      </c>
      <c r="U798">
        <f>IF('Main Data'!H798="Panerai",1,0)</f>
        <v>0</v>
      </c>
      <c r="V798">
        <f>IF('Main Data'!H798="Patek",1,0)</f>
        <v>0</v>
      </c>
      <c r="W798">
        <f>IF('Main Data'!H798="Rolex",1,0)</f>
        <v>1</v>
      </c>
      <c r="X798">
        <f>IF('Main Data'!H798="Tudor",1,0)</f>
        <v>0</v>
      </c>
      <c r="Y798">
        <f>IF('Main Data'!H798="Ulysse Nardin",1,0)</f>
        <v>0</v>
      </c>
      <c r="Z798">
        <f>IF('Main Data'!H798="Universal Geneve",1,0)</f>
        <v>0</v>
      </c>
      <c r="AA798">
        <f>IF('Main Data'!H798="Vacheron",1,0)</f>
        <v>0</v>
      </c>
      <c r="AB798">
        <f>IF('Main Data'!H798="Zenith",1,0)</f>
        <v>0</v>
      </c>
      <c r="AC798">
        <f>IF('Main Data'!J798="Stainless Steel",1,0)</f>
        <v>1</v>
      </c>
      <c r="AD798">
        <f>IF('Main Data'!J798="Two-tone",1,0)</f>
        <v>0</v>
      </c>
      <c r="AE798">
        <f>IF(OR('Main Data'!J798="YG 18K",'Main Data'!J798="YG &lt;18K",'Main Data'!J798="PG 18K",'Main Data'!J798="PG &lt;18K",'Main Data'!J798="WG 18K",'Main Data'!J798="Mixes of 18K",'Main Data'!J798="Mixes &lt;18K"),1,0)</f>
        <v>0</v>
      </c>
      <c r="AF798">
        <f>IF('Main Data'!J798="Platinum",1,0)</f>
        <v>0</v>
      </c>
      <c r="AG798">
        <f>IF(OR('Main Data'!J798="PVD",'Main Data'!J798="Gold Plate",'Main Data'!J798="Other"),1,0)</f>
        <v>0</v>
      </c>
      <c r="AH798">
        <f>IF('Main Data'!N798="Stainless Steel",1,0)</f>
        <v>0</v>
      </c>
      <c r="AI798">
        <f>IF('Main Data'!N798="Leather",1,0)</f>
        <v>1</v>
      </c>
      <c r="AJ798">
        <f>IF('Main Data'!N798="Two-tone",1,0)</f>
        <v>0</v>
      </c>
      <c r="AK798">
        <f>IF(OR('Main Data'!N798="YG 18K",'Main Data'!N798="PG 18K",'Main Data'!N798="WG 18K",'Main Data'!N798="Mixes of 18K"),1,0)</f>
        <v>0</v>
      </c>
      <c r="AL798">
        <f>IF(OR(,'Main Data'!N798="PVD",'Main Data'!N798="Gold plate"),1,0)</f>
        <v>0</v>
      </c>
      <c r="AM798">
        <f>IF(OR('Main Data'!AV798="Yes",'Main Data'!AW798="Yes",'Main Data'!AU798="Yes"),1,0)</f>
        <v>0</v>
      </c>
      <c r="AN798">
        <f>IF(OR(ISTEXT('Main Data'!AX798), ISTEXT('Main Data'!AY798)),1,0)</f>
        <v>0</v>
      </c>
      <c r="AO798">
        <f>IF('Main Data'!AZ798="Yes",1,0)</f>
        <v>0</v>
      </c>
      <c r="AP798">
        <f>IF('Main Data'!BA798="Yes",1,0)</f>
        <v>0</v>
      </c>
      <c r="AQ798">
        <f>IF('Main Data'!BD798="Yes",1,0)</f>
        <v>0</v>
      </c>
      <c r="AR798">
        <f>IF('Main Data'!BE798="A",1,0)</f>
        <v>1</v>
      </c>
      <c r="AS798">
        <f>IF('Main Data'!BE798="AA",1,0)</f>
        <v>0</v>
      </c>
      <c r="AT798">
        <f>IF('Main Data'!BE798="AAA",1,0)</f>
        <v>0</v>
      </c>
      <c r="AU798">
        <f>IF('Main Data'!BE798="AAAA",1,0)</f>
        <v>0</v>
      </c>
      <c r="AV798">
        <f>IF('Main Data'!P798="Yes",1,0)</f>
        <v>1</v>
      </c>
      <c r="AW798">
        <f>IF('Main Data'!AP798="Yes",1,0)</f>
        <v>0</v>
      </c>
      <c r="AX798">
        <f>IF(OR('Main Data'!V798="Yes", 'Main Data'!W798="Yes",'Main Data'!X798="Yes"),1,0)</f>
        <v>0</v>
      </c>
      <c r="AY798">
        <f>IF(OR('Main Data'!Y798="Yes",'Main Data'!Z798="Yes"),1,0)</f>
        <v>0</v>
      </c>
      <c r="AZ798">
        <f>IF('Main Data'!AR798="Yes",1,0)</f>
        <v>0</v>
      </c>
      <c r="BA798">
        <f>IF('Main Data'!AS798="Yes",1,0)</f>
        <v>0</v>
      </c>
      <c r="BB798">
        <f>IF('Main Data'!AG798="Yes",1,0)</f>
        <v>0</v>
      </c>
      <c r="BC798">
        <f>IF('Main Data'!AB798="Yes",1,0)</f>
        <v>0</v>
      </c>
      <c r="BD798">
        <f>IF('Main Data'!AA798="Yes",1,0)</f>
        <v>0</v>
      </c>
      <c r="BE798">
        <f>IF('Main Data'!AC798="Yes",1,0)</f>
        <v>0</v>
      </c>
      <c r="BF798">
        <f>IF('Main Data'!AF798="Yes",1,0)</f>
        <v>0</v>
      </c>
      <c r="BG798">
        <f>IF(OR('Main Data'!AI798="Yes",'Main Data'!AL798="Yes"),1,0)</f>
        <v>0</v>
      </c>
      <c r="BH798">
        <f>IF('Main Data'!AJ798="Yes",1,0)</f>
        <v>0</v>
      </c>
      <c r="BI798">
        <f>IF('Main Data'!AK798="Yes",1,0)</f>
        <v>0</v>
      </c>
      <c r="BJ798">
        <f>IF('Main Data'!AM798="Yes",1,0)</f>
        <v>0</v>
      </c>
      <c r="BK798">
        <f>IF('Main Data'!AQ798="Yes",1,0)</f>
        <v>0</v>
      </c>
      <c r="BL798" s="21">
        <f t="shared" si="73"/>
        <v>0</v>
      </c>
      <c r="BM798" s="21">
        <f t="shared" si="74"/>
        <v>0</v>
      </c>
      <c r="BN798" s="21">
        <f t="shared" si="75"/>
        <v>1</v>
      </c>
      <c r="BO798" s="21">
        <f t="shared" si="76"/>
        <v>0</v>
      </c>
      <c r="BP798" s="21">
        <f t="shared" si="77"/>
        <v>0</v>
      </c>
    </row>
    <row r="799" spans="1:68" x14ac:dyDescent="0.2">
      <c r="A799">
        <v>795</v>
      </c>
      <c r="B799" s="33">
        <f>'Main Data'!C799</f>
        <v>44143</v>
      </c>
      <c r="C799">
        <f>'Main Data'!D799</f>
        <v>483</v>
      </c>
      <c r="D799" s="26">
        <f>'Main Data'!E799</f>
        <v>2800</v>
      </c>
      <c r="E799" s="26">
        <f>'Main Data'!F799</f>
        <v>3500</v>
      </c>
      <c r="F799" s="34">
        <f t="shared" si="72"/>
        <v>7.9373746961632952</v>
      </c>
      <c r="G799">
        <f>IF('Main Data'!H799="AP",1,0)</f>
        <v>0</v>
      </c>
      <c r="H799">
        <f>IF('Main Data'!H799="Blancpain",1,0)</f>
        <v>0</v>
      </c>
      <c r="I799">
        <f>IF('Main Data'!H799="Breguet",1,0)</f>
        <v>0</v>
      </c>
      <c r="J799">
        <f>IF('Main Data'!H799="Breitling",1,0)</f>
        <v>0</v>
      </c>
      <c r="K799">
        <f>IF('Main Data'!H799="Cartier",1,0)</f>
        <v>0</v>
      </c>
      <c r="L799">
        <f>IF('Main Data'!H799="Gallet",1,0)</f>
        <v>0</v>
      </c>
      <c r="M799">
        <f>IF('Main Data'!H799="Girard Perregaux",1,0)</f>
        <v>0</v>
      </c>
      <c r="N799">
        <f>IF('Main Data'!H799="Gubelin",1,0)</f>
        <v>0</v>
      </c>
      <c r="O799">
        <f>IF('Main Data'!H799="Heuer",1,0)</f>
        <v>0</v>
      </c>
      <c r="P799">
        <f>IF('Main Data'!H799="IWC",1,0)</f>
        <v>0</v>
      </c>
      <c r="Q799">
        <f>IF('Main Data'!H799="JLC",1,0)</f>
        <v>0</v>
      </c>
      <c r="R799">
        <f>IF('Main Data'!H799="Longines",1,0)</f>
        <v>0</v>
      </c>
      <c r="S799">
        <f>IF('Main Data'!H799="Movado",1,0)</f>
        <v>0</v>
      </c>
      <c r="T799">
        <f>IF('Main Data'!H799="Omega",1,0)</f>
        <v>0</v>
      </c>
      <c r="U799">
        <f>IF('Main Data'!H799="Panerai",1,0)</f>
        <v>0</v>
      </c>
      <c r="V799">
        <f>IF('Main Data'!H799="Patek",1,0)</f>
        <v>0</v>
      </c>
      <c r="W799">
        <f>IF('Main Data'!H799="Rolex",1,0)</f>
        <v>1</v>
      </c>
      <c r="X799">
        <f>IF('Main Data'!H799="Tudor",1,0)</f>
        <v>0</v>
      </c>
      <c r="Y799">
        <f>IF('Main Data'!H799="Ulysse Nardin",1,0)</f>
        <v>0</v>
      </c>
      <c r="Z799">
        <f>IF('Main Data'!H799="Universal Geneve",1,0)</f>
        <v>0</v>
      </c>
      <c r="AA799">
        <f>IF('Main Data'!H799="Vacheron",1,0)</f>
        <v>0</v>
      </c>
      <c r="AB799">
        <f>IF('Main Data'!H799="Zenith",1,0)</f>
        <v>0</v>
      </c>
      <c r="AC799">
        <f>IF('Main Data'!J799="Stainless Steel",1,0)</f>
        <v>0</v>
      </c>
      <c r="AD799">
        <f>IF('Main Data'!J799="Two-tone",1,0)</f>
        <v>0</v>
      </c>
      <c r="AE799">
        <f>IF(OR('Main Data'!J799="YG 18K",'Main Data'!J799="YG &lt;18K",'Main Data'!J799="PG 18K",'Main Data'!J799="PG &lt;18K",'Main Data'!J799="WG 18K",'Main Data'!J799="Mixes of 18K",'Main Data'!J799="Mixes &lt;18K"),1,0)</f>
        <v>1</v>
      </c>
      <c r="AF799">
        <f>IF('Main Data'!J799="Platinum",1,0)</f>
        <v>0</v>
      </c>
      <c r="AG799">
        <f>IF(OR('Main Data'!J799="PVD",'Main Data'!J799="Gold Plate",'Main Data'!J799="Other"),1,0)</f>
        <v>0</v>
      </c>
      <c r="AH799">
        <f>IF('Main Data'!N799="Stainless Steel",1,0)</f>
        <v>0</v>
      </c>
      <c r="AI799">
        <f>IF('Main Data'!N799="Leather",1,0)</f>
        <v>0</v>
      </c>
      <c r="AJ799">
        <f>IF('Main Data'!N799="Two-tone",1,0)</f>
        <v>0</v>
      </c>
      <c r="AK799">
        <f>IF(OR('Main Data'!N799="YG 18K",'Main Data'!N799="PG 18K",'Main Data'!N799="WG 18K",'Main Data'!N799="Mixes of 18K"),1,0)</f>
        <v>1</v>
      </c>
      <c r="AL799">
        <f>IF(OR(,'Main Data'!N799="PVD",'Main Data'!N799="Gold plate"),1,0)</f>
        <v>0</v>
      </c>
      <c r="AM799">
        <f>IF(OR('Main Data'!AV799="Yes",'Main Data'!AW799="Yes",'Main Data'!AU799="Yes"),1,0)</f>
        <v>0</v>
      </c>
      <c r="AN799">
        <f>IF(OR(ISTEXT('Main Data'!AX799), ISTEXT('Main Data'!AY799)),1,0)</f>
        <v>0</v>
      </c>
      <c r="AO799">
        <f>IF('Main Data'!AZ799="Yes",1,0)</f>
        <v>0</v>
      </c>
      <c r="AP799">
        <f>IF('Main Data'!BA799="Yes",1,0)</f>
        <v>0</v>
      </c>
      <c r="AQ799">
        <f>IF('Main Data'!BD799="Yes",1,0)</f>
        <v>0</v>
      </c>
      <c r="AR799">
        <f>IF('Main Data'!BE799="A",1,0)</f>
        <v>0</v>
      </c>
      <c r="AS799">
        <f>IF('Main Data'!BE799="AA",1,0)</f>
        <v>0</v>
      </c>
      <c r="AT799">
        <f>IF('Main Data'!BE799="AAA",1,0)</f>
        <v>1</v>
      </c>
      <c r="AU799">
        <f>IF('Main Data'!BE799="AAAA",1,0)</f>
        <v>0</v>
      </c>
      <c r="AV799">
        <f>IF('Main Data'!P799="Yes",1,0)</f>
        <v>1</v>
      </c>
      <c r="AW799">
        <f>IF('Main Data'!AP799="Yes",1,0)</f>
        <v>0</v>
      </c>
      <c r="AX799">
        <f>IF(OR('Main Data'!V799="Yes", 'Main Data'!W799="Yes",'Main Data'!X799="Yes"),1,0)</f>
        <v>0</v>
      </c>
      <c r="AY799">
        <f>IF(OR('Main Data'!Y799="Yes",'Main Data'!Z799="Yes"),1,0)</f>
        <v>0</v>
      </c>
      <c r="AZ799">
        <f>IF('Main Data'!AR799="Yes",1,0)</f>
        <v>0</v>
      </c>
      <c r="BA799">
        <f>IF('Main Data'!AS799="Yes",1,0)</f>
        <v>0</v>
      </c>
      <c r="BB799">
        <f>IF('Main Data'!AG799="Yes",1,0)</f>
        <v>0</v>
      </c>
      <c r="BC799">
        <f>IF('Main Data'!AB799="Yes",1,0)</f>
        <v>0</v>
      </c>
      <c r="BD799">
        <f>IF('Main Data'!AA799="Yes",1,0)</f>
        <v>0</v>
      </c>
      <c r="BE799">
        <f>IF('Main Data'!AC799="Yes",1,0)</f>
        <v>0</v>
      </c>
      <c r="BF799">
        <f>IF('Main Data'!AF799="Yes",1,0)</f>
        <v>0</v>
      </c>
      <c r="BG799">
        <f>IF(OR('Main Data'!AI799="Yes",'Main Data'!AL799="Yes"),1,0)</f>
        <v>0</v>
      </c>
      <c r="BH799">
        <f>IF('Main Data'!AJ799="Yes",1,0)</f>
        <v>0</v>
      </c>
      <c r="BI799">
        <f>IF('Main Data'!AK799="Yes",1,0)</f>
        <v>0</v>
      </c>
      <c r="BJ799">
        <f>IF('Main Data'!AM799="Yes",1,0)</f>
        <v>0</v>
      </c>
      <c r="BK799">
        <f>IF('Main Data'!AQ799="Yes",1,0)</f>
        <v>0</v>
      </c>
      <c r="BL799" s="21">
        <f t="shared" si="73"/>
        <v>0</v>
      </c>
      <c r="BM799" s="21">
        <f t="shared" si="74"/>
        <v>0</v>
      </c>
      <c r="BN799" s="21">
        <f t="shared" si="75"/>
        <v>1</v>
      </c>
      <c r="BO799" s="21">
        <f t="shared" si="76"/>
        <v>0</v>
      </c>
      <c r="BP799" s="21">
        <f t="shared" si="77"/>
        <v>0</v>
      </c>
    </row>
    <row r="800" spans="1:68" x14ac:dyDescent="0.2">
      <c r="A800">
        <v>796</v>
      </c>
      <c r="B800" s="33">
        <f>'Main Data'!C800</f>
        <v>44143</v>
      </c>
      <c r="C800">
        <f>'Main Data'!D800</f>
        <v>488</v>
      </c>
      <c r="D800" s="26">
        <f>'Main Data'!E800</f>
        <v>8800</v>
      </c>
      <c r="E800" s="26">
        <f>'Main Data'!F800</f>
        <v>11000</v>
      </c>
      <c r="F800" s="34">
        <f t="shared" si="72"/>
        <v>9.0825070004662987</v>
      </c>
      <c r="G800">
        <f>IF('Main Data'!H800="AP",1,0)</f>
        <v>0</v>
      </c>
      <c r="H800">
        <f>IF('Main Data'!H800="Blancpain",1,0)</f>
        <v>0</v>
      </c>
      <c r="I800">
        <f>IF('Main Data'!H800="Breguet",1,0)</f>
        <v>0</v>
      </c>
      <c r="J800">
        <f>IF('Main Data'!H800="Breitling",1,0)</f>
        <v>0</v>
      </c>
      <c r="K800">
        <f>IF('Main Data'!H800="Cartier",1,0)</f>
        <v>0</v>
      </c>
      <c r="L800">
        <f>IF('Main Data'!H800="Gallet",1,0)</f>
        <v>0</v>
      </c>
      <c r="M800">
        <f>IF('Main Data'!H800="Girard Perregaux",1,0)</f>
        <v>0</v>
      </c>
      <c r="N800">
        <f>IF('Main Data'!H800="Gubelin",1,0)</f>
        <v>0</v>
      </c>
      <c r="O800">
        <f>IF('Main Data'!H800="Heuer",1,0)</f>
        <v>0</v>
      </c>
      <c r="P800">
        <f>IF('Main Data'!H800="IWC",1,0)</f>
        <v>0</v>
      </c>
      <c r="Q800">
        <f>IF('Main Data'!H800="JLC",1,0)</f>
        <v>0</v>
      </c>
      <c r="R800">
        <f>IF('Main Data'!H800="Longines",1,0)</f>
        <v>0</v>
      </c>
      <c r="S800">
        <f>IF('Main Data'!H800="Movado",1,0)</f>
        <v>0</v>
      </c>
      <c r="T800">
        <f>IF('Main Data'!H800="Omega",1,0)</f>
        <v>0</v>
      </c>
      <c r="U800">
        <f>IF('Main Data'!H800="Panerai",1,0)</f>
        <v>0</v>
      </c>
      <c r="V800">
        <f>IF('Main Data'!H800="Patek",1,0)</f>
        <v>0</v>
      </c>
      <c r="W800">
        <f>IF('Main Data'!H800="Rolex",1,0)</f>
        <v>1</v>
      </c>
      <c r="X800">
        <f>IF('Main Data'!H800="Tudor",1,0)</f>
        <v>0</v>
      </c>
      <c r="Y800">
        <f>IF('Main Data'!H800="Ulysse Nardin",1,0)</f>
        <v>0</v>
      </c>
      <c r="Z800">
        <f>IF('Main Data'!H800="Universal Geneve",1,0)</f>
        <v>0</v>
      </c>
      <c r="AA800">
        <f>IF('Main Data'!H800="Vacheron",1,0)</f>
        <v>0</v>
      </c>
      <c r="AB800">
        <f>IF('Main Data'!H800="Zenith",1,0)</f>
        <v>0</v>
      </c>
      <c r="AC800">
        <f>IF('Main Data'!J800="Stainless Steel",1,0)</f>
        <v>1</v>
      </c>
      <c r="AD800">
        <f>IF('Main Data'!J800="Two-tone",1,0)</f>
        <v>0</v>
      </c>
      <c r="AE800">
        <f>IF(OR('Main Data'!J800="YG 18K",'Main Data'!J800="YG &lt;18K",'Main Data'!J800="PG 18K",'Main Data'!J800="PG &lt;18K",'Main Data'!J800="WG 18K",'Main Data'!J800="Mixes of 18K",'Main Data'!J800="Mixes &lt;18K"),1,0)</f>
        <v>0</v>
      </c>
      <c r="AF800">
        <f>IF('Main Data'!J800="Platinum",1,0)</f>
        <v>0</v>
      </c>
      <c r="AG800">
        <f>IF(OR('Main Data'!J800="PVD",'Main Data'!J800="Gold Plate",'Main Data'!J800="Other"),1,0)</f>
        <v>0</v>
      </c>
      <c r="AH800">
        <f>IF('Main Data'!N800="Stainless Steel",1,0)</f>
        <v>0</v>
      </c>
      <c r="AI800">
        <f>IF('Main Data'!N800="Leather",1,0)</f>
        <v>1</v>
      </c>
      <c r="AJ800">
        <f>IF('Main Data'!N800="Two-tone",1,0)</f>
        <v>0</v>
      </c>
      <c r="AK800">
        <f>IF(OR('Main Data'!N800="YG 18K",'Main Data'!N800="PG 18K",'Main Data'!N800="WG 18K",'Main Data'!N800="Mixes of 18K"),1,0)</f>
        <v>0</v>
      </c>
      <c r="AL800">
        <f>IF(OR(,'Main Data'!N800="PVD",'Main Data'!N800="Gold plate"),1,0)</f>
        <v>0</v>
      </c>
      <c r="AM800">
        <f>IF(OR('Main Data'!AV800="Yes",'Main Data'!AW800="Yes",'Main Data'!AU800="Yes"),1,0)</f>
        <v>0</v>
      </c>
      <c r="AN800">
        <f>IF(OR(ISTEXT('Main Data'!AX800), ISTEXT('Main Data'!AY800)),1,0)</f>
        <v>1</v>
      </c>
      <c r="AO800">
        <f>IF('Main Data'!AZ800="Yes",1,0)</f>
        <v>0</v>
      </c>
      <c r="AP800">
        <f>IF('Main Data'!BA800="Yes",1,0)</f>
        <v>0</v>
      </c>
      <c r="AQ800">
        <f>IF('Main Data'!BD800="Yes",1,0)</f>
        <v>0</v>
      </c>
      <c r="AR800">
        <f>IF('Main Data'!BE800="A",1,0)</f>
        <v>0</v>
      </c>
      <c r="AS800">
        <f>IF('Main Data'!BE800="AA",1,0)</f>
        <v>1</v>
      </c>
      <c r="AT800">
        <f>IF('Main Data'!BE800="AAA",1,0)</f>
        <v>0</v>
      </c>
      <c r="AU800">
        <f>IF('Main Data'!BE800="AAAA",1,0)</f>
        <v>0</v>
      </c>
      <c r="AV800">
        <f>IF('Main Data'!P800="Yes",1,0)</f>
        <v>0</v>
      </c>
      <c r="AW800">
        <f>IF('Main Data'!AP800="Yes",1,0)</f>
        <v>0</v>
      </c>
      <c r="AX800">
        <f>IF(OR('Main Data'!V800="Yes", 'Main Data'!W800="Yes",'Main Data'!X800="Yes"),1,0)</f>
        <v>1</v>
      </c>
      <c r="AY800">
        <f>IF(OR('Main Data'!Y800="Yes",'Main Data'!Z800="Yes"),1,0)</f>
        <v>0</v>
      </c>
      <c r="AZ800">
        <f>IF('Main Data'!AR800="Yes",1,0)</f>
        <v>0</v>
      </c>
      <c r="BA800">
        <f>IF('Main Data'!AS800="Yes",1,0)</f>
        <v>0</v>
      </c>
      <c r="BB800">
        <f>IF('Main Data'!AG800="Yes",1,0)</f>
        <v>0</v>
      </c>
      <c r="BC800">
        <f>IF('Main Data'!AB800="Yes",1,0)</f>
        <v>0</v>
      </c>
      <c r="BD800">
        <f>IF('Main Data'!AA800="Yes",1,0)</f>
        <v>0</v>
      </c>
      <c r="BE800">
        <f>IF('Main Data'!AC800="Yes",1,0)</f>
        <v>0</v>
      </c>
      <c r="BF800">
        <f>IF('Main Data'!AF800="Yes",1,0)</f>
        <v>0</v>
      </c>
      <c r="BG800">
        <f>IF(OR('Main Data'!AI800="Yes",'Main Data'!AL800="Yes"),1,0)</f>
        <v>0</v>
      </c>
      <c r="BH800">
        <f>IF('Main Data'!AJ800="Yes",1,0)</f>
        <v>0</v>
      </c>
      <c r="BI800">
        <f>IF('Main Data'!AK800="Yes",1,0)</f>
        <v>0</v>
      </c>
      <c r="BJ800">
        <f>IF('Main Data'!AM800="Yes",1,0)</f>
        <v>0</v>
      </c>
      <c r="BK800">
        <f>IF('Main Data'!AQ800="Yes",1,0)</f>
        <v>0</v>
      </c>
      <c r="BL800" s="21">
        <f t="shared" si="73"/>
        <v>0</v>
      </c>
      <c r="BM800" s="21">
        <f t="shared" si="74"/>
        <v>0</v>
      </c>
      <c r="BN800" s="21">
        <f t="shared" si="75"/>
        <v>1</v>
      </c>
      <c r="BO800" s="21">
        <f t="shared" si="76"/>
        <v>0</v>
      </c>
      <c r="BP800" s="21">
        <f t="shared" si="77"/>
        <v>0</v>
      </c>
    </row>
    <row r="801" spans="1:68" x14ac:dyDescent="0.2">
      <c r="A801">
        <v>797</v>
      </c>
      <c r="B801" s="33">
        <f>'Main Data'!C801</f>
        <v>44143</v>
      </c>
      <c r="C801">
        <f>'Main Data'!D801</f>
        <v>489</v>
      </c>
      <c r="D801" s="26">
        <f>'Main Data'!E801</f>
        <v>9500</v>
      </c>
      <c r="E801" s="26">
        <f>'Main Data'!F801</f>
        <v>11875</v>
      </c>
      <c r="F801" s="34">
        <f t="shared" si="72"/>
        <v>9.1590470775886317</v>
      </c>
      <c r="G801">
        <f>IF('Main Data'!H801="AP",1,0)</f>
        <v>0</v>
      </c>
      <c r="H801">
        <f>IF('Main Data'!H801="Blancpain",1,0)</f>
        <v>0</v>
      </c>
      <c r="I801">
        <f>IF('Main Data'!H801="Breguet",1,0)</f>
        <v>0</v>
      </c>
      <c r="J801">
        <f>IF('Main Data'!H801="Breitling",1,0)</f>
        <v>0</v>
      </c>
      <c r="K801">
        <f>IF('Main Data'!H801="Cartier",1,0)</f>
        <v>0</v>
      </c>
      <c r="L801">
        <f>IF('Main Data'!H801="Gallet",1,0)</f>
        <v>0</v>
      </c>
      <c r="M801">
        <f>IF('Main Data'!H801="Girard Perregaux",1,0)</f>
        <v>0</v>
      </c>
      <c r="N801">
        <f>IF('Main Data'!H801="Gubelin",1,0)</f>
        <v>0</v>
      </c>
      <c r="O801">
        <f>IF('Main Data'!H801="Heuer",1,0)</f>
        <v>0</v>
      </c>
      <c r="P801">
        <f>IF('Main Data'!H801="IWC",1,0)</f>
        <v>0</v>
      </c>
      <c r="Q801">
        <f>IF('Main Data'!H801="JLC",1,0)</f>
        <v>0</v>
      </c>
      <c r="R801">
        <f>IF('Main Data'!H801="Longines",1,0)</f>
        <v>0</v>
      </c>
      <c r="S801">
        <f>IF('Main Data'!H801="Movado",1,0)</f>
        <v>0</v>
      </c>
      <c r="T801">
        <f>IF('Main Data'!H801="Omega",1,0)</f>
        <v>0</v>
      </c>
      <c r="U801">
        <f>IF('Main Data'!H801="Panerai",1,0)</f>
        <v>0</v>
      </c>
      <c r="V801">
        <f>IF('Main Data'!H801="Patek",1,0)</f>
        <v>0</v>
      </c>
      <c r="W801">
        <f>IF('Main Data'!H801="Rolex",1,0)</f>
        <v>1</v>
      </c>
      <c r="X801">
        <f>IF('Main Data'!H801="Tudor",1,0)</f>
        <v>0</v>
      </c>
      <c r="Y801">
        <f>IF('Main Data'!H801="Ulysse Nardin",1,0)</f>
        <v>0</v>
      </c>
      <c r="Z801">
        <f>IF('Main Data'!H801="Universal Geneve",1,0)</f>
        <v>0</v>
      </c>
      <c r="AA801">
        <f>IF('Main Data'!H801="Vacheron",1,0)</f>
        <v>0</v>
      </c>
      <c r="AB801">
        <f>IF('Main Data'!H801="Zenith",1,0)</f>
        <v>0</v>
      </c>
      <c r="AC801">
        <f>IF('Main Data'!J801="Stainless Steel",1,0)</f>
        <v>0</v>
      </c>
      <c r="AD801">
        <f>IF('Main Data'!J801="Two-tone",1,0)</f>
        <v>0</v>
      </c>
      <c r="AE801">
        <f>IF(OR('Main Data'!J801="YG 18K",'Main Data'!J801="YG &lt;18K",'Main Data'!J801="PG 18K",'Main Data'!J801="PG &lt;18K",'Main Data'!J801="WG 18K",'Main Data'!J801="Mixes of 18K",'Main Data'!J801="Mixes &lt;18K"),1,0)</f>
        <v>1</v>
      </c>
      <c r="AF801">
        <f>IF('Main Data'!J801="Platinum",1,0)</f>
        <v>0</v>
      </c>
      <c r="AG801">
        <f>IF(OR('Main Data'!J801="PVD",'Main Data'!J801="Gold Plate",'Main Data'!J801="Other"),1,0)</f>
        <v>0</v>
      </c>
      <c r="AH801">
        <f>IF('Main Data'!N801="Stainless Steel",1,0)</f>
        <v>0</v>
      </c>
      <c r="AI801">
        <f>IF('Main Data'!N801="Leather",1,0)</f>
        <v>1</v>
      </c>
      <c r="AJ801">
        <f>IF('Main Data'!N801="Two-tone",1,0)</f>
        <v>0</v>
      </c>
      <c r="AK801">
        <f>IF(OR('Main Data'!N801="YG 18K",'Main Data'!N801="PG 18K",'Main Data'!N801="WG 18K",'Main Data'!N801="Mixes of 18K"),1,0)</f>
        <v>0</v>
      </c>
      <c r="AL801">
        <f>IF(OR(,'Main Data'!N801="PVD",'Main Data'!N801="Gold plate"),1,0)</f>
        <v>0</v>
      </c>
      <c r="AM801">
        <f>IF(OR('Main Data'!AV801="Yes",'Main Data'!AW801="Yes",'Main Data'!AU801="Yes"),1,0)</f>
        <v>0</v>
      </c>
      <c r="AN801">
        <f>IF(OR(ISTEXT('Main Data'!AX801), ISTEXT('Main Data'!AY801)),1,0)</f>
        <v>0</v>
      </c>
      <c r="AO801">
        <f>IF('Main Data'!AZ801="Yes",1,0)</f>
        <v>0</v>
      </c>
      <c r="AP801">
        <f>IF('Main Data'!BA801="Yes",1,0)</f>
        <v>0</v>
      </c>
      <c r="AQ801">
        <f>IF('Main Data'!BD801="Yes",1,0)</f>
        <v>0</v>
      </c>
      <c r="AR801">
        <f>IF('Main Data'!BE801="A",1,0)</f>
        <v>0</v>
      </c>
      <c r="AS801">
        <f>IF('Main Data'!BE801="AA",1,0)</f>
        <v>1</v>
      </c>
      <c r="AT801">
        <f>IF('Main Data'!BE801="AAA",1,0)</f>
        <v>0</v>
      </c>
      <c r="AU801">
        <f>IF('Main Data'!BE801="AAAA",1,0)</f>
        <v>0</v>
      </c>
      <c r="AV801">
        <f>IF('Main Data'!P801="Yes",1,0)</f>
        <v>0</v>
      </c>
      <c r="AW801">
        <f>IF('Main Data'!AP801="Yes",1,0)</f>
        <v>0</v>
      </c>
      <c r="AX801">
        <f>IF(OR('Main Data'!V801="Yes", 'Main Data'!W801="Yes",'Main Data'!X801="Yes"),1,0)</f>
        <v>1</v>
      </c>
      <c r="AY801">
        <f>IF(OR('Main Data'!Y801="Yes",'Main Data'!Z801="Yes"),1,0)</f>
        <v>0</v>
      </c>
      <c r="AZ801">
        <f>IF('Main Data'!AR801="Yes",1,0)</f>
        <v>0</v>
      </c>
      <c r="BA801">
        <f>IF('Main Data'!AS801="Yes",1,0)</f>
        <v>0</v>
      </c>
      <c r="BB801">
        <f>IF('Main Data'!AG801="Yes",1,0)</f>
        <v>0</v>
      </c>
      <c r="BC801">
        <f>IF('Main Data'!AB801="Yes",1,0)</f>
        <v>0</v>
      </c>
      <c r="BD801">
        <f>IF('Main Data'!AA801="Yes",1,0)</f>
        <v>0</v>
      </c>
      <c r="BE801">
        <f>IF('Main Data'!AC801="Yes",1,0)</f>
        <v>0</v>
      </c>
      <c r="BF801">
        <f>IF('Main Data'!AF801="Yes",1,0)</f>
        <v>0</v>
      </c>
      <c r="BG801">
        <f>IF(OR('Main Data'!AI801="Yes",'Main Data'!AL801="Yes"),1,0)</f>
        <v>0</v>
      </c>
      <c r="BH801">
        <f>IF('Main Data'!AJ801="Yes",1,0)</f>
        <v>0</v>
      </c>
      <c r="BI801">
        <f>IF('Main Data'!AK801="Yes",1,0)</f>
        <v>0</v>
      </c>
      <c r="BJ801">
        <f>IF('Main Data'!AM801="Yes",1,0)</f>
        <v>0</v>
      </c>
      <c r="BK801">
        <f>IF('Main Data'!AQ801="Yes",1,0)</f>
        <v>0</v>
      </c>
      <c r="BL801" s="21">
        <f t="shared" si="73"/>
        <v>0</v>
      </c>
      <c r="BM801" s="21">
        <f t="shared" si="74"/>
        <v>0</v>
      </c>
      <c r="BN801" s="21">
        <f t="shared" si="75"/>
        <v>1</v>
      </c>
      <c r="BO801" s="21">
        <f t="shared" si="76"/>
        <v>0</v>
      </c>
      <c r="BP801" s="21">
        <f t="shared" si="77"/>
        <v>0</v>
      </c>
    </row>
    <row r="802" spans="1:68" x14ac:dyDescent="0.2">
      <c r="A802">
        <v>798</v>
      </c>
      <c r="B802" s="33">
        <f>'Main Data'!C802</f>
        <v>44143</v>
      </c>
      <c r="C802">
        <f>'Main Data'!D802</f>
        <v>490</v>
      </c>
      <c r="D802" s="26">
        <f>'Main Data'!E802</f>
        <v>34000</v>
      </c>
      <c r="E802" s="26">
        <f>'Main Data'!F802</f>
        <v>42500</v>
      </c>
      <c r="F802" s="34">
        <f t="shared" si="72"/>
        <v>10.434115803598299</v>
      </c>
      <c r="G802">
        <f>IF('Main Data'!H802="AP",1,0)</f>
        <v>0</v>
      </c>
      <c r="H802">
        <f>IF('Main Data'!H802="Blancpain",1,0)</f>
        <v>0</v>
      </c>
      <c r="I802">
        <f>IF('Main Data'!H802="Breguet",1,0)</f>
        <v>0</v>
      </c>
      <c r="J802">
        <f>IF('Main Data'!H802="Breitling",1,0)</f>
        <v>0</v>
      </c>
      <c r="K802">
        <f>IF('Main Data'!H802="Cartier",1,0)</f>
        <v>0</v>
      </c>
      <c r="L802">
        <f>IF('Main Data'!H802="Gallet",1,0)</f>
        <v>0</v>
      </c>
      <c r="M802">
        <f>IF('Main Data'!H802="Girard Perregaux",1,0)</f>
        <v>0</v>
      </c>
      <c r="N802">
        <f>IF('Main Data'!H802="Gubelin",1,0)</f>
        <v>0</v>
      </c>
      <c r="O802">
        <f>IF('Main Data'!H802="Heuer",1,0)</f>
        <v>0</v>
      </c>
      <c r="P802">
        <f>IF('Main Data'!H802="IWC",1,0)</f>
        <v>0</v>
      </c>
      <c r="Q802">
        <f>IF('Main Data'!H802="JLC",1,0)</f>
        <v>0</v>
      </c>
      <c r="R802">
        <f>IF('Main Data'!H802="Longines",1,0)</f>
        <v>0</v>
      </c>
      <c r="S802">
        <f>IF('Main Data'!H802="Movado",1,0)</f>
        <v>0</v>
      </c>
      <c r="T802">
        <f>IF('Main Data'!H802="Omega",1,0)</f>
        <v>0</v>
      </c>
      <c r="U802">
        <f>IF('Main Data'!H802="Panerai",1,0)</f>
        <v>0</v>
      </c>
      <c r="V802">
        <f>IF('Main Data'!H802="Patek",1,0)</f>
        <v>0</v>
      </c>
      <c r="W802">
        <f>IF('Main Data'!H802="Rolex",1,0)</f>
        <v>1</v>
      </c>
      <c r="X802">
        <f>IF('Main Data'!H802="Tudor",1,0)</f>
        <v>0</v>
      </c>
      <c r="Y802">
        <f>IF('Main Data'!H802="Ulysse Nardin",1,0)</f>
        <v>0</v>
      </c>
      <c r="Z802">
        <f>IF('Main Data'!H802="Universal Geneve",1,0)</f>
        <v>0</v>
      </c>
      <c r="AA802">
        <f>IF('Main Data'!H802="Vacheron",1,0)</f>
        <v>0</v>
      </c>
      <c r="AB802">
        <f>IF('Main Data'!H802="Zenith",1,0)</f>
        <v>0</v>
      </c>
      <c r="AC802">
        <f>IF('Main Data'!J802="Stainless Steel",1,0)</f>
        <v>0</v>
      </c>
      <c r="AD802">
        <f>IF('Main Data'!J802="Two-tone",1,0)</f>
        <v>0</v>
      </c>
      <c r="AE802">
        <f>IF(OR('Main Data'!J802="YG 18K",'Main Data'!J802="YG &lt;18K",'Main Data'!J802="PG 18K",'Main Data'!J802="PG &lt;18K",'Main Data'!J802="WG 18K",'Main Data'!J802="Mixes of 18K",'Main Data'!J802="Mixes &lt;18K"),1,0)</f>
        <v>1</v>
      </c>
      <c r="AF802">
        <f>IF('Main Data'!J802="Platinum",1,0)</f>
        <v>0</v>
      </c>
      <c r="AG802">
        <f>IF(OR('Main Data'!J802="PVD",'Main Data'!J802="Gold Plate",'Main Data'!J802="Other"),1,0)</f>
        <v>0</v>
      </c>
      <c r="AH802">
        <f>IF('Main Data'!N802="Stainless Steel",1,0)</f>
        <v>0</v>
      </c>
      <c r="AI802">
        <f>IF('Main Data'!N802="Leather",1,0)</f>
        <v>1</v>
      </c>
      <c r="AJ802">
        <f>IF('Main Data'!N802="Two-tone",1,0)</f>
        <v>0</v>
      </c>
      <c r="AK802">
        <f>IF(OR('Main Data'!N802="YG 18K",'Main Data'!N802="PG 18K",'Main Data'!N802="WG 18K",'Main Data'!N802="Mixes of 18K"),1,0)</f>
        <v>0</v>
      </c>
      <c r="AL802">
        <f>IF(OR(,'Main Data'!N802="PVD",'Main Data'!N802="Gold plate"),1,0)</f>
        <v>0</v>
      </c>
      <c r="AM802">
        <f>IF(OR('Main Data'!AV802="Yes",'Main Data'!AW802="Yes",'Main Data'!AU802="Yes"),1,0)</f>
        <v>0</v>
      </c>
      <c r="AN802">
        <f>IF(OR(ISTEXT('Main Data'!AX802), ISTEXT('Main Data'!AY802)),1,0)</f>
        <v>0</v>
      </c>
      <c r="AO802">
        <f>IF('Main Data'!AZ802="Yes",1,0)</f>
        <v>0</v>
      </c>
      <c r="AP802">
        <f>IF('Main Data'!BA802="Yes",1,0)</f>
        <v>0</v>
      </c>
      <c r="AQ802">
        <f>IF('Main Data'!BD802="Yes",1,0)</f>
        <v>0</v>
      </c>
      <c r="AR802">
        <f>IF('Main Data'!BE802="A",1,0)</f>
        <v>0</v>
      </c>
      <c r="AS802">
        <f>IF('Main Data'!BE802="AA",1,0)</f>
        <v>0</v>
      </c>
      <c r="AT802">
        <f>IF('Main Data'!BE802="AAA",1,0)</f>
        <v>1</v>
      </c>
      <c r="AU802">
        <f>IF('Main Data'!BE802="AAAA",1,0)</f>
        <v>0</v>
      </c>
      <c r="AV802">
        <f>IF('Main Data'!P802="Yes",1,0)</f>
        <v>0</v>
      </c>
      <c r="AW802">
        <f>IF('Main Data'!AP802="Yes",1,0)</f>
        <v>0</v>
      </c>
      <c r="AX802">
        <f>IF(OR('Main Data'!V802="Yes", 'Main Data'!W802="Yes",'Main Data'!X802="Yes"),1,0)</f>
        <v>1</v>
      </c>
      <c r="AY802">
        <f>IF(OR('Main Data'!Y802="Yes",'Main Data'!Z802="Yes"),1,0)</f>
        <v>0</v>
      </c>
      <c r="AZ802">
        <f>IF('Main Data'!AR802="Yes",1,0)</f>
        <v>0</v>
      </c>
      <c r="BA802">
        <f>IF('Main Data'!AS802="Yes",1,0)</f>
        <v>0</v>
      </c>
      <c r="BB802">
        <f>IF('Main Data'!AG802="Yes",1,0)</f>
        <v>0</v>
      </c>
      <c r="BC802">
        <f>IF('Main Data'!AB802="Yes",1,0)</f>
        <v>0</v>
      </c>
      <c r="BD802">
        <f>IF('Main Data'!AA802="Yes",1,0)</f>
        <v>0</v>
      </c>
      <c r="BE802">
        <f>IF('Main Data'!AC802="Yes",1,0)</f>
        <v>0</v>
      </c>
      <c r="BF802">
        <f>IF('Main Data'!AF802="Yes",1,0)</f>
        <v>0</v>
      </c>
      <c r="BG802">
        <f>IF(OR('Main Data'!AI802="Yes",'Main Data'!AL802="Yes"),1,0)</f>
        <v>0</v>
      </c>
      <c r="BH802">
        <f>IF('Main Data'!AJ802="Yes",1,0)</f>
        <v>0</v>
      </c>
      <c r="BI802">
        <f>IF('Main Data'!AK802="Yes",1,0)</f>
        <v>0</v>
      </c>
      <c r="BJ802">
        <f>IF('Main Data'!AM802="Yes",1,0)</f>
        <v>0</v>
      </c>
      <c r="BK802">
        <f>IF('Main Data'!AQ802="Yes",1,0)</f>
        <v>0</v>
      </c>
      <c r="BL802" s="21">
        <f t="shared" si="73"/>
        <v>0</v>
      </c>
      <c r="BM802" s="21">
        <f t="shared" si="74"/>
        <v>0</v>
      </c>
      <c r="BN802" s="21">
        <f t="shared" si="75"/>
        <v>1</v>
      </c>
      <c r="BO802" s="21">
        <f t="shared" si="76"/>
        <v>0</v>
      </c>
      <c r="BP802" s="21">
        <f t="shared" si="77"/>
        <v>0</v>
      </c>
    </row>
    <row r="803" spans="1:68" x14ac:dyDescent="0.2">
      <c r="A803">
        <v>799</v>
      </c>
      <c r="B803" s="33">
        <f>'Main Data'!C803</f>
        <v>44143</v>
      </c>
      <c r="C803">
        <f>'Main Data'!D803</f>
        <v>492</v>
      </c>
      <c r="D803" s="26">
        <f>'Main Data'!E803</f>
        <v>22000</v>
      </c>
      <c r="E803" s="26">
        <f>'Main Data'!F803</f>
        <v>27500</v>
      </c>
      <c r="F803" s="34">
        <f t="shared" si="72"/>
        <v>9.9987977323404529</v>
      </c>
      <c r="G803">
        <f>IF('Main Data'!H803="AP",1,0)</f>
        <v>0</v>
      </c>
      <c r="H803">
        <f>IF('Main Data'!H803="Blancpain",1,0)</f>
        <v>0</v>
      </c>
      <c r="I803">
        <f>IF('Main Data'!H803="Breguet",1,0)</f>
        <v>0</v>
      </c>
      <c r="J803">
        <f>IF('Main Data'!H803="Breitling",1,0)</f>
        <v>0</v>
      </c>
      <c r="K803">
        <f>IF('Main Data'!H803="Cartier",1,0)</f>
        <v>0</v>
      </c>
      <c r="L803">
        <f>IF('Main Data'!H803="Gallet",1,0)</f>
        <v>0</v>
      </c>
      <c r="M803">
        <f>IF('Main Data'!H803="Girard Perregaux",1,0)</f>
        <v>0</v>
      </c>
      <c r="N803">
        <f>IF('Main Data'!H803="Gubelin",1,0)</f>
        <v>0</v>
      </c>
      <c r="O803">
        <f>IF('Main Data'!H803="Heuer",1,0)</f>
        <v>0</v>
      </c>
      <c r="P803">
        <f>IF('Main Data'!H803="IWC",1,0)</f>
        <v>0</v>
      </c>
      <c r="Q803">
        <f>IF('Main Data'!H803="JLC",1,0)</f>
        <v>0</v>
      </c>
      <c r="R803">
        <f>IF('Main Data'!H803="Longines",1,0)</f>
        <v>0</v>
      </c>
      <c r="S803">
        <f>IF('Main Data'!H803="Movado",1,0)</f>
        <v>0</v>
      </c>
      <c r="T803">
        <f>IF('Main Data'!H803="Omega",1,0)</f>
        <v>0</v>
      </c>
      <c r="U803">
        <f>IF('Main Data'!H803="Panerai",1,0)</f>
        <v>0</v>
      </c>
      <c r="V803">
        <f>IF('Main Data'!H803="Patek",1,0)</f>
        <v>0</v>
      </c>
      <c r="W803">
        <f>IF('Main Data'!H803="Rolex",1,0)</f>
        <v>0</v>
      </c>
      <c r="X803">
        <f>IF('Main Data'!H803="Tudor",1,0)</f>
        <v>1</v>
      </c>
      <c r="Y803">
        <f>IF('Main Data'!H803="Ulysse Nardin",1,0)</f>
        <v>0</v>
      </c>
      <c r="Z803">
        <f>IF('Main Data'!H803="Universal Geneve",1,0)</f>
        <v>0</v>
      </c>
      <c r="AA803">
        <f>IF('Main Data'!H803="Vacheron",1,0)</f>
        <v>0</v>
      </c>
      <c r="AB803">
        <f>IF('Main Data'!H803="Zenith",1,0)</f>
        <v>0</v>
      </c>
      <c r="AC803">
        <f>IF('Main Data'!J803="Stainless Steel",1,0)</f>
        <v>1</v>
      </c>
      <c r="AD803">
        <f>IF('Main Data'!J803="Two-tone",1,0)</f>
        <v>0</v>
      </c>
      <c r="AE803">
        <f>IF(OR('Main Data'!J803="YG 18K",'Main Data'!J803="YG &lt;18K",'Main Data'!J803="PG 18K",'Main Data'!J803="PG &lt;18K",'Main Data'!J803="WG 18K",'Main Data'!J803="Mixes of 18K",'Main Data'!J803="Mixes &lt;18K"),1,0)</f>
        <v>0</v>
      </c>
      <c r="AF803">
        <f>IF('Main Data'!J803="Platinum",1,0)</f>
        <v>0</v>
      </c>
      <c r="AG803">
        <f>IF(OR('Main Data'!J803="PVD",'Main Data'!J803="Gold Plate",'Main Data'!J803="Other"),1,0)</f>
        <v>0</v>
      </c>
      <c r="AH803">
        <f>IF('Main Data'!N803="Stainless Steel",1,0)</f>
        <v>1</v>
      </c>
      <c r="AI803">
        <f>IF('Main Data'!N803="Leather",1,0)</f>
        <v>0</v>
      </c>
      <c r="AJ803">
        <f>IF('Main Data'!N803="Two-tone",1,0)</f>
        <v>0</v>
      </c>
      <c r="AK803">
        <f>IF(OR('Main Data'!N803="YG 18K",'Main Data'!N803="PG 18K",'Main Data'!N803="WG 18K",'Main Data'!N803="Mixes of 18K"),1,0)</f>
        <v>0</v>
      </c>
      <c r="AL803">
        <f>IF(OR(,'Main Data'!N803="PVD",'Main Data'!N803="Gold plate"),1,0)</f>
        <v>0</v>
      </c>
      <c r="AM803">
        <f>IF(OR('Main Data'!AV803="Yes",'Main Data'!AW803="Yes",'Main Data'!AU803="Yes"),1,0)</f>
        <v>0</v>
      </c>
      <c r="AN803">
        <f>IF(OR(ISTEXT('Main Data'!AX803), ISTEXT('Main Data'!AY803)),1,0)</f>
        <v>0</v>
      </c>
      <c r="AO803">
        <f>IF('Main Data'!AZ803="Yes",1,0)</f>
        <v>0</v>
      </c>
      <c r="AP803">
        <f>IF('Main Data'!BA803="Yes",1,0)</f>
        <v>0</v>
      </c>
      <c r="AQ803">
        <f>IF('Main Data'!BD803="Yes",1,0)</f>
        <v>0</v>
      </c>
      <c r="AR803">
        <f>IF('Main Data'!BE803="A",1,0)</f>
        <v>0</v>
      </c>
      <c r="AS803">
        <f>IF('Main Data'!BE803="AA",1,0)</f>
        <v>0</v>
      </c>
      <c r="AT803">
        <f>IF('Main Data'!BE803="AAA",1,0)</f>
        <v>0</v>
      </c>
      <c r="AU803">
        <f>IF('Main Data'!BE803="AAAA",1,0)</f>
        <v>1</v>
      </c>
      <c r="AV803">
        <f>IF('Main Data'!P803="Yes",1,0)</f>
        <v>0</v>
      </c>
      <c r="AW803">
        <f>IF('Main Data'!AP803="Yes",1,0)</f>
        <v>0</v>
      </c>
      <c r="AX803">
        <f>IF(OR('Main Data'!V803="Yes", 'Main Data'!W803="Yes",'Main Data'!X803="Yes"),1,0)</f>
        <v>1</v>
      </c>
      <c r="AY803">
        <f>IF(OR('Main Data'!Y803="Yes",'Main Data'!Z803="Yes"),1,0)</f>
        <v>0</v>
      </c>
      <c r="AZ803">
        <f>IF('Main Data'!AR803="Yes",1,0)</f>
        <v>0</v>
      </c>
      <c r="BA803">
        <f>IF('Main Data'!AS803="Yes",1,0)</f>
        <v>0</v>
      </c>
      <c r="BB803">
        <f>IF('Main Data'!AG803="Yes",1,0)</f>
        <v>0</v>
      </c>
      <c r="BC803">
        <f>IF('Main Data'!AB803="Yes",1,0)</f>
        <v>0</v>
      </c>
      <c r="BD803">
        <f>IF('Main Data'!AA803="Yes",1,0)</f>
        <v>1</v>
      </c>
      <c r="BE803">
        <f>IF('Main Data'!AC803="Yes",1,0)</f>
        <v>0</v>
      </c>
      <c r="BF803">
        <f>IF('Main Data'!AF803="Yes",1,0)</f>
        <v>0</v>
      </c>
      <c r="BG803">
        <f>IF(OR('Main Data'!AI803="Yes",'Main Data'!AL803="Yes"),1,0)</f>
        <v>0</v>
      </c>
      <c r="BH803">
        <f>IF('Main Data'!AJ803="Yes",1,0)</f>
        <v>0</v>
      </c>
      <c r="BI803">
        <f>IF('Main Data'!AK803="Yes",1,0)</f>
        <v>0</v>
      </c>
      <c r="BJ803">
        <f>IF('Main Data'!AM803="Yes",1,0)</f>
        <v>0</v>
      </c>
      <c r="BK803">
        <f>IF('Main Data'!AQ803="Yes",1,0)</f>
        <v>0</v>
      </c>
      <c r="BL803" s="21">
        <f t="shared" si="73"/>
        <v>0</v>
      </c>
      <c r="BM803" s="21">
        <f t="shared" si="74"/>
        <v>0</v>
      </c>
      <c r="BN803" s="21">
        <f t="shared" si="75"/>
        <v>1</v>
      </c>
      <c r="BO803" s="21">
        <f t="shared" si="76"/>
        <v>0</v>
      </c>
      <c r="BP803" s="21">
        <f t="shared" si="77"/>
        <v>0</v>
      </c>
    </row>
    <row r="804" spans="1:68" x14ac:dyDescent="0.2">
      <c r="A804">
        <v>800</v>
      </c>
      <c r="B804" s="33">
        <f>'Main Data'!C804</f>
        <v>44143</v>
      </c>
      <c r="C804">
        <f>'Main Data'!D804</f>
        <v>493</v>
      </c>
      <c r="D804" s="26">
        <f>'Main Data'!E804</f>
        <v>26000</v>
      </c>
      <c r="E804" s="26">
        <f>'Main Data'!F804</f>
        <v>32500</v>
      </c>
      <c r="F804" s="34">
        <f t="shared" si="72"/>
        <v>10.165851817003619</v>
      </c>
      <c r="G804">
        <f>IF('Main Data'!H804="AP",1,0)</f>
        <v>0</v>
      </c>
      <c r="H804">
        <f>IF('Main Data'!H804="Blancpain",1,0)</f>
        <v>0</v>
      </c>
      <c r="I804">
        <f>IF('Main Data'!H804="Breguet",1,0)</f>
        <v>0</v>
      </c>
      <c r="J804">
        <f>IF('Main Data'!H804="Breitling",1,0)</f>
        <v>0</v>
      </c>
      <c r="K804">
        <f>IF('Main Data'!H804="Cartier",1,0)</f>
        <v>0</v>
      </c>
      <c r="L804">
        <f>IF('Main Data'!H804="Gallet",1,0)</f>
        <v>0</v>
      </c>
      <c r="M804">
        <f>IF('Main Data'!H804="Girard Perregaux",1,0)</f>
        <v>0</v>
      </c>
      <c r="N804">
        <f>IF('Main Data'!H804="Gubelin",1,0)</f>
        <v>0</v>
      </c>
      <c r="O804">
        <f>IF('Main Data'!H804="Heuer",1,0)</f>
        <v>0</v>
      </c>
      <c r="P804">
        <f>IF('Main Data'!H804="IWC",1,0)</f>
        <v>0</v>
      </c>
      <c r="Q804">
        <f>IF('Main Data'!H804="JLC",1,0)</f>
        <v>0</v>
      </c>
      <c r="R804">
        <f>IF('Main Data'!H804="Longines",1,0)</f>
        <v>0</v>
      </c>
      <c r="S804">
        <f>IF('Main Data'!H804="Movado",1,0)</f>
        <v>0</v>
      </c>
      <c r="T804">
        <f>IF('Main Data'!H804="Omega",1,0)</f>
        <v>0</v>
      </c>
      <c r="U804">
        <f>IF('Main Data'!H804="Panerai",1,0)</f>
        <v>0</v>
      </c>
      <c r="V804">
        <f>IF('Main Data'!H804="Patek",1,0)</f>
        <v>0</v>
      </c>
      <c r="W804">
        <f>IF('Main Data'!H804="Rolex",1,0)</f>
        <v>0</v>
      </c>
      <c r="X804">
        <f>IF('Main Data'!H804="Tudor",1,0)</f>
        <v>1</v>
      </c>
      <c r="Y804">
        <f>IF('Main Data'!H804="Ulysse Nardin",1,0)</f>
        <v>0</v>
      </c>
      <c r="Z804">
        <f>IF('Main Data'!H804="Universal Geneve",1,0)</f>
        <v>0</v>
      </c>
      <c r="AA804">
        <f>IF('Main Data'!H804="Vacheron",1,0)</f>
        <v>0</v>
      </c>
      <c r="AB804">
        <f>IF('Main Data'!H804="Zenith",1,0)</f>
        <v>0</v>
      </c>
      <c r="AC804">
        <f>IF('Main Data'!J804="Stainless Steel",1,0)</f>
        <v>1</v>
      </c>
      <c r="AD804">
        <f>IF('Main Data'!J804="Two-tone",1,0)</f>
        <v>0</v>
      </c>
      <c r="AE804">
        <f>IF(OR('Main Data'!J804="YG 18K",'Main Data'!J804="YG &lt;18K",'Main Data'!J804="PG 18K",'Main Data'!J804="PG &lt;18K",'Main Data'!J804="WG 18K",'Main Data'!J804="Mixes of 18K",'Main Data'!J804="Mixes &lt;18K"),1,0)</f>
        <v>0</v>
      </c>
      <c r="AF804">
        <f>IF('Main Data'!J804="Platinum",1,0)</f>
        <v>0</v>
      </c>
      <c r="AG804">
        <f>IF(OR('Main Data'!J804="PVD",'Main Data'!J804="Gold Plate",'Main Data'!J804="Other"),1,0)</f>
        <v>0</v>
      </c>
      <c r="AH804">
        <f>IF('Main Data'!N804="Stainless Steel",1,0)</f>
        <v>1</v>
      </c>
      <c r="AI804">
        <f>IF('Main Data'!N804="Leather",1,0)</f>
        <v>0</v>
      </c>
      <c r="AJ804">
        <f>IF('Main Data'!N804="Two-tone",1,0)</f>
        <v>0</v>
      </c>
      <c r="AK804">
        <f>IF(OR('Main Data'!N804="YG 18K",'Main Data'!N804="PG 18K",'Main Data'!N804="WG 18K",'Main Data'!N804="Mixes of 18K"),1,0)</f>
        <v>0</v>
      </c>
      <c r="AL804">
        <f>IF(OR(,'Main Data'!N804="PVD",'Main Data'!N804="Gold plate"),1,0)</f>
        <v>0</v>
      </c>
      <c r="AM804">
        <f>IF(OR('Main Data'!AV804="Yes",'Main Data'!AW804="Yes",'Main Data'!AU804="Yes"),1,0)</f>
        <v>0</v>
      </c>
      <c r="AN804">
        <f>IF(OR(ISTEXT('Main Data'!AX804), ISTEXT('Main Data'!AY804)),1,0)</f>
        <v>0</v>
      </c>
      <c r="AO804">
        <f>IF('Main Data'!AZ804="Yes",1,0)</f>
        <v>0</v>
      </c>
      <c r="AP804">
        <f>IF('Main Data'!BA804="Yes",1,0)</f>
        <v>0</v>
      </c>
      <c r="AQ804">
        <f>IF('Main Data'!BD804="Yes",1,0)</f>
        <v>0</v>
      </c>
      <c r="AR804">
        <f>IF('Main Data'!BE804="A",1,0)</f>
        <v>0</v>
      </c>
      <c r="AS804">
        <f>IF('Main Data'!BE804="AA",1,0)</f>
        <v>0</v>
      </c>
      <c r="AT804">
        <f>IF('Main Data'!BE804="AAA",1,0)</f>
        <v>0</v>
      </c>
      <c r="AU804">
        <f>IF('Main Data'!BE804="AAAA",1,0)</f>
        <v>1</v>
      </c>
      <c r="AV804">
        <f>IF('Main Data'!P804="Yes",1,0)</f>
        <v>0</v>
      </c>
      <c r="AW804">
        <f>IF('Main Data'!AP804="Yes",1,0)</f>
        <v>0</v>
      </c>
      <c r="AX804">
        <f>IF(OR('Main Data'!V804="Yes", 'Main Data'!W804="Yes",'Main Data'!X804="Yes"),1,0)</f>
        <v>1</v>
      </c>
      <c r="AY804">
        <f>IF(OR('Main Data'!Y804="Yes",'Main Data'!Z804="Yes"),1,0)</f>
        <v>0</v>
      </c>
      <c r="AZ804">
        <f>IF('Main Data'!AR804="Yes",1,0)</f>
        <v>0</v>
      </c>
      <c r="BA804">
        <f>IF('Main Data'!AS804="Yes",1,0)</f>
        <v>0</v>
      </c>
      <c r="BB804">
        <f>IF('Main Data'!AG804="Yes",1,0)</f>
        <v>0</v>
      </c>
      <c r="BC804">
        <f>IF('Main Data'!AB804="Yes",1,0)</f>
        <v>0</v>
      </c>
      <c r="BD804">
        <f>IF('Main Data'!AA804="Yes",1,0)</f>
        <v>1</v>
      </c>
      <c r="BE804">
        <f>IF('Main Data'!AC804="Yes",1,0)</f>
        <v>0</v>
      </c>
      <c r="BF804">
        <f>IF('Main Data'!AF804="Yes",1,0)</f>
        <v>0</v>
      </c>
      <c r="BG804">
        <f>IF(OR('Main Data'!AI804="Yes",'Main Data'!AL804="Yes"),1,0)</f>
        <v>0</v>
      </c>
      <c r="BH804">
        <f>IF('Main Data'!AJ804="Yes",1,0)</f>
        <v>0</v>
      </c>
      <c r="BI804">
        <f>IF('Main Data'!AK804="Yes",1,0)</f>
        <v>0</v>
      </c>
      <c r="BJ804">
        <f>IF('Main Data'!AM804="Yes",1,0)</f>
        <v>0</v>
      </c>
      <c r="BK804">
        <f>IF('Main Data'!AQ804="Yes",1,0)</f>
        <v>0</v>
      </c>
      <c r="BL804" s="21">
        <f t="shared" si="73"/>
        <v>0</v>
      </c>
      <c r="BM804" s="21">
        <f t="shared" si="74"/>
        <v>0</v>
      </c>
      <c r="BN804" s="21">
        <f t="shared" si="75"/>
        <v>1</v>
      </c>
      <c r="BO804" s="21">
        <f t="shared" si="76"/>
        <v>0</v>
      </c>
      <c r="BP804" s="21">
        <f t="shared" si="77"/>
        <v>0</v>
      </c>
    </row>
    <row r="805" spans="1:68" x14ac:dyDescent="0.2">
      <c r="A805">
        <v>801</v>
      </c>
      <c r="B805" s="33">
        <f>'Main Data'!C805</f>
        <v>44143</v>
      </c>
      <c r="C805">
        <f>'Main Data'!D805</f>
        <v>530</v>
      </c>
      <c r="D805" s="26">
        <f>'Main Data'!E805</f>
        <v>9500</v>
      </c>
      <c r="E805" s="26">
        <f>'Main Data'!F805</f>
        <v>11875</v>
      </c>
      <c r="F805" s="34">
        <f t="shared" si="72"/>
        <v>9.1590470775886317</v>
      </c>
      <c r="G805">
        <f>IF('Main Data'!H805="AP",1,0)</f>
        <v>0</v>
      </c>
      <c r="H805">
        <f>IF('Main Data'!H805="Blancpain",1,0)</f>
        <v>0</v>
      </c>
      <c r="I805">
        <f>IF('Main Data'!H805="Breguet",1,0)</f>
        <v>0</v>
      </c>
      <c r="J805">
        <f>IF('Main Data'!H805="Breitling",1,0)</f>
        <v>0</v>
      </c>
      <c r="K805">
        <f>IF('Main Data'!H805="Cartier",1,0)</f>
        <v>0</v>
      </c>
      <c r="L805">
        <f>IF('Main Data'!H805="Gallet",1,0)</f>
        <v>0</v>
      </c>
      <c r="M805">
        <f>IF('Main Data'!H805="Girard Perregaux",1,0)</f>
        <v>0</v>
      </c>
      <c r="N805">
        <f>IF('Main Data'!H805="Gubelin",1,0)</f>
        <v>0</v>
      </c>
      <c r="O805">
        <f>IF('Main Data'!H805="Heuer",1,0)</f>
        <v>0</v>
      </c>
      <c r="P805">
        <f>IF('Main Data'!H805="IWC",1,0)</f>
        <v>0</v>
      </c>
      <c r="Q805">
        <f>IF('Main Data'!H805="JLC",1,0)</f>
        <v>0</v>
      </c>
      <c r="R805">
        <f>IF('Main Data'!H805="Longines",1,0)</f>
        <v>0</v>
      </c>
      <c r="S805">
        <f>IF('Main Data'!H805="Movado",1,0)</f>
        <v>0</v>
      </c>
      <c r="T805">
        <f>IF('Main Data'!H805="Omega",1,0)</f>
        <v>0</v>
      </c>
      <c r="U805">
        <f>IF('Main Data'!H805="Panerai",1,0)</f>
        <v>0</v>
      </c>
      <c r="V805">
        <f>IF('Main Data'!H805="Patek",1,0)</f>
        <v>0</v>
      </c>
      <c r="W805">
        <f>IF('Main Data'!H805="Rolex",1,0)</f>
        <v>1</v>
      </c>
      <c r="X805">
        <f>IF('Main Data'!H805="Tudor",1,0)</f>
        <v>0</v>
      </c>
      <c r="Y805">
        <f>IF('Main Data'!H805="Ulysse Nardin",1,0)</f>
        <v>0</v>
      </c>
      <c r="Z805">
        <f>IF('Main Data'!H805="Universal Geneve",1,0)</f>
        <v>0</v>
      </c>
      <c r="AA805">
        <f>IF('Main Data'!H805="Vacheron",1,0)</f>
        <v>0</v>
      </c>
      <c r="AB805">
        <f>IF('Main Data'!H805="Zenith",1,0)</f>
        <v>0</v>
      </c>
      <c r="AC805">
        <f>IF('Main Data'!J805="Stainless Steel",1,0)</f>
        <v>1</v>
      </c>
      <c r="AD805">
        <f>IF('Main Data'!J805="Two-tone",1,0)</f>
        <v>0</v>
      </c>
      <c r="AE805">
        <f>IF(OR('Main Data'!J805="YG 18K",'Main Data'!J805="YG &lt;18K",'Main Data'!J805="PG 18K",'Main Data'!J805="PG &lt;18K",'Main Data'!J805="WG 18K",'Main Data'!J805="Mixes of 18K",'Main Data'!J805="Mixes &lt;18K"),1,0)</f>
        <v>0</v>
      </c>
      <c r="AF805">
        <f>IF('Main Data'!J805="Platinum",1,0)</f>
        <v>0</v>
      </c>
      <c r="AG805">
        <f>IF(OR('Main Data'!J805="PVD",'Main Data'!J805="Gold Plate",'Main Data'!J805="Other"),1,0)</f>
        <v>0</v>
      </c>
      <c r="AH805">
        <f>IF('Main Data'!N805="Stainless Steel",1,0)</f>
        <v>0</v>
      </c>
      <c r="AI805">
        <f>IF('Main Data'!N805="Leather",1,0)</f>
        <v>1</v>
      </c>
      <c r="AJ805">
        <f>IF('Main Data'!N805="Two-tone",1,0)</f>
        <v>0</v>
      </c>
      <c r="AK805">
        <f>IF(OR('Main Data'!N805="YG 18K",'Main Data'!N805="PG 18K",'Main Data'!N805="WG 18K",'Main Data'!N805="Mixes of 18K"),1,0)</f>
        <v>0</v>
      </c>
      <c r="AL805">
        <f>IF(OR(,'Main Data'!N805="PVD",'Main Data'!N805="Gold plate"),1,0)</f>
        <v>0</v>
      </c>
      <c r="AM805">
        <f>IF(OR('Main Data'!AV805="Yes",'Main Data'!AW805="Yes",'Main Data'!AU805="Yes"),1,0)</f>
        <v>0</v>
      </c>
      <c r="AN805">
        <f>IF(OR(ISTEXT('Main Data'!AX805), ISTEXT('Main Data'!AY805)),1,0)</f>
        <v>0</v>
      </c>
      <c r="AO805">
        <f>IF('Main Data'!AZ805="Yes",1,0)</f>
        <v>0</v>
      </c>
      <c r="AP805">
        <f>IF('Main Data'!BA805="Yes",1,0)</f>
        <v>0</v>
      </c>
      <c r="AQ805">
        <f>IF('Main Data'!BD805="Yes",1,0)</f>
        <v>0</v>
      </c>
      <c r="AR805">
        <f>IF('Main Data'!BE805="A",1,0)</f>
        <v>0</v>
      </c>
      <c r="AS805">
        <f>IF('Main Data'!BE805="AA",1,0)</f>
        <v>1</v>
      </c>
      <c r="AT805">
        <f>IF('Main Data'!BE805="AAA",1,0)</f>
        <v>0</v>
      </c>
      <c r="AU805">
        <f>IF('Main Data'!BE805="AAAA",1,0)</f>
        <v>0</v>
      </c>
      <c r="AV805">
        <f>IF('Main Data'!P805="Yes",1,0)</f>
        <v>1</v>
      </c>
      <c r="AW805">
        <f>IF('Main Data'!AP805="Yes",1,0)</f>
        <v>0</v>
      </c>
      <c r="AX805">
        <f>IF(OR('Main Data'!V805="Yes", 'Main Data'!W805="Yes",'Main Data'!X805="Yes"),1,0)</f>
        <v>0</v>
      </c>
      <c r="AY805">
        <f>IF(OR('Main Data'!Y805="Yes",'Main Data'!Z805="Yes"),1,0)</f>
        <v>0</v>
      </c>
      <c r="AZ805">
        <f>IF('Main Data'!AR805="Yes",1,0)</f>
        <v>0</v>
      </c>
      <c r="BA805">
        <f>IF('Main Data'!AS805="Yes",1,0)</f>
        <v>0</v>
      </c>
      <c r="BB805">
        <f>IF('Main Data'!AG805="Yes",1,0)</f>
        <v>0</v>
      </c>
      <c r="BC805">
        <f>IF('Main Data'!AB805="Yes",1,0)</f>
        <v>0</v>
      </c>
      <c r="BD805">
        <f>IF('Main Data'!AA805="Yes",1,0)</f>
        <v>1</v>
      </c>
      <c r="BE805">
        <f>IF('Main Data'!AC805="Yes",1,0)</f>
        <v>0</v>
      </c>
      <c r="BF805">
        <f>IF('Main Data'!AF805="Yes",1,0)</f>
        <v>0</v>
      </c>
      <c r="BG805">
        <f>IF(OR('Main Data'!AI805="Yes",'Main Data'!AL805="Yes"),1,0)</f>
        <v>0</v>
      </c>
      <c r="BH805">
        <f>IF('Main Data'!AJ805="Yes",1,0)</f>
        <v>0</v>
      </c>
      <c r="BI805">
        <f>IF('Main Data'!AK805="Yes",1,0)</f>
        <v>0</v>
      </c>
      <c r="BJ805">
        <f>IF('Main Data'!AM805="Yes",1,0)</f>
        <v>0</v>
      </c>
      <c r="BK805">
        <f>IF('Main Data'!AQ805="Yes",1,0)</f>
        <v>0</v>
      </c>
      <c r="BL805" s="21">
        <f t="shared" si="73"/>
        <v>0</v>
      </c>
      <c r="BM805" s="21">
        <f t="shared" si="74"/>
        <v>0</v>
      </c>
      <c r="BN805" s="21">
        <f t="shared" si="75"/>
        <v>1</v>
      </c>
      <c r="BO805" s="21">
        <f t="shared" si="76"/>
        <v>0</v>
      </c>
      <c r="BP805" s="21">
        <f t="shared" si="77"/>
        <v>0</v>
      </c>
    </row>
    <row r="806" spans="1:68" x14ac:dyDescent="0.2">
      <c r="A806">
        <v>802</v>
      </c>
      <c r="B806" s="33">
        <f>'Main Data'!C806</f>
        <v>44143</v>
      </c>
      <c r="C806">
        <f>'Main Data'!D806</f>
        <v>531</v>
      </c>
      <c r="D806" s="26">
        <f>'Main Data'!E806</f>
        <v>19000</v>
      </c>
      <c r="E806" s="26">
        <f>'Main Data'!F806</f>
        <v>23750</v>
      </c>
      <c r="F806" s="34">
        <f t="shared" si="72"/>
        <v>9.8521942581485771</v>
      </c>
      <c r="G806">
        <f>IF('Main Data'!H806="AP",1,0)</f>
        <v>0</v>
      </c>
      <c r="H806">
        <f>IF('Main Data'!H806="Blancpain",1,0)</f>
        <v>0</v>
      </c>
      <c r="I806">
        <f>IF('Main Data'!H806="Breguet",1,0)</f>
        <v>0</v>
      </c>
      <c r="J806">
        <f>IF('Main Data'!H806="Breitling",1,0)</f>
        <v>0</v>
      </c>
      <c r="K806">
        <f>IF('Main Data'!H806="Cartier",1,0)</f>
        <v>0</v>
      </c>
      <c r="L806">
        <f>IF('Main Data'!H806="Gallet",1,0)</f>
        <v>0</v>
      </c>
      <c r="M806">
        <f>IF('Main Data'!H806="Girard Perregaux",1,0)</f>
        <v>0</v>
      </c>
      <c r="N806">
        <f>IF('Main Data'!H806="Gubelin",1,0)</f>
        <v>0</v>
      </c>
      <c r="O806">
        <f>IF('Main Data'!H806="Heuer",1,0)</f>
        <v>0</v>
      </c>
      <c r="P806">
        <f>IF('Main Data'!H806="IWC",1,0)</f>
        <v>0</v>
      </c>
      <c r="Q806">
        <f>IF('Main Data'!H806="JLC",1,0)</f>
        <v>0</v>
      </c>
      <c r="R806">
        <f>IF('Main Data'!H806="Longines",1,0)</f>
        <v>0</v>
      </c>
      <c r="S806">
        <f>IF('Main Data'!H806="Movado",1,0)</f>
        <v>0</v>
      </c>
      <c r="T806">
        <f>IF('Main Data'!H806="Omega",1,0)</f>
        <v>0</v>
      </c>
      <c r="U806">
        <f>IF('Main Data'!H806="Panerai",1,0)</f>
        <v>0</v>
      </c>
      <c r="V806">
        <f>IF('Main Data'!H806="Patek",1,0)</f>
        <v>0</v>
      </c>
      <c r="W806">
        <f>IF('Main Data'!H806="Rolex",1,0)</f>
        <v>1</v>
      </c>
      <c r="X806">
        <f>IF('Main Data'!H806="Tudor",1,0)</f>
        <v>0</v>
      </c>
      <c r="Y806">
        <f>IF('Main Data'!H806="Ulysse Nardin",1,0)</f>
        <v>0</v>
      </c>
      <c r="Z806">
        <f>IF('Main Data'!H806="Universal Geneve",1,0)</f>
        <v>0</v>
      </c>
      <c r="AA806">
        <f>IF('Main Data'!H806="Vacheron",1,0)</f>
        <v>0</v>
      </c>
      <c r="AB806">
        <f>IF('Main Data'!H806="Zenith",1,0)</f>
        <v>0</v>
      </c>
      <c r="AC806">
        <f>IF('Main Data'!J806="Stainless Steel",1,0)</f>
        <v>0</v>
      </c>
      <c r="AD806">
        <f>IF('Main Data'!J806="Two-tone",1,0)</f>
        <v>0</v>
      </c>
      <c r="AE806">
        <f>IF(OR('Main Data'!J806="YG 18K",'Main Data'!J806="YG &lt;18K",'Main Data'!J806="PG 18K",'Main Data'!J806="PG &lt;18K",'Main Data'!J806="WG 18K",'Main Data'!J806="Mixes of 18K",'Main Data'!J806="Mixes &lt;18K"),1,0)</f>
        <v>1</v>
      </c>
      <c r="AF806">
        <f>IF('Main Data'!J806="Platinum",1,0)</f>
        <v>0</v>
      </c>
      <c r="AG806">
        <f>IF(OR('Main Data'!J806="PVD",'Main Data'!J806="Gold Plate",'Main Data'!J806="Other"),1,0)</f>
        <v>0</v>
      </c>
      <c r="AH806">
        <f>IF('Main Data'!N806="Stainless Steel",1,0)</f>
        <v>0</v>
      </c>
      <c r="AI806">
        <f>IF('Main Data'!N806="Leather",1,0)</f>
        <v>0</v>
      </c>
      <c r="AJ806">
        <f>IF('Main Data'!N806="Two-tone",1,0)</f>
        <v>0</v>
      </c>
      <c r="AK806">
        <f>IF(OR('Main Data'!N806="YG 18K",'Main Data'!N806="PG 18K",'Main Data'!N806="WG 18K",'Main Data'!N806="Mixes of 18K"),1,0)</f>
        <v>1</v>
      </c>
      <c r="AL806">
        <f>IF(OR(,'Main Data'!N806="PVD",'Main Data'!N806="Gold plate"),1,0)</f>
        <v>0</v>
      </c>
      <c r="AM806">
        <f>IF(OR('Main Data'!AV806="Yes",'Main Data'!AW806="Yes",'Main Data'!AU806="Yes"),1,0)</f>
        <v>0</v>
      </c>
      <c r="AN806">
        <f>IF(OR(ISTEXT('Main Data'!AX806), ISTEXT('Main Data'!AY806)),1,0)</f>
        <v>0</v>
      </c>
      <c r="AO806">
        <f>IF('Main Data'!AZ806="Yes",1,0)</f>
        <v>0</v>
      </c>
      <c r="AP806">
        <f>IF('Main Data'!BA806="Yes",1,0)</f>
        <v>0</v>
      </c>
      <c r="AQ806">
        <f>IF('Main Data'!BD806="Yes",1,0)</f>
        <v>0</v>
      </c>
      <c r="AR806">
        <f>IF('Main Data'!BE806="A",1,0)</f>
        <v>0</v>
      </c>
      <c r="AS806">
        <f>IF('Main Data'!BE806="AA",1,0)</f>
        <v>0</v>
      </c>
      <c r="AT806">
        <f>IF('Main Data'!BE806="AAA",1,0)</f>
        <v>1</v>
      </c>
      <c r="AU806">
        <f>IF('Main Data'!BE806="AAAA",1,0)</f>
        <v>0</v>
      </c>
      <c r="AV806">
        <f>IF('Main Data'!P806="Yes",1,0)</f>
        <v>0</v>
      </c>
      <c r="AW806">
        <f>IF('Main Data'!AP806="Yes",1,0)</f>
        <v>0</v>
      </c>
      <c r="AX806">
        <f>IF(OR('Main Data'!V806="Yes", 'Main Data'!W806="Yes",'Main Data'!X806="Yes"),1,0)</f>
        <v>1</v>
      </c>
      <c r="AY806">
        <f>IF(OR('Main Data'!Y806="Yes",'Main Data'!Z806="Yes"),1,0)</f>
        <v>0</v>
      </c>
      <c r="AZ806">
        <f>IF('Main Data'!AR806="Yes",1,0)</f>
        <v>0</v>
      </c>
      <c r="BA806">
        <f>IF('Main Data'!AS806="Yes",1,0)</f>
        <v>0</v>
      </c>
      <c r="BB806">
        <f>IF('Main Data'!AG806="Yes",1,0)</f>
        <v>0</v>
      </c>
      <c r="BC806">
        <f>IF('Main Data'!AB806="Yes",1,0)</f>
        <v>0</v>
      </c>
      <c r="BD806">
        <f>IF('Main Data'!AA806="Yes",1,0)</f>
        <v>1</v>
      </c>
      <c r="BE806">
        <f>IF('Main Data'!AC806="Yes",1,0)</f>
        <v>0</v>
      </c>
      <c r="BF806">
        <f>IF('Main Data'!AF806="Yes",1,0)</f>
        <v>0</v>
      </c>
      <c r="BG806">
        <f>IF(OR('Main Data'!AI806="Yes",'Main Data'!AL806="Yes"),1,0)</f>
        <v>0</v>
      </c>
      <c r="BH806">
        <f>IF('Main Data'!AJ806="Yes",1,0)</f>
        <v>0</v>
      </c>
      <c r="BI806">
        <f>IF('Main Data'!AK806="Yes",1,0)</f>
        <v>0</v>
      </c>
      <c r="BJ806">
        <f>IF('Main Data'!AM806="Yes",1,0)</f>
        <v>0</v>
      </c>
      <c r="BK806">
        <f>IF('Main Data'!AQ806="Yes",1,0)</f>
        <v>0</v>
      </c>
      <c r="BL806" s="21">
        <f t="shared" si="73"/>
        <v>0</v>
      </c>
      <c r="BM806" s="21">
        <f t="shared" si="74"/>
        <v>0</v>
      </c>
      <c r="BN806" s="21">
        <f t="shared" si="75"/>
        <v>1</v>
      </c>
      <c r="BO806" s="21">
        <f t="shared" si="76"/>
        <v>0</v>
      </c>
      <c r="BP806" s="21">
        <f t="shared" si="77"/>
        <v>0</v>
      </c>
    </row>
    <row r="807" spans="1:68" x14ac:dyDescent="0.2">
      <c r="A807">
        <v>803</v>
      </c>
      <c r="B807" s="33">
        <f>'Main Data'!C807</f>
        <v>44143</v>
      </c>
      <c r="C807">
        <f>'Main Data'!D807</f>
        <v>533</v>
      </c>
      <c r="D807" s="26">
        <f>'Main Data'!E807</f>
        <v>24000</v>
      </c>
      <c r="E807" s="26">
        <f>'Main Data'!F807</f>
        <v>30000</v>
      </c>
      <c r="F807" s="34">
        <f t="shared" si="72"/>
        <v>10.085809109330082</v>
      </c>
      <c r="G807">
        <f>IF('Main Data'!H807="AP",1,0)</f>
        <v>0</v>
      </c>
      <c r="H807">
        <f>IF('Main Data'!H807="Blancpain",1,0)</f>
        <v>0</v>
      </c>
      <c r="I807">
        <f>IF('Main Data'!H807="Breguet",1,0)</f>
        <v>0</v>
      </c>
      <c r="J807">
        <f>IF('Main Data'!H807="Breitling",1,0)</f>
        <v>0</v>
      </c>
      <c r="K807">
        <f>IF('Main Data'!H807="Cartier",1,0)</f>
        <v>0</v>
      </c>
      <c r="L807">
        <f>IF('Main Data'!H807="Gallet",1,0)</f>
        <v>0</v>
      </c>
      <c r="M807">
        <f>IF('Main Data'!H807="Girard Perregaux",1,0)</f>
        <v>0</v>
      </c>
      <c r="N807">
        <f>IF('Main Data'!H807="Gubelin",1,0)</f>
        <v>0</v>
      </c>
      <c r="O807">
        <f>IF('Main Data'!H807="Heuer",1,0)</f>
        <v>0</v>
      </c>
      <c r="P807">
        <f>IF('Main Data'!H807="IWC",1,0)</f>
        <v>0</v>
      </c>
      <c r="Q807">
        <f>IF('Main Data'!H807="JLC",1,0)</f>
        <v>0</v>
      </c>
      <c r="R807">
        <f>IF('Main Data'!H807="Longines",1,0)</f>
        <v>0</v>
      </c>
      <c r="S807">
        <f>IF('Main Data'!H807="Movado",1,0)</f>
        <v>0</v>
      </c>
      <c r="T807">
        <f>IF('Main Data'!H807="Omega",1,0)</f>
        <v>0</v>
      </c>
      <c r="U807">
        <f>IF('Main Data'!H807="Panerai",1,0)</f>
        <v>0</v>
      </c>
      <c r="V807">
        <f>IF('Main Data'!H807="Patek",1,0)</f>
        <v>0</v>
      </c>
      <c r="W807">
        <f>IF('Main Data'!H807="Rolex",1,0)</f>
        <v>1</v>
      </c>
      <c r="X807">
        <f>IF('Main Data'!H807="Tudor",1,0)</f>
        <v>0</v>
      </c>
      <c r="Y807">
        <f>IF('Main Data'!H807="Ulysse Nardin",1,0)</f>
        <v>0</v>
      </c>
      <c r="Z807">
        <f>IF('Main Data'!H807="Universal Geneve",1,0)</f>
        <v>0</v>
      </c>
      <c r="AA807">
        <f>IF('Main Data'!H807="Vacheron",1,0)</f>
        <v>0</v>
      </c>
      <c r="AB807">
        <f>IF('Main Data'!H807="Zenith",1,0)</f>
        <v>0</v>
      </c>
      <c r="AC807">
        <f>IF('Main Data'!J807="Stainless Steel",1,0)</f>
        <v>1</v>
      </c>
      <c r="AD807">
        <f>IF('Main Data'!J807="Two-tone",1,0)</f>
        <v>0</v>
      </c>
      <c r="AE807">
        <f>IF(OR('Main Data'!J807="YG 18K",'Main Data'!J807="YG &lt;18K",'Main Data'!J807="PG 18K",'Main Data'!J807="PG &lt;18K",'Main Data'!J807="WG 18K",'Main Data'!J807="Mixes of 18K",'Main Data'!J807="Mixes &lt;18K"),1,0)</f>
        <v>0</v>
      </c>
      <c r="AF807">
        <f>IF('Main Data'!J807="Platinum",1,0)</f>
        <v>0</v>
      </c>
      <c r="AG807">
        <f>IF(OR('Main Data'!J807="PVD",'Main Data'!J807="Gold Plate",'Main Data'!J807="Other"),1,0)</f>
        <v>0</v>
      </c>
      <c r="AH807">
        <f>IF('Main Data'!N807="Stainless Steel",1,0)</f>
        <v>1</v>
      </c>
      <c r="AI807">
        <f>IF('Main Data'!N807="Leather",1,0)</f>
        <v>0</v>
      </c>
      <c r="AJ807">
        <f>IF('Main Data'!N807="Two-tone",1,0)</f>
        <v>0</v>
      </c>
      <c r="AK807">
        <f>IF(OR('Main Data'!N807="YG 18K",'Main Data'!N807="PG 18K",'Main Data'!N807="WG 18K",'Main Data'!N807="Mixes of 18K"),1,0)</f>
        <v>0</v>
      </c>
      <c r="AL807">
        <f>IF(OR(,'Main Data'!N807="PVD",'Main Data'!N807="Gold plate"),1,0)</f>
        <v>0</v>
      </c>
      <c r="AM807">
        <f>IF(OR('Main Data'!AV807="Yes",'Main Data'!AW807="Yes",'Main Data'!AU807="Yes"),1,0)</f>
        <v>0</v>
      </c>
      <c r="AN807">
        <f>IF(OR(ISTEXT('Main Data'!AX807), ISTEXT('Main Data'!AY807)),1,0)</f>
        <v>0</v>
      </c>
      <c r="AO807">
        <f>IF('Main Data'!AZ807="Yes",1,0)</f>
        <v>0</v>
      </c>
      <c r="AP807">
        <f>IF('Main Data'!BA807="Yes",1,0)</f>
        <v>1</v>
      </c>
      <c r="AQ807">
        <f>IF('Main Data'!BD807="Yes",1,0)</f>
        <v>0</v>
      </c>
      <c r="AR807">
        <f>IF('Main Data'!BE807="A",1,0)</f>
        <v>0</v>
      </c>
      <c r="AS807">
        <f>IF('Main Data'!BE807="AA",1,0)</f>
        <v>0</v>
      </c>
      <c r="AT807">
        <f>IF('Main Data'!BE807="AAA",1,0)</f>
        <v>1</v>
      </c>
      <c r="AU807">
        <f>IF('Main Data'!BE807="AAAA",1,0)</f>
        <v>0</v>
      </c>
      <c r="AV807">
        <f>IF('Main Data'!P807="Yes",1,0)</f>
        <v>0</v>
      </c>
      <c r="AW807">
        <f>IF('Main Data'!AP807="Yes",1,0)</f>
        <v>0</v>
      </c>
      <c r="AX807">
        <f>IF(OR('Main Data'!V807="Yes", 'Main Data'!W807="Yes",'Main Data'!X807="Yes"),1,0)</f>
        <v>0</v>
      </c>
      <c r="AY807">
        <f>IF(OR('Main Data'!Y807="Yes",'Main Data'!Z807="Yes"),1,0)</f>
        <v>0</v>
      </c>
      <c r="AZ807">
        <f>IF('Main Data'!AR807="Yes",1,0)</f>
        <v>0</v>
      </c>
      <c r="BA807">
        <f>IF('Main Data'!AS807="Yes",1,0)</f>
        <v>0</v>
      </c>
      <c r="BB807">
        <f>IF('Main Data'!AG807="Yes",1,0)</f>
        <v>0</v>
      </c>
      <c r="BC807">
        <f>IF('Main Data'!AB807="Yes",1,0)</f>
        <v>0</v>
      </c>
      <c r="BD807">
        <f>IF('Main Data'!AA807="Yes",1,0)</f>
        <v>0</v>
      </c>
      <c r="BE807">
        <f>IF('Main Data'!AC807="Yes",1,0)</f>
        <v>0</v>
      </c>
      <c r="BF807">
        <f>IF('Main Data'!AF807="Yes",1,0)</f>
        <v>0</v>
      </c>
      <c r="BG807">
        <f>IF(OR('Main Data'!AI807="Yes",'Main Data'!AL807="Yes"),1,0)</f>
        <v>1</v>
      </c>
      <c r="BH807">
        <f>IF('Main Data'!AJ807="Yes",1,0)</f>
        <v>0</v>
      </c>
      <c r="BI807">
        <f>IF('Main Data'!AK807="Yes",1,0)</f>
        <v>0</v>
      </c>
      <c r="BJ807">
        <f>IF('Main Data'!AM807="Yes",1,0)</f>
        <v>0</v>
      </c>
      <c r="BK807">
        <f>IF('Main Data'!AQ807="Yes",1,0)</f>
        <v>0</v>
      </c>
      <c r="BL807" s="21">
        <f t="shared" si="73"/>
        <v>0</v>
      </c>
      <c r="BM807" s="21">
        <f t="shared" si="74"/>
        <v>0</v>
      </c>
      <c r="BN807" s="21">
        <f t="shared" si="75"/>
        <v>1</v>
      </c>
      <c r="BO807" s="21">
        <f t="shared" si="76"/>
        <v>0</v>
      </c>
      <c r="BP807" s="21">
        <f t="shared" si="77"/>
        <v>0</v>
      </c>
    </row>
    <row r="808" spans="1:68" x14ac:dyDescent="0.2">
      <c r="A808">
        <v>804</v>
      </c>
      <c r="B808" s="33">
        <f>'Main Data'!C808</f>
        <v>44143</v>
      </c>
      <c r="C808">
        <f>'Main Data'!D808</f>
        <v>534</v>
      </c>
      <c r="D808" s="26">
        <f>'Main Data'!E808</f>
        <v>16000</v>
      </c>
      <c r="E808" s="26">
        <f>'Main Data'!F808</f>
        <v>20000</v>
      </c>
      <c r="F808" s="34">
        <f t="shared" si="72"/>
        <v>9.6803440012219184</v>
      </c>
      <c r="G808">
        <f>IF('Main Data'!H808="AP",1,0)</f>
        <v>0</v>
      </c>
      <c r="H808">
        <f>IF('Main Data'!H808="Blancpain",1,0)</f>
        <v>0</v>
      </c>
      <c r="I808">
        <f>IF('Main Data'!H808="Breguet",1,0)</f>
        <v>0</v>
      </c>
      <c r="J808">
        <f>IF('Main Data'!H808="Breitling",1,0)</f>
        <v>0</v>
      </c>
      <c r="K808">
        <f>IF('Main Data'!H808="Cartier",1,0)</f>
        <v>0</v>
      </c>
      <c r="L808">
        <f>IF('Main Data'!H808="Gallet",1,0)</f>
        <v>0</v>
      </c>
      <c r="M808">
        <f>IF('Main Data'!H808="Girard Perregaux",1,0)</f>
        <v>0</v>
      </c>
      <c r="N808">
        <f>IF('Main Data'!H808="Gubelin",1,0)</f>
        <v>0</v>
      </c>
      <c r="O808">
        <f>IF('Main Data'!H808="Heuer",1,0)</f>
        <v>0</v>
      </c>
      <c r="P808">
        <f>IF('Main Data'!H808="IWC",1,0)</f>
        <v>0</v>
      </c>
      <c r="Q808">
        <f>IF('Main Data'!H808="JLC",1,0)</f>
        <v>0</v>
      </c>
      <c r="R808">
        <f>IF('Main Data'!H808="Longines",1,0)</f>
        <v>0</v>
      </c>
      <c r="S808">
        <f>IF('Main Data'!H808="Movado",1,0)</f>
        <v>0</v>
      </c>
      <c r="T808">
        <f>IF('Main Data'!H808="Omega",1,0)</f>
        <v>0</v>
      </c>
      <c r="U808">
        <f>IF('Main Data'!H808="Panerai",1,0)</f>
        <v>0</v>
      </c>
      <c r="V808">
        <f>IF('Main Data'!H808="Patek",1,0)</f>
        <v>0</v>
      </c>
      <c r="W808">
        <f>IF('Main Data'!H808="Rolex",1,0)</f>
        <v>1</v>
      </c>
      <c r="X808">
        <f>IF('Main Data'!H808="Tudor",1,0)</f>
        <v>0</v>
      </c>
      <c r="Y808">
        <f>IF('Main Data'!H808="Ulysse Nardin",1,0)</f>
        <v>0</v>
      </c>
      <c r="Z808">
        <f>IF('Main Data'!H808="Universal Geneve",1,0)</f>
        <v>0</v>
      </c>
      <c r="AA808">
        <f>IF('Main Data'!H808="Vacheron",1,0)</f>
        <v>0</v>
      </c>
      <c r="AB808">
        <f>IF('Main Data'!H808="Zenith",1,0)</f>
        <v>0</v>
      </c>
      <c r="AC808">
        <f>IF('Main Data'!J808="Stainless Steel",1,0)</f>
        <v>1</v>
      </c>
      <c r="AD808">
        <f>IF('Main Data'!J808="Two-tone",1,0)</f>
        <v>0</v>
      </c>
      <c r="AE808">
        <f>IF(OR('Main Data'!J808="YG 18K",'Main Data'!J808="YG &lt;18K",'Main Data'!J808="PG 18K",'Main Data'!J808="PG &lt;18K",'Main Data'!J808="WG 18K",'Main Data'!J808="Mixes of 18K",'Main Data'!J808="Mixes &lt;18K"),1,0)</f>
        <v>0</v>
      </c>
      <c r="AF808">
        <f>IF('Main Data'!J808="Platinum",1,0)</f>
        <v>0</v>
      </c>
      <c r="AG808">
        <f>IF(OR('Main Data'!J808="PVD",'Main Data'!J808="Gold Plate",'Main Data'!J808="Other"),1,0)</f>
        <v>0</v>
      </c>
      <c r="AH808">
        <f>IF('Main Data'!N808="Stainless Steel",1,0)</f>
        <v>0</v>
      </c>
      <c r="AI808">
        <f>IF('Main Data'!N808="Leather",1,0)</f>
        <v>1</v>
      </c>
      <c r="AJ808">
        <f>IF('Main Data'!N808="Two-tone",1,0)</f>
        <v>0</v>
      </c>
      <c r="AK808">
        <f>IF(OR('Main Data'!N808="YG 18K",'Main Data'!N808="PG 18K",'Main Data'!N808="WG 18K",'Main Data'!N808="Mixes of 18K"),1,0)</f>
        <v>0</v>
      </c>
      <c r="AL808">
        <f>IF(OR(,'Main Data'!N808="PVD",'Main Data'!N808="Gold plate"),1,0)</f>
        <v>0</v>
      </c>
      <c r="AM808">
        <f>IF(OR('Main Data'!AV808="Yes",'Main Data'!AW808="Yes",'Main Data'!AU808="Yes"),1,0)</f>
        <v>0</v>
      </c>
      <c r="AN808">
        <f>IF(OR(ISTEXT('Main Data'!AX808), ISTEXT('Main Data'!AY808)),1,0)</f>
        <v>0</v>
      </c>
      <c r="AO808">
        <f>IF('Main Data'!AZ808="Yes",1,0)</f>
        <v>0</v>
      </c>
      <c r="AP808">
        <f>IF('Main Data'!BA808="Yes",1,0)</f>
        <v>0</v>
      </c>
      <c r="AQ808">
        <f>IF('Main Data'!BD808="Yes",1,0)</f>
        <v>0</v>
      </c>
      <c r="AR808">
        <f>IF('Main Data'!BE808="A",1,0)</f>
        <v>0</v>
      </c>
      <c r="AS808">
        <f>IF('Main Data'!BE808="AA",1,0)</f>
        <v>1</v>
      </c>
      <c r="AT808">
        <f>IF('Main Data'!BE808="AAA",1,0)</f>
        <v>0</v>
      </c>
      <c r="AU808">
        <f>IF('Main Data'!BE808="AAAA",1,0)</f>
        <v>0</v>
      </c>
      <c r="AV808">
        <f>IF('Main Data'!P808="Yes",1,0)</f>
        <v>0</v>
      </c>
      <c r="AW808">
        <f>IF('Main Data'!AP808="Yes",1,0)</f>
        <v>0</v>
      </c>
      <c r="AX808">
        <f>IF(OR('Main Data'!V808="Yes", 'Main Data'!W808="Yes",'Main Data'!X808="Yes"),1,0)</f>
        <v>0</v>
      </c>
      <c r="AY808">
        <f>IF(OR('Main Data'!Y808="Yes",'Main Data'!Z808="Yes"),1,0)</f>
        <v>0</v>
      </c>
      <c r="AZ808">
        <f>IF('Main Data'!AR808="Yes",1,0)</f>
        <v>0</v>
      </c>
      <c r="BA808">
        <f>IF('Main Data'!AS808="Yes",1,0)</f>
        <v>0</v>
      </c>
      <c r="BB808">
        <f>IF('Main Data'!AG808="Yes",1,0)</f>
        <v>0</v>
      </c>
      <c r="BC808">
        <f>IF('Main Data'!AB808="Yes",1,0)</f>
        <v>0</v>
      </c>
      <c r="BD808">
        <f>IF('Main Data'!AA808="Yes",1,0)</f>
        <v>0</v>
      </c>
      <c r="BE808">
        <f>IF('Main Data'!AC808="Yes",1,0)</f>
        <v>0</v>
      </c>
      <c r="BF808">
        <f>IF('Main Data'!AF808="Yes",1,0)</f>
        <v>0</v>
      </c>
      <c r="BG808">
        <f>IF(OR('Main Data'!AI808="Yes",'Main Data'!AL808="Yes"),1,0)</f>
        <v>1</v>
      </c>
      <c r="BH808">
        <f>IF('Main Data'!AJ808="Yes",1,0)</f>
        <v>0</v>
      </c>
      <c r="BI808">
        <f>IF('Main Data'!AK808="Yes",1,0)</f>
        <v>0</v>
      </c>
      <c r="BJ808">
        <f>IF('Main Data'!AM808="Yes",1,0)</f>
        <v>0</v>
      </c>
      <c r="BK808">
        <f>IF('Main Data'!AQ808="Yes",1,0)</f>
        <v>0</v>
      </c>
      <c r="BL808" s="21">
        <f t="shared" si="73"/>
        <v>0</v>
      </c>
      <c r="BM808" s="21">
        <f t="shared" si="74"/>
        <v>0</v>
      </c>
      <c r="BN808" s="21">
        <f t="shared" si="75"/>
        <v>1</v>
      </c>
      <c r="BO808" s="21">
        <f t="shared" si="76"/>
        <v>0</v>
      </c>
      <c r="BP808" s="21">
        <f t="shared" si="77"/>
        <v>0</v>
      </c>
    </row>
    <row r="809" spans="1:68" x14ac:dyDescent="0.2">
      <c r="A809">
        <v>805</v>
      </c>
      <c r="B809" s="33">
        <f>'Main Data'!C809</f>
        <v>44143</v>
      </c>
      <c r="C809">
        <f>'Main Data'!D809</f>
        <v>537</v>
      </c>
      <c r="D809" s="26">
        <f>'Main Data'!E809</f>
        <v>20000</v>
      </c>
      <c r="E809" s="26">
        <f>'Main Data'!F809</f>
        <v>25000</v>
      </c>
      <c r="F809" s="34">
        <f t="shared" si="72"/>
        <v>9.9034875525361272</v>
      </c>
      <c r="G809">
        <f>IF('Main Data'!H809="AP",1,0)</f>
        <v>0</v>
      </c>
      <c r="H809">
        <f>IF('Main Data'!H809="Blancpain",1,0)</f>
        <v>0</v>
      </c>
      <c r="I809">
        <f>IF('Main Data'!H809="Breguet",1,0)</f>
        <v>0</v>
      </c>
      <c r="J809">
        <f>IF('Main Data'!H809="Breitling",1,0)</f>
        <v>0</v>
      </c>
      <c r="K809">
        <f>IF('Main Data'!H809="Cartier",1,0)</f>
        <v>0</v>
      </c>
      <c r="L809">
        <f>IF('Main Data'!H809="Gallet",1,0)</f>
        <v>0</v>
      </c>
      <c r="M809">
        <f>IF('Main Data'!H809="Girard Perregaux",1,0)</f>
        <v>0</v>
      </c>
      <c r="N809">
        <f>IF('Main Data'!H809="Gubelin",1,0)</f>
        <v>0</v>
      </c>
      <c r="O809">
        <f>IF('Main Data'!H809="Heuer",1,0)</f>
        <v>0</v>
      </c>
      <c r="P809">
        <f>IF('Main Data'!H809="IWC",1,0)</f>
        <v>0</v>
      </c>
      <c r="Q809">
        <f>IF('Main Data'!H809="JLC",1,0)</f>
        <v>0</v>
      </c>
      <c r="R809">
        <f>IF('Main Data'!H809="Longines",1,0)</f>
        <v>0</v>
      </c>
      <c r="S809">
        <f>IF('Main Data'!H809="Movado",1,0)</f>
        <v>0</v>
      </c>
      <c r="T809">
        <f>IF('Main Data'!H809="Omega",1,0)</f>
        <v>0</v>
      </c>
      <c r="U809">
        <f>IF('Main Data'!H809="Panerai",1,0)</f>
        <v>0</v>
      </c>
      <c r="V809">
        <f>IF('Main Data'!H809="Patek",1,0)</f>
        <v>0</v>
      </c>
      <c r="W809">
        <f>IF('Main Data'!H809="Rolex",1,0)</f>
        <v>1</v>
      </c>
      <c r="X809">
        <f>IF('Main Data'!H809="Tudor",1,0)</f>
        <v>0</v>
      </c>
      <c r="Y809">
        <f>IF('Main Data'!H809="Ulysse Nardin",1,0)</f>
        <v>0</v>
      </c>
      <c r="Z809">
        <f>IF('Main Data'!H809="Universal Geneve",1,0)</f>
        <v>0</v>
      </c>
      <c r="AA809">
        <f>IF('Main Data'!H809="Vacheron",1,0)</f>
        <v>0</v>
      </c>
      <c r="AB809">
        <f>IF('Main Data'!H809="Zenith",1,0)</f>
        <v>0</v>
      </c>
      <c r="AC809">
        <f>IF('Main Data'!J809="Stainless Steel",1,0)</f>
        <v>1</v>
      </c>
      <c r="AD809">
        <f>IF('Main Data'!J809="Two-tone",1,0)</f>
        <v>0</v>
      </c>
      <c r="AE809">
        <f>IF(OR('Main Data'!J809="YG 18K",'Main Data'!J809="YG &lt;18K",'Main Data'!J809="PG 18K",'Main Data'!J809="PG &lt;18K",'Main Data'!J809="WG 18K",'Main Data'!J809="Mixes of 18K",'Main Data'!J809="Mixes &lt;18K"),1,0)</f>
        <v>0</v>
      </c>
      <c r="AF809">
        <f>IF('Main Data'!J809="Platinum",1,0)</f>
        <v>0</v>
      </c>
      <c r="AG809">
        <f>IF(OR('Main Data'!J809="PVD",'Main Data'!J809="Gold Plate",'Main Data'!J809="Other"),1,0)</f>
        <v>0</v>
      </c>
      <c r="AH809">
        <f>IF('Main Data'!N809="Stainless Steel",1,0)</f>
        <v>1</v>
      </c>
      <c r="AI809">
        <f>IF('Main Data'!N809="Leather",1,0)</f>
        <v>0</v>
      </c>
      <c r="AJ809">
        <f>IF('Main Data'!N809="Two-tone",1,0)</f>
        <v>0</v>
      </c>
      <c r="AK809">
        <f>IF(OR('Main Data'!N809="YG 18K",'Main Data'!N809="PG 18K",'Main Data'!N809="WG 18K",'Main Data'!N809="Mixes of 18K"),1,0)</f>
        <v>0</v>
      </c>
      <c r="AL809">
        <f>IF(OR(,'Main Data'!N809="PVD",'Main Data'!N809="Gold plate"),1,0)</f>
        <v>0</v>
      </c>
      <c r="AM809">
        <f>IF(OR('Main Data'!AV809="Yes",'Main Data'!AW809="Yes",'Main Data'!AU809="Yes"),1,0)</f>
        <v>0</v>
      </c>
      <c r="AN809">
        <f>IF(OR(ISTEXT('Main Data'!AX809), ISTEXT('Main Data'!AY809)),1,0)</f>
        <v>0</v>
      </c>
      <c r="AO809">
        <f>IF('Main Data'!AZ809="Yes",1,0)</f>
        <v>0</v>
      </c>
      <c r="AP809">
        <f>IF('Main Data'!BA809="Yes",1,0)</f>
        <v>0</v>
      </c>
      <c r="AQ809">
        <f>IF('Main Data'!BD809="Yes",1,0)</f>
        <v>0</v>
      </c>
      <c r="AR809">
        <f>IF('Main Data'!BE809="A",1,0)</f>
        <v>0</v>
      </c>
      <c r="AS809">
        <f>IF('Main Data'!BE809="AA",1,0)</f>
        <v>0</v>
      </c>
      <c r="AT809">
        <f>IF('Main Data'!BE809="AAA",1,0)</f>
        <v>1</v>
      </c>
      <c r="AU809">
        <f>IF('Main Data'!BE809="AAAA",1,0)</f>
        <v>0</v>
      </c>
      <c r="AV809">
        <f>IF('Main Data'!P809="Yes",1,0)</f>
        <v>0</v>
      </c>
      <c r="AW809">
        <f>IF('Main Data'!AP809="Yes",1,0)</f>
        <v>0</v>
      </c>
      <c r="AX809">
        <f>IF(OR('Main Data'!V809="Yes", 'Main Data'!W809="Yes",'Main Data'!X809="Yes"),1,0)</f>
        <v>1</v>
      </c>
      <c r="AY809">
        <f>IF(OR('Main Data'!Y809="Yes",'Main Data'!Z809="Yes"),1,0)</f>
        <v>0</v>
      </c>
      <c r="AZ809">
        <f>IF('Main Data'!AR809="Yes",1,0)</f>
        <v>0</v>
      </c>
      <c r="BA809">
        <f>IF('Main Data'!AS809="Yes",1,0)</f>
        <v>0</v>
      </c>
      <c r="BB809">
        <f>IF('Main Data'!AG809="Yes",1,0)</f>
        <v>0</v>
      </c>
      <c r="BC809">
        <f>IF('Main Data'!AB809="Yes",1,0)</f>
        <v>0</v>
      </c>
      <c r="BD809">
        <f>IF('Main Data'!AA809="Yes",1,0)</f>
        <v>0</v>
      </c>
      <c r="BE809">
        <f>IF('Main Data'!AC809="Yes",1,0)</f>
        <v>1</v>
      </c>
      <c r="BF809">
        <f>IF('Main Data'!AF809="Yes",1,0)</f>
        <v>0</v>
      </c>
      <c r="BG809">
        <f>IF(OR('Main Data'!AI809="Yes",'Main Data'!AL809="Yes"),1,0)</f>
        <v>0</v>
      </c>
      <c r="BH809">
        <f>IF('Main Data'!AJ809="Yes",1,0)</f>
        <v>0</v>
      </c>
      <c r="BI809">
        <f>IF('Main Data'!AK809="Yes",1,0)</f>
        <v>0</v>
      </c>
      <c r="BJ809">
        <f>IF('Main Data'!AM809="Yes",1,0)</f>
        <v>0</v>
      </c>
      <c r="BK809">
        <f>IF('Main Data'!AQ809="Yes",1,0)</f>
        <v>0</v>
      </c>
      <c r="BL809" s="21">
        <f t="shared" si="73"/>
        <v>0</v>
      </c>
      <c r="BM809" s="21">
        <f t="shared" si="74"/>
        <v>0</v>
      </c>
      <c r="BN809" s="21">
        <f t="shared" si="75"/>
        <v>1</v>
      </c>
      <c r="BO809" s="21">
        <f t="shared" si="76"/>
        <v>0</v>
      </c>
      <c r="BP809" s="21">
        <f t="shared" si="77"/>
        <v>0</v>
      </c>
    </row>
    <row r="810" spans="1:68" x14ac:dyDescent="0.2">
      <c r="A810">
        <v>806</v>
      </c>
      <c r="B810" s="33">
        <f>'Main Data'!C810</f>
        <v>44143</v>
      </c>
      <c r="C810">
        <f>'Main Data'!D810</f>
        <v>538</v>
      </c>
      <c r="D810" s="26">
        <f>'Main Data'!E810</f>
        <v>11000</v>
      </c>
      <c r="E810" s="26">
        <f>'Main Data'!F810</f>
        <v>13750</v>
      </c>
      <c r="F810" s="34">
        <f t="shared" si="72"/>
        <v>9.3056505517805075</v>
      </c>
      <c r="G810">
        <f>IF('Main Data'!H810="AP",1,0)</f>
        <v>0</v>
      </c>
      <c r="H810">
        <f>IF('Main Data'!H810="Blancpain",1,0)</f>
        <v>0</v>
      </c>
      <c r="I810">
        <f>IF('Main Data'!H810="Breguet",1,0)</f>
        <v>0</v>
      </c>
      <c r="J810">
        <f>IF('Main Data'!H810="Breitling",1,0)</f>
        <v>0</v>
      </c>
      <c r="K810">
        <f>IF('Main Data'!H810="Cartier",1,0)</f>
        <v>0</v>
      </c>
      <c r="L810">
        <f>IF('Main Data'!H810="Gallet",1,0)</f>
        <v>0</v>
      </c>
      <c r="M810">
        <f>IF('Main Data'!H810="Girard Perregaux",1,0)</f>
        <v>0</v>
      </c>
      <c r="N810">
        <f>IF('Main Data'!H810="Gubelin",1,0)</f>
        <v>0</v>
      </c>
      <c r="O810">
        <f>IF('Main Data'!H810="Heuer",1,0)</f>
        <v>0</v>
      </c>
      <c r="P810">
        <f>IF('Main Data'!H810="IWC",1,0)</f>
        <v>0</v>
      </c>
      <c r="Q810">
        <f>IF('Main Data'!H810="JLC",1,0)</f>
        <v>0</v>
      </c>
      <c r="R810">
        <f>IF('Main Data'!H810="Longines",1,0)</f>
        <v>0</v>
      </c>
      <c r="S810">
        <f>IF('Main Data'!H810="Movado",1,0)</f>
        <v>0</v>
      </c>
      <c r="T810">
        <f>IF('Main Data'!H810="Omega",1,0)</f>
        <v>0</v>
      </c>
      <c r="U810">
        <f>IF('Main Data'!H810="Panerai",1,0)</f>
        <v>0</v>
      </c>
      <c r="V810">
        <f>IF('Main Data'!H810="Patek",1,0)</f>
        <v>0</v>
      </c>
      <c r="W810">
        <f>IF('Main Data'!H810="Rolex",1,0)</f>
        <v>1</v>
      </c>
      <c r="X810">
        <f>IF('Main Data'!H810="Tudor",1,0)</f>
        <v>0</v>
      </c>
      <c r="Y810">
        <f>IF('Main Data'!H810="Ulysse Nardin",1,0)</f>
        <v>0</v>
      </c>
      <c r="Z810">
        <f>IF('Main Data'!H810="Universal Geneve",1,0)</f>
        <v>0</v>
      </c>
      <c r="AA810">
        <f>IF('Main Data'!H810="Vacheron",1,0)</f>
        <v>0</v>
      </c>
      <c r="AB810">
        <f>IF('Main Data'!H810="Zenith",1,0)</f>
        <v>0</v>
      </c>
      <c r="AC810">
        <f>IF('Main Data'!J810="Stainless Steel",1,0)</f>
        <v>1</v>
      </c>
      <c r="AD810">
        <f>IF('Main Data'!J810="Two-tone",1,0)</f>
        <v>0</v>
      </c>
      <c r="AE810">
        <f>IF(OR('Main Data'!J810="YG 18K",'Main Data'!J810="YG &lt;18K",'Main Data'!J810="PG 18K",'Main Data'!J810="PG &lt;18K",'Main Data'!J810="WG 18K",'Main Data'!J810="Mixes of 18K",'Main Data'!J810="Mixes &lt;18K"),1,0)</f>
        <v>0</v>
      </c>
      <c r="AF810">
        <f>IF('Main Data'!J810="Platinum",1,0)</f>
        <v>0</v>
      </c>
      <c r="AG810">
        <f>IF(OR('Main Data'!J810="PVD",'Main Data'!J810="Gold Plate",'Main Data'!J810="Other"),1,0)</f>
        <v>0</v>
      </c>
      <c r="AH810">
        <f>IF('Main Data'!N810="Stainless Steel",1,0)</f>
        <v>1</v>
      </c>
      <c r="AI810">
        <f>IF('Main Data'!N810="Leather",1,0)</f>
        <v>0</v>
      </c>
      <c r="AJ810">
        <f>IF('Main Data'!N810="Two-tone",1,0)</f>
        <v>0</v>
      </c>
      <c r="AK810">
        <f>IF(OR('Main Data'!N810="YG 18K",'Main Data'!N810="PG 18K",'Main Data'!N810="WG 18K",'Main Data'!N810="Mixes of 18K"),1,0)</f>
        <v>0</v>
      </c>
      <c r="AL810">
        <f>IF(OR(,'Main Data'!N810="PVD",'Main Data'!N810="Gold plate"),1,0)</f>
        <v>0</v>
      </c>
      <c r="AM810">
        <f>IF(OR('Main Data'!AV810="Yes",'Main Data'!AW810="Yes",'Main Data'!AU810="Yes"),1,0)</f>
        <v>0</v>
      </c>
      <c r="AN810">
        <f>IF(OR(ISTEXT('Main Data'!AX810), ISTEXT('Main Data'!AY810)),1,0)</f>
        <v>0</v>
      </c>
      <c r="AO810">
        <f>IF('Main Data'!AZ810="Yes",1,0)</f>
        <v>0</v>
      </c>
      <c r="AP810">
        <f>IF('Main Data'!BA810="Yes",1,0)</f>
        <v>0</v>
      </c>
      <c r="AQ810">
        <f>IF('Main Data'!BD810="Yes",1,0)</f>
        <v>0</v>
      </c>
      <c r="AR810">
        <f>IF('Main Data'!BE810="A",1,0)</f>
        <v>0</v>
      </c>
      <c r="AS810">
        <f>IF('Main Data'!BE810="AA",1,0)</f>
        <v>1</v>
      </c>
      <c r="AT810">
        <f>IF('Main Data'!BE810="AAA",1,0)</f>
        <v>0</v>
      </c>
      <c r="AU810">
        <f>IF('Main Data'!BE810="AAAA",1,0)</f>
        <v>0</v>
      </c>
      <c r="AV810">
        <f>IF('Main Data'!P810="Yes",1,0)</f>
        <v>0</v>
      </c>
      <c r="AW810">
        <f>IF('Main Data'!AP810="Yes",1,0)</f>
        <v>0</v>
      </c>
      <c r="AX810">
        <f>IF(OR('Main Data'!V810="Yes", 'Main Data'!W810="Yes",'Main Data'!X810="Yes"),1,0)</f>
        <v>1</v>
      </c>
      <c r="AY810">
        <f>IF(OR('Main Data'!Y810="Yes",'Main Data'!Z810="Yes"),1,0)</f>
        <v>0</v>
      </c>
      <c r="AZ810">
        <f>IF('Main Data'!AR810="Yes",1,0)</f>
        <v>0</v>
      </c>
      <c r="BA810">
        <f>IF('Main Data'!AS810="Yes",1,0)</f>
        <v>0</v>
      </c>
      <c r="BB810">
        <f>IF('Main Data'!AG810="Yes",1,0)</f>
        <v>0</v>
      </c>
      <c r="BC810">
        <f>IF('Main Data'!AB810="Yes",1,0)</f>
        <v>0</v>
      </c>
      <c r="BD810">
        <f>IF('Main Data'!AA810="Yes",1,0)</f>
        <v>0</v>
      </c>
      <c r="BE810">
        <f>IF('Main Data'!AC810="Yes",1,0)</f>
        <v>1</v>
      </c>
      <c r="BF810">
        <f>IF('Main Data'!AF810="Yes",1,0)</f>
        <v>0</v>
      </c>
      <c r="BG810">
        <f>IF(OR('Main Data'!AI810="Yes",'Main Data'!AL810="Yes"),1,0)</f>
        <v>0</v>
      </c>
      <c r="BH810">
        <f>IF('Main Data'!AJ810="Yes",1,0)</f>
        <v>0</v>
      </c>
      <c r="BI810">
        <f>IF('Main Data'!AK810="Yes",1,0)</f>
        <v>0</v>
      </c>
      <c r="BJ810">
        <f>IF('Main Data'!AM810="Yes",1,0)</f>
        <v>0</v>
      </c>
      <c r="BK810">
        <f>IF('Main Data'!AQ810="Yes",1,0)</f>
        <v>0</v>
      </c>
      <c r="BL810" s="21">
        <f t="shared" si="73"/>
        <v>0</v>
      </c>
      <c r="BM810" s="21">
        <f t="shared" si="74"/>
        <v>0</v>
      </c>
      <c r="BN810" s="21">
        <f t="shared" si="75"/>
        <v>1</v>
      </c>
      <c r="BO810" s="21">
        <f t="shared" si="76"/>
        <v>0</v>
      </c>
      <c r="BP810" s="21">
        <f t="shared" si="77"/>
        <v>0</v>
      </c>
    </row>
    <row r="811" spans="1:68" x14ac:dyDescent="0.2">
      <c r="A811">
        <v>807</v>
      </c>
      <c r="B811" s="33">
        <f>'Main Data'!C811</f>
        <v>44143</v>
      </c>
      <c r="C811">
        <f>'Main Data'!D811</f>
        <v>543</v>
      </c>
      <c r="D811" s="26">
        <f>'Main Data'!E811</f>
        <v>42000</v>
      </c>
      <c r="E811" s="26">
        <f>'Main Data'!F811</f>
        <v>52500</v>
      </c>
      <c r="F811" s="34">
        <f t="shared" si="72"/>
        <v>10.645424897265505</v>
      </c>
      <c r="G811">
        <f>IF('Main Data'!H811="AP",1,0)</f>
        <v>0</v>
      </c>
      <c r="H811">
        <f>IF('Main Data'!H811="Blancpain",1,0)</f>
        <v>0</v>
      </c>
      <c r="I811">
        <f>IF('Main Data'!H811="Breguet",1,0)</f>
        <v>0</v>
      </c>
      <c r="J811">
        <f>IF('Main Data'!H811="Breitling",1,0)</f>
        <v>0</v>
      </c>
      <c r="K811">
        <f>IF('Main Data'!H811="Cartier",1,0)</f>
        <v>0</v>
      </c>
      <c r="L811">
        <f>IF('Main Data'!H811="Gallet",1,0)</f>
        <v>0</v>
      </c>
      <c r="M811">
        <f>IF('Main Data'!H811="Girard Perregaux",1,0)</f>
        <v>0</v>
      </c>
      <c r="N811">
        <f>IF('Main Data'!H811="Gubelin",1,0)</f>
        <v>0</v>
      </c>
      <c r="O811">
        <f>IF('Main Data'!H811="Heuer",1,0)</f>
        <v>0</v>
      </c>
      <c r="P811">
        <f>IF('Main Data'!H811="IWC",1,0)</f>
        <v>0</v>
      </c>
      <c r="Q811">
        <f>IF('Main Data'!H811="JLC",1,0)</f>
        <v>0</v>
      </c>
      <c r="R811">
        <f>IF('Main Data'!H811="Longines",1,0)</f>
        <v>0</v>
      </c>
      <c r="S811">
        <f>IF('Main Data'!H811="Movado",1,0)</f>
        <v>0</v>
      </c>
      <c r="T811">
        <f>IF('Main Data'!H811="Omega",1,0)</f>
        <v>0</v>
      </c>
      <c r="U811">
        <f>IF('Main Data'!H811="Panerai",1,0)</f>
        <v>0</v>
      </c>
      <c r="V811">
        <f>IF('Main Data'!H811="Patek",1,0)</f>
        <v>0</v>
      </c>
      <c r="W811">
        <f>IF('Main Data'!H811="Rolex",1,0)</f>
        <v>1</v>
      </c>
      <c r="X811">
        <f>IF('Main Data'!H811="Tudor",1,0)</f>
        <v>0</v>
      </c>
      <c r="Y811">
        <f>IF('Main Data'!H811="Ulysse Nardin",1,0)</f>
        <v>0</v>
      </c>
      <c r="Z811">
        <f>IF('Main Data'!H811="Universal Geneve",1,0)</f>
        <v>0</v>
      </c>
      <c r="AA811">
        <f>IF('Main Data'!H811="Vacheron",1,0)</f>
        <v>0</v>
      </c>
      <c r="AB811">
        <f>IF('Main Data'!H811="Zenith",1,0)</f>
        <v>0</v>
      </c>
      <c r="AC811">
        <f>IF('Main Data'!J811="Stainless Steel",1,0)</f>
        <v>0</v>
      </c>
      <c r="AD811">
        <f>IF('Main Data'!J811="Two-tone",1,0)</f>
        <v>0</v>
      </c>
      <c r="AE811">
        <f>IF(OR('Main Data'!J811="YG 18K",'Main Data'!J811="YG &lt;18K",'Main Data'!J811="PG 18K",'Main Data'!J811="PG &lt;18K",'Main Data'!J811="WG 18K",'Main Data'!J811="Mixes of 18K",'Main Data'!J811="Mixes &lt;18K"),1,0)</f>
        <v>1</v>
      </c>
      <c r="AF811">
        <f>IF('Main Data'!J811="Platinum",1,0)</f>
        <v>0</v>
      </c>
      <c r="AG811">
        <f>IF(OR('Main Data'!J811="PVD",'Main Data'!J811="Gold Plate",'Main Data'!J811="Other"),1,0)</f>
        <v>0</v>
      </c>
      <c r="AH811">
        <f>IF('Main Data'!N811="Stainless Steel",1,0)</f>
        <v>0</v>
      </c>
      <c r="AI811">
        <f>IF('Main Data'!N811="Leather",1,0)</f>
        <v>0</v>
      </c>
      <c r="AJ811">
        <f>IF('Main Data'!N811="Two-tone",1,0)</f>
        <v>0</v>
      </c>
      <c r="AK811">
        <f>IF(OR('Main Data'!N811="YG 18K",'Main Data'!N811="PG 18K",'Main Data'!N811="WG 18K",'Main Data'!N811="Mixes of 18K"),1,0)</f>
        <v>1</v>
      </c>
      <c r="AL811">
        <f>IF(OR(,'Main Data'!N811="PVD",'Main Data'!N811="Gold plate"),1,0)</f>
        <v>0</v>
      </c>
      <c r="AM811">
        <f>IF(OR('Main Data'!AV811="Yes",'Main Data'!AW811="Yes",'Main Data'!AU811="Yes"),1,0)</f>
        <v>1</v>
      </c>
      <c r="AN811">
        <f>IF(OR(ISTEXT('Main Data'!AX811), ISTEXT('Main Data'!AY811)),1,0)</f>
        <v>0</v>
      </c>
      <c r="AO811">
        <f>IF('Main Data'!AZ811="Yes",1,0)</f>
        <v>0</v>
      </c>
      <c r="AP811">
        <f>IF('Main Data'!BA811="Yes",1,0)</f>
        <v>0</v>
      </c>
      <c r="AQ811">
        <f>IF('Main Data'!BD811="Yes",1,0)</f>
        <v>0</v>
      </c>
      <c r="AR811">
        <f>IF('Main Data'!BE811="A",1,0)</f>
        <v>0</v>
      </c>
      <c r="AS811">
        <f>IF('Main Data'!BE811="AA",1,0)</f>
        <v>0</v>
      </c>
      <c r="AT811">
        <f>IF('Main Data'!BE811="AAA",1,0)</f>
        <v>0</v>
      </c>
      <c r="AU811">
        <f>IF('Main Data'!BE811="AAAA",1,0)</f>
        <v>1</v>
      </c>
      <c r="AV811">
        <f>IF('Main Data'!P811="Yes",1,0)</f>
        <v>0</v>
      </c>
      <c r="AW811">
        <f>IF('Main Data'!AP811="Yes",1,0)</f>
        <v>0</v>
      </c>
      <c r="AX811">
        <f>IF(OR('Main Data'!V811="Yes", 'Main Data'!W811="Yes",'Main Data'!X811="Yes"),1,0)</f>
        <v>0</v>
      </c>
      <c r="AY811">
        <f>IF(OR('Main Data'!Y811="Yes",'Main Data'!Z811="Yes"),1,0)</f>
        <v>0</v>
      </c>
      <c r="AZ811">
        <f>IF('Main Data'!AR811="Yes",1,0)</f>
        <v>0</v>
      </c>
      <c r="BA811">
        <f>IF('Main Data'!AS811="Yes",1,0)</f>
        <v>0</v>
      </c>
      <c r="BB811">
        <f>IF('Main Data'!AG811="Yes",1,0)</f>
        <v>0</v>
      </c>
      <c r="BC811">
        <f>IF('Main Data'!AB811="Yes",1,0)</f>
        <v>0</v>
      </c>
      <c r="BD811">
        <f>IF('Main Data'!AA811="Yes",1,0)</f>
        <v>0</v>
      </c>
      <c r="BE811">
        <f>IF('Main Data'!AC811="Yes",1,0)</f>
        <v>0</v>
      </c>
      <c r="BF811">
        <f>IF('Main Data'!AF811="Yes",1,0)</f>
        <v>0</v>
      </c>
      <c r="BG811">
        <f>IF(OR('Main Data'!AI811="Yes",'Main Data'!AL811="Yes"),1,0)</f>
        <v>0</v>
      </c>
      <c r="BH811">
        <f>IF('Main Data'!AJ811="Yes",1,0)</f>
        <v>0</v>
      </c>
      <c r="BI811">
        <f>IF('Main Data'!AK811="Yes",1,0)</f>
        <v>0</v>
      </c>
      <c r="BJ811">
        <f>IF('Main Data'!AM811="Yes",1,0)</f>
        <v>0</v>
      </c>
      <c r="BK811">
        <f>IF('Main Data'!AQ811="Yes",1,0)</f>
        <v>0</v>
      </c>
      <c r="BL811" s="21">
        <f t="shared" si="73"/>
        <v>0</v>
      </c>
      <c r="BM811" s="21">
        <f t="shared" si="74"/>
        <v>0</v>
      </c>
      <c r="BN811" s="21">
        <f t="shared" si="75"/>
        <v>1</v>
      </c>
      <c r="BO811" s="21">
        <f t="shared" si="76"/>
        <v>0</v>
      </c>
      <c r="BP811" s="21">
        <f t="shared" si="77"/>
        <v>0</v>
      </c>
    </row>
    <row r="812" spans="1:68" x14ac:dyDescent="0.2">
      <c r="A812">
        <v>808</v>
      </c>
      <c r="B812" s="33">
        <f>'Main Data'!C812</f>
        <v>44143</v>
      </c>
      <c r="C812">
        <f>'Main Data'!D812</f>
        <v>544</v>
      </c>
      <c r="D812" s="26">
        <f>'Main Data'!E812</f>
        <v>49000</v>
      </c>
      <c r="E812" s="26">
        <f>'Main Data'!F812</f>
        <v>61250</v>
      </c>
      <c r="F812" s="34">
        <f t="shared" si="72"/>
        <v>10.799575577092764</v>
      </c>
      <c r="G812">
        <f>IF('Main Data'!H812="AP",1,0)</f>
        <v>0</v>
      </c>
      <c r="H812">
        <f>IF('Main Data'!H812="Blancpain",1,0)</f>
        <v>0</v>
      </c>
      <c r="I812">
        <f>IF('Main Data'!H812="Breguet",1,0)</f>
        <v>0</v>
      </c>
      <c r="J812">
        <f>IF('Main Data'!H812="Breitling",1,0)</f>
        <v>0</v>
      </c>
      <c r="K812">
        <f>IF('Main Data'!H812="Cartier",1,0)</f>
        <v>0</v>
      </c>
      <c r="L812">
        <f>IF('Main Data'!H812="Gallet",1,0)</f>
        <v>0</v>
      </c>
      <c r="M812">
        <f>IF('Main Data'!H812="Girard Perregaux",1,0)</f>
        <v>0</v>
      </c>
      <c r="N812">
        <f>IF('Main Data'!H812="Gubelin",1,0)</f>
        <v>0</v>
      </c>
      <c r="O812">
        <f>IF('Main Data'!H812="Heuer",1,0)</f>
        <v>0</v>
      </c>
      <c r="P812">
        <f>IF('Main Data'!H812="IWC",1,0)</f>
        <v>0</v>
      </c>
      <c r="Q812">
        <f>IF('Main Data'!H812="JLC",1,0)</f>
        <v>0</v>
      </c>
      <c r="R812">
        <f>IF('Main Data'!H812="Longines",1,0)</f>
        <v>0</v>
      </c>
      <c r="S812">
        <f>IF('Main Data'!H812="Movado",1,0)</f>
        <v>0</v>
      </c>
      <c r="T812">
        <f>IF('Main Data'!H812="Omega",1,0)</f>
        <v>0</v>
      </c>
      <c r="U812">
        <f>IF('Main Data'!H812="Panerai",1,0)</f>
        <v>0</v>
      </c>
      <c r="V812">
        <f>IF('Main Data'!H812="Patek",1,0)</f>
        <v>0</v>
      </c>
      <c r="W812">
        <f>IF('Main Data'!H812="Rolex",1,0)</f>
        <v>1</v>
      </c>
      <c r="X812">
        <f>IF('Main Data'!H812="Tudor",1,0)</f>
        <v>0</v>
      </c>
      <c r="Y812">
        <f>IF('Main Data'!H812="Ulysse Nardin",1,0)</f>
        <v>0</v>
      </c>
      <c r="Z812">
        <f>IF('Main Data'!H812="Universal Geneve",1,0)</f>
        <v>0</v>
      </c>
      <c r="AA812">
        <f>IF('Main Data'!H812="Vacheron",1,0)</f>
        <v>0</v>
      </c>
      <c r="AB812">
        <f>IF('Main Data'!H812="Zenith",1,0)</f>
        <v>0</v>
      </c>
      <c r="AC812">
        <f>IF('Main Data'!J812="Stainless Steel",1,0)</f>
        <v>0</v>
      </c>
      <c r="AD812">
        <f>IF('Main Data'!J812="Two-tone",1,0)</f>
        <v>0</v>
      </c>
      <c r="AE812">
        <f>IF(OR('Main Data'!J812="YG 18K",'Main Data'!J812="YG &lt;18K",'Main Data'!J812="PG 18K",'Main Data'!J812="PG &lt;18K",'Main Data'!J812="WG 18K",'Main Data'!J812="Mixes of 18K",'Main Data'!J812="Mixes &lt;18K"),1,0)</f>
        <v>1</v>
      </c>
      <c r="AF812">
        <f>IF('Main Data'!J812="Platinum",1,0)</f>
        <v>0</v>
      </c>
      <c r="AG812">
        <f>IF(OR('Main Data'!J812="PVD",'Main Data'!J812="Gold Plate",'Main Data'!J812="Other"),1,0)</f>
        <v>0</v>
      </c>
      <c r="AH812">
        <f>IF('Main Data'!N812="Stainless Steel",1,0)</f>
        <v>0</v>
      </c>
      <c r="AI812">
        <f>IF('Main Data'!N812="Leather",1,0)</f>
        <v>0</v>
      </c>
      <c r="AJ812">
        <f>IF('Main Data'!N812="Two-tone",1,0)</f>
        <v>0</v>
      </c>
      <c r="AK812">
        <f>IF(OR('Main Data'!N812="YG 18K",'Main Data'!N812="PG 18K",'Main Data'!N812="WG 18K",'Main Data'!N812="Mixes of 18K"),1,0)</f>
        <v>1</v>
      </c>
      <c r="AL812">
        <f>IF(OR(,'Main Data'!N812="PVD",'Main Data'!N812="Gold plate"),1,0)</f>
        <v>0</v>
      </c>
      <c r="AM812">
        <f>IF(OR('Main Data'!AV812="Yes",'Main Data'!AW812="Yes",'Main Data'!AU812="Yes"),1,0)</f>
        <v>1</v>
      </c>
      <c r="AN812">
        <f>IF(OR(ISTEXT('Main Data'!AX812), ISTEXT('Main Data'!AY812)),1,0)</f>
        <v>0</v>
      </c>
      <c r="AO812">
        <f>IF('Main Data'!AZ812="Yes",1,0)</f>
        <v>0</v>
      </c>
      <c r="AP812">
        <f>IF('Main Data'!BA812="Yes",1,0)</f>
        <v>0</v>
      </c>
      <c r="AQ812">
        <f>IF('Main Data'!BD812="Yes",1,0)</f>
        <v>0</v>
      </c>
      <c r="AR812">
        <f>IF('Main Data'!BE812="A",1,0)</f>
        <v>0</v>
      </c>
      <c r="AS812">
        <f>IF('Main Data'!BE812="AA",1,0)</f>
        <v>0</v>
      </c>
      <c r="AT812">
        <f>IF('Main Data'!BE812="AAA",1,0)</f>
        <v>0</v>
      </c>
      <c r="AU812">
        <f>IF('Main Data'!BE812="AAAA",1,0)</f>
        <v>1</v>
      </c>
      <c r="AV812">
        <f>IF('Main Data'!P812="Yes",1,0)</f>
        <v>0</v>
      </c>
      <c r="AW812">
        <f>IF('Main Data'!AP812="Yes",1,0)</f>
        <v>0</v>
      </c>
      <c r="AX812">
        <f>IF(OR('Main Data'!V812="Yes", 'Main Data'!W812="Yes",'Main Data'!X812="Yes"),1,0)</f>
        <v>1</v>
      </c>
      <c r="AY812">
        <f>IF(OR('Main Data'!Y812="Yes",'Main Data'!Z812="Yes"),1,0)</f>
        <v>0</v>
      </c>
      <c r="AZ812">
        <f>IF('Main Data'!AR812="Yes",1,0)</f>
        <v>0</v>
      </c>
      <c r="BA812">
        <f>IF('Main Data'!AS812="Yes",1,0)</f>
        <v>0</v>
      </c>
      <c r="BB812">
        <f>IF('Main Data'!AG812="Yes",1,0)</f>
        <v>0</v>
      </c>
      <c r="BC812">
        <f>IF('Main Data'!AB812="Yes",1,0)</f>
        <v>0</v>
      </c>
      <c r="BD812">
        <f>IF('Main Data'!AA812="Yes",1,0)</f>
        <v>0</v>
      </c>
      <c r="BE812">
        <f>IF('Main Data'!AC812="Yes",1,0)</f>
        <v>0</v>
      </c>
      <c r="BF812">
        <f>IF('Main Data'!AF812="Yes",1,0)</f>
        <v>0</v>
      </c>
      <c r="BG812">
        <f>IF(OR('Main Data'!AI812="Yes",'Main Data'!AL812="Yes"),1,0)</f>
        <v>0</v>
      </c>
      <c r="BH812">
        <f>IF('Main Data'!AJ812="Yes",1,0)</f>
        <v>0</v>
      </c>
      <c r="BI812">
        <f>IF('Main Data'!AK812="Yes",1,0)</f>
        <v>0</v>
      </c>
      <c r="BJ812">
        <f>IF('Main Data'!AM812="Yes",1,0)</f>
        <v>0</v>
      </c>
      <c r="BK812">
        <f>IF('Main Data'!AQ812="Yes",1,0)</f>
        <v>0</v>
      </c>
      <c r="BL812" s="21">
        <f t="shared" si="73"/>
        <v>0</v>
      </c>
      <c r="BM812" s="21">
        <f t="shared" si="74"/>
        <v>0</v>
      </c>
      <c r="BN812" s="21">
        <f t="shared" si="75"/>
        <v>1</v>
      </c>
      <c r="BO812" s="21">
        <f t="shared" si="76"/>
        <v>0</v>
      </c>
      <c r="BP812" s="21">
        <f t="shared" si="77"/>
        <v>0</v>
      </c>
    </row>
    <row r="813" spans="1:68" x14ac:dyDescent="0.2">
      <c r="A813">
        <v>809</v>
      </c>
      <c r="B813" s="33">
        <f>'Main Data'!C813</f>
        <v>44143</v>
      </c>
      <c r="C813">
        <f>'Main Data'!D813</f>
        <v>554</v>
      </c>
      <c r="D813" s="26">
        <f>'Main Data'!E813</f>
        <v>100000</v>
      </c>
      <c r="E813" s="26">
        <f>'Main Data'!F813</f>
        <v>362500</v>
      </c>
      <c r="F813" s="34">
        <f t="shared" si="72"/>
        <v>11.512925464970229</v>
      </c>
      <c r="G813">
        <f>IF('Main Data'!H813="AP",1,0)</f>
        <v>0</v>
      </c>
      <c r="H813">
        <f>IF('Main Data'!H813="Blancpain",1,0)</f>
        <v>0</v>
      </c>
      <c r="I813">
        <f>IF('Main Data'!H813="Breguet",1,0)</f>
        <v>0</v>
      </c>
      <c r="J813">
        <f>IF('Main Data'!H813="Breitling",1,0)</f>
        <v>0</v>
      </c>
      <c r="K813">
        <f>IF('Main Data'!H813="Cartier",1,0)</f>
        <v>0</v>
      </c>
      <c r="L813">
        <f>IF('Main Data'!H813="Gallet",1,0)</f>
        <v>0</v>
      </c>
      <c r="M813">
        <f>IF('Main Data'!H813="Girard Perregaux",1,0)</f>
        <v>0</v>
      </c>
      <c r="N813">
        <f>IF('Main Data'!H813="Gubelin",1,0)</f>
        <v>0</v>
      </c>
      <c r="O813">
        <f>IF('Main Data'!H813="Heuer",1,0)</f>
        <v>0</v>
      </c>
      <c r="P813">
        <f>IF('Main Data'!H813="IWC",1,0)</f>
        <v>0</v>
      </c>
      <c r="Q813">
        <f>IF('Main Data'!H813="JLC",1,0)</f>
        <v>0</v>
      </c>
      <c r="R813">
        <f>IF('Main Data'!H813="Longines",1,0)</f>
        <v>0</v>
      </c>
      <c r="S813">
        <f>IF('Main Data'!H813="Movado",1,0)</f>
        <v>0</v>
      </c>
      <c r="T813">
        <f>IF('Main Data'!H813="Omega",1,0)</f>
        <v>0</v>
      </c>
      <c r="U813">
        <f>IF('Main Data'!H813="Panerai",1,0)</f>
        <v>0</v>
      </c>
      <c r="V813">
        <f>IF('Main Data'!H813="Patek",1,0)</f>
        <v>0</v>
      </c>
      <c r="W813">
        <f>IF('Main Data'!H813="Rolex",1,0)</f>
        <v>1</v>
      </c>
      <c r="X813">
        <f>IF('Main Data'!H813="Tudor",1,0)</f>
        <v>0</v>
      </c>
      <c r="Y813">
        <f>IF('Main Data'!H813="Ulysse Nardin",1,0)</f>
        <v>0</v>
      </c>
      <c r="Z813">
        <f>IF('Main Data'!H813="Universal Geneve",1,0)</f>
        <v>0</v>
      </c>
      <c r="AA813">
        <f>IF('Main Data'!H813="Vacheron",1,0)</f>
        <v>0</v>
      </c>
      <c r="AB813">
        <f>IF('Main Data'!H813="Zenith",1,0)</f>
        <v>0</v>
      </c>
      <c r="AC813">
        <f>IF('Main Data'!J813="Stainless Steel",1,0)</f>
        <v>1</v>
      </c>
      <c r="AD813">
        <f>IF('Main Data'!J813="Two-tone",1,0)</f>
        <v>0</v>
      </c>
      <c r="AE813">
        <f>IF(OR('Main Data'!J813="YG 18K",'Main Data'!J813="YG &lt;18K",'Main Data'!J813="PG 18K",'Main Data'!J813="PG &lt;18K",'Main Data'!J813="WG 18K",'Main Data'!J813="Mixes of 18K",'Main Data'!J813="Mixes &lt;18K"),1,0)</f>
        <v>0</v>
      </c>
      <c r="AF813">
        <f>IF('Main Data'!J813="Platinum",1,0)</f>
        <v>0</v>
      </c>
      <c r="AG813">
        <f>IF(OR('Main Data'!J813="PVD",'Main Data'!J813="Gold Plate",'Main Data'!J813="Other"),1,0)</f>
        <v>0</v>
      </c>
      <c r="AH813">
        <f>IF('Main Data'!N813="Stainless Steel",1,0)</f>
        <v>1</v>
      </c>
      <c r="AI813">
        <f>IF('Main Data'!N813="Leather",1,0)</f>
        <v>0</v>
      </c>
      <c r="AJ813">
        <f>IF('Main Data'!N813="Two-tone",1,0)</f>
        <v>0</v>
      </c>
      <c r="AK813">
        <f>IF(OR('Main Data'!N813="YG 18K",'Main Data'!N813="PG 18K",'Main Data'!N813="WG 18K",'Main Data'!N813="Mixes of 18K"),1,0)</f>
        <v>0</v>
      </c>
      <c r="AL813">
        <f>IF(OR(,'Main Data'!N813="PVD",'Main Data'!N813="Gold plate"),1,0)</f>
        <v>0</v>
      </c>
      <c r="AM813">
        <f>IF(OR('Main Data'!AV813="Yes",'Main Data'!AW813="Yes",'Main Data'!AU813="Yes"),1,0)</f>
        <v>0</v>
      </c>
      <c r="AN813">
        <f>IF(OR(ISTEXT('Main Data'!AX813), ISTEXT('Main Data'!AY813)),1,0)</f>
        <v>0</v>
      </c>
      <c r="AO813">
        <f>IF('Main Data'!AZ813="Yes",1,0)</f>
        <v>1</v>
      </c>
      <c r="AP813">
        <f>IF('Main Data'!BA813="Yes",1,0)</f>
        <v>0</v>
      </c>
      <c r="AQ813">
        <f>IF('Main Data'!BD813="Yes",1,0)</f>
        <v>0</v>
      </c>
      <c r="AR813">
        <f>IF('Main Data'!BE813="A",1,0)</f>
        <v>0</v>
      </c>
      <c r="AS813">
        <f>IF('Main Data'!BE813="AA",1,0)</f>
        <v>0</v>
      </c>
      <c r="AT813">
        <f>IF('Main Data'!BE813="AAA",1,0)</f>
        <v>0</v>
      </c>
      <c r="AU813">
        <f>IF('Main Data'!BE813="AAAA",1,0)</f>
        <v>1</v>
      </c>
      <c r="AV813">
        <f>IF('Main Data'!P813="Yes",1,0)</f>
        <v>0</v>
      </c>
      <c r="AW813">
        <f>IF('Main Data'!AP813="Yes",1,0)</f>
        <v>0</v>
      </c>
      <c r="AX813">
        <f>IF(OR('Main Data'!V813="Yes", 'Main Data'!W813="Yes",'Main Data'!X813="Yes"),1,0)</f>
        <v>0</v>
      </c>
      <c r="AY813">
        <f>IF(OR('Main Data'!Y813="Yes",'Main Data'!Z813="Yes"),1,0)</f>
        <v>0</v>
      </c>
      <c r="AZ813">
        <f>IF('Main Data'!AR813="Yes",1,0)</f>
        <v>0</v>
      </c>
      <c r="BA813">
        <f>IF('Main Data'!AS813="Yes",1,0)</f>
        <v>0</v>
      </c>
      <c r="BB813">
        <f>IF('Main Data'!AG813="Yes",1,0)</f>
        <v>0</v>
      </c>
      <c r="BC813">
        <f>IF('Main Data'!AB813="Yes",1,0)</f>
        <v>0</v>
      </c>
      <c r="BD813">
        <f>IF('Main Data'!AA813="Yes",1,0)</f>
        <v>0</v>
      </c>
      <c r="BE813">
        <f>IF('Main Data'!AC813="Yes",1,0)</f>
        <v>0</v>
      </c>
      <c r="BF813">
        <f>IF('Main Data'!AF813="Yes",1,0)</f>
        <v>0</v>
      </c>
      <c r="BG813">
        <f>IF(OR('Main Data'!AI813="Yes",'Main Data'!AL813="Yes"),1,0)</f>
        <v>1</v>
      </c>
      <c r="BH813">
        <f>IF('Main Data'!AJ813="Yes",1,0)</f>
        <v>0</v>
      </c>
      <c r="BI813">
        <f>IF('Main Data'!AK813="Yes",1,0)</f>
        <v>0</v>
      </c>
      <c r="BJ813">
        <f>IF('Main Data'!AM813="Yes",1,0)</f>
        <v>0</v>
      </c>
      <c r="BK813">
        <f>IF('Main Data'!AQ813="Yes",1,0)</f>
        <v>0</v>
      </c>
      <c r="BL813" s="21">
        <f t="shared" si="73"/>
        <v>0</v>
      </c>
      <c r="BM813" s="21">
        <f t="shared" si="74"/>
        <v>0</v>
      </c>
      <c r="BN813" s="21">
        <f t="shared" si="75"/>
        <v>1</v>
      </c>
      <c r="BO813" s="21">
        <f t="shared" si="76"/>
        <v>0</v>
      </c>
      <c r="BP813" s="21">
        <f t="shared" si="77"/>
        <v>0</v>
      </c>
    </row>
    <row r="814" spans="1:68" x14ac:dyDescent="0.2">
      <c r="A814">
        <v>810</v>
      </c>
      <c r="B814" s="33">
        <f>'Main Data'!C814</f>
        <v>44143</v>
      </c>
      <c r="C814">
        <f>'Main Data'!D814</f>
        <v>555</v>
      </c>
      <c r="D814" s="26">
        <f>'Main Data'!E814</f>
        <v>100000</v>
      </c>
      <c r="E814" s="26">
        <f>'Main Data'!F814</f>
        <v>350000</v>
      </c>
      <c r="F814" s="34">
        <f t="shared" si="72"/>
        <v>11.512925464970229</v>
      </c>
      <c r="G814">
        <f>IF('Main Data'!H814="AP",1,0)</f>
        <v>0</v>
      </c>
      <c r="H814">
        <f>IF('Main Data'!H814="Blancpain",1,0)</f>
        <v>0</v>
      </c>
      <c r="I814">
        <f>IF('Main Data'!H814="Breguet",1,0)</f>
        <v>0</v>
      </c>
      <c r="J814">
        <f>IF('Main Data'!H814="Breitling",1,0)</f>
        <v>0</v>
      </c>
      <c r="K814">
        <f>IF('Main Data'!H814="Cartier",1,0)</f>
        <v>0</v>
      </c>
      <c r="L814">
        <f>IF('Main Data'!H814="Gallet",1,0)</f>
        <v>0</v>
      </c>
      <c r="M814">
        <f>IF('Main Data'!H814="Girard Perregaux",1,0)</f>
        <v>0</v>
      </c>
      <c r="N814">
        <f>IF('Main Data'!H814="Gubelin",1,0)</f>
        <v>0</v>
      </c>
      <c r="O814">
        <f>IF('Main Data'!H814="Heuer",1,0)</f>
        <v>0</v>
      </c>
      <c r="P814">
        <f>IF('Main Data'!H814="IWC",1,0)</f>
        <v>0</v>
      </c>
      <c r="Q814">
        <f>IF('Main Data'!H814="JLC",1,0)</f>
        <v>0</v>
      </c>
      <c r="R814">
        <f>IF('Main Data'!H814="Longines",1,0)</f>
        <v>0</v>
      </c>
      <c r="S814">
        <f>IF('Main Data'!H814="Movado",1,0)</f>
        <v>0</v>
      </c>
      <c r="T814">
        <f>IF('Main Data'!H814="Omega",1,0)</f>
        <v>0</v>
      </c>
      <c r="U814">
        <f>IF('Main Data'!H814="Panerai",1,0)</f>
        <v>0</v>
      </c>
      <c r="V814">
        <f>IF('Main Data'!H814="Patek",1,0)</f>
        <v>0</v>
      </c>
      <c r="W814">
        <f>IF('Main Data'!H814="Rolex",1,0)</f>
        <v>1</v>
      </c>
      <c r="X814">
        <f>IF('Main Data'!H814="Tudor",1,0)</f>
        <v>0</v>
      </c>
      <c r="Y814">
        <f>IF('Main Data'!H814="Ulysse Nardin",1,0)</f>
        <v>0</v>
      </c>
      <c r="Z814">
        <f>IF('Main Data'!H814="Universal Geneve",1,0)</f>
        <v>0</v>
      </c>
      <c r="AA814">
        <f>IF('Main Data'!H814="Vacheron",1,0)</f>
        <v>0</v>
      </c>
      <c r="AB814">
        <f>IF('Main Data'!H814="Zenith",1,0)</f>
        <v>0</v>
      </c>
      <c r="AC814">
        <f>IF('Main Data'!J814="Stainless Steel",1,0)</f>
        <v>0</v>
      </c>
      <c r="AD814">
        <f>IF('Main Data'!J814="Two-tone",1,0)</f>
        <v>0</v>
      </c>
      <c r="AE814">
        <f>IF(OR('Main Data'!J814="YG 18K",'Main Data'!J814="YG &lt;18K",'Main Data'!J814="PG 18K",'Main Data'!J814="PG &lt;18K",'Main Data'!J814="WG 18K",'Main Data'!J814="Mixes of 18K",'Main Data'!J814="Mixes &lt;18K"),1,0)</f>
        <v>1</v>
      </c>
      <c r="AF814">
        <f>IF('Main Data'!J814="Platinum",1,0)</f>
        <v>0</v>
      </c>
      <c r="AG814">
        <f>IF(OR('Main Data'!J814="PVD",'Main Data'!J814="Gold Plate",'Main Data'!J814="Other"),1,0)</f>
        <v>0</v>
      </c>
      <c r="AH814">
        <f>IF('Main Data'!N814="Stainless Steel",1,0)</f>
        <v>0</v>
      </c>
      <c r="AI814">
        <f>IF('Main Data'!N814="Leather",1,0)</f>
        <v>0</v>
      </c>
      <c r="AJ814">
        <f>IF('Main Data'!N814="Two-tone",1,0)</f>
        <v>0</v>
      </c>
      <c r="AK814">
        <f>IF(OR('Main Data'!N814="YG 18K",'Main Data'!N814="PG 18K",'Main Data'!N814="WG 18K",'Main Data'!N814="Mixes of 18K"),1,0)</f>
        <v>1</v>
      </c>
      <c r="AL814">
        <f>IF(OR(,'Main Data'!N814="PVD",'Main Data'!N814="Gold plate"),1,0)</f>
        <v>0</v>
      </c>
      <c r="AM814">
        <f>IF(OR('Main Data'!AV814="Yes",'Main Data'!AW814="Yes",'Main Data'!AU814="Yes"),1,0)</f>
        <v>0</v>
      </c>
      <c r="AN814">
        <f>IF(OR(ISTEXT('Main Data'!AX814), ISTEXT('Main Data'!AY814)),1,0)</f>
        <v>0</v>
      </c>
      <c r="AO814">
        <f>IF('Main Data'!AZ814="Yes",1,0)</f>
        <v>0</v>
      </c>
      <c r="AP814">
        <f>IF('Main Data'!BA814="Yes",1,0)</f>
        <v>0</v>
      </c>
      <c r="AQ814">
        <f>IF('Main Data'!BD814="Yes",1,0)</f>
        <v>0</v>
      </c>
      <c r="AR814">
        <f>IF('Main Data'!BE814="A",1,0)</f>
        <v>0</v>
      </c>
      <c r="AS814">
        <f>IF('Main Data'!BE814="AA",1,0)</f>
        <v>0</v>
      </c>
      <c r="AT814">
        <f>IF('Main Data'!BE814="AAA",1,0)</f>
        <v>0</v>
      </c>
      <c r="AU814">
        <f>IF('Main Data'!BE814="AAAA",1,0)</f>
        <v>1</v>
      </c>
      <c r="AV814">
        <f>IF('Main Data'!P814="Yes",1,0)</f>
        <v>0</v>
      </c>
      <c r="AW814">
        <f>IF('Main Data'!AP814="Yes",1,0)</f>
        <v>0</v>
      </c>
      <c r="AX814">
        <f>IF(OR('Main Data'!V814="Yes", 'Main Data'!W814="Yes",'Main Data'!X814="Yes"),1,0)</f>
        <v>0</v>
      </c>
      <c r="AY814">
        <f>IF(OR('Main Data'!Y814="Yes",'Main Data'!Z814="Yes"),1,0)</f>
        <v>0</v>
      </c>
      <c r="AZ814">
        <f>IF('Main Data'!AR814="Yes",1,0)</f>
        <v>0</v>
      </c>
      <c r="BA814">
        <f>IF('Main Data'!AS814="Yes",1,0)</f>
        <v>0</v>
      </c>
      <c r="BB814">
        <f>IF('Main Data'!AG814="Yes",1,0)</f>
        <v>0</v>
      </c>
      <c r="BC814">
        <f>IF('Main Data'!AB814="Yes",1,0)</f>
        <v>0</v>
      </c>
      <c r="BD814">
        <f>IF('Main Data'!AA814="Yes",1,0)</f>
        <v>0</v>
      </c>
      <c r="BE814">
        <f>IF('Main Data'!AC814="Yes",1,0)</f>
        <v>0</v>
      </c>
      <c r="BF814">
        <f>IF('Main Data'!AF814="Yes",1,0)</f>
        <v>0</v>
      </c>
      <c r="BG814">
        <f>IF(OR('Main Data'!AI814="Yes",'Main Data'!AL814="Yes"),1,0)</f>
        <v>1</v>
      </c>
      <c r="BH814">
        <f>IF('Main Data'!AJ814="Yes",1,0)</f>
        <v>0</v>
      </c>
      <c r="BI814">
        <f>IF('Main Data'!AK814="Yes",1,0)</f>
        <v>0</v>
      </c>
      <c r="BJ814">
        <f>IF('Main Data'!AM814="Yes",1,0)</f>
        <v>0</v>
      </c>
      <c r="BK814">
        <f>IF('Main Data'!AQ814="Yes",1,0)</f>
        <v>0</v>
      </c>
      <c r="BL814" s="21">
        <f t="shared" si="73"/>
        <v>0</v>
      </c>
      <c r="BM814" s="21">
        <f t="shared" si="74"/>
        <v>0</v>
      </c>
      <c r="BN814" s="21">
        <f t="shared" si="75"/>
        <v>1</v>
      </c>
      <c r="BO814" s="21">
        <f t="shared" si="76"/>
        <v>0</v>
      </c>
      <c r="BP814" s="21">
        <f t="shared" si="77"/>
        <v>0</v>
      </c>
    </row>
    <row r="815" spans="1:68" x14ac:dyDescent="0.2">
      <c r="A815">
        <v>811</v>
      </c>
      <c r="B815" s="33">
        <f>'Main Data'!C815</f>
        <v>44010</v>
      </c>
      <c r="C815">
        <f>'Main Data'!D815</f>
        <v>1</v>
      </c>
      <c r="D815" s="26">
        <f>'Main Data'!E815</f>
        <v>4400</v>
      </c>
      <c r="E815" s="26">
        <f>'Main Data'!F815</f>
        <v>5500</v>
      </c>
      <c r="F815" s="34">
        <f t="shared" si="72"/>
        <v>8.3893598199063533</v>
      </c>
      <c r="G815">
        <f>IF('Main Data'!H815="AP",1,0)</f>
        <v>0</v>
      </c>
      <c r="H815">
        <f>IF('Main Data'!H815="Blancpain",1,0)</f>
        <v>0</v>
      </c>
      <c r="I815">
        <f>IF('Main Data'!H815="Breguet",1,0)</f>
        <v>0</v>
      </c>
      <c r="J815">
        <f>IF('Main Data'!H815="Breitling",1,0)</f>
        <v>0</v>
      </c>
      <c r="K815">
        <f>IF('Main Data'!H815="Cartier",1,0)</f>
        <v>0</v>
      </c>
      <c r="L815">
        <f>IF('Main Data'!H815="Gallet",1,0)</f>
        <v>0</v>
      </c>
      <c r="M815">
        <f>IF('Main Data'!H815="Girard Perregaux",1,0)</f>
        <v>0</v>
      </c>
      <c r="N815">
        <f>IF('Main Data'!H815="Gubelin",1,0)</f>
        <v>0</v>
      </c>
      <c r="O815">
        <f>IF('Main Data'!H815="Heuer",1,0)</f>
        <v>0</v>
      </c>
      <c r="P815">
        <f>IF('Main Data'!H815="IWC",1,0)</f>
        <v>0</v>
      </c>
      <c r="Q815">
        <f>IF('Main Data'!H815="JLC",1,0)</f>
        <v>0</v>
      </c>
      <c r="R815">
        <f>IF('Main Data'!H815="Longines",1,0)</f>
        <v>1</v>
      </c>
      <c r="S815">
        <f>IF('Main Data'!H815="Movado",1,0)</f>
        <v>0</v>
      </c>
      <c r="T815">
        <f>IF('Main Data'!H815="Omega",1,0)</f>
        <v>0</v>
      </c>
      <c r="U815">
        <f>IF('Main Data'!H815="Panerai",1,0)</f>
        <v>0</v>
      </c>
      <c r="V815">
        <f>IF('Main Data'!H815="Patek",1,0)</f>
        <v>0</v>
      </c>
      <c r="W815">
        <f>IF('Main Data'!H815="Rolex",1,0)</f>
        <v>0</v>
      </c>
      <c r="X815">
        <f>IF('Main Data'!H815="Tudor",1,0)</f>
        <v>0</v>
      </c>
      <c r="Y815">
        <f>IF('Main Data'!H815="Ulysse Nardin",1,0)</f>
        <v>0</v>
      </c>
      <c r="Z815">
        <f>IF('Main Data'!H815="Universal Geneve",1,0)</f>
        <v>0</v>
      </c>
      <c r="AA815">
        <f>IF('Main Data'!H815="Vacheron",1,0)</f>
        <v>0</v>
      </c>
      <c r="AB815">
        <f>IF('Main Data'!H815="Zenith",1,0)</f>
        <v>0</v>
      </c>
      <c r="AC815">
        <f>IF('Main Data'!J815="Stainless Steel",1,0)</f>
        <v>0</v>
      </c>
      <c r="AD815">
        <f>IF('Main Data'!J815="Two-tone",1,0)</f>
        <v>0</v>
      </c>
      <c r="AE815">
        <f>IF(OR('Main Data'!J815="YG 18K",'Main Data'!J815="YG &lt;18K",'Main Data'!J815="PG 18K",'Main Data'!J815="PG &lt;18K",'Main Data'!J815="WG 18K",'Main Data'!J815="Mixes of 18K",'Main Data'!J815="Mixes &lt;18K"),1,0)</f>
        <v>1</v>
      </c>
      <c r="AF815">
        <f>IF('Main Data'!J815="Platinum",1,0)</f>
        <v>0</v>
      </c>
      <c r="AG815">
        <f>IF(OR('Main Data'!J815="PVD",'Main Data'!J815="Gold Plate",'Main Data'!J815="Other"),1,0)</f>
        <v>0</v>
      </c>
      <c r="AH815">
        <f>IF('Main Data'!N815="Stainless Steel",1,0)</f>
        <v>0</v>
      </c>
      <c r="AI815">
        <f>IF('Main Data'!N815="Leather",1,0)</f>
        <v>1</v>
      </c>
      <c r="AJ815">
        <f>IF('Main Data'!N815="Two-tone",1,0)</f>
        <v>0</v>
      </c>
      <c r="AK815">
        <f>IF(OR('Main Data'!N815="YG 18K",'Main Data'!N815="PG 18K",'Main Data'!N815="WG 18K",'Main Data'!N815="Mixes of 18K"),1,0)</f>
        <v>0</v>
      </c>
      <c r="AL815">
        <f>IF(OR(,'Main Data'!N815="PVD",'Main Data'!N815="Gold plate"),1,0)</f>
        <v>0</v>
      </c>
      <c r="AM815">
        <f>IF(OR('Main Data'!AV815="Yes",'Main Data'!AW815="Yes",'Main Data'!AU815="Yes"),1,0)</f>
        <v>0</v>
      </c>
      <c r="AN815">
        <f>IF(OR(ISTEXT('Main Data'!AX815), ISTEXT('Main Data'!AY815)),1,0)</f>
        <v>0</v>
      </c>
      <c r="AO815">
        <f>IF('Main Data'!AZ815="Yes",1,0)</f>
        <v>0</v>
      </c>
      <c r="AP815">
        <f>IF('Main Data'!BA815="Yes",1,0)</f>
        <v>0</v>
      </c>
      <c r="AQ815">
        <f>IF('Main Data'!BD815="Yes",1,0)</f>
        <v>0</v>
      </c>
      <c r="AR815">
        <f>IF('Main Data'!BE815="A",1,0)</f>
        <v>0</v>
      </c>
      <c r="AS815">
        <f>IF('Main Data'!BE815="AA",1,0)</f>
        <v>1</v>
      </c>
      <c r="AT815">
        <f>IF('Main Data'!BE815="AAA",1,0)</f>
        <v>0</v>
      </c>
      <c r="AU815">
        <f>IF('Main Data'!BE815="AAAA",1,0)</f>
        <v>0</v>
      </c>
      <c r="AV815">
        <f>IF('Main Data'!P815="Yes",1,0)</f>
        <v>0</v>
      </c>
      <c r="AW815">
        <f>IF('Main Data'!AP815="Yes",1,0)</f>
        <v>0</v>
      </c>
      <c r="AX815">
        <f>IF(OR('Main Data'!V815="Yes", 'Main Data'!W815="Yes",'Main Data'!X815="Yes"),1,0)</f>
        <v>0</v>
      </c>
      <c r="AY815">
        <f>IF(OR('Main Data'!Y815="Yes",'Main Data'!Z815="Yes"),1,0)</f>
        <v>0</v>
      </c>
      <c r="AZ815">
        <f>IF('Main Data'!AR815="Yes",1,0)</f>
        <v>0</v>
      </c>
      <c r="BA815">
        <f>IF('Main Data'!AS815="Yes",1,0)</f>
        <v>0</v>
      </c>
      <c r="BB815">
        <f>IF('Main Data'!AG815="Yes",1,0)</f>
        <v>0</v>
      </c>
      <c r="BC815">
        <f>IF('Main Data'!AB815="Yes",1,0)</f>
        <v>0</v>
      </c>
      <c r="BD815">
        <f>IF('Main Data'!AA815="Yes",1,0)</f>
        <v>0</v>
      </c>
      <c r="BE815">
        <f>IF('Main Data'!AC815="Yes",1,0)</f>
        <v>0</v>
      </c>
      <c r="BF815">
        <f>IF('Main Data'!AF815="Yes",1,0)</f>
        <v>0</v>
      </c>
      <c r="BG815">
        <f>IF(OR('Main Data'!AI815="Yes",'Main Data'!AL815="Yes"),1,0)</f>
        <v>1</v>
      </c>
      <c r="BH815">
        <f>IF('Main Data'!AJ815="Yes",1,0)</f>
        <v>0</v>
      </c>
      <c r="BI815">
        <f>IF('Main Data'!AK815="Yes",1,0)</f>
        <v>0</v>
      </c>
      <c r="BJ815">
        <f>IF('Main Data'!AM815="Yes",1,0)</f>
        <v>0</v>
      </c>
      <c r="BK815">
        <f>IF('Main Data'!AQ815="Yes",1,0)</f>
        <v>0</v>
      </c>
      <c r="BL815" s="21">
        <f t="shared" si="73"/>
        <v>0</v>
      </c>
      <c r="BM815" s="21">
        <f t="shared" si="74"/>
        <v>0</v>
      </c>
      <c r="BN815" s="21">
        <f t="shared" si="75"/>
        <v>1</v>
      </c>
      <c r="BO815" s="21">
        <f t="shared" si="76"/>
        <v>0</v>
      </c>
      <c r="BP815" s="21">
        <f t="shared" si="77"/>
        <v>0</v>
      </c>
    </row>
    <row r="816" spans="1:68" x14ac:dyDescent="0.2">
      <c r="A816">
        <v>812</v>
      </c>
      <c r="B816" s="33">
        <f>'Main Data'!C816</f>
        <v>44010</v>
      </c>
      <c r="C816">
        <f>'Main Data'!D816</f>
        <v>5</v>
      </c>
      <c r="D816" s="26">
        <f>'Main Data'!E816</f>
        <v>9000</v>
      </c>
      <c r="E816" s="26">
        <f>'Main Data'!F816</f>
        <v>11250</v>
      </c>
      <c r="F816" s="34">
        <f t="shared" si="72"/>
        <v>9.1049798563183568</v>
      </c>
      <c r="G816">
        <f>IF('Main Data'!H816="AP",1,0)</f>
        <v>0</v>
      </c>
      <c r="H816">
        <f>IF('Main Data'!H816="Blancpain",1,0)</f>
        <v>0</v>
      </c>
      <c r="I816">
        <f>IF('Main Data'!H816="Breguet",1,0)</f>
        <v>0</v>
      </c>
      <c r="J816">
        <f>IF('Main Data'!H816="Breitling",1,0)</f>
        <v>0</v>
      </c>
      <c r="K816">
        <f>IF('Main Data'!H816="Cartier",1,0)</f>
        <v>0</v>
      </c>
      <c r="L816">
        <f>IF('Main Data'!H816="Gallet",1,0)</f>
        <v>0</v>
      </c>
      <c r="M816">
        <f>IF('Main Data'!H816="Girard Perregaux",1,0)</f>
        <v>0</v>
      </c>
      <c r="N816">
        <f>IF('Main Data'!H816="Gubelin",1,0)</f>
        <v>0</v>
      </c>
      <c r="O816">
        <f>IF('Main Data'!H816="Heuer",1,0)</f>
        <v>0</v>
      </c>
      <c r="P816">
        <f>IF('Main Data'!H816="IWC",1,0)</f>
        <v>0</v>
      </c>
      <c r="Q816">
        <f>IF('Main Data'!H816="JLC",1,0)</f>
        <v>0</v>
      </c>
      <c r="R816">
        <f>IF('Main Data'!H816="Longines",1,0)</f>
        <v>0</v>
      </c>
      <c r="S816">
        <f>IF('Main Data'!H816="Movado",1,0)</f>
        <v>0</v>
      </c>
      <c r="T816">
        <f>IF('Main Data'!H816="Omega",1,0)</f>
        <v>0</v>
      </c>
      <c r="U816">
        <f>IF('Main Data'!H816="Panerai",1,0)</f>
        <v>0</v>
      </c>
      <c r="V816">
        <f>IF('Main Data'!H816="Patek",1,0)</f>
        <v>0</v>
      </c>
      <c r="W816">
        <f>IF('Main Data'!H816="Rolex",1,0)</f>
        <v>0</v>
      </c>
      <c r="X816">
        <f>IF('Main Data'!H816="Tudor",1,0)</f>
        <v>0</v>
      </c>
      <c r="Y816">
        <f>IF('Main Data'!H816="Ulysse Nardin",1,0)</f>
        <v>0</v>
      </c>
      <c r="Z816">
        <f>IF('Main Data'!H816="Universal Geneve",1,0)</f>
        <v>1</v>
      </c>
      <c r="AA816">
        <f>IF('Main Data'!H816="Vacheron",1,0)</f>
        <v>0</v>
      </c>
      <c r="AB816">
        <f>IF('Main Data'!H816="Zenith",1,0)</f>
        <v>0</v>
      </c>
      <c r="AC816">
        <f>IF('Main Data'!J816="Stainless Steel",1,0)</f>
        <v>1</v>
      </c>
      <c r="AD816">
        <f>IF('Main Data'!J816="Two-tone",1,0)</f>
        <v>0</v>
      </c>
      <c r="AE816">
        <f>IF(OR('Main Data'!J816="YG 18K",'Main Data'!J816="YG &lt;18K",'Main Data'!J816="PG 18K",'Main Data'!J816="PG &lt;18K",'Main Data'!J816="WG 18K",'Main Data'!J816="Mixes of 18K",'Main Data'!J816="Mixes &lt;18K"),1,0)</f>
        <v>0</v>
      </c>
      <c r="AF816">
        <f>IF('Main Data'!J816="Platinum",1,0)</f>
        <v>0</v>
      </c>
      <c r="AG816">
        <f>IF(OR('Main Data'!J816="PVD",'Main Data'!J816="Gold Plate",'Main Data'!J816="Other"),1,0)</f>
        <v>0</v>
      </c>
      <c r="AH816">
        <f>IF('Main Data'!N816="Stainless Steel",1,0)</f>
        <v>0</v>
      </c>
      <c r="AI816">
        <f>IF('Main Data'!N816="Leather",1,0)</f>
        <v>1</v>
      </c>
      <c r="AJ816">
        <f>IF('Main Data'!N816="Two-tone",1,0)</f>
        <v>0</v>
      </c>
      <c r="AK816">
        <f>IF(OR('Main Data'!N816="YG 18K",'Main Data'!N816="PG 18K",'Main Data'!N816="WG 18K",'Main Data'!N816="Mixes of 18K"),1,0)</f>
        <v>0</v>
      </c>
      <c r="AL816">
        <f>IF(OR(,'Main Data'!N816="PVD",'Main Data'!N816="Gold plate"),1,0)</f>
        <v>0</v>
      </c>
      <c r="AM816">
        <f>IF(OR('Main Data'!AV816="Yes",'Main Data'!AW816="Yes",'Main Data'!AU816="Yes"),1,0)</f>
        <v>0</v>
      </c>
      <c r="AN816">
        <f>IF(OR(ISTEXT('Main Data'!AX816), ISTEXT('Main Data'!AY816)),1,0)</f>
        <v>0</v>
      </c>
      <c r="AO816">
        <f>IF('Main Data'!AZ816="Yes",1,0)</f>
        <v>0</v>
      </c>
      <c r="AP816">
        <f>IF('Main Data'!BA816="Yes",1,0)</f>
        <v>0</v>
      </c>
      <c r="AQ816">
        <f>IF('Main Data'!BD816="Yes",1,0)</f>
        <v>0</v>
      </c>
      <c r="AR816">
        <f>IF('Main Data'!BE816="A",1,0)</f>
        <v>0</v>
      </c>
      <c r="AS816">
        <f>IF('Main Data'!BE816="AA",1,0)</f>
        <v>1</v>
      </c>
      <c r="AT816">
        <f>IF('Main Data'!BE816="AAA",1,0)</f>
        <v>0</v>
      </c>
      <c r="AU816">
        <f>IF('Main Data'!BE816="AAAA",1,0)</f>
        <v>0</v>
      </c>
      <c r="AV816">
        <f>IF('Main Data'!P816="Yes",1,0)</f>
        <v>0</v>
      </c>
      <c r="AW816">
        <f>IF('Main Data'!AP816="Yes",1,0)</f>
        <v>0</v>
      </c>
      <c r="AX816">
        <f>IF(OR('Main Data'!V816="Yes", 'Main Data'!W816="Yes",'Main Data'!X816="Yes"),1,0)</f>
        <v>1</v>
      </c>
      <c r="AY816">
        <f>IF(OR('Main Data'!Y816="Yes",'Main Data'!Z816="Yes"),1,0)</f>
        <v>1</v>
      </c>
      <c r="AZ816">
        <f>IF('Main Data'!AR816="Yes",1,0)</f>
        <v>0</v>
      </c>
      <c r="BA816">
        <f>IF('Main Data'!AS816="Yes",1,0)</f>
        <v>0</v>
      </c>
      <c r="BB816">
        <f>IF('Main Data'!AG816="Yes",1,0)</f>
        <v>0</v>
      </c>
      <c r="BC816">
        <f>IF('Main Data'!AB816="Yes",1,0)</f>
        <v>0</v>
      </c>
      <c r="BD816">
        <f>IF('Main Data'!AA816="Yes",1,0)</f>
        <v>0</v>
      </c>
      <c r="BE816">
        <f>IF('Main Data'!AC816="Yes",1,0)</f>
        <v>0</v>
      </c>
      <c r="BF816">
        <f>IF('Main Data'!AF816="Yes",1,0)</f>
        <v>0</v>
      </c>
      <c r="BG816">
        <f>IF(OR('Main Data'!AI816="Yes",'Main Data'!AL816="Yes"),1,0)</f>
        <v>1</v>
      </c>
      <c r="BH816">
        <f>IF('Main Data'!AJ816="Yes",1,0)</f>
        <v>0</v>
      </c>
      <c r="BI816">
        <f>IF('Main Data'!AK816="Yes",1,0)</f>
        <v>0</v>
      </c>
      <c r="BJ816">
        <f>IF('Main Data'!AM816="Yes",1,0)</f>
        <v>0</v>
      </c>
      <c r="BK816">
        <f>IF('Main Data'!AQ816="Yes",1,0)</f>
        <v>0</v>
      </c>
      <c r="BL816" s="21">
        <f t="shared" si="73"/>
        <v>0</v>
      </c>
      <c r="BM816" s="21">
        <f t="shared" si="74"/>
        <v>0</v>
      </c>
      <c r="BN816" s="21">
        <f t="shared" si="75"/>
        <v>1</v>
      </c>
      <c r="BO816" s="21">
        <f t="shared" si="76"/>
        <v>0</v>
      </c>
      <c r="BP816" s="21">
        <f t="shared" si="77"/>
        <v>0</v>
      </c>
    </row>
    <row r="817" spans="1:68" x14ac:dyDescent="0.2">
      <c r="A817">
        <v>813</v>
      </c>
      <c r="B817" s="33">
        <f>'Main Data'!C817</f>
        <v>44010</v>
      </c>
      <c r="C817">
        <f>'Main Data'!D817</f>
        <v>8</v>
      </c>
      <c r="D817" s="26">
        <f>'Main Data'!E817</f>
        <v>22000</v>
      </c>
      <c r="E817" s="26">
        <f>'Main Data'!F817</f>
        <v>27500</v>
      </c>
      <c r="F817" s="34">
        <f t="shared" si="72"/>
        <v>9.9987977323404529</v>
      </c>
      <c r="G817">
        <f>IF('Main Data'!H817="AP",1,0)</f>
        <v>0</v>
      </c>
      <c r="H817">
        <f>IF('Main Data'!H817="Blancpain",1,0)</f>
        <v>0</v>
      </c>
      <c r="I817">
        <f>IF('Main Data'!H817="Breguet",1,0)</f>
        <v>0</v>
      </c>
      <c r="J817">
        <f>IF('Main Data'!H817="Breitling",1,0)</f>
        <v>0</v>
      </c>
      <c r="K817">
        <f>IF('Main Data'!H817="Cartier",1,0)</f>
        <v>0</v>
      </c>
      <c r="L817">
        <f>IF('Main Data'!H817="Gallet",1,0)</f>
        <v>0</v>
      </c>
      <c r="M817">
        <f>IF('Main Data'!H817="Girard Perregaux",1,0)</f>
        <v>0</v>
      </c>
      <c r="N817">
        <f>IF('Main Data'!H817="Gubelin",1,0)</f>
        <v>0</v>
      </c>
      <c r="O817">
        <f>IF('Main Data'!H817="Heuer",1,0)</f>
        <v>0</v>
      </c>
      <c r="P817">
        <f>IF('Main Data'!H817="IWC",1,0)</f>
        <v>0</v>
      </c>
      <c r="Q817">
        <f>IF('Main Data'!H817="JLC",1,0)</f>
        <v>0</v>
      </c>
      <c r="R817">
        <f>IF('Main Data'!H817="Longines",1,0)</f>
        <v>0</v>
      </c>
      <c r="S817">
        <f>IF('Main Data'!H817="Movado",1,0)</f>
        <v>0</v>
      </c>
      <c r="T817">
        <f>IF('Main Data'!H817="Omega",1,0)</f>
        <v>0</v>
      </c>
      <c r="U817">
        <f>IF('Main Data'!H817="Panerai",1,0)</f>
        <v>0</v>
      </c>
      <c r="V817">
        <f>IF('Main Data'!H817="Patek",1,0)</f>
        <v>0</v>
      </c>
      <c r="W817">
        <f>IF('Main Data'!H817="Rolex",1,0)</f>
        <v>0</v>
      </c>
      <c r="X817">
        <f>IF('Main Data'!H817="Tudor",1,0)</f>
        <v>0</v>
      </c>
      <c r="Y817">
        <f>IF('Main Data'!H817="Ulysse Nardin",1,0)</f>
        <v>0</v>
      </c>
      <c r="Z817">
        <f>IF('Main Data'!H817="Universal Geneve",1,0)</f>
        <v>0</v>
      </c>
      <c r="AA817">
        <f>IF('Main Data'!H817="Vacheron",1,0)</f>
        <v>0</v>
      </c>
      <c r="AB817">
        <f>IF('Main Data'!H817="Zenith",1,0)</f>
        <v>1</v>
      </c>
      <c r="AC817">
        <f>IF('Main Data'!J817="Stainless Steel",1,0)</f>
        <v>1</v>
      </c>
      <c r="AD817">
        <f>IF('Main Data'!J817="Two-tone",1,0)</f>
        <v>0</v>
      </c>
      <c r="AE817">
        <f>IF(OR('Main Data'!J817="YG 18K",'Main Data'!J817="YG &lt;18K",'Main Data'!J817="PG 18K",'Main Data'!J817="PG &lt;18K",'Main Data'!J817="WG 18K",'Main Data'!J817="Mixes of 18K",'Main Data'!J817="Mixes &lt;18K"),1,0)</f>
        <v>0</v>
      </c>
      <c r="AF817">
        <f>IF('Main Data'!J817="Platinum",1,0)</f>
        <v>0</v>
      </c>
      <c r="AG817">
        <f>IF(OR('Main Data'!J817="PVD",'Main Data'!J817="Gold Plate",'Main Data'!J817="Other"),1,0)</f>
        <v>0</v>
      </c>
      <c r="AH817">
        <f>IF('Main Data'!N817="Stainless Steel",1,0)</f>
        <v>0</v>
      </c>
      <c r="AI817">
        <f>IF('Main Data'!N817="Leather",1,0)</f>
        <v>1</v>
      </c>
      <c r="AJ817">
        <f>IF('Main Data'!N817="Two-tone",1,0)</f>
        <v>0</v>
      </c>
      <c r="AK817">
        <f>IF(OR('Main Data'!N817="YG 18K",'Main Data'!N817="PG 18K",'Main Data'!N817="WG 18K",'Main Data'!N817="Mixes of 18K"),1,0)</f>
        <v>0</v>
      </c>
      <c r="AL817">
        <f>IF(OR(,'Main Data'!N817="PVD",'Main Data'!N817="Gold plate"),1,0)</f>
        <v>0</v>
      </c>
      <c r="AM817">
        <f>IF(OR('Main Data'!AV817="Yes",'Main Data'!AW817="Yes",'Main Data'!AU817="Yes"),1,0)</f>
        <v>0</v>
      </c>
      <c r="AN817">
        <f>IF(OR(ISTEXT('Main Data'!AX817), ISTEXT('Main Data'!AY817)),1,0)</f>
        <v>0</v>
      </c>
      <c r="AO817">
        <f>IF('Main Data'!AZ817="Yes",1,0)</f>
        <v>0</v>
      </c>
      <c r="AP817">
        <f>IF('Main Data'!BA817="Yes",1,0)</f>
        <v>0</v>
      </c>
      <c r="AQ817">
        <f>IF('Main Data'!BD817="Yes",1,0)</f>
        <v>0</v>
      </c>
      <c r="AR817">
        <f>IF('Main Data'!BE817="A",1,0)</f>
        <v>0</v>
      </c>
      <c r="AS817">
        <f>IF('Main Data'!BE817="AA",1,0)</f>
        <v>0</v>
      </c>
      <c r="AT817">
        <f>IF('Main Data'!BE817="AAA",1,0)</f>
        <v>1</v>
      </c>
      <c r="AU817">
        <f>IF('Main Data'!BE817="AAAA",1,0)</f>
        <v>0</v>
      </c>
      <c r="AV817">
        <f>IF('Main Data'!P817="Yes",1,0)</f>
        <v>0</v>
      </c>
      <c r="AW817">
        <f>IF('Main Data'!AP817="Yes",1,0)</f>
        <v>0</v>
      </c>
      <c r="AX817">
        <f>IF(OR('Main Data'!V817="Yes", 'Main Data'!W817="Yes",'Main Data'!X817="Yes"),1,0)</f>
        <v>1</v>
      </c>
      <c r="AY817">
        <f>IF(OR('Main Data'!Y817="Yes",'Main Data'!Z817="Yes"),1,0)</f>
        <v>0</v>
      </c>
      <c r="AZ817">
        <f>IF('Main Data'!AR817="Yes",1,0)</f>
        <v>0</v>
      </c>
      <c r="BA817">
        <f>IF('Main Data'!AS817="Yes",1,0)</f>
        <v>0</v>
      </c>
      <c r="BB817">
        <f>IF('Main Data'!AG817="Yes",1,0)</f>
        <v>0</v>
      </c>
      <c r="BC817">
        <f>IF('Main Data'!AB817="Yes",1,0)</f>
        <v>0</v>
      </c>
      <c r="BD817">
        <f>IF('Main Data'!AA817="Yes",1,0)</f>
        <v>0</v>
      </c>
      <c r="BE817">
        <f>IF('Main Data'!AC817="Yes",1,0)</f>
        <v>0</v>
      </c>
      <c r="BF817">
        <f>IF('Main Data'!AF817="Yes",1,0)</f>
        <v>0</v>
      </c>
      <c r="BG817">
        <f>IF(OR('Main Data'!AI817="Yes",'Main Data'!AL817="Yes"),1,0)</f>
        <v>1</v>
      </c>
      <c r="BH817">
        <f>IF('Main Data'!AJ817="Yes",1,0)</f>
        <v>0</v>
      </c>
      <c r="BI817">
        <f>IF('Main Data'!AK817="Yes",1,0)</f>
        <v>0</v>
      </c>
      <c r="BJ817">
        <f>IF('Main Data'!AM817="Yes",1,0)</f>
        <v>0</v>
      </c>
      <c r="BK817">
        <f>IF('Main Data'!AQ817="Yes",1,0)</f>
        <v>0</v>
      </c>
      <c r="BL817" s="21">
        <f t="shared" si="73"/>
        <v>0</v>
      </c>
      <c r="BM817" s="21">
        <f t="shared" si="74"/>
        <v>0</v>
      </c>
      <c r="BN817" s="21">
        <f t="shared" si="75"/>
        <v>1</v>
      </c>
      <c r="BO817" s="21">
        <f t="shared" si="76"/>
        <v>0</v>
      </c>
      <c r="BP817" s="21">
        <f t="shared" si="77"/>
        <v>0</v>
      </c>
    </row>
    <row r="818" spans="1:68" x14ac:dyDescent="0.2">
      <c r="A818">
        <v>814</v>
      </c>
      <c r="B818" s="33">
        <f>'Main Data'!C818</f>
        <v>44010</v>
      </c>
      <c r="C818">
        <f>'Main Data'!D818</f>
        <v>10</v>
      </c>
      <c r="D818" s="26">
        <f>'Main Data'!E818</f>
        <v>3000</v>
      </c>
      <c r="E818" s="26">
        <f>'Main Data'!F818</f>
        <v>3750</v>
      </c>
      <c r="F818" s="34">
        <f t="shared" si="72"/>
        <v>8.0063675676502459</v>
      </c>
      <c r="G818">
        <f>IF('Main Data'!H818="AP",1,0)</f>
        <v>0</v>
      </c>
      <c r="H818">
        <f>IF('Main Data'!H818="Blancpain",1,0)</f>
        <v>0</v>
      </c>
      <c r="I818">
        <f>IF('Main Data'!H818="Breguet",1,0)</f>
        <v>0</v>
      </c>
      <c r="J818">
        <f>IF('Main Data'!H818="Breitling",1,0)</f>
        <v>0</v>
      </c>
      <c r="K818">
        <f>IF('Main Data'!H818="Cartier",1,0)</f>
        <v>0</v>
      </c>
      <c r="L818">
        <f>IF('Main Data'!H818="Gallet",1,0)</f>
        <v>0</v>
      </c>
      <c r="M818">
        <f>IF('Main Data'!H818="Girard Perregaux",1,0)</f>
        <v>0</v>
      </c>
      <c r="N818">
        <f>IF('Main Data'!H818="Gubelin",1,0)</f>
        <v>0</v>
      </c>
      <c r="O818">
        <f>IF('Main Data'!H818="Heuer",1,0)</f>
        <v>0</v>
      </c>
      <c r="P818">
        <f>IF('Main Data'!H818="IWC",1,0)</f>
        <v>0</v>
      </c>
      <c r="Q818">
        <f>IF('Main Data'!H818="JLC",1,0)</f>
        <v>1</v>
      </c>
      <c r="R818">
        <f>IF('Main Data'!H818="Longines",1,0)</f>
        <v>0</v>
      </c>
      <c r="S818">
        <f>IF('Main Data'!H818="Movado",1,0)</f>
        <v>0</v>
      </c>
      <c r="T818">
        <f>IF('Main Data'!H818="Omega",1,0)</f>
        <v>0</v>
      </c>
      <c r="U818">
        <f>IF('Main Data'!H818="Panerai",1,0)</f>
        <v>0</v>
      </c>
      <c r="V818">
        <f>IF('Main Data'!H818="Patek",1,0)</f>
        <v>0</v>
      </c>
      <c r="W818">
        <f>IF('Main Data'!H818="Rolex",1,0)</f>
        <v>0</v>
      </c>
      <c r="X818">
        <f>IF('Main Data'!H818="Tudor",1,0)</f>
        <v>0</v>
      </c>
      <c r="Y818">
        <f>IF('Main Data'!H818="Ulysse Nardin",1,0)</f>
        <v>0</v>
      </c>
      <c r="Z818">
        <f>IF('Main Data'!H818="Universal Geneve",1,0)</f>
        <v>0</v>
      </c>
      <c r="AA818">
        <f>IF('Main Data'!H818="Vacheron",1,0)</f>
        <v>0</v>
      </c>
      <c r="AB818">
        <f>IF('Main Data'!H818="Zenith",1,0)</f>
        <v>0</v>
      </c>
      <c r="AC818">
        <f>IF('Main Data'!J818="Stainless Steel",1,0)</f>
        <v>1</v>
      </c>
      <c r="AD818">
        <f>IF('Main Data'!J818="Two-tone",1,0)</f>
        <v>0</v>
      </c>
      <c r="AE818">
        <f>IF(OR('Main Data'!J818="YG 18K",'Main Data'!J818="YG &lt;18K",'Main Data'!J818="PG 18K",'Main Data'!J818="PG &lt;18K",'Main Data'!J818="WG 18K",'Main Data'!J818="Mixes of 18K",'Main Data'!J818="Mixes &lt;18K"),1,0)</f>
        <v>0</v>
      </c>
      <c r="AF818">
        <f>IF('Main Data'!J818="Platinum",1,0)</f>
        <v>0</v>
      </c>
      <c r="AG818">
        <f>IF(OR('Main Data'!J818="PVD",'Main Data'!J818="Gold Plate",'Main Data'!J818="Other"),1,0)</f>
        <v>0</v>
      </c>
      <c r="AH818">
        <f>IF('Main Data'!N818="Stainless Steel",1,0)</f>
        <v>0</v>
      </c>
      <c r="AI818">
        <f>IF('Main Data'!N818="Leather",1,0)</f>
        <v>1</v>
      </c>
      <c r="AJ818">
        <f>IF('Main Data'!N818="Two-tone",1,0)</f>
        <v>0</v>
      </c>
      <c r="AK818">
        <f>IF(OR('Main Data'!N818="YG 18K",'Main Data'!N818="PG 18K",'Main Data'!N818="WG 18K",'Main Data'!N818="Mixes of 18K"),1,0)</f>
        <v>0</v>
      </c>
      <c r="AL818">
        <f>IF(OR(,'Main Data'!N818="PVD",'Main Data'!N818="Gold plate"),1,0)</f>
        <v>0</v>
      </c>
      <c r="AM818">
        <f>IF(OR('Main Data'!AV818="Yes",'Main Data'!AW818="Yes",'Main Data'!AU818="Yes"),1,0)</f>
        <v>0</v>
      </c>
      <c r="AN818">
        <f>IF(OR(ISTEXT('Main Data'!AX818), ISTEXT('Main Data'!AY818)),1,0)</f>
        <v>0</v>
      </c>
      <c r="AO818">
        <f>IF('Main Data'!AZ818="Yes",1,0)</f>
        <v>0</v>
      </c>
      <c r="AP818">
        <f>IF('Main Data'!BA818="Yes",1,0)</f>
        <v>0</v>
      </c>
      <c r="AQ818">
        <f>IF('Main Data'!BD818="Yes",1,0)</f>
        <v>0</v>
      </c>
      <c r="AR818">
        <f>IF('Main Data'!BE818="A",1,0)</f>
        <v>0</v>
      </c>
      <c r="AS818">
        <f>IF('Main Data'!BE818="AA",1,0)</f>
        <v>1</v>
      </c>
      <c r="AT818">
        <f>IF('Main Data'!BE818="AAA",1,0)</f>
        <v>0</v>
      </c>
      <c r="AU818">
        <f>IF('Main Data'!BE818="AAAA",1,0)</f>
        <v>0</v>
      </c>
      <c r="AV818">
        <f>IF('Main Data'!P818="Yes",1,0)</f>
        <v>1</v>
      </c>
      <c r="AW818">
        <f>IF('Main Data'!AP818="Yes",1,0)</f>
        <v>0</v>
      </c>
      <c r="AX818">
        <f>IF(OR('Main Data'!V818="Yes", 'Main Data'!W818="Yes",'Main Data'!X818="Yes"),1,0)</f>
        <v>0</v>
      </c>
      <c r="AY818">
        <f>IF(OR('Main Data'!Y818="Yes",'Main Data'!Z818="Yes"),1,0)</f>
        <v>0</v>
      </c>
      <c r="AZ818">
        <f>IF('Main Data'!AR818="Yes",1,0)</f>
        <v>0</v>
      </c>
      <c r="BA818">
        <f>IF('Main Data'!AS818="Yes",1,0)</f>
        <v>0</v>
      </c>
      <c r="BB818">
        <f>IF('Main Data'!AG818="Yes",1,0)</f>
        <v>0</v>
      </c>
      <c r="BC818">
        <f>IF('Main Data'!AB818="Yes",1,0)</f>
        <v>0</v>
      </c>
      <c r="BD818">
        <f>IF('Main Data'!AA818="Yes",1,0)</f>
        <v>0</v>
      </c>
      <c r="BE818">
        <f>IF('Main Data'!AC818="Yes",1,0)</f>
        <v>0</v>
      </c>
      <c r="BF818">
        <f>IF('Main Data'!AF818="Yes",1,0)</f>
        <v>0</v>
      </c>
      <c r="BG818">
        <f>IF(OR('Main Data'!AI818="Yes",'Main Data'!AL818="Yes"),1,0)</f>
        <v>0</v>
      </c>
      <c r="BH818">
        <f>IF('Main Data'!AJ818="Yes",1,0)</f>
        <v>0</v>
      </c>
      <c r="BI818">
        <f>IF('Main Data'!AK818="Yes",1,0)</f>
        <v>0</v>
      </c>
      <c r="BJ818">
        <f>IF('Main Data'!AM818="Yes",1,0)</f>
        <v>0</v>
      </c>
      <c r="BK818">
        <f>IF('Main Data'!AQ818="Yes",1,0)</f>
        <v>0</v>
      </c>
      <c r="BL818" s="21">
        <f t="shared" si="73"/>
        <v>0</v>
      </c>
      <c r="BM818" s="21">
        <f t="shared" si="74"/>
        <v>0</v>
      </c>
      <c r="BN818" s="21">
        <f t="shared" si="75"/>
        <v>1</v>
      </c>
      <c r="BO818" s="21">
        <f t="shared" si="76"/>
        <v>0</v>
      </c>
      <c r="BP818" s="21">
        <f t="shared" si="77"/>
        <v>0</v>
      </c>
    </row>
    <row r="819" spans="1:68" x14ac:dyDescent="0.2">
      <c r="A819">
        <v>815</v>
      </c>
      <c r="B819" s="33">
        <f>'Main Data'!C819</f>
        <v>44010</v>
      </c>
      <c r="C819">
        <f>'Main Data'!D819</f>
        <v>11</v>
      </c>
      <c r="D819" s="26">
        <f>'Main Data'!E819</f>
        <v>2000</v>
      </c>
      <c r="E819" s="26">
        <f>'Main Data'!F819</f>
        <v>2500</v>
      </c>
      <c r="F819" s="34">
        <f t="shared" si="72"/>
        <v>7.6009024595420822</v>
      </c>
      <c r="G819">
        <f>IF('Main Data'!H819="AP",1,0)</f>
        <v>0</v>
      </c>
      <c r="H819">
        <f>IF('Main Data'!H819="Blancpain",1,0)</f>
        <v>0</v>
      </c>
      <c r="I819">
        <f>IF('Main Data'!H819="Breguet",1,0)</f>
        <v>0</v>
      </c>
      <c r="J819">
        <f>IF('Main Data'!H819="Breitling",1,0)</f>
        <v>0</v>
      </c>
      <c r="K819">
        <f>IF('Main Data'!H819="Cartier",1,0)</f>
        <v>0</v>
      </c>
      <c r="L819">
        <f>IF('Main Data'!H819="Gallet",1,0)</f>
        <v>0</v>
      </c>
      <c r="M819">
        <f>IF('Main Data'!H819="Girard Perregaux",1,0)</f>
        <v>0</v>
      </c>
      <c r="N819">
        <f>IF('Main Data'!H819="Gubelin",1,0)</f>
        <v>0</v>
      </c>
      <c r="O819">
        <f>IF('Main Data'!H819="Heuer",1,0)</f>
        <v>1</v>
      </c>
      <c r="P819">
        <f>IF('Main Data'!H819="IWC",1,0)</f>
        <v>0</v>
      </c>
      <c r="Q819">
        <f>IF('Main Data'!H819="JLC",1,0)</f>
        <v>0</v>
      </c>
      <c r="R819">
        <f>IF('Main Data'!H819="Longines",1,0)</f>
        <v>0</v>
      </c>
      <c r="S819">
        <f>IF('Main Data'!H819="Movado",1,0)</f>
        <v>0</v>
      </c>
      <c r="T819">
        <f>IF('Main Data'!H819="Omega",1,0)</f>
        <v>0</v>
      </c>
      <c r="U819">
        <f>IF('Main Data'!H819="Panerai",1,0)</f>
        <v>0</v>
      </c>
      <c r="V819">
        <f>IF('Main Data'!H819="Patek",1,0)</f>
        <v>0</v>
      </c>
      <c r="W819">
        <f>IF('Main Data'!H819="Rolex",1,0)</f>
        <v>0</v>
      </c>
      <c r="X819">
        <f>IF('Main Data'!H819="Tudor",1,0)</f>
        <v>0</v>
      </c>
      <c r="Y819">
        <f>IF('Main Data'!H819="Ulysse Nardin",1,0)</f>
        <v>0</v>
      </c>
      <c r="Z819">
        <f>IF('Main Data'!H819="Universal Geneve",1,0)</f>
        <v>0</v>
      </c>
      <c r="AA819">
        <f>IF('Main Data'!H819="Vacheron",1,0)</f>
        <v>0</v>
      </c>
      <c r="AB819">
        <f>IF('Main Data'!H819="Zenith",1,0)</f>
        <v>0</v>
      </c>
      <c r="AC819">
        <f>IF('Main Data'!J819="Stainless Steel",1,0)</f>
        <v>0</v>
      </c>
      <c r="AD819">
        <f>IF('Main Data'!J819="Two-tone",1,0)</f>
        <v>0</v>
      </c>
      <c r="AE819">
        <f>IF(OR('Main Data'!J819="YG 18K",'Main Data'!J819="YG &lt;18K",'Main Data'!J819="PG 18K",'Main Data'!J819="PG &lt;18K",'Main Data'!J819="WG 18K",'Main Data'!J819="Mixes of 18K",'Main Data'!J819="Mixes &lt;18K"),1,0)</f>
        <v>0</v>
      </c>
      <c r="AF819">
        <f>IF('Main Data'!J819="Platinum",1,0)</f>
        <v>0</v>
      </c>
      <c r="AG819">
        <f>IF(OR('Main Data'!J819="PVD",'Main Data'!J819="Gold Plate",'Main Data'!J819="Other"),1,0)</f>
        <v>1</v>
      </c>
      <c r="AH819">
        <f>IF('Main Data'!N819="Stainless Steel",1,0)</f>
        <v>0</v>
      </c>
      <c r="AI819">
        <f>IF('Main Data'!N819="Leather",1,0)</f>
        <v>1</v>
      </c>
      <c r="AJ819">
        <f>IF('Main Data'!N819="Two-tone",1,0)</f>
        <v>0</v>
      </c>
      <c r="AK819">
        <f>IF(OR('Main Data'!N819="YG 18K",'Main Data'!N819="PG 18K",'Main Data'!N819="WG 18K",'Main Data'!N819="Mixes of 18K"),1,0)</f>
        <v>0</v>
      </c>
      <c r="AL819">
        <f>IF(OR(,'Main Data'!N819="PVD",'Main Data'!N819="Gold plate"),1,0)</f>
        <v>0</v>
      </c>
      <c r="AM819">
        <f>IF(OR('Main Data'!AV819="Yes",'Main Data'!AW819="Yes",'Main Data'!AU819="Yes"),1,0)</f>
        <v>0</v>
      </c>
      <c r="AN819">
        <f>IF(OR(ISTEXT('Main Data'!AX819), ISTEXT('Main Data'!AY819)),1,0)</f>
        <v>0</v>
      </c>
      <c r="AO819">
        <f>IF('Main Data'!AZ819="Yes",1,0)</f>
        <v>0</v>
      </c>
      <c r="AP819">
        <f>IF('Main Data'!BA819="Yes",1,0)</f>
        <v>0</v>
      </c>
      <c r="AQ819">
        <f>IF('Main Data'!BD819="Yes",1,0)</f>
        <v>0</v>
      </c>
      <c r="AR819">
        <f>IF('Main Data'!BE819="A",1,0)</f>
        <v>0</v>
      </c>
      <c r="AS819">
        <f>IF('Main Data'!BE819="AA",1,0)</f>
        <v>1</v>
      </c>
      <c r="AT819">
        <f>IF('Main Data'!BE819="AAA",1,0)</f>
        <v>0</v>
      </c>
      <c r="AU819">
        <f>IF('Main Data'!BE819="AAAA",1,0)</f>
        <v>0</v>
      </c>
      <c r="AV819">
        <f>IF('Main Data'!P819="Yes",1,0)</f>
        <v>0</v>
      </c>
      <c r="AW819">
        <f>IF('Main Data'!AP819="Yes",1,0)</f>
        <v>0</v>
      </c>
      <c r="AX819">
        <f>IF(OR('Main Data'!V819="Yes", 'Main Data'!W819="Yes",'Main Data'!X819="Yes"),1,0)</f>
        <v>0</v>
      </c>
      <c r="AY819">
        <f>IF(OR('Main Data'!Y819="Yes",'Main Data'!Z819="Yes"),1,0)</f>
        <v>0</v>
      </c>
      <c r="AZ819">
        <f>IF('Main Data'!AR819="Yes",1,0)</f>
        <v>0</v>
      </c>
      <c r="BA819">
        <f>IF('Main Data'!AS819="Yes",1,0)</f>
        <v>0</v>
      </c>
      <c r="BB819">
        <f>IF('Main Data'!AG819="Yes",1,0)</f>
        <v>0</v>
      </c>
      <c r="BC819">
        <f>IF('Main Data'!AB819="Yes",1,0)</f>
        <v>0</v>
      </c>
      <c r="BD819">
        <f>IF('Main Data'!AA819="Yes",1,0)</f>
        <v>0</v>
      </c>
      <c r="BE819">
        <f>IF('Main Data'!AC819="Yes",1,0)</f>
        <v>0</v>
      </c>
      <c r="BF819">
        <f>IF('Main Data'!AF819="Yes",1,0)</f>
        <v>0</v>
      </c>
      <c r="BG819">
        <f>IF(OR('Main Data'!AI819="Yes",'Main Data'!AL819="Yes"),1,0)</f>
        <v>1</v>
      </c>
      <c r="BH819">
        <f>IF('Main Data'!AJ819="Yes",1,0)</f>
        <v>0</v>
      </c>
      <c r="BI819">
        <f>IF('Main Data'!AK819="Yes",1,0)</f>
        <v>0</v>
      </c>
      <c r="BJ819">
        <f>IF('Main Data'!AM819="Yes",1,0)</f>
        <v>0</v>
      </c>
      <c r="BK819">
        <f>IF('Main Data'!AQ819="Yes",1,0)</f>
        <v>0</v>
      </c>
      <c r="BL819" s="21">
        <f t="shared" si="73"/>
        <v>0</v>
      </c>
      <c r="BM819" s="21">
        <f t="shared" si="74"/>
        <v>0</v>
      </c>
      <c r="BN819" s="21">
        <f t="shared" si="75"/>
        <v>1</v>
      </c>
      <c r="BO819" s="21">
        <f t="shared" si="76"/>
        <v>0</v>
      </c>
      <c r="BP819" s="21">
        <f t="shared" si="77"/>
        <v>0</v>
      </c>
    </row>
    <row r="820" spans="1:68" x14ac:dyDescent="0.2">
      <c r="A820">
        <v>816</v>
      </c>
      <c r="B820" s="33">
        <f>'Main Data'!C820</f>
        <v>44010</v>
      </c>
      <c r="C820">
        <f>'Main Data'!D820</f>
        <v>12</v>
      </c>
      <c r="D820" s="26">
        <f>'Main Data'!E820</f>
        <v>3600</v>
      </c>
      <c r="E820" s="26">
        <f>'Main Data'!F820</f>
        <v>4500</v>
      </c>
      <c r="F820" s="34">
        <f t="shared" si="72"/>
        <v>8.1886891244442008</v>
      </c>
      <c r="G820">
        <f>IF('Main Data'!H820="AP",1,0)</f>
        <v>0</v>
      </c>
      <c r="H820">
        <f>IF('Main Data'!H820="Blancpain",1,0)</f>
        <v>0</v>
      </c>
      <c r="I820">
        <f>IF('Main Data'!H820="Breguet",1,0)</f>
        <v>0</v>
      </c>
      <c r="J820">
        <f>IF('Main Data'!H820="Breitling",1,0)</f>
        <v>0</v>
      </c>
      <c r="K820">
        <f>IF('Main Data'!H820="Cartier",1,0)</f>
        <v>0</v>
      </c>
      <c r="L820">
        <f>IF('Main Data'!H820="Gallet",1,0)</f>
        <v>0</v>
      </c>
      <c r="M820">
        <f>IF('Main Data'!H820="Girard Perregaux",1,0)</f>
        <v>0</v>
      </c>
      <c r="N820">
        <f>IF('Main Data'!H820="Gubelin",1,0)</f>
        <v>0</v>
      </c>
      <c r="O820">
        <f>IF('Main Data'!H820="Heuer",1,0)</f>
        <v>0</v>
      </c>
      <c r="P820">
        <f>IF('Main Data'!H820="IWC",1,0)</f>
        <v>0</v>
      </c>
      <c r="Q820">
        <f>IF('Main Data'!H820="JLC",1,0)</f>
        <v>0</v>
      </c>
      <c r="R820">
        <f>IF('Main Data'!H820="Longines",1,0)</f>
        <v>0</v>
      </c>
      <c r="S820">
        <f>IF('Main Data'!H820="Movado",1,0)</f>
        <v>0</v>
      </c>
      <c r="T820">
        <f>IF('Main Data'!H820="Omega",1,0)</f>
        <v>0</v>
      </c>
      <c r="U820">
        <f>IF('Main Data'!H820="Panerai",1,0)</f>
        <v>0</v>
      </c>
      <c r="V820">
        <f>IF('Main Data'!H820="Patek",1,0)</f>
        <v>0</v>
      </c>
      <c r="W820">
        <f>IF('Main Data'!H820="Rolex",1,0)</f>
        <v>0</v>
      </c>
      <c r="X820">
        <f>IF('Main Data'!H820="Tudor",1,0)</f>
        <v>0</v>
      </c>
      <c r="Y820">
        <f>IF('Main Data'!H820="Ulysse Nardin",1,0)</f>
        <v>0</v>
      </c>
      <c r="Z820">
        <f>IF('Main Data'!H820="Universal Geneve",1,0)</f>
        <v>1</v>
      </c>
      <c r="AA820">
        <f>IF('Main Data'!H820="Vacheron",1,0)</f>
        <v>0</v>
      </c>
      <c r="AB820">
        <f>IF('Main Data'!H820="Zenith",1,0)</f>
        <v>0</v>
      </c>
      <c r="AC820">
        <f>IF('Main Data'!J820="Stainless Steel",1,0)</f>
        <v>1</v>
      </c>
      <c r="AD820">
        <f>IF('Main Data'!J820="Two-tone",1,0)</f>
        <v>0</v>
      </c>
      <c r="AE820">
        <f>IF(OR('Main Data'!J820="YG 18K",'Main Data'!J820="YG &lt;18K",'Main Data'!J820="PG 18K",'Main Data'!J820="PG &lt;18K",'Main Data'!J820="WG 18K",'Main Data'!J820="Mixes of 18K",'Main Data'!J820="Mixes &lt;18K"),1,0)</f>
        <v>0</v>
      </c>
      <c r="AF820">
        <f>IF('Main Data'!J820="Platinum",1,0)</f>
        <v>0</v>
      </c>
      <c r="AG820">
        <f>IF(OR('Main Data'!J820="PVD",'Main Data'!J820="Gold Plate",'Main Data'!J820="Other"),1,0)</f>
        <v>0</v>
      </c>
      <c r="AH820">
        <f>IF('Main Data'!N820="Stainless Steel",1,0)</f>
        <v>0</v>
      </c>
      <c r="AI820">
        <f>IF('Main Data'!N820="Leather",1,0)</f>
        <v>1</v>
      </c>
      <c r="AJ820">
        <f>IF('Main Data'!N820="Two-tone",1,0)</f>
        <v>0</v>
      </c>
      <c r="AK820">
        <f>IF(OR('Main Data'!N820="YG 18K",'Main Data'!N820="PG 18K",'Main Data'!N820="WG 18K",'Main Data'!N820="Mixes of 18K"),1,0)</f>
        <v>0</v>
      </c>
      <c r="AL820">
        <f>IF(OR(,'Main Data'!N820="PVD",'Main Data'!N820="Gold plate"),1,0)</f>
        <v>0</v>
      </c>
      <c r="AM820">
        <f>IF(OR('Main Data'!AV820="Yes",'Main Data'!AW820="Yes",'Main Data'!AU820="Yes"),1,0)</f>
        <v>0</v>
      </c>
      <c r="AN820">
        <f>IF(OR(ISTEXT('Main Data'!AX820), ISTEXT('Main Data'!AY820)),1,0)</f>
        <v>0</v>
      </c>
      <c r="AO820">
        <f>IF('Main Data'!AZ820="Yes",1,0)</f>
        <v>0</v>
      </c>
      <c r="AP820">
        <f>IF('Main Data'!BA820="Yes",1,0)</f>
        <v>0</v>
      </c>
      <c r="AQ820">
        <f>IF('Main Data'!BD820="Yes",1,0)</f>
        <v>0</v>
      </c>
      <c r="AR820">
        <f>IF('Main Data'!BE820="A",1,0)</f>
        <v>0</v>
      </c>
      <c r="AS820">
        <f>IF('Main Data'!BE820="AA",1,0)</f>
        <v>1</v>
      </c>
      <c r="AT820">
        <f>IF('Main Data'!BE820="AAA",1,0)</f>
        <v>0</v>
      </c>
      <c r="AU820">
        <f>IF('Main Data'!BE820="AAAA",1,0)</f>
        <v>0</v>
      </c>
      <c r="AV820">
        <f>IF('Main Data'!P820="Yes",1,0)</f>
        <v>0</v>
      </c>
      <c r="AW820">
        <f>IF('Main Data'!AP820="Yes",1,0)</f>
        <v>0</v>
      </c>
      <c r="AX820">
        <f>IF(OR('Main Data'!V820="Yes", 'Main Data'!W820="Yes",'Main Data'!X820="Yes"),1,0)</f>
        <v>0</v>
      </c>
      <c r="AY820">
        <f>IF(OR('Main Data'!Y820="Yes",'Main Data'!Z820="Yes"),1,0)</f>
        <v>0</v>
      </c>
      <c r="AZ820">
        <f>IF('Main Data'!AR820="Yes",1,0)</f>
        <v>0</v>
      </c>
      <c r="BA820">
        <f>IF('Main Data'!AS820="Yes",1,0)</f>
        <v>0</v>
      </c>
      <c r="BB820">
        <f>IF('Main Data'!AG820="Yes",1,0)</f>
        <v>0</v>
      </c>
      <c r="BC820">
        <f>IF('Main Data'!AB820="Yes",1,0)</f>
        <v>0</v>
      </c>
      <c r="BD820">
        <f>IF('Main Data'!AA820="Yes",1,0)</f>
        <v>0</v>
      </c>
      <c r="BE820">
        <f>IF('Main Data'!AC820="Yes",1,0)</f>
        <v>0</v>
      </c>
      <c r="BF820">
        <f>IF('Main Data'!AF820="Yes",1,0)</f>
        <v>0</v>
      </c>
      <c r="BG820">
        <f>IF(OR('Main Data'!AI820="Yes",'Main Data'!AL820="Yes"),1,0)</f>
        <v>1</v>
      </c>
      <c r="BH820">
        <f>IF('Main Data'!AJ820="Yes",1,0)</f>
        <v>0</v>
      </c>
      <c r="BI820">
        <f>IF('Main Data'!AK820="Yes",1,0)</f>
        <v>0</v>
      </c>
      <c r="BJ820">
        <f>IF('Main Data'!AM820="Yes",1,0)</f>
        <v>0</v>
      </c>
      <c r="BK820">
        <f>IF('Main Data'!AQ820="Yes",1,0)</f>
        <v>0</v>
      </c>
      <c r="BL820" s="21">
        <f t="shared" si="73"/>
        <v>0</v>
      </c>
      <c r="BM820" s="21">
        <f t="shared" si="74"/>
        <v>0</v>
      </c>
      <c r="BN820" s="21">
        <f t="shared" si="75"/>
        <v>1</v>
      </c>
      <c r="BO820" s="21">
        <f t="shared" si="76"/>
        <v>0</v>
      </c>
      <c r="BP820" s="21">
        <f t="shared" si="77"/>
        <v>0</v>
      </c>
    </row>
    <row r="821" spans="1:68" x14ac:dyDescent="0.2">
      <c r="A821">
        <v>817</v>
      </c>
      <c r="B821" s="33">
        <f>'Main Data'!C821</f>
        <v>44010</v>
      </c>
      <c r="C821">
        <f>'Main Data'!D821</f>
        <v>13</v>
      </c>
      <c r="D821" s="26">
        <f>'Main Data'!E821</f>
        <v>4800</v>
      </c>
      <c r="E821" s="26">
        <f>'Main Data'!F821</f>
        <v>6000</v>
      </c>
      <c r="F821" s="34">
        <f t="shared" si="72"/>
        <v>8.4763711968959825</v>
      </c>
      <c r="G821">
        <f>IF('Main Data'!H821="AP",1,0)</f>
        <v>0</v>
      </c>
      <c r="H821">
        <f>IF('Main Data'!H821="Blancpain",1,0)</f>
        <v>0</v>
      </c>
      <c r="I821">
        <f>IF('Main Data'!H821="Breguet",1,0)</f>
        <v>0</v>
      </c>
      <c r="J821">
        <f>IF('Main Data'!H821="Breitling",1,0)</f>
        <v>0</v>
      </c>
      <c r="K821">
        <f>IF('Main Data'!H821="Cartier",1,0)</f>
        <v>0</v>
      </c>
      <c r="L821">
        <f>IF('Main Data'!H821="Gallet",1,0)</f>
        <v>0</v>
      </c>
      <c r="M821">
        <f>IF('Main Data'!H821="Girard Perregaux",1,0)</f>
        <v>0</v>
      </c>
      <c r="N821">
        <f>IF('Main Data'!H821="Gubelin",1,0)</f>
        <v>0</v>
      </c>
      <c r="O821">
        <f>IF('Main Data'!H821="Heuer",1,0)</f>
        <v>0</v>
      </c>
      <c r="P821">
        <f>IF('Main Data'!H821="IWC",1,0)</f>
        <v>0</v>
      </c>
      <c r="Q821">
        <f>IF('Main Data'!H821="JLC",1,0)</f>
        <v>0</v>
      </c>
      <c r="R821">
        <f>IF('Main Data'!H821="Longines",1,0)</f>
        <v>0</v>
      </c>
      <c r="S821">
        <f>IF('Main Data'!H821="Movado",1,0)</f>
        <v>0</v>
      </c>
      <c r="T821">
        <f>IF('Main Data'!H821="Omega",1,0)</f>
        <v>1</v>
      </c>
      <c r="U821">
        <f>IF('Main Data'!H821="Panerai",1,0)</f>
        <v>0</v>
      </c>
      <c r="V821">
        <f>IF('Main Data'!H821="Patek",1,0)</f>
        <v>0</v>
      </c>
      <c r="W821">
        <f>IF('Main Data'!H821="Rolex",1,0)</f>
        <v>0</v>
      </c>
      <c r="X821">
        <f>IF('Main Data'!H821="Tudor",1,0)</f>
        <v>0</v>
      </c>
      <c r="Y821">
        <f>IF('Main Data'!H821="Ulysse Nardin",1,0)</f>
        <v>0</v>
      </c>
      <c r="Z821">
        <f>IF('Main Data'!H821="Universal Geneve",1,0)</f>
        <v>0</v>
      </c>
      <c r="AA821">
        <f>IF('Main Data'!H821="Vacheron",1,0)</f>
        <v>0</v>
      </c>
      <c r="AB821">
        <f>IF('Main Data'!H821="Zenith",1,0)</f>
        <v>0</v>
      </c>
      <c r="AC821">
        <f>IF('Main Data'!J821="Stainless Steel",1,0)</f>
        <v>0</v>
      </c>
      <c r="AD821">
        <f>IF('Main Data'!J821="Two-tone",1,0)</f>
        <v>0</v>
      </c>
      <c r="AE821">
        <f>IF(OR('Main Data'!J821="YG 18K",'Main Data'!J821="YG &lt;18K",'Main Data'!J821="PG 18K",'Main Data'!J821="PG &lt;18K",'Main Data'!J821="WG 18K",'Main Data'!J821="Mixes of 18K",'Main Data'!J821="Mixes &lt;18K"),1,0)</f>
        <v>1</v>
      </c>
      <c r="AF821">
        <f>IF('Main Data'!J821="Platinum",1,0)</f>
        <v>0</v>
      </c>
      <c r="AG821">
        <f>IF(OR('Main Data'!J821="PVD",'Main Data'!J821="Gold Plate",'Main Data'!J821="Other"),1,0)</f>
        <v>0</v>
      </c>
      <c r="AH821">
        <f>IF('Main Data'!N821="Stainless Steel",1,0)</f>
        <v>0</v>
      </c>
      <c r="AI821">
        <f>IF('Main Data'!N821="Leather",1,0)</f>
        <v>0</v>
      </c>
      <c r="AJ821">
        <f>IF('Main Data'!N821="Two-tone",1,0)</f>
        <v>0</v>
      </c>
      <c r="AK821">
        <f>IF(OR('Main Data'!N821="YG 18K",'Main Data'!N821="PG 18K",'Main Data'!N821="WG 18K",'Main Data'!N821="Mixes of 18K"),1,0)</f>
        <v>1</v>
      </c>
      <c r="AL821">
        <f>IF(OR(,'Main Data'!N821="PVD",'Main Data'!N821="Gold plate"),1,0)</f>
        <v>0</v>
      </c>
      <c r="AM821">
        <f>IF(OR('Main Data'!AV821="Yes",'Main Data'!AW821="Yes",'Main Data'!AU821="Yes"),1,0)</f>
        <v>0</v>
      </c>
      <c r="AN821">
        <f>IF(OR(ISTEXT('Main Data'!AX821), ISTEXT('Main Data'!AY821)),1,0)</f>
        <v>0</v>
      </c>
      <c r="AO821">
        <f>IF('Main Data'!AZ821="Yes",1,0)</f>
        <v>0</v>
      </c>
      <c r="AP821">
        <f>IF('Main Data'!BA821="Yes",1,0)</f>
        <v>0</v>
      </c>
      <c r="AQ821">
        <f>IF('Main Data'!BD821="Yes",1,0)</f>
        <v>0</v>
      </c>
      <c r="AR821">
        <f>IF('Main Data'!BE821="A",1,0)</f>
        <v>0</v>
      </c>
      <c r="AS821">
        <f>IF('Main Data'!BE821="AA",1,0)</f>
        <v>0</v>
      </c>
      <c r="AT821">
        <f>IF('Main Data'!BE821="AAA",1,0)</f>
        <v>1</v>
      </c>
      <c r="AU821">
        <f>IF('Main Data'!BE821="AAAA",1,0)</f>
        <v>0</v>
      </c>
      <c r="AV821">
        <f>IF('Main Data'!P821="Yes",1,0)</f>
        <v>0</v>
      </c>
      <c r="AW821">
        <f>IF('Main Data'!AP821="Yes",1,0)</f>
        <v>0</v>
      </c>
      <c r="AX821">
        <f>IF(OR('Main Data'!V821="Yes", 'Main Data'!W821="Yes",'Main Data'!X821="Yes"),1,0)</f>
        <v>1</v>
      </c>
      <c r="AY821">
        <f>IF(OR('Main Data'!Y821="Yes",'Main Data'!Z821="Yes"),1,0)</f>
        <v>0</v>
      </c>
      <c r="AZ821">
        <f>IF('Main Data'!AR821="Yes",1,0)</f>
        <v>0</v>
      </c>
      <c r="BA821">
        <f>IF('Main Data'!AS821="Yes",1,0)</f>
        <v>0</v>
      </c>
      <c r="BB821">
        <f>IF('Main Data'!AG821="Yes",1,0)</f>
        <v>0</v>
      </c>
      <c r="BC821">
        <f>IF('Main Data'!AB821="Yes",1,0)</f>
        <v>0</v>
      </c>
      <c r="BD821">
        <f>IF('Main Data'!AA821="Yes",1,0)</f>
        <v>0</v>
      </c>
      <c r="BE821">
        <f>IF('Main Data'!AC821="Yes",1,0)</f>
        <v>0</v>
      </c>
      <c r="BF821">
        <f>IF('Main Data'!AF821="Yes",1,0)</f>
        <v>0</v>
      </c>
      <c r="BG821">
        <f>IF(OR('Main Data'!AI821="Yes",'Main Data'!AL821="Yes"),1,0)</f>
        <v>0</v>
      </c>
      <c r="BH821">
        <f>IF('Main Data'!AJ821="Yes",1,0)</f>
        <v>0</v>
      </c>
      <c r="BI821">
        <f>IF('Main Data'!AK821="Yes",1,0)</f>
        <v>0</v>
      </c>
      <c r="BJ821">
        <f>IF('Main Data'!AM821="Yes",1,0)</f>
        <v>0</v>
      </c>
      <c r="BK821">
        <f>IF('Main Data'!AQ821="Yes",1,0)</f>
        <v>0</v>
      </c>
      <c r="BL821" s="21">
        <f t="shared" si="73"/>
        <v>0</v>
      </c>
      <c r="BM821" s="21">
        <f t="shared" si="74"/>
        <v>0</v>
      </c>
      <c r="BN821" s="21">
        <f t="shared" si="75"/>
        <v>1</v>
      </c>
      <c r="BO821" s="21">
        <f t="shared" si="76"/>
        <v>0</v>
      </c>
      <c r="BP821" s="21">
        <f t="shared" si="77"/>
        <v>0</v>
      </c>
    </row>
    <row r="822" spans="1:68" x14ac:dyDescent="0.2">
      <c r="A822">
        <v>818</v>
      </c>
      <c r="B822" s="33">
        <f>'Main Data'!C822</f>
        <v>44010</v>
      </c>
      <c r="C822">
        <f>'Main Data'!D822</f>
        <v>15</v>
      </c>
      <c r="D822" s="26">
        <f>'Main Data'!E822</f>
        <v>3600</v>
      </c>
      <c r="E822" s="26">
        <f>'Main Data'!F822</f>
        <v>4500</v>
      </c>
      <c r="F822" s="34">
        <f t="shared" si="72"/>
        <v>8.1886891244442008</v>
      </c>
      <c r="G822">
        <f>IF('Main Data'!H822="AP",1,0)</f>
        <v>0</v>
      </c>
      <c r="H822">
        <f>IF('Main Data'!H822="Blancpain",1,0)</f>
        <v>0</v>
      </c>
      <c r="I822">
        <f>IF('Main Data'!H822="Breguet",1,0)</f>
        <v>0</v>
      </c>
      <c r="J822">
        <f>IF('Main Data'!H822="Breitling",1,0)</f>
        <v>0</v>
      </c>
      <c r="K822">
        <f>IF('Main Data'!H822="Cartier",1,0)</f>
        <v>0</v>
      </c>
      <c r="L822">
        <f>IF('Main Data'!H822="Gallet",1,0)</f>
        <v>0</v>
      </c>
      <c r="M822">
        <f>IF('Main Data'!H822="Girard Perregaux",1,0)</f>
        <v>0</v>
      </c>
      <c r="N822">
        <f>IF('Main Data'!H822="Gubelin",1,0)</f>
        <v>0</v>
      </c>
      <c r="O822">
        <f>IF('Main Data'!H822="Heuer",1,0)</f>
        <v>0</v>
      </c>
      <c r="P822">
        <f>IF('Main Data'!H822="IWC",1,0)</f>
        <v>0</v>
      </c>
      <c r="Q822">
        <f>IF('Main Data'!H822="JLC",1,0)</f>
        <v>0</v>
      </c>
      <c r="R822">
        <f>IF('Main Data'!H822="Longines",1,0)</f>
        <v>0</v>
      </c>
      <c r="S822">
        <f>IF('Main Data'!H822="Movado",1,0)</f>
        <v>0</v>
      </c>
      <c r="T822">
        <f>IF('Main Data'!H822="Omega",1,0)</f>
        <v>1</v>
      </c>
      <c r="U822">
        <f>IF('Main Data'!H822="Panerai",1,0)</f>
        <v>0</v>
      </c>
      <c r="V822">
        <f>IF('Main Data'!H822="Patek",1,0)</f>
        <v>0</v>
      </c>
      <c r="W822">
        <f>IF('Main Data'!H822="Rolex",1,0)</f>
        <v>0</v>
      </c>
      <c r="X822">
        <f>IF('Main Data'!H822="Tudor",1,0)</f>
        <v>0</v>
      </c>
      <c r="Y822">
        <f>IF('Main Data'!H822="Ulysse Nardin",1,0)</f>
        <v>0</v>
      </c>
      <c r="Z822">
        <f>IF('Main Data'!H822="Universal Geneve",1,0)</f>
        <v>0</v>
      </c>
      <c r="AA822">
        <f>IF('Main Data'!H822="Vacheron",1,0)</f>
        <v>0</v>
      </c>
      <c r="AB822">
        <f>IF('Main Data'!H822="Zenith",1,0)</f>
        <v>0</v>
      </c>
      <c r="AC822">
        <f>IF('Main Data'!J822="Stainless Steel",1,0)</f>
        <v>0</v>
      </c>
      <c r="AD822">
        <f>IF('Main Data'!J822="Two-tone",1,0)</f>
        <v>0</v>
      </c>
      <c r="AE822">
        <f>IF(OR('Main Data'!J822="YG 18K",'Main Data'!J822="YG &lt;18K",'Main Data'!J822="PG 18K",'Main Data'!J822="PG &lt;18K",'Main Data'!J822="WG 18K",'Main Data'!J822="Mixes of 18K",'Main Data'!J822="Mixes &lt;18K"),1,0)</f>
        <v>1</v>
      </c>
      <c r="AF822">
        <f>IF('Main Data'!J822="Platinum",1,0)</f>
        <v>0</v>
      </c>
      <c r="AG822">
        <f>IF(OR('Main Data'!J822="PVD",'Main Data'!J822="Gold Plate",'Main Data'!J822="Other"),1,0)</f>
        <v>0</v>
      </c>
      <c r="AH822">
        <f>IF('Main Data'!N822="Stainless Steel",1,0)</f>
        <v>0</v>
      </c>
      <c r="AI822">
        <f>IF('Main Data'!N822="Leather",1,0)</f>
        <v>0</v>
      </c>
      <c r="AJ822">
        <f>IF('Main Data'!N822="Two-tone",1,0)</f>
        <v>0</v>
      </c>
      <c r="AK822">
        <f>IF(OR('Main Data'!N822="YG 18K",'Main Data'!N822="PG 18K",'Main Data'!N822="WG 18K",'Main Data'!N822="Mixes of 18K"),1,0)</f>
        <v>1</v>
      </c>
      <c r="AL822">
        <f>IF(OR(,'Main Data'!N822="PVD",'Main Data'!N822="Gold plate"),1,0)</f>
        <v>0</v>
      </c>
      <c r="AM822">
        <f>IF(OR('Main Data'!AV822="Yes",'Main Data'!AW822="Yes",'Main Data'!AU822="Yes"),1,0)</f>
        <v>0</v>
      </c>
      <c r="AN822">
        <f>IF(OR(ISTEXT('Main Data'!AX822), ISTEXT('Main Data'!AY822)),1,0)</f>
        <v>0</v>
      </c>
      <c r="AO822">
        <f>IF('Main Data'!AZ822="Yes",1,0)</f>
        <v>0</v>
      </c>
      <c r="AP822">
        <f>IF('Main Data'!BA822="Yes",1,0)</f>
        <v>0</v>
      </c>
      <c r="AQ822">
        <f>IF('Main Data'!BD822="Yes",1,0)</f>
        <v>0</v>
      </c>
      <c r="AR822">
        <f>IF('Main Data'!BE822="A",1,0)</f>
        <v>0</v>
      </c>
      <c r="AS822">
        <f>IF('Main Data'!BE822="AA",1,0)</f>
        <v>1</v>
      </c>
      <c r="AT822">
        <f>IF('Main Data'!BE822="AAA",1,0)</f>
        <v>0</v>
      </c>
      <c r="AU822">
        <f>IF('Main Data'!BE822="AAAA",1,0)</f>
        <v>0</v>
      </c>
      <c r="AV822">
        <f>IF('Main Data'!P822="Yes",1,0)</f>
        <v>0</v>
      </c>
      <c r="AW822">
        <f>IF('Main Data'!AP822="Yes",1,0)</f>
        <v>0</v>
      </c>
      <c r="AX822">
        <f>IF(OR('Main Data'!V822="Yes", 'Main Data'!W822="Yes",'Main Data'!X822="Yes"),1,0)</f>
        <v>1</v>
      </c>
      <c r="AY822">
        <f>IF(OR('Main Data'!Y822="Yes",'Main Data'!Z822="Yes"),1,0)</f>
        <v>0</v>
      </c>
      <c r="AZ822">
        <f>IF('Main Data'!AR822="Yes",1,0)</f>
        <v>0</v>
      </c>
      <c r="BA822">
        <f>IF('Main Data'!AS822="Yes",1,0)</f>
        <v>0</v>
      </c>
      <c r="BB822">
        <f>IF('Main Data'!AG822="Yes",1,0)</f>
        <v>0</v>
      </c>
      <c r="BC822">
        <f>IF('Main Data'!AB822="Yes",1,0)</f>
        <v>0</v>
      </c>
      <c r="BD822">
        <f>IF('Main Data'!AA822="Yes",1,0)</f>
        <v>0</v>
      </c>
      <c r="BE822">
        <f>IF('Main Data'!AC822="Yes",1,0)</f>
        <v>0</v>
      </c>
      <c r="BF822">
        <f>IF('Main Data'!AF822="Yes",1,0)</f>
        <v>0</v>
      </c>
      <c r="BG822">
        <f>IF(OR('Main Data'!AI822="Yes",'Main Data'!AL822="Yes"),1,0)</f>
        <v>0</v>
      </c>
      <c r="BH822">
        <f>IF('Main Data'!AJ822="Yes",1,0)</f>
        <v>0</v>
      </c>
      <c r="BI822">
        <f>IF('Main Data'!AK822="Yes",1,0)</f>
        <v>0</v>
      </c>
      <c r="BJ822">
        <f>IF('Main Data'!AM822="Yes",1,0)</f>
        <v>0</v>
      </c>
      <c r="BK822">
        <f>IF('Main Data'!AQ822="Yes",1,0)</f>
        <v>0</v>
      </c>
      <c r="BL822" s="21">
        <f t="shared" si="73"/>
        <v>0</v>
      </c>
      <c r="BM822" s="21">
        <f t="shared" si="74"/>
        <v>0</v>
      </c>
      <c r="BN822" s="21">
        <f t="shared" si="75"/>
        <v>1</v>
      </c>
      <c r="BO822" s="21">
        <f t="shared" si="76"/>
        <v>0</v>
      </c>
      <c r="BP822" s="21">
        <f t="shared" si="77"/>
        <v>0</v>
      </c>
    </row>
    <row r="823" spans="1:68" x14ac:dyDescent="0.2">
      <c r="A823">
        <v>819</v>
      </c>
      <c r="B823" s="33">
        <f>'Main Data'!C823</f>
        <v>44010</v>
      </c>
      <c r="C823">
        <f>'Main Data'!D823</f>
        <v>16</v>
      </c>
      <c r="D823" s="26">
        <f>'Main Data'!E823</f>
        <v>16000</v>
      </c>
      <c r="E823" s="26">
        <f>'Main Data'!F823</f>
        <v>20000</v>
      </c>
      <c r="F823" s="34">
        <f t="shared" si="72"/>
        <v>9.6803440012219184</v>
      </c>
      <c r="G823">
        <f>IF('Main Data'!H823="AP",1,0)</f>
        <v>0</v>
      </c>
      <c r="H823">
        <f>IF('Main Data'!H823="Blancpain",1,0)</f>
        <v>0</v>
      </c>
      <c r="I823">
        <f>IF('Main Data'!H823="Breguet",1,0)</f>
        <v>0</v>
      </c>
      <c r="J823">
        <f>IF('Main Data'!H823="Breitling",1,0)</f>
        <v>0</v>
      </c>
      <c r="K823">
        <f>IF('Main Data'!H823="Cartier",1,0)</f>
        <v>0</v>
      </c>
      <c r="L823">
        <f>IF('Main Data'!H823="Gallet",1,0)</f>
        <v>0</v>
      </c>
      <c r="M823">
        <f>IF('Main Data'!H823="Girard Perregaux",1,0)</f>
        <v>0</v>
      </c>
      <c r="N823">
        <f>IF('Main Data'!H823="Gubelin",1,0)</f>
        <v>0</v>
      </c>
      <c r="O823">
        <f>IF('Main Data'!H823="Heuer",1,0)</f>
        <v>0</v>
      </c>
      <c r="P823">
        <f>IF('Main Data'!H823="IWC",1,0)</f>
        <v>1</v>
      </c>
      <c r="Q823">
        <f>IF('Main Data'!H823="JLC",1,0)</f>
        <v>0</v>
      </c>
      <c r="R823">
        <f>IF('Main Data'!H823="Longines",1,0)</f>
        <v>0</v>
      </c>
      <c r="S823">
        <f>IF('Main Data'!H823="Movado",1,0)</f>
        <v>0</v>
      </c>
      <c r="T823">
        <f>IF('Main Data'!H823="Omega",1,0)</f>
        <v>0</v>
      </c>
      <c r="U823">
        <f>IF('Main Data'!H823="Panerai",1,0)</f>
        <v>0</v>
      </c>
      <c r="V823">
        <f>IF('Main Data'!H823="Patek",1,0)</f>
        <v>0</v>
      </c>
      <c r="W823">
        <f>IF('Main Data'!H823="Rolex",1,0)</f>
        <v>0</v>
      </c>
      <c r="X823">
        <f>IF('Main Data'!H823="Tudor",1,0)</f>
        <v>0</v>
      </c>
      <c r="Y823">
        <f>IF('Main Data'!H823="Ulysse Nardin",1,0)</f>
        <v>0</v>
      </c>
      <c r="Z823">
        <f>IF('Main Data'!H823="Universal Geneve",1,0)</f>
        <v>0</v>
      </c>
      <c r="AA823">
        <f>IF('Main Data'!H823="Vacheron",1,0)</f>
        <v>0</v>
      </c>
      <c r="AB823">
        <f>IF('Main Data'!H823="Zenith",1,0)</f>
        <v>0</v>
      </c>
      <c r="AC823">
        <f>IF('Main Data'!J823="Stainless Steel",1,0)</f>
        <v>0</v>
      </c>
      <c r="AD823">
        <f>IF('Main Data'!J823="Two-tone",1,0)</f>
        <v>0</v>
      </c>
      <c r="AE823">
        <f>IF(OR('Main Data'!J823="YG 18K",'Main Data'!J823="YG &lt;18K",'Main Data'!J823="PG 18K",'Main Data'!J823="PG &lt;18K",'Main Data'!J823="WG 18K",'Main Data'!J823="Mixes of 18K",'Main Data'!J823="Mixes &lt;18K"),1,0)</f>
        <v>1</v>
      </c>
      <c r="AF823">
        <f>IF('Main Data'!J823="Platinum",1,0)</f>
        <v>0</v>
      </c>
      <c r="AG823">
        <f>IF(OR('Main Data'!J823="PVD",'Main Data'!J823="Gold Plate",'Main Data'!J823="Other"),1,0)</f>
        <v>0</v>
      </c>
      <c r="AH823">
        <f>IF('Main Data'!N823="Stainless Steel",1,0)</f>
        <v>0</v>
      </c>
      <c r="AI823">
        <f>IF('Main Data'!N823="Leather",1,0)</f>
        <v>1</v>
      </c>
      <c r="AJ823">
        <f>IF('Main Data'!N823="Two-tone",1,0)</f>
        <v>0</v>
      </c>
      <c r="AK823">
        <f>IF(OR('Main Data'!N823="YG 18K",'Main Data'!N823="PG 18K",'Main Data'!N823="WG 18K",'Main Data'!N823="Mixes of 18K"),1,0)</f>
        <v>0</v>
      </c>
      <c r="AL823">
        <f>IF(OR(,'Main Data'!N823="PVD",'Main Data'!N823="Gold plate"),1,0)</f>
        <v>0</v>
      </c>
      <c r="AM823">
        <f>IF(OR('Main Data'!AV823="Yes",'Main Data'!AW823="Yes",'Main Data'!AU823="Yes"),1,0)</f>
        <v>0</v>
      </c>
      <c r="AN823">
        <f>IF(OR(ISTEXT('Main Data'!AX823), ISTEXT('Main Data'!AY823)),1,0)</f>
        <v>0</v>
      </c>
      <c r="AO823">
        <f>IF('Main Data'!AZ823="Yes",1,0)</f>
        <v>0</v>
      </c>
      <c r="AP823">
        <f>IF('Main Data'!BA823="Yes",1,0)</f>
        <v>0</v>
      </c>
      <c r="AQ823">
        <f>IF('Main Data'!BD823="Yes",1,0)</f>
        <v>0</v>
      </c>
      <c r="AR823">
        <f>IF('Main Data'!BE823="A",1,0)</f>
        <v>0</v>
      </c>
      <c r="AS823">
        <f>IF('Main Data'!BE823="AA",1,0)</f>
        <v>0</v>
      </c>
      <c r="AT823">
        <f>IF('Main Data'!BE823="AAA",1,0)</f>
        <v>1</v>
      </c>
      <c r="AU823">
        <f>IF('Main Data'!BE823="AAAA",1,0)</f>
        <v>0</v>
      </c>
      <c r="AV823">
        <f>IF('Main Data'!P823="Yes",1,0)</f>
        <v>1</v>
      </c>
      <c r="AW823">
        <f>IF('Main Data'!AP823="Yes",1,0)</f>
        <v>0</v>
      </c>
      <c r="AX823">
        <f>IF(OR('Main Data'!V823="Yes", 'Main Data'!W823="Yes",'Main Data'!X823="Yes"),1,0)</f>
        <v>0</v>
      </c>
      <c r="AY823">
        <f>IF(OR('Main Data'!Y823="Yes",'Main Data'!Z823="Yes"),1,0)</f>
        <v>0</v>
      </c>
      <c r="AZ823">
        <f>IF('Main Data'!AR823="Yes",1,0)</f>
        <v>0</v>
      </c>
      <c r="BA823">
        <f>IF('Main Data'!AS823="Yes",1,0)</f>
        <v>0</v>
      </c>
      <c r="BB823">
        <f>IF('Main Data'!AG823="Yes",1,0)</f>
        <v>0</v>
      </c>
      <c r="BC823">
        <f>IF('Main Data'!AB823="Yes",1,0)</f>
        <v>0</v>
      </c>
      <c r="BD823">
        <f>IF('Main Data'!AA823="Yes",1,0)</f>
        <v>0</v>
      </c>
      <c r="BE823">
        <f>IF('Main Data'!AC823="Yes",1,0)</f>
        <v>0</v>
      </c>
      <c r="BF823">
        <f>IF('Main Data'!AF823="Yes",1,0)</f>
        <v>0</v>
      </c>
      <c r="BG823">
        <f>IF(OR('Main Data'!AI823="Yes",'Main Data'!AL823="Yes"),1,0)</f>
        <v>0</v>
      </c>
      <c r="BH823">
        <f>IF('Main Data'!AJ823="Yes",1,0)</f>
        <v>0</v>
      </c>
      <c r="BI823">
        <f>IF('Main Data'!AK823="Yes",1,0)</f>
        <v>0</v>
      </c>
      <c r="BJ823">
        <f>IF('Main Data'!AM823="Yes",1,0)</f>
        <v>0</v>
      </c>
      <c r="BK823">
        <f>IF('Main Data'!AQ823="Yes",1,0)</f>
        <v>0</v>
      </c>
      <c r="BL823" s="21">
        <f t="shared" si="73"/>
        <v>0</v>
      </c>
      <c r="BM823" s="21">
        <f t="shared" si="74"/>
        <v>0</v>
      </c>
      <c r="BN823" s="21">
        <f t="shared" si="75"/>
        <v>1</v>
      </c>
      <c r="BO823" s="21">
        <f t="shared" si="76"/>
        <v>0</v>
      </c>
      <c r="BP823" s="21">
        <f t="shared" si="77"/>
        <v>0</v>
      </c>
    </row>
    <row r="824" spans="1:68" x14ac:dyDescent="0.2">
      <c r="A824">
        <v>820</v>
      </c>
      <c r="B824" s="33">
        <f>'Main Data'!C824</f>
        <v>44010</v>
      </c>
      <c r="C824">
        <f>'Main Data'!D824</f>
        <v>17</v>
      </c>
      <c r="D824" s="26">
        <f>'Main Data'!E824</f>
        <v>19000</v>
      </c>
      <c r="E824" s="26">
        <f>'Main Data'!F824</f>
        <v>23750</v>
      </c>
      <c r="F824" s="34">
        <f t="shared" si="72"/>
        <v>9.8521942581485771</v>
      </c>
      <c r="G824">
        <f>IF('Main Data'!H824="AP",1,0)</f>
        <v>0</v>
      </c>
      <c r="H824">
        <f>IF('Main Data'!H824="Blancpain",1,0)</f>
        <v>0</v>
      </c>
      <c r="I824">
        <f>IF('Main Data'!H824="Breguet",1,0)</f>
        <v>0</v>
      </c>
      <c r="J824">
        <f>IF('Main Data'!H824="Breitling",1,0)</f>
        <v>0</v>
      </c>
      <c r="K824">
        <f>IF('Main Data'!H824="Cartier",1,0)</f>
        <v>0</v>
      </c>
      <c r="L824">
        <f>IF('Main Data'!H824="Gallet",1,0)</f>
        <v>0</v>
      </c>
      <c r="M824">
        <f>IF('Main Data'!H824="Girard Perregaux",1,0)</f>
        <v>0</v>
      </c>
      <c r="N824">
        <f>IF('Main Data'!H824="Gubelin",1,0)</f>
        <v>0</v>
      </c>
      <c r="O824">
        <f>IF('Main Data'!H824="Heuer",1,0)</f>
        <v>0</v>
      </c>
      <c r="P824">
        <f>IF('Main Data'!H824="IWC",1,0)</f>
        <v>1</v>
      </c>
      <c r="Q824">
        <f>IF('Main Data'!H824="JLC",1,0)</f>
        <v>0</v>
      </c>
      <c r="R824">
        <f>IF('Main Data'!H824="Longines",1,0)</f>
        <v>0</v>
      </c>
      <c r="S824">
        <f>IF('Main Data'!H824="Movado",1,0)</f>
        <v>0</v>
      </c>
      <c r="T824">
        <f>IF('Main Data'!H824="Omega",1,0)</f>
        <v>0</v>
      </c>
      <c r="U824">
        <f>IF('Main Data'!H824="Panerai",1,0)</f>
        <v>0</v>
      </c>
      <c r="V824">
        <f>IF('Main Data'!H824="Patek",1,0)</f>
        <v>0</v>
      </c>
      <c r="W824">
        <f>IF('Main Data'!H824="Rolex",1,0)</f>
        <v>0</v>
      </c>
      <c r="X824">
        <f>IF('Main Data'!H824="Tudor",1,0)</f>
        <v>0</v>
      </c>
      <c r="Y824">
        <f>IF('Main Data'!H824="Ulysse Nardin",1,0)</f>
        <v>0</v>
      </c>
      <c r="Z824">
        <f>IF('Main Data'!H824="Universal Geneve",1,0)</f>
        <v>0</v>
      </c>
      <c r="AA824">
        <f>IF('Main Data'!H824="Vacheron",1,0)</f>
        <v>0</v>
      </c>
      <c r="AB824">
        <f>IF('Main Data'!H824="Zenith",1,0)</f>
        <v>0</v>
      </c>
      <c r="AC824">
        <f>IF('Main Data'!J824="Stainless Steel",1,0)</f>
        <v>0</v>
      </c>
      <c r="AD824">
        <f>IF('Main Data'!J824="Two-tone",1,0)</f>
        <v>0</v>
      </c>
      <c r="AE824">
        <f>IF(OR('Main Data'!J824="YG 18K",'Main Data'!J824="YG &lt;18K",'Main Data'!J824="PG 18K",'Main Data'!J824="PG &lt;18K",'Main Data'!J824="WG 18K",'Main Data'!J824="Mixes of 18K",'Main Data'!J824="Mixes &lt;18K"),1,0)</f>
        <v>1</v>
      </c>
      <c r="AF824">
        <f>IF('Main Data'!J824="Platinum",1,0)</f>
        <v>0</v>
      </c>
      <c r="AG824">
        <f>IF(OR('Main Data'!J824="PVD",'Main Data'!J824="Gold Plate",'Main Data'!J824="Other"),1,0)</f>
        <v>0</v>
      </c>
      <c r="AH824">
        <f>IF('Main Data'!N824="Stainless Steel",1,0)</f>
        <v>0</v>
      </c>
      <c r="AI824">
        <f>IF('Main Data'!N824="Leather",1,0)</f>
        <v>1</v>
      </c>
      <c r="AJ824">
        <f>IF('Main Data'!N824="Two-tone",1,0)</f>
        <v>0</v>
      </c>
      <c r="AK824">
        <f>IF(OR('Main Data'!N824="YG 18K",'Main Data'!N824="PG 18K",'Main Data'!N824="WG 18K",'Main Data'!N824="Mixes of 18K"),1,0)</f>
        <v>0</v>
      </c>
      <c r="AL824">
        <f>IF(OR(,'Main Data'!N824="PVD",'Main Data'!N824="Gold plate"),1,0)</f>
        <v>0</v>
      </c>
      <c r="AM824">
        <f>IF(OR('Main Data'!AV824="Yes",'Main Data'!AW824="Yes",'Main Data'!AU824="Yes"),1,0)</f>
        <v>0</v>
      </c>
      <c r="AN824">
        <f>IF(OR(ISTEXT('Main Data'!AX824), ISTEXT('Main Data'!AY824)),1,0)</f>
        <v>0</v>
      </c>
      <c r="AO824">
        <f>IF('Main Data'!AZ824="Yes",1,0)</f>
        <v>0</v>
      </c>
      <c r="AP824">
        <f>IF('Main Data'!BA824="Yes",1,0)</f>
        <v>0</v>
      </c>
      <c r="AQ824">
        <f>IF('Main Data'!BD824="Yes",1,0)</f>
        <v>0</v>
      </c>
      <c r="AR824">
        <f>IF('Main Data'!BE824="A",1,0)</f>
        <v>0</v>
      </c>
      <c r="AS824">
        <f>IF('Main Data'!BE824="AA",1,0)</f>
        <v>0</v>
      </c>
      <c r="AT824">
        <f>IF('Main Data'!BE824="AAA",1,0)</f>
        <v>1</v>
      </c>
      <c r="AU824">
        <f>IF('Main Data'!BE824="AAAA",1,0)</f>
        <v>0</v>
      </c>
      <c r="AV824">
        <f>IF('Main Data'!P824="Yes",1,0)</f>
        <v>1</v>
      </c>
      <c r="AW824">
        <f>IF('Main Data'!AP824="Yes",1,0)</f>
        <v>0</v>
      </c>
      <c r="AX824">
        <f>IF(OR('Main Data'!V824="Yes", 'Main Data'!W824="Yes",'Main Data'!X824="Yes"),1,0)</f>
        <v>0</v>
      </c>
      <c r="AY824">
        <f>IF(OR('Main Data'!Y824="Yes",'Main Data'!Z824="Yes"),1,0)</f>
        <v>0</v>
      </c>
      <c r="AZ824">
        <f>IF('Main Data'!AR824="Yes",1,0)</f>
        <v>0</v>
      </c>
      <c r="BA824">
        <f>IF('Main Data'!AS824="Yes",1,0)</f>
        <v>0</v>
      </c>
      <c r="BB824">
        <f>IF('Main Data'!AG824="Yes",1,0)</f>
        <v>0</v>
      </c>
      <c r="BC824">
        <f>IF('Main Data'!AB824="Yes",1,0)</f>
        <v>0</v>
      </c>
      <c r="BD824">
        <f>IF('Main Data'!AA824="Yes",1,0)</f>
        <v>0</v>
      </c>
      <c r="BE824">
        <f>IF('Main Data'!AC824="Yes",1,0)</f>
        <v>0</v>
      </c>
      <c r="BF824">
        <f>IF('Main Data'!AF824="Yes",1,0)</f>
        <v>0</v>
      </c>
      <c r="BG824">
        <f>IF(OR('Main Data'!AI824="Yes",'Main Data'!AL824="Yes"),1,0)</f>
        <v>0</v>
      </c>
      <c r="BH824">
        <f>IF('Main Data'!AJ824="Yes",1,0)</f>
        <v>0</v>
      </c>
      <c r="BI824">
        <f>IF('Main Data'!AK824="Yes",1,0)</f>
        <v>0</v>
      </c>
      <c r="BJ824">
        <f>IF('Main Data'!AM824="Yes",1,0)</f>
        <v>0</v>
      </c>
      <c r="BK824">
        <f>IF('Main Data'!AQ824="Yes",1,0)</f>
        <v>0</v>
      </c>
      <c r="BL824" s="21">
        <f t="shared" si="73"/>
        <v>0</v>
      </c>
      <c r="BM824" s="21">
        <f t="shared" si="74"/>
        <v>0</v>
      </c>
      <c r="BN824" s="21">
        <f t="shared" si="75"/>
        <v>1</v>
      </c>
      <c r="BO824" s="21">
        <f t="shared" si="76"/>
        <v>0</v>
      </c>
      <c r="BP824" s="21">
        <f t="shared" si="77"/>
        <v>0</v>
      </c>
    </row>
    <row r="825" spans="1:68" x14ac:dyDescent="0.2">
      <c r="A825">
        <v>821</v>
      </c>
      <c r="B825" s="33">
        <f>'Main Data'!C825</f>
        <v>44010</v>
      </c>
      <c r="C825">
        <f>'Main Data'!D825</f>
        <v>18</v>
      </c>
      <c r="D825" s="26">
        <f>'Main Data'!E825</f>
        <v>8200</v>
      </c>
      <c r="E825" s="26">
        <f>'Main Data'!F825</f>
        <v>10250</v>
      </c>
      <c r="F825" s="34">
        <f t="shared" si="72"/>
        <v>9.0118894332523443</v>
      </c>
      <c r="G825">
        <f>IF('Main Data'!H825="AP",1,0)</f>
        <v>0</v>
      </c>
      <c r="H825">
        <f>IF('Main Data'!H825="Blancpain",1,0)</f>
        <v>0</v>
      </c>
      <c r="I825">
        <f>IF('Main Data'!H825="Breguet",1,0)</f>
        <v>0</v>
      </c>
      <c r="J825">
        <f>IF('Main Data'!H825="Breitling",1,0)</f>
        <v>0</v>
      </c>
      <c r="K825">
        <f>IF('Main Data'!H825="Cartier",1,0)</f>
        <v>0</v>
      </c>
      <c r="L825">
        <f>IF('Main Data'!H825="Gallet",1,0)</f>
        <v>0</v>
      </c>
      <c r="M825">
        <f>IF('Main Data'!H825="Girard Perregaux",1,0)</f>
        <v>0</v>
      </c>
      <c r="N825">
        <f>IF('Main Data'!H825="Gubelin",1,0)</f>
        <v>0</v>
      </c>
      <c r="O825">
        <f>IF('Main Data'!H825="Heuer",1,0)</f>
        <v>0</v>
      </c>
      <c r="P825">
        <f>IF('Main Data'!H825="IWC",1,0)</f>
        <v>0</v>
      </c>
      <c r="Q825">
        <f>IF('Main Data'!H825="JLC",1,0)</f>
        <v>0</v>
      </c>
      <c r="R825">
        <f>IF('Main Data'!H825="Longines",1,0)</f>
        <v>0</v>
      </c>
      <c r="S825">
        <f>IF('Main Data'!H825="Movado",1,0)</f>
        <v>0</v>
      </c>
      <c r="T825">
        <f>IF('Main Data'!H825="Omega",1,0)</f>
        <v>0</v>
      </c>
      <c r="U825">
        <f>IF('Main Data'!H825="Panerai",1,0)</f>
        <v>0</v>
      </c>
      <c r="V825">
        <f>IF('Main Data'!H825="Patek",1,0)</f>
        <v>0</v>
      </c>
      <c r="W825">
        <f>IF('Main Data'!H825="Rolex",1,0)</f>
        <v>0</v>
      </c>
      <c r="X825">
        <f>IF('Main Data'!H825="Tudor",1,0)</f>
        <v>0</v>
      </c>
      <c r="Y825">
        <f>IF('Main Data'!H825="Ulysse Nardin",1,0)</f>
        <v>0</v>
      </c>
      <c r="Z825">
        <f>IF('Main Data'!H825="Universal Geneve",1,0)</f>
        <v>0</v>
      </c>
      <c r="AA825">
        <f>IF('Main Data'!H825="Vacheron",1,0)</f>
        <v>1</v>
      </c>
      <c r="AB825">
        <f>IF('Main Data'!H825="Zenith",1,0)</f>
        <v>0</v>
      </c>
      <c r="AC825">
        <f>IF('Main Data'!J825="Stainless Steel",1,0)</f>
        <v>0</v>
      </c>
      <c r="AD825">
        <f>IF('Main Data'!J825="Two-tone",1,0)</f>
        <v>0</v>
      </c>
      <c r="AE825">
        <f>IF(OR('Main Data'!J825="YG 18K",'Main Data'!J825="YG &lt;18K",'Main Data'!J825="PG 18K",'Main Data'!J825="PG &lt;18K",'Main Data'!J825="WG 18K",'Main Data'!J825="Mixes of 18K",'Main Data'!J825="Mixes &lt;18K"),1,0)</f>
        <v>1</v>
      </c>
      <c r="AF825">
        <f>IF('Main Data'!J825="Platinum",1,0)</f>
        <v>0</v>
      </c>
      <c r="AG825">
        <f>IF(OR('Main Data'!J825="PVD",'Main Data'!J825="Gold Plate",'Main Data'!J825="Other"),1,0)</f>
        <v>0</v>
      </c>
      <c r="AH825">
        <f>IF('Main Data'!N825="Stainless Steel",1,0)</f>
        <v>0</v>
      </c>
      <c r="AI825">
        <f>IF('Main Data'!N825="Leather",1,0)</f>
        <v>1</v>
      </c>
      <c r="AJ825">
        <f>IF('Main Data'!N825="Two-tone",1,0)</f>
        <v>0</v>
      </c>
      <c r="AK825">
        <f>IF(OR('Main Data'!N825="YG 18K",'Main Data'!N825="PG 18K",'Main Data'!N825="WG 18K",'Main Data'!N825="Mixes of 18K"),1,0)</f>
        <v>0</v>
      </c>
      <c r="AL825">
        <f>IF(OR(,'Main Data'!N825="PVD",'Main Data'!N825="Gold plate"),1,0)</f>
        <v>0</v>
      </c>
      <c r="AM825">
        <f>IF(OR('Main Data'!AV825="Yes",'Main Data'!AW825="Yes",'Main Data'!AU825="Yes"),1,0)</f>
        <v>0</v>
      </c>
      <c r="AN825">
        <f>IF(OR(ISTEXT('Main Data'!AX825), ISTEXT('Main Data'!AY825)),1,0)</f>
        <v>1</v>
      </c>
      <c r="AO825">
        <f>IF('Main Data'!AZ825="Yes",1,0)</f>
        <v>0</v>
      </c>
      <c r="AP825">
        <f>IF('Main Data'!BA825="Yes",1,0)</f>
        <v>0</v>
      </c>
      <c r="AQ825">
        <f>IF('Main Data'!BD825="Yes",1,0)</f>
        <v>0</v>
      </c>
      <c r="AR825">
        <f>IF('Main Data'!BE825="A",1,0)</f>
        <v>0</v>
      </c>
      <c r="AS825">
        <f>IF('Main Data'!BE825="AA",1,0)</f>
        <v>1</v>
      </c>
      <c r="AT825">
        <f>IF('Main Data'!BE825="AAA",1,0)</f>
        <v>0</v>
      </c>
      <c r="AU825">
        <f>IF('Main Data'!BE825="AAAA",1,0)</f>
        <v>0</v>
      </c>
      <c r="AV825">
        <f>IF('Main Data'!P825="Yes",1,0)</f>
        <v>1</v>
      </c>
      <c r="AW825">
        <f>IF('Main Data'!AP825="Yes",1,0)</f>
        <v>0</v>
      </c>
      <c r="AX825">
        <f>IF(OR('Main Data'!V825="Yes", 'Main Data'!W825="Yes",'Main Data'!X825="Yes"),1,0)</f>
        <v>0</v>
      </c>
      <c r="AY825">
        <f>IF(OR('Main Data'!Y825="Yes",'Main Data'!Z825="Yes"),1,0)</f>
        <v>0</v>
      </c>
      <c r="AZ825">
        <f>IF('Main Data'!AR825="Yes",1,0)</f>
        <v>0</v>
      </c>
      <c r="BA825">
        <f>IF('Main Data'!AS825="Yes",1,0)</f>
        <v>0</v>
      </c>
      <c r="BB825">
        <f>IF('Main Data'!AG825="Yes",1,0)</f>
        <v>0</v>
      </c>
      <c r="BC825">
        <f>IF('Main Data'!AB825="Yes",1,0)</f>
        <v>0</v>
      </c>
      <c r="BD825">
        <f>IF('Main Data'!AA825="Yes",1,0)</f>
        <v>0</v>
      </c>
      <c r="BE825">
        <f>IF('Main Data'!AC825="Yes",1,0)</f>
        <v>0</v>
      </c>
      <c r="BF825">
        <f>IF('Main Data'!AF825="Yes",1,0)</f>
        <v>0</v>
      </c>
      <c r="BG825">
        <f>IF(OR('Main Data'!AI825="Yes",'Main Data'!AL825="Yes"),1,0)</f>
        <v>0</v>
      </c>
      <c r="BH825">
        <f>IF('Main Data'!AJ825="Yes",1,0)</f>
        <v>0</v>
      </c>
      <c r="BI825">
        <f>IF('Main Data'!AK825="Yes",1,0)</f>
        <v>0</v>
      </c>
      <c r="BJ825">
        <f>IF('Main Data'!AM825="Yes",1,0)</f>
        <v>0</v>
      </c>
      <c r="BK825">
        <f>IF('Main Data'!AQ825="Yes",1,0)</f>
        <v>0</v>
      </c>
      <c r="BL825" s="21">
        <f t="shared" si="73"/>
        <v>0</v>
      </c>
      <c r="BM825" s="21">
        <f t="shared" si="74"/>
        <v>0</v>
      </c>
      <c r="BN825" s="21">
        <f t="shared" si="75"/>
        <v>1</v>
      </c>
      <c r="BO825" s="21">
        <f t="shared" si="76"/>
        <v>0</v>
      </c>
      <c r="BP825" s="21">
        <f t="shared" si="77"/>
        <v>0</v>
      </c>
    </row>
    <row r="826" spans="1:68" x14ac:dyDescent="0.2">
      <c r="A826">
        <v>822</v>
      </c>
      <c r="B826" s="33">
        <f>'Main Data'!C826</f>
        <v>44010</v>
      </c>
      <c r="C826">
        <f>'Main Data'!D826</f>
        <v>19</v>
      </c>
      <c r="D826" s="26">
        <f>'Main Data'!E826</f>
        <v>4500</v>
      </c>
      <c r="E826" s="26">
        <f>'Main Data'!F826</f>
        <v>5625</v>
      </c>
      <c r="F826" s="34">
        <f t="shared" si="72"/>
        <v>8.4118326757584114</v>
      </c>
      <c r="G826">
        <f>IF('Main Data'!H826="AP",1,0)</f>
        <v>0</v>
      </c>
      <c r="H826">
        <f>IF('Main Data'!H826="Blancpain",1,0)</f>
        <v>0</v>
      </c>
      <c r="I826">
        <f>IF('Main Data'!H826="Breguet",1,0)</f>
        <v>0</v>
      </c>
      <c r="J826">
        <f>IF('Main Data'!H826="Breitling",1,0)</f>
        <v>0</v>
      </c>
      <c r="K826">
        <f>IF('Main Data'!H826="Cartier",1,0)</f>
        <v>0</v>
      </c>
      <c r="L826">
        <f>IF('Main Data'!H826="Gallet",1,0)</f>
        <v>0</v>
      </c>
      <c r="M826">
        <f>IF('Main Data'!H826="Girard Perregaux",1,0)</f>
        <v>0</v>
      </c>
      <c r="N826">
        <f>IF('Main Data'!H826="Gubelin",1,0)</f>
        <v>0</v>
      </c>
      <c r="O826">
        <f>IF('Main Data'!H826="Heuer",1,0)</f>
        <v>0</v>
      </c>
      <c r="P826">
        <f>IF('Main Data'!H826="IWC",1,0)</f>
        <v>0</v>
      </c>
      <c r="Q826">
        <f>IF('Main Data'!H826="JLC",1,0)</f>
        <v>0</v>
      </c>
      <c r="R826">
        <f>IF('Main Data'!H826="Longines",1,0)</f>
        <v>0</v>
      </c>
      <c r="S826">
        <f>IF('Main Data'!H826="Movado",1,0)</f>
        <v>0</v>
      </c>
      <c r="T826">
        <f>IF('Main Data'!H826="Omega",1,0)</f>
        <v>0</v>
      </c>
      <c r="U826">
        <f>IF('Main Data'!H826="Panerai",1,0)</f>
        <v>0</v>
      </c>
      <c r="V826">
        <f>IF('Main Data'!H826="Patek",1,0)</f>
        <v>0</v>
      </c>
      <c r="W826">
        <f>IF('Main Data'!H826="Rolex",1,0)</f>
        <v>0</v>
      </c>
      <c r="X826">
        <f>IF('Main Data'!H826="Tudor",1,0)</f>
        <v>0</v>
      </c>
      <c r="Y826">
        <f>IF('Main Data'!H826="Ulysse Nardin",1,0)</f>
        <v>0</v>
      </c>
      <c r="Z826">
        <f>IF('Main Data'!H826="Universal Geneve",1,0)</f>
        <v>1</v>
      </c>
      <c r="AA826">
        <f>IF('Main Data'!H826="Vacheron",1,0)</f>
        <v>0</v>
      </c>
      <c r="AB826">
        <f>IF('Main Data'!H826="Zenith",1,0)</f>
        <v>0</v>
      </c>
      <c r="AC826">
        <f>IF('Main Data'!J826="Stainless Steel",1,0)</f>
        <v>0</v>
      </c>
      <c r="AD826">
        <f>IF('Main Data'!J826="Two-tone",1,0)</f>
        <v>0</v>
      </c>
      <c r="AE826">
        <f>IF(OR('Main Data'!J826="YG 18K",'Main Data'!J826="YG &lt;18K",'Main Data'!J826="PG 18K",'Main Data'!J826="PG &lt;18K",'Main Data'!J826="WG 18K",'Main Data'!J826="Mixes of 18K",'Main Data'!J826="Mixes &lt;18K"),1,0)</f>
        <v>1</v>
      </c>
      <c r="AF826">
        <f>IF('Main Data'!J826="Platinum",1,0)</f>
        <v>0</v>
      </c>
      <c r="AG826">
        <f>IF(OR('Main Data'!J826="PVD",'Main Data'!J826="Gold Plate",'Main Data'!J826="Other"),1,0)</f>
        <v>0</v>
      </c>
      <c r="AH826">
        <f>IF('Main Data'!N826="Stainless Steel",1,0)</f>
        <v>0</v>
      </c>
      <c r="AI826">
        <f>IF('Main Data'!N826="Leather",1,0)</f>
        <v>1</v>
      </c>
      <c r="AJ826">
        <f>IF('Main Data'!N826="Two-tone",1,0)</f>
        <v>0</v>
      </c>
      <c r="AK826">
        <f>IF(OR('Main Data'!N826="YG 18K",'Main Data'!N826="PG 18K",'Main Data'!N826="WG 18K",'Main Data'!N826="Mixes of 18K"),1,0)</f>
        <v>0</v>
      </c>
      <c r="AL826">
        <f>IF(OR(,'Main Data'!N826="PVD",'Main Data'!N826="Gold plate"),1,0)</f>
        <v>0</v>
      </c>
      <c r="AM826">
        <f>IF(OR('Main Data'!AV826="Yes",'Main Data'!AW826="Yes",'Main Data'!AU826="Yes"),1,0)</f>
        <v>0</v>
      </c>
      <c r="AN826">
        <f>IF(OR(ISTEXT('Main Data'!AX826), ISTEXT('Main Data'!AY826)),1,0)</f>
        <v>1</v>
      </c>
      <c r="AO826">
        <f>IF('Main Data'!AZ826="Yes",1,0)</f>
        <v>0</v>
      </c>
      <c r="AP826">
        <f>IF('Main Data'!BA826="Yes",1,0)</f>
        <v>0</v>
      </c>
      <c r="AQ826">
        <f>IF('Main Data'!BD826="Yes",1,0)</f>
        <v>0</v>
      </c>
      <c r="AR826">
        <f>IF('Main Data'!BE826="A",1,0)</f>
        <v>0</v>
      </c>
      <c r="AS826">
        <f>IF('Main Data'!BE826="AA",1,0)</f>
        <v>1</v>
      </c>
      <c r="AT826">
        <f>IF('Main Data'!BE826="AAA",1,0)</f>
        <v>0</v>
      </c>
      <c r="AU826">
        <f>IF('Main Data'!BE826="AAAA",1,0)</f>
        <v>0</v>
      </c>
      <c r="AV826">
        <f>IF('Main Data'!P826="Yes",1,0)</f>
        <v>1</v>
      </c>
      <c r="AW826">
        <f>IF('Main Data'!AP826="Yes",1,0)</f>
        <v>0</v>
      </c>
      <c r="AX826">
        <f>IF(OR('Main Data'!V826="Yes", 'Main Data'!W826="Yes",'Main Data'!X826="Yes"),1,0)</f>
        <v>0</v>
      </c>
      <c r="AY826">
        <f>IF(OR('Main Data'!Y826="Yes",'Main Data'!Z826="Yes"),1,0)</f>
        <v>0</v>
      </c>
      <c r="AZ826">
        <f>IF('Main Data'!AR826="Yes",1,0)</f>
        <v>0</v>
      </c>
      <c r="BA826">
        <f>IF('Main Data'!AS826="Yes",1,0)</f>
        <v>0</v>
      </c>
      <c r="BB826">
        <f>IF('Main Data'!AG826="Yes",1,0)</f>
        <v>0</v>
      </c>
      <c r="BC826">
        <f>IF('Main Data'!AB826="Yes",1,0)</f>
        <v>0</v>
      </c>
      <c r="BD826">
        <f>IF('Main Data'!AA826="Yes",1,0)</f>
        <v>0</v>
      </c>
      <c r="BE826">
        <f>IF('Main Data'!AC826="Yes",1,0)</f>
        <v>0</v>
      </c>
      <c r="BF826">
        <f>IF('Main Data'!AF826="Yes",1,0)</f>
        <v>0</v>
      </c>
      <c r="BG826">
        <f>IF(OR('Main Data'!AI826="Yes",'Main Data'!AL826="Yes"),1,0)</f>
        <v>0</v>
      </c>
      <c r="BH826">
        <f>IF('Main Data'!AJ826="Yes",1,0)</f>
        <v>0</v>
      </c>
      <c r="BI826">
        <f>IF('Main Data'!AK826="Yes",1,0)</f>
        <v>0</v>
      </c>
      <c r="BJ826">
        <f>IF('Main Data'!AM826="Yes",1,0)</f>
        <v>0</v>
      </c>
      <c r="BK826">
        <f>IF('Main Data'!AQ826="Yes",1,0)</f>
        <v>0</v>
      </c>
      <c r="BL826" s="21">
        <f t="shared" si="73"/>
        <v>0</v>
      </c>
      <c r="BM826" s="21">
        <f t="shared" si="74"/>
        <v>0</v>
      </c>
      <c r="BN826" s="21">
        <f t="shared" si="75"/>
        <v>1</v>
      </c>
      <c r="BO826" s="21">
        <f t="shared" si="76"/>
        <v>0</v>
      </c>
      <c r="BP826" s="21">
        <f t="shared" si="77"/>
        <v>0</v>
      </c>
    </row>
    <row r="827" spans="1:68" x14ac:dyDescent="0.2">
      <c r="A827">
        <v>823</v>
      </c>
      <c r="B827" s="33">
        <f>'Main Data'!C827</f>
        <v>44010</v>
      </c>
      <c r="C827">
        <f>'Main Data'!D827</f>
        <v>22</v>
      </c>
      <c r="D827" s="26">
        <f>'Main Data'!E827</f>
        <v>6500</v>
      </c>
      <c r="E827" s="26">
        <f>'Main Data'!F827</f>
        <v>8125</v>
      </c>
      <c r="F827" s="34">
        <f t="shared" si="72"/>
        <v>8.7795574558837277</v>
      </c>
      <c r="G827">
        <f>IF('Main Data'!H827="AP",1,0)</f>
        <v>0</v>
      </c>
      <c r="H827">
        <f>IF('Main Data'!H827="Blancpain",1,0)</f>
        <v>0</v>
      </c>
      <c r="I827">
        <f>IF('Main Data'!H827="Breguet",1,0)</f>
        <v>0</v>
      </c>
      <c r="J827">
        <f>IF('Main Data'!H827="Breitling",1,0)</f>
        <v>0</v>
      </c>
      <c r="K827">
        <f>IF('Main Data'!H827="Cartier",1,0)</f>
        <v>0</v>
      </c>
      <c r="L827">
        <f>IF('Main Data'!H827="Gallet",1,0)</f>
        <v>0</v>
      </c>
      <c r="M827">
        <f>IF('Main Data'!H827="Girard Perregaux",1,0)</f>
        <v>0</v>
      </c>
      <c r="N827">
        <f>IF('Main Data'!H827="Gubelin",1,0)</f>
        <v>0</v>
      </c>
      <c r="O827">
        <f>IF('Main Data'!H827="Heuer",1,0)</f>
        <v>1</v>
      </c>
      <c r="P827">
        <f>IF('Main Data'!H827="IWC",1,0)</f>
        <v>0</v>
      </c>
      <c r="Q827">
        <f>IF('Main Data'!H827="JLC",1,0)</f>
        <v>0</v>
      </c>
      <c r="R827">
        <f>IF('Main Data'!H827="Longines",1,0)</f>
        <v>0</v>
      </c>
      <c r="S827">
        <f>IF('Main Data'!H827="Movado",1,0)</f>
        <v>0</v>
      </c>
      <c r="T827">
        <f>IF('Main Data'!H827="Omega",1,0)</f>
        <v>0</v>
      </c>
      <c r="U827">
        <f>IF('Main Data'!H827="Panerai",1,0)</f>
        <v>0</v>
      </c>
      <c r="V827">
        <f>IF('Main Data'!H827="Patek",1,0)</f>
        <v>0</v>
      </c>
      <c r="W827">
        <f>IF('Main Data'!H827="Rolex",1,0)</f>
        <v>0</v>
      </c>
      <c r="X827">
        <f>IF('Main Data'!H827="Tudor",1,0)</f>
        <v>0</v>
      </c>
      <c r="Y827">
        <f>IF('Main Data'!H827="Ulysse Nardin",1,0)</f>
        <v>0</v>
      </c>
      <c r="Z827">
        <f>IF('Main Data'!H827="Universal Geneve",1,0)</f>
        <v>0</v>
      </c>
      <c r="AA827">
        <f>IF('Main Data'!H827="Vacheron",1,0)</f>
        <v>0</v>
      </c>
      <c r="AB827">
        <f>IF('Main Data'!H827="Zenith",1,0)</f>
        <v>0</v>
      </c>
      <c r="AC827">
        <f>IF('Main Data'!J827="Stainless Steel",1,0)</f>
        <v>1</v>
      </c>
      <c r="AD827">
        <f>IF('Main Data'!J827="Two-tone",1,0)</f>
        <v>0</v>
      </c>
      <c r="AE827">
        <f>IF(OR('Main Data'!J827="YG 18K",'Main Data'!J827="YG &lt;18K",'Main Data'!J827="PG 18K",'Main Data'!J827="PG &lt;18K",'Main Data'!J827="WG 18K",'Main Data'!J827="Mixes of 18K",'Main Data'!J827="Mixes &lt;18K"),1,0)</f>
        <v>0</v>
      </c>
      <c r="AF827">
        <f>IF('Main Data'!J827="Platinum",1,0)</f>
        <v>0</v>
      </c>
      <c r="AG827">
        <f>IF(OR('Main Data'!J827="PVD",'Main Data'!J827="Gold Plate",'Main Data'!J827="Other"),1,0)</f>
        <v>0</v>
      </c>
      <c r="AH827">
        <f>IF('Main Data'!N827="Stainless Steel",1,0)</f>
        <v>0</v>
      </c>
      <c r="AI827">
        <f>IF('Main Data'!N827="Leather",1,0)</f>
        <v>1</v>
      </c>
      <c r="AJ827">
        <f>IF('Main Data'!N827="Two-tone",1,0)</f>
        <v>0</v>
      </c>
      <c r="AK827">
        <f>IF(OR('Main Data'!N827="YG 18K",'Main Data'!N827="PG 18K",'Main Data'!N827="WG 18K",'Main Data'!N827="Mixes of 18K"),1,0)</f>
        <v>0</v>
      </c>
      <c r="AL827">
        <f>IF(OR(,'Main Data'!N827="PVD",'Main Data'!N827="Gold plate"),1,0)</f>
        <v>0</v>
      </c>
      <c r="AM827">
        <f>IF(OR('Main Data'!AV827="Yes",'Main Data'!AW827="Yes",'Main Data'!AU827="Yes"),1,0)</f>
        <v>0</v>
      </c>
      <c r="AN827">
        <f>IF(OR(ISTEXT('Main Data'!AX827), ISTEXT('Main Data'!AY827)),1,0)</f>
        <v>0</v>
      </c>
      <c r="AO827">
        <f>IF('Main Data'!AZ827="Yes",1,0)</f>
        <v>0</v>
      </c>
      <c r="AP827">
        <f>IF('Main Data'!BA827="Yes",1,0)</f>
        <v>0</v>
      </c>
      <c r="AQ827">
        <f>IF('Main Data'!BD827="Yes",1,0)</f>
        <v>0</v>
      </c>
      <c r="AR827">
        <f>IF('Main Data'!BE827="A",1,0)</f>
        <v>0</v>
      </c>
      <c r="AS827">
        <f>IF('Main Data'!BE827="AA",1,0)</f>
        <v>1</v>
      </c>
      <c r="AT827">
        <f>IF('Main Data'!BE827="AAA",1,0)</f>
        <v>0</v>
      </c>
      <c r="AU827">
        <f>IF('Main Data'!BE827="AAAA",1,0)</f>
        <v>0</v>
      </c>
      <c r="AV827">
        <f>IF('Main Data'!P827="Yes",1,0)</f>
        <v>0</v>
      </c>
      <c r="AW827">
        <f>IF('Main Data'!AP827="Yes",1,0)</f>
        <v>0</v>
      </c>
      <c r="AX827">
        <f>IF(OR('Main Data'!V827="Yes", 'Main Data'!W827="Yes",'Main Data'!X827="Yes"),1,0)</f>
        <v>0</v>
      </c>
      <c r="AY827">
        <f>IF(OR('Main Data'!Y827="Yes",'Main Data'!Z827="Yes"),1,0)</f>
        <v>0</v>
      </c>
      <c r="AZ827">
        <f>IF('Main Data'!AR827="Yes",1,0)</f>
        <v>0</v>
      </c>
      <c r="BA827">
        <f>IF('Main Data'!AS827="Yes",1,0)</f>
        <v>0</v>
      </c>
      <c r="BB827">
        <f>IF('Main Data'!AG827="Yes",1,0)</f>
        <v>0</v>
      </c>
      <c r="BC827">
        <f>IF('Main Data'!AB827="Yes",1,0)</f>
        <v>0</v>
      </c>
      <c r="BD827">
        <f>IF('Main Data'!AA827="Yes",1,0)</f>
        <v>0</v>
      </c>
      <c r="BE827">
        <f>IF('Main Data'!AC827="Yes",1,0)</f>
        <v>0</v>
      </c>
      <c r="BF827">
        <f>IF('Main Data'!AF827="Yes",1,0)</f>
        <v>0</v>
      </c>
      <c r="BG827">
        <f>IF(OR('Main Data'!AI827="Yes",'Main Data'!AL827="Yes"),1,0)</f>
        <v>1</v>
      </c>
      <c r="BH827">
        <f>IF('Main Data'!AJ827="Yes",1,0)</f>
        <v>0</v>
      </c>
      <c r="BI827">
        <f>IF('Main Data'!AK827="Yes",1,0)</f>
        <v>0</v>
      </c>
      <c r="BJ827">
        <f>IF('Main Data'!AM827="Yes",1,0)</f>
        <v>0</v>
      </c>
      <c r="BK827">
        <f>IF('Main Data'!AQ827="Yes",1,0)</f>
        <v>0</v>
      </c>
      <c r="BL827" s="21">
        <f t="shared" si="73"/>
        <v>0</v>
      </c>
      <c r="BM827" s="21">
        <f t="shared" si="74"/>
        <v>0</v>
      </c>
      <c r="BN827" s="21">
        <f t="shared" si="75"/>
        <v>1</v>
      </c>
      <c r="BO827" s="21">
        <f t="shared" si="76"/>
        <v>0</v>
      </c>
      <c r="BP827" s="21">
        <f t="shared" si="77"/>
        <v>0</v>
      </c>
    </row>
    <row r="828" spans="1:68" x14ac:dyDescent="0.2">
      <c r="A828">
        <v>824</v>
      </c>
      <c r="B828" s="33">
        <f>'Main Data'!C828</f>
        <v>44010</v>
      </c>
      <c r="C828">
        <f>'Main Data'!D828</f>
        <v>23</v>
      </c>
      <c r="D828" s="26">
        <f>'Main Data'!E828</f>
        <v>1900</v>
      </c>
      <c r="E828" s="26">
        <f>'Main Data'!F828</f>
        <v>2375</v>
      </c>
      <c r="F828" s="34">
        <f t="shared" si="72"/>
        <v>7.5496091651545321</v>
      </c>
      <c r="G828">
        <f>IF('Main Data'!H828="AP",1,0)</f>
        <v>0</v>
      </c>
      <c r="H828">
        <f>IF('Main Data'!H828="Blancpain",1,0)</f>
        <v>0</v>
      </c>
      <c r="I828">
        <f>IF('Main Data'!H828="Breguet",1,0)</f>
        <v>0</v>
      </c>
      <c r="J828">
        <f>IF('Main Data'!H828="Breitling",1,0)</f>
        <v>0</v>
      </c>
      <c r="K828">
        <f>IF('Main Data'!H828="Cartier",1,0)</f>
        <v>0</v>
      </c>
      <c r="L828">
        <f>IF('Main Data'!H828="Gallet",1,0)</f>
        <v>0</v>
      </c>
      <c r="M828">
        <f>IF('Main Data'!H828="Girard Perregaux",1,0)</f>
        <v>0</v>
      </c>
      <c r="N828">
        <f>IF('Main Data'!H828="Gubelin",1,0)</f>
        <v>0</v>
      </c>
      <c r="O828">
        <f>IF('Main Data'!H828="Heuer",1,0)</f>
        <v>1</v>
      </c>
      <c r="P828">
        <f>IF('Main Data'!H828="IWC",1,0)</f>
        <v>0</v>
      </c>
      <c r="Q828">
        <f>IF('Main Data'!H828="JLC",1,0)</f>
        <v>0</v>
      </c>
      <c r="R828">
        <f>IF('Main Data'!H828="Longines",1,0)</f>
        <v>0</v>
      </c>
      <c r="S828">
        <f>IF('Main Data'!H828="Movado",1,0)</f>
        <v>0</v>
      </c>
      <c r="T828">
        <f>IF('Main Data'!H828="Omega",1,0)</f>
        <v>0</v>
      </c>
      <c r="U828">
        <f>IF('Main Data'!H828="Panerai",1,0)</f>
        <v>0</v>
      </c>
      <c r="V828">
        <f>IF('Main Data'!H828="Patek",1,0)</f>
        <v>0</v>
      </c>
      <c r="W828">
        <f>IF('Main Data'!H828="Rolex",1,0)</f>
        <v>0</v>
      </c>
      <c r="X828">
        <f>IF('Main Data'!H828="Tudor",1,0)</f>
        <v>0</v>
      </c>
      <c r="Y828">
        <f>IF('Main Data'!H828="Ulysse Nardin",1,0)</f>
        <v>0</v>
      </c>
      <c r="Z828">
        <f>IF('Main Data'!H828="Universal Geneve",1,0)</f>
        <v>0</v>
      </c>
      <c r="AA828">
        <f>IF('Main Data'!H828="Vacheron",1,0)</f>
        <v>0</v>
      </c>
      <c r="AB828">
        <f>IF('Main Data'!H828="Zenith",1,0)</f>
        <v>0</v>
      </c>
      <c r="AC828">
        <f>IF('Main Data'!J828="Stainless Steel",1,0)</f>
        <v>1</v>
      </c>
      <c r="AD828">
        <f>IF('Main Data'!J828="Two-tone",1,0)</f>
        <v>0</v>
      </c>
      <c r="AE828">
        <f>IF(OR('Main Data'!J828="YG 18K",'Main Data'!J828="YG &lt;18K",'Main Data'!J828="PG 18K",'Main Data'!J828="PG &lt;18K",'Main Data'!J828="WG 18K",'Main Data'!J828="Mixes of 18K",'Main Data'!J828="Mixes &lt;18K"),1,0)</f>
        <v>0</v>
      </c>
      <c r="AF828">
        <f>IF('Main Data'!J828="Platinum",1,0)</f>
        <v>0</v>
      </c>
      <c r="AG828">
        <f>IF(OR('Main Data'!J828="PVD",'Main Data'!J828="Gold Plate",'Main Data'!J828="Other"),1,0)</f>
        <v>0</v>
      </c>
      <c r="AH828">
        <f>IF('Main Data'!N828="Stainless Steel",1,0)</f>
        <v>0</v>
      </c>
      <c r="AI828">
        <f>IF('Main Data'!N828="Leather",1,0)</f>
        <v>1</v>
      </c>
      <c r="AJ828">
        <f>IF('Main Data'!N828="Two-tone",1,0)</f>
        <v>0</v>
      </c>
      <c r="AK828">
        <f>IF(OR('Main Data'!N828="YG 18K",'Main Data'!N828="PG 18K",'Main Data'!N828="WG 18K",'Main Data'!N828="Mixes of 18K"),1,0)</f>
        <v>0</v>
      </c>
      <c r="AL828">
        <f>IF(OR(,'Main Data'!N828="PVD",'Main Data'!N828="Gold plate"),1,0)</f>
        <v>0</v>
      </c>
      <c r="AM828">
        <f>IF(OR('Main Data'!AV828="Yes",'Main Data'!AW828="Yes",'Main Data'!AU828="Yes"),1,0)</f>
        <v>0</v>
      </c>
      <c r="AN828">
        <f>IF(OR(ISTEXT('Main Data'!AX828), ISTEXT('Main Data'!AY828)),1,0)</f>
        <v>0</v>
      </c>
      <c r="AO828">
        <f>IF('Main Data'!AZ828="Yes",1,0)</f>
        <v>0</v>
      </c>
      <c r="AP828">
        <f>IF('Main Data'!BA828="Yes",1,0)</f>
        <v>0</v>
      </c>
      <c r="AQ828">
        <f>IF('Main Data'!BD828="Yes",1,0)</f>
        <v>0</v>
      </c>
      <c r="AR828">
        <f>IF('Main Data'!BE828="A",1,0)</f>
        <v>0</v>
      </c>
      <c r="AS828">
        <f>IF('Main Data'!BE828="AA",1,0)</f>
        <v>1</v>
      </c>
      <c r="AT828">
        <f>IF('Main Data'!BE828="AAA",1,0)</f>
        <v>0</v>
      </c>
      <c r="AU828">
        <f>IF('Main Data'!BE828="AAAA",1,0)</f>
        <v>0</v>
      </c>
      <c r="AV828">
        <f>IF('Main Data'!P828="Yes",1,0)</f>
        <v>0</v>
      </c>
      <c r="AW828">
        <f>IF('Main Data'!AP828="Yes",1,0)</f>
        <v>0</v>
      </c>
      <c r="AX828">
        <f>IF(OR('Main Data'!V828="Yes", 'Main Data'!W828="Yes",'Main Data'!X828="Yes"),1,0)</f>
        <v>1</v>
      </c>
      <c r="AY828">
        <f>IF(OR('Main Data'!Y828="Yes",'Main Data'!Z828="Yes"),1,0)</f>
        <v>0</v>
      </c>
      <c r="AZ828">
        <f>IF('Main Data'!AR828="Yes",1,0)</f>
        <v>0</v>
      </c>
      <c r="BA828">
        <f>IF('Main Data'!AS828="Yes",1,0)</f>
        <v>0</v>
      </c>
      <c r="BB828">
        <f>IF('Main Data'!AG828="Yes",1,0)</f>
        <v>0</v>
      </c>
      <c r="BC828">
        <f>IF('Main Data'!AB828="Yes",1,0)</f>
        <v>0</v>
      </c>
      <c r="BD828">
        <f>IF('Main Data'!AA828="Yes",1,0)</f>
        <v>0</v>
      </c>
      <c r="BE828">
        <f>IF('Main Data'!AC828="Yes",1,0)</f>
        <v>0</v>
      </c>
      <c r="BF828">
        <f>IF('Main Data'!AF828="Yes",1,0)</f>
        <v>0</v>
      </c>
      <c r="BG828">
        <f>IF(OR('Main Data'!AI828="Yes",'Main Data'!AL828="Yes"),1,0)</f>
        <v>1</v>
      </c>
      <c r="BH828">
        <f>IF('Main Data'!AJ828="Yes",1,0)</f>
        <v>0</v>
      </c>
      <c r="BI828">
        <f>IF('Main Data'!AK828="Yes",1,0)</f>
        <v>0</v>
      </c>
      <c r="BJ828">
        <f>IF('Main Data'!AM828="Yes",1,0)</f>
        <v>0</v>
      </c>
      <c r="BK828">
        <f>IF('Main Data'!AQ828="Yes",1,0)</f>
        <v>0</v>
      </c>
      <c r="BL828" s="21">
        <f t="shared" si="73"/>
        <v>0</v>
      </c>
      <c r="BM828" s="21">
        <f t="shared" si="74"/>
        <v>0</v>
      </c>
      <c r="BN828" s="21">
        <f t="shared" si="75"/>
        <v>1</v>
      </c>
      <c r="BO828" s="21">
        <f t="shared" si="76"/>
        <v>0</v>
      </c>
      <c r="BP828" s="21">
        <f t="shared" si="77"/>
        <v>0</v>
      </c>
    </row>
    <row r="829" spans="1:68" x14ac:dyDescent="0.2">
      <c r="A829">
        <v>825</v>
      </c>
      <c r="B829" s="33">
        <f>'Main Data'!C829</f>
        <v>44010</v>
      </c>
      <c r="C829">
        <f>'Main Data'!D829</f>
        <v>24</v>
      </c>
      <c r="D829" s="26">
        <f>'Main Data'!E829</f>
        <v>3100</v>
      </c>
      <c r="E829" s="26">
        <f>'Main Data'!F829</f>
        <v>3875</v>
      </c>
      <c r="F829" s="34">
        <f t="shared" si="72"/>
        <v>8.0391573904732372</v>
      </c>
      <c r="G829">
        <f>IF('Main Data'!H829="AP",1,0)</f>
        <v>0</v>
      </c>
      <c r="H829">
        <f>IF('Main Data'!H829="Blancpain",1,0)</f>
        <v>0</v>
      </c>
      <c r="I829">
        <f>IF('Main Data'!H829="Breguet",1,0)</f>
        <v>0</v>
      </c>
      <c r="J829">
        <f>IF('Main Data'!H829="Breitling",1,0)</f>
        <v>0</v>
      </c>
      <c r="K829">
        <f>IF('Main Data'!H829="Cartier",1,0)</f>
        <v>0</v>
      </c>
      <c r="L829">
        <f>IF('Main Data'!H829="Gallet",1,0)</f>
        <v>0</v>
      </c>
      <c r="M829">
        <f>IF('Main Data'!H829="Girard Perregaux",1,0)</f>
        <v>0</v>
      </c>
      <c r="N829">
        <f>IF('Main Data'!H829="Gubelin",1,0)</f>
        <v>0</v>
      </c>
      <c r="O829">
        <f>IF('Main Data'!H829="Heuer",1,0)</f>
        <v>0</v>
      </c>
      <c r="P829">
        <f>IF('Main Data'!H829="IWC",1,0)</f>
        <v>0</v>
      </c>
      <c r="Q829">
        <f>IF('Main Data'!H829="JLC",1,0)</f>
        <v>0</v>
      </c>
      <c r="R829">
        <f>IF('Main Data'!H829="Longines",1,0)</f>
        <v>0</v>
      </c>
      <c r="S829">
        <f>IF('Main Data'!H829="Movado",1,0)</f>
        <v>0</v>
      </c>
      <c r="T829">
        <f>IF('Main Data'!H829="Omega",1,0)</f>
        <v>0</v>
      </c>
      <c r="U829">
        <f>IF('Main Data'!H829="Panerai",1,0)</f>
        <v>0</v>
      </c>
      <c r="V829">
        <f>IF('Main Data'!H829="Patek",1,0)</f>
        <v>0</v>
      </c>
      <c r="W829">
        <f>IF('Main Data'!H829="Rolex",1,0)</f>
        <v>0</v>
      </c>
      <c r="X829">
        <f>IF('Main Data'!H829="Tudor",1,0)</f>
        <v>0</v>
      </c>
      <c r="Y829">
        <f>IF('Main Data'!H829="Ulysse Nardin",1,0)</f>
        <v>0</v>
      </c>
      <c r="Z829">
        <f>IF('Main Data'!H829="Universal Geneve",1,0)</f>
        <v>0</v>
      </c>
      <c r="AA829">
        <f>IF('Main Data'!H829="Vacheron",1,0)</f>
        <v>0</v>
      </c>
      <c r="AB829">
        <f>IF('Main Data'!H829="Zenith",1,0)</f>
        <v>1</v>
      </c>
      <c r="AC829">
        <f>IF('Main Data'!J829="Stainless Steel",1,0)</f>
        <v>1</v>
      </c>
      <c r="AD829">
        <f>IF('Main Data'!J829="Two-tone",1,0)</f>
        <v>0</v>
      </c>
      <c r="AE829">
        <f>IF(OR('Main Data'!J829="YG 18K",'Main Data'!J829="YG &lt;18K",'Main Data'!J829="PG 18K",'Main Data'!J829="PG &lt;18K",'Main Data'!J829="WG 18K",'Main Data'!J829="Mixes of 18K",'Main Data'!J829="Mixes &lt;18K"),1,0)</f>
        <v>0</v>
      </c>
      <c r="AF829">
        <f>IF('Main Data'!J829="Platinum",1,0)</f>
        <v>0</v>
      </c>
      <c r="AG829">
        <f>IF(OR('Main Data'!J829="PVD",'Main Data'!J829="Gold Plate",'Main Data'!J829="Other"),1,0)</f>
        <v>0</v>
      </c>
      <c r="AH829">
        <f>IF('Main Data'!N829="Stainless Steel",1,0)</f>
        <v>1</v>
      </c>
      <c r="AI829">
        <f>IF('Main Data'!N829="Leather",1,0)</f>
        <v>0</v>
      </c>
      <c r="AJ829">
        <f>IF('Main Data'!N829="Two-tone",1,0)</f>
        <v>0</v>
      </c>
      <c r="AK829">
        <f>IF(OR('Main Data'!N829="YG 18K",'Main Data'!N829="PG 18K",'Main Data'!N829="WG 18K",'Main Data'!N829="Mixes of 18K"),1,0)</f>
        <v>0</v>
      </c>
      <c r="AL829">
        <f>IF(OR(,'Main Data'!N829="PVD",'Main Data'!N829="Gold plate"),1,0)</f>
        <v>0</v>
      </c>
      <c r="AM829">
        <f>IF(OR('Main Data'!AV829="Yes",'Main Data'!AW829="Yes",'Main Data'!AU829="Yes"),1,0)</f>
        <v>0</v>
      </c>
      <c r="AN829">
        <f>IF(OR(ISTEXT('Main Data'!AX829), ISTEXT('Main Data'!AY829)),1,0)</f>
        <v>0</v>
      </c>
      <c r="AO829">
        <f>IF('Main Data'!AZ829="Yes",1,0)</f>
        <v>0</v>
      </c>
      <c r="AP829">
        <f>IF('Main Data'!BA829="Yes",1,0)</f>
        <v>0</v>
      </c>
      <c r="AQ829">
        <f>IF('Main Data'!BD829="Yes",1,0)</f>
        <v>0</v>
      </c>
      <c r="AR829">
        <f>IF('Main Data'!BE829="A",1,0)</f>
        <v>0</v>
      </c>
      <c r="AS829">
        <f>IF('Main Data'!BE829="AA",1,0)</f>
        <v>1</v>
      </c>
      <c r="AT829">
        <f>IF('Main Data'!BE829="AAA",1,0)</f>
        <v>0</v>
      </c>
      <c r="AU829">
        <f>IF('Main Data'!BE829="AAAA",1,0)</f>
        <v>0</v>
      </c>
      <c r="AV829">
        <f>IF('Main Data'!P829="Yes",1,0)</f>
        <v>0</v>
      </c>
      <c r="AW829">
        <f>IF('Main Data'!AP829="Yes",1,0)</f>
        <v>0</v>
      </c>
      <c r="AX829">
        <f>IF(OR('Main Data'!V829="Yes", 'Main Data'!W829="Yes",'Main Data'!X829="Yes"),1,0)</f>
        <v>1</v>
      </c>
      <c r="AY829">
        <f>IF(OR('Main Data'!Y829="Yes",'Main Data'!Z829="Yes"),1,0)</f>
        <v>0</v>
      </c>
      <c r="AZ829">
        <f>IF('Main Data'!AR829="Yes",1,0)</f>
        <v>0</v>
      </c>
      <c r="BA829">
        <f>IF('Main Data'!AS829="Yes",1,0)</f>
        <v>0</v>
      </c>
      <c r="BB829">
        <f>IF('Main Data'!AG829="Yes",1,0)</f>
        <v>0</v>
      </c>
      <c r="BC829">
        <f>IF('Main Data'!AB829="Yes",1,0)</f>
        <v>0</v>
      </c>
      <c r="BD829">
        <f>IF('Main Data'!AA829="Yes",1,0)</f>
        <v>1</v>
      </c>
      <c r="BE829">
        <f>IF('Main Data'!AC829="Yes",1,0)</f>
        <v>0</v>
      </c>
      <c r="BF829">
        <f>IF('Main Data'!AF829="Yes",1,0)</f>
        <v>0</v>
      </c>
      <c r="BG829">
        <f>IF(OR('Main Data'!AI829="Yes",'Main Data'!AL829="Yes"),1,0)</f>
        <v>1</v>
      </c>
      <c r="BH829">
        <f>IF('Main Data'!AJ829="Yes",1,0)</f>
        <v>0</v>
      </c>
      <c r="BI829">
        <f>IF('Main Data'!AK829="Yes",1,0)</f>
        <v>0</v>
      </c>
      <c r="BJ829">
        <f>IF('Main Data'!AM829="Yes",1,0)</f>
        <v>0</v>
      </c>
      <c r="BK829">
        <f>IF('Main Data'!AQ829="Yes",1,0)</f>
        <v>0</v>
      </c>
      <c r="BL829" s="21">
        <f t="shared" si="73"/>
        <v>0</v>
      </c>
      <c r="BM829" s="21">
        <f t="shared" si="74"/>
        <v>0</v>
      </c>
      <c r="BN829" s="21">
        <f t="shared" si="75"/>
        <v>1</v>
      </c>
      <c r="BO829" s="21">
        <f t="shared" si="76"/>
        <v>0</v>
      </c>
      <c r="BP829" s="21">
        <f t="shared" si="77"/>
        <v>0</v>
      </c>
    </row>
    <row r="830" spans="1:68" x14ac:dyDescent="0.2">
      <c r="A830">
        <v>826</v>
      </c>
      <c r="B830" s="33">
        <f>'Main Data'!C830</f>
        <v>44010</v>
      </c>
      <c r="C830">
        <f>'Main Data'!D830</f>
        <v>25</v>
      </c>
      <c r="D830" s="26">
        <f>'Main Data'!E830</f>
        <v>2400</v>
      </c>
      <c r="E830" s="26">
        <f>'Main Data'!F830</f>
        <v>3000</v>
      </c>
      <c r="F830" s="34">
        <f t="shared" si="72"/>
        <v>7.7832240163360371</v>
      </c>
      <c r="G830">
        <f>IF('Main Data'!H830="AP",1,0)</f>
        <v>0</v>
      </c>
      <c r="H830">
        <f>IF('Main Data'!H830="Blancpain",1,0)</f>
        <v>0</v>
      </c>
      <c r="I830">
        <f>IF('Main Data'!H830="Breguet",1,0)</f>
        <v>0</v>
      </c>
      <c r="J830">
        <f>IF('Main Data'!H830="Breitling",1,0)</f>
        <v>0</v>
      </c>
      <c r="K830">
        <f>IF('Main Data'!H830="Cartier",1,0)</f>
        <v>0</v>
      </c>
      <c r="L830">
        <f>IF('Main Data'!H830="Gallet",1,0)</f>
        <v>0</v>
      </c>
      <c r="M830">
        <f>IF('Main Data'!H830="Girard Perregaux",1,0)</f>
        <v>0</v>
      </c>
      <c r="N830">
        <f>IF('Main Data'!H830="Gubelin",1,0)</f>
        <v>0</v>
      </c>
      <c r="O830">
        <f>IF('Main Data'!H830="Heuer",1,0)</f>
        <v>1</v>
      </c>
      <c r="P830">
        <f>IF('Main Data'!H830="IWC",1,0)</f>
        <v>0</v>
      </c>
      <c r="Q830">
        <f>IF('Main Data'!H830="JLC",1,0)</f>
        <v>0</v>
      </c>
      <c r="R830">
        <f>IF('Main Data'!H830="Longines",1,0)</f>
        <v>0</v>
      </c>
      <c r="S830">
        <f>IF('Main Data'!H830="Movado",1,0)</f>
        <v>0</v>
      </c>
      <c r="T830">
        <f>IF('Main Data'!H830="Omega",1,0)</f>
        <v>0</v>
      </c>
      <c r="U830">
        <f>IF('Main Data'!H830="Panerai",1,0)</f>
        <v>0</v>
      </c>
      <c r="V830">
        <f>IF('Main Data'!H830="Patek",1,0)</f>
        <v>0</v>
      </c>
      <c r="W830">
        <f>IF('Main Data'!H830="Rolex",1,0)</f>
        <v>0</v>
      </c>
      <c r="X830">
        <f>IF('Main Data'!H830="Tudor",1,0)</f>
        <v>0</v>
      </c>
      <c r="Y830">
        <f>IF('Main Data'!H830="Ulysse Nardin",1,0)</f>
        <v>0</v>
      </c>
      <c r="Z830">
        <f>IF('Main Data'!H830="Universal Geneve",1,0)</f>
        <v>0</v>
      </c>
      <c r="AA830">
        <f>IF('Main Data'!H830="Vacheron",1,0)</f>
        <v>0</v>
      </c>
      <c r="AB830">
        <f>IF('Main Data'!H830="Zenith",1,0)</f>
        <v>0</v>
      </c>
      <c r="AC830">
        <f>IF('Main Data'!J830="Stainless Steel",1,0)</f>
        <v>1</v>
      </c>
      <c r="AD830">
        <f>IF('Main Data'!J830="Two-tone",1,0)</f>
        <v>0</v>
      </c>
      <c r="AE830">
        <f>IF(OR('Main Data'!J830="YG 18K",'Main Data'!J830="YG &lt;18K",'Main Data'!J830="PG 18K",'Main Data'!J830="PG &lt;18K",'Main Data'!J830="WG 18K",'Main Data'!J830="Mixes of 18K",'Main Data'!J830="Mixes &lt;18K"),1,0)</f>
        <v>0</v>
      </c>
      <c r="AF830">
        <f>IF('Main Data'!J830="Platinum",1,0)</f>
        <v>0</v>
      </c>
      <c r="AG830">
        <f>IF(OR('Main Data'!J830="PVD",'Main Data'!J830="Gold Plate",'Main Data'!J830="Other"),1,0)</f>
        <v>0</v>
      </c>
      <c r="AH830">
        <f>IF('Main Data'!N830="Stainless Steel",1,0)</f>
        <v>0</v>
      </c>
      <c r="AI830">
        <f>IF('Main Data'!N830="Leather",1,0)</f>
        <v>1</v>
      </c>
      <c r="AJ830">
        <f>IF('Main Data'!N830="Two-tone",1,0)</f>
        <v>0</v>
      </c>
      <c r="AK830">
        <f>IF(OR('Main Data'!N830="YG 18K",'Main Data'!N830="PG 18K",'Main Data'!N830="WG 18K",'Main Data'!N830="Mixes of 18K"),1,0)</f>
        <v>0</v>
      </c>
      <c r="AL830">
        <f>IF(OR(,'Main Data'!N830="PVD",'Main Data'!N830="Gold plate"),1,0)</f>
        <v>0</v>
      </c>
      <c r="AM830">
        <f>IF(OR('Main Data'!AV830="Yes",'Main Data'!AW830="Yes",'Main Data'!AU830="Yes"),1,0)</f>
        <v>0</v>
      </c>
      <c r="AN830">
        <f>IF(OR(ISTEXT('Main Data'!AX830), ISTEXT('Main Data'!AY830)),1,0)</f>
        <v>0</v>
      </c>
      <c r="AO830">
        <f>IF('Main Data'!AZ830="Yes",1,0)</f>
        <v>0</v>
      </c>
      <c r="AP830">
        <f>IF('Main Data'!BA830="Yes",1,0)</f>
        <v>0</v>
      </c>
      <c r="AQ830">
        <f>IF('Main Data'!BD830="Yes",1,0)</f>
        <v>0</v>
      </c>
      <c r="AR830">
        <f>IF('Main Data'!BE830="A",1,0)</f>
        <v>0</v>
      </c>
      <c r="AS830">
        <f>IF('Main Data'!BE830="AA",1,0)</f>
        <v>1</v>
      </c>
      <c r="AT830">
        <f>IF('Main Data'!BE830="AAA",1,0)</f>
        <v>0</v>
      </c>
      <c r="AU830">
        <f>IF('Main Data'!BE830="AAAA",1,0)</f>
        <v>0</v>
      </c>
      <c r="AV830">
        <f>IF('Main Data'!P830="Yes",1,0)</f>
        <v>0</v>
      </c>
      <c r="AW830">
        <f>IF('Main Data'!AP830="Yes",1,0)</f>
        <v>0</v>
      </c>
      <c r="AX830">
        <f>IF(OR('Main Data'!V830="Yes", 'Main Data'!W830="Yes",'Main Data'!X830="Yes"),1,0)</f>
        <v>1</v>
      </c>
      <c r="AY830">
        <f>IF(OR('Main Data'!Y830="Yes",'Main Data'!Z830="Yes"),1,0)</f>
        <v>0</v>
      </c>
      <c r="AZ830">
        <f>IF('Main Data'!AR830="Yes",1,0)</f>
        <v>0</v>
      </c>
      <c r="BA830">
        <f>IF('Main Data'!AS830="Yes",1,0)</f>
        <v>0</v>
      </c>
      <c r="BB830">
        <f>IF('Main Data'!AG830="Yes",1,0)</f>
        <v>0</v>
      </c>
      <c r="BC830">
        <f>IF('Main Data'!AB830="Yes",1,0)</f>
        <v>0</v>
      </c>
      <c r="BD830">
        <f>IF('Main Data'!AA830="Yes",1,0)</f>
        <v>0</v>
      </c>
      <c r="BE830">
        <f>IF('Main Data'!AC830="Yes",1,0)</f>
        <v>0</v>
      </c>
      <c r="BF830">
        <f>IF('Main Data'!AF830="Yes",1,0)</f>
        <v>0</v>
      </c>
      <c r="BG830">
        <f>IF(OR('Main Data'!AI830="Yes",'Main Data'!AL830="Yes"),1,0)</f>
        <v>1</v>
      </c>
      <c r="BH830">
        <f>IF('Main Data'!AJ830="Yes",1,0)</f>
        <v>0</v>
      </c>
      <c r="BI830">
        <f>IF('Main Data'!AK830="Yes",1,0)</f>
        <v>0</v>
      </c>
      <c r="BJ830">
        <f>IF('Main Data'!AM830="Yes",1,0)</f>
        <v>0</v>
      </c>
      <c r="BK830">
        <f>IF('Main Data'!AQ830="Yes",1,0)</f>
        <v>0</v>
      </c>
      <c r="BL830" s="21">
        <f t="shared" si="73"/>
        <v>0</v>
      </c>
      <c r="BM830" s="21">
        <f t="shared" si="74"/>
        <v>0</v>
      </c>
      <c r="BN830" s="21">
        <f t="shared" si="75"/>
        <v>1</v>
      </c>
      <c r="BO830" s="21">
        <f t="shared" si="76"/>
        <v>0</v>
      </c>
      <c r="BP830" s="21">
        <f t="shared" si="77"/>
        <v>0</v>
      </c>
    </row>
    <row r="831" spans="1:68" x14ac:dyDescent="0.2">
      <c r="A831">
        <v>827</v>
      </c>
      <c r="B831" s="33">
        <f>'Main Data'!C831</f>
        <v>44010</v>
      </c>
      <c r="C831">
        <f>'Main Data'!D831</f>
        <v>27</v>
      </c>
      <c r="D831" s="26">
        <f>'Main Data'!E831</f>
        <v>7500</v>
      </c>
      <c r="E831" s="26">
        <f>'Main Data'!F831</f>
        <v>9375</v>
      </c>
      <c r="F831" s="34">
        <f t="shared" si="72"/>
        <v>8.9226582995244019</v>
      </c>
      <c r="G831">
        <f>IF('Main Data'!H831="AP",1,0)</f>
        <v>0</v>
      </c>
      <c r="H831">
        <f>IF('Main Data'!H831="Blancpain",1,0)</f>
        <v>0</v>
      </c>
      <c r="I831">
        <f>IF('Main Data'!H831="Breguet",1,0)</f>
        <v>0</v>
      </c>
      <c r="J831">
        <f>IF('Main Data'!H831="Breitling",1,0)</f>
        <v>0</v>
      </c>
      <c r="K831">
        <f>IF('Main Data'!H831="Cartier",1,0)</f>
        <v>0</v>
      </c>
      <c r="L831">
        <f>IF('Main Data'!H831="Gallet",1,0)</f>
        <v>0</v>
      </c>
      <c r="M831">
        <f>IF('Main Data'!H831="Girard Perregaux",1,0)</f>
        <v>0</v>
      </c>
      <c r="N831">
        <f>IF('Main Data'!H831="Gubelin",1,0)</f>
        <v>0</v>
      </c>
      <c r="O831">
        <f>IF('Main Data'!H831="Heuer",1,0)</f>
        <v>0</v>
      </c>
      <c r="P831">
        <f>IF('Main Data'!H831="IWC",1,0)</f>
        <v>0</v>
      </c>
      <c r="Q831">
        <f>IF('Main Data'!H831="JLC",1,0)</f>
        <v>0</v>
      </c>
      <c r="R831">
        <f>IF('Main Data'!H831="Longines",1,0)</f>
        <v>0</v>
      </c>
      <c r="S831">
        <f>IF('Main Data'!H831="Movado",1,0)</f>
        <v>0</v>
      </c>
      <c r="T831">
        <f>IF('Main Data'!H831="Omega",1,0)</f>
        <v>0</v>
      </c>
      <c r="U831">
        <f>IF('Main Data'!H831="Panerai",1,0)</f>
        <v>0</v>
      </c>
      <c r="V831">
        <f>IF('Main Data'!H831="Patek",1,0)</f>
        <v>0</v>
      </c>
      <c r="W831">
        <f>IF('Main Data'!H831="Rolex",1,0)</f>
        <v>0</v>
      </c>
      <c r="X831">
        <f>IF('Main Data'!H831="Tudor",1,0)</f>
        <v>0</v>
      </c>
      <c r="Y831">
        <f>IF('Main Data'!H831="Ulysse Nardin",1,0)</f>
        <v>0</v>
      </c>
      <c r="Z831">
        <f>IF('Main Data'!H831="Universal Geneve",1,0)</f>
        <v>0</v>
      </c>
      <c r="AA831">
        <f>IF('Main Data'!H831="Vacheron",1,0)</f>
        <v>1</v>
      </c>
      <c r="AB831">
        <f>IF('Main Data'!H831="Zenith",1,0)</f>
        <v>0</v>
      </c>
      <c r="AC831">
        <f>IF('Main Data'!J831="Stainless Steel",1,0)</f>
        <v>0</v>
      </c>
      <c r="AD831">
        <f>IF('Main Data'!J831="Two-tone",1,0)</f>
        <v>0</v>
      </c>
      <c r="AE831">
        <f>IF(OR('Main Data'!J831="YG 18K",'Main Data'!J831="YG &lt;18K",'Main Data'!J831="PG 18K",'Main Data'!J831="PG &lt;18K",'Main Data'!J831="WG 18K",'Main Data'!J831="Mixes of 18K",'Main Data'!J831="Mixes &lt;18K"),1,0)</f>
        <v>1</v>
      </c>
      <c r="AF831">
        <f>IF('Main Data'!J831="Platinum",1,0)</f>
        <v>0</v>
      </c>
      <c r="AG831">
        <f>IF(OR('Main Data'!J831="PVD",'Main Data'!J831="Gold Plate",'Main Data'!J831="Other"),1,0)</f>
        <v>0</v>
      </c>
      <c r="AH831">
        <f>IF('Main Data'!N831="Stainless Steel",1,0)</f>
        <v>0</v>
      </c>
      <c r="AI831">
        <f>IF('Main Data'!N831="Leather",1,0)</f>
        <v>1</v>
      </c>
      <c r="AJ831">
        <f>IF('Main Data'!N831="Two-tone",1,0)</f>
        <v>0</v>
      </c>
      <c r="AK831">
        <f>IF(OR('Main Data'!N831="YG 18K",'Main Data'!N831="PG 18K",'Main Data'!N831="WG 18K",'Main Data'!N831="Mixes of 18K"),1,0)</f>
        <v>0</v>
      </c>
      <c r="AL831">
        <f>IF(OR(,'Main Data'!N831="PVD",'Main Data'!N831="Gold plate"),1,0)</f>
        <v>0</v>
      </c>
      <c r="AM831">
        <f>IF(OR('Main Data'!AV831="Yes",'Main Data'!AW831="Yes",'Main Data'!AU831="Yes"),1,0)</f>
        <v>0</v>
      </c>
      <c r="AN831">
        <f>IF(OR(ISTEXT('Main Data'!AX831), ISTEXT('Main Data'!AY831)),1,0)</f>
        <v>0</v>
      </c>
      <c r="AO831">
        <f>IF('Main Data'!AZ831="Yes",1,0)</f>
        <v>0</v>
      </c>
      <c r="AP831">
        <f>IF('Main Data'!BA831="Yes",1,0)</f>
        <v>0</v>
      </c>
      <c r="AQ831">
        <f>IF('Main Data'!BD831="Yes",1,0)</f>
        <v>0</v>
      </c>
      <c r="AR831">
        <f>IF('Main Data'!BE831="A",1,0)</f>
        <v>0</v>
      </c>
      <c r="AS831">
        <f>IF('Main Data'!BE831="AA",1,0)</f>
        <v>0</v>
      </c>
      <c r="AT831">
        <f>IF('Main Data'!BE831="AAA",1,0)</f>
        <v>1</v>
      </c>
      <c r="AU831">
        <f>IF('Main Data'!BE831="AAAA",1,0)</f>
        <v>0</v>
      </c>
      <c r="AV831">
        <f>IF('Main Data'!P831="Yes",1,0)</f>
        <v>0</v>
      </c>
      <c r="AW831">
        <f>IF('Main Data'!AP831="Yes",1,0)</f>
        <v>0</v>
      </c>
      <c r="AX831">
        <f>IF(OR('Main Data'!V831="Yes", 'Main Data'!W831="Yes",'Main Data'!X831="Yes"),1,0)</f>
        <v>1</v>
      </c>
      <c r="AY831">
        <f>IF(OR('Main Data'!Y831="Yes",'Main Data'!Z831="Yes"),1,0)</f>
        <v>0</v>
      </c>
      <c r="AZ831">
        <f>IF('Main Data'!AR831="Yes",1,0)</f>
        <v>0</v>
      </c>
      <c r="BA831">
        <f>IF('Main Data'!AS831="Yes",1,0)</f>
        <v>0</v>
      </c>
      <c r="BB831">
        <f>IF('Main Data'!AG831="Yes",1,0)</f>
        <v>0</v>
      </c>
      <c r="BC831">
        <f>IF('Main Data'!AB831="Yes",1,0)</f>
        <v>0</v>
      </c>
      <c r="BD831">
        <f>IF('Main Data'!AA831="Yes",1,0)</f>
        <v>0</v>
      </c>
      <c r="BE831">
        <f>IF('Main Data'!AC831="Yes",1,0)</f>
        <v>0</v>
      </c>
      <c r="BF831">
        <f>IF('Main Data'!AF831="Yes",1,0)</f>
        <v>0</v>
      </c>
      <c r="BG831">
        <f>IF(OR('Main Data'!AI831="Yes",'Main Data'!AL831="Yes"),1,0)</f>
        <v>0</v>
      </c>
      <c r="BH831">
        <f>IF('Main Data'!AJ831="Yes",1,0)</f>
        <v>0</v>
      </c>
      <c r="BI831">
        <f>IF('Main Data'!AK831="Yes",1,0)</f>
        <v>0</v>
      </c>
      <c r="BJ831">
        <f>IF('Main Data'!AM831="Yes",1,0)</f>
        <v>0</v>
      </c>
      <c r="BK831">
        <f>IF('Main Data'!AQ831="Yes",1,0)</f>
        <v>0</v>
      </c>
      <c r="BL831" s="21">
        <f t="shared" si="73"/>
        <v>0</v>
      </c>
      <c r="BM831" s="21">
        <f t="shared" si="74"/>
        <v>0</v>
      </c>
      <c r="BN831" s="21">
        <f t="shared" si="75"/>
        <v>1</v>
      </c>
      <c r="BO831" s="21">
        <f t="shared" si="76"/>
        <v>0</v>
      </c>
      <c r="BP831" s="21">
        <f t="shared" si="77"/>
        <v>0</v>
      </c>
    </row>
    <row r="832" spans="1:68" x14ac:dyDescent="0.2">
      <c r="A832">
        <v>828</v>
      </c>
      <c r="B832" s="33">
        <f>'Main Data'!C832</f>
        <v>44010</v>
      </c>
      <c r="C832">
        <f>'Main Data'!D832</f>
        <v>28</v>
      </c>
      <c r="D832" s="26">
        <f>'Main Data'!E832</f>
        <v>2600</v>
      </c>
      <c r="E832" s="26">
        <f>'Main Data'!F832</f>
        <v>3250</v>
      </c>
      <c r="F832" s="34">
        <f t="shared" si="72"/>
        <v>7.8632667240095735</v>
      </c>
      <c r="G832">
        <f>IF('Main Data'!H832="AP",1,0)</f>
        <v>0</v>
      </c>
      <c r="H832">
        <f>IF('Main Data'!H832="Blancpain",1,0)</f>
        <v>0</v>
      </c>
      <c r="I832">
        <f>IF('Main Data'!H832="Breguet",1,0)</f>
        <v>0</v>
      </c>
      <c r="J832">
        <f>IF('Main Data'!H832="Breitling",1,0)</f>
        <v>0</v>
      </c>
      <c r="K832">
        <f>IF('Main Data'!H832="Cartier",1,0)</f>
        <v>0</v>
      </c>
      <c r="L832">
        <f>IF('Main Data'!H832="Gallet",1,0)</f>
        <v>0</v>
      </c>
      <c r="M832">
        <f>IF('Main Data'!H832="Girard Perregaux",1,0)</f>
        <v>0</v>
      </c>
      <c r="N832">
        <f>IF('Main Data'!H832="Gubelin",1,0)</f>
        <v>0</v>
      </c>
      <c r="O832">
        <f>IF('Main Data'!H832="Heuer",1,0)</f>
        <v>0</v>
      </c>
      <c r="P832">
        <f>IF('Main Data'!H832="IWC",1,0)</f>
        <v>0</v>
      </c>
      <c r="Q832">
        <f>IF('Main Data'!H832="JLC",1,0)</f>
        <v>0</v>
      </c>
      <c r="R832">
        <f>IF('Main Data'!H832="Longines",1,0)</f>
        <v>0</v>
      </c>
      <c r="S832">
        <f>IF('Main Data'!H832="Movado",1,0)</f>
        <v>0</v>
      </c>
      <c r="T832">
        <f>IF('Main Data'!H832="Omega",1,0)</f>
        <v>0</v>
      </c>
      <c r="U832">
        <f>IF('Main Data'!H832="Panerai",1,0)</f>
        <v>0</v>
      </c>
      <c r="V832">
        <f>IF('Main Data'!H832="Patek",1,0)</f>
        <v>0</v>
      </c>
      <c r="W832">
        <f>IF('Main Data'!H832="Rolex",1,0)</f>
        <v>0</v>
      </c>
      <c r="X832">
        <f>IF('Main Data'!H832="Tudor",1,0)</f>
        <v>0</v>
      </c>
      <c r="Y832">
        <f>IF('Main Data'!H832="Ulysse Nardin",1,0)</f>
        <v>0</v>
      </c>
      <c r="Z832">
        <f>IF('Main Data'!H832="Universal Geneve",1,0)</f>
        <v>0</v>
      </c>
      <c r="AA832">
        <f>IF('Main Data'!H832="Vacheron",1,0)</f>
        <v>1</v>
      </c>
      <c r="AB832">
        <f>IF('Main Data'!H832="Zenith",1,0)</f>
        <v>0</v>
      </c>
      <c r="AC832">
        <f>IF('Main Data'!J832="Stainless Steel",1,0)</f>
        <v>0</v>
      </c>
      <c r="AD832">
        <f>IF('Main Data'!J832="Two-tone",1,0)</f>
        <v>0</v>
      </c>
      <c r="AE832">
        <f>IF(OR('Main Data'!J832="YG 18K",'Main Data'!J832="YG &lt;18K",'Main Data'!J832="PG 18K",'Main Data'!J832="PG &lt;18K",'Main Data'!J832="WG 18K",'Main Data'!J832="Mixes of 18K",'Main Data'!J832="Mixes &lt;18K"),1,0)</f>
        <v>1</v>
      </c>
      <c r="AF832">
        <f>IF('Main Data'!J832="Platinum",1,0)</f>
        <v>0</v>
      </c>
      <c r="AG832">
        <f>IF(OR('Main Data'!J832="PVD",'Main Data'!J832="Gold Plate",'Main Data'!J832="Other"),1,0)</f>
        <v>0</v>
      </c>
      <c r="AH832">
        <f>IF('Main Data'!N832="Stainless Steel",1,0)</f>
        <v>0</v>
      </c>
      <c r="AI832">
        <f>IF('Main Data'!N832="Leather",1,0)</f>
        <v>0</v>
      </c>
      <c r="AJ832">
        <f>IF('Main Data'!N832="Two-tone",1,0)</f>
        <v>0</v>
      </c>
      <c r="AK832">
        <f>IF(OR('Main Data'!N832="YG 18K",'Main Data'!N832="PG 18K",'Main Data'!N832="WG 18K",'Main Data'!N832="Mixes of 18K"),1,0)</f>
        <v>1</v>
      </c>
      <c r="AL832">
        <f>IF(OR(,'Main Data'!N832="PVD",'Main Data'!N832="Gold plate"),1,0)</f>
        <v>0</v>
      </c>
      <c r="AM832">
        <f>IF(OR('Main Data'!AV832="Yes",'Main Data'!AW832="Yes",'Main Data'!AU832="Yes"),1,0)</f>
        <v>0</v>
      </c>
      <c r="AN832">
        <f>IF(OR(ISTEXT('Main Data'!AX832), ISTEXT('Main Data'!AY832)),1,0)</f>
        <v>0</v>
      </c>
      <c r="AO832">
        <f>IF('Main Data'!AZ832="Yes",1,0)</f>
        <v>0</v>
      </c>
      <c r="AP832">
        <f>IF('Main Data'!BA832="Yes",1,0)</f>
        <v>0</v>
      </c>
      <c r="AQ832">
        <f>IF('Main Data'!BD832="Yes",1,0)</f>
        <v>0</v>
      </c>
      <c r="AR832">
        <f>IF('Main Data'!BE832="A",1,0)</f>
        <v>0</v>
      </c>
      <c r="AS832">
        <f>IF('Main Data'!BE832="AA",1,0)</f>
        <v>1</v>
      </c>
      <c r="AT832">
        <f>IF('Main Data'!BE832="AAA",1,0)</f>
        <v>0</v>
      </c>
      <c r="AU832">
        <f>IF('Main Data'!BE832="AAAA",1,0)</f>
        <v>0</v>
      </c>
      <c r="AV832">
        <f>IF('Main Data'!P832="Yes",1,0)</f>
        <v>1</v>
      </c>
      <c r="AW832">
        <f>IF('Main Data'!AP832="Yes",1,0)</f>
        <v>0</v>
      </c>
      <c r="AX832">
        <f>IF(OR('Main Data'!V832="Yes", 'Main Data'!W832="Yes",'Main Data'!X832="Yes"),1,0)</f>
        <v>0</v>
      </c>
      <c r="AY832">
        <f>IF(OR('Main Data'!Y832="Yes",'Main Data'!Z832="Yes"),1,0)</f>
        <v>0</v>
      </c>
      <c r="AZ832">
        <f>IF('Main Data'!AR832="Yes",1,0)</f>
        <v>0</v>
      </c>
      <c r="BA832">
        <f>IF('Main Data'!AS832="Yes",1,0)</f>
        <v>0</v>
      </c>
      <c r="BB832">
        <f>IF('Main Data'!AG832="Yes",1,0)</f>
        <v>0</v>
      </c>
      <c r="BC832">
        <f>IF('Main Data'!AB832="Yes",1,0)</f>
        <v>0</v>
      </c>
      <c r="BD832">
        <f>IF('Main Data'!AA832="Yes",1,0)</f>
        <v>0</v>
      </c>
      <c r="BE832">
        <f>IF('Main Data'!AC832="Yes",1,0)</f>
        <v>0</v>
      </c>
      <c r="BF832">
        <f>IF('Main Data'!AF832="Yes",1,0)</f>
        <v>0</v>
      </c>
      <c r="BG832">
        <f>IF(OR('Main Data'!AI832="Yes",'Main Data'!AL832="Yes"),1,0)</f>
        <v>0</v>
      </c>
      <c r="BH832">
        <f>IF('Main Data'!AJ832="Yes",1,0)</f>
        <v>0</v>
      </c>
      <c r="BI832">
        <f>IF('Main Data'!AK832="Yes",1,0)</f>
        <v>0</v>
      </c>
      <c r="BJ832">
        <f>IF('Main Data'!AM832="Yes",1,0)</f>
        <v>0</v>
      </c>
      <c r="BK832">
        <f>IF('Main Data'!AQ832="Yes",1,0)</f>
        <v>0</v>
      </c>
      <c r="BL832" s="21">
        <f t="shared" si="73"/>
        <v>0</v>
      </c>
      <c r="BM832" s="21">
        <f t="shared" si="74"/>
        <v>0</v>
      </c>
      <c r="BN832" s="21">
        <f t="shared" si="75"/>
        <v>1</v>
      </c>
      <c r="BO832" s="21">
        <f t="shared" si="76"/>
        <v>0</v>
      </c>
      <c r="BP832" s="21">
        <f t="shared" si="77"/>
        <v>0</v>
      </c>
    </row>
    <row r="833" spans="1:68" x14ac:dyDescent="0.2">
      <c r="A833">
        <v>829</v>
      </c>
      <c r="B833" s="33">
        <f>'Main Data'!C833</f>
        <v>44010</v>
      </c>
      <c r="C833">
        <f>'Main Data'!D833</f>
        <v>33</v>
      </c>
      <c r="D833" s="26">
        <f>'Main Data'!E833</f>
        <v>38000</v>
      </c>
      <c r="E833" s="26">
        <f>'Main Data'!F833</f>
        <v>47500</v>
      </c>
      <c r="F833" s="34">
        <f t="shared" si="72"/>
        <v>10.545341438708522</v>
      </c>
      <c r="G833">
        <f>IF('Main Data'!H833="AP",1,0)</f>
        <v>0</v>
      </c>
      <c r="H833">
        <f>IF('Main Data'!H833="Blancpain",1,0)</f>
        <v>0</v>
      </c>
      <c r="I833">
        <f>IF('Main Data'!H833="Breguet",1,0)</f>
        <v>0</v>
      </c>
      <c r="J833">
        <f>IF('Main Data'!H833="Breitling",1,0)</f>
        <v>0</v>
      </c>
      <c r="K833">
        <f>IF('Main Data'!H833="Cartier",1,0)</f>
        <v>0</v>
      </c>
      <c r="L833">
        <f>IF('Main Data'!H833="Gallet",1,0)</f>
        <v>0</v>
      </c>
      <c r="M833">
        <f>IF('Main Data'!H833="Girard Perregaux",1,0)</f>
        <v>0</v>
      </c>
      <c r="N833">
        <f>IF('Main Data'!H833="Gubelin",1,0)</f>
        <v>0</v>
      </c>
      <c r="O833">
        <f>IF('Main Data'!H833="Heuer",1,0)</f>
        <v>0</v>
      </c>
      <c r="P833">
        <f>IF('Main Data'!H833="IWC",1,0)</f>
        <v>0</v>
      </c>
      <c r="Q833">
        <f>IF('Main Data'!H833="JLC",1,0)</f>
        <v>0</v>
      </c>
      <c r="R833">
        <f>IF('Main Data'!H833="Longines",1,0)</f>
        <v>0</v>
      </c>
      <c r="S833">
        <f>IF('Main Data'!H833="Movado",1,0)</f>
        <v>0</v>
      </c>
      <c r="T833">
        <f>IF('Main Data'!H833="Omega",1,0)</f>
        <v>1</v>
      </c>
      <c r="U833">
        <f>IF('Main Data'!H833="Panerai",1,0)</f>
        <v>0</v>
      </c>
      <c r="V833">
        <f>IF('Main Data'!H833="Patek",1,0)</f>
        <v>0</v>
      </c>
      <c r="W833">
        <f>IF('Main Data'!H833="Rolex",1,0)</f>
        <v>0</v>
      </c>
      <c r="X833">
        <f>IF('Main Data'!H833="Tudor",1,0)</f>
        <v>0</v>
      </c>
      <c r="Y833">
        <f>IF('Main Data'!H833="Ulysse Nardin",1,0)</f>
        <v>0</v>
      </c>
      <c r="Z833">
        <f>IF('Main Data'!H833="Universal Geneve",1,0)</f>
        <v>0</v>
      </c>
      <c r="AA833">
        <f>IF('Main Data'!H833="Vacheron",1,0)</f>
        <v>0</v>
      </c>
      <c r="AB833">
        <f>IF('Main Data'!H833="Zenith",1,0)</f>
        <v>0</v>
      </c>
      <c r="AC833">
        <f>IF('Main Data'!J833="Stainless Steel",1,0)</f>
        <v>1</v>
      </c>
      <c r="AD833">
        <f>IF('Main Data'!J833="Two-tone",1,0)</f>
        <v>0</v>
      </c>
      <c r="AE833">
        <f>IF(OR('Main Data'!J833="YG 18K",'Main Data'!J833="YG &lt;18K",'Main Data'!J833="PG 18K",'Main Data'!J833="PG &lt;18K",'Main Data'!J833="WG 18K",'Main Data'!J833="Mixes of 18K",'Main Data'!J833="Mixes &lt;18K"),1,0)</f>
        <v>0</v>
      </c>
      <c r="AF833">
        <f>IF('Main Data'!J833="Platinum",1,0)</f>
        <v>0</v>
      </c>
      <c r="AG833">
        <f>IF(OR('Main Data'!J833="PVD",'Main Data'!J833="Gold Plate",'Main Data'!J833="Other"),1,0)</f>
        <v>0</v>
      </c>
      <c r="AH833">
        <f>IF('Main Data'!N833="Stainless Steel",1,0)</f>
        <v>0</v>
      </c>
      <c r="AI833">
        <f>IF('Main Data'!N833="Leather",1,0)</f>
        <v>1</v>
      </c>
      <c r="AJ833">
        <f>IF('Main Data'!N833="Two-tone",1,0)</f>
        <v>0</v>
      </c>
      <c r="AK833">
        <f>IF(OR('Main Data'!N833="YG 18K",'Main Data'!N833="PG 18K",'Main Data'!N833="WG 18K",'Main Data'!N833="Mixes of 18K"),1,0)</f>
        <v>0</v>
      </c>
      <c r="AL833">
        <f>IF(OR(,'Main Data'!N833="PVD",'Main Data'!N833="Gold plate"),1,0)</f>
        <v>0</v>
      </c>
      <c r="AM833">
        <f>IF(OR('Main Data'!AV833="Yes",'Main Data'!AW833="Yes",'Main Data'!AU833="Yes"),1,0)</f>
        <v>0</v>
      </c>
      <c r="AN833">
        <f>IF(OR(ISTEXT('Main Data'!AX833), ISTEXT('Main Data'!AY833)),1,0)</f>
        <v>0</v>
      </c>
      <c r="AO833">
        <f>IF('Main Data'!AZ833="Yes",1,0)</f>
        <v>0</v>
      </c>
      <c r="AP833">
        <f>IF('Main Data'!BA833="Yes",1,0)</f>
        <v>0</v>
      </c>
      <c r="AQ833">
        <f>IF('Main Data'!BD833="Yes",1,0)</f>
        <v>0</v>
      </c>
      <c r="AR833">
        <f>IF('Main Data'!BE833="A",1,0)</f>
        <v>0</v>
      </c>
      <c r="AS833">
        <f>IF('Main Data'!BE833="AA",1,0)</f>
        <v>0</v>
      </c>
      <c r="AT833">
        <f>IF('Main Data'!BE833="AAA",1,0)</f>
        <v>1</v>
      </c>
      <c r="AU833">
        <f>IF('Main Data'!BE833="AAAA",1,0)</f>
        <v>0</v>
      </c>
      <c r="AV833">
        <f>IF('Main Data'!P833="Yes",1,0)</f>
        <v>0</v>
      </c>
      <c r="AW833">
        <f>IF('Main Data'!AP833="Yes",1,0)</f>
        <v>0</v>
      </c>
      <c r="AX833">
        <f>IF(OR('Main Data'!V833="Yes", 'Main Data'!W833="Yes",'Main Data'!X833="Yes"),1,0)</f>
        <v>0</v>
      </c>
      <c r="AY833">
        <f>IF(OR('Main Data'!Y833="Yes",'Main Data'!Z833="Yes"),1,0)</f>
        <v>0</v>
      </c>
      <c r="AZ833">
        <f>IF('Main Data'!AR833="Yes",1,0)</f>
        <v>0</v>
      </c>
      <c r="BA833">
        <f>IF('Main Data'!AS833="Yes",1,0)</f>
        <v>0</v>
      </c>
      <c r="BB833">
        <f>IF('Main Data'!AG833="Yes",1,0)</f>
        <v>0</v>
      </c>
      <c r="BC833">
        <f>IF('Main Data'!AB833="Yes",1,0)</f>
        <v>0</v>
      </c>
      <c r="BD833">
        <f>IF('Main Data'!AA833="Yes",1,0)</f>
        <v>0</v>
      </c>
      <c r="BE833">
        <f>IF('Main Data'!AC833="Yes",1,0)</f>
        <v>0</v>
      </c>
      <c r="BF833">
        <f>IF('Main Data'!AF833="Yes",1,0)</f>
        <v>0</v>
      </c>
      <c r="BG833">
        <f>IF(OR('Main Data'!AI833="Yes",'Main Data'!AL833="Yes"),1,0)</f>
        <v>1</v>
      </c>
      <c r="BH833">
        <f>IF('Main Data'!AJ833="Yes",1,0)</f>
        <v>0</v>
      </c>
      <c r="BI833">
        <f>IF('Main Data'!AK833="Yes",1,0)</f>
        <v>0</v>
      </c>
      <c r="BJ833">
        <f>IF('Main Data'!AM833="Yes",1,0)</f>
        <v>0</v>
      </c>
      <c r="BK833">
        <f>IF('Main Data'!AQ833="Yes",1,0)</f>
        <v>0</v>
      </c>
      <c r="BL833" s="21">
        <f t="shared" si="73"/>
        <v>0</v>
      </c>
      <c r="BM833" s="21">
        <f t="shared" si="74"/>
        <v>0</v>
      </c>
      <c r="BN833" s="21">
        <f t="shared" si="75"/>
        <v>1</v>
      </c>
      <c r="BO833" s="21">
        <f t="shared" si="76"/>
        <v>0</v>
      </c>
      <c r="BP833" s="21">
        <f t="shared" si="77"/>
        <v>0</v>
      </c>
    </row>
    <row r="834" spans="1:68" x14ac:dyDescent="0.2">
      <c r="A834">
        <v>830</v>
      </c>
      <c r="B834" s="33">
        <f>'Main Data'!C834</f>
        <v>44010</v>
      </c>
      <c r="C834">
        <f>'Main Data'!D834</f>
        <v>39</v>
      </c>
      <c r="D834" s="26">
        <f>'Main Data'!E834</f>
        <v>5000</v>
      </c>
      <c r="E834" s="26">
        <f>'Main Data'!F834</f>
        <v>6250</v>
      </c>
      <c r="F834" s="34">
        <f t="shared" si="72"/>
        <v>8.5171931914162382</v>
      </c>
      <c r="G834">
        <f>IF('Main Data'!H834="AP",1,0)</f>
        <v>0</v>
      </c>
      <c r="H834">
        <f>IF('Main Data'!H834="Blancpain",1,0)</f>
        <v>0</v>
      </c>
      <c r="I834">
        <f>IF('Main Data'!H834="Breguet",1,0)</f>
        <v>0</v>
      </c>
      <c r="J834">
        <f>IF('Main Data'!H834="Breitling",1,0)</f>
        <v>0</v>
      </c>
      <c r="K834">
        <f>IF('Main Data'!H834="Cartier",1,0)</f>
        <v>0</v>
      </c>
      <c r="L834">
        <f>IF('Main Data'!H834="Gallet",1,0)</f>
        <v>0</v>
      </c>
      <c r="M834">
        <f>IF('Main Data'!H834="Girard Perregaux",1,0)</f>
        <v>0</v>
      </c>
      <c r="N834">
        <f>IF('Main Data'!H834="Gubelin",1,0)</f>
        <v>0</v>
      </c>
      <c r="O834">
        <f>IF('Main Data'!H834="Heuer",1,0)</f>
        <v>0</v>
      </c>
      <c r="P834">
        <f>IF('Main Data'!H834="IWC",1,0)</f>
        <v>0</v>
      </c>
      <c r="Q834">
        <f>IF('Main Data'!H834="JLC",1,0)</f>
        <v>0</v>
      </c>
      <c r="R834">
        <f>IF('Main Data'!H834="Longines",1,0)</f>
        <v>0</v>
      </c>
      <c r="S834">
        <f>IF('Main Data'!H834="Movado",1,0)</f>
        <v>0</v>
      </c>
      <c r="T834">
        <f>IF('Main Data'!H834="Omega",1,0)</f>
        <v>1</v>
      </c>
      <c r="U834">
        <f>IF('Main Data'!H834="Panerai",1,0)</f>
        <v>0</v>
      </c>
      <c r="V834">
        <f>IF('Main Data'!H834="Patek",1,0)</f>
        <v>0</v>
      </c>
      <c r="W834">
        <f>IF('Main Data'!H834="Rolex",1,0)</f>
        <v>0</v>
      </c>
      <c r="X834">
        <f>IF('Main Data'!H834="Tudor",1,0)</f>
        <v>0</v>
      </c>
      <c r="Y834">
        <f>IF('Main Data'!H834="Ulysse Nardin",1,0)</f>
        <v>0</v>
      </c>
      <c r="Z834">
        <f>IF('Main Data'!H834="Universal Geneve",1,0)</f>
        <v>0</v>
      </c>
      <c r="AA834">
        <f>IF('Main Data'!H834="Vacheron",1,0)</f>
        <v>0</v>
      </c>
      <c r="AB834">
        <f>IF('Main Data'!H834="Zenith",1,0)</f>
        <v>0</v>
      </c>
      <c r="AC834">
        <f>IF('Main Data'!J834="Stainless Steel",1,0)</f>
        <v>1</v>
      </c>
      <c r="AD834">
        <f>IF('Main Data'!J834="Two-tone",1,0)</f>
        <v>0</v>
      </c>
      <c r="AE834">
        <f>IF(OR('Main Data'!J834="YG 18K",'Main Data'!J834="YG &lt;18K",'Main Data'!J834="PG 18K",'Main Data'!J834="PG &lt;18K",'Main Data'!J834="WG 18K",'Main Data'!J834="Mixes of 18K",'Main Data'!J834="Mixes &lt;18K"),1,0)</f>
        <v>0</v>
      </c>
      <c r="AF834">
        <f>IF('Main Data'!J834="Platinum",1,0)</f>
        <v>0</v>
      </c>
      <c r="AG834">
        <f>IF(OR('Main Data'!J834="PVD",'Main Data'!J834="Gold Plate",'Main Data'!J834="Other"),1,0)</f>
        <v>0</v>
      </c>
      <c r="AH834">
        <f>IF('Main Data'!N834="Stainless Steel",1,0)</f>
        <v>0</v>
      </c>
      <c r="AI834">
        <f>IF('Main Data'!N834="Leather",1,0)</f>
        <v>1</v>
      </c>
      <c r="AJ834">
        <f>IF('Main Data'!N834="Two-tone",1,0)</f>
        <v>0</v>
      </c>
      <c r="AK834">
        <f>IF(OR('Main Data'!N834="YG 18K",'Main Data'!N834="PG 18K",'Main Data'!N834="WG 18K",'Main Data'!N834="Mixes of 18K"),1,0)</f>
        <v>0</v>
      </c>
      <c r="AL834">
        <f>IF(OR(,'Main Data'!N834="PVD",'Main Data'!N834="Gold plate"),1,0)</f>
        <v>0</v>
      </c>
      <c r="AM834">
        <f>IF(OR('Main Data'!AV834="Yes",'Main Data'!AW834="Yes",'Main Data'!AU834="Yes"),1,0)</f>
        <v>0</v>
      </c>
      <c r="AN834">
        <f>IF(OR(ISTEXT('Main Data'!AX834), ISTEXT('Main Data'!AY834)),1,0)</f>
        <v>0</v>
      </c>
      <c r="AO834">
        <f>IF('Main Data'!AZ834="Yes",1,0)</f>
        <v>0</v>
      </c>
      <c r="AP834">
        <f>IF('Main Data'!BA834="Yes",1,0)</f>
        <v>1</v>
      </c>
      <c r="AQ834">
        <f>IF('Main Data'!BD834="Yes",1,0)</f>
        <v>0</v>
      </c>
      <c r="AR834">
        <f>IF('Main Data'!BE834="A",1,0)</f>
        <v>0</v>
      </c>
      <c r="AS834">
        <f>IF('Main Data'!BE834="AA",1,0)</f>
        <v>1</v>
      </c>
      <c r="AT834">
        <f>IF('Main Data'!BE834="AAA",1,0)</f>
        <v>0</v>
      </c>
      <c r="AU834">
        <f>IF('Main Data'!BE834="AAAA",1,0)</f>
        <v>0</v>
      </c>
      <c r="AV834">
        <f>IF('Main Data'!P834="Yes",1,0)</f>
        <v>1</v>
      </c>
      <c r="AW834">
        <f>IF('Main Data'!AP834="Yes",1,0)</f>
        <v>0</v>
      </c>
      <c r="AX834">
        <f>IF(OR('Main Data'!V834="Yes", 'Main Data'!W834="Yes",'Main Data'!X834="Yes"),1,0)</f>
        <v>0</v>
      </c>
      <c r="AY834">
        <f>IF(OR('Main Data'!Y834="Yes",'Main Data'!Z834="Yes"),1,0)</f>
        <v>0</v>
      </c>
      <c r="AZ834">
        <f>IF('Main Data'!AR834="Yes",1,0)</f>
        <v>0</v>
      </c>
      <c r="BA834">
        <f>IF('Main Data'!AS834="Yes",1,0)</f>
        <v>0</v>
      </c>
      <c r="BB834">
        <f>IF('Main Data'!AG834="Yes",1,0)</f>
        <v>0</v>
      </c>
      <c r="BC834">
        <f>IF('Main Data'!AB834="Yes",1,0)</f>
        <v>0</v>
      </c>
      <c r="BD834">
        <f>IF('Main Data'!AA834="Yes",1,0)</f>
        <v>0</v>
      </c>
      <c r="BE834">
        <f>IF('Main Data'!AC834="Yes",1,0)</f>
        <v>0</v>
      </c>
      <c r="BF834">
        <f>IF('Main Data'!AF834="Yes",1,0)</f>
        <v>0</v>
      </c>
      <c r="BG834">
        <f>IF(OR('Main Data'!AI834="Yes",'Main Data'!AL834="Yes"),1,0)</f>
        <v>0</v>
      </c>
      <c r="BH834">
        <f>IF('Main Data'!AJ834="Yes",1,0)</f>
        <v>0</v>
      </c>
      <c r="BI834">
        <f>IF('Main Data'!AK834="Yes",1,0)</f>
        <v>0</v>
      </c>
      <c r="BJ834">
        <f>IF('Main Data'!AM834="Yes",1,0)</f>
        <v>0</v>
      </c>
      <c r="BK834">
        <f>IF('Main Data'!AQ834="Yes",1,0)</f>
        <v>0</v>
      </c>
      <c r="BL834" s="21">
        <f t="shared" si="73"/>
        <v>0</v>
      </c>
      <c r="BM834" s="21">
        <f t="shared" si="74"/>
        <v>0</v>
      </c>
      <c r="BN834" s="21">
        <f t="shared" si="75"/>
        <v>1</v>
      </c>
      <c r="BO834" s="21">
        <f t="shared" si="76"/>
        <v>0</v>
      </c>
      <c r="BP834" s="21">
        <f t="shared" si="77"/>
        <v>0</v>
      </c>
    </row>
    <row r="835" spans="1:68" x14ac:dyDescent="0.2">
      <c r="A835">
        <v>831</v>
      </c>
      <c r="B835" s="33">
        <f>'Main Data'!C835</f>
        <v>44010</v>
      </c>
      <c r="C835">
        <f>'Main Data'!D835</f>
        <v>40</v>
      </c>
      <c r="D835" s="26">
        <f>'Main Data'!E835</f>
        <v>2400</v>
      </c>
      <c r="E835" s="26">
        <f>'Main Data'!F835</f>
        <v>3000</v>
      </c>
      <c r="F835" s="34">
        <f t="shared" si="72"/>
        <v>7.7832240163360371</v>
      </c>
      <c r="G835">
        <f>IF('Main Data'!H835="AP",1,0)</f>
        <v>0</v>
      </c>
      <c r="H835">
        <f>IF('Main Data'!H835="Blancpain",1,0)</f>
        <v>0</v>
      </c>
      <c r="I835">
        <f>IF('Main Data'!H835="Breguet",1,0)</f>
        <v>0</v>
      </c>
      <c r="J835">
        <f>IF('Main Data'!H835="Breitling",1,0)</f>
        <v>0</v>
      </c>
      <c r="K835">
        <f>IF('Main Data'!H835="Cartier",1,0)</f>
        <v>0</v>
      </c>
      <c r="L835">
        <f>IF('Main Data'!H835="Gallet",1,0)</f>
        <v>0</v>
      </c>
      <c r="M835">
        <f>IF('Main Data'!H835="Girard Perregaux",1,0)</f>
        <v>0</v>
      </c>
      <c r="N835">
        <f>IF('Main Data'!H835="Gubelin",1,0)</f>
        <v>0</v>
      </c>
      <c r="O835">
        <f>IF('Main Data'!H835="Heuer",1,0)</f>
        <v>0</v>
      </c>
      <c r="P835">
        <f>IF('Main Data'!H835="IWC",1,0)</f>
        <v>0</v>
      </c>
      <c r="Q835">
        <f>IF('Main Data'!H835="JLC",1,0)</f>
        <v>0</v>
      </c>
      <c r="R835">
        <f>IF('Main Data'!H835="Longines",1,0)</f>
        <v>0</v>
      </c>
      <c r="S835">
        <f>IF('Main Data'!H835="Movado",1,0)</f>
        <v>0</v>
      </c>
      <c r="T835">
        <f>IF('Main Data'!H835="Omega",1,0)</f>
        <v>1</v>
      </c>
      <c r="U835">
        <f>IF('Main Data'!H835="Panerai",1,0)</f>
        <v>0</v>
      </c>
      <c r="V835">
        <f>IF('Main Data'!H835="Patek",1,0)</f>
        <v>0</v>
      </c>
      <c r="W835">
        <f>IF('Main Data'!H835="Rolex",1,0)</f>
        <v>0</v>
      </c>
      <c r="X835">
        <f>IF('Main Data'!H835="Tudor",1,0)</f>
        <v>0</v>
      </c>
      <c r="Y835">
        <f>IF('Main Data'!H835="Ulysse Nardin",1,0)</f>
        <v>0</v>
      </c>
      <c r="Z835">
        <f>IF('Main Data'!H835="Universal Geneve",1,0)</f>
        <v>0</v>
      </c>
      <c r="AA835">
        <f>IF('Main Data'!H835="Vacheron",1,0)</f>
        <v>0</v>
      </c>
      <c r="AB835">
        <f>IF('Main Data'!H835="Zenith",1,0)</f>
        <v>0</v>
      </c>
      <c r="AC835">
        <f>IF('Main Data'!J835="Stainless Steel",1,0)</f>
        <v>1</v>
      </c>
      <c r="AD835">
        <f>IF('Main Data'!J835="Two-tone",1,0)</f>
        <v>0</v>
      </c>
      <c r="AE835">
        <f>IF(OR('Main Data'!J835="YG 18K",'Main Data'!J835="YG &lt;18K",'Main Data'!J835="PG 18K",'Main Data'!J835="PG &lt;18K",'Main Data'!J835="WG 18K",'Main Data'!J835="Mixes of 18K",'Main Data'!J835="Mixes &lt;18K"),1,0)</f>
        <v>0</v>
      </c>
      <c r="AF835">
        <f>IF('Main Data'!J835="Platinum",1,0)</f>
        <v>0</v>
      </c>
      <c r="AG835">
        <f>IF(OR('Main Data'!J835="PVD",'Main Data'!J835="Gold Plate",'Main Data'!J835="Other"),1,0)</f>
        <v>0</v>
      </c>
      <c r="AH835">
        <f>IF('Main Data'!N835="Stainless Steel",1,0)</f>
        <v>1</v>
      </c>
      <c r="AI835">
        <f>IF('Main Data'!N835="Leather",1,0)</f>
        <v>0</v>
      </c>
      <c r="AJ835">
        <f>IF('Main Data'!N835="Two-tone",1,0)</f>
        <v>0</v>
      </c>
      <c r="AK835">
        <f>IF(OR('Main Data'!N835="YG 18K",'Main Data'!N835="PG 18K",'Main Data'!N835="WG 18K",'Main Data'!N835="Mixes of 18K"),1,0)</f>
        <v>0</v>
      </c>
      <c r="AL835">
        <f>IF(OR(,'Main Data'!N835="PVD",'Main Data'!N835="Gold plate"),1,0)</f>
        <v>0</v>
      </c>
      <c r="AM835">
        <f>IF(OR('Main Data'!AV835="Yes",'Main Data'!AW835="Yes",'Main Data'!AU835="Yes"),1,0)</f>
        <v>0</v>
      </c>
      <c r="AN835">
        <f>IF(OR(ISTEXT('Main Data'!AX835), ISTEXT('Main Data'!AY835)),1,0)</f>
        <v>0</v>
      </c>
      <c r="AO835">
        <f>IF('Main Data'!AZ835="Yes",1,0)</f>
        <v>0</v>
      </c>
      <c r="AP835">
        <f>IF('Main Data'!BA835="Yes",1,0)</f>
        <v>0</v>
      </c>
      <c r="AQ835">
        <f>IF('Main Data'!BD835="Yes",1,0)</f>
        <v>0</v>
      </c>
      <c r="AR835">
        <f>IF('Main Data'!BE835="A",1,0)</f>
        <v>0</v>
      </c>
      <c r="AS835">
        <f>IF('Main Data'!BE835="AA",1,0)</f>
        <v>1</v>
      </c>
      <c r="AT835">
        <f>IF('Main Data'!BE835="AAA",1,0)</f>
        <v>0</v>
      </c>
      <c r="AU835">
        <f>IF('Main Data'!BE835="AAAA",1,0)</f>
        <v>0</v>
      </c>
      <c r="AV835">
        <f>IF('Main Data'!P835="Yes",1,0)</f>
        <v>0</v>
      </c>
      <c r="AW835">
        <f>IF('Main Data'!AP835="Yes",1,0)</f>
        <v>0</v>
      </c>
      <c r="AX835">
        <f>IF(OR('Main Data'!V835="Yes", 'Main Data'!W835="Yes",'Main Data'!X835="Yes"),1,0)</f>
        <v>1</v>
      </c>
      <c r="AY835">
        <f>IF(OR('Main Data'!Y835="Yes",'Main Data'!Z835="Yes"),1,0)</f>
        <v>0</v>
      </c>
      <c r="AZ835">
        <f>IF('Main Data'!AR835="Yes",1,0)</f>
        <v>0</v>
      </c>
      <c r="BA835">
        <f>IF('Main Data'!AS835="Yes",1,0)</f>
        <v>0</v>
      </c>
      <c r="BB835">
        <f>IF('Main Data'!AG835="Yes",1,0)</f>
        <v>0</v>
      </c>
      <c r="BC835">
        <f>IF('Main Data'!AB835="Yes",1,0)</f>
        <v>0</v>
      </c>
      <c r="BD835">
        <f>IF('Main Data'!AA835="Yes",1,0)</f>
        <v>0</v>
      </c>
      <c r="BE835">
        <f>IF('Main Data'!AC835="Yes",1,0)</f>
        <v>0</v>
      </c>
      <c r="BF835">
        <f>IF('Main Data'!AF835="Yes",1,0)</f>
        <v>0</v>
      </c>
      <c r="BG835">
        <f>IF(OR('Main Data'!AI835="Yes",'Main Data'!AL835="Yes"),1,0)</f>
        <v>1</v>
      </c>
      <c r="BH835">
        <f>IF('Main Data'!AJ835="Yes",1,0)</f>
        <v>0</v>
      </c>
      <c r="BI835">
        <f>IF('Main Data'!AK835="Yes",1,0)</f>
        <v>0</v>
      </c>
      <c r="BJ835">
        <f>IF('Main Data'!AM835="Yes",1,0)</f>
        <v>0</v>
      </c>
      <c r="BK835">
        <f>IF('Main Data'!AQ835="Yes",1,0)</f>
        <v>0</v>
      </c>
      <c r="BL835" s="21">
        <f t="shared" si="73"/>
        <v>0</v>
      </c>
      <c r="BM835" s="21">
        <f t="shared" si="74"/>
        <v>0</v>
      </c>
      <c r="BN835" s="21">
        <f t="shared" si="75"/>
        <v>1</v>
      </c>
      <c r="BO835" s="21">
        <f t="shared" si="76"/>
        <v>0</v>
      </c>
      <c r="BP835" s="21">
        <f t="shared" si="77"/>
        <v>0</v>
      </c>
    </row>
    <row r="836" spans="1:68" x14ac:dyDescent="0.2">
      <c r="A836">
        <v>832</v>
      </c>
      <c r="B836" s="33">
        <f>'Main Data'!C836</f>
        <v>44010</v>
      </c>
      <c r="C836">
        <f>'Main Data'!D836</f>
        <v>42</v>
      </c>
      <c r="D836" s="26">
        <f>'Main Data'!E836</f>
        <v>18000</v>
      </c>
      <c r="E836" s="26">
        <f>'Main Data'!F836</f>
        <v>22500</v>
      </c>
      <c r="F836" s="34">
        <f t="shared" si="72"/>
        <v>9.7981270368783022</v>
      </c>
      <c r="G836">
        <f>IF('Main Data'!H836="AP",1,0)</f>
        <v>0</v>
      </c>
      <c r="H836">
        <f>IF('Main Data'!H836="Blancpain",1,0)</f>
        <v>0</v>
      </c>
      <c r="I836">
        <f>IF('Main Data'!H836="Breguet",1,0)</f>
        <v>0</v>
      </c>
      <c r="J836">
        <f>IF('Main Data'!H836="Breitling",1,0)</f>
        <v>0</v>
      </c>
      <c r="K836">
        <f>IF('Main Data'!H836="Cartier",1,0)</f>
        <v>0</v>
      </c>
      <c r="L836">
        <f>IF('Main Data'!H836="Gallet",1,0)</f>
        <v>0</v>
      </c>
      <c r="M836">
        <f>IF('Main Data'!H836="Girard Perregaux",1,0)</f>
        <v>0</v>
      </c>
      <c r="N836">
        <f>IF('Main Data'!H836="Gubelin",1,0)</f>
        <v>0</v>
      </c>
      <c r="O836">
        <f>IF('Main Data'!H836="Heuer",1,0)</f>
        <v>1</v>
      </c>
      <c r="P836">
        <f>IF('Main Data'!H836="IWC",1,0)</f>
        <v>0</v>
      </c>
      <c r="Q836">
        <f>IF('Main Data'!H836="JLC",1,0)</f>
        <v>0</v>
      </c>
      <c r="R836">
        <f>IF('Main Data'!H836="Longines",1,0)</f>
        <v>0</v>
      </c>
      <c r="S836">
        <f>IF('Main Data'!H836="Movado",1,0)</f>
        <v>0</v>
      </c>
      <c r="T836">
        <f>IF('Main Data'!H836="Omega",1,0)</f>
        <v>0</v>
      </c>
      <c r="U836">
        <f>IF('Main Data'!H836="Panerai",1,0)</f>
        <v>0</v>
      </c>
      <c r="V836">
        <f>IF('Main Data'!H836="Patek",1,0)</f>
        <v>0</v>
      </c>
      <c r="W836">
        <f>IF('Main Data'!H836="Rolex",1,0)</f>
        <v>0</v>
      </c>
      <c r="X836">
        <f>IF('Main Data'!H836="Tudor",1,0)</f>
        <v>0</v>
      </c>
      <c r="Y836">
        <f>IF('Main Data'!H836="Ulysse Nardin",1,0)</f>
        <v>0</v>
      </c>
      <c r="Z836">
        <f>IF('Main Data'!H836="Universal Geneve",1,0)</f>
        <v>0</v>
      </c>
      <c r="AA836">
        <f>IF('Main Data'!H836="Vacheron",1,0)</f>
        <v>0</v>
      </c>
      <c r="AB836">
        <f>IF('Main Data'!H836="Zenith",1,0)</f>
        <v>0</v>
      </c>
      <c r="AC836">
        <f>IF('Main Data'!J836="Stainless Steel",1,0)</f>
        <v>1</v>
      </c>
      <c r="AD836">
        <f>IF('Main Data'!J836="Two-tone",1,0)</f>
        <v>0</v>
      </c>
      <c r="AE836">
        <f>IF(OR('Main Data'!J836="YG 18K",'Main Data'!J836="YG &lt;18K",'Main Data'!J836="PG 18K",'Main Data'!J836="PG &lt;18K",'Main Data'!J836="WG 18K",'Main Data'!J836="Mixes of 18K",'Main Data'!J836="Mixes &lt;18K"),1,0)</f>
        <v>0</v>
      </c>
      <c r="AF836">
        <f>IF('Main Data'!J836="Platinum",1,0)</f>
        <v>0</v>
      </c>
      <c r="AG836">
        <f>IF(OR('Main Data'!J836="PVD",'Main Data'!J836="Gold Plate",'Main Data'!J836="Other"),1,0)</f>
        <v>0</v>
      </c>
      <c r="AH836">
        <f>IF('Main Data'!N836="Stainless Steel",1,0)</f>
        <v>0</v>
      </c>
      <c r="AI836">
        <f>IF('Main Data'!N836="Leather",1,0)</f>
        <v>1</v>
      </c>
      <c r="AJ836">
        <f>IF('Main Data'!N836="Two-tone",1,0)</f>
        <v>0</v>
      </c>
      <c r="AK836">
        <f>IF(OR('Main Data'!N836="YG 18K",'Main Data'!N836="PG 18K",'Main Data'!N836="WG 18K",'Main Data'!N836="Mixes of 18K"),1,0)</f>
        <v>0</v>
      </c>
      <c r="AL836">
        <f>IF(OR(,'Main Data'!N836="PVD",'Main Data'!N836="Gold plate"),1,0)</f>
        <v>0</v>
      </c>
      <c r="AM836">
        <f>IF(OR('Main Data'!AV836="Yes",'Main Data'!AW836="Yes",'Main Data'!AU836="Yes"),1,0)</f>
        <v>0</v>
      </c>
      <c r="AN836">
        <f>IF(OR(ISTEXT('Main Data'!AX836), ISTEXT('Main Data'!AY836)),1,0)</f>
        <v>0</v>
      </c>
      <c r="AO836">
        <f>IF('Main Data'!AZ836="Yes",1,0)</f>
        <v>0</v>
      </c>
      <c r="AP836">
        <f>IF('Main Data'!BA836="Yes",1,0)</f>
        <v>0</v>
      </c>
      <c r="AQ836">
        <f>IF('Main Data'!BD836="Yes",1,0)</f>
        <v>0</v>
      </c>
      <c r="AR836">
        <f>IF('Main Data'!BE836="A",1,0)</f>
        <v>0</v>
      </c>
      <c r="AS836">
        <f>IF('Main Data'!BE836="AA",1,0)</f>
        <v>0</v>
      </c>
      <c r="AT836">
        <f>IF('Main Data'!BE836="AAA",1,0)</f>
        <v>1</v>
      </c>
      <c r="AU836">
        <f>IF('Main Data'!BE836="AAAA",1,0)</f>
        <v>0</v>
      </c>
      <c r="AV836">
        <f>IF('Main Data'!P836="Yes",1,0)</f>
        <v>0</v>
      </c>
      <c r="AW836">
        <f>IF('Main Data'!AP836="Yes",1,0)</f>
        <v>0</v>
      </c>
      <c r="AX836">
        <f>IF(OR('Main Data'!V836="Yes", 'Main Data'!W836="Yes",'Main Data'!X836="Yes"),1,0)</f>
        <v>0</v>
      </c>
      <c r="AY836">
        <f>IF(OR('Main Data'!Y836="Yes",'Main Data'!Z836="Yes"),1,0)</f>
        <v>0</v>
      </c>
      <c r="AZ836">
        <f>IF('Main Data'!AR836="Yes",1,0)</f>
        <v>0</v>
      </c>
      <c r="BA836">
        <f>IF('Main Data'!AS836="Yes",1,0)</f>
        <v>0</v>
      </c>
      <c r="BB836">
        <f>IF('Main Data'!AG836="Yes",1,0)</f>
        <v>0</v>
      </c>
      <c r="BC836">
        <f>IF('Main Data'!AB836="Yes",1,0)</f>
        <v>0</v>
      </c>
      <c r="BD836">
        <f>IF('Main Data'!AA836="Yes",1,0)</f>
        <v>0</v>
      </c>
      <c r="BE836">
        <f>IF('Main Data'!AC836="Yes",1,0)</f>
        <v>0</v>
      </c>
      <c r="BF836">
        <f>IF('Main Data'!AF836="Yes",1,0)</f>
        <v>0</v>
      </c>
      <c r="BG836">
        <f>IF(OR('Main Data'!AI836="Yes",'Main Data'!AL836="Yes"),1,0)</f>
        <v>1</v>
      </c>
      <c r="BH836">
        <f>IF('Main Data'!AJ836="Yes",1,0)</f>
        <v>0</v>
      </c>
      <c r="BI836">
        <f>IF('Main Data'!AK836="Yes",1,0)</f>
        <v>0</v>
      </c>
      <c r="BJ836">
        <f>IF('Main Data'!AM836="Yes",1,0)</f>
        <v>0</v>
      </c>
      <c r="BK836">
        <f>IF('Main Data'!AQ836="Yes",1,0)</f>
        <v>0</v>
      </c>
      <c r="BL836" s="21">
        <f t="shared" si="73"/>
        <v>0</v>
      </c>
      <c r="BM836" s="21">
        <f t="shared" si="74"/>
        <v>0</v>
      </c>
      <c r="BN836" s="21">
        <f t="shared" si="75"/>
        <v>1</v>
      </c>
      <c r="BO836" s="21">
        <f t="shared" si="76"/>
        <v>0</v>
      </c>
      <c r="BP836" s="21">
        <f t="shared" si="77"/>
        <v>0</v>
      </c>
    </row>
    <row r="837" spans="1:68" x14ac:dyDescent="0.2">
      <c r="A837">
        <v>833</v>
      </c>
      <c r="B837" s="33">
        <f>'Main Data'!C837</f>
        <v>44010</v>
      </c>
      <c r="C837">
        <f>'Main Data'!D837</f>
        <v>44</v>
      </c>
      <c r="D837" s="26">
        <f>'Main Data'!E837</f>
        <v>6000</v>
      </c>
      <c r="E837" s="26">
        <f>'Main Data'!F837</f>
        <v>7500</v>
      </c>
      <c r="F837" s="34">
        <f t="shared" ref="F837:F900" si="78">LN(D837)</f>
        <v>8.6995147482101913</v>
      </c>
      <c r="G837">
        <f>IF('Main Data'!H837="AP",1,0)</f>
        <v>0</v>
      </c>
      <c r="H837">
        <f>IF('Main Data'!H837="Blancpain",1,0)</f>
        <v>0</v>
      </c>
      <c r="I837">
        <f>IF('Main Data'!H837="Breguet",1,0)</f>
        <v>0</v>
      </c>
      <c r="J837">
        <f>IF('Main Data'!H837="Breitling",1,0)</f>
        <v>0</v>
      </c>
      <c r="K837">
        <f>IF('Main Data'!H837="Cartier",1,0)</f>
        <v>0</v>
      </c>
      <c r="L837">
        <f>IF('Main Data'!H837="Gallet",1,0)</f>
        <v>0</v>
      </c>
      <c r="M837">
        <f>IF('Main Data'!H837="Girard Perregaux",1,0)</f>
        <v>0</v>
      </c>
      <c r="N837">
        <f>IF('Main Data'!H837="Gubelin",1,0)</f>
        <v>0</v>
      </c>
      <c r="O837">
        <f>IF('Main Data'!H837="Heuer",1,0)</f>
        <v>0</v>
      </c>
      <c r="P837">
        <f>IF('Main Data'!H837="IWC",1,0)</f>
        <v>1</v>
      </c>
      <c r="Q837">
        <f>IF('Main Data'!H837="JLC",1,0)</f>
        <v>0</v>
      </c>
      <c r="R837">
        <f>IF('Main Data'!H837="Longines",1,0)</f>
        <v>0</v>
      </c>
      <c r="S837">
        <f>IF('Main Data'!H837="Movado",1,0)</f>
        <v>0</v>
      </c>
      <c r="T837">
        <f>IF('Main Data'!H837="Omega",1,0)</f>
        <v>0</v>
      </c>
      <c r="U837">
        <f>IF('Main Data'!H837="Panerai",1,0)</f>
        <v>0</v>
      </c>
      <c r="V837">
        <f>IF('Main Data'!H837="Patek",1,0)</f>
        <v>0</v>
      </c>
      <c r="W837">
        <f>IF('Main Data'!H837="Rolex",1,0)</f>
        <v>0</v>
      </c>
      <c r="X837">
        <f>IF('Main Data'!H837="Tudor",1,0)</f>
        <v>0</v>
      </c>
      <c r="Y837">
        <f>IF('Main Data'!H837="Ulysse Nardin",1,0)</f>
        <v>0</v>
      </c>
      <c r="Z837">
        <f>IF('Main Data'!H837="Universal Geneve",1,0)</f>
        <v>0</v>
      </c>
      <c r="AA837">
        <f>IF('Main Data'!H837="Vacheron",1,0)</f>
        <v>0</v>
      </c>
      <c r="AB837">
        <f>IF('Main Data'!H837="Zenith",1,0)</f>
        <v>0</v>
      </c>
      <c r="AC837">
        <f>IF('Main Data'!J837="Stainless Steel",1,0)</f>
        <v>0</v>
      </c>
      <c r="AD837">
        <f>IF('Main Data'!J837="Two-tone",1,0)</f>
        <v>0</v>
      </c>
      <c r="AE837">
        <f>IF(OR('Main Data'!J837="YG 18K",'Main Data'!J837="YG &lt;18K",'Main Data'!J837="PG 18K",'Main Data'!J837="PG &lt;18K",'Main Data'!J837="WG 18K",'Main Data'!J837="Mixes of 18K",'Main Data'!J837="Mixes &lt;18K"),1,0)</f>
        <v>1</v>
      </c>
      <c r="AF837">
        <f>IF('Main Data'!J837="Platinum",1,0)</f>
        <v>0</v>
      </c>
      <c r="AG837">
        <f>IF(OR('Main Data'!J837="PVD",'Main Data'!J837="Gold Plate",'Main Data'!J837="Other"),1,0)</f>
        <v>0</v>
      </c>
      <c r="AH837">
        <f>IF('Main Data'!N837="Stainless Steel",1,0)</f>
        <v>0</v>
      </c>
      <c r="AI837">
        <f>IF('Main Data'!N837="Leather",1,0)</f>
        <v>1</v>
      </c>
      <c r="AJ837">
        <f>IF('Main Data'!N837="Two-tone",1,0)</f>
        <v>0</v>
      </c>
      <c r="AK837">
        <f>IF(OR('Main Data'!N837="YG 18K",'Main Data'!N837="PG 18K",'Main Data'!N837="WG 18K",'Main Data'!N837="Mixes of 18K"),1,0)</f>
        <v>0</v>
      </c>
      <c r="AL837">
        <f>IF(OR(,'Main Data'!N837="PVD",'Main Data'!N837="Gold plate"),1,0)</f>
        <v>0</v>
      </c>
      <c r="AM837">
        <f>IF(OR('Main Data'!AV837="Yes",'Main Data'!AW837="Yes",'Main Data'!AU837="Yes"),1,0)</f>
        <v>0</v>
      </c>
      <c r="AN837">
        <f>IF(OR(ISTEXT('Main Data'!AX837), ISTEXT('Main Data'!AY837)),1,0)</f>
        <v>0</v>
      </c>
      <c r="AO837">
        <f>IF('Main Data'!AZ837="Yes",1,0)</f>
        <v>0</v>
      </c>
      <c r="AP837">
        <f>IF('Main Data'!BA837="Yes",1,0)</f>
        <v>0</v>
      </c>
      <c r="AQ837">
        <f>IF('Main Data'!BD837="Yes",1,0)</f>
        <v>0</v>
      </c>
      <c r="AR837">
        <f>IF('Main Data'!BE837="A",1,0)</f>
        <v>0</v>
      </c>
      <c r="AS837">
        <f>IF('Main Data'!BE837="AA",1,0)</f>
        <v>1</v>
      </c>
      <c r="AT837">
        <f>IF('Main Data'!BE837="AAA",1,0)</f>
        <v>0</v>
      </c>
      <c r="AU837">
        <f>IF('Main Data'!BE837="AAAA",1,0)</f>
        <v>0</v>
      </c>
      <c r="AV837">
        <f>IF('Main Data'!P837="Yes",1,0)</f>
        <v>0</v>
      </c>
      <c r="AW837">
        <f>IF('Main Data'!AP837="Yes",1,0)</f>
        <v>0</v>
      </c>
      <c r="AX837">
        <f>IF(OR('Main Data'!V837="Yes", 'Main Data'!W837="Yes",'Main Data'!X837="Yes"),1,0)</f>
        <v>1</v>
      </c>
      <c r="AY837">
        <f>IF(OR('Main Data'!Y837="Yes",'Main Data'!Z837="Yes"),1,0)</f>
        <v>1</v>
      </c>
      <c r="AZ837">
        <f>IF('Main Data'!AR837="Yes",1,0)</f>
        <v>0</v>
      </c>
      <c r="BA837">
        <f>IF('Main Data'!AS837="Yes",1,0)</f>
        <v>0</v>
      </c>
      <c r="BB837">
        <f>IF('Main Data'!AG837="Yes",1,0)</f>
        <v>0</v>
      </c>
      <c r="BC837">
        <f>IF('Main Data'!AB837="Yes",1,0)</f>
        <v>0</v>
      </c>
      <c r="BD837">
        <f>IF('Main Data'!AA837="Yes",1,0)</f>
        <v>0</v>
      </c>
      <c r="BE837">
        <f>IF('Main Data'!AC837="Yes",1,0)</f>
        <v>0</v>
      </c>
      <c r="BF837">
        <f>IF('Main Data'!AF837="Yes",1,0)</f>
        <v>0</v>
      </c>
      <c r="BG837">
        <f>IF(OR('Main Data'!AI837="Yes",'Main Data'!AL837="Yes"),1,0)</f>
        <v>1</v>
      </c>
      <c r="BH837">
        <f>IF('Main Data'!AJ837="Yes",1,0)</f>
        <v>0</v>
      </c>
      <c r="BI837">
        <f>IF('Main Data'!AK837="Yes",1,0)</f>
        <v>0</v>
      </c>
      <c r="BJ837">
        <f>IF('Main Data'!AM837="Yes",1,0)</f>
        <v>0</v>
      </c>
      <c r="BK837">
        <f>IF('Main Data'!AQ837="Yes",1,0)</f>
        <v>0</v>
      </c>
      <c r="BL837" s="21">
        <f t="shared" ref="BL837:BL900" si="79">IF(AND($B837&gt;=DATEVALUE("1/1/2018"),$B837&lt;=DATEVALUE("12/31/2018")),1,0)</f>
        <v>0</v>
      </c>
      <c r="BM837" s="21">
        <f t="shared" ref="BM837:BM900" si="80">IF(AND($B837&gt;=DATEVALUE("1/1/2019"),$B837&lt;=DATEVALUE("12/31/2019")),1,0)</f>
        <v>0</v>
      </c>
      <c r="BN837" s="21">
        <f t="shared" ref="BN837:BN900" si="81">IF(AND($B837&gt;=DATEVALUE("1/1/2020"),$B837&lt;=DATEVALUE("12/31/2020")),1,0)</f>
        <v>1</v>
      </c>
      <c r="BO837" s="21">
        <f t="shared" ref="BO837:BO900" si="82">IF(AND($B837&gt;=DATEVALUE("1/1/2021"),$B837&lt;=DATEVALUE("12/31/2021")),1,0)</f>
        <v>0</v>
      </c>
      <c r="BP837" s="21">
        <f t="shared" ref="BP837:BP900" si="83">IF(AND($B837&gt;=DATEVALUE("1/1/2022"),$B837&lt;=DATEVALUE("12/31/2022")),1,0)</f>
        <v>0</v>
      </c>
    </row>
    <row r="838" spans="1:68" x14ac:dyDescent="0.2">
      <c r="A838">
        <v>834</v>
      </c>
      <c r="B838" s="33">
        <f>'Main Data'!C838</f>
        <v>44010</v>
      </c>
      <c r="C838">
        <f>'Main Data'!D838</f>
        <v>47</v>
      </c>
      <c r="D838" s="26">
        <f>'Main Data'!E838</f>
        <v>1500</v>
      </c>
      <c r="E838" s="26">
        <f>'Main Data'!F838</f>
        <v>1875</v>
      </c>
      <c r="F838" s="34">
        <f t="shared" si="78"/>
        <v>7.3132203870903014</v>
      </c>
      <c r="G838">
        <f>IF('Main Data'!H838="AP",1,0)</f>
        <v>0</v>
      </c>
      <c r="H838">
        <f>IF('Main Data'!H838="Blancpain",1,0)</f>
        <v>0</v>
      </c>
      <c r="I838">
        <f>IF('Main Data'!H838="Breguet",1,0)</f>
        <v>0</v>
      </c>
      <c r="J838">
        <f>IF('Main Data'!H838="Breitling",1,0)</f>
        <v>0</v>
      </c>
      <c r="K838">
        <f>IF('Main Data'!H838="Cartier",1,0)</f>
        <v>0</v>
      </c>
      <c r="L838">
        <f>IF('Main Data'!H838="Gallet",1,0)</f>
        <v>0</v>
      </c>
      <c r="M838">
        <f>IF('Main Data'!H838="Girard Perregaux",1,0)</f>
        <v>0</v>
      </c>
      <c r="N838">
        <f>IF('Main Data'!H838="Gubelin",1,0)</f>
        <v>0</v>
      </c>
      <c r="O838">
        <f>IF('Main Data'!H838="Heuer",1,0)</f>
        <v>0</v>
      </c>
      <c r="P838">
        <f>IF('Main Data'!H838="IWC",1,0)</f>
        <v>0</v>
      </c>
      <c r="Q838">
        <f>IF('Main Data'!H838="JLC",1,0)</f>
        <v>0</v>
      </c>
      <c r="R838">
        <f>IF('Main Data'!H838="Longines",1,0)</f>
        <v>0</v>
      </c>
      <c r="S838">
        <f>IF('Main Data'!H838="Movado",1,0)</f>
        <v>0</v>
      </c>
      <c r="T838">
        <f>IF('Main Data'!H838="Omega",1,0)</f>
        <v>0</v>
      </c>
      <c r="U838">
        <f>IF('Main Data'!H838="Panerai",1,0)</f>
        <v>0</v>
      </c>
      <c r="V838">
        <f>IF('Main Data'!H838="Patek",1,0)</f>
        <v>0</v>
      </c>
      <c r="W838">
        <f>IF('Main Data'!H838="Rolex",1,0)</f>
        <v>0</v>
      </c>
      <c r="X838">
        <f>IF('Main Data'!H838="Tudor",1,0)</f>
        <v>0</v>
      </c>
      <c r="Y838">
        <f>IF('Main Data'!H838="Ulysse Nardin",1,0)</f>
        <v>0</v>
      </c>
      <c r="Z838">
        <f>IF('Main Data'!H838="Universal Geneve",1,0)</f>
        <v>0</v>
      </c>
      <c r="AA838">
        <f>IF('Main Data'!H838="Vacheron",1,0)</f>
        <v>0</v>
      </c>
      <c r="AB838">
        <f>IF('Main Data'!H838="Zenith",1,0)</f>
        <v>1</v>
      </c>
      <c r="AC838">
        <f>IF('Main Data'!J838="Stainless Steel",1,0)</f>
        <v>1</v>
      </c>
      <c r="AD838">
        <f>IF('Main Data'!J838="Two-tone",1,0)</f>
        <v>0</v>
      </c>
      <c r="AE838">
        <f>IF(OR('Main Data'!J838="YG 18K",'Main Data'!J838="YG &lt;18K",'Main Data'!J838="PG 18K",'Main Data'!J838="PG &lt;18K",'Main Data'!J838="WG 18K",'Main Data'!J838="Mixes of 18K",'Main Data'!J838="Mixes &lt;18K"),1,0)</f>
        <v>0</v>
      </c>
      <c r="AF838">
        <f>IF('Main Data'!J838="Platinum",1,0)</f>
        <v>0</v>
      </c>
      <c r="AG838">
        <f>IF(OR('Main Data'!J838="PVD",'Main Data'!J838="Gold Plate",'Main Data'!J838="Other"),1,0)</f>
        <v>0</v>
      </c>
      <c r="AH838">
        <f>IF('Main Data'!N838="Stainless Steel",1,0)</f>
        <v>1</v>
      </c>
      <c r="AI838">
        <f>IF('Main Data'!N838="Leather",1,0)</f>
        <v>0</v>
      </c>
      <c r="AJ838">
        <f>IF('Main Data'!N838="Two-tone",1,0)</f>
        <v>0</v>
      </c>
      <c r="AK838">
        <f>IF(OR('Main Data'!N838="YG 18K",'Main Data'!N838="PG 18K",'Main Data'!N838="WG 18K",'Main Data'!N838="Mixes of 18K"),1,0)</f>
        <v>0</v>
      </c>
      <c r="AL838">
        <f>IF(OR(,'Main Data'!N838="PVD",'Main Data'!N838="Gold plate"),1,0)</f>
        <v>0</v>
      </c>
      <c r="AM838">
        <f>IF(OR('Main Data'!AV838="Yes",'Main Data'!AW838="Yes",'Main Data'!AU838="Yes"),1,0)</f>
        <v>0</v>
      </c>
      <c r="AN838">
        <f>IF(OR(ISTEXT('Main Data'!AX838), ISTEXT('Main Data'!AY838)),1,0)</f>
        <v>0</v>
      </c>
      <c r="AO838">
        <f>IF('Main Data'!AZ838="Yes",1,0)</f>
        <v>0</v>
      </c>
      <c r="AP838">
        <f>IF('Main Data'!BA838="Yes",1,0)</f>
        <v>0</v>
      </c>
      <c r="AQ838">
        <f>IF('Main Data'!BD838="Yes",1,0)</f>
        <v>0</v>
      </c>
      <c r="AR838">
        <f>IF('Main Data'!BE838="A",1,0)</f>
        <v>0</v>
      </c>
      <c r="AS838">
        <f>IF('Main Data'!BE838="AA",1,0)</f>
        <v>1</v>
      </c>
      <c r="AT838">
        <f>IF('Main Data'!BE838="AAA",1,0)</f>
        <v>0</v>
      </c>
      <c r="AU838">
        <f>IF('Main Data'!BE838="AAAA",1,0)</f>
        <v>0</v>
      </c>
      <c r="AV838">
        <f>IF('Main Data'!P838="Yes",1,0)</f>
        <v>0</v>
      </c>
      <c r="AW838">
        <f>IF('Main Data'!AP838="Yes",1,0)</f>
        <v>0</v>
      </c>
      <c r="AX838">
        <f>IF(OR('Main Data'!V838="Yes", 'Main Data'!W838="Yes",'Main Data'!X838="Yes"),1,0)</f>
        <v>1</v>
      </c>
      <c r="AY838">
        <f>IF(OR('Main Data'!Y838="Yes",'Main Data'!Z838="Yes"),1,0)</f>
        <v>1</v>
      </c>
      <c r="AZ838">
        <f>IF('Main Data'!AR838="Yes",1,0)</f>
        <v>0</v>
      </c>
      <c r="BA838">
        <f>IF('Main Data'!AS838="Yes",1,0)</f>
        <v>0</v>
      </c>
      <c r="BB838">
        <f>IF('Main Data'!AG838="Yes",1,0)</f>
        <v>0</v>
      </c>
      <c r="BC838">
        <f>IF('Main Data'!AB838="Yes",1,0)</f>
        <v>0</v>
      </c>
      <c r="BD838">
        <f>IF('Main Data'!AA838="Yes",1,0)</f>
        <v>0</v>
      </c>
      <c r="BE838">
        <f>IF('Main Data'!AC838="Yes",1,0)</f>
        <v>0</v>
      </c>
      <c r="BF838">
        <f>IF('Main Data'!AF838="Yes",1,0)</f>
        <v>0</v>
      </c>
      <c r="BG838">
        <f>IF(OR('Main Data'!AI838="Yes",'Main Data'!AL838="Yes"),1,0)</f>
        <v>1</v>
      </c>
      <c r="BH838">
        <f>IF('Main Data'!AJ838="Yes",1,0)</f>
        <v>0</v>
      </c>
      <c r="BI838">
        <f>IF('Main Data'!AK838="Yes",1,0)</f>
        <v>0</v>
      </c>
      <c r="BJ838">
        <f>IF('Main Data'!AM838="Yes",1,0)</f>
        <v>0</v>
      </c>
      <c r="BK838">
        <f>IF('Main Data'!AQ838="Yes",1,0)</f>
        <v>0</v>
      </c>
      <c r="BL838" s="21">
        <f t="shared" si="79"/>
        <v>0</v>
      </c>
      <c r="BM838" s="21">
        <f t="shared" si="80"/>
        <v>0</v>
      </c>
      <c r="BN838" s="21">
        <f t="shared" si="81"/>
        <v>1</v>
      </c>
      <c r="BO838" s="21">
        <f t="shared" si="82"/>
        <v>0</v>
      </c>
      <c r="BP838" s="21">
        <f t="shared" si="83"/>
        <v>0</v>
      </c>
    </row>
    <row r="839" spans="1:68" x14ac:dyDescent="0.2">
      <c r="A839">
        <v>835</v>
      </c>
      <c r="B839" s="33">
        <f>'Main Data'!C839</f>
        <v>44010</v>
      </c>
      <c r="C839">
        <f>'Main Data'!D839</f>
        <v>73</v>
      </c>
      <c r="D839" s="26">
        <f>'Main Data'!E839</f>
        <v>10000</v>
      </c>
      <c r="E839" s="26">
        <f>'Main Data'!F839</f>
        <v>12500</v>
      </c>
      <c r="F839" s="34">
        <f t="shared" si="78"/>
        <v>9.2103403719761836</v>
      </c>
      <c r="G839">
        <f>IF('Main Data'!H839="AP",1,0)</f>
        <v>0</v>
      </c>
      <c r="H839">
        <f>IF('Main Data'!H839="Blancpain",1,0)</f>
        <v>0</v>
      </c>
      <c r="I839">
        <f>IF('Main Data'!H839="Breguet",1,0)</f>
        <v>0</v>
      </c>
      <c r="J839">
        <f>IF('Main Data'!H839="Breitling",1,0)</f>
        <v>0</v>
      </c>
      <c r="K839">
        <f>IF('Main Data'!H839="Cartier",1,0)</f>
        <v>0</v>
      </c>
      <c r="L839">
        <f>IF('Main Data'!H839="Gallet",1,0)</f>
        <v>0</v>
      </c>
      <c r="M839">
        <f>IF('Main Data'!H839="Girard Perregaux",1,0)</f>
        <v>0</v>
      </c>
      <c r="N839">
        <f>IF('Main Data'!H839="Gubelin",1,0)</f>
        <v>0</v>
      </c>
      <c r="O839">
        <f>IF('Main Data'!H839="Heuer",1,0)</f>
        <v>0</v>
      </c>
      <c r="P839">
        <f>IF('Main Data'!H839="IWC",1,0)</f>
        <v>0</v>
      </c>
      <c r="Q839">
        <f>IF('Main Data'!H839="JLC",1,0)</f>
        <v>0</v>
      </c>
      <c r="R839">
        <f>IF('Main Data'!H839="Longines",1,0)</f>
        <v>0</v>
      </c>
      <c r="S839">
        <f>IF('Main Data'!H839="Movado",1,0)</f>
        <v>0</v>
      </c>
      <c r="T839">
        <f>IF('Main Data'!H839="Omega",1,0)</f>
        <v>0</v>
      </c>
      <c r="U839">
        <f>IF('Main Data'!H839="Panerai",1,0)</f>
        <v>0</v>
      </c>
      <c r="V839">
        <f>IF('Main Data'!H839="Patek",1,0)</f>
        <v>0</v>
      </c>
      <c r="W839">
        <f>IF('Main Data'!H839="Rolex",1,0)</f>
        <v>0</v>
      </c>
      <c r="X839">
        <f>IF('Main Data'!H839="Tudor",1,0)</f>
        <v>1</v>
      </c>
      <c r="Y839">
        <f>IF('Main Data'!H839="Ulysse Nardin",1,0)</f>
        <v>0</v>
      </c>
      <c r="Z839">
        <f>IF('Main Data'!H839="Universal Geneve",1,0)</f>
        <v>0</v>
      </c>
      <c r="AA839">
        <f>IF('Main Data'!H839="Vacheron",1,0)</f>
        <v>0</v>
      </c>
      <c r="AB839">
        <f>IF('Main Data'!H839="Zenith",1,0)</f>
        <v>0</v>
      </c>
      <c r="AC839">
        <f>IF('Main Data'!J839="Stainless Steel",1,0)</f>
        <v>1</v>
      </c>
      <c r="AD839">
        <f>IF('Main Data'!J839="Two-tone",1,0)</f>
        <v>0</v>
      </c>
      <c r="AE839">
        <f>IF(OR('Main Data'!J839="YG 18K",'Main Data'!J839="YG &lt;18K",'Main Data'!J839="PG 18K",'Main Data'!J839="PG &lt;18K",'Main Data'!J839="WG 18K",'Main Data'!J839="Mixes of 18K",'Main Data'!J839="Mixes &lt;18K"),1,0)</f>
        <v>0</v>
      </c>
      <c r="AF839">
        <f>IF('Main Data'!J839="Platinum",1,0)</f>
        <v>0</v>
      </c>
      <c r="AG839">
        <f>IF(OR('Main Data'!J839="PVD",'Main Data'!J839="Gold Plate",'Main Data'!J839="Other"),1,0)</f>
        <v>0</v>
      </c>
      <c r="AH839">
        <f>IF('Main Data'!N839="Stainless Steel",1,0)</f>
        <v>1</v>
      </c>
      <c r="AI839">
        <f>IF('Main Data'!N839="Leather",1,0)</f>
        <v>0</v>
      </c>
      <c r="AJ839">
        <f>IF('Main Data'!N839="Two-tone",1,0)</f>
        <v>0</v>
      </c>
      <c r="AK839">
        <f>IF(OR('Main Data'!N839="YG 18K",'Main Data'!N839="PG 18K",'Main Data'!N839="WG 18K",'Main Data'!N839="Mixes of 18K"),1,0)</f>
        <v>0</v>
      </c>
      <c r="AL839">
        <f>IF(OR(,'Main Data'!N839="PVD",'Main Data'!N839="Gold plate"),1,0)</f>
        <v>0</v>
      </c>
      <c r="AM839">
        <f>IF(OR('Main Data'!AV839="Yes",'Main Data'!AW839="Yes",'Main Data'!AU839="Yes"),1,0)</f>
        <v>0</v>
      </c>
      <c r="AN839">
        <f>IF(OR(ISTEXT('Main Data'!AX839), ISTEXT('Main Data'!AY839)),1,0)</f>
        <v>0</v>
      </c>
      <c r="AO839">
        <f>IF('Main Data'!AZ839="Yes",1,0)</f>
        <v>0</v>
      </c>
      <c r="AP839">
        <f>IF('Main Data'!BA839="Yes",1,0)</f>
        <v>0</v>
      </c>
      <c r="AQ839">
        <f>IF('Main Data'!BD839="Yes",1,0)</f>
        <v>0</v>
      </c>
      <c r="AR839">
        <f>IF('Main Data'!BE839="A",1,0)</f>
        <v>0</v>
      </c>
      <c r="AS839">
        <f>IF('Main Data'!BE839="AA",1,0)</f>
        <v>0</v>
      </c>
      <c r="AT839">
        <f>IF('Main Data'!BE839="AAA",1,0)</f>
        <v>1</v>
      </c>
      <c r="AU839">
        <f>IF('Main Data'!BE839="AAAA",1,0)</f>
        <v>0</v>
      </c>
      <c r="AV839">
        <f>IF('Main Data'!P839="Yes",1,0)</f>
        <v>0</v>
      </c>
      <c r="AW839">
        <f>IF('Main Data'!AP839="Yes",1,0)</f>
        <v>0</v>
      </c>
      <c r="AX839">
        <f>IF(OR('Main Data'!V839="Yes", 'Main Data'!W839="Yes",'Main Data'!X839="Yes"),1,0)</f>
        <v>1</v>
      </c>
      <c r="AY839">
        <f>IF(OR('Main Data'!Y839="Yes",'Main Data'!Z839="Yes"),1,0)</f>
        <v>0</v>
      </c>
      <c r="AZ839">
        <f>IF('Main Data'!AR839="Yes",1,0)</f>
        <v>0</v>
      </c>
      <c r="BA839">
        <f>IF('Main Data'!AS839="Yes",1,0)</f>
        <v>0</v>
      </c>
      <c r="BB839">
        <f>IF('Main Data'!AG839="Yes",1,0)</f>
        <v>0</v>
      </c>
      <c r="BC839">
        <f>IF('Main Data'!AB839="Yes",1,0)</f>
        <v>0</v>
      </c>
      <c r="BD839">
        <f>IF('Main Data'!AA839="Yes",1,0)</f>
        <v>0</v>
      </c>
      <c r="BE839">
        <f>IF('Main Data'!AC839="Yes",1,0)</f>
        <v>0</v>
      </c>
      <c r="BF839">
        <f>IF('Main Data'!AF839="Yes",1,0)</f>
        <v>0</v>
      </c>
      <c r="BG839">
        <f>IF(OR('Main Data'!AI839="Yes",'Main Data'!AL839="Yes"),1,0)</f>
        <v>1</v>
      </c>
      <c r="BH839">
        <f>IF('Main Data'!AJ839="Yes",1,0)</f>
        <v>0</v>
      </c>
      <c r="BI839">
        <f>IF('Main Data'!AK839="Yes",1,0)</f>
        <v>0</v>
      </c>
      <c r="BJ839">
        <f>IF('Main Data'!AM839="Yes",1,0)</f>
        <v>0</v>
      </c>
      <c r="BK839">
        <f>IF('Main Data'!AQ839="Yes",1,0)</f>
        <v>0</v>
      </c>
      <c r="BL839" s="21">
        <f t="shared" si="79"/>
        <v>0</v>
      </c>
      <c r="BM839" s="21">
        <f t="shared" si="80"/>
        <v>0</v>
      </c>
      <c r="BN839" s="21">
        <f t="shared" si="81"/>
        <v>1</v>
      </c>
      <c r="BO839" s="21">
        <f t="shared" si="82"/>
        <v>0</v>
      </c>
      <c r="BP839" s="21">
        <f t="shared" si="83"/>
        <v>0</v>
      </c>
    </row>
    <row r="840" spans="1:68" x14ac:dyDescent="0.2">
      <c r="A840">
        <v>836</v>
      </c>
      <c r="B840" s="33">
        <f>'Main Data'!C840</f>
        <v>44010</v>
      </c>
      <c r="C840">
        <f>'Main Data'!D840</f>
        <v>75</v>
      </c>
      <c r="D840" s="26">
        <f>'Main Data'!E840</f>
        <v>7000</v>
      </c>
      <c r="E840" s="26">
        <f>'Main Data'!F840</f>
        <v>8750</v>
      </c>
      <c r="F840" s="34">
        <f t="shared" si="78"/>
        <v>8.8536654280374503</v>
      </c>
      <c r="G840">
        <f>IF('Main Data'!H840="AP",1,0)</f>
        <v>0</v>
      </c>
      <c r="H840">
        <f>IF('Main Data'!H840="Blancpain",1,0)</f>
        <v>0</v>
      </c>
      <c r="I840">
        <f>IF('Main Data'!H840="Breguet",1,0)</f>
        <v>0</v>
      </c>
      <c r="J840">
        <f>IF('Main Data'!H840="Breitling",1,0)</f>
        <v>0</v>
      </c>
      <c r="K840">
        <f>IF('Main Data'!H840="Cartier",1,0)</f>
        <v>0</v>
      </c>
      <c r="L840">
        <f>IF('Main Data'!H840="Gallet",1,0)</f>
        <v>0</v>
      </c>
      <c r="M840">
        <f>IF('Main Data'!H840="Girard Perregaux",1,0)</f>
        <v>0</v>
      </c>
      <c r="N840">
        <f>IF('Main Data'!H840="Gubelin",1,0)</f>
        <v>0</v>
      </c>
      <c r="O840">
        <f>IF('Main Data'!H840="Heuer",1,0)</f>
        <v>0</v>
      </c>
      <c r="P840">
        <f>IF('Main Data'!H840="IWC",1,0)</f>
        <v>0</v>
      </c>
      <c r="Q840">
        <f>IF('Main Data'!H840="JLC",1,0)</f>
        <v>0</v>
      </c>
      <c r="R840">
        <f>IF('Main Data'!H840="Longines",1,0)</f>
        <v>0</v>
      </c>
      <c r="S840">
        <f>IF('Main Data'!H840="Movado",1,0)</f>
        <v>0</v>
      </c>
      <c r="T840">
        <f>IF('Main Data'!H840="Omega",1,0)</f>
        <v>0</v>
      </c>
      <c r="U840">
        <f>IF('Main Data'!H840="Panerai",1,0)</f>
        <v>0</v>
      </c>
      <c r="V840">
        <f>IF('Main Data'!H840="Patek",1,0)</f>
        <v>0</v>
      </c>
      <c r="W840">
        <f>IF('Main Data'!H840="Rolex",1,0)</f>
        <v>0</v>
      </c>
      <c r="X840">
        <f>IF('Main Data'!H840="Tudor",1,0)</f>
        <v>1</v>
      </c>
      <c r="Y840">
        <f>IF('Main Data'!H840="Ulysse Nardin",1,0)</f>
        <v>0</v>
      </c>
      <c r="Z840">
        <f>IF('Main Data'!H840="Universal Geneve",1,0)</f>
        <v>0</v>
      </c>
      <c r="AA840">
        <f>IF('Main Data'!H840="Vacheron",1,0)</f>
        <v>0</v>
      </c>
      <c r="AB840">
        <f>IF('Main Data'!H840="Zenith",1,0)</f>
        <v>0</v>
      </c>
      <c r="AC840">
        <f>IF('Main Data'!J840="Stainless Steel",1,0)</f>
        <v>1</v>
      </c>
      <c r="AD840">
        <f>IF('Main Data'!J840="Two-tone",1,0)</f>
        <v>0</v>
      </c>
      <c r="AE840">
        <f>IF(OR('Main Data'!J840="YG 18K",'Main Data'!J840="YG &lt;18K",'Main Data'!J840="PG 18K",'Main Data'!J840="PG &lt;18K",'Main Data'!J840="WG 18K",'Main Data'!J840="Mixes of 18K",'Main Data'!J840="Mixes &lt;18K"),1,0)</f>
        <v>0</v>
      </c>
      <c r="AF840">
        <f>IF('Main Data'!J840="Platinum",1,0)</f>
        <v>0</v>
      </c>
      <c r="AG840">
        <f>IF(OR('Main Data'!J840="PVD",'Main Data'!J840="Gold Plate",'Main Data'!J840="Other"),1,0)</f>
        <v>0</v>
      </c>
      <c r="AH840">
        <f>IF('Main Data'!N840="Stainless Steel",1,0)</f>
        <v>1</v>
      </c>
      <c r="AI840">
        <f>IF('Main Data'!N840="Leather",1,0)</f>
        <v>0</v>
      </c>
      <c r="AJ840">
        <f>IF('Main Data'!N840="Two-tone",1,0)</f>
        <v>0</v>
      </c>
      <c r="AK840">
        <f>IF(OR('Main Data'!N840="YG 18K",'Main Data'!N840="PG 18K",'Main Data'!N840="WG 18K",'Main Data'!N840="Mixes of 18K"),1,0)</f>
        <v>0</v>
      </c>
      <c r="AL840">
        <f>IF(OR(,'Main Data'!N840="PVD",'Main Data'!N840="Gold plate"),1,0)</f>
        <v>0</v>
      </c>
      <c r="AM840">
        <f>IF(OR('Main Data'!AV840="Yes",'Main Data'!AW840="Yes",'Main Data'!AU840="Yes"),1,0)</f>
        <v>0</v>
      </c>
      <c r="AN840">
        <f>IF(OR(ISTEXT('Main Data'!AX840), ISTEXT('Main Data'!AY840)),1,0)</f>
        <v>0</v>
      </c>
      <c r="AO840">
        <f>IF('Main Data'!AZ840="Yes",1,0)</f>
        <v>0</v>
      </c>
      <c r="AP840">
        <f>IF('Main Data'!BA840="Yes",1,0)</f>
        <v>0</v>
      </c>
      <c r="AQ840">
        <f>IF('Main Data'!BD840="Yes",1,0)</f>
        <v>0</v>
      </c>
      <c r="AR840">
        <f>IF('Main Data'!BE840="A",1,0)</f>
        <v>0</v>
      </c>
      <c r="AS840">
        <f>IF('Main Data'!BE840="AA",1,0)</f>
        <v>0</v>
      </c>
      <c r="AT840">
        <f>IF('Main Data'!BE840="AAA",1,0)</f>
        <v>1</v>
      </c>
      <c r="AU840">
        <f>IF('Main Data'!BE840="AAAA",1,0)</f>
        <v>0</v>
      </c>
      <c r="AV840">
        <f>IF('Main Data'!P840="Yes",1,0)</f>
        <v>0</v>
      </c>
      <c r="AW840">
        <f>IF('Main Data'!AP840="Yes",1,0)</f>
        <v>0</v>
      </c>
      <c r="AX840">
        <f>IF(OR('Main Data'!V840="Yes", 'Main Data'!W840="Yes",'Main Data'!X840="Yes"),1,0)</f>
        <v>1</v>
      </c>
      <c r="AY840">
        <f>IF(OR('Main Data'!Y840="Yes",'Main Data'!Z840="Yes"),1,0)</f>
        <v>0</v>
      </c>
      <c r="AZ840">
        <f>IF('Main Data'!AR840="Yes",1,0)</f>
        <v>0</v>
      </c>
      <c r="BA840">
        <f>IF('Main Data'!AS840="Yes",1,0)</f>
        <v>0</v>
      </c>
      <c r="BB840">
        <f>IF('Main Data'!AG840="Yes",1,0)</f>
        <v>0</v>
      </c>
      <c r="BC840">
        <f>IF('Main Data'!AB840="Yes",1,0)</f>
        <v>0</v>
      </c>
      <c r="BD840">
        <f>IF('Main Data'!AA840="Yes",1,0)</f>
        <v>0</v>
      </c>
      <c r="BE840">
        <f>IF('Main Data'!AC840="Yes",1,0)</f>
        <v>0</v>
      </c>
      <c r="BF840">
        <f>IF('Main Data'!AF840="Yes",1,0)</f>
        <v>0</v>
      </c>
      <c r="BG840">
        <f>IF(OR('Main Data'!AI840="Yes",'Main Data'!AL840="Yes"),1,0)</f>
        <v>1</v>
      </c>
      <c r="BH840">
        <f>IF('Main Data'!AJ840="Yes",1,0)</f>
        <v>0</v>
      </c>
      <c r="BI840">
        <f>IF('Main Data'!AK840="Yes",1,0)</f>
        <v>0</v>
      </c>
      <c r="BJ840">
        <f>IF('Main Data'!AM840="Yes",1,0)</f>
        <v>0</v>
      </c>
      <c r="BK840">
        <f>IF('Main Data'!AQ840="Yes",1,0)</f>
        <v>0</v>
      </c>
      <c r="BL840" s="21">
        <f t="shared" si="79"/>
        <v>0</v>
      </c>
      <c r="BM840" s="21">
        <f t="shared" si="80"/>
        <v>0</v>
      </c>
      <c r="BN840" s="21">
        <f t="shared" si="81"/>
        <v>1</v>
      </c>
      <c r="BO840" s="21">
        <f t="shared" si="82"/>
        <v>0</v>
      </c>
      <c r="BP840" s="21">
        <f t="shared" si="83"/>
        <v>0</v>
      </c>
    </row>
    <row r="841" spans="1:68" x14ac:dyDescent="0.2">
      <c r="A841">
        <v>837</v>
      </c>
      <c r="B841" s="33">
        <f>'Main Data'!C841</f>
        <v>44010</v>
      </c>
      <c r="C841">
        <f>'Main Data'!D841</f>
        <v>76</v>
      </c>
      <c r="D841" s="26">
        <f>'Main Data'!E841</f>
        <v>4800</v>
      </c>
      <c r="E841" s="26">
        <f>'Main Data'!F841</f>
        <v>6000</v>
      </c>
      <c r="F841" s="34">
        <f t="shared" si="78"/>
        <v>8.4763711968959825</v>
      </c>
      <c r="G841">
        <f>IF('Main Data'!H841="AP",1,0)</f>
        <v>0</v>
      </c>
      <c r="H841">
        <f>IF('Main Data'!H841="Blancpain",1,0)</f>
        <v>0</v>
      </c>
      <c r="I841">
        <f>IF('Main Data'!H841="Breguet",1,0)</f>
        <v>0</v>
      </c>
      <c r="J841">
        <f>IF('Main Data'!H841="Breitling",1,0)</f>
        <v>0</v>
      </c>
      <c r="K841">
        <f>IF('Main Data'!H841="Cartier",1,0)</f>
        <v>0</v>
      </c>
      <c r="L841">
        <f>IF('Main Data'!H841="Gallet",1,0)</f>
        <v>0</v>
      </c>
      <c r="M841">
        <f>IF('Main Data'!H841="Girard Perregaux",1,0)</f>
        <v>0</v>
      </c>
      <c r="N841">
        <f>IF('Main Data'!H841="Gubelin",1,0)</f>
        <v>0</v>
      </c>
      <c r="O841">
        <f>IF('Main Data'!H841="Heuer",1,0)</f>
        <v>0</v>
      </c>
      <c r="P841">
        <f>IF('Main Data'!H841="IWC",1,0)</f>
        <v>0</v>
      </c>
      <c r="Q841">
        <f>IF('Main Data'!H841="JLC",1,0)</f>
        <v>0</v>
      </c>
      <c r="R841">
        <f>IF('Main Data'!H841="Longines",1,0)</f>
        <v>0</v>
      </c>
      <c r="S841">
        <f>IF('Main Data'!H841="Movado",1,0)</f>
        <v>0</v>
      </c>
      <c r="T841">
        <f>IF('Main Data'!H841="Omega",1,0)</f>
        <v>0</v>
      </c>
      <c r="U841">
        <f>IF('Main Data'!H841="Panerai",1,0)</f>
        <v>0</v>
      </c>
      <c r="V841">
        <f>IF('Main Data'!H841="Patek",1,0)</f>
        <v>0</v>
      </c>
      <c r="W841">
        <f>IF('Main Data'!H841="Rolex",1,0)</f>
        <v>0</v>
      </c>
      <c r="X841">
        <f>IF('Main Data'!H841="Tudor",1,0)</f>
        <v>1</v>
      </c>
      <c r="Y841">
        <f>IF('Main Data'!H841="Ulysse Nardin",1,0)</f>
        <v>0</v>
      </c>
      <c r="Z841">
        <f>IF('Main Data'!H841="Universal Geneve",1,0)</f>
        <v>0</v>
      </c>
      <c r="AA841">
        <f>IF('Main Data'!H841="Vacheron",1,0)</f>
        <v>0</v>
      </c>
      <c r="AB841">
        <f>IF('Main Data'!H841="Zenith",1,0)</f>
        <v>0</v>
      </c>
      <c r="AC841">
        <f>IF('Main Data'!J841="Stainless Steel",1,0)</f>
        <v>1</v>
      </c>
      <c r="AD841">
        <f>IF('Main Data'!J841="Two-tone",1,0)</f>
        <v>0</v>
      </c>
      <c r="AE841">
        <f>IF(OR('Main Data'!J841="YG 18K",'Main Data'!J841="YG &lt;18K",'Main Data'!J841="PG 18K",'Main Data'!J841="PG &lt;18K",'Main Data'!J841="WG 18K",'Main Data'!J841="Mixes of 18K",'Main Data'!J841="Mixes &lt;18K"),1,0)</f>
        <v>0</v>
      </c>
      <c r="AF841">
        <f>IF('Main Data'!J841="Platinum",1,0)</f>
        <v>0</v>
      </c>
      <c r="AG841">
        <f>IF(OR('Main Data'!J841="PVD",'Main Data'!J841="Gold Plate",'Main Data'!J841="Other"),1,0)</f>
        <v>0</v>
      </c>
      <c r="AH841">
        <f>IF('Main Data'!N841="Stainless Steel",1,0)</f>
        <v>1</v>
      </c>
      <c r="AI841">
        <f>IF('Main Data'!N841="Leather",1,0)</f>
        <v>0</v>
      </c>
      <c r="AJ841">
        <f>IF('Main Data'!N841="Two-tone",1,0)</f>
        <v>0</v>
      </c>
      <c r="AK841">
        <f>IF(OR('Main Data'!N841="YG 18K",'Main Data'!N841="PG 18K",'Main Data'!N841="WG 18K",'Main Data'!N841="Mixes of 18K"),1,0)</f>
        <v>0</v>
      </c>
      <c r="AL841">
        <f>IF(OR(,'Main Data'!N841="PVD",'Main Data'!N841="Gold plate"),1,0)</f>
        <v>0</v>
      </c>
      <c r="AM841">
        <f>IF(OR('Main Data'!AV841="Yes",'Main Data'!AW841="Yes",'Main Data'!AU841="Yes"),1,0)</f>
        <v>0</v>
      </c>
      <c r="AN841">
        <f>IF(OR(ISTEXT('Main Data'!AX841), ISTEXT('Main Data'!AY841)),1,0)</f>
        <v>0</v>
      </c>
      <c r="AO841">
        <f>IF('Main Data'!AZ841="Yes",1,0)</f>
        <v>0</v>
      </c>
      <c r="AP841">
        <f>IF('Main Data'!BA841="Yes",1,0)</f>
        <v>0</v>
      </c>
      <c r="AQ841">
        <f>IF('Main Data'!BD841="Yes",1,0)</f>
        <v>0</v>
      </c>
      <c r="AR841">
        <f>IF('Main Data'!BE841="A",1,0)</f>
        <v>0</v>
      </c>
      <c r="AS841">
        <f>IF('Main Data'!BE841="AA",1,0)</f>
        <v>1</v>
      </c>
      <c r="AT841">
        <f>IF('Main Data'!BE841="AAA",1,0)</f>
        <v>0</v>
      </c>
      <c r="AU841">
        <f>IF('Main Data'!BE841="AAAA",1,0)</f>
        <v>0</v>
      </c>
      <c r="AV841">
        <f>IF('Main Data'!P841="Yes",1,0)</f>
        <v>0</v>
      </c>
      <c r="AW841">
        <f>IF('Main Data'!AP841="Yes",1,0)</f>
        <v>0</v>
      </c>
      <c r="AX841">
        <f>IF(OR('Main Data'!V841="Yes", 'Main Data'!W841="Yes",'Main Data'!X841="Yes"),1,0)</f>
        <v>1</v>
      </c>
      <c r="AY841">
        <f>IF(OR('Main Data'!Y841="Yes",'Main Data'!Z841="Yes"),1,0)</f>
        <v>0</v>
      </c>
      <c r="AZ841">
        <f>IF('Main Data'!AR841="Yes",1,0)</f>
        <v>0</v>
      </c>
      <c r="BA841">
        <f>IF('Main Data'!AS841="Yes",1,0)</f>
        <v>0</v>
      </c>
      <c r="BB841">
        <f>IF('Main Data'!AG841="Yes",1,0)</f>
        <v>0</v>
      </c>
      <c r="BC841">
        <f>IF('Main Data'!AB841="Yes",1,0)</f>
        <v>0</v>
      </c>
      <c r="BD841">
        <f>IF('Main Data'!AA841="Yes",1,0)</f>
        <v>0</v>
      </c>
      <c r="BE841">
        <f>IF('Main Data'!AC841="Yes",1,0)</f>
        <v>0</v>
      </c>
      <c r="BF841">
        <f>IF('Main Data'!AF841="Yes",1,0)</f>
        <v>0</v>
      </c>
      <c r="BG841">
        <f>IF(OR('Main Data'!AI841="Yes",'Main Data'!AL841="Yes"),1,0)</f>
        <v>1</v>
      </c>
      <c r="BH841">
        <f>IF('Main Data'!AJ841="Yes",1,0)</f>
        <v>0</v>
      </c>
      <c r="BI841">
        <f>IF('Main Data'!AK841="Yes",1,0)</f>
        <v>0</v>
      </c>
      <c r="BJ841">
        <f>IF('Main Data'!AM841="Yes",1,0)</f>
        <v>0</v>
      </c>
      <c r="BK841">
        <f>IF('Main Data'!AQ841="Yes",1,0)</f>
        <v>0</v>
      </c>
      <c r="BL841" s="21">
        <f t="shared" si="79"/>
        <v>0</v>
      </c>
      <c r="BM841" s="21">
        <f t="shared" si="80"/>
        <v>0</v>
      </c>
      <c r="BN841" s="21">
        <f t="shared" si="81"/>
        <v>1</v>
      </c>
      <c r="BO841" s="21">
        <f t="shared" si="82"/>
        <v>0</v>
      </c>
      <c r="BP841" s="21">
        <f t="shared" si="83"/>
        <v>0</v>
      </c>
    </row>
    <row r="842" spans="1:68" x14ac:dyDescent="0.2">
      <c r="A842">
        <v>838</v>
      </c>
      <c r="B842" s="33">
        <f>'Main Data'!C842</f>
        <v>44010</v>
      </c>
      <c r="C842">
        <f>'Main Data'!D842</f>
        <v>77</v>
      </c>
      <c r="D842" s="26">
        <f>'Main Data'!E842</f>
        <v>1300</v>
      </c>
      <c r="E842" s="26">
        <f>'Main Data'!F842</f>
        <v>1625</v>
      </c>
      <c r="F842" s="34">
        <f t="shared" si="78"/>
        <v>7.1701195434496281</v>
      </c>
      <c r="G842">
        <f>IF('Main Data'!H842="AP",1,0)</f>
        <v>0</v>
      </c>
      <c r="H842">
        <f>IF('Main Data'!H842="Blancpain",1,0)</f>
        <v>0</v>
      </c>
      <c r="I842">
        <f>IF('Main Data'!H842="Breguet",1,0)</f>
        <v>0</v>
      </c>
      <c r="J842">
        <f>IF('Main Data'!H842="Breitling",1,0)</f>
        <v>0</v>
      </c>
      <c r="K842">
        <f>IF('Main Data'!H842="Cartier",1,0)</f>
        <v>0</v>
      </c>
      <c r="L842">
        <f>IF('Main Data'!H842="Gallet",1,0)</f>
        <v>0</v>
      </c>
      <c r="M842">
        <f>IF('Main Data'!H842="Girard Perregaux",1,0)</f>
        <v>0</v>
      </c>
      <c r="N842">
        <f>IF('Main Data'!H842="Gubelin",1,0)</f>
        <v>0</v>
      </c>
      <c r="O842">
        <f>IF('Main Data'!H842="Heuer",1,0)</f>
        <v>0</v>
      </c>
      <c r="P842">
        <f>IF('Main Data'!H842="IWC",1,0)</f>
        <v>0</v>
      </c>
      <c r="Q842">
        <f>IF('Main Data'!H842="JLC",1,0)</f>
        <v>0</v>
      </c>
      <c r="R842">
        <f>IF('Main Data'!H842="Longines",1,0)</f>
        <v>0</v>
      </c>
      <c r="S842">
        <f>IF('Main Data'!H842="Movado",1,0)</f>
        <v>0</v>
      </c>
      <c r="T842">
        <f>IF('Main Data'!H842="Omega",1,0)</f>
        <v>0</v>
      </c>
      <c r="U842">
        <f>IF('Main Data'!H842="Panerai",1,0)</f>
        <v>0</v>
      </c>
      <c r="V842">
        <f>IF('Main Data'!H842="Patek",1,0)</f>
        <v>0</v>
      </c>
      <c r="W842">
        <f>IF('Main Data'!H842="Rolex",1,0)</f>
        <v>0</v>
      </c>
      <c r="X842">
        <f>IF('Main Data'!H842="Tudor",1,0)</f>
        <v>1</v>
      </c>
      <c r="Y842">
        <f>IF('Main Data'!H842="Ulysse Nardin",1,0)</f>
        <v>0</v>
      </c>
      <c r="Z842">
        <f>IF('Main Data'!H842="Universal Geneve",1,0)</f>
        <v>0</v>
      </c>
      <c r="AA842">
        <f>IF('Main Data'!H842="Vacheron",1,0)</f>
        <v>0</v>
      </c>
      <c r="AB842">
        <f>IF('Main Data'!H842="Zenith",1,0)</f>
        <v>0</v>
      </c>
      <c r="AC842">
        <f>IF('Main Data'!J842="Stainless Steel",1,0)</f>
        <v>1</v>
      </c>
      <c r="AD842">
        <f>IF('Main Data'!J842="Two-tone",1,0)</f>
        <v>0</v>
      </c>
      <c r="AE842">
        <f>IF(OR('Main Data'!J842="YG 18K",'Main Data'!J842="YG &lt;18K",'Main Data'!J842="PG 18K",'Main Data'!J842="PG &lt;18K",'Main Data'!J842="WG 18K",'Main Data'!J842="Mixes of 18K",'Main Data'!J842="Mixes &lt;18K"),1,0)</f>
        <v>0</v>
      </c>
      <c r="AF842">
        <f>IF('Main Data'!J842="Platinum",1,0)</f>
        <v>0</v>
      </c>
      <c r="AG842">
        <f>IF(OR('Main Data'!J842="PVD",'Main Data'!J842="Gold Plate",'Main Data'!J842="Other"),1,0)</f>
        <v>0</v>
      </c>
      <c r="AH842">
        <f>IF('Main Data'!N842="Stainless Steel",1,0)</f>
        <v>1</v>
      </c>
      <c r="AI842">
        <f>IF('Main Data'!N842="Leather",1,0)</f>
        <v>0</v>
      </c>
      <c r="AJ842">
        <f>IF('Main Data'!N842="Two-tone",1,0)</f>
        <v>0</v>
      </c>
      <c r="AK842">
        <f>IF(OR('Main Data'!N842="YG 18K",'Main Data'!N842="PG 18K",'Main Data'!N842="WG 18K",'Main Data'!N842="Mixes of 18K"),1,0)</f>
        <v>0</v>
      </c>
      <c r="AL842">
        <f>IF(OR(,'Main Data'!N842="PVD",'Main Data'!N842="Gold plate"),1,0)</f>
        <v>0</v>
      </c>
      <c r="AM842">
        <f>IF(OR('Main Data'!AV842="Yes",'Main Data'!AW842="Yes",'Main Data'!AU842="Yes"),1,0)</f>
        <v>0</v>
      </c>
      <c r="AN842">
        <f>IF(OR(ISTEXT('Main Data'!AX842), ISTEXT('Main Data'!AY842)),1,0)</f>
        <v>0</v>
      </c>
      <c r="AO842">
        <f>IF('Main Data'!AZ842="Yes",1,0)</f>
        <v>0</v>
      </c>
      <c r="AP842">
        <f>IF('Main Data'!BA842="Yes",1,0)</f>
        <v>0</v>
      </c>
      <c r="AQ842">
        <f>IF('Main Data'!BD842="Yes",1,0)</f>
        <v>0</v>
      </c>
      <c r="AR842">
        <f>IF('Main Data'!BE842="A",1,0)</f>
        <v>0</v>
      </c>
      <c r="AS842">
        <f>IF('Main Data'!BE842="AA",1,0)</f>
        <v>1</v>
      </c>
      <c r="AT842">
        <f>IF('Main Data'!BE842="AAA",1,0)</f>
        <v>0</v>
      </c>
      <c r="AU842">
        <f>IF('Main Data'!BE842="AAAA",1,0)</f>
        <v>0</v>
      </c>
      <c r="AV842">
        <f>IF('Main Data'!P842="Yes",1,0)</f>
        <v>0</v>
      </c>
      <c r="AW842">
        <f>IF('Main Data'!AP842="Yes",1,0)</f>
        <v>0</v>
      </c>
      <c r="AX842">
        <f>IF(OR('Main Data'!V842="Yes", 'Main Data'!W842="Yes",'Main Data'!X842="Yes"),1,0)</f>
        <v>1</v>
      </c>
      <c r="AY842">
        <f>IF(OR('Main Data'!Y842="Yes",'Main Data'!Z842="Yes"),1,0)</f>
        <v>0</v>
      </c>
      <c r="AZ842">
        <f>IF('Main Data'!AR842="Yes",1,0)</f>
        <v>0</v>
      </c>
      <c r="BA842">
        <f>IF('Main Data'!AS842="Yes",1,0)</f>
        <v>0</v>
      </c>
      <c r="BB842">
        <f>IF('Main Data'!AG842="Yes",1,0)</f>
        <v>0</v>
      </c>
      <c r="BC842">
        <f>IF('Main Data'!AB842="Yes",1,0)</f>
        <v>0</v>
      </c>
      <c r="BD842">
        <f>IF('Main Data'!AA842="Yes",1,0)</f>
        <v>0</v>
      </c>
      <c r="BE842">
        <f>IF('Main Data'!AC842="Yes",1,0)</f>
        <v>0</v>
      </c>
      <c r="BF842">
        <f>IF('Main Data'!AF842="Yes",1,0)</f>
        <v>0</v>
      </c>
      <c r="BG842">
        <f>IF(OR('Main Data'!AI842="Yes",'Main Data'!AL842="Yes"),1,0)</f>
        <v>0</v>
      </c>
      <c r="BH842">
        <f>IF('Main Data'!AJ842="Yes",1,0)</f>
        <v>0</v>
      </c>
      <c r="BI842">
        <f>IF('Main Data'!AK842="Yes",1,0)</f>
        <v>0</v>
      </c>
      <c r="BJ842">
        <f>IF('Main Data'!AM842="Yes",1,0)</f>
        <v>0</v>
      </c>
      <c r="BK842">
        <f>IF('Main Data'!AQ842="Yes",1,0)</f>
        <v>0</v>
      </c>
      <c r="BL842" s="21">
        <f t="shared" si="79"/>
        <v>0</v>
      </c>
      <c r="BM842" s="21">
        <f t="shared" si="80"/>
        <v>0</v>
      </c>
      <c r="BN842" s="21">
        <f t="shared" si="81"/>
        <v>1</v>
      </c>
      <c r="BO842" s="21">
        <f t="shared" si="82"/>
        <v>0</v>
      </c>
      <c r="BP842" s="21">
        <f t="shared" si="83"/>
        <v>0</v>
      </c>
    </row>
    <row r="843" spans="1:68" x14ac:dyDescent="0.2">
      <c r="A843">
        <v>839</v>
      </c>
      <c r="B843" s="33">
        <f>'Main Data'!C843</f>
        <v>44010</v>
      </c>
      <c r="C843">
        <f>'Main Data'!D843</f>
        <v>78</v>
      </c>
      <c r="D843" s="26">
        <f>'Main Data'!E843</f>
        <v>7500</v>
      </c>
      <c r="E843" s="26">
        <f>'Main Data'!F843</f>
        <v>9375</v>
      </c>
      <c r="F843" s="34">
        <f t="shared" si="78"/>
        <v>8.9226582995244019</v>
      </c>
      <c r="G843">
        <f>IF('Main Data'!H843="AP",1,0)</f>
        <v>0</v>
      </c>
      <c r="H843">
        <f>IF('Main Data'!H843="Blancpain",1,0)</f>
        <v>0</v>
      </c>
      <c r="I843">
        <f>IF('Main Data'!H843="Breguet",1,0)</f>
        <v>0</v>
      </c>
      <c r="J843">
        <f>IF('Main Data'!H843="Breitling",1,0)</f>
        <v>0</v>
      </c>
      <c r="K843">
        <f>IF('Main Data'!H843="Cartier",1,0)</f>
        <v>0</v>
      </c>
      <c r="L843">
        <f>IF('Main Data'!H843="Gallet",1,0)</f>
        <v>0</v>
      </c>
      <c r="M843">
        <f>IF('Main Data'!H843="Girard Perregaux",1,0)</f>
        <v>0</v>
      </c>
      <c r="N843">
        <f>IF('Main Data'!H843="Gubelin",1,0)</f>
        <v>0</v>
      </c>
      <c r="O843">
        <f>IF('Main Data'!H843="Heuer",1,0)</f>
        <v>0</v>
      </c>
      <c r="P843">
        <f>IF('Main Data'!H843="IWC",1,0)</f>
        <v>0</v>
      </c>
      <c r="Q843">
        <f>IF('Main Data'!H843="JLC",1,0)</f>
        <v>0</v>
      </c>
      <c r="R843">
        <f>IF('Main Data'!H843="Longines",1,0)</f>
        <v>0</v>
      </c>
      <c r="S843">
        <f>IF('Main Data'!H843="Movado",1,0)</f>
        <v>0</v>
      </c>
      <c r="T843">
        <f>IF('Main Data'!H843="Omega",1,0)</f>
        <v>0</v>
      </c>
      <c r="U843">
        <f>IF('Main Data'!H843="Panerai",1,0)</f>
        <v>0</v>
      </c>
      <c r="V843">
        <f>IF('Main Data'!H843="Patek",1,0)</f>
        <v>0</v>
      </c>
      <c r="W843">
        <f>IF('Main Data'!H843="Rolex",1,0)</f>
        <v>1</v>
      </c>
      <c r="X843">
        <f>IF('Main Data'!H843="Tudor",1,0)</f>
        <v>0</v>
      </c>
      <c r="Y843">
        <f>IF('Main Data'!H843="Ulysse Nardin",1,0)</f>
        <v>0</v>
      </c>
      <c r="Z843">
        <f>IF('Main Data'!H843="Universal Geneve",1,0)</f>
        <v>0</v>
      </c>
      <c r="AA843">
        <f>IF('Main Data'!H843="Vacheron",1,0)</f>
        <v>0</v>
      </c>
      <c r="AB843">
        <f>IF('Main Data'!H843="Zenith",1,0)</f>
        <v>0</v>
      </c>
      <c r="AC843">
        <f>IF('Main Data'!J843="Stainless Steel",1,0)</f>
        <v>1</v>
      </c>
      <c r="AD843">
        <f>IF('Main Data'!J843="Two-tone",1,0)</f>
        <v>0</v>
      </c>
      <c r="AE843">
        <f>IF(OR('Main Data'!J843="YG 18K",'Main Data'!J843="YG &lt;18K",'Main Data'!J843="PG 18K",'Main Data'!J843="PG &lt;18K",'Main Data'!J843="WG 18K",'Main Data'!J843="Mixes of 18K",'Main Data'!J843="Mixes &lt;18K"),1,0)</f>
        <v>0</v>
      </c>
      <c r="AF843">
        <f>IF('Main Data'!J843="Platinum",1,0)</f>
        <v>0</v>
      </c>
      <c r="AG843">
        <f>IF(OR('Main Data'!J843="PVD",'Main Data'!J843="Gold Plate",'Main Data'!J843="Other"),1,0)</f>
        <v>0</v>
      </c>
      <c r="AH843">
        <f>IF('Main Data'!N843="Stainless Steel",1,0)</f>
        <v>1</v>
      </c>
      <c r="AI843">
        <f>IF('Main Data'!N843="Leather",1,0)</f>
        <v>0</v>
      </c>
      <c r="AJ843">
        <f>IF('Main Data'!N843="Two-tone",1,0)</f>
        <v>0</v>
      </c>
      <c r="AK843">
        <f>IF(OR('Main Data'!N843="YG 18K",'Main Data'!N843="PG 18K",'Main Data'!N843="WG 18K",'Main Data'!N843="Mixes of 18K"),1,0)</f>
        <v>0</v>
      </c>
      <c r="AL843">
        <f>IF(OR(,'Main Data'!N843="PVD",'Main Data'!N843="Gold plate"),1,0)</f>
        <v>0</v>
      </c>
      <c r="AM843">
        <f>IF(OR('Main Data'!AV843="Yes",'Main Data'!AW843="Yes",'Main Data'!AU843="Yes"),1,0)</f>
        <v>0</v>
      </c>
      <c r="AN843">
        <f>IF(OR(ISTEXT('Main Data'!AX843), ISTEXT('Main Data'!AY843)),1,0)</f>
        <v>0</v>
      </c>
      <c r="AO843">
        <f>IF('Main Data'!AZ843="Yes",1,0)</f>
        <v>0</v>
      </c>
      <c r="AP843">
        <f>IF('Main Data'!BA843="Yes",1,0)</f>
        <v>0</v>
      </c>
      <c r="AQ843">
        <f>IF('Main Data'!BD843="Yes",1,0)</f>
        <v>0</v>
      </c>
      <c r="AR843">
        <f>IF('Main Data'!BE843="A",1,0)</f>
        <v>0</v>
      </c>
      <c r="AS843">
        <f>IF('Main Data'!BE843="AA",1,0)</f>
        <v>1</v>
      </c>
      <c r="AT843">
        <f>IF('Main Data'!BE843="AAA",1,0)</f>
        <v>0</v>
      </c>
      <c r="AU843">
        <f>IF('Main Data'!BE843="AAAA",1,0)</f>
        <v>0</v>
      </c>
      <c r="AV843">
        <f>IF('Main Data'!P843="Yes",1,0)</f>
        <v>0</v>
      </c>
      <c r="AW843">
        <f>IF('Main Data'!AP843="Yes",1,0)</f>
        <v>0</v>
      </c>
      <c r="AX843">
        <f>IF(OR('Main Data'!V843="Yes", 'Main Data'!W843="Yes",'Main Data'!X843="Yes"),1,0)</f>
        <v>1</v>
      </c>
      <c r="AY843">
        <f>IF(OR('Main Data'!Y843="Yes",'Main Data'!Z843="Yes"),1,0)</f>
        <v>0</v>
      </c>
      <c r="AZ843">
        <f>IF('Main Data'!AR843="Yes",1,0)</f>
        <v>0</v>
      </c>
      <c r="BA843">
        <f>IF('Main Data'!AS843="Yes",1,0)</f>
        <v>0</v>
      </c>
      <c r="BB843">
        <f>IF('Main Data'!AG843="Yes",1,0)</f>
        <v>0</v>
      </c>
      <c r="BC843">
        <f>IF('Main Data'!AB843="Yes",1,0)</f>
        <v>0</v>
      </c>
      <c r="BD843">
        <f>IF('Main Data'!AA843="Yes",1,0)</f>
        <v>0</v>
      </c>
      <c r="BE843">
        <f>IF('Main Data'!AC843="Yes",1,0)</f>
        <v>0</v>
      </c>
      <c r="BF843">
        <f>IF('Main Data'!AF843="Yes",1,0)</f>
        <v>0</v>
      </c>
      <c r="BG843">
        <f>IF(OR('Main Data'!AI843="Yes",'Main Data'!AL843="Yes"),1,0)</f>
        <v>1</v>
      </c>
      <c r="BH843">
        <f>IF('Main Data'!AJ843="Yes",1,0)</f>
        <v>0</v>
      </c>
      <c r="BI843">
        <f>IF('Main Data'!AK843="Yes",1,0)</f>
        <v>0</v>
      </c>
      <c r="BJ843">
        <f>IF('Main Data'!AM843="Yes",1,0)</f>
        <v>0</v>
      </c>
      <c r="BK843">
        <f>IF('Main Data'!AQ843="Yes",1,0)</f>
        <v>0</v>
      </c>
      <c r="BL843" s="21">
        <f t="shared" si="79"/>
        <v>0</v>
      </c>
      <c r="BM843" s="21">
        <f t="shared" si="80"/>
        <v>0</v>
      </c>
      <c r="BN843" s="21">
        <f t="shared" si="81"/>
        <v>1</v>
      </c>
      <c r="BO843" s="21">
        <f t="shared" si="82"/>
        <v>0</v>
      </c>
      <c r="BP843" s="21">
        <f t="shared" si="83"/>
        <v>0</v>
      </c>
    </row>
    <row r="844" spans="1:68" x14ac:dyDescent="0.2">
      <c r="A844">
        <v>840</v>
      </c>
      <c r="B844" s="33">
        <f>'Main Data'!C844</f>
        <v>44010</v>
      </c>
      <c r="C844">
        <f>'Main Data'!D844</f>
        <v>82</v>
      </c>
      <c r="D844" s="26">
        <f>'Main Data'!E844</f>
        <v>23000</v>
      </c>
      <c r="E844" s="26">
        <f>'Main Data'!F844</f>
        <v>28750</v>
      </c>
      <c r="F844" s="34">
        <f t="shared" si="78"/>
        <v>10.043249494911286</v>
      </c>
      <c r="G844">
        <f>IF('Main Data'!H844="AP",1,0)</f>
        <v>0</v>
      </c>
      <c r="H844">
        <f>IF('Main Data'!H844="Blancpain",1,0)</f>
        <v>0</v>
      </c>
      <c r="I844">
        <f>IF('Main Data'!H844="Breguet",1,0)</f>
        <v>0</v>
      </c>
      <c r="J844">
        <f>IF('Main Data'!H844="Breitling",1,0)</f>
        <v>0</v>
      </c>
      <c r="K844">
        <f>IF('Main Data'!H844="Cartier",1,0)</f>
        <v>0</v>
      </c>
      <c r="L844">
        <f>IF('Main Data'!H844="Gallet",1,0)</f>
        <v>0</v>
      </c>
      <c r="M844">
        <f>IF('Main Data'!H844="Girard Perregaux",1,0)</f>
        <v>0</v>
      </c>
      <c r="N844">
        <f>IF('Main Data'!H844="Gubelin",1,0)</f>
        <v>0</v>
      </c>
      <c r="O844">
        <f>IF('Main Data'!H844="Heuer",1,0)</f>
        <v>0</v>
      </c>
      <c r="P844">
        <f>IF('Main Data'!H844="IWC",1,0)</f>
        <v>0</v>
      </c>
      <c r="Q844">
        <f>IF('Main Data'!H844="JLC",1,0)</f>
        <v>0</v>
      </c>
      <c r="R844">
        <f>IF('Main Data'!H844="Longines",1,0)</f>
        <v>0</v>
      </c>
      <c r="S844">
        <f>IF('Main Data'!H844="Movado",1,0)</f>
        <v>0</v>
      </c>
      <c r="T844">
        <f>IF('Main Data'!H844="Omega",1,0)</f>
        <v>0</v>
      </c>
      <c r="U844">
        <f>IF('Main Data'!H844="Panerai",1,0)</f>
        <v>0</v>
      </c>
      <c r="V844">
        <f>IF('Main Data'!H844="Patek",1,0)</f>
        <v>0</v>
      </c>
      <c r="W844">
        <f>IF('Main Data'!H844="Rolex",1,0)</f>
        <v>1</v>
      </c>
      <c r="X844">
        <f>IF('Main Data'!H844="Tudor",1,0)</f>
        <v>0</v>
      </c>
      <c r="Y844">
        <f>IF('Main Data'!H844="Ulysse Nardin",1,0)</f>
        <v>0</v>
      </c>
      <c r="Z844">
        <f>IF('Main Data'!H844="Universal Geneve",1,0)</f>
        <v>0</v>
      </c>
      <c r="AA844">
        <f>IF('Main Data'!H844="Vacheron",1,0)</f>
        <v>0</v>
      </c>
      <c r="AB844">
        <f>IF('Main Data'!H844="Zenith",1,0)</f>
        <v>0</v>
      </c>
      <c r="AC844">
        <f>IF('Main Data'!J844="Stainless Steel",1,0)</f>
        <v>0</v>
      </c>
      <c r="AD844">
        <f>IF('Main Data'!J844="Two-tone",1,0)</f>
        <v>0</v>
      </c>
      <c r="AE844">
        <f>IF(OR('Main Data'!J844="YG 18K",'Main Data'!J844="YG &lt;18K",'Main Data'!J844="PG 18K",'Main Data'!J844="PG &lt;18K",'Main Data'!J844="WG 18K",'Main Data'!J844="Mixes of 18K",'Main Data'!J844="Mixes &lt;18K"),1,0)</f>
        <v>1</v>
      </c>
      <c r="AF844">
        <f>IF('Main Data'!J844="Platinum",1,0)</f>
        <v>0</v>
      </c>
      <c r="AG844">
        <f>IF(OR('Main Data'!J844="PVD",'Main Data'!J844="Gold Plate",'Main Data'!J844="Other"),1,0)</f>
        <v>0</v>
      </c>
      <c r="AH844">
        <f>IF('Main Data'!N844="Stainless Steel",1,0)</f>
        <v>0</v>
      </c>
      <c r="AI844">
        <f>IF('Main Data'!N844="Leather",1,0)</f>
        <v>1</v>
      </c>
      <c r="AJ844">
        <f>IF('Main Data'!N844="Two-tone",1,0)</f>
        <v>0</v>
      </c>
      <c r="AK844">
        <f>IF(OR('Main Data'!N844="YG 18K",'Main Data'!N844="PG 18K",'Main Data'!N844="WG 18K",'Main Data'!N844="Mixes of 18K"),1,0)</f>
        <v>0</v>
      </c>
      <c r="AL844">
        <f>IF(OR(,'Main Data'!N844="PVD",'Main Data'!N844="Gold plate"),1,0)</f>
        <v>0</v>
      </c>
      <c r="AM844">
        <f>IF(OR('Main Data'!AV844="Yes",'Main Data'!AW844="Yes",'Main Data'!AU844="Yes"),1,0)</f>
        <v>0</v>
      </c>
      <c r="AN844">
        <f>IF(OR(ISTEXT('Main Data'!AX844), ISTEXT('Main Data'!AY844)),1,0)</f>
        <v>0</v>
      </c>
      <c r="AO844">
        <f>IF('Main Data'!AZ844="Yes",1,0)</f>
        <v>0</v>
      </c>
      <c r="AP844">
        <f>IF('Main Data'!BA844="Yes",1,0)</f>
        <v>0</v>
      </c>
      <c r="AQ844">
        <f>IF('Main Data'!BD844="Yes",1,0)</f>
        <v>0</v>
      </c>
      <c r="AR844">
        <f>IF('Main Data'!BE844="A",1,0)</f>
        <v>0</v>
      </c>
      <c r="AS844">
        <f>IF('Main Data'!BE844="AA",1,0)</f>
        <v>0</v>
      </c>
      <c r="AT844">
        <f>IF('Main Data'!BE844="AAA",1,0)</f>
        <v>0</v>
      </c>
      <c r="AU844">
        <f>IF('Main Data'!BE844="AAAA",1,0)</f>
        <v>1</v>
      </c>
      <c r="AV844">
        <f>IF('Main Data'!P844="Yes",1,0)</f>
        <v>0</v>
      </c>
      <c r="AW844">
        <f>IF('Main Data'!AP844="Yes",1,0)</f>
        <v>0</v>
      </c>
      <c r="AX844">
        <f>IF(OR('Main Data'!V844="Yes", 'Main Data'!W844="Yes",'Main Data'!X844="Yes"),1,0)</f>
        <v>0</v>
      </c>
      <c r="AY844">
        <f>IF(OR('Main Data'!Y844="Yes",'Main Data'!Z844="Yes"),1,0)</f>
        <v>0</v>
      </c>
      <c r="AZ844">
        <f>IF('Main Data'!AR844="Yes",1,0)</f>
        <v>0</v>
      </c>
      <c r="BA844">
        <f>IF('Main Data'!AS844="Yes",1,0)</f>
        <v>0</v>
      </c>
      <c r="BB844">
        <f>IF('Main Data'!AG844="Yes",1,0)</f>
        <v>0</v>
      </c>
      <c r="BC844">
        <f>IF('Main Data'!AB844="Yes",1,0)</f>
        <v>0</v>
      </c>
      <c r="BD844">
        <f>IF('Main Data'!AA844="Yes",1,0)</f>
        <v>0</v>
      </c>
      <c r="BE844">
        <f>IF('Main Data'!AC844="Yes",1,0)</f>
        <v>0</v>
      </c>
      <c r="BF844">
        <f>IF('Main Data'!AF844="Yes",1,0)</f>
        <v>0</v>
      </c>
      <c r="BG844">
        <f>IF(OR('Main Data'!AI844="Yes",'Main Data'!AL844="Yes"),1,0)</f>
        <v>1</v>
      </c>
      <c r="BH844">
        <f>IF('Main Data'!AJ844="Yes",1,0)</f>
        <v>0</v>
      </c>
      <c r="BI844">
        <f>IF('Main Data'!AK844="Yes",1,0)</f>
        <v>0</v>
      </c>
      <c r="BJ844">
        <f>IF('Main Data'!AM844="Yes",1,0)</f>
        <v>0</v>
      </c>
      <c r="BK844">
        <f>IF('Main Data'!AQ844="Yes",1,0)</f>
        <v>0</v>
      </c>
      <c r="BL844" s="21">
        <f t="shared" si="79"/>
        <v>0</v>
      </c>
      <c r="BM844" s="21">
        <f t="shared" si="80"/>
        <v>0</v>
      </c>
      <c r="BN844" s="21">
        <f t="shared" si="81"/>
        <v>1</v>
      </c>
      <c r="BO844" s="21">
        <f t="shared" si="82"/>
        <v>0</v>
      </c>
      <c r="BP844" s="21">
        <f t="shared" si="83"/>
        <v>0</v>
      </c>
    </row>
    <row r="845" spans="1:68" x14ac:dyDescent="0.2">
      <c r="A845">
        <v>841</v>
      </c>
      <c r="B845" s="33">
        <f>'Main Data'!C845</f>
        <v>44010</v>
      </c>
      <c r="C845">
        <f>'Main Data'!D845</f>
        <v>83</v>
      </c>
      <c r="D845" s="26">
        <f>'Main Data'!E845</f>
        <v>8000</v>
      </c>
      <c r="E845" s="26">
        <f>'Main Data'!F845</f>
        <v>10000</v>
      </c>
      <c r="F845" s="34">
        <f t="shared" si="78"/>
        <v>8.987196820661973</v>
      </c>
      <c r="G845">
        <f>IF('Main Data'!H845="AP",1,0)</f>
        <v>0</v>
      </c>
      <c r="H845">
        <f>IF('Main Data'!H845="Blancpain",1,0)</f>
        <v>0</v>
      </c>
      <c r="I845">
        <f>IF('Main Data'!H845="Breguet",1,0)</f>
        <v>0</v>
      </c>
      <c r="J845">
        <f>IF('Main Data'!H845="Breitling",1,0)</f>
        <v>0</v>
      </c>
      <c r="K845">
        <f>IF('Main Data'!H845="Cartier",1,0)</f>
        <v>0</v>
      </c>
      <c r="L845">
        <f>IF('Main Data'!H845="Gallet",1,0)</f>
        <v>0</v>
      </c>
      <c r="M845">
        <f>IF('Main Data'!H845="Girard Perregaux",1,0)</f>
        <v>0</v>
      </c>
      <c r="N845">
        <f>IF('Main Data'!H845="Gubelin",1,0)</f>
        <v>0</v>
      </c>
      <c r="O845">
        <f>IF('Main Data'!H845="Heuer",1,0)</f>
        <v>0</v>
      </c>
      <c r="P845">
        <f>IF('Main Data'!H845="IWC",1,0)</f>
        <v>0</v>
      </c>
      <c r="Q845">
        <f>IF('Main Data'!H845="JLC",1,0)</f>
        <v>0</v>
      </c>
      <c r="R845">
        <f>IF('Main Data'!H845="Longines",1,0)</f>
        <v>0</v>
      </c>
      <c r="S845">
        <f>IF('Main Data'!H845="Movado",1,0)</f>
        <v>0</v>
      </c>
      <c r="T845">
        <f>IF('Main Data'!H845="Omega",1,0)</f>
        <v>0</v>
      </c>
      <c r="U845">
        <f>IF('Main Data'!H845="Panerai",1,0)</f>
        <v>0</v>
      </c>
      <c r="V845">
        <f>IF('Main Data'!H845="Patek",1,0)</f>
        <v>0</v>
      </c>
      <c r="W845">
        <f>IF('Main Data'!H845="Rolex",1,0)</f>
        <v>1</v>
      </c>
      <c r="X845">
        <f>IF('Main Data'!H845="Tudor",1,0)</f>
        <v>0</v>
      </c>
      <c r="Y845">
        <f>IF('Main Data'!H845="Ulysse Nardin",1,0)</f>
        <v>0</v>
      </c>
      <c r="Z845">
        <f>IF('Main Data'!H845="Universal Geneve",1,0)</f>
        <v>0</v>
      </c>
      <c r="AA845">
        <f>IF('Main Data'!H845="Vacheron",1,0)</f>
        <v>0</v>
      </c>
      <c r="AB845">
        <f>IF('Main Data'!H845="Zenith",1,0)</f>
        <v>0</v>
      </c>
      <c r="AC845">
        <f>IF('Main Data'!J845="Stainless Steel",1,0)</f>
        <v>1</v>
      </c>
      <c r="AD845">
        <f>IF('Main Data'!J845="Two-tone",1,0)</f>
        <v>0</v>
      </c>
      <c r="AE845">
        <f>IF(OR('Main Data'!J845="YG 18K",'Main Data'!J845="YG &lt;18K",'Main Data'!J845="PG 18K",'Main Data'!J845="PG &lt;18K",'Main Data'!J845="WG 18K",'Main Data'!J845="Mixes of 18K",'Main Data'!J845="Mixes &lt;18K"),1,0)</f>
        <v>0</v>
      </c>
      <c r="AF845">
        <f>IF('Main Data'!J845="Platinum",1,0)</f>
        <v>0</v>
      </c>
      <c r="AG845">
        <f>IF(OR('Main Data'!J845="PVD",'Main Data'!J845="Gold Plate",'Main Data'!J845="Other"),1,0)</f>
        <v>0</v>
      </c>
      <c r="AH845">
        <f>IF('Main Data'!N845="Stainless Steel",1,0)</f>
        <v>1</v>
      </c>
      <c r="AI845">
        <f>IF('Main Data'!N845="Leather",1,0)</f>
        <v>0</v>
      </c>
      <c r="AJ845">
        <f>IF('Main Data'!N845="Two-tone",1,0)</f>
        <v>0</v>
      </c>
      <c r="AK845">
        <f>IF(OR('Main Data'!N845="YG 18K",'Main Data'!N845="PG 18K",'Main Data'!N845="WG 18K",'Main Data'!N845="Mixes of 18K"),1,0)</f>
        <v>0</v>
      </c>
      <c r="AL845">
        <f>IF(OR(,'Main Data'!N845="PVD",'Main Data'!N845="Gold plate"),1,0)</f>
        <v>0</v>
      </c>
      <c r="AM845">
        <f>IF(OR('Main Data'!AV845="Yes",'Main Data'!AW845="Yes",'Main Data'!AU845="Yes"),1,0)</f>
        <v>0</v>
      </c>
      <c r="AN845">
        <f>IF(OR(ISTEXT('Main Data'!AX845), ISTEXT('Main Data'!AY845)),1,0)</f>
        <v>0</v>
      </c>
      <c r="AO845">
        <f>IF('Main Data'!AZ845="Yes",1,0)</f>
        <v>1</v>
      </c>
      <c r="AP845">
        <f>IF('Main Data'!BA845="Yes",1,0)</f>
        <v>0</v>
      </c>
      <c r="AQ845">
        <f>IF('Main Data'!BD845="Yes",1,0)</f>
        <v>0</v>
      </c>
      <c r="AR845">
        <f>IF('Main Data'!BE845="A",1,0)</f>
        <v>0</v>
      </c>
      <c r="AS845">
        <f>IF('Main Data'!BE845="AA",1,0)</f>
        <v>1</v>
      </c>
      <c r="AT845">
        <f>IF('Main Data'!BE845="AAA",1,0)</f>
        <v>0</v>
      </c>
      <c r="AU845">
        <f>IF('Main Data'!BE845="AAAA",1,0)</f>
        <v>0</v>
      </c>
      <c r="AV845">
        <f>IF('Main Data'!P845="Yes",1,0)</f>
        <v>1</v>
      </c>
      <c r="AW845">
        <f>IF('Main Data'!AP845="Yes",1,0)</f>
        <v>0</v>
      </c>
      <c r="AX845">
        <f>IF(OR('Main Data'!V845="Yes", 'Main Data'!W845="Yes",'Main Data'!X845="Yes"),1,0)</f>
        <v>0</v>
      </c>
      <c r="AY845">
        <f>IF(OR('Main Data'!Y845="Yes",'Main Data'!Z845="Yes"),1,0)</f>
        <v>0</v>
      </c>
      <c r="AZ845">
        <f>IF('Main Data'!AR845="Yes",1,0)</f>
        <v>0</v>
      </c>
      <c r="BA845">
        <f>IF('Main Data'!AS845="Yes",1,0)</f>
        <v>0</v>
      </c>
      <c r="BB845">
        <f>IF('Main Data'!AG845="Yes",1,0)</f>
        <v>0</v>
      </c>
      <c r="BC845">
        <f>IF('Main Data'!AB845="Yes",1,0)</f>
        <v>0</v>
      </c>
      <c r="BD845">
        <f>IF('Main Data'!AA845="Yes",1,0)</f>
        <v>0</v>
      </c>
      <c r="BE845">
        <f>IF('Main Data'!AC845="Yes",1,0)</f>
        <v>0</v>
      </c>
      <c r="BF845">
        <f>IF('Main Data'!AF845="Yes",1,0)</f>
        <v>0</v>
      </c>
      <c r="BG845">
        <f>IF(OR('Main Data'!AI845="Yes",'Main Data'!AL845="Yes"),1,0)</f>
        <v>0</v>
      </c>
      <c r="BH845">
        <f>IF('Main Data'!AJ845="Yes",1,0)</f>
        <v>0</v>
      </c>
      <c r="BI845">
        <f>IF('Main Data'!AK845="Yes",1,0)</f>
        <v>0</v>
      </c>
      <c r="BJ845">
        <f>IF('Main Data'!AM845="Yes",1,0)</f>
        <v>0</v>
      </c>
      <c r="BK845">
        <f>IF('Main Data'!AQ845="Yes",1,0)</f>
        <v>0</v>
      </c>
      <c r="BL845" s="21">
        <f t="shared" si="79"/>
        <v>0</v>
      </c>
      <c r="BM845" s="21">
        <f t="shared" si="80"/>
        <v>0</v>
      </c>
      <c r="BN845" s="21">
        <f t="shared" si="81"/>
        <v>1</v>
      </c>
      <c r="BO845" s="21">
        <f t="shared" si="82"/>
        <v>0</v>
      </c>
      <c r="BP845" s="21">
        <f t="shared" si="83"/>
        <v>0</v>
      </c>
    </row>
    <row r="846" spans="1:68" x14ac:dyDescent="0.2">
      <c r="A846">
        <v>842</v>
      </c>
      <c r="B846" s="33">
        <f>'Main Data'!C846</f>
        <v>44010</v>
      </c>
      <c r="C846">
        <f>'Main Data'!D846</f>
        <v>84</v>
      </c>
      <c r="D846" s="26">
        <f>'Main Data'!E846</f>
        <v>6000</v>
      </c>
      <c r="E846" s="26">
        <f>'Main Data'!F846</f>
        <v>7500</v>
      </c>
      <c r="F846" s="34">
        <f t="shared" si="78"/>
        <v>8.6995147482101913</v>
      </c>
      <c r="G846">
        <f>IF('Main Data'!H846="AP",1,0)</f>
        <v>0</v>
      </c>
      <c r="H846">
        <f>IF('Main Data'!H846="Blancpain",1,0)</f>
        <v>0</v>
      </c>
      <c r="I846">
        <f>IF('Main Data'!H846="Breguet",1,0)</f>
        <v>0</v>
      </c>
      <c r="J846">
        <f>IF('Main Data'!H846="Breitling",1,0)</f>
        <v>0</v>
      </c>
      <c r="K846">
        <f>IF('Main Data'!H846="Cartier",1,0)</f>
        <v>0</v>
      </c>
      <c r="L846">
        <f>IF('Main Data'!H846="Gallet",1,0)</f>
        <v>0</v>
      </c>
      <c r="M846">
        <f>IF('Main Data'!H846="Girard Perregaux",1,0)</f>
        <v>0</v>
      </c>
      <c r="N846">
        <f>IF('Main Data'!H846="Gubelin",1,0)</f>
        <v>0</v>
      </c>
      <c r="O846">
        <f>IF('Main Data'!H846="Heuer",1,0)</f>
        <v>0</v>
      </c>
      <c r="P846">
        <f>IF('Main Data'!H846="IWC",1,0)</f>
        <v>0</v>
      </c>
      <c r="Q846">
        <f>IF('Main Data'!H846="JLC",1,0)</f>
        <v>0</v>
      </c>
      <c r="R846">
        <f>IF('Main Data'!H846="Longines",1,0)</f>
        <v>0</v>
      </c>
      <c r="S846">
        <f>IF('Main Data'!H846="Movado",1,0)</f>
        <v>0</v>
      </c>
      <c r="T846">
        <f>IF('Main Data'!H846="Omega",1,0)</f>
        <v>0</v>
      </c>
      <c r="U846">
        <f>IF('Main Data'!H846="Panerai",1,0)</f>
        <v>0</v>
      </c>
      <c r="V846">
        <f>IF('Main Data'!H846="Patek",1,0)</f>
        <v>0</v>
      </c>
      <c r="W846">
        <f>IF('Main Data'!H846="Rolex",1,0)</f>
        <v>1</v>
      </c>
      <c r="X846">
        <f>IF('Main Data'!H846="Tudor",1,0)</f>
        <v>0</v>
      </c>
      <c r="Y846">
        <f>IF('Main Data'!H846="Ulysse Nardin",1,0)</f>
        <v>0</v>
      </c>
      <c r="Z846">
        <f>IF('Main Data'!H846="Universal Geneve",1,0)</f>
        <v>0</v>
      </c>
      <c r="AA846">
        <f>IF('Main Data'!H846="Vacheron",1,0)</f>
        <v>0</v>
      </c>
      <c r="AB846">
        <f>IF('Main Data'!H846="Zenith",1,0)</f>
        <v>0</v>
      </c>
      <c r="AC846">
        <f>IF('Main Data'!J846="Stainless Steel",1,0)</f>
        <v>0</v>
      </c>
      <c r="AD846">
        <f>IF('Main Data'!J846="Two-tone",1,0)</f>
        <v>0</v>
      </c>
      <c r="AE846">
        <f>IF(OR('Main Data'!J846="YG 18K",'Main Data'!J846="YG &lt;18K",'Main Data'!J846="PG 18K",'Main Data'!J846="PG &lt;18K",'Main Data'!J846="WG 18K",'Main Data'!J846="Mixes of 18K",'Main Data'!J846="Mixes &lt;18K"),1,0)</f>
        <v>1</v>
      </c>
      <c r="AF846">
        <f>IF('Main Data'!J846="Platinum",1,0)</f>
        <v>0</v>
      </c>
      <c r="AG846">
        <f>IF(OR('Main Data'!J846="PVD",'Main Data'!J846="Gold Plate",'Main Data'!J846="Other"),1,0)</f>
        <v>0</v>
      </c>
      <c r="AH846">
        <f>IF('Main Data'!N846="Stainless Steel",1,0)</f>
        <v>0</v>
      </c>
      <c r="AI846">
        <f>IF('Main Data'!N846="Leather",1,0)</f>
        <v>1</v>
      </c>
      <c r="AJ846">
        <f>IF('Main Data'!N846="Two-tone",1,0)</f>
        <v>0</v>
      </c>
      <c r="AK846">
        <f>IF(OR('Main Data'!N846="YG 18K",'Main Data'!N846="PG 18K",'Main Data'!N846="WG 18K",'Main Data'!N846="Mixes of 18K"),1,0)</f>
        <v>0</v>
      </c>
      <c r="AL846">
        <f>IF(OR(,'Main Data'!N846="PVD",'Main Data'!N846="Gold plate"),1,0)</f>
        <v>0</v>
      </c>
      <c r="AM846">
        <f>IF(OR('Main Data'!AV846="Yes",'Main Data'!AW846="Yes",'Main Data'!AU846="Yes"),1,0)</f>
        <v>0</v>
      </c>
      <c r="AN846">
        <f>IF(OR(ISTEXT('Main Data'!AX846), ISTEXT('Main Data'!AY846)),1,0)</f>
        <v>0</v>
      </c>
      <c r="AO846">
        <f>IF('Main Data'!AZ846="Yes",1,0)</f>
        <v>0</v>
      </c>
      <c r="AP846">
        <f>IF('Main Data'!BA846="Yes",1,0)</f>
        <v>0</v>
      </c>
      <c r="AQ846">
        <f>IF('Main Data'!BD846="Yes",1,0)</f>
        <v>0</v>
      </c>
      <c r="AR846">
        <f>IF('Main Data'!BE846="A",1,0)</f>
        <v>0</v>
      </c>
      <c r="AS846">
        <f>IF('Main Data'!BE846="AA",1,0)</f>
        <v>1</v>
      </c>
      <c r="AT846">
        <f>IF('Main Data'!BE846="AAA",1,0)</f>
        <v>0</v>
      </c>
      <c r="AU846">
        <f>IF('Main Data'!BE846="AAAA",1,0)</f>
        <v>0</v>
      </c>
      <c r="AV846">
        <f>IF('Main Data'!P846="Yes",1,0)</f>
        <v>0</v>
      </c>
      <c r="AW846">
        <f>IF('Main Data'!AP846="Yes",1,0)</f>
        <v>0</v>
      </c>
      <c r="AX846">
        <f>IF(OR('Main Data'!V846="Yes", 'Main Data'!W846="Yes",'Main Data'!X846="Yes"),1,0)</f>
        <v>1</v>
      </c>
      <c r="AY846">
        <f>IF(OR('Main Data'!Y846="Yes",'Main Data'!Z846="Yes"),1,0)</f>
        <v>0</v>
      </c>
      <c r="AZ846">
        <f>IF('Main Data'!AR846="Yes",1,0)</f>
        <v>0</v>
      </c>
      <c r="BA846">
        <f>IF('Main Data'!AS846="Yes",1,0)</f>
        <v>0</v>
      </c>
      <c r="BB846">
        <f>IF('Main Data'!AG846="Yes",1,0)</f>
        <v>0</v>
      </c>
      <c r="BC846">
        <f>IF('Main Data'!AB846="Yes",1,0)</f>
        <v>0</v>
      </c>
      <c r="BD846">
        <f>IF('Main Data'!AA846="Yes",1,0)</f>
        <v>0</v>
      </c>
      <c r="BE846">
        <f>IF('Main Data'!AC846="Yes",1,0)</f>
        <v>0</v>
      </c>
      <c r="BF846">
        <f>IF('Main Data'!AF846="Yes",1,0)</f>
        <v>0</v>
      </c>
      <c r="BG846">
        <f>IF(OR('Main Data'!AI846="Yes",'Main Data'!AL846="Yes"),1,0)</f>
        <v>0</v>
      </c>
      <c r="BH846">
        <f>IF('Main Data'!AJ846="Yes",1,0)</f>
        <v>0</v>
      </c>
      <c r="BI846">
        <f>IF('Main Data'!AK846="Yes",1,0)</f>
        <v>0</v>
      </c>
      <c r="BJ846">
        <f>IF('Main Data'!AM846="Yes",1,0)</f>
        <v>0</v>
      </c>
      <c r="BK846">
        <f>IF('Main Data'!AQ846="Yes",1,0)</f>
        <v>0</v>
      </c>
      <c r="BL846" s="21">
        <f t="shared" si="79"/>
        <v>0</v>
      </c>
      <c r="BM846" s="21">
        <f t="shared" si="80"/>
        <v>0</v>
      </c>
      <c r="BN846" s="21">
        <f t="shared" si="81"/>
        <v>1</v>
      </c>
      <c r="BO846" s="21">
        <f t="shared" si="82"/>
        <v>0</v>
      </c>
      <c r="BP846" s="21">
        <f t="shared" si="83"/>
        <v>0</v>
      </c>
    </row>
    <row r="847" spans="1:68" x14ac:dyDescent="0.2">
      <c r="A847">
        <v>843</v>
      </c>
      <c r="B847" s="33">
        <f>'Main Data'!C847</f>
        <v>44010</v>
      </c>
      <c r="C847">
        <f>'Main Data'!D847</f>
        <v>85</v>
      </c>
      <c r="D847" s="26">
        <f>'Main Data'!E847</f>
        <v>25000</v>
      </c>
      <c r="E847" s="26">
        <f>'Main Data'!F847</f>
        <v>31250</v>
      </c>
      <c r="F847" s="34">
        <f t="shared" si="78"/>
        <v>10.126631103850338</v>
      </c>
      <c r="G847">
        <f>IF('Main Data'!H847="AP",1,0)</f>
        <v>0</v>
      </c>
      <c r="H847">
        <f>IF('Main Data'!H847="Blancpain",1,0)</f>
        <v>0</v>
      </c>
      <c r="I847">
        <f>IF('Main Data'!H847="Breguet",1,0)</f>
        <v>0</v>
      </c>
      <c r="J847">
        <f>IF('Main Data'!H847="Breitling",1,0)</f>
        <v>0</v>
      </c>
      <c r="K847">
        <f>IF('Main Data'!H847="Cartier",1,0)</f>
        <v>0</v>
      </c>
      <c r="L847">
        <f>IF('Main Data'!H847="Gallet",1,0)</f>
        <v>0</v>
      </c>
      <c r="M847">
        <f>IF('Main Data'!H847="Girard Perregaux",1,0)</f>
        <v>0</v>
      </c>
      <c r="N847">
        <f>IF('Main Data'!H847="Gubelin",1,0)</f>
        <v>0</v>
      </c>
      <c r="O847">
        <f>IF('Main Data'!H847="Heuer",1,0)</f>
        <v>0</v>
      </c>
      <c r="P847">
        <f>IF('Main Data'!H847="IWC",1,0)</f>
        <v>0</v>
      </c>
      <c r="Q847">
        <f>IF('Main Data'!H847="JLC",1,0)</f>
        <v>0</v>
      </c>
      <c r="R847">
        <f>IF('Main Data'!H847="Longines",1,0)</f>
        <v>0</v>
      </c>
      <c r="S847">
        <f>IF('Main Data'!H847="Movado",1,0)</f>
        <v>0</v>
      </c>
      <c r="T847">
        <f>IF('Main Data'!H847="Omega",1,0)</f>
        <v>0</v>
      </c>
      <c r="U847">
        <f>IF('Main Data'!H847="Panerai",1,0)</f>
        <v>0</v>
      </c>
      <c r="V847">
        <f>IF('Main Data'!H847="Patek",1,0)</f>
        <v>0</v>
      </c>
      <c r="W847">
        <f>IF('Main Data'!H847="Rolex",1,0)</f>
        <v>1</v>
      </c>
      <c r="X847">
        <f>IF('Main Data'!H847="Tudor",1,0)</f>
        <v>0</v>
      </c>
      <c r="Y847">
        <f>IF('Main Data'!H847="Ulysse Nardin",1,0)</f>
        <v>0</v>
      </c>
      <c r="Z847">
        <f>IF('Main Data'!H847="Universal Geneve",1,0)</f>
        <v>0</v>
      </c>
      <c r="AA847">
        <f>IF('Main Data'!H847="Vacheron",1,0)</f>
        <v>0</v>
      </c>
      <c r="AB847">
        <f>IF('Main Data'!H847="Zenith",1,0)</f>
        <v>0</v>
      </c>
      <c r="AC847">
        <f>IF('Main Data'!J847="Stainless Steel",1,0)</f>
        <v>1</v>
      </c>
      <c r="AD847">
        <f>IF('Main Data'!J847="Two-tone",1,0)</f>
        <v>0</v>
      </c>
      <c r="AE847">
        <f>IF(OR('Main Data'!J847="YG 18K",'Main Data'!J847="YG &lt;18K",'Main Data'!J847="PG 18K",'Main Data'!J847="PG &lt;18K",'Main Data'!J847="WG 18K",'Main Data'!J847="Mixes of 18K",'Main Data'!J847="Mixes &lt;18K"),1,0)</f>
        <v>0</v>
      </c>
      <c r="AF847">
        <f>IF('Main Data'!J847="Platinum",1,0)</f>
        <v>0</v>
      </c>
      <c r="AG847">
        <f>IF(OR('Main Data'!J847="PVD",'Main Data'!J847="Gold Plate",'Main Data'!J847="Other"),1,0)</f>
        <v>0</v>
      </c>
      <c r="AH847">
        <f>IF('Main Data'!N847="Stainless Steel",1,0)</f>
        <v>1</v>
      </c>
      <c r="AI847">
        <f>IF('Main Data'!N847="Leather",1,0)</f>
        <v>0</v>
      </c>
      <c r="AJ847">
        <f>IF('Main Data'!N847="Two-tone",1,0)</f>
        <v>0</v>
      </c>
      <c r="AK847">
        <f>IF(OR('Main Data'!N847="YG 18K",'Main Data'!N847="PG 18K",'Main Data'!N847="WG 18K",'Main Data'!N847="Mixes of 18K"),1,0)</f>
        <v>0</v>
      </c>
      <c r="AL847">
        <f>IF(OR(,'Main Data'!N847="PVD",'Main Data'!N847="Gold plate"),1,0)</f>
        <v>0</v>
      </c>
      <c r="AM847">
        <f>IF(OR('Main Data'!AV847="Yes",'Main Data'!AW847="Yes",'Main Data'!AU847="Yes"),1,0)</f>
        <v>0</v>
      </c>
      <c r="AN847">
        <f>IF(OR(ISTEXT('Main Data'!AX847), ISTEXT('Main Data'!AY847)),1,0)</f>
        <v>1</v>
      </c>
      <c r="AO847">
        <f>IF('Main Data'!AZ847="Yes",1,0)</f>
        <v>0</v>
      </c>
      <c r="AP847">
        <f>IF('Main Data'!BA847="Yes",1,0)</f>
        <v>0</v>
      </c>
      <c r="AQ847">
        <f>IF('Main Data'!BD847="Yes",1,0)</f>
        <v>0</v>
      </c>
      <c r="AR847">
        <f>IF('Main Data'!BE847="A",1,0)</f>
        <v>0</v>
      </c>
      <c r="AS847">
        <f>IF('Main Data'!BE847="AA",1,0)</f>
        <v>0</v>
      </c>
      <c r="AT847">
        <f>IF('Main Data'!BE847="AAA",1,0)</f>
        <v>0</v>
      </c>
      <c r="AU847">
        <f>IF('Main Data'!BE847="AAAA",1,0)</f>
        <v>1</v>
      </c>
      <c r="AV847">
        <f>IF('Main Data'!P847="Yes",1,0)</f>
        <v>1</v>
      </c>
      <c r="AW847">
        <f>IF('Main Data'!AP847="Yes",1,0)</f>
        <v>0</v>
      </c>
      <c r="AX847">
        <f>IF(OR('Main Data'!V847="Yes", 'Main Data'!W847="Yes",'Main Data'!X847="Yes"),1,0)</f>
        <v>0</v>
      </c>
      <c r="AY847">
        <f>IF(OR('Main Data'!Y847="Yes",'Main Data'!Z847="Yes"),1,0)</f>
        <v>0</v>
      </c>
      <c r="AZ847">
        <f>IF('Main Data'!AR847="Yes",1,0)</f>
        <v>0</v>
      </c>
      <c r="BA847">
        <f>IF('Main Data'!AS847="Yes",1,0)</f>
        <v>0</v>
      </c>
      <c r="BB847">
        <f>IF('Main Data'!AG847="Yes",1,0)</f>
        <v>0</v>
      </c>
      <c r="BC847">
        <f>IF('Main Data'!AB847="Yes",1,0)</f>
        <v>0</v>
      </c>
      <c r="BD847">
        <f>IF('Main Data'!AA847="Yes",1,0)</f>
        <v>0</v>
      </c>
      <c r="BE847">
        <f>IF('Main Data'!AC847="Yes",1,0)</f>
        <v>0</v>
      </c>
      <c r="BF847">
        <f>IF('Main Data'!AF847="Yes",1,0)</f>
        <v>0</v>
      </c>
      <c r="BG847">
        <f>IF(OR('Main Data'!AI847="Yes",'Main Data'!AL847="Yes"),1,0)</f>
        <v>0</v>
      </c>
      <c r="BH847">
        <f>IF('Main Data'!AJ847="Yes",1,0)</f>
        <v>0</v>
      </c>
      <c r="BI847">
        <f>IF('Main Data'!AK847="Yes",1,0)</f>
        <v>0</v>
      </c>
      <c r="BJ847">
        <f>IF('Main Data'!AM847="Yes",1,0)</f>
        <v>0</v>
      </c>
      <c r="BK847">
        <f>IF('Main Data'!AQ847="Yes",1,0)</f>
        <v>0</v>
      </c>
      <c r="BL847" s="21">
        <f t="shared" si="79"/>
        <v>0</v>
      </c>
      <c r="BM847" s="21">
        <f t="shared" si="80"/>
        <v>0</v>
      </c>
      <c r="BN847" s="21">
        <f t="shared" si="81"/>
        <v>1</v>
      </c>
      <c r="BO847" s="21">
        <f t="shared" si="82"/>
        <v>0</v>
      </c>
      <c r="BP847" s="21">
        <f t="shared" si="83"/>
        <v>0</v>
      </c>
    </row>
    <row r="848" spans="1:68" x14ac:dyDescent="0.2">
      <c r="A848">
        <v>844</v>
      </c>
      <c r="B848" s="33">
        <f>'Main Data'!C848</f>
        <v>44010</v>
      </c>
      <c r="C848">
        <f>'Main Data'!D848</f>
        <v>87</v>
      </c>
      <c r="D848" s="26">
        <f>'Main Data'!E848</f>
        <v>19000</v>
      </c>
      <c r="E848" s="26">
        <f>'Main Data'!F848</f>
        <v>23750</v>
      </c>
      <c r="F848" s="34">
        <f t="shared" si="78"/>
        <v>9.8521942581485771</v>
      </c>
      <c r="G848">
        <f>IF('Main Data'!H848="AP",1,0)</f>
        <v>0</v>
      </c>
      <c r="H848">
        <f>IF('Main Data'!H848="Blancpain",1,0)</f>
        <v>0</v>
      </c>
      <c r="I848">
        <f>IF('Main Data'!H848="Breguet",1,0)</f>
        <v>0</v>
      </c>
      <c r="J848">
        <f>IF('Main Data'!H848="Breitling",1,0)</f>
        <v>0</v>
      </c>
      <c r="K848">
        <f>IF('Main Data'!H848="Cartier",1,0)</f>
        <v>0</v>
      </c>
      <c r="L848">
        <f>IF('Main Data'!H848="Gallet",1,0)</f>
        <v>0</v>
      </c>
      <c r="M848">
        <f>IF('Main Data'!H848="Girard Perregaux",1,0)</f>
        <v>0</v>
      </c>
      <c r="N848">
        <f>IF('Main Data'!H848="Gubelin",1,0)</f>
        <v>0</v>
      </c>
      <c r="O848">
        <f>IF('Main Data'!H848="Heuer",1,0)</f>
        <v>0</v>
      </c>
      <c r="P848">
        <f>IF('Main Data'!H848="IWC",1,0)</f>
        <v>0</v>
      </c>
      <c r="Q848">
        <f>IF('Main Data'!H848="JLC",1,0)</f>
        <v>0</v>
      </c>
      <c r="R848">
        <f>IF('Main Data'!H848="Longines",1,0)</f>
        <v>0</v>
      </c>
      <c r="S848">
        <f>IF('Main Data'!H848="Movado",1,0)</f>
        <v>0</v>
      </c>
      <c r="T848">
        <f>IF('Main Data'!H848="Omega",1,0)</f>
        <v>0</v>
      </c>
      <c r="U848">
        <f>IF('Main Data'!H848="Panerai",1,0)</f>
        <v>0</v>
      </c>
      <c r="V848">
        <f>IF('Main Data'!H848="Patek",1,0)</f>
        <v>0</v>
      </c>
      <c r="W848">
        <f>IF('Main Data'!H848="Rolex",1,0)</f>
        <v>1</v>
      </c>
      <c r="X848">
        <f>IF('Main Data'!H848="Tudor",1,0)</f>
        <v>0</v>
      </c>
      <c r="Y848">
        <f>IF('Main Data'!H848="Ulysse Nardin",1,0)</f>
        <v>0</v>
      </c>
      <c r="Z848">
        <f>IF('Main Data'!H848="Universal Geneve",1,0)</f>
        <v>0</v>
      </c>
      <c r="AA848">
        <f>IF('Main Data'!H848="Vacheron",1,0)</f>
        <v>0</v>
      </c>
      <c r="AB848">
        <f>IF('Main Data'!H848="Zenith",1,0)</f>
        <v>0</v>
      </c>
      <c r="AC848">
        <f>IF('Main Data'!J848="Stainless Steel",1,0)</f>
        <v>0</v>
      </c>
      <c r="AD848">
        <f>IF('Main Data'!J848="Two-tone",1,0)</f>
        <v>0</v>
      </c>
      <c r="AE848">
        <f>IF(OR('Main Data'!J848="YG 18K",'Main Data'!J848="YG &lt;18K",'Main Data'!J848="PG 18K",'Main Data'!J848="PG &lt;18K",'Main Data'!J848="WG 18K",'Main Data'!J848="Mixes of 18K",'Main Data'!J848="Mixes &lt;18K"),1,0)</f>
        <v>1</v>
      </c>
      <c r="AF848">
        <f>IF('Main Data'!J848="Platinum",1,0)</f>
        <v>0</v>
      </c>
      <c r="AG848">
        <f>IF(OR('Main Data'!J848="PVD",'Main Data'!J848="Gold Plate",'Main Data'!J848="Other"),1,0)</f>
        <v>0</v>
      </c>
      <c r="AH848">
        <f>IF('Main Data'!N848="Stainless Steel",1,0)</f>
        <v>0</v>
      </c>
      <c r="AI848">
        <f>IF('Main Data'!N848="Leather",1,0)</f>
        <v>0</v>
      </c>
      <c r="AJ848">
        <f>IF('Main Data'!N848="Two-tone",1,0)</f>
        <v>0</v>
      </c>
      <c r="AK848">
        <f>IF(OR('Main Data'!N848="YG 18K",'Main Data'!N848="PG 18K",'Main Data'!N848="WG 18K",'Main Data'!N848="Mixes of 18K"),1,0)</f>
        <v>1</v>
      </c>
      <c r="AL848">
        <f>IF(OR(,'Main Data'!N848="PVD",'Main Data'!N848="Gold plate"),1,0)</f>
        <v>0</v>
      </c>
      <c r="AM848">
        <f>IF(OR('Main Data'!AV848="Yes",'Main Data'!AW848="Yes",'Main Data'!AU848="Yes"),1,0)</f>
        <v>1</v>
      </c>
      <c r="AN848">
        <f>IF(OR(ISTEXT('Main Data'!AX848), ISTEXT('Main Data'!AY848)),1,0)</f>
        <v>0</v>
      </c>
      <c r="AO848">
        <f>IF('Main Data'!AZ848="Yes",1,0)</f>
        <v>0</v>
      </c>
      <c r="AP848">
        <f>IF('Main Data'!BA848="Yes",1,0)</f>
        <v>0</v>
      </c>
      <c r="AQ848">
        <f>IF('Main Data'!BD848="Yes",1,0)</f>
        <v>0</v>
      </c>
      <c r="AR848">
        <f>IF('Main Data'!BE848="A",1,0)</f>
        <v>0</v>
      </c>
      <c r="AS848">
        <f>IF('Main Data'!BE848="AA",1,0)</f>
        <v>0</v>
      </c>
      <c r="AT848">
        <f>IF('Main Data'!BE848="AAA",1,0)</f>
        <v>1</v>
      </c>
      <c r="AU848">
        <f>IF('Main Data'!BE848="AAAA",1,0)</f>
        <v>0</v>
      </c>
      <c r="AV848">
        <f>IF('Main Data'!P848="Yes",1,0)</f>
        <v>0</v>
      </c>
      <c r="AW848">
        <f>IF('Main Data'!AP848="Yes",1,0)</f>
        <v>0</v>
      </c>
      <c r="AX848">
        <f>IF(OR('Main Data'!V848="Yes", 'Main Data'!W848="Yes",'Main Data'!X848="Yes"),1,0)</f>
        <v>1</v>
      </c>
      <c r="AY848">
        <f>IF(OR('Main Data'!Y848="Yes",'Main Data'!Z848="Yes"),1,0)</f>
        <v>0</v>
      </c>
      <c r="AZ848">
        <f>IF('Main Data'!AR848="Yes",1,0)</f>
        <v>0</v>
      </c>
      <c r="BA848">
        <f>IF('Main Data'!AS848="Yes",1,0)</f>
        <v>0</v>
      </c>
      <c r="BB848">
        <f>IF('Main Data'!AG848="Yes",1,0)</f>
        <v>0</v>
      </c>
      <c r="BC848">
        <f>IF('Main Data'!AB848="Yes",1,0)</f>
        <v>0</v>
      </c>
      <c r="BD848">
        <f>IF('Main Data'!AA848="Yes",1,0)</f>
        <v>0</v>
      </c>
      <c r="BE848">
        <f>IF('Main Data'!AC848="Yes",1,0)</f>
        <v>0</v>
      </c>
      <c r="BF848">
        <f>IF('Main Data'!AF848="Yes",1,0)</f>
        <v>0</v>
      </c>
      <c r="BG848">
        <f>IF(OR('Main Data'!AI848="Yes",'Main Data'!AL848="Yes"),1,0)</f>
        <v>0</v>
      </c>
      <c r="BH848">
        <f>IF('Main Data'!AJ848="Yes",1,0)</f>
        <v>0</v>
      </c>
      <c r="BI848">
        <f>IF('Main Data'!AK848="Yes",1,0)</f>
        <v>0</v>
      </c>
      <c r="BJ848">
        <f>IF('Main Data'!AM848="Yes",1,0)</f>
        <v>0</v>
      </c>
      <c r="BK848">
        <f>IF('Main Data'!AQ848="Yes",1,0)</f>
        <v>0</v>
      </c>
      <c r="BL848" s="21">
        <f t="shared" si="79"/>
        <v>0</v>
      </c>
      <c r="BM848" s="21">
        <f t="shared" si="80"/>
        <v>0</v>
      </c>
      <c r="BN848" s="21">
        <f t="shared" si="81"/>
        <v>1</v>
      </c>
      <c r="BO848" s="21">
        <f t="shared" si="82"/>
        <v>0</v>
      </c>
      <c r="BP848" s="21">
        <f t="shared" si="83"/>
        <v>0</v>
      </c>
    </row>
    <row r="849" spans="1:68" x14ac:dyDescent="0.2">
      <c r="A849">
        <v>845</v>
      </c>
      <c r="B849" s="33">
        <f>'Main Data'!C849</f>
        <v>44010</v>
      </c>
      <c r="C849">
        <f>'Main Data'!D849</f>
        <v>89</v>
      </c>
      <c r="D849" s="26">
        <f>'Main Data'!E849</f>
        <v>11000</v>
      </c>
      <c r="E849" s="26">
        <f>'Main Data'!F849</f>
        <v>13750</v>
      </c>
      <c r="F849" s="34">
        <f t="shared" si="78"/>
        <v>9.3056505517805075</v>
      </c>
      <c r="G849">
        <f>IF('Main Data'!H849="AP",1,0)</f>
        <v>0</v>
      </c>
      <c r="H849">
        <f>IF('Main Data'!H849="Blancpain",1,0)</f>
        <v>0</v>
      </c>
      <c r="I849">
        <f>IF('Main Data'!H849="Breguet",1,0)</f>
        <v>0</v>
      </c>
      <c r="J849">
        <f>IF('Main Data'!H849="Breitling",1,0)</f>
        <v>0</v>
      </c>
      <c r="K849">
        <f>IF('Main Data'!H849="Cartier",1,0)</f>
        <v>0</v>
      </c>
      <c r="L849">
        <f>IF('Main Data'!H849="Gallet",1,0)</f>
        <v>0</v>
      </c>
      <c r="M849">
        <f>IF('Main Data'!H849="Girard Perregaux",1,0)</f>
        <v>0</v>
      </c>
      <c r="N849">
        <f>IF('Main Data'!H849="Gubelin",1,0)</f>
        <v>0</v>
      </c>
      <c r="O849">
        <f>IF('Main Data'!H849="Heuer",1,0)</f>
        <v>0</v>
      </c>
      <c r="P849">
        <f>IF('Main Data'!H849="IWC",1,0)</f>
        <v>0</v>
      </c>
      <c r="Q849">
        <f>IF('Main Data'!H849="JLC",1,0)</f>
        <v>0</v>
      </c>
      <c r="R849">
        <f>IF('Main Data'!H849="Longines",1,0)</f>
        <v>0</v>
      </c>
      <c r="S849">
        <f>IF('Main Data'!H849="Movado",1,0)</f>
        <v>0</v>
      </c>
      <c r="T849">
        <f>IF('Main Data'!H849="Omega",1,0)</f>
        <v>0</v>
      </c>
      <c r="U849">
        <f>IF('Main Data'!H849="Panerai",1,0)</f>
        <v>0</v>
      </c>
      <c r="V849">
        <f>IF('Main Data'!H849="Patek",1,0)</f>
        <v>0</v>
      </c>
      <c r="W849">
        <f>IF('Main Data'!H849="Rolex",1,0)</f>
        <v>1</v>
      </c>
      <c r="X849">
        <f>IF('Main Data'!H849="Tudor",1,0)</f>
        <v>0</v>
      </c>
      <c r="Y849">
        <f>IF('Main Data'!H849="Ulysse Nardin",1,0)</f>
        <v>0</v>
      </c>
      <c r="Z849">
        <f>IF('Main Data'!H849="Universal Geneve",1,0)</f>
        <v>0</v>
      </c>
      <c r="AA849">
        <f>IF('Main Data'!H849="Vacheron",1,0)</f>
        <v>0</v>
      </c>
      <c r="AB849">
        <f>IF('Main Data'!H849="Zenith",1,0)</f>
        <v>0</v>
      </c>
      <c r="AC849">
        <f>IF('Main Data'!J849="Stainless Steel",1,0)</f>
        <v>1</v>
      </c>
      <c r="AD849">
        <f>IF('Main Data'!J849="Two-tone",1,0)</f>
        <v>0</v>
      </c>
      <c r="AE849">
        <f>IF(OR('Main Data'!J849="YG 18K",'Main Data'!J849="YG &lt;18K",'Main Data'!J849="PG 18K",'Main Data'!J849="PG &lt;18K",'Main Data'!J849="WG 18K",'Main Data'!J849="Mixes of 18K",'Main Data'!J849="Mixes &lt;18K"),1,0)</f>
        <v>0</v>
      </c>
      <c r="AF849">
        <f>IF('Main Data'!J849="Platinum",1,0)</f>
        <v>0</v>
      </c>
      <c r="AG849">
        <f>IF(OR('Main Data'!J849="PVD",'Main Data'!J849="Gold Plate",'Main Data'!J849="Other"),1,0)</f>
        <v>0</v>
      </c>
      <c r="AH849">
        <f>IF('Main Data'!N849="Stainless Steel",1,0)</f>
        <v>1</v>
      </c>
      <c r="AI849">
        <f>IF('Main Data'!N849="Leather",1,0)</f>
        <v>0</v>
      </c>
      <c r="AJ849">
        <f>IF('Main Data'!N849="Two-tone",1,0)</f>
        <v>0</v>
      </c>
      <c r="AK849">
        <f>IF(OR('Main Data'!N849="YG 18K",'Main Data'!N849="PG 18K",'Main Data'!N849="WG 18K",'Main Data'!N849="Mixes of 18K"),1,0)</f>
        <v>0</v>
      </c>
      <c r="AL849">
        <f>IF(OR(,'Main Data'!N849="PVD",'Main Data'!N849="Gold plate"),1,0)</f>
        <v>0</v>
      </c>
      <c r="AM849">
        <f>IF(OR('Main Data'!AV849="Yes",'Main Data'!AW849="Yes",'Main Data'!AU849="Yes"),1,0)</f>
        <v>0</v>
      </c>
      <c r="AN849">
        <f>IF(OR(ISTEXT('Main Data'!AX849), ISTEXT('Main Data'!AY849)),1,0)</f>
        <v>0</v>
      </c>
      <c r="AO849">
        <f>IF('Main Data'!AZ849="Yes",1,0)</f>
        <v>0</v>
      </c>
      <c r="AP849">
        <f>IF('Main Data'!BA849="Yes",1,0)</f>
        <v>0</v>
      </c>
      <c r="AQ849">
        <f>IF('Main Data'!BD849="Yes",1,0)</f>
        <v>0</v>
      </c>
      <c r="AR849">
        <f>IF('Main Data'!BE849="A",1,0)</f>
        <v>0</v>
      </c>
      <c r="AS849">
        <f>IF('Main Data'!BE849="AA",1,0)</f>
        <v>1</v>
      </c>
      <c r="AT849">
        <f>IF('Main Data'!BE849="AAA",1,0)</f>
        <v>0</v>
      </c>
      <c r="AU849">
        <f>IF('Main Data'!BE849="AAAA",1,0)</f>
        <v>0</v>
      </c>
      <c r="AV849">
        <f>IF('Main Data'!P849="Yes",1,0)</f>
        <v>0</v>
      </c>
      <c r="AW849">
        <f>IF('Main Data'!AP849="Yes",1,0)</f>
        <v>0</v>
      </c>
      <c r="AX849">
        <f>IF(OR('Main Data'!V849="Yes", 'Main Data'!W849="Yes",'Main Data'!X849="Yes"),1,0)</f>
        <v>1</v>
      </c>
      <c r="AY849">
        <f>IF(OR('Main Data'!Y849="Yes",'Main Data'!Z849="Yes"),1,0)</f>
        <v>0</v>
      </c>
      <c r="AZ849">
        <f>IF('Main Data'!AR849="Yes",1,0)</f>
        <v>0</v>
      </c>
      <c r="BA849">
        <f>IF('Main Data'!AS849="Yes",1,0)</f>
        <v>0</v>
      </c>
      <c r="BB849">
        <f>IF('Main Data'!AG849="Yes",1,0)</f>
        <v>0</v>
      </c>
      <c r="BC849">
        <f>IF('Main Data'!AB849="Yes",1,0)</f>
        <v>0</v>
      </c>
      <c r="BD849">
        <f>IF('Main Data'!AA849="Yes",1,0)</f>
        <v>0</v>
      </c>
      <c r="BE849">
        <f>IF('Main Data'!AC849="Yes",1,0)</f>
        <v>1</v>
      </c>
      <c r="BF849">
        <f>IF('Main Data'!AF849="Yes",1,0)</f>
        <v>0</v>
      </c>
      <c r="BG849">
        <f>IF(OR('Main Data'!AI849="Yes",'Main Data'!AL849="Yes"),1,0)</f>
        <v>0</v>
      </c>
      <c r="BH849">
        <f>IF('Main Data'!AJ849="Yes",1,0)</f>
        <v>0</v>
      </c>
      <c r="BI849">
        <f>IF('Main Data'!AK849="Yes",1,0)</f>
        <v>0</v>
      </c>
      <c r="BJ849">
        <f>IF('Main Data'!AM849="Yes",1,0)</f>
        <v>0</v>
      </c>
      <c r="BK849">
        <f>IF('Main Data'!AQ849="Yes",1,0)</f>
        <v>0</v>
      </c>
      <c r="BL849" s="21">
        <f t="shared" si="79"/>
        <v>0</v>
      </c>
      <c r="BM849" s="21">
        <f t="shared" si="80"/>
        <v>0</v>
      </c>
      <c r="BN849" s="21">
        <f t="shared" si="81"/>
        <v>1</v>
      </c>
      <c r="BO849" s="21">
        <f t="shared" si="82"/>
        <v>0</v>
      </c>
      <c r="BP849" s="21">
        <f t="shared" si="83"/>
        <v>0</v>
      </c>
    </row>
    <row r="850" spans="1:68" x14ac:dyDescent="0.2">
      <c r="A850">
        <v>846</v>
      </c>
      <c r="B850" s="33">
        <f>'Main Data'!C850</f>
        <v>44010</v>
      </c>
      <c r="C850">
        <f>'Main Data'!D850</f>
        <v>91</v>
      </c>
      <c r="D850" s="26">
        <f>'Main Data'!E850</f>
        <v>26000</v>
      </c>
      <c r="E850" s="26">
        <f>'Main Data'!F850</f>
        <v>32500</v>
      </c>
      <c r="F850" s="34">
        <f t="shared" si="78"/>
        <v>10.165851817003619</v>
      </c>
      <c r="G850">
        <f>IF('Main Data'!H850="AP",1,0)</f>
        <v>0</v>
      </c>
      <c r="H850">
        <f>IF('Main Data'!H850="Blancpain",1,0)</f>
        <v>0</v>
      </c>
      <c r="I850">
        <f>IF('Main Data'!H850="Breguet",1,0)</f>
        <v>0</v>
      </c>
      <c r="J850">
        <f>IF('Main Data'!H850="Breitling",1,0)</f>
        <v>0</v>
      </c>
      <c r="K850">
        <f>IF('Main Data'!H850="Cartier",1,0)</f>
        <v>0</v>
      </c>
      <c r="L850">
        <f>IF('Main Data'!H850="Gallet",1,0)</f>
        <v>0</v>
      </c>
      <c r="M850">
        <f>IF('Main Data'!H850="Girard Perregaux",1,0)</f>
        <v>0</v>
      </c>
      <c r="N850">
        <f>IF('Main Data'!H850="Gubelin",1,0)</f>
        <v>0</v>
      </c>
      <c r="O850">
        <f>IF('Main Data'!H850="Heuer",1,0)</f>
        <v>0</v>
      </c>
      <c r="P850">
        <f>IF('Main Data'!H850="IWC",1,0)</f>
        <v>0</v>
      </c>
      <c r="Q850">
        <f>IF('Main Data'!H850="JLC",1,0)</f>
        <v>0</v>
      </c>
      <c r="R850">
        <f>IF('Main Data'!H850="Longines",1,0)</f>
        <v>0</v>
      </c>
      <c r="S850">
        <f>IF('Main Data'!H850="Movado",1,0)</f>
        <v>0</v>
      </c>
      <c r="T850">
        <f>IF('Main Data'!H850="Omega",1,0)</f>
        <v>0</v>
      </c>
      <c r="U850">
        <f>IF('Main Data'!H850="Panerai",1,0)</f>
        <v>0</v>
      </c>
      <c r="V850">
        <f>IF('Main Data'!H850="Patek",1,0)</f>
        <v>0</v>
      </c>
      <c r="W850">
        <f>IF('Main Data'!H850="Rolex",1,0)</f>
        <v>1</v>
      </c>
      <c r="X850">
        <f>IF('Main Data'!H850="Tudor",1,0)</f>
        <v>0</v>
      </c>
      <c r="Y850">
        <f>IF('Main Data'!H850="Ulysse Nardin",1,0)</f>
        <v>0</v>
      </c>
      <c r="Z850">
        <f>IF('Main Data'!H850="Universal Geneve",1,0)</f>
        <v>0</v>
      </c>
      <c r="AA850">
        <f>IF('Main Data'!H850="Vacheron",1,0)</f>
        <v>0</v>
      </c>
      <c r="AB850">
        <f>IF('Main Data'!H850="Zenith",1,0)</f>
        <v>0</v>
      </c>
      <c r="AC850">
        <f>IF('Main Data'!J850="Stainless Steel",1,0)</f>
        <v>1</v>
      </c>
      <c r="AD850">
        <f>IF('Main Data'!J850="Two-tone",1,0)</f>
        <v>0</v>
      </c>
      <c r="AE850">
        <f>IF(OR('Main Data'!J850="YG 18K",'Main Data'!J850="YG &lt;18K",'Main Data'!J850="PG 18K",'Main Data'!J850="PG &lt;18K",'Main Data'!J850="WG 18K",'Main Data'!J850="Mixes of 18K",'Main Data'!J850="Mixes &lt;18K"),1,0)</f>
        <v>0</v>
      </c>
      <c r="AF850">
        <f>IF('Main Data'!J850="Platinum",1,0)</f>
        <v>0</v>
      </c>
      <c r="AG850">
        <f>IF(OR('Main Data'!J850="PVD",'Main Data'!J850="Gold Plate",'Main Data'!J850="Other"),1,0)</f>
        <v>0</v>
      </c>
      <c r="AH850">
        <f>IF('Main Data'!N850="Stainless Steel",1,0)</f>
        <v>1</v>
      </c>
      <c r="AI850">
        <f>IF('Main Data'!N850="Leather",1,0)</f>
        <v>0</v>
      </c>
      <c r="AJ850">
        <f>IF('Main Data'!N850="Two-tone",1,0)</f>
        <v>0</v>
      </c>
      <c r="AK850">
        <f>IF(OR('Main Data'!N850="YG 18K",'Main Data'!N850="PG 18K",'Main Data'!N850="WG 18K",'Main Data'!N850="Mixes of 18K"),1,0)</f>
        <v>0</v>
      </c>
      <c r="AL850">
        <f>IF(OR(,'Main Data'!N850="PVD",'Main Data'!N850="Gold plate"),1,0)</f>
        <v>0</v>
      </c>
      <c r="AM850">
        <f>IF(OR('Main Data'!AV850="Yes",'Main Data'!AW850="Yes",'Main Data'!AU850="Yes"),1,0)</f>
        <v>0</v>
      </c>
      <c r="AN850">
        <f>IF(OR(ISTEXT('Main Data'!AX850), ISTEXT('Main Data'!AY850)),1,0)</f>
        <v>0</v>
      </c>
      <c r="AO850">
        <f>IF('Main Data'!AZ850="Yes",1,0)</f>
        <v>0</v>
      </c>
      <c r="AP850">
        <f>IF('Main Data'!BA850="Yes",1,0)</f>
        <v>0</v>
      </c>
      <c r="AQ850">
        <f>IF('Main Data'!BD850="Yes",1,0)</f>
        <v>0</v>
      </c>
      <c r="AR850">
        <f>IF('Main Data'!BE850="A",1,0)</f>
        <v>0</v>
      </c>
      <c r="AS850">
        <f>IF('Main Data'!BE850="AA",1,0)</f>
        <v>0</v>
      </c>
      <c r="AT850">
        <f>IF('Main Data'!BE850="AAA",1,0)</f>
        <v>1</v>
      </c>
      <c r="AU850">
        <f>IF('Main Data'!BE850="AAAA",1,0)</f>
        <v>0</v>
      </c>
      <c r="AV850">
        <f>IF('Main Data'!P850="Yes",1,0)</f>
        <v>0</v>
      </c>
      <c r="AW850">
        <f>IF('Main Data'!AP850="Yes",1,0)</f>
        <v>0</v>
      </c>
      <c r="AX850">
        <f>IF(OR('Main Data'!V850="Yes", 'Main Data'!W850="Yes",'Main Data'!X850="Yes"),1,0)</f>
        <v>1</v>
      </c>
      <c r="AY850">
        <f>IF(OR('Main Data'!Y850="Yes",'Main Data'!Z850="Yes"),1,0)</f>
        <v>0</v>
      </c>
      <c r="AZ850">
        <f>IF('Main Data'!AR850="Yes",1,0)</f>
        <v>0</v>
      </c>
      <c r="BA850">
        <f>IF('Main Data'!AS850="Yes",1,0)</f>
        <v>0</v>
      </c>
      <c r="BB850">
        <f>IF('Main Data'!AG850="Yes",1,0)</f>
        <v>0</v>
      </c>
      <c r="BC850">
        <f>IF('Main Data'!AB850="Yes",1,0)</f>
        <v>0</v>
      </c>
      <c r="BD850">
        <f>IF('Main Data'!AA850="Yes",1,0)</f>
        <v>0</v>
      </c>
      <c r="BE850">
        <f>IF('Main Data'!AC850="Yes",1,0)</f>
        <v>1</v>
      </c>
      <c r="BF850">
        <f>IF('Main Data'!AF850="Yes",1,0)</f>
        <v>0</v>
      </c>
      <c r="BG850">
        <f>IF(OR('Main Data'!AI850="Yes",'Main Data'!AL850="Yes"),1,0)</f>
        <v>0</v>
      </c>
      <c r="BH850">
        <f>IF('Main Data'!AJ850="Yes",1,0)</f>
        <v>0</v>
      </c>
      <c r="BI850">
        <f>IF('Main Data'!AK850="Yes",1,0)</f>
        <v>0</v>
      </c>
      <c r="BJ850">
        <f>IF('Main Data'!AM850="Yes",1,0)</f>
        <v>0</v>
      </c>
      <c r="BK850">
        <f>IF('Main Data'!AQ850="Yes",1,0)</f>
        <v>0</v>
      </c>
      <c r="BL850" s="21">
        <f t="shared" si="79"/>
        <v>0</v>
      </c>
      <c r="BM850" s="21">
        <f t="shared" si="80"/>
        <v>0</v>
      </c>
      <c r="BN850" s="21">
        <f t="shared" si="81"/>
        <v>1</v>
      </c>
      <c r="BO850" s="21">
        <f t="shared" si="82"/>
        <v>0</v>
      </c>
      <c r="BP850" s="21">
        <f t="shared" si="83"/>
        <v>0</v>
      </c>
    </row>
    <row r="851" spans="1:68" x14ac:dyDescent="0.2">
      <c r="A851">
        <v>847</v>
      </c>
      <c r="B851" s="33">
        <f>'Main Data'!C851</f>
        <v>44010</v>
      </c>
      <c r="C851">
        <f>'Main Data'!D851</f>
        <v>115</v>
      </c>
      <c r="D851" s="26">
        <f>'Main Data'!E851</f>
        <v>10500</v>
      </c>
      <c r="E851" s="26">
        <f>'Main Data'!F851</f>
        <v>13125</v>
      </c>
      <c r="F851" s="34">
        <f t="shared" si="78"/>
        <v>9.259130536145614</v>
      </c>
      <c r="G851">
        <f>IF('Main Data'!H851="AP",1,0)</f>
        <v>0</v>
      </c>
      <c r="H851">
        <f>IF('Main Data'!H851="Blancpain",1,0)</f>
        <v>0</v>
      </c>
      <c r="I851">
        <f>IF('Main Data'!H851="Breguet",1,0)</f>
        <v>0</v>
      </c>
      <c r="J851">
        <f>IF('Main Data'!H851="Breitling",1,0)</f>
        <v>0</v>
      </c>
      <c r="K851">
        <f>IF('Main Data'!H851="Cartier",1,0)</f>
        <v>1</v>
      </c>
      <c r="L851">
        <f>IF('Main Data'!H851="Gallet",1,0)</f>
        <v>0</v>
      </c>
      <c r="M851">
        <f>IF('Main Data'!H851="Girard Perregaux",1,0)</f>
        <v>0</v>
      </c>
      <c r="N851">
        <f>IF('Main Data'!H851="Gubelin",1,0)</f>
        <v>0</v>
      </c>
      <c r="O851">
        <f>IF('Main Data'!H851="Heuer",1,0)</f>
        <v>0</v>
      </c>
      <c r="P851">
        <f>IF('Main Data'!H851="IWC",1,0)</f>
        <v>0</v>
      </c>
      <c r="Q851">
        <f>IF('Main Data'!H851="JLC",1,0)</f>
        <v>0</v>
      </c>
      <c r="R851">
        <f>IF('Main Data'!H851="Longines",1,0)</f>
        <v>0</v>
      </c>
      <c r="S851">
        <f>IF('Main Data'!H851="Movado",1,0)</f>
        <v>0</v>
      </c>
      <c r="T851">
        <f>IF('Main Data'!H851="Omega",1,0)</f>
        <v>0</v>
      </c>
      <c r="U851">
        <f>IF('Main Data'!H851="Panerai",1,0)</f>
        <v>0</v>
      </c>
      <c r="V851">
        <f>IF('Main Data'!H851="Patek",1,0)</f>
        <v>0</v>
      </c>
      <c r="W851">
        <f>IF('Main Data'!H851="Rolex",1,0)</f>
        <v>0</v>
      </c>
      <c r="X851">
        <f>IF('Main Data'!H851="Tudor",1,0)</f>
        <v>0</v>
      </c>
      <c r="Y851">
        <f>IF('Main Data'!H851="Ulysse Nardin",1,0)</f>
        <v>0</v>
      </c>
      <c r="Z851">
        <f>IF('Main Data'!H851="Universal Geneve",1,0)</f>
        <v>0</v>
      </c>
      <c r="AA851">
        <f>IF('Main Data'!H851="Vacheron",1,0)</f>
        <v>0</v>
      </c>
      <c r="AB851">
        <f>IF('Main Data'!H851="Zenith",1,0)</f>
        <v>0</v>
      </c>
      <c r="AC851">
        <f>IF('Main Data'!J851="Stainless Steel",1,0)</f>
        <v>0</v>
      </c>
      <c r="AD851">
        <f>IF('Main Data'!J851="Two-tone",1,0)</f>
        <v>0</v>
      </c>
      <c r="AE851">
        <f>IF(OR('Main Data'!J851="YG 18K",'Main Data'!J851="YG &lt;18K",'Main Data'!J851="PG 18K",'Main Data'!J851="PG &lt;18K",'Main Data'!J851="WG 18K",'Main Data'!J851="Mixes of 18K",'Main Data'!J851="Mixes &lt;18K"),1,0)</f>
        <v>1</v>
      </c>
      <c r="AF851">
        <f>IF('Main Data'!J851="Platinum",1,0)</f>
        <v>0</v>
      </c>
      <c r="AG851">
        <f>IF(OR('Main Data'!J851="PVD",'Main Data'!J851="Gold Plate",'Main Data'!J851="Other"),1,0)</f>
        <v>0</v>
      </c>
      <c r="AH851">
        <f>IF('Main Data'!N851="Stainless Steel",1,0)</f>
        <v>0</v>
      </c>
      <c r="AI851">
        <f>IF('Main Data'!N851="Leather",1,0)</f>
        <v>1</v>
      </c>
      <c r="AJ851">
        <f>IF('Main Data'!N851="Two-tone",1,0)</f>
        <v>0</v>
      </c>
      <c r="AK851">
        <f>IF(OR('Main Data'!N851="YG 18K",'Main Data'!N851="PG 18K",'Main Data'!N851="WG 18K",'Main Data'!N851="Mixes of 18K"),1,0)</f>
        <v>0</v>
      </c>
      <c r="AL851">
        <f>IF(OR(,'Main Data'!N851="PVD",'Main Data'!N851="Gold plate"),1,0)</f>
        <v>0</v>
      </c>
      <c r="AM851">
        <f>IF(OR('Main Data'!AV851="Yes",'Main Data'!AW851="Yes",'Main Data'!AU851="Yes"),1,0)</f>
        <v>0</v>
      </c>
      <c r="AN851">
        <f>IF(OR(ISTEXT('Main Data'!AX851), ISTEXT('Main Data'!AY851)),1,0)</f>
        <v>0</v>
      </c>
      <c r="AO851">
        <f>IF('Main Data'!AZ851="Yes",1,0)</f>
        <v>0</v>
      </c>
      <c r="AP851">
        <f>IF('Main Data'!BA851="Yes",1,0)</f>
        <v>0</v>
      </c>
      <c r="AQ851">
        <f>IF('Main Data'!BD851="Yes",1,0)</f>
        <v>0</v>
      </c>
      <c r="AR851">
        <f>IF('Main Data'!BE851="A",1,0)</f>
        <v>0</v>
      </c>
      <c r="AS851">
        <f>IF('Main Data'!BE851="AA",1,0)</f>
        <v>0</v>
      </c>
      <c r="AT851">
        <f>IF('Main Data'!BE851="AAA",1,0)</f>
        <v>1</v>
      </c>
      <c r="AU851">
        <f>IF('Main Data'!BE851="AAAA",1,0)</f>
        <v>0</v>
      </c>
      <c r="AV851">
        <f>IF('Main Data'!P851="Yes",1,0)</f>
        <v>1</v>
      </c>
      <c r="AW851">
        <f>IF('Main Data'!AP851="Yes",1,0)</f>
        <v>0</v>
      </c>
      <c r="AX851">
        <f>IF(OR('Main Data'!V851="Yes", 'Main Data'!W851="Yes",'Main Data'!X851="Yes"),1,0)</f>
        <v>0</v>
      </c>
      <c r="AY851">
        <f>IF(OR('Main Data'!Y851="Yes",'Main Data'!Z851="Yes"),1,0)</f>
        <v>0</v>
      </c>
      <c r="AZ851">
        <f>IF('Main Data'!AR851="Yes",1,0)</f>
        <v>0</v>
      </c>
      <c r="BA851">
        <f>IF('Main Data'!AS851="Yes",1,0)</f>
        <v>0</v>
      </c>
      <c r="BB851">
        <f>IF('Main Data'!AG851="Yes",1,0)</f>
        <v>0</v>
      </c>
      <c r="BC851">
        <f>IF('Main Data'!AB851="Yes",1,0)</f>
        <v>0</v>
      </c>
      <c r="BD851">
        <f>IF('Main Data'!AA851="Yes",1,0)</f>
        <v>0</v>
      </c>
      <c r="BE851">
        <f>IF('Main Data'!AC851="Yes",1,0)</f>
        <v>0</v>
      </c>
      <c r="BF851">
        <f>IF('Main Data'!AF851="Yes",1,0)</f>
        <v>0</v>
      </c>
      <c r="BG851">
        <f>IF(OR('Main Data'!AI851="Yes",'Main Data'!AL851="Yes"),1,0)</f>
        <v>0</v>
      </c>
      <c r="BH851">
        <f>IF('Main Data'!AJ851="Yes",1,0)</f>
        <v>0</v>
      </c>
      <c r="BI851">
        <f>IF('Main Data'!AK851="Yes",1,0)</f>
        <v>0</v>
      </c>
      <c r="BJ851">
        <f>IF('Main Data'!AM851="Yes",1,0)</f>
        <v>0</v>
      </c>
      <c r="BK851">
        <f>IF('Main Data'!AQ851="Yes",1,0)</f>
        <v>0</v>
      </c>
      <c r="BL851" s="21">
        <f t="shared" si="79"/>
        <v>0</v>
      </c>
      <c r="BM851" s="21">
        <f t="shared" si="80"/>
        <v>0</v>
      </c>
      <c r="BN851" s="21">
        <f t="shared" si="81"/>
        <v>1</v>
      </c>
      <c r="BO851" s="21">
        <f t="shared" si="82"/>
        <v>0</v>
      </c>
      <c r="BP851" s="21">
        <f t="shared" si="83"/>
        <v>0</v>
      </c>
    </row>
    <row r="852" spans="1:68" x14ac:dyDescent="0.2">
      <c r="A852">
        <v>848</v>
      </c>
      <c r="B852" s="33">
        <f>'Main Data'!C852</f>
        <v>44010</v>
      </c>
      <c r="C852">
        <f>'Main Data'!D852</f>
        <v>118</v>
      </c>
      <c r="D852" s="26">
        <f>'Main Data'!E852</f>
        <v>15000</v>
      </c>
      <c r="E852" s="26">
        <f>'Main Data'!F852</f>
        <v>18750</v>
      </c>
      <c r="F852" s="34">
        <f t="shared" si="78"/>
        <v>9.6158054800843473</v>
      </c>
      <c r="G852">
        <f>IF('Main Data'!H852="AP",1,0)</f>
        <v>0</v>
      </c>
      <c r="H852">
        <f>IF('Main Data'!H852="Blancpain",1,0)</f>
        <v>0</v>
      </c>
      <c r="I852">
        <f>IF('Main Data'!H852="Breguet",1,0)</f>
        <v>0</v>
      </c>
      <c r="J852">
        <f>IF('Main Data'!H852="Breitling",1,0)</f>
        <v>0</v>
      </c>
      <c r="K852">
        <f>IF('Main Data'!H852="Cartier",1,0)</f>
        <v>1</v>
      </c>
      <c r="L852">
        <f>IF('Main Data'!H852="Gallet",1,0)</f>
        <v>0</v>
      </c>
      <c r="M852">
        <f>IF('Main Data'!H852="Girard Perregaux",1,0)</f>
        <v>0</v>
      </c>
      <c r="N852">
        <f>IF('Main Data'!H852="Gubelin",1,0)</f>
        <v>0</v>
      </c>
      <c r="O852">
        <f>IF('Main Data'!H852="Heuer",1,0)</f>
        <v>0</v>
      </c>
      <c r="P852">
        <f>IF('Main Data'!H852="IWC",1,0)</f>
        <v>0</v>
      </c>
      <c r="Q852">
        <f>IF('Main Data'!H852="JLC",1,0)</f>
        <v>0</v>
      </c>
      <c r="R852">
        <f>IF('Main Data'!H852="Longines",1,0)</f>
        <v>0</v>
      </c>
      <c r="S852">
        <f>IF('Main Data'!H852="Movado",1,0)</f>
        <v>0</v>
      </c>
      <c r="T852">
        <f>IF('Main Data'!H852="Omega",1,0)</f>
        <v>0</v>
      </c>
      <c r="U852">
        <f>IF('Main Data'!H852="Panerai",1,0)</f>
        <v>0</v>
      </c>
      <c r="V852">
        <f>IF('Main Data'!H852="Patek",1,0)</f>
        <v>0</v>
      </c>
      <c r="W852">
        <f>IF('Main Data'!H852="Rolex",1,0)</f>
        <v>0</v>
      </c>
      <c r="X852">
        <f>IF('Main Data'!H852="Tudor",1,0)</f>
        <v>0</v>
      </c>
      <c r="Y852">
        <f>IF('Main Data'!H852="Ulysse Nardin",1,0)</f>
        <v>0</v>
      </c>
      <c r="Z852">
        <f>IF('Main Data'!H852="Universal Geneve",1,0)</f>
        <v>0</v>
      </c>
      <c r="AA852">
        <f>IF('Main Data'!H852="Vacheron",1,0)</f>
        <v>0</v>
      </c>
      <c r="AB852">
        <f>IF('Main Data'!H852="Zenith",1,0)</f>
        <v>0</v>
      </c>
      <c r="AC852">
        <f>IF('Main Data'!J852="Stainless Steel",1,0)</f>
        <v>0</v>
      </c>
      <c r="AD852">
        <f>IF('Main Data'!J852="Two-tone",1,0)</f>
        <v>0</v>
      </c>
      <c r="AE852">
        <f>IF(OR('Main Data'!J852="YG 18K",'Main Data'!J852="YG &lt;18K",'Main Data'!J852="PG 18K",'Main Data'!J852="PG &lt;18K",'Main Data'!J852="WG 18K",'Main Data'!J852="Mixes of 18K",'Main Data'!J852="Mixes &lt;18K"),1,0)</f>
        <v>1</v>
      </c>
      <c r="AF852">
        <f>IF('Main Data'!J852="Platinum",1,0)</f>
        <v>0</v>
      </c>
      <c r="AG852">
        <f>IF(OR('Main Data'!J852="PVD",'Main Data'!J852="Gold Plate",'Main Data'!J852="Other"),1,0)</f>
        <v>0</v>
      </c>
      <c r="AH852">
        <f>IF('Main Data'!N852="Stainless Steel",1,0)</f>
        <v>0</v>
      </c>
      <c r="AI852">
        <f>IF('Main Data'!N852="Leather",1,0)</f>
        <v>1</v>
      </c>
      <c r="AJ852">
        <f>IF('Main Data'!N852="Two-tone",1,0)</f>
        <v>0</v>
      </c>
      <c r="AK852">
        <f>IF(OR('Main Data'!N852="YG 18K",'Main Data'!N852="PG 18K",'Main Data'!N852="WG 18K",'Main Data'!N852="Mixes of 18K"),1,0)</f>
        <v>0</v>
      </c>
      <c r="AL852">
        <f>IF(OR(,'Main Data'!N852="PVD",'Main Data'!N852="Gold plate"),1,0)</f>
        <v>0</v>
      </c>
      <c r="AM852">
        <f>IF(OR('Main Data'!AV852="Yes",'Main Data'!AW852="Yes",'Main Data'!AU852="Yes"),1,0)</f>
        <v>0</v>
      </c>
      <c r="AN852">
        <f>IF(OR(ISTEXT('Main Data'!AX852), ISTEXT('Main Data'!AY852)),1,0)</f>
        <v>0</v>
      </c>
      <c r="AO852">
        <f>IF('Main Data'!AZ852="Yes",1,0)</f>
        <v>0</v>
      </c>
      <c r="AP852">
        <f>IF('Main Data'!BA852="Yes",1,0)</f>
        <v>0</v>
      </c>
      <c r="AQ852">
        <f>IF('Main Data'!BD852="Yes",1,0)</f>
        <v>0</v>
      </c>
      <c r="AR852">
        <f>IF('Main Data'!BE852="A",1,0)</f>
        <v>0</v>
      </c>
      <c r="AS852">
        <f>IF('Main Data'!BE852="AA",1,0)</f>
        <v>0</v>
      </c>
      <c r="AT852">
        <f>IF('Main Data'!BE852="AAA",1,0)</f>
        <v>1</v>
      </c>
      <c r="AU852">
        <f>IF('Main Data'!BE852="AAAA",1,0)</f>
        <v>0</v>
      </c>
      <c r="AV852">
        <f>IF('Main Data'!P852="Yes",1,0)</f>
        <v>0</v>
      </c>
      <c r="AW852">
        <f>IF('Main Data'!AP852="Yes",1,0)</f>
        <v>0</v>
      </c>
      <c r="AX852">
        <f>IF(OR('Main Data'!V852="Yes", 'Main Data'!W852="Yes",'Main Data'!X852="Yes"),1,0)</f>
        <v>0</v>
      </c>
      <c r="AY852">
        <f>IF(OR('Main Data'!Y852="Yes",'Main Data'!Z852="Yes"),1,0)</f>
        <v>0</v>
      </c>
      <c r="AZ852">
        <f>IF('Main Data'!AR852="Yes",1,0)</f>
        <v>1</v>
      </c>
      <c r="BA852">
        <f>IF('Main Data'!AS852="Yes",1,0)</f>
        <v>0</v>
      </c>
      <c r="BB852">
        <f>IF('Main Data'!AG852="Yes",1,0)</f>
        <v>0</v>
      </c>
      <c r="BC852">
        <f>IF('Main Data'!AB852="Yes",1,0)</f>
        <v>0</v>
      </c>
      <c r="BD852">
        <f>IF('Main Data'!AA852="Yes",1,0)</f>
        <v>0</v>
      </c>
      <c r="BE852">
        <f>IF('Main Data'!AC852="Yes",1,0)</f>
        <v>0</v>
      </c>
      <c r="BF852">
        <f>IF('Main Data'!AF852="Yes",1,0)</f>
        <v>0</v>
      </c>
      <c r="BG852">
        <f>IF(OR('Main Data'!AI852="Yes",'Main Data'!AL852="Yes"),1,0)</f>
        <v>0</v>
      </c>
      <c r="BH852">
        <f>IF('Main Data'!AJ852="Yes",1,0)</f>
        <v>0</v>
      </c>
      <c r="BI852">
        <f>IF('Main Data'!AK852="Yes",1,0)</f>
        <v>0</v>
      </c>
      <c r="BJ852">
        <f>IF('Main Data'!AM852="Yes",1,0)</f>
        <v>0</v>
      </c>
      <c r="BK852">
        <f>IF('Main Data'!AQ852="Yes",1,0)</f>
        <v>0</v>
      </c>
      <c r="BL852" s="21">
        <f t="shared" si="79"/>
        <v>0</v>
      </c>
      <c r="BM852" s="21">
        <f t="shared" si="80"/>
        <v>0</v>
      </c>
      <c r="BN852" s="21">
        <f t="shared" si="81"/>
        <v>1</v>
      </c>
      <c r="BO852" s="21">
        <f t="shared" si="82"/>
        <v>0</v>
      </c>
      <c r="BP852" s="21">
        <f t="shared" si="83"/>
        <v>0</v>
      </c>
    </row>
    <row r="853" spans="1:68" x14ac:dyDescent="0.2">
      <c r="A853">
        <v>849</v>
      </c>
      <c r="B853" s="33">
        <f>'Main Data'!C853</f>
        <v>44010</v>
      </c>
      <c r="C853">
        <f>'Main Data'!D853</f>
        <v>119</v>
      </c>
      <c r="D853" s="26">
        <f>'Main Data'!E853</f>
        <v>8500</v>
      </c>
      <c r="E853" s="26">
        <f>'Main Data'!F853</f>
        <v>10625</v>
      </c>
      <c r="F853" s="34">
        <f t="shared" si="78"/>
        <v>9.0478214424784085</v>
      </c>
      <c r="G853">
        <f>IF('Main Data'!H853="AP",1,0)</f>
        <v>0</v>
      </c>
      <c r="H853">
        <f>IF('Main Data'!H853="Blancpain",1,0)</f>
        <v>0</v>
      </c>
      <c r="I853">
        <f>IF('Main Data'!H853="Breguet",1,0)</f>
        <v>0</v>
      </c>
      <c r="J853">
        <f>IF('Main Data'!H853="Breitling",1,0)</f>
        <v>0</v>
      </c>
      <c r="K853">
        <f>IF('Main Data'!H853="Cartier",1,0)</f>
        <v>1</v>
      </c>
      <c r="L853">
        <f>IF('Main Data'!H853="Gallet",1,0)</f>
        <v>0</v>
      </c>
      <c r="M853">
        <f>IF('Main Data'!H853="Girard Perregaux",1,0)</f>
        <v>0</v>
      </c>
      <c r="N853">
        <f>IF('Main Data'!H853="Gubelin",1,0)</f>
        <v>0</v>
      </c>
      <c r="O853">
        <f>IF('Main Data'!H853="Heuer",1,0)</f>
        <v>0</v>
      </c>
      <c r="P853">
        <f>IF('Main Data'!H853="IWC",1,0)</f>
        <v>0</v>
      </c>
      <c r="Q853">
        <f>IF('Main Data'!H853="JLC",1,0)</f>
        <v>0</v>
      </c>
      <c r="R853">
        <f>IF('Main Data'!H853="Longines",1,0)</f>
        <v>0</v>
      </c>
      <c r="S853">
        <f>IF('Main Data'!H853="Movado",1,0)</f>
        <v>0</v>
      </c>
      <c r="T853">
        <f>IF('Main Data'!H853="Omega",1,0)</f>
        <v>0</v>
      </c>
      <c r="U853">
        <f>IF('Main Data'!H853="Panerai",1,0)</f>
        <v>0</v>
      </c>
      <c r="V853">
        <f>IF('Main Data'!H853="Patek",1,0)</f>
        <v>0</v>
      </c>
      <c r="W853">
        <f>IF('Main Data'!H853="Rolex",1,0)</f>
        <v>0</v>
      </c>
      <c r="X853">
        <f>IF('Main Data'!H853="Tudor",1,0)</f>
        <v>0</v>
      </c>
      <c r="Y853">
        <f>IF('Main Data'!H853="Ulysse Nardin",1,0)</f>
        <v>0</v>
      </c>
      <c r="Z853">
        <f>IF('Main Data'!H853="Universal Geneve",1,0)</f>
        <v>0</v>
      </c>
      <c r="AA853">
        <f>IF('Main Data'!H853="Vacheron",1,0)</f>
        <v>0</v>
      </c>
      <c r="AB853">
        <f>IF('Main Data'!H853="Zenith",1,0)</f>
        <v>0</v>
      </c>
      <c r="AC853">
        <f>IF('Main Data'!J853="Stainless Steel",1,0)</f>
        <v>0</v>
      </c>
      <c r="AD853">
        <f>IF('Main Data'!J853="Two-tone",1,0)</f>
        <v>0</v>
      </c>
      <c r="AE853">
        <f>IF(OR('Main Data'!J853="YG 18K",'Main Data'!J853="YG &lt;18K",'Main Data'!J853="PG 18K",'Main Data'!J853="PG &lt;18K",'Main Data'!J853="WG 18K",'Main Data'!J853="Mixes of 18K",'Main Data'!J853="Mixes &lt;18K"),1,0)</f>
        <v>1</v>
      </c>
      <c r="AF853">
        <f>IF('Main Data'!J853="Platinum",1,0)</f>
        <v>0</v>
      </c>
      <c r="AG853">
        <f>IF(OR('Main Data'!J853="PVD",'Main Data'!J853="Gold Plate",'Main Data'!J853="Other"),1,0)</f>
        <v>0</v>
      </c>
      <c r="AH853">
        <f>IF('Main Data'!N853="Stainless Steel",1,0)</f>
        <v>0</v>
      </c>
      <c r="AI853">
        <f>IF('Main Data'!N853="Leather",1,0)</f>
        <v>1</v>
      </c>
      <c r="AJ853">
        <f>IF('Main Data'!N853="Two-tone",1,0)</f>
        <v>0</v>
      </c>
      <c r="AK853">
        <f>IF(OR('Main Data'!N853="YG 18K",'Main Data'!N853="PG 18K",'Main Data'!N853="WG 18K",'Main Data'!N853="Mixes of 18K"),1,0)</f>
        <v>0</v>
      </c>
      <c r="AL853">
        <f>IF(OR(,'Main Data'!N853="PVD",'Main Data'!N853="Gold plate"),1,0)</f>
        <v>0</v>
      </c>
      <c r="AM853">
        <f>IF(OR('Main Data'!AV853="Yes",'Main Data'!AW853="Yes",'Main Data'!AU853="Yes"),1,0)</f>
        <v>0</v>
      </c>
      <c r="AN853">
        <f>IF(OR(ISTEXT('Main Data'!AX853), ISTEXT('Main Data'!AY853)),1,0)</f>
        <v>0</v>
      </c>
      <c r="AO853">
        <f>IF('Main Data'!AZ853="Yes",1,0)</f>
        <v>0</v>
      </c>
      <c r="AP853">
        <f>IF('Main Data'!BA853="Yes",1,0)</f>
        <v>0</v>
      </c>
      <c r="AQ853">
        <f>IF('Main Data'!BD853="Yes",1,0)</f>
        <v>0</v>
      </c>
      <c r="AR853">
        <f>IF('Main Data'!BE853="A",1,0)</f>
        <v>0</v>
      </c>
      <c r="AS853">
        <f>IF('Main Data'!BE853="AA",1,0)</f>
        <v>1</v>
      </c>
      <c r="AT853">
        <f>IF('Main Data'!BE853="AAA",1,0)</f>
        <v>0</v>
      </c>
      <c r="AU853">
        <f>IF('Main Data'!BE853="AAAA",1,0)</f>
        <v>0</v>
      </c>
      <c r="AV853">
        <f>IF('Main Data'!P853="Yes",1,0)</f>
        <v>1</v>
      </c>
      <c r="AW853">
        <f>IF('Main Data'!AP853="Yes",1,0)</f>
        <v>0</v>
      </c>
      <c r="AX853">
        <f>IF(OR('Main Data'!V853="Yes", 'Main Data'!W853="Yes",'Main Data'!X853="Yes"),1,0)</f>
        <v>0</v>
      </c>
      <c r="AY853">
        <f>IF(OR('Main Data'!Y853="Yes",'Main Data'!Z853="Yes"),1,0)</f>
        <v>0</v>
      </c>
      <c r="AZ853">
        <f>IF('Main Data'!AR853="Yes",1,0)</f>
        <v>1</v>
      </c>
      <c r="BA853">
        <f>IF('Main Data'!AS853="Yes",1,0)</f>
        <v>0</v>
      </c>
      <c r="BB853">
        <f>IF('Main Data'!AG853="Yes",1,0)</f>
        <v>0</v>
      </c>
      <c r="BC853">
        <f>IF('Main Data'!AB853="Yes",1,0)</f>
        <v>0</v>
      </c>
      <c r="BD853">
        <f>IF('Main Data'!AA853="Yes",1,0)</f>
        <v>0</v>
      </c>
      <c r="BE853">
        <f>IF('Main Data'!AC853="Yes",1,0)</f>
        <v>0</v>
      </c>
      <c r="BF853">
        <f>IF('Main Data'!AF853="Yes",1,0)</f>
        <v>0</v>
      </c>
      <c r="BG853">
        <f>IF(OR('Main Data'!AI853="Yes",'Main Data'!AL853="Yes"),1,0)</f>
        <v>0</v>
      </c>
      <c r="BH853">
        <f>IF('Main Data'!AJ853="Yes",1,0)</f>
        <v>0</v>
      </c>
      <c r="BI853">
        <f>IF('Main Data'!AK853="Yes",1,0)</f>
        <v>0</v>
      </c>
      <c r="BJ853">
        <f>IF('Main Data'!AM853="Yes",1,0)</f>
        <v>0</v>
      </c>
      <c r="BK853">
        <f>IF('Main Data'!AQ853="Yes",1,0)</f>
        <v>0</v>
      </c>
      <c r="BL853" s="21">
        <f t="shared" si="79"/>
        <v>0</v>
      </c>
      <c r="BM853" s="21">
        <f t="shared" si="80"/>
        <v>0</v>
      </c>
      <c r="BN853" s="21">
        <f t="shared" si="81"/>
        <v>1</v>
      </c>
      <c r="BO853" s="21">
        <f t="shared" si="82"/>
        <v>0</v>
      </c>
      <c r="BP853" s="21">
        <f t="shared" si="83"/>
        <v>0</v>
      </c>
    </row>
    <row r="854" spans="1:68" x14ac:dyDescent="0.2">
      <c r="A854">
        <v>850</v>
      </c>
      <c r="B854" s="33">
        <f>'Main Data'!C854</f>
        <v>44010</v>
      </c>
      <c r="C854">
        <f>'Main Data'!D854</f>
        <v>120</v>
      </c>
      <c r="D854" s="26">
        <f>'Main Data'!E854</f>
        <v>18000</v>
      </c>
      <c r="E854" s="26">
        <f>'Main Data'!F854</f>
        <v>22500</v>
      </c>
      <c r="F854" s="34">
        <f t="shared" si="78"/>
        <v>9.7981270368783022</v>
      </c>
      <c r="G854">
        <f>IF('Main Data'!H854="AP",1,0)</f>
        <v>0</v>
      </c>
      <c r="H854">
        <f>IF('Main Data'!H854="Blancpain",1,0)</f>
        <v>0</v>
      </c>
      <c r="I854">
        <f>IF('Main Data'!H854="Breguet",1,0)</f>
        <v>0</v>
      </c>
      <c r="J854">
        <f>IF('Main Data'!H854="Breitling",1,0)</f>
        <v>0</v>
      </c>
      <c r="K854">
        <f>IF('Main Data'!H854="Cartier",1,0)</f>
        <v>1</v>
      </c>
      <c r="L854">
        <f>IF('Main Data'!H854="Gallet",1,0)</f>
        <v>0</v>
      </c>
      <c r="M854">
        <f>IF('Main Data'!H854="Girard Perregaux",1,0)</f>
        <v>0</v>
      </c>
      <c r="N854">
        <f>IF('Main Data'!H854="Gubelin",1,0)</f>
        <v>0</v>
      </c>
      <c r="O854">
        <f>IF('Main Data'!H854="Heuer",1,0)</f>
        <v>0</v>
      </c>
      <c r="P854">
        <f>IF('Main Data'!H854="IWC",1,0)</f>
        <v>0</v>
      </c>
      <c r="Q854">
        <f>IF('Main Data'!H854="JLC",1,0)</f>
        <v>0</v>
      </c>
      <c r="R854">
        <f>IF('Main Data'!H854="Longines",1,0)</f>
        <v>0</v>
      </c>
      <c r="S854">
        <f>IF('Main Data'!H854="Movado",1,0)</f>
        <v>0</v>
      </c>
      <c r="T854">
        <f>IF('Main Data'!H854="Omega",1,0)</f>
        <v>0</v>
      </c>
      <c r="U854">
        <f>IF('Main Data'!H854="Panerai",1,0)</f>
        <v>0</v>
      </c>
      <c r="V854">
        <f>IF('Main Data'!H854="Patek",1,0)</f>
        <v>0</v>
      </c>
      <c r="W854">
        <f>IF('Main Data'!H854="Rolex",1,0)</f>
        <v>0</v>
      </c>
      <c r="X854">
        <f>IF('Main Data'!H854="Tudor",1,0)</f>
        <v>0</v>
      </c>
      <c r="Y854">
        <f>IF('Main Data'!H854="Ulysse Nardin",1,0)</f>
        <v>0</v>
      </c>
      <c r="Z854">
        <f>IF('Main Data'!H854="Universal Geneve",1,0)</f>
        <v>0</v>
      </c>
      <c r="AA854">
        <f>IF('Main Data'!H854="Vacheron",1,0)</f>
        <v>0</v>
      </c>
      <c r="AB854">
        <f>IF('Main Data'!H854="Zenith",1,0)</f>
        <v>0</v>
      </c>
      <c r="AC854">
        <f>IF('Main Data'!J854="Stainless Steel",1,0)</f>
        <v>0</v>
      </c>
      <c r="AD854">
        <f>IF('Main Data'!J854="Two-tone",1,0)</f>
        <v>0</v>
      </c>
      <c r="AE854">
        <f>IF(OR('Main Data'!J854="YG 18K",'Main Data'!J854="YG &lt;18K",'Main Data'!J854="PG 18K",'Main Data'!J854="PG &lt;18K",'Main Data'!J854="WG 18K",'Main Data'!J854="Mixes of 18K",'Main Data'!J854="Mixes &lt;18K"),1,0)</f>
        <v>1</v>
      </c>
      <c r="AF854">
        <f>IF('Main Data'!J854="Platinum",1,0)</f>
        <v>0</v>
      </c>
      <c r="AG854">
        <f>IF(OR('Main Data'!J854="PVD",'Main Data'!J854="Gold Plate",'Main Data'!J854="Other"),1,0)</f>
        <v>0</v>
      </c>
      <c r="AH854">
        <f>IF('Main Data'!N854="Stainless Steel",1,0)</f>
        <v>0</v>
      </c>
      <c r="AI854">
        <f>IF('Main Data'!N854="Leather",1,0)</f>
        <v>1</v>
      </c>
      <c r="AJ854">
        <f>IF('Main Data'!N854="Two-tone",1,0)</f>
        <v>0</v>
      </c>
      <c r="AK854">
        <f>IF(OR('Main Data'!N854="YG 18K",'Main Data'!N854="PG 18K",'Main Data'!N854="WG 18K",'Main Data'!N854="Mixes of 18K"),1,0)</f>
        <v>0</v>
      </c>
      <c r="AL854">
        <f>IF(OR(,'Main Data'!N854="PVD",'Main Data'!N854="Gold plate"),1,0)</f>
        <v>0</v>
      </c>
      <c r="AM854">
        <f>IF(OR('Main Data'!AV854="Yes",'Main Data'!AW854="Yes",'Main Data'!AU854="Yes"),1,0)</f>
        <v>0</v>
      </c>
      <c r="AN854">
        <f>IF(OR(ISTEXT('Main Data'!AX854), ISTEXT('Main Data'!AY854)),1,0)</f>
        <v>0</v>
      </c>
      <c r="AO854">
        <f>IF('Main Data'!AZ854="Yes",1,0)</f>
        <v>0</v>
      </c>
      <c r="AP854">
        <f>IF('Main Data'!BA854="Yes",1,0)</f>
        <v>0</v>
      </c>
      <c r="AQ854">
        <f>IF('Main Data'!BD854="Yes",1,0)</f>
        <v>0</v>
      </c>
      <c r="AR854">
        <f>IF('Main Data'!BE854="A",1,0)</f>
        <v>0</v>
      </c>
      <c r="AS854">
        <f>IF('Main Data'!BE854="AA",1,0)</f>
        <v>0</v>
      </c>
      <c r="AT854">
        <f>IF('Main Data'!BE854="AAA",1,0)</f>
        <v>1</v>
      </c>
      <c r="AU854">
        <f>IF('Main Data'!BE854="AAAA",1,0)</f>
        <v>0</v>
      </c>
      <c r="AV854">
        <f>IF('Main Data'!P854="Yes",1,0)</f>
        <v>1</v>
      </c>
      <c r="AW854">
        <f>IF('Main Data'!AP854="Yes",1,0)</f>
        <v>0</v>
      </c>
      <c r="AX854">
        <f>IF(OR('Main Data'!V854="Yes", 'Main Data'!W854="Yes",'Main Data'!X854="Yes"),1,0)</f>
        <v>0</v>
      </c>
      <c r="AY854">
        <f>IF(OR('Main Data'!Y854="Yes",'Main Data'!Z854="Yes"),1,0)</f>
        <v>0</v>
      </c>
      <c r="AZ854">
        <f>IF('Main Data'!AR854="Yes",1,0)</f>
        <v>0</v>
      </c>
      <c r="BA854">
        <f>IF('Main Data'!AS854="Yes",1,0)</f>
        <v>0</v>
      </c>
      <c r="BB854">
        <f>IF('Main Data'!AG854="Yes",1,0)</f>
        <v>0</v>
      </c>
      <c r="BC854">
        <f>IF('Main Data'!AB854="Yes",1,0)</f>
        <v>0</v>
      </c>
      <c r="BD854">
        <f>IF('Main Data'!AA854="Yes",1,0)</f>
        <v>0</v>
      </c>
      <c r="BE854">
        <f>IF('Main Data'!AC854="Yes",1,0)</f>
        <v>0</v>
      </c>
      <c r="BF854">
        <f>IF('Main Data'!AF854="Yes",1,0)</f>
        <v>0</v>
      </c>
      <c r="BG854">
        <f>IF(OR('Main Data'!AI854="Yes",'Main Data'!AL854="Yes"),1,0)</f>
        <v>0</v>
      </c>
      <c r="BH854">
        <f>IF('Main Data'!AJ854="Yes",1,0)</f>
        <v>0</v>
      </c>
      <c r="BI854">
        <f>IF('Main Data'!AK854="Yes",1,0)</f>
        <v>0</v>
      </c>
      <c r="BJ854">
        <f>IF('Main Data'!AM854="Yes",1,0)</f>
        <v>0</v>
      </c>
      <c r="BK854">
        <f>IF('Main Data'!AQ854="Yes",1,0)</f>
        <v>0</v>
      </c>
      <c r="BL854" s="21">
        <f t="shared" si="79"/>
        <v>0</v>
      </c>
      <c r="BM854" s="21">
        <f t="shared" si="80"/>
        <v>0</v>
      </c>
      <c r="BN854" s="21">
        <f t="shared" si="81"/>
        <v>1</v>
      </c>
      <c r="BO854" s="21">
        <f t="shared" si="82"/>
        <v>0</v>
      </c>
      <c r="BP854" s="21">
        <f t="shared" si="83"/>
        <v>0</v>
      </c>
    </row>
    <row r="855" spans="1:68" x14ac:dyDescent="0.2">
      <c r="A855">
        <v>851</v>
      </c>
      <c r="B855" s="33">
        <f>'Main Data'!C855</f>
        <v>44010</v>
      </c>
      <c r="C855">
        <f>'Main Data'!D855</f>
        <v>121</v>
      </c>
      <c r="D855" s="26">
        <f>'Main Data'!E855</f>
        <v>9500</v>
      </c>
      <c r="E855" s="26">
        <f>'Main Data'!F855</f>
        <v>11875</v>
      </c>
      <c r="F855" s="34">
        <f t="shared" si="78"/>
        <v>9.1590470775886317</v>
      </c>
      <c r="G855">
        <f>IF('Main Data'!H855="AP",1,0)</f>
        <v>0</v>
      </c>
      <c r="H855">
        <f>IF('Main Data'!H855="Blancpain",1,0)</f>
        <v>0</v>
      </c>
      <c r="I855">
        <f>IF('Main Data'!H855="Breguet",1,0)</f>
        <v>0</v>
      </c>
      <c r="J855">
        <f>IF('Main Data'!H855="Breitling",1,0)</f>
        <v>0</v>
      </c>
      <c r="K855">
        <f>IF('Main Data'!H855="Cartier",1,0)</f>
        <v>1</v>
      </c>
      <c r="L855">
        <f>IF('Main Data'!H855="Gallet",1,0)</f>
        <v>0</v>
      </c>
      <c r="M855">
        <f>IF('Main Data'!H855="Girard Perregaux",1,0)</f>
        <v>0</v>
      </c>
      <c r="N855">
        <f>IF('Main Data'!H855="Gubelin",1,0)</f>
        <v>0</v>
      </c>
      <c r="O855">
        <f>IF('Main Data'!H855="Heuer",1,0)</f>
        <v>0</v>
      </c>
      <c r="P855">
        <f>IF('Main Data'!H855="IWC",1,0)</f>
        <v>0</v>
      </c>
      <c r="Q855">
        <f>IF('Main Data'!H855="JLC",1,0)</f>
        <v>0</v>
      </c>
      <c r="R855">
        <f>IF('Main Data'!H855="Longines",1,0)</f>
        <v>0</v>
      </c>
      <c r="S855">
        <f>IF('Main Data'!H855="Movado",1,0)</f>
        <v>0</v>
      </c>
      <c r="T855">
        <f>IF('Main Data'!H855="Omega",1,0)</f>
        <v>0</v>
      </c>
      <c r="U855">
        <f>IF('Main Data'!H855="Panerai",1,0)</f>
        <v>0</v>
      </c>
      <c r="V855">
        <f>IF('Main Data'!H855="Patek",1,0)</f>
        <v>0</v>
      </c>
      <c r="W855">
        <f>IF('Main Data'!H855="Rolex",1,0)</f>
        <v>0</v>
      </c>
      <c r="X855">
        <f>IF('Main Data'!H855="Tudor",1,0)</f>
        <v>0</v>
      </c>
      <c r="Y855">
        <f>IF('Main Data'!H855="Ulysse Nardin",1,0)</f>
        <v>0</v>
      </c>
      <c r="Z855">
        <f>IF('Main Data'!H855="Universal Geneve",1,0)</f>
        <v>0</v>
      </c>
      <c r="AA855">
        <f>IF('Main Data'!H855="Vacheron",1,0)</f>
        <v>0</v>
      </c>
      <c r="AB855">
        <f>IF('Main Data'!H855="Zenith",1,0)</f>
        <v>0</v>
      </c>
      <c r="AC855">
        <f>IF('Main Data'!J855="Stainless Steel",1,0)</f>
        <v>0</v>
      </c>
      <c r="AD855">
        <f>IF('Main Data'!J855="Two-tone",1,0)</f>
        <v>0</v>
      </c>
      <c r="AE855">
        <f>IF(OR('Main Data'!J855="YG 18K",'Main Data'!J855="YG &lt;18K",'Main Data'!J855="PG 18K",'Main Data'!J855="PG &lt;18K",'Main Data'!J855="WG 18K",'Main Data'!J855="Mixes of 18K",'Main Data'!J855="Mixes &lt;18K"),1,0)</f>
        <v>0</v>
      </c>
      <c r="AF855">
        <f>IF('Main Data'!J855="Platinum",1,0)</f>
        <v>1</v>
      </c>
      <c r="AG855">
        <f>IF(OR('Main Data'!J855="PVD",'Main Data'!J855="Gold Plate",'Main Data'!J855="Other"),1,0)</f>
        <v>0</v>
      </c>
      <c r="AH855">
        <f>IF('Main Data'!N855="Stainless Steel",1,0)</f>
        <v>0</v>
      </c>
      <c r="AI855">
        <f>IF('Main Data'!N855="Leather",1,0)</f>
        <v>1</v>
      </c>
      <c r="AJ855">
        <f>IF('Main Data'!N855="Two-tone",1,0)</f>
        <v>0</v>
      </c>
      <c r="AK855">
        <f>IF(OR('Main Data'!N855="YG 18K",'Main Data'!N855="PG 18K",'Main Data'!N855="WG 18K",'Main Data'!N855="Mixes of 18K"),1,0)</f>
        <v>0</v>
      </c>
      <c r="AL855">
        <f>IF(OR(,'Main Data'!N855="PVD",'Main Data'!N855="Gold plate"),1,0)</f>
        <v>0</v>
      </c>
      <c r="AM855">
        <f>IF(OR('Main Data'!AV855="Yes",'Main Data'!AW855="Yes",'Main Data'!AU855="Yes"),1,0)</f>
        <v>0</v>
      </c>
      <c r="AN855">
        <f>IF(OR(ISTEXT('Main Data'!AX855), ISTEXT('Main Data'!AY855)),1,0)</f>
        <v>0</v>
      </c>
      <c r="AO855">
        <f>IF('Main Data'!AZ855="Yes",1,0)</f>
        <v>0</v>
      </c>
      <c r="AP855">
        <f>IF('Main Data'!BA855="Yes",1,0)</f>
        <v>0</v>
      </c>
      <c r="AQ855">
        <f>IF('Main Data'!BD855="Yes",1,0)</f>
        <v>0</v>
      </c>
      <c r="AR855">
        <f>IF('Main Data'!BE855="A",1,0)</f>
        <v>0</v>
      </c>
      <c r="AS855">
        <f>IF('Main Data'!BE855="AA",1,0)</f>
        <v>0</v>
      </c>
      <c r="AT855">
        <f>IF('Main Data'!BE855="AAA",1,0)</f>
        <v>0</v>
      </c>
      <c r="AU855">
        <f>IF('Main Data'!BE855="AAAA",1,0)</f>
        <v>1</v>
      </c>
      <c r="AV855">
        <f>IF('Main Data'!P855="Yes",1,0)</f>
        <v>1</v>
      </c>
      <c r="AW855">
        <f>IF('Main Data'!AP855="Yes",1,0)</f>
        <v>0</v>
      </c>
      <c r="AX855">
        <f>IF(OR('Main Data'!V855="Yes", 'Main Data'!W855="Yes",'Main Data'!X855="Yes"),1,0)</f>
        <v>0</v>
      </c>
      <c r="AY855">
        <f>IF(OR('Main Data'!Y855="Yes",'Main Data'!Z855="Yes"),1,0)</f>
        <v>0</v>
      </c>
      <c r="AZ855">
        <f>IF('Main Data'!AR855="Yes",1,0)</f>
        <v>0</v>
      </c>
      <c r="BA855">
        <f>IF('Main Data'!AS855="Yes",1,0)</f>
        <v>0</v>
      </c>
      <c r="BB855">
        <f>IF('Main Data'!AG855="Yes",1,0)</f>
        <v>0</v>
      </c>
      <c r="BC855">
        <f>IF('Main Data'!AB855="Yes",1,0)</f>
        <v>0</v>
      </c>
      <c r="BD855">
        <f>IF('Main Data'!AA855="Yes",1,0)</f>
        <v>0</v>
      </c>
      <c r="BE855">
        <f>IF('Main Data'!AC855="Yes",1,0)</f>
        <v>0</v>
      </c>
      <c r="BF855">
        <f>IF('Main Data'!AF855="Yes",1,0)</f>
        <v>0</v>
      </c>
      <c r="BG855">
        <f>IF(OR('Main Data'!AI855="Yes",'Main Data'!AL855="Yes"),1,0)</f>
        <v>0</v>
      </c>
      <c r="BH855">
        <f>IF('Main Data'!AJ855="Yes",1,0)</f>
        <v>0</v>
      </c>
      <c r="BI855">
        <f>IF('Main Data'!AK855="Yes",1,0)</f>
        <v>0</v>
      </c>
      <c r="BJ855">
        <f>IF('Main Data'!AM855="Yes",1,0)</f>
        <v>0</v>
      </c>
      <c r="BK855">
        <f>IF('Main Data'!AQ855="Yes",1,0)</f>
        <v>0</v>
      </c>
      <c r="BL855" s="21">
        <f t="shared" si="79"/>
        <v>0</v>
      </c>
      <c r="BM855" s="21">
        <f t="shared" si="80"/>
        <v>0</v>
      </c>
      <c r="BN855" s="21">
        <f t="shared" si="81"/>
        <v>1</v>
      </c>
      <c r="BO855" s="21">
        <f t="shared" si="82"/>
        <v>0</v>
      </c>
      <c r="BP855" s="21">
        <f t="shared" si="83"/>
        <v>0</v>
      </c>
    </row>
    <row r="856" spans="1:68" x14ac:dyDescent="0.2">
      <c r="A856">
        <v>852</v>
      </c>
      <c r="B856" s="33">
        <f>'Main Data'!C856</f>
        <v>44010</v>
      </c>
      <c r="C856">
        <f>'Main Data'!D856</f>
        <v>122</v>
      </c>
      <c r="D856" s="26">
        <f>'Main Data'!E856</f>
        <v>10000</v>
      </c>
      <c r="E856" s="26">
        <f>'Main Data'!F856</f>
        <v>12500</v>
      </c>
      <c r="F856" s="34">
        <f t="shared" si="78"/>
        <v>9.2103403719761836</v>
      </c>
      <c r="G856">
        <f>IF('Main Data'!H856="AP",1,0)</f>
        <v>0</v>
      </c>
      <c r="H856">
        <f>IF('Main Data'!H856="Blancpain",1,0)</f>
        <v>0</v>
      </c>
      <c r="I856">
        <f>IF('Main Data'!H856="Breguet",1,0)</f>
        <v>0</v>
      </c>
      <c r="J856">
        <f>IF('Main Data'!H856="Breitling",1,0)</f>
        <v>0</v>
      </c>
      <c r="K856">
        <f>IF('Main Data'!H856="Cartier",1,0)</f>
        <v>1</v>
      </c>
      <c r="L856">
        <f>IF('Main Data'!H856="Gallet",1,0)</f>
        <v>0</v>
      </c>
      <c r="M856">
        <f>IF('Main Data'!H856="Girard Perregaux",1,0)</f>
        <v>0</v>
      </c>
      <c r="N856">
        <f>IF('Main Data'!H856="Gubelin",1,0)</f>
        <v>0</v>
      </c>
      <c r="O856">
        <f>IF('Main Data'!H856="Heuer",1,0)</f>
        <v>0</v>
      </c>
      <c r="P856">
        <f>IF('Main Data'!H856="IWC",1,0)</f>
        <v>0</v>
      </c>
      <c r="Q856">
        <f>IF('Main Data'!H856="JLC",1,0)</f>
        <v>0</v>
      </c>
      <c r="R856">
        <f>IF('Main Data'!H856="Longines",1,0)</f>
        <v>0</v>
      </c>
      <c r="S856">
        <f>IF('Main Data'!H856="Movado",1,0)</f>
        <v>0</v>
      </c>
      <c r="T856">
        <f>IF('Main Data'!H856="Omega",1,0)</f>
        <v>0</v>
      </c>
      <c r="U856">
        <f>IF('Main Data'!H856="Panerai",1,0)</f>
        <v>0</v>
      </c>
      <c r="V856">
        <f>IF('Main Data'!H856="Patek",1,0)</f>
        <v>0</v>
      </c>
      <c r="W856">
        <f>IF('Main Data'!H856="Rolex",1,0)</f>
        <v>0</v>
      </c>
      <c r="X856">
        <f>IF('Main Data'!H856="Tudor",1,0)</f>
        <v>0</v>
      </c>
      <c r="Y856">
        <f>IF('Main Data'!H856="Ulysse Nardin",1,0)</f>
        <v>0</v>
      </c>
      <c r="Z856">
        <f>IF('Main Data'!H856="Universal Geneve",1,0)</f>
        <v>0</v>
      </c>
      <c r="AA856">
        <f>IF('Main Data'!H856="Vacheron",1,0)</f>
        <v>0</v>
      </c>
      <c r="AB856">
        <f>IF('Main Data'!H856="Zenith",1,0)</f>
        <v>0</v>
      </c>
      <c r="AC856">
        <f>IF('Main Data'!J856="Stainless Steel",1,0)</f>
        <v>0</v>
      </c>
      <c r="AD856">
        <f>IF('Main Data'!J856="Two-tone",1,0)</f>
        <v>0</v>
      </c>
      <c r="AE856">
        <f>IF(OR('Main Data'!J856="YG 18K",'Main Data'!J856="YG &lt;18K",'Main Data'!J856="PG 18K",'Main Data'!J856="PG &lt;18K",'Main Data'!J856="WG 18K",'Main Data'!J856="Mixes of 18K",'Main Data'!J856="Mixes &lt;18K"),1,0)</f>
        <v>1</v>
      </c>
      <c r="AF856">
        <f>IF('Main Data'!J856="Platinum",1,0)</f>
        <v>0</v>
      </c>
      <c r="AG856">
        <f>IF(OR('Main Data'!J856="PVD",'Main Data'!J856="Gold Plate",'Main Data'!J856="Other"),1,0)</f>
        <v>0</v>
      </c>
      <c r="AH856">
        <f>IF('Main Data'!N856="Stainless Steel",1,0)</f>
        <v>0</v>
      </c>
      <c r="AI856">
        <f>IF('Main Data'!N856="Leather",1,0)</f>
        <v>1</v>
      </c>
      <c r="AJ856">
        <f>IF('Main Data'!N856="Two-tone",1,0)</f>
        <v>0</v>
      </c>
      <c r="AK856">
        <f>IF(OR('Main Data'!N856="YG 18K",'Main Data'!N856="PG 18K",'Main Data'!N856="WG 18K",'Main Data'!N856="Mixes of 18K"),1,0)</f>
        <v>0</v>
      </c>
      <c r="AL856">
        <f>IF(OR(,'Main Data'!N856="PVD",'Main Data'!N856="Gold plate"),1,0)</f>
        <v>0</v>
      </c>
      <c r="AM856">
        <f>IF(OR('Main Data'!AV856="Yes",'Main Data'!AW856="Yes",'Main Data'!AU856="Yes"),1,0)</f>
        <v>0</v>
      </c>
      <c r="AN856">
        <f>IF(OR(ISTEXT('Main Data'!AX856), ISTEXT('Main Data'!AY856)),1,0)</f>
        <v>0</v>
      </c>
      <c r="AO856">
        <f>IF('Main Data'!AZ856="Yes",1,0)</f>
        <v>0</v>
      </c>
      <c r="AP856">
        <f>IF('Main Data'!BA856="Yes",1,0)</f>
        <v>0</v>
      </c>
      <c r="AQ856">
        <f>IF('Main Data'!BD856="Yes",1,0)</f>
        <v>0</v>
      </c>
      <c r="AR856">
        <f>IF('Main Data'!BE856="A",1,0)</f>
        <v>0</v>
      </c>
      <c r="AS856">
        <f>IF('Main Data'!BE856="AA",1,0)</f>
        <v>0</v>
      </c>
      <c r="AT856">
        <f>IF('Main Data'!BE856="AAA",1,0)</f>
        <v>1</v>
      </c>
      <c r="AU856">
        <f>IF('Main Data'!BE856="AAAA",1,0)</f>
        <v>0</v>
      </c>
      <c r="AV856">
        <f>IF('Main Data'!P856="Yes",1,0)</f>
        <v>1</v>
      </c>
      <c r="AW856">
        <f>IF('Main Data'!AP856="Yes",1,0)</f>
        <v>0</v>
      </c>
      <c r="AX856">
        <f>IF(OR('Main Data'!V856="Yes", 'Main Data'!W856="Yes",'Main Data'!X856="Yes"),1,0)</f>
        <v>0</v>
      </c>
      <c r="AY856">
        <f>IF(OR('Main Data'!Y856="Yes",'Main Data'!Z856="Yes"),1,0)</f>
        <v>0</v>
      </c>
      <c r="AZ856">
        <f>IF('Main Data'!AR856="Yes",1,0)</f>
        <v>0</v>
      </c>
      <c r="BA856">
        <f>IF('Main Data'!AS856="Yes",1,0)</f>
        <v>0</v>
      </c>
      <c r="BB856">
        <f>IF('Main Data'!AG856="Yes",1,0)</f>
        <v>0</v>
      </c>
      <c r="BC856">
        <f>IF('Main Data'!AB856="Yes",1,0)</f>
        <v>0</v>
      </c>
      <c r="BD856">
        <f>IF('Main Data'!AA856="Yes",1,0)</f>
        <v>0</v>
      </c>
      <c r="BE856">
        <f>IF('Main Data'!AC856="Yes",1,0)</f>
        <v>0</v>
      </c>
      <c r="BF856">
        <f>IF('Main Data'!AF856="Yes",1,0)</f>
        <v>0</v>
      </c>
      <c r="BG856">
        <f>IF(OR('Main Data'!AI856="Yes",'Main Data'!AL856="Yes"),1,0)</f>
        <v>0</v>
      </c>
      <c r="BH856">
        <f>IF('Main Data'!AJ856="Yes",1,0)</f>
        <v>0</v>
      </c>
      <c r="BI856">
        <f>IF('Main Data'!AK856="Yes",1,0)</f>
        <v>0</v>
      </c>
      <c r="BJ856">
        <f>IF('Main Data'!AM856="Yes",1,0)</f>
        <v>0</v>
      </c>
      <c r="BK856">
        <f>IF('Main Data'!AQ856="Yes",1,0)</f>
        <v>0</v>
      </c>
      <c r="BL856" s="21">
        <f t="shared" si="79"/>
        <v>0</v>
      </c>
      <c r="BM856" s="21">
        <f t="shared" si="80"/>
        <v>0</v>
      </c>
      <c r="BN856" s="21">
        <f t="shared" si="81"/>
        <v>1</v>
      </c>
      <c r="BO856" s="21">
        <f t="shared" si="82"/>
        <v>0</v>
      </c>
      <c r="BP856" s="21">
        <f t="shared" si="83"/>
        <v>0</v>
      </c>
    </row>
    <row r="857" spans="1:68" x14ac:dyDescent="0.2">
      <c r="A857">
        <v>853</v>
      </c>
      <c r="B857" s="33">
        <f>'Main Data'!C857</f>
        <v>44010</v>
      </c>
      <c r="C857">
        <f>'Main Data'!D857</f>
        <v>123</v>
      </c>
      <c r="D857" s="26">
        <f>'Main Data'!E857</f>
        <v>10500</v>
      </c>
      <c r="E857" s="26">
        <f>'Main Data'!F857</f>
        <v>13125</v>
      </c>
      <c r="F857" s="34">
        <f t="shared" si="78"/>
        <v>9.259130536145614</v>
      </c>
      <c r="G857">
        <f>IF('Main Data'!H857="AP",1,0)</f>
        <v>0</v>
      </c>
      <c r="H857">
        <f>IF('Main Data'!H857="Blancpain",1,0)</f>
        <v>0</v>
      </c>
      <c r="I857">
        <f>IF('Main Data'!H857="Breguet",1,0)</f>
        <v>0</v>
      </c>
      <c r="J857">
        <f>IF('Main Data'!H857="Breitling",1,0)</f>
        <v>0</v>
      </c>
      <c r="K857">
        <f>IF('Main Data'!H857="Cartier",1,0)</f>
        <v>1</v>
      </c>
      <c r="L857">
        <f>IF('Main Data'!H857="Gallet",1,0)</f>
        <v>0</v>
      </c>
      <c r="M857">
        <f>IF('Main Data'!H857="Girard Perregaux",1,0)</f>
        <v>0</v>
      </c>
      <c r="N857">
        <f>IF('Main Data'!H857="Gubelin",1,0)</f>
        <v>0</v>
      </c>
      <c r="O857">
        <f>IF('Main Data'!H857="Heuer",1,0)</f>
        <v>0</v>
      </c>
      <c r="P857">
        <f>IF('Main Data'!H857="IWC",1,0)</f>
        <v>0</v>
      </c>
      <c r="Q857">
        <f>IF('Main Data'!H857="JLC",1,0)</f>
        <v>0</v>
      </c>
      <c r="R857">
        <f>IF('Main Data'!H857="Longines",1,0)</f>
        <v>0</v>
      </c>
      <c r="S857">
        <f>IF('Main Data'!H857="Movado",1,0)</f>
        <v>0</v>
      </c>
      <c r="T857">
        <f>IF('Main Data'!H857="Omega",1,0)</f>
        <v>0</v>
      </c>
      <c r="U857">
        <f>IF('Main Data'!H857="Panerai",1,0)</f>
        <v>0</v>
      </c>
      <c r="V857">
        <f>IF('Main Data'!H857="Patek",1,0)</f>
        <v>0</v>
      </c>
      <c r="W857">
        <f>IF('Main Data'!H857="Rolex",1,0)</f>
        <v>0</v>
      </c>
      <c r="X857">
        <f>IF('Main Data'!H857="Tudor",1,0)</f>
        <v>0</v>
      </c>
      <c r="Y857">
        <f>IF('Main Data'!H857="Ulysse Nardin",1,0)</f>
        <v>0</v>
      </c>
      <c r="Z857">
        <f>IF('Main Data'!H857="Universal Geneve",1,0)</f>
        <v>0</v>
      </c>
      <c r="AA857">
        <f>IF('Main Data'!H857="Vacheron",1,0)</f>
        <v>0</v>
      </c>
      <c r="AB857">
        <f>IF('Main Data'!H857="Zenith",1,0)</f>
        <v>0</v>
      </c>
      <c r="AC857">
        <f>IF('Main Data'!J857="Stainless Steel",1,0)</f>
        <v>0</v>
      </c>
      <c r="AD857">
        <f>IF('Main Data'!J857="Two-tone",1,0)</f>
        <v>0</v>
      </c>
      <c r="AE857">
        <f>IF(OR('Main Data'!J857="YG 18K",'Main Data'!J857="YG &lt;18K",'Main Data'!J857="PG 18K",'Main Data'!J857="PG &lt;18K",'Main Data'!J857="WG 18K",'Main Data'!J857="Mixes of 18K",'Main Data'!J857="Mixes &lt;18K"),1,0)</f>
        <v>1</v>
      </c>
      <c r="AF857">
        <f>IF('Main Data'!J857="Platinum",1,0)</f>
        <v>0</v>
      </c>
      <c r="AG857">
        <f>IF(OR('Main Data'!J857="PVD",'Main Data'!J857="Gold Plate",'Main Data'!J857="Other"),1,0)</f>
        <v>0</v>
      </c>
      <c r="AH857">
        <f>IF('Main Data'!N857="Stainless Steel",1,0)</f>
        <v>0</v>
      </c>
      <c r="AI857">
        <f>IF('Main Data'!N857="Leather",1,0)</f>
        <v>1</v>
      </c>
      <c r="AJ857">
        <f>IF('Main Data'!N857="Two-tone",1,0)</f>
        <v>0</v>
      </c>
      <c r="AK857">
        <f>IF(OR('Main Data'!N857="YG 18K",'Main Data'!N857="PG 18K",'Main Data'!N857="WG 18K",'Main Data'!N857="Mixes of 18K"),1,0)</f>
        <v>0</v>
      </c>
      <c r="AL857">
        <f>IF(OR(,'Main Data'!N857="PVD",'Main Data'!N857="Gold plate"),1,0)</f>
        <v>0</v>
      </c>
      <c r="AM857">
        <f>IF(OR('Main Data'!AV857="Yes",'Main Data'!AW857="Yes",'Main Data'!AU857="Yes"),1,0)</f>
        <v>0</v>
      </c>
      <c r="AN857">
        <f>IF(OR(ISTEXT('Main Data'!AX857), ISTEXT('Main Data'!AY857)),1,0)</f>
        <v>0</v>
      </c>
      <c r="AO857">
        <f>IF('Main Data'!AZ857="Yes",1,0)</f>
        <v>0</v>
      </c>
      <c r="AP857">
        <f>IF('Main Data'!BA857="Yes",1,0)</f>
        <v>0</v>
      </c>
      <c r="AQ857">
        <f>IF('Main Data'!BD857="Yes",1,0)</f>
        <v>0</v>
      </c>
      <c r="AR857">
        <f>IF('Main Data'!BE857="A",1,0)</f>
        <v>0</v>
      </c>
      <c r="AS857">
        <f>IF('Main Data'!BE857="AA",1,0)</f>
        <v>1</v>
      </c>
      <c r="AT857">
        <f>IF('Main Data'!BE857="AAA",1,0)</f>
        <v>0</v>
      </c>
      <c r="AU857">
        <f>IF('Main Data'!BE857="AAAA",1,0)</f>
        <v>0</v>
      </c>
      <c r="AV857">
        <f>IF('Main Data'!P857="Yes",1,0)</f>
        <v>1</v>
      </c>
      <c r="AW857">
        <f>IF('Main Data'!AP857="Yes",1,0)</f>
        <v>0</v>
      </c>
      <c r="AX857">
        <f>IF(OR('Main Data'!V857="Yes", 'Main Data'!W857="Yes",'Main Data'!X857="Yes"),1,0)</f>
        <v>0</v>
      </c>
      <c r="AY857">
        <f>IF(OR('Main Data'!Y857="Yes",'Main Data'!Z857="Yes"),1,0)</f>
        <v>0</v>
      </c>
      <c r="AZ857">
        <f>IF('Main Data'!AR857="Yes",1,0)</f>
        <v>0</v>
      </c>
      <c r="BA857">
        <f>IF('Main Data'!AS857="Yes",1,0)</f>
        <v>0</v>
      </c>
      <c r="BB857">
        <f>IF('Main Data'!AG857="Yes",1,0)</f>
        <v>0</v>
      </c>
      <c r="BC857">
        <f>IF('Main Data'!AB857="Yes",1,0)</f>
        <v>0</v>
      </c>
      <c r="BD857">
        <f>IF('Main Data'!AA857="Yes",1,0)</f>
        <v>0</v>
      </c>
      <c r="BE857">
        <f>IF('Main Data'!AC857="Yes",1,0)</f>
        <v>0</v>
      </c>
      <c r="BF857">
        <f>IF('Main Data'!AF857="Yes",1,0)</f>
        <v>0</v>
      </c>
      <c r="BG857">
        <f>IF(OR('Main Data'!AI857="Yes",'Main Data'!AL857="Yes"),1,0)</f>
        <v>0</v>
      </c>
      <c r="BH857">
        <f>IF('Main Data'!AJ857="Yes",1,0)</f>
        <v>0</v>
      </c>
      <c r="BI857">
        <f>IF('Main Data'!AK857="Yes",1,0)</f>
        <v>0</v>
      </c>
      <c r="BJ857">
        <f>IF('Main Data'!AM857="Yes",1,0)</f>
        <v>0</v>
      </c>
      <c r="BK857">
        <f>IF('Main Data'!AQ857="Yes",1,0)</f>
        <v>0</v>
      </c>
      <c r="BL857" s="21">
        <f t="shared" si="79"/>
        <v>0</v>
      </c>
      <c r="BM857" s="21">
        <f t="shared" si="80"/>
        <v>0</v>
      </c>
      <c r="BN857" s="21">
        <f t="shared" si="81"/>
        <v>1</v>
      </c>
      <c r="BO857" s="21">
        <f t="shared" si="82"/>
        <v>0</v>
      </c>
      <c r="BP857" s="21">
        <f t="shared" si="83"/>
        <v>0</v>
      </c>
    </row>
    <row r="858" spans="1:68" x14ac:dyDescent="0.2">
      <c r="A858">
        <v>854</v>
      </c>
      <c r="B858" s="33">
        <f>'Main Data'!C858</f>
        <v>44010</v>
      </c>
      <c r="C858">
        <f>'Main Data'!D858</f>
        <v>127</v>
      </c>
      <c r="D858" s="26">
        <f>'Main Data'!E858</f>
        <v>4600</v>
      </c>
      <c r="E858" s="26">
        <f>'Main Data'!F858</f>
        <v>5750</v>
      </c>
      <c r="F858" s="34">
        <f t="shared" si="78"/>
        <v>8.4338115824771869</v>
      </c>
      <c r="G858">
        <f>IF('Main Data'!H858="AP",1,0)</f>
        <v>0</v>
      </c>
      <c r="H858">
        <f>IF('Main Data'!H858="Blancpain",1,0)</f>
        <v>0</v>
      </c>
      <c r="I858">
        <f>IF('Main Data'!H858="Breguet",1,0)</f>
        <v>0</v>
      </c>
      <c r="J858">
        <f>IF('Main Data'!H858="Breitling",1,0)</f>
        <v>0</v>
      </c>
      <c r="K858">
        <f>IF('Main Data'!H858="Cartier",1,0)</f>
        <v>0</v>
      </c>
      <c r="L858">
        <f>IF('Main Data'!H858="Gallet",1,0)</f>
        <v>0</v>
      </c>
      <c r="M858">
        <f>IF('Main Data'!H858="Girard Perregaux",1,0)</f>
        <v>0</v>
      </c>
      <c r="N858">
        <f>IF('Main Data'!H858="Gubelin",1,0)</f>
        <v>0</v>
      </c>
      <c r="O858">
        <f>IF('Main Data'!H858="Heuer",1,0)</f>
        <v>0</v>
      </c>
      <c r="P858">
        <f>IF('Main Data'!H858="IWC",1,0)</f>
        <v>0</v>
      </c>
      <c r="Q858">
        <f>IF('Main Data'!H858="JLC",1,0)</f>
        <v>0</v>
      </c>
      <c r="R858">
        <f>IF('Main Data'!H858="Longines",1,0)</f>
        <v>0</v>
      </c>
      <c r="S858">
        <f>IF('Main Data'!H858="Movado",1,0)</f>
        <v>0</v>
      </c>
      <c r="T858">
        <f>IF('Main Data'!H858="Omega",1,0)</f>
        <v>0</v>
      </c>
      <c r="U858">
        <f>IF('Main Data'!H858="Panerai",1,0)</f>
        <v>0</v>
      </c>
      <c r="V858">
        <f>IF('Main Data'!H858="Patek",1,0)</f>
        <v>1</v>
      </c>
      <c r="W858">
        <f>IF('Main Data'!H858="Rolex",1,0)</f>
        <v>0</v>
      </c>
      <c r="X858">
        <f>IF('Main Data'!H858="Tudor",1,0)</f>
        <v>0</v>
      </c>
      <c r="Y858">
        <f>IF('Main Data'!H858="Ulysse Nardin",1,0)</f>
        <v>0</v>
      </c>
      <c r="Z858">
        <f>IF('Main Data'!H858="Universal Geneve",1,0)</f>
        <v>0</v>
      </c>
      <c r="AA858">
        <f>IF('Main Data'!H858="Vacheron",1,0)</f>
        <v>0</v>
      </c>
      <c r="AB858">
        <f>IF('Main Data'!H858="Zenith",1,0)</f>
        <v>0</v>
      </c>
      <c r="AC858">
        <f>IF('Main Data'!J858="Stainless Steel",1,0)</f>
        <v>0</v>
      </c>
      <c r="AD858">
        <f>IF('Main Data'!J858="Two-tone",1,0)</f>
        <v>0</v>
      </c>
      <c r="AE858">
        <f>IF(OR('Main Data'!J858="YG 18K",'Main Data'!J858="YG &lt;18K",'Main Data'!J858="PG 18K",'Main Data'!J858="PG &lt;18K",'Main Data'!J858="WG 18K",'Main Data'!J858="Mixes of 18K",'Main Data'!J858="Mixes &lt;18K"),1,0)</f>
        <v>1</v>
      </c>
      <c r="AF858">
        <f>IF('Main Data'!J858="Platinum",1,0)</f>
        <v>0</v>
      </c>
      <c r="AG858">
        <f>IF(OR('Main Data'!J858="PVD",'Main Data'!J858="Gold Plate",'Main Data'!J858="Other"),1,0)</f>
        <v>0</v>
      </c>
      <c r="AH858">
        <f>IF('Main Data'!N858="Stainless Steel",1,0)</f>
        <v>0</v>
      </c>
      <c r="AI858">
        <f>IF('Main Data'!N858="Leather",1,0)</f>
        <v>1</v>
      </c>
      <c r="AJ858">
        <f>IF('Main Data'!N858="Two-tone",1,0)</f>
        <v>0</v>
      </c>
      <c r="AK858">
        <f>IF(OR('Main Data'!N858="YG 18K",'Main Data'!N858="PG 18K",'Main Data'!N858="WG 18K",'Main Data'!N858="Mixes of 18K"),1,0)</f>
        <v>0</v>
      </c>
      <c r="AL858">
        <f>IF(OR(,'Main Data'!N858="PVD",'Main Data'!N858="Gold plate"),1,0)</f>
        <v>0</v>
      </c>
      <c r="AM858">
        <f>IF(OR('Main Data'!AV858="Yes",'Main Data'!AW858="Yes",'Main Data'!AU858="Yes"),1,0)</f>
        <v>0</v>
      </c>
      <c r="AN858">
        <f>IF(OR(ISTEXT('Main Data'!AX858), ISTEXT('Main Data'!AY858)),1,0)</f>
        <v>0</v>
      </c>
      <c r="AO858">
        <f>IF('Main Data'!AZ858="Yes",1,0)</f>
        <v>0</v>
      </c>
      <c r="AP858">
        <f>IF('Main Data'!BA858="Yes",1,0)</f>
        <v>0</v>
      </c>
      <c r="AQ858">
        <f>IF('Main Data'!BD858="Yes",1,0)</f>
        <v>0</v>
      </c>
      <c r="AR858">
        <f>IF('Main Data'!BE858="A",1,0)</f>
        <v>0</v>
      </c>
      <c r="AS858">
        <f>IF('Main Data'!BE858="AA",1,0)</f>
        <v>1</v>
      </c>
      <c r="AT858">
        <f>IF('Main Data'!BE858="AAA",1,0)</f>
        <v>0</v>
      </c>
      <c r="AU858">
        <f>IF('Main Data'!BE858="AAAA",1,0)</f>
        <v>0</v>
      </c>
      <c r="AV858">
        <f>IF('Main Data'!P858="Yes",1,0)</f>
        <v>1</v>
      </c>
      <c r="AW858">
        <f>IF('Main Data'!AP858="Yes",1,0)</f>
        <v>0</v>
      </c>
      <c r="AX858">
        <f>IF(OR('Main Data'!V858="Yes", 'Main Data'!W858="Yes",'Main Data'!X858="Yes"),1,0)</f>
        <v>0</v>
      </c>
      <c r="AY858">
        <f>IF(OR('Main Data'!Y858="Yes",'Main Data'!Z858="Yes"),1,0)</f>
        <v>0</v>
      </c>
      <c r="AZ858">
        <f>IF('Main Data'!AR858="Yes",1,0)</f>
        <v>0</v>
      </c>
      <c r="BA858">
        <f>IF('Main Data'!AS858="Yes",1,0)</f>
        <v>0</v>
      </c>
      <c r="BB858">
        <f>IF('Main Data'!AG858="Yes",1,0)</f>
        <v>0</v>
      </c>
      <c r="BC858">
        <f>IF('Main Data'!AB858="Yes",1,0)</f>
        <v>0</v>
      </c>
      <c r="BD858">
        <f>IF('Main Data'!AA858="Yes",1,0)</f>
        <v>0</v>
      </c>
      <c r="BE858">
        <f>IF('Main Data'!AC858="Yes",1,0)</f>
        <v>0</v>
      </c>
      <c r="BF858">
        <f>IF('Main Data'!AF858="Yes",1,0)</f>
        <v>0</v>
      </c>
      <c r="BG858">
        <f>IF(OR('Main Data'!AI858="Yes",'Main Data'!AL858="Yes"),1,0)</f>
        <v>0</v>
      </c>
      <c r="BH858">
        <f>IF('Main Data'!AJ858="Yes",1,0)</f>
        <v>0</v>
      </c>
      <c r="BI858">
        <f>IF('Main Data'!AK858="Yes",1,0)</f>
        <v>0</v>
      </c>
      <c r="BJ858">
        <f>IF('Main Data'!AM858="Yes",1,0)</f>
        <v>0</v>
      </c>
      <c r="BK858">
        <f>IF('Main Data'!AQ858="Yes",1,0)</f>
        <v>0</v>
      </c>
      <c r="BL858" s="21">
        <f t="shared" si="79"/>
        <v>0</v>
      </c>
      <c r="BM858" s="21">
        <f t="shared" si="80"/>
        <v>0</v>
      </c>
      <c r="BN858" s="21">
        <f t="shared" si="81"/>
        <v>1</v>
      </c>
      <c r="BO858" s="21">
        <f t="shared" si="82"/>
        <v>0</v>
      </c>
      <c r="BP858" s="21">
        <f t="shared" si="83"/>
        <v>0</v>
      </c>
    </row>
    <row r="859" spans="1:68" x14ac:dyDescent="0.2">
      <c r="A859">
        <v>855</v>
      </c>
      <c r="B859" s="33">
        <f>'Main Data'!C859</f>
        <v>44010</v>
      </c>
      <c r="C859">
        <f>'Main Data'!D859</f>
        <v>128</v>
      </c>
      <c r="D859" s="26">
        <f>'Main Data'!E859</f>
        <v>3200</v>
      </c>
      <c r="E859" s="26">
        <f>'Main Data'!F859</f>
        <v>4000</v>
      </c>
      <c r="F859" s="34">
        <f t="shared" si="78"/>
        <v>8.0709060887878188</v>
      </c>
      <c r="G859">
        <f>IF('Main Data'!H859="AP",1,0)</f>
        <v>0</v>
      </c>
      <c r="H859">
        <f>IF('Main Data'!H859="Blancpain",1,0)</f>
        <v>0</v>
      </c>
      <c r="I859">
        <f>IF('Main Data'!H859="Breguet",1,0)</f>
        <v>0</v>
      </c>
      <c r="J859">
        <f>IF('Main Data'!H859="Breitling",1,0)</f>
        <v>0</v>
      </c>
      <c r="K859">
        <f>IF('Main Data'!H859="Cartier",1,0)</f>
        <v>0</v>
      </c>
      <c r="L859">
        <f>IF('Main Data'!H859="Gallet",1,0)</f>
        <v>0</v>
      </c>
      <c r="M859">
        <f>IF('Main Data'!H859="Girard Perregaux",1,0)</f>
        <v>0</v>
      </c>
      <c r="N859">
        <f>IF('Main Data'!H859="Gubelin",1,0)</f>
        <v>0</v>
      </c>
      <c r="O859">
        <f>IF('Main Data'!H859="Heuer",1,0)</f>
        <v>0</v>
      </c>
      <c r="P859">
        <f>IF('Main Data'!H859="IWC",1,0)</f>
        <v>0</v>
      </c>
      <c r="Q859">
        <f>IF('Main Data'!H859="JLC",1,0)</f>
        <v>0</v>
      </c>
      <c r="R859">
        <f>IF('Main Data'!H859="Longines",1,0)</f>
        <v>0</v>
      </c>
      <c r="S859">
        <f>IF('Main Data'!H859="Movado",1,0)</f>
        <v>0</v>
      </c>
      <c r="T859">
        <f>IF('Main Data'!H859="Omega",1,0)</f>
        <v>0</v>
      </c>
      <c r="U859">
        <f>IF('Main Data'!H859="Panerai",1,0)</f>
        <v>0</v>
      </c>
      <c r="V859">
        <f>IF('Main Data'!H859="Patek",1,0)</f>
        <v>1</v>
      </c>
      <c r="W859">
        <f>IF('Main Data'!H859="Rolex",1,0)</f>
        <v>0</v>
      </c>
      <c r="X859">
        <f>IF('Main Data'!H859="Tudor",1,0)</f>
        <v>0</v>
      </c>
      <c r="Y859">
        <f>IF('Main Data'!H859="Ulysse Nardin",1,0)</f>
        <v>0</v>
      </c>
      <c r="Z859">
        <f>IF('Main Data'!H859="Universal Geneve",1,0)</f>
        <v>0</v>
      </c>
      <c r="AA859">
        <f>IF('Main Data'!H859="Vacheron",1,0)</f>
        <v>0</v>
      </c>
      <c r="AB859">
        <f>IF('Main Data'!H859="Zenith",1,0)</f>
        <v>0</v>
      </c>
      <c r="AC859">
        <f>IF('Main Data'!J859="Stainless Steel",1,0)</f>
        <v>0</v>
      </c>
      <c r="AD859">
        <f>IF('Main Data'!J859="Two-tone",1,0)</f>
        <v>0</v>
      </c>
      <c r="AE859">
        <f>IF(OR('Main Data'!J859="YG 18K",'Main Data'!J859="YG &lt;18K",'Main Data'!J859="PG 18K",'Main Data'!J859="PG &lt;18K",'Main Data'!J859="WG 18K",'Main Data'!J859="Mixes of 18K",'Main Data'!J859="Mixes &lt;18K"),1,0)</f>
        <v>1</v>
      </c>
      <c r="AF859">
        <f>IF('Main Data'!J859="Platinum",1,0)</f>
        <v>0</v>
      </c>
      <c r="AG859">
        <f>IF(OR('Main Data'!J859="PVD",'Main Data'!J859="Gold Plate",'Main Data'!J859="Other"),1,0)</f>
        <v>0</v>
      </c>
      <c r="AH859">
        <f>IF('Main Data'!N859="Stainless Steel",1,0)</f>
        <v>0</v>
      </c>
      <c r="AI859">
        <f>IF('Main Data'!N859="Leather",1,0)</f>
        <v>1</v>
      </c>
      <c r="AJ859">
        <f>IF('Main Data'!N859="Two-tone",1,0)</f>
        <v>0</v>
      </c>
      <c r="AK859">
        <f>IF(OR('Main Data'!N859="YG 18K",'Main Data'!N859="PG 18K",'Main Data'!N859="WG 18K",'Main Data'!N859="Mixes of 18K"),1,0)</f>
        <v>0</v>
      </c>
      <c r="AL859">
        <f>IF(OR(,'Main Data'!N859="PVD",'Main Data'!N859="Gold plate"),1,0)</f>
        <v>0</v>
      </c>
      <c r="AM859">
        <f>IF(OR('Main Data'!AV859="Yes",'Main Data'!AW859="Yes",'Main Data'!AU859="Yes"),1,0)</f>
        <v>0</v>
      </c>
      <c r="AN859">
        <f>IF(OR(ISTEXT('Main Data'!AX859), ISTEXT('Main Data'!AY859)),1,0)</f>
        <v>0</v>
      </c>
      <c r="AO859">
        <f>IF('Main Data'!AZ859="Yes",1,0)</f>
        <v>0</v>
      </c>
      <c r="AP859">
        <f>IF('Main Data'!BA859="Yes",1,0)</f>
        <v>0</v>
      </c>
      <c r="AQ859">
        <f>IF('Main Data'!BD859="Yes",1,0)</f>
        <v>0</v>
      </c>
      <c r="AR859">
        <f>IF('Main Data'!BE859="A",1,0)</f>
        <v>0</v>
      </c>
      <c r="AS859">
        <f>IF('Main Data'!BE859="AA",1,0)</f>
        <v>1</v>
      </c>
      <c r="AT859">
        <f>IF('Main Data'!BE859="AAA",1,0)</f>
        <v>0</v>
      </c>
      <c r="AU859">
        <f>IF('Main Data'!BE859="AAAA",1,0)</f>
        <v>0</v>
      </c>
      <c r="AV859">
        <f>IF('Main Data'!P859="Yes",1,0)</f>
        <v>1</v>
      </c>
      <c r="AW859">
        <f>IF('Main Data'!AP859="Yes",1,0)</f>
        <v>0</v>
      </c>
      <c r="AX859">
        <f>IF(OR('Main Data'!V859="Yes", 'Main Data'!W859="Yes",'Main Data'!X859="Yes"),1,0)</f>
        <v>0</v>
      </c>
      <c r="AY859">
        <f>IF(OR('Main Data'!Y859="Yes",'Main Data'!Z859="Yes"),1,0)</f>
        <v>0</v>
      </c>
      <c r="AZ859">
        <f>IF('Main Data'!AR859="Yes",1,0)</f>
        <v>0</v>
      </c>
      <c r="BA859">
        <f>IF('Main Data'!AS859="Yes",1,0)</f>
        <v>0</v>
      </c>
      <c r="BB859">
        <f>IF('Main Data'!AG859="Yes",1,0)</f>
        <v>0</v>
      </c>
      <c r="BC859">
        <f>IF('Main Data'!AB859="Yes",1,0)</f>
        <v>0</v>
      </c>
      <c r="BD859">
        <f>IF('Main Data'!AA859="Yes",1,0)</f>
        <v>0</v>
      </c>
      <c r="BE859">
        <f>IF('Main Data'!AC859="Yes",1,0)</f>
        <v>0</v>
      </c>
      <c r="BF859">
        <f>IF('Main Data'!AF859="Yes",1,0)</f>
        <v>0</v>
      </c>
      <c r="BG859">
        <f>IF(OR('Main Data'!AI859="Yes",'Main Data'!AL859="Yes"),1,0)</f>
        <v>0</v>
      </c>
      <c r="BH859">
        <f>IF('Main Data'!AJ859="Yes",1,0)</f>
        <v>0</v>
      </c>
      <c r="BI859">
        <f>IF('Main Data'!AK859="Yes",1,0)</f>
        <v>0</v>
      </c>
      <c r="BJ859">
        <f>IF('Main Data'!AM859="Yes",1,0)</f>
        <v>0</v>
      </c>
      <c r="BK859">
        <f>IF('Main Data'!AQ859="Yes",1,0)</f>
        <v>0</v>
      </c>
      <c r="BL859" s="21">
        <f t="shared" si="79"/>
        <v>0</v>
      </c>
      <c r="BM859" s="21">
        <f t="shared" si="80"/>
        <v>0</v>
      </c>
      <c r="BN859" s="21">
        <f t="shared" si="81"/>
        <v>1</v>
      </c>
      <c r="BO859" s="21">
        <f t="shared" si="82"/>
        <v>0</v>
      </c>
      <c r="BP859" s="21">
        <f t="shared" si="83"/>
        <v>0</v>
      </c>
    </row>
    <row r="860" spans="1:68" x14ac:dyDescent="0.2">
      <c r="A860">
        <v>856</v>
      </c>
      <c r="B860" s="33">
        <f>'Main Data'!C860</f>
        <v>44010</v>
      </c>
      <c r="C860">
        <f>'Main Data'!D860</f>
        <v>129</v>
      </c>
      <c r="D860" s="26">
        <f>'Main Data'!E860</f>
        <v>3500</v>
      </c>
      <c r="E860" s="26">
        <f>'Main Data'!F860</f>
        <v>4375</v>
      </c>
      <c r="F860" s="34">
        <f t="shared" si="78"/>
        <v>8.1605182474775049</v>
      </c>
      <c r="G860">
        <f>IF('Main Data'!H860="AP",1,0)</f>
        <v>0</v>
      </c>
      <c r="H860">
        <f>IF('Main Data'!H860="Blancpain",1,0)</f>
        <v>0</v>
      </c>
      <c r="I860">
        <f>IF('Main Data'!H860="Breguet",1,0)</f>
        <v>0</v>
      </c>
      <c r="J860">
        <f>IF('Main Data'!H860="Breitling",1,0)</f>
        <v>0</v>
      </c>
      <c r="K860">
        <f>IF('Main Data'!H860="Cartier",1,0)</f>
        <v>0</v>
      </c>
      <c r="L860">
        <f>IF('Main Data'!H860="Gallet",1,0)</f>
        <v>0</v>
      </c>
      <c r="M860">
        <f>IF('Main Data'!H860="Girard Perregaux",1,0)</f>
        <v>0</v>
      </c>
      <c r="N860">
        <f>IF('Main Data'!H860="Gubelin",1,0)</f>
        <v>0</v>
      </c>
      <c r="O860">
        <f>IF('Main Data'!H860="Heuer",1,0)</f>
        <v>0</v>
      </c>
      <c r="P860">
        <f>IF('Main Data'!H860="IWC",1,0)</f>
        <v>0</v>
      </c>
      <c r="Q860">
        <f>IF('Main Data'!H860="JLC",1,0)</f>
        <v>0</v>
      </c>
      <c r="R860">
        <f>IF('Main Data'!H860="Longines",1,0)</f>
        <v>0</v>
      </c>
      <c r="S860">
        <f>IF('Main Data'!H860="Movado",1,0)</f>
        <v>0</v>
      </c>
      <c r="T860">
        <f>IF('Main Data'!H860="Omega",1,0)</f>
        <v>0</v>
      </c>
      <c r="U860">
        <f>IF('Main Data'!H860="Panerai",1,0)</f>
        <v>0</v>
      </c>
      <c r="V860">
        <f>IF('Main Data'!H860="Patek",1,0)</f>
        <v>1</v>
      </c>
      <c r="W860">
        <f>IF('Main Data'!H860="Rolex",1,0)</f>
        <v>0</v>
      </c>
      <c r="X860">
        <f>IF('Main Data'!H860="Tudor",1,0)</f>
        <v>0</v>
      </c>
      <c r="Y860">
        <f>IF('Main Data'!H860="Ulysse Nardin",1,0)</f>
        <v>0</v>
      </c>
      <c r="Z860">
        <f>IF('Main Data'!H860="Universal Geneve",1,0)</f>
        <v>0</v>
      </c>
      <c r="AA860">
        <f>IF('Main Data'!H860="Vacheron",1,0)</f>
        <v>0</v>
      </c>
      <c r="AB860">
        <f>IF('Main Data'!H860="Zenith",1,0)</f>
        <v>0</v>
      </c>
      <c r="AC860">
        <f>IF('Main Data'!J860="Stainless Steel",1,0)</f>
        <v>0</v>
      </c>
      <c r="AD860">
        <f>IF('Main Data'!J860="Two-tone",1,0)</f>
        <v>0</v>
      </c>
      <c r="AE860">
        <f>IF(OR('Main Data'!J860="YG 18K",'Main Data'!J860="YG &lt;18K",'Main Data'!J860="PG 18K",'Main Data'!J860="PG &lt;18K",'Main Data'!J860="WG 18K",'Main Data'!J860="Mixes of 18K",'Main Data'!J860="Mixes &lt;18K"),1,0)</f>
        <v>1</v>
      </c>
      <c r="AF860">
        <f>IF('Main Data'!J860="Platinum",1,0)</f>
        <v>0</v>
      </c>
      <c r="AG860">
        <f>IF(OR('Main Data'!J860="PVD",'Main Data'!J860="Gold Plate",'Main Data'!J860="Other"),1,0)</f>
        <v>0</v>
      </c>
      <c r="AH860">
        <f>IF('Main Data'!N860="Stainless Steel",1,0)</f>
        <v>0</v>
      </c>
      <c r="AI860">
        <f>IF('Main Data'!N860="Leather",1,0)</f>
        <v>0</v>
      </c>
      <c r="AJ860">
        <f>IF('Main Data'!N860="Two-tone",1,0)</f>
        <v>0</v>
      </c>
      <c r="AK860">
        <f>IF(OR('Main Data'!N860="YG 18K",'Main Data'!N860="PG 18K",'Main Data'!N860="WG 18K",'Main Data'!N860="Mixes of 18K"),1,0)</f>
        <v>1</v>
      </c>
      <c r="AL860">
        <f>IF(OR(,'Main Data'!N860="PVD",'Main Data'!N860="Gold plate"),1,0)</f>
        <v>0</v>
      </c>
      <c r="AM860">
        <f>IF(OR('Main Data'!AV860="Yes",'Main Data'!AW860="Yes",'Main Data'!AU860="Yes"),1,0)</f>
        <v>0</v>
      </c>
      <c r="AN860">
        <f>IF(OR(ISTEXT('Main Data'!AX860), ISTEXT('Main Data'!AY860)),1,0)</f>
        <v>0</v>
      </c>
      <c r="AO860">
        <f>IF('Main Data'!AZ860="Yes",1,0)</f>
        <v>0</v>
      </c>
      <c r="AP860">
        <f>IF('Main Data'!BA860="Yes",1,0)</f>
        <v>0</v>
      </c>
      <c r="AQ860">
        <f>IF('Main Data'!BD860="Yes",1,0)</f>
        <v>0</v>
      </c>
      <c r="AR860">
        <f>IF('Main Data'!BE860="A",1,0)</f>
        <v>0</v>
      </c>
      <c r="AS860">
        <f>IF('Main Data'!BE860="AA",1,0)</f>
        <v>1</v>
      </c>
      <c r="AT860">
        <f>IF('Main Data'!BE860="AAA",1,0)</f>
        <v>0</v>
      </c>
      <c r="AU860">
        <f>IF('Main Data'!BE860="AAAA",1,0)</f>
        <v>0</v>
      </c>
      <c r="AV860">
        <f>IF('Main Data'!P860="Yes",1,0)</f>
        <v>1</v>
      </c>
      <c r="AW860">
        <f>IF('Main Data'!AP860="Yes",1,0)</f>
        <v>0</v>
      </c>
      <c r="AX860">
        <f>IF(OR('Main Data'!V860="Yes", 'Main Data'!W860="Yes",'Main Data'!X860="Yes"),1,0)</f>
        <v>0</v>
      </c>
      <c r="AY860">
        <f>IF(OR('Main Data'!Y860="Yes",'Main Data'!Z860="Yes"),1,0)</f>
        <v>0</v>
      </c>
      <c r="AZ860">
        <f>IF('Main Data'!AR860="Yes",1,0)</f>
        <v>0</v>
      </c>
      <c r="BA860">
        <f>IF('Main Data'!AS860="Yes",1,0)</f>
        <v>0</v>
      </c>
      <c r="BB860">
        <f>IF('Main Data'!AG860="Yes",1,0)</f>
        <v>0</v>
      </c>
      <c r="BC860">
        <f>IF('Main Data'!AB860="Yes",1,0)</f>
        <v>0</v>
      </c>
      <c r="BD860">
        <f>IF('Main Data'!AA860="Yes",1,0)</f>
        <v>0</v>
      </c>
      <c r="BE860">
        <f>IF('Main Data'!AC860="Yes",1,0)</f>
        <v>0</v>
      </c>
      <c r="BF860">
        <f>IF('Main Data'!AF860="Yes",1,0)</f>
        <v>0</v>
      </c>
      <c r="BG860">
        <f>IF(OR('Main Data'!AI860="Yes",'Main Data'!AL860="Yes"),1,0)</f>
        <v>0</v>
      </c>
      <c r="BH860">
        <f>IF('Main Data'!AJ860="Yes",1,0)</f>
        <v>0</v>
      </c>
      <c r="BI860">
        <f>IF('Main Data'!AK860="Yes",1,0)</f>
        <v>0</v>
      </c>
      <c r="BJ860">
        <f>IF('Main Data'!AM860="Yes",1,0)</f>
        <v>0</v>
      </c>
      <c r="BK860">
        <f>IF('Main Data'!AQ860="Yes",1,0)</f>
        <v>0</v>
      </c>
      <c r="BL860" s="21">
        <f t="shared" si="79"/>
        <v>0</v>
      </c>
      <c r="BM860" s="21">
        <f t="shared" si="80"/>
        <v>0</v>
      </c>
      <c r="BN860" s="21">
        <f t="shared" si="81"/>
        <v>1</v>
      </c>
      <c r="BO860" s="21">
        <f t="shared" si="82"/>
        <v>0</v>
      </c>
      <c r="BP860" s="21">
        <f t="shared" si="83"/>
        <v>0</v>
      </c>
    </row>
    <row r="861" spans="1:68" x14ac:dyDescent="0.2">
      <c r="A861">
        <v>857</v>
      </c>
      <c r="B861" s="33">
        <f>'Main Data'!C861</f>
        <v>44010</v>
      </c>
      <c r="C861">
        <f>'Main Data'!D861</f>
        <v>130</v>
      </c>
      <c r="D861" s="26">
        <f>'Main Data'!E861</f>
        <v>14000</v>
      </c>
      <c r="E861" s="26">
        <f>'Main Data'!F861</f>
        <v>17500</v>
      </c>
      <c r="F861" s="34">
        <f t="shared" si="78"/>
        <v>9.5468126085973957</v>
      </c>
      <c r="G861">
        <f>IF('Main Data'!H861="AP",1,0)</f>
        <v>0</v>
      </c>
      <c r="H861">
        <f>IF('Main Data'!H861="Blancpain",1,0)</f>
        <v>0</v>
      </c>
      <c r="I861">
        <f>IF('Main Data'!H861="Breguet",1,0)</f>
        <v>0</v>
      </c>
      <c r="J861">
        <f>IF('Main Data'!H861="Breitling",1,0)</f>
        <v>0</v>
      </c>
      <c r="K861">
        <f>IF('Main Data'!H861="Cartier",1,0)</f>
        <v>0</v>
      </c>
      <c r="L861">
        <f>IF('Main Data'!H861="Gallet",1,0)</f>
        <v>0</v>
      </c>
      <c r="M861">
        <f>IF('Main Data'!H861="Girard Perregaux",1,0)</f>
        <v>0</v>
      </c>
      <c r="N861">
        <f>IF('Main Data'!H861="Gubelin",1,0)</f>
        <v>0</v>
      </c>
      <c r="O861">
        <f>IF('Main Data'!H861="Heuer",1,0)</f>
        <v>0</v>
      </c>
      <c r="P861">
        <f>IF('Main Data'!H861="IWC",1,0)</f>
        <v>0</v>
      </c>
      <c r="Q861">
        <f>IF('Main Data'!H861="JLC",1,0)</f>
        <v>0</v>
      </c>
      <c r="R861">
        <f>IF('Main Data'!H861="Longines",1,0)</f>
        <v>0</v>
      </c>
      <c r="S861">
        <f>IF('Main Data'!H861="Movado",1,0)</f>
        <v>0</v>
      </c>
      <c r="T861">
        <f>IF('Main Data'!H861="Omega",1,0)</f>
        <v>0</v>
      </c>
      <c r="U861">
        <f>IF('Main Data'!H861="Panerai",1,0)</f>
        <v>0</v>
      </c>
      <c r="V861">
        <f>IF('Main Data'!H861="Patek",1,0)</f>
        <v>1</v>
      </c>
      <c r="W861">
        <f>IF('Main Data'!H861="Rolex",1,0)</f>
        <v>0</v>
      </c>
      <c r="X861">
        <f>IF('Main Data'!H861="Tudor",1,0)</f>
        <v>0</v>
      </c>
      <c r="Y861">
        <f>IF('Main Data'!H861="Ulysse Nardin",1,0)</f>
        <v>0</v>
      </c>
      <c r="Z861">
        <f>IF('Main Data'!H861="Universal Geneve",1,0)</f>
        <v>0</v>
      </c>
      <c r="AA861">
        <f>IF('Main Data'!H861="Vacheron",1,0)</f>
        <v>0</v>
      </c>
      <c r="AB861">
        <f>IF('Main Data'!H861="Zenith",1,0)</f>
        <v>0</v>
      </c>
      <c r="AC861">
        <f>IF('Main Data'!J861="Stainless Steel",1,0)</f>
        <v>0</v>
      </c>
      <c r="AD861">
        <f>IF('Main Data'!J861="Two-tone",1,0)</f>
        <v>0</v>
      </c>
      <c r="AE861">
        <f>IF(OR('Main Data'!J861="YG 18K",'Main Data'!J861="YG &lt;18K",'Main Data'!J861="PG 18K",'Main Data'!J861="PG &lt;18K",'Main Data'!J861="WG 18K",'Main Data'!J861="Mixes of 18K",'Main Data'!J861="Mixes &lt;18K"),1,0)</f>
        <v>1</v>
      </c>
      <c r="AF861">
        <f>IF('Main Data'!J861="Platinum",1,0)</f>
        <v>0</v>
      </c>
      <c r="AG861">
        <f>IF(OR('Main Data'!J861="PVD",'Main Data'!J861="Gold Plate",'Main Data'!J861="Other"),1,0)</f>
        <v>0</v>
      </c>
      <c r="AH861">
        <f>IF('Main Data'!N861="Stainless Steel",1,0)</f>
        <v>0</v>
      </c>
      <c r="AI861">
        <f>IF('Main Data'!N861="Leather",1,0)</f>
        <v>1</v>
      </c>
      <c r="AJ861">
        <f>IF('Main Data'!N861="Two-tone",1,0)</f>
        <v>0</v>
      </c>
      <c r="AK861">
        <f>IF(OR('Main Data'!N861="YG 18K",'Main Data'!N861="PG 18K",'Main Data'!N861="WG 18K",'Main Data'!N861="Mixes of 18K"),1,0)</f>
        <v>0</v>
      </c>
      <c r="AL861">
        <f>IF(OR(,'Main Data'!N861="PVD",'Main Data'!N861="Gold plate"),1,0)</f>
        <v>0</v>
      </c>
      <c r="AM861">
        <f>IF(OR('Main Data'!AV861="Yes",'Main Data'!AW861="Yes",'Main Data'!AU861="Yes"),1,0)</f>
        <v>1</v>
      </c>
      <c r="AN861">
        <f>IF(OR(ISTEXT('Main Data'!AX861), ISTEXT('Main Data'!AY861)),1,0)</f>
        <v>0</v>
      </c>
      <c r="AO861">
        <f>IF('Main Data'!AZ861="Yes",1,0)</f>
        <v>0</v>
      </c>
      <c r="AP861">
        <f>IF('Main Data'!BA861="Yes",1,0)</f>
        <v>0</v>
      </c>
      <c r="AQ861">
        <f>IF('Main Data'!BD861="Yes",1,0)</f>
        <v>0</v>
      </c>
      <c r="AR861">
        <f>IF('Main Data'!BE861="A",1,0)</f>
        <v>0</v>
      </c>
      <c r="AS861">
        <f>IF('Main Data'!BE861="AA",1,0)</f>
        <v>0</v>
      </c>
      <c r="AT861">
        <f>IF('Main Data'!BE861="AAA",1,0)</f>
        <v>1</v>
      </c>
      <c r="AU861">
        <f>IF('Main Data'!BE861="AAAA",1,0)</f>
        <v>0</v>
      </c>
      <c r="AV861">
        <f>IF('Main Data'!P861="Yes",1,0)</f>
        <v>1</v>
      </c>
      <c r="AW861">
        <f>IF('Main Data'!AP861="Yes",1,0)</f>
        <v>0</v>
      </c>
      <c r="AX861">
        <f>IF(OR('Main Data'!V861="Yes", 'Main Data'!W861="Yes",'Main Data'!X861="Yes"),1,0)</f>
        <v>0</v>
      </c>
      <c r="AY861">
        <f>IF(OR('Main Data'!Y861="Yes",'Main Data'!Z861="Yes"),1,0)</f>
        <v>0</v>
      </c>
      <c r="AZ861">
        <f>IF('Main Data'!AR861="Yes",1,0)</f>
        <v>0</v>
      </c>
      <c r="BA861">
        <f>IF('Main Data'!AS861="Yes",1,0)</f>
        <v>0</v>
      </c>
      <c r="BB861">
        <f>IF('Main Data'!AG861="Yes",1,0)</f>
        <v>0</v>
      </c>
      <c r="BC861">
        <f>IF('Main Data'!AB861="Yes",1,0)</f>
        <v>0</v>
      </c>
      <c r="BD861">
        <f>IF('Main Data'!AA861="Yes",1,0)</f>
        <v>0</v>
      </c>
      <c r="BE861">
        <f>IF('Main Data'!AC861="Yes",1,0)</f>
        <v>0</v>
      </c>
      <c r="BF861">
        <f>IF('Main Data'!AF861="Yes",1,0)</f>
        <v>0</v>
      </c>
      <c r="BG861">
        <f>IF(OR('Main Data'!AI861="Yes",'Main Data'!AL861="Yes"),1,0)</f>
        <v>0</v>
      </c>
      <c r="BH861">
        <f>IF('Main Data'!AJ861="Yes",1,0)</f>
        <v>0</v>
      </c>
      <c r="BI861">
        <f>IF('Main Data'!AK861="Yes",1,0)</f>
        <v>0</v>
      </c>
      <c r="BJ861">
        <f>IF('Main Data'!AM861="Yes",1,0)</f>
        <v>0</v>
      </c>
      <c r="BK861">
        <f>IF('Main Data'!AQ861="Yes",1,0)</f>
        <v>0</v>
      </c>
      <c r="BL861" s="21">
        <f t="shared" si="79"/>
        <v>0</v>
      </c>
      <c r="BM861" s="21">
        <f t="shared" si="80"/>
        <v>0</v>
      </c>
      <c r="BN861" s="21">
        <f t="shared" si="81"/>
        <v>1</v>
      </c>
      <c r="BO861" s="21">
        <f t="shared" si="82"/>
        <v>0</v>
      </c>
      <c r="BP861" s="21">
        <f t="shared" si="83"/>
        <v>0</v>
      </c>
    </row>
    <row r="862" spans="1:68" x14ac:dyDescent="0.2">
      <c r="A862">
        <v>858</v>
      </c>
      <c r="B862" s="33">
        <f>'Main Data'!C862</f>
        <v>44010</v>
      </c>
      <c r="C862">
        <f>'Main Data'!D862</f>
        <v>133</v>
      </c>
      <c r="D862" s="26">
        <f>'Main Data'!E862</f>
        <v>5500</v>
      </c>
      <c r="E862" s="26">
        <f>'Main Data'!F862</f>
        <v>6875</v>
      </c>
      <c r="F862" s="34">
        <f t="shared" si="78"/>
        <v>8.6125033712205621</v>
      </c>
      <c r="G862">
        <f>IF('Main Data'!H862="AP",1,0)</f>
        <v>0</v>
      </c>
      <c r="H862">
        <f>IF('Main Data'!H862="Blancpain",1,0)</f>
        <v>0</v>
      </c>
      <c r="I862">
        <f>IF('Main Data'!H862="Breguet",1,0)</f>
        <v>0</v>
      </c>
      <c r="J862">
        <f>IF('Main Data'!H862="Breitling",1,0)</f>
        <v>0</v>
      </c>
      <c r="K862">
        <f>IF('Main Data'!H862="Cartier",1,0)</f>
        <v>0</v>
      </c>
      <c r="L862">
        <f>IF('Main Data'!H862="Gallet",1,0)</f>
        <v>0</v>
      </c>
      <c r="M862">
        <f>IF('Main Data'!H862="Girard Perregaux",1,0)</f>
        <v>0</v>
      </c>
      <c r="N862">
        <f>IF('Main Data'!H862="Gubelin",1,0)</f>
        <v>0</v>
      </c>
      <c r="O862">
        <f>IF('Main Data'!H862="Heuer",1,0)</f>
        <v>0</v>
      </c>
      <c r="P862">
        <f>IF('Main Data'!H862="IWC",1,0)</f>
        <v>0</v>
      </c>
      <c r="Q862">
        <f>IF('Main Data'!H862="JLC",1,0)</f>
        <v>0</v>
      </c>
      <c r="R862">
        <f>IF('Main Data'!H862="Longines",1,0)</f>
        <v>0</v>
      </c>
      <c r="S862">
        <f>IF('Main Data'!H862="Movado",1,0)</f>
        <v>0</v>
      </c>
      <c r="T862">
        <f>IF('Main Data'!H862="Omega",1,0)</f>
        <v>0</v>
      </c>
      <c r="U862">
        <f>IF('Main Data'!H862="Panerai",1,0)</f>
        <v>0</v>
      </c>
      <c r="V862">
        <f>IF('Main Data'!H862="Patek",1,0)</f>
        <v>1</v>
      </c>
      <c r="W862">
        <f>IF('Main Data'!H862="Rolex",1,0)</f>
        <v>0</v>
      </c>
      <c r="X862">
        <f>IF('Main Data'!H862="Tudor",1,0)</f>
        <v>0</v>
      </c>
      <c r="Y862">
        <f>IF('Main Data'!H862="Ulysse Nardin",1,0)</f>
        <v>0</v>
      </c>
      <c r="Z862">
        <f>IF('Main Data'!H862="Universal Geneve",1,0)</f>
        <v>0</v>
      </c>
      <c r="AA862">
        <f>IF('Main Data'!H862="Vacheron",1,0)</f>
        <v>0</v>
      </c>
      <c r="AB862">
        <f>IF('Main Data'!H862="Zenith",1,0)</f>
        <v>0</v>
      </c>
      <c r="AC862">
        <f>IF('Main Data'!J862="Stainless Steel",1,0)</f>
        <v>0</v>
      </c>
      <c r="AD862">
        <f>IF('Main Data'!J862="Two-tone",1,0)</f>
        <v>0</v>
      </c>
      <c r="AE862">
        <f>IF(OR('Main Data'!J862="YG 18K",'Main Data'!J862="YG &lt;18K",'Main Data'!J862="PG 18K",'Main Data'!J862="PG &lt;18K",'Main Data'!J862="WG 18K",'Main Data'!J862="Mixes of 18K",'Main Data'!J862="Mixes &lt;18K"),1,0)</f>
        <v>1</v>
      </c>
      <c r="AF862">
        <f>IF('Main Data'!J862="Platinum",1,0)</f>
        <v>0</v>
      </c>
      <c r="AG862">
        <f>IF(OR('Main Data'!J862="PVD",'Main Data'!J862="Gold Plate",'Main Data'!J862="Other"),1,0)</f>
        <v>0</v>
      </c>
      <c r="AH862">
        <f>IF('Main Data'!N862="Stainless Steel",1,0)</f>
        <v>0</v>
      </c>
      <c r="AI862">
        <f>IF('Main Data'!N862="Leather",1,0)</f>
        <v>0</v>
      </c>
      <c r="AJ862">
        <f>IF('Main Data'!N862="Two-tone",1,0)</f>
        <v>0</v>
      </c>
      <c r="AK862">
        <f>IF(OR('Main Data'!N862="YG 18K",'Main Data'!N862="PG 18K",'Main Data'!N862="WG 18K",'Main Data'!N862="Mixes of 18K"),1,0)</f>
        <v>1</v>
      </c>
      <c r="AL862">
        <f>IF(OR(,'Main Data'!N862="PVD",'Main Data'!N862="Gold plate"),1,0)</f>
        <v>0</v>
      </c>
      <c r="AM862">
        <f>IF(OR('Main Data'!AV862="Yes",'Main Data'!AW862="Yes",'Main Data'!AU862="Yes"),1,0)</f>
        <v>0</v>
      </c>
      <c r="AN862">
        <f>IF(OR(ISTEXT('Main Data'!AX862), ISTEXT('Main Data'!AY862)),1,0)</f>
        <v>0</v>
      </c>
      <c r="AO862">
        <f>IF('Main Data'!AZ862="Yes",1,0)</f>
        <v>0</v>
      </c>
      <c r="AP862">
        <f>IF('Main Data'!BA862="Yes",1,0)</f>
        <v>0</v>
      </c>
      <c r="AQ862">
        <f>IF('Main Data'!BD862="Yes",1,0)</f>
        <v>0</v>
      </c>
      <c r="AR862">
        <f>IF('Main Data'!BE862="A",1,0)</f>
        <v>0</v>
      </c>
      <c r="AS862">
        <f>IF('Main Data'!BE862="AA",1,0)</f>
        <v>1</v>
      </c>
      <c r="AT862">
        <f>IF('Main Data'!BE862="AAA",1,0)</f>
        <v>0</v>
      </c>
      <c r="AU862">
        <f>IF('Main Data'!BE862="AAAA",1,0)</f>
        <v>0</v>
      </c>
      <c r="AV862">
        <f>IF('Main Data'!P862="Yes",1,0)</f>
        <v>1</v>
      </c>
      <c r="AW862">
        <f>IF('Main Data'!AP862="Yes",1,0)</f>
        <v>0</v>
      </c>
      <c r="AX862">
        <f>IF(OR('Main Data'!V862="Yes", 'Main Data'!W862="Yes",'Main Data'!X862="Yes"),1,0)</f>
        <v>0</v>
      </c>
      <c r="AY862">
        <f>IF(OR('Main Data'!Y862="Yes",'Main Data'!Z862="Yes"),1,0)</f>
        <v>0</v>
      </c>
      <c r="AZ862">
        <f>IF('Main Data'!AR862="Yes",1,0)</f>
        <v>0</v>
      </c>
      <c r="BA862">
        <f>IF('Main Data'!AS862="Yes",1,0)</f>
        <v>0</v>
      </c>
      <c r="BB862">
        <f>IF('Main Data'!AG862="Yes",1,0)</f>
        <v>0</v>
      </c>
      <c r="BC862">
        <f>IF('Main Data'!AB862="Yes",1,0)</f>
        <v>0</v>
      </c>
      <c r="BD862">
        <f>IF('Main Data'!AA862="Yes",1,0)</f>
        <v>0</v>
      </c>
      <c r="BE862">
        <f>IF('Main Data'!AC862="Yes",1,0)</f>
        <v>0</v>
      </c>
      <c r="BF862">
        <f>IF('Main Data'!AF862="Yes",1,0)</f>
        <v>0</v>
      </c>
      <c r="BG862">
        <f>IF(OR('Main Data'!AI862="Yes",'Main Data'!AL862="Yes"),1,0)</f>
        <v>0</v>
      </c>
      <c r="BH862">
        <f>IF('Main Data'!AJ862="Yes",1,0)</f>
        <v>0</v>
      </c>
      <c r="BI862">
        <f>IF('Main Data'!AK862="Yes",1,0)</f>
        <v>0</v>
      </c>
      <c r="BJ862">
        <f>IF('Main Data'!AM862="Yes",1,0)</f>
        <v>0</v>
      </c>
      <c r="BK862">
        <f>IF('Main Data'!AQ862="Yes",1,0)</f>
        <v>0</v>
      </c>
      <c r="BL862" s="21">
        <f t="shared" si="79"/>
        <v>0</v>
      </c>
      <c r="BM862" s="21">
        <f t="shared" si="80"/>
        <v>0</v>
      </c>
      <c r="BN862" s="21">
        <f t="shared" si="81"/>
        <v>1</v>
      </c>
      <c r="BO862" s="21">
        <f t="shared" si="82"/>
        <v>0</v>
      </c>
      <c r="BP862" s="21">
        <f t="shared" si="83"/>
        <v>0</v>
      </c>
    </row>
    <row r="863" spans="1:68" x14ac:dyDescent="0.2">
      <c r="A863">
        <v>859</v>
      </c>
      <c r="B863" s="33">
        <f>'Main Data'!C863</f>
        <v>44010</v>
      </c>
      <c r="C863">
        <f>'Main Data'!D863</f>
        <v>138</v>
      </c>
      <c r="D863" s="26">
        <f>'Main Data'!E863</f>
        <v>6000</v>
      </c>
      <c r="E863" s="26">
        <f>'Main Data'!F863</f>
        <v>7500</v>
      </c>
      <c r="F863" s="34">
        <f t="shared" si="78"/>
        <v>8.6995147482101913</v>
      </c>
      <c r="G863">
        <f>IF('Main Data'!H863="AP",1,0)</f>
        <v>0</v>
      </c>
      <c r="H863">
        <f>IF('Main Data'!H863="Blancpain",1,0)</f>
        <v>0</v>
      </c>
      <c r="I863">
        <f>IF('Main Data'!H863="Breguet",1,0)</f>
        <v>0</v>
      </c>
      <c r="J863">
        <f>IF('Main Data'!H863="Breitling",1,0)</f>
        <v>0</v>
      </c>
      <c r="K863">
        <f>IF('Main Data'!H863="Cartier",1,0)</f>
        <v>0</v>
      </c>
      <c r="L863">
        <f>IF('Main Data'!H863="Gallet",1,0)</f>
        <v>0</v>
      </c>
      <c r="M863">
        <f>IF('Main Data'!H863="Girard Perregaux",1,0)</f>
        <v>0</v>
      </c>
      <c r="N863">
        <f>IF('Main Data'!H863="Gubelin",1,0)</f>
        <v>0</v>
      </c>
      <c r="O863">
        <f>IF('Main Data'!H863="Heuer",1,0)</f>
        <v>0</v>
      </c>
      <c r="P863">
        <f>IF('Main Data'!H863="IWC",1,0)</f>
        <v>0</v>
      </c>
      <c r="Q863">
        <f>IF('Main Data'!H863="JLC",1,0)</f>
        <v>0</v>
      </c>
      <c r="R863">
        <f>IF('Main Data'!H863="Longines",1,0)</f>
        <v>0</v>
      </c>
      <c r="S863">
        <f>IF('Main Data'!H863="Movado",1,0)</f>
        <v>0</v>
      </c>
      <c r="T863">
        <f>IF('Main Data'!H863="Omega",1,0)</f>
        <v>0</v>
      </c>
      <c r="U863">
        <f>IF('Main Data'!H863="Panerai",1,0)</f>
        <v>0</v>
      </c>
      <c r="V863">
        <f>IF('Main Data'!H863="Patek",1,0)</f>
        <v>1</v>
      </c>
      <c r="W863">
        <f>IF('Main Data'!H863="Rolex",1,0)</f>
        <v>0</v>
      </c>
      <c r="X863">
        <f>IF('Main Data'!H863="Tudor",1,0)</f>
        <v>0</v>
      </c>
      <c r="Y863">
        <f>IF('Main Data'!H863="Ulysse Nardin",1,0)</f>
        <v>0</v>
      </c>
      <c r="Z863">
        <f>IF('Main Data'!H863="Universal Geneve",1,0)</f>
        <v>0</v>
      </c>
      <c r="AA863">
        <f>IF('Main Data'!H863="Vacheron",1,0)</f>
        <v>0</v>
      </c>
      <c r="AB863">
        <f>IF('Main Data'!H863="Zenith",1,0)</f>
        <v>0</v>
      </c>
      <c r="AC863">
        <f>IF('Main Data'!J863="Stainless Steel",1,0)</f>
        <v>0</v>
      </c>
      <c r="AD863">
        <f>IF('Main Data'!J863="Two-tone",1,0)</f>
        <v>0</v>
      </c>
      <c r="AE863">
        <f>IF(OR('Main Data'!J863="YG 18K",'Main Data'!J863="YG &lt;18K",'Main Data'!J863="PG 18K",'Main Data'!J863="PG &lt;18K",'Main Data'!J863="WG 18K",'Main Data'!J863="Mixes of 18K",'Main Data'!J863="Mixes &lt;18K"),1,0)</f>
        <v>1</v>
      </c>
      <c r="AF863">
        <f>IF('Main Data'!J863="Platinum",1,0)</f>
        <v>0</v>
      </c>
      <c r="AG863">
        <f>IF(OR('Main Data'!J863="PVD",'Main Data'!J863="Gold Plate",'Main Data'!J863="Other"),1,0)</f>
        <v>0</v>
      </c>
      <c r="AH863">
        <f>IF('Main Data'!N863="Stainless Steel",1,0)</f>
        <v>0</v>
      </c>
      <c r="AI863">
        <f>IF('Main Data'!N863="Leather",1,0)</f>
        <v>1</v>
      </c>
      <c r="AJ863">
        <f>IF('Main Data'!N863="Two-tone",1,0)</f>
        <v>0</v>
      </c>
      <c r="AK863">
        <f>IF(OR('Main Data'!N863="YG 18K",'Main Data'!N863="PG 18K",'Main Data'!N863="WG 18K",'Main Data'!N863="Mixes of 18K"),1,0)</f>
        <v>0</v>
      </c>
      <c r="AL863">
        <f>IF(OR(,'Main Data'!N863="PVD",'Main Data'!N863="Gold plate"),1,0)</f>
        <v>0</v>
      </c>
      <c r="AM863">
        <f>IF(OR('Main Data'!AV863="Yes",'Main Data'!AW863="Yes",'Main Data'!AU863="Yes"),1,0)</f>
        <v>0</v>
      </c>
      <c r="AN863">
        <f>IF(OR(ISTEXT('Main Data'!AX863), ISTEXT('Main Data'!AY863)),1,0)</f>
        <v>0</v>
      </c>
      <c r="AO863">
        <f>IF('Main Data'!AZ863="Yes",1,0)</f>
        <v>0</v>
      </c>
      <c r="AP863">
        <f>IF('Main Data'!BA863="Yes",1,0)</f>
        <v>0</v>
      </c>
      <c r="AQ863">
        <f>IF('Main Data'!BD863="Yes",1,0)</f>
        <v>0</v>
      </c>
      <c r="AR863">
        <f>IF('Main Data'!BE863="A",1,0)</f>
        <v>0</v>
      </c>
      <c r="AS863">
        <f>IF('Main Data'!BE863="AA",1,0)</f>
        <v>1</v>
      </c>
      <c r="AT863">
        <f>IF('Main Data'!BE863="AAA",1,0)</f>
        <v>0</v>
      </c>
      <c r="AU863">
        <f>IF('Main Data'!BE863="AAAA",1,0)</f>
        <v>0</v>
      </c>
      <c r="AV863">
        <f>IF('Main Data'!P863="Yes",1,0)</f>
        <v>1</v>
      </c>
      <c r="AW863">
        <f>IF('Main Data'!AP863="Yes",1,0)</f>
        <v>0</v>
      </c>
      <c r="AX863">
        <f>IF(OR('Main Data'!V863="Yes", 'Main Data'!W863="Yes",'Main Data'!X863="Yes"),1,0)</f>
        <v>0</v>
      </c>
      <c r="AY863">
        <f>IF(OR('Main Data'!Y863="Yes",'Main Data'!Z863="Yes"),1,0)</f>
        <v>0</v>
      </c>
      <c r="AZ863">
        <f>IF('Main Data'!AR863="Yes",1,0)</f>
        <v>0</v>
      </c>
      <c r="BA863">
        <f>IF('Main Data'!AS863="Yes",1,0)</f>
        <v>0</v>
      </c>
      <c r="BB863">
        <f>IF('Main Data'!AG863="Yes",1,0)</f>
        <v>0</v>
      </c>
      <c r="BC863">
        <f>IF('Main Data'!AB863="Yes",1,0)</f>
        <v>0</v>
      </c>
      <c r="BD863">
        <f>IF('Main Data'!AA863="Yes",1,0)</f>
        <v>0</v>
      </c>
      <c r="BE863">
        <f>IF('Main Data'!AC863="Yes",1,0)</f>
        <v>0</v>
      </c>
      <c r="BF863">
        <f>IF('Main Data'!AF863="Yes",1,0)</f>
        <v>0</v>
      </c>
      <c r="BG863">
        <f>IF(OR('Main Data'!AI863="Yes",'Main Data'!AL863="Yes"),1,0)</f>
        <v>0</v>
      </c>
      <c r="BH863">
        <f>IF('Main Data'!AJ863="Yes",1,0)</f>
        <v>0</v>
      </c>
      <c r="BI863">
        <f>IF('Main Data'!AK863="Yes",1,0)</f>
        <v>0</v>
      </c>
      <c r="BJ863">
        <f>IF('Main Data'!AM863="Yes",1,0)</f>
        <v>0</v>
      </c>
      <c r="BK863">
        <f>IF('Main Data'!AQ863="Yes",1,0)</f>
        <v>0</v>
      </c>
      <c r="BL863" s="21">
        <f t="shared" si="79"/>
        <v>0</v>
      </c>
      <c r="BM863" s="21">
        <f t="shared" si="80"/>
        <v>0</v>
      </c>
      <c r="BN863" s="21">
        <f t="shared" si="81"/>
        <v>1</v>
      </c>
      <c r="BO863" s="21">
        <f t="shared" si="82"/>
        <v>0</v>
      </c>
      <c r="BP863" s="21">
        <f t="shared" si="83"/>
        <v>0</v>
      </c>
    </row>
    <row r="864" spans="1:68" x14ac:dyDescent="0.2">
      <c r="A864">
        <v>860</v>
      </c>
      <c r="B864" s="33">
        <f>'Main Data'!C864</f>
        <v>44010</v>
      </c>
      <c r="C864">
        <f>'Main Data'!D864</f>
        <v>140</v>
      </c>
      <c r="D864" s="26">
        <f>'Main Data'!E864</f>
        <v>65000</v>
      </c>
      <c r="E864" s="26">
        <f>'Main Data'!F864</f>
        <v>81250</v>
      </c>
      <c r="F864" s="34">
        <f t="shared" si="78"/>
        <v>11.082142548877775</v>
      </c>
      <c r="G864">
        <f>IF('Main Data'!H864="AP",1,0)</f>
        <v>0</v>
      </c>
      <c r="H864">
        <f>IF('Main Data'!H864="Blancpain",1,0)</f>
        <v>0</v>
      </c>
      <c r="I864">
        <f>IF('Main Data'!H864="Breguet",1,0)</f>
        <v>0</v>
      </c>
      <c r="J864">
        <f>IF('Main Data'!H864="Breitling",1,0)</f>
        <v>0</v>
      </c>
      <c r="K864">
        <f>IF('Main Data'!H864="Cartier",1,0)</f>
        <v>0</v>
      </c>
      <c r="L864">
        <f>IF('Main Data'!H864="Gallet",1,0)</f>
        <v>0</v>
      </c>
      <c r="M864">
        <f>IF('Main Data'!H864="Girard Perregaux",1,0)</f>
        <v>0</v>
      </c>
      <c r="N864">
        <f>IF('Main Data'!H864="Gubelin",1,0)</f>
        <v>0</v>
      </c>
      <c r="O864">
        <f>IF('Main Data'!H864="Heuer",1,0)</f>
        <v>0</v>
      </c>
      <c r="P864">
        <f>IF('Main Data'!H864="IWC",1,0)</f>
        <v>0</v>
      </c>
      <c r="Q864">
        <f>IF('Main Data'!H864="JLC",1,0)</f>
        <v>0</v>
      </c>
      <c r="R864">
        <f>IF('Main Data'!H864="Longines",1,0)</f>
        <v>0</v>
      </c>
      <c r="S864">
        <f>IF('Main Data'!H864="Movado",1,0)</f>
        <v>0</v>
      </c>
      <c r="T864">
        <f>IF('Main Data'!H864="Omega",1,0)</f>
        <v>0</v>
      </c>
      <c r="U864">
        <f>IF('Main Data'!H864="Panerai",1,0)</f>
        <v>0</v>
      </c>
      <c r="V864">
        <f>IF('Main Data'!H864="Patek",1,0)</f>
        <v>0</v>
      </c>
      <c r="W864">
        <f>IF('Main Data'!H864="Rolex",1,0)</f>
        <v>0</v>
      </c>
      <c r="X864">
        <f>IF('Main Data'!H864="Tudor",1,0)</f>
        <v>1</v>
      </c>
      <c r="Y864">
        <f>IF('Main Data'!H864="Ulysse Nardin",1,0)</f>
        <v>0</v>
      </c>
      <c r="Z864">
        <f>IF('Main Data'!H864="Universal Geneve",1,0)</f>
        <v>0</v>
      </c>
      <c r="AA864">
        <f>IF('Main Data'!H864="Vacheron",1,0)</f>
        <v>0</v>
      </c>
      <c r="AB864">
        <f>IF('Main Data'!H864="Zenith",1,0)</f>
        <v>0</v>
      </c>
      <c r="AC864">
        <f>IF('Main Data'!J864="Stainless Steel",1,0)</f>
        <v>1</v>
      </c>
      <c r="AD864">
        <f>IF('Main Data'!J864="Two-tone",1,0)</f>
        <v>0</v>
      </c>
      <c r="AE864">
        <f>IF(OR('Main Data'!J864="YG 18K",'Main Data'!J864="YG &lt;18K",'Main Data'!J864="PG 18K",'Main Data'!J864="PG &lt;18K",'Main Data'!J864="WG 18K",'Main Data'!J864="Mixes of 18K",'Main Data'!J864="Mixes &lt;18K"),1,0)</f>
        <v>0</v>
      </c>
      <c r="AF864">
        <f>IF('Main Data'!J864="Platinum",1,0)</f>
        <v>0</v>
      </c>
      <c r="AG864">
        <f>IF(OR('Main Data'!J864="PVD",'Main Data'!J864="Gold Plate",'Main Data'!J864="Other"),1,0)</f>
        <v>0</v>
      </c>
      <c r="AH864">
        <f>IF('Main Data'!N864="Stainless Steel",1,0)</f>
        <v>1</v>
      </c>
      <c r="AI864">
        <f>IF('Main Data'!N864="Leather",1,0)</f>
        <v>0</v>
      </c>
      <c r="AJ864">
        <f>IF('Main Data'!N864="Two-tone",1,0)</f>
        <v>0</v>
      </c>
      <c r="AK864">
        <f>IF(OR('Main Data'!N864="YG 18K",'Main Data'!N864="PG 18K",'Main Data'!N864="WG 18K",'Main Data'!N864="Mixes of 18K"),1,0)</f>
        <v>0</v>
      </c>
      <c r="AL864">
        <f>IF(OR(,'Main Data'!N864="PVD",'Main Data'!N864="Gold plate"),1,0)</f>
        <v>0</v>
      </c>
      <c r="AM864">
        <f>IF(OR('Main Data'!AV864="Yes",'Main Data'!AW864="Yes",'Main Data'!AU864="Yes"),1,0)</f>
        <v>0</v>
      </c>
      <c r="AN864">
        <f>IF(OR(ISTEXT('Main Data'!AX864), ISTEXT('Main Data'!AY864)),1,0)</f>
        <v>0</v>
      </c>
      <c r="AO864">
        <f>IF('Main Data'!AZ864="Yes",1,0)</f>
        <v>0</v>
      </c>
      <c r="AP864">
        <f>IF('Main Data'!BA864="Yes",1,0)</f>
        <v>0</v>
      </c>
      <c r="AQ864">
        <f>IF('Main Data'!BD864="Yes",1,0)</f>
        <v>0</v>
      </c>
      <c r="AR864">
        <f>IF('Main Data'!BE864="A",1,0)</f>
        <v>0</v>
      </c>
      <c r="AS864">
        <f>IF('Main Data'!BE864="AA",1,0)</f>
        <v>0</v>
      </c>
      <c r="AT864">
        <f>IF('Main Data'!BE864="AAA",1,0)</f>
        <v>0</v>
      </c>
      <c r="AU864">
        <f>IF('Main Data'!BE864="AAAA",1,0)</f>
        <v>1</v>
      </c>
      <c r="AV864">
        <f>IF('Main Data'!P864="Yes",1,0)</f>
        <v>0</v>
      </c>
      <c r="AW864">
        <f>IF('Main Data'!AP864="Yes",1,0)</f>
        <v>0</v>
      </c>
      <c r="AX864">
        <f>IF(OR('Main Data'!V864="Yes", 'Main Data'!W864="Yes",'Main Data'!X864="Yes"),1,0)</f>
        <v>1</v>
      </c>
      <c r="AY864">
        <f>IF(OR('Main Data'!Y864="Yes",'Main Data'!Z864="Yes"),1,0)</f>
        <v>0</v>
      </c>
      <c r="AZ864">
        <f>IF('Main Data'!AR864="Yes",1,0)</f>
        <v>0</v>
      </c>
      <c r="BA864">
        <f>IF('Main Data'!AS864="Yes",1,0)</f>
        <v>0</v>
      </c>
      <c r="BB864">
        <f>IF('Main Data'!AG864="Yes",1,0)</f>
        <v>0</v>
      </c>
      <c r="BC864">
        <f>IF('Main Data'!AB864="Yes",1,0)</f>
        <v>0</v>
      </c>
      <c r="BD864">
        <f>IF('Main Data'!AA864="Yes",1,0)</f>
        <v>0</v>
      </c>
      <c r="BE864">
        <f>IF('Main Data'!AC864="Yes",1,0)</f>
        <v>0</v>
      </c>
      <c r="BF864">
        <f>IF('Main Data'!AF864="Yes",1,0)</f>
        <v>0</v>
      </c>
      <c r="BG864">
        <f>IF(OR('Main Data'!AI864="Yes",'Main Data'!AL864="Yes"),1,0)</f>
        <v>1</v>
      </c>
      <c r="BH864">
        <f>IF('Main Data'!AJ864="Yes",1,0)</f>
        <v>0</v>
      </c>
      <c r="BI864">
        <f>IF('Main Data'!AK864="Yes",1,0)</f>
        <v>0</v>
      </c>
      <c r="BJ864">
        <f>IF('Main Data'!AM864="Yes",1,0)</f>
        <v>0</v>
      </c>
      <c r="BK864">
        <f>IF('Main Data'!AQ864="Yes",1,0)</f>
        <v>0</v>
      </c>
      <c r="BL864" s="21">
        <f t="shared" si="79"/>
        <v>0</v>
      </c>
      <c r="BM864" s="21">
        <f t="shared" si="80"/>
        <v>0</v>
      </c>
      <c r="BN864" s="21">
        <f t="shared" si="81"/>
        <v>1</v>
      </c>
      <c r="BO864" s="21">
        <f t="shared" si="82"/>
        <v>0</v>
      </c>
      <c r="BP864" s="21">
        <f t="shared" si="83"/>
        <v>0</v>
      </c>
    </row>
    <row r="865" spans="1:68" x14ac:dyDescent="0.2">
      <c r="A865">
        <v>861</v>
      </c>
      <c r="B865" s="33">
        <f>'Main Data'!C865</f>
        <v>44010</v>
      </c>
      <c r="C865">
        <f>'Main Data'!D865</f>
        <v>142</v>
      </c>
      <c r="D865" s="26">
        <f>'Main Data'!E865</f>
        <v>44000</v>
      </c>
      <c r="E865" s="26">
        <f>'Main Data'!F865</f>
        <v>55000</v>
      </c>
      <c r="F865" s="34">
        <f t="shared" si="78"/>
        <v>10.691944912900398</v>
      </c>
      <c r="G865">
        <f>IF('Main Data'!H865="AP",1,0)</f>
        <v>0</v>
      </c>
      <c r="H865">
        <f>IF('Main Data'!H865="Blancpain",1,0)</f>
        <v>0</v>
      </c>
      <c r="I865">
        <f>IF('Main Data'!H865="Breguet",1,0)</f>
        <v>0</v>
      </c>
      <c r="J865">
        <f>IF('Main Data'!H865="Breitling",1,0)</f>
        <v>0</v>
      </c>
      <c r="K865">
        <f>IF('Main Data'!H865="Cartier",1,0)</f>
        <v>0</v>
      </c>
      <c r="L865">
        <f>IF('Main Data'!H865="Gallet",1,0)</f>
        <v>0</v>
      </c>
      <c r="M865">
        <f>IF('Main Data'!H865="Girard Perregaux",1,0)</f>
        <v>0</v>
      </c>
      <c r="N865">
        <f>IF('Main Data'!H865="Gubelin",1,0)</f>
        <v>0</v>
      </c>
      <c r="O865">
        <f>IF('Main Data'!H865="Heuer",1,0)</f>
        <v>0</v>
      </c>
      <c r="P865">
        <f>IF('Main Data'!H865="IWC",1,0)</f>
        <v>0</v>
      </c>
      <c r="Q865">
        <f>IF('Main Data'!H865="JLC",1,0)</f>
        <v>0</v>
      </c>
      <c r="R865">
        <f>IF('Main Data'!H865="Longines",1,0)</f>
        <v>0</v>
      </c>
      <c r="S865">
        <f>IF('Main Data'!H865="Movado",1,0)</f>
        <v>0</v>
      </c>
      <c r="T865">
        <f>IF('Main Data'!H865="Omega",1,0)</f>
        <v>0</v>
      </c>
      <c r="U865">
        <f>IF('Main Data'!H865="Panerai",1,0)</f>
        <v>0</v>
      </c>
      <c r="V865">
        <f>IF('Main Data'!H865="Patek",1,0)</f>
        <v>0</v>
      </c>
      <c r="W865">
        <f>IF('Main Data'!H865="Rolex",1,0)</f>
        <v>1</v>
      </c>
      <c r="X865">
        <f>IF('Main Data'!H865="Tudor",1,0)</f>
        <v>0</v>
      </c>
      <c r="Y865">
        <f>IF('Main Data'!H865="Ulysse Nardin",1,0)</f>
        <v>0</v>
      </c>
      <c r="Z865">
        <f>IF('Main Data'!H865="Universal Geneve",1,0)</f>
        <v>0</v>
      </c>
      <c r="AA865">
        <f>IF('Main Data'!H865="Vacheron",1,0)</f>
        <v>0</v>
      </c>
      <c r="AB865">
        <f>IF('Main Data'!H865="Zenith",1,0)</f>
        <v>0</v>
      </c>
      <c r="AC865">
        <f>IF('Main Data'!J865="Stainless Steel",1,0)</f>
        <v>1</v>
      </c>
      <c r="AD865">
        <f>IF('Main Data'!J865="Two-tone",1,0)</f>
        <v>0</v>
      </c>
      <c r="AE865">
        <f>IF(OR('Main Data'!J865="YG 18K",'Main Data'!J865="YG &lt;18K",'Main Data'!J865="PG 18K",'Main Data'!J865="PG &lt;18K",'Main Data'!J865="WG 18K",'Main Data'!J865="Mixes of 18K",'Main Data'!J865="Mixes &lt;18K"),1,0)</f>
        <v>0</v>
      </c>
      <c r="AF865">
        <f>IF('Main Data'!J865="Platinum",1,0)</f>
        <v>0</v>
      </c>
      <c r="AG865">
        <f>IF(OR('Main Data'!J865="PVD",'Main Data'!J865="Gold Plate",'Main Data'!J865="Other"),1,0)</f>
        <v>0</v>
      </c>
      <c r="AH865">
        <f>IF('Main Data'!N865="Stainless Steel",1,0)</f>
        <v>1</v>
      </c>
      <c r="AI865">
        <f>IF('Main Data'!N865="Leather",1,0)</f>
        <v>0</v>
      </c>
      <c r="AJ865">
        <f>IF('Main Data'!N865="Two-tone",1,0)</f>
        <v>0</v>
      </c>
      <c r="AK865">
        <f>IF(OR('Main Data'!N865="YG 18K",'Main Data'!N865="PG 18K",'Main Data'!N865="WG 18K",'Main Data'!N865="Mixes of 18K"),1,0)</f>
        <v>0</v>
      </c>
      <c r="AL865">
        <f>IF(OR(,'Main Data'!N865="PVD",'Main Data'!N865="Gold plate"),1,0)</f>
        <v>0</v>
      </c>
      <c r="AM865">
        <f>IF(OR('Main Data'!AV865="Yes",'Main Data'!AW865="Yes",'Main Data'!AU865="Yes"),1,0)</f>
        <v>0</v>
      </c>
      <c r="AN865">
        <f>IF(OR(ISTEXT('Main Data'!AX865), ISTEXT('Main Data'!AY865)),1,0)</f>
        <v>0</v>
      </c>
      <c r="AO865">
        <f>IF('Main Data'!AZ865="Yes",1,0)</f>
        <v>0</v>
      </c>
      <c r="AP865">
        <f>IF('Main Data'!BA865="Yes",1,0)</f>
        <v>0</v>
      </c>
      <c r="AQ865">
        <f>IF('Main Data'!BD865="Yes",1,0)</f>
        <v>0</v>
      </c>
      <c r="AR865">
        <f>IF('Main Data'!BE865="A",1,0)</f>
        <v>0</v>
      </c>
      <c r="AS865">
        <f>IF('Main Data'!BE865="AA",1,0)</f>
        <v>0</v>
      </c>
      <c r="AT865">
        <f>IF('Main Data'!BE865="AAA",1,0)</f>
        <v>1</v>
      </c>
      <c r="AU865">
        <f>IF('Main Data'!BE865="AAAA",1,0)</f>
        <v>0</v>
      </c>
      <c r="AV865">
        <f>IF('Main Data'!P865="Yes",1,0)</f>
        <v>0</v>
      </c>
      <c r="AW865">
        <f>IF('Main Data'!AP865="Yes",1,0)</f>
        <v>0</v>
      </c>
      <c r="AX865">
        <f>IF(OR('Main Data'!V865="Yes", 'Main Data'!W865="Yes",'Main Data'!X865="Yes"),1,0)</f>
        <v>0</v>
      </c>
      <c r="AY865">
        <f>IF(OR('Main Data'!Y865="Yes",'Main Data'!Z865="Yes"),1,0)</f>
        <v>0</v>
      </c>
      <c r="AZ865">
        <f>IF('Main Data'!AR865="Yes",1,0)</f>
        <v>0</v>
      </c>
      <c r="BA865">
        <f>IF('Main Data'!AS865="Yes",1,0)</f>
        <v>0</v>
      </c>
      <c r="BB865">
        <f>IF('Main Data'!AG865="Yes",1,0)</f>
        <v>0</v>
      </c>
      <c r="BC865">
        <f>IF('Main Data'!AB865="Yes",1,0)</f>
        <v>0</v>
      </c>
      <c r="BD865">
        <f>IF('Main Data'!AA865="Yes",1,0)</f>
        <v>0</v>
      </c>
      <c r="BE865">
        <f>IF('Main Data'!AC865="Yes",1,0)</f>
        <v>0</v>
      </c>
      <c r="BF865">
        <f>IF('Main Data'!AF865="Yes",1,0)</f>
        <v>0</v>
      </c>
      <c r="BG865">
        <f>IF(OR('Main Data'!AI865="Yes",'Main Data'!AL865="Yes"),1,0)</f>
        <v>1</v>
      </c>
      <c r="BH865">
        <f>IF('Main Data'!AJ865="Yes",1,0)</f>
        <v>0</v>
      </c>
      <c r="BI865">
        <f>IF('Main Data'!AK865="Yes",1,0)</f>
        <v>0</v>
      </c>
      <c r="BJ865">
        <f>IF('Main Data'!AM865="Yes",1,0)</f>
        <v>0</v>
      </c>
      <c r="BK865">
        <f>IF('Main Data'!AQ865="Yes",1,0)</f>
        <v>0</v>
      </c>
      <c r="BL865" s="21">
        <f t="shared" si="79"/>
        <v>0</v>
      </c>
      <c r="BM865" s="21">
        <f t="shared" si="80"/>
        <v>0</v>
      </c>
      <c r="BN865" s="21">
        <f t="shared" si="81"/>
        <v>1</v>
      </c>
      <c r="BO865" s="21">
        <f t="shared" si="82"/>
        <v>0</v>
      </c>
      <c r="BP865" s="21">
        <f t="shared" si="83"/>
        <v>0</v>
      </c>
    </row>
    <row r="866" spans="1:68" x14ac:dyDescent="0.2">
      <c r="A866">
        <v>862</v>
      </c>
      <c r="B866" s="33">
        <f>'Main Data'!C866</f>
        <v>44010</v>
      </c>
      <c r="C866">
        <f>'Main Data'!D866</f>
        <v>145</v>
      </c>
      <c r="D866" s="26">
        <f>'Main Data'!E866</f>
        <v>100000</v>
      </c>
      <c r="E866" s="26">
        <f>'Main Data'!F866</f>
        <v>175000</v>
      </c>
      <c r="F866" s="34">
        <f t="shared" si="78"/>
        <v>11.512925464970229</v>
      </c>
      <c r="G866">
        <f>IF('Main Data'!H866="AP",1,0)</f>
        <v>0</v>
      </c>
      <c r="H866">
        <f>IF('Main Data'!H866="Blancpain",1,0)</f>
        <v>0</v>
      </c>
      <c r="I866">
        <f>IF('Main Data'!H866="Breguet",1,0)</f>
        <v>0</v>
      </c>
      <c r="J866">
        <f>IF('Main Data'!H866="Breitling",1,0)</f>
        <v>0</v>
      </c>
      <c r="K866">
        <f>IF('Main Data'!H866="Cartier",1,0)</f>
        <v>0</v>
      </c>
      <c r="L866">
        <f>IF('Main Data'!H866="Gallet",1,0)</f>
        <v>0</v>
      </c>
      <c r="M866">
        <f>IF('Main Data'!H866="Girard Perregaux",1,0)</f>
        <v>0</v>
      </c>
      <c r="N866">
        <f>IF('Main Data'!H866="Gubelin",1,0)</f>
        <v>0</v>
      </c>
      <c r="O866">
        <f>IF('Main Data'!H866="Heuer",1,0)</f>
        <v>0</v>
      </c>
      <c r="P866">
        <f>IF('Main Data'!H866="IWC",1,0)</f>
        <v>0</v>
      </c>
      <c r="Q866">
        <f>IF('Main Data'!H866="JLC",1,0)</f>
        <v>0</v>
      </c>
      <c r="R866">
        <f>IF('Main Data'!H866="Longines",1,0)</f>
        <v>0</v>
      </c>
      <c r="S866">
        <f>IF('Main Data'!H866="Movado",1,0)</f>
        <v>0</v>
      </c>
      <c r="T866">
        <f>IF('Main Data'!H866="Omega",1,0)</f>
        <v>0</v>
      </c>
      <c r="U866">
        <f>IF('Main Data'!H866="Panerai",1,0)</f>
        <v>0</v>
      </c>
      <c r="V866">
        <f>IF('Main Data'!H866="Patek",1,0)</f>
        <v>0</v>
      </c>
      <c r="W866">
        <f>IF('Main Data'!H866="Rolex",1,0)</f>
        <v>1</v>
      </c>
      <c r="X866">
        <f>IF('Main Data'!H866="Tudor",1,0)</f>
        <v>0</v>
      </c>
      <c r="Y866">
        <f>IF('Main Data'!H866="Ulysse Nardin",1,0)</f>
        <v>0</v>
      </c>
      <c r="Z866">
        <f>IF('Main Data'!H866="Universal Geneve",1,0)</f>
        <v>0</v>
      </c>
      <c r="AA866">
        <f>IF('Main Data'!H866="Vacheron",1,0)</f>
        <v>0</v>
      </c>
      <c r="AB866">
        <f>IF('Main Data'!H866="Zenith",1,0)</f>
        <v>0</v>
      </c>
      <c r="AC866">
        <f>IF('Main Data'!J866="Stainless Steel",1,0)</f>
        <v>1</v>
      </c>
      <c r="AD866">
        <f>IF('Main Data'!J866="Two-tone",1,0)</f>
        <v>0</v>
      </c>
      <c r="AE866">
        <f>IF(OR('Main Data'!J866="YG 18K",'Main Data'!J866="YG &lt;18K",'Main Data'!J866="PG 18K",'Main Data'!J866="PG &lt;18K",'Main Data'!J866="WG 18K",'Main Data'!J866="Mixes of 18K",'Main Data'!J866="Mixes &lt;18K"),1,0)</f>
        <v>0</v>
      </c>
      <c r="AF866">
        <f>IF('Main Data'!J866="Platinum",1,0)</f>
        <v>0</v>
      </c>
      <c r="AG866">
        <f>IF(OR('Main Data'!J866="PVD",'Main Data'!J866="Gold Plate",'Main Data'!J866="Other"),1,0)</f>
        <v>0</v>
      </c>
      <c r="AH866">
        <f>IF('Main Data'!N866="Stainless Steel",1,0)</f>
        <v>0</v>
      </c>
      <c r="AI866">
        <f>IF('Main Data'!N866="Leather",1,0)</f>
        <v>1</v>
      </c>
      <c r="AJ866">
        <f>IF('Main Data'!N866="Two-tone",1,0)</f>
        <v>0</v>
      </c>
      <c r="AK866">
        <f>IF(OR('Main Data'!N866="YG 18K",'Main Data'!N866="PG 18K",'Main Data'!N866="WG 18K",'Main Data'!N866="Mixes of 18K"),1,0)</f>
        <v>0</v>
      </c>
      <c r="AL866">
        <f>IF(OR(,'Main Data'!N866="PVD",'Main Data'!N866="Gold plate"),1,0)</f>
        <v>0</v>
      </c>
      <c r="AM866">
        <f>IF(OR('Main Data'!AV866="Yes",'Main Data'!AW866="Yes",'Main Data'!AU866="Yes"),1,0)</f>
        <v>0</v>
      </c>
      <c r="AN866">
        <f>IF(OR(ISTEXT('Main Data'!AX866), ISTEXT('Main Data'!AY866)),1,0)</f>
        <v>0</v>
      </c>
      <c r="AO866">
        <f>IF('Main Data'!AZ866="Yes",1,0)</f>
        <v>0</v>
      </c>
      <c r="AP866">
        <f>IF('Main Data'!BA866="Yes",1,0)</f>
        <v>0</v>
      </c>
      <c r="AQ866">
        <f>IF('Main Data'!BD866="Yes",1,0)</f>
        <v>0</v>
      </c>
      <c r="AR866">
        <f>IF('Main Data'!BE866="A",1,0)</f>
        <v>0</v>
      </c>
      <c r="AS866">
        <f>IF('Main Data'!BE866="AA",1,0)</f>
        <v>0</v>
      </c>
      <c r="AT866">
        <f>IF('Main Data'!BE866="AAA",1,0)</f>
        <v>0</v>
      </c>
      <c r="AU866">
        <f>IF('Main Data'!BE866="AAAA",1,0)</f>
        <v>1</v>
      </c>
      <c r="AV866">
        <f>IF('Main Data'!P866="Yes",1,0)</f>
        <v>0</v>
      </c>
      <c r="AW866">
        <f>IF('Main Data'!AP866="Yes",1,0)</f>
        <v>0</v>
      </c>
      <c r="AX866">
        <f>IF(OR('Main Data'!V866="Yes", 'Main Data'!W866="Yes",'Main Data'!X866="Yes"),1,0)</f>
        <v>0</v>
      </c>
      <c r="AY866">
        <f>IF(OR('Main Data'!Y866="Yes",'Main Data'!Z866="Yes"),1,0)</f>
        <v>0</v>
      </c>
      <c r="AZ866">
        <f>IF('Main Data'!AR866="Yes",1,0)</f>
        <v>0</v>
      </c>
      <c r="BA866">
        <f>IF('Main Data'!AS866="Yes",1,0)</f>
        <v>0</v>
      </c>
      <c r="BB866">
        <f>IF('Main Data'!AG866="Yes",1,0)</f>
        <v>0</v>
      </c>
      <c r="BC866">
        <f>IF('Main Data'!AB866="Yes",1,0)</f>
        <v>0</v>
      </c>
      <c r="BD866">
        <f>IF('Main Data'!AA866="Yes",1,0)</f>
        <v>0</v>
      </c>
      <c r="BE866">
        <f>IF('Main Data'!AC866="Yes",1,0)</f>
        <v>0</v>
      </c>
      <c r="BF866">
        <f>IF('Main Data'!AF866="Yes",1,0)</f>
        <v>0</v>
      </c>
      <c r="BG866">
        <f>IF(OR('Main Data'!AI866="Yes",'Main Data'!AL866="Yes"),1,0)</f>
        <v>1</v>
      </c>
      <c r="BH866">
        <f>IF('Main Data'!AJ866="Yes",1,0)</f>
        <v>0</v>
      </c>
      <c r="BI866">
        <f>IF('Main Data'!AK866="Yes",1,0)</f>
        <v>0</v>
      </c>
      <c r="BJ866">
        <f>IF('Main Data'!AM866="Yes",1,0)</f>
        <v>0</v>
      </c>
      <c r="BK866">
        <f>IF('Main Data'!AQ866="Yes",1,0)</f>
        <v>0</v>
      </c>
      <c r="BL866" s="21">
        <f t="shared" si="79"/>
        <v>0</v>
      </c>
      <c r="BM866" s="21">
        <f t="shared" si="80"/>
        <v>0</v>
      </c>
      <c r="BN866" s="21">
        <f t="shared" si="81"/>
        <v>1</v>
      </c>
      <c r="BO866" s="21">
        <f t="shared" si="82"/>
        <v>0</v>
      </c>
      <c r="BP866" s="21">
        <f t="shared" si="83"/>
        <v>0</v>
      </c>
    </row>
    <row r="867" spans="1:68" x14ac:dyDescent="0.2">
      <c r="A867">
        <v>863</v>
      </c>
      <c r="B867" s="33">
        <f>'Main Data'!C867</f>
        <v>44010</v>
      </c>
      <c r="C867">
        <f>'Main Data'!D867</f>
        <v>225</v>
      </c>
      <c r="D867" s="26">
        <f>'Main Data'!E867</f>
        <v>8500</v>
      </c>
      <c r="E867" s="26">
        <f>'Main Data'!F867</f>
        <v>10625</v>
      </c>
      <c r="F867" s="34">
        <f t="shared" si="78"/>
        <v>9.0478214424784085</v>
      </c>
      <c r="G867">
        <f>IF('Main Data'!H867="AP",1,0)</f>
        <v>0</v>
      </c>
      <c r="H867">
        <f>IF('Main Data'!H867="Blancpain",1,0)</f>
        <v>0</v>
      </c>
      <c r="I867">
        <f>IF('Main Data'!H867="Breguet",1,0)</f>
        <v>0</v>
      </c>
      <c r="J867">
        <f>IF('Main Data'!H867="Breitling",1,0)</f>
        <v>0</v>
      </c>
      <c r="K867">
        <f>IF('Main Data'!H867="Cartier",1,0)</f>
        <v>0</v>
      </c>
      <c r="L867">
        <f>IF('Main Data'!H867="Gallet",1,0)</f>
        <v>0</v>
      </c>
      <c r="M867">
        <f>IF('Main Data'!H867="Girard Perregaux",1,0)</f>
        <v>0</v>
      </c>
      <c r="N867">
        <f>IF('Main Data'!H867="Gubelin",1,0)</f>
        <v>0</v>
      </c>
      <c r="O867">
        <f>IF('Main Data'!H867="Heuer",1,0)</f>
        <v>0</v>
      </c>
      <c r="P867">
        <f>IF('Main Data'!H867="IWC",1,0)</f>
        <v>0</v>
      </c>
      <c r="Q867">
        <f>IF('Main Data'!H867="JLC",1,0)</f>
        <v>0</v>
      </c>
      <c r="R867">
        <f>IF('Main Data'!H867="Longines",1,0)</f>
        <v>0</v>
      </c>
      <c r="S867">
        <f>IF('Main Data'!H867="Movado",1,0)</f>
        <v>0</v>
      </c>
      <c r="T867">
        <f>IF('Main Data'!H867="Omega",1,0)</f>
        <v>1</v>
      </c>
      <c r="U867">
        <f>IF('Main Data'!H867="Panerai",1,0)</f>
        <v>0</v>
      </c>
      <c r="V867">
        <f>IF('Main Data'!H867="Patek",1,0)</f>
        <v>0</v>
      </c>
      <c r="W867">
        <f>IF('Main Data'!H867="Rolex",1,0)</f>
        <v>0</v>
      </c>
      <c r="X867">
        <f>IF('Main Data'!H867="Tudor",1,0)</f>
        <v>0</v>
      </c>
      <c r="Y867">
        <f>IF('Main Data'!H867="Ulysse Nardin",1,0)</f>
        <v>0</v>
      </c>
      <c r="Z867">
        <f>IF('Main Data'!H867="Universal Geneve",1,0)</f>
        <v>0</v>
      </c>
      <c r="AA867">
        <f>IF('Main Data'!H867="Vacheron",1,0)</f>
        <v>0</v>
      </c>
      <c r="AB867">
        <f>IF('Main Data'!H867="Zenith",1,0)</f>
        <v>0</v>
      </c>
      <c r="AC867">
        <f>IF('Main Data'!J867="Stainless Steel",1,0)</f>
        <v>1</v>
      </c>
      <c r="AD867">
        <f>IF('Main Data'!J867="Two-tone",1,0)</f>
        <v>0</v>
      </c>
      <c r="AE867">
        <f>IF(OR('Main Data'!J867="YG 18K",'Main Data'!J867="YG &lt;18K",'Main Data'!J867="PG 18K",'Main Data'!J867="PG &lt;18K",'Main Data'!J867="WG 18K",'Main Data'!J867="Mixes of 18K",'Main Data'!J867="Mixes &lt;18K"),1,0)</f>
        <v>0</v>
      </c>
      <c r="AF867">
        <f>IF('Main Data'!J867="Platinum",1,0)</f>
        <v>0</v>
      </c>
      <c r="AG867">
        <f>IF(OR('Main Data'!J867="PVD",'Main Data'!J867="Gold Plate",'Main Data'!J867="Other"),1,0)</f>
        <v>0</v>
      </c>
      <c r="AH867">
        <f>IF('Main Data'!N867="Stainless Steel",1,0)</f>
        <v>0</v>
      </c>
      <c r="AI867">
        <f>IF('Main Data'!N867="Leather",1,0)</f>
        <v>1</v>
      </c>
      <c r="AJ867">
        <f>IF('Main Data'!N867="Two-tone",1,0)</f>
        <v>0</v>
      </c>
      <c r="AK867">
        <f>IF(OR('Main Data'!N867="YG 18K",'Main Data'!N867="PG 18K",'Main Data'!N867="WG 18K",'Main Data'!N867="Mixes of 18K"),1,0)</f>
        <v>0</v>
      </c>
      <c r="AL867">
        <f>IF(OR(,'Main Data'!N867="PVD",'Main Data'!N867="Gold plate"),1,0)</f>
        <v>0</v>
      </c>
      <c r="AM867">
        <f>IF(OR('Main Data'!AV867="Yes",'Main Data'!AW867="Yes",'Main Data'!AU867="Yes"),1,0)</f>
        <v>0</v>
      </c>
      <c r="AN867">
        <f>IF(OR(ISTEXT('Main Data'!AX867), ISTEXT('Main Data'!AY867)),1,0)</f>
        <v>0</v>
      </c>
      <c r="AO867">
        <f>IF('Main Data'!AZ867="Yes",1,0)</f>
        <v>0</v>
      </c>
      <c r="AP867">
        <f>IF('Main Data'!BA867="Yes",1,0)</f>
        <v>0</v>
      </c>
      <c r="AQ867">
        <f>IF('Main Data'!BD867="Yes",1,0)</f>
        <v>0</v>
      </c>
      <c r="AR867">
        <f>IF('Main Data'!BE867="A",1,0)</f>
        <v>0</v>
      </c>
      <c r="AS867">
        <f>IF('Main Data'!BE867="AA",1,0)</f>
        <v>0</v>
      </c>
      <c r="AT867">
        <f>IF('Main Data'!BE867="AAA",1,0)</f>
        <v>1</v>
      </c>
      <c r="AU867">
        <f>IF('Main Data'!BE867="AAAA",1,0)</f>
        <v>0</v>
      </c>
      <c r="AV867">
        <f>IF('Main Data'!P867="Yes",1,0)</f>
        <v>0</v>
      </c>
      <c r="AW867">
        <f>IF('Main Data'!AP867="Yes",1,0)</f>
        <v>0</v>
      </c>
      <c r="AX867">
        <f>IF(OR('Main Data'!V867="Yes", 'Main Data'!W867="Yes",'Main Data'!X867="Yes"),1,0)</f>
        <v>0</v>
      </c>
      <c r="AY867">
        <f>IF(OR('Main Data'!Y867="Yes",'Main Data'!Z867="Yes"),1,0)</f>
        <v>0</v>
      </c>
      <c r="AZ867">
        <f>IF('Main Data'!AR867="Yes",1,0)</f>
        <v>0</v>
      </c>
      <c r="BA867">
        <f>IF('Main Data'!AS867="Yes",1,0)</f>
        <v>0</v>
      </c>
      <c r="BB867">
        <f>IF('Main Data'!AG867="Yes",1,0)</f>
        <v>0</v>
      </c>
      <c r="BC867">
        <f>IF('Main Data'!AB867="Yes",1,0)</f>
        <v>0</v>
      </c>
      <c r="BD867">
        <f>IF('Main Data'!AA867="Yes",1,0)</f>
        <v>0</v>
      </c>
      <c r="BE867">
        <f>IF('Main Data'!AC867="Yes",1,0)</f>
        <v>0</v>
      </c>
      <c r="BF867">
        <f>IF('Main Data'!AF867="Yes",1,0)</f>
        <v>0</v>
      </c>
      <c r="BG867">
        <f>IF(OR('Main Data'!AI867="Yes",'Main Data'!AL867="Yes"),1,0)</f>
        <v>1</v>
      </c>
      <c r="BH867">
        <f>IF('Main Data'!AJ867="Yes",1,0)</f>
        <v>0</v>
      </c>
      <c r="BI867">
        <f>IF('Main Data'!AK867="Yes",1,0)</f>
        <v>0</v>
      </c>
      <c r="BJ867">
        <f>IF('Main Data'!AM867="Yes",1,0)</f>
        <v>0</v>
      </c>
      <c r="BK867">
        <f>IF('Main Data'!AQ867="Yes",1,0)</f>
        <v>0</v>
      </c>
      <c r="BL867" s="21">
        <f t="shared" si="79"/>
        <v>0</v>
      </c>
      <c r="BM867" s="21">
        <f t="shared" si="80"/>
        <v>0</v>
      </c>
      <c r="BN867" s="21">
        <f t="shared" si="81"/>
        <v>1</v>
      </c>
      <c r="BO867" s="21">
        <f t="shared" si="82"/>
        <v>0</v>
      </c>
      <c r="BP867" s="21">
        <f t="shared" si="83"/>
        <v>0</v>
      </c>
    </row>
    <row r="868" spans="1:68" x14ac:dyDescent="0.2">
      <c r="A868">
        <v>864</v>
      </c>
      <c r="B868" s="33">
        <f>'Main Data'!C868</f>
        <v>44010</v>
      </c>
      <c r="C868">
        <f>'Main Data'!D868</f>
        <v>226</v>
      </c>
      <c r="D868" s="26">
        <f>'Main Data'!E868</f>
        <v>1600</v>
      </c>
      <c r="E868" s="26">
        <f>'Main Data'!F868</f>
        <v>2000</v>
      </c>
      <c r="F868" s="34">
        <f t="shared" si="78"/>
        <v>7.3777589082278725</v>
      </c>
      <c r="G868">
        <f>IF('Main Data'!H868="AP",1,0)</f>
        <v>0</v>
      </c>
      <c r="H868">
        <f>IF('Main Data'!H868="Blancpain",1,0)</f>
        <v>0</v>
      </c>
      <c r="I868">
        <f>IF('Main Data'!H868="Breguet",1,0)</f>
        <v>0</v>
      </c>
      <c r="J868">
        <f>IF('Main Data'!H868="Breitling",1,0)</f>
        <v>0</v>
      </c>
      <c r="K868">
        <f>IF('Main Data'!H868="Cartier",1,0)</f>
        <v>0</v>
      </c>
      <c r="L868">
        <f>IF('Main Data'!H868="Gallet",1,0)</f>
        <v>0</v>
      </c>
      <c r="M868">
        <f>IF('Main Data'!H868="Girard Perregaux",1,0)</f>
        <v>0</v>
      </c>
      <c r="N868">
        <f>IF('Main Data'!H868="Gubelin",1,0)</f>
        <v>0</v>
      </c>
      <c r="O868">
        <f>IF('Main Data'!H868="Heuer",1,0)</f>
        <v>0</v>
      </c>
      <c r="P868">
        <f>IF('Main Data'!H868="IWC",1,0)</f>
        <v>0</v>
      </c>
      <c r="Q868">
        <f>IF('Main Data'!H868="JLC",1,0)</f>
        <v>0</v>
      </c>
      <c r="R868">
        <f>IF('Main Data'!H868="Longines",1,0)</f>
        <v>0</v>
      </c>
      <c r="S868">
        <f>IF('Main Data'!H868="Movado",1,0)</f>
        <v>0</v>
      </c>
      <c r="T868">
        <f>IF('Main Data'!H868="Omega",1,0)</f>
        <v>0</v>
      </c>
      <c r="U868">
        <f>IF('Main Data'!H868="Panerai",1,0)</f>
        <v>0</v>
      </c>
      <c r="V868">
        <f>IF('Main Data'!H868="Patek",1,0)</f>
        <v>0</v>
      </c>
      <c r="W868">
        <f>IF('Main Data'!H868="Rolex",1,0)</f>
        <v>0</v>
      </c>
      <c r="X868">
        <f>IF('Main Data'!H868="Tudor",1,0)</f>
        <v>0</v>
      </c>
      <c r="Y868">
        <f>IF('Main Data'!H868="Ulysse Nardin",1,0)</f>
        <v>0</v>
      </c>
      <c r="Z868">
        <f>IF('Main Data'!H868="Universal Geneve",1,0)</f>
        <v>1</v>
      </c>
      <c r="AA868">
        <f>IF('Main Data'!H868="Vacheron",1,0)</f>
        <v>0</v>
      </c>
      <c r="AB868">
        <f>IF('Main Data'!H868="Zenith",1,0)</f>
        <v>0</v>
      </c>
      <c r="AC868">
        <f>IF('Main Data'!J868="Stainless Steel",1,0)</f>
        <v>0</v>
      </c>
      <c r="AD868">
        <f>IF('Main Data'!J868="Two-tone",1,0)</f>
        <v>0</v>
      </c>
      <c r="AE868">
        <f>IF(OR('Main Data'!J868="YG 18K",'Main Data'!J868="YG &lt;18K",'Main Data'!J868="PG 18K",'Main Data'!J868="PG &lt;18K",'Main Data'!J868="WG 18K",'Main Data'!J868="Mixes of 18K",'Main Data'!J868="Mixes &lt;18K"),1,0)</f>
        <v>1</v>
      </c>
      <c r="AF868">
        <f>IF('Main Data'!J868="Platinum",1,0)</f>
        <v>0</v>
      </c>
      <c r="AG868">
        <f>IF(OR('Main Data'!J868="PVD",'Main Data'!J868="Gold Plate",'Main Data'!J868="Other"),1,0)</f>
        <v>0</v>
      </c>
      <c r="AH868">
        <f>IF('Main Data'!N868="Stainless Steel",1,0)</f>
        <v>0</v>
      </c>
      <c r="AI868">
        <f>IF('Main Data'!N868="Leather",1,0)</f>
        <v>1</v>
      </c>
      <c r="AJ868">
        <f>IF('Main Data'!N868="Two-tone",1,0)</f>
        <v>0</v>
      </c>
      <c r="AK868">
        <f>IF(OR('Main Data'!N868="YG 18K",'Main Data'!N868="PG 18K",'Main Data'!N868="WG 18K",'Main Data'!N868="Mixes of 18K"),1,0)</f>
        <v>0</v>
      </c>
      <c r="AL868">
        <f>IF(OR(,'Main Data'!N868="PVD",'Main Data'!N868="Gold plate"),1,0)</f>
        <v>0</v>
      </c>
      <c r="AM868">
        <f>IF(OR('Main Data'!AV868="Yes",'Main Data'!AW868="Yes",'Main Data'!AU868="Yes"),1,0)</f>
        <v>0</v>
      </c>
      <c r="AN868">
        <f>IF(OR(ISTEXT('Main Data'!AX868), ISTEXT('Main Data'!AY868)),1,0)</f>
        <v>0</v>
      </c>
      <c r="AO868">
        <f>IF('Main Data'!AZ868="Yes",1,0)</f>
        <v>0</v>
      </c>
      <c r="AP868">
        <f>IF('Main Data'!BA868="Yes",1,0)</f>
        <v>0</v>
      </c>
      <c r="AQ868">
        <f>IF('Main Data'!BD868="Yes",1,0)</f>
        <v>0</v>
      </c>
      <c r="AR868">
        <f>IF('Main Data'!BE868="A",1,0)</f>
        <v>0</v>
      </c>
      <c r="AS868">
        <f>IF('Main Data'!BE868="AA",1,0)</f>
        <v>1</v>
      </c>
      <c r="AT868">
        <f>IF('Main Data'!BE868="AAA",1,0)</f>
        <v>0</v>
      </c>
      <c r="AU868">
        <f>IF('Main Data'!BE868="AAAA",1,0)</f>
        <v>0</v>
      </c>
      <c r="AV868">
        <f>IF('Main Data'!P868="Yes",1,0)</f>
        <v>0</v>
      </c>
      <c r="AW868">
        <f>IF('Main Data'!AP868="Yes",1,0)</f>
        <v>0</v>
      </c>
      <c r="AX868">
        <f>IF(OR('Main Data'!V868="Yes", 'Main Data'!W868="Yes",'Main Data'!X868="Yes"),1,0)</f>
        <v>0</v>
      </c>
      <c r="AY868">
        <f>IF(OR('Main Data'!Y868="Yes",'Main Data'!Z868="Yes"),1,0)</f>
        <v>0</v>
      </c>
      <c r="AZ868">
        <f>IF('Main Data'!AR868="Yes",1,0)</f>
        <v>0</v>
      </c>
      <c r="BA868">
        <f>IF('Main Data'!AS868="Yes",1,0)</f>
        <v>0</v>
      </c>
      <c r="BB868">
        <f>IF('Main Data'!AG868="Yes",1,0)</f>
        <v>0</v>
      </c>
      <c r="BC868">
        <f>IF('Main Data'!AB868="Yes",1,0)</f>
        <v>0</v>
      </c>
      <c r="BD868">
        <f>IF('Main Data'!AA868="Yes",1,0)</f>
        <v>0</v>
      </c>
      <c r="BE868">
        <f>IF('Main Data'!AC868="Yes",1,0)</f>
        <v>0</v>
      </c>
      <c r="BF868">
        <f>IF('Main Data'!AF868="Yes",1,0)</f>
        <v>0</v>
      </c>
      <c r="BG868">
        <f>IF(OR('Main Data'!AI868="Yes",'Main Data'!AL868="Yes"),1,0)</f>
        <v>1</v>
      </c>
      <c r="BH868">
        <f>IF('Main Data'!AJ868="Yes",1,0)</f>
        <v>0</v>
      </c>
      <c r="BI868">
        <f>IF('Main Data'!AK868="Yes",1,0)</f>
        <v>0</v>
      </c>
      <c r="BJ868">
        <f>IF('Main Data'!AM868="Yes",1,0)</f>
        <v>0</v>
      </c>
      <c r="BK868">
        <f>IF('Main Data'!AQ868="Yes",1,0)</f>
        <v>0</v>
      </c>
      <c r="BL868" s="21">
        <f t="shared" si="79"/>
        <v>0</v>
      </c>
      <c r="BM868" s="21">
        <f t="shared" si="80"/>
        <v>0</v>
      </c>
      <c r="BN868" s="21">
        <f t="shared" si="81"/>
        <v>1</v>
      </c>
      <c r="BO868" s="21">
        <f t="shared" si="82"/>
        <v>0</v>
      </c>
      <c r="BP868" s="21">
        <f t="shared" si="83"/>
        <v>0</v>
      </c>
    </row>
    <row r="869" spans="1:68" x14ac:dyDescent="0.2">
      <c r="A869">
        <v>865</v>
      </c>
      <c r="B869" s="33">
        <f>'Main Data'!C869</f>
        <v>44010</v>
      </c>
      <c r="C869">
        <f>'Main Data'!D869</f>
        <v>227</v>
      </c>
      <c r="D869" s="26">
        <f>'Main Data'!E869</f>
        <v>9000</v>
      </c>
      <c r="E869" s="26">
        <f>'Main Data'!F869</f>
        <v>11250</v>
      </c>
      <c r="F869" s="34">
        <f t="shared" si="78"/>
        <v>9.1049798563183568</v>
      </c>
      <c r="G869">
        <f>IF('Main Data'!H869="AP",1,0)</f>
        <v>0</v>
      </c>
      <c r="H869">
        <f>IF('Main Data'!H869="Blancpain",1,0)</f>
        <v>0</v>
      </c>
      <c r="I869">
        <f>IF('Main Data'!H869="Breguet",1,0)</f>
        <v>0</v>
      </c>
      <c r="J869">
        <f>IF('Main Data'!H869="Breitling",1,0)</f>
        <v>1</v>
      </c>
      <c r="K869">
        <f>IF('Main Data'!H869="Cartier",1,0)</f>
        <v>0</v>
      </c>
      <c r="L869">
        <f>IF('Main Data'!H869="Gallet",1,0)</f>
        <v>0</v>
      </c>
      <c r="M869">
        <f>IF('Main Data'!H869="Girard Perregaux",1,0)</f>
        <v>0</v>
      </c>
      <c r="N869">
        <f>IF('Main Data'!H869="Gubelin",1,0)</f>
        <v>0</v>
      </c>
      <c r="O869">
        <f>IF('Main Data'!H869="Heuer",1,0)</f>
        <v>0</v>
      </c>
      <c r="P869">
        <f>IF('Main Data'!H869="IWC",1,0)</f>
        <v>0</v>
      </c>
      <c r="Q869">
        <f>IF('Main Data'!H869="JLC",1,0)</f>
        <v>0</v>
      </c>
      <c r="R869">
        <f>IF('Main Data'!H869="Longines",1,0)</f>
        <v>0</v>
      </c>
      <c r="S869">
        <f>IF('Main Data'!H869="Movado",1,0)</f>
        <v>0</v>
      </c>
      <c r="T869">
        <f>IF('Main Data'!H869="Omega",1,0)</f>
        <v>0</v>
      </c>
      <c r="U869">
        <f>IF('Main Data'!H869="Panerai",1,0)</f>
        <v>0</v>
      </c>
      <c r="V869">
        <f>IF('Main Data'!H869="Patek",1,0)</f>
        <v>0</v>
      </c>
      <c r="W869">
        <f>IF('Main Data'!H869="Rolex",1,0)</f>
        <v>0</v>
      </c>
      <c r="X869">
        <f>IF('Main Data'!H869="Tudor",1,0)</f>
        <v>0</v>
      </c>
      <c r="Y869">
        <f>IF('Main Data'!H869="Ulysse Nardin",1,0)</f>
        <v>0</v>
      </c>
      <c r="Z869">
        <f>IF('Main Data'!H869="Universal Geneve",1,0)</f>
        <v>0</v>
      </c>
      <c r="AA869">
        <f>IF('Main Data'!H869="Vacheron",1,0)</f>
        <v>0</v>
      </c>
      <c r="AB869">
        <f>IF('Main Data'!H869="Zenith",1,0)</f>
        <v>0</v>
      </c>
      <c r="AC869">
        <f>IF('Main Data'!J869="Stainless Steel",1,0)</f>
        <v>1</v>
      </c>
      <c r="AD869">
        <f>IF('Main Data'!J869="Two-tone",1,0)</f>
        <v>0</v>
      </c>
      <c r="AE869">
        <f>IF(OR('Main Data'!J869="YG 18K",'Main Data'!J869="YG &lt;18K",'Main Data'!J869="PG 18K",'Main Data'!J869="PG &lt;18K",'Main Data'!J869="WG 18K",'Main Data'!J869="Mixes of 18K",'Main Data'!J869="Mixes &lt;18K"),1,0)</f>
        <v>0</v>
      </c>
      <c r="AF869">
        <f>IF('Main Data'!J869="Platinum",1,0)</f>
        <v>0</v>
      </c>
      <c r="AG869">
        <f>IF(OR('Main Data'!J869="PVD",'Main Data'!J869="Gold Plate",'Main Data'!J869="Other"),1,0)</f>
        <v>0</v>
      </c>
      <c r="AH869">
        <f>IF('Main Data'!N869="Stainless Steel",1,0)</f>
        <v>0</v>
      </c>
      <c r="AI869">
        <f>IF('Main Data'!N869="Leather",1,0)</f>
        <v>1</v>
      </c>
      <c r="AJ869">
        <f>IF('Main Data'!N869="Two-tone",1,0)</f>
        <v>0</v>
      </c>
      <c r="AK869">
        <f>IF(OR('Main Data'!N869="YG 18K",'Main Data'!N869="PG 18K",'Main Data'!N869="WG 18K",'Main Data'!N869="Mixes of 18K"),1,0)</f>
        <v>0</v>
      </c>
      <c r="AL869">
        <f>IF(OR(,'Main Data'!N869="PVD",'Main Data'!N869="Gold plate"),1,0)</f>
        <v>0</v>
      </c>
      <c r="AM869">
        <f>IF(OR('Main Data'!AV869="Yes",'Main Data'!AW869="Yes",'Main Data'!AU869="Yes"),1,0)</f>
        <v>0</v>
      </c>
      <c r="AN869">
        <f>IF(OR(ISTEXT('Main Data'!AX869), ISTEXT('Main Data'!AY869)),1,0)</f>
        <v>0</v>
      </c>
      <c r="AO869">
        <f>IF('Main Data'!AZ869="Yes",1,0)</f>
        <v>0</v>
      </c>
      <c r="AP869">
        <f>IF('Main Data'!BA869="Yes",1,0)</f>
        <v>0</v>
      </c>
      <c r="AQ869">
        <f>IF('Main Data'!BD869="Yes",1,0)</f>
        <v>0</v>
      </c>
      <c r="AR869">
        <f>IF('Main Data'!BE869="A",1,0)</f>
        <v>0</v>
      </c>
      <c r="AS869">
        <f>IF('Main Data'!BE869="AA",1,0)</f>
        <v>1</v>
      </c>
      <c r="AT869">
        <f>IF('Main Data'!BE869="AAA",1,0)</f>
        <v>0</v>
      </c>
      <c r="AU869">
        <f>IF('Main Data'!BE869="AAAA",1,0)</f>
        <v>0</v>
      </c>
      <c r="AV869">
        <f>IF('Main Data'!P869="Yes",1,0)</f>
        <v>0</v>
      </c>
      <c r="AW869">
        <f>IF('Main Data'!AP869="Yes",1,0)</f>
        <v>0</v>
      </c>
      <c r="AX869">
        <f>IF(OR('Main Data'!V869="Yes", 'Main Data'!W869="Yes",'Main Data'!X869="Yes"),1,0)</f>
        <v>0</v>
      </c>
      <c r="AY869">
        <f>IF(OR('Main Data'!Y869="Yes",'Main Data'!Z869="Yes"),1,0)</f>
        <v>0</v>
      </c>
      <c r="AZ869">
        <f>IF('Main Data'!AR869="Yes",1,0)</f>
        <v>0</v>
      </c>
      <c r="BA869">
        <f>IF('Main Data'!AS869="Yes",1,0)</f>
        <v>0</v>
      </c>
      <c r="BB869">
        <f>IF('Main Data'!AG869="Yes",1,0)</f>
        <v>0</v>
      </c>
      <c r="BC869">
        <f>IF('Main Data'!AB869="Yes",1,0)</f>
        <v>0</v>
      </c>
      <c r="BD869">
        <f>IF('Main Data'!AA869="Yes",1,0)</f>
        <v>1</v>
      </c>
      <c r="BE869">
        <f>IF('Main Data'!AC869="Yes",1,0)</f>
        <v>0</v>
      </c>
      <c r="BF869">
        <f>IF('Main Data'!AF869="Yes",1,0)</f>
        <v>0</v>
      </c>
      <c r="BG869">
        <f>IF(OR('Main Data'!AI869="Yes",'Main Data'!AL869="Yes"),1,0)</f>
        <v>1</v>
      </c>
      <c r="BH869">
        <f>IF('Main Data'!AJ869="Yes",1,0)</f>
        <v>0</v>
      </c>
      <c r="BI869">
        <f>IF('Main Data'!AK869="Yes",1,0)</f>
        <v>0</v>
      </c>
      <c r="BJ869">
        <f>IF('Main Data'!AM869="Yes",1,0)</f>
        <v>0</v>
      </c>
      <c r="BK869">
        <f>IF('Main Data'!AQ869="Yes",1,0)</f>
        <v>0</v>
      </c>
      <c r="BL869" s="21">
        <f t="shared" si="79"/>
        <v>0</v>
      </c>
      <c r="BM869" s="21">
        <f t="shared" si="80"/>
        <v>0</v>
      </c>
      <c r="BN869" s="21">
        <f t="shared" si="81"/>
        <v>1</v>
      </c>
      <c r="BO869" s="21">
        <f t="shared" si="82"/>
        <v>0</v>
      </c>
      <c r="BP869" s="21">
        <f t="shared" si="83"/>
        <v>0</v>
      </c>
    </row>
    <row r="870" spans="1:68" x14ac:dyDescent="0.2">
      <c r="A870">
        <v>866</v>
      </c>
      <c r="B870" s="33">
        <f>'Main Data'!C870</f>
        <v>44010</v>
      </c>
      <c r="C870">
        <f>'Main Data'!D870</f>
        <v>228</v>
      </c>
      <c r="D870" s="26">
        <f>'Main Data'!E870</f>
        <v>4600</v>
      </c>
      <c r="E870" s="26">
        <f>'Main Data'!F870</f>
        <v>5750</v>
      </c>
      <c r="F870" s="34">
        <f t="shared" si="78"/>
        <v>8.4338115824771869</v>
      </c>
      <c r="G870">
        <f>IF('Main Data'!H870="AP",1,0)</f>
        <v>0</v>
      </c>
      <c r="H870">
        <f>IF('Main Data'!H870="Blancpain",1,0)</f>
        <v>0</v>
      </c>
      <c r="I870">
        <f>IF('Main Data'!H870="Breguet",1,0)</f>
        <v>0</v>
      </c>
      <c r="J870">
        <f>IF('Main Data'!H870="Breitling",1,0)</f>
        <v>1</v>
      </c>
      <c r="K870">
        <f>IF('Main Data'!H870="Cartier",1,0)</f>
        <v>0</v>
      </c>
      <c r="L870">
        <f>IF('Main Data'!H870="Gallet",1,0)</f>
        <v>0</v>
      </c>
      <c r="M870">
        <f>IF('Main Data'!H870="Girard Perregaux",1,0)</f>
        <v>0</v>
      </c>
      <c r="N870">
        <f>IF('Main Data'!H870="Gubelin",1,0)</f>
        <v>0</v>
      </c>
      <c r="O870">
        <f>IF('Main Data'!H870="Heuer",1,0)</f>
        <v>0</v>
      </c>
      <c r="P870">
        <f>IF('Main Data'!H870="IWC",1,0)</f>
        <v>0</v>
      </c>
      <c r="Q870">
        <f>IF('Main Data'!H870="JLC",1,0)</f>
        <v>0</v>
      </c>
      <c r="R870">
        <f>IF('Main Data'!H870="Longines",1,0)</f>
        <v>0</v>
      </c>
      <c r="S870">
        <f>IF('Main Data'!H870="Movado",1,0)</f>
        <v>0</v>
      </c>
      <c r="T870">
        <f>IF('Main Data'!H870="Omega",1,0)</f>
        <v>0</v>
      </c>
      <c r="U870">
        <f>IF('Main Data'!H870="Panerai",1,0)</f>
        <v>0</v>
      </c>
      <c r="V870">
        <f>IF('Main Data'!H870="Patek",1,0)</f>
        <v>0</v>
      </c>
      <c r="W870">
        <f>IF('Main Data'!H870="Rolex",1,0)</f>
        <v>0</v>
      </c>
      <c r="X870">
        <f>IF('Main Data'!H870="Tudor",1,0)</f>
        <v>0</v>
      </c>
      <c r="Y870">
        <f>IF('Main Data'!H870="Ulysse Nardin",1,0)</f>
        <v>0</v>
      </c>
      <c r="Z870">
        <f>IF('Main Data'!H870="Universal Geneve",1,0)</f>
        <v>0</v>
      </c>
      <c r="AA870">
        <f>IF('Main Data'!H870="Vacheron",1,0)</f>
        <v>0</v>
      </c>
      <c r="AB870">
        <f>IF('Main Data'!H870="Zenith",1,0)</f>
        <v>0</v>
      </c>
      <c r="AC870">
        <f>IF('Main Data'!J870="Stainless Steel",1,0)</f>
        <v>1</v>
      </c>
      <c r="AD870">
        <f>IF('Main Data'!J870="Two-tone",1,0)</f>
        <v>0</v>
      </c>
      <c r="AE870">
        <f>IF(OR('Main Data'!J870="YG 18K",'Main Data'!J870="YG &lt;18K",'Main Data'!J870="PG 18K",'Main Data'!J870="PG &lt;18K",'Main Data'!J870="WG 18K",'Main Data'!J870="Mixes of 18K",'Main Data'!J870="Mixes &lt;18K"),1,0)</f>
        <v>0</v>
      </c>
      <c r="AF870">
        <f>IF('Main Data'!J870="Platinum",1,0)</f>
        <v>0</v>
      </c>
      <c r="AG870">
        <f>IF(OR('Main Data'!J870="PVD",'Main Data'!J870="Gold Plate",'Main Data'!J870="Other"),1,0)</f>
        <v>0</v>
      </c>
      <c r="AH870">
        <f>IF('Main Data'!N870="Stainless Steel",1,0)</f>
        <v>1</v>
      </c>
      <c r="AI870">
        <f>IF('Main Data'!N870="Leather",1,0)</f>
        <v>0</v>
      </c>
      <c r="AJ870">
        <f>IF('Main Data'!N870="Two-tone",1,0)</f>
        <v>0</v>
      </c>
      <c r="AK870">
        <f>IF(OR('Main Data'!N870="YG 18K",'Main Data'!N870="PG 18K",'Main Data'!N870="WG 18K",'Main Data'!N870="Mixes of 18K"),1,0)</f>
        <v>0</v>
      </c>
      <c r="AL870">
        <f>IF(OR(,'Main Data'!N870="PVD",'Main Data'!N870="Gold plate"),1,0)</f>
        <v>0</v>
      </c>
      <c r="AM870">
        <f>IF(OR('Main Data'!AV870="Yes",'Main Data'!AW870="Yes",'Main Data'!AU870="Yes"),1,0)</f>
        <v>0</v>
      </c>
      <c r="AN870">
        <f>IF(OR(ISTEXT('Main Data'!AX870), ISTEXT('Main Data'!AY870)),1,0)</f>
        <v>1</v>
      </c>
      <c r="AO870">
        <f>IF('Main Data'!AZ870="Yes",1,0)</f>
        <v>0</v>
      </c>
      <c r="AP870">
        <f>IF('Main Data'!BA870="Yes",1,0)</f>
        <v>0</v>
      </c>
      <c r="AQ870">
        <f>IF('Main Data'!BD870="Yes",1,0)</f>
        <v>0</v>
      </c>
      <c r="AR870">
        <f>IF('Main Data'!BE870="A",1,0)</f>
        <v>0</v>
      </c>
      <c r="AS870">
        <f>IF('Main Data'!BE870="AA",1,0)</f>
        <v>1</v>
      </c>
      <c r="AT870">
        <f>IF('Main Data'!BE870="AAA",1,0)</f>
        <v>0</v>
      </c>
      <c r="AU870">
        <f>IF('Main Data'!BE870="AAAA",1,0)</f>
        <v>0</v>
      </c>
      <c r="AV870">
        <f>IF('Main Data'!P870="Yes",1,0)</f>
        <v>0</v>
      </c>
      <c r="AW870">
        <f>IF('Main Data'!AP870="Yes",1,0)</f>
        <v>0</v>
      </c>
      <c r="AX870">
        <f>IF(OR('Main Data'!V870="Yes", 'Main Data'!W870="Yes",'Main Data'!X870="Yes"),1,0)</f>
        <v>0</v>
      </c>
      <c r="AY870">
        <f>IF(OR('Main Data'!Y870="Yes",'Main Data'!Z870="Yes"),1,0)</f>
        <v>0</v>
      </c>
      <c r="AZ870">
        <f>IF('Main Data'!AR870="Yes",1,0)</f>
        <v>0</v>
      </c>
      <c r="BA870">
        <f>IF('Main Data'!AS870="Yes",1,0)</f>
        <v>0</v>
      </c>
      <c r="BB870">
        <f>IF('Main Data'!AG870="Yes",1,0)</f>
        <v>0</v>
      </c>
      <c r="BC870">
        <f>IF('Main Data'!AB870="Yes",1,0)</f>
        <v>0</v>
      </c>
      <c r="BD870">
        <f>IF('Main Data'!AA870="Yes",1,0)</f>
        <v>0</v>
      </c>
      <c r="BE870">
        <f>IF('Main Data'!AC870="Yes",1,0)</f>
        <v>0</v>
      </c>
      <c r="BF870">
        <f>IF('Main Data'!AF870="Yes",1,0)</f>
        <v>0</v>
      </c>
      <c r="BG870">
        <f>IF(OR('Main Data'!AI870="Yes",'Main Data'!AL870="Yes"),1,0)</f>
        <v>1</v>
      </c>
      <c r="BH870">
        <f>IF('Main Data'!AJ870="Yes",1,0)</f>
        <v>0</v>
      </c>
      <c r="BI870">
        <f>IF('Main Data'!AK870="Yes",1,0)</f>
        <v>0</v>
      </c>
      <c r="BJ870">
        <f>IF('Main Data'!AM870="Yes",1,0)</f>
        <v>0</v>
      </c>
      <c r="BK870">
        <f>IF('Main Data'!AQ870="Yes",1,0)</f>
        <v>0</v>
      </c>
      <c r="BL870" s="21">
        <f t="shared" si="79"/>
        <v>0</v>
      </c>
      <c r="BM870" s="21">
        <f t="shared" si="80"/>
        <v>0</v>
      </c>
      <c r="BN870" s="21">
        <f t="shared" si="81"/>
        <v>1</v>
      </c>
      <c r="BO870" s="21">
        <f t="shared" si="82"/>
        <v>0</v>
      </c>
      <c r="BP870" s="21">
        <f t="shared" si="83"/>
        <v>0</v>
      </c>
    </row>
    <row r="871" spans="1:68" x14ac:dyDescent="0.2">
      <c r="A871">
        <v>867</v>
      </c>
      <c r="B871" s="33">
        <f>'Main Data'!C871</f>
        <v>44010</v>
      </c>
      <c r="C871">
        <f>'Main Data'!D871</f>
        <v>247</v>
      </c>
      <c r="D871" s="26">
        <f>'Main Data'!E871</f>
        <v>15000</v>
      </c>
      <c r="E871" s="26">
        <f>'Main Data'!F871</f>
        <v>18750</v>
      </c>
      <c r="F871" s="34">
        <f t="shared" si="78"/>
        <v>9.6158054800843473</v>
      </c>
      <c r="G871">
        <f>IF('Main Data'!H871="AP",1,0)</f>
        <v>0</v>
      </c>
      <c r="H871">
        <f>IF('Main Data'!H871="Blancpain",1,0)</f>
        <v>0</v>
      </c>
      <c r="I871">
        <f>IF('Main Data'!H871="Breguet",1,0)</f>
        <v>0</v>
      </c>
      <c r="J871">
        <f>IF('Main Data'!H871="Breitling",1,0)</f>
        <v>0</v>
      </c>
      <c r="K871">
        <f>IF('Main Data'!H871="Cartier",1,0)</f>
        <v>0</v>
      </c>
      <c r="L871">
        <f>IF('Main Data'!H871="Gallet",1,0)</f>
        <v>0</v>
      </c>
      <c r="M871">
        <f>IF('Main Data'!H871="Girard Perregaux",1,0)</f>
        <v>0</v>
      </c>
      <c r="N871">
        <f>IF('Main Data'!H871="Gubelin",1,0)</f>
        <v>0</v>
      </c>
      <c r="O871">
        <f>IF('Main Data'!H871="Heuer",1,0)</f>
        <v>0</v>
      </c>
      <c r="P871">
        <f>IF('Main Data'!H871="IWC",1,0)</f>
        <v>0</v>
      </c>
      <c r="Q871">
        <f>IF('Main Data'!H871="JLC",1,0)</f>
        <v>0</v>
      </c>
      <c r="R871">
        <f>IF('Main Data'!H871="Longines",1,0)</f>
        <v>0</v>
      </c>
      <c r="S871">
        <f>IF('Main Data'!H871="Movado",1,0)</f>
        <v>0</v>
      </c>
      <c r="T871">
        <f>IF('Main Data'!H871="Omega",1,0)</f>
        <v>0</v>
      </c>
      <c r="U871">
        <f>IF('Main Data'!H871="Panerai",1,0)</f>
        <v>0</v>
      </c>
      <c r="V871">
        <f>IF('Main Data'!H871="Patek",1,0)</f>
        <v>0</v>
      </c>
      <c r="W871">
        <f>IF('Main Data'!H871="Rolex",1,0)</f>
        <v>1</v>
      </c>
      <c r="X871">
        <f>IF('Main Data'!H871="Tudor",1,0)</f>
        <v>0</v>
      </c>
      <c r="Y871">
        <f>IF('Main Data'!H871="Ulysse Nardin",1,0)</f>
        <v>0</v>
      </c>
      <c r="Z871">
        <f>IF('Main Data'!H871="Universal Geneve",1,0)</f>
        <v>0</v>
      </c>
      <c r="AA871">
        <f>IF('Main Data'!H871="Vacheron",1,0)</f>
        <v>0</v>
      </c>
      <c r="AB871">
        <f>IF('Main Data'!H871="Zenith",1,0)</f>
        <v>0</v>
      </c>
      <c r="AC871">
        <f>IF('Main Data'!J871="Stainless Steel",1,0)</f>
        <v>0</v>
      </c>
      <c r="AD871">
        <f>IF('Main Data'!J871="Two-tone",1,0)</f>
        <v>0</v>
      </c>
      <c r="AE871">
        <f>IF(OR('Main Data'!J871="YG 18K",'Main Data'!J871="YG &lt;18K",'Main Data'!J871="PG 18K",'Main Data'!J871="PG &lt;18K",'Main Data'!J871="WG 18K",'Main Data'!J871="Mixes of 18K",'Main Data'!J871="Mixes &lt;18K"),1,0)</f>
        <v>1</v>
      </c>
      <c r="AF871">
        <f>IF('Main Data'!J871="Platinum",1,0)</f>
        <v>0</v>
      </c>
      <c r="AG871">
        <f>IF(OR('Main Data'!J871="PVD",'Main Data'!J871="Gold Plate",'Main Data'!J871="Other"),1,0)</f>
        <v>0</v>
      </c>
      <c r="AH871">
        <f>IF('Main Data'!N871="Stainless Steel",1,0)</f>
        <v>0</v>
      </c>
      <c r="AI871">
        <f>IF('Main Data'!N871="Leather",1,0)</f>
        <v>0</v>
      </c>
      <c r="AJ871">
        <f>IF('Main Data'!N871="Two-tone",1,0)</f>
        <v>0</v>
      </c>
      <c r="AK871">
        <f>IF(OR('Main Data'!N871="YG 18K",'Main Data'!N871="PG 18K",'Main Data'!N871="WG 18K",'Main Data'!N871="Mixes of 18K"),1,0)</f>
        <v>1</v>
      </c>
      <c r="AL871">
        <f>IF(OR(,'Main Data'!N871="PVD",'Main Data'!N871="Gold plate"),1,0)</f>
        <v>0</v>
      </c>
      <c r="AM871">
        <f>IF(OR('Main Data'!AV871="Yes",'Main Data'!AW871="Yes",'Main Data'!AU871="Yes"),1,0)</f>
        <v>0</v>
      </c>
      <c r="AN871">
        <f>IF(OR(ISTEXT('Main Data'!AX871), ISTEXT('Main Data'!AY871)),1,0)</f>
        <v>1</v>
      </c>
      <c r="AO871">
        <f>IF('Main Data'!AZ871="Yes",1,0)</f>
        <v>0</v>
      </c>
      <c r="AP871">
        <f>IF('Main Data'!BA871="Yes",1,0)</f>
        <v>0</v>
      </c>
      <c r="AQ871">
        <f>IF('Main Data'!BD871="Yes",1,0)</f>
        <v>0</v>
      </c>
      <c r="AR871">
        <f>IF('Main Data'!BE871="A",1,0)</f>
        <v>0</v>
      </c>
      <c r="AS871">
        <f>IF('Main Data'!BE871="AA",1,0)</f>
        <v>1</v>
      </c>
      <c r="AT871">
        <f>IF('Main Data'!BE871="AAA",1,0)</f>
        <v>0</v>
      </c>
      <c r="AU871">
        <f>IF('Main Data'!BE871="AAAA",1,0)</f>
        <v>0</v>
      </c>
      <c r="AV871">
        <f>IF('Main Data'!P871="Yes",1,0)</f>
        <v>0</v>
      </c>
      <c r="AW871">
        <f>IF('Main Data'!AP871="Yes",1,0)</f>
        <v>0</v>
      </c>
      <c r="AX871">
        <f>IF(OR('Main Data'!V871="Yes", 'Main Data'!W871="Yes",'Main Data'!X871="Yes"),1,0)</f>
        <v>1</v>
      </c>
      <c r="AY871">
        <f>IF(OR('Main Data'!Y871="Yes",'Main Data'!Z871="Yes"),1,0)</f>
        <v>0</v>
      </c>
      <c r="AZ871">
        <f>IF('Main Data'!AR871="Yes",1,0)</f>
        <v>0</v>
      </c>
      <c r="BA871">
        <f>IF('Main Data'!AS871="Yes",1,0)</f>
        <v>0</v>
      </c>
      <c r="BB871">
        <f>IF('Main Data'!AG871="Yes",1,0)</f>
        <v>0</v>
      </c>
      <c r="BC871">
        <f>IF('Main Data'!AB871="Yes",1,0)</f>
        <v>0</v>
      </c>
      <c r="BD871">
        <f>IF('Main Data'!AA871="Yes",1,0)</f>
        <v>0</v>
      </c>
      <c r="BE871">
        <f>IF('Main Data'!AC871="Yes",1,0)</f>
        <v>0</v>
      </c>
      <c r="BF871">
        <f>IF('Main Data'!AF871="Yes",1,0)</f>
        <v>0</v>
      </c>
      <c r="BG871">
        <f>IF(OR('Main Data'!AI871="Yes",'Main Data'!AL871="Yes"),1,0)</f>
        <v>0</v>
      </c>
      <c r="BH871">
        <f>IF('Main Data'!AJ871="Yes",1,0)</f>
        <v>0</v>
      </c>
      <c r="BI871">
        <f>IF('Main Data'!AK871="Yes",1,0)</f>
        <v>0</v>
      </c>
      <c r="BJ871">
        <f>IF('Main Data'!AM871="Yes",1,0)</f>
        <v>0</v>
      </c>
      <c r="BK871">
        <f>IF('Main Data'!AQ871="Yes",1,0)</f>
        <v>0</v>
      </c>
      <c r="BL871" s="21">
        <f t="shared" si="79"/>
        <v>0</v>
      </c>
      <c r="BM871" s="21">
        <f t="shared" si="80"/>
        <v>0</v>
      </c>
      <c r="BN871" s="21">
        <f t="shared" si="81"/>
        <v>1</v>
      </c>
      <c r="BO871" s="21">
        <f t="shared" si="82"/>
        <v>0</v>
      </c>
      <c r="BP871" s="21">
        <f t="shared" si="83"/>
        <v>0</v>
      </c>
    </row>
    <row r="872" spans="1:68" x14ac:dyDescent="0.2">
      <c r="A872">
        <v>868</v>
      </c>
      <c r="B872" s="33">
        <f>'Main Data'!C872</f>
        <v>44010</v>
      </c>
      <c r="C872">
        <f>'Main Data'!D872</f>
        <v>248</v>
      </c>
      <c r="D872" s="26">
        <f>'Main Data'!E872</f>
        <v>3000</v>
      </c>
      <c r="E872" s="26">
        <f>'Main Data'!F872</f>
        <v>3750</v>
      </c>
      <c r="F872" s="34">
        <f t="shared" si="78"/>
        <v>8.0063675676502459</v>
      </c>
      <c r="G872">
        <f>IF('Main Data'!H872="AP",1,0)</f>
        <v>0</v>
      </c>
      <c r="H872">
        <f>IF('Main Data'!H872="Blancpain",1,0)</f>
        <v>0</v>
      </c>
      <c r="I872">
        <f>IF('Main Data'!H872="Breguet",1,0)</f>
        <v>0</v>
      </c>
      <c r="J872">
        <f>IF('Main Data'!H872="Breitling",1,0)</f>
        <v>0</v>
      </c>
      <c r="K872">
        <f>IF('Main Data'!H872="Cartier",1,0)</f>
        <v>0</v>
      </c>
      <c r="L872">
        <f>IF('Main Data'!H872="Gallet",1,0)</f>
        <v>0</v>
      </c>
      <c r="M872">
        <f>IF('Main Data'!H872="Girard Perregaux",1,0)</f>
        <v>0</v>
      </c>
      <c r="N872">
        <f>IF('Main Data'!H872="Gubelin",1,0)</f>
        <v>0</v>
      </c>
      <c r="O872">
        <f>IF('Main Data'!H872="Heuer",1,0)</f>
        <v>0</v>
      </c>
      <c r="P872">
        <f>IF('Main Data'!H872="IWC",1,0)</f>
        <v>0</v>
      </c>
      <c r="Q872">
        <f>IF('Main Data'!H872="JLC",1,0)</f>
        <v>0</v>
      </c>
      <c r="R872">
        <f>IF('Main Data'!H872="Longines",1,0)</f>
        <v>0</v>
      </c>
      <c r="S872">
        <f>IF('Main Data'!H872="Movado",1,0)</f>
        <v>0</v>
      </c>
      <c r="T872">
        <f>IF('Main Data'!H872="Omega",1,0)</f>
        <v>0</v>
      </c>
      <c r="U872">
        <f>IF('Main Data'!H872="Panerai",1,0)</f>
        <v>0</v>
      </c>
      <c r="V872">
        <f>IF('Main Data'!H872="Patek",1,0)</f>
        <v>0</v>
      </c>
      <c r="W872">
        <f>IF('Main Data'!H872="Rolex",1,0)</f>
        <v>1</v>
      </c>
      <c r="X872">
        <f>IF('Main Data'!H872="Tudor",1,0)</f>
        <v>0</v>
      </c>
      <c r="Y872">
        <f>IF('Main Data'!H872="Ulysse Nardin",1,0)</f>
        <v>0</v>
      </c>
      <c r="Z872">
        <f>IF('Main Data'!H872="Universal Geneve",1,0)</f>
        <v>0</v>
      </c>
      <c r="AA872">
        <f>IF('Main Data'!H872="Vacheron",1,0)</f>
        <v>0</v>
      </c>
      <c r="AB872">
        <f>IF('Main Data'!H872="Zenith",1,0)</f>
        <v>0</v>
      </c>
      <c r="AC872">
        <f>IF('Main Data'!J872="Stainless Steel",1,0)</f>
        <v>0</v>
      </c>
      <c r="AD872">
        <f>IF('Main Data'!J872="Two-tone",1,0)</f>
        <v>0</v>
      </c>
      <c r="AE872">
        <f>IF(OR('Main Data'!J872="YG 18K",'Main Data'!J872="YG &lt;18K",'Main Data'!J872="PG 18K",'Main Data'!J872="PG &lt;18K",'Main Data'!J872="WG 18K",'Main Data'!J872="Mixes of 18K",'Main Data'!J872="Mixes &lt;18K"),1,0)</f>
        <v>1</v>
      </c>
      <c r="AF872">
        <f>IF('Main Data'!J872="Platinum",1,0)</f>
        <v>0</v>
      </c>
      <c r="AG872">
        <f>IF(OR('Main Data'!J872="PVD",'Main Data'!J872="Gold Plate",'Main Data'!J872="Other"),1,0)</f>
        <v>0</v>
      </c>
      <c r="AH872">
        <f>IF('Main Data'!N872="Stainless Steel",1,0)</f>
        <v>0</v>
      </c>
      <c r="AI872">
        <f>IF('Main Data'!N872="Leather",1,0)</f>
        <v>1</v>
      </c>
      <c r="AJ872">
        <f>IF('Main Data'!N872="Two-tone",1,0)</f>
        <v>0</v>
      </c>
      <c r="AK872">
        <f>IF(OR('Main Data'!N872="YG 18K",'Main Data'!N872="PG 18K",'Main Data'!N872="WG 18K",'Main Data'!N872="Mixes of 18K"),1,0)</f>
        <v>0</v>
      </c>
      <c r="AL872">
        <f>IF(OR(,'Main Data'!N872="PVD",'Main Data'!N872="Gold plate"),1,0)</f>
        <v>0</v>
      </c>
      <c r="AM872">
        <f>IF(OR('Main Data'!AV872="Yes",'Main Data'!AW872="Yes",'Main Data'!AU872="Yes"),1,0)</f>
        <v>0</v>
      </c>
      <c r="AN872">
        <f>IF(OR(ISTEXT('Main Data'!AX872), ISTEXT('Main Data'!AY872)),1,0)</f>
        <v>0</v>
      </c>
      <c r="AO872">
        <f>IF('Main Data'!AZ872="Yes",1,0)</f>
        <v>0</v>
      </c>
      <c r="AP872">
        <f>IF('Main Data'!BA872="Yes",1,0)</f>
        <v>0</v>
      </c>
      <c r="AQ872">
        <f>IF('Main Data'!BD872="Yes",1,0)</f>
        <v>0</v>
      </c>
      <c r="AR872">
        <f>IF('Main Data'!BE872="A",1,0)</f>
        <v>0</v>
      </c>
      <c r="AS872">
        <f>IF('Main Data'!BE872="AA",1,0)</f>
        <v>1</v>
      </c>
      <c r="AT872">
        <f>IF('Main Data'!BE872="AAA",1,0)</f>
        <v>0</v>
      </c>
      <c r="AU872">
        <f>IF('Main Data'!BE872="AAAA",1,0)</f>
        <v>0</v>
      </c>
      <c r="AV872">
        <f>IF('Main Data'!P872="Yes",1,0)</f>
        <v>0</v>
      </c>
      <c r="AW872">
        <f>IF('Main Data'!AP872="Yes",1,0)</f>
        <v>0</v>
      </c>
      <c r="AX872">
        <f>IF(OR('Main Data'!V872="Yes", 'Main Data'!W872="Yes",'Main Data'!X872="Yes"),1,0)</f>
        <v>1</v>
      </c>
      <c r="AY872">
        <f>IF(OR('Main Data'!Y872="Yes",'Main Data'!Z872="Yes"),1,0)</f>
        <v>0</v>
      </c>
      <c r="AZ872">
        <f>IF('Main Data'!AR872="Yes",1,0)</f>
        <v>0</v>
      </c>
      <c r="BA872">
        <f>IF('Main Data'!AS872="Yes",1,0)</f>
        <v>0</v>
      </c>
      <c r="BB872">
        <f>IF('Main Data'!AG872="Yes",1,0)</f>
        <v>0</v>
      </c>
      <c r="BC872">
        <f>IF('Main Data'!AB872="Yes",1,0)</f>
        <v>0</v>
      </c>
      <c r="BD872">
        <f>IF('Main Data'!AA872="Yes",1,0)</f>
        <v>0</v>
      </c>
      <c r="BE872">
        <f>IF('Main Data'!AC872="Yes",1,0)</f>
        <v>0</v>
      </c>
      <c r="BF872">
        <f>IF('Main Data'!AF872="Yes",1,0)</f>
        <v>0</v>
      </c>
      <c r="BG872">
        <f>IF(OR('Main Data'!AI872="Yes",'Main Data'!AL872="Yes"),1,0)</f>
        <v>0</v>
      </c>
      <c r="BH872">
        <f>IF('Main Data'!AJ872="Yes",1,0)</f>
        <v>0</v>
      </c>
      <c r="BI872">
        <f>IF('Main Data'!AK872="Yes",1,0)</f>
        <v>0</v>
      </c>
      <c r="BJ872">
        <f>IF('Main Data'!AM872="Yes",1,0)</f>
        <v>0</v>
      </c>
      <c r="BK872">
        <f>IF('Main Data'!AQ872="Yes",1,0)</f>
        <v>0</v>
      </c>
      <c r="BL872" s="21">
        <f t="shared" si="79"/>
        <v>0</v>
      </c>
      <c r="BM872" s="21">
        <f t="shared" si="80"/>
        <v>0</v>
      </c>
      <c r="BN872" s="21">
        <f t="shared" si="81"/>
        <v>1</v>
      </c>
      <c r="BO872" s="21">
        <f t="shared" si="82"/>
        <v>0</v>
      </c>
      <c r="BP872" s="21">
        <f t="shared" si="83"/>
        <v>0</v>
      </c>
    </row>
    <row r="873" spans="1:68" x14ac:dyDescent="0.2">
      <c r="A873">
        <v>869</v>
      </c>
      <c r="B873" s="33">
        <f>'Main Data'!C873</f>
        <v>44010</v>
      </c>
      <c r="C873">
        <f>'Main Data'!D873</f>
        <v>250</v>
      </c>
      <c r="D873" s="26">
        <f>'Main Data'!E873</f>
        <v>44000</v>
      </c>
      <c r="E873" s="26">
        <f>'Main Data'!F873</f>
        <v>55000</v>
      </c>
      <c r="F873" s="34">
        <f t="shared" si="78"/>
        <v>10.691944912900398</v>
      </c>
      <c r="G873">
        <f>IF('Main Data'!H873="AP",1,0)</f>
        <v>0</v>
      </c>
      <c r="H873">
        <f>IF('Main Data'!H873="Blancpain",1,0)</f>
        <v>0</v>
      </c>
      <c r="I873">
        <f>IF('Main Data'!H873="Breguet",1,0)</f>
        <v>0</v>
      </c>
      <c r="J873">
        <f>IF('Main Data'!H873="Breitling",1,0)</f>
        <v>0</v>
      </c>
      <c r="K873">
        <f>IF('Main Data'!H873="Cartier",1,0)</f>
        <v>0</v>
      </c>
      <c r="L873">
        <f>IF('Main Data'!H873="Gallet",1,0)</f>
        <v>0</v>
      </c>
      <c r="M873">
        <f>IF('Main Data'!H873="Girard Perregaux",1,0)</f>
        <v>0</v>
      </c>
      <c r="N873">
        <f>IF('Main Data'!H873="Gubelin",1,0)</f>
        <v>0</v>
      </c>
      <c r="O873">
        <f>IF('Main Data'!H873="Heuer",1,0)</f>
        <v>0</v>
      </c>
      <c r="P873">
        <f>IF('Main Data'!H873="IWC",1,0)</f>
        <v>0</v>
      </c>
      <c r="Q873">
        <f>IF('Main Data'!H873="JLC",1,0)</f>
        <v>0</v>
      </c>
      <c r="R873">
        <f>IF('Main Data'!H873="Longines",1,0)</f>
        <v>0</v>
      </c>
      <c r="S873">
        <f>IF('Main Data'!H873="Movado",1,0)</f>
        <v>0</v>
      </c>
      <c r="T873">
        <f>IF('Main Data'!H873="Omega",1,0)</f>
        <v>0</v>
      </c>
      <c r="U873">
        <f>IF('Main Data'!H873="Panerai",1,0)</f>
        <v>0</v>
      </c>
      <c r="V873">
        <f>IF('Main Data'!H873="Patek",1,0)</f>
        <v>0</v>
      </c>
      <c r="W873">
        <f>IF('Main Data'!H873="Rolex",1,0)</f>
        <v>1</v>
      </c>
      <c r="X873">
        <f>IF('Main Data'!H873="Tudor",1,0)</f>
        <v>0</v>
      </c>
      <c r="Y873">
        <f>IF('Main Data'!H873="Ulysse Nardin",1,0)</f>
        <v>0</v>
      </c>
      <c r="Z873">
        <f>IF('Main Data'!H873="Universal Geneve",1,0)</f>
        <v>0</v>
      </c>
      <c r="AA873">
        <f>IF('Main Data'!H873="Vacheron",1,0)</f>
        <v>0</v>
      </c>
      <c r="AB873">
        <f>IF('Main Data'!H873="Zenith",1,0)</f>
        <v>0</v>
      </c>
      <c r="AC873">
        <f>IF('Main Data'!J873="Stainless Steel",1,0)</f>
        <v>1</v>
      </c>
      <c r="AD873">
        <f>IF('Main Data'!J873="Two-tone",1,0)</f>
        <v>0</v>
      </c>
      <c r="AE873">
        <f>IF(OR('Main Data'!J873="YG 18K",'Main Data'!J873="YG &lt;18K",'Main Data'!J873="PG 18K",'Main Data'!J873="PG &lt;18K",'Main Data'!J873="WG 18K",'Main Data'!J873="Mixes of 18K",'Main Data'!J873="Mixes &lt;18K"),1,0)</f>
        <v>0</v>
      </c>
      <c r="AF873">
        <f>IF('Main Data'!J873="Platinum",1,0)</f>
        <v>0</v>
      </c>
      <c r="AG873">
        <f>IF(OR('Main Data'!J873="PVD",'Main Data'!J873="Gold Plate",'Main Data'!J873="Other"),1,0)</f>
        <v>0</v>
      </c>
      <c r="AH873">
        <f>IF('Main Data'!N873="Stainless Steel",1,0)</f>
        <v>1</v>
      </c>
      <c r="AI873">
        <f>IF('Main Data'!N873="Leather",1,0)</f>
        <v>0</v>
      </c>
      <c r="AJ873">
        <f>IF('Main Data'!N873="Two-tone",1,0)</f>
        <v>0</v>
      </c>
      <c r="AK873">
        <f>IF(OR('Main Data'!N873="YG 18K",'Main Data'!N873="PG 18K",'Main Data'!N873="WG 18K",'Main Data'!N873="Mixes of 18K"),1,0)</f>
        <v>0</v>
      </c>
      <c r="AL873">
        <f>IF(OR(,'Main Data'!N873="PVD",'Main Data'!N873="Gold plate"),1,0)</f>
        <v>0</v>
      </c>
      <c r="AM873">
        <f>IF(OR('Main Data'!AV873="Yes",'Main Data'!AW873="Yes",'Main Data'!AU873="Yes"),1,0)</f>
        <v>0</v>
      </c>
      <c r="AN873">
        <f>IF(OR(ISTEXT('Main Data'!AX873), ISTEXT('Main Data'!AY873)),1,0)</f>
        <v>0</v>
      </c>
      <c r="AO873">
        <f>IF('Main Data'!AZ873="Yes",1,0)</f>
        <v>0</v>
      </c>
      <c r="AP873">
        <f>IF('Main Data'!BA873="Yes",1,0)</f>
        <v>0</v>
      </c>
      <c r="AQ873">
        <f>IF('Main Data'!BD873="Yes",1,0)</f>
        <v>0</v>
      </c>
      <c r="AR873">
        <f>IF('Main Data'!BE873="A",1,0)</f>
        <v>0</v>
      </c>
      <c r="AS873">
        <f>IF('Main Data'!BE873="AA",1,0)</f>
        <v>0</v>
      </c>
      <c r="AT873">
        <f>IF('Main Data'!BE873="AAA",1,0)</f>
        <v>0</v>
      </c>
      <c r="AU873">
        <f>IF('Main Data'!BE873="AAAA",1,0)</f>
        <v>1</v>
      </c>
      <c r="AV873">
        <f>IF('Main Data'!P873="Yes",1,0)</f>
        <v>0</v>
      </c>
      <c r="AW873">
        <f>IF('Main Data'!AP873="Yes",1,0)</f>
        <v>0</v>
      </c>
      <c r="AX873">
        <f>IF(OR('Main Data'!V873="Yes", 'Main Data'!W873="Yes",'Main Data'!X873="Yes"),1,0)</f>
        <v>1</v>
      </c>
      <c r="AY873">
        <f>IF(OR('Main Data'!Y873="Yes",'Main Data'!Z873="Yes"),1,0)</f>
        <v>0</v>
      </c>
      <c r="AZ873">
        <f>IF('Main Data'!AR873="Yes",1,0)</f>
        <v>0</v>
      </c>
      <c r="BA873">
        <f>IF('Main Data'!AS873="Yes",1,0)</f>
        <v>0</v>
      </c>
      <c r="BB873">
        <f>IF('Main Data'!AG873="Yes",1,0)</f>
        <v>0</v>
      </c>
      <c r="BC873">
        <f>IF('Main Data'!AB873="Yes",1,0)</f>
        <v>0</v>
      </c>
      <c r="BD873">
        <f>IF('Main Data'!AA873="Yes",1,0)</f>
        <v>0</v>
      </c>
      <c r="BE873">
        <f>IF('Main Data'!AC873="Yes",1,0)</f>
        <v>1</v>
      </c>
      <c r="BF873">
        <f>IF('Main Data'!AF873="Yes",1,0)</f>
        <v>0</v>
      </c>
      <c r="BG873">
        <f>IF(OR('Main Data'!AI873="Yes",'Main Data'!AL873="Yes"),1,0)</f>
        <v>0</v>
      </c>
      <c r="BH873">
        <f>IF('Main Data'!AJ873="Yes",1,0)</f>
        <v>0</v>
      </c>
      <c r="BI873">
        <f>IF('Main Data'!AK873="Yes",1,0)</f>
        <v>0</v>
      </c>
      <c r="BJ873">
        <f>IF('Main Data'!AM873="Yes",1,0)</f>
        <v>0</v>
      </c>
      <c r="BK873">
        <f>IF('Main Data'!AQ873="Yes",1,0)</f>
        <v>0</v>
      </c>
      <c r="BL873" s="21">
        <f t="shared" si="79"/>
        <v>0</v>
      </c>
      <c r="BM873" s="21">
        <f t="shared" si="80"/>
        <v>0</v>
      </c>
      <c r="BN873" s="21">
        <f t="shared" si="81"/>
        <v>1</v>
      </c>
      <c r="BO873" s="21">
        <f t="shared" si="82"/>
        <v>0</v>
      </c>
      <c r="BP873" s="21">
        <f t="shared" si="83"/>
        <v>0</v>
      </c>
    </row>
    <row r="874" spans="1:68" x14ac:dyDescent="0.2">
      <c r="A874">
        <v>870</v>
      </c>
      <c r="B874" s="33">
        <f>'Main Data'!C874</f>
        <v>44010</v>
      </c>
      <c r="C874">
        <f>'Main Data'!D874</f>
        <v>251</v>
      </c>
      <c r="D874" s="26">
        <f>'Main Data'!E874</f>
        <v>26000</v>
      </c>
      <c r="E874" s="26">
        <f>'Main Data'!F874</f>
        <v>32500</v>
      </c>
      <c r="F874" s="34">
        <f t="shared" si="78"/>
        <v>10.165851817003619</v>
      </c>
      <c r="G874">
        <f>IF('Main Data'!H874="AP",1,0)</f>
        <v>0</v>
      </c>
      <c r="H874">
        <f>IF('Main Data'!H874="Blancpain",1,0)</f>
        <v>0</v>
      </c>
      <c r="I874">
        <f>IF('Main Data'!H874="Breguet",1,0)</f>
        <v>0</v>
      </c>
      <c r="J874">
        <f>IF('Main Data'!H874="Breitling",1,0)</f>
        <v>0</v>
      </c>
      <c r="K874">
        <f>IF('Main Data'!H874="Cartier",1,0)</f>
        <v>0</v>
      </c>
      <c r="L874">
        <f>IF('Main Data'!H874="Gallet",1,0)</f>
        <v>0</v>
      </c>
      <c r="M874">
        <f>IF('Main Data'!H874="Girard Perregaux",1,0)</f>
        <v>0</v>
      </c>
      <c r="N874">
        <f>IF('Main Data'!H874="Gubelin",1,0)</f>
        <v>0</v>
      </c>
      <c r="O874">
        <f>IF('Main Data'!H874="Heuer",1,0)</f>
        <v>0</v>
      </c>
      <c r="P874">
        <f>IF('Main Data'!H874="IWC",1,0)</f>
        <v>0</v>
      </c>
      <c r="Q874">
        <f>IF('Main Data'!H874="JLC",1,0)</f>
        <v>0</v>
      </c>
      <c r="R874">
        <f>IF('Main Data'!H874="Longines",1,0)</f>
        <v>0</v>
      </c>
      <c r="S874">
        <f>IF('Main Data'!H874="Movado",1,0)</f>
        <v>0</v>
      </c>
      <c r="T874">
        <f>IF('Main Data'!H874="Omega",1,0)</f>
        <v>0</v>
      </c>
      <c r="U874">
        <f>IF('Main Data'!H874="Panerai",1,0)</f>
        <v>0</v>
      </c>
      <c r="V874">
        <f>IF('Main Data'!H874="Patek",1,0)</f>
        <v>0</v>
      </c>
      <c r="W874">
        <f>IF('Main Data'!H874="Rolex",1,0)</f>
        <v>1</v>
      </c>
      <c r="X874">
        <f>IF('Main Data'!H874="Tudor",1,0)</f>
        <v>0</v>
      </c>
      <c r="Y874">
        <f>IF('Main Data'!H874="Ulysse Nardin",1,0)</f>
        <v>0</v>
      </c>
      <c r="Z874">
        <f>IF('Main Data'!H874="Universal Geneve",1,0)</f>
        <v>0</v>
      </c>
      <c r="AA874">
        <f>IF('Main Data'!H874="Vacheron",1,0)</f>
        <v>0</v>
      </c>
      <c r="AB874">
        <f>IF('Main Data'!H874="Zenith",1,0)</f>
        <v>0</v>
      </c>
      <c r="AC874">
        <f>IF('Main Data'!J874="Stainless Steel",1,0)</f>
        <v>1</v>
      </c>
      <c r="AD874">
        <f>IF('Main Data'!J874="Two-tone",1,0)</f>
        <v>0</v>
      </c>
      <c r="AE874">
        <f>IF(OR('Main Data'!J874="YG 18K",'Main Data'!J874="YG &lt;18K",'Main Data'!J874="PG 18K",'Main Data'!J874="PG &lt;18K",'Main Data'!J874="WG 18K",'Main Data'!J874="Mixes of 18K",'Main Data'!J874="Mixes &lt;18K"),1,0)</f>
        <v>0</v>
      </c>
      <c r="AF874">
        <f>IF('Main Data'!J874="Platinum",1,0)</f>
        <v>0</v>
      </c>
      <c r="AG874">
        <f>IF(OR('Main Data'!J874="PVD",'Main Data'!J874="Gold Plate",'Main Data'!J874="Other"),1,0)</f>
        <v>0</v>
      </c>
      <c r="AH874">
        <f>IF('Main Data'!N874="Stainless Steel",1,0)</f>
        <v>1</v>
      </c>
      <c r="AI874">
        <f>IF('Main Data'!N874="Leather",1,0)</f>
        <v>0</v>
      </c>
      <c r="AJ874">
        <f>IF('Main Data'!N874="Two-tone",1,0)</f>
        <v>0</v>
      </c>
      <c r="AK874">
        <f>IF(OR('Main Data'!N874="YG 18K",'Main Data'!N874="PG 18K",'Main Data'!N874="WG 18K",'Main Data'!N874="Mixes of 18K"),1,0)</f>
        <v>0</v>
      </c>
      <c r="AL874">
        <f>IF(OR(,'Main Data'!N874="PVD",'Main Data'!N874="Gold plate"),1,0)</f>
        <v>0</v>
      </c>
      <c r="AM874">
        <f>IF(OR('Main Data'!AV874="Yes",'Main Data'!AW874="Yes",'Main Data'!AU874="Yes"),1,0)</f>
        <v>0</v>
      </c>
      <c r="AN874">
        <f>IF(OR(ISTEXT('Main Data'!AX874), ISTEXT('Main Data'!AY874)),1,0)</f>
        <v>0</v>
      </c>
      <c r="AO874">
        <f>IF('Main Data'!AZ874="Yes",1,0)</f>
        <v>0</v>
      </c>
      <c r="AP874">
        <f>IF('Main Data'!BA874="Yes",1,0)</f>
        <v>0</v>
      </c>
      <c r="AQ874">
        <f>IF('Main Data'!BD874="Yes",1,0)</f>
        <v>0</v>
      </c>
      <c r="AR874">
        <f>IF('Main Data'!BE874="A",1,0)</f>
        <v>0</v>
      </c>
      <c r="AS874">
        <f>IF('Main Data'!BE874="AA",1,0)</f>
        <v>1</v>
      </c>
      <c r="AT874">
        <f>IF('Main Data'!BE874="AAA",1,0)</f>
        <v>0</v>
      </c>
      <c r="AU874">
        <f>IF('Main Data'!BE874="AAAA",1,0)</f>
        <v>0</v>
      </c>
      <c r="AV874">
        <f>IF('Main Data'!P874="Yes",1,0)</f>
        <v>0</v>
      </c>
      <c r="AW874">
        <f>IF('Main Data'!AP874="Yes",1,0)</f>
        <v>0</v>
      </c>
      <c r="AX874">
        <f>IF(OR('Main Data'!V874="Yes", 'Main Data'!W874="Yes",'Main Data'!X874="Yes"),1,0)</f>
        <v>1</v>
      </c>
      <c r="AY874">
        <f>IF(OR('Main Data'!Y874="Yes",'Main Data'!Z874="Yes"),1,0)</f>
        <v>0</v>
      </c>
      <c r="AZ874">
        <f>IF('Main Data'!AR874="Yes",1,0)</f>
        <v>0</v>
      </c>
      <c r="BA874">
        <f>IF('Main Data'!AS874="Yes",1,0)</f>
        <v>0</v>
      </c>
      <c r="BB874">
        <f>IF('Main Data'!AG874="Yes",1,0)</f>
        <v>0</v>
      </c>
      <c r="BC874">
        <f>IF('Main Data'!AB874="Yes",1,0)</f>
        <v>0</v>
      </c>
      <c r="BD874">
        <f>IF('Main Data'!AA874="Yes",1,0)</f>
        <v>0</v>
      </c>
      <c r="BE874">
        <f>IF('Main Data'!AC874="Yes",1,0)</f>
        <v>1</v>
      </c>
      <c r="BF874">
        <f>IF('Main Data'!AF874="Yes",1,0)</f>
        <v>0</v>
      </c>
      <c r="BG874">
        <f>IF(OR('Main Data'!AI874="Yes",'Main Data'!AL874="Yes"),1,0)</f>
        <v>0</v>
      </c>
      <c r="BH874">
        <f>IF('Main Data'!AJ874="Yes",1,0)</f>
        <v>0</v>
      </c>
      <c r="BI874">
        <f>IF('Main Data'!AK874="Yes",1,0)</f>
        <v>0</v>
      </c>
      <c r="BJ874">
        <f>IF('Main Data'!AM874="Yes",1,0)</f>
        <v>0</v>
      </c>
      <c r="BK874">
        <f>IF('Main Data'!AQ874="Yes",1,0)</f>
        <v>0</v>
      </c>
      <c r="BL874" s="21">
        <f t="shared" si="79"/>
        <v>0</v>
      </c>
      <c r="BM874" s="21">
        <f t="shared" si="80"/>
        <v>0</v>
      </c>
      <c r="BN874" s="21">
        <f t="shared" si="81"/>
        <v>1</v>
      </c>
      <c r="BO874" s="21">
        <f t="shared" si="82"/>
        <v>0</v>
      </c>
      <c r="BP874" s="21">
        <f t="shared" si="83"/>
        <v>0</v>
      </c>
    </row>
    <row r="875" spans="1:68" x14ac:dyDescent="0.2">
      <c r="A875">
        <v>871</v>
      </c>
      <c r="B875" s="33">
        <f>'Main Data'!C875</f>
        <v>44010</v>
      </c>
      <c r="C875">
        <f>'Main Data'!D875</f>
        <v>252</v>
      </c>
      <c r="D875" s="26">
        <f>'Main Data'!E875</f>
        <v>12000</v>
      </c>
      <c r="E875" s="26">
        <f>'Main Data'!F875</f>
        <v>15000</v>
      </c>
      <c r="F875" s="34">
        <f t="shared" si="78"/>
        <v>9.3926619287701367</v>
      </c>
      <c r="G875">
        <f>IF('Main Data'!H875="AP",1,0)</f>
        <v>0</v>
      </c>
      <c r="H875">
        <f>IF('Main Data'!H875="Blancpain",1,0)</f>
        <v>0</v>
      </c>
      <c r="I875">
        <f>IF('Main Data'!H875="Breguet",1,0)</f>
        <v>0</v>
      </c>
      <c r="J875">
        <f>IF('Main Data'!H875="Breitling",1,0)</f>
        <v>0</v>
      </c>
      <c r="K875">
        <f>IF('Main Data'!H875="Cartier",1,0)</f>
        <v>0</v>
      </c>
      <c r="L875">
        <f>IF('Main Data'!H875="Gallet",1,0)</f>
        <v>0</v>
      </c>
      <c r="M875">
        <f>IF('Main Data'!H875="Girard Perregaux",1,0)</f>
        <v>0</v>
      </c>
      <c r="N875">
        <f>IF('Main Data'!H875="Gubelin",1,0)</f>
        <v>0</v>
      </c>
      <c r="O875">
        <f>IF('Main Data'!H875="Heuer",1,0)</f>
        <v>0</v>
      </c>
      <c r="P875">
        <f>IF('Main Data'!H875="IWC",1,0)</f>
        <v>0</v>
      </c>
      <c r="Q875">
        <f>IF('Main Data'!H875="JLC",1,0)</f>
        <v>0</v>
      </c>
      <c r="R875">
        <f>IF('Main Data'!H875="Longines",1,0)</f>
        <v>0</v>
      </c>
      <c r="S875">
        <f>IF('Main Data'!H875="Movado",1,0)</f>
        <v>0</v>
      </c>
      <c r="T875">
        <f>IF('Main Data'!H875="Omega",1,0)</f>
        <v>0</v>
      </c>
      <c r="U875">
        <f>IF('Main Data'!H875="Panerai",1,0)</f>
        <v>0</v>
      </c>
      <c r="V875">
        <f>IF('Main Data'!H875="Patek",1,0)</f>
        <v>0</v>
      </c>
      <c r="W875">
        <f>IF('Main Data'!H875="Rolex",1,0)</f>
        <v>1</v>
      </c>
      <c r="X875">
        <f>IF('Main Data'!H875="Tudor",1,0)</f>
        <v>0</v>
      </c>
      <c r="Y875">
        <f>IF('Main Data'!H875="Ulysse Nardin",1,0)</f>
        <v>0</v>
      </c>
      <c r="Z875">
        <f>IF('Main Data'!H875="Universal Geneve",1,0)</f>
        <v>0</v>
      </c>
      <c r="AA875">
        <f>IF('Main Data'!H875="Vacheron",1,0)</f>
        <v>0</v>
      </c>
      <c r="AB875">
        <f>IF('Main Data'!H875="Zenith",1,0)</f>
        <v>0</v>
      </c>
      <c r="AC875">
        <f>IF('Main Data'!J875="Stainless Steel",1,0)</f>
        <v>1</v>
      </c>
      <c r="AD875">
        <f>IF('Main Data'!J875="Two-tone",1,0)</f>
        <v>0</v>
      </c>
      <c r="AE875">
        <f>IF(OR('Main Data'!J875="YG 18K",'Main Data'!J875="YG &lt;18K",'Main Data'!J875="PG 18K",'Main Data'!J875="PG &lt;18K",'Main Data'!J875="WG 18K",'Main Data'!J875="Mixes of 18K",'Main Data'!J875="Mixes &lt;18K"),1,0)</f>
        <v>0</v>
      </c>
      <c r="AF875">
        <f>IF('Main Data'!J875="Platinum",1,0)</f>
        <v>0</v>
      </c>
      <c r="AG875">
        <f>IF(OR('Main Data'!J875="PVD",'Main Data'!J875="Gold Plate",'Main Data'!J875="Other"),1,0)</f>
        <v>0</v>
      </c>
      <c r="AH875">
        <f>IF('Main Data'!N875="Stainless Steel",1,0)</f>
        <v>1</v>
      </c>
      <c r="AI875">
        <f>IF('Main Data'!N875="Leather",1,0)</f>
        <v>0</v>
      </c>
      <c r="AJ875">
        <f>IF('Main Data'!N875="Two-tone",1,0)</f>
        <v>0</v>
      </c>
      <c r="AK875">
        <f>IF(OR('Main Data'!N875="YG 18K",'Main Data'!N875="PG 18K",'Main Data'!N875="WG 18K",'Main Data'!N875="Mixes of 18K"),1,0)</f>
        <v>0</v>
      </c>
      <c r="AL875">
        <f>IF(OR(,'Main Data'!N875="PVD",'Main Data'!N875="Gold plate"),1,0)</f>
        <v>0</v>
      </c>
      <c r="AM875">
        <f>IF(OR('Main Data'!AV875="Yes",'Main Data'!AW875="Yes",'Main Data'!AU875="Yes"),1,0)</f>
        <v>0</v>
      </c>
      <c r="AN875">
        <f>IF(OR(ISTEXT('Main Data'!AX875), ISTEXT('Main Data'!AY875)),1,0)</f>
        <v>0</v>
      </c>
      <c r="AO875">
        <f>IF('Main Data'!AZ875="Yes",1,0)</f>
        <v>0</v>
      </c>
      <c r="AP875">
        <f>IF('Main Data'!BA875="Yes",1,0)</f>
        <v>0</v>
      </c>
      <c r="AQ875">
        <f>IF('Main Data'!BD875="Yes",1,0)</f>
        <v>0</v>
      </c>
      <c r="AR875">
        <f>IF('Main Data'!BE875="A",1,0)</f>
        <v>0</v>
      </c>
      <c r="AS875">
        <f>IF('Main Data'!BE875="AA",1,0)</f>
        <v>1</v>
      </c>
      <c r="AT875">
        <f>IF('Main Data'!BE875="AAA",1,0)</f>
        <v>0</v>
      </c>
      <c r="AU875">
        <f>IF('Main Data'!BE875="AAAA",1,0)</f>
        <v>0</v>
      </c>
      <c r="AV875">
        <f>IF('Main Data'!P875="Yes",1,0)</f>
        <v>0</v>
      </c>
      <c r="AW875">
        <f>IF('Main Data'!AP875="Yes",1,0)</f>
        <v>0</v>
      </c>
      <c r="AX875">
        <f>IF(OR('Main Data'!V875="Yes", 'Main Data'!W875="Yes",'Main Data'!X875="Yes"),1,0)</f>
        <v>1</v>
      </c>
      <c r="AY875">
        <f>IF(OR('Main Data'!Y875="Yes",'Main Data'!Z875="Yes"),1,0)</f>
        <v>0</v>
      </c>
      <c r="AZ875">
        <f>IF('Main Data'!AR875="Yes",1,0)</f>
        <v>0</v>
      </c>
      <c r="BA875">
        <f>IF('Main Data'!AS875="Yes",1,0)</f>
        <v>0</v>
      </c>
      <c r="BB875">
        <f>IF('Main Data'!AG875="Yes",1,0)</f>
        <v>0</v>
      </c>
      <c r="BC875">
        <f>IF('Main Data'!AB875="Yes",1,0)</f>
        <v>0</v>
      </c>
      <c r="BD875">
        <f>IF('Main Data'!AA875="Yes",1,0)</f>
        <v>0</v>
      </c>
      <c r="BE875">
        <f>IF('Main Data'!AC875="Yes",1,0)</f>
        <v>1</v>
      </c>
      <c r="BF875">
        <f>IF('Main Data'!AF875="Yes",1,0)</f>
        <v>0</v>
      </c>
      <c r="BG875">
        <f>IF(OR('Main Data'!AI875="Yes",'Main Data'!AL875="Yes"),1,0)</f>
        <v>0</v>
      </c>
      <c r="BH875">
        <f>IF('Main Data'!AJ875="Yes",1,0)</f>
        <v>0</v>
      </c>
      <c r="BI875">
        <f>IF('Main Data'!AK875="Yes",1,0)</f>
        <v>0</v>
      </c>
      <c r="BJ875">
        <f>IF('Main Data'!AM875="Yes",1,0)</f>
        <v>0</v>
      </c>
      <c r="BK875">
        <f>IF('Main Data'!AQ875="Yes",1,0)</f>
        <v>0</v>
      </c>
      <c r="BL875" s="21">
        <f t="shared" si="79"/>
        <v>0</v>
      </c>
      <c r="BM875" s="21">
        <f t="shared" si="80"/>
        <v>0</v>
      </c>
      <c r="BN875" s="21">
        <f t="shared" si="81"/>
        <v>1</v>
      </c>
      <c r="BO875" s="21">
        <f t="shared" si="82"/>
        <v>0</v>
      </c>
      <c r="BP875" s="21">
        <f t="shared" si="83"/>
        <v>0</v>
      </c>
    </row>
    <row r="876" spans="1:68" x14ac:dyDescent="0.2">
      <c r="A876">
        <v>872</v>
      </c>
      <c r="B876" s="33">
        <f>'Main Data'!C876</f>
        <v>44010</v>
      </c>
      <c r="C876">
        <f>'Main Data'!D876</f>
        <v>255</v>
      </c>
      <c r="D876" s="26">
        <f>'Main Data'!E876</f>
        <v>70000</v>
      </c>
      <c r="E876" s="26">
        <f>'Main Data'!F876</f>
        <v>87500</v>
      </c>
      <c r="F876" s="34">
        <f t="shared" si="78"/>
        <v>11.156250521031495</v>
      </c>
      <c r="G876">
        <f>IF('Main Data'!H876="AP",1,0)</f>
        <v>0</v>
      </c>
      <c r="H876">
        <f>IF('Main Data'!H876="Blancpain",1,0)</f>
        <v>0</v>
      </c>
      <c r="I876">
        <f>IF('Main Data'!H876="Breguet",1,0)</f>
        <v>0</v>
      </c>
      <c r="J876">
        <f>IF('Main Data'!H876="Breitling",1,0)</f>
        <v>0</v>
      </c>
      <c r="K876">
        <f>IF('Main Data'!H876="Cartier",1,0)</f>
        <v>0</v>
      </c>
      <c r="L876">
        <f>IF('Main Data'!H876="Gallet",1,0)</f>
        <v>0</v>
      </c>
      <c r="M876">
        <f>IF('Main Data'!H876="Girard Perregaux",1,0)</f>
        <v>0</v>
      </c>
      <c r="N876">
        <f>IF('Main Data'!H876="Gubelin",1,0)</f>
        <v>0</v>
      </c>
      <c r="O876">
        <f>IF('Main Data'!H876="Heuer",1,0)</f>
        <v>0</v>
      </c>
      <c r="P876">
        <f>IF('Main Data'!H876="IWC",1,0)</f>
        <v>0</v>
      </c>
      <c r="Q876">
        <f>IF('Main Data'!H876="JLC",1,0)</f>
        <v>0</v>
      </c>
      <c r="R876">
        <f>IF('Main Data'!H876="Longines",1,0)</f>
        <v>0</v>
      </c>
      <c r="S876">
        <f>IF('Main Data'!H876="Movado",1,0)</f>
        <v>0</v>
      </c>
      <c r="T876">
        <f>IF('Main Data'!H876="Omega",1,0)</f>
        <v>0</v>
      </c>
      <c r="U876">
        <f>IF('Main Data'!H876="Panerai",1,0)</f>
        <v>0</v>
      </c>
      <c r="V876">
        <f>IF('Main Data'!H876="Patek",1,0)</f>
        <v>0</v>
      </c>
      <c r="W876">
        <f>IF('Main Data'!H876="Rolex",1,0)</f>
        <v>1</v>
      </c>
      <c r="X876">
        <f>IF('Main Data'!H876="Tudor",1,0)</f>
        <v>0</v>
      </c>
      <c r="Y876">
        <f>IF('Main Data'!H876="Ulysse Nardin",1,0)</f>
        <v>0</v>
      </c>
      <c r="Z876">
        <f>IF('Main Data'!H876="Universal Geneve",1,0)</f>
        <v>0</v>
      </c>
      <c r="AA876">
        <f>IF('Main Data'!H876="Vacheron",1,0)</f>
        <v>0</v>
      </c>
      <c r="AB876">
        <f>IF('Main Data'!H876="Zenith",1,0)</f>
        <v>0</v>
      </c>
      <c r="AC876">
        <f>IF('Main Data'!J876="Stainless Steel",1,0)</f>
        <v>1</v>
      </c>
      <c r="AD876">
        <f>IF('Main Data'!J876="Two-tone",1,0)</f>
        <v>0</v>
      </c>
      <c r="AE876">
        <f>IF(OR('Main Data'!J876="YG 18K",'Main Data'!J876="YG &lt;18K",'Main Data'!J876="PG 18K",'Main Data'!J876="PG &lt;18K",'Main Data'!J876="WG 18K",'Main Data'!J876="Mixes of 18K",'Main Data'!J876="Mixes &lt;18K"),1,0)</f>
        <v>0</v>
      </c>
      <c r="AF876">
        <f>IF('Main Data'!J876="Platinum",1,0)</f>
        <v>0</v>
      </c>
      <c r="AG876">
        <f>IF(OR('Main Data'!J876="PVD",'Main Data'!J876="Gold Plate",'Main Data'!J876="Other"),1,0)</f>
        <v>0</v>
      </c>
      <c r="AH876">
        <f>IF('Main Data'!N876="Stainless Steel",1,0)</f>
        <v>1</v>
      </c>
      <c r="AI876">
        <f>IF('Main Data'!N876="Leather",1,0)</f>
        <v>0</v>
      </c>
      <c r="AJ876">
        <f>IF('Main Data'!N876="Two-tone",1,0)</f>
        <v>0</v>
      </c>
      <c r="AK876">
        <f>IF(OR('Main Data'!N876="YG 18K",'Main Data'!N876="PG 18K",'Main Data'!N876="WG 18K",'Main Data'!N876="Mixes of 18K"),1,0)</f>
        <v>0</v>
      </c>
      <c r="AL876">
        <f>IF(OR(,'Main Data'!N876="PVD",'Main Data'!N876="Gold plate"),1,0)</f>
        <v>0</v>
      </c>
      <c r="AM876">
        <f>IF(OR('Main Data'!AV876="Yes",'Main Data'!AW876="Yes",'Main Data'!AU876="Yes"),1,0)</f>
        <v>0</v>
      </c>
      <c r="AN876">
        <f>IF(OR(ISTEXT('Main Data'!AX876), ISTEXT('Main Data'!AY876)),1,0)</f>
        <v>0</v>
      </c>
      <c r="AO876">
        <f>IF('Main Data'!AZ876="Yes",1,0)</f>
        <v>0</v>
      </c>
      <c r="AP876">
        <f>IF('Main Data'!BA876="Yes",1,0)</f>
        <v>0</v>
      </c>
      <c r="AQ876">
        <f>IF('Main Data'!BD876="Yes",1,0)</f>
        <v>0</v>
      </c>
      <c r="AR876">
        <f>IF('Main Data'!BE876="A",1,0)</f>
        <v>0</v>
      </c>
      <c r="AS876">
        <f>IF('Main Data'!BE876="AA",1,0)</f>
        <v>0</v>
      </c>
      <c r="AT876">
        <f>IF('Main Data'!BE876="AAA",1,0)</f>
        <v>1</v>
      </c>
      <c r="AU876">
        <f>IF('Main Data'!BE876="AAAA",1,0)</f>
        <v>0</v>
      </c>
      <c r="AV876">
        <f>IF('Main Data'!P876="Yes",1,0)</f>
        <v>0</v>
      </c>
      <c r="AW876">
        <f>IF('Main Data'!AP876="Yes",1,0)</f>
        <v>0</v>
      </c>
      <c r="AX876">
        <f>IF(OR('Main Data'!V876="Yes", 'Main Data'!W876="Yes",'Main Data'!X876="Yes"),1,0)</f>
        <v>0</v>
      </c>
      <c r="AY876">
        <f>IF(OR('Main Data'!Y876="Yes",'Main Data'!Z876="Yes"),1,0)</f>
        <v>0</v>
      </c>
      <c r="AZ876">
        <f>IF('Main Data'!AR876="Yes",1,0)</f>
        <v>0</v>
      </c>
      <c r="BA876">
        <f>IF('Main Data'!AS876="Yes",1,0)</f>
        <v>0</v>
      </c>
      <c r="BB876">
        <f>IF('Main Data'!AG876="Yes",1,0)</f>
        <v>0</v>
      </c>
      <c r="BC876">
        <f>IF('Main Data'!AB876="Yes",1,0)</f>
        <v>0</v>
      </c>
      <c r="BD876">
        <f>IF('Main Data'!AA876="Yes",1,0)</f>
        <v>0</v>
      </c>
      <c r="BE876">
        <f>IF('Main Data'!AC876="Yes",1,0)</f>
        <v>0</v>
      </c>
      <c r="BF876">
        <f>IF('Main Data'!AF876="Yes",1,0)</f>
        <v>0</v>
      </c>
      <c r="BG876">
        <f>IF(OR('Main Data'!AI876="Yes",'Main Data'!AL876="Yes"),1,0)</f>
        <v>1</v>
      </c>
      <c r="BH876">
        <f>IF('Main Data'!AJ876="Yes",1,0)</f>
        <v>0</v>
      </c>
      <c r="BI876">
        <f>IF('Main Data'!AK876="Yes",1,0)</f>
        <v>0</v>
      </c>
      <c r="BJ876">
        <f>IF('Main Data'!AM876="Yes",1,0)</f>
        <v>0</v>
      </c>
      <c r="BK876">
        <f>IF('Main Data'!AQ876="Yes",1,0)</f>
        <v>0</v>
      </c>
      <c r="BL876" s="21">
        <f t="shared" si="79"/>
        <v>0</v>
      </c>
      <c r="BM876" s="21">
        <f t="shared" si="80"/>
        <v>0</v>
      </c>
      <c r="BN876" s="21">
        <f t="shared" si="81"/>
        <v>1</v>
      </c>
      <c r="BO876" s="21">
        <f t="shared" si="82"/>
        <v>0</v>
      </c>
      <c r="BP876" s="21">
        <f t="shared" si="83"/>
        <v>0</v>
      </c>
    </row>
    <row r="877" spans="1:68" x14ac:dyDescent="0.2">
      <c r="A877">
        <v>873</v>
      </c>
      <c r="B877" s="33">
        <f>'Main Data'!C877</f>
        <v>44010</v>
      </c>
      <c r="C877">
        <f>'Main Data'!D877</f>
        <v>277</v>
      </c>
      <c r="D877" s="26">
        <f>'Main Data'!E877</f>
        <v>23000</v>
      </c>
      <c r="E877" s="26">
        <f>'Main Data'!F877</f>
        <v>28750</v>
      </c>
      <c r="F877" s="34">
        <f t="shared" si="78"/>
        <v>10.043249494911286</v>
      </c>
      <c r="G877">
        <f>IF('Main Data'!H877="AP",1,0)</f>
        <v>1</v>
      </c>
      <c r="H877">
        <f>IF('Main Data'!H877="Blancpain",1,0)</f>
        <v>0</v>
      </c>
      <c r="I877">
        <f>IF('Main Data'!H877="Breguet",1,0)</f>
        <v>0</v>
      </c>
      <c r="J877">
        <f>IF('Main Data'!H877="Breitling",1,0)</f>
        <v>0</v>
      </c>
      <c r="K877">
        <f>IF('Main Data'!H877="Cartier",1,0)</f>
        <v>0</v>
      </c>
      <c r="L877">
        <f>IF('Main Data'!H877="Gallet",1,0)</f>
        <v>0</v>
      </c>
      <c r="M877">
        <f>IF('Main Data'!H877="Girard Perregaux",1,0)</f>
        <v>0</v>
      </c>
      <c r="N877">
        <f>IF('Main Data'!H877="Gubelin",1,0)</f>
        <v>0</v>
      </c>
      <c r="O877">
        <f>IF('Main Data'!H877="Heuer",1,0)</f>
        <v>0</v>
      </c>
      <c r="P877">
        <f>IF('Main Data'!H877="IWC",1,0)</f>
        <v>0</v>
      </c>
      <c r="Q877">
        <f>IF('Main Data'!H877="JLC",1,0)</f>
        <v>0</v>
      </c>
      <c r="R877">
        <f>IF('Main Data'!H877="Longines",1,0)</f>
        <v>0</v>
      </c>
      <c r="S877">
        <f>IF('Main Data'!H877="Movado",1,0)</f>
        <v>0</v>
      </c>
      <c r="T877">
        <f>IF('Main Data'!H877="Omega",1,0)</f>
        <v>0</v>
      </c>
      <c r="U877">
        <f>IF('Main Data'!H877="Panerai",1,0)</f>
        <v>0</v>
      </c>
      <c r="V877">
        <f>IF('Main Data'!H877="Patek",1,0)</f>
        <v>0</v>
      </c>
      <c r="W877">
        <f>IF('Main Data'!H877="Rolex",1,0)</f>
        <v>0</v>
      </c>
      <c r="X877">
        <f>IF('Main Data'!H877="Tudor",1,0)</f>
        <v>0</v>
      </c>
      <c r="Y877">
        <f>IF('Main Data'!H877="Ulysse Nardin",1,0)</f>
        <v>0</v>
      </c>
      <c r="Z877">
        <f>IF('Main Data'!H877="Universal Geneve",1,0)</f>
        <v>0</v>
      </c>
      <c r="AA877">
        <f>IF('Main Data'!H877="Vacheron",1,0)</f>
        <v>0</v>
      </c>
      <c r="AB877">
        <f>IF('Main Data'!H877="Zenith",1,0)</f>
        <v>0</v>
      </c>
      <c r="AC877">
        <f>IF('Main Data'!J877="Stainless Steel",1,0)</f>
        <v>0</v>
      </c>
      <c r="AD877">
        <f>IF('Main Data'!J877="Two-tone",1,0)</f>
        <v>1</v>
      </c>
      <c r="AE877">
        <f>IF(OR('Main Data'!J877="YG 18K",'Main Data'!J877="YG &lt;18K",'Main Data'!J877="PG 18K",'Main Data'!J877="PG &lt;18K",'Main Data'!J877="WG 18K",'Main Data'!J877="Mixes of 18K",'Main Data'!J877="Mixes &lt;18K"),1,0)</f>
        <v>0</v>
      </c>
      <c r="AF877">
        <f>IF('Main Data'!J877="Platinum",1,0)</f>
        <v>0</v>
      </c>
      <c r="AG877">
        <f>IF(OR('Main Data'!J877="PVD",'Main Data'!J877="Gold Plate",'Main Data'!J877="Other"),1,0)</f>
        <v>0</v>
      </c>
      <c r="AH877">
        <f>IF('Main Data'!N877="Stainless Steel",1,0)</f>
        <v>0</v>
      </c>
      <c r="AI877">
        <f>IF('Main Data'!N877="Leather",1,0)</f>
        <v>0</v>
      </c>
      <c r="AJ877">
        <f>IF('Main Data'!N877="Two-tone",1,0)</f>
        <v>1</v>
      </c>
      <c r="AK877">
        <f>IF(OR('Main Data'!N877="YG 18K",'Main Data'!N877="PG 18K",'Main Data'!N877="WG 18K",'Main Data'!N877="Mixes of 18K"),1,0)</f>
        <v>0</v>
      </c>
      <c r="AL877">
        <f>IF(OR(,'Main Data'!N877="PVD",'Main Data'!N877="Gold plate"),1,0)</f>
        <v>0</v>
      </c>
      <c r="AM877">
        <f>IF(OR('Main Data'!AV877="Yes",'Main Data'!AW877="Yes",'Main Data'!AU877="Yes"),1,0)</f>
        <v>0</v>
      </c>
      <c r="AN877">
        <f>IF(OR(ISTEXT('Main Data'!AX877), ISTEXT('Main Data'!AY877)),1,0)</f>
        <v>0</v>
      </c>
      <c r="AO877">
        <f>IF('Main Data'!AZ877="Yes",1,0)</f>
        <v>0</v>
      </c>
      <c r="AP877">
        <f>IF('Main Data'!BA877="Yes",1,0)</f>
        <v>0</v>
      </c>
      <c r="AQ877">
        <f>IF('Main Data'!BD877="Yes",1,0)</f>
        <v>0</v>
      </c>
      <c r="AR877">
        <f>IF('Main Data'!BE877="A",1,0)</f>
        <v>0</v>
      </c>
      <c r="AS877">
        <f>IF('Main Data'!BE877="AA",1,0)</f>
        <v>0</v>
      </c>
      <c r="AT877">
        <f>IF('Main Data'!BE877="AAA",1,0)</f>
        <v>0</v>
      </c>
      <c r="AU877">
        <f>IF('Main Data'!BE877="AAAA",1,0)</f>
        <v>1</v>
      </c>
      <c r="AV877">
        <f>IF('Main Data'!P877="Yes",1,0)</f>
        <v>0</v>
      </c>
      <c r="AW877">
        <f>IF('Main Data'!AP877="Yes",1,0)</f>
        <v>0</v>
      </c>
      <c r="AX877">
        <f>IF(OR('Main Data'!V877="Yes", 'Main Data'!W877="Yes",'Main Data'!X877="Yes"),1,0)</f>
        <v>1</v>
      </c>
      <c r="AY877">
        <f>IF(OR('Main Data'!Y877="Yes",'Main Data'!Z877="Yes"),1,0)</f>
        <v>0</v>
      </c>
      <c r="AZ877">
        <f>IF('Main Data'!AR877="Yes",1,0)</f>
        <v>0</v>
      </c>
      <c r="BA877">
        <f>IF('Main Data'!AS877="Yes",1,0)</f>
        <v>0</v>
      </c>
      <c r="BB877">
        <f>IF('Main Data'!AG877="Yes",1,0)</f>
        <v>0</v>
      </c>
      <c r="BC877">
        <f>IF('Main Data'!AB877="Yes",1,0)</f>
        <v>0</v>
      </c>
      <c r="BD877">
        <f>IF('Main Data'!AA877="Yes",1,0)</f>
        <v>0</v>
      </c>
      <c r="BE877">
        <f>IF('Main Data'!AC877="Yes",1,0)</f>
        <v>0</v>
      </c>
      <c r="BF877">
        <f>IF('Main Data'!AF877="Yes",1,0)</f>
        <v>0</v>
      </c>
      <c r="BG877">
        <f>IF(OR('Main Data'!AI877="Yes",'Main Data'!AL877="Yes"),1,0)</f>
        <v>0</v>
      </c>
      <c r="BH877">
        <f>IF('Main Data'!AJ877="Yes",1,0)</f>
        <v>0</v>
      </c>
      <c r="BI877">
        <f>IF('Main Data'!AK877="Yes",1,0)</f>
        <v>0</v>
      </c>
      <c r="BJ877">
        <f>IF('Main Data'!AM877="Yes",1,0)</f>
        <v>0</v>
      </c>
      <c r="BK877">
        <f>IF('Main Data'!AQ877="Yes",1,0)</f>
        <v>0</v>
      </c>
      <c r="BL877" s="21">
        <f t="shared" si="79"/>
        <v>0</v>
      </c>
      <c r="BM877" s="21">
        <f t="shared" si="80"/>
        <v>0</v>
      </c>
      <c r="BN877" s="21">
        <f t="shared" si="81"/>
        <v>1</v>
      </c>
      <c r="BO877" s="21">
        <f t="shared" si="82"/>
        <v>0</v>
      </c>
      <c r="BP877" s="21">
        <f t="shared" si="83"/>
        <v>0</v>
      </c>
    </row>
    <row r="878" spans="1:68" x14ac:dyDescent="0.2">
      <c r="A878">
        <v>874</v>
      </c>
      <c r="B878" s="33">
        <f>'Main Data'!C878</f>
        <v>44010</v>
      </c>
      <c r="C878">
        <f>'Main Data'!D878</f>
        <v>281</v>
      </c>
      <c r="D878" s="26">
        <f>'Main Data'!E878</f>
        <v>61000</v>
      </c>
      <c r="E878" s="26">
        <f>'Main Data'!F878</f>
        <v>76250</v>
      </c>
      <c r="F878" s="34">
        <f t="shared" si="78"/>
        <v>11.018629143155449</v>
      </c>
      <c r="G878">
        <f>IF('Main Data'!H878="AP",1,0)</f>
        <v>1</v>
      </c>
      <c r="H878">
        <f>IF('Main Data'!H878="Blancpain",1,0)</f>
        <v>0</v>
      </c>
      <c r="I878">
        <f>IF('Main Data'!H878="Breguet",1,0)</f>
        <v>0</v>
      </c>
      <c r="J878">
        <f>IF('Main Data'!H878="Breitling",1,0)</f>
        <v>0</v>
      </c>
      <c r="K878">
        <f>IF('Main Data'!H878="Cartier",1,0)</f>
        <v>0</v>
      </c>
      <c r="L878">
        <f>IF('Main Data'!H878="Gallet",1,0)</f>
        <v>0</v>
      </c>
      <c r="M878">
        <f>IF('Main Data'!H878="Girard Perregaux",1,0)</f>
        <v>0</v>
      </c>
      <c r="N878">
        <f>IF('Main Data'!H878="Gubelin",1,0)</f>
        <v>0</v>
      </c>
      <c r="O878">
        <f>IF('Main Data'!H878="Heuer",1,0)</f>
        <v>0</v>
      </c>
      <c r="P878">
        <f>IF('Main Data'!H878="IWC",1,0)</f>
        <v>0</v>
      </c>
      <c r="Q878">
        <f>IF('Main Data'!H878="JLC",1,0)</f>
        <v>0</v>
      </c>
      <c r="R878">
        <f>IF('Main Data'!H878="Longines",1,0)</f>
        <v>0</v>
      </c>
      <c r="S878">
        <f>IF('Main Data'!H878="Movado",1,0)</f>
        <v>0</v>
      </c>
      <c r="T878">
        <f>IF('Main Data'!H878="Omega",1,0)</f>
        <v>0</v>
      </c>
      <c r="U878">
        <f>IF('Main Data'!H878="Panerai",1,0)</f>
        <v>0</v>
      </c>
      <c r="V878">
        <f>IF('Main Data'!H878="Patek",1,0)</f>
        <v>0</v>
      </c>
      <c r="W878">
        <f>IF('Main Data'!H878="Rolex",1,0)</f>
        <v>0</v>
      </c>
      <c r="X878">
        <f>IF('Main Data'!H878="Tudor",1,0)</f>
        <v>0</v>
      </c>
      <c r="Y878">
        <f>IF('Main Data'!H878="Ulysse Nardin",1,0)</f>
        <v>0</v>
      </c>
      <c r="Z878">
        <f>IF('Main Data'!H878="Universal Geneve",1,0)</f>
        <v>0</v>
      </c>
      <c r="AA878">
        <f>IF('Main Data'!H878="Vacheron",1,0)</f>
        <v>0</v>
      </c>
      <c r="AB878">
        <f>IF('Main Data'!H878="Zenith",1,0)</f>
        <v>0</v>
      </c>
      <c r="AC878">
        <f>IF('Main Data'!J878="Stainless Steel",1,0)</f>
        <v>0</v>
      </c>
      <c r="AD878">
        <f>IF('Main Data'!J878="Two-tone",1,0)</f>
        <v>0</v>
      </c>
      <c r="AE878">
        <f>IF(OR('Main Data'!J878="YG 18K",'Main Data'!J878="YG &lt;18K",'Main Data'!J878="PG 18K",'Main Data'!J878="PG &lt;18K",'Main Data'!J878="WG 18K",'Main Data'!J878="Mixes of 18K",'Main Data'!J878="Mixes &lt;18K"),1,0)</f>
        <v>1</v>
      </c>
      <c r="AF878">
        <f>IF('Main Data'!J878="Platinum",1,0)</f>
        <v>0</v>
      </c>
      <c r="AG878">
        <f>IF(OR('Main Data'!J878="PVD",'Main Data'!J878="Gold Plate",'Main Data'!J878="Other"),1,0)</f>
        <v>0</v>
      </c>
      <c r="AH878">
        <f>IF('Main Data'!N878="Stainless Steel",1,0)</f>
        <v>0</v>
      </c>
      <c r="AI878">
        <f>IF('Main Data'!N878="Leather",1,0)</f>
        <v>0</v>
      </c>
      <c r="AJ878">
        <f>IF('Main Data'!N878="Two-tone",1,0)</f>
        <v>0</v>
      </c>
      <c r="AK878">
        <f>IF(OR('Main Data'!N878="YG 18K",'Main Data'!N878="PG 18K",'Main Data'!N878="WG 18K",'Main Data'!N878="Mixes of 18K"),1,0)</f>
        <v>1</v>
      </c>
      <c r="AL878">
        <f>IF(OR(,'Main Data'!N878="PVD",'Main Data'!N878="Gold plate"),1,0)</f>
        <v>0</v>
      </c>
      <c r="AM878">
        <f>IF(OR('Main Data'!AV878="Yes",'Main Data'!AW878="Yes",'Main Data'!AU878="Yes"),1,0)</f>
        <v>0</v>
      </c>
      <c r="AN878">
        <f>IF(OR(ISTEXT('Main Data'!AX878), ISTEXT('Main Data'!AY878)),1,0)</f>
        <v>0</v>
      </c>
      <c r="AO878">
        <f>IF('Main Data'!AZ878="Yes",1,0)</f>
        <v>0</v>
      </c>
      <c r="AP878">
        <f>IF('Main Data'!BA878="Yes",1,0)</f>
        <v>0</v>
      </c>
      <c r="AQ878">
        <f>IF('Main Data'!BD878="Yes",1,0)</f>
        <v>0</v>
      </c>
      <c r="AR878">
        <f>IF('Main Data'!BE878="A",1,0)</f>
        <v>0</v>
      </c>
      <c r="AS878">
        <f>IF('Main Data'!BE878="AA",1,0)</f>
        <v>0</v>
      </c>
      <c r="AT878">
        <f>IF('Main Data'!BE878="AAA",1,0)</f>
        <v>0</v>
      </c>
      <c r="AU878">
        <f>IF('Main Data'!BE878="AAAA",1,0)</f>
        <v>1</v>
      </c>
      <c r="AV878">
        <f>IF('Main Data'!P878="Yes",1,0)</f>
        <v>0</v>
      </c>
      <c r="AW878">
        <f>IF('Main Data'!AP878="Yes",1,0)</f>
        <v>0</v>
      </c>
      <c r="AX878">
        <f>IF(OR('Main Data'!V878="Yes", 'Main Data'!W878="Yes",'Main Data'!X878="Yes"),1,0)</f>
        <v>0</v>
      </c>
      <c r="AY878">
        <f>IF(OR('Main Data'!Y878="Yes",'Main Data'!Z878="Yes"),1,0)</f>
        <v>0</v>
      </c>
      <c r="AZ878">
        <f>IF('Main Data'!AR878="Yes",1,0)</f>
        <v>0</v>
      </c>
      <c r="BA878">
        <f>IF('Main Data'!AS878="Yes",1,0)</f>
        <v>0</v>
      </c>
      <c r="BB878">
        <f>IF('Main Data'!AG878="Yes",1,0)</f>
        <v>0</v>
      </c>
      <c r="BC878">
        <f>IF('Main Data'!AB878="Yes",1,0)</f>
        <v>0</v>
      </c>
      <c r="BD878">
        <f>IF('Main Data'!AA878="Yes",1,0)</f>
        <v>0</v>
      </c>
      <c r="BE878">
        <f>IF('Main Data'!AC878="Yes",1,0)</f>
        <v>0</v>
      </c>
      <c r="BF878">
        <f>IF('Main Data'!AF878="Yes",1,0)</f>
        <v>0</v>
      </c>
      <c r="BG878">
        <f>IF(OR('Main Data'!AI878="Yes",'Main Data'!AL878="Yes"),1,0)</f>
        <v>0</v>
      </c>
      <c r="BH878">
        <f>IF('Main Data'!AJ878="Yes",1,0)</f>
        <v>0</v>
      </c>
      <c r="BI878">
        <f>IF('Main Data'!AK878="Yes",1,0)</f>
        <v>0</v>
      </c>
      <c r="BJ878">
        <f>IF('Main Data'!AM878="Yes",1,0)</f>
        <v>1</v>
      </c>
      <c r="BK878">
        <f>IF('Main Data'!AQ878="Yes",1,0)</f>
        <v>0</v>
      </c>
      <c r="BL878" s="21">
        <f t="shared" si="79"/>
        <v>0</v>
      </c>
      <c r="BM878" s="21">
        <f t="shared" si="80"/>
        <v>0</v>
      </c>
      <c r="BN878" s="21">
        <f t="shared" si="81"/>
        <v>1</v>
      </c>
      <c r="BO878" s="21">
        <f t="shared" si="82"/>
        <v>0</v>
      </c>
      <c r="BP878" s="21">
        <f t="shared" si="83"/>
        <v>0</v>
      </c>
    </row>
    <row r="879" spans="1:68" x14ac:dyDescent="0.2">
      <c r="A879">
        <v>875</v>
      </c>
      <c r="B879" s="33">
        <f>'Main Data'!C879</f>
        <v>44010</v>
      </c>
      <c r="C879">
        <f>'Main Data'!D879</f>
        <v>298</v>
      </c>
      <c r="D879" s="26">
        <f>'Main Data'!E879</f>
        <v>16000</v>
      </c>
      <c r="E879" s="26">
        <f>'Main Data'!F879</f>
        <v>20000</v>
      </c>
      <c r="F879" s="34">
        <f t="shared" si="78"/>
        <v>9.6803440012219184</v>
      </c>
      <c r="G879">
        <f>IF('Main Data'!H879="AP",1,0)</f>
        <v>0</v>
      </c>
      <c r="H879">
        <f>IF('Main Data'!H879="Blancpain",1,0)</f>
        <v>0</v>
      </c>
      <c r="I879">
        <f>IF('Main Data'!H879="Breguet",1,0)</f>
        <v>0</v>
      </c>
      <c r="J879">
        <f>IF('Main Data'!H879="Breitling",1,0)</f>
        <v>0</v>
      </c>
      <c r="K879">
        <f>IF('Main Data'!H879="Cartier",1,0)</f>
        <v>0</v>
      </c>
      <c r="L879">
        <f>IF('Main Data'!H879="Gallet",1,0)</f>
        <v>0</v>
      </c>
      <c r="M879">
        <f>IF('Main Data'!H879="Girard Perregaux",1,0)</f>
        <v>0</v>
      </c>
      <c r="N879">
        <f>IF('Main Data'!H879="Gubelin",1,0)</f>
        <v>0</v>
      </c>
      <c r="O879">
        <f>IF('Main Data'!H879="Heuer",1,0)</f>
        <v>0</v>
      </c>
      <c r="P879">
        <f>IF('Main Data'!H879="IWC",1,0)</f>
        <v>0</v>
      </c>
      <c r="Q879">
        <f>IF('Main Data'!H879="JLC",1,0)</f>
        <v>0</v>
      </c>
      <c r="R879">
        <f>IF('Main Data'!H879="Longines",1,0)</f>
        <v>0</v>
      </c>
      <c r="S879">
        <f>IF('Main Data'!H879="Movado",1,0)</f>
        <v>0</v>
      </c>
      <c r="T879">
        <f>IF('Main Data'!H879="Omega",1,0)</f>
        <v>0</v>
      </c>
      <c r="U879">
        <f>IF('Main Data'!H879="Panerai",1,0)</f>
        <v>0</v>
      </c>
      <c r="V879">
        <f>IF('Main Data'!H879="Patek",1,0)</f>
        <v>1</v>
      </c>
      <c r="W879">
        <f>IF('Main Data'!H879="Rolex",1,0)</f>
        <v>0</v>
      </c>
      <c r="X879">
        <f>IF('Main Data'!H879="Tudor",1,0)</f>
        <v>0</v>
      </c>
      <c r="Y879">
        <f>IF('Main Data'!H879="Ulysse Nardin",1,0)</f>
        <v>0</v>
      </c>
      <c r="Z879">
        <f>IF('Main Data'!H879="Universal Geneve",1,0)</f>
        <v>0</v>
      </c>
      <c r="AA879">
        <f>IF('Main Data'!H879="Vacheron",1,0)</f>
        <v>0</v>
      </c>
      <c r="AB879">
        <f>IF('Main Data'!H879="Zenith",1,0)</f>
        <v>0</v>
      </c>
      <c r="AC879">
        <f>IF('Main Data'!J879="Stainless Steel",1,0)</f>
        <v>0</v>
      </c>
      <c r="AD879">
        <f>IF('Main Data'!J879="Two-tone",1,0)</f>
        <v>0</v>
      </c>
      <c r="AE879">
        <f>IF(OR('Main Data'!J879="YG 18K",'Main Data'!J879="YG &lt;18K",'Main Data'!J879="PG 18K",'Main Data'!J879="PG &lt;18K",'Main Data'!J879="WG 18K",'Main Data'!J879="Mixes of 18K",'Main Data'!J879="Mixes &lt;18K"),1,0)</f>
        <v>1</v>
      </c>
      <c r="AF879">
        <f>IF('Main Data'!J879="Platinum",1,0)</f>
        <v>0</v>
      </c>
      <c r="AG879">
        <f>IF(OR('Main Data'!J879="PVD",'Main Data'!J879="Gold Plate",'Main Data'!J879="Other"),1,0)</f>
        <v>0</v>
      </c>
      <c r="AH879">
        <f>IF('Main Data'!N879="Stainless Steel",1,0)</f>
        <v>0</v>
      </c>
      <c r="AI879">
        <f>IF('Main Data'!N879="Leather",1,0)</f>
        <v>1</v>
      </c>
      <c r="AJ879">
        <f>IF('Main Data'!N879="Two-tone",1,0)</f>
        <v>0</v>
      </c>
      <c r="AK879">
        <f>IF(OR('Main Data'!N879="YG 18K",'Main Data'!N879="PG 18K",'Main Data'!N879="WG 18K",'Main Data'!N879="Mixes of 18K"),1,0)</f>
        <v>0</v>
      </c>
      <c r="AL879">
        <f>IF(OR(,'Main Data'!N879="PVD",'Main Data'!N879="Gold plate"),1,0)</f>
        <v>0</v>
      </c>
      <c r="AM879">
        <f>IF(OR('Main Data'!AV879="Yes",'Main Data'!AW879="Yes",'Main Data'!AU879="Yes"),1,0)</f>
        <v>0</v>
      </c>
      <c r="AN879">
        <f>IF(OR(ISTEXT('Main Data'!AX879), ISTEXT('Main Data'!AY879)),1,0)</f>
        <v>0</v>
      </c>
      <c r="AO879">
        <f>IF('Main Data'!AZ879="Yes",1,0)</f>
        <v>0</v>
      </c>
      <c r="AP879">
        <f>IF('Main Data'!BA879="Yes",1,0)</f>
        <v>0</v>
      </c>
      <c r="AQ879">
        <f>IF('Main Data'!BD879="Yes",1,0)</f>
        <v>0</v>
      </c>
      <c r="AR879">
        <f>IF('Main Data'!BE879="A",1,0)</f>
        <v>0</v>
      </c>
      <c r="AS879">
        <f>IF('Main Data'!BE879="AA",1,0)</f>
        <v>0</v>
      </c>
      <c r="AT879">
        <f>IF('Main Data'!BE879="AAA",1,0)</f>
        <v>1</v>
      </c>
      <c r="AU879">
        <f>IF('Main Data'!BE879="AAAA",1,0)</f>
        <v>0</v>
      </c>
      <c r="AV879">
        <f>IF('Main Data'!P879="Yes",1,0)</f>
        <v>0</v>
      </c>
      <c r="AW879">
        <f>IF('Main Data'!AP879="Yes",1,0)</f>
        <v>1</v>
      </c>
      <c r="AX879">
        <f>IF(OR('Main Data'!V879="Yes", 'Main Data'!W879="Yes",'Main Data'!X879="Yes"),1,0)</f>
        <v>0</v>
      </c>
      <c r="AY879">
        <f>IF(OR('Main Data'!Y879="Yes",'Main Data'!Z879="Yes"),1,0)</f>
        <v>0</v>
      </c>
      <c r="AZ879">
        <f>IF('Main Data'!AR879="Yes",1,0)</f>
        <v>0</v>
      </c>
      <c r="BA879">
        <f>IF('Main Data'!AS879="Yes",1,0)</f>
        <v>0</v>
      </c>
      <c r="BB879">
        <f>IF('Main Data'!AG879="Yes",1,0)</f>
        <v>0</v>
      </c>
      <c r="BC879">
        <f>IF('Main Data'!AB879="Yes",1,0)</f>
        <v>0</v>
      </c>
      <c r="BD879">
        <f>IF('Main Data'!AA879="Yes",1,0)</f>
        <v>0</v>
      </c>
      <c r="BE879">
        <f>IF('Main Data'!AC879="Yes",1,0)</f>
        <v>0</v>
      </c>
      <c r="BF879">
        <f>IF('Main Data'!AF879="Yes",1,0)</f>
        <v>0</v>
      </c>
      <c r="BG879">
        <f>IF(OR('Main Data'!AI879="Yes",'Main Data'!AL879="Yes"),1,0)</f>
        <v>0</v>
      </c>
      <c r="BH879">
        <f>IF('Main Data'!AJ879="Yes",1,0)</f>
        <v>0</v>
      </c>
      <c r="BI879">
        <f>IF('Main Data'!AK879="Yes",1,0)</f>
        <v>0</v>
      </c>
      <c r="BJ879">
        <f>IF('Main Data'!AM879="Yes",1,0)</f>
        <v>0</v>
      </c>
      <c r="BK879">
        <f>IF('Main Data'!AQ879="Yes",1,0)</f>
        <v>0</v>
      </c>
      <c r="BL879" s="21">
        <f t="shared" si="79"/>
        <v>0</v>
      </c>
      <c r="BM879" s="21">
        <f t="shared" si="80"/>
        <v>0</v>
      </c>
      <c r="BN879" s="21">
        <f t="shared" si="81"/>
        <v>1</v>
      </c>
      <c r="BO879" s="21">
        <f t="shared" si="82"/>
        <v>0</v>
      </c>
      <c r="BP879" s="21">
        <f t="shared" si="83"/>
        <v>0</v>
      </c>
    </row>
    <row r="880" spans="1:68" x14ac:dyDescent="0.2">
      <c r="A880">
        <v>876</v>
      </c>
      <c r="B880" s="33">
        <f>'Main Data'!C880</f>
        <v>44010</v>
      </c>
      <c r="C880">
        <f>'Main Data'!D880</f>
        <v>301</v>
      </c>
      <c r="D880" s="26">
        <f>'Main Data'!E880</f>
        <v>100000</v>
      </c>
      <c r="E880" s="26">
        <f>'Main Data'!F880</f>
        <v>125000</v>
      </c>
      <c r="F880" s="34">
        <f t="shared" si="78"/>
        <v>11.512925464970229</v>
      </c>
      <c r="G880">
        <f>IF('Main Data'!H880="AP",1,0)</f>
        <v>0</v>
      </c>
      <c r="H880">
        <f>IF('Main Data'!H880="Blancpain",1,0)</f>
        <v>0</v>
      </c>
      <c r="I880">
        <f>IF('Main Data'!H880="Breguet",1,0)</f>
        <v>0</v>
      </c>
      <c r="J880">
        <f>IF('Main Data'!H880="Breitling",1,0)</f>
        <v>0</v>
      </c>
      <c r="K880">
        <f>IF('Main Data'!H880="Cartier",1,0)</f>
        <v>0</v>
      </c>
      <c r="L880">
        <f>IF('Main Data'!H880="Gallet",1,0)</f>
        <v>0</v>
      </c>
      <c r="M880">
        <f>IF('Main Data'!H880="Girard Perregaux",1,0)</f>
        <v>0</v>
      </c>
      <c r="N880">
        <f>IF('Main Data'!H880="Gubelin",1,0)</f>
        <v>0</v>
      </c>
      <c r="O880">
        <f>IF('Main Data'!H880="Heuer",1,0)</f>
        <v>0</v>
      </c>
      <c r="P880">
        <f>IF('Main Data'!H880="IWC",1,0)</f>
        <v>0</v>
      </c>
      <c r="Q880">
        <f>IF('Main Data'!H880="JLC",1,0)</f>
        <v>0</v>
      </c>
      <c r="R880">
        <f>IF('Main Data'!H880="Longines",1,0)</f>
        <v>0</v>
      </c>
      <c r="S880">
        <f>IF('Main Data'!H880="Movado",1,0)</f>
        <v>0</v>
      </c>
      <c r="T880">
        <f>IF('Main Data'!H880="Omega",1,0)</f>
        <v>0</v>
      </c>
      <c r="U880">
        <f>IF('Main Data'!H880="Panerai",1,0)</f>
        <v>0</v>
      </c>
      <c r="V880">
        <f>IF('Main Data'!H880="Patek",1,0)</f>
        <v>1</v>
      </c>
      <c r="W880">
        <f>IF('Main Data'!H880="Rolex",1,0)</f>
        <v>0</v>
      </c>
      <c r="X880">
        <f>IF('Main Data'!H880="Tudor",1,0)</f>
        <v>0</v>
      </c>
      <c r="Y880">
        <f>IF('Main Data'!H880="Ulysse Nardin",1,0)</f>
        <v>0</v>
      </c>
      <c r="Z880">
        <f>IF('Main Data'!H880="Universal Geneve",1,0)</f>
        <v>0</v>
      </c>
      <c r="AA880">
        <f>IF('Main Data'!H880="Vacheron",1,0)</f>
        <v>0</v>
      </c>
      <c r="AB880">
        <f>IF('Main Data'!H880="Zenith",1,0)</f>
        <v>0</v>
      </c>
      <c r="AC880">
        <f>IF('Main Data'!J880="Stainless Steel",1,0)</f>
        <v>1</v>
      </c>
      <c r="AD880">
        <f>IF('Main Data'!J880="Two-tone",1,0)</f>
        <v>0</v>
      </c>
      <c r="AE880">
        <f>IF(OR('Main Data'!J880="YG 18K",'Main Data'!J880="YG &lt;18K",'Main Data'!J880="PG 18K",'Main Data'!J880="PG &lt;18K",'Main Data'!J880="WG 18K",'Main Data'!J880="Mixes of 18K",'Main Data'!J880="Mixes &lt;18K"),1,0)</f>
        <v>0</v>
      </c>
      <c r="AF880">
        <f>IF('Main Data'!J880="Platinum",1,0)</f>
        <v>0</v>
      </c>
      <c r="AG880">
        <f>IF(OR('Main Data'!J880="PVD",'Main Data'!J880="Gold Plate",'Main Data'!J880="Other"),1,0)</f>
        <v>0</v>
      </c>
      <c r="AH880">
        <f>IF('Main Data'!N880="Stainless Steel",1,0)</f>
        <v>1</v>
      </c>
      <c r="AI880">
        <f>IF('Main Data'!N880="Leather",1,0)</f>
        <v>0</v>
      </c>
      <c r="AJ880">
        <f>IF('Main Data'!N880="Two-tone",1,0)</f>
        <v>0</v>
      </c>
      <c r="AK880">
        <f>IF(OR('Main Data'!N880="YG 18K",'Main Data'!N880="PG 18K",'Main Data'!N880="WG 18K",'Main Data'!N880="Mixes of 18K"),1,0)</f>
        <v>0</v>
      </c>
      <c r="AL880">
        <f>IF(OR(,'Main Data'!N880="PVD",'Main Data'!N880="Gold plate"),1,0)</f>
        <v>0</v>
      </c>
      <c r="AM880">
        <f>IF(OR('Main Data'!AV880="Yes",'Main Data'!AW880="Yes",'Main Data'!AU880="Yes"),1,0)</f>
        <v>0</v>
      </c>
      <c r="AN880">
        <f>IF(OR(ISTEXT('Main Data'!AX880), ISTEXT('Main Data'!AY880)),1,0)</f>
        <v>0</v>
      </c>
      <c r="AO880">
        <f>IF('Main Data'!AZ880="Yes",1,0)</f>
        <v>0</v>
      </c>
      <c r="AP880">
        <f>IF('Main Data'!BA880="Yes",1,0)</f>
        <v>0</v>
      </c>
      <c r="AQ880">
        <f>IF('Main Data'!BD880="Yes",1,0)</f>
        <v>0</v>
      </c>
      <c r="AR880">
        <f>IF('Main Data'!BE880="A",1,0)</f>
        <v>0</v>
      </c>
      <c r="AS880">
        <f>IF('Main Data'!BE880="AA",1,0)</f>
        <v>0</v>
      </c>
      <c r="AT880">
        <f>IF('Main Data'!BE880="AAA",1,0)</f>
        <v>1</v>
      </c>
      <c r="AU880">
        <f>IF('Main Data'!BE880="AAAA",1,0)</f>
        <v>0</v>
      </c>
      <c r="AV880">
        <f>IF('Main Data'!P880="Yes",1,0)</f>
        <v>0</v>
      </c>
      <c r="AW880">
        <f>IF('Main Data'!AP880="Yes",1,0)</f>
        <v>0</v>
      </c>
      <c r="AX880">
        <f>IF(OR('Main Data'!V880="Yes", 'Main Data'!W880="Yes",'Main Data'!X880="Yes"),1,0)</f>
        <v>1</v>
      </c>
      <c r="AY880">
        <f>IF(OR('Main Data'!Y880="Yes",'Main Data'!Z880="Yes"),1,0)</f>
        <v>0</v>
      </c>
      <c r="AZ880">
        <f>IF('Main Data'!AR880="Yes",1,0)</f>
        <v>0</v>
      </c>
      <c r="BA880">
        <f>IF('Main Data'!AS880="Yes",1,0)</f>
        <v>0</v>
      </c>
      <c r="BB880">
        <f>IF('Main Data'!AG880="Yes",1,0)</f>
        <v>0</v>
      </c>
      <c r="BC880">
        <f>IF('Main Data'!AB880="Yes",1,0)</f>
        <v>0</v>
      </c>
      <c r="BD880">
        <f>IF('Main Data'!AA880="Yes",1,0)</f>
        <v>0</v>
      </c>
      <c r="BE880">
        <f>IF('Main Data'!AC880="Yes",1,0)</f>
        <v>0</v>
      </c>
      <c r="BF880">
        <f>IF('Main Data'!AF880="Yes",1,0)</f>
        <v>0</v>
      </c>
      <c r="BG880">
        <f>IF(OR('Main Data'!AI880="Yes",'Main Data'!AL880="Yes"),1,0)</f>
        <v>0</v>
      </c>
      <c r="BH880">
        <f>IF('Main Data'!AJ880="Yes",1,0)</f>
        <v>0</v>
      </c>
      <c r="BI880">
        <f>IF('Main Data'!AK880="Yes",1,0)</f>
        <v>0</v>
      </c>
      <c r="BJ880">
        <f>IF('Main Data'!AM880="Yes",1,0)</f>
        <v>0</v>
      </c>
      <c r="BK880">
        <f>IF('Main Data'!AQ880="Yes",1,0)</f>
        <v>0</v>
      </c>
      <c r="BL880" s="21">
        <f t="shared" si="79"/>
        <v>0</v>
      </c>
      <c r="BM880" s="21">
        <f t="shared" si="80"/>
        <v>0</v>
      </c>
      <c r="BN880" s="21">
        <f t="shared" si="81"/>
        <v>1</v>
      </c>
      <c r="BO880" s="21">
        <f t="shared" si="82"/>
        <v>0</v>
      </c>
      <c r="BP880" s="21">
        <f t="shared" si="83"/>
        <v>0</v>
      </c>
    </row>
    <row r="881" spans="1:68" x14ac:dyDescent="0.2">
      <c r="A881">
        <v>877</v>
      </c>
      <c r="B881" s="33">
        <f>'Main Data'!C881</f>
        <v>44010</v>
      </c>
      <c r="C881">
        <f>'Main Data'!D881</f>
        <v>302</v>
      </c>
      <c r="D881" s="26">
        <f>'Main Data'!E881</f>
        <v>60000</v>
      </c>
      <c r="E881" s="26">
        <f>'Main Data'!F881</f>
        <v>75000</v>
      </c>
      <c r="F881" s="34">
        <f t="shared" si="78"/>
        <v>11.002099841204238</v>
      </c>
      <c r="G881">
        <f>IF('Main Data'!H881="AP",1,0)</f>
        <v>0</v>
      </c>
      <c r="H881">
        <f>IF('Main Data'!H881="Blancpain",1,0)</f>
        <v>0</v>
      </c>
      <c r="I881">
        <f>IF('Main Data'!H881="Breguet",1,0)</f>
        <v>0</v>
      </c>
      <c r="J881">
        <f>IF('Main Data'!H881="Breitling",1,0)</f>
        <v>0</v>
      </c>
      <c r="K881">
        <f>IF('Main Data'!H881="Cartier",1,0)</f>
        <v>0</v>
      </c>
      <c r="L881">
        <f>IF('Main Data'!H881="Gallet",1,0)</f>
        <v>0</v>
      </c>
      <c r="M881">
        <f>IF('Main Data'!H881="Girard Perregaux",1,0)</f>
        <v>0</v>
      </c>
      <c r="N881">
        <f>IF('Main Data'!H881="Gubelin",1,0)</f>
        <v>0</v>
      </c>
      <c r="O881">
        <f>IF('Main Data'!H881="Heuer",1,0)</f>
        <v>0</v>
      </c>
      <c r="P881">
        <f>IF('Main Data'!H881="IWC",1,0)</f>
        <v>0</v>
      </c>
      <c r="Q881">
        <f>IF('Main Data'!H881="JLC",1,0)</f>
        <v>0</v>
      </c>
      <c r="R881">
        <f>IF('Main Data'!H881="Longines",1,0)</f>
        <v>0</v>
      </c>
      <c r="S881">
        <f>IF('Main Data'!H881="Movado",1,0)</f>
        <v>0</v>
      </c>
      <c r="T881">
        <f>IF('Main Data'!H881="Omega",1,0)</f>
        <v>0</v>
      </c>
      <c r="U881">
        <f>IF('Main Data'!H881="Panerai",1,0)</f>
        <v>0</v>
      </c>
      <c r="V881">
        <f>IF('Main Data'!H881="Patek",1,0)</f>
        <v>1</v>
      </c>
      <c r="W881">
        <f>IF('Main Data'!H881="Rolex",1,0)</f>
        <v>0</v>
      </c>
      <c r="X881">
        <f>IF('Main Data'!H881="Tudor",1,0)</f>
        <v>0</v>
      </c>
      <c r="Y881">
        <f>IF('Main Data'!H881="Ulysse Nardin",1,0)</f>
        <v>0</v>
      </c>
      <c r="Z881">
        <f>IF('Main Data'!H881="Universal Geneve",1,0)</f>
        <v>0</v>
      </c>
      <c r="AA881">
        <f>IF('Main Data'!H881="Vacheron",1,0)</f>
        <v>0</v>
      </c>
      <c r="AB881">
        <f>IF('Main Data'!H881="Zenith",1,0)</f>
        <v>0</v>
      </c>
      <c r="AC881">
        <f>IF('Main Data'!J881="Stainless Steel",1,0)</f>
        <v>1</v>
      </c>
      <c r="AD881">
        <f>IF('Main Data'!J881="Two-tone",1,0)</f>
        <v>0</v>
      </c>
      <c r="AE881">
        <f>IF(OR('Main Data'!J881="YG 18K",'Main Data'!J881="YG &lt;18K",'Main Data'!J881="PG 18K",'Main Data'!J881="PG &lt;18K",'Main Data'!J881="WG 18K",'Main Data'!J881="Mixes of 18K",'Main Data'!J881="Mixes &lt;18K"),1,0)</f>
        <v>0</v>
      </c>
      <c r="AF881">
        <f>IF('Main Data'!J881="Platinum",1,0)</f>
        <v>0</v>
      </c>
      <c r="AG881">
        <f>IF(OR('Main Data'!J881="PVD",'Main Data'!J881="Gold Plate",'Main Data'!J881="Other"),1,0)</f>
        <v>0</v>
      </c>
      <c r="AH881">
        <f>IF('Main Data'!N881="Stainless Steel",1,0)</f>
        <v>1</v>
      </c>
      <c r="AI881">
        <f>IF('Main Data'!N881="Leather",1,0)</f>
        <v>0</v>
      </c>
      <c r="AJ881">
        <f>IF('Main Data'!N881="Two-tone",1,0)</f>
        <v>0</v>
      </c>
      <c r="AK881">
        <f>IF(OR('Main Data'!N881="YG 18K",'Main Data'!N881="PG 18K",'Main Data'!N881="WG 18K",'Main Data'!N881="Mixes of 18K"),1,0)</f>
        <v>0</v>
      </c>
      <c r="AL881">
        <f>IF(OR(,'Main Data'!N881="PVD",'Main Data'!N881="Gold plate"),1,0)</f>
        <v>0</v>
      </c>
      <c r="AM881">
        <f>IF(OR('Main Data'!AV881="Yes",'Main Data'!AW881="Yes",'Main Data'!AU881="Yes"),1,0)</f>
        <v>0</v>
      </c>
      <c r="AN881">
        <f>IF(OR(ISTEXT('Main Data'!AX881), ISTEXT('Main Data'!AY881)),1,0)</f>
        <v>0</v>
      </c>
      <c r="AO881">
        <f>IF('Main Data'!AZ881="Yes",1,0)</f>
        <v>0</v>
      </c>
      <c r="AP881">
        <f>IF('Main Data'!BA881="Yes",1,0)</f>
        <v>0</v>
      </c>
      <c r="AQ881">
        <f>IF('Main Data'!BD881="Yes",1,0)</f>
        <v>0</v>
      </c>
      <c r="AR881">
        <f>IF('Main Data'!BE881="A",1,0)</f>
        <v>0</v>
      </c>
      <c r="AS881">
        <f>IF('Main Data'!BE881="AA",1,0)</f>
        <v>0</v>
      </c>
      <c r="AT881">
        <f>IF('Main Data'!BE881="AAA",1,0)</f>
        <v>1</v>
      </c>
      <c r="AU881">
        <f>IF('Main Data'!BE881="AAAA",1,0)</f>
        <v>0</v>
      </c>
      <c r="AV881">
        <f>IF('Main Data'!P881="Yes",1,0)</f>
        <v>0</v>
      </c>
      <c r="AW881">
        <f>IF('Main Data'!AP881="Yes",1,0)</f>
        <v>0</v>
      </c>
      <c r="AX881">
        <f>IF(OR('Main Data'!V881="Yes", 'Main Data'!W881="Yes",'Main Data'!X881="Yes"),1,0)</f>
        <v>1</v>
      </c>
      <c r="AY881">
        <f>IF(OR('Main Data'!Y881="Yes",'Main Data'!Z881="Yes"),1,0)</f>
        <v>0</v>
      </c>
      <c r="AZ881">
        <f>IF('Main Data'!AR881="Yes",1,0)</f>
        <v>0</v>
      </c>
      <c r="BA881">
        <f>IF('Main Data'!AS881="Yes",1,0)</f>
        <v>0</v>
      </c>
      <c r="BB881">
        <f>IF('Main Data'!AG881="Yes",1,0)</f>
        <v>0</v>
      </c>
      <c r="BC881">
        <f>IF('Main Data'!AB881="Yes",1,0)</f>
        <v>0</v>
      </c>
      <c r="BD881">
        <f>IF('Main Data'!AA881="Yes",1,0)</f>
        <v>0</v>
      </c>
      <c r="BE881">
        <f>IF('Main Data'!AC881="Yes",1,0)</f>
        <v>0</v>
      </c>
      <c r="BF881">
        <f>IF('Main Data'!AF881="Yes",1,0)</f>
        <v>0</v>
      </c>
      <c r="BG881">
        <f>IF(OR('Main Data'!AI881="Yes",'Main Data'!AL881="Yes"),1,0)</f>
        <v>0</v>
      </c>
      <c r="BH881">
        <f>IF('Main Data'!AJ881="Yes",1,0)</f>
        <v>0</v>
      </c>
      <c r="BI881">
        <f>IF('Main Data'!AK881="Yes",1,0)</f>
        <v>0</v>
      </c>
      <c r="BJ881">
        <f>IF('Main Data'!AM881="Yes",1,0)</f>
        <v>0</v>
      </c>
      <c r="BK881">
        <f>IF('Main Data'!AQ881="Yes",1,0)</f>
        <v>0</v>
      </c>
      <c r="BL881" s="21">
        <f t="shared" si="79"/>
        <v>0</v>
      </c>
      <c r="BM881" s="21">
        <f t="shared" si="80"/>
        <v>0</v>
      </c>
      <c r="BN881" s="21">
        <f t="shared" si="81"/>
        <v>1</v>
      </c>
      <c r="BO881" s="21">
        <f t="shared" si="82"/>
        <v>0</v>
      </c>
      <c r="BP881" s="21">
        <f t="shared" si="83"/>
        <v>0</v>
      </c>
    </row>
    <row r="882" spans="1:68" x14ac:dyDescent="0.2">
      <c r="A882">
        <v>878</v>
      </c>
      <c r="B882" s="33">
        <f>'Main Data'!C882</f>
        <v>44010</v>
      </c>
      <c r="C882">
        <f>'Main Data'!D882</f>
        <v>309</v>
      </c>
      <c r="D882" s="26">
        <f>'Main Data'!E882</f>
        <v>20000</v>
      </c>
      <c r="E882" s="26">
        <f>'Main Data'!F882</f>
        <v>25000</v>
      </c>
      <c r="F882" s="34">
        <f t="shared" si="78"/>
        <v>9.9034875525361272</v>
      </c>
      <c r="G882">
        <f>IF('Main Data'!H882="AP",1,0)</f>
        <v>0</v>
      </c>
      <c r="H882">
        <f>IF('Main Data'!H882="Blancpain",1,0)</f>
        <v>0</v>
      </c>
      <c r="I882">
        <f>IF('Main Data'!H882="Breguet",1,0)</f>
        <v>0</v>
      </c>
      <c r="J882">
        <f>IF('Main Data'!H882="Breitling",1,0)</f>
        <v>0</v>
      </c>
      <c r="K882">
        <f>IF('Main Data'!H882="Cartier",1,0)</f>
        <v>0</v>
      </c>
      <c r="L882">
        <f>IF('Main Data'!H882="Gallet",1,0)</f>
        <v>0</v>
      </c>
      <c r="M882">
        <f>IF('Main Data'!H882="Girard Perregaux",1,0)</f>
        <v>0</v>
      </c>
      <c r="N882">
        <f>IF('Main Data'!H882="Gubelin",1,0)</f>
        <v>0</v>
      </c>
      <c r="O882">
        <f>IF('Main Data'!H882="Heuer",1,0)</f>
        <v>0</v>
      </c>
      <c r="P882">
        <f>IF('Main Data'!H882="IWC",1,0)</f>
        <v>0</v>
      </c>
      <c r="Q882">
        <f>IF('Main Data'!H882="JLC",1,0)</f>
        <v>0</v>
      </c>
      <c r="R882">
        <f>IF('Main Data'!H882="Longines",1,0)</f>
        <v>0</v>
      </c>
      <c r="S882">
        <f>IF('Main Data'!H882="Movado",1,0)</f>
        <v>0</v>
      </c>
      <c r="T882">
        <f>IF('Main Data'!H882="Omega",1,0)</f>
        <v>0</v>
      </c>
      <c r="U882">
        <f>IF('Main Data'!H882="Panerai",1,0)</f>
        <v>0</v>
      </c>
      <c r="V882">
        <f>IF('Main Data'!H882="Patek",1,0)</f>
        <v>0</v>
      </c>
      <c r="W882">
        <f>IF('Main Data'!H882="Rolex",1,0)</f>
        <v>0</v>
      </c>
      <c r="X882">
        <f>IF('Main Data'!H882="Tudor",1,0)</f>
        <v>0</v>
      </c>
      <c r="Y882">
        <f>IF('Main Data'!H882="Ulysse Nardin",1,0)</f>
        <v>0</v>
      </c>
      <c r="Z882">
        <f>IF('Main Data'!H882="Universal Geneve",1,0)</f>
        <v>0</v>
      </c>
      <c r="AA882">
        <f>IF('Main Data'!H882="Vacheron",1,0)</f>
        <v>1</v>
      </c>
      <c r="AB882">
        <f>IF('Main Data'!H882="Zenith",1,0)</f>
        <v>0</v>
      </c>
      <c r="AC882">
        <f>IF('Main Data'!J882="Stainless Steel",1,0)</f>
        <v>0</v>
      </c>
      <c r="AD882">
        <f>IF('Main Data'!J882="Two-tone",1,0)</f>
        <v>0</v>
      </c>
      <c r="AE882">
        <f>IF(OR('Main Data'!J882="YG 18K",'Main Data'!J882="YG &lt;18K",'Main Data'!J882="PG 18K",'Main Data'!J882="PG &lt;18K",'Main Data'!J882="WG 18K",'Main Data'!J882="Mixes of 18K",'Main Data'!J882="Mixes &lt;18K"),1,0)</f>
        <v>1</v>
      </c>
      <c r="AF882">
        <f>IF('Main Data'!J882="Platinum",1,0)</f>
        <v>0</v>
      </c>
      <c r="AG882">
        <f>IF(OR('Main Data'!J882="PVD",'Main Data'!J882="Gold Plate",'Main Data'!J882="Other"),1,0)</f>
        <v>0</v>
      </c>
      <c r="AH882">
        <f>IF('Main Data'!N882="Stainless Steel",1,0)</f>
        <v>0</v>
      </c>
      <c r="AI882">
        <f>IF('Main Data'!N882="Leather",1,0)</f>
        <v>0</v>
      </c>
      <c r="AJ882">
        <f>IF('Main Data'!N882="Two-tone",1,0)</f>
        <v>0</v>
      </c>
      <c r="AK882">
        <f>IF(OR('Main Data'!N882="YG 18K",'Main Data'!N882="PG 18K",'Main Data'!N882="WG 18K",'Main Data'!N882="Mixes of 18K"),1,0)</f>
        <v>1</v>
      </c>
      <c r="AL882">
        <f>IF(OR(,'Main Data'!N882="PVD",'Main Data'!N882="Gold plate"),1,0)</f>
        <v>0</v>
      </c>
      <c r="AM882">
        <f>IF(OR('Main Data'!AV882="Yes",'Main Data'!AW882="Yes",'Main Data'!AU882="Yes"),1,0)</f>
        <v>0</v>
      </c>
      <c r="AN882">
        <f>IF(OR(ISTEXT('Main Data'!AX882), ISTEXT('Main Data'!AY882)),1,0)</f>
        <v>0</v>
      </c>
      <c r="AO882">
        <f>IF('Main Data'!AZ882="Yes",1,0)</f>
        <v>0</v>
      </c>
      <c r="AP882">
        <f>IF('Main Data'!BA882="Yes",1,0)</f>
        <v>0</v>
      </c>
      <c r="AQ882">
        <f>IF('Main Data'!BD882="Yes",1,0)</f>
        <v>0</v>
      </c>
      <c r="AR882">
        <f>IF('Main Data'!BE882="A",1,0)</f>
        <v>0</v>
      </c>
      <c r="AS882">
        <f>IF('Main Data'!BE882="AA",1,0)</f>
        <v>0</v>
      </c>
      <c r="AT882">
        <f>IF('Main Data'!BE882="AAA",1,0)</f>
        <v>0</v>
      </c>
      <c r="AU882">
        <f>IF('Main Data'!BE882="AAAA",1,0)</f>
        <v>1</v>
      </c>
      <c r="AV882">
        <f>IF('Main Data'!P882="Yes",1,0)</f>
        <v>1</v>
      </c>
      <c r="AW882">
        <f>IF('Main Data'!AP882="Yes",1,0)</f>
        <v>0</v>
      </c>
      <c r="AX882">
        <f>IF(OR('Main Data'!V882="Yes", 'Main Data'!W882="Yes",'Main Data'!X882="Yes"),1,0)</f>
        <v>0</v>
      </c>
      <c r="AY882">
        <f>IF(OR('Main Data'!Y882="Yes",'Main Data'!Z882="Yes"),1,0)</f>
        <v>0</v>
      </c>
      <c r="AZ882">
        <f>IF('Main Data'!AR882="Yes",1,0)</f>
        <v>0</v>
      </c>
      <c r="BA882">
        <f>IF('Main Data'!AS882="Yes",1,0)</f>
        <v>0</v>
      </c>
      <c r="BB882">
        <f>IF('Main Data'!AG882="Yes",1,0)</f>
        <v>0</v>
      </c>
      <c r="BC882">
        <f>IF('Main Data'!AB882="Yes",1,0)</f>
        <v>0</v>
      </c>
      <c r="BD882">
        <f>IF('Main Data'!AA882="Yes",1,0)</f>
        <v>0</v>
      </c>
      <c r="BE882">
        <f>IF('Main Data'!AC882="Yes",1,0)</f>
        <v>0</v>
      </c>
      <c r="BF882">
        <f>IF('Main Data'!AF882="Yes",1,0)</f>
        <v>0</v>
      </c>
      <c r="BG882">
        <f>IF(OR('Main Data'!AI882="Yes",'Main Data'!AL882="Yes"),1,0)</f>
        <v>0</v>
      </c>
      <c r="BH882">
        <f>IF('Main Data'!AJ882="Yes",1,0)</f>
        <v>0</v>
      </c>
      <c r="BI882">
        <f>IF('Main Data'!AK882="Yes",1,0)</f>
        <v>0</v>
      </c>
      <c r="BJ882">
        <f>IF('Main Data'!AM882="Yes",1,0)</f>
        <v>0</v>
      </c>
      <c r="BK882">
        <f>IF('Main Data'!AQ882="Yes",1,0)</f>
        <v>0</v>
      </c>
      <c r="BL882" s="21">
        <f t="shared" si="79"/>
        <v>0</v>
      </c>
      <c r="BM882" s="21">
        <f t="shared" si="80"/>
        <v>0</v>
      </c>
      <c r="BN882" s="21">
        <f t="shared" si="81"/>
        <v>1</v>
      </c>
      <c r="BO882" s="21">
        <f t="shared" si="82"/>
        <v>0</v>
      </c>
      <c r="BP882" s="21">
        <f t="shared" si="83"/>
        <v>0</v>
      </c>
    </row>
    <row r="883" spans="1:68" x14ac:dyDescent="0.2">
      <c r="A883">
        <v>879</v>
      </c>
      <c r="B883" s="33">
        <f>'Main Data'!C883</f>
        <v>44010</v>
      </c>
      <c r="C883">
        <f>'Main Data'!D883</f>
        <v>333</v>
      </c>
      <c r="D883" s="26">
        <f>'Main Data'!E883</f>
        <v>2200</v>
      </c>
      <c r="E883" s="26">
        <f>'Main Data'!F883</f>
        <v>2750</v>
      </c>
      <c r="F883" s="34">
        <f t="shared" si="78"/>
        <v>7.696212639346407</v>
      </c>
      <c r="G883">
        <f>IF('Main Data'!H883="AP",1,0)</f>
        <v>0</v>
      </c>
      <c r="H883">
        <f>IF('Main Data'!H883="Blancpain",1,0)</f>
        <v>0</v>
      </c>
      <c r="I883">
        <f>IF('Main Data'!H883="Breguet",1,0)</f>
        <v>0</v>
      </c>
      <c r="J883">
        <f>IF('Main Data'!H883="Breitling",1,0)</f>
        <v>0</v>
      </c>
      <c r="K883">
        <f>IF('Main Data'!H883="Cartier",1,0)</f>
        <v>0</v>
      </c>
      <c r="L883">
        <f>IF('Main Data'!H883="Gallet",1,0)</f>
        <v>0</v>
      </c>
      <c r="M883">
        <f>IF('Main Data'!H883="Girard Perregaux",1,0)</f>
        <v>0</v>
      </c>
      <c r="N883">
        <f>IF('Main Data'!H883="Gubelin",1,0)</f>
        <v>0</v>
      </c>
      <c r="O883">
        <f>IF('Main Data'!H883="Heuer",1,0)</f>
        <v>0</v>
      </c>
      <c r="P883">
        <f>IF('Main Data'!H883="IWC",1,0)</f>
        <v>0</v>
      </c>
      <c r="Q883">
        <f>IF('Main Data'!H883="JLC",1,0)</f>
        <v>0</v>
      </c>
      <c r="R883">
        <f>IF('Main Data'!H883="Longines",1,0)</f>
        <v>0</v>
      </c>
      <c r="S883">
        <f>IF('Main Data'!H883="Movado",1,0)</f>
        <v>0</v>
      </c>
      <c r="T883">
        <f>IF('Main Data'!H883="Omega",1,0)</f>
        <v>1</v>
      </c>
      <c r="U883">
        <f>IF('Main Data'!H883="Panerai",1,0)</f>
        <v>0</v>
      </c>
      <c r="V883">
        <f>IF('Main Data'!H883="Patek",1,0)</f>
        <v>0</v>
      </c>
      <c r="W883">
        <f>IF('Main Data'!H883="Rolex",1,0)</f>
        <v>0</v>
      </c>
      <c r="X883">
        <f>IF('Main Data'!H883="Tudor",1,0)</f>
        <v>0</v>
      </c>
      <c r="Y883">
        <f>IF('Main Data'!H883="Ulysse Nardin",1,0)</f>
        <v>0</v>
      </c>
      <c r="Z883">
        <f>IF('Main Data'!H883="Universal Geneve",1,0)</f>
        <v>0</v>
      </c>
      <c r="AA883">
        <f>IF('Main Data'!H883="Vacheron",1,0)</f>
        <v>0</v>
      </c>
      <c r="AB883">
        <f>IF('Main Data'!H883="Zenith",1,0)</f>
        <v>0</v>
      </c>
      <c r="AC883">
        <f>IF('Main Data'!J883="Stainless Steel",1,0)</f>
        <v>0</v>
      </c>
      <c r="AD883">
        <f>IF('Main Data'!J883="Two-tone",1,0)</f>
        <v>0</v>
      </c>
      <c r="AE883">
        <f>IF(OR('Main Data'!J883="YG 18K",'Main Data'!J883="YG &lt;18K",'Main Data'!J883="PG 18K",'Main Data'!J883="PG &lt;18K",'Main Data'!J883="WG 18K",'Main Data'!J883="Mixes of 18K",'Main Data'!J883="Mixes &lt;18K"),1,0)</f>
        <v>1</v>
      </c>
      <c r="AF883">
        <f>IF('Main Data'!J883="Platinum",1,0)</f>
        <v>0</v>
      </c>
      <c r="AG883">
        <f>IF(OR('Main Data'!J883="PVD",'Main Data'!J883="Gold Plate",'Main Data'!J883="Other"),1,0)</f>
        <v>0</v>
      </c>
      <c r="AH883">
        <f>IF('Main Data'!N883="Stainless Steel",1,0)</f>
        <v>0</v>
      </c>
      <c r="AI883">
        <f>IF('Main Data'!N883="Leather",1,0)</f>
        <v>0</v>
      </c>
      <c r="AJ883">
        <f>IF('Main Data'!N883="Two-tone",1,0)</f>
        <v>0</v>
      </c>
      <c r="AK883">
        <f>IF(OR('Main Data'!N883="YG 18K",'Main Data'!N883="PG 18K",'Main Data'!N883="WG 18K",'Main Data'!N883="Mixes of 18K"),1,0)</f>
        <v>1</v>
      </c>
      <c r="AL883">
        <f>IF(OR(,'Main Data'!N883="PVD",'Main Data'!N883="Gold plate"),1,0)</f>
        <v>0</v>
      </c>
      <c r="AM883">
        <f>IF(OR('Main Data'!AV883="Yes",'Main Data'!AW883="Yes",'Main Data'!AU883="Yes"),1,0)</f>
        <v>0</v>
      </c>
      <c r="AN883">
        <f>IF(OR(ISTEXT('Main Data'!AX883), ISTEXT('Main Data'!AY883)),1,0)</f>
        <v>0</v>
      </c>
      <c r="AO883">
        <f>IF('Main Data'!AZ883="Yes",1,0)</f>
        <v>0</v>
      </c>
      <c r="AP883">
        <f>IF('Main Data'!BA883="Yes",1,0)</f>
        <v>0</v>
      </c>
      <c r="AQ883">
        <f>IF('Main Data'!BD883="Yes",1,0)</f>
        <v>0</v>
      </c>
      <c r="AR883">
        <f>IF('Main Data'!BE883="A",1,0)</f>
        <v>1</v>
      </c>
      <c r="AS883">
        <f>IF('Main Data'!BE883="AA",1,0)</f>
        <v>0</v>
      </c>
      <c r="AT883">
        <f>IF('Main Data'!BE883="AAA",1,0)</f>
        <v>0</v>
      </c>
      <c r="AU883">
        <f>IF('Main Data'!BE883="AAAA",1,0)</f>
        <v>0</v>
      </c>
      <c r="AV883">
        <f>IF('Main Data'!P883="Yes",1,0)</f>
        <v>1</v>
      </c>
      <c r="AW883">
        <f>IF('Main Data'!AP883="Yes",1,0)</f>
        <v>0</v>
      </c>
      <c r="AX883">
        <f>IF(OR('Main Data'!V883="Yes", 'Main Data'!W883="Yes",'Main Data'!X883="Yes"),1,0)</f>
        <v>0</v>
      </c>
      <c r="AY883">
        <f>IF(OR('Main Data'!Y883="Yes",'Main Data'!Z883="Yes"),1,0)</f>
        <v>0</v>
      </c>
      <c r="AZ883">
        <f>IF('Main Data'!AR883="Yes",1,0)</f>
        <v>0</v>
      </c>
      <c r="BA883">
        <f>IF('Main Data'!AS883="Yes",1,0)</f>
        <v>0</v>
      </c>
      <c r="BB883">
        <f>IF('Main Data'!AG883="Yes",1,0)</f>
        <v>0</v>
      </c>
      <c r="BC883">
        <f>IF('Main Data'!AB883="Yes",1,0)</f>
        <v>0</v>
      </c>
      <c r="BD883">
        <f>IF('Main Data'!AA883="Yes",1,0)</f>
        <v>0</v>
      </c>
      <c r="BE883">
        <f>IF('Main Data'!AC883="Yes",1,0)</f>
        <v>0</v>
      </c>
      <c r="BF883">
        <f>IF('Main Data'!AF883="Yes",1,0)</f>
        <v>0</v>
      </c>
      <c r="BG883">
        <f>IF(OR('Main Data'!AI883="Yes",'Main Data'!AL883="Yes"),1,0)</f>
        <v>0</v>
      </c>
      <c r="BH883">
        <f>IF('Main Data'!AJ883="Yes",1,0)</f>
        <v>0</v>
      </c>
      <c r="BI883">
        <f>IF('Main Data'!AK883="Yes",1,0)</f>
        <v>0</v>
      </c>
      <c r="BJ883">
        <f>IF('Main Data'!AM883="Yes",1,0)</f>
        <v>0</v>
      </c>
      <c r="BK883">
        <f>IF('Main Data'!AQ883="Yes",1,0)</f>
        <v>0</v>
      </c>
      <c r="BL883" s="21">
        <f t="shared" si="79"/>
        <v>0</v>
      </c>
      <c r="BM883" s="21">
        <f t="shared" si="80"/>
        <v>0</v>
      </c>
      <c r="BN883" s="21">
        <f t="shared" si="81"/>
        <v>1</v>
      </c>
      <c r="BO883" s="21">
        <f t="shared" si="82"/>
        <v>0</v>
      </c>
      <c r="BP883" s="21">
        <f t="shared" si="83"/>
        <v>0</v>
      </c>
    </row>
    <row r="884" spans="1:68" x14ac:dyDescent="0.2">
      <c r="A884">
        <v>880</v>
      </c>
      <c r="B884" s="33">
        <f>'Main Data'!C884</f>
        <v>44010</v>
      </c>
      <c r="C884">
        <f>'Main Data'!D884</f>
        <v>336</v>
      </c>
      <c r="D884" s="26">
        <f>'Main Data'!E884</f>
        <v>7500</v>
      </c>
      <c r="E884" s="26">
        <f>'Main Data'!F884</f>
        <v>9375</v>
      </c>
      <c r="F884" s="34">
        <f t="shared" si="78"/>
        <v>8.9226582995244019</v>
      </c>
      <c r="G884">
        <f>IF('Main Data'!H884="AP",1,0)</f>
        <v>0</v>
      </c>
      <c r="H884">
        <f>IF('Main Data'!H884="Blancpain",1,0)</f>
        <v>0</v>
      </c>
      <c r="I884">
        <f>IF('Main Data'!H884="Breguet",1,0)</f>
        <v>0</v>
      </c>
      <c r="J884">
        <f>IF('Main Data'!H884="Breitling",1,0)</f>
        <v>0</v>
      </c>
      <c r="K884">
        <f>IF('Main Data'!H884="Cartier",1,0)</f>
        <v>0</v>
      </c>
      <c r="L884">
        <f>IF('Main Data'!H884="Gallet",1,0)</f>
        <v>0</v>
      </c>
      <c r="M884">
        <f>IF('Main Data'!H884="Girard Perregaux",1,0)</f>
        <v>0</v>
      </c>
      <c r="N884">
        <f>IF('Main Data'!H884="Gubelin",1,0)</f>
        <v>0</v>
      </c>
      <c r="O884">
        <f>IF('Main Data'!H884="Heuer",1,0)</f>
        <v>0</v>
      </c>
      <c r="P884">
        <f>IF('Main Data'!H884="IWC",1,0)</f>
        <v>0</v>
      </c>
      <c r="Q884">
        <f>IF('Main Data'!H884="JLC",1,0)</f>
        <v>0</v>
      </c>
      <c r="R884">
        <f>IF('Main Data'!H884="Longines",1,0)</f>
        <v>0</v>
      </c>
      <c r="S884">
        <f>IF('Main Data'!H884="Movado",1,0)</f>
        <v>0</v>
      </c>
      <c r="T884">
        <f>IF('Main Data'!H884="Omega",1,0)</f>
        <v>1</v>
      </c>
      <c r="U884">
        <f>IF('Main Data'!H884="Panerai",1,0)</f>
        <v>0</v>
      </c>
      <c r="V884">
        <f>IF('Main Data'!H884="Patek",1,0)</f>
        <v>0</v>
      </c>
      <c r="W884">
        <f>IF('Main Data'!H884="Rolex",1,0)</f>
        <v>0</v>
      </c>
      <c r="X884">
        <f>IF('Main Data'!H884="Tudor",1,0)</f>
        <v>0</v>
      </c>
      <c r="Y884">
        <f>IF('Main Data'!H884="Ulysse Nardin",1,0)</f>
        <v>0</v>
      </c>
      <c r="Z884">
        <f>IF('Main Data'!H884="Universal Geneve",1,0)</f>
        <v>0</v>
      </c>
      <c r="AA884">
        <f>IF('Main Data'!H884="Vacheron",1,0)</f>
        <v>0</v>
      </c>
      <c r="AB884">
        <f>IF('Main Data'!H884="Zenith",1,0)</f>
        <v>0</v>
      </c>
      <c r="AC884">
        <f>IF('Main Data'!J884="Stainless Steel",1,0)</f>
        <v>0</v>
      </c>
      <c r="AD884">
        <f>IF('Main Data'!J884="Two-tone",1,0)</f>
        <v>0</v>
      </c>
      <c r="AE884">
        <f>IF(OR('Main Data'!J884="YG 18K",'Main Data'!J884="YG &lt;18K",'Main Data'!J884="PG 18K",'Main Data'!J884="PG &lt;18K",'Main Data'!J884="WG 18K",'Main Data'!J884="Mixes of 18K",'Main Data'!J884="Mixes &lt;18K"),1,0)</f>
        <v>1</v>
      </c>
      <c r="AF884">
        <f>IF('Main Data'!J884="Platinum",1,0)</f>
        <v>0</v>
      </c>
      <c r="AG884">
        <f>IF(OR('Main Data'!J884="PVD",'Main Data'!J884="Gold Plate",'Main Data'!J884="Other"),1,0)</f>
        <v>0</v>
      </c>
      <c r="AH884">
        <f>IF('Main Data'!N884="Stainless Steel",1,0)</f>
        <v>0</v>
      </c>
      <c r="AI884">
        <f>IF('Main Data'!N884="Leather",1,0)</f>
        <v>1</v>
      </c>
      <c r="AJ884">
        <f>IF('Main Data'!N884="Two-tone",1,0)</f>
        <v>0</v>
      </c>
      <c r="AK884">
        <f>IF(OR('Main Data'!N884="YG 18K",'Main Data'!N884="PG 18K",'Main Data'!N884="WG 18K",'Main Data'!N884="Mixes of 18K"),1,0)</f>
        <v>0</v>
      </c>
      <c r="AL884">
        <f>IF(OR(,'Main Data'!N884="PVD",'Main Data'!N884="Gold plate"),1,0)</f>
        <v>0</v>
      </c>
      <c r="AM884">
        <f>IF(OR('Main Data'!AV884="Yes",'Main Data'!AW884="Yes",'Main Data'!AU884="Yes"),1,0)</f>
        <v>0</v>
      </c>
      <c r="AN884">
        <f>IF(OR(ISTEXT('Main Data'!AX884), ISTEXT('Main Data'!AY884)),1,0)</f>
        <v>0</v>
      </c>
      <c r="AO884">
        <f>IF('Main Data'!AZ884="Yes",1,0)</f>
        <v>0</v>
      </c>
      <c r="AP884">
        <f>IF('Main Data'!BA884="Yes",1,0)</f>
        <v>0</v>
      </c>
      <c r="AQ884">
        <f>IF('Main Data'!BD884="Yes",1,0)</f>
        <v>0</v>
      </c>
      <c r="AR884">
        <f>IF('Main Data'!BE884="A",1,0)</f>
        <v>0</v>
      </c>
      <c r="AS884">
        <f>IF('Main Data'!BE884="AA",1,0)</f>
        <v>0</v>
      </c>
      <c r="AT884">
        <f>IF('Main Data'!BE884="AAA",1,0)</f>
        <v>1</v>
      </c>
      <c r="AU884">
        <f>IF('Main Data'!BE884="AAAA",1,0)</f>
        <v>0</v>
      </c>
      <c r="AV884">
        <f>IF('Main Data'!P884="Yes",1,0)</f>
        <v>1</v>
      </c>
      <c r="AW884">
        <f>IF('Main Data'!AP884="Yes",1,0)</f>
        <v>0</v>
      </c>
      <c r="AX884">
        <f>IF(OR('Main Data'!V884="Yes", 'Main Data'!W884="Yes",'Main Data'!X884="Yes"),1,0)</f>
        <v>0</v>
      </c>
      <c r="AY884">
        <f>IF(OR('Main Data'!Y884="Yes",'Main Data'!Z884="Yes"),1,0)</f>
        <v>0</v>
      </c>
      <c r="AZ884">
        <f>IF('Main Data'!AR884="Yes",1,0)</f>
        <v>0</v>
      </c>
      <c r="BA884">
        <f>IF('Main Data'!AS884="Yes",1,0)</f>
        <v>0</v>
      </c>
      <c r="BB884">
        <f>IF('Main Data'!AG884="Yes",1,0)</f>
        <v>0</v>
      </c>
      <c r="BC884">
        <f>IF('Main Data'!AB884="Yes",1,0)</f>
        <v>0</v>
      </c>
      <c r="BD884">
        <f>IF('Main Data'!AA884="Yes",1,0)</f>
        <v>0</v>
      </c>
      <c r="BE884">
        <f>IF('Main Data'!AC884="Yes",1,0)</f>
        <v>0</v>
      </c>
      <c r="BF884">
        <f>IF('Main Data'!AF884="Yes",1,0)</f>
        <v>0</v>
      </c>
      <c r="BG884">
        <f>IF(OR('Main Data'!AI884="Yes",'Main Data'!AL884="Yes"),1,0)</f>
        <v>0</v>
      </c>
      <c r="BH884">
        <f>IF('Main Data'!AJ884="Yes",1,0)</f>
        <v>0</v>
      </c>
      <c r="BI884">
        <f>IF('Main Data'!AK884="Yes",1,0)</f>
        <v>0</v>
      </c>
      <c r="BJ884">
        <f>IF('Main Data'!AM884="Yes",1,0)</f>
        <v>0</v>
      </c>
      <c r="BK884">
        <f>IF('Main Data'!AQ884="Yes",1,0)</f>
        <v>0</v>
      </c>
      <c r="BL884" s="21">
        <f t="shared" si="79"/>
        <v>0</v>
      </c>
      <c r="BM884" s="21">
        <f t="shared" si="80"/>
        <v>0</v>
      </c>
      <c r="BN884" s="21">
        <f t="shared" si="81"/>
        <v>1</v>
      </c>
      <c r="BO884" s="21">
        <f t="shared" si="82"/>
        <v>0</v>
      </c>
      <c r="BP884" s="21">
        <f t="shared" si="83"/>
        <v>0</v>
      </c>
    </row>
    <row r="885" spans="1:68" x14ac:dyDescent="0.2">
      <c r="A885">
        <v>881</v>
      </c>
      <c r="B885" s="33">
        <f>'Main Data'!C885</f>
        <v>44010</v>
      </c>
      <c r="C885">
        <f>'Main Data'!D885</f>
        <v>342</v>
      </c>
      <c r="D885" s="26">
        <f>'Main Data'!E885</f>
        <v>9000</v>
      </c>
      <c r="E885" s="26">
        <f>'Main Data'!F885</f>
        <v>11250</v>
      </c>
      <c r="F885" s="34">
        <f t="shared" si="78"/>
        <v>9.1049798563183568</v>
      </c>
      <c r="G885">
        <f>IF('Main Data'!H885="AP",1,0)</f>
        <v>0</v>
      </c>
      <c r="H885">
        <f>IF('Main Data'!H885="Blancpain",1,0)</f>
        <v>0</v>
      </c>
      <c r="I885">
        <f>IF('Main Data'!H885="Breguet",1,0)</f>
        <v>0</v>
      </c>
      <c r="J885">
        <f>IF('Main Data'!H885="Breitling",1,0)</f>
        <v>0</v>
      </c>
      <c r="K885">
        <f>IF('Main Data'!H885="Cartier",1,0)</f>
        <v>0</v>
      </c>
      <c r="L885">
        <f>IF('Main Data'!H885="Gallet",1,0)</f>
        <v>0</v>
      </c>
      <c r="M885">
        <f>IF('Main Data'!H885="Girard Perregaux",1,0)</f>
        <v>0</v>
      </c>
      <c r="N885">
        <f>IF('Main Data'!H885="Gubelin",1,0)</f>
        <v>0</v>
      </c>
      <c r="O885">
        <f>IF('Main Data'!H885="Heuer",1,0)</f>
        <v>0</v>
      </c>
      <c r="P885">
        <f>IF('Main Data'!H885="IWC",1,0)</f>
        <v>0</v>
      </c>
      <c r="Q885">
        <f>IF('Main Data'!H885="JLC",1,0)</f>
        <v>0</v>
      </c>
      <c r="R885">
        <f>IF('Main Data'!H885="Longines",1,0)</f>
        <v>0</v>
      </c>
      <c r="S885">
        <f>IF('Main Data'!H885="Movado",1,0)</f>
        <v>0</v>
      </c>
      <c r="T885">
        <f>IF('Main Data'!H885="Omega",1,0)</f>
        <v>0</v>
      </c>
      <c r="U885">
        <f>IF('Main Data'!H885="Panerai",1,0)</f>
        <v>0</v>
      </c>
      <c r="V885">
        <f>IF('Main Data'!H885="Patek",1,0)</f>
        <v>0</v>
      </c>
      <c r="W885">
        <f>IF('Main Data'!H885="Rolex",1,0)</f>
        <v>1</v>
      </c>
      <c r="X885">
        <f>IF('Main Data'!H885="Tudor",1,0)</f>
        <v>0</v>
      </c>
      <c r="Y885">
        <f>IF('Main Data'!H885="Ulysse Nardin",1,0)</f>
        <v>0</v>
      </c>
      <c r="Z885">
        <f>IF('Main Data'!H885="Universal Geneve",1,0)</f>
        <v>0</v>
      </c>
      <c r="AA885">
        <f>IF('Main Data'!H885="Vacheron",1,0)</f>
        <v>0</v>
      </c>
      <c r="AB885">
        <f>IF('Main Data'!H885="Zenith",1,0)</f>
        <v>0</v>
      </c>
      <c r="AC885">
        <f>IF('Main Data'!J885="Stainless Steel",1,0)</f>
        <v>1</v>
      </c>
      <c r="AD885">
        <f>IF('Main Data'!J885="Two-tone",1,0)</f>
        <v>0</v>
      </c>
      <c r="AE885">
        <f>IF(OR('Main Data'!J885="YG 18K",'Main Data'!J885="YG &lt;18K",'Main Data'!J885="PG 18K",'Main Data'!J885="PG &lt;18K",'Main Data'!J885="WG 18K",'Main Data'!J885="Mixes of 18K",'Main Data'!J885="Mixes &lt;18K"),1,0)</f>
        <v>0</v>
      </c>
      <c r="AF885">
        <f>IF('Main Data'!J885="Platinum",1,0)</f>
        <v>0</v>
      </c>
      <c r="AG885">
        <f>IF(OR('Main Data'!J885="PVD",'Main Data'!J885="Gold Plate",'Main Data'!J885="Other"),1,0)</f>
        <v>0</v>
      </c>
      <c r="AH885">
        <f>IF('Main Data'!N885="Stainless Steel",1,0)</f>
        <v>1</v>
      </c>
      <c r="AI885">
        <f>IF('Main Data'!N885="Leather",1,0)</f>
        <v>0</v>
      </c>
      <c r="AJ885">
        <f>IF('Main Data'!N885="Two-tone",1,0)</f>
        <v>0</v>
      </c>
      <c r="AK885">
        <f>IF(OR('Main Data'!N885="YG 18K",'Main Data'!N885="PG 18K",'Main Data'!N885="WG 18K",'Main Data'!N885="Mixes of 18K"),1,0)</f>
        <v>0</v>
      </c>
      <c r="AL885">
        <f>IF(OR(,'Main Data'!N885="PVD",'Main Data'!N885="Gold plate"),1,0)</f>
        <v>0</v>
      </c>
      <c r="AM885">
        <f>IF(OR('Main Data'!AV885="Yes",'Main Data'!AW885="Yes",'Main Data'!AU885="Yes"),1,0)</f>
        <v>0</v>
      </c>
      <c r="AN885">
        <f>IF(OR(ISTEXT('Main Data'!AX885), ISTEXT('Main Data'!AY885)),1,0)</f>
        <v>0</v>
      </c>
      <c r="AO885">
        <f>IF('Main Data'!AZ885="Yes",1,0)</f>
        <v>0</v>
      </c>
      <c r="AP885">
        <f>IF('Main Data'!BA885="Yes",1,0)</f>
        <v>0</v>
      </c>
      <c r="AQ885">
        <f>IF('Main Data'!BD885="Yes",1,0)</f>
        <v>0</v>
      </c>
      <c r="AR885">
        <f>IF('Main Data'!BE885="A",1,0)</f>
        <v>0</v>
      </c>
      <c r="AS885">
        <f>IF('Main Data'!BE885="AA",1,0)</f>
        <v>1</v>
      </c>
      <c r="AT885">
        <f>IF('Main Data'!BE885="AAA",1,0)</f>
        <v>0</v>
      </c>
      <c r="AU885">
        <f>IF('Main Data'!BE885="AAAA",1,0)</f>
        <v>0</v>
      </c>
      <c r="AV885">
        <f>IF('Main Data'!P885="Yes",1,0)</f>
        <v>0</v>
      </c>
      <c r="AW885">
        <f>IF('Main Data'!AP885="Yes",1,0)</f>
        <v>0</v>
      </c>
      <c r="AX885">
        <f>IF(OR('Main Data'!V885="Yes", 'Main Data'!W885="Yes",'Main Data'!X885="Yes"),1,0)</f>
        <v>1</v>
      </c>
      <c r="AY885">
        <f>IF(OR('Main Data'!Y885="Yes",'Main Data'!Z885="Yes"),1,0)</f>
        <v>0</v>
      </c>
      <c r="AZ885">
        <f>IF('Main Data'!AR885="Yes",1,0)</f>
        <v>0</v>
      </c>
      <c r="BA885">
        <f>IF('Main Data'!AS885="Yes",1,0)</f>
        <v>0</v>
      </c>
      <c r="BB885">
        <f>IF('Main Data'!AG885="Yes",1,0)</f>
        <v>0</v>
      </c>
      <c r="BC885">
        <f>IF('Main Data'!AB885="Yes",1,0)</f>
        <v>0</v>
      </c>
      <c r="BD885">
        <f>IF('Main Data'!AA885="Yes",1,0)</f>
        <v>0</v>
      </c>
      <c r="BE885">
        <f>IF('Main Data'!AC885="Yes",1,0)</f>
        <v>1</v>
      </c>
      <c r="BF885">
        <f>IF('Main Data'!AF885="Yes",1,0)</f>
        <v>0</v>
      </c>
      <c r="BG885">
        <f>IF(OR('Main Data'!AI885="Yes",'Main Data'!AL885="Yes"),1,0)</f>
        <v>0</v>
      </c>
      <c r="BH885">
        <f>IF('Main Data'!AJ885="Yes",1,0)</f>
        <v>0</v>
      </c>
      <c r="BI885">
        <f>IF('Main Data'!AK885="Yes",1,0)</f>
        <v>0</v>
      </c>
      <c r="BJ885">
        <f>IF('Main Data'!AM885="Yes",1,0)</f>
        <v>0</v>
      </c>
      <c r="BK885">
        <f>IF('Main Data'!AQ885="Yes",1,0)</f>
        <v>0</v>
      </c>
      <c r="BL885" s="21">
        <f t="shared" si="79"/>
        <v>0</v>
      </c>
      <c r="BM885" s="21">
        <f t="shared" si="80"/>
        <v>0</v>
      </c>
      <c r="BN885" s="21">
        <f t="shared" si="81"/>
        <v>1</v>
      </c>
      <c r="BO885" s="21">
        <f t="shared" si="82"/>
        <v>0</v>
      </c>
      <c r="BP885" s="21">
        <f t="shared" si="83"/>
        <v>0</v>
      </c>
    </row>
    <row r="886" spans="1:68" x14ac:dyDescent="0.2">
      <c r="A886">
        <v>882</v>
      </c>
      <c r="B886" s="33">
        <f>'Main Data'!C886</f>
        <v>44010</v>
      </c>
      <c r="C886">
        <f>'Main Data'!D886</f>
        <v>345</v>
      </c>
      <c r="D886" s="26">
        <f>'Main Data'!E886</f>
        <v>83000</v>
      </c>
      <c r="E886" s="26">
        <f>'Main Data'!F886</f>
        <v>103750</v>
      </c>
      <c r="F886" s="34">
        <f t="shared" si="78"/>
        <v>11.326595886778735</v>
      </c>
      <c r="G886">
        <f>IF('Main Data'!H886="AP",1,0)</f>
        <v>0</v>
      </c>
      <c r="H886">
        <f>IF('Main Data'!H886="Blancpain",1,0)</f>
        <v>0</v>
      </c>
      <c r="I886">
        <f>IF('Main Data'!H886="Breguet",1,0)</f>
        <v>0</v>
      </c>
      <c r="J886">
        <f>IF('Main Data'!H886="Breitling",1,0)</f>
        <v>0</v>
      </c>
      <c r="K886">
        <f>IF('Main Data'!H886="Cartier",1,0)</f>
        <v>0</v>
      </c>
      <c r="L886">
        <f>IF('Main Data'!H886="Gallet",1,0)</f>
        <v>0</v>
      </c>
      <c r="M886">
        <f>IF('Main Data'!H886="Girard Perregaux",1,0)</f>
        <v>0</v>
      </c>
      <c r="N886">
        <f>IF('Main Data'!H886="Gubelin",1,0)</f>
        <v>0</v>
      </c>
      <c r="O886">
        <f>IF('Main Data'!H886="Heuer",1,0)</f>
        <v>0</v>
      </c>
      <c r="P886">
        <f>IF('Main Data'!H886="IWC",1,0)</f>
        <v>0</v>
      </c>
      <c r="Q886">
        <f>IF('Main Data'!H886="JLC",1,0)</f>
        <v>0</v>
      </c>
      <c r="R886">
        <f>IF('Main Data'!H886="Longines",1,0)</f>
        <v>0</v>
      </c>
      <c r="S886">
        <f>IF('Main Data'!H886="Movado",1,0)</f>
        <v>0</v>
      </c>
      <c r="T886">
        <f>IF('Main Data'!H886="Omega",1,0)</f>
        <v>0</v>
      </c>
      <c r="U886">
        <f>IF('Main Data'!H886="Panerai",1,0)</f>
        <v>0</v>
      </c>
      <c r="V886">
        <f>IF('Main Data'!H886="Patek",1,0)</f>
        <v>0</v>
      </c>
      <c r="W886">
        <f>IF('Main Data'!H886="Rolex",1,0)</f>
        <v>1</v>
      </c>
      <c r="X886">
        <f>IF('Main Data'!H886="Tudor",1,0)</f>
        <v>0</v>
      </c>
      <c r="Y886">
        <f>IF('Main Data'!H886="Ulysse Nardin",1,0)</f>
        <v>0</v>
      </c>
      <c r="Z886">
        <f>IF('Main Data'!H886="Universal Geneve",1,0)</f>
        <v>0</v>
      </c>
      <c r="AA886">
        <f>IF('Main Data'!H886="Vacheron",1,0)</f>
        <v>0</v>
      </c>
      <c r="AB886">
        <f>IF('Main Data'!H886="Zenith",1,0)</f>
        <v>0</v>
      </c>
      <c r="AC886">
        <f>IF('Main Data'!J886="Stainless Steel",1,0)</f>
        <v>1</v>
      </c>
      <c r="AD886">
        <f>IF('Main Data'!J886="Two-tone",1,0)</f>
        <v>0</v>
      </c>
      <c r="AE886">
        <f>IF(OR('Main Data'!J886="YG 18K",'Main Data'!J886="YG &lt;18K",'Main Data'!J886="PG 18K",'Main Data'!J886="PG &lt;18K",'Main Data'!J886="WG 18K",'Main Data'!J886="Mixes of 18K",'Main Data'!J886="Mixes &lt;18K"),1,0)</f>
        <v>0</v>
      </c>
      <c r="AF886">
        <f>IF('Main Data'!J886="Platinum",1,0)</f>
        <v>0</v>
      </c>
      <c r="AG886">
        <f>IF(OR('Main Data'!J886="PVD",'Main Data'!J886="Gold Plate",'Main Data'!J886="Other"),1,0)</f>
        <v>0</v>
      </c>
      <c r="AH886">
        <f>IF('Main Data'!N886="Stainless Steel",1,0)</f>
        <v>1</v>
      </c>
      <c r="AI886">
        <f>IF('Main Data'!N886="Leather",1,0)</f>
        <v>0</v>
      </c>
      <c r="AJ886">
        <f>IF('Main Data'!N886="Two-tone",1,0)</f>
        <v>0</v>
      </c>
      <c r="AK886">
        <f>IF(OR('Main Data'!N886="YG 18K",'Main Data'!N886="PG 18K",'Main Data'!N886="WG 18K",'Main Data'!N886="Mixes of 18K"),1,0)</f>
        <v>0</v>
      </c>
      <c r="AL886">
        <f>IF(OR(,'Main Data'!N886="PVD",'Main Data'!N886="Gold plate"),1,0)</f>
        <v>0</v>
      </c>
      <c r="AM886">
        <f>IF(OR('Main Data'!AV886="Yes",'Main Data'!AW886="Yes",'Main Data'!AU886="Yes"),1,0)</f>
        <v>0</v>
      </c>
      <c r="AN886">
        <f>IF(OR(ISTEXT('Main Data'!AX886), ISTEXT('Main Data'!AY886)),1,0)</f>
        <v>0</v>
      </c>
      <c r="AO886">
        <f>IF('Main Data'!AZ886="Yes",1,0)</f>
        <v>1</v>
      </c>
      <c r="AP886">
        <f>IF('Main Data'!BA886="Yes",1,0)</f>
        <v>0</v>
      </c>
      <c r="AQ886">
        <f>IF('Main Data'!BD886="Yes",1,0)</f>
        <v>0</v>
      </c>
      <c r="AR886">
        <f>IF('Main Data'!BE886="A",1,0)</f>
        <v>0</v>
      </c>
      <c r="AS886">
        <f>IF('Main Data'!BE886="AA",1,0)</f>
        <v>0</v>
      </c>
      <c r="AT886">
        <f>IF('Main Data'!BE886="AAA",1,0)</f>
        <v>0</v>
      </c>
      <c r="AU886">
        <f>IF('Main Data'!BE886="AAAA",1,0)</f>
        <v>1</v>
      </c>
      <c r="AV886">
        <f>IF('Main Data'!P886="Yes",1,0)</f>
        <v>0</v>
      </c>
      <c r="AW886">
        <f>IF('Main Data'!AP886="Yes",1,0)</f>
        <v>0</v>
      </c>
      <c r="AX886">
        <f>IF(OR('Main Data'!V886="Yes", 'Main Data'!W886="Yes",'Main Data'!X886="Yes"),1,0)</f>
        <v>1</v>
      </c>
      <c r="AY886">
        <f>IF(OR('Main Data'!Y886="Yes",'Main Data'!Z886="Yes"),1,0)</f>
        <v>0</v>
      </c>
      <c r="AZ886">
        <f>IF('Main Data'!AR886="Yes",1,0)</f>
        <v>0</v>
      </c>
      <c r="BA886">
        <f>IF('Main Data'!AS886="Yes",1,0)</f>
        <v>0</v>
      </c>
      <c r="BB886">
        <f>IF('Main Data'!AG886="Yes",1,0)</f>
        <v>0</v>
      </c>
      <c r="BC886">
        <f>IF('Main Data'!AB886="Yes",1,0)</f>
        <v>0</v>
      </c>
      <c r="BD886">
        <f>IF('Main Data'!AA886="Yes",1,0)</f>
        <v>1</v>
      </c>
      <c r="BE886">
        <f>IF('Main Data'!AC886="Yes",1,0)</f>
        <v>0</v>
      </c>
      <c r="BF886">
        <f>IF('Main Data'!AF886="Yes",1,0)</f>
        <v>0</v>
      </c>
      <c r="BG886">
        <f>IF(OR('Main Data'!AI886="Yes",'Main Data'!AL886="Yes"),1,0)</f>
        <v>0</v>
      </c>
      <c r="BH886">
        <f>IF('Main Data'!AJ886="Yes",1,0)</f>
        <v>0</v>
      </c>
      <c r="BI886">
        <f>IF('Main Data'!AK886="Yes",1,0)</f>
        <v>0</v>
      </c>
      <c r="BJ886">
        <f>IF('Main Data'!AM886="Yes",1,0)</f>
        <v>0</v>
      </c>
      <c r="BK886">
        <f>IF('Main Data'!AQ886="Yes",1,0)</f>
        <v>0</v>
      </c>
      <c r="BL886" s="21">
        <f t="shared" si="79"/>
        <v>0</v>
      </c>
      <c r="BM886" s="21">
        <f t="shared" si="80"/>
        <v>0</v>
      </c>
      <c r="BN886" s="21">
        <f t="shared" si="81"/>
        <v>1</v>
      </c>
      <c r="BO886" s="21">
        <f t="shared" si="82"/>
        <v>0</v>
      </c>
      <c r="BP886" s="21">
        <f t="shared" si="83"/>
        <v>0</v>
      </c>
    </row>
    <row r="887" spans="1:68" x14ac:dyDescent="0.2">
      <c r="A887">
        <v>883</v>
      </c>
      <c r="B887" s="33">
        <f>'Main Data'!C887</f>
        <v>44010</v>
      </c>
      <c r="C887">
        <f>'Main Data'!D887</f>
        <v>346</v>
      </c>
      <c r="D887" s="26">
        <f>'Main Data'!E887</f>
        <v>100000</v>
      </c>
      <c r="E887" s="26">
        <f>'Main Data'!F887</f>
        <v>524000</v>
      </c>
      <c r="F887" s="34">
        <f t="shared" si="78"/>
        <v>11.512925464970229</v>
      </c>
      <c r="G887">
        <f>IF('Main Data'!H887="AP",1,0)</f>
        <v>0</v>
      </c>
      <c r="H887">
        <f>IF('Main Data'!H887="Blancpain",1,0)</f>
        <v>0</v>
      </c>
      <c r="I887">
        <f>IF('Main Data'!H887="Breguet",1,0)</f>
        <v>0</v>
      </c>
      <c r="J887">
        <f>IF('Main Data'!H887="Breitling",1,0)</f>
        <v>0</v>
      </c>
      <c r="K887">
        <f>IF('Main Data'!H887="Cartier",1,0)</f>
        <v>0</v>
      </c>
      <c r="L887">
        <f>IF('Main Data'!H887="Gallet",1,0)</f>
        <v>0</v>
      </c>
      <c r="M887">
        <f>IF('Main Data'!H887="Girard Perregaux",1,0)</f>
        <v>0</v>
      </c>
      <c r="N887">
        <f>IF('Main Data'!H887="Gubelin",1,0)</f>
        <v>0</v>
      </c>
      <c r="O887">
        <f>IF('Main Data'!H887="Heuer",1,0)</f>
        <v>0</v>
      </c>
      <c r="P887">
        <f>IF('Main Data'!H887="IWC",1,0)</f>
        <v>0</v>
      </c>
      <c r="Q887">
        <f>IF('Main Data'!H887="JLC",1,0)</f>
        <v>0</v>
      </c>
      <c r="R887">
        <f>IF('Main Data'!H887="Longines",1,0)</f>
        <v>0</v>
      </c>
      <c r="S887">
        <f>IF('Main Data'!H887="Movado",1,0)</f>
        <v>0</v>
      </c>
      <c r="T887">
        <f>IF('Main Data'!H887="Omega",1,0)</f>
        <v>0</v>
      </c>
      <c r="U887">
        <f>IF('Main Data'!H887="Panerai",1,0)</f>
        <v>0</v>
      </c>
      <c r="V887">
        <f>IF('Main Data'!H887="Patek",1,0)</f>
        <v>0</v>
      </c>
      <c r="W887">
        <f>IF('Main Data'!H887="Rolex",1,0)</f>
        <v>1</v>
      </c>
      <c r="X887">
        <f>IF('Main Data'!H887="Tudor",1,0)</f>
        <v>0</v>
      </c>
      <c r="Y887">
        <f>IF('Main Data'!H887="Ulysse Nardin",1,0)</f>
        <v>0</v>
      </c>
      <c r="Z887">
        <f>IF('Main Data'!H887="Universal Geneve",1,0)</f>
        <v>0</v>
      </c>
      <c r="AA887">
        <f>IF('Main Data'!H887="Vacheron",1,0)</f>
        <v>0</v>
      </c>
      <c r="AB887">
        <f>IF('Main Data'!H887="Zenith",1,0)</f>
        <v>0</v>
      </c>
      <c r="AC887">
        <f>IF('Main Data'!J887="Stainless Steel",1,0)</f>
        <v>1</v>
      </c>
      <c r="AD887">
        <f>IF('Main Data'!J887="Two-tone",1,0)</f>
        <v>0</v>
      </c>
      <c r="AE887">
        <f>IF(OR('Main Data'!J887="YG 18K",'Main Data'!J887="YG &lt;18K",'Main Data'!J887="PG 18K",'Main Data'!J887="PG &lt;18K",'Main Data'!J887="WG 18K",'Main Data'!J887="Mixes of 18K",'Main Data'!J887="Mixes &lt;18K"),1,0)</f>
        <v>0</v>
      </c>
      <c r="AF887">
        <f>IF('Main Data'!J887="Platinum",1,0)</f>
        <v>0</v>
      </c>
      <c r="AG887">
        <f>IF(OR('Main Data'!J887="PVD",'Main Data'!J887="Gold Plate",'Main Data'!J887="Other"),1,0)</f>
        <v>0</v>
      </c>
      <c r="AH887">
        <f>IF('Main Data'!N887="Stainless Steel",1,0)</f>
        <v>1</v>
      </c>
      <c r="AI887">
        <f>IF('Main Data'!N887="Leather",1,0)</f>
        <v>0</v>
      </c>
      <c r="AJ887">
        <f>IF('Main Data'!N887="Two-tone",1,0)</f>
        <v>0</v>
      </c>
      <c r="AK887">
        <f>IF(OR('Main Data'!N887="YG 18K",'Main Data'!N887="PG 18K",'Main Data'!N887="WG 18K",'Main Data'!N887="Mixes of 18K"),1,0)</f>
        <v>0</v>
      </c>
      <c r="AL887">
        <f>IF(OR(,'Main Data'!N887="PVD",'Main Data'!N887="Gold plate"),1,0)</f>
        <v>0</v>
      </c>
      <c r="AM887">
        <f>IF(OR('Main Data'!AV887="Yes",'Main Data'!AW887="Yes",'Main Data'!AU887="Yes"),1,0)</f>
        <v>0</v>
      </c>
      <c r="AN887">
        <f>IF(OR(ISTEXT('Main Data'!AX887), ISTEXT('Main Data'!AY887)),1,0)</f>
        <v>1</v>
      </c>
      <c r="AO887">
        <f>IF('Main Data'!AZ887="Yes",1,0)</f>
        <v>0</v>
      </c>
      <c r="AP887">
        <f>IF('Main Data'!BA887="Yes",1,0)</f>
        <v>0</v>
      </c>
      <c r="AQ887">
        <f>IF('Main Data'!BD887="Yes",1,0)</f>
        <v>0</v>
      </c>
      <c r="AR887">
        <f>IF('Main Data'!BE887="A",1,0)</f>
        <v>0</v>
      </c>
      <c r="AS887">
        <f>IF('Main Data'!BE887="AA",1,0)</f>
        <v>0</v>
      </c>
      <c r="AT887">
        <f>IF('Main Data'!BE887="AAA",1,0)</f>
        <v>0</v>
      </c>
      <c r="AU887">
        <f>IF('Main Data'!BE887="AAAA",1,0)</f>
        <v>1</v>
      </c>
      <c r="AV887">
        <f>IF('Main Data'!P887="Yes",1,0)</f>
        <v>0</v>
      </c>
      <c r="AW887">
        <f>IF('Main Data'!AP887="Yes",1,0)</f>
        <v>0</v>
      </c>
      <c r="AX887">
        <f>IF(OR('Main Data'!V887="Yes", 'Main Data'!W887="Yes",'Main Data'!X887="Yes"),1,0)</f>
        <v>1</v>
      </c>
      <c r="AY887">
        <f>IF(OR('Main Data'!Y887="Yes",'Main Data'!Z887="Yes"),1,0)</f>
        <v>0</v>
      </c>
      <c r="AZ887">
        <f>IF('Main Data'!AR887="Yes",1,0)</f>
        <v>0</v>
      </c>
      <c r="BA887">
        <f>IF('Main Data'!AS887="Yes",1,0)</f>
        <v>0</v>
      </c>
      <c r="BB887">
        <f>IF('Main Data'!AG887="Yes",1,0)</f>
        <v>0</v>
      </c>
      <c r="BC887">
        <f>IF('Main Data'!AB887="Yes",1,0)</f>
        <v>0</v>
      </c>
      <c r="BD887">
        <f>IF('Main Data'!AA887="Yes",1,0)</f>
        <v>1</v>
      </c>
      <c r="BE887">
        <f>IF('Main Data'!AC887="Yes",1,0)</f>
        <v>0</v>
      </c>
      <c r="BF887">
        <f>IF('Main Data'!AF887="Yes",1,0)</f>
        <v>0</v>
      </c>
      <c r="BG887">
        <f>IF(OR('Main Data'!AI887="Yes",'Main Data'!AL887="Yes"),1,0)</f>
        <v>0</v>
      </c>
      <c r="BH887">
        <f>IF('Main Data'!AJ887="Yes",1,0)</f>
        <v>0</v>
      </c>
      <c r="BI887">
        <f>IF('Main Data'!AK887="Yes",1,0)</f>
        <v>0</v>
      </c>
      <c r="BJ887">
        <f>IF('Main Data'!AM887="Yes",1,0)</f>
        <v>0</v>
      </c>
      <c r="BK887">
        <f>IF('Main Data'!AQ887="Yes",1,0)</f>
        <v>0</v>
      </c>
      <c r="BL887" s="21">
        <f t="shared" si="79"/>
        <v>0</v>
      </c>
      <c r="BM887" s="21">
        <f t="shared" si="80"/>
        <v>0</v>
      </c>
      <c r="BN887" s="21">
        <f t="shared" si="81"/>
        <v>1</v>
      </c>
      <c r="BO887" s="21">
        <f t="shared" si="82"/>
        <v>0</v>
      </c>
      <c r="BP887" s="21">
        <f t="shared" si="83"/>
        <v>0</v>
      </c>
    </row>
    <row r="888" spans="1:68" x14ac:dyDescent="0.2">
      <c r="A888">
        <v>884</v>
      </c>
      <c r="B888" s="33">
        <f>'Main Data'!C888</f>
        <v>44010</v>
      </c>
      <c r="C888">
        <f>'Main Data'!D888</f>
        <v>347</v>
      </c>
      <c r="D888" s="26">
        <f>'Main Data'!E888</f>
        <v>36000</v>
      </c>
      <c r="E888" s="26">
        <f>'Main Data'!F888</f>
        <v>45000</v>
      </c>
      <c r="F888" s="34">
        <f t="shared" si="78"/>
        <v>10.491274217438248</v>
      </c>
      <c r="G888">
        <f>IF('Main Data'!H888="AP",1,0)</f>
        <v>0</v>
      </c>
      <c r="H888">
        <f>IF('Main Data'!H888="Blancpain",1,0)</f>
        <v>0</v>
      </c>
      <c r="I888">
        <f>IF('Main Data'!H888="Breguet",1,0)</f>
        <v>0</v>
      </c>
      <c r="J888">
        <f>IF('Main Data'!H888="Breitling",1,0)</f>
        <v>0</v>
      </c>
      <c r="K888">
        <f>IF('Main Data'!H888="Cartier",1,0)</f>
        <v>0</v>
      </c>
      <c r="L888">
        <f>IF('Main Data'!H888="Gallet",1,0)</f>
        <v>0</v>
      </c>
      <c r="M888">
        <f>IF('Main Data'!H888="Girard Perregaux",1,0)</f>
        <v>0</v>
      </c>
      <c r="N888">
        <f>IF('Main Data'!H888="Gubelin",1,0)</f>
        <v>0</v>
      </c>
      <c r="O888">
        <f>IF('Main Data'!H888="Heuer",1,0)</f>
        <v>0</v>
      </c>
      <c r="P888">
        <f>IF('Main Data'!H888="IWC",1,0)</f>
        <v>0</v>
      </c>
      <c r="Q888">
        <f>IF('Main Data'!H888="JLC",1,0)</f>
        <v>0</v>
      </c>
      <c r="R888">
        <f>IF('Main Data'!H888="Longines",1,0)</f>
        <v>0</v>
      </c>
      <c r="S888">
        <f>IF('Main Data'!H888="Movado",1,0)</f>
        <v>0</v>
      </c>
      <c r="T888">
        <f>IF('Main Data'!H888="Omega",1,0)</f>
        <v>0</v>
      </c>
      <c r="U888">
        <f>IF('Main Data'!H888="Panerai",1,0)</f>
        <v>0</v>
      </c>
      <c r="V888">
        <f>IF('Main Data'!H888="Patek",1,0)</f>
        <v>0</v>
      </c>
      <c r="W888">
        <f>IF('Main Data'!H888="Rolex",1,0)</f>
        <v>1</v>
      </c>
      <c r="X888">
        <f>IF('Main Data'!H888="Tudor",1,0)</f>
        <v>0</v>
      </c>
      <c r="Y888">
        <f>IF('Main Data'!H888="Ulysse Nardin",1,0)</f>
        <v>0</v>
      </c>
      <c r="Z888">
        <f>IF('Main Data'!H888="Universal Geneve",1,0)</f>
        <v>0</v>
      </c>
      <c r="AA888">
        <f>IF('Main Data'!H888="Vacheron",1,0)</f>
        <v>0</v>
      </c>
      <c r="AB888">
        <f>IF('Main Data'!H888="Zenith",1,0)</f>
        <v>0</v>
      </c>
      <c r="AC888">
        <f>IF('Main Data'!J888="Stainless Steel",1,0)</f>
        <v>1</v>
      </c>
      <c r="AD888">
        <f>IF('Main Data'!J888="Two-tone",1,0)</f>
        <v>0</v>
      </c>
      <c r="AE888">
        <f>IF(OR('Main Data'!J888="YG 18K",'Main Data'!J888="YG &lt;18K",'Main Data'!J888="PG 18K",'Main Data'!J888="PG &lt;18K",'Main Data'!J888="WG 18K",'Main Data'!J888="Mixes of 18K",'Main Data'!J888="Mixes &lt;18K"),1,0)</f>
        <v>0</v>
      </c>
      <c r="AF888">
        <f>IF('Main Data'!J888="Platinum",1,0)</f>
        <v>0</v>
      </c>
      <c r="AG888">
        <f>IF(OR('Main Data'!J888="PVD",'Main Data'!J888="Gold Plate",'Main Data'!J888="Other"),1,0)</f>
        <v>0</v>
      </c>
      <c r="AH888">
        <f>IF('Main Data'!N888="Stainless Steel",1,0)</f>
        <v>1</v>
      </c>
      <c r="AI888">
        <f>IF('Main Data'!N888="Leather",1,0)</f>
        <v>0</v>
      </c>
      <c r="AJ888">
        <f>IF('Main Data'!N888="Two-tone",1,0)</f>
        <v>0</v>
      </c>
      <c r="AK888">
        <f>IF(OR('Main Data'!N888="YG 18K",'Main Data'!N888="PG 18K",'Main Data'!N888="WG 18K",'Main Data'!N888="Mixes of 18K"),1,0)</f>
        <v>0</v>
      </c>
      <c r="AL888">
        <f>IF(OR(,'Main Data'!N888="PVD",'Main Data'!N888="Gold plate"),1,0)</f>
        <v>0</v>
      </c>
      <c r="AM888">
        <f>IF(OR('Main Data'!AV888="Yes",'Main Data'!AW888="Yes",'Main Data'!AU888="Yes"),1,0)</f>
        <v>0</v>
      </c>
      <c r="AN888">
        <f>IF(OR(ISTEXT('Main Data'!AX888), ISTEXT('Main Data'!AY888)),1,0)</f>
        <v>0</v>
      </c>
      <c r="AO888">
        <f>IF('Main Data'!AZ888="Yes",1,0)</f>
        <v>0</v>
      </c>
      <c r="AP888">
        <f>IF('Main Data'!BA888="Yes",1,0)</f>
        <v>0</v>
      </c>
      <c r="AQ888">
        <f>IF('Main Data'!BD888="Yes",1,0)</f>
        <v>0</v>
      </c>
      <c r="AR888">
        <f>IF('Main Data'!BE888="A",1,0)</f>
        <v>0</v>
      </c>
      <c r="AS888">
        <f>IF('Main Data'!BE888="AA",1,0)</f>
        <v>0</v>
      </c>
      <c r="AT888">
        <f>IF('Main Data'!BE888="AAA",1,0)</f>
        <v>1</v>
      </c>
      <c r="AU888">
        <f>IF('Main Data'!BE888="AAAA",1,0)</f>
        <v>0</v>
      </c>
      <c r="AV888">
        <f>IF('Main Data'!P888="Yes",1,0)</f>
        <v>0</v>
      </c>
      <c r="AW888">
        <f>IF('Main Data'!AP888="Yes",1,0)</f>
        <v>0</v>
      </c>
      <c r="AX888">
        <f>IF(OR('Main Data'!V888="Yes", 'Main Data'!W888="Yes",'Main Data'!X888="Yes"),1,0)</f>
        <v>0</v>
      </c>
      <c r="AY888">
        <f>IF(OR('Main Data'!Y888="Yes",'Main Data'!Z888="Yes"),1,0)</f>
        <v>0</v>
      </c>
      <c r="AZ888">
        <f>IF('Main Data'!AR888="Yes",1,0)</f>
        <v>0</v>
      </c>
      <c r="BA888">
        <f>IF('Main Data'!AS888="Yes",1,0)</f>
        <v>0</v>
      </c>
      <c r="BB888">
        <f>IF('Main Data'!AG888="Yes",1,0)</f>
        <v>0</v>
      </c>
      <c r="BC888">
        <f>IF('Main Data'!AB888="Yes",1,0)</f>
        <v>0</v>
      </c>
      <c r="BD888">
        <f>IF('Main Data'!AA888="Yes",1,0)</f>
        <v>0</v>
      </c>
      <c r="BE888">
        <f>IF('Main Data'!AC888="Yes",1,0)</f>
        <v>0</v>
      </c>
      <c r="BF888">
        <f>IF('Main Data'!AF888="Yes",1,0)</f>
        <v>0</v>
      </c>
      <c r="BG888">
        <f>IF(OR('Main Data'!AI888="Yes",'Main Data'!AL888="Yes"),1,0)</f>
        <v>1</v>
      </c>
      <c r="BH888">
        <f>IF('Main Data'!AJ888="Yes",1,0)</f>
        <v>0</v>
      </c>
      <c r="BI888">
        <f>IF('Main Data'!AK888="Yes",1,0)</f>
        <v>0</v>
      </c>
      <c r="BJ888">
        <f>IF('Main Data'!AM888="Yes",1,0)</f>
        <v>0</v>
      </c>
      <c r="BK888">
        <f>IF('Main Data'!AQ888="Yes",1,0)</f>
        <v>0</v>
      </c>
      <c r="BL888" s="21">
        <f t="shared" si="79"/>
        <v>0</v>
      </c>
      <c r="BM888" s="21">
        <f t="shared" si="80"/>
        <v>0</v>
      </c>
      <c r="BN888" s="21">
        <f t="shared" si="81"/>
        <v>1</v>
      </c>
      <c r="BO888" s="21">
        <f t="shared" si="82"/>
        <v>0</v>
      </c>
      <c r="BP888" s="21">
        <f t="shared" si="83"/>
        <v>0</v>
      </c>
    </row>
    <row r="889" spans="1:68" x14ac:dyDescent="0.2">
      <c r="A889">
        <v>885</v>
      </c>
      <c r="B889" s="33">
        <f>'Main Data'!C889</f>
        <v>44010</v>
      </c>
      <c r="C889">
        <f>'Main Data'!D889</f>
        <v>379</v>
      </c>
      <c r="D889" s="26">
        <f>'Main Data'!E889</f>
        <v>100000</v>
      </c>
      <c r="E889" s="26">
        <f>'Main Data'!F889</f>
        <v>600000</v>
      </c>
      <c r="F889" s="34">
        <f t="shared" si="78"/>
        <v>11.512925464970229</v>
      </c>
      <c r="G889">
        <f>IF('Main Data'!H889="AP",1,0)</f>
        <v>0</v>
      </c>
      <c r="H889">
        <f>IF('Main Data'!H889="Blancpain",1,0)</f>
        <v>0</v>
      </c>
      <c r="I889">
        <f>IF('Main Data'!H889="Breguet",1,0)</f>
        <v>0</v>
      </c>
      <c r="J889">
        <f>IF('Main Data'!H889="Breitling",1,0)</f>
        <v>0</v>
      </c>
      <c r="K889">
        <f>IF('Main Data'!H889="Cartier",1,0)</f>
        <v>0</v>
      </c>
      <c r="L889">
        <f>IF('Main Data'!H889="Gallet",1,0)</f>
        <v>0</v>
      </c>
      <c r="M889">
        <f>IF('Main Data'!H889="Girard Perregaux",1,0)</f>
        <v>0</v>
      </c>
      <c r="N889">
        <f>IF('Main Data'!H889="Gubelin",1,0)</f>
        <v>0</v>
      </c>
      <c r="O889">
        <f>IF('Main Data'!H889="Heuer",1,0)</f>
        <v>0</v>
      </c>
      <c r="P889">
        <f>IF('Main Data'!H889="IWC",1,0)</f>
        <v>0</v>
      </c>
      <c r="Q889">
        <f>IF('Main Data'!H889="JLC",1,0)</f>
        <v>0</v>
      </c>
      <c r="R889">
        <f>IF('Main Data'!H889="Longines",1,0)</f>
        <v>0</v>
      </c>
      <c r="S889">
        <f>IF('Main Data'!H889="Movado",1,0)</f>
        <v>0</v>
      </c>
      <c r="T889">
        <f>IF('Main Data'!H889="Omega",1,0)</f>
        <v>0</v>
      </c>
      <c r="U889">
        <f>IF('Main Data'!H889="Panerai",1,0)</f>
        <v>0</v>
      </c>
      <c r="V889">
        <f>IF('Main Data'!H889="Patek",1,0)</f>
        <v>0</v>
      </c>
      <c r="W889">
        <f>IF('Main Data'!H889="Rolex",1,0)</f>
        <v>1</v>
      </c>
      <c r="X889">
        <f>IF('Main Data'!H889="Tudor",1,0)</f>
        <v>0</v>
      </c>
      <c r="Y889">
        <f>IF('Main Data'!H889="Ulysse Nardin",1,0)</f>
        <v>0</v>
      </c>
      <c r="Z889">
        <f>IF('Main Data'!H889="Universal Geneve",1,0)</f>
        <v>0</v>
      </c>
      <c r="AA889">
        <f>IF('Main Data'!H889="Vacheron",1,0)</f>
        <v>0</v>
      </c>
      <c r="AB889">
        <f>IF('Main Data'!H889="Zenith",1,0)</f>
        <v>0</v>
      </c>
      <c r="AC889">
        <f>IF('Main Data'!J889="Stainless Steel",1,0)</f>
        <v>0</v>
      </c>
      <c r="AD889">
        <f>IF('Main Data'!J889="Two-tone",1,0)</f>
        <v>0</v>
      </c>
      <c r="AE889">
        <f>IF(OR('Main Data'!J889="YG 18K",'Main Data'!J889="YG &lt;18K",'Main Data'!J889="PG 18K",'Main Data'!J889="PG &lt;18K",'Main Data'!J889="WG 18K",'Main Data'!J889="Mixes of 18K",'Main Data'!J889="Mixes &lt;18K"),1,0)</f>
        <v>1</v>
      </c>
      <c r="AF889">
        <f>IF('Main Data'!J889="Platinum",1,0)</f>
        <v>0</v>
      </c>
      <c r="AG889">
        <f>IF(OR('Main Data'!J889="PVD",'Main Data'!J889="Gold Plate",'Main Data'!J889="Other"),1,0)</f>
        <v>0</v>
      </c>
      <c r="AH889">
        <f>IF('Main Data'!N889="Stainless Steel",1,0)</f>
        <v>0</v>
      </c>
      <c r="AI889">
        <f>IF('Main Data'!N889="Leather",1,0)</f>
        <v>0</v>
      </c>
      <c r="AJ889">
        <f>IF('Main Data'!N889="Two-tone",1,0)</f>
        <v>0</v>
      </c>
      <c r="AK889">
        <f>IF(OR('Main Data'!N889="YG 18K",'Main Data'!N889="PG 18K",'Main Data'!N889="WG 18K",'Main Data'!N889="Mixes of 18K"),1,0)</f>
        <v>1</v>
      </c>
      <c r="AL889">
        <f>IF(OR(,'Main Data'!N889="PVD",'Main Data'!N889="Gold plate"),1,0)</f>
        <v>0</v>
      </c>
      <c r="AM889">
        <f>IF(OR('Main Data'!AV889="Yes",'Main Data'!AW889="Yes",'Main Data'!AU889="Yes"),1,0)</f>
        <v>0</v>
      </c>
      <c r="AN889">
        <f>IF(OR(ISTEXT('Main Data'!AX889), ISTEXT('Main Data'!AY889)),1,0)</f>
        <v>0</v>
      </c>
      <c r="AO889">
        <f>IF('Main Data'!AZ889="Yes",1,0)</f>
        <v>0</v>
      </c>
      <c r="AP889">
        <f>IF('Main Data'!BA889="Yes",1,0)</f>
        <v>0</v>
      </c>
      <c r="AQ889">
        <f>IF('Main Data'!BD889="Yes",1,0)</f>
        <v>0</v>
      </c>
      <c r="AR889">
        <f>IF('Main Data'!BE889="A",1,0)</f>
        <v>0</v>
      </c>
      <c r="AS889">
        <f>IF('Main Data'!BE889="AA",1,0)</f>
        <v>0</v>
      </c>
      <c r="AT889">
        <f>IF('Main Data'!BE889="AAA",1,0)</f>
        <v>0</v>
      </c>
      <c r="AU889">
        <f>IF('Main Data'!BE889="AAAA",1,0)</f>
        <v>1</v>
      </c>
      <c r="AV889">
        <f>IF('Main Data'!P889="Yes",1,0)</f>
        <v>0</v>
      </c>
      <c r="AW889">
        <f>IF('Main Data'!AP889="Yes",1,0)</f>
        <v>0</v>
      </c>
      <c r="AX889">
        <f>IF(OR('Main Data'!V889="Yes", 'Main Data'!W889="Yes",'Main Data'!X889="Yes"),1,0)</f>
        <v>0</v>
      </c>
      <c r="AY889">
        <f>IF(OR('Main Data'!Y889="Yes",'Main Data'!Z889="Yes"),1,0)</f>
        <v>0</v>
      </c>
      <c r="AZ889">
        <f>IF('Main Data'!AR889="Yes",1,0)</f>
        <v>0</v>
      </c>
      <c r="BA889">
        <f>IF('Main Data'!AS889="Yes",1,0)</f>
        <v>0</v>
      </c>
      <c r="BB889">
        <f>IF('Main Data'!AG889="Yes",1,0)</f>
        <v>0</v>
      </c>
      <c r="BC889">
        <f>IF('Main Data'!AB889="Yes",1,0)</f>
        <v>0</v>
      </c>
      <c r="BD889">
        <f>IF('Main Data'!AA889="Yes",1,0)</f>
        <v>0</v>
      </c>
      <c r="BE889">
        <f>IF('Main Data'!AC889="Yes",1,0)</f>
        <v>0</v>
      </c>
      <c r="BF889">
        <f>IF('Main Data'!AF889="Yes",1,0)</f>
        <v>0</v>
      </c>
      <c r="BG889">
        <f>IF(OR('Main Data'!AI889="Yes",'Main Data'!AL889="Yes"),1,0)</f>
        <v>1</v>
      </c>
      <c r="BH889">
        <f>IF('Main Data'!AJ889="Yes",1,0)</f>
        <v>0</v>
      </c>
      <c r="BI889">
        <f>IF('Main Data'!AK889="Yes",1,0)</f>
        <v>0</v>
      </c>
      <c r="BJ889">
        <f>IF('Main Data'!AM889="Yes",1,0)</f>
        <v>0</v>
      </c>
      <c r="BK889">
        <f>IF('Main Data'!AQ889="Yes",1,0)</f>
        <v>0</v>
      </c>
      <c r="BL889" s="21">
        <f t="shared" si="79"/>
        <v>0</v>
      </c>
      <c r="BM889" s="21">
        <f t="shared" si="80"/>
        <v>0</v>
      </c>
      <c r="BN889" s="21">
        <f t="shared" si="81"/>
        <v>1</v>
      </c>
      <c r="BO889" s="21">
        <f t="shared" si="82"/>
        <v>0</v>
      </c>
      <c r="BP889" s="21">
        <f t="shared" si="83"/>
        <v>0</v>
      </c>
    </row>
    <row r="890" spans="1:68" x14ac:dyDescent="0.2">
      <c r="A890">
        <v>886</v>
      </c>
      <c r="B890" s="33">
        <f>'Main Data'!C890</f>
        <v>44010</v>
      </c>
      <c r="C890">
        <f>'Main Data'!D890</f>
        <v>390</v>
      </c>
      <c r="D890" s="26">
        <f>'Main Data'!E890</f>
        <v>7000</v>
      </c>
      <c r="E890" s="26">
        <f>'Main Data'!F890</f>
        <v>8750</v>
      </c>
      <c r="F890" s="34">
        <f t="shared" si="78"/>
        <v>8.8536654280374503</v>
      </c>
      <c r="G890">
        <f>IF('Main Data'!H890="AP",1,0)</f>
        <v>0</v>
      </c>
      <c r="H890">
        <f>IF('Main Data'!H890="Blancpain",1,0)</f>
        <v>0</v>
      </c>
      <c r="I890">
        <f>IF('Main Data'!H890="Breguet",1,0)</f>
        <v>0</v>
      </c>
      <c r="J890">
        <f>IF('Main Data'!H890="Breitling",1,0)</f>
        <v>0</v>
      </c>
      <c r="K890">
        <f>IF('Main Data'!H890="Cartier",1,0)</f>
        <v>0</v>
      </c>
      <c r="L890">
        <f>IF('Main Data'!H890="Gallet",1,0)</f>
        <v>0</v>
      </c>
      <c r="M890">
        <f>IF('Main Data'!H890="Girard Perregaux",1,0)</f>
        <v>0</v>
      </c>
      <c r="N890">
        <f>IF('Main Data'!H890="Gubelin",1,0)</f>
        <v>0</v>
      </c>
      <c r="O890">
        <f>IF('Main Data'!H890="Heuer",1,0)</f>
        <v>0</v>
      </c>
      <c r="P890">
        <f>IF('Main Data'!H890="IWC",1,0)</f>
        <v>0</v>
      </c>
      <c r="Q890">
        <f>IF('Main Data'!H890="JLC",1,0)</f>
        <v>0</v>
      </c>
      <c r="R890">
        <f>IF('Main Data'!H890="Longines",1,0)</f>
        <v>0</v>
      </c>
      <c r="S890">
        <f>IF('Main Data'!H890="Movado",1,0)</f>
        <v>0</v>
      </c>
      <c r="T890">
        <f>IF('Main Data'!H890="Omega",1,0)</f>
        <v>0</v>
      </c>
      <c r="U890">
        <f>IF('Main Data'!H890="Panerai",1,0)</f>
        <v>0</v>
      </c>
      <c r="V890">
        <f>IF('Main Data'!H890="Patek",1,0)</f>
        <v>0</v>
      </c>
      <c r="W890">
        <f>IF('Main Data'!H890="Rolex",1,0)</f>
        <v>1</v>
      </c>
      <c r="X890">
        <f>IF('Main Data'!H890="Tudor",1,0)</f>
        <v>0</v>
      </c>
      <c r="Y890">
        <f>IF('Main Data'!H890="Ulysse Nardin",1,0)</f>
        <v>0</v>
      </c>
      <c r="Z890">
        <f>IF('Main Data'!H890="Universal Geneve",1,0)</f>
        <v>0</v>
      </c>
      <c r="AA890">
        <f>IF('Main Data'!H890="Vacheron",1,0)</f>
        <v>0</v>
      </c>
      <c r="AB890">
        <f>IF('Main Data'!H890="Zenith",1,0)</f>
        <v>0</v>
      </c>
      <c r="AC890">
        <f>IF('Main Data'!J890="Stainless Steel",1,0)</f>
        <v>0</v>
      </c>
      <c r="AD890">
        <f>IF('Main Data'!J890="Two-tone",1,0)</f>
        <v>0</v>
      </c>
      <c r="AE890">
        <f>IF(OR('Main Data'!J890="YG 18K",'Main Data'!J890="YG &lt;18K",'Main Data'!J890="PG 18K",'Main Data'!J890="PG &lt;18K",'Main Data'!J890="WG 18K",'Main Data'!J890="Mixes of 18K",'Main Data'!J890="Mixes &lt;18K"),1,0)</f>
        <v>0</v>
      </c>
      <c r="AF890">
        <f>IF('Main Data'!J890="Platinum",1,0)</f>
        <v>0</v>
      </c>
      <c r="AG890">
        <f>IF(OR('Main Data'!J890="PVD",'Main Data'!J890="Gold Plate",'Main Data'!J890="Other"),1,0)</f>
        <v>1</v>
      </c>
      <c r="AH890">
        <f>IF('Main Data'!N890="Stainless Steel",1,0)</f>
        <v>0</v>
      </c>
      <c r="AI890">
        <f>IF('Main Data'!N890="Leather",1,0)</f>
        <v>1</v>
      </c>
      <c r="AJ890">
        <f>IF('Main Data'!N890="Two-tone",1,0)</f>
        <v>0</v>
      </c>
      <c r="AK890">
        <f>IF(OR('Main Data'!N890="YG 18K",'Main Data'!N890="PG 18K",'Main Data'!N890="WG 18K",'Main Data'!N890="Mixes of 18K"),1,0)</f>
        <v>0</v>
      </c>
      <c r="AL890">
        <f>IF(OR(,'Main Data'!N890="PVD",'Main Data'!N890="Gold plate"),1,0)</f>
        <v>0</v>
      </c>
      <c r="AM890">
        <f>IF(OR('Main Data'!AV890="Yes",'Main Data'!AW890="Yes",'Main Data'!AU890="Yes"),1,0)</f>
        <v>0</v>
      </c>
      <c r="AN890">
        <f>IF(OR(ISTEXT('Main Data'!AX890), ISTEXT('Main Data'!AY890)),1,0)</f>
        <v>0</v>
      </c>
      <c r="AO890">
        <f>IF('Main Data'!AZ890="Yes",1,0)</f>
        <v>0</v>
      </c>
      <c r="AP890">
        <f>IF('Main Data'!BA890="Yes",1,0)</f>
        <v>0</v>
      </c>
      <c r="AQ890">
        <f>IF('Main Data'!BD890="Yes",1,0)</f>
        <v>0</v>
      </c>
      <c r="AR890">
        <f>IF('Main Data'!BE890="A",1,0)</f>
        <v>0</v>
      </c>
      <c r="AS890">
        <f>IF('Main Data'!BE890="AA",1,0)</f>
        <v>1</v>
      </c>
      <c r="AT890">
        <f>IF('Main Data'!BE890="AAA",1,0)</f>
        <v>0</v>
      </c>
      <c r="AU890">
        <f>IF('Main Data'!BE890="AAAA",1,0)</f>
        <v>0</v>
      </c>
      <c r="AV890">
        <f>IF('Main Data'!P890="Yes",1,0)</f>
        <v>1</v>
      </c>
      <c r="AW890">
        <f>IF('Main Data'!AP890="Yes",1,0)</f>
        <v>0</v>
      </c>
      <c r="AX890">
        <f>IF(OR('Main Data'!V890="Yes", 'Main Data'!W890="Yes",'Main Data'!X890="Yes"),1,0)</f>
        <v>0</v>
      </c>
      <c r="AY890">
        <f>IF(OR('Main Data'!Y890="Yes",'Main Data'!Z890="Yes"),1,0)</f>
        <v>0</v>
      </c>
      <c r="AZ890">
        <f>IF('Main Data'!AR890="Yes",1,0)</f>
        <v>0</v>
      </c>
      <c r="BA890">
        <f>IF('Main Data'!AS890="Yes",1,0)</f>
        <v>0</v>
      </c>
      <c r="BB890">
        <f>IF('Main Data'!AG890="Yes",1,0)</f>
        <v>0</v>
      </c>
      <c r="BC890">
        <f>IF('Main Data'!AB890="Yes",1,0)</f>
        <v>0</v>
      </c>
      <c r="BD890">
        <f>IF('Main Data'!AA890="Yes",1,0)</f>
        <v>0</v>
      </c>
      <c r="BE890">
        <f>IF('Main Data'!AC890="Yes",1,0)</f>
        <v>0</v>
      </c>
      <c r="BF890">
        <f>IF('Main Data'!AF890="Yes",1,0)</f>
        <v>0</v>
      </c>
      <c r="BG890">
        <f>IF(OR('Main Data'!AI890="Yes",'Main Data'!AL890="Yes"),1,0)</f>
        <v>0</v>
      </c>
      <c r="BH890">
        <f>IF('Main Data'!AJ890="Yes",1,0)</f>
        <v>0</v>
      </c>
      <c r="BI890">
        <f>IF('Main Data'!AK890="Yes",1,0)</f>
        <v>0</v>
      </c>
      <c r="BJ890">
        <f>IF('Main Data'!AM890="Yes",1,0)</f>
        <v>0</v>
      </c>
      <c r="BK890">
        <f>IF('Main Data'!AQ890="Yes",1,0)</f>
        <v>0</v>
      </c>
      <c r="BL890" s="21">
        <f t="shared" si="79"/>
        <v>0</v>
      </c>
      <c r="BM890" s="21">
        <f t="shared" si="80"/>
        <v>0</v>
      </c>
      <c r="BN890" s="21">
        <f t="shared" si="81"/>
        <v>1</v>
      </c>
      <c r="BO890" s="21">
        <f t="shared" si="82"/>
        <v>0</v>
      </c>
      <c r="BP890" s="21">
        <f t="shared" si="83"/>
        <v>0</v>
      </c>
    </row>
    <row r="891" spans="1:68" x14ac:dyDescent="0.2">
      <c r="A891">
        <v>887</v>
      </c>
      <c r="B891" s="33">
        <f>'Main Data'!C891</f>
        <v>44010</v>
      </c>
      <c r="C891">
        <f>'Main Data'!D891</f>
        <v>398</v>
      </c>
      <c r="D891" s="26">
        <f>'Main Data'!E891</f>
        <v>100000</v>
      </c>
      <c r="E891" s="26">
        <f>'Main Data'!F891</f>
        <v>518000</v>
      </c>
      <c r="F891" s="34">
        <f t="shared" si="78"/>
        <v>11.512925464970229</v>
      </c>
      <c r="G891">
        <f>IF('Main Data'!H891="AP",1,0)</f>
        <v>0</v>
      </c>
      <c r="H891">
        <f>IF('Main Data'!H891="Blancpain",1,0)</f>
        <v>0</v>
      </c>
      <c r="I891">
        <f>IF('Main Data'!H891="Breguet",1,0)</f>
        <v>0</v>
      </c>
      <c r="J891">
        <f>IF('Main Data'!H891="Breitling",1,0)</f>
        <v>0</v>
      </c>
      <c r="K891">
        <f>IF('Main Data'!H891="Cartier",1,0)</f>
        <v>0</v>
      </c>
      <c r="L891">
        <f>IF('Main Data'!H891="Gallet",1,0)</f>
        <v>0</v>
      </c>
      <c r="M891">
        <f>IF('Main Data'!H891="Girard Perregaux",1,0)</f>
        <v>0</v>
      </c>
      <c r="N891">
        <f>IF('Main Data'!H891="Gubelin",1,0)</f>
        <v>0</v>
      </c>
      <c r="O891">
        <f>IF('Main Data'!H891="Heuer",1,0)</f>
        <v>0</v>
      </c>
      <c r="P891">
        <f>IF('Main Data'!H891="IWC",1,0)</f>
        <v>0</v>
      </c>
      <c r="Q891">
        <f>IF('Main Data'!H891="JLC",1,0)</f>
        <v>0</v>
      </c>
      <c r="R891">
        <f>IF('Main Data'!H891="Longines",1,0)</f>
        <v>0</v>
      </c>
      <c r="S891">
        <f>IF('Main Data'!H891="Movado",1,0)</f>
        <v>0</v>
      </c>
      <c r="T891">
        <f>IF('Main Data'!H891="Omega",1,0)</f>
        <v>0</v>
      </c>
      <c r="U891">
        <f>IF('Main Data'!H891="Panerai",1,0)</f>
        <v>0</v>
      </c>
      <c r="V891">
        <f>IF('Main Data'!H891="Patek",1,0)</f>
        <v>0</v>
      </c>
      <c r="W891">
        <f>IF('Main Data'!H891="Rolex",1,0)</f>
        <v>1</v>
      </c>
      <c r="X891">
        <f>IF('Main Data'!H891="Tudor",1,0)</f>
        <v>0</v>
      </c>
      <c r="Y891">
        <f>IF('Main Data'!H891="Ulysse Nardin",1,0)</f>
        <v>0</v>
      </c>
      <c r="Z891">
        <f>IF('Main Data'!H891="Universal Geneve",1,0)</f>
        <v>0</v>
      </c>
      <c r="AA891">
        <f>IF('Main Data'!H891="Vacheron",1,0)</f>
        <v>0</v>
      </c>
      <c r="AB891">
        <f>IF('Main Data'!H891="Zenith",1,0)</f>
        <v>0</v>
      </c>
      <c r="AC891">
        <f>IF('Main Data'!J891="Stainless Steel",1,0)</f>
        <v>1</v>
      </c>
      <c r="AD891">
        <f>IF('Main Data'!J891="Two-tone",1,0)</f>
        <v>0</v>
      </c>
      <c r="AE891">
        <f>IF(OR('Main Data'!J891="YG 18K",'Main Data'!J891="YG &lt;18K",'Main Data'!J891="PG 18K",'Main Data'!J891="PG &lt;18K",'Main Data'!J891="WG 18K",'Main Data'!J891="Mixes of 18K",'Main Data'!J891="Mixes &lt;18K"),1,0)</f>
        <v>0</v>
      </c>
      <c r="AF891">
        <f>IF('Main Data'!J891="Platinum",1,0)</f>
        <v>0</v>
      </c>
      <c r="AG891">
        <f>IF(OR('Main Data'!J891="PVD",'Main Data'!J891="Gold Plate",'Main Data'!J891="Other"),1,0)</f>
        <v>0</v>
      </c>
      <c r="AH891">
        <f>IF('Main Data'!N891="Stainless Steel",1,0)</f>
        <v>1</v>
      </c>
      <c r="AI891">
        <f>IF('Main Data'!N891="Leather",1,0)</f>
        <v>0</v>
      </c>
      <c r="AJ891">
        <f>IF('Main Data'!N891="Two-tone",1,0)</f>
        <v>0</v>
      </c>
      <c r="AK891">
        <f>IF(OR('Main Data'!N891="YG 18K",'Main Data'!N891="PG 18K",'Main Data'!N891="WG 18K",'Main Data'!N891="Mixes of 18K"),1,0)</f>
        <v>0</v>
      </c>
      <c r="AL891">
        <f>IF(OR(,'Main Data'!N891="PVD",'Main Data'!N891="Gold plate"),1,0)</f>
        <v>0</v>
      </c>
      <c r="AM891">
        <f>IF(OR('Main Data'!AV891="Yes",'Main Data'!AW891="Yes",'Main Data'!AU891="Yes"),1,0)</f>
        <v>0</v>
      </c>
      <c r="AN891">
        <f>IF(OR(ISTEXT('Main Data'!AX891), ISTEXT('Main Data'!AY891)),1,0)</f>
        <v>0</v>
      </c>
      <c r="AO891">
        <f>IF('Main Data'!AZ891="Yes",1,0)</f>
        <v>0</v>
      </c>
      <c r="AP891">
        <f>IF('Main Data'!BA891="Yes",1,0)</f>
        <v>0</v>
      </c>
      <c r="AQ891">
        <f>IF('Main Data'!BD891="Yes",1,0)</f>
        <v>0</v>
      </c>
      <c r="AR891">
        <f>IF('Main Data'!BE891="A",1,0)</f>
        <v>0</v>
      </c>
      <c r="AS891">
        <f>IF('Main Data'!BE891="AA",1,0)</f>
        <v>0</v>
      </c>
      <c r="AT891">
        <f>IF('Main Data'!BE891="AAA",1,0)</f>
        <v>0</v>
      </c>
      <c r="AU891">
        <f>IF('Main Data'!BE891="AAAA",1,0)</f>
        <v>1</v>
      </c>
      <c r="AV891">
        <f>IF('Main Data'!P891="Yes",1,0)</f>
        <v>0</v>
      </c>
      <c r="AW891">
        <f>IF('Main Data'!AP891="Yes",1,0)</f>
        <v>0</v>
      </c>
      <c r="AX891">
        <f>IF(OR('Main Data'!V891="Yes", 'Main Data'!W891="Yes",'Main Data'!X891="Yes"),1,0)</f>
        <v>0</v>
      </c>
      <c r="AY891">
        <f>IF(OR('Main Data'!Y891="Yes",'Main Data'!Z891="Yes"),1,0)</f>
        <v>0</v>
      </c>
      <c r="AZ891">
        <f>IF('Main Data'!AR891="Yes",1,0)</f>
        <v>0</v>
      </c>
      <c r="BA891">
        <f>IF('Main Data'!AS891="Yes",1,0)</f>
        <v>0</v>
      </c>
      <c r="BB891">
        <f>IF('Main Data'!AG891="Yes",1,0)</f>
        <v>0</v>
      </c>
      <c r="BC891">
        <f>IF('Main Data'!AB891="Yes",1,0)</f>
        <v>0</v>
      </c>
      <c r="BD891">
        <f>IF('Main Data'!AA891="Yes",1,0)</f>
        <v>0</v>
      </c>
      <c r="BE891">
        <f>IF('Main Data'!AC891="Yes",1,0)</f>
        <v>0</v>
      </c>
      <c r="BF891">
        <f>IF('Main Data'!AF891="Yes",1,0)</f>
        <v>0</v>
      </c>
      <c r="BG891">
        <f>IF(OR('Main Data'!AI891="Yes",'Main Data'!AL891="Yes"),1,0)</f>
        <v>1</v>
      </c>
      <c r="BH891">
        <f>IF('Main Data'!AJ891="Yes",1,0)</f>
        <v>0</v>
      </c>
      <c r="BI891">
        <f>IF('Main Data'!AK891="Yes",1,0)</f>
        <v>0</v>
      </c>
      <c r="BJ891">
        <f>IF('Main Data'!AM891="Yes",1,0)</f>
        <v>0</v>
      </c>
      <c r="BK891">
        <f>IF('Main Data'!AQ891="Yes",1,0)</f>
        <v>0</v>
      </c>
      <c r="BL891" s="21">
        <f t="shared" si="79"/>
        <v>0</v>
      </c>
      <c r="BM891" s="21">
        <f t="shared" si="80"/>
        <v>0</v>
      </c>
      <c r="BN891" s="21">
        <f t="shared" si="81"/>
        <v>1</v>
      </c>
      <c r="BO891" s="21">
        <f t="shared" si="82"/>
        <v>0</v>
      </c>
      <c r="BP891" s="21">
        <f t="shared" si="83"/>
        <v>0</v>
      </c>
    </row>
    <row r="892" spans="1:68" x14ac:dyDescent="0.2">
      <c r="A892">
        <v>888</v>
      </c>
      <c r="B892" s="33">
        <f>'Main Data'!C892</f>
        <v>43911</v>
      </c>
      <c r="C892">
        <f>'Main Data'!D892</f>
        <v>51</v>
      </c>
      <c r="D892" s="26">
        <f>'Main Data'!E892</f>
        <v>1400</v>
      </c>
      <c r="E892" s="26">
        <f>'Main Data'!F892</f>
        <v>1750</v>
      </c>
      <c r="F892" s="34">
        <f t="shared" si="78"/>
        <v>7.2442275156033498</v>
      </c>
      <c r="G892">
        <f>IF('Main Data'!H892="AP",1,0)</f>
        <v>0</v>
      </c>
      <c r="H892">
        <f>IF('Main Data'!H892="Blancpain",1,0)</f>
        <v>0</v>
      </c>
      <c r="I892">
        <f>IF('Main Data'!H892="Breguet",1,0)</f>
        <v>0</v>
      </c>
      <c r="J892">
        <f>IF('Main Data'!H892="Breitling",1,0)</f>
        <v>0</v>
      </c>
      <c r="K892">
        <f>IF('Main Data'!H892="Cartier",1,0)</f>
        <v>0</v>
      </c>
      <c r="L892">
        <f>IF('Main Data'!H892="Gallet",1,0)</f>
        <v>0</v>
      </c>
      <c r="M892">
        <f>IF('Main Data'!H892="Girard Perregaux",1,0)</f>
        <v>0</v>
      </c>
      <c r="N892">
        <f>IF('Main Data'!H892="Gubelin",1,0)</f>
        <v>0</v>
      </c>
      <c r="O892">
        <f>IF('Main Data'!H892="Heuer",1,0)</f>
        <v>0</v>
      </c>
      <c r="P892">
        <f>IF('Main Data'!H892="IWC",1,0)</f>
        <v>1</v>
      </c>
      <c r="Q892">
        <f>IF('Main Data'!H892="JLC",1,0)</f>
        <v>0</v>
      </c>
      <c r="R892">
        <f>IF('Main Data'!H892="Longines",1,0)</f>
        <v>0</v>
      </c>
      <c r="S892">
        <f>IF('Main Data'!H892="Movado",1,0)</f>
        <v>0</v>
      </c>
      <c r="T892">
        <f>IF('Main Data'!H892="Omega",1,0)</f>
        <v>0</v>
      </c>
      <c r="U892">
        <f>IF('Main Data'!H892="Panerai",1,0)</f>
        <v>0</v>
      </c>
      <c r="V892">
        <f>IF('Main Data'!H892="Patek",1,0)</f>
        <v>0</v>
      </c>
      <c r="W892">
        <f>IF('Main Data'!H892="Rolex",1,0)</f>
        <v>0</v>
      </c>
      <c r="X892">
        <f>IF('Main Data'!H892="Tudor",1,0)</f>
        <v>0</v>
      </c>
      <c r="Y892">
        <f>IF('Main Data'!H892="Ulysse Nardin",1,0)</f>
        <v>0</v>
      </c>
      <c r="Z892">
        <f>IF('Main Data'!H892="Universal Geneve",1,0)</f>
        <v>0</v>
      </c>
      <c r="AA892">
        <f>IF('Main Data'!H892="Vacheron",1,0)</f>
        <v>0</v>
      </c>
      <c r="AB892">
        <f>IF('Main Data'!H892="Zenith",1,0)</f>
        <v>0</v>
      </c>
      <c r="AC892">
        <f>IF('Main Data'!J892="Stainless Steel",1,0)</f>
        <v>1</v>
      </c>
      <c r="AD892">
        <f>IF('Main Data'!J892="Two-tone",1,0)</f>
        <v>0</v>
      </c>
      <c r="AE892">
        <f>IF(OR('Main Data'!J892="YG 18K",'Main Data'!J892="YG &lt;18K",'Main Data'!J892="PG 18K",'Main Data'!J892="PG &lt;18K",'Main Data'!J892="WG 18K",'Main Data'!J892="Mixes of 18K",'Main Data'!J892="Mixes &lt;18K"),1,0)</f>
        <v>0</v>
      </c>
      <c r="AF892">
        <f>IF('Main Data'!J892="Platinum",1,0)</f>
        <v>0</v>
      </c>
      <c r="AG892">
        <f>IF(OR('Main Data'!J892="PVD",'Main Data'!J892="Gold Plate",'Main Data'!J892="Other"),1,0)</f>
        <v>0</v>
      </c>
      <c r="AH892">
        <f>IF('Main Data'!N892="Stainless Steel",1,0)</f>
        <v>1</v>
      </c>
      <c r="AI892">
        <f>IF('Main Data'!N892="Leather",1,0)</f>
        <v>0</v>
      </c>
      <c r="AJ892">
        <f>IF('Main Data'!N892="Two-tone",1,0)</f>
        <v>0</v>
      </c>
      <c r="AK892">
        <f>IF(OR('Main Data'!N892="YG 18K",'Main Data'!N892="PG 18K",'Main Data'!N892="WG 18K",'Main Data'!N892="Mixes of 18K"),1,0)</f>
        <v>0</v>
      </c>
      <c r="AL892">
        <f>IF(OR(,'Main Data'!N892="PVD",'Main Data'!N892="Gold plate"),1,0)</f>
        <v>0</v>
      </c>
      <c r="AM892">
        <f>IF(OR('Main Data'!AV892="Yes",'Main Data'!AW892="Yes",'Main Data'!AU892="Yes"),1,0)</f>
        <v>0</v>
      </c>
      <c r="AN892">
        <f>IF(OR(ISTEXT('Main Data'!AX892), ISTEXT('Main Data'!AY892)),1,0)</f>
        <v>0</v>
      </c>
      <c r="AO892">
        <f>IF('Main Data'!AZ892="Yes",1,0)</f>
        <v>0</v>
      </c>
      <c r="AP892">
        <f>IF('Main Data'!BA892="Yes",1,0)</f>
        <v>0</v>
      </c>
      <c r="AQ892">
        <f>IF('Main Data'!BD892="Yes",1,0)</f>
        <v>0</v>
      </c>
      <c r="AR892">
        <f>IF('Main Data'!BE892="A",1,0)</f>
        <v>0</v>
      </c>
      <c r="AS892">
        <f>IF('Main Data'!BE892="AA",1,0)</f>
        <v>1</v>
      </c>
      <c r="AT892">
        <f>IF('Main Data'!BE892="AAA",1,0)</f>
        <v>0</v>
      </c>
      <c r="AU892">
        <f>IF('Main Data'!BE892="AAAA",1,0)</f>
        <v>0</v>
      </c>
      <c r="AV892">
        <f>IF('Main Data'!P892="Yes",1,0)</f>
        <v>0</v>
      </c>
      <c r="AW892">
        <f>IF('Main Data'!AP892="Yes",1,0)</f>
        <v>0</v>
      </c>
      <c r="AX892">
        <f>IF(OR('Main Data'!V892="Yes", 'Main Data'!W892="Yes",'Main Data'!X892="Yes"),1,0)</f>
        <v>1</v>
      </c>
      <c r="AY892">
        <f>IF(OR('Main Data'!Y892="Yes",'Main Data'!Z892="Yes"),1,0)</f>
        <v>0</v>
      </c>
      <c r="AZ892">
        <f>IF('Main Data'!AR892="Yes",1,0)</f>
        <v>0</v>
      </c>
      <c r="BA892">
        <f>IF('Main Data'!AS892="Yes",1,0)</f>
        <v>0</v>
      </c>
      <c r="BB892">
        <f>IF('Main Data'!AG892="Yes",1,0)</f>
        <v>0</v>
      </c>
      <c r="BC892">
        <f>IF('Main Data'!AB892="Yes",1,0)</f>
        <v>0</v>
      </c>
      <c r="BD892">
        <f>IF('Main Data'!AA892="Yes",1,0)</f>
        <v>0</v>
      </c>
      <c r="BE892">
        <f>IF('Main Data'!AC892="Yes",1,0)</f>
        <v>0</v>
      </c>
      <c r="BF892">
        <f>IF('Main Data'!AF892="Yes",1,0)</f>
        <v>0</v>
      </c>
      <c r="BG892">
        <f>IF(OR('Main Data'!AI892="Yes",'Main Data'!AL892="Yes"),1,0)</f>
        <v>0</v>
      </c>
      <c r="BH892">
        <f>IF('Main Data'!AJ892="Yes",1,0)</f>
        <v>0</v>
      </c>
      <c r="BI892">
        <f>IF('Main Data'!AK892="Yes",1,0)</f>
        <v>0</v>
      </c>
      <c r="BJ892">
        <f>IF('Main Data'!AM892="Yes",1,0)</f>
        <v>0</v>
      </c>
      <c r="BK892">
        <f>IF('Main Data'!AQ892="Yes",1,0)</f>
        <v>0</v>
      </c>
      <c r="BL892" s="21">
        <f t="shared" si="79"/>
        <v>0</v>
      </c>
      <c r="BM892" s="21">
        <f t="shared" si="80"/>
        <v>0</v>
      </c>
      <c r="BN892" s="21">
        <f t="shared" si="81"/>
        <v>1</v>
      </c>
      <c r="BO892" s="21">
        <f t="shared" si="82"/>
        <v>0</v>
      </c>
      <c r="BP892" s="21">
        <f t="shared" si="83"/>
        <v>0</v>
      </c>
    </row>
    <row r="893" spans="1:68" x14ac:dyDescent="0.2">
      <c r="A893">
        <v>889</v>
      </c>
      <c r="B893" s="33">
        <f>'Main Data'!C893</f>
        <v>43911</v>
      </c>
      <c r="C893">
        <f>'Main Data'!D893</f>
        <v>52</v>
      </c>
      <c r="D893" s="26">
        <f>'Main Data'!E893</f>
        <v>1500</v>
      </c>
      <c r="E893" s="26">
        <f>'Main Data'!F893</f>
        <v>1875</v>
      </c>
      <c r="F893" s="34">
        <f t="shared" si="78"/>
        <v>7.3132203870903014</v>
      </c>
      <c r="G893">
        <f>IF('Main Data'!H893="AP",1,0)</f>
        <v>0</v>
      </c>
      <c r="H893">
        <f>IF('Main Data'!H893="Blancpain",1,0)</f>
        <v>0</v>
      </c>
      <c r="I893">
        <f>IF('Main Data'!H893="Breguet",1,0)</f>
        <v>0</v>
      </c>
      <c r="J893">
        <f>IF('Main Data'!H893="Breitling",1,0)</f>
        <v>0</v>
      </c>
      <c r="K893">
        <f>IF('Main Data'!H893="Cartier",1,0)</f>
        <v>0</v>
      </c>
      <c r="L893">
        <f>IF('Main Data'!H893="Gallet",1,0)</f>
        <v>0</v>
      </c>
      <c r="M893">
        <f>IF('Main Data'!H893="Girard Perregaux",1,0)</f>
        <v>0</v>
      </c>
      <c r="N893">
        <f>IF('Main Data'!H893="Gubelin",1,0)</f>
        <v>0</v>
      </c>
      <c r="O893">
        <f>IF('Main Data'!H893="Heuer",1,0)</f>
        <v>0</v>
      </c>
      <c r="P893">
        <f>IF('Main Data'!H893="IWC",1,0)</f>
        <v>0</v>
      </c>
      <c r="Q893">
        <f>IF('Main Data'!H893="JLC",1,0)</f>
        <v>0</v>
      </c>
      <c r="R893">
        <f>IF('Main Data'!H893="Longines",1,0)</f>
        <v>0</v>
      </c>
      <c r="S893">
        <f>IF('Main Data'!H893="Movado",1,0)</f>
        <v>0</v>
      </c>
      <c r="T893">
        <f>IF('Main Data'!H893="Omega",1,0)</f>
        <v>1</v>
      </c>
      <c r="U893">
        <f>IF('Main Data'!H893="Panerai",1,0)</f>
        <v>0</v>
      </c>
      <c r="V893">
        <f>IF('Main Data'!H893="Patek",1,0)</f>
        <v>0</v>
      </c>
      <c r="W893">
        <f>IF('Main Data'!H893="Rolex",1,0)</f>
        <v>0</v>
      </c>
      <c r="X893">
        <f>IF('Main Data'!H893="Tudor",1,0)</f>
        <v>0</v>
      </c>
      <c r="Y893">
        <f>IF('Main Data'!H893="Ulysse Nardin",1,0)</f>
        <v>0</v>
      </c>
      <c r="Z893">
        <f>IF('Main Data'!H893="Universal Geneve",1,0)</f>
        <v>0</v>
      </c>
      <c r="AA893">
        <f>IF('Main Data'!H893="Vacheron",1,0)</f>
        <v>0</v>
      </c>
      <c r="AB893">
        <f>IF('Main Data'!H893="Zenith",1,0)</f>
        <v>0</v>
      </c>
      <c r="AC893">
        <f>IF('Main Data'!J893="Stainless Steel",1,0)</f>
        <v>1</v>
      </c>
      <c r="AD893">
        <f>IF('Main Data'!J893="Two-tone",1,0)</f>
        <v>0</v>
      </c>
      <c r="AE893">
        <f>IF(OR('Main Data'!J893="YG 18K",'Main Data'!J893="YG &lt;18K",'Main Data'!J893="PG 18K",'Main Data'!J893="PG &lt;18K",'Main Data'!J893="WG 18K",'Main Data'!J893="Mixes of 18K",'Main Data'!J893="Mixes &lt;18K"),1,0)</f>
        <v>0</v>
      </c>
      <c r="AF893">
        <f>IF('Main Data'!J893="Platinum",1,0)</f>
        <v>0</v>
      </c>
      <c r="AG893">
        <f>IF(OR('Main Data'!J893="PVD",'Main Data'!J893="Gold Plate",'Main Data'!J893="Other"),1,0)</f>
        <v>0</v>
      </c>
      <c r="AH893">
        <f>IF('Main Data'!N893="Stainless Steel",1,0)</f>
        <v>1</v>
      </c>
      <c r="AI893">
        <f>IF('Main Data'!N893="Leather",1,0)</f>
        <v>0</v>
      </c>
      <c r="AJ893">
        <f>IF('Main Data'!N893="Two-tone",1,0)</f>
        <v>0</v>
      </c>
      <c r="AK893">
        <f>IF(OR('Main Data'!N893="YG 18K",'Main Data'!N893="PG 18K",'Main Data'!N893="WG 18K",'Main Data'!N893="Mixes of 18K"),1,0)</f>
        <v>0</v>
      </c>
      <c r="AL893">
        <f>IF(OR(,'Main Data'!N893="PVD",'Main Data'!N893="Gold plate"),1,0)</f>
        <v>0</v>
      </c>
      <c r="AM893">
        <f>IF(OR('Main Data'!AV893="Yes",'Main Data'!AW893="Yes",'Main Data'!AU893="Yes"),1,0)</f>
        <v>0</v>
      </c>
      <c r="AN893">
        <f>IF(OR(ISTEXT('Main Data'!AX893), ISTEXT('Main Data'!AY893)),1,0)</f>
        <v>0</v>
      </c>
      <c r="AO893">
        <f>IF('Main Data'!AZ893="Yes",1,0)</f>
        <v>0</v>
      </c>
      <c r="AP893">
        <f>IF('Main Data'!BA893="Yes",1,0)</f>
        <v>0</v>
      </c>
      <c r="AQ893">
        <f>IF('Main Data'!BD893="Yes",1,0)</f>
        <v>0</v>
      </c>
      <c r="AR893">
        <f>IF('Main Data'!BE893="A",1,0)</f>
        <v>0</v>
      </c>
      <c r="AS893">
        <f>IF('Main Data'!BE893="AA",1,0)</f>
        <v>1</v>
      </c>
      <c r="AT893">
        <f>IF('Main Data'!BE893="AAA",1,0)</f>
        <v>0</v>
      </c>
      <c r="AU893">
        <f>IF('Main Data'!BE893="AAAA",1,0)</f>
        <v>0</v>
      </c>
      <c r="AV893">
        <f>IF('Main Data'!P893="Yes",1,0)</f>
        <v>0</v>
      </c>
      <c r="AW893">
        <f>IF('Main Data'!AP893="Yes",1,0)</f>
        <v>0</v>
      </c>
      <c r="AX893">
        <f>IF(OR('Main Data'!V893="Yes", 'Main Data'!W893="Yes",'Main Data'!X893="Yes"),1,0)</f>
        <v>1</v>
      </c>
      <c r="AY893">
        <f>IF(OR('Main Data'!Y893="Yes",'Main Data'!Z893="Yes"),1,0)</f>
        <v>0</v>
      </c>
      <c r="AZ893">
        <f>IF('Main Data'!AR893="Yes",1,0)</f>
        <v>0</v>
      </c>
      <c r="BA893">
        <f>IF('Main Data'!AS893="Yes",1,0)</f>
        <v>0</v>
      </c>
      <c r="BB893">
        <f>IF('Main Data'!AG893="Yes",1,0)</f>
        <v>0</v>
      </c>
      <c r="BC893">
        <f>IF('Main Data'!AB893="Yes",1,0)</f>
        <v>0</v>
      </c>
      <c r="BD893">
        <f>IF('Main Data'!AA893="Yes",1,0)</f>
        <v>0</v>
      </c>
      <c r="BE893">
        <f>IF('Main Data'!AC893="Yes",1,0)</f>
        <v>0</v>
      </c>
      <c r="BF893">
        <f>IF('Main Data'!AF893="Yes",1,0)</f>
        <v>0</v>
      </c>
      <c r="BG893">
        <f>IF(OR('Main Data'!AI893="Yes",'Main Data'!AL893="Yes"),1,0)</f>
        <v>1</v>
      </c>
      <c r="BH893">
        <f>IF('Main Data'!AJ893="Yes",1,0)</f>
        <v>0</v>
      </c>
      <c r="BI893">
        <f>IF('Main Data'!AK893="Yes",1,0)</f>
        <v>0</v>
      </c>
      <c r="BJ893">
        <f>IF('Main Data'!AM893="Yes",1,0)</f>
        <v>0</v>
      </c>
      <c r="BK893">
        <f>IF('Main Data'!AQ893="Yes",1,0)</f>
        <v>0</v>
      </c>
      <c r="BL893" s="21">
        <f t="shared" si="79"/>
        <v>0</v>
      </c>
      <c r="BM893" s="21">
        <f t="shared" si="80"/>
        <v>0</v>
      </c>
      <c r="BN893" s="21">
        <f t="shared" si="81"/>
        <v>1</v>
      </c>
      <c r="BO893" s="21">
        <f t="shared" si="82"/>
        <v>0</v>
      </c>
      <c r="BP893" s="21">
        <f t="shared" si="83"/>
        <v>0</v>
      </c>
    </row>
    <row r="894" spans="1:68" x14ac:dyDescent="0.2">
      <c r="A894">
        <v>890</v>
      </c>
      <c r="B894" s="33">
        <f>'Main Data'!C894</f>
        <v>43911</v>
      </c>
      <c r="C894">
        <f>'Main Data'!D894</f>
        <v>54</v>
      </c>
      <c r="D894" s="26">
        <f>'Main Data'!E894</f>
        <v>4200</v>
      </c>
      <c r="E894" s="26">
        <f>'Main Data'!F894</f>
        <v>5250</v>
      </c>
      <c r="F894" s="34">
        <f t="shared" si="78"/>
        <v>8.3428398042714598</v>
      </c>
      <c r="G894">
        <f>IF('Main Data'!H894="AP",1,0)</f>
        <v>0</v>
      </c>
      <c r="H894">
        <f>IF('Main Data'!H894="Blancpain",1,0)</f>
        <v>0</v>
      </c>
      <c r="I894">
        <f>IF('Main Data'!H894="Breguet",1,0)</f>
        <v>0</v>
      </c>
      <c r="J894">
        <f>IF('Main Data'!H894="Breitling",1,0)</f>
        <v>0</v>
      </c>
      <c r="K894">
        <f>IF('Main Data'!H894="Cartier",1,0)</f>
        <v>0</v>
      </c>
      <c r="L894">
        <f>IF('Main Data'!H894="Gallet",1,0)</f>
        <v>0</v>
      </c>
      <c r="M894">
        <f>IF('Main Data'!H894="Girard Perregaux",1,0)</f>
        <v>0</v>
      </c>
      <c r="N894">
        <f>IF('Main Data'!H894="Gubelin",1,0)</f>
        <v>0</v>
      </c>
      <c r="O894">
        <f>IF('Main Data'!H894="Heuer",1,0)</f>
        <v>0</v>
      </c>
      <c r="P894">
        <f>IF('Main Data'!H894="IWC",1,0)</f>
        <v>0</v>
      </c>
      <c r="Q894">
        <f>IF('Main Data'!H894="JLC",1,0)</f>
        <v>1</v>
      </c>
      <c r="R894">
        <f>IF('Main Data'!H894="Longines",1,0)</f>
        <v>0</v>
      </c>
      <c r="S894">
        <f>IF('Main Data'!H894="Movado",1,0)</f>
        <v>0</v>
      </c>
      <c r="T894">
        <f>IF('Main Data'!H894="Omega",1,0)</f>
        <v>0</v>
      </c>
      <c r="U894">
        <f>IF('Main Data'!H894="Panerai",1,0)</f>
        <v>0</v>
      </c>
      <c r="V894">
        <f>IF('Main Data'!H894="Patek",1,0)</f>
        <v>0</v>
      </c>
      <c r="W894">
        <f>IF('Main Data'!H894="Rolex",1,0)</f>
        <v>0</v>
      </c>
      <c r="X894">
        <f>IF('Main Data'!H894="Tudor",1,0)</f>
        <v>0</v>
      </c>
      <c r="Y894">
        <f>IF('Main Data'!H894="Ulysse Nardin",1,0)</f>
        <v>0</v>
      </c>
      <c r="Z894">
        <f>IF('Main Data'!H894="Universal Geneve",1,0)</f>
        <v>0</v>
      </c>
      <c r="AA894">
        <f>IF('Main Data'!H894="Vacheron",1,0)</f>
        <v>0</v>
      </c>
      <c r="AB894">
        <f>IF('Main Data'!H894="Zenith",1,0)</f>
        <v>0</v>
      </c>
      <c r="AC894">
        <f>IF('Main Data'!J894="Stainless Steel",1,0)</f>
        <v>1</v>
      </c>
      <c r="AD894">
        <f>IF('Main Data'!J894="Two-tone",1,0)</f>
        <v>0</v>
      </c>
      <c r="AE894">
        <f>IF(OR('Main Data'!J894="YG 18K",'Main Data'!J894="YG &lt;18K",'Main Data'!J894="PG 18K",'Main Data'!J894="PG &lt;18K",'Main Data'!J894="WG 18K",'Main Data'!J894="Mixes of 18K",'Main Data'!J894="Mixes &lt;18K"),1,0)</f>
        <v>0</v>
      </c>
      <c r="AF894">
        <f>IF('Main Data'!J894="Platinum",1,0)</f>
        <v>0</v>
      </c>
      <c r="AG894">
        <f>IF(OR('Main Data'!J894="PVD",'Main Data'!J894="Gold Plate",'Main Data'!J894="Other"),1,0)</f>
        <v>0</v>
      </c>
      <c r="AH894">
        <f>IF('Main Data'!N894="Stainless Steel",1,0)</f>
        <v>0</v>
      </c>
      <c r="AI894">
        <f>IF('Main Data'!N894="Leather",1,0)</f>
        <v>1</v>
      </c>
      <c r="AJ894">
        <f>IF('Main Data'!N894="Two-tone",1,0)</f>
        <v>0</v>
      </c>
      <c r="AK894">
        <f>IF(OR('Main Data'!N894="YG 18K",'Main Data'!N894="PG 18K",'Main Data'!N894="WG 18K",'Main Data'!N894="Mixes of 18K"),1,0)</f>
        <v>0</v>
      </c>
      <c r="AL894">
        <f>IF(OR(,'Main Data'!N894="PVD",'Main Data'!N894="Gold plate"),1,0)</f>
        <v>0</v>
      </c>
      <c r="AM894">
        <f>IF(OR('Main Data'!AV894="Yes",'Main Data'!AW894="Yes",'Main Data'!AU894="Yes"),1,0)</f>
        <v>0</v>
      </c>
      <c r="AN894">
        <f>IF(OR(ISTEXT('Main Data'!AX894), ISTEXT('Main Data'!AY894)),1,0)</f>
        <v>0</v>
      </c>
      <c r="AO894">
        <f>IF('Main Data'!AZ894="Yes",1,0)</f>
        <v>0</v>
      </c>
      <c r="AP894">
        <f>IF('Main Data'!BA894="Yes",1,0)</f>
        <v>0</v>
      </c>
      <c r="AQ894">
        <f>IF('Main Data'!BD894="Yes",1,0)</f>
        <v>0</v>
      </c>
      <c r="AR894">
        <f>IF('Main Data'!BE894="A",1,0)</f>
        <v>0</v>
      </c>
      <c r="AS894">
        <f>IF('Main Data'!BE894="AA",1,0)</f>
        <v>1</v>
      </c>
      <c r="AT894">
        <f>IF('Main Data'!BE894="AAA",1,0)</f>
        <v>0</v>
      </c>
      <c r="AU894">
        <f>IF('Main Data'!BE894="AAAA",1,0)</f>
        <v>0</v>
      </c>
      <c r="AV894">
        <f>IF('Main Data'!P894="Yes",1,0)</f>
        <v>1</v>
      </c>
      <c r="AW894">
        <f>IF('Main Data'!AP894="Yes",1,0)</f>
        <v>0</v>
      </c>
      <c r="AX894">
        <f>IF(OR('Main Data'!V894="Yes", 'Main Data'!W894="Yes",'Main Data'!X894="Yes"),1,0)</f>
        <v>0</v>
      </c>
      <c r="AY894">
        <f>IF(OR('Main Data'!Y894="Yes",'Main Data'!Z894="Yes"),1,0)</f>
        <v>0</v>
      </c>
      <c r="AZ894">
        <f>IF('Main Data'!AR894="Yes",1,0)</f>
        <v>1</v>
      </c>
      <c r="BA894">
        <f>IF('Main Data'!AS894="Yes",1,0)</f>
        <v>0</v>
      </c>
      <c r="BB894">
        <f>IF('Main Data'!AG894="Yes",1,0)</f>
        <v>0</v>
      </c>
      <c r="BC894">
        <f>IF('Main Data'!AB894="Yes",1,0)</f>
        <v>0</v>
      </c>
      <c r="BD894">
        <f>IF('Main Data'!AA894="Yes",1,0)</f>
        <v>0</v>
      </c>
      <c r="BE894">
        <f>IF('Main Data'!AC894="Yes",1,0)</f>
        <v>0</v>
      </c>
      <c r="BF894">
        <f>IF('Main Data'!AF894="Yes",1,0)</f>
        <v>0</v>
      </c>
      <c r="BG894">
        <f>IF(OR('Main Data'!AI894="Yes",'Main Data'!AL894="Yes"),1,0)</f>
        <v>0</v>
      </c>
      <c r="BH894">
        <f>IF('Main Data'!AJ894="Yes",1,0)</f>
        <v>0</v>
      </c>
      <c r="BI894">
        <f>IF('Main Data'!AK894="Yes",1,0)</f>
        <v>0</v>
      </c>
      <c r="BJ894">
        <f>IF('Main Data'!AM894="Yes",1,0)</f>
        <v>0</v>
      </c>
      <c r="BK894">
        <f>IF('Main Data'!AQ894="Yes",1,0)</f>
        <v>0</v>
      </c>
      <c r="BL894" s="21">
        <f t="shared" si="79"/>
        <v>0</v>
      </c>
      <c r="BM894" s="21">
        <f t="shared" si="80"/>
        <v>0</v>
      </c>
      <c r="BN894" s="21">
        <f t="shared" si="81"/>
        <v>1</v>
      </c>
      <c r="BO894" s="21">
        <f t="shared" si="82"/>
        <v>0</v>
      </c>
      <c r="BP894" s="21">
        <f t="shared" si="83"/>
        <v>0</v>
      </c>
    </row>
    <row r="895" spans="1:68" x14ac:dyDescent="0.2">
      <c r="A895">
        <v>891</v>
      </c>
      <c r="B895" s="33">
        <f>'Main Data'!C895</f>
        <v>43911</v>
      </c>
      <c r="C895">
        <f>'Main Data'!D895</f>
        <v>55</v>
      </c>
      <c r="D895" s="26">
        <f>'Main Data'!E895</f>
        <v>5500</v>
      </c>
      <c r="E895" s="26">
        <f>'Main Data'!F895</f>
        <v>6875</v>
      </c>
      <c r="F895" s="34">
        <f t="shared" si="78"/>
        <v>8.6125033712205621</v>
      </c>
      <c r="G895">
        <f>IF('Main Data'!H895="AP",1,0)</f>
        <v>0</v>
      </c>
      <c r="H895">
        <f>IF('Main Data'!H895="Blancpain",1,0)</f>
        <v>0</v>
      </c>
      <c r="I895">
        <f>IF('Main Data'!H895="Breguet",1,0)</f>
        <v>0</v>
      </c>
      <c r="J895">
        <f>IF('Main Data'!H895="Breitling",1,0)</f>
        <v>0</v>
      </c>
      <c r="K895">
        <f>IF('Main Data'!H895="Cartier",1,0)</f>
        <v>0</v>
      </c>
      <c r="L895">
        <f>IF('Main Data'!H895="Gallet",1,0)</f>
        <v>0</v>
      </c>
      <c r="M895">
        <f>IF('Main Data'!H895="Girard Perregaux",1,0)</f>
        <v>0</v>
      </c>
      <c r="N895">
        <f>IF('Main Data'!H895="Gubelin",1,0)</f>
        <v>0</v>
      </c>
      <c r="O895">
        <f>IF('Main Data'!H895="Heuer",1,0)</f>
        <v>0</v>
      </c>
      <c r="P895">
        <f>IF('Main Data'!H895="IWC",1,0)</f>
        <v>0</v>
      </c>
      <c r="Q895">
        <f>IF('Main Data'!H895="JLC",1,0)</f>
        <v>1</v>
      </c>
      <c r="R895">
        <f>IF('Main Data'!H895="Longines",1,0)</f>
        <v>0</v>
      </c>
      <c r="S895">
        <f>IF('Main Data'!H895="Movado",1,0)</f>
        <v>0</v>
      </c>
      <c r="T895">
        <f>IF('Main Data'!H895="Omega",1,0)</f>
        <v>0</v>
      </c>
      <c r="U895">
        <f>IF('Main Data'!H895="Panerai",1,0)</f>
        <v>0</v>
      </c>
      <c r="V895">
        <f>IF('Main Data'!H895="Patek",1,0)</f>
        <v>0</v>
      </c>
      <c r="W895">
        <f>IF('Main Data'!H895="Rolex",1,0)</f>
        <v>0</v>
      </c>
      <c r="X895">
        <f>IF('Main Data'!H895="Tudor",1,0)</f>
        <v>0</v>
      </c>
      <c r="Y895">
        <f>IF('Main Data'!H895="Ulysse Nardin",1,0)</f>
        <v>0</v>
      </c>
      <c r="Z895">
        <f>IF('Main Data'!H895="Universal Geneve",1,0)</f>
        <v>0</v>
      </c>
      <c r="AA895">
        <f>IF('Main Data'!H895="Vacheron",1,0)</f>
        <v>0</v>
      </c>
      <c r="AB895">
        <f>IF('Main Data'!H895="Zenith",1,0)</f>
        <v>0</v>
      </c>
      <c r="AC895">
        <f>IF('Main Data'!J895="Stainless Steel",1,0)</f>
        <v>0</v>
      </c>
      <c r="AD895">
        <f>IF('Main Data'!J895="Two-tone",1,0)</f>
        <v>0</v>
      </c>
      <c r="AE895">
        <f>IF(OR('Main Data'!J895="YG 18K",'Main Data'!J895="YG &lt;18K",'Main Data'!J895="PG 18K",'Main Data'!J895="PG &lt;18K",'Main Data'!J895="WG 18K",'Main Data'!J895="Mixes of 18K",'Main Data'!J895="Mixes &lt;18K"),1,0)</f>
        <v>1</v>
      </c>
      <c r="AF895">
        <f>IF('Main Data'!J895="Platinum",1,0)</f>
        <v>0</v>
      </c>
      <c r="AG895">
        <f>IF(OR('Main Data'!J895="PVD",'Main Data'!J895="Gold Plate",'Main Data'!J895="Other"),1,0)</f>
        <v>0</v>
      </c>
      <c r="AH895">
        <f>IF('Main Data'!N895="Stainless Steel",1,0)</f>
        <v>0</v>
      </c>
      <c r="AI895">
        <f>IF('Main Data'!N895="Leather",1,0)</f>
        <v>1</v>
      </c>
      <c r="AJ895">
        <f>IF('Main Data'!N895="Two-tone",1,0)</f>
        <v>0</v>
      </c>
      <c r="AK895">
        <f>IF(OR('Main Data'!N895="YG 18K",'Main Data'!N895="PG 18K",'Main Data'!N895="WG 18K",'Main Data'!N895="Mixes of 18K"),1,0)</f>
        <v>0</v>
      </c>
      <c r="AL895">
        <f>IF(OR(,'Main Data'!N895="PVD",'Main Data'!N895="Gold plate"),1,0)</f>
        <v>0</v>
      </c>
      <c r="AM895">
        <f>IF(OR('Main Data'!AV895="Yes",'Main Data'!AW895="Yes",'Main Data'!AU895="Yes"),1,0)</f>
        <v>0</v>
      </c>
      <c r="AN895">
        <f>IF(OR(ISTEXT('Main Data'!AX895), ISTEXT('Main Data'!AY895)),1,0)</f>
        <v>0</v>
      </c>
      <c r="AO895">
        <f>IF('Main Data'!AZ895="Yes",1,0)</f>
        <v>0</v>
      </c>
      <c r="AP895">
        <f>IF('Main Data'!BA895="Yes",1,0)</f>
        <v>0</v>
      </c>
      <c r="AQ895">
        <f>IF('Main Data'!BD895="Yes",1,0)</f>
        <v>0</v>
      </c>
      <c r="AR895">
        <f>IF('Main Data'!BE895="A",1,0)</f>
        <v>0</v>
      </c>
      <c r="AS895">
        <f>IF('Main Data'!BE895="AA",1,0)</f>
        <v>1</v>
      </c>
      <c r="AT895">
        <f>IF('Main Data'!BE895="AAA",1,0)</f>
        <v>0</v>
      </c>
      <c r="AU895">
        <f>IF('Main Data'!BE895="AAAA",1,0)</f>
        <v>0</v>
      </c>
      <c r="AV895">
        <f>IF('Main Data'!P895="Yes",1,0)</f>
        <v>1</v>
      </c>
      <c r="AW895">
        <f>IF('Main Data'!AP895="Yes",1,0)</f>
        <v>0</v>
      </c>
      <c r="AX895">
        <f>IF(OR('Main Data'!V895="Yes", 'Main Data'!W895="Yes",'Main Data'!X895="Yes"),1,0)</f>
        <v>0</v>
      </c>
      <c r="AY895">
        <f>IF(OR('Main Data'!Y895="Yes",'Main Data'!Z895="Yes"),1,0)</f>
        <v>0</v>
      </c>
      <c r="AZ895">
        <f>IF('Main Data'!AR895="Yes",1,0)</f>
        <v>1</v>
      </c>
      <c r="BA895">
        <f>IF('Main Data'!AS895="Yes",1,0)</f>
        <v>0</v>
      </c>
      <c r="BB895">
        <f>IF('Main Data'!AG895="Yes",1,0)</f>
        <v>0</v>
      </c>
      <c r="BC895">
        <f>IF('Main Data'!AB895="Yes",1,0)</f>
        <v>0</v>
      </c>
      <c r="BD895">
        <f>IF('Main Data'!AA895="Yes",1,0)</f>
        <v>0</v>
      </c>
      <c r="BE895">
        <f>IF('Main Data'!AC895="Yes",1,0)</f>
        <v>0</v>
      </c>
      <c r="BF895">
        <f>IF('Main Data'!AF895="Yes",1,0)</f>
        <v>0</v>
      </c>
      <c r="BG895">
        <f>IF(OR('Main Data'!AI895="Yes",'Main Data'!AL895="Yes"),1,0)</f>
        <v>0</v>
      </c>
      <c r="BH895">
        <f>IF('Main Data'!AJ895="Yes",1,0)</f>
        <v>0</v>
      </c>
      <c r="BI895">
        <f>IF('Main Data'!AK895="Yes",1,0)</f>
        <v>0</v>
      </c>
      <c r="BJ895">
        <f>IF('Main Data'!AM895="Yes",1,0)</f>
        <v>0</v>
      </c>
      <c r="BK895">
        <f>IF('Main Data'!AQ895="Yes",1,0)</f>
        <v>0</v>
      </c>
      <c r="BL895" s="21">
        <f t="shared" si="79"/>
        <v>0</v>
      </c>
      <c r="BM895" s="21">
        <f t="shared" si="80"/>
        <v>0</v>
      </c>
      <c r="BN895" s="21">
        <f t="shared" si="81"/>
        <v>1</v>
      </c>
      <c r="BO895" s="21">
        <f t="shared" si="82"/>
        <v>0</v>
      </c>
      <c r="BP895" s="21">
        <f t="shared" si="83"/>
        <v>0</v>
      </c>
    </row>
    <row r="896" spans="1:68" x14ac:dyDescent="0.2">
      <c r="A896">
        <v>892</v>
      </c>
      <c r="B896" s="33">
        <f>'Main Data'!C896</f>
        <v>43911</v>
      </c>
      <c r="C896">
        <f>'Main Data'!D896</f>
        <v>56</v>
      </c>
      <c r="D896" s="26">
        <f>'Main Data'!E896</f>
        <v>2600</v>
      </c>
      <c r="E896" s="26">
        <f>'Main Data'!F896</f>
        <v>3250</v>
      </c>
      <c r="F896" s="34">
        <f t="shared" si="78"/>
        <v>7.8632667240095735</v>
      </c>
      <c r="G896">
        <f>IF('Main Data'!H896="AP",1,0)</f>
        <v>0</v>
      </c>
      <c r="H896">
        <f>IF('Main Data'!H896="Blancpain",1,0)</f>
        <v>0</v>
      </c>
      <c r="I896">
        <f>IF('Main Data'!H896="Breguet",1,0)</f>
        <v>0</v>
      </c>
      <c r="J896">
        <f>IF('Main Data'!H896="Breitling",1,0)</f>
        <v>0</v>
      </c>
      <c r="K896">
        <f>IF('Main Data'!H896="Cartier",1,0)</f>
        <v>0</v>
      </c>
      <c r="L896">
        <f>IF('Main Data'!H896="Gallet",1,0)</f>
        <v>0</v>
      </c>
      <c r="M896">
        <f>IF('Main Data'!H896="Girard Perregaux",1,0)</f>
        <v>0</v>
      </c>
      <c r="N896">
        <f>IF('Main Data'!H896="Gubelin",1,0)</f>
        <v>0</v>
      </c>
      <c r="O896">
        <f>IF('Main Data'!H896="Heuer",1,0)</f>
        <v>0</v>
      </c>
      <c r="P896">
        <f>IF('Main Data'!H896="IWC",1,0)</f>
        <v>0</v>
      </c>
      <c r="Q896">
        <f>IF('Main Data'!H896="JLC",1,0)</f>
        <v>1</v>
      </c>
      <c r="R896">
        <f>IF('Main Data'!H896="Longines",1,0)</f>
        <v>0</v>
      </c>
      <c r="S896">
        <f>IF('Main Data'!H896="Movado",1,0)</f>
        <v>0</v>
      </c>
      <c r="T896">
        <f>IF('Main Data'!H896="Omega",1,0)</f>
        <v>0</v>
      </c>
      <c r="U896">
        <f>IF('Main Data'!H896="Panerai",1,0)</f>
        <v>0</v>
      </c>
      <c r="V896">
        <f>IF('Main Data'!H896="Patek",1,0)</f>
        <v>0</v>
      </c>
      <c r="W896">
        <f>IF('Main Data'!H896="Rolex",1,0)</f>
        <v>0</v>
      </c>
      <c r="X896">
        <f>IF('Main Data'!H896="Tudor",1,0)</f>
        <v>0</v>
      </c>
      <c r="Y896">
        <f>IF('Main Data'!H896="Ulysse Nardin",1,0)</f>
        <v>0</v>
      </c>
      <c r="Z896">
        <f>IF('Main Data'!H896="Universal Geneve",1,0)</f>
        <v>0</v>
      </c>
      <c r="AA896">
        <f>IF('Main Data'!H896="Vacheron",1,0)</f>
        <v>0</v>
      </c>
      <c r="AB896">
        <f>IF('Main Data'!H896="Zenith",1,0)</f>
        <v>0</v>
      </c>
      <c r="AC896">
        <f>IF('Main Data'!J896="Stainless Steel",1,0)</f>
        <v>1</v>
      </c>
      <c r="AD896">
        <f>IF('Main Data'!J896="Two-tone",1,0)</f>
        <v>0</v>
      </c>
      <c r="AE896">
        <f>IF(OR('Main Data'!J896="YG 18K",'Main Data'!J896="YG &lt;18K",'Main Data'!J896="PG 18K",'Main Data'!J896="PG &lt;18K",'Main Data'!J896="WG 18K",'Main Data'!J896="Mixes of 18K",'Main Data'!J896="Mixes &lt;18K"),1,0)</f>
        <v>0</v>
      </c>
      <c r="AF896">
        <f>IF('Main Data'!J896="Platinum",1,0)</f>
        <v>0</v>
      </c>
      <c r="AG896">
        <f>IF(OR('Main Data'!J896="PVD",'Main Data'!J896="Gold Plate",'Main Data'!J896="Other"),1,0)</f>
        <v>0</v>
      </c>
      <c r="AH896">
        <f>IF('Main Data'!N896="Stainless Steel",1,0)</f>
        <v>0</v>
      </c>
      <c r="AI896">
        <f>IF('Main Data'!N896="Leather",1,0)</f>
        <v>1</v>
      </c>
      <c r="AJ896">
        <f>IF('Main Data'!N896="Two-tone",1,0)</f>
        <v>0</v>
      </c>
      <c r="AK896">
        <f>IF(OR('Main Data'!N896="YG 18K",'Main Data'!N896="PG 18K",'Main Data'!N896="WG 18K",'Main Data'!N896="Mixes of 18K"),1,0)</f>
        <v>0</v>
      </c>
      <c r="AL896">
        <f>IF(OR(,'Main Data'!N896="PVD",'Main Data'!N896="Gold plate"),1,0)</f>
        <v>0</v>
      </c>
      <c r="AM896">
        <f>IF(OR('Main Data'!AV896="Yes",'Main Data'!AW896="Yes",'Main Data'!AU896="Yes"),1,0)</f>
        <v>0</v>
      </c>
      <c r="AN896">
        <f>IF(OR(ISTEXT('Main Data'!AX896), ISTEXT('Main Data'!AY896)),1,0)</f>
        <v>0</v>
      </c>
      <c r="AO896">
        <f>IF('Main Data'!AZ896="Yes",1,0)</f>
        <v>0</v>
      </c>
      <c r="AP896">
        <f>IF('Main Data'!BA896="Yes",1,0)</f>
        <v>0</v>
      </c>
      <c r="AQ896">
        <f>IF('Main Data'!BD896="Yes",1,0)</f>
        <v>0</v>
      </c>
      <c r="AR896">
        <f>IF('Main Data'!BE896="A",1,0)</f>
        <v>0</v>
      </c>
      <c r="AS896">
        <f>IF('Main Data'!BE896="AA",1,0)</f>
        <v>0</v>
      </c>
      <c r="AT896">
        <f>IF('Main Data'!BE896="AAA",1,0)</f>
        <v>1</v>
      </c>
      <c r="AU896">
        <f>IF('Main Data'!BE896="AAAA",1,0)</f>
        <v>0</v>
      </c>
      <c r="AV896">
        <f>IF('Main Data'!P896="Yes",1,0)</f>
        <v>0</v>
      </c>
      <c r="AW896">
        <f>IF('Main Data'!AP896="Yes",1,0)</f>
        <v>0</v>
      </c>
      <c r="AX896">
        <f>IF(OR('Main Data'!V896="Yes", 'Main Data'!W896="Yes",'Main Data'!X896="Yes"),1,0)</f>
        <v>0</v>
      </c>
      <c r="AY896">
        <f>IF(OR('Main Data'!Y896="Yes",'Main Data'!Z896="Yes"),1,0)</f>
        <v>0</v>
      </c>
      <c r="AZ896">
        <f>IF('Main Data'!AR896="Yes",1,0)</f>
        <v>0</v>
      </c>
      <c r="BA896">
        <f>IF('Main Data'!AS896="Yes",1,0)</f>
        <v>0</v>
      </c>
      <c r="BB896">
        <f>IF('Main Data'!AG896="Yes",1,0)</f>
        <v>1</v>
      </c>
      <c r="BC896">
        <f>IF('Main Data'!AB896="Yes",1,0)</f>
        <v>0</v>
      </c>
      <c r="BD896">
        <f>IF('Main Data'!AA896="Yes",1,0)</f>
        <v>0</v>
      </c>
      <c r="BE896">
        <f>IF('Main Data'!AC896="Yes",1,0)</f>
        <v>0</v>
      </c>
      <c r="BF896">
        <f>IF('Main Data'!AF896="Yes",1,0)</f>
        <v>0</v>
      </c>
      <c r="BG896">
        <f>IF(OR('Main Data'!AI896="Yes",'Main Data'!AL896="Yes"),1,0)</f>
        <v>0</v>
      </c>
      <c r="BH896">
        <f>IF('Main Data'!AJ896="Yes",1,0)</f>
        <v>0</v>
      </c>
      <c r="BI896">
        <f>IF('Main Data'!AK896="Yes",1,0)</f>
        <v>0</v>
      </c>
      <c r="BJ896">
        <f>IF('Main Data'!AM896="Yes",1,0)</f>
        <v>0</v>
      </c>
      <c r="BK896">
        <f>IF('Main Data'!AQ896="Yes",1,0)</f>
        <v>0</v>
      </c>
      <c r="BL896" s="21">
        <f t="shared" si="79"/>
        <v>0</v>
      </c>
      <c r="BM896" s="21">
        <f t="shared" si="80"/>
        <v>0</v>
      </c>
      <c r="BN896" s="21">
        <f t="shared" si="81"/>
        <v>1</v>
      </c>
      <c r="BO896" s="21">
        <f t="shared" si="82"/>
        <v>0</v>
      </c>
      <c r="BP896" s="21">
        <f t="shared" si="83"/>
        <v>0</v>
      </c>
    </row>
    <row r="897" spans="1:68" x14ac:dyDescent="0.2">
      <c r="A897">
        <v>893</v>
      </c>
      <c r="B897" s="33">
        <f>'Main Data'!C897</f>
        <v>43911</v>
      </c>
      <c r="C897">
        <f>'Main Data'!D897</f>
        <v>57</v>
      </c>
      <c r="D897" s="26">
        <f>'Main Data'!E897</f>
        <v>6600</v>
      </c>
      <c r="E897" s="26">
        <f>'Main Data'!F897</f>
        <v>8250</v>
      </c>
      <c r="F897" s="34">
        <f t="shared" si="78"/>
        <v>8.794824928014517</v>
      </c>
      <c r="G897">
        <f>IF('Main Data'!H897="AP",1,0)</f>
        <v>0</v>
      </c>
      <c r="H897">
        <f>IF('Main Data'!H897="Blancpain",1,0)</f>
        <v>0</v>
      </c>
      <c r="I897">
        <f>IF('Main Data'!H897="Breguet",1,0)</f>
        <v>0</v>
      </c>
      <c r="J897">
        <f>IF('Main Data'!H897="Breitling",1,0)</f>
        <v>0</v>
      </c>
      <c r="K897">
        <f>IF('Main Data'!H897="Cartier",1,0)</f>
        <v>0</v>
      </c>
      <c r="L897">
        <f>IF('Main Data'!H897="Gallet",1,0)</f>
        <v>0</v>
      </c>
      <c r="M897">
        <f>IF('Main Data'!H897="Girard Perregaux",1,0)</f>
        <v>0</v>
      </c>
      <c r="N897">
        <f>IF('Main Data'!H897="Gubelin",1,0)</f>
        <v>0</v>
      </c>
      <c r="O897">
        <f>IF('Main Data'!H897="Heuer",1,0)</f>
        <v>0</v>
      </c>
      <c r="P897">
        <f>IF('Main Data'!H897="IWC",1,0)</f>
        <v>0</v>
      </c>
      <c r="Q897">
        <f>IF('Main Data'!H897="JLC",1,0)</f>
        <v>1</v>
      </c>
      <c r="R897">
        <f>IF('Main Data'!H897="Longines",1,0)</f>
        <v>0</v>
      </c>
      <c r="S897">
        <f>IF('Main Data'!H897="Movado",1,0)</f>
        <v>0</v>
      </c>
      <c r="T897">
        <f>IF('Main Data'!H897="Omega",1,0)</f>
        <v>0</v>
      </c>
      <c r="U897">
        <f>IF('Main Data'!H897="Panerai",1,0)</f>
        <v>0</v>
      </c>
      <c r="V897">
        <f>IF('Main Data'!H897="Patek",1,0)</f>
        <v>0</v>
      </c>
      <c r="W897">
        <f>IF('Main Data'!H897="Rolex",1,0)</f>
        <v>0</v>
      </c>
      <c r="X897">
        <f>IF('Main Data'!H897="Tudor",1,0)</f>
        <v>0</v>
      </c>
      <c r="Y897">
        <f>IF('Main Data'!H897="Ulysse Nardin",1,0)</f>
        <v>0</v>
      </c>
      <c r="Z897">
        <f>IF('Main Data'!H897="Universal Geneve",1,0)</f>
        <v>0</v>
      </c>
      <c r="AA897">
        <f>IF('Main Data'!H897="Vacheron",1,0)</f>
        <v>0</v>
      </c>
      <c r="AB897">
        <f>IF('Main Data'!H897="Zenith",1,0)</f>
        <v>0</v>
      </c>
      <c r="AC897">
        <f>IF('Main Data'!J897="Stainless Steel",1,0)</f>
        <v>0</v>
      </c>
      <c r="AD897">
        <f>IF('Main Data'!J897="Two-tone",1,0)</f>
        <v>0</v>
      </c>
      <c r="AE897">
        <f>IF(OR('Main Data'!J897="YG 18K",'Main Data'!J897="YG &lt;18K",'Main Data'!J897="PG 18K",'Main Data'!J897="PG &lt;18K",'Main Data'!J897="WG 18K",'Main Data'!J897="Mixes of 18K",'Main Data'!J897="Mixes &lt;18K"),1,0)</f>
        <v>1</v>
      </c>
      <c r="AF897">
        <f>IF('Main Data'!J897="Platinum",1,0)</f>
        <v>0</v>
      </c>
      <c r="AG897">
        <f>IF(OR('Main Data'!J897="PVD",'Main Data'!J897="Gold Plate",'Main Data'!J897="Other"),1,0)</f>
        <v>0</v>
      </c>
      <c r="AH897">
        <f>IF('Main Data'!N897="Stainless Steel",1,0)</f>
        <v>0</v>
      </c>
      <c r="AI897">
        <f>IF('Main Data'!N897="Leather",1,0)</f>
        <v>0</v>
      </c>
      <c r="AJ897">
        <f>IF('Main Data'!N897="Two-tone",1,0)</f>
        <v>0</v>
      </c>
      <c r="AK897">
        <f>IF(OR('Main Data'!N897="YG 18K",'Main Data'!N897="PG 18K",'Main Data'!N897="WG 18K",'Main Data'!N897="Mixes of 18K"),1,0)</f>
        <v>1</v>
      </c>
      <c r="AL897">
        <f>IF(OR(,'Main Data'!N897="PVD",'Main Data'!N897="Gold plate"),1,0)</f>
        <v>0</v>
      </c>
      <c r="AM897">
        <f>IF(OR('Main Data'!AV897="Yes",'Main Data'!AW897="Yes",'Main Data'!AU897="Yes"),1,0)</f>
        <v>0</v>
      </c>
      <c r="AN897">
        <f>IF(OR(ISTEXT('Main Data'!AX897), ISTEXT('Main Data'!AY897)),1,0)</f>
        <v>0</v>
      </c>
      <c r="AO897">
        <f>IF('Main Data'!AZ897="Yes",1,0)</f>
        <v>0</v>
      </c>
      <c r="AP897">
        <f>IF('Main Data'!BA897="Yes",1,0)</f>
        <v>0</v>
      </c>
      <c r="AQ897">
        <f>IF('Main Data'!BD897="Yes",1,0)</f>
        <v>0</v>
      </c>
      <c r="AR897">
        <f>IF('Main Data'!BE897="A",1,0)</f>
        <v>0</v>
      </c>
      <c r="AS897">
        <f>IF('Main Data'!BE897="AA",1,0)</f>
        <v>1</v>
      </c>
      <c r="AT897">
        <f>IF('Main Data'!BE897="AAA",1,0)</f>
        <v>0</v>
      </c>
      <c r="AU897">
        <f>IF('Main Data'!BE897="AAAA",1,0)</f>
        <v>0</v>
      </c>
      <c r="AV897">
        <f>IF('Main Data'!P897="Yes",1,0)</f>
        <v>0</v>
      </c>
      <c r="AW897">
        <f>IF('Main Data'!AP897="Yes",1,0)</f>
        <v>0</v>
      </c>
      <c r="AX897">
        <f>IF(OR('Main Data'!V897="Yes", 'Main Data'!W897="Yes",'Main Data'!X897="Yes"),1,0)</f>
        <v>1</v>
      </c>
      <c r="AY897">
        <f>IF(OR('Main Data'!Y897="Yes",'Main Data'!Z897="Yes"),1,0)</f>
        <v>1</v>
      </c>
      <c r="AZ897">
        <f>IF('Main Data'!AR897="Yes",1,0)</f>
        <v>0</v>
      </c>
      <c r="BA897">
        <f>IF('Main Data'!AS897="Yes",1,0)</f>
        <v>0</v>
      </c>
      <c r="BB897">
        <f>IF('Main Data'!AG897="Yes",1,0)</f>
        <v>0</v>
      </c>
      <c r="BC897">
        <f>IF('Main Data'!AB897="Yes",1,0)</f>
        <v>0</v>
      </c>
      <c r="BD897">
        <f>IF('Main Data'!AA897="Yes",1,0)</f>
        <v>0</v>
      </c>
      <c r="BE897">
        <f>IF('Main Data'!AC897="Yes",1,0)</f>
        <v>0</v>
      </c>
      <c r="BF897">
        <f>IF('Main Data'!AF897="Yes",1,0)</f>
        <v>0</v>
      </c>
      <c r="BG897">
        <f>IF(OR('Main Data'!AI897="Yes",'Main Data'!AL897="Yes"),1,0)</f>
        <v>0</v>
      </c>
      <c r="BH897">
        <f>IF('Main Data'!AJ897="Yes",1,0)</f>
        <v>0</v>
      </c>
      <c r="BI897">
        <f>IF('Main Data'!AK897="Yes",1,0)</f>
        <v>0</v>
      </c>
      <c r="BJ897">
        <f>IF('Main Data'!AM897="Yes",1,0)</f>
        <v>0</v>
      </c>
      <c r="BK897">
        <f>IF('Main Data'!AQ897="Yes",1,0)</f>
        <v>0</v>
      </c>
      <c r="BL897" s="21">
        <f t="shared" si="79"/>
        <v>0</v>
      </c>
      <c r="BM897" s="21">
        <f t="shared" si="80"/>
        <v>0</v>
      </c>
      <c r="BN897" s="21">
        <f t="shared" si="81"/>
        <v>1</v>
      </c>
      <c r="BO897" s="21">
        <f t="shared" si="82"/>
        <v>0</v>
      </c>
      <c r="BP897" s="21">
        <f t="shared" si="83"/>
        <v>0</v>
      </c>
    </row>
    <row r="898" spans="1:68" x14ac:dyDescent="0.2">
      <c r="A898">
        <v>894</v>
      </c>
      <c r="B898" s="33">
        <f>'Main Data'!C898</f>
        <v>43911</v>
      </c>
      <c r="C898">
        <f>'Main Data'!D898</f>
        <v>59</v>
      </c>
      <c r="D898" s="26">
        <f>'Main Data'!E898</f>
        <v>3700</v>
      </c>
      <c r="E898" s="26">
        <f>'Main Data'!F898</f>
        <v>4625</v>
      </c>
      <c r="F898" s="34">
        <f t="shared" si="78"/>
        <v>8.2160880986323157</v>
      </c>
      <c r="G898">
        <f>IF('Main Data'!H898="AP",1,0)</f>
        <v>0</v>
      </c>
      <c r="H898">
        <f>IF('Main Data'!H898="Blancpain",1,0)</f>
        <v>0</v>
      </c>
      <c r="I898">
        <f>IF('Main Data'!H898="Breguet",1,0)</f>
        <v>0</v>
      </c>
      <c r="J898">
        <f>IF('Main Data'!H898="Breitling",1,0)</f>
        <v>0</v>
      </c>
      <c r="K898">
        <f>IF('Main Data'!H898="Cartier",1,0)</f>
        <v>0</v>
      </c>
      <c r="L898">
        <f>IF('Main Data'!H898="Gallet",1,0)</f>
        <v>0</v>
      </c>
      <c r="M898">
        <f>IF('Main Data'!H898="Girard Perregaux",1,0)</f>
        <v>0</v>
      </c>
      <c r="N898">
        <f>IF('Main Data'!H898="Gubelin",1,0)</f>
        <v>0</v>
      </c>
      <c r="O898">
        <f>IF('Main Data'!H898="Heuer",1,0)</f>
        <v>0</v>
      </c>
      <c r="P898">
        <f>IF('Main Data'!H898="IWC",1,0)</f>
        <v>0</v>
      </c>
      <c r="Q898">
        <f>IF('Main Data'!H898="JLC",1,0)</f>
        <v>0</v>
      </c>
      <c r="R898">
        <f>IF('Main Data'!H898="Longines",1,0)</f>
        <v>0</v>
      </c>
      <c r="S898">
        <f>IF('Main Data'!H898="Movado",1,0)</f>
        <v>0</v>
      </c>
      <c r="T898">
        <f>IF('Main Data'!H898="Omega",1,0)</f>
        <v>0</v>
      </c>
      <c r="U898">
        <f>IF('Main Data'!H898="Panerai",1,0)</f>
        <v>0</v>
      </c>
      <c r="V898">
        <f>IF('Main Data'!H898="Patek",1,0)</f>
        <v>0</v>
      </c>
      <c r="W898">
        <f>IF('Main Data'!H898="Rolex",1,0)</f>
        <v>0</v>
      </c>
      <c r="X898">
        <f>IF('Main Data'!H898="Tudor",1,0)</f>
        <v>0</v>
      </c>
      <c r="Y898">
        <f>IF('Main Data'!H898="Ulysse Nardin",1,0)</f>
        <v>0</v>
      </c>
      <c r="Z898">
        <f>IF('Main Data'!H898="Universal Geneve",1,0)</f>
        <v>0</v>
      </c>
      <c r="AA898">
        <f>IF('Main Data'!H898="Vacheron",1,0)</f>
        <v>1</v>
      </c>
      <c r="AB898">
        <f>IF('Main Data'!H898="Zenith",1,0)</f>
        <v>0</v>
      </c>
      <c r="AC898">
        <f>IF('Main Data'!J898="Stainless Steel",1,0)</f>
        <v>0</v>
      </c>
      <c r="AD898">
        <f>IF('Main Data'!J898="Two-tone",1,0)</f>
        <v>0</v>
      </c>
      <c r="AE898">
        <f>IF(OR('Main Data'!J898="YG 18K",'Main Data'!J898="YG &lt;18K",'Main Data'!J898="PG 18K",'Main Data'!J898="PG &lt;18K",'Main Data'!J898="WG 18K",'Main Data'!J898="Mixes of 18K",'Main Data'!J898="Mixes &lt;18K"),1,0)</f>
        <v>1</v>
      </c>
      <c r="AF898">
        <f>IF('Main Data'!J898="Platinum",1,0)</f>
        <v>0</v>
      </c>
      <c r="AG898">
        <f>IF(OR('Main Data'!J898="PVD",'Main Data'!J898="Gold Plate",'Main Data'!J898="Other"),1,0)</f>
        <v>0</v>
      </c>
      <c r="AH898">
        <f>IF('Main Data'!N898="Stainless Steel",1,0)</f>
        <v>0</v>
      </c>
      <c r="AI898">
        <f>IF('Main Data'!N898="Leather",1,0)</f>
        <v>1</v>
      </c>
      <c r="AJ898">
        <f>IF('Main Data'!N898="Two-tone",1,0)</f>
        <v>0</v>
      </c>
      <c r="AK898">
        <f>IF(OR('Main Data'!N898="YG 18K",'Main Data'!N898="PG 18K",'Main Data'!N898="WG 18K",'Main Data'!N898="Mixes of 18K"),1,0)</f>
        <v>0</v>
      </c>
      <c r="AL898">
        <f>IF(OR(,'Main Data'!N898="PVD",'Main Data'!N898="Gold plate"),1,0)</f>
        <v>0</v>
      </c>
      <c r="AM898">
        <f>IF(OR('Main Data'!AV898="Yes",'Main Data'!AW898="Yes",'Main Data'!AU898="Yes"),1,0)</f>
        <v>0</v>
      </c>
      <c r="AN898">
        <f>IF(OR(ISTEXT('Main Data'!AX898), ISTEXT('Main Data'!AY898)),1,0)</f>
        <v>0</v>
      </c>
      <c r="AO898">
        <f>IF('Main Data'!AZ898="Yes",1,0)</f>
        <v>0</v>
      </c>
      <c r="AP898">
        <f>IF('Main Data'!BA898="Yes",1,0)</f>
        <v>0</v>
      </c>
      <c r="AQ898">
        <f>IF('Main Data'!BD898="Yes",1,0)</f>
        <v>0</v>
      </c>
      <c r="AR898">
        <f>IF('Main Data'!BE898="A",1,0)</f>
        <v>0</v>
      </c>
      <c r="AS898">
        <f>IF('Main Data'!BE898="AA",1,0)</f>
        <v>1</v>
      </c>
      <c r="AT898">
        <f>IF('Main Data'!BE898="AAA",1,0)</f>
        <v>0</v>
      </c>
      <c r="AU898">
        <f>IF('Main Data'!BE898="AAAA",1,0)</f>
        <v>0</v>
      </c>
      <c r="AV898">
        <f>IF('Main Data'!P898="Yes",1,0)</f>
        <v>1</v>
      </c>
      <c r="AW898">
        <f>IF('Main Data'!AP898="Yes",1,0)</f>
        <v>0</v>
      </c>
      <c r="AX898">
        <f>IF(OR('Main Data'!V898="Yes", 'Main Data'!W898="Yes",'Main Data'!X898="Yes"),1,0)</f>
        <v>0</v>
      </c>
      <c r="AY898">
        <f>IF(OR('Main Data'!Y898="Yes",'Main Data'!Z898="Yes"),1,0)</f>
        <v>0</v>
      </c>
      <c r="AZ898">
        <f>IF('Main Data'!AR898="Yes",1,0)</f>
        <v>0</v>
      </c>
      <c r="BA898">
        <f>IF('Main Data'!AS898="Yes",1,0)</f>
        <v>0</v>
      </c>
      <c r="BB898">
        <f>IF('Main Data'!AG898="Yes",1,0)</f>
        <v>0</v>
      </c>
      <c r="BC898">
        <f>IF('Main Data'!AB898="Yes",1,0)</f>
        <v>0</v>
      </c>
      <c r="BD898">
        <f>IF('Main Data'!AA898="Yes",1,0)</f>
        <v>0</v>
      </c>
      <c r="BE898">
        <f>IF('Main Data'!AC898="Yes",1,0)</f>
        <v>0</v>
      </c>
      <c r="BF898">
        <f>IF('Main Data'!AF898="Yes",1,0)</f>
        <v>0</v>
      </c>
      <c r="BG898">
        <f>IF(OR('Main Data'!AI898="Yes",'Main Data'!AL898="Yes"),1,0)</f>
        <v>0</v>
      </c>
      <c r="BH898">
        <f>IF('Main Data'!AJ898="Yes",1,0)</f>
        <v>0</v>
      </c>
      <c r="BI898">
        <f>IF('Main Data'!AK898="Yes",1,0)</f>
        <v>0</v>
      </c>
      <c r="BJ898">
        <f>IF('Main Data'!AM898="Yes",1,0)</f>
        <v>0</v>
      </c>
      <c r="BK898">
        <f>IF('Main Data'!AQ898="Yes",1,0)</f>
        <v>0</v>
      </c>
      <c r="BL898" s="21">
        <f t="shared" si="79"/>
        <v>0</v>
      </c>
      <c r="BM898" s="21">
        <f t="shared" si="80"/>
        <v>0</v>
      </c>
      <c r="BN898" s="21">
        <f t="shared" si="81"/>
        <v>1</v>
      </c>
      <c r="BO898" s="21">
        <f t="shared" si="82"/>
        <v>0</v>
      </c>
      <c r="BP898" s="21">
        <f t="shared" si="83"/>
        <v>0</v>
      </c>
    </row>
    <row r="899" spans="1:68" x14ac:dyDescent="0.2">
      <c r="A899">
        <v>895</v>
      </c>
      <c r="B899" s="33">
        <f>'Main Data'!C899</f>
        <v>43911</v>
      </c>
      <c r="C899">
        <f>'Main Data'!D899</f>
        <v>60</v>
      </c>
      <c r="D899" s="26">
        <f>'Main Data'!E899</f>
        <v>8500</v>
      </c>
      <c r="E899" s="26">
        <f>'Main Data'!F899</f>
        <v>10625</v>
      </c>
      <c r="F899" s="34">
        <f t="shared" si="78"/>
        <v>9.0478214424784085</v>
      </c>
      <c r="G899">
        <f>IF('Main Data'!H899="AP",1,0)</f>
        <v>0</v>
      </c>
      <c r="H899">
        <f>IF('Main Data'!H899="Blancpain",1,0)</f>
        <v>0</v>
      </c>
      <c r="I899">
        <f>IF('Main Data'!H899="Breguet",1,0)</f>
        <v>0</v>
      </c>
      <c r="J899">
        <f>IF('Main Data'!H899="Breitling",1,0)</f>
        <v>0</v>
      </c>
      <c r="K899">
        <f>IF('Main Data'!H899="Cartier",1,0)</f>
        <v>0</v>
      </c>
      <c r="L899">
        <f>IF('Main Data'!H899="Gallet",1,0)</f>
        <v>0</v>
      </c>
      <c r="M899">
        <f>IF('Main Data'!H899="Girard Perregaux",1,0)</f>
        <v>0</v>
      </c>
      <c r="N899">
        <f>IF('Main Data'!H899="Gubelin",1,0)</f>
        <v>0</v>
      </c>
      <c r="O899">
        <f>IF('Main Data'!H899="Heuer",1,0)</f>
        <v>0</v>
      </c>
      <c r="P899">
        <f>IF('Main Data'!H899="IWC",1,0)</f>
        <v>0</v>
      </c>
      <c r="Q899">
        <f>IF('Main Data'!H899="JLC",1,0)</f>
        <v>0</v>
      </c>
      <c r="R899">
        <f>IF('Main Data'!H899="Longines",1,0)</f>
        <v>0</v>
      </c>
      <c r="S899">
        <f>IF('Main Data'!H899="Movado",1,0)</f>
        <v>0</v>
      </c>
      <c r="T899">
        <f>IF('Main Data'!H899="Omega",1,0)</f>
        <v>0</v>
      </c>
      <c r="U899">
        <f>IF('Main Data'!H899="Panerai",1,0)</f>
        <v>0</v>
      </c>
      <c r="V899">
        <f>IF('Main Data'!H899="Patek",1,0)</f>
        <v>0</v>
      </c>
      <c r="W899">
        <f>IF('Main Data'!H899="Rolex",1,0)</f>
        <v>0</v>
      </c>
      <c r="X899">
        <f>IF('Main Data'!H899="Tudor",1,0)</f>
        <v>0</v>
      </c>
      <c r="Y899">
        <f>IF('Main Data'!H899="Ulysse Nardin",1,0)</f>
        <v>0</v>
      </c>
      <c r="Z899">
        <f>IF('Main Data'!H899="Universal Geneve",1,0)</f>
        <v>0</v>
      </c>
      <c r="AA899">
        <f>IF('Main Data'!H899="Vacheron",1,0)</f>
        <v>1</v>
      </c>
      <c r="AB899">
        <f>IF('Main Data'!H899="Zenith",1,0)</f>
        <v>0</v>
      </c>
      <c r="AC899">
        <f>IF('Main Data'!J899="Stainless Steel",1,0)</f>
        <v>0</v>
      </c>
      <c r="AD899">
        <f>IF('Main Data'!J899="Two-tone",1,0)</f>
        <v>0</v>
      </c>
      <c r="AE899">
        <f>IF(OR('Main Data'!J899="YG 18K",'Main Data'!J899="YG &lt;18K",'Main Data'!J899="PG 18K",'Main Data'!J899="PG &lt;18K",'Main Data'!J899="WG 18K",'Main Data'!J899="Mixes of 18K",'Main Data'!J899="Mixes &lt;18K"),1,0)</f>
        <v>1</v>
      </c>
      <c r="AF899">
        <f>IF('Main Data'!J899="Platinum",1,0)</f>
        <v>0</v>
      </c>
      <c r="AG899">
        <f>IF(OR('Main Data'!J899="PVD",'Main Data'!J899="Gold Plate",'Main Data'!J899="Other"),1,0)</f>
        <v>0</v>
      </c>
      <c r="AH899">
        <f>IF('Main Data'!N899="Stainless Steel",1,0)</f>
        <v>0</v>
      </c>
      <c r="AI899">
        <f>IF('Main Data'!N899="Leather",1,0)</f>
        <v>0</v>
      </c>
      <c r="AJ899">
        <f>IF('Main Data'!N899="Two-tone",1,0)</f>
        <v>0</v>
      </c>
      <c r="AK899">
        <f>IF(OR('Main Data'!N899="YG 18K",'Main Data'!N899="PG 18K",'Main Data'!N899="WG 18K",'Main Data'!N899="Mixes of 18K"),1,0)</f>
        <v>1</v>
      </c>
      <c r="AL899">
        <f>IF(OR(,'Main Data'!N899="PVD",'Main Data'!N899="Gold plate"),1,0)</f>
        <v>0</v>
      </c>
      <c r="AM899">
        <f>IF(OR('Main Data'!AV899="Yes",'Main Data'!AW899="Yes",'Main Data'!AU899="Yes"),1,0)</f>
        <v>0</v>
      </c>
      <c r="AN899">
        <f>IF(OR(ISTEXT('Main Data'!AX899), ISTEXT('Main Data'!AY899)),1,0)</f>
        <v>0</v>
      </c>
      <c r="AO899">
        <f>IF('Main Data'!AZ899="Yes",1,0)</f>
        <v>0</v>
      </c>
      <c r="AP899">
        <f>IF('Main Data'!BA899="Yes",1,0)</f>
        <v>0</v>
      </c>
      <c r="AQ899">
        <f>IF('Main Data'!BD899="Yes",1,0)</f>
        <v>0</v>
      </c>
      <c r="AR899">
        <f>IF('Main Data'!BE899="A",1,0)</f>
        <v>0</v>
      </c>
      <c r="AS899">
        <f>IF('Main Data'!BE899="AA",1,0)</f>
        <v>1</v>
      </c>
      <c r="AT899">
        <f>IF('Main Data'!BE899="AAA",1,0)</f>
        <v>0</v>
      </c>
      <c r="AU899">
        <f>IF('Main Data'!BE899="AAAA",1,0)</f>
        <v>0</v>
      </c>
      <c r="AV899">
        <f>IF('Main Data'!P899="Yes",1,0)</f>
        <v>0</v>
      </c>
      <c r="AW899">
        <f>IF('Main Data'!AP899="Yes",1,0)</f>
        <v>0</v>
      </c>
      <c r="AX899">
        <f>IF(OR('Main Data'!V899="Yes", 'Main Data'!W899="Yes",'Main Data'!X899="Yes"),1,0)</f>
        <v>1</v>
      </c>
      <c r="AY899">
        <f>IF(OR('Main Data'!Y899="Yes",'Main Data'!Z899="Yes"),1,0)</f>
        <v>0</v>
      </c>
      <c r="AZ899">
        <f>IF('Main Data'!AR899="Yes",1,0)</f>
        <v>0</v>
      </c>
      <c r="BA899">
        <f>IF('Main Data'!AS899="Yes",1,0)</f>
        <v>0</v>
      </c>
      <c r="BB899">
        <f>IF('Main Data'!AG899="Yes",1,0)</f>
        <v>0</v>
      </c>
      <c r="BC899">
        <f>IF('Main Data'!AB899="Yes",1,0)</f>
        <v>0</v>
      </c>
      <c r="BD899">
        <f>IF('Main Data'!AA899="Yes",1,0)</f>
        <v>0</v>
      </c>
      <c r="BE899">
        <f>IF('Main Data'!AC899="Yes",1,0)</f>
        <v>0</v>
      </c>
      <c r="BF899">
        <f>IF('Main Data'!AF899="Yes",1,0)</f>
        <v>0</v>
      </c>
      <c r="BG899">
        <f>IF(OR('Main Data'!AI899="Yes",'Main Data'!AL899="Yes"),1,0)</f>
        <v>0</v>
      </c>
      <c r="BH899">
        <f>IF('Main Data'!AJ899="Yes",1,0)</f>
        <v>0</v>
      </c>
      <c r="BI899">
        <f>IF('Main Data'!AK899="Yes",1,0)</f>
        <v>0</v>
      </c>
      <c r="BJ899">
        <f>IF('Main Data'!AM899="Yes",1,0)</f>
        <v>0</v>
      </c>
      <c r="BK899">
        <f>IF('Main Data'!AQ899="Yes",1,0)</f>
        <v>0</v>
      </c>
      <c r="BL899" s="21">
        <f t="shared" si="79"/>
        <v>0</v>
      </c>
      <c r="BM899" s="21">
        <f t="shared" si="80"/>
        <v>0</v>
      </c>
      <c r="BN899" s="21">
        <f t="shared" si="81"/>
        <v>1</v>
      </c>
      <c r="BO899" s="21">
        <f t="shared" si="82"/>
        <v>0</v>
      </c>
      <c r="BP899" s="21">
        <f t="shared" si="83"/>
        <v>0</v>
      </c>
    </row>
    <row r="900" spans="1:68" x14ac:dyDescent="0.2">
      <c r="A900">
        <v>896</v>
      </c>
      <c r="B900" s="33">
        <f>'Main Data'!C900</f>
        <v>43911</v>
      </c>
      <c r="C900">
        <f>'Main Data'!D900</f>
        <v>61</v>
      </c>
      <c r="D900" s="26">
        <f>'Main Data'!E900</f>
        <v>4500</v>
      </c>
      <c r="E900" s="26">
        <f>'Main Data'!F900</f>
        <v>5625</v>
      </c>
      <c r="F900" s="34">
        <f t="shared" si="78"/>
        <v>8.4118326757584114</v>
      </c>
      <c r="G900">
        <f>IF('Main Data'!H900="AP",1,0)</f>
        <v>0</v>
      </c>
      <c r="H900">
        <f>IF('Main Data'!H900="Blancpain",1,0)</f>
        <v>0</v>
      </c>
      <c r="I900">
        <f>IF('Main Data'!H900="Breguet",1,0)</f>
        <v>0</v>
      </c>
      <c r="J900">
        <f>IF('Main Data'!H900="Breitling",1,0)</f>
        <v>0</v>
      </c>
      <c r="K900">
        <f>IF('Main Data'!H900="Cartier",1,0)</f>
        <v>0</v>
      </c>
      <c r="L900">
        <f>IF('Main Data'!H900="Gallet",1,0)</f>
        <v>0</v>
      </c>
      <c r="M900">
        <f>IF('Main Data'!H900="Girard Perregaux",1,0)</f>
        <v>0</v>
      </c>
      <c r="N900">
        <f>IF('Main Data'!H900="Gubelin",1,0)</f>
        <v>0</v>
      </c>
      <c r="O900">
        <f>IF('Main Data'!H900="Heuer",1,0)</f>
        <v>0</v>
      </c>
      <c r="P900">
        <f>IF('Main Data'!H900="IWC",1,0)</f>
        <v>0</v>
      </c>
      <c r="Q900">
        <f>IF('Main Data'!H900="JLC",1,0)</f>
        <v>0</v>
      </c>
      <c r="R900">
        <f>IF('Main Data'!H900="Longines",1,0)</f>
        <v>0</v>
      </c>
      <c r="S900">
        <f>IF('Main Data'!H900="Movado",1,0)</f>
        <v>0</v>
      </c>
      <c r="T900">
        <f>IF('Main Data'!H900="Omega",1,0)</f>
        <v>0</v>
      </c>
      <c r="U900">
        <f>IF('Main Data'!H900="Panerai",1,0)</f>
        <v>0</v>
      </c>
      <c r="V900">
        <f>IF('Main Data'!H900="Patek",1,0)</f>
        <v>0</v>
      </c>
      <c r="W900">
        <f>IF('Main Data'!H900="Rolex",1,0)</f>
        <v>0</v>
      </c>
      <c r="X900">
        <f>IF('Main Data'!H900="Tudor",1,0)</f>
        <v>0</v>
      </c>
      <c r="Y900">
        <f>IF('Main Data'!H900="Ulysse Nardin",1,0)</f>
        <v>0</v>
      </c>
      <c r="Z900">
        <f>IF('Main Data'!H900="Universal Geneve",1,0)</f>
        <v>0</v>
      </c>
      <c r="AA900">
        <f>IF('Main Data'!H900="Vacheron",1,0)</f>
        <v>1</v>
      </c>
      <c r="AB900">
        <f>IF('Main Data'!H900="Zenith",1,0)</f>
        <v>0</v>
      </c>
      <c r="AC900">
        <f>IF('Main Data'!J900="Stainless Steel",1,0)</f>
        <v>0</v>
      </c>
      <c r="AD900">
        <f>IF('Main Data'!J900="Two-tone",1,0)</f>
        <v>0</v>
      </c>
      <c r="AE900">
        <f>IF(OR('Main Data'!J900="YG 18K",'Main Data'!J900="YG &lt;18K",'Main Data'!J900="PG 18K",'Main Data'!J900="PG &lt;18K",'Main Data'!J900="WG 18K",'Main Data'!J900="Mixes of 18K",'Main Data'!J900="Mixes &lt;18K"),1,0)</f>
        <v>1</v>
      </c>
      <c r="AF900">
        <f>IF('Main Data'!J900="Platinum",1,0)</f>
        <v>0</v>
      </c>
      <c r="AG900">
        <f>IF(OR('Main Data'!J900="PVD",'Main Data'!J900="Gold Plate",'Main Data'!J900="Other"),1,0)</f>
        <v>0</v>
      </c>
      <c r="AH900">
        <f>IF('Main Data'!N900="Stainless Steel",1,0)</f>
        <v>0</v>
      </c>
      <c r="AI900">
        <f>IF('Main Data'!N900="Leather",1,0)</f>
        <v>1</v>
      </c>
      <c r="AJ900">
        <f>IF('Main Data'!N900="Two-tone",1,0)</f>
        <v>0</v>
      </c>
      <c r="AK900">
        <f>IF(OR('Main Data'!N900="YG 18K",'Main Data'!N900="PG 18K",'Main Data'!N900="WG 18K",'Main Data'!N900="Mixes of 18K"),1,0)</f>
        <v>0</v>
      </c>
      <c r="AL900">
        <f>IF(OR(,'Main Data'!N900="PVD",'Main Data'!N900="Gold plate"),1,0)</f>
        <v>0</v>
      </c>
      <c r="AM900">
        <f>IF(OR('Main Data'!AV900="Yes",'Main Data'!AW900="Yes",'Main Data'!AU900="Yes"),1,0)</f>
        <v>0</v>
      </c>
      <c r="AN900">
        <f>IF(OR(ISTEXT('Main Data'!AX900), ISTEXT('Main Data'!AY900)),1,0)</f>
        <v>0</v>
      </c>
      <c r="AO900">
        <f>IF('Main Data'!AZ900="Yes",1,0)</f>
        <v>0</v>
      </c>
      <c r="AP900">
        <f>IF('Main Data'!BA900="Yes",1,0)</f>
        <v>0</v>
      </c>
      <c r="AQ900">
        <f>IF('Main Data'!BD900="Yes",1,0)</f>
        <v>0</v>
      </c>
      <c r="AR900">
        <f>IF('Main Data'!BE900="A",1,0)</f>
        <v>0</v>
      </c>
      <c r="AS900">
        <f>IF('Main Data'!BE900="AA",1,0)</f>
        <v>1</v>
      </c>
      <c r="AT900">
        <f>IF('Main Data'!BE900="AAA",1,0)</f>
        <v>0</v>
      </c>
      <c r="AU900">
        <f>IF('Main Data'!BE900="AAAA",1,0)</f>
        <v>0</v>
      </c>
      <c r="AV900">
        <f>IF('Main Data'!P900="Yes",1,0)</f>
        <v>1</v>
      </c>
      <c r="AW900">
        <f>IF('Main Data'!AP900="Yes",1,0)</f>
        <v>0</v>
      </c>
      <c r="AX900">
        <f>IF(OR('Main Data'!V900="Yes", 'Main Data'!W900="Yes",'Main Data'!X900="Yes"),1,0)</f>
        <v>0</v>
      </c>
      <c r="AY900">
        <f>IF(OR('Main Data'!Y900="Yes",'Main Data'!Z900="Yes"),1,0)</f>
        <v>0</v>
      </c>
      <c r="AZ900">
        <f>IF('Main Data'!AR900="Yes",1,0)</f>
        <v>0</v>
      </c>
      <c r="BA900">
        <f>IF('Main Data'!AS900="Yes",1,0)</f>
        <v>0</v>
      </c>
      <c r="BB900">
        <f>IF('Main Data'!AG900="Yes",1,0)</f>
        <v>0</v>
      </c>
      <c r="BC900">
        <f>IF('Main Data'!AB900="Yes",1,0)</f>
        <v>0</v>
      </c>
      <c r="BD900">
        <f>IF('Main Data'!AA900="Yes",1,0)</f>
        <v>0</v>
      </c>
      <c r="BE900">
        <f>IF('Main Data'!AC900="Yes",1,0)</f>
        <v>0</v>
      </c>
      <c r="BF900">
        <f>IF('Main Data'!AF900="Yes",1,0)</f>
        <v>0</v>
      </c>
      <c r="BG900">
        <f>IF(OR('Main Data'!AI900="Yes",'Main Data'!AL900="Yes"),1,0)</f>
        <v>0</v>
      </c>
      <c r="BH900">
        <f>IF('Main Data'!AJ900="Yes",1,0)</f>
        <v>0</v>
      </c>
      <c r="BI900">
        <f>IF('Main Data'!AK900="Yes",1,0)</f>
        <v>0</v>
      </c>
      <c r="BJ900">
        <f>IF('Main Data'!AM900="Yes",1,0)</f>
        <v>0</v>
      </c>
      <c r="BK900">
        <f>IF('Main Data'!AQ900="Yes",1,0)</f>
        <v>0</v>
      </c>
      <c r="BL900" s="21">
        <f t="shared" si="79"/>
        <v>0</v>
      </c>
      <c r="BM900" s="21">
        <f t="shared" si="80"/>
        <v>0</v>
      </c>
      <c r="BN900" s="21">
        <f t="shared" si="81"/>
        <v>1</v>
      </c>
      <c r="BO900" s="21">
        <f t="shared" si="82"/>
        <v>0</v>
      </c>
      <c r="BP900" s="21">
        <f t="shared" si="83"/>
        <v>0</v>
      </c>
    </row>
    <row r="901" spans="1:68" x14ac:dyDescent="0.2">
      <c r="A901">
        <v>897</v>
      </c>
      <c r="B901" s="33">
        <f>'Main Data'!C901</f>
        <v>43911</v>
      </c>
      <c r="C901">
        <f>'Main Data'!D901</f>
        <v>88</v>
      </c>
      <c r="D901" s="26">
        <f>'Main Data'!E901</f>
        <v>3200</v>
      </c>
      <c r="E901" s="26">
        <f>'Main Data'!F901</f>
        <v>4000</v>
      </c>
      <c r="F901" s="34">
        <f t="shared" ref="F901:F964" si="84">LN(D901)</f>
        <v>8.0709060887878188</v>
      </c>
      <c r="G901">
        <f>IF('Main Data'!H901="AP",1,0)</f>
        <v>0</v>
      </c>
      <c r="H901">
        <f>IF('Main Data'!H901="Blancpain",1,0)</f>
        <v>0</v>
      </c>
      <c r="I901">
        <f>IF('Main Data'!H901="Breguet",1,0)</f>
        <v>0</v>
      </c>
      <c r="J901">
        <f>IF('Main Data'!H901="Breitling",1,0)</f>
        <v>0</v>
      </c>
      <c r="K901">
        <f>IF('Main Data'!H901="Cartier",1,0)</f>
        <v>0</v>
      </c>
      <c r="L901">
        <f>IF('Main Data'!H901="Gallet",1,0)</f>
        <v>0</v>
      </c>
      <c r="M901">
        <f>IF('Main Data'!H901="Girard Perregaux",1,0)</f>
        <v>0</v>
      </c>
      <c r="N901">
        <f>IF('Main Data'!H901="Gubelin",1,0)</f>
        <v>0</v>
      </c>
      <c r="O901">
        <f>IF('Main Data'!H901="Heuer",1,0)</f>
        <v>0</v>
      </c>
      <c r="P901">
        <f>IF('Main Data'!H901="IWC",1,0)</f>
        <v>0</v>
      </c>
      <c r="Q901">
        <f>IF('Main Data'!H901="JLC",1,0)</f>
        <v>0</v>
      </c>
      <c r="R901">
        <f>IF('Main Data'!H901="Longines",1,0)</f>
        <v>0</v>
      </c>
      <c r="S901">
        <f>IF('Main Data'!H901="Movado",1,0)</f>
        <v>0</v>
      </c>
      <c r="T901">
        <f>IF('Main Data'!H901="Omega",1,0)</f>
        <v>0</v>
      </c>
      <c r="U901">
        <f>IF('Main Data'!H901="Panerai",1,0)</f>
        <v>0</v>
      </c>
      <c r="V901">
        <f>IF('Main Data'!H901="Patek",1,0)</f>
        <v>0</v>
      </c>
      <c r="W901">
        <f>IF('Main Data'!H901="Rolex",1,0)</f>
        <v>0</v>
      </c>
      <c r="X901">
        <f>IF('Main Data'!H901="Tudor",1,0)</f>
        <v>1</v>
      </c>
      <c r="Y901">
        <f>IF('Main Data'!H901="Ulysse Nardin",1,0)</f>
        <v>0</v>
      </c>
      <c r="Z901">
        <f>IF('Main Data'!H901="Universal Geneve",1,0)</f>
        <v>0</v>
      </c>
      <c r="AA901">
        <f>IF('Main Data'!H901="Vacheron",1,0)</f>
        <v>0</v>
      </c>
      <c r="AB901">
        <f>IF('Main Data'!H901="Zenith",1,0)</f>
        <v>0</v>
      </c>
      <c r="AC901">
        <f>IF('Main Data'!J901="Stainless Steel",1,0)</f>
        <v>1</v>
      </c>
      <c r="AD901">
        <f>IF('Main Data'!J901="Two-tone",1,0)</f>
        <v>0</v>
      </c>
      <c r="AE901">
        <f>IF(OR('Main Data'!J901="YG 18K",'Main Data'!J901="YG &lt;18K",'Main Data'!J901="PG 18K",'Main Data'!J901="PG &lt;18K",'Main Data'!J901="WG 18K",'Main Data'!J901="Mixes of 18K",'Main Data'!J901="Mixes &lt;18K"),1,0)</f>
        <v>0</v>
      </c>
      <c r="AF901">
        <f>IF('Main Data'!J901="Platinum",1,0)</f>
        <v>0</v>
      </c>
      <c r="AG901">
        <f>IF(OR('Main Data'!J901="PVD",'Main Data'!J901="Gold Plate",'Main Data'!J901="Other"),1,0)</f>
        <v>0</v>
      </c>
      <c r="AH901">
        <f>IF('Main Data'!N901="Stainless Steel",1,0)</f>
        <v>1</v>
      </c>
      <c r="AI901">
        <f>IF('Main Data'!N901="Leather",1,0)</f>
        <v>0</v>
      </c>
      <c r="AJ901">
        <f>IF('Main Data'!N901="Two-tone",1,0)</f>
        <v>0</v>
      </c>
      <c r="AK901">
        <f>IF(OR('Main Data'!N901="YG 18K",'Main Data'!N901="PG 18K",'Main Data'!N901="WG 18K",'Main Data'!N901="Mixes of 18K"),1,0)</f>
        <v>0</v>
      </c>
      <c r="AL901">
        <f>IF(OR(,'Main Data'!N901="PVD",'Main Data'!N901="Gold plate"),1,0)</f>
        <v>0</v>
      </c>
      <c r="AM901">
        <f>IF(OR('Main Data'!AV901="Yes",'Main Data'!AW901="Yes",'Main Data'!AU901="Yes"),1,0)</f>
        <v>0</v>
      </c>
      <c r="AN901">
        <f>IF(OR(ISTEXT('Main Data'!AX901), ISTEXT('Main Data'!AY901)),1,0)</f>
        <v>0</v>
      </c>
      <c r="AO901">
        <f>IF('Main Data'!AZ901="Yes",1,0)</f>
        <v>0</v>
      </c>
      <c r="AP901">
        <f>IF('Main Data'!BA901="Yes",1,0)</f>
        <v>0</v>
      </c>
      <c r="AQ901">
        <f>IF('Main Data'!BD901="Yes",1,0)</f>
        <v>0</v>
      </c>
      <c r="AR901">
        <f>IF('Main Data'!BE901="A",1,0)</f>
        <v>1</v>
      </c>
      <c r="AS901">
        <f>IF('Main Data'!BE901="AA",1,0)</f>
        <v>0</v>
      </c>
      <c r="AT901">
        <f>IF('Main Data'!BE901="AAA",1,0)</f>
        <v>0</v>
      </c>
      <c r="AU901">
        <f>IF('Main Data'!BE901="AAAA",1,0)</f>
        <v>0</v>
      </c>
      <c r="AV901">
        <f>IF('Main Data'!P901="Yes",1,0)</f>
        <v>0</v>
      </c>
      <c r="AW901">
        <f>IF('Main Data'!AP901="Yes",1,0)</f>
        <v>0</v>
      </c>
      <c r="AX901">
        <f>IF(OR('Main Data'!V901="Yes", 'Main Data'!W901="Yes",'Main Data'!X901="Yes"),1,0)</f>
        <v>1</v>
      </c>
      <c r="AY901">
        <f>IF(OR('Main Data'!Y901="Yes",'Main Data'!Z901="Yes"),1,0)</f>
        <v>0</v>
      </c>
      <c r="AZ901">
        <f>IF('Main Data'!AR901="Yes",1,0)</f>
        <v>0</v>
      </c>
      <c r="BA901">
        <f>IF('Main Data'!AS901="Yes",1,0)</f>
        <v>0</v>
      </c>
      <c r="BB901">
        <f>IF('Main Data'!AG901="Yes",1,0)</f>
        <v>0</v>
      </c>
      <c r="BC901">
        <f>IF('Main Data'!AB901="Yes",1,0)</f>
        <v>0</v>
      </c>
      <c r="BD901">
        <f>IF('Main Data'!AA901="Yes",1,0)</f>
        <v>0</v>
      </c>
      <c r="BE901">
        <f>IF('Main Data'!AC901="Yes",1,0)</f>
        <v>0</v>
      </c>
      <c r="BF901">
        <f>IF('Main Data'!AF901="Yes",1,0)</f>
        <v>0</v>
      </c>
      <c r="BG901">
        <f>IF(OR('Main Data'!AI901="Yes",'Main Data'!AL901="Yes"),1,0)</f>
        <v>0</v>
      </c>
      <c r="BH901">
        <f>IF('Main Data'!AJ901="Yes",1,0)</f>
        <v>0</v>
      </c>
      <c r="BI901">
        <f>IF('Main Data'!AK901="Yes",1,0)</f>
        <v>0</v>
      </c>
      <c r="BJ901">
        <f>IF('Main Data'!AM901="Yes",1,0)</f>
        <v>0</v>
      </c>
      <c r="BK901">
        <f>IF('Main Data'!AQ901="Yes",1,0)</f>
        <v>0</v>
      </c>
      <c r="BL901" s="21">
        <f t="shared" ref="BL901:BL964" si="85">IF(AND($B901&gt;=DATEVALUE("1/1/2018"),$B901&lt;=DATEVALUE("12/31/2018")),1,0)</f>
        <v>0</v>
      </c>
      <c r="BM901" s="21">
        <f t="shared" ref="BM901:BM964" si="86">IF(AND($B901&gt;=DATEVALUE("1/1/2019"),$B901&lt;=DATEVALUE("12/31/2019")),1,0)</f>
        <v>0</v>
      </c>
      <c r="BN901" s="21">
        <f t="shared" ref="BN901:BN964" si="87">IF(AND($B901&gt;=DATEVALUE("1/1/2020"),$B901&lt;=DATEVALUE("12/31/2020")),1,0)</f>
        <v>1</v>
      </c>
      <c r="BO901" s="21">
        <f t="shared" ref="BO901:BO964" si="88">IF(AND($B901&gt;=DATEVALUE("1/1/2021"),$B901&lt;=DATEVALUE("12/31/2021")),1,0)</f>
        <v>0</v>
      </c>
      <c r="BP901" s="21">
        <f t="shared" ref="BP901:BP964" si="89">IF(AND($B901&gt;=DATEVALUE("1/1/2022"),$B901&lt;=DATEVALUE("12/31/2022")),1,0)</f>
        <v>0</v>
      </c>
    </row>
    <row r="902" spans="1:68" x14ac:dyDescent="0.2">
      <c r="A902">
        <v>898</v>
      </c>
      <c r="B902" s="33">
        <f>'Main Data'!C902</f>
        <v>43911</v>
      </c>
      <c r="C902">
        <f>'Main Data'!D902</f>
        <v>89</v>
      </c>
      <c r="D902" s="26">
        <f>'Main Data'!E902</f>
        <v>8600</v>
      </c>
      <c r="E902" s="26">
        <f>'Main Data'!F902</f>
        <v>10750</v>
      </c>
      <c r="F902" s="34">
        <f t="shared" si="84"/>
        <v>9.0595174822415991</v>
      </c>
      <c r="G902">
        <f>IF('Main Data'!H902="AP",1,0)</f>
        <v>0</v>
      </c>
      <c r="H902">
        <f>IF('Main Data'!H902="Blancpain",1,0)</f>
        <v>0</v>
      </c>
      <c r="I902">
        <f>IF('Main Data'!H902="Breguet",1,0)</f>
        <v>0</v>
      </c>
      <c r="J902">
        <f>IF('Main Data'!H902="Breitling",1,0)</f>
        <v>0</v>
      </c>
      <c r="K902">
        <f>IF('Main Data'!H902="Cartier",1,0)</f>
        <v>0</v>
      </c>
      <c r="L902">
        <f>IF('Main Data'!H902="Gallet",1,0)</f>
        <v>0</v>
      </c>
      <c r="M902">
        <f>IF('Main Data'!H902="Girard Perregaux",1,0)</f>
        <v>0</v>
      </c>
      <c r="N902">
        <f>IF('Main Data'!H902="Gubelin",1,0)</f>
        <v>0</v>
      </c>
      <c r="O902">
        <f>IF('Main Data'!H902="Heuer",1,0)</f>
        <v>0</v>
      </c>
      <c r="P902">
        <f>IF('Main Data'!H902="IWC",1,0)</f>
        <v>0</v>
      </c>
      <c r="Q902">
        <f>IF('Main Data'!H902="JLC",1,0)</f>
        <v>0</v>
      </c>
      <c r="R902">
        <f>IF('Main Data'!H902="Longines",1,0)</f>
        <v>0</v>
      </c>
      <c r="S902">
        <f>IF('Main Data'!H902="Movado",1,0)</f>
        <v>0</v>
      </c>
      <c r="T902">
        <f>IF('Main Data'!H902="Omega",1,0)</f>
        <v>0</v>
      </c>
      <c r="U902">
        <f>IF('Main Data'!H902="Panerai",1,0)</f>
        <v>0</v>
      </c>
      <c r="V902">
        <f>IF('Main Data'!H902="Patek",1,0)</f>
        <v>0</v>
      </c>
      <c r="W902">
        <f>IF('Main Data'!H902="Rolex",1,0)</f>
        <v>0</v>
      </c>
      <c r="X902">
        <f>IF('Main Data'!H902="Tudor",1,0)</f>
        <v>1</v>
      </c>
      <c r="Y902">
        <f>IF('Main Data'!H902="Ulysse Nardin",1,0)</f>
        <v>0</v>
      </c>
      <c r="Z902">
        <f>IF('Main Data'!H902="Universal Geneve",1,0)</f>
        <v>0</v>
      </c>
      <c r="AA902">
        <f>IF('Main Data'!H902="Vacheron",1,0)</f>
        <v>0</v>
      </c>
      <c r="AB902">
        <f>IF('Main Data'!H902="Zenith",1,0)</f>
        <v>0</v>
      </c>
      <c r="AC902">
        <f>IF('Main Data'!J902="Stainless Steel",1,0)</f>
        <v>1</v>
      </c>
      <c r="AD902">
        <f>IF('Main Data'!J902="Two-tone",1,0)</f>
        <v>0</v>
      </c>
      <c r="AE902">
        <f>IF(OR('Main Data'!J902="YG 18K",'Main Data'!J902="YG &lt;18K",'Main Data'!J902="PG 18K",'Main Data'!J902="PG &lt;18K",'Main Data'!J902="WG 18K",'Main Data'!J902="Mixes of 18K",'Main Data'!J902="Mixes &lt;18K"),1,0)</f>
        <v>0</v>
      </c>
      <c r="AF902">
        <f>IF('Main Data'!J902="Platinum",1,0)</f>
        <v>0</v>
      </c>
      <c r="AG902">
        <f>IF(OR('Main Data'!J902="PVD",'Main Data'!J902="Gold Plate",'Main Data'!J902="Other"),1,0)</f>
        <v>0</v>
      </c>
      <c r="AH902">
        <f>IF('Main Data'!N902="Stainless Steel",1,0)</f>
        <v>0</v>
      </c>
      <c r="AI902">
        <f>IF('Main Data'!N902="Leather",1,0)</f>
        <v>1</v>
      </c>
      <c r="AJ902">
        <f>IF('Main Data'!N902="Two-tone",1,0)</f>
        <v>0</v>
      </c>
      <c r="AK902">
        <f>IF(OR('Main Data'!N902="YG 18K",'Main Data'!N902="PG 18K",'Main Data'!N902="WG 18K",'Main Data'!N902="Mixes of 18K"),1,0)</f>
        <v>0</v>
      </c>
      <c r="AL902">
        <f>IF(OR(,'Main Data'!N902="PVD",'Main Data'!N902="Gold plate"),1,0)</f>
        <v>0</v>
      </c>
      <c r="AM902">
        <f>IF(OR('Main Data'!AV902="Yes",'Main Data'!AW902="Yes",'Main Data'!AU902="Yes"),1,0)</f>
        <v>0</v>
      </c>
      <c r="AN902">
        <f>IF(OR(ISTEXT('Main Data'!AX902), ISTEXT('Main Data'!AY902)),1,0)</f>
        <v>0</v>
      </c>
      <c r="AO902">
        <f>IF('Main Data'!AZ902="Yes",1,0)</f>
        <v>0</v>
      </c>
      <c r="AP902">
        <f>IF('Main Data'!BA902="Yes",1,0)</f>
        <v>0</v>
      </c>
      <c r="AQ902">
        <f>IF('Main Data'!BD902="Yes",1,0)</f>
        <v>0</v>
      </c>
      <c r="AR902">
        <f>IF('Main Data'!BE902="A",1,0)</f>
        <v>0</v>
      </c>
      <c r="AS902">
        <f>IF('Main Data'!BE902="AA",1,0)</f>
        <v>0</v>
      </c>
      <c r="AT902">
        <f>IF('Main Data'!BE902="AAA",1,0)</f>
        <v>1</v>
      </c>
      <c r="AU902">
        <f>IF('Main Data'!BE902="AAAA",1,0)</f>
        <v>0</v>
      </c>
      <c r="AV902">
        <f>IF('Main Data'!P902="Yes",1,0)</f>
        <v>0</v>
      </c>
      <c r="AW902">
        <f>IF('Main Data'!AP902="Yes",1,0)</f>
        <v>0</v>
      </c>
      <c r="AX902">
        <f>IF(OR('Main Data'!V902="Yes", 'Main Data'!W902="Yes",'Main Data'!X902="Yes"),1,0)</f>
        <v>1</v>
      </c>
      <c r="AY902">
        <f>IF(OR('Main Data'!Y902="Yes",'Main Data'!Z902="Yes"),1,0)</f>
        <v>0</v>
      </c>
      <c r="AZ902">
        <f>IF('Main Data'!AR902="Yes",1,0)</f>
        <v>0</v>
      </c>
      <c r="BA902">
        <f>IF('Main Data'!AS902="Yes",1,0)</f>
        <v>0</v>
      </c>
      <c r="BB902">
        <f>IF('Main Data'!AG902="Yes",1,0)</f>
        <v>0</v>
      </c>
      <c r="BC902">
        <f>IF('Main Data'!AB902="Yes",1,0)</f>
        <v>0</v>
      </c>
      <c r="BD902">
        <f>IF('Main Data'!AA902="Yes",1,0)</f>
        <v>1</v>
      </c>
      <c r="BE902">
        <f>IF('Main Data'!AC902="Yes",1,0)</f>
        <v>0</v>
      </c>
      <c r="BF902">
        <f>IF('Main Data'!AF902="Yes",1,0)</f>
        <v>0</v>
      </c>
      <c r="BG902">
        <f>IF(OR('Main Data'!AI902="Yes",'Main Data'!AL902="Yes"),1,0)</f>
        <v>0</v>
      </c>
      <c r="BH902">
        <f>IF('Main Data'!AJ902="Yes",1,0)</f>
        <v>0</v>
      </c>
      <c r="BI902">
        <f>IF('Main Data'!AK902="Yes",1,0)</f>
        <v>0</v>
      </c>
      <c r="BJ902">
        <f>IF('Main Data'!AM902="Yes",1,0)</f>
        <v>0</v>
      </c>
      <c r="BK902">
        <f>IF('Main Data'!AQ902="Yes",1,0)</f>
        <v>0</v>
      </c>
      <c r="BL902" s="21">
        <f t="shared" si="85"/>
        <v>0</v>
      </c>
      <c r="BM902" s="21">
        <f t="shared" si="86"/>
        <v>0</v>
      </c>
      <c r="BN902" s="21">
        <f t="shared" si="87"/>
        <v>1</v>
      </c>
      <c r="BO902" s="21">
        <f t="shared" si="88"/>
        <v>0</v>
      </c>
      <c r="BP902" s="21">
        <f t="shared" si="89"/>
        <v>0</v>
      </c>
    </row>
    <row r="903" spans="1:68" x14ac:dyDescent="0.2">
      <c r="A903">
        <v>899</v>
      </c>
      <c r="B903" s="33">
        <f>'Main Data'!C903</f>
        <v>43911</v>
      </c>
      <c r="C903">
        <f>'Main Data'!D903</f>
        <v>90</v>
      </c>
      <c r="D903" s="26">
        <f>'Main Data'!E903</f>
        <v>9000</v>
      </c>
      <c r="E903" s="26">
        <f>'Main Data'!F903</f>
        <v>11250</v>
      </c>
      <c r="F903" s="34">
        <f t="shared" si="84"/>
        <v>9.1049798563183568</v>
      </c>
      <c r="G903">
        <f>IF('Main Data'!H903="AP",1,0)</f>
        <v>0</v>
      </c>
      <c r="H903">
        <f>IF('Main Data'!H903="Blancpain",1,0)</f>
        <v>0</v>
      </c>
      <c r="I903">
        <f>IF('Main Data'!H903="Breguet",1,0)</f>
        <v>0</v>
      </c>
      <c r="J903">
        <f>IF('Main Data'!H903="Breitling",1,0)</f>
        <v>0</v>
      </c>
      <c r="K903">
        <f>IF('Main Data'!H903="Cartier",1,0)</f>
        <v>0</v>
      </c>
      <c r="L903">
        <f>IF('Main Data'!H903="Gallet",1,0)</f>
        <v>0</v>
      </c>
      <c r="M903">
        <f>IF('Main Data'!H903="Girard Perregaux",1,0)</f>
        <v>0</v>
      </c>
      <c r="N903">
        <f>IF('Main Data'!H903="Gubelin",1,0)</f>
        <v>0</v>
      </c>
      <c r="O903">
        <f>IF('Main Data'!H903="Heuer",1,0)</f>
        <v>0</v>
      </c>
      <c r="P903">
        <f>IF('Main Data'!H903="IWC",1,0)</f>
        <v>0</v>
      </c>
      <c r="Q903">
        <f>IF('Main Data'!H903="JLC",1,0)</f>
        <v>0</v>
      </c>
      <c r="R903">
        <f>IF('Main Data'!H903="Longines",1,0)</f>
        <v>0</v>
      </c>
      <c r="S903">
        <f>IF('Main Data'!H903="Movado",1,0)</f>
        <v>0</v>
      </c>
      <c r="T903">
        <f>IF('Main Data'!H903="Omega",1,0)</f>
        <v>0</v>
      </c>
      <c r="U903">
        <f>IF('Main Data'!H903="Panerai",1,0)</f>
        <v>0</v>
      </c>
      <c r="V903">
        <f>IF('Main Data'!H903="Patek",1,0)</f>
        <v>0</v>
      </c>
      <c r="W903">
        <f>IF('Main Data'!H903="Rolex",1,0)</f>
        <v>0</v>
      </c>
      <c r="X903">
        <f>IF('Main Data'!H903="Tudor",1,0)</f>
        <v>1</v>
      </c>
      <c r="Y903">
        <f>IF('Main Data'!H903="Ulysse Nardin",1,0)</f>
        <v>0</v>
      </c>
      <c r="Z903">
        <f>IF('Main Data'!H903="Universal Geneve",1,0)</f>
        <v>0</v>
      </c>
      <c r="AA903">
        <f>IF('Main Data'!H903="Vacheron",1,0)</f>
        <v>0</v>
      </c>
      <c r="AB903">
        <f>IF('Main Data'!H903="Zenith",1,0)</f>
        <v>0</v>
      </c>
      <c r="AC903">
        <f>IF('Main Data'!J903="Stainless Steel",1,0)</f>
        <v>1</v>
      </c>
      <c r="AD903">
        <f>IF('Main Data'!J903="Two-tone",1,0)</f>
        <v>0</v>
      </c>
      <c r="AE903">
        <f>IF(OR('Main Data'!J903="YG 18K",'Main Data'!J903="YG &lt;18K",'Main Data'!J903="PG 18K",'Main Data'!J903="PG &lt;18K",'Main Data'!J903="WG 18K",'Main Data'!J903="Mixes of 18K",'Main Data'!J903="Mixes &lt;18K"),1,0)</f>
        <v>0</v>
      </c>
      <c r="AF903">
        <f>IF('Main Data'!J903="Platinum",1,0)</f>
        <v>0</v>
      </c>
      <c r="AG903">
        <f>IF(OR('Main Data'!J903="PVD",'Main Data'!J903="Gold Plate",'Main Data'!J903="Other"),1,0)</f>
        <v>0</v>
      </c>
      <c r="AH903">
        <f>IF('Main Data'!N903="Stainless Steel",1,0)</f>
        <v>0</v>
      </c>
      <c r="AI903">
        <f>IF('Main Data'!N903="Leather",1,0)</f>
        <v>1</v>
      </c>
      <c r="AJ903">
        <f>IF('Main Data'!N903="Two-tone",1,0)</f>
        <v>0</v>
      </c>
      <c r="AK903">
        <f>IF(OR('Main Data'!N903="YG 18K",'Main Data'!N903="PG 18K",'Main Data'!N903="WG 18K",'Main Data'!N903="Mixes of 18K"),1,0)</f>
        <v>0</v>
      </c>
      <c r="AL903">
        <f>IF(OR(,'Main Data'!N903="PVD",'Main Data'!N903="Gold plate"),1,0)</f>
        <v>0</v>
      </c>
      <c r="AM903">
        <f>IF(OR('Main Data'!AV903="Yes",'Main Data'!AW903="Yes",'Main Data'!AU903="Yes"),1,0)</f>
        <v>0</v>
      </c>
      <c r="AN903">
        <f>IF(OR(ISTEXT('Main Data'!AX903), ISTEXT('Main Data'!AY903)),1,0)</f>
        <v>0</v>
      </c>
      <c r="AO903">
        <f>IF('Main Data'!AZ903="Yes",1,0)</f>
        <v>0</v>
      </c>
      <c r="AP903">
        <f>IF('Main Data'!BA903="Yes",1,0)</f>
        <v>0</v>
      </c>
      <c r="AQ903">
        <f>IF('Main Data'!BD903="Yes",1,0)</f>
        <v>0</v>
      </c>
      <c r="AR903">
        <f>IF('Main Data'!BE903="A",1,0)</f>
        <v>0</v>
      </c>
      <c r="AS903">
        <f>IF('Main Data'!BE903="AA",1,0)</f>
        <v>1</v>
      </c>
      <c r="AT903">
        <f>IF('Main Data'!BE903="AAA",1,0)</f>
        <v>0</v>
      </c>
      <c r="AU903">
        <f>IF('Main Data'!BE903="AAAA",1,0)</f>
        <v>0</v>
      </c>
      <c r="AV903">
        <f>IF('Main Data'!P903="Yes",1,0)</f>
        <v>1</v>
      </c>
      <c r="AW903">
        <f>IF('Main Data'!AP903="Yes",1,0)</f>
        <v>0</v>
      </c>
      <c r="AX903">
        <f>IF(OR('Main Data'!V903="Yes", 'Main Data'!W903="Yes",'Main Data'!X903="Yes"),1,0)</f>
        <v>0</v>
      </c>
      <c r="AY903">
        <f>IF(OR('Main Data'!Y903="Yes",'Main Data'!Z903="Yes"),1,0)</f>
        <v>0</v>
      </c>
      <c r="AZ903">
        <f>IF('Main Data'!AR903="Yes",1,0)</f>
        <v>0</v>
      </c>
      <c r="BA903">
        <f>IF('Main Data'!AS903="Yes",1,0)</f>
        <v>0</v>
      </c>
      <c r="BB903">
        <f>IF('Main Data'!AG903="Yes",1,0)</f>
        <v>0</v>
      </c>
      <c r="BC903">
        <f>IF('Main Data'!AB903="Yes",1,0)</f>
        <v>0</v>
      </c>
      <c r="BD903">
        <f>IF('Main Data'!AA903="Yes",1,0)</f>
        <v>1</v>
      </c>
      <c r="BE903">
        <f>IF('Main Data'!AC903="Yes",1,0)</f>
        <v>0</v>
      </c>
      <c r="BF903">
        <f>IF('Main Data'!AF903="Yes",1,0)</f>
        <v>0</v>
      </c>
      <c r="BG903">
        <f>IF(OR('Main Data'!AI903="Yes",'Main Data'!AL903="Yes"),1,0)</f>
        <v>0</v>
      </c>
      <c r="BH903">
        <f>IF('Main Data'!AJ903="Yes",1,0)</f>
        <v>0</v>
      </c>
      <c r="BI903">
        <f>IF('Main Data'!AK903="Yes",1,0)</f>
        <v>0</v>
      </c>
      <c r="BJ903">
        <f>IF('Main Data'!AM903="Yes",1,0)</f>
        <v>0</v>
      </c>
      <c r="BK903">
        <f>IF('Main Data'!AQ903="Yes",1,0)</f>
        <v>0</v>
      </c>
      <c r="BL903" s="21">
        <f t="shared" si="85"/>
        <v>0</v>
      </c>
      <c r="BM903" s="21">
        <f t="shared" si="86"/>
        <v>0</v>
      </c>
      <c r="BN903" s="21">
        <f t="shared" si="87"/>
        <v>1</v>
      </c>
      <c r="BO903" s="21">
        <f t="shared" si="88"/>
        <v>0</v>
      </c>
      <c r="BP903" s="21">
        <f t="shared" si="89"/>
        <v>0</v>
      </c>
    </row>
    <row r="904" spans="1:68" x14ac:dyDescent="0.2">
      <c r="A904">
        <v>900</v>
      </c>
      <c r="B904" s="33">
        <f>'Main Data'!C904</f>
        <v>43911</v>
      </c>
      <c r="C904">
        <f>'Main Data'!D904</f>
        <v>91</v>
      </c>
      <c r="D904" s="26">
        <f>'Main Data'!E904</f>
        <v>11000</v>
      </c>
      <c r="E904" s="26">
        <f>'Main Data'!F904</f>
        <v>13750</v>
      </c>
      <c r="F904" s="34">
        <f t="shared" si="84"/>
        <v>9.3056505517805075</v>
      </c>
      <c r="G904">
        <f>IF('Main Data'!H904="AP",1,0)</f>
        <v>0</v>
      </c>
      <c r="H904">
        <f>IF('Main Data'!H904="Blancpain",1,0)</f>
        <v>0</v>
      </c>
      <c r="I904">
        <f>IF('Main Data'!H904="Breguet",1,0)</f>
        <v>0</v>
      </c>
      <c r="J904">
        <f>IF('Main Data'!H904="Breitling",1,0)</f>
        <v>0</v>
      </c>
      <c r="K904">
        <f>IF('Main Data'!H904="Cartier",1,0)</f>
        <v>0</v>
      </c>
      <c r="L904">
        <f>IF('Main Data'!H904="Gallet",1,0)</f>
        <v>0</v>
      </c>
      <c r="M904">
        <f>IF('Main Data'!H904="Girard Perregaux",1,0)</f>
        <v>0</v>
      </c>
      <c r="N904">
        <f>IF('Main Data'!H904="Gubelin",1,0)</f>
        <v>0</v>
      </c>
      <c r="O904">
        <f>IF('Main Data'!H904="Heuer",1,0)</f>
        <v>0</v>
      </c>
      <c r="P904">
        <f>IF('Main Data'!H904="IWC",1,0)</f>
        <v>0</v>
      </c>
      <c r="Q904">
        <f>IF('Main Data'!H904="JLC",1,0)</f>
        <v>0</v>
      </c>
      <c r="R904">
        <f>IF('Main Data'!H904="Longines",1,0)</f>
        <v>0</v>
      </c>
      <c r="S904">
        <f>IF('Main Data'!H904="Movado",1,0)</f>
        <v>0</v>
      </c>
      <c r="T904">
        <f>IF('Main Data'!H904="Omega",1,0)</f>
        <v>0</v>
      </c>
      <c r="U904">
        <f>IF('Main Data'!H904="Panerai",1,0)</f>
        <v>0</v>
      </c>
      <c r="V904">
        <f>IF('Main Data'!H904="Patek",1,0)</f>
        <v>0</v>
      </c>
      <c r="W904">
        <f>IF('Main Data'!H904="Rolex",1,0)</f>
        <v>0</v>
      </c>
      <c r="X904">
        <f>IF('Main Data'!H904="Tudor",1,0)</f>
        <v>1</v>
      </c>
      <c r="Y904">
        <f>IF('Main Data'!H904="Ulysse Nardin",1,0)</f>
        <v>0</v>
      </c>
      <c r="Z904">
        <f>IF('Main Data'!H904="Universal Geneve",1,0)</f>
        <v>0</v>
      </c>
      <c r="AA904">
        <f>IF('Main Data'!H904="Vacheron",1,0)</f>
        <v>0</v>
      </c>
      <c r="AB904">
        <f>IF('Main Data'!H904="Zenith",1,0)</f>
        <v>0</v>
      </c>
      <c r="AC904">
        <f>IF('Main Data'!J904="Stainless Steel",1,0)</f>
        <v>1</v>
      </c>
      <c r="AD904">
        <f>IF('Main Data'!J904="Two-tone",1,0)</f>
        <v>0</v>
      </c>
      <c r="AE904">
        <f>IF(OR('Main Data'!J904="YG 18K",'Main Data'!J904="YG &lt;18K",'Main Data'!J904="PG 18K",'Main Data'!J904="PG &lt;18K",'Main Data'!J904="WG 18K",'Main Data'!J904="Mixes of 18K",'Main Data'!J904="Mixes &lt;18K"),1,0)</f>
        <v>0</v>
      </c>
      <c r="AF904">
        <f>IF('Main Data'!J904="Platinum",1,0)</f>
        <v>0</v>
      </c>
      <c r="AG904">
        <f>IF(OR('Main Data'!J904="PVD",'Main Data'!J904="Gold Plate",'Main Data'!J904="Other"),1,0)</f>
        <v>0</v>
      </c>
      <c r="AH904">
        <f>IF('Main Data'!N904="Stainless Steel",1,0)</f>
        <v>1</v>
      </c>
      <c r="AI904">
        <f>IF('Main Data'!N904="Leather",1,0)</f>
        <v>0</v>
      </c>
      <c r="AJ904">
        <f>IF('Main Data'!N904="Two-tone",1,0)</f>
        <v>0</v>
      </c>
      <c r="AK904">
        <f>IF(OR('Main Data'!N904="YG 18K",'Main Data'!N904="PG 18K",'Main Data'!N904="WG 18K",'Main Data'!N904="Mixes of 18K"),1,0)</f>
        <v>0</v>
      </c>
      <c r="AL904">
        <f>IF(OR(,'Main Data'!N904="PVD",'Main Data'!N904="Gold plate"),1,0)</f>
        <v>0</v>
      </c>
      <c r="AM904">
        <f>IF(OR('Main Data'!AV904="Yes",'Main Data'!AW904="Yes",'Main Data'!AU904="Yes"),1,0)</f>
        <v>0</v>
      </c>
      <c r="AN904">
        <f>IF(OR(ISTEXT('Main Data'!AX904), ISTEXT('Main Data'!AY904)),1,0)</f>
        <v>0</v>
      </c>
      <c r="AO904">
        <f>IF('Main Data'!AZ904="Yes",1,0)</f>
        <v>0</v>
      </c>
      <c r="AP904">
        <f>IF('Main Data'!BA904="Yes",1,0)</f>
        <v>0</v>
      </c>
      <c r="AQ904">
        <f>IF('Main Data'!BD904="Yes",1,0)</f>
        <v>0</v>
      </c>
      <c r="AR904">
        <f>IF('Main Data'!BE904="A",1,0)</f>
        <v>1</v>
      </c>
      <c r="AS904">
        <f>IF('Main Data'!BE904="AA",1,0)</f>
        <v>0</v>
      </c>
      <c r="AT904">
        <f>IF('Main Data'!BE904="AAA",1,0)</f>
        <v>0</v>
      </c>
      <c r="AU904">
        <f>IF('Main Data'!BE904="AAAA",1,0)</f>
        <v>0</v>
      </c>
      <c r="AV904">
        <f>IF('Main Data'!P904="Yes",1,0)</f>
        <v>0</v>
      </c>
      <c r="AW904">
        <f>IF('Main Data'!AP904="Yes",1,0)</f>
        <v>0</v>
      </c>
      <c r="AX904">
        <f>IF(OR('Main Data'!V904="Yes", 'Main Data'!W904="Yes",'Main Data'!X904="Yes"),1,0)</f>
        <v>1</v>
      </c>
      <c r="AY904">
        <f>IF(OR('Main Data'!Y904="Yes",'Main Data'!Z904="Yes"),1,0)</f>
        <v>0</v>
      </c>
      <c r="AZ904">
        <f>IF('Main Data'!AR904="Yes",1,0)</f>
        <v>0</v>
      </c>
      <c r="BA904">
        <f>IF('Main Data'!AS904="Yes",1,0)</f>
        <v>0</v>
      </c>
      <c r="BB904">
        <f>IF('Main Data'!AG904="Yes",1,0)</f>
        <v>0</v>
      </c>
      <c r="BC904">
        <f>IF('Main Data'!AB904="Yes",1,0)</f>
        <v>0</v>
      </c>
      <c r="BD904">
        <f>IF('Main Data'!AA904="Yes",1,0)</f>
        <v>0</v>
      </c>
      <c r="BE904">
        <f>IF('Main Data'!AC904="Yes",1,0)</f>
        <v>0</v>
      </c>
      <c r="BF904">
        <f>IF('Main Data'!AF904="Yes",1,0)</f>
        <v>0</v>
      </c>
      <c r="BG904">
        <f>IF(OR('Main Data'!AI904="Yes",'Main Data'!AL904="Yes"),1,0)</f>
        <v>1</v>
      </c>
      <c r="BH904">
        <f>IF('Main Data'!AJ904="Yes",1,0)</f>
        <v>0</v>
      </c>
      <c r="BI904">
        <f>IF('Main Data'!AK904="Yes",1,0)</f>
        <v>0</v>
      </c>
      <c r="BJ904">
        <f>IF('Main Data'!AM904="Yes",1,0)</f>
        <v>0</v>
      </c>
      <c r="BK904">
        <f>IF('Main Data'!AQ904="Yes",1,0)</f>
        <v>0</v>
      </c>
      <c r="BL904" s="21">
        <f t="shared" si="85"/>
        <v>0</v>
      </c>
      <c r="BM904" s="21">
        <f t="shared" si="86"/>
        <v>0</v>
      </c>
      <c r="BN904" s="21">
        <f t="shared" si="87"/>
        <v>1</v>
      </c>
      <c r="BO904" s="21">
        <f t="shared" si="88"/>
        <v>0</v>
      </c>
      <c r="BP904" s="21">
        <f t="shared" si="89"/>
        <v>0</v>
      </c>
    </row>
    <row r="905" spans="1:68" x14ac:dyDescent="0.2">
      <c r="A905">
        <v>901</v>
      </c>
      <c r="B905" s="33">
        <f>'Main Data'!C905</f>
        <v>43911</v>
      </c>
      <c r="C905">
        <f>'Main Data'!D905</f>
        <v>92</v>
      </c>
      <c r="D905" s="26">
        <f>'Main Data'!E905</f>
        <v>12000</v>
      </c>
      <c r="E905" s="26">
        <f>'Main Data'!F905</f>
        <v>15000</v>
      </c>
      <c r="F905" s="34">
        <f t="shared" si="84"/>
        <v>9.3926619287701367</v>
      </c>
      <c r="G905">
        <f>IF('Main Data'!H905="AP",1,0)</f>
        <v>0</v>
      </c>
      <c r="H905">
        <f>IF('Main Data'!H905="Blancpain",1,0)</f>
        <v>0</v>
      </c>
      <c r="I905">
        <f>IF('Main Data'!H905="Breguet",1,0)</f>
        <v>0</v>
      </c>
      <c r="J905">
        <f>IF('Main Data'!H905="Breitling",1,0)</f>
        <v>0</v>
      </c>
      <c r="K905">
        <f>IF('Main Data'!H905="Cartier",1,0)</f>
        <v>0</v>
      </c>
      <c r="L905">
        <f>IF('Main Data'!H905="Gallet",1,0)</f>
        <v>0</v>
      </c>
      <c r="M905">
        <f>IF('Main Data'!H905="Girard Perregaux",1,0)</f>
        <v>0</v>
      </c>
      <c r="N905">
        <f>IF('Main Data'!H905="Gubelin",1,0)</f>
        <v>0</v>
      </c>
      <c r="O905">
        <f>IF('Main Data'!H905="Heuer",1,0)</f>
        <v>0</v>
      </c>
      <c r="P905">
        <f>IF('Main Data'!H905="IWC",1,0)</f>
        <v>0</v>
      </c>
      <c r="Q905">
        <f>IF('Main Data'!H905="JLC",1,0)</f>
        <v>0</v>
      </c>
      <c r="R905">
        <f>IF('Main Data'!H905="Longines",1,0)</f>
        <v>0</v>
      </c>
      <c r="S905">
        <f>IF('Main Data'!H905="Movado",1,0)</f>
        <v>0</v>
      </c>
      <c r="T905">
        <f>IF('Main Data'!H905="Omega",1,0)</f>
        <v>0</v>
      </c>
      <c r="U905">
        <f>IF('Main Data'!H905="Panerai",1,0)</f>
        <v>0</v>
      </c>
      <c r="V905">
        <f>IF('Main Data'!H905="Patek",1,0)</f>
        <v>0</v>
      </c>
      <c r="W905">
        <f>IF('Main Data'!H905="Rolex",1,0)</f>
        <v>0</v>
      </c>
      <c r="X905">
        <f>IF('Main Data'!H905="Tudor",1,0)</f>
        <v>1</v>
      </c>
      <c r="Y905">
        <f>IF('Main Data'!H905="Ulysse Nardin",1,0)</f>
        <v>0</v>
      </c>
      <c r="Z905">
        <f>IF('Main Data'!H905="Universal Geneve",1,0)</f>
        <v>0</v>
      </c>
      <c r="AA905">
        <f>IF('Main Data'!H905="Vacheron",1,0)</f>
        <v>0</v>
      </c>
      <c r="AB905">
        <f>IF('Main Data'!H905="Zenith",1,0)</f>
        <v>0</v>
      </c>
      <c r="AC905">
        <f>IF('Main Data'!J905="Stainless Steel",1,0)</f>
        <v>1</v>
      </c>
      <c r="AD905">
        <f>IF('Main Data'!J905="Two-tone",1,0)</f>
        <v>0</v>
      </c>
      <c r="AE905">
        <f>IF(OR('Main Data'!J905="YG 18K",'Main Data'!J905="YG &lt;18K",'Main Data'!J905="PG 18K",'Main Data'!J905="PG &lt;18K",'Main Data'!J905="WG 18K",'Main Data'!J905="Mixes of 18K",'Main Data'!J905="Mixes &lt;18K"),1,0)</f>
        <v>0</v>
      </c>
      <c r="AF905">
        <f>IF('Main Data'!J905="Platinum",1,0)</f>
        <v>0</v>
      </c>
      <c r="AG905">
        <f>IF(OR('Main Data'!J905="PVD",'Main Data'!J905="Gold Plate",'Main Data'!J905="Other"),1,0)</f>
        <v>0</v>
      </c>
      <c r="AH905">
        <f>IF('Main Data'!N905="Stainless Steel",1,0)</f>
        <v>1</v>
      </c>
      <c r="AI905">
        <f>IF('Main Data'!N905="Leather",1,0)</f>
        <v>0</v>
      </c>
      <c r="AJ905">
        <f>IF('Main Data'!N905="Two-tone",1,0)</f>
        <v>0</v>
      </c>
      <c r="AK905">
        <f>IF(OR('Main Data'!N905="YG 18K",'Main Data'!N905="PG 18K",'Main Data'!N905="WG 18K",'Main Data'!N905="Mixes of 18K"),1,0)</f>
        <v>0</v>
      </c>
      <c r="AL905">
        <f>IF(OR(,'Main Data'!N905="PVD",'Main Data'!N905="Gold plate"),1,0)</f>
        <v>0</v>
      </c>
      <c r="AM905">
        <f>IF(OR('Main Data'!AV905="Yes",'Main Data'!AW905="Yes",'Main Data'!AU905="Yes"),1,0)</f>
        <v>0</v>
      </c>
      <c r="AN905">
        <f>IF(OR(ISTEXT('Main Data'!AX905), ISTEXT('Main Data'!AY905)),1,0)</f>
        <v>0</v>
      </c>
      <c r="AO905">
        <f>IF('Main Data'!AZ905="Yes",1,0)</f>
        <v>0</v>
      </c>
      <c r="AP905">
        <f>IF('Main Data'!BA905="Yes",1,0)</f>
        <v>0</v>
      </c>
      <c r="AQ905">
        <f>IF('Main Data'!BD905="Yes",1,0)</f>
        <v>0</v>
      </c>
      <c r="AR905">
        <f>IF('Main Data'!BE905="A",1,0)</f>
        <v>0</v>
      </c>
      <c r="AS905">
        <f>IF('Main Data'!BE905="AA",1,0)</f>
        <v>0</v>
      </c>
      <c r="AT905">
        <f>IF('Main Data'!BE905="AAA",1,0)</f>
        <v>1</v>
      </c>
      <c r="AU905">
        <f>IF('Main Data'!BE905="AAAA",1,0)</f>
        <v>0</v>
      </c>
      <c r="AV905">
        <f>IF('Main Data'!P905="Yes",1,0)</f>
        <v>1</v>
      </c>
      <c r="AW905">
        <f>IF('Main Data'!AP905="Yes",1,0)</f>
        <v>0</v>
      </c>
      <c r="AX905">
        <f>IF(OR('Main Data'!V905="Yes", 'Main Data'!W905="Yes",'Main Data'!X905="Yes"),1,0)</f>
        <v>0</v>
      </c>
      <c r="AY905">
        <f>IF(OR('Main Data'!Y905="Yes",'Main Data'!Z905="Yes"),1,0)</f>
        <v>0</v>
      </c>
      <c r="AZ905">
        <f>IF('Main Data'!AR905="Yes",1,0)</f>
        <v>0</v>
      </c>
      <c r="BA905">
        <f>IF('Main Data'!AS905="Yes",1,0)</f>
        <v>0</v>
      </c>
      <c r="BB905">
        <f>IF('Main Data'!AG905="Yes",1,0)</f>
        <v>0</v>
      </c>
      <c r="BC905">
        <f>IF('Main Data'!AB905="Yes",1,0)</f>
        <v>0</v>
      </c>
      <c r="BD905">
        <f>IF('Main Data'!AA905="Yes",1,0)</f>
        <v>1</v>
      </c>
      <c r="BE905">
        <f>IF('Main Data'!AC905="Yes",1,0)</f>
        <v>0</v>
      </c>
      <c r="BF905">
        <f>IF('Main Data'!AF905="Yes",1,0)</f>
        <v>0</v>
      </c>
      <c r="BG905">
        <f>IF(OR('Main Data'!AI905="Yes",'Main Data'!AL905="Yes"),1,0)</f>
        <v>0</v>
      </c>
      <c r="BH905">
        <f>IF('Main Data'!AJ905="Yes",1,0)</f>
        <v>0</v>
      </c>
      <c r="BI905">
        <f>IF('Main Data'!AK905="Yes",1,0)</f>
        <v>0</v>
      </c>
      <c r="BJ905">
        <f>IF('Main Data'!AM905="Yes",1,0)</f>
        <v>0</v>
      </c>
      <c r="BK905">
        <f>IF('Main Data'!AQ905="Yes",1,0)</f>
        <v>0</v>
      </c>
      <c r="BL905" s="21">
        <f t="shared" si="85"/>
        <v>0</v>
      </c>
      <c r="BM905" s="21">
        <f t="shared" si="86"/>
        <v>0</v>
      </c>
      <c r="BN905" s="21">
        <f t="shared" si="87"/>
        <v>1</v>
      </c>
      <c r="BO905" s="21">
        <f t="shared" si="88"/>
        <v>0</v>
      </c>
      <c r="BP905" s="21">
        <f t="shared" si="89"/>
        <v>0</v>
      </c>
    </row>
    <row r="906" spans="1:68" x14ac:dyDescent="0.2">
      <c r="A906">
        <v>902</v>
      </c>
      <c r="B906" s="33">
        <f>'Main Data'!C906</f>
        <v>43911</v>
      </c>
      <c r="C906">
        <f>'Main Data'!D906</f>
        <v>94</v>
      </c>
      <c r="D906" s="26">
        <f>'Main Data'!E906</f>
        <v>6500</v>
      </c>
      <c r="E906" s="26">
        <f>'Main Data'!F906</f>
        <v>8125</v>
      </c>
      <c r="F906" s="34">
        <f t="shared" si="84"/>
        <v>8.7795574558837277</v>
      </c>
      <c r="G906">
        <f>IF('Main Data'!H906="AP",1,0)</f>
        <v>0</v>
      </c>
      <c r="H906">
        <f>IF('Main Data'!H906="Blancpain",1,0)</f>
        <v>0</v>
      </c>
      <c r="I906">
        <f>IF('Main Data'!H906="Breguet",1,0)</f>
        <v>0</v>
      </c>
      <c r="J906">
        <f>IF('Main Data'!H906="Breitling",1,0)</f>
        <v>0</v>
      </c>
      <c r="K906">
        <f>IF('Main Data'!H906="Cartier",1,0)</f>
        <v>0</v>
      </c>
      <c r="L906">
        <f>IF('Main Data'!H906="Gallet",1,0)</f>
        <v>0</v>
      </c>
      <c r="M906">
        <f>IF('Main Data'!H906="Girard Perregaux",1,0)</f>
        <v>0</v>
      </c>
      <c r="N906">
        <f>IF('Main Data'!H906="Gubelin",1,0)</f>
        <v>0</v>
      </c>
      <c r="O906">
        <f>IF('Main Data'!H906="Heuer",1,0)</f>
        <v>0</v>
      </c>
      <c r="P906">
        <f>IF('Main Data'!H906="IWC",1,0)</f>
        <v>0</v>
      </c>
      <c r="Q906">
        <f>IF('Main Data'!H906="JLC",1,0)</f>
        <v>0</v>
      </c>
      <c r="R906">
        <f>IF('Main Data'!H906="Longines",1,0)</f>
        <v>0</v>
      </c>
      <c r="S906">
        <f>IF('Main Data'!H906="Movado",1,0)</f>
        <v>0</v>
      </c>
      <c r="T906">
        <f>IF('Main Data'!H906="Omega",1,0)</f>
        <v>0</v>
      </c>
      <c r="U906">
        <f>IF('Main Data'!H906="Panerai",1,0)</f>
        <v>0</v>
      </c>
      <c r="V906">
        <f>IF('Main Data'!H906="Patek",1,0)</f>
        <v>0</v>
      </c>
      <c r="W906">
        <f>IF('Main Data'!H906="Rolex",1,0)</f>
        <v>1</v>
      </c>
      <c r="X906">
        <f>IF('Main Data'!H906="Tudor",1,0)</f>
        <v>0</v>
      </c>
      <c r="Y906">
        <f>IF('Main Data'!H906="Ulysse Nardin",1,0)</f>
        <v>0</v>
      </c>
      <c r="Z906">
        <f>IF('Main Data'!H906="Universal Geneve",1,0)</f>
        <v>0</v>
      </c>
      <c r="AA906">
        <f>IF('Main Data'!H906="Vacheron",1,0)</f>
        <v>0</v>
      </c>
      <c r="AB906">
        <f>IF('Main Data'!H906="Zenith",1,0)</f>
        <v>0</v>
      </c>
      <c r="AC906">
        <f>IF('Main Data'!J906="Stainless Steel",1,0)</f>
        <v>0</v>
      </c>
      <c r="AD906">
        <f>IF('Main Data'!J906="Two-tone",1,0)</f>
        <v>0</v>
      </c>
      <c r="AE906">
        <f>IF(OR('Main Data'!J906="YG 18K",'Main Data'!J906="YG &lt;18K",'Main Data'!J906="PG 18K",'Main Data'!J906="PG &lt;18K",'Main Data'!J906="WG 18K",'Main Data'!J906="Mixes of 18K",'Main Data'!J906="Mixes &lt;18K"),1,0)</f>
        <v>1</v>
      </c>
      <c r="AF906">
        <f>IF('Main Data'!J906="Platinum",1,0)</f>
        <v>0</v>
      </c>
      <c r="AG906">
        <f>IF(OR('Main Data'!J906="PVD",'Main Data'!J906="Gold Plate",'Main Data'!J906="Other"),1,0)</f>
        <v>0</v>
      </c>
      <c r="AH906">
        <f>IF('Main Data'!N906="Stainless Steel",1,0)</f>
        <v>0</v>
      </c>
      <c r="AI906">
        <f>IF('Main Data'!N906="Leather",1,0)</f>
        <v>0</v>
      </c>
      <c r="AJ906">
        <f>IF('Main Data'!N906="Two-tone",1,0)</f>
        <v>0</v>
      </c>
      <c r="AK906">
        <f>IF(OR('Main Data'!N906="YG 18K",'Main Data'!N906="PG 18K",'Main Data'!N906="WG 18K",'Main Data'!N906="Mixes of 18K"),1,0)</f>
        <v>1</v>
      </c>
      <c r="AL906">
        <f>IF(OR(,'Main Data'!N906="PVD",'Main Data'!N906="Gold plate"),1,0)</f>
        <v>0</v>
      </c>
      <c r="AM906">
        <f>IF(OR('Main Data'!AV906="Yes",'Main Data'!AW906="Yes",'Main Data'!AU906="Yes"),1,0)</f>
        <v>0</v>
      </c>
      <c r="AN906">
        <f>IF(OR(ISTEXT('Main Data'!AX906), ISTEXT('Main Data'!AY906)),1,0)</f>
        <v>0</v>
      </c>
      <c r="AO906">
        <f>IF('Main Data'!AZ906="Yes",1,0)</f>
        <v>0</v>
      </c>
      <c r="AP906">
        <f>IF('Main Data'!BA906="Yes",1,0)</f>
        <v>0</v>
      </c>
      <c r="AQ906">
        <f>IF('Main Data'!BD906="Yes",1,0)</f>
        <v>0</v>
      </c>
      <c r="AR906">
        <f>IF('Main Data'!BE906="A",1,0)</f>
        <v>0</v>
      </c>
      <c r="AS906">
        <f>IF('Main Data'!BE906="AA",1,0)</f>
        <v>1</v>
      </c>
      <c r="AT906">
        <f>IF('Main Data'!BE906="AAA",1,0)</f>
        <v>0</v>
      </c>
      <c r="AU906">
        <f>IF('Main Data'!BE906="AAAA",1,0)</f>
        <v>0</v>
      </c>
      <c r="AV906">
        <f>IF('Main Data'!P906="Yes",1,0)</f>
        <v>0</v>
      </c>
      <c r="AW906">
        <f>IF('Main Data'!AP906="Yes",1,0)</f>
        <v>0</v>
      </c>
      <c r="AX906">
        <f>IF(OR('Main Data'!V906="Yes", 'Main Data'!W906="Yes",'Main Data'!X906="Yes"),1,0)</f>
        <v>1</v>
      </c>
      <c r="AY906">
        <f>IF(OR('Main Data'!Y906="Yes",'Main Data'!Z906="Yes"),1,0)</f>
        <v>0</v>
      </c>
      <c r="AZ906">
        <f>IF('Main Data'!AR906="Yes",1,0)</f>
        <v>0</v>
      </c>
      <c r="BA906">
        <f>IF('Main Data'!AS906="Yes",1,0)</f>
        <v>0</v>
      </c>
      <c r="BB906">
        <f>IF('Main Data'!AG906="Yes",1,0)</f>
        <v>0</v>
      </c>
      <c r="BC906">
        <f>IF('Main Data'!AB906="Yes",1,0)</f>
        <v>0</v>
      </c>
      <c r="BD906">
        <f>IF('Main Data'!AA906="Yes",1,0)</f>
        <v>0</v>
      </c>
      <c r="BE906">
        <f>IF('Main Data'!AC906="Yes",1,0)</f>
        <v>0</v>
      </c>
      <c r="BF906">
        <f>IF('Main Data'!AF906="Yes",1,0)</f>
        <v>0</v>
      </c>
      <c r="BG906">
        <f>IF(OR('Main Data'!AI906="Yes",'Main Data'!AL906="Yes"),1,0)</f>
        <v>0</v>
      </c>
      <c r="BH906">
        <f>IF('Main Data'!AJ906="Yes",1,0)</f>
        <v>0</v>
      </c>
      <c r="BI906">
        <f>IF('Main Data'!AK906="Yes",1,0)</f>
        <v>0</v>
      </c>
      <c r="BJ906">
        <f>IF('Main Data'!AM906="Yes",1,0)</f>
        <v>0</v>
      </c>
      <c r="BK906">
        <f>IF('Main Data'!AQ906="Yes",1,0)</f>
        <v>0</v>
      </c>
      <c r="BL906" s="21">
        <f t="shared" si="85"/>
        <v>0</v>
      </c>
      <c r="BM906" s="21">
        <f t="shared" si="86"/>
        <v>0</v>
      </c>
      <c r="BN906" s="21">
        <f t="shared" si="87"/>
        <v>1</v>
      </c>
      <c r="BO906" s="21">
        <f t="shared" si="88"/>
        <v>0</v>
      </c>
      <c r="BP906" s="21">
        <f t="shared" si="89"/>
        <v>0</v>
      </c>
    </row>
    <row r="907" spans="1:68" x14ac:dyDescent="0.2">
      <c r="A907">
        <v>903</v>
      </c>
      <c r="B907" s="33">
        <f>'Main Data'!C907</f>
        <v>43911</v>
      </c>
      <c r="C907">
        <f>'Main Data'!D907</f>
        <v>95</v>
      </c>
      <c r="D907" s="26">
        <f>'Main Data'!E907</f>
        <v>6900</v>
      </c>
      <c r="E907" s="26">
        <f>'Main Data'!F907</f>
        <v>8625</v>
      </c>
      <c r="F907" s="34">
        <f t="shared" si="84"/>
        <v>8.8392766905853506</v>
      </c>
      <c r="G907">
        <f>IF('Main Data'!H907="AP",1,0)</f>
        <v>0</v>
      </c>
      <c r="H907">
        <f>IF('Main Data'!H907="Blancpain",1,0)</f>
        <v>0</v>
      </c>
      <c r="I907">
        <f>IF('Main Data'!H907="Breguet",1,0)</f>
        <v>0</v>
      </c>
      <c r="J907">
        <f>IF('Main Data'!H907="Breitling",1,0)</f>
        <v>0</v>
      </c>
      <c r="K907">
        <f>IF('Main Data'!H907="Cartier",1,0)</f>
        <v>0</v>
      </c>
      <c r="L907">
        <f>IF('Main Data'!H907="Gallet",1,0)</f>
        <v>0</v>
      </c>
      <c r="M907">
        <f>IF('Main Data'!H907="Girard Perregaux",1,0)</f>
        <v>0</v>
      </c>
      <c r="N907">
        <f>IF('Main Data'!H907="Gubelin",1,0)</f>
        <v>0</v>
      </c>
      <c r="O907">
        <f>IF('Main Data'!H907="Heuer",1,0)</f>
        <v>0</v>
      </c>
      <c r="P907">
        <f>IF('Main Data'!H907="IWC",1,0)</f>
        <v>0</v>
      </c>
      <c r="Q907">
        <f>IF('Main Data'!H907="JLC",1,0)</f>
        <v>0</v>
      </c>
      <c r="R907">
        <f>IF('Main Data'!H907="Longines",1,0)</f>
        <v>0</v>
      </c>
      <c r="S907">
        <f>IF('Main Data'!H907="Movado",1,0)</f>
        <v>0</v>
      </c>
      <c r="T907">
        <f>IF('Main Data'!H907="Omega",1,0)</f>
        <v>0</v>
      </c>
      <c r="U907">
        <f>IF('Main Data'!H907="Panerai",1,0)</f>
        <v>0</v>
      </c>
      <c r="V907">
        <f>IF('Main Data'!H907="Patek",1,0)</f>
        <v>0</v>
      </c>
      <c r="W907">
        <f>IF('Main Data'!H907="Rolex",1,0)</f>
        <v>1</v>
      </c>
      <c r="X907">
        <f>IF('Main Data'!H907="Tudor",1,0)</f>
        <v>0</v>
      </c>
      <c r="Y907">
        <f>IF('Main Data'!H907="Ulysse Nardin",1,0)</f>
        <v>0</v>
      </c>
      <c r="Z907">
        <f>IF('Main Data'!H907="Universal Geneve",1,0)</f>
        <v>0</v>
      </c>
      <c r="AA907">
        <f>IF('Main Data'!H907="Vacheron",1,0)</f>
        <v>0</v>
      </c>
      <c r="AB907">
        <f>IF('Main Data'!H907="Zenith",1,0)</f>
        <v>0</v>
      </c>
      <c r="AC907">
        <f>IF('Main Data'!J907="Stainless Steel",1,0)</f>
        <v>0</v>
      </c>
      <c r="AD907">
        <f>IF('Main Data'!J907="Two-tone",1,0)</f>
        <v>0</v>
      </c>
      <c r="AE907">
        <f>IF(OR('Main Data'!J907="YG 18K",'Main Data'!J907="YG &lt;18K",'Main Data'!J907="PG 18K",'Main Data'!J907="PG &lt;18K",'Main Data'!J907="WG 18K",'Main Data'!J907="Mixes of 18K",'Main Data'!J907="Mixes &lt;18K"),1,0)</f>
        <v>1</v>
      </c>
      <c r="AF907">
        <f>IF('Main Data'!J907="Platinum",1,0)</f>
        <v>0</v>
      </c>
      <c r="AG907">
        <f>IF(OR('Main Data'!J907="PVD",'Main Data'!J907="Gold Plate",'Main Data'!J907="Other"),1,0)</f>
        <v>0</v>
      </c>
      <c r="AH907">
        <f>IF('Main Data'!N907="Stainless Steel",1,0)</f>
        <v>0</v>
      </c>
      <c r="AI907">
        <f>IF('Main Data'!N907="Leather",1,0)</f>
        <v>0</v>
      </c>
      <c r="AJ907">
        <f>IF('Main Data'!N907="Two-tone",1,0)</f>
        <v>0</v>
      </c>
      <c r="AK907">
        <f>IF(OR('Main Data'!N907="YG 18K",'Main Data'!N907="PG 18K",'Main Data'!N907="WG 18K",'Main Data'!N907="Mixes of 18K"),1,0)</f>
        <v>1</v>
      </c>
      <c r="AL907">
        <f>IF(OR(,'Main Data'!N907="PVD",'Main Data'!N907="Gold plate"),1,0)</f>
        <v>0</v>
      </c>
      <c r="AM907">
        <f>IF(OR('Main Data'!AV907="Yes",'Main Data'!AW907="Yes",'Main Data'!AU907="Yes"),1,0)</f>
        <v>0</v>
      </c>
      <c r="AN907">
        <f>IF(OR(ISTEXT('Main Data'!AX907), ISTEXT('Main Data'!AY907)),1,0)</f>
        <v>0</v>
      </c>
      <c r="AO907">
        <f>IF('Main Data'!AZ907="Yes",1,0)</f>
        <v>0</v>
      </c>
      <c r="AP907">
        <f>IF('Main Data'!BA907="Yes",1,0)</f>
        <v>0</v>
      </c>
      <c r="AQ907">
        <f>IF('Main Data'!BD907="Yes",1,0)</f>
        <v>0</v>
      </c>
      <c r="AR907">
        <f>IF('Main Data'!BE907="A",1,0)</f>
        <v>1</v>
      </c>
      <c r="AS907">
        <f>IF('Main Data'!BE907="AA",1,0)</f>
        <v>0</v>
      </c>
      <c r="AT907">
        <f>IF('Main Data'!BE907="AAA",1,0)</f>
        <v>0</v>
      </c>
      <c r="AU907">
        <f>IF('Main Data'!BE907="AAAA",1,0)</f>
        <v>0</v>
      </c>
      <c r="AV907">
        <f>IF('Main Data'!P907="Yes",1,0)</f>
        <v>0</v>
      </c>
      <c r="AW907">
        <f>IF('Main Data'!AP907="Yes",1,0)</f>
        <v>0</v>
      </c>
      <c r="AX907">
        <f>IF(OR('Main Data'!V907="Yes", 'Main Data'!W907="Yes",'Main Data'!X907="Yes"),1,0)</f>
        <v>1</v>
      </c>
      <c r="AY907">
        <f>IF(OR('Main Data'!Y907="Yes",'Main Data'!Z907="Yes"),1,0)</f>
        <v>0</v>
      </c>
      <c r="AZ907">
        <f>IF('Main Data'!AR907="Yes",1,0)</f>
        <v>0</v>
      </c>
      <c r="BA907">
        <f>IF('Main Data'!AS907="Yes",1,0)</f>
        <v>0</v>
      </c>
      <c r="BB907">
        <f>IF('Main Data'!AG907="Yes",1,0)</f>
        <v>0</v>
      </c>
      <c r="BC907">
        <f>IF('Main Data'!AB907="Yes",1,0)</f>
        <v>0</v>
      </c>
      <c r="BD907">
        <f>IF('Main Data'!AA907="Yes",1,0)</f>
        <v>0</v>
      </c>
      <c r="BE907">
        <f>IF('Main Data'!AC907="Yes",1,0)</f>
        <v>0</v>
      </c>
      <c r="BF907">
        <f>IF('Main Data'!AF907="Yes",1,0)</f>
        <v>0</v>
      </c>
      <c r="BG907">
        <f>IF(OR('Main Data'!AI907="Yes",'Main Data'!AL907="Yes"),1,0)</f>
        <v>0</v>
      </c>
      <c r="BH907">
        <f>IF('Main Data'!AJ907="Yes",1,0)</f>
        <v>0</v>
      </c>
      <c r="BI907">
        <f>IF('Main Data'!AK907="Yes",1,0)</f>
        <v>0</v>
      </c>
      <c r="BJ907">
        <f>IF('Main Data'!AM907="Yes",1,0)</f>
        <v>0</v>
      </c>
      <c r="BK907">
        <f>IF('Main Data'!AQ907="Yes",1,0)</f>
        <v>0</v>
      </c>
      <c r="BL907" s="21">
        <f t="shared" si="85"/>
        <v>0</v>
      </c>
      <c r="BM907" s="21">
        <f t="shared" si="86"/>
        <v>0</v>
      </c>
      <c r="BN907" s="21">
        <f t="shared" si="87"/>
        <v>1</v>
      </c>
      <c r="BO907" s="21">
        <f t="shared" si="88"/>
        <v>0</v>
      </c>
      <c r="BP907" s="21">
        <f t="shared" si="89"/>
        <v>0</v>
      </c>
    </row>
    <row r="908" spans="1:68" x14ac:dyDescent="0.2">
      <c r="A908">
        <v>904</v>
      </c>
      <c r="B908" s="33">
        <f>'Main Data'!C908</f>
        <v>43911</v>
      </c>
      <c r="C908">
        <f>'Main Data'!D908</f>
        <v>106</v>
      </c>
      <c r="D908" s="26">
        <f>'Main Data'!E908</f>
        <v>6000</v>
      </c>
      <c r="E908" s="26">
        <f>'Main Data'!F908</f>
        <v>7500</v>
      </c>
      <c r="F908" s="34">
        <f t="shared" si="84"/>
        <v>8.6995147482101913</v>
      </c>
      <c r="G908">
        <f>IF('Main Data'!H908="AP",1,0)</f>
        <v>0</v>
      </c>
      <c r="H908">
        <f>IF('Main Data'!H908="Blancpain",1,0)</f>
        <v>0</v>
      </c>
      <c r="I908">
        <f>IF('Main Data'!H908="Breguet",1,0)</f>
        <v>0</v>
      </c>
      <c r="J908">
        <f>IF('Main Data'!H908="Breitling",1,0)</f>
        <v>0</v>
      </c>
      <c r="K908">
        <f>IF('Main Data'!H908="Cartier",1,0)</f>
        <v>0</v>
      </c>
      <c r="L908">
        <f>IF('Main Data'!H908="Gallet",1,0)</f>
        <v>0</v>
      </c>
      <c r="M908">
        <f>IF('Main Data'!H908="Girard Perregaux",1,0)</f>
        <v>0</v>
      </c>
      <c r="N908">
        <f>IF('Main Data'!H908="Gubelin",1,0)</f>
        <v>0</v>
      </c>
      <c r="O908">
        <f>IF('Main Data'!H908="Heuer",1,0)</f>
        <v>0</v>
      </c>
      <c r="P908">
        <f>IF('Main Data'!H908="IWC",1,0)</f>
        <v>0</v>
      </c>
      <c r="Q908">
        <f>IF('Main Data'!H908="JLC",1,0)</f>
        <v>0</v>
      </c>
      <c r="R908">
        <f>IF('Main Data'!H908="Longines",1,0)</f>
        <v>0</v>
      </c>
      <c r="S908">
        <f>IF('Main Data'!H908="Movado",1,0)</f>
        <v>0</v>
      </c>
      <c r="T908">
        <f>IF('Main Data'!H908="Omega",1,0)</f>
        <v>0</v>
      </c>
      <c r="U908">
        <f>IF('Main Data'!H908="Panerai",1,0)</f>
        <v>0</v>
      </c>
      <c r="V908">
        <f>IF('Main Data'!H908="Patek",1,0)</f>
        <v>0</v>
      </c>
      <c r="W908">
        <f>IF('Main Data'!H908="Rolex",1,0)</f>
        <v>1</v>
      </c>
      <c r="X908">
        <f>IF('Main Data'!H908="Tudor",1,0)</f>
        <v>0</v>
      </c>
      <c r="Y908">
        <f>IF('Main Data'!H908="Ulysse Nardin",1,0)</f>
        <v>0</v>
      </c>
      <c r="Z908">
        <f>IF('Main Data'!H908="Universal Geneve",1,0)</f>
        <v>0</v>
      </c>
      <c r="AA908">
        <f>IF('Main Data'!H908="Vacheron",1,0)</f>
        <v>0</v>
      </c>
      <c r="AB908">
        <f>IF('Main Data'!H908="Zenith",1,0)</f>
        <v>0</v>
      </c>
      <c r="AC908">
        <f>IF('Main Data'!J908="Stainless Steel",1,0)</f>
        <v>1</v>
      </c>
      <c r="AD908">
        <f>IF('Main Data'!J908="Two-tone",1,0)</f>
        <v>0</v>
      </c>
      <c r="AE908">
        <f>IF(OR('Main Data'!J908="YG 18K",'Main Data'!J908="YG &lt;18K",'Main Data'!J908="PG 18K",'Main Data'!J908="PG &lt;18K",'Main Data'!J908="WG 18K",'Main Data'!J908="Mixes of 18K",'Main Data'!J908="Mixes &lt;18K"),1,0)</f>
        <v>0</v>
      </c>
      <c r="AF908">
        <f>IF('Main Data'!J908="Platinum",1,0)</f>
        <v>0</v>
      </c>
      <c r="AG908">
        <f>IF(OR('Main Data'!J908="PVD",'Main Data'!J908="Gold Plate",'Main Data'!J908="Other"),1,0)</f>
        <v>0</v>
      </c>
      <c r="AH908">
        <f>IF('Main Data'!N908="Stainless Steel",1,0)</f>
        <v>1</v>
      </c>
      <c r="AI908">
        <f>IF('Main Data'!N908="Leather",1,0)</f>
        <v>0</v>
      </c>
      <c r="AJ908">
        <f>IF('Main Data'!N908="Two-tone",1,0)</f>
        <v>0</v>
      </c>
      <c r="AK908">
        <f>IF(OR('Main Data'!N908="YG 18K",'Main Data'!N908="PG 18K",'Main Data'!N908="WG 18K",'Main Data'!N908="Mixes of 18K"),1,0)</f>
        <v>0</v>
      </c>
      <c r="AL908">
        <f>IF(OR(,'Main Data'!N908="PVD",'Main Data'!N908="Gold plate"),1,0)</f>
        <v>0</v>
      </c>
      <c r="AM908">
        <f>IF(OR('Main Data'!AV908="Yes",'Main Data'!AW908="Yes",'Main Data'!AU908="Yes"),1,0)</f>
        <v>0</v>
      </c>
      <c r="AN908">
        <f>IF(OR(ISTEXT('Main Data'!AX908), ISTEXT('Main Data'!AY908)),1,0)</f>
        <v>0</v>
      </c>
      <c r="AO908">
        <f>IF('Main Data'!AZ908="Yes",1,0)</f>
        <v>0</v>
      </c>
      <c r="AP908">
        <f>IF('Main Data'!BA908="Yes",1,0)</f>
        <v>0</v>
      </c>
      <c r="AQ908">
        <f>IF('Main Data'!BD908="Yes",1,0)</f>
        <v>0</v>
      </c>
      <c r="AR908">
        <f>IF('Main Data'!BE908="A",1,0)</f>
        <v>0</v>
      </c>
      <c r="AS908">
        <f>IF('Main Data'!BE908="AA",1,0)</f>
        <v>1</v>
      </c>
      <c r="AT908">
        <f>IF('Main Data'!BE908="AAA",1,0)</f>
        <v>0</v>
      </c>
      <c r="AU908">
        <f>IF('Main Data'!BE908="AAAA",1,0)</f>
        <v>0</v>
      </c>
      <c r="AV908">
        <f>IF('Main Data'!P908="Yes",1,0)</f>
        <v>0</v>
      </c>
      <c r="AW908">
        <f>IF('Main Data'!AP908="Yes",1,0)</f>
        <v>0</v>
      </c>
      <c r="AX908">
        <f>IF(OR('Main Data'!V908="Yes", 'Main Data'!W908="Yes",'Main Data'!X908="Yes"),1,0)</f>
        <v>1</v>
      </c>
      <c r="AY908">
        <f>IF(OR('Main Data'!Y908="Yes",'Main Data'!Z908="Yes"),1,0)</f>
        <v>0</v>
      </c>
      <c r="AZ908">
        <f>IF('Main Data'!AR908="Yes",1,0)</f>
        <v>0</v>
      </c>
      <c r="BA908">
        <f>IF('Main Data'!AS908="Yes",1,0)</f>
        <v>0</v>
      </c>
      <c r="BB908">
        <f>IF('Main Data'!AG908="Yes",1,0)</f>
        <v>0</v>
      </c>
      <c r="BC908">
        <f>IF('Main Data'!AB908="Yes",1,0)</f>
        <v>0</v>
      </c>
      <c r="BD908">
        <f>IF('Main Data'!AA908="Yes",1,0)</f>
        <v>0</v>
      </c>
      <c r="BE908">
        <f>IF('Main Data'!AC908="Yes",1,0)</f>
        <v>0</v>
      </c>
      <c r="BF908">
        <f>IF('Main Data'!AF908="Yes",1,0)</f>
        <v>0</v>
      </c>
      <c r="BG908">
        <f>IF(OR('Main Data'!AI908="Yes",'Main Data'!AL908="Yes"),1,0)</f>
        <v>0</v>
      </c>
      <c r="BH908">
        <f>IF('Main Data'!AJ908="Yes",1,0)</f>
        <v>0</v>
      </c>
      <c r="BI908">
        <f>IF('Main Data'!AK908="Yes",1,0)</f>
        <v>0</v>
      </c>
      <c r="BJ908">
        <f>IF('Main Data'!AM908="Yes",1,0)</f>
        <v>0</v>
      </c>
      <c r="BK908">
        <f>IF('Main Data'!AQ908="Yes",1,0)</f>
        <v>0</v>
      </c>
      <c r="BL908" s="21">
        <f t="shared" si="85"/>
        <v>0</v>
      </c>
      <c r="BM908" s="21">
        <f t="shared" si="86"/>
        <v>0</v>
      </c>
      <c r="BN908" s="21">
        <f t="shared" si="87"/>
        <v>1</v>
      </c>
      <c r="BO908" s="21">
        <f t="shared" si="88"/>
        <v>0</v>
      </c>
      <c r="BP908" s="21">
        <f t="shared" si="89"/>
        <v>0</v>
      </c>
    </row>
    <row r="909" spans="1:68" x14ac:dyDescent="0.2">
      <c r="A909">
        <v>905</v>
      </c>
      <c r="B909" s="33">
        <f>'Main Data'!C909</f>
        <v>43911</v>
      </c>
      <c r="C909">
        <f>'Main Data'!D909</f>
        <v>107</v>
      </c>
      <c r="D909" s="26">
        <f>'Main Data'!E909</f>
        <v>3400</v>
      </c>
      <c r="E909" s="26">
        <f>'Main Data'!F909</f>
        <v>4250</v>
      </c>
      <c r="F909" s="34">
        <f t="shared" si="84"/>
        <v>8.1315307106042525</v>
      </c>
      <c r="G909">
        <f>IF('Main Data'!H909="AP",1,0)</f>
        <v>0</v>
      </c>
      <c r="H909">
        <f>IF('Main Data'!H909="Blancpain",1,0)</f>
        <v>0</v>
      </c>
      <c r="I909">
        <f>IF('Main Data'!H909="Breguet",1,0)</f>
        <v>0</v>
      </c>
      <c r="J909">
        <f>IF('Main Data'!H909="Breitling",1,0)</f>
        <v>0</v>
      </c>
      <c r="K909">
        <f>IF('Main Data'!H909="Cartier",1,0)</f>
        <v>0</v>
      </c>
      <c r="L909">
        <f>IF('Main Data'!H909="Gallet",1,0)</f>
        <v>0</v>
      </c>
      <c r="M909">
        <f>IF('Main Data'!H909="Girard Perregaux",1,0)</f>
        <v>0</v>
      </c>
      <c r="N909">
        <f>IF('Main Data'!H909="Gubelin",1,0)</f>
        <v>0</v>
      </c>
      <c r="O909">
        <f>IF('Main Data'!H909="Heuer",1,0)</f>
        <v>0</v>
      </c>
      <c r="P909">
        <f>IF('Main Data'!H909="IWC",1,0)</f>
        <v>0</v>
      </c>
      <c r="Q909">
        <f>IF('Main Data'!H909="JLC",1,0)</f>
        <v>0</v>
      </c>
      <c r="R909">
        <f>IF('Main Data'!H909="Longines",1,0)</f>
        <v>0</v>
      </c>
      <c r="S909">
        <f>IF('Main Data'!H909="Movado",1,0)</f>
        <v>0</v>
      </c>
      <c r="T909">
        <f>IF('Main Data'!H909="Omega",1,0)</f>
        <v>0</v>
      </c>
      <c r="U909">
        <f>IF('Main Data'!H909="Panerai",1,0)</f>
        <v>0</v>
      </c>
      <c r="V909">
        <f>IF('Main Data'!H909="Patek",1,0)</f>
        <v>0</v>
      </c>
      <c r="W909">
        <f>IF('Main Data'!H909="Rolex",1,0)</f>
        <v>1</v>
      </c>
      <c r="X909">
        <f>IF('Main Data'!H909="Tudor",1,0)</f>
        <v>0</v>
      </c>
      <c r="Y909">
        <f>IF('Main Data'!H909="Ulysse Nardin",1,0)</f>
        <v>0</v>
      </c>
      <c r="Z909">
        <f>IF('Main Data'!H909="Universal Geneve",1,0)</f>
        <v>0</v>
      </c>
      <c r="AA909">
        <f>IF('Main Data'!H909="Vacheron",1,0)</f>
        <v>0</v>
      </c>
      <c r="AB909">
        <f>IF('Main Data'!H909="Zenith",1,0)</f>
        <v>0</v>
      </c>
      <c r="AC909">
        <f>IF('Main Data'!J909="Stainless Steel",1,0)</f>
        <v>0</v>
      </c>
      <c r="AD909">
        <f>IF('Main Data'!J909="Two-tone",1,0)</f>
        <v>0</v>
      </c>
      <c r="AE909">
        <f>IF(OR('Main Data'!J909="YG 18K",'Main Data'!J909="YG &lt;18K",'Main Data'!J909="PG 18K",'Main Data'!J909="PG &lt;18K",'Main Data'!J909="WG 18K",'Main Data'!J909="Mixes of 18K",'Main Data'!J909="Mixes &lt;18K"),1,0)</f>
        <v>1</v>
      </c>
      <c r="AF909">
        <f>IF('Main Data'!J909="Platinum",1,0)</f>
        <v>0</v>
      </c>
      <c r="AG909">
        <f>IF(OR('Main Data'!J909="PVD",'Main Data'!J909="Gold Plate",'Main Data'!J909="Other"),1,0)</f>
        <v>0</v>
      </c>
      <c r="AH909">
        <f>IF('Main Data'!N909="Stainless Steel",1,0)</f>
        <v>0</v>
      </c>
      <c r="AI909">
        <f>IF('Main Data'!N909="Leather",1,0)</f>
        <v>1</v>
      </c>
      <c r="AJ909">
        <f>IF('Main Data'!N909="Two-tone",1,0)</f>
        <v>0</v>
      </c>
      <c r="AK909">
        <f>IF(OR('Main Data'!N909="YG 18K",'Main Data'!N909="PG 18K",'Main Data'!N909="WG 18K",'Main Data'!N909="Mixes of 18K"),1,0)</f>
        <v>0</v>
      </c>
      <c r="AL909">
        <f>IF(OR(,'Main Data'!N909="PVD",'Main Data'!N909="Gold plate"),1,0)</f>
        <v>0</v>
      </c>
      <c r="AM909">
        <f>IF(OR('Main Data'!AV909="Yes",'Main Data'!AW909="Yes",'Main Data'!AU909="Yes"),1,0)</f>
        <v>0</v>
      </c>
      <c r="AN909">
        <f>IF(OR(ISTEXT('Main Data'!AX909), ISTEXT('Main Data'!AY909)),1,0)</f>
        <v>1</v>
      </c>
      <c r="AO909">
        <f>IF('Main Data'!AZ909="Yes",1,0)</f>
        <v>0</v>
      </c>
      <c r="AP909">
        <f>IF('Main Data'!BA909="Yes",1,0)</f>
        <v>0</v>
      </c>
      <c r="AQ909">
        <f>IF('Main Data'!BD909="Yes",1,0)</f>
        <v>0</v>
      </c>
      <c r="AR909">
        <f>IF('Main Data'!BE909="A",1,0)</f>
        <v>0</v>
      </c>
      <c r="AS909">
        <f>IF('Main Data'!BE909="AA",1,0)</f>
        <v>1</v>
      </c>
      <c r="AT909">
        <f>IF('Main Data'!BE909="AAA",1,0)</f>
        <v>0</v>
      </c>
      <c r="AU909">
        <f>IF('Main Data'!BE909="AAAA",1,0)</f>
        <v>0</v>
      </c>
      <c r="AV909">
        <f>IF('Main Data'!P909="Yes",1,0)</f>
        <v>1</v>
      </c>
      <c r="AW909">
        <f>IF('Main Data'!AP909="Yes",1,0)</f>
        <v>0</v>
      </c>
      <c r="AX909">
        <f>IF(OR('Main Data'!V909="Yes", 'Main Data'!W909="Yes",'Main Data'!X909="Yes"),1,0)</f>
        <v>0</v>
      </c>
      <c r="AY909">
        <f>IF(OR('Main Data'!Y909="Yes",'Main Data'!Z909="Yes"),1,0)</f>
        <v>0</v>
      </c>
      <c r="AZ909">
        <f>IF('Main Data'!AR909="Yes",1,0)</f>
        <v>0</v>
      </c>
      <c r="BA909">
        <f>IF('Main Data'!AS909="Yes",1,0)</f>
        <v>0</v>
      </c>
      <c r="BB909">
        <f>IF('Main Data'!AG909="Yes",1,0)</f>
        <v>0</v>
      </c>
      <c r="BC909">
        <f>IF('Main Data'!AB909="Yes",1,0)</f>
        <v>0</v>
      </c>
      <c r="BD909">
        <f>IF('Main Data'!AA909="Yes",1,0)</f>
        <v>0</v>
      </c>
      <c r="BE909">
        <f>IF('Main Data'!AC909="Yes",1,0)</f>
        <v>0</v>
      </c>
      <c r="BF909">
        <f>IF('Main Data'!AF909="Yes",1,0)</f>
        <v>0</v>
      </c>
      <c r="BG909">
        <f>IF(OR('Main Data'!AI909="Yes",'Main Data'!AL909="Yes"),1,0)</f>
        <v>0</v>
      </c>
      <c r="BH909">
        <f>IF('Main Data'!AJ909="Yes",1,0)</f>
        <v>0</v>
      </c>
      <c r="BI909">
        <f>IF('Main Data'!AK909="Yes",1,0)</f>
        <v>0</v>
      </c>
      <c r="BJ909">
        <f>IF('Main Data'!AM909="Yes",1,0)</f>
        <v>0</v>
      </c>
      <c r="BK909">
        <f>IF('Main Data'!AQ909="Yes",1,0)</f>
        <v>0</v>
      </c>
      <c r="BL909" s="21">
        <f t="shared" si="85"/>
        <v>0</v>
      </c>
      <c r="BM909" s="21">
        <f t="shared" si="86"/>
        <v>0</v>
      </c>
      <c r="BN909" s="21">
        <f t="shared" si="87"/>
        <v>1</v>
      </c>
      <c r="BO909" s="21">
        <f t="shared" si="88"/>
        <v>0</v>
      </c>
      <c r="BP909" s="21">
        <f t="shared" si="89"/>
        <v>0</v>
      </c>
    </row>
    <row r="910" spans="1:68" x14ac:dyDescent="0.2">
      <c r="A910">
        <v>906</v>
      </c>
      <c r="B910" s="33">
        <f>'Main Data'!C910</f>
        <v>43911</v>
      </c>
      <c r="C910">
        <f>'Main Data'!D910</f>
        <v>108</v>
      </c>
      <c r="D910" s="26">
        <f>'Main Data'!E910</f>
        <v>2600</v>
      </c>
      <c r="E910" s="26">
        <f>'Main Data'!F910</f>
        <v>3250</v>
      </c>
      <c r="F910" s="34">
        <f t="shared" si="84"/>
        <v>7.8632667240095735</v>
      </c>
      <c r="G910">
        <f>IF('Main Data'!H910="AP",1,0)</f>
        <v>0</v>
      </c>
      <c r="H910">
        <f>IF('Main Data'!H910="Blancpain",1,0)</f>
        <v>0</v>
      </c>
      <c r="I910">
        <f>IF('Main Data'!H910="Breguet",1,0)</f>
        <v>0</v>
      </c>
      <c r="J910">
        <f>IF('Main Data'!H910="Breitling",1,0)</f>
        <v>0</v>
      </c>
      <c r="K910">
        <f>IF('Main Data'!H910="Cartier",1,0)</f>
        <v>0</v>
      </c>
      <c r="L910">
        <f>IF('Main Data'!H910="Gallet",1,0)</f>
        <v>0</v>
      </c>
      <c r="M910">
        <f>IF('Main Data'!H910="Girard Perregaux",1,0)</f>
        <v>0</v>
      </c>
      <c r="N910">
        <f>IF('Main Data'!H910="Gubelin",1,0)</f>
        <v>0</v>
      </c>
      <c r="O910">
        <f>IF('Main Data'!H910="Heuer",1,0)</f>
        <v>0</v>
      </c>
      <c r="P910">
        <f>IF('Main Data'!H910="IWC",1,0)</f>
        <v>0</v>
      </c>
      <c r="Q910">
        <f>IF('Main Data'!H910="JLC",1,0)</f>
        <v>0</v>
      </c>
      <c r="R910">
        <f>IF('Main Data'!H910="Longines",1,0)</f>
        <v>0</v>
      </c>
      <c r="S910">
        <f>IF('Main Data'!H910="Movado",1,0)</f>
        <v>0</v>
      </c>
      <c r="T910">
        <f>IF('Main Data'!H910="Omega",1,0)</f>
        <v>0</v>
      </c>
      <c r="U910">
        <f>IF('Main Data'!H910="Panerai",1,0)</f>
        <v>0</v>
      </c>
      <c r="V910">
        <f>IF('Main Data'!H910="Patek",1,0)</f>
        <v>0</v>
      </c>
      <c r="W910">
        <f>IF('Main Data'!H910="Rolex",1,0)</f>
        <v>1</v>
      </c>
      <c r="X910">
        <f>IF('Main Data'!H910="Tudor",1,0)</f>
        <v>0</v>
      </c>
      <c r="Y910">
        <f>IF('Main Data'!H910="Ulysse Nardin",1,0)</f>
        <v>0</v>
      </c>
      <c r="Z910">
        <f>IF('Main Data'!H910="Universal Geneve",1,0)</f>
        <v>0</v>
      </c>
      <c r="AA910">
        <f>IF('Main Data'!H910="Vacheron",1,0)</f>
        <v>0</v>
      </c>
      <c r="AB910">
        <f>IF('Main Data'!H910="Zenith",1,0)</f>
        <v>0</v>
      </c>
      <c r="AC910">
        <f>IF('Main Data'!J910="Stainless Steel",1,0)</f>
        <v>1</v>
      </c>
      <c r="AD910">
        <f>IF('Main Data'!J910="Two-tone",1,0)</f>
        <v>0</v>
      </c>
      <c r="AE910">
        <f>IF(OR('Main Data'!J910="YG 18K",'Main Data'!J910="YG &lt;18K",'Main Data'!J910="PG 18K",'Main Data'!J910="PG &lt;18K",'Main Data'!J910="WG 18K",'Main Data'!J910="Mixes of 18K",'Main Data'!J910="Mixes &lt;18K"),1,0)</f>
        <v>0</v>
      </c>
      <c r="AF910">
        <f>IF('Main Data'!J910="Platinum",1,0)</f>
        <v>0</v>
      </c>
      <c r="AG910">
        <f>IF(OR('Main Data'!J910="PVD",'Main Data'!J910="Gold Plate",'Main Data'!J910="Other"),1,0)</f>
        <v>0</v>
      </c>
      <c r="AH910">
        <f>IF('Main Data'!N910="Stainless Steel",1,0)</f>
        <v>1</v>
      </c>
      <c r="AI910">
        <f>IF('Main Data'!N910="Leather",1,0)</f>
        <v>0</v>
      </c>
      <c r="AJ910">
        <f>IF('Main Data'!N910="Two-tone",1,0)</f>
        <v>0</v>
      </c>
      <c r="AK910">
        <f>IF(OR('Main Data'!N910="YG 18K",'Main Data'!N910="PG 18K",'Main Data'!N910="WG 18K",'Main Data'!N910="Mixes of 18K"),1,0)</f>
        <v>0</v>
      </c>
      <c r="AL910">
        <f>IF(OR(,'Main Data'!N910="PVD",'Main Data'!N910="Gold plate"),1,0)</f>
        <v>0</v>
      </c>
      <c r="AM910">
        <f>IF(OR('Main Data'!AV910="Yes",'Main Data'!AW910="Yes",'Main Data'!AU910="Yes"),1,0)</f>
        <v>0</v>
      </c>
      <c r="AN910">
        <f>IF(OR(ISTEXT('Main Data'!AX910), ISTEXT('Main Data'!AY910)),1,0)</f>
        <v>0</v>
      </c>
      <c r="AO910">
        <f>IF('Main Data'!AZ910="Yes",1,0)</f>
        <v>0</v>
      </c>
      <c r="AP910">
        <f>IF('Main Data'!BA910="Yes",1,0)</f>
        <v>0</v>
      </c>
      <c r="AQ910">
        <f>IF('Main Data'!BD910="Yes",1,0)</f>
        <v>0</v>
      </c>
      <c r="AR910">
        <f>IF('Main Data'!BE910="A",1,0)</f>
        <v>0</v>
      </c>
      <c r="AS910">
        <f>IF('Main Data'!BE910="AA",1,0)</f>
        <v>1</v>
      </c>
      <c r="AT910">
        <f>IF('Main Data'!BE910="AAA",1,0)</f>
        <v>0</v>
      </c>
      <c r="AU910">
        <f>IF('Main Data'!BE910="AAAA",1,0)</f>
        <v>0</v>
      </c>
      <c r="AV910">
        <f>IF('Main Data'!P910="Yes",1,0)</f>
        <v>0</v>
      </c>
      <c r="AW910">
        <f>IF('Main Data'!AP910="Yes",1,0)</f>
        <v>0</v>
      </c>
      <c r="AX910">
        <f>IF(OR('Main Data'!V910="Yes", 'Main Data'!W910="Yes",'Main Data'!X910="Yes"),1,0)</f>
        <v>1</v>
      </c>
      <c r="AY910">
        <f>IF(OR('Main Data'!Y910="Yes",'Main Data'!Z910="Yes"),1,0)</f>
        <v>0</v>
      </c>
      <c r="AZ910">
        <f>IF('Main Data'!AR910="Yes",1,0)</f>
        <v>0</v>
      </c>
      <c r="BA910">
        <f>IF('Main Data'!AS910="Yes",1,0)</f>
        <v>0</v>
      </c>
      <c r="BB910">
        <f>IF('Main Data'!AG910="Yes",1,0)</f>
        <v>0</v>
      </c>
      <c r="BC910">
        <f>IF('Main Data'!AB910="Yes",1,0)</f>
        <v>0</v>
      </c>
      <c r="BD910">
        <f>IF('Main Data'!AA910="Yes",1,0)</f>
        <v>0</v>
      </c>
      <c r="BE910">
        <f>IF('Main Data'!AC910="Yes",1,0)</f>
        <v>0</v>
      </c>
      <c r="BF910">
        <f>IF('Main Data'!AF910="Yes",1,0)</f>
        <v>0</v>
      </c>
      <c r="BG910">
        <f>IF(OR('Main Data'!AI910="Yes",'Main Data'!AL910="Yes"),1,0)</f>
        <v>0</v>
      </c>
      <c r="BH910">
        <f>IF('Main Data'!AJ910="Yes",1,0)</f>
        <v>0</v>
      </c>
      <c r="BI910">
        <f>IF('Main Data'!AK910="Yes",1,0)</f>
        <v>0</v>
      </c>
      <c r="BJ910">
        <f>IF('Main Data'!AM910="Yes",1,0)</f>
        <v>0</v>
      </c>
      <c r="BK910">
        <f>IF('Main Data'!AQ910="Yes",1,0)</f>
        <v>0</v>
      </c>
      <c r="BL910" s="21">
        <f t="shared" si="85"/>
        <v>0</v>
      </c>
      <c r="BM910" s="21">
        <f t="shared" si="86"/>
        <v>0</v>
      </c>
      <c r="BN910" s="21">
        <f t="shared" si="87"/>
        <v>1</v>
      </c>
      <c r="BO910" s="21">
        <f t="shared" si="88"/>
        <v>0</v>
      </c>
      <c r="BP910" s="21">
        <f t="shared" si="89"/>
        <v>0</v>
      </c>
    </row>
    <row r="911" spans="1:68" x14ac:dyDescent="0.2">
      <c r="A911">
        <v>907</v>
      </c>
      <c r="B911" s="33">
        <f>'Main Data'!C911</f>
        <v>43911</v>
      </c>
      <c r="C911">
        <f>'Main Data'!D911</f>
        <v>122</v>
      </c>
      <c r="D911" s="26">
        <f>'Main Data'!E911</f>
        <v>1200</v>
      </c>
      <c r="E911" s="26">
        <f>'Main Data'!F911</f>
        <v>1500</v>
      </c>
      <c r="F911" s="34">
        <f t="shared" si="84"/>
        <v>7.0900768357760917</v>
      </c>
      <c r="G911">
        <f>IF('Main Data'!H911="AP",1,0)</f>
        <v>0</v>
      </c>
      <c r="H911">
        <f>IF('Main Data'!H911="Blancpain",1,0)</f>
        <v>0</v>
      </c>
      <c r="I911">
        <f>IF('Main Data'!H911="Breguet",1,0)</f>
        <v>0</v>
      </c>
      <c r="J911">
        <f>IF('Main Data'!H911="Breitling",1,0)</f>
        <v>0</v>
      </c>
      <c r="K911">
        <f>IF('Main Data'!H911="Cartier",1,0)</f>
        <v>0</v>
      </c>
      <c r="L911">
        <f>IF('Main Data'!H911="Gallet",1,0)</f>
        <v>0</v>
      </c>
      <c r="M911">
        <f>IF('Main Data'!H911="Girard Perregaux",1,0)</f>
        <v>0</v>
      </c>
      <c r="N911">
        <f>IF('Main Data'!H911="Gubelin",1,0)</f>
        <v>0</v>
      </c>
      <c r="O911">
        <f>IF('Main Data'!H911="Heuer",1,0)</f>
        <v>0</v>
      </c>
      <c r="P911">
        <f>IF('Main Data'!H911="IWC",1,0)</f>
        <v>0</v>
      </c>
      <c r="Q911">
        <f>IF('Main Data'!H911="JLC",1,0)</f>
        <v>0</v>
      </c>
      <c r="R911">
        <f>IF('Main Data'!H911="Longines",1,0)</f>
        <v>0</v>
      </c>
      <c r="S911">
        <f>IF('Main Data'!H911="Movado",1,0)</f>
        <v>0</v>
      </c>
      <c r="T911">
        <f>IF('Main Data'!H911="Omega",1,0)</f>
        <v>0</v>
      </c>
      <c r="U911">
        <f>IF('Main Data'!H911="Panerai",1,0)</f>
        <v>0</v>
      </c>
      <c r="V911">
        <f>IF('Main Data'!H911="Patek",1,0)</f>
        <v>0</v>
      </c>
      <c r="W911">
        <f>IF('Main Data'!H911="Rolex",1,0)</f>
        <v>0</v>
      </c>
      <c r="X911">
        <f>IF('Main Data'!H911="Tudor",1,0)</f>
        <v>0</v>
      </c>
      <c r="Y911">
        <f>IF('Main Data'!H911="Ulysse Nardin",1,0)</f>
        <v>1</v>
      </c>
      <c r="Z911">
        <f>IF('Main Data'!H911="Universal Geneve",1,0)</f>
        <v>0</v>
      </c>
      <c r="AA911">
        <f>IF('Main Data'!H911="Vacheron",1,0)</f>
        <v>0</v>
      </c>
      <c r="AB911">
        <f>IF('Main Data'!H911="Zenith",1,0)</f>
        <v>0</v>
      </c>
      <c r="AC911">
        <f>IF('Main Data'!J911="Stainless Steel",1,0)</f>
        <v>1</v>
      </c>
      <c r="AD911">
        <f>IF('Main Data'!J911="Two-tone",1,0)</f>
        <v>0</v>
      </c>
      <c r="AE911">
        <f>IF(OR('Main Data'!J911="YG 18K",'Main Data'!J911="YG &lt;18K",'Main Data'!J911="PG 18K",'Main Data'!J911="PG &lt;18K",'Main Data'!J911="WG 18K",'Main Data'!J911="Mixes of 18K",'Main Data'!J911="Mixes &lt;18K"),1,0)</f>
        <v>0</v>
      </c>
      <c r="AF911">
        <f>IF('Main Data'!J911="Platinum",1,0)</f>
        <v>0</v>
      </c>
      <c r="AG911">
        <f>IF(OR('Main Data'!J911="PVD",'Main Data'!J911="Gold Plate",'Main Data'!J911="Other"),1,0)</f>
        <v>0</v>
      </c>
      <c r="AH911">
        <f>IF('Main Data'!N911="Stainless Steel",1,0)</f>
        <v>1</v>
      </c>
      <c r="AI911">
        <f>IF('Main Data'!N911="Leather",1,0)</f>
        <v>0</v>
      </c>
      <c r="AJ911">
        <f>IF('Main Data'!N911="Two-tone",1,0)</f>
        <v>0</v>
      </c>
      <c r="AK911">
        <f>IF(OR('Main Data'!N911="YG 18K",'Main Data'!N911="PG 18K",'Main Data'!N911="WG 18K",'Main Data'!N911="Mixes of 18K"),1,0)</f>
        <v>0</v>
      </c>
      <c r="AL911">
        <f>IF(OR(,'Main Data'!N911="PVD",'Main Data'!N911="Gold plate"),1,0)</f>
        <v>0</v>
      </c>
      <c r="AM911">
        <f>IF(OR('Main Data'!AV911="Yes",'Main Data'!AW911="Yes",'Main Data'!AU911="Yes"),1,0)</f>
        <v>0</v>
      </c>
      <c r="AN911">
        <f>IF(OR(ISTEXT('Main Data'!AX911), ISTEXT('Main Data'!AY911)),1,0)</f>
        <v>0</v>
      </c>
      <c r="AO911">
        <f>IF('Main Data'!AZ911="Yes",1,0)</f>
        <v>0</v>
      </c>
      <c r="AP911">
        <f>IF('Main Data'!BA911="Yes",1,0)</f>
        <v>0</v>
      </c>
      <c r="AQ911">
        <f>IF('Main Data'!BD911="Yes",1,0)</f>
        <v>0</v>
      </c>
      <c r="AR911">
        <f>IF('Main Data'!BE911="A",1,0)</f>
        <v>0</v>
      </c>
      <c r="AS911">
        <f>IF('Main Data'!BE911="AA",1,0)</f>
        <v>0</v>
      </c>
      <c r="AT911">
        <f>IF('Main Data'!BE911="AAA",1,0)</f>
        <v>0</v>
      </c>
      <c r="AU911">
        <f>IF('Main Data'!BE911="AAAA",1,0)</f>
        <v>1</v>
      </c>
      <c r="AV911">
        <f>IF('Main Data'!P911="Yes",1,0)</f>
        <v>1</v>
      </c>
      <c r="AW911">
        <f>IF('Main Data'!AP911="Yes",1,0)</f>
        <v>0</v>
      </c>
      <c r="AX911">
        <f>IF(OR('Main Data'!V911="Yes", 'Main Data'!W911="Yes",'Main Data'!X911="Yes"),1,0)</f>
        <v>0</v>
      </c>
      <c r="AY911">
        <f>IF(OR('Main Data'!Y911="Yes",'Main Data'!Z911="Yes"),1,0)</f>
        <v>0</v>
      </c>
      <c r="AZ911">
        <f>IF('Main Data'!AR911="Yes",1,0)</f>
        <v>0</v>
      </c>
      <c r="BA911">
        <f>IF('Main Data'!AS911="Yes",1,0)</f>
        <v>0</v>
      </c>
      <c r="BB911">
        <f>IF('Main Data'!AG911="Yes",1,0)</f>
        <v>0</v>
      </c>
      <c r="BC911">
        <f>IF('Main Data'!AB911="Yes",1,0)</f>
        <v>0</v>
      </c>
      <c r="BD911">
        <f>IF('Main Data'!AA911="Yes",1,0)</f>
        <v>0</v>
      </c>
      <c r="BE911">
        <f>IF('Main Data'!AC911="Yes",1,0)</f>
        <v>0</v>
      </c>
      <c r="BF911">
        <f>IF('Main Data'!AF911="Yes",1,0)</f>
        <v>0</v>
      </c>
      <c r="BG911">
        <f>IF(OR('Main Data'!AI911="Yes",'Main Data'!AL911="Yes"),1,0)</f>
        <v>0</v>
      </c>
      <c r="BH911">
        <f>IF('Main Data'!AJ911="Yes",1,0)</f>
        <v>0</v>
      </c>
      <c r="BI911">
        <f>IF('Main Data'!AK911="Yes",1,0)</f>
        <v>0</v>
      </c>
      <c r="BJ911">
        <f>IF('Main Data'!AM911="Yes",1,0)</f>
        <v>0</v>
      </c>
      <c r="BK911">
        <f>IF('Main Data'!AQ911="Yes",1,0)</f>
        <v>0</v>
      </c>
      <c r="BL911" s="21">
        <f t="shared" si="85"/>
        <v>0</v>
      </c>
      <c r="BM911" s="21">
        <f t="shared" si="86"/>
        <v>0</v>
      </c>
      <c r="BN911" s="21">
        <f t="shared" si="87"/>
        <v>1</v>
      </c>
      <c r="BO911" s="21">
        <f t="shared" si="88"/>
        <v>0</v>
      </c>
      <c r="BP911" s="21">
        <f t="shared" si="89"/>
        <v>0</v>
      </c>
    </row>
    <row r="912" spans="1:68" x14ac:dyDescent="0.2">
      <c r="A912">
        <v>908</v>
      </c>
      <c r="B912" s="33">
        <f>'Main Data'!C912</f>
        <v>43911</v>
      </c>
      <c r="C912">
        <f>'Main Data'!D912</f>
        <v>144</v>
      </c>
      <c r="D912" s="26">
        <f>'Main Data'!E912</f>
        <v>2000</v>
      </c>
      <c r="E912" s="26">
        <f>'Main Data'!F912</f>
        <v>2500</v>
      </c>
      <c r="F912" s="34">
        <f t="shared" si="84"/>
        <v>7.6009024595420822</v>
      </c>
      <c r="G912">
        <f>IF('Main Data'!H912="AP",1,0)</f>
        <v>0</v>
      </c>
      <c r="H912">
        <f>IF('Main Data'!H912="Blancpain",1,0)</f>
        <v>0</v>
      </c>
      <c r="I912">
        <f>IF('Main Data'!H912="Breguet",1,0)</f>
        <v>0</v>
      </c>
      <c r="J912">
        <f>IF('Main Data'!H912="Breitling",1,0)</f>
        <v>0</v>
      </c>
      <c r="K912">
        <f>IF('Main Data'!H912="Cartier",1,0)</f>
        <v>0</v>
      </c>
      <c r="L912">
        <f>IF('Main Data'!H912="Gallet",1,0)</f>
        <v>0</v>
      </c>
      <c r="M912">
        <f>IF('Main Data'!H912="Girard Perregaux",1,0)</f>
        <v>0</v>
      </c>
      <c r="N912">
        <f>IF('Main Data'!H912="Gubelin",1,0)</f>
        <v>0</v>
      </c>
      <c r="O912">
        <f>IF('Main Data'!H912="Heuer",1,0)</f>
        <v>0</v>
      </c>
      <c r="P912">
        <f>IF('Main Data'!H912="IWC",1,0)</f>
        <v>0</v>
      </c>
      <c r="Q912">
        <f>IF('Main Data'!H912="JLC",1,0)</f>
        <v>0</v>
      </c>
      <c r="R912">
        <f>IF('Main Data'!H912="Longines",1,0)</f>
        <v>0</v>
      </c>
      <c r="S912">
        <f>IF('Main Data'!H912="Movado",1,0)</f>
        <v>0</v>
      </c>
      <c r="T912">
        <f>IF('Main Data'!H912="Omega",1,0)</f>
        <v>1</v>
      </c>
      <c r="U912">
        <f>IF('Main Data'!H912="Panerai",1,0)</f>
        <v>0</v>
      </c>
      <c r="V912">
        <f>IF('Main Data'!H912="Patek",1,0)</f>
        <v>0</v>
      </c>
      <c r="W912">
        <f>IF('Main Data'!H912="Rolex",1,0)</f>
        <v>0</v>
      </c>
      <c r="X912">
        <f>IF('Main Data'!H912="Tudor",1,0)</f>
        <v>0</v>
      </c>
      <c r="Y912">
        <f>IF('Main Data'!H912="Ulysse Nardin",1,0)</f>
        <v>0</v>
      </c>
      <c r="Z912">
        <f>IF('Main Data'!H912="Universal Geneve",1,0)</f>
        <v>0</v>
      </c>
      <c r="AA912">
        <f>IF('Main Data'!H912="Vacheron",1,0)</f>
        <v>0</v>
      </c>
      <c r="AB912">
        <f>IF('Main Data'!H912="Zenith",1,0)</f>
        <v>0</v>
      </c>
      <c r="AC912">
        <f>IF('Main Data'!J912="Stainless Steel",1,0)</f>
        <v>1</v>
      </c>
      <c r="AD912">
        <f>IF('Main Data'!J912="Two-tone",1,0)</f>
        <v>0</v>
      </c>
      <c r="AE912">
        <f>IF(OR('Main Data'!J912="YG 18K",'Main Data'!J912="YG &lt;18K",'Main Data'!J912="PG 18K",'Main Data'!J912="PG &lt;18K",'Main Data'!J912="WG 18K",'Main Data'!J912="Mixes of 18K",'Main Data'!J912="Mixes &lt;18K"),1,0)</f>
        <v>0</v>
      </c>
      <c r="AF912">
        <f>IF('Main Data'!J912="Platinum",1,0)</f>
        <v>0</v>
      </c>
      <c r="AG912">
        <f>IF(OR('Main Data'!J912="PVD",'Main Data'!J912="Gold Plate",'Main Data'!J912="Other"),1,0)</f>
        <v>0</v>
      </c>
      <c r="AH912">
        <f>IF('Main Data'!N912="Stainless Steel",1,0)</f>
        <v>1</v>
      </c>
      <c r="AI912">
        <f>IF('Main Data'!N912="Leather",1,0)</f>
        <v>0</v>
      </c>
      <c r="AJ912">
        <f>IF('Main Data'!N912="Two-tone",1,0)</f>
        <v>0</v>
      </c>
      <c r="AK912">
        <f>IF(OR('Main Data'!N912="YG 18K",'Main Data'!N912="PG 18K",'Main Data'!N912="WG 18K",'Main Data'!N912="Mixes of 18K"),1,0)</f>
        <v>0</v>
      </c>
      <c r="AL912">
        <f>IF(OR(,'Main Data'!N912="PVD",'Main Data'!N912="Gold plate"),1,0)</f>
        <v>0</v>
      </c>
      <c r="AM912">
        <f>IF(OR('Main Data'!AV912="Yes",'Main Data'!AW912="Yes",'Main Data'!AU912="Yes"),1,0)</f>
        <v>0</v>
      </c>
      <c r="AN912">
        <f>IF(OR(ISTEXT('Main Data'!AX912), ISTEXT('Main Data'!AY912)),1,0)</f>
        <v>0</v>
      </c>
      <c r="AO912">
        <f>IF('Main Data'!AZ912="Yes",1,0)</f>
        <v>0</v>
      </c>
      <c r="AP912">
        <f>IF('Main Data'!BA912="Yes",1,0)</f>
        <v>0</v>
      </c>
      <c r="AQ912">
        <f>IF('Main Data'!BD912="Yes",1,0)</f>
        <v>0</v>
      </c>
      <c r="AR912">
        <f>IF('Main Data'!BE912="A",1,0)</f>
        <v>0</v>
      </c>
      <c r="AS912">
        <f>IF('Main Data'!BE912="AA",1,0)</f>
        <v>1</v>
      </c>
      <c r="AT912">
        <f>IF('Main Data'!BE912="AAA",1,0)</f>
        <v>0</v>
      </c>
      <c r="AU912">
        <f>IF('Main Data'!BE912="AAAA",1,0)</f>
        <v>0</v>
      </c>
      <c r="AV912">
        <f>IF('Main Data'!P912="Yes",1,0)</f>
        <v>0</v>
      </c>
      <c r="AW912">
        <f>IF('Main Data'!AP912="Yes",1,0)</f>
        <v>0</v>
      </c>
      <c r="AX912">
        <f>IF(OR('Main Data'!V912="Yes", 'Main Data'!W912="Yes",'Main Data'!X912="Yes"),1,0)</f>
        <v>0</v>
      </c>
      <c r="AY912">
        <f>IF(OR('Main Data'!Y912="Yes",'Main Data'!Z912="Yes"),1,0)</f>
        <v>0</v>
      </c>
      <c r="AZ912">
        <f>IF('Main Data'!AR912="Yes",1,0)</f>
        <v>0</v>
      </c>
      <c r="BA912">
        <f>IF('Main Data'!AS912="Yes",1,0)</f>
        <v>0</v>
      </c>
      <c r="BB912">
        <f>IF('Main Data'!AG912="Yes",1,0)</f>
        <v>0</v>
      </c>
      <c r="BC912">
        <f>IF('Main Data'!AB912="Yes",1,0)</f>
        <v>0</v>
      </c>
      <c r="BD912">
        <f>IF('Main Data'!AA912="Yes",1,0)</f>
        <v>0</v>
      </c>
      <c r="BE912">
        <f>IF('Main Data'!AC912="Yes",1,0)</f>
        <v>1</v>
      </c>
      <c r="BF912">
        <f>IF('Main Data'!AF912="Yes",1,0)</f>
        <v>0</v>
      </c>
      <c r="BG912">
        <f>IF(OR('Main Data'!AI912="Yes",'Main Data'!AL912="Yes"),1,0)</f>
        <v>1</v>
      </c>
      <c r="BH912">
        <f>IF('Main Data'!AJ912="Yes",1,0)</f>
        <v>0</v>
      </c>
      <c r="BI912">
        <f>IF('Main Data'!AK912="Yes",1,0)</f>
        <v>0</v>
      </c>
      <c r="BJ912">
        <f>IF('Main Data'!AM912="Yes",1,0)</f>
        <v>0</v>
      </c>
      <c r="BK912">
        <f>IF('Main Data'!AQ912="Yes",1,0)</f>
        <v>0</v>
      </c>
      <c r="BL912" s="21">
        <f t="shared" si="85"/>
        <v>0</v>
      </c>
      <c r="BM912" s="21">
        <f t="shared" si="86"/>
        <v>0</v>
      </c>
      <c r="BN912" s="21">
        <f t="shared" si="87"/>
        <v>1</v>
      </c>
      <c r="BO912" s="21">
        <f t="shared" si="88"/>
        <v>0</v>
      </c>
      <c r="BP912" s="21">
        <f t="shared" si="89"/>
        <v>0</v>
      </c>
    </row>
    <row r="913" spans="1:68" x14ac:dyDescent="0.2">
      <c r="A913">
        <v>909</v>
      </c>
      <c r="B913" s="33">
        <f>'Main Data'!C913</f>
        <v>43911</v>
      </c>
      <c r="C913">
        <f>'Main Data'!D913</f>
        <v>145</v>
      </c>
      <c r="D913" s="26">
        <f>'Main Data'!E913</f>
        <v>4500</v>
      </c>
      <c r="E913" s="26">
        <f>'Main Data'!F913</f>
        <v>5625</v>
      </c>
      <c r="F913" s="34">
        <f t="shared" si="84"/>
        <v>8.4118326757584114</v>
      </c>
      <c r="G913">
        <f>IF('Main Data'!H913="AP",1,0)</f>
        <v>0</v>
      </c>
      <c r="H913">
        <f>IF('Main Data'!H913="Blancpain",1,0)</f>
        <v>0</v>
      </c>
      <c r="I913">
        <f>IF('Main Data'!H913="Breguet",1,0)</f>
        <v>0</v>
      </c>
      <c r="J913">
        <f>IF('Main Data'!H913="Breitling",1,0)</f>
        <v>0</v>
      </c>
      <c r="K913">
        <f>IF('Main Data'!H913="Cartier",1,0)</f>
        <v>0</v>
      </c>
      <c r="L913">
        <f>IF('Main Data'!H913="Gallet",1,0)</f>
        <v>0</v>
      </c>
      <c r="M913">
        <f>IF('Main Data'!H913="Girard Perregaux",1,0)</f>
        <v>0</v>
      </c>
      <c r="N913">
        <f>IF('Main Data'!H913="Gubelin",1,0)</f>
        <v>0</v>
      </c>
      <c r="O913">
        <f>IF('Main Data'!H913="Heuer",1,0)</f>
        <v>0</v>
      </c>
      <c r="P913">
        <f>IF('Main Data'!H913="IWC",1,0)</f>
        <v>0</v>
      </c>
      <c r="Q913">
        <f>IF('Main Data'!H913="JLC",1,0)</f>
        <v>0</v>
      </c>
      <c r="R913">
        <f>IF('Main Data'!H913="Longines",1,0)</f>
        <v>0</v>
      </c>
      <c r="S913">
        <f>IF('Main Data'!H913="Movado",1,0)</f>
        <v>0</v>
      </c>
      <c r="T913">
        <f>IF('Main Data'!H913="Omega",1,0)</f>
        <v>1</v>
      </c>
      <c r="U913">
        <f>IF('Main Data'!H913="Panerai",1,0)</f>
        <v>0</v>
      </c>
      <c r="V913">
        <f>IF('Main Data'!H913="Patek",1,0)</f>
        <v>0</v>
      </c>
      <c r="W913">
        <f>IF('Main Data'!H913="Rolex",1,0)</f>
        <v>0</v>
      </c>
      <c r="X913">
        <f>IF('Main Data'!H913="Tudor",1,0)</f>
        <v>0</v>
      </c>
      <c r="Y913">
        <f>IF('Main Data'!H913="Ulysse Nardin",1,0)</f>
        <v>0</v>
      </c>
      <c r="Z913">
        <f>IF('Main Data'!H913="Universal Geneve",1,0)</f>
        <v>0</v>
      </c>
      <c r="AA913">
        <f>IF('Main Data'!H913="Vacheron",1,0)</f>
        <v>0</v>
      </c>
      <c r="AB913">
        <f>IF('Main Data'!H913="Zenith",1,0)</f>
        <v>0</v>
      </c>
      <c r="AC913">
        <f>IF('Main Data'!J913="Stainless Steel",1,0)</f>
        <v>1</v>
      </c>
      <c r="AD913">
        <f>IF('Main Data'!J913="Two-tone",1,0)</f>
        <v>0</v>
      </c>
      <c r="AE913">
        <f>IF(OR('Main Data'!J913="YG 18K",'Main Data'!J913="YG &lt;18K",'Main Data'!J913="PG 18K",'Main Data'!J913="PG &lt;18K",'Main Data'!J913="WG 18K",'Main Data'!J913="Mixes of 18K",'Main Data'!J913="Mixes &lt;18K"),1,0)</f>
        <v>0</v>
      </c>
      <c r="AF913">
        <f>IF('Main Data'!J913="Platinum",1,0)</f>
        <v>0</v>
      </c>
      <c r="AG913">
        <f>IF(OR('Main Data'!J913="PVD",'Main Data'!J913="Gold Plate",'Main Data'!J913="Other"),1,0)</f>
        <v>0</v>
      </c>
      <c r="AH913">
        <f>IF('Main Data'!N913="Stainless Steel",1,0)</f>
        <v>1</v>
      </c>
      <c r="AI913">
        <f>IF('Main Data'!N913="Leather",1,0)</f>
        <v>0</v>
      </c>
      <c r="AJ913">
        <f>IF('Main Data'!N913="Two-tone",1,0)</f>
        <v>0</v>
      </c>
      <c r="AK913">
        <f>IF(OR('Main Data'!N913="YG 18K",'Main Data'!N913="PG 18K",'Main Data'!N913="WG 18K",'Main Data'!N913="Mixes of 18K"),1,0)</f>
        <v>0</v>
      </c>
      <c r="AL913">
        <f>IF(OR(,'Main Data'!N913="PVD",'Main Data'!N913="Gold plate"),1,0)</f>
        <v>0</v>
      </c>
      <c r="AM913">
        <f>IF(OR('Main Data'!AV913="Yes",'Main Data'!AW913="Yes",'Main Data'!AU913="Yes"),1,0)</f>
        <v>0</v>
      </c>
      <c r="AN913">
        <f>IF(OR(ISTEXT('Main Data'!AX913), ISTEXT('Main Data'!AY913)),1,0)</f>
        <v>0</v>
      </c>
      <c r="AO913">
        <f>IF('Main Data'!AZ913="Yes",1,0)</f>
        <v>0</v>
      </c>
      <c r="AP913">
        <f>IF('Main Data'!BA913="Yes",1,0)</f>
        <v>0</v>
      </c>
      <c r="AQ913">
        <f>IF('Main Data'!BD913="Yes",1,0)</f>
        <v>0</v>
      </c>
      <c r="AR913">
        <f>IF('Main Data'!BE913="A",1,0)</f>
        <v>0</v>
      </c>
      <c r="AS913">
        <f>IF('Main Data'!BE913="AA",1,0)</f>
        <v>1</v>
      </c>
      <c r="AT913">
        <f>IF('Main Data'!BE913="AAA",1,0)</f>
        <v>0</v>
      </c>
      <c r="AU913">
        <f>IF('Main Data'!BE913="AAAA",1,0)</f>
        <v>0</v>
      </c>
      <c r="AV913">
        <f>IF('Main Data'!P913="Yes",1,0)</f>
        <v>1</v>
      </c>
      <c r="AW913">
        <f>IF('Main Data'!AP913="Yes",1,0)</f>
        <v>0</v>
      </c>
      <c r="AX913">
        <f>IF(OR('Main Data'!V913="Yes", 'Main Data'!W913="Yes",'Main Data'!X913="Yes"),1,0)</f>
        <v>0</v>
      </c>
      <c r="AY913">
        <f>IF(OR('Main Data'!Y913="Yes",'Main Data'!Z913="Yes"),1,0)</f>
        <v>0</v>
      </c>
      <c r="AZ913">
        <f>IF('Main Data'!AR913="Yes",1,0)</f>
        <v>0</v>
      </c>
      <c r="BA913">
        <f>IF('Main Data'!AS913="Yes",1,0)</f>
        <v>0</v>
      </c>
      <c r="BB913">
        <f>IF('Main Data'!AG913="Yes",1,0)</f>
        <v>0</v>
      </c>
      <c r="BC913">
        <f>IF('Main Data'!AB913="Yes",1,0)</f>
        <v>0</v>
      </c>
      <c r="BD913">
        <f>IF('Main Data'!AA913="Yes",1,0)</f>
        <v>1</v>
      </c>
      <c r="BE913">
        <f>IF('Main Data'!AC913="Yes",1,0)</f>
        <v>0</v>
      </c>
      <c r="BF913">
        <f>IF('Main Data'!AF913="Yes",1,0)</f>
        <v>0</v>
      </c>
      <c r="BG913">
        <f>IF(OR('Main Data'!AI913="Yes",'Main Data'!AL913="Yes"),1,0)</f>
        <v>0</v>
      </c>
      <c r="BH913">
        <f>IF('Main Data'!AJ913="Yes",1,0)</f>
        <v>0</v>
      </c>
      <c r="BI913">
        <f>IF('Main Data'!AK913="Yes",1,0)</f>
        <v>0</v>
      </c>
      <c r="BJ913">
        <f>IF('Main Data'!AM913="Yes",1,0)</f>
        <v>0</v>
      </c>
      <c r="BK913">
        <f>IF('Main Data'!AQ913="Yes",1,0)</f>
        <v>0</v>
      </c>
      <c r="BL913" s="21">
        <f t="shared" si="85"/>
        <v>0</v>
      </c>
      <c r="BM913" s="21">
        <f t="shared" si="86"/>
        <v>0</v>
      </c>
      <c r="BN913" s="21">
        <f t="shared" si="87"/>
        <v>1</v>
      </c>
      <c r="BO913" s="21">
        <f t="shared" si="88"/>
        <v>0</v>
      </c>
      <c r="BP913" s="21">
        <f t="shared" si="89"/>
        <v>0</v>
      </c>
    </row>
    <row r="914" spans="1:68" x14ac:dyDescent="0.2">
      <c r="A914">
        <v>910</v>
      </c>
      <c r="B914" s="33">
        <f>'Main Data'!C914</f>
        <v>43911</v>
      </c>
      <c r="C914">
        <f>'Main Data'!D914</f>
        <v>146</v>
      </c>
      <c r="D914" s="26">
        <f>'Main Data'!E914</f>
        <v>3700</v>
      </c>
      <c r="E914" s="26">
        <f>'Main Data'!F914</f>
        <v>4625</v>
      </c>
      <c r="F914" s="34">
        <f t="shared" si="84"/>
        <v>8.2160880986323157</v>
      </c>
      <c r="G914">
        <f>IF('Main Data'!H914="AP",1,0)</f>
        <v>0</v>
      </c>
      <c r="H914">
        <f>IF('Main Data'!H914="Blancpain",1,0)</f>
        <v>0</v>
      </c>
      <c r="I914">
        <f>IF('Main Data'!H914="Breguet",1,0)</f>
        <v>0</v>
      </c>
      <c r="J914">
        <f>IF('Main Data'!H914="Breitling",1,0)</f>
        <v>0</v>
      </c>
      <c r="K914">
        <f>IF('Main Data'!H914="Cartier",1,0)</f>
        <v>0</v>
      </c>
      <c r="L914">
        <f>IF('Main Data'!H914="Gallet",1,0)</f>
        <v>0</v>
      </c>
      <c r="M914">
        <f>IF('Main Data'!H914="Girard Perregaux",1,0)</f>
        <v>0</v>
      </c>
      <c r="N914">
        <f>IF('Main Data'!H914="Gubelin",1,0)</f>
        <v>0</v>
      </c>
      <c r="O914">
        <f>IF('Main Data'!H914="Heuer",1,0)</f>
        <v>0</v>
      </c>
      <c r="P914">
        <f>IF('Main Data'!H914="IWC",1,0)</f>
        <v>0</v>
      </c>
      <c r="Q914">
        <f>IF('Main Data'!H914="JLC",1,0)</f>
        <v>0</v>
      </c>
      <c r="R914">
        <f>IF('Main Data'!H914="Longines",1,0)</f>
        <v>0</v>
      </c>
      <c r="S914">
        <f>IF('Main Data'!H914="Movado",1,0)</f>
        <v>0</v>
      </c>
      <c r="T914">
        <f>IF('Main Data'!H914="Omega",1,0)</f>
        <v>1</v>
      </c>
      <c r="U914">
        <f>IF('Main Data'!H914="Panerai",1,0)</f>
        <v>0</v>
      </c>
      <c r="V914">
        <f>IF('Main Data'!H914="Patek",1,0)</f>
        <v>0</v>
      </c>
      <c r="W914">
        <f>IF('Main Data'!H914="Rolex",1,0)</f>
        <v>0</v>
      </c>
      <c r="X914">
        <f>IF('Main Data'!H914="Tudor",1,0)</f>
        <v>0</v>
      </c>
      <c r="Y914">
        <f>IF('Main Data'!H914="Ulysse Nardin",1,0)</f>
        <v>0</v>
      </c>
      <c r="Z914">
        <f>IF('Main Data'!H914="Universal Geneve",1,0)</f>
        <v>0</v>
      </c>
      <c r="AA914">
        <f>IF('Main Data'!H914="Vacheron",1,0)</f>
        <v>0</v>
      </c>
      <c r="AB914">
        <f>IF('Main Data'!H914="Zenith",1,0)</f>
        <v>0</v>
      </c>
      <c r="AC914">
        <f>IF('Main Data'!J914="Stainless Steel",1,0)</f>
        <v>1</v>
      </c>
      <c r="AD914">
        <f>IF('Main Data'!J914="Two-tone",1,0)</f>
        <v>0</v>
      </c>
      <c r="AE914">
        <f>IF(OR('Main Data'!J914="YG 18K",'Main Data'!J914="YG &lt;18K",'Main Data'!J914="PG 18K",'Main Data'!J914="PG &lt;18K",'Main Data'!J914="WG 18K",'Main Data'!J914="Mixes of 18K",'Main Data'!J914="Mixes &lt;18K"),1,0)</f>
        <v>0</v>
      </c>
      <c r="AF914">
        <f>IF('Main Data'!J914="Platinum",1,0)</f>
        <v>0</v>
      </c>
      <c r="AG914">
        <f>IF(OR('Main Data'!J914="PVD",'Main Data'!J914="Gold Plate",'Main Data'!J914="Other"),1,0)</f>
        <v>0</v>
      </c>
      <c r="AH914">
        <f>IF('Main Data'!N914="Stainless Steel",1,0)</f>
        <v>1</v>
      </c>
      <c r="AI914">
        <f>IF('Main Data'!N914="Leather",1,0)</f>
        <v>0</v>
      </c>
      <c r="AJ914">
        <f>IF('Main Data'!N914="Two-tone",1,0)</f>
        <v>0</v>
      </c>
      <c r="AK914">
        <f>IF(OR('Main Data'!N914="YG 18K",'Main Data'!N914="PG 18K",'Main Data'!N914="WG 18K",'Main Data'!N914="Mixes of 18K"),1,0)</f>
        <v>0</v>
      </c>
      <c r="AL914">
        <f>IF(OR(,'Main Data'!N914="PVD",'Main Data'!N914="Gold plate"),1,0)</f>
        <v>0</v>
      </c>
      <c r="AM914">
        <f>IF(OR('Main Data'!AV914="Yes",'Main Data'!AW914="Yes",'Main Data'!AU914="Yes"),1,0)</f>
        <v>0</v>
      </c>
      <c r="AN914">
        <f>IF(OR(ISTEXT('Main Data'!AX914), ISTEXT('Main Data'!AY914)),1,0)</f>
        <v>0</v>
      </c>
      <c r="AO914">
        <f>IF('Main Data'!AZ914="Yes",1,0)</f>
        <v>0</v>
      </c>
      <c r="AP914">
        <f>IF('Main Data'!BA914="Yes",1,0)</f>
        <v>0</v>
      </c>
      <c r="AQ914">
        <f>IF('Main Data'!BD914="Yes",1,0)</f>
        <v>0</v>
      </c>
      <c r="AR914">
        <f>IF('Main Data'!BE914="A",1,0)</f>
        <v>0</v>
      </c>
      <c r="AS914">
        <f>IF('Main Data'!BE914="AA",1,0)</f>
        <v>1</v>
      </c>
      <c r="AT914">
        <f>IF('Main Data'!BE914="AAA",1,0)</f>
        <v>0</v>
      </c>
      <c r="AU914">
        <f>IF('Main Data'!BE914="AAAA",1,0)</f>
        <v>0</v>
      </c>
      <c r="AV914">
        <f>IF('Main Data'!P914="Yes",1,0)</f>
        <v>0</v>
      </c>
      <c r="AW914">
        <f>IF('Main Data'!AP914="Yes",1,0)</f>
        <v>0</v>
      </c>
      <c r="AX914">
        <f>IF(OR('Main Data'!V914="Yes", 'Main Data'!W914="Yes",'Main Data'!X914="Yes"),1,0)</f>
        <v>0</v>
      </c>
      <c r="AY914">
        <f>IF(OR('Main Data'!Y914="Yes",'Main Data'!Z914="Yes"),1,0)</f>
        <v>0</v>
      </c>
      <c r="AZ914">
        <f>IF('Main Data'!AR914="Yes",1,0)</f>
        <v>0</v>
      </c>
      <c r="BA914">
        <f>IF('Main Data'!AS914="Yes",1,0)</f>
        <v>0</v>
      </c>
      <c r="BB914">
        <f>IF('Main Data'!AG914="Yes",1,0)</f>
        <v>0</v>
      </c>
      <c r="BC914">
        <f>IF('Main Data'!AB914="Yes",1,0)</f>
        <v>0</v>
      </c>
      <c r="BD914">
        <f>IF('Main Data'!AA914="Yes",1,0)</f>
        <v>0</v>
      </c>
      <c r="BE914">
        <f>IF('Main Data'!AC914="Yes",1,0)</f>
        <v>0</v>
      </c>
      <c r="BF914">
        <f>IF('Main Data'!AF914="Yes",1,0)</f>
        <v>0</v>
      </c>
      <c r="BG914">
        <f>IF(OR('Main Data'!AI914="Yes",'Main Data'!AL914="Yes"),1,0)</f>
        <v>1</v>
      </c>
      <c r="BH914">
        <f>IF('Main Data'!AJ914="Yes",1,0)</f>
        <v>0</v>
      </c>
      <c r="BI914">
        <f>IF('Main Data'!AK914="Yes",1,0)</f>
        <v>0</v>
      </c>
      <c r="BJ914">
        <f>IF('Main Data'!AM914="Yes",1,0)</f>
        <v>0</v>
      </c>
      <c r="BK914">
        <f>IF('Main Data'!AQ914="Yes",1,0)</f>
        <v>0</v>
      </c>
      <c r="BL914" s="21">
        <f t="shared" si="85"/>
        <v>0</v>
      </c>
      <c r="BM914" s="21">
        <f t="shared" si="86"/>
        <v>0</v>
      </c>
      <c r="BN914" s="21">
        <f t="shared" si="87"/>
        <v>1</v>
      </c>
      <c r="BO914" s="21">
        <f t="shared" si="88"/>
        <v>0</v>
      </c>
      <c r="BP914" s="21">
        <f t="shared" si="89"/>
        <v>0</v>
      </c>
    </row>
    <row r="915" spans="1:68" x14ac:dyDescent="0.2">
      <c r="A915">
        <v>911</v>
      </c>
      <c r="B915" s="33">
        <f>'Main Data'!C915</f>
        <v>43911</v>
      </c>
      <c r="C915">
        <f>'Main Data'!D915</f>
        <v>147</v>
      </c>
      <c r="D915" s="26">
        <f>'Main Data'!E915</f>
        <v>3700</v>
      </c>
      <c r="E915" s="26">
        <f>'Main Data'!F915</f>
        <v>4625</v>
      </c>
      <c r="F915" s="34">
        <f t="shared" si="84"/>
        <v>8.2160880986323157</v>
      </c>
      <c r="G915">
        <f>IF('Main Data'!H915="AP",1,0)</f>
        <v>0</v>
      </c>
      <c r="H915">
        <f>IF('Main Data'!H915="Blancpain",1,0)</f>
        <v>0</v>
      </c>
      <c r="I915">
        <f>IF('Main Data'!H915="Breguet",1,0)</f>
        <v>0</v>
      </c>
      <c r="J915">
        <f>IF('Main Data'!H915="Breitling",1,0)</f>
        <v>0</v>
      </c>
      <c r="K915">
        <f>IF('Main Data'!H915="Cartier",1,0)</f>
        <v>0</v>
      </c>
      <c r="L915">
        <f>IF('Main Data'!H915="Gallet",1,0)</f>
        <v>0</v>
      </c>
      <c r="M915">
        <f>IF('Main Data'!H915="Girard Perregaux",1,0)</f>
        <v>0</v>
      </c>
      <c r="N915">
        <f>IF('Main Data'!H915="Gubelin",1,0)</f>
        <v>0</v>
      </c>
      <c r="O915">
        <f>IF('Main Data'!H915="Heuer",1,0)</f>
        <v>0</v>
      </c>
      <c r="P915">
        <f>IF('Main Data'!H915="IWC",1,0)</f>
        <v>0</v>
      </c>
      <c r="Q915">
        <f>IF('Main Data'!H915="JLC",1,0)</f>
        <v>0</v>
      </c>
      <c r="R915">
        <f>IF('Main Data'!H915="Longines",1,0)</f>
        <v>0</v>
      </c>
      <c r="S915">
        <f>IF('Main Data'!H915="Movado",1,0)</f>
        <v>0</v>
      </c>
      <c r="T915">
        <f>IF('Main Data'!H915="Omega",1,0)</f>
        <v>1</v>
      </c>
      <c r="U915">
        <f>IF('Main Data'!H915="Panerai",1,0)</f>
        <v>0</v>
      </c>
      <c r="V915">
        <f>IF('Main Data'!H915="Patek",1,0)</f>
        <v>0</v>
      </c>
      <c r="W915">
        <f>IF('Main Data'!H915="Rolex",1,0)</f>
        <v>0</v>
      </c>
      <c r="X915">
        <f>IF('Main Data'!H915="Tudor",1,0)</f>
        <v>0</v>
      </c>
      <c r="Y915">
        <f>IF('Main Data'!H915="Ulysse Nardin",1,0)</f>
        <v>0</v>
      </c>
      <c r="Z915">
        <f>IF('Main Data'!H915="Universal Geneve",1,0)</f>
        <v>0</v>
      </c>
      <c r="AA915">
        <f>IF('Main Data'!H915="Vacheron",1,0)</f>
        <v>0</v>
      </c>
      <c r="AB915">
        <f>IF('Main Data'!H915="Zenith",1,0)</f>
        <v>0</v>
      </c>
      <c r="AC915">
        <f>IF('Main Data'!J915="Stainless Steel",1,0)</f>
        <v>1</v>
      </c>
      <c r="AD915">
        <f>IF('Main Data'!J915="Two-tone",1,0)</f>
        <v>0</v>
      </c>
      <c r="AE915">
        <f>IF(OR('Main Data'!J915="YG 18K",'Main Data'!J915="YG &lt;18K",'Main Data'!J915="PG 18K",'Main Data'!J915="PG &lt;18K",'Main Data'!J915="WG 18K",'Main Data'!J915="Mixes of 18K",'Main Data'!J915="Mixes &lt;18K"),1,0)</f>
        <v>0</v>
      </c>
      <c r="AF915">
        <f>IF('Main Data'!J915="Platinum",1,0)</f>
        <v>0</v>
      </c>
      <c r="AG915">
        <f>IF(OR('Main Data'!J915="PVD",'Main Data'!J915="Gold Plate",'Main Data'!J915="Other"),1,0)</f>
        <v>0</v>
      </c>
      <c r="AH915">
        <f>IF('Main Data'!N915="Stainless Steel",1,0)</f>
        <v>1</v>
      </c>
      <c r="AI915">
        <f>IF('Main Data'!N915="Leather",1,0)</f>
        <v>0</v>
      </c>
      <c r="AJ915">
        <f>IF('Main Data'!N915="Two-tone",1,0)</f>
        <v>0</v>
      </c>
      <c r="AK915">
        <f>IF(OR('Main Data'!N915="YG 18K",'Main Data'!N915="PG 18K",'Main Data'!N915="WG 18K",'Main Data'!N915="Mixes of 18K"),1,0)</f>
        <v>0</v>
      </c>
      <c r="AL915">
        <f>IF(OR(,'Main Data'!N915="PVD",'Main Data'!N915="Gold plate"),1,0)</f>
        <v>0</v>
      </c>
      <c r="AM915">
        <f>IF(OR('Main Data'!AV915="Yes",'Main Data'!AW915="Yes",'Main Data'!AU915="Yes"),1,0)</f>
        <v>0</v>
      </c>
      <c r="AN915">
        <f>IF(OR(ISTEXT('Main Data'!AX915), ISTEXT('Main Data'!AY915)),1,0)</f>
        <v>0</v>
      </c>
      <c r="AO915">
        <f>IF('Main Data'!AZ915="Yes",1,0)</f>
        <v>0</v>
      </c>
      <c r="AP915">
        <f>IF('Main Data'!BA915="Yes",1,0)</f>
        <v>0</v>
      </c>
      <c r="AQ915">
        <f>IF('Main Data'!BD915="Yes",1,0)</f>
        <v>0</v>
      </c>
      <c r="AR915">
        <f>IF('Main Data'!BE915="A",1,0)</f>
        <v>0</v>
      </c>
      <c r="AS915">
        <f>IF('Main Data'!BE915="AA",1,0)</f>
        <v>0</v>
      </c>
      <c r="AT915">
        <f>IF('Main Data'!BE915="AAA",1,0)</f>
        <v>1</v>
      </c>
      <c r="AU915">
        <f>IF('Main Data'!BE915="AAAA",1,0)</f>
        <v>0</v>
      </c>
      <c r="AV915">
        <f>IF('Main Data'!P915="Yes",1,0)</f>
        <v>0</v>
      </c>
      <c r="AW915">
        <f>IF('Main Data'!AP915="Yes",1,0)</f>
        <v>0</v>
      </c>
      <c r="AX915">
        <f>IF(OR('Main Data'!V915="Yes", 'Main Data'!W915="Yes",'Main Data'!X915="Yes"),1,0)</f>
        <v>0</v>
      </c>
      <c r="AY915">
        <f>IF(OR('Main Data'!Y915="Yes",'Main Data'!Z915="Yes"),1,0)</f>
        <v>0</v>
      </c>
      <c r="AZ915">
        <f>IF('Main Data'!AR915="Yes",1,0)</f>
        <v>0</v>
      </c>
      <c r="BA915">
        <f>IF('Main Data'!AS915="Yes",1,0)</f>
        <v>0</v>
      </c>
      <c r="BB915">
        <f>IF('Main Data'!AG915="Yes",1,0)</f>
        <v>0</v>
      </c>
      <c r="BC915">
        <f>IF('Main Data'!AB915="Yes",1,0)</f>
        <v>0</v>
      </c>
      <c r="BD915">
        <f>IF('Main Data'!AA915="Yes",1,0)</f>
        <v>0</v>
      </c>
      <c r="BE915">
        <f>IF('Main Data'!AC915="Yes",1,0)</f>
        <v>0</v>
      </c>
      <c r="BF915">
        <f>IF('Main Data'!AF915="Yes",1,0)</f>
        <v>0</v>
      </c>
      <c r="BG915">
        <f>IF(OR('Main Data'!AI915="Yes",'Main Data'!AL915="Yes"),1,0)</f>
        <v>1</v>
      </c>
      <c r="BH915">
        <f>IF('Main Data'!AJ915="Yes",1,0)</f>
        <v>0</v>
      </c>
      <c r="BI915">
        <f>IF('Main Data'!AK915="Yes",1,0)</f>
        <v>0</v>
      </c>
      <c r="BJ915">
        <f>IF('Main Data'!AM915="Yes",1,0)</f>
        <v>0</v>
      </c>
      <c r="BK915">
        <f>IF('Main Data'!AQ915="Yes",1,0)</f>
        <v>0</v>
      </c>
      <c r="BL915" s="21">
        <f t="shared" si="85"/>
        <v>0</v>
      </c>
      <c r="BM915" s="21">
        <f t="shared" si="86"/>
        <v>0</v>
      </c>
      <c r="BN915" s="21">
        <f t="shared" si="87"/>
        <v>1</v>
      </c>
      <c r="BO915" s="21">
        <f t="shared" si="88"/>
        <v>0</v>
      </c>
      <c r="BP915" s="21">
        <f t="shared" si="89"/>
        <v>0</v>
      </c>
    </row>
    <row r="916" spans="1:68" x14ac:dyDescent="0.2">
      <c r="A916">
        <v>912</v>
      </c>
      <c r="B916" s="33">
        <f>'Main Data'!C916</f>
        <v>43911</v>
      </c>
      <c r="C916">
        <f>'Main Data'!D916</f>
        <v>150</v>
      </c>
      <c r="D916" s="26">
        <f>'Main Data'!E916</f>
        <v>10000</v>
      </c>
      <c r="E916" s="26">
        <f>'Main Data'!F916</f>
        <v>12500</v>
      </c>
      <c r="F916" s="34">
        <f t="shared" si="84"/>
        <v>9.2103403719761836</v>
      </c>
      <c r="G916">
        <f>IF('Main Data'!H916="AP",1,0)</f>
        <v>0</v>
      </c>
      <c r="H916">
        <f>IF('Main Data'!H916="Blancpain",1,0)</f>
        <v>0</v>
      </c>
      <c r="I916">
        <f>IF('Main Data'!H916="Breguet",1,0)</f>
        <v>0</v>
      </c>
      <c r="J916">
        <f>IF('Main Data'!H916="Breitling",1,0)</f>
        <v>0</v>
      </c>
      <c r="K916">
        <f>IF('Main Data'!H916="Cartier",1,0)</f>
        <v>0</v>
      </c>
      <c r="L916">
        <f>IF('Main Data'!H916="Gallet",1,0)</f>
        <v>0</v>
      </c>
      <c r="M916">
        <f>IF('Main Data'!H916="Girard Perregaux",1,0)</f>
        <v>0</v>
      </c>
      <c r="N916">
        <f>IF('Main Data'!H916="Gubelin",1,0)</f>
        <v>0</v>
      </c>
      <c r="O916">
        <f>IF('Main Data'!H916="Heuer",1,0)</f>
        <v>0</v>
      </c>
      <c r="P916">
        <f>IF('Main Data'!H916="IWC",1,0)</f>
        <v>0</v>
      </c>
      <c r="Q916">
        <f>IF('Main Data'!H916="JLC",1,0)</f>
        <v>0</v>
      </c>
      <c r="R916">
        <f>IF('Main Data'!H916="Longines",1,0)</f>
        <v>0</v>
      </c>
      <c r="S916">
        <f>IF('Main Data'!H916="Movado",1,0)</f>
        <v>0</v>
      </c>
      <c r="T916">
        <f>IF('Main Data'!H916="Omega",1,0)</f>
        <v>1</v>
      </c>
      <c r="U916">
        <f>IF('Main Data'!H916="Panerai",1,0)</f>
        <v>0</v>
      </c>
      <c r="V916">
        <f>IF('Main Data'!H916="Patek",1,0)</f>
        <v>0</v>
      </c>
      <c r="W916">
        <f>IF('Main Data'!H916="Rolex",1,0)</f>
        <v>0</v>
      </c>
      <c r="X916">
        <f>IF('Main Data'!H916="Tudor",1,0)</f>
        <v>0</v>
      </c>
      <c r="Y916">
        <f>IF('Main Data'!H916="Ulysse Nardin",1,0)</f>
        <v>0</v>
      </c>
      <c r="Z916">
        <f>IF('Main Data'!H916="Universal Geneve",1,0)</f>
        <v>0</v>
      </c>
      <c r="AA916">
        <f>IF('Main Data'!H916="Vacheron",1,0)</f>
        <v>0</v>
      </c>
      <c r="AB916">
        <f>IF('Main Data'!H916="Zenith",1,0)</f>
        <v>0</v>
      </c>
      <c r="AC916">
        <f>IF('Main Data'!J916="Stainless Steel",1,0)</f>
        <v>1</v>
      </c>
      <c r="AD916">
        <f>IF('Main Data'!J916="Two-tone",1,0)</f>
        <v>0</v>
      </c>
      <c r="AE916">
        <f>IF(OR('Main Data'!J916="YG 18K",'Main Data'!J916="YG &lt;18K",'Main Data'!J916="PG 18K",'Main Data'!J916="PG &lt;18K",'Main Data'!J916="WG 18K",'Main Data'!J916="Mixes of 18K",'Main Data'!J916="Mixes &lt;18K"),1,0)</f>
        <v>0</v>
      </c>
      <c r="AF916">
        <f>IF('Main Data'!J916="Platinum",1,0)</f>
        <v>0</v>
      </c>
      <c r="AG916">
        <f>IF(OR('Main Data'!J916="PVD",'Main Data'!J916="Gold Plate",'Main Data'!J916="Other"),1,0)</f>
        <v>0</v>
      </c>
      <c r="AH916">
        <f>IF('Main Data'!N916="Stainless Steel",1,0)</f>
        <v>1</v>
      </c>
      <c r="AI916">
        <f>IF('Main Data'!N916="Leather",1,0)</f>
        <v>0</v>
      </c>
      <c r="AJ916">
        <f>IF('Main Data'!N916="Two-tone",1,0)</f>
        <v>0</v>
      </c>
      <c r="AK916">
        <f>IF(OR('Main Data'!N916="YG 18K",'Main Data'!N916="PG 18K",'Main Data'!N916="WG 18K",'Main Data'!N916="Mixes of 18K"),1,0)</f>
        <v>0</v>
      </c>
      <c r="AL916">
        <f>IF(OR(,'Main Data'!N916="PVD",'Main Data'!N916="Gold plate"),1,0)</f>
        <v>0</v>
      </c>
      <c r="AM916">
        <f>IF(OR('Main Data'!AV916="Yes",'Main Data'!AW916="Yes",'Main Data'!AU916="Yes"),1,0)</f>
        <v>0</v>
      </c>
      <c r="AN916">
        <f>IF(OR(ISTEXT('Main Data'!AX916), ISTEXT('Main Data'!AY916)),1,0)</f>
        <v>0</v>
      </c>
      <c r="AO916">
        <f>IF('Main Data'!AZ916="Yes",1,0)</f>
        <v>0</v>
      </c>
      <c r="AP916">
        <f>IF('Main Data'!BA916="Yes",1,0)</f>
        <v>0</v>
      </c>
      <c r="AQ916">
        <f>IF('Main Data'!BD916="Yes",1,0)</f>
        <v>0</v>
      </c>
      <c r="AR916">
        <f>IF('Main Data'!BE916="A",1,0)</f>
        <v>1</v>
      </c>
      <c r="AS916">
        <f>IF('Main Data'!BE916="AA",1,0)</f>
        <v>0</v>
      </c>
      <c r="AT916">
        <f>IF('Main Data'!BE916="AAA",1,0)</f>
        <v>0</v>
      </c>
      <c r="AU916">
        <f>IF('Main Data'!BE916="AAAA",1,0)</f>
        <v>0</v>
      </c>
      <c r="AV916">
        <f>IF('Main Data'!P916="Yes",1,0)</f>
        <v>0</v>
      </c>
      <c r="AW916">
        <f>IF('Main Data'!AP916="Yes",1,0)</f>
        <v>0</v>
      </c>
      <c r="AX916">
        <f>IF(OR('Main Data'!V916="Yes", 'Main Data'!W916="Yes",'Main Data'!X916="Yes"),1,0)</f>
        <v>0</v>
      </c>
      <c r="AY916">
        <f>IF(OR('Main Data'!Y916="Yes",'Main Data'!Z916="Yes"),1,0)</f>
        <v>0</v>
      </c>
      <c r="AZ916">
        <f>IF('Main Data'!AR916="Yes",1,0)</f>
        <v>0</v>
      </c>
      <c r="BA916">
        <f>IF('Main Data'!AS916="Yes",1,0)</f>
        <v>0</v>
      </c>
      <c r="BB916">
        <f>IF('Main Data'!AG916="Yes",1,0)</f>
        <v>0</v>
      </c>
      <c r="BC916">
        <f>IF('Main Data'!AB916="Yes",1,0)</f>
        <v>0</v>
      </c>
      <c r="BD916">
        <f>IF('Main Data'!AA916="Yes",1,0)</f>
        <v>0</v>
      </c>
      <c r="BE916">
        <f>IF('Main Data'!AC916="Yes",1,0)</f>
        <v>0</v>
      </c>
      <c r="BF916">
        <f>IF('Main Data'!AF916="Yes",1,0)</f>
        <v>0</v>
      </c>
      <c r="BG916">
        <f>IF(OR('Main Data'!AI916="Yes",'Main Data'!AL916="Yes"),1,0)</f>
        <v>1</v>
      </c>
      <c r="BH916">
        <f>IF('Main Data'!AJ916="Yes",1,0)</f>
        <v>0</v>
      </c>
      <c r="BI916">
        <f>IF('Main Data'!AK916="Yes",1,0)</f>
        <v>0</v>
      </c>
      <c r="BJ916">
        <f>IF('Main Data'!AM916="Yes",1,0)</f>
        <v>0</v>
      </c>
      <c r="BK916">
        <f>IF('Main Data'!AQ916="Yes",1,0)</f>
        <v>0</v>
      </c>
      <c r="BL916" s="21">
        <f t="shared" si="85"/>
        <v>0</v>
      </c>
      <c r="BM916" s="21">
        <f t="shared" si="86"/>
        <v>0</v>
      </c>
      <c r="BN916" s="21">
        <f t="shared" si="87"/>
        <v>1</v>
      </c>
      <c r="BO916" s="21">
        <f t="shared" si="88"/>
        <v>0</v>
      </c>
      <c r="BP916" s="21">
        <f t="shared" si="89"/>
        <v>0</v>
      </c>
    </row>
    <row r="917" spans="1:68" x14ac:dyDescent="0.2">
      <c r="A917">
        <v>913</v>
      </c>
      <c r="B917" s="33">
        <f>'Main Data'!C917</f>
        <v>43911</v>
      </c>
      <c r="C917">
        <f>'Main Data'!D917</f>
        <v>151</v>
      </c>
      <c r="D917" s="26">
        <f>'Main Data'!E917</f>
        <v>8500</v>
      </c>
      <c r="E917" s="26">
        <f>'Main Data'!F917</f>
        <v>10625</v>
      </c>
      <c r="F917" s="34">
        <f t="shared" si="84"/>
        <v>9.0478214424784085</v>
      </c>
      <c r="G917">
        <f>IF('Main Data'!H917="AP",1,0)</f>
        <v>0</v>
      </c>
      <c r="H917">
        <f>IF('Main Data'!H917="Blancpain",1,0)</f>
        <v>0</v>
      </c>
      <c r="I917">
        <f>IF('Main Data'!H917="Breguet",1,0)</f>
        <v>0</v>
      </c>
      <c r="J917">
        <f>IF('Main Data'!H917="Breitling",1,0)</f>
        <v>0</v>
      </c>
      <c r="K917">
        <f>IF('Main Data'!H917="Cartier",1,0)</f>
        <v>0</v>
      </c>
      <c r="L917">
        <f>IF('Main Data'!H917="Gallet",1,0)</f>
        <v>0</v>
      </c>
      <c r="M917">
        <f>IF('Main Data'!H917="Girard Perregaux",1,0)</f>
        <v>0</v>
      </c>
      <c r="N917">
        <f>IF('Main Data'!H917="Gubelin",1,0)</f>
        <v>0</v>
      </c>
      <c r="O917">
        <f>IF('Main Data'!H917="Heuer",1,0)</f>
        <v>0</v>
      </c>
      <c r="P917">
        <f>IF('Main Data'!H917="IWC",1,0)</f>
        <v>0</v>
      </c>
      <c r="Q917">
        <f>IF('Main Data'!H917="JLC",1,0)</f>
        <v>0</v>
      </c>
      <c r="R917">
        <f>IF('Main Data'!H917="Longines",1,0)</f>
        <v>0</v>
      </c>
      <c r="S917">
        <f>IF('Main Data'!H917="Movado",1,0)</f>
        <v>0</v>
      </c>
      <c r="T917">
        <f>IF('Main Data'!H917="Omega",1,0)</f>
        <v>1</v>
      </c>
      <c r="U917">
        <f>IF('Main Data'!H917="Panerai",1,0)</f>
        <v>0</v>
      </c>
      <c r="V917">
        <f>IF('Main Data'!H917="Patek",1,0)</f>
        <v>0</v>
      </c>
      <c r="W917">
        <f>IF('Main Data'!H917="Rolex",1,0)</f>
        <v>0</v>
      </c>
      <c r="X917">
        <f>IF('Main Data'!H917="Tudor",1,0)</f>
        <v>0</v>
      </c>
      <c r="Y917">
        <f>IF('Main Data'!H917="Ulysse Nardin",1,0)</f>
        <v>0</v>
      </c>
      <c r="Z917">
        <f>IF('Main Data'!H917="Universal Geneve",1,0)</f>
        <v>0</v>
      </c>
      <c r="AA917">
        <f>IF('Main Data'!H917="Vacheron",1,0)</f>
        <v>0</v>
      </c>
      <c r="AB917">
        <f>IF('Main Data'!H917="Zenith",1,0)</f>
        <v>0</v>
      </c>
      <c r="AC917">
        <f>IF('Main Data'!J917="Stainless Steel",1,0)</f>
        <v>1</v>
      </c>
      <c r="AD917">
        <f>IF('Main Data'!J917="Two-tone",1,0)</f>
        <v>0</v>
      </c>
      <c r="AE917">
        <f>IF(OR('Main Data'!J917="YG 18K",'Main Data'!J917="YG &lt;18K",'Main Data'!J917="PG 18K",'Main Data'!J917="PG &lt;18K",'Main Data'!J917="WG 18K",'Main Data'!J917="Mixes of 18K",'Main Data'!J917="Mixes &lt;18K"),1,0)</f>
        <v>0</v>
      </c>
      <c r="AF917">
        <f>IF('Main Data'!J917="Platinum",1,0)</f>
        <v>0</v>
      </c>
      <c r="AG917">
        <f>IF(OR('Main Data'!J917="PVD",'Main Data'!J917="Gold Plate",'Main Data'!J917="Other"),1,0)</f>
        <v>0</v>
      </c>
      <c r="AH917">
        <f>IF('Main Data'!N917="Stainless Steel",1,0)</f>
        <v>1</v>
      </c>
      <c r="AI917">
        <f>IF('Main Data'!N917="Leather",1,0)</f>
        <v>0</v>
      </c>
      <c r="AJ917">
        <f>IF('Main Data'!N917="Two-tone",1,0)</f>
        <v>0</v>
      </c>
      <c r="AK917">
        <f>IF(OR('Main Data'!N917="YG 18K",'Main Data'!N917="PG 18K",'Main Data'!N917="WG 18K",'Main Data'!N917="Mixes of 18K"),1,0)</f>
        <v>0</v>
      </c>
      <c r="AL917">
        <f>IF(OR(,'Main Data'!N917="PVD",'Main Data'!N917="Gold plate"),1,0)</f>
        <v>0</v>
      </c>
      <c r="AM917">
        <f>IF(OR('Main Data'!AV917="Yes",'Main Data'!AW917="Yes",'Main Data'!AU917="Yes"),1,0)</f>
        <v>0</v>
      </c>
      <c r="AN917">
        <f>IF(OR(ISTEXT('Main Data'!AX917), ISTEXT('Main Data'!AY917)),1,0)</f>
        <v>0</v>
      </c>
      <c r="AO917">
        <f>IF('Main Data'!AZ917="Yes",1,0)</f>
        <v>0</v>
      </c>
      <c r="AP917">
        <f>IF('Main Data'!BA917="Yes",1,0)</f>
        <v>0</v>
      </c>
      <c r="AQ917">
        <f>IF('Main Data'!BD917="Yes",1,0)</f>
        <v>0</v>
      </c>
      <c r="AR917">
        <f>IF('Main Data'!BE917="A",1,0)</f>
        <v>0</v>
      </c>
      <c r="AS917">
        <f>IF('Main Data'!BE917="AA",1,0)</f>
        <v>1</v>
      </c>
      <c r="AT917">
        <f>IF('Main Data'!BE917="AAA",1,0)</f>
        <v>0</v>
      </c>
      <c r="AU917">
        <f>IF('Main Data'!BE917="AAAA",1,0)</f>
        <v>0</v>
      </c>
      <c r="AV917">
        <f>IF('Main Data'!P917="Yes",1,0)</f>
        <v>0</v>
      </c>
      <c r="AW917">
        <f>IF('Main Data'!AP917="Yes",1,0)</f>
        <v>0</v>
      </c>
      <c r="AX917">
        <f>IF(OR('Main Data'!V917="Yes", 'Main Data'!W917="Yes",'Main Data'!X917="Yes"),1,0)</f>
        <v>0</v>
      </c>
      <c r="AY917">
        <f>IF(OR('Main Data'!Y917="Yes",'Main Data'!Z917="Yes"),1,0)</f>
        <v>0</v>
      </c>
      <c r="AZ917">
        <f>IF('Main Data'!AR917="Yes",1,0)</f>
        <v>0</v>
      </c>
      <c r="BA917">
        <f>IF('Main Data'!AS917="Yes",1,0)</f>
        <v>0</v>
      </c>
      <c r="BB917">
        <f>IF('Main Data'!AG917="Yes",1,0)</f>
        <v>0</v>
      </c>
      <c r="BC917">
        <f>IF('Main Data'!AB917="Yes",1,0)</f>
        <v>0</v>
      </c>
      <c r="BD917">
        <f>IF('Main Data'!AA917="Yes",1,0)</f>
        <v>0</v>
      </c>
      <c r="BE917">
        <f>IF('Main Data'!AC917="Yes",1,0)</f>
        <v>0</v>
      </c>
      <c r="BF917">
        <f>IF('Main Data'!AF917="Yes",1,0)</f>
        <v>0</v>
      </c>
      <c r="BG917">
        <f>IF(OR('Main Data'!AI917="Yes",'Main Data'!AL917="Yes"),1,0)</f>
        <v>1</v>
      </c>
      <c r="BH917">
        <f>IF('Main Data'!AJ917="Yes",1,0)</f>
        <v>0</v>
      </c>
      <c r="BI917">
        <f>IF('Main Data'!AK917="Yes",1,0)</f>
        <v>0</v>
      </c>
      <c r="BJ917">
        <f>IF('Main Data'!AM917="Yes",1,0)</f>
        <v>0</v>
      </c>
      <c r="BK917">
        <f>IF('Main Data'!AQ917="Yes",1,0)</f>
        <v>0</v>
      </c>
      <c r="BL917" s="21">
        <f t="shared" si="85"/>
        <v>0</v>
      </c>
      <c r="BM917" s="21">
        <f t="shared" si="86"/>
        <v>0</v>
      </c>
      <c r="BN917" s="21">
        <f t="shared" si="87"/>
        <v>1</v>
      </c>
      <c r="BO917" s="21">
        <f t="shared" si="88"/>
        <v>0</v>
      </c>
      <c r="BP917" s="21">
        <f t="shared" si="89"/>
        <v>0</v>
      </c>
    </row>
    <row r="918" spans="1:68" x14ac:dyDescent="0.2">
      <c r="A918">
        <v>914</v>
      </c>
      <c r="B918" s="33">
        <f>'Main Data'!C918</f>
        <v>43911</v>
      </c>
      <c r="C918">
        <f>'Main Data'!D918</f>
        <v>152</v>
      </c>
      <c r="D918" s="26">
        <f>'Main Data'!E918</f>
        <v>12000</v>
      </c>
      <c r="E918" s="26">
        <f>'Main Data'!F918</f>
        <v>15000</v>
      </c>
      <c r="F918" s="34">
        <f t="shared" si="84"/>
        <v>9.3926619287701367</v>
      </c>
      <c r="G918">
        <f>IF('Main Data'!H918="AP",1,0)</f>
        <v>0</v>
      </c>
      <c r="H918">
        <f>IF('Main Data'!H918="Blancpain",1,0)</f>
        <v>0</v>
      </c>
      <c r="I918">
        <f>IF('Main Data'!H918="Breguet",1,0)</f>
        <v>0</v>
      </c>
      <c r="J918">
        <f>IF('Main Data'!H918="Breitling",1,0)</f>
        <v>0</v>
      </c>
      <c r="K918">
        <f>IF('Main Data'!H918="Cartier",1,0)</f>
        <v>0</v>
      </c>
      <c r="L918">
        <f>IF('Main Data'!H918="Gallet",1,0)</f>
        <v>0</v>
      </c>
      <c r="M918">
        <f>IF('Main Data'!H918="Girard Perregaux",1,0)</f>
        <v>0</v>
      </c>
      <c r="N918">
        <f>IF('Main Data'!H918="Gubelin",1,0)</f>
        <v>0</v>
      </c>
      <c r="O918">
        <f>IF('Main Data'!H918="Heuer",1,0)</f>
        <v>0</v>
      </c>
      <c r="P918">
        <f>IF('Main Data'!H918="IWC",1,0)</f>
        <v>0</v>
      </c>
      <c r="Q918">
        <f>IF('Main Data'!H918="JLC",1,0)</f>
        <v>0</v>
      </c>
      <c r="R918">
        <f>IF('Main Data'!H918="Longines",1,0)</f>
        <v>0</v>
      </c>
      <c r="S918">
        <f>IF('Main Data'!H918="Movado",1,0)</f>
        <v>0</v>
      </c>
      <c r="T918">
        <f>IF('Main Data'!H918="Omega",1,0)</f>
        <v>1</v>
      </c>
      <c r="U918">
        <f>IF('Main Data'!H918="Panerai",1,0)</f>
        <v>0</v>
      </c>
      <c r="V918">
        <f>IF('Main Data'!H918="Patek",1,0)</f>
        <v>0</v>
      </c>
      <c r="W918">
        <f>IF('Main Data'!H918="Rolex",1,0)</f>
        <v>0</v>
      </c>
      <c r="X918">
        <f>IF('Main Data'!H918="Tudor",1,0)</f>
        <v>0</v>
      </c>
      <c r="Y918">
        <f>IF('Main Data'!H918="Ulysse Nardin",1,0)</f>
        <v>0</v>
      </c>
      <c r="Z918">
        <f>IF('Main Data'!H918="Universal Geneve",1,0)</f>
        <v>0</v>
      </c>
      <c r="AA918">
        <f>IF('Main Data'!H918="Vacheron",1,0)</f>
        <v>0</v>
      </c>
      <c r="AB918">
        <f>IF('Main Data'!H918="Zenith",1,0)</f>
        <v>0</v>
      </c>
      <c r="AC918">
        <f>IF('Main Data'!J918="Stainless Steel",1,0)</f>
        <v>1</v>
      </c>
      <c r="AD918">
        <f>IF('Main Data'!J918="Two-tone",1,0)</f>
        <v>0</v>
      </c>
      <c r="AE918">
        <f>IF(OR('Main Data'!J918="YG 18K",'Main Data'!J918="YG &lt;18K",'Main Data'!J918="PG 18K",'Main Data'!J918="PG &lt;18K",'Main Data'!J918="WG 18K",'Main Data'!J918="Mixes of 18K",'Main Data'!J918="Mixes &lt;18K"),1,0)</f>
        <v>0</v>
      </c>
      <c r="AF918">
        <f>IF('Main Data'!J918="Platinum",1,0)</f>
        <v>0</v>
      </c>
      <c r="AG918">
        <f>IF(OR('Main Data'!J918="PVD",'Main Data'!J918="Gold Plate",'Main Data'!J918="Other"),1,0)</f>
        <v>0</v>
      </c>
      <c r="AH918">
        <f>IF('Main Data'!N918="Stainless Steel",1,0)</f>
        <v>1</v>
      </c>
      <c r="AI918">
        <f>IF('Main Data'!N918="Leather",1,0)</f>
        <v>0</v>
      </c>
      <c r="AJ918">
        <f>IF('Main Data'!N918="Two-tone",1,0)</f>
        <v>0</v>
      </c>
      <c r="AK918">
        <f>IF(OR('Main Data'!N918="YG 18K",'Main Data'!N918="PG 18K",'Main Data'!N918="WG 18K",'Main Data'!N918="Mixes of 18K"),1,0)</f>
        <v>0</v>
      </c>
      <c r="AL918">
        <f>IF(OR(,'Main Data'!N918="PVD",'Main Data'!N918="Gold plate"),1,0)</f>
        <v>0</v>
      </c>
      <c r="AM918">
        <f>IF(OR('Main Data'!AV918="Yes",'Main Data'!AW918="Yes",'Main Data'!AU918="Yes"),1,0)</f>
        <v>0</v>
      </c>
      <c r="AN918">
        <f>IF(OR(ISTEXT('Main Data'!AX918), ISTEXT('Main Data'!AY918)),1,0)</f>
        <v>0</v>
      </c>
      <c r="AO918">
        <f>IF('Main Data'!AZ918="Yes",1,0)</f>
        <v>0</v>
      </c>
      <c r="AP918">
        <f>IF('Main Data'!BA918="Yes",1,0)</f>
        <v>0</v>
      </c>
      <c r="AQ918">
        <f>IF('Main Data'!BD918="Yes",1,0)</f>
        <v>0</v>
      </c>
      <c r="AR918">
        <f>IF('Main Data'!BE918="A",1,0)</f>
        <v>0</v>
      </c>
      <c r="AS918">
        <f>IF('Main Data'!BE918="AA",1,0)</f>
        <v>1</v>
      </c>
      <c r="AT918">
        <f>IF('Main Data'!BE918="AAA",1,0)</f>
        <v>0</v>
      </c>
      <c r="AU918">
        <f>IF('Main Data'!BE918="AAAA",1,0)</f>
        <v>0</v>
      </c>
      <c r="AV918">
        <f>IF('Main Data'!P918="Yes",1,0)</f>
        <v>0</v>
      </c>
      <c r="AW918">
        <f>IF('Main Data'!AP918="Yes",1,0)</f>
        <v>0</v>
      </c>
      <c r="AX918">
        <f>IF(OR('Main Data'!V918="Yes", 'Main Data'!W918="Yes",'Main Data'!X918="Yes"),1,0)</f>
        <v>1</v>
      </c>
      <c r="AY918">
        <f>IF(OR('Main Data'!Y918="Yes",'Main Data'!Z918="Yes"),1,0)</f>
        <v>1</v>
      </c>
      <c r="AZ918">
        <f>IF('Main Data'!AR918="Yes",1,0)</f>
        <v>0</v>
      </c>
      <c r="BA918">
        <f>IF('Main Data'!AS918="Yes",1,0)</f>
        <v>0</v>
      </c>
      <c r="BB918">
        <f>IF('Main Data'!AG918="Yes",1,0)</f>
        <v>0</v>
      </c>
      <c r="BC918">
        <f>IF('Main Data'!AB918="Yes",1,0)</f>
        <v>0</v>
      </c>
      <c r="BD918">
        <f>IF('Main Data'!AA918="Yes",1,0)</f>
        <v>0</v>
      </c>
      <c r="BE918">
        <f>IF('Main Data'!AC918="Yes",1,0)</f>
        <v>0</v>
      </c>
      <c r="BF918">
        <f>IF('Main Data'!AF918="Yes",1,0)</f>
        <v>0</v>
      </c>
      <c r="BG918">
        <f>IF(OR('Main Data'!AI918="Yes",'Main Data'!AL918="Yes"),1,0)</f>
        <v>1</v>
      </c>
      <c r="BH918">
        <f>IF('Main Data'!AJ918="Yes",1,0)</f>
        <v>0</v>
      </c>
      <c r="BI918">
        <f>IF('Main Data'!AK918="Yes",1,0)</f>
        <v>0</v>
      </c>
      <c r="BJ918">
        <f>IF('Main Data'!AM918="Yes",1,0)</f>
        <v>0</v>
      </c>
      <c r="BK918">
        <f>IF('Main Data'!AQ918="Yes",1,0)</f>
        <v>0</v>
      </c>
      <c r="BL918" s="21">
        <f t="shared" si="85"/>
        <v>0</v>
      </c>
      <c r="BM918" s="21">
        <f t="shared" si="86"/>
        <v>0</v>
      </c>
      <c r="BN918" s="21">
        <f t="shared" si="87"/>
        <v>1</v>
      </c>
      <c r="BO918" s="21">
        <f t="shared" si="88"/>
        <v>0</v>
      </c>
      <c r="BP918" s="21">
        <f t="shared" si="89"/>
        <v>0</v>
      </c>
    </row>
    <row r="919" spans="1:68" x14ac:dyDescent="0.2">
      <c r="A919">
        <v>915</v>
      </c>
      <c r="B919" s="33">
        <f>'Main Data'!C919</f>
        <v>43911</v>
      </c>
      <c r="C919">
        <f>'Main Data'!D919</f>
        <v>157</v>
      </c>
      <c r="D919" s="26">
        <f>'Main Data'!E919</f>
        <v>6500</v>
      </c>
      <c r="E919" s="26">
        <f>'Main Data'!F919</f>
        <v>8125</v>
      </c>
      <c r="F919" s="34">
        <f t="shared" si="84"/>
        <v>8.7795574558837277</v>
      </c>
      <c r="G919">
        <f>IF('Main Data'!H919="AP",1,0)</f>
        <v>0</v>
      </c>
      <c r="H919">
        <f>IF('Main Data'!H919="Blancpain",1,0)</f>
        <v>0</v>
      </c>
      <c r="I919">
        <f>IF('Main Data'!H919="Breguet",1,0)</f>
        <v>0</v>
      </c>
      <c r="J919">
        <f>IF('Main Data'!H919="Breitling",1,0)</f>
        <v>0</v>
      </c>
      <c r="K919">
        <f>IF('Main Data'!H919="Cartier",1,0)</f>
        <v>0</v>
      </c>
      <c r="L919">
        <f>IF('Main Data'!H919="Gallet",1,0)</f>
        <v>0</v>
      </c>
      <c r="M919">
        <f>IF('Main Data'!H919="Girard Perregaux",1,0)</f>
        <v>0</v>
      </c>
      <c r="N919">
        <f>IF('Main Data'!H919="Gubelin",1,0)</f>
        <v>0</v>
      </c>
      <c r="O919">
        <f>IF('Main Data'!H919="Heuer",1,0)</f>
        <v>0</v>
      </c>
      <c r="P919">
        <f>IF('Main Data'!H919="IWC",1,0)</f>
        <v>0</v>
      </c>
      <c r="Q919">
        <f>IF('Main Data'!H919="JLC",1,0)</f>
        <v>0</v>
      </c>
      <c r="R919">
        <f>IF('Main Data'!H919="Longines",1,0)</f>
        <v>0</v>
      </c>
      <c r="S919">
        <f>IF('Main Data'!H919="Movado",1,0)</f>
        <v>0</v>
      </c>
      <c r="T919">
        <f>IF('Main Data'!H919="Omega",1,0)</f>
        <v>0</v>
      </c>
      <c r="U919">
        <f>IF('Main Data'!H919="Panerai",1,0)</f>
        <v>0</v>
      </c>
      <c r="V919">
        <f>IF('Main Data'!H919="Patek",1,0)</f>
        <v>0</v>
      </c>
      <c r="W919">
        <f>IF('Main Data'!H919="Rolex",1,0)</f>
        <v>1</v>
      </c>
      <c r="X919">
        <f>IF('Main Data'!H919="Tudor",1,0)</f>
        <v>0</v>
      </c>
      <c r="Y919">
        <f>IF('Main Data'!H919="Ulysse Nardin",1,0)</f>
        <v>0</v>
      </c>
      <c r="Z919">
        <f>IF('Main Data'!H919="Universal Geneve",1,0)</f>
        <v>0</v>
      </c>
      <c r="AA919">
        <f>IF('Main Data'!H919="Vacheron",1,0)</f>
        <v>0</v>
      </c>
      <c r="AB919">
        <f>IF('Main Data'!H919="Zenith",1,0)</f>
        <v>0</v>
      </c>
      <c r="AC919">
        <f>IF('Main Data'!J919="Stainless Steel",1,0)</f>
        <v>0</v>
      </c>
      <c r="AD919">
        <f>IF('Main Data'!J919="Two-tone",1,0)</f>
        <v>0</v>
      </c>
      <c r="AE919">
        <f>IF(OR('Main Data'!J919="YG 18K",'Main Data'!J919="YG &lt;18K",'Main Data'!J919="PG 18K",'Main Data'!J919="PG &lt;18K",'Main Data'!J919="WG 18K",'Main Data'!J919="Mixes of 18K",'Main Data'!J919="Mixes &lt;18K"),1,0)</f>
        <v>1</v>
      </c>
      <c r="AF919">
        <f>IF('Main Data'!J919="Platinum",1,0)</f>
        <v>0</v>
      </c>
      <c r="AG919">
        <f>IF(OR('Main Data'!J919="PVD",'Main Data'!J919="Gold Plate",'Main Data'!J919="Other"),1,0)</f>
        <v>0</v>
      </c>
      <c r="AH919">
        <f>IF('Main Data'!N919="Stainless Steel",1,0)</f>
        <v>0</v>
      </c>
      <c r="AI919">
        <f>IF('Main Data'!N919="Leather",1,0)</f>
        <v>0</v>
      </c>
      <c r="AJ919">
        <f>IF('Main Data'!N919="Two-tone",1,0)</f>
        <v>0</v>
      </c>
      <c r="AK919">
        <f>IF(OR('Main Data'!N919="YG 18K",'Main Data'!N919="PG 18K",'Main Data'!N919="WG 18K",'Main Data'!N919="Mixes of 18K"),1,0)</f>
        <v>1</v>
      </c>
      <c r="AL919">
        <f>IF(OR(,'Main Data'!N919="PVD",'Main Data'!N919="Gold plate"),1,0)</f>
        <v>0</v>
      </c>
      <c r="AM919">
        <f>IF(OR('Main Data'!AV919="Yes",'Main Data'!AW919="Yes",'Main Data'!AU919="Yes"),1,0)</f>
        <v>0</v>
      </c>
      <c r="AN919">
        <f>IF(OR(ISTEXT('Main Data'!AX919), ISTEXT('Main Data'!AY919)),1,0)</f>
        <v>0</v>
      </c>
      <c r="AO919">
        <f>IF('Main Data'!AZ919="Yes",1,0)</f>
        <v>0</v>
      </c>
      <c r="AP919">
        <f>IF('Main Data'!BA919="Yes",1,0)</f>
        <v>0</v>
      </c>
      <c r="AQ919">
        <f>IF('Main Data'!BD919="Yes",1,0)</f>
        <v>0</v>
      </c>
      <c r="AR919">
        <f>IF('Main Data'!BE919="A",1,0)</f>
        <v>1</v>
      </c>
      <c r="AS919">
        <f>IF('Main Data'!BE919="AA",1,0)</f>
        <v>0</v>
      </c>
      <c r="AT919">
        <f>IF('Main Data'!BE919="AAA",1,0)</f>
        <v>0</v>
      </c>
      <c r="AU919">
        <f>IF('Main Data'!BE919="AAAA",1,0)</f>
        <v>0</v>
      </c>
      <c r="AV919">
        <f>IF('Main Data'!P919="Yes",1,0)</f>
        <v>0</v>
      </c>
      <c r="AW919">
        <f>IF('Main Data'!AP919="Yes",1,0)</f>
        <v>0</v>
      </c>
      <c r="AX919">
        <f>IF(OR('Main Data'!V919="Yes", 'Main Data'!W919="Yes",'Main Data'!X919="Yes"),1,0)</f>
        <v>1</v>
      </c>
      <c r="AY919">
        <f>IF(OR('Main Data'!Y919="Yes",'Main Data'!Z919="Yes"),1,0)</f>
        <v>0</v>
      </c>
      <c r="AZ919">
        <f>IF('Main Data'!AR919="Yes",1,0)</f>
        <v>0</v>
      </c>
      <c r="BA919">
        <f>IF('Main Data'!AS919="Yes",1,0)</f>
        <v>0</v>
      </c>
      <c r="BB919">
        <f>IF('Main Data'!AG919="Yes",1,0)</f>
        <v>0</v>
      </c>
      <c r="BC919">
        <f>IF('Main Data'!AB919="Yes",1,0)</f>
        <v>0</v>
      </c>
      <c r="BD919">
        <f>IF('Main Data'!AA919="Yes",1,0)</f>
        <v>0</v>
      </c>
      <c r="BE919">
        <f>IF('Main Data'!AC919="Yes",1,0)</f>
        <v>0</v>
      </c>
      <c r="BF919">
        <f>IF('Main Data'!AF919="Yes",1,0)</f>
        <v>0</v>
      </c>
      <c r="BG919">
        <f>IF(OR('Main Data'!AI919="Yes",'Main Data'!AL919="Yes"),1,0)</f>
        <v>0</v>
      </c>
      <c r="BH919">
        <f>IF('Main Data'!AJ919="Yes",1,0)</f>
        <v>0</v>
      </c>
      <c r="BI919">
        <f>IF('Main Data'!AK919="Yes",1,0)</f>
        <v>0</v>
      </c>
      <c r="BJ919">
        <f>IF('Main Data'!AM919="Yes",1,0)</f>
        <v>0</v>
      </c>
      <c r="BK919">
        <f>IF('Main Data'!AQ919="Yes",1,0)</f>
        <v>0</v>
      </c>
      <c r="BL919" s="21">
        <f t="shared" si="85"/>
        <v>0</v>
      </c>
      <c r="BM919" s="21">
        <f t="shared" si="86"/>
        <v>0</v>
      </c>
      <c r="BN919" s="21">
        <f t="shared" si="87"/>
        <v>1</v>
      </c>
      <c r="BO919" s="21">
        <f t="shared" si="88"/>
        <v>0</v>
      </c>
      <c r="BP919" s="21">
        <f t="shared" si="89"/>
        <v>0</v>
      </c>
    </row>
    <row r="920" spans="1:68" x14ac:dyDescent="0.2">
      <c r="A920">
        <v>916</v>
      </c>
      <c r="B920" s="33">
        <f>'Main Data'!C920</f>
        <v>43911</v>
      </c>
      <c r="C920">
        <f>'Main Data'!D920</f>
        <v>159</v>
      </c>
      <c r="D920" s="26">
        <f>'Main Data'!E920</f>
        <v>6000</v>
      </c>
      <c r="E920" s="26">
        <f>'Main Data'!F920</f>
        <v>7500</v>
      </c>
      <c r="F920" s="34">
        <f t="shared" si="84"/>
        <v>8.6995147482101913</v>
      </c>
      <c r="G920">
        <f>IF('Main Data'!H920="AP",1,0)</f>
        <v>0</v>
      </c>
      <c r="H920">
        <f>IF('Main Data'!H920="Blancpain",1,0)</f>
        <v>0</v>
      </c>
      <c r="I920">
        <f>IF('Main Data'!H920="Breguet",1,0)</f>
        <v>0</v>
      </c>
      <c r="J920">
        <f>IF('Main Data'!H920="Breitling",1,0)</f>
        <v>0</v>
      </c>
      <c r="K920">
        <f>IF('Main Data'!H920="Cartier",1,0)</f>
        <v>0</v>
      </c>
      <c r="L920">
        <f>IF('Main Data'!H920="Gallet",1,0)</f>
        <v>0</v>
      </c>
      <c r="M920">
        <f>IF('Main Data'!H920="Girard Perregaux",1,0)</f>
        <v>0</v>
      </c>
      <c r="N920">
        <f>IF('Main Data'!H920="Gubelin",1,0)</f>
        <v>0</v>
      </c>
      <c r="O920">
        <f>IF('Main Data'!H920="Heuer",1,0)</f>
        <v>0</v>
      </c>
      <c r="P920">
        <f>IF('Main Data'!H920="IWC",1,0)</f>
        <v>0</v>
      </c>
      <c r="Q920">
        <f>IF('Main Data'!H920="JLC",1,0)</f>
        <v>0</v>
      </c>
      <c r="R920">
        <f>IF('Main Data'!H920="Longines",1,0)</f>
        <v>0</v>
      </c>
      <c r="S920">
        <f>IF('Main Data'!H920="Movado",1,0)</f>
        <v>0</v>
      </c>
      <c r="T920">
        <f>IF('Main Data'!H920="Omega",1,0)</f>
        <v>0</v>
      </c>
      <c r="U920">
        <f>IF('Main Data'!H920="Panerai",1,0)</f>
        <v>0</v>
      </c>
      <c r="V920">
        <f>IF('Main Data'!H920="Patek",1,0)</f>
        <v>0</v>
      </c>
      <c r="W920">
        <f>IF('Main Data'!H920="Rolex",1,0)</f>
        <v>1</v>
      </c>
      <c r="X920">
        <f>IF('Main Data'!H920="Tudor",1,0)</f>
        <v>0</v>
      </c>
      <c r="Y920">
        <f>IF('Main Data'!H920="Ulysse Nardin",1,0)</f>
        <v>0</v>
      </c>
      <c r="Z920">
        <f>IF('Main Data'!H920="Universal Geneve",1,0)</f>
        <v>0</v>
      </c>
      <c r="AA920">
        <f>IF('Main Data'!H920="Vacheron",1,0)</f>
        <v>0</v>
      </c>
      <c r="AB920">
        <f>IF('Main Data'!H920="Zenith",1,0)</f>
        <v>0</v>
      </c>
      <c r="AC920">
        <f>IF('Main Data'!J920="Stainless Steel",1,0)</f>
        <v>0</v>
      </c>
      <c r="AD920">
        <f>IF('Main Data'!J920="Two-tone",1,0)</f>
        <v>1</v>
      </c>
      <c r="AE920">
        <f>IF(OR('Main Data'!J920="YG 18K",'Main Data'!J920="YG &lt;18K",'Main Data'!J920="PG 18K",'Main Data'!J920="PG &lt;18K",'Main Data'!J920="WG 18K",'Main Data'!J920="Mixes of 18K",'Main Data'!J920="Mixes &lt;18K"),1,0)</f>
        <v>0</v>
      </c>
      <c r="AF920">
        <f>IF('Main Data'!J920="Platinum",1,0)</f>
        <v>0</v>
      </c>
      <c r="AG920">
        <f>IF(OR('Main Data'!J920="PVD",'Main Data'!J920="Gold Plate",'Main Data'!J920="Other"),1,0)</f>
        <v>0</v>
      </c>
      <c r="AH920">
        <f>IF('Main Data'!N920="Stainless Steel",1,0)</f>
        <v>0</v>
      </c>
      <c r="AI920">
        <f>IF('Main Data'!N920="Leather",1,0)</f>
        <v>0</v>
      </c>
      <c r="AJ920">
        <f>IF('Main Data'!N920="Two-tone",1,0)</f>
        <v>1</v>
      </c>
      <c r="AK920">
        <f>IF(OR('Main Data'!N920="YG 18K",'Main Data'!N920="PG 18K",'Main Data'!N920="WG 18K",'Main Data'!N920="Mixes of 18K"),1,0)</f>
        <v>0</v>
      </c>
      <c r="AL920">
        <f>IF(OR(,'Main Data'!N920="PVD",'Main Data'!N920="Gold plate"),1,0)</f>
        <v>0</v>
      </c>
      <c r="AM920">
        <f>IF(OR('Main Data'!AV920="Yes",'Main Data'!AW920="Yes",'Main Data'!AU920="Yes"),1,0)</f>
        <v>0</v>
      </c>
      <c r="AN920">
        <f>IF(OR(ISTEXT('Main Data'!AX920), ISTEXT('Main Data'!AY920)),1,0)</f>
        <v>0</v>
      </c>
      <c r="AO920">
        <f>IF('Main Data'!AZ920="Yes",1,0)</f>
        <v>1</v>
      </c>
      <c r="AP920">
        <f>IF('Main Data'!BA920="Yes",1,0)</f>
        <v>0</v>
      </c>
      <c r="AQ920">
        <f>IF('Main Data'!BD920="Yes",1,0)</f>
        <v>0</v>
      </c>
      <c r="AR920">
        <f>IF('Main Data'!BE920="A",1,0)</f>
        <v>0</v>
      </c>
      <c r="AS920">
        <f>IF('Main Data'!BE920="AA",1,0)</f>
        <v>1</v>
      </c>
      <c r="AT920">
        <f>IF('Main Data'!BE920="AAA",1,0)</f>
        <v>0</v>
      </c>
      <c r="AU920">
        <f>IF('Main Data'!BE920="AAAA",1,0)</f>
        <v>0</v>
      </c>
      <c r="AV920">
        <f>IF('Main Data'!P920="Yes",1,0)</f>
        <v>0</v>
      </c>
      <c r="AW920">
        <f>IF('Main Data'!AP920="Yes",1,0)</f>
        <v>0</v>
      </c>
      <c r="AX920">
        <f>IF(OR('Main Data'!V920="Yes", 'Main Data'!W920="Yes",'Main Data'!X920="Yes"),1,0)</f>
        <v>1</v>
      </c>
      <c r="AY920">
        <f>IF(OR('Main Data'!Y920="Yes",'Main Data'!Z920="Yes"),1,0)</f>
        <v>0</v>
      </c>
      <c r="AZ920">
        <f>IF('Main Data'!AR920="Yes",1,0)</f>
        <v>0</v>
      </c>
      <c r="BA920">
        <f>IF('Main Data'!AS920="Yes",1,0)</f>
        <v>0</v>
      </c>
      <c r="BB920">
        <f>IF('Main Data'!AG920="Yes",1,0)</f>
        <v>0</v>
      </c>
      <c r="BC920">
        <f>IF('Main Data'!AB920="Yes",1,0)</f>
        <v>0</v>
      </c>
      <c r="BD920">
        <f>IF('Main Data'!AA920="Yes",1,0)</f>
        <v>0</v>
      </c>
      <c r="BE920">
        <f>IF('Main Data'!AC920="Yes",1,0)</f>
        <v>0</v>
      </c>
      <c r="BF920">
        <f>IF('Main Data'!AF920="Yes",1,0)</f>
        <v>0</v>
      </c>
      <c r="BG920">
        <f>IF(OR('Main Data'!AI920="Yes",'Main Data'!AL920="Yes"),1,0)</f>
        <v>0</v>
      </c>
      <c r="BH920">
        <f>IF('Main Data'!AJ920="Yes",1,0)</f>
        <v>0</v>
      </c>
      <c r="BI920">
        <f>IF('Main Data'!AK920="Yes",1,0)</f>
        <v>0</v>
      </c>
      <c r="BJ920">
        <f>IF('Main Data'!AM920="Yes",1,0)</f>
        <v>0</v>
      </c>
      <c r="BK920">
        <f>IF('Main Data'!AQ920="Yes",1,0)</f>
        <v>0</v>
      </c>
      <c r="BL920" s="21">
        <f t="shared" si="85"/>
        <v>0</v>
      </c>
      <c r="BM920" s="21">
        <f t="shared" si="86"/>
        <v>0</v>
      </c>
      <c r="BN920" s="21">
        <f t="shared" si="87"/>
        <v>1</v>
      </c>
      <c r="BO920" s="21">
        <f t="shared" si="88"/>
        <v>0</v>
      </c>
      <c r="BP920" s="21">
        <f t="shared" si="89"/>
        <v>0</v>
      </c>
    </row>
    <row r="921" spans="1:68" x14ac:dyDescent="0.2">
      <c r="A921">
        <v>917</v>
      </c>
      <c r="B921" s="33">
        <f>'Main Data'!C921</f>
        <v>43911</v>
      </c>
      <c r="C921">
        <f>'Main Data'!D921</f>
        <v>160</v>
      </c>
      <c r="D921" s="26">
        <f>'Main Data'!E921</f>
        <v>9000</v>
      </c>
      <c r="E921" s="26">
        <f>'Main Data'!F921</f>
        <v>11250</v>
      </c>
      <c r="F921" s="34">
        <f t="shared" si="84"/>
        <v>9.1049798563183568</v>
      </c>
      <c r="G921">
        <f>IF('Main Data'!H921="AP",1,0)</f>
        <v>0</v>
      </c>
      <c r="H921">
        <f>IF('Main Data'!H921="Blancpain",1,0)</f>
        <v>0</v>
      </c>
      <c r="I921">
        <f>IF('Main Data'!H921="Breguet",1,0)</f>
        <v>0</v>
      </c>
      <c r="J921">
        <f>IF('Main Data'!H921="Breitling",1,0)</f>
        <v>0</v>
      </c>
      <c r="K921">
        <f>IF('Main Data'!H921="Cartier",1,0)</f>
        <v>0</v>
      </c>
      <c r="L921">
        <f>IF('Main Data'!H921="Gallet",1,0)</f>
        <v>0</v>
      </c>
      <c r="M921">
        <f>IF('Main Data'!H921="Girard Perregaux",1,0)</f>
        <v>0</v>
      </c>
      <c r="N921">
        <f>IF('Main Data'!H921="Gubelin",1,0)</f>
        <v>0</v>
      </c>
      <c r="O921">
        <f>IF('Main Data'!H921="Heuer",1,0)</f>
        <v>0</v>
      </c>
      <c r="P921">
        <f>IF('Main Data'!H921="IWC",1,0)</f>
        <v>0</v>
      </c>
      <c r="Q921">
        <f>IF('Main Data'!H921="JLC",1,0)</f>
        <v>0</v>
      </c>
      <c r="R921">
        <f>IF('Main Data'!H921="Longines",1,0)</f>
        <v>0</v>
      </c>
      <c r="S921">
        <f>IF('Main Data'!H921="Movado",1,0)</f>
        <v>0</v>
      </c>
      <c r="T921">
        <f>IF('Main Data'!H921="Omega",1,0)</f>
        <v>0</v>
      </c>
      <c r="U921">
        <f>IF('Main Data'!H921="Panerai",1,0)</f>
        <v>0</v>
      </c>
      <c r="V921">
        <f>IF('Main Data'!H921="Patek",1,0)</f>
        <v>0</v>
      </c>
      <c r="W921">
        <f>IF('Main Data'!H921="Rolex",1,0)</f>
        <v>1</v>
      </c>
      <c r="X921">
        <f>IF('Main Data'!H921="Tudor",1,0)</f>
        <v>0</v>
      </c>
      <c r="Y921">
        <f>IF('Main Data'!H921="Ulysse Nardin",1,0)</f>
        <v>0</v>
      </c>
      <c r="Z921">
        <f>IF('Main Data'!H921="Universal Geneve",1,0)</f>
        <v>0</v>
      </c>
      <c r="AA921">
        <f>IF('Main Data'!H921="Vacheron",1,0)</f>
        <v>0</v>
      </c>
      <c r="AB921">
        <f>IF('Main Data'!H921="Zenith",1,0)</f>
        <v>0</v>
      </c>
      <c r="AC921">
        <f>IF('Main Data'!J921="Stainless Steel",1,0)</f>
        <v>0</v>
      </c>
      <c r="AD921">
        <f>IF('Main Data'!J921="Two-tone",1,0)</f>
        <v>1</v>
      </c>
      <c r="AE921">
        <f>IF(OR('Main Data'!J921="YG 18K",'Main Data'!J921="YG &lt;18K",'Main Data'!J921="PG 18K",'Main Data'!J921="PG &lt;18K",'Main Data'!J921="WG 18K",'Main Data'!J921="Mixes of 18K",'Main Data'!J921="Mixes &lt;18K"),1,0)</f>
        <v>0</v>
      </c>
      <c r="AF921">
        <f>IF('Main Data'!J921="Platinum",1,0)</f>
        <v>0</v>
      </c>
      <c r="AG921">
        <f>IF(OR('Main Data'!J921="PVD",'Main Data'!J921="Gold Plate",'Main Data'!J921="Other"),1,0)</f>
        <v>0</v>
      </c>
      <c r="AH921">
        <f>IF('Main Data'!N921="Stainless Steel",1,0)</f>
        <v>0</v>
      </c>
      <c r="AI921">
        <f>IF('Main Data'!N921="Leather",1,0)</f>
        <v>0</v>
      </c>
      <c r="AJ921">
        <f>IF('Main Data'!N921="Two-tone",1,0)</f>
        <v>1</v>
      </c>
      <c r="AK921">
        <f>IF(OR('Main Data'!N921="YG 18K",'Main Data'!N921="PG 18K",'Main Data'!N921="WG 18K",'Main Data'!N921="Mixes of 18K"),1,0)</f>
        <v>0</v>
      </c>
      <c r="AL921">
        <f>IF(OR(,'Main Data'!N921="PVD",'Main Data'!N921="Gold plate"),1,0)</f>
        <v>0</v>
      </c>
      <c r="AM921">
        <f>IF(OR('Main Data'!AV921="Yes",'Main Data'!AW921="Yes",'Main Data'!AU921="Yes"),1,0)</f>
        <v>0</v>
      </c>
      <c r="AN921">
        <f>IF(OR(ISTEXT('Main Data'!AX921), ISTEXT('Main Data'!AY921)),1,0)</f>
        <v>0</v>
      </c>
      <c r="AO921">
        <f>IF('Main Data'!AZ921="Yes",1,0)</f>
        <v>0</v>
      </c>
      <c r="AP921">
        <f>IF('Main Data'!BA921="Yes",1,0)</f>
        <v>0</v>
      </c>
      <c r="AQ921">
        <f>IF('Main Data'!BD921="Yes",1,0)</f>
        <v>0</v>
      </c>
      <c r="AR921">
        <f>IF('Main Data'!BE921="A",1,0)</f>
        <v>0</v>
      </c>
      <c r="AS921">
        <f>IF('Main Data'!BE921="AA",1,0)</f>
        <v>1</v>
      </c>
      <c r="AT921">
        <f>IF('Main Data'!BE921="AAA",1,0)</f>
        <v>0</v>
      </c>
      <c r="AU921">
        <f>IF('Main Data'!BE921="AAAA",1,0)</f>
        <v>0</v>
      </c>
      <c r="AV921">
        <f>IF('Main Data'!P921="Yes",1,0)</f>
        <v>0</v>
      </c>
      <c r="AW921">
        <f>IF('Main Data'!AP921="Yes",1,0)</f>
        <v>0</v>
      </c>
      <c r="AX921">
        <f>IF(OR('Main Data'!V921="Yes", 'Main Data'!W921="Yes",'Main Data'!X921="Yes"),1,0)</f>
        <v>1</v>
      </c>
      <c r="AY921">
        <f>IF(OR('Main Data'!Y921="Yes",'Main Data'!Z921="Yes"),1,0)</f>
        <v>0</v>
      </c>
      <c r="AZ921">
        <f>IF('Main Data'!AR921="Yes",1,0)</f>
        <v>0</v>
      </c>
      <c r="BA921">
        <f>IF('Main Data'!AS921="Yes",1,0)</f>
        <v>0</v>
      </c>
      <c r="BB921">
        <f>IF('Main Data'!AG921="Yes",1,0)</f>
        <v>0</v>
      </c>
      <c r="BC921">
        <f>IF('Main Data'!AB921="Yes",1,0)</f>
        <v>0</v>
      </c>
      <c r="BD921">
        <f>IF('Main Data'!AA921="Yes",1,0)</f>
        <v>0</v>
      </c>
      <c r="BE921">
        <f>IF('Main Data'!AC921="Yes",1,0)</f>
        <v>1</v>
      </c>
      <c r="BF921">
        <f>IF('Main Data'!AF921="Yes",1,0)</f>
        <v>0</v>
      </c>
      <c r="BG921">
        <f>IF(OR('Main Data'!AI921="Yes",'Main Data'!AL921="Yes"),1,0)</f>
        <v>0</v>
      </c>
      <c r="BH921">
        <f>IF('Main Data'!AJ921="Yes",1,0)</f>
        <v>0</v>
      </c>
      <c r="BI921">
        <f>IF('Main Data'!AK921="Yes",1,0)</f>
        <v>0</v>
      </c>
      <c r="BJ921">
        <f>IF('Main Data'!AM921="Yes",1,0)</f>
        <v>0</v>
      </c>
      <c r="BK921">
        <f>IF('Main Data'!AQ921="Yes",1,0)</f>
        <v>0</v>
      </c>
      <c r="BL921" s="21">
        <f t="shared" si="85"/>
        <v>0</v>
      </c>
      <c r="BM921" s="21">
        <f t="shared" si="86"/>
        <v>0</v>
      </c>
      <c r="BN921" s="21">
        <f t="shared" si="87"/>
        <v>1</v>
      </c>
      <c r="BO921" s="21">
        <f t="shared" si="88"/>
        <v>0</v>
      </c>
      <c r="BP921" s="21">
        <f t="shared" si="89"/>
        <v>0</v>
      </c>
    </row>
    <row r="922" spans="1:68" x14ac:dyDescent="0.2">
      <c r="A922">
        <v>918</v>
      </c>
      <c r="B922" s="33">
        <f>'Main Data'!C922</f>
        <v>43911</v>
      </c>
      <c r="C922">
        <f>'Main Data'!D922</f>
        <v>161</v>
      </c>
      <c r="D922" s="26">
        <f>'Main Data'!E922</f>
        <v>15000</v>
      </c>
      <c r="E922" s="26">
        <f>'Main Data'!F922</f>
        <v>18750</v>
      </c>
      <c r="F922" s="34">
        <f t="shared" si="84"/>
        <v>9.6158054800843473</v>
      </c>
      <c r="G922">
        <f>IF('Main Data'!H922="AP",1,0)</f>
        <v>0</v>
      </c>
      <c r="H922">
        <f>IF('Main Data'!H922="Blancpain",1,0)</f>
        <v>0</v>
      </c>
      <c r="I922">
        <f>IF('Main Data'!H922="Breguet",1,0)</f>
        <v>0</v>
      </c>
      <c r="J922">
        <f>IF('Main Data'!H922="Breitling",1,0)</f>
        <v>0</v>
      </c>
      <c r="K922">
        <f>IF('Main Data'!H922="Cartier",1,0)</f>
        <v>0</v>
      </c>
      <c r="L922">
        <f>IF('Main Data'!H922="Gallet",1,0)</f>
        <v>0</v>
      </c>
      <c r="M922">
        <f>IF('Main Data'!H922="Girard Perregaux",1,0)</f>
        <v>0</v>
      </c>
      <c r="N922">
        <f>IF('Main Data'!H922="Gubelin",1,0)</f>
        <v>0</v>
      </c>
      <c r="O922">
        <f>IF('Main Data'!H922="Heuer",1,0)</f>
        <v>0</v>
      </c>
      <c r="P922">
        <f>IF('Main Data'!H922="IWC",1,0)</f>
        <v>0</v>
      </c>
      <c r="Q922">
        <f>IF('Main Data'!H922="JLC",1,0)</f>
        <v>0</v>
      </c>
      <c r="R922">
        <f>IF('Main Data'!H922="Longines",1,0)</f>
        <v>0</v>
      </c>
      <c r="S922">
        <f>IF('Main Data'!H922="Movado",1,0)</f>
        <v>0</v>
      </c>
      <c r="T922">
        <f>IF('Main Data'!H922="Omega",1,0)</f>
        <v>0</v>
      </c>
      <c r="U922">
        <f>IF('Main Data'!H922="Panerai",1,0)</f>
        <v>0</v>
      </c>
      <c r="V922">
        <f>IF('Main Data'!H922="Patek",1,0)</f>
        <v>0</v>
      </c>
      <c r="W922">
        <f>IF('Main Data'!H922="Rolex",1,0)</f>
        <v>1</v>
      </c>
      <c r="X922">
        <f>IF('Main Data'!H922="Tudor",1,0)</f>
        <v>0</v>
      </c>
      <c r="Y922">
        <f>IF('Main Data'!H922="Ulysse Nardin",1,0)</f>
        <v>0</v>
      </c>
      <c r="Z922">
        <f>IF('Main Data'!H922="Universal Geneve",1,0)</f>
        <v>0</v>
      </c>
      <c r="AA922">
        <f>IF('Main Data'!H922="Vacheron",1,0)</f>
        <v>0</v>
      </c>
      <c r="AB922">
        <f>IF('Main Data'!H922="Zenith",1,0)</f>
        <v>0</v>
      </c>
      <c r="AC922">
        <f>IF('Main Data'!J922="Stainless Steel",1,0)</f>
        <v>1</v>
      </c>
      <c r="AD922">
        <f>IF('Main Data'!J922="Two-tone",1,0)</f>
        <v>0</v>
      </c>
      <c r="AE922">
        <f>IF(OR('Main Data'!J922="YG 18K",'Main Data'!J922="YG &lt;18K",'Main Data'!J922="PG 18K",'Main Data'!J922="PG &lt;18K",'Main Data'!J922="WG 18K",'Main Data'!J922="Mixes of 18K",'Main Data'!J922="Mixes &lt;18K"),1,0)</f>
        <v>0</v>
      </c>
      <c r="AF922">
        <f>IF('Main Data'!J922="Platinum",1,0)</f>
        <v>0</v>
      </c>
      <c r="AG922">
        <f>IF(OR('Main Data'!J922="PVD",'Main Data'!J922="Gold Plate",'Main Data'!J922="Other"),1,0)</f>
        <v>0</v>
      </c>
      <c r="AH922">
        <f>IF('Main Data'!N922="Stainless Steel",1,0)</f>
        <v>0</v>
      </c>
      <c r="AI922">
        <f>IF('Main Data'!N922="Leather",1,0)</f>
        <v>1</v>
      </c>
      <c r="AJ922">
        <f>IF('Main Data'!N922="Two-tone",1,0)</f>
        <v>0</v>
      </c>
      <c r="AK922">
        <f>IF(OR('Main Data'!N922="YG 18K",'Main Data'!N922="PG 18K",'Main Data'!N922="WG 18K",'Main Data'!N922="Mixes of 18K"),1,0)</f>
        <v>0</v>
      </c>
      <c r="AL922">
        <f>IF(OR(,'Main Data'!N922="PVD",'Main Data'!N922="Gold plate"),1,0)</f>
        <v>0</v>
      </c>
      <c r="AM922">
        <f>IF(OR('Main Data'!AV922="Yes",'Main Data'!AW922="Yes",'Main Data'!AU922="Yes"),1,0)</f>
        <v>0</v>
      </c>
      <c r="AN922">
        <f>IF(OR(ISTEXT('Main Data'!AX922), ISTEXT('Main Data'!AY922)),1,0)</f>
        <v>0</v>
      </c>
      <c r="AO922">
        <f>IF('Main Data'!AZ922="Yes",1,0)</f>
        <v>0</v>
      </c>
      <c r="AP922">
        <f>IF('Main Data'!BA922="Yes",1,0)</f>
        <v>0</v>
      </c>
      <c r="AQ922">
        <f>IF('Main Data'!BD922="Yes",1,0)</f>
        <v>0</v>
      </c>
      <c r="AR922">
        <f>IF('Main Data'!BE922="A",1,0)</f>
        <v>0</v>
      </c>
      <c r="AS922">
        <f>IF('Main Data'!BE922="AA",1,0)</f>
        <v>0</v>
      </c>
      <c r="AT922">
        <f>IF('Main Data'!BE922="AAA",1,0)</f>
        <v>1</v>
      </c>
      <c r="AU922">
        <f>IF('Main Data'!BE922="AAAA",1,0)</f>
        <v>0</v>
      </c>
      <c r="AV922">
        <f>IF('Main Data'!P922="Yes",1,0)</f>
        <v>0</v>
      </c>
      <c r="AW922">
        <f>IF('Main Data'!AP922="Yes",1,0)</f>
        <v>0</v>
      </c>
      <c r="AX922">
        <f>IF(OR('Main Data'!V922="Yes", 'Main Data'!W922="Yes",'Main Data'!X922="Yes"),1,0)</f>
        <v>1</v>
      </c>
      <c r="AY922">
        <f>IF(OR('Main Data'!Y922="Yes",'Main Data'!Z922="Yes"),1,0)</f>
        <v>0</v>
      </c>
      <c r="AZ922">
        <f>IF('Main Data'!AR922="Yes",1,0)</f>
        <v>0</v>
      </c>
      <c r="BA922">
        <f>IF('Main Data'!AS922="Yes",1,0)</f>
        <v>0</v>
      </c>
      <c r="BB922">
        <f>IF('Main Data'!AG922="Yes",1,0)</f>
        <v>0</v>
      </c>
      <c r="BC922">
        <f>IF('Main Data'!AB922="Yes",1,0)</f>
        <v>0</v>
      </c>
      <c r="BD922">
        <f>IF('Main Data'!AA922="Yes",1,0)</f>
        <v>0</v>
      </c>
      <c r="BE922">
        <f>IF('Main Data'!AC922="Yes",1,0)</f>
        <v>1</v>
      </c>
      <c r="BF922">
        <f>IF('Main Data'!AF922="Yes",1,0)</f>
        <v>0</v>
      </c>
      <c r="BG922">
        <f>IF(OR('Main Data'!AI922="Yes",'Main Data'!AL922="Yes"),1,0)</f>
        <v>0</v>
      </c>
      <c r="BH922">
        <f>IF('Main Data'!AJ922="Yes",1,0)</f>
        <v>0</v>
      </c>
      <c r="BI922">
        <f>IF('Main Data'!AK922="Yes",1,0)</f>
        <v>0</v>
      </c>
      <c r="BJ922">
        <f>IF('Main Data'!AM922="Yes",1,0)</f>
        <v>0</v>
      </c>
      <c r="BK922">
        <f>IF('Main Data'!AQ922="Yes",1,0)</f>
        <v>0</v>
      </c>
      <c r="BL922" s="21">
        <f t="shared" si="85"/>
        <v>0</v>
      </c>
      <c r="BM922" s="21">
        <f t="shared" si="86"/>
        <v>0</v>
      </c>
      <c r="BN922" s="21">
        <f t="shared" si="87"/>
        <v>1</v>
      </c>
      <c r="BO922" s="21">
        <f t="shared" si="88"/>
        <v>0</v>
      </c>
      <c r="BP922" s="21">
        <f t="shared" si="89"/>
        <v>0</v>
      </c>
    </row>
    <row r="923" spans="1:68" x14ac:dyDescent="0.2">
      <c r="A923">
        <v>919</v>
      </c>
      <c r="B923" s="33">
        <f>'Main Data'!C923</f>
        <v>43911</v>
      </c>
      <c r="C923">
        <f>'Main Data'!D923</f>
        <v>162</v>
      </c>
      <c r="D923" s="26">
        <f>'Main Data'!E923</f>
        <v>32000</v>
      </c>
      <c r="E923" s="26">
        <f>'Main Data'!F923</f>
        <v>40000</v>
      </c>
      <c r="F923" s="34">
        <f t="shared" si="84"/>
        <v>10.373491181781864</v>
      </c>
      <c r="G923">
        <f>IF('Main Data'!H923="AP",1,0)</f>
        <v>0</v>
      </c>
      <c r="H923">
        <f>IF('Main Data'!H923="Blancpain",1,0)</f>
        <v>0</v>
      </c>
      <c r="I923">
        <f>IF('Main Data'!H923="Breguet",1,0)</f>
        <v>0</v>
      </c>
      <c r="J923">
        <f>IF('Main Data'!H923="Breitling",1,0)</f>
        <v>0</v>
      </c>
      <c r="K923">
        <f>IF('Main Data'!H923="Cartier",1,0)</f>
        <v>0</v>
      </c>
      <c r="L923">
        <f>IF('Main Data'!H923="Gallet",1,0)</f>
        <v>0</v>
      </c>
      <c r="M923">
        <f>IF('Main Data'!H923="Girard Perregaux",1,0)</f>
        <v>0</v>
      </c>
      <c r="N923">
        <f>IF('Main Data'!H923="Gubelin",1,0)</f>
        <v>0</v>
      </c>
      <c r="O923">
        <f>IF('Main Data'!H923="Heuer",1,0)</f>
        <v>0</v>
      </c>
      <c r="P923">
        <f>IF('Main Data'!H923="IWC",1,0)</f>
        <v>0</v>
      </c>
      <c r="Q923">
        <f>IF('Main Data'!H923="JLC",1,0)</f>
        <v>0</v>
      </c>
      <c r="R923">
        <f>IF('Main Data'!H923="Longines",1,0)</f>
        <v>0</v>
      </c>
      <c r="S923">
        <f>IF('Main Data'!H923="Movado",1,0)</f>
        <v>0</v>
      </c>
      <c r="T923">
        <f>IF('Main Data'!H923="Omega",1,0)</f>
        <v>0</v>
      </c>
      <c r="U923">
        <f>IF('Main Data'!H923="Panerai",1,0)</f>
        <v>0</v>
      </c>
      <c r="V923">
        <f>IF('Main Data'!H923="Patek",1,0)</f>
        <v>0</v>
      </c>
      <c r="W923">
        <f>IF('Main Data'!H923="Rolex",1,0)</f>
        <v>1</v>
      </c>
      <c r="X923">
        <f>IF('Main Data'!H923="Tudor",1,0)</f>
        <v>0</v>
      </c>
      <c r="Y923">
        <f>IF('Main Data'!H923="Ulysse Nardin",1,0)</f>
        <v>0</v>
      </c>
      <c r="Z923">
        <f>IF('Main Data'!H923="Universal Geneve",1,0)</f>
        <v>0</v>
      </c>
      <c r="AA923">
        <f>IF('Main Data'!H923="Vacheron",1,0)</f>
        <v>0</v>
      </c>
      <c r="AB923">
        <f>IF('Main Data'!H923="Zenith",1,0)</f>
        <v>0</v>
      </c>
      <c r="AC923">
        <f>IF('Main Data'!J923="Stainless Steel",1,0)</f>
        <v>1</v>
      </c>
      <c r="AD923">
        <f>IF('Main Data'!J923="Two-tone",1,0)</f>
        <v>0</v>
      </c>
      <c r="AE923">
        <f>IF(OR('Main Data'!J923="YG 18K",'Main Data'!J923="YG &lt;18K",'Main Data'!J923="PG 18K",'Main Data'!J923="PG &lt;18K",'Main Data'!J923="WG 18K",'Main Data'!J923="Mixes of 18K",'Main Data'!J923="Mixes &lt;18K"),1,0)</f>
        <v>0</v>
      </c>
      <c r="AF923">
        <f>IF('Main Data'!J923="Platinum",1,0)</f>
        <v>0</v>
      </c>
      <c r="AG923">
        <f>IF(OR('Main Data'!J923="PVD",'Main Data'!J923="Gold Plate",'Main Data'!J923="Other"),1,0)</f>
        <v>0</v>
      </c>
      <c r="AH923">
        <f>IF('Main Data'!N923="Stainless Steel",1,0)</f>
        <v>1</v>
      </c>
      <c r="AI923">
        <f>IF('Main Data'!N923="Leather",1,0)</f>
        <v>0</v>
      </c>
      <c r="AJ923">
        <f>IF('Main Data'!N923="Two-tone",1,0)</f>
        <v>0</v>
      </c>
      <c r="AK923">
        <f>IF(OR('Main Data'!N923="YG 18K",'Main Data'!N923="PG 18K",'Main Data'!N923="WG 18K",'Main Data'!N923="Mixes of 18K"),1,0)</f>
        <v>0</v>
      </c>
      <c r="AL923">
        <f>IF(OR(,'Main Data'!N923="PVD",'Main Data'!N923="Gold plate"),1,0)</f>
        <v>0</v>
      </c>
      <c r="AM923">
        <f>IF(OR('Main Data'!AV923="Yes",'Main Data'!AW923="Yes",'Main Data'!AU923="Yes"),1,0)</f>
        <v>0</v>
      </c>
      <c r="AN923">
        <f>IF(OR(ISTEXT('Main Data'!AX923), ISTEXT('Main Data'!AY923)),1,0)</f>
        <v>0</v>
      </c>
      <c r="AO923">
        <f>IF('Main Data'!AZ923="Yes",1,0)</f>
        <v>0</v>
      </c>
      <c r="AP923">
        <f>IF('Main Data'!BA923="Yes",1,0)</f>
        <v>0</v>
      </c>
      <c r="AQ923">
        <f>IF('Main Data'!BD923="Yes",1,0)</f>
        <v>0</v>
      </c>
      <c r="AR923">
        <f>IF('Main Data'!BE923="A",1,0)</f>
        <v>0</v>
      </c>
      <c r="AS923">
        <f>IF('Main Data'!BE923="AA",1,0)</f>
        <v>0</v>
      </c>
      <c r="AT923">
        <f>IF('Main Data'!BE923="AAA",1,0)</f>
        <v>1</v>
      </c>
      <c r="AU923">
        <f>IF('Main Data'!BE923="AAAA",1,0)</f>
        <v>0</v>
      </c>
      <c r="AV923">
        <f>IF('Main Data'!P923="Yes",1,0)</f>
        <v>0</v>
      </c>
      <c r="AW923">
        <f>IF('Main Data'!AP923="Yes",1,0)</f>
        <v>0</v>
      </c>
      <c r="AX923">
        <f>IF(OR('Main Data'!V923="Yes", 'Main Data'!W923="Yes",'Main Data'!X923="Yes"),1,0)</f>
        <v>1</v>
      </c>
      <c r="AY923">
        <f>IF(OR('Main Data'!Y923="Yes",'Main Data'!Z923="Yes"),1,0)</f>
        <v>0</v>
      </c>
      <c r="AZ923">
        <f>IF('Main Data'!AR923="Yes",1,0)</f>
        <v>0</v>
      </c>
      <c r="BA923">
        <f>IF('Main Data'!AS923="Yes",1,0)</f>
        <v>0</v>
      </c>
      <c r="BB923">
        <f>IF('Main Data'!AG923="Yes",1,0)</f>
        <v>0</v>
      </c>
      <c r="BC923">
        <f>IF('Main Data'!AB923="Yes",1,0)</f>
        <v>0</v>
      </c>
      <c r="BD923">
        <f>IF('Main Data'!AA923="Yes",1,0)</f>
        <v>0</v>
      </c>
      <c r="BE923">
        <f>IF('Main Data'!AC923="Yes",1,0)</f>
        <v>1</v>
      </c>
      <c r="BF923">
        <f>IF('Main Data'!AF923="Yes",1,0)</f>
        <v>0</v>
      </c>
      <c r="BG923">
        <f>IF(OR('Main Data'!AI923="Yes",'Main Data'!AL923="Yes"),1,0)</f>
        <v>0</v>
      </c>
      <c r="BH923">
        <f>IF('Main Data'!AJ923="Yes",1,0)</f>
        <v>0</v>
      </c>
      <c r="BI923">
        <f>IF('Main Data'!AK923="Yes",1,0)</f>
        <v>0</v>
      </c>
      <c r="BJ923">
        <f>IF('Main Data'!AM923="Yes",1,0)</f>
        <v>0</v>
      </c>
      <c r="BK923">
        <f>IF('Main Data'!AQ923="Yes",1,0)</f>
        <v>0</v>
      </c>
      <c r="BL923" s="21">
        <f t="shared" si="85"/>
        <v>0</v>
      </c>
      <c r="BM923" s="21">
        <f t="shared" si="86"/>
        <v>0</v>
      </c>
      <c r="BN923" s="21">
        <f t="shared" si="87"/>
        <v>1</v>
      </c>
      <c r="BO923" s="21">
        <f t="shared" si="88"/>
        <v>0</v>
      </c>
      <c r="BP923" s="21">
        <f t="shared" si="89"/>
        <v>0</v>
      </c>
    </row>
    <row r="924" spans="1:68" x14ac:dyDescent="0.2">
      <c r="A924">
        <v>920</v>
      </c>
      <c r="B924" s="33">
        <f>'Main Data'!C924</f>
        <v>43911</v>
      </c>
      <c r="C924">
        <f>'Main Data'!D924</f>
        <v>163</v>
      </c>
      <c r="D924" s="26">
        <f>'Main Data'!E924</f>
        <v>20000</v>
      </c>
      <c r="E924" s="26">
        <f>'Main Data'!F924</f>
        <v>25000</v>
      </c>
      <c r="F924" s="34">
        <f t="shared" si="84"/>
        <v>9.9034875525361272</v>
      </c>
      <c r="G924">
        <f>IF('Main Data'!H924="AP",1,0)</f>
        <v>0</v>
      </c>
      <c r="H924">
        <f>IF('Main Data'!H924="Blancpain",1,0)</f>
        <v>0</v>
      </c>
      <c r="I924">
        <f>IF('Main Data'!H924="Breguet",1,0)</f>
        <v>0</v>
      </c>
      <c r="J924">
        <f>IF('Main Data'!H924="Breitling",1,0)</f>
        <v>0</v>
      </c>
      <c r="K924">
        <f>IF('Main Data'!H924="Cartier",1,0)</f>
        <v>0</v>
      </c>
      <c r="L924">
        <f>IF('Main Data'!H924="Gallet",1,0)</f>
        <v>0</v>
      </c>
      <c r="M924">
        <f>IF('Main Data'!H924="Girard Perregaux",1,0)</f>
        <v>0</v>
      </c>
      <c r="N924">
        <f>IF('Main Data'!H924="Gubelin",1,0)</f>
        <v>0</v>
      </c>
      <c r="O924">
        <f>IF('Main Data'!H924="Heuer",1,0)</f>
        <v>0</v>
      </c>
      <c r="P924">
        <f>IF('Main Data'!H924="IWC",1,0)</f>
        <v>0</v>
      </c>
      <c r="Q924">
        <f>IF('Main Data'!H924="JLC",1,0)</f>
        <v>0</v>
      </c>
      <c r="R924">
        <f>IF('Main Data'!H924="Longines",1,0)</f>
        <v>0</v>
      </c>
      <c r="S924">
        <f>IF('Main Data'!H924="Movado",1,0)</f>
        <v>0</v>
      </c>
      <c r="T924">
        <f>IF('Main Data'!H924="Omega",1,0)</f>
        <v>0</v>
      </c>
      <c r="U924">
        <f>IF('Main Data'!H924="Panerai",1,0)</f>
        <v>0</v>
      </c>
      <c r="V924">
        <f>IF('Main Data'!H924="Patek",1,0)</f>
        <v>0</v>
      </c>
      <c r="W924">
        <f>IF('Main Data'!H924="Rolex",1,0)</f>
        <v>1</v>
      </c>
      <c r="X924">
        <f>IF('Main Data'!H924="Tudor",1,0)</f>
        <v>0</v>
      </c>
      <c r="Y924">
        <f>IF('Main Data'!H924="Ulysse Nardin",1,0)</f>
        <v>0</v>
      </c>
      <c r="Z924">
        <f>IF('Main Data'!H924="Universal Geneve",1,0)</f>
        <v>0</v>
      </c>
      <c r="AA924">
        <f>IF('Main Data'!H924="Vacheron",1,0)</f>
        <v>0</v>
      </c>
      <c r="AB924">
        <f>IF('Main Data'!H924="Zenith",1,0)</f>
        <v>0</v>
      </c>
      <c r="AC924">
        <f>IF('Main Data'!J924="Stainless Steel",1,0)</f>
        <v>1</v>
      </c>
      <c r="AD924">
        <f>IF('Main Data'!J924="Two-tone",1,0)</f>
        <v>0</v>
      </c>
      <c r="AE924">
        <f>IF(OR('Main Data'!J924="YG 18K",'Main Data'!J924="YG &lt;18K",'Main Data'!J924="PG 18K",'Main Data'!J924="PG &lt;18K",'Main Data'!J924="WG 18K",'Main Data'!J924="Mixes of 18K",'Main Data'!J924="Mixes &lt;18K"),1,0)</f>
        <v>0</v>
      </c>
      <c r="AF924">
        <f>IF('Main Data'!J924="Platinum",1,0)</f>
        <v>0</v>
      </c>
      <c r="AG924">
        <f>IF(OR('Main Data'!J924="PVD",'Main Data'!J924="Gold Plate",'Main Data'!J924="Other"),1,0)</f>
        <v>0</v>
      </c>
      <c r="AH924">
        <f>IF('Main Data'!N924="Stainless Steel",1,0)</f>
        <v>1</v>
      </c>
      <c r="AI924">
        <f>IF('Main Data'!N924="Leather",1,0)</f>
        <v>0</v>
      </c>
      <c r="AJ924">
        <f>IF('Main Data'!N924="Two-tone",1,0)</f>
        <v>0</v>
      </c>
      <c r="AK924">
        <f>IF(OR('Main Data'!N924="YG 18K",'Main Data'!N924="PG 18K",'Main Data'!N924="WG 18K",'Main Data'!N924="Mixes of 18K"),1,0)</f>
        <v>0</v>
      </c>
      <c r="AL924">
        <f>IF(OR(,'Main Data'!N924="PVD",'Main Data'!N924="Gold plate"),1,0)</f>
        <v>0</v>
      </c>
      <c r="AM924">
        <f>IF(OR('Main Data'!AV924="Yes",'Main Data'!AW924="Yes",'Main Data'!AU924="Yes"),1,0)</f>
        <v>0</v>
      </c>
      <c r="AN924">
        <f>IF(OR(ISTEXT('Main Data'!AX924), ISTEXT('Main Data'!AY924)),1,0)</f>
        <v>0</v>
      </c>
      <c r="AO924">
        <f>IF('Main Data'!AZ924="Yes",1,0)</f>
        <v>0</v>
      </c>
      <c r="AP924">
        <f>IF('Main Data'!BA924="Yes",1,0)</f>
        <v>0</v>
      </c>
      <c r="AQ924">
        <f>IF('Main Data'!BD924="Yes",1,0)</f>
        <v>0</v>
      </c>
      <c r="AR924">
        <f>IF('Main Data'!BE924="A",1,0)</f>
        <v>1</v>
      </c>
      <c r="AS924">
        <f>IF('Main Data'!BE924="AA",1,0)</f>
        <v>0</v>
      </c>
      <c r="AT924">
        <f>IF('Main Data'!BE924="AAA",1,0)</f>
        <v>0</v>
      </c>
      <c r="AU924">
        <f>IF('Main Data'!BE924="AAAA",1,0)</f>
        <v>0</v>
      </c>
      <c r="AV924">
        <f>IF('Main Data'!P924="Yes",1,0)</f>
        <v>0</v>
      </c>
      <c r="AW924">
        <f>IF('Main Data'!AP924="Yes",1,0)</f>
        <v>0</v>
      </c>
      <c r="AX924">
        <f>IF(OR('Main Data'!V924="Yes", 'Main Data'!W924="Yes",'Main Data'!X924="Yes"),1,0)</f>
        <v>0</v>
      </c>
      <c r="AY924">
        <f>IF(OR('Main Data'!Y924="Yes",'Main Data'!Z924="Yes"),1,0)</f>
        <v>0</v>
      </c>
      <c r="AZ924">
        <f>IF('Main Data'!AR924="Yes",1,0)</f>
        <v>0</v>
      </c>
      <c r="BA924">
        <f>IF('Main Data'!AS924="Yes",1,0)</f>
        <v>0</v>
      </c>
      <c r="BB924">
        <f>IF('Main Data'!AG924="Yes",1,0)</f>
        <v>0</v>
      </c>
      <c r="BC924">
        <f>IF('Main Data'!AB924="Yes",1,0)</f>
        <v>0</v>
      </c>
      <c r="BD924">
        <f>IF('Main Data'!AA924="Yes",1,0)</f>
        <v>0</v>
      </c>
      <c r="BE924">
        <f>IF('Main Data'!AC924="Yes",1,0)</f>
        <v>0</v>
      </c>
      <c r="BF924">
        <f>IF('Main Data'!AF924="Yes",1,0)</f>
        <v>0</v>
      </c>
      <c r="BG924">
        <f>IF(OR('Main Data'!AI924="Yes",'Main Data'!AL924="Yes"),1,0)</f>
        <v>1</v>
      </c>
      <c r="BH924">
        <f>IF('Main Data'!AJ924="Yes",1,0)</f>
        <v>0</v>
      </c>
      <c r="BI924">
        <f>IF('Main Data'!AK924="Yes",1,0)</f>
        <v>0</v>
      </c>
      <c r="BJ924">
        <f>IF('Main Data'!AM924="Yes",1,0)</f>
        <v>0</v>
      </c>
      <c r="BK924">
        <f>IF('Main Data'!AQ924="Yes",1,0)</f>
        <v>0</v>
      </c>
      <c r="BL924" s="21">
        <f t="shared" si="85"/>
        <v>0</v>
      </c>
      <c r="BM924" s="21">
        <f t="shared" si="86"/>
        <v>0</v>
      </c>
      <c r="BN924" s="21">
        <f t="shared" si="87"/>
        <v>1</v>
      </c>
      <c r="BO924" s="21">
        <f t="shared" si="88"/>
        <v>0</v>
      </c>
      <c r="BP924" s="21">
        <f t="shared" si="89"/>
        <v>0</v>
      </c>
    </row>
    <row r="925" spans="1:68" x14ac:dyDescent="0.2">
      <c r="A925">
        <v>921</v>
      </c>
      <c r="B925" s="33">
        <f>'Main Data'!C925</f>
        <v>43911</v>
      </c>
      <c r="C925">
        <f>'Main Data'!D925</f>
        <v>174</v>
      </c>
      <c r="D925" s="26">
        <f>'Main Data'!E925</f>
        <v>10000</v>
      </c>
      <c r="E925" s="26">
        <f>'Main Data'!F925</f>
        <v>12500</v>
      </c>
      <c r="F925" s="34">
        <f t="shared" si="84"/>
        <v>9.2103403719761836</v>
      </c>
      <c r="G925">
        <f>IF('Main Data'!H925="AP",1,0)</f>
        <v>0</v>
      </c>
      <c r="H925">
        <f>IF('Main Data'!H925="Blancpain",1,0)</f>
        <v>0</v>
      </c>
      <c r="I925">
        <f>IF('Main Data'!H925="Breguet",1,0)</f>
        <v>0</v>
      </c>
      <c r="J925">
        <f>IF('Main Data'!H925="Breitling",1,0)</f>
        <v>0</v>
      </c>
      <c r="K925">
        <f>IF('Main Data'!H925="Cartier",1,0)</f>
        <v>0</v>
      </c>
      <c r="L925">
        <f>IF('Main Data'!H925="Gallet",1,0)</f>
        <v>0</v>
      </c>
      <c r="M925">
        <f>IF('Main Data'!H925="Girard Perregaux",1,0)</f>
        <v>0</v>
      </c>
      <c r="N925">
        <f>IF('Main Data'!H925="Gubelin",1,0)</f>
        <v>0</v>
      </c>
      <c r="O925">
        <f>IF('Main Data'!H925="Heuer",1,0)</f>
        <v>0</v>
      </c>
      <c r="P925">
        <f>IF('Main Data'!H925="IWC",1,0)</f>
        <v>0</v>
      </c>
      <c r="Q925">
        <f>IF('Main Data'!H925="JLC",1,0)</f>
        <v>0</v>
      </c>
      <c r="R925">
        <f>IF('Main Data'!H925="Longines",1,0)</f>
        <v>0</v>
      </c>
      <c r="S925">
        <f>IF('Main Data'!H925="Movado",1,0)</f>
        <v>0</v>
      </c>
      <c r="T925">
        <f>IF('Main Data'!H925="Omega",1,0)</f>
        <v>0</v>
      </c>
      <c r="U925">
        <f>IF('Main Data'!H925="Panerai",1,0)</f>
        <v>0</v>
      </c>
      <c r="V925">
        <f>IF('Main Data'!H925="Patek",1,0)</f>
        <v>1</v>
      </c>
      <c r="W925">
        <f>IF('Main Data'!H925="Rolex",1,0)</f>
        <v>0</v>
      </c>
      <c r="X925">
        <f>IF('Main Data'!H925="Tudor",1,0)</f>
        <v>0</v>
      </c>
      <c r="Y925">
        <f>IF('Main Data'!H925="Ulysse Nardin",1,0)</f>
        <v>0</v>
      </c>
      <c r="Z925">
        <f>IF('Main Data'!H925="Universal Geneve",1,0)</f>
        <v>0</v>
      </c>
      <c r="AA925">
        <f>IF('Main Data'!H925="Vacheron",1,0)</f>
        <v>0</v>
      </c>
      <c r="AB925">
        <f>IF('Main Data'!H925="Zenith",1,0)</f>
        <v>0</v>
      </c>
      <c r="AC925">
        <f>IF('Main Data'!J925="Stainless Steel",1,0)</f>
        <v>1</v>
      </c>
      <c r="AD925">
        <f>IF('Main Data'!J925="Two-tone",1,0)</f>
        <v>0</v>
      </c>
      <c r="AE925">
        <f>IF(OR('Main Data'!J925="YG 18K",'Main Data'!J925="YG &lt;18K",'Main Data'!J925="PG 18K",'Main Data'!J925="PG &lt;18K",'Main Data'!J925="WG 18K",'Main Data'!J925="Mixes of 18K",'Main Data'!J925="Mixes &lt;18K"),1,0)</f>
        <v>0</v>
      </c>
      <c r="AF925">
        <f>IF('Main Data'!J925="Platinum",1,0)</f>
        <v>0</v>
      </c>
      <c r="AG925">
        <f>IF(OR('Main Data'!J925="PVD",'Main Data'!J925="Gold Plate",'Main Data'!J925="Other"),1,0)</f>
        <v>0</v>
      </c>
      <c r="AH925">
        <f>IF('Main Data'!N925="Stainless Steel",1,0)</f>
        <v>0</v>
      </c>
      <c r="AI925">
        <f>IF('Main Data'!N925="Leather",1,0)</f>
        <v>1</v>
      </c>
      <c r="AJ925">
        <f>IF('Main Data'!N925="Two-tone",1,0)</f>
        <v>0</v>
      </c>
      <c r="AK925">
        <f>IF(OR('Main Data'!N925="YG 18K",'Main Data'!N925="PG 18K",'Main Data'!N925="WG 18K",'Main Data'!N925="Mixes of 18K"),1,0)</f>
        <v>0</v>
      </c>
      <c r="AL925">
        <f>IF(OR(,'Main Data'!N925="PVD",'Main Data'!N925="Gold plate"),1,0)</f>
        <v>0</v>
      </c>
      <c r="AM925">
        <f>IF(OR('Main Data'!AV925="Yes",'Main Data'!AW925="Yes",'Main Data'!AU925="Yes"),1,0)</f>
        <v>0</v>
      </c>
      <c r="AN925">
        <f>IF(OR(ISTEXT('Main Data'!AX925), ISTEXT('Main Data'!AY925)),1,0)</f>
        <v>0</v>
      </c>
      <c r="AO925">
        <f>IF('Main Data'!AZ925="Yes",1,0)</f>
        <v>0</v>
      </c>
      <c r="AP925">
        <f>IF('Main Data'!BA925="Yes",1,0)</f>
        <v>0</v>
      </c>
      <c r="AQ925">
        <f>IF('Main Data'!BD925="Yes",1,0)</f>
        <v>0</v>
      </c>
      <c r="AR925">
        <f>IF('Main Data'!BE925="A",1,0)</f>
        <v>0</v>
      </c>
      <c r="AS925">
        <f>IF('Main Data'!BE925="AA",1,0)</f>
        <v>1</v>
      </c>
      <c r="AT925">
        <f>IF('Main Data'!BE925="AAA",1,0)</f>
        <v>0</v>
      </c>
      <c r="AU925">
        <f>IF('Main Data'!BE925="AAAA",1,0)</f>
        <v>0</v>
      </c>
      <c r="AV925">
        <f>IF('Main Data'!P925="Yes",1,0)</f>
        <v>1</v>
      </c>
      <c r="AW925">
        <f>IF('Main Data'!AP925="Yes",1,0)</f>
        <v>0</v>
      </c>
      <c r="AX925">
        <f>IF(OR('Main Data'!V925="Yes", 'Main Data'!W925="Yes",'Main Data'!X925="Yes"),1,0)</f>
        <v>0</v>
      </c>
      <c r="AY925">
        <f>IF(OR('Main Data'!Y925="Yes",'Main Data'!Z925="Yes"),1,0)</f>
        <v>0</v>
      </c>
      <c r="AZ925">
        <f>IF('Main Data'!AR925="Yes",1,0)</f>
        <v>0</v>
      </c>
      <c r="BA925">
        <f>IF('Main Data'!AS925="Yes",1,0)</f>
        <v>0</v>
      </c>
      <c r="BB925">
        <f>IF('Main Data'!AG925="Yes",1,0)</f>
        <v>0</v>
      </c>
      <c r="BC925">
        <f>IF('Main Data'!AB925="Yes",1,0)</f>
        <v>0</v>
      </c>
      <c r="BD925">
        <f>IF('Main Data'!AA925="Yes",1,0)</f>
        <v>0</v>
      </c>
      <c r="BE925">
        <f>IF('Main Data'!AC925="Yes",1,0)</f>
        <v>0</v>
      </c>
      <c r="BF925">
        <f>IF('Main Data'!AF925="Yes",1,0)</f>
        <v>0</v>
      </c>
      <c r="BG925">
        <f>IF(OR('Main Data'!AI925="Yes",'Main Data'!AL925="Yes"),1,0)</f>
        <v>0</v>
      </c>
      <c r="BH925">
        <f>IF('Main Data'!AJ925="Yes",1,0)</f>
        <v>0</v>
      </c>
      <c r="BI925">
        <f>IF('Main Data'!AK925="Yes",1,0)</f>
        <v>0</v>
      </c>
      <c r="BJ925">
        <f>IF('Main Data'!AM925="Yes",1,0)</f>
        <v>0</v>
      </c>
      <c r="BK925">
        <f>IF('Main Data'!AQ925="Yes",1,0)</f>
        <v>0</v>
      </c>
      <c r="BL925" s="21">
        <f t="shared" si="85"/>
        <v>0</v>
      </c>
      <c r="BM925" s="21">
        <f t="shared" si="86"/>
        <v>0</v>
      </c>
      <c r="BN925" s="21">
        <f t="shared" si="87"/>
        <v>1</v>
      </c>
      <c r="BO925" s="21">
        <f t="shared" si="88"/>
        <v>0</v>
      </c>
      <c r="BP925" s="21">
        <f t="shared" si="89"/>
        <v>0</v>
      </c>
    </row>
    <row r="926" spans="1:68" x14ac:dyDescent="0.2">
      <c r="A926">
        <v>922</v>
      </c>
      <c r="B926" s="33">
        <f>'Main Data'!C926</f>
        <v>43911</v>
      </c>
      <c r="C926">
        <f>'Main Data'!D926</f>
        <v>193</v>
      </c>
      <c r="D926" s="26">
        <f>'Main Data'!E926</f>
        <v>13000</v>
      </c>
      <c r="E926" s="26">
        <f>'Main Data'!F926</f>
        <v>16250</v>
      </c>
      <c r="F926" s="34">
        <f t="shared" si="84"/>
        <v>9.4727046364436731</v>
      </c>
      <c r="G926">
        <f>IF('Main Data'!H926="AP",1,0)</f>
        <v>0</v>
      </c>
      <c r="H926">
        <f>IF('Main Data'!H926="Blancpain",1,0)</f>
        <v>0</v>
      </c>
      <c r="I926">
        <f>IF('Main Data'!H926="Breguet",1,0)</f>
        <v>0</v>
      </c>
      <c r="J926">
        <f>IF('Main Data'!H926="Breitling",1,0)</f>
        <v>0</v>
      </c>
      <c r="K926">
        <f>IF('Main Data'!H926="Cartier",1,0)</f>
        <v>0</v>
      </c>
      <c r="L926">
        <f>IF('Main Data'!H926="Gallet",1,0)</f>
        <v>0</v>
      </c>
      <c r="M926">
        <f>IF('Main Data'!H926="Girard Perregaux",1,0)</f>
        <v>0</v>
      </c>
      <c r="N926">
        <f>IF('Main Data'!H926="Gubelin",1,0)</f>
        <v>0</v>
      </c>
      <c r="O926">
        <f>IF('Main Data'!H926="Heuer",1,0)</f>
        <v>0</v>
      </c>
      <c r="P926">
        <f>IF('Main Data'!H926="IWC",1,0)</f>
        <v>0</v>
      </c>
      <c r="Q926">
        <f>IF('Main Data'!H926="JLC",1,0)</f>
        <v>1</v>
      </c>
      <c r="R926">
        <f>IF('Main Data'!H926="Longines",1,0)</f>
        <v>0</v>
      </c>
      <c r="S926">
        <f>IF('Main Data'!H926="Movado",1,0)</f>
        <v>0</v>
      </c>
      <c r="T926">
        <f>IF('Main Data'!H926="Omega",1,0)</f>
        <v>0</v>
      </c>
      <c r="U926">
        <f>IF('Main Data'!H926="Panerai",1,0)</f>
        <v>0</v>
      </c>
      <c r="V926">
        <f>IF('Main Data'!H926="Patek",1,0)</f>
        <v>0</v>
      </c>
      <c r="W926">
        <f>IF('Main Data'!H926="Rolex",1,0)</f>
        <v>0</v>
      </c>
      <c r="X926">
        <f>IF('Main Data'!H926="Tudor",1,0)</f>
        <v>0</v>
      </c>
      <c r="Y926">
        <f>IF('Main Data'!H926="Ulysse Nardin",1,0)</f>
        <v>0</v>
      </c>
      <c r="Z926">
        <f>IF('Main Data'!H926="Universal Geneve",1,0)</f>
        <v>0</v>
      </c>
      <c r="AA926">
        <f>IF('Main Data'!H926="Vacheron",1,0)</f>
        <v>0</v>
      </c>
      <c r="AB926">
        <f>IF('Main Data'!H926="Zenith",1,0)</f>
        <v>0</v>
      </c>
      <c r="AC926">
        <f>IF('Main Data'!J926="Stainless Steel",1,0)</f>
        <v>1</v>
      </c>
      <c r="AD926">
        <f>IF('Main Data'!J926="Two-tone",1,0)</f>
        <v>0</v>
      </c>
      <c r="AE926">
        <f>IF(OR('Main Data'!J926="YG 18K",'Main Data'!J926="YG &lt;18K",'Main Data'!J926="PG 18K",'Main Data'!J926="PG &lt;18K",'Main Data'!J926="WG 18K",'Main Data'!J926="Mixes of 18K",'Main Data'!J926="Mixes &lt;18K"),1,0)</f>
        <v>0</v>
      </c>
      <c r="AF926">
        <f>IF('Main Data'!J926="Platinum",1,0)</f>
        <v>0</v>
      </c>
      <c r="AG926">
        <f>IF(OR('Main Data'!J926="PVD",'Main Data'!J926="Gold Plate",'Main Data'!J926="Other"),1,0)</f>
        <v>0</v>
      </c>
      <c r="AH926">
        <f>IF('Main Data'!N926="Stainless Steel",1,0)</f>
        <v>0</v>
      </c>
      <c r="AI926">
        <f>IF('Main Data'!N926="Leather",1,0)</f>
        <v>1</v>
      </c>
      <c r="AJ926">
        <f>IF('Main Data'!N926="Two-tone",1,0)</f>
        <v>0</v>
      </c>
      <c r="AK926">
        <f>IF(OR('Main Data'!N926="YG 18K",'Main Data'!N926="PG 18K",'Main Data'!N926="WG 18K",'Main Data'!N926="Mixes of 18K"),1,0)</f>
        <v>0</v>
      </c>
      <c r="AL926">
        <f>IF(OR(,'Main Data'!N926="PVD",'Main Data'!N926="Gold plate"),1,0)</f>
        <v>0</v>
      </c>
      <c r="AM926">
        <f>IF(OR('Main Data'!AV926="Yes",'Main Data'!AW926="Yes",'Main Data'!AU926="Yes"),1,0)</f>
        <v>0</v>
      </c>
      <c r="AN926">
        <f>IF(OR(ISTEXT('Main Data'!AX926), ISTEXT('Main Data'!AY926)),1,0)</f>
        <v>0</v>
      </c>
      <c r="AO926">
        <f>IF('Main Data'!AZ926="Yes",1,0)</f>
        <v>1</v>
      </c>
      <c r="AP926">
        <f>IF('Main Data'!BA926="Yes",1,0)</f>
        <v>0</v>
      </c>
      <c r="AQ926">
        <f>IF('Main Data'!BD926="Yes",1,0)</f>
        <v>0</v>
      </c>
      <c r="AR926">
        <f>IF('Main Data'!BE926="A",1,0)</f>
        <v>0</v>
      </c>
      <c r="AS926">
        <f>IF('Main Data'!BE926="AA",1,0)</f>
        <v>0</v>
      </c>
      <c r="AT926">
        <f>IF('Main Data'!BE926="AAA",1,0)</f>
        <v>1</v>
      </c>
      <c r="AU926">
        <f>IF('Main Data'!BE926="AAAA",1,0)</f>
        <v>0</v>
      </c>
      <c r="AV926">
        <f>IF('Main Data'!P926="Yes",1,0)</f>
        <v>1</v>
      </c>
      <c r="AW926">
        <f>IF('Main Data'!AP926="Yes",1,0)</f>
        <v>0</v>
      </c>
      <c r="AX926">
        <f>IF(OR('Main Data'!V926="Yes", 'Main Data'!W926="Yes",'Main Data'!X926="Yes"),1,0)</f>
        <v>0</v>
      </c>
      <c r="AY926">
        <f>IF(OR('Main Data'!Y926="Yes",'Main Data'!Z926="Yes"),1,0)</f>
        <v>0</v>
      </c>
      <c r="AZ926">
        <f>IF('Main Data'!AR926="Yes",1,0)</f>
        <v>1</v>
      </c>
      <c r="BA926">
        <f>IF('Main Data'!AS926="Yes",1,0)</f>
        <v>0</v>
      </c>
      <c r="BB926">
        <f>IF('Main Data'!AG926="Yes",1,0)</f>
        <v>0</v>
      </c>
      <c r="BC926">
        <f>IF('Main Data'!AB926="Yes",1,0)</f>
        <v>0</v>
      </c>
      <c r="BD926">
        <f>IF('Main Data'!AA926="Yes",1,0)</f>
        <v>0</v>
      </c>
      <c r="BE926">
        <f>IF('Main Data'!AC926="Yes",1,0)</f>
        <v>0</v>
      </c>
      <c r="BF926">
        <f>IF('Main Data'!AF926="Yes",1,0)</f>
        <v>0</v>
      </c>
      <c r="BG926">
        <f>IF(OR('Main Data'!AI926="Yes",'Main Data'!AL926="Yes"),1,0)</f>
        <v>0</v>
      </c>
      <c r="BH926">
        <f>IF('Main Data'!AJ926="Yes",1,0)</f>
        <v>0</v>
      </c>
      <c r="BI926">
        <f>IF('Main Data'!AK926="Yes",1,0)</f>
        <v>0</v>
      </c>
      <c r="BJ926">
        <f>IF('Main Data'!AM926="Yes",1,0)</f>
        <v>0</v>
      </c>
      <c r="BK926">
        <f>IF('Main Data'!AQ926="Yes",1,0)</f>
        <v>0</v>
      </c>
      <c r="BL926" s="21">
        <f t="shared" si="85"/>
        <v>0</v>
      </c>
      <c r="BM926" s="21">
        <f t="shared" si="86"/>
        <v>0</v>
      </c>
      <c r="BN926" s="21">
        <f t="shared" si="87"/>
        <v>1</v>
      </c>
      <c r="BO926" s="21">
        <f t="shared" si="88"/>
        <v>0</v>
      </c>
      <c r="BP926" s="21">
        <f t="shared" si="89"/>
        <v>0</v>
      </c>
    </row>
    <row r="927" spans="1:68" x14ac:dyDescent="0.2">
      <c r="A927">
        <v>923</v>
      </c>
      <c r="B927" s="33">
        <f>'Main Data'!C927</f>
        <v>43911</v>
      </c>
      <c r="C927">
        <f>'Main Data'!D927</f>
        <v>197</v>
      </c>
      <c r="D927" s="26">
        <f>'Main Data'!E927</f>
        <v>4800</v>
      </c>
      <c r="E927" s="26">
        <f>'Main Data'!F927</f>
        <v>6000</v>
      </c>
      <c r="F927" s="34">
        <f t="shared" si="84"/>
        <v>8.4763711968959825</v>
      </c>
      <c r="G927">
        <f>IF('Main Data'!H927="AP",1,0)</f>
        <v>0</v>
      </c>
      <c r="H927">
        <f>IF('Main Data'!H927="Blancpain",1,0)</f>
        <v>0</v>
      </c>
      <c r="I927">
        <f>IF('Main Data'!H927="Breguet",1,0)</f>
        <v>0</v>
      </c>
      <c r="J927">
        <f>IF('Main Data'!H927="Breitling",1,0)</f>
        <v>0</v>
      </c>
      <c r="K927">
        <f>IF('Main Data'!H927="Cartier",1,0)</f>
        <v>0</v>
      </c>
      <c r="L927">
        <f>IF('Main Data'!H927="Gallet",1,0)</f>
        <v>0</v>
      </c>
      <c r="M927">
        <f>IF('Main Data'!H927="Girard Perregaux",1,0)</f>
        <v>0</v>
      </c>
      <c r="N927">
        <f>IF('Main Data'!H927="Gubelin",1,0)</f>
        <v>0</v>
      </c>
      <c r="O927">
        <f>IF('Main Data'!H927="Heuer",1,0)</f>
        <v>0</v>
      </c>
      <c r="P927">
        <f>IF('Main Data'!H927="IWC",1,0)</f>
        <v>1</v>
      </c>
      <c r="Q927">
        <f>IF('Main Data'!H927="JLC",1,0)</f>
        <v>0</v>
      </c>
      <c r="R927">
        <f>IF('Main Data'!H927="Longines",1,0)</f>
        <v>0</v>
      </c>
      <c r="S927">
        <f>IF('Main Data'!H927="Movado",1,0)</f>
        <v>0</v>
      </c>
      <c r="T927">
        <f>IF('Main Data'!H927="Omega",1,0)</f>
        <v>0</v>
      </c>
      <c r="U927">
        <f>IF('Main Data'!H927="Panerai",1,0)</f>
        <v>0</v>
      </c>
      <c r="V927">
        <f>IF('Main Data'!H927="Patek",1,0)</f>
        <v>0</v>
      </c>
      <c r="W927">
        <f>IF('Main Data'!H927="Rolex",1,0)</f>
        <v>0</v>
      </c>
      <c r="X927">
        <f>IF('Main Data'!H927="Tudor",1,0)</f>
        <v>0</v>
      </c>
      <c r="Y927">
        <f>IF('Main Data'!H927="Ulysse Nardin",1,0)</f>
        <v>0</v>
      </c>
      <c r="Z927">
        <f>IF('Main Data'!H927="Universal Geneve",1,0)</f>
        <v>0</v>
      </c>
      <c r="AA927">
        <f>IF('Main Data'!H927="Vacheron",1,0)</f>
        <v>0</v>
      </c>
      <c r="AB927">
        <f>IF('Main Data'!H927="Zenith",1,0)</f>
        <v>0</v>
      </c>
      <c r="AC927">
        <f>IF('Main Data'!J927="Stainless Steel",1,0)</f>
        <v>1</v>
      </c>
      <c r="AD927">
        <f>IF('Main Data'!J927="Two-tone",1,0)</f>
        <v>0</v>
      </c>
      <c r="AE927">
        <f>IF(OR('Main Data'!J927="YG 18K",'Main Data'!J927="YG &lt;18K",'Main Data'!J927="PG 18K",'Main Data'!J927="PG &lt;18K",'Main Data'!J927="WG 18K",'Main Data'!J927="Mixes of 18K",'Main Data'!J927="Mixes &lt;18K"),1,0)</f>
        <v>0</v>
      </c>
      <c r="AF927">
        <f>IF('Main Data'!J927="Platinum",1,0)</f>
        <v>0</v>
      </c>
      <c r="AG927">
        <f>IF(OR('Main Data'!J927="PVD",'Main Data'!J927="Gold Plate",'Main Data'!J927="Other"),1,0)</f>
        <v>0</v>
      </c>
      <c r="AH927">
        <f>IF('Main Data'!N927="Stainless Steel",1,0)</f>
        <v>0</v>
      </c>
      <c r="AI927">
        <f>IF('Main Data'!N927="Leather",1,0)</f>
        <v>1</v>
      </c>
      <c r="AJ927">
        <f>IF('Main Data'!N927="Two-tone",1,0)</f>
        <v>0</v>
      </c>
      <c r="AK927">
        <f>IF(OR('Main Data'!N927="YG 18K",'Main Data'!N927="PG 18K",'Main Data'!N927="WG 18K",'Main Data'!N927="Mixes of 18K"),1,0)</f>
        <v>0</v>
      </c>
      <c r="AL927">
        <f>IF(OR(,'Main Data'!N927="PVD",'Main Data'!N927="Gold plate"),1,0)</f>
        <v>0</v>
      </c>
      <c r="AM927">
        <f>IF(OR('Main Data'!AV927="Yes",'Main Data'!AW927="Yes",'Main Data'!AU927="Yes"),1,0)</f>
        <v>0</v>
      </c>
      <c r="AN927">
        <f>IF(OR(ISTEXT('Main Data'!AX927), ISTEXT('Main Data'!AY927)),1,0)</f>
        <v>0</v>
      </c>
      <c r="AO927">
        <f>IF('Main Data'!AZ927="Yes",1,0)</f>
        <v>0</v>
      </c>
      <c r="AP927">
        <f>IF('Main Data'!BA927="Yes",1,0)</f>
        <v>0</v>
      </c>
      <c r="AQ927">
        <f>IF('Main Data'!BD927="Yes",1,0)</f>
        <v>0</v>
      </c>
      <c r="AR927">
        <f>IF('Main Data'!BE927="A",1,0)</f>
        <v>1</v>
      </c>
      <c r="AS927">
        <f>IF('Main Data'!BE927="AA",1,0)</f>
        <v>0</v>
      </c>
      <c r="AT927">
        <f>IF('Main Data'!BE927="AAA",1,0)</f>
        <v>0</v>
      </c>
      <c r="AU927">
        <f>IF('Main Data'!BE927="AAAA",1,0)</f>
        <v>0</v>
      </c>
      <c r="AV927">
        <f>IF('Main Data'!P927="Yes",1,0)</f>
        <v>1</v>
      </c>
      <c r="AW927">
        <f>IF('Main Data'!AP927="Yes",1,0)</f>
        <v>0</v>
      </c>
      <c r="AX927">
        <f>IF(OR('Main Data'!V927="Yes", 'Main Data'!W927="Yes",'Main Data'!X927="Yes"),1,0)</f>
        <v>0</v>
      </c>
      <c r="AY927">
        <f>IF(OR('Main Data'!Y927="Yes",'Main Data'!Z927="Yes"),1,0)</f>
        <v>0</v>
      </c>
      <c r="AZ927">
        <f>IF('Main Data'!AR927="Yes",1,0)</f>
        <v>0</v>
      </c>
      <c r="BA927">
        <f>IF('Main Data'!AS927="Yes",1,0)</f>
        <v>0</v>
      </c>
      <c r="BB927">
        <f>IF('Main Data'!AG927="Yes",1,0)</f>
        <v>0</v>
      </c>
      <c r="BC927">
        <f>IF('Main Data'!AB927="Yes",1,0)</f>
        <v>0</v>
      </c>
      <c r="BD927">
        <f>IF('Main Data'!AA927="Yes",1,0)</f>
        <v>0</v>
      </c>
      <c r="BE927">
        <f>IF('Main Data'!AC927="Yes",1,0)</f>
        <v>0</v>
      </c>
      <c r="BF927">
        <f>IF('Main Data'!AF927="Yes",1,0)</f>
        <v>0</v>
      </c>
      <c r="BG927">
        <f>IF(OR('Main Data'!AI927="Yes",'Main Data'!AL927="Yes"),1,0)</f>
        <v>0</v>
      </c>
      <c r="BH927">
        <f>IF('Main Data'!AJ927="Yes",1,0)</f>
        <v>0</v>
      </c>
      <c r="BI927">
        <f>IF('Main Data'!AK927="Yes",1,0)</f>
        <v>0</v>
      </c>
      <c r="BJ927">
        <f>IF('Main Data'!AM927="Yes",1,0)</f>
        <v>0</v>
      </c>
      <c r="BK927">
        <f>IF('Main Data'!AQ927="Yes",1,0)</f>
        <v>0</v>
      </c>
      <c r="BL927" s="21">
        <f t="shared" si="85"/>
        <v>0</v>
      </c>
      <c r="BM927" s="21">
        <f t="shared" si="86"/>
        <v>0</v>
      </c>
      <c r="BN927" s="21">
        <f t="shared" si="87"/>
        <v>1</v>
      </c>
      <c r="BO927" s="21">
        <f t="shared" si="88"/>
        <v>0</v>
      </c>
      <c r="BP927" s="21">
        <f t="shared" si="89"/>
        <v>0</v>
      </c>
    </row>
    <row r="928" spans="1:68" x14ac:dyDescent="0.2">
      <c r="A928">
        <v>924</v>
      </c>
      <c r="B928" s="33">
        <f>'Main Data'!C928</f>
        <v>43911</v>
      </c>
      <c r="C928">
        <f>'Main Data'!D928</f>
        <v>198</v>
      </c>
      <c r="D928" s="26">
        <f>'Main Data'!E928</f>
        <v>7500</v>
      </c>
      <c r="E928" s="26">
        <f>'Main Data'!F928</f>
        <v>9375</v>
      </c>
      <c r="F928" s="34">
        <f t="shared" si="84"/>
        <v>8.9226582995244019</v>
      </c>
      <c r="G928">
        <f>IF('Main Data'!H928="AP",1,0)</f>
        <v>0</v>
      </c>
      <c r="H928">
        <f>IF('Main Data'!H928="Blancpain",1,0)</f>
        <v>0</v>
      </c>
      <c r="I928">
        <f>IF('Main Data'!H928="Breguet",1,0)</f>
        <v>0</v>
      </c>
      <c r="J928">
        <f>IF('Main Data'!H928="Breitling",1,0)</f>
        <v>0</v>
      </c>
      <c r="K928">
        <f>IF('Main Data'!H928="Cartier",1,0)</f>
        <v>0</v>
      </c>
      <c r="L928">
        <f>IF('Main Data'!H928="Gallet",1,0)</f>
        <v>0</v>
      </c>
      <c r="M928">
        <f>IF('Main Data'!H928="Girard Perregaux",1,0)</f>
        <v>0</v>
      </c>
      <c r="N928">
        <f>IF('Main Data'!H928="Gubelin",1,0)</f>
        <v>0</v>
      </c>
      <c r="O928">
        <f>IF('Main Data'!H928="Heuer",1,0)</f>
        <v>0</v>
      </c>
      <c r="P928">
        <f>IF('Main Data'!H928="IWC",1,0)</f>
        <v>1</v>
      </c>
      <c r="Q928">
        <f>IF('Main Data'!H928="JLC",1,0)</f>
        <v>0</v>
      </c>
      <c r="R928">
        <f>IF('Main Data'!H928="Longines",1,0)</f>
        <v>0</v>
      </c>
      <c r="S928">
        <f>IF('Main Data'!H928="Movado",1,0)</f>
        <v>0</v>
      </c>
      <c r="T928">
        <f>IF('Main Data'!H928="Omega",1,0)</f>
        <v>0</v>
      </c>
      <c r="U928">
        <f>IF('Main Data'!H928="Panerai",1,0)</f>
        <v>0</v>
      </c>
      <c r="V928">
        <f>IF('Main Data'!H928="Patek",1,0)</f>
        <v>0</v>
      </c>
      <c r="W928">
        <f>IF('Main Data'!H928="Rolex",1,0)</f>
        <v>0</v>
      </c>
      <c r="X928">
        <f>IF('Main Data'!H928="Tudor",1,0)</f>
        <v>0</v>
      </c>
      <c r="Y928">
        <f>IF('Main Data'!H928="Ulysse Nardin",1,0)</f>
        <v>0</v>
      </c>
      <c r="Z928">
        <f>IF('Main Data'!H928="Universal Geneve",1,0)</f>
        <v>0</v>
      </c>
      <c r="AA928">
        <f>IF('Main Data'!H928="Vacheron",1,0)</f>
        <v>0</v>
      </c>
      <c r="AB928">
        <f>IF('Main Data'!H928="Zenith",1,0)</f>
        <v>0</v>
      </c>
      <c r="AC928">
        <f>IF('Main Data'!J928="Stainless Steel",1,0)</f>
        <v>1</v>
      </c>
      <c r="AD928">
        <f>IF('Main Data'!J928="Two-tone",1,0)</f>
        <v>0</v>
      </c>
      <c r="AE928">
        <f>IF(OR('Main Data'!J928="YG 18K",'Main Data'!J928="YG &lt;18K",'Main Data'!J928="PG 18K",'Main Data'!J928="PG &lt;18K",'Main Data'!J928="WG 18K",'Main Data'!J928="Mixes of 18K",'Main Data'!J928="Mixes &lt;18K"),1,0)</f>
        <v>0</v>
      </c>
      <c r="AF928">
        <f>IF('Main Data'!J928="Platinum",1,0)</f>
        <v>0</v>
      </c>
      <c r="AG928">
        <f>IF(OR('Main Data'!J928="PVD",'Main Data'!J928="Gold Plate",'Main Data'!J928="Other"),1,0)</f>
        <v>0</v>
      </c>
      <c r="AH928">
        <f>IF('Main Data'!N928="Stainless Steel",1,0)</f>
        <v>0</v>
      </c>
      <c r="AI928">
        <f>IF('Main Data'!N928="Leather",1,0)</f>
        <v>1</v>
      </c>
      <c r="AJ928">
        <f>IF('Main Data'!N928="Two-tone",1,0)</f>
        <v>0</v>
      </c>
      <c r="AK928">
        <f>IF(OR('Main Data'!N928="YG 18K",'Main Data'!N928="PG 18K",'Main Data'!N928="WG 18K",'Main Data'!N928="Mixes of 18K"),1,0)</f>
        <v>0</v>
      </c>
      <c r="AL928">
        <f>IF(OR(,'Main Data'!N928="PVD",'Main Data'!N928="Gold plate"),1,0)</f>
        <v>0</v>
      </c>
      <c r="AM928">
        <f>IF(OR('Main Data'!AV928="Yes",'Main Data'!AW928="Yes",'Main Data'!AU928="Yes"),1,0)</f>
        <v>0</v>
      </c>
      <c r="AN928">
        <f>IF(OR(ISTEXT('Main Data'!AX928), ISTEXT('Main Data'!AY928)),1,0)</f>
        <v>0</v>
      </c>
      <c r="AO928">
        <f>IF('Main Data'!AZ928="Yes",1,0)</f>
        <v>0</v>
      </c>
      <c r="AP928">
        <f>IF('Main Data'!BA928="Yes",1,0)</f>
        <v>0</v>
      </c>
      <c r="AQ928">
        <f>IF('Main Data'!BD928="Yes",1,0)</f>
        <v>0</v>
      </c>
      <c r="AR928">
        <f>IF('Main Data'!BE928="A",1,0)</f>
        <v>0</v>
      </c>
      <c r="AS928">
        <f>IF('Main Data'!BE928="AA",1,0)</f>
        <v>1</v>
      </c>
      <c r="AT928">
        <f>IF('Main Data'!BE928="AAA",1,0)</f>
        <v>0</v>
      </c>
      <c r="AU928">
        <f>IF('Main Data'!BE928="AAAA",1,0)</f>
        <v>0</v>
      </c>
      <c r="AV928">
        <f>IF('Main Data'!P928="Yes",1,0)</f>
        <v>1</v>
      </c>
      <c r="AW928">
        <f>IF('Main Data'!AP928="Yes",1,0)</f>
        <v>0</v>
      </c>
      <c r="AX928">
        <f>IF(OR('Main Data'!V928="Yes", 'Main Data'!W928="Yes",'Main Data'!X928="Yes"),1,0)</f>
        <v>0</v>
      </c>
      <c r="AY928">
        <f>IF(OR('Main Data'!Y928="Yes",'Main Data'!Z928="Yes"),1,0)</f>
        <v>0</v>
      </c>
      <c r="AZ928">
        <f>IF('Main Data'!AR928="Yes",1,0)</f>
        <v>0</v>
      </c>
      <c r="BA928">
        <f>IF('Main Data'!AS928="Yes",1,0)</f>
        <v>0</v>
      </c>
      <c r="BB928">
        <f>IF('Main Data'!AG928="Yes",1,0)</f>
        <v>0</v>
      </c>
      <c r="BC928">
        <f>IF('Main Data'!AB928="Yes",1,0)</f>
        <v>0</v>
      </c>
      <c r="BD928">
        <f>IF('Main Data'!AA928="Yes",1,0)</f>
        <v>0</v>
      </c>
      <c r="BE928">
        <f>IF('Main Data'!AC928="Yes",1,0)</f>
        <v>0</v>
      </c>
      <c r="BF928">
        <f>IF('Main Data'!AF928="Yes",1,0)</f>
        <v>0</v>
      </c>
      <c r="BG928">
        <f>IF(OR('Main Data'!AI928="Yes",'Main Data'!AL928="Yes"),1,0)</f>
        <v>0</v>
      </c>
      <c r="BH928">
        <f>IF('Main Data'!AJ928="Yes",1,0)</f>
        <v>0</v>
      </c>
      <c r="BI928">
        <f>IF('Main Data'!AK928="Yes",1,0)</f>
        <v>0</v>
      </c>
      <c r="BJ928">
        <f>IF('Main Data'!AM928="Yes",1,0)</f>
        <v>0</v>
      </c>
      <c r="BK928">
        <f>IF('Main Data'!AQ928="Yes",1,0)</f>
        <v>0</v>
      </c>
      <c r="BL928" s="21">
        <f t="shared" si="85"/>
        <v>0</v>
      </c>
      <c r="BM928" s="21">
        <f t="shared" si="86"/>
        <v>0</v>
      </c>
      <c r="BN928" s="21">
        <f t="shared" si="87"/>
        <v>1</v>
      </c>
      <c r="BO928" s="21">
        <f t="shared" si="88"/>
        <v>0</v>
      </c>
      <c r="BP928" s="21">
        <f t="shared" si="89"/>
        <v>0</v>
      </c>
    </row>
    <row r="929" spans="1:68" x14ac:dyDescent="0.2">
      <c r="A929">
        <v>925</v>
      </c>
      <c r="B929" s="33">
        <f>'Main Data'!C929</f>
        <v>43911</v>
      </c>
      <c r="C929">
        <f>'Main Data'!D929</f>
        <v>199</v>
      </c>
      <c r="D929" s="26">
        <f>'Main Data'!E929</f>
        <v>20000</v>
      </c>
      <c r="E929" s="26">
        <f>'Main Data'!F929</f>
        <v>25000</v>
      </c>
      <c r="F929" s="34">
        <f t="shared" si="84"/>
        <v>9.9034875525361272</v>
      </c>
      <c r="G929">
        <f>IF('Main Data'!H929="AP",1,0)</f>
        <v>0</v>
      </c>
      <c r="H929">
        <f>IF('Main Data'!H929="Blancpain",1,0)</f>
        <v>0</v>
      </c>
      <c r="I929">
        <f>IF('Main Data'!H929="Breguet",1,0)</f>
        <v>0</v>
      </c>
      <c r="J929">
        <f>IF('Main Data'!H929="Breitling",1,0)</f>
        <v>0</v>
      </c>
      <c r="K929">
        <f>IF('Main Data'!H929="Cartier",1,0)</f>
        <v>0</v>
      </c>
      <c r="L929">
        <f>IF('Main Data'!H929="Gallet",1,0)</f>
        <v>0</v>
      </c>
      <c r="M929">
        <f>IF('Main Data'!H929="Girard Perregaux",1,0)</f>
        <v>0</v>
      </c>
      <c r="N929">
        <f>IF('Main Data'!H929="Gubelin",1,0)</f>
        <v>0</v>
      </c>
      <c r="O929">
        <f>IF('Main Data'!H929="Heuer",1,0)</f>
        <v>0</v>
      </c>
      <c r="P929">
        <f>IF('Main Data'!H929="IWC",1,0)</f>
        <v>1</v>
      </c>
      <c r="Q929">
        <f>IF('Main Data'!H929="JLC",1,0)</f>
        <v>0</v>
      </c>
      <c r="R929">
        <f>IF('Main Data'!H929="Longines",1,0)</f>
        <v>0</v>
      </c>
      <c r="S929">
        <f>IF('Main Data'!H929="Movado",1,0)</f>
        <v>0</v>
      </c>
      <c r="T929">
        <f>IF('Main Data'!H929="Omega",1,0)</f>
        <v>0</v>
      </c>
      <c r="U929">
        <f>IF('Main Data'!H929="Panerai",1,0)</f>
        <v>0</v>
      </c>
      <c r="V929">
        <f>IF('Main Data'!H929="Patek",1,0)</f>
        <v>0</v>
      </c>
      <c r="W929">
        <f>IF('Main Data'!H929="Rolex",1,0)</f>
        <v>0</v>
      </c>
      <c r="X929">
        <f>IF('Main Data'!H929="Tudor",1,0)</f>
        <v>0</v>
      </c>
      <c r="Y929">
        <f>IF('Main Data'!H929="Ulysse Nardin",1,0)</f>
        <v>0</v>
      </c>
      <c r="Z929">
        <f>IF('Main Data'!H929="Universal Geneve",1,0)</f>
        <v>0</v>
      </c>
      <c r="AA929">
        <f>IF('Main Data'!H929="Vacheron",1,0)</f>
        <v>0</v>
      </c>
      <c r="AB929">
        <f>IF('Main Data'!H929="Zenith",1,0)</f>
        <v>0</v>
      </c>
      <c r="AC929">
        <f>IF('Main Data'!J929="Stainless Steel",1,0)</f>
        <v>1</v>
      </c>
      <c r="AD929">
        <f>IF('Main Data'!J929="Two-tone",1,0)</f>
        <v>0</v>
      </c>
      <c r="AE929">
        <f>IF(OR('Main Data'!J929="YG 18K",'Main Data'!J929="YG &lt;18K",'Main Data'!J929="PG 18K",'Main Data'!J929="PG &lt;18K",'Main Data'!J929="WG 18K",'Main Data'!J929="Mixes of 18K",'Main Data'!J929="Mixes &lt;18K"),1,0)</f>
        <v>0</v>
      </c>
      <c r="AF929">
        <f>IF('Main Data'!J929="Platinum",1,0)</f>
        <v>0</v>
      </c>
      <c r="AG929">
        <f>IF(OR('Main Data'!J929="PVD",'Main Data'!J929="Gold Plate",'Main Data'!J929="Other"),1,0)</f>
        <v>0</v>
      </c>
      <c r="AH929">
        <f>IF('Main Data'!N929="Stainless Steel",1,0)</f>
        <v>0</v>
      </c>
      <c r="AI929">
        <f>IF('Main Data'!N929="Leather",1,0)</f>
        <v>1</v>
      </c>
      <c r="AJ929">
        <f>IF('Main Data'!N929="Two-tone",1,0)</f>
        <v>0</v>
      </c>
      <c r="AK929">
        <f>IF(OR('Main Data'!N929="YG 18K",'Main Data'!N929="PG 18K",'Main Data'!N929="WG 18K",'Main Data'!N929="Mixes of 18K"),1,0)</f>
        <v>0</v>
      </c>
      <c r="AL929">
        <f>IF(OR(,'Main Data'!N929="PVD",'Main Data'!N929="Gold plate"),1,0)</f>
        <v>0</v>
      </c>
      <c r="AM929">
        <f>IF(OR('Main Data'!AV929="Yes",'Main Data'!AW929="Yes",'Main Data'!AU929="Yes"),1,0)</f>
        <v>0</v>
      </c>
      <c r="AN929">
        <f>IF(OR(ISTEXT('Main Data'!AX929), ISTEXT('Main Data'!AY929)),1,0)</f>
        <v>0</v>
      </c>
      <c r="AO929">
        <f>IF('Main Data'!AZ929="Yes",1,0)</f>
        <v>0</v>
      </c>
      <c r="AP929">
        <f>IF('Main Data'!BA929="Yes",1,0)</f>
        <v>0</v>
      </c>
      <c r="AQ929">
        <f>IF('Main Data'!BD929="Yes",1,0)</f>
        <v>0</v>
      </c>
      <c r="AR929">
        <f>IF('Main Data'!BE929="A",1,0)</f>
        <v>0</v>
      </c>
      <c r="AS929">
        <f>IF('Main Data'!BE929="AA",1,0)</f>
        <v>0</v>
      </c>
      <c r="AT929">
        <f>IF('Main Data'!BE929="AAA",1,0)</f>
        <v>1</v>
      </c>
      <c r="AU929">
        <f>IF('Main Data'!BE929="AAAA",1,0)</f>
        <v>0</v>
      </c>
      <c r="AV929">
        <f>IF('Main Data'!P929="Yes",1,0)</f>
        <v>1</v>
      </c>
      <c r="AW929">
        <f>IF('Main Data'!AP929="Yes",1,0)</f>
        <v>0</v>
      </c>
      <c r="AX929">
        <f>IF(OR('Main Data'!V929="Yes", 'Main Data'!W929="Yes",'Main Data'!X929="Yes"),1,0)</f>
        <v>0</v>
      </c>
      <c r="AY929">
        <f>IF(OR('Main Data'!Y929="Yes",'Main Data'!Z929="Yes"),1,0)</f>
        <v>0</v>
      </c>
      <c r="AZ929">
        <f>IF('Main Data'!AR929="Yes",1,0)</f>
        <v>0</v>
      </c>
      <c r="BA929">
        <f>IF('Main Data'!AS929="Yes",1,0)</f>
        <v>0</v>
      </c>
      <c r="BB929">
        <f>IF('Main Data'!AG929="Yes",1,0)</f>
        <v>0</v>
      </c>
      <c r="BC929">
        <f>IF('Main Data'!AB929="Yes",1,0)</f>
        <v>0</v>
      </c>
      <c r="BD929">
        <f>IF('Main Data'!AA929="Yes",1,0)</f>
        <v>0</v>
      </c>
      <c r="BE929">
        <f>IF('Main Data'!AC929="Yes",1,0)</f>
        <v>0</v>
      </c>
      <c r="BF929">
        <f>IF('Main Data'!AF929="Yes",1,0)</f>
        <v>0</v>
      </c>
      <c r="BG929">
        <f>IF(OR('Main Data'!AI929="Yes",'Main Data'!AL929="Yes"),1,0)</f>
        <v>0</v>
      </c>
      <c r="BH929">
        <f>IF('Main Data'!AJ929="Yes",1,0)</f>
        <v>0</v>
      </c>
      <c r="BI929">
        <f>IF('Main Data'!AK929="Yes",1,0)</f>
        <v>0</v>
      </c>
      <c r="BJ929">
        <f>IF('Main Data'!AM929="Yes",1,0)</f>
        <v>0</v>
      </c>
      <c r="BK929">
        <f>IF('Main Data'!AQ929="Yes",1,0)</f>
        <v>0</v>
      </c>
      <c r="BL929" s="21">
        <f t="shared" si="85"/>
        <v>0</v>
      </c>
      <c r="BM929" s="21">
        <f t="shared" si="86"/>
        <v>0</v>
      </c>
      <c r="BN929" s="21">
        <f t="shared" si="87"/>
        <v>1</v>
      </c>
      <c r="BO929" s="21">
        <f t="shared" si="88"/>
        <v>0</v>
      </c>
      <c r="BP929" s="21">
        <f t="shared" si="89"/>
        <v>0</v>
      </c>
    </row>
    <row r="930" spans="1:68" x14ac:dyDescent="0.2">
      <c r="A930">
        <v>926</v>
      </c>
      <c r="B930" s="33">
        <f>'Main Data'!C930</f>
        <v>43911</v>
      </c>
      <c r="C930">
        <f>'Main Data'!D930</f>
        <v>200</v>
      </c>
      <c r="D930" s="26">
        <f>'Main Data'!E930</f>
        <v>13000</v>
      </c>
      <c r="E930" s="26">
        <f>'Main Data'!F930</f>
        <v>16250</v>
      </c>
      <c r="F930" s="34">
        <f t="shared" si="84"/>
        <v>9.4727046364436731</v>
      </c>
      <c r="G930">
        <f>IF('Main Data'!H930="AP",1,0)</f>
        <v>0</v>
      </c>
      <c r="H930">
        <f>IF('Main Data'!H930="Blancpain",1,0)</f>
        <v>0</v>
      </c>
      <c r="I930">
        <f>IF('Main Data'!H930="Breguet",1,0)</f>
        <v>0</v>
      </c>
      <c r="J930">
        <f>IF('Main Data'!H930="Breitling",1,0)</f>
        <v>0</v>
      </c>
      <c r="K930">
        <f>IF('Main Data'!H930="Cartier",1,0)</f>
        <v>0</v>
      </c>
      <c r="L930">
        <f>IF('Main Data'!H930="Gallet",1,0)</f>
        <v>0</v>
      </c>
      <c r="M930">
        <f>IF('Main Data'!H930="Girard Perregaux",1,0)</f>
        <v>0</v>
      </c>
      <c r="N930">
        <f>IF('Main Data'!H930="Gubelin",1,0)</f>
        <v>0</v>
      </c>
      <c r="O930">
        <f>IF('Main Data'!H930="Heuer",1,0)</f>
        <v>0</v>
      </c>
      <c r="P930">
        <f>IF('Main Data'!H930="IWC",1,0)</f>
        <v>1</v>
      </c>
      <c r="Q930">
        <f>IF('Main Data'!H930="JLC",1,0)</f>
        <v>0</v>
      </c>
      <c r="R930">
        <f>IF('Main Data'!H930="Longines",1,0)</f>
        <v>0</v>
      </c>
      <c r="S930">
        <f>IF('Main Data'!H930="Movado",1,0)</f>
        <v>0</v>
      </c>
      <c r="T930">
        <f>IF('Main Data'!H930="Omega",1,0)</f>
        <v>0</v>
      </c>
      <c r="U930">
        <f>IF('Main Data'!H930="Panerai",1,0)</f>
        <v>0</v>
      </c>
      <c r="V930">
        <f>IF('Main Data'!H930="Patek",1,0)</f>
        <v>0</v>
      </c>
      <c r="W930">
        <f>IF('Main Data'!H930="Rolex",1,0)</f>
        <v>0</v>
      </c>
      <c r="X930">
        <f>IF('Main Data'!H930="Tudor",1,0)</f>
        <v>0</v>
      </c>
      <c r="Y930">
        <f>IF('Main Data'!H930="Ulysse Nardin",1,0)</f>
        <v>0</v>
      </c>
      <c r="Z930">
        <f>IF('Main Data'!H930="Universal Geneve",1,0)</f>
        <v>0</v>
      </c>
      <c r="AA930">
        <f>IF('Main Data'!H930="Vacheron",1,0)</f>
        <v>0</v>
      </c>
      <c r="AB930">
        <f>IF('Main Data'!H930="Zenith",1,0)</f>
        <v>0</v>
      </c>
      <c r="AC930">
        <f>IF('Main Data'!J930="Stainless Steel",1,0)</f>
        <v>1</v>
      </c>
      <c r="AD930">
        <f>IF('Main Data'!J930="Two-tone",1,0)</f>
        <v>0</v>
      </c>
      <c r="AE930">
        <f>IF(OR('Main Data'!J930="YG 18K",'Main Data'!J930="YG &lt;18K",'Main Data'!J930="PG 18K",'Main Data'!J930="PG &lt;18K",'Main Data'!J930="WG 18K",'Main Data'!J930="Mixes of 18K",'Main Data'!J930="Mixes &lt;18K"),1,0)</f>
        <v>0</v>
      </c>
      <c r="AF930">
        <f>IF('Main Data'!J930="Platinum",1,0)</f>
        <v>0</v>
      </c>
      <c r="AG930">
        <f>IF(OR('Main Data'!J930="PVD",'Main Data'!J930="Gold Plate",'Main Data'!J930="Other"),1,0)</f>
        <v>0</v>
      </c>
      <c r="AH930">
        <f>IF('Main Data'!N930="Stainless Steel",1,0)</f>
        <v>0</v>
      </c>
      <c r="AI930">
        <f>IF('Main Data'!N930="Leather",1,0)</f>
        <v>1</v>
      </c>
      <c r="AJ930">
        <f>IF('Main Data'!N930="Two-tone",1,0)</f>
        <v>0</v>
      </c>
      <c r="AK930">
        <f>IF(OR('Main Data'!N930="YG 18K",'Main Data'!N930="PG 18K",'Main Data'!N930="WG 18K",'Main Data'!N930="Mixes of 18K"),1,0)</f>
        <v>0</v>
      </c>
      <c r="AL930">
        <f>IF(OR(,'Main Data'!N930="PVD",'Main Data'!N930="Gold plate"),1,0)</f>
        <v>0</v>
      </c>
      <c r="AM930">
        <f>IF(OR('Main Data'!AV930="Yes",'Main Data'!AW930="Yes",'Main Data'!AU930="Yes"),1,0)</f>
        <v>0</v>
      </c>
      <c r="AN930">
        <f>IF(OR(ISTEXT('Main Data'!AX930), ISTEXT('Main Data'!AY930)),1,0)</f>
        <v>0</v>
      </c>
      <c r="AO930">
        <f>IF('Main Data'!AZ930="Yes",1,0)</f>
        <v>0</v>
      </c>
      <c r="AP930">
        <f>IF('Main Data'!BA930="Yes",1,0)</f>
        <v>0</v>
      </c>
      <c r="AQ930">
        <f>IF('Main Data'!BD930="Yes",1,0)</f>
        <v>0</v>
      </c>
      <c r="AR930">
        <f>IF('Main Data'!BE930="A",1,0)</f>
        <v>0</v>
      </c>
      <c r="AS930">
        <f>IF('Main Data'!BE930="AA",1,0)</f>
        <v>1</v>
      </c>
      <c r="AT930">
        <f>IF('Main Data'!BE930="AAA",1,0)</f>
        <v>0</v>
      </c>
      <c r="AU930">
        <f>IF('Main Data'!BE930="AAAA",1,0)</f>
        <v>0</v>
      </c>
      <c r="AV930">
        <f>IF('Main Data'!P930="Yes",1,0)</f>
        <v>0</v>
      </c>
      <c r="AW930">
        <f>IF('Main Data'!AP930="Yes",1,0)</f>
        <v>0</v>
      </c>
      <c r="AX930">
        <f>IF(OR('Main Data'!V930="Yes", 'Main Data'!W930="Yes",'Main Data'!X930="Yes"),1,0)</f>
        <v>1</v>
      </c>
      <c r="AY930">
        <f>IF(OR('Main Data'!Y930="Yes",'Main Data'!Z930="Yes"),1,0)</f>
        <v>0</v>
      </c>
      <c r="AZ930">
        <f>IF('Main Data'!AR930="Yes",1,0)</f>
        <v>0</v>
      </c>
      <c r="BA930">
        <f>IF('Main Data'!AS930="Yes",1,0)</f>
        <v>0</v>
      </c>
      <c r="BB930">
        <f>IF('Main Data'!AG930="Yes",1,0)</f>
        <v>0</v>
      </c>
      <c r="BC930">
        <f>IF('Main Data'!AB930="Yes",1,0)</f>
        <v>0</v>
      </c>
      <c r="BD930">
        <f>IF('Main Data'!AA930="Yes",1,0)</f>
        <v>1</v>
      </c>
      <c r="BE930">
        <f>IF('Main Data'!AC930="Yes",1,0)</f>
        <v>0</v>
      </c>
      <c r="BF930">
        <f>IF('Main Data'!AF930="Yes",1,0)</f>
        <v>0</v>
      </c>
      <c r="BG930">
        <f>IF(OR('Main Data'!AI930="Yes",'Main Data'!AL930="Yes"),1,0)</f>
        <v>0</v>
      </c>
      <c r="BH930">
        <f>IF('Main Data'!AJ930="Yes",1,0)</f>
        <v>0</v>
      </c>
      <c r="BI930">
        <f>IF('Main Data'!AK930="Yes",1,0)</f>
        <v>0</v>
      </c>
      <c r="BJ930">
        <f>IF('Main Data'!AM930="Yes",1,0)</f>
        <v>0</v>
      </c>
      <c r="BK930">
        <f>IF('Main Data'!AQ930="Yes",1,0)</f>
        <v>0</v>
      </c>
      <c r="BL930" s="21">
        <f t="shared" si="85"/>
        <v>0</v>
      </c>
      <c r="BM930" s="21">
        <f t="shared" si="86"/>
        <v>0</v>
      </c>
      <c r="BN930" s="21">
        <f t="shared" si="87"/>
        <v>1</v>
      </c>
      <c r="BO930" s="21">
        <f t="shared" si="88"/>
        <v>0</v>
      </c>
      <c r="BP930" s="21">
        <f t="shared" si="89"/>
        <v>0</v>
      </c>
    </row>
    <row r="931" spans="1:68" x14ac:dyDescent="0.2">
      <c r="A931">
        <v>927</v>
      </c>
      <c r="B931" s="33">
        <f>'Main Data'!C931</f>
        <v>43911</v>
      </c>
      <c r="C931">
        <f>'Main Data'!D931</f>
        <v>204</v>
      </c>
      <c r="D931" s="26">
        <f>'Main Data'!E931</f>
        <v>2000</v>
      </c>
      <c r="E931" s="26">
        <f>'Main Data'!F931</f>
        <v>2500</v>
      </c>
      <c r="F931" s="34">
        <f t="shared" si="84"/>
        <v>7.6009024595420822</v>
      </c>
      <c r="G931">
        <f>IF('Main Data'!H931="AP",1,0)</f>
        <v>0</v>
      </c>
      <c r="H931">
        <f>IF('Main Data'!H931="Blancpain",1,0)</f>
        <v>0</v>
      </c>
      <c r="I931">
        <f>IF('Main Data'!H931="Breguet",1,0)</f>
        <v>0</v>
      </c>
      <c r="J931">
        <f>IF('Main Data'!H931="Breitling",1,0)</f>
        <v>0</v>
      </c>
      <c r="K931">
        <f>IF('Main Data'!H931="Cartier",1,0)</f>
        <v>0</v>
      </c>
      <c r="L931">
        <f>IF('Main Data'!H931="Gallet",1,0)</f>
        <v>0</v>
      </c>
      <c r="M931">
        <f>IF('Main Data'!H931="Girard Perregaux",1,0)</f>
        <v>0</v>
      </c>
      <c r="N931">
        <f>IF('Main Data'!H931="Gubelin",1,0)</f>
        <v>0</v>
      </c>
      <c r="O931">
        <f>IF('Main Data'!H931="Heuer",1,0)</f>
        <v>0</v>
      </c>
      <c r="P931">
        <f>IF('Main Data'!H931="IWC",1,0)</f>
        <v>0</v>
      </c>
      <c r="Q931">
        <f>IF('Main Data'!H931="JLC",1,0)</f>
        <v>0</v>
      </c>
      <c r="R931">
        <f>IF('Main Data'!H931="Longines",1,0)</f>
        <v>0</v>
      </c>
      <c r="S931">
        <f>IF('Main Data'!H931="Movado",1,0)</f>
        <v>0</v>
      </c>
      <c r="T931">
        <f>IF('Main Data'!H931="Omega",1,0)</f>
        <v>0</v>
      </c>
      <c r="U931">
        <f>IF('Main Data'!H931="Panerai",1,0)</f>
        <v>0</v>
      </c>
      <c r="V931">
        <f>IF('Main Data'!H931="Patek",1,0)</f>
        <v>0</v>
      </c>
      <c r="W931">
        <f>IF('Main Data'!H931="Rolex",1,0)</f>
        <v>0</v>
      </c>
      <c r="X931">
        <f>IF('Main Data'!H931="Tudor",1,0)</f>
        <v>0</v>
      </c>
      <c r="Y931">
        <f>IF('Main Data'!H931="Ulysse Nardin",1,0)</f>
        <v>0</v>
      </c>
      <c r="Z931">
        <f>IF('Main Data'!H931="Universal Geneve",1,0)</f>
        <v>0</v>
      </c>
      <c r="AA931">
        <f>IF('Main Data'!H931="Vacheron",1,0)</f>
        <v>1</v>
      </c>
      <c r="AB931">
        <f>IF('Main Data'!H931="Zenith",1,0)</f>
        <v>0</v>
      </c>
      <c r="AC931">
        <f>IF('Main Data'!J931="Stainless Steel",1,0)</f>
        <v>1</v>
      </c>
      <c r="AD931">
        <f>IF('Main Data'!J931="Two-tone",1,0)</f>
        <v>0</v>
      </c>
      <c r="AE931">
        <f>IF(OR('Main Data'!J931="YG 18K",'Main Data'!J931="YG &lt;18K",'Main Data'!J931="PG 18K",'Main Data'!J931="PG &lt;18K",'Main Data'!J931="WG 18K",'Main Data'!J931="Mixes of 18K",'Main Data'!J931="Mixes &lt;18K"),1,0)</f>
        <v>0</v>
      </c>
      <c r="AF931">
        <f>IF('Main Data'!J931="Platinum",1,0)</f>
        <v>0</v>
      </c>
      <c r="AG931">
        <f>IF(OR('Main Data'!J931="PVD",'Main Data'!J931="Gold Plate",'Main Data'!J931="Other"),1,0)</f>
        <v>0</v>
      </c>
      <c r="AH931">
        <f>IF('Main Data'!N931="Stainless Steel",1,0)</f>
        <v>0</v>
      </c>
      <c r="AI931">
        <f>IF('Main Data'!N931="Leather",1,0)</f>
        <v>1</v>
      </c>
      <c r="AJ931">
        <f>IF('Main Data'!N931="Two-tone",1,0)</f>
        <v>0</v>
      </c>
      <c r="AK931">
        <f>IF(OR('Main Data'!N931="YG 18K",'Main Data'!N931="PG 18K",'Main Data'!N931="WG 18K",'Main Data'!N931="Mixes of 18K"),1,0)</f>
        <v>0</v>
      </c>
      <c r="AL931">
        <f>IF(OR(,'Main Data'!N931="PVD",'Main Data'!N931="Gold plate"),1,0)</f>
        <v>0</v>
      </c>
      <c r="AM931">
        <f>IF(OR('Main Data'!AV931="Yes",'Main Data'!AW931="Yes",'Main Data'!AU931="Yes"),1,0)</f>
        <v>0</v>
      </c>
      <c r="AN931">
        <f>IF(OR(ISTEXT('Main Data'!AX931), ISTEXT('Main Data'!AY931)),1,0)</f>
        <v>0</v>
      </c>
      <c r="AO931">
        <f>IF('Main Data'!AZ931="Yes",1,0)</f>
        <v>0</v>
      </c>
      <c r="AP931">
        <f>IF('Main Data'!BA931="Yes",1,0)</f>
        <v>0</v>
      </c>
      <c r="AQ931">
        <f>IF('Main Data'!BD931="Yes",1,0)</f>
        <v>0</v>
      </c>
      <c r="AR931">
        <f>IF('Main Data'!BE931="A",1,0)</f>
        <v>1</v>
      </c>
      <c r="AS931">
        <f>IF('Main Data'!BE931="AA",1,0)</f>
        <v>0</v>
      </c>
      <c r="AT931">
        <f>IF('Main Data'!BE931="AAA",1,0)</f>
        <v>0</v>
      </c>
      <c r="AU931">
        <f>IF('Main Data'!BE931="AAAA",1,0)</f>
        <v>0</v>
      </c>
      <c r="AV931">
        <f>IF('Main Data'!P931="Yes",1,0)</f>
        <v>1</v>
      </c>
      <c r="AW931">
        <f>IF('Main Data'!AP931="Yes",1,0)</f>
        <v>0</v>
      </c>
      <c r="AX931">
        <f>IF(OR('Main Data'!V931="Yes", 'Main Data'!W931="Yes",'Main Data'!X931="Yes"),1,0)</f>
        <v>0</v>
      </c>
      <c r="AY931">
        <f>IF(OR('Main Data'!Y931="Yes",'Main Data'!Z931="Yes"),1,0)</f>
        <v>0</v>
      </c>
      <c r="AZ931">
        <f>IF('Main Data'!AR931="Yes",1,0)</f>
        <v>0</v>
      </c>
      <c r="BA931">
        <f>IF('Main Data'!AS931="Yes",1,0)</f>
        <v>0</v>
      </c>
      <c r="BB931">
        <f>IF('Main Data'!AG931="Yes",1,0)</f>
        <v>0</v>
      </c>
      <c r="BC931">
        <f>IF('Main Data'!AB931="Yes",1,0)</f>
        <v>0</v>
      </c>
      <c r="BD931">
        <f>IF('Main Data'!AA931="Yes",1,0)</f>
        <v>0</v>
      </c>
      <c r="BE931">
        <f>IF('Main Data'!AC931="Yes",1,0)</f>
        <v>0</v>
      </c>
      <c r="BF931">
        <f>IF('Main Data'!AF931="Yes",1,0)</f>
        <v>0</v>
      </c>
      <c r="BG931">
        <f>IF(OR('Main Data'!AI931="Yes",'Main Data'!AL931="Yes"),1,0)</f>
        <v>0</v>
      </c>
      <c r="BH931">
        <f>IF('Main Data'!AJ931="Yes",1,0)</f>
        <v>0</v>
      </c>
      <c r="BI931">
        <f>IF('Main Data'!AK931="Yes",1,0)</f>
        <v>0</v>
      </c>
      <c r="BJ931">
        <f>IF('Main Data'!AM931="Yes",1,0)</f>
        <v>0</v>
      </c>
      <c r="BK931">
        <f>IF('Main Data'!AQ931="Yes",1,0)</f>
        <v>0</v>
      </c>
      <c r="BL931" s="21">
        <f t="shared" si="85"/>
        <v>0</v>
      </c>
      <c r="BM931" s="21">
        <f t="shared" si="86"/>
        <v>0</v>
      </c>
      <c r="BN931" s="21">
        <f t="shared" si="87"/>
        <v>1</v>
      </c>
      <c r="BO931" s="21">
        <f t="shared" si="88"/>
        <v>0</v>
      </c>
      <c r="BP931" s="21">
        <f t="shared" si="89"/>
        <v>0</v>
      </c>
    </row>
    <row r="932" spans="1:68" x14ac:dyDescent="0.2">
      <c r="A932">
        <v>928</v>
      </c>
      <c r="B932" s="33">
        <f>'Main Data'!C932</f>
        <v>43911</v>
      </c>
      <c r="C932">
        <f>'Main Data'!D932</f>
        <v>206</v>
      </c>
      <c r="D932" s="26">
        <f>'Main Data'!E932</f>
        <v>3600</v>
      </c>
      <c r="E932" s="26">
        <f>'Main Data'!F932</f>
        <v>4500</v>
      </c>
      <c r="F932" s="34">
        <f t="shared" si="84"/>
        <v>8.1886891244442008</v>
      </c>
      <c r="G932">
        <f>IF('Main Data'!H932="AP",1,0)</f>
        <v>0</v>
      </c>
      <c r="H932">
        <f>IF('Main Data'!H932="Blancpain",1,0)</f>
        <v>0</v>
      </c>
      <c r="I932">
        <f>IF('Main Data'!H932="Breguet",1,0)</f>
        <v>0</v>
      </c>
      <c r="J932">
        <f>IF('Main Data'!H932="Breitling",1,0)</f>
        <v>1</v>
      </c>
      <c r="K932">
        <f>IF('Main Data'!H932="Cartier",1,0)</f>
        <v>0</v>
      </c>
      <c r="L932">
        <f>IF('Main Data'!H932="Gallet",1,0)</f>
        <v>0</v>
      </c>
      <c r="M932">
        <f>IF('Main Data'!H932="Girard Perregaux",1,0)</f>
        <v>0</v>
      </c>
      <c r="N932">
        <f>IF('Main Data'!H932="Gubelin",1,0)</f>
        <v>0</v>
      </c>
      <c r="O932">
        <f>IF('Main Data'!H932="Heuer",1,0)</f>
        <v>0</v>
      </c>
      <c r="P932">
        <f>IF('Main Data'!H932="IWC",1,0)</f>
        <v>0</v>
      </c>
      <c r="Q932">
        <f>IF('Main Data'!H932="JLC",1,0)</f>
        <v>0</v>
      </c>
      <c r="R932">
        <f>IF('Main Data'!H932="Longines",1,0)</f>
        <v>0</v>
      </c>
      <c r="S932">
        <f>IF('Main Data'!H932="Movado",1,0)</f>
        <v>0</v>
      </c>
      <c r="T932">
        <f>IF('Main Data'!H932="Omega",1,0)</f>
        <v>0</v>
      </c>
      <c r="U932">
        <f>IF('Main Data'!H932="Panerai",1,0)</f>
        <v>0</v>
      </c>
      <c r="V932">
        <f>IF('Main Data'!H932="Patek",1,0)</f>
        <v>0</v>
      </c>
      <c r="W932">
        <f>IF('Main Data'!H932="Rolex",1,0)</f>
        <v>0</v>
      </c>
      <c r="X932">
        <f>IF('Main Data'!H932="Tudor",1,0)</f>
        <v>0</v>
      </c>
      <c r="Y932">
        <f>IF('Main Data'!H932="Ulysse Nardin",1,0)</f>
        <v>0</v>
      </c>
      <c r="Z932">
        <f>IF('Main Data'!H932="Universal Geneve",1,0)</f>
        <v>0</v>
      </c>
      <c r="AA932">
        <f>IF('Main Data'!H932="Vacheron",1,0)</f>
        <v>0</v>
      </c>
      <c r="AB932">
        <f>IF('Main Data'!H932="Zenith",1,0)</f>
        <v>0</v>
      </c>
      <c r="AC932">
        <f>IF('Main Data'!J932="Stainless Steel",1,0)</f>
        <v>1</v>
      </c>
      <c r="AD932">
        <f>IF('Main Data'!J932="Two-tone",1,0)</f>
        <v>0</v>
      </c>
      <c r="AE932">
        <f>IF(OR('Main Data'!J932="YG 18K",'Main Data'!J932="YG &lt;18K",'Main Data'!J932="PG 18K",'Main Data'!J932="PG &lt;18K",'Main Data'!J932="WG 18K",'Main Data'!J932="Mixes of 18K",'Main Data'!J932="Mixes &lt;18K"),1,0)</f>
        <v>0</v>
      </c>
      <c r="AF932">
        <f>IF('Main Data'!J932="Platinum",1,0)</f>
        <v>0</v>
      </c>
      <c r="AG932">
        <f>IF(OR('Main Data'!J932="PVD",'Main Data'!J932="Gold Plate",'Main Data'!J932="Other"),1,0)</f>
        <v>0</v>
      </c>
      <c r="AH932">
        <f>IF('Main Data'!N932="Stainless Steel",1,0)</f>
        <v>0</v>
      </c>
      <c r="AI932">
        <f>IF('Main Data'!N932="Leather",1,0)</f>
        <v>1</v>
      </c>
      <c r="AJ932">
        <f>IF('Main Data'!N932="Two-tone",1,0)</f>
        <v>0</v>
      </c>
      <c r="AK932">
        <f>IF(OR('Main Data'!N932="YG 18K",'Main Data'!N932="PG 18K",'Main Data'!N932="WG 18K",'Main Data'!N932="Mixes of 18K"),1,0)</f>
        <v>0</v>
      </c>
      <c r="AL932">
        <f>IF(OR(,'Main Data'!N932="PVD",'Main Data'!N932="Gold plate"),1,0)</f>
        <v>0</v>
      </c>
      <c r="AM932">
        <f>IF(OR('Main Data'!AV932="Yes",'Main Data'!AW932="Yes",'Main Data'!AU932="Yes"),1,0)</f>
        <v>0</v>
      </c>
      <c r="AN932">
        <f>IF(OR(ISTEXT('Main Data'!AX932), ISTEXT('Main Data'!AY932)),1,0)</f>
        <v>0</v>
      </c>
      <c r="AO932">
        <f>IF('Main Data'!AZ932="Yes",1,0)</f>
        <v>0</v>
      </c>
      <c r="AP932">
        <f>IF('Main Data'!BA932="Yes",1,0)</f>
        <v>0</v>
      </c>
      <c r="AQ932">
        <f>IF('Main Data'!BD932="Yes",1,0)</f>
        <v>0</v>
      </c>
      <c r="AR932">
        <f>IF('Main Data'!BE932="A",1,0)</f>
        <v>0</v>
      </c>
      <c r="AS932">
        <f>IF('Main Data'!BE932="AA",1,0)</f>
        <v>0</v>
      </c>
      <c r="AT932">
        <f>IF('Main Data'!BE932="AAA",1,0)</f>
        <v>1</v>
      </c>
      <c r="AU932">
        <f>IF('Main Data'!BE932="AAAA",1,0)</f>
        <v>0</v>
      </c>
      <c r="AV932">
        <f>IF('Main Data'!P932="Yes",1,0)</f>
        <v>0</v>
      </c>
      <c r="AW932">
        <f>IF('Main Data'!AP932="Yes",1,0)</f>
        <v>0</v>
      </c>
      <c r="AX932">
        <f>IF(OR('Main Data'!V932="Yes", 'Main Data'!W932="Yes",'Main Data'!X932="Yes"),1,0)</f>
        <v>0</v>
      </c>
      <c r="AY932">
        <f>IF(OR('Main Data'!Y932="Yes",'Main Data'!Z932="Yes"),1,0)</f>
        <v>0</v>
      </c>
      <c r="AZ932">
        <f>IF('Main Data'!AR932="Yes",1,0)</f>
        <v>0</v>
      </c>
      <c r="BA932">
        <f>IF('Main Data'!AS932="Yes",1,0)</f>
        <v>0</v>
      </c>
      <c r="BB932">
        <f>IF('Main Data'!AG932="Yes",1,0)</f>
        <v>0</v>
      </c>
      <c r="BC932">
        <f>IF('Main Data'!AB932="Yes",1,0)</f>
        <v>0</v>
      </c>
      <c r="BD932">
        <f>IF('Main Data'!AA932="Yes",1,0)</f>
        <v>0</v>
      </c>
      <c r="BE932">
        <f>IF('Main Data'!AC932="Yes",1,0)</f>
        <v>0</v>
      </c>
      <c r="BF932">
        <f>IF('Main Data'!AF932="Yes",1,0)</f>
        <v>0</v>
      </c>
      <c r="BG932">
        <f>IF(OR('Main Data'!AI932="Yes",'Main Data'!AL932="Yes"),1,0)</f>
        <v>1</v>
      </c>
      <c r="BH932">
        <f>IF('Main Data'!AJ932="Yes",1,0)</f>
        <v>0</v>
      </c>
      <c r="BI932">
        <f>IF('Main Data'!AK932="Yes",1,0)</f>
        <v>0</v>
      </c>
      <c r="BJ932">
        <f>IF('Main Data'!AM932="Yes",1,0)</f>
        <v>0</v>
      </c>
      <c r="BK932">
        <f>IF('Main Data'!AQ932="Yes",1,0)</f>
        <v>0</v>
      </c>
      <c r="BL932" s="21">
        <f t="shared" si="85"/>
        <v>0</v>
      </c>
      <c r="BM932" s="21">
        <f t="shared" si="86"/>
        <v>0</v>
      </c>
      <c r="BN932" s="21">
        <f t="shared" si="87"/>
        <v>1</v>
      </c>
      <c r="BO932" s="21">
        <f t="shared" si="88"/>
        <v>0</v>
      </c>
      <c r="BP932" s="21">
        <f t="shared" si="89"/>
        <v>0</v>
      </c>
    </row>
    <row r="933" spans="1:68" x14ac:dyDescent="0.2">
      <c r="A933">
        <v>929</v>
      </c>
      <c r="B933" s="33">
        <f>'Main Data'!C933</f>
        <v>43911</v>
      </c>
      <c r="C933">
        <f>'Main Data'!D933</f>
        <v>214</v>
      </c>
      <c r="D933" s="26">
        <f>'Main Data'!E933</f>
        <v>2800</v>
      </c>
      <c r="E933" s="26">
        <f>'Main Data'!F933</f>
        <v>3500</v>
      </c>
      <c r="F933" s="34">
        <f t="shared" si="84"/>
        <v>7.9373746961632952</v>
      </c>
      <c r="G933">
        <f>IF('Main Data'!H933="AP",1,0)</f>
        <v>0</v>
      </c>
      <c r="H933">
        <f>IF('Main Data'!H933="Blancpain",1,0)</f>
        <v>0</v>
      </c>
      <c r="I933">
        <f>IF('Main Data'!H933="Breguet",1,0)</f>
        <v>0</v>
      </c>
      <c r="J933">
        <f>IF('Main Data'!H933="Breitling",1,0)</f>
        <v>0</v>
      </c>
      <c r="K933">
        <f>IF('Main Data'!H933="Cartier",1,0)</f>
        <v>0</v>
      </c>
      <c r="L933">
        <f>IF('Main Data'!H933="Gallet",1,0)</f>
        <v>0</v>
      </c>
      <c r="M933">
        <f>IF('Main Data'!H933="Girard Perregaux",1,0)</f>
        <v>0</v>
      </c>
      <c r="N933">
        <f>IF('Main Data'!H933="Gubelin",1,0)</f>
        <v>0</v>
      </c>
      <c r="O933">
        <f>IF('Main Data'!H933="Heuer",1,0)</f>
        <v>0</v>
      </c>
      <c r="P933">
        <f>IF('Main Data'!H933="IWC",1,0)</f>
        <v>0</v>
      </c>
      <c r="Q933">
        <f>IF('Main Data'!H933="JLC",1,0)</f>
        <v>0</v>
      </c>
      <c r="R933">
        <f>IF('Main Data'!H933="Longines",1,0)</f>
        <v>0</v>
      </c>
      <c r="S933">
        <f>IF('Main Data'!H933="Movado",1,0)</f>
        <v>0</v>
      </c>
      <c r="T933">
        <f>IF('Main Data'!H933="Omega",1,0)</f>
        <v>0</v>
      </c>
      <c r="U933">
        <f>IF('Main Data'!H933="Panerai",1,0)</f>
        <v>0</v>
      </c>
      <c r="V933">
        <f>IF('Main Data'!H933="Patek",1,0)</f>
        <v>0</v>
      </c>
      <c r="W933">
        <f>IF('Main Data'!H933="Rolex",1,0)</f>
        <v>1</v>
      </c>
      <c r="X933">
        <f>IF('Main Data'!H933="Tudor",1,0)</f>
        <v>0</v>
      </c>
      <c r="Y933">
        <f>IF('Main Data'!H933="Ulysse Nardin",1,0)</f>
        <v>0</v>
      </c>
      <c r="Z933">
        <f>IF('Main Data'!H933="Universal Geneve",1,0)</f>
        <v>0</v>
      </c>
      <c r="AA933">
        <f>IF('Main Data'!H933="Vacheron",1,0)</f>
        <v>0</v>
      </c>
      <c r="AB933">
        <f>IF('Main Data'!H933="Zenith",1,0)</f>
        <v>0</v>
      </c>
      <c r="AC933">
        <f>IF('Main Data'!J933="Stainless Steel",1,0)</f>
        <v>1</v>
      </c>
      <c r="AD933">
        <f>IF('Main Data'!J933="Two-tone",1,0)</f>
        <v>0</v>
      </c>
      <c r="AE933">
        <f>IF(OR('Main Data'!J933="YG 18K",'Main Data'!J933="YG &lt;18K",'Main Data'!J933="PG 18K",'Main Data'!J933="PG &lt;18K",'Main Data'!J933="WG 18K",'Main Data'!J933="Mixes of 18K",'Main Data'!J933="Mixes &lt;18K"),1,0)</f>
        <v>0</v>
      </c>
      <c r="AF933">
        <f>IF('Main Data'!J933="Platinum",1,0)</f>
        <v>0</v>
      </c>
      <c r="AG933">
        <f>IF(OR('Main Data'!J933="PVD",'Main Data'!J933="Gold Plate",'Main Data'!J933="Other"),1,0)</f>
        <v>0</v>
      </c>
      <c r="AH933">
        <f>IF('Main Data'!N933="Stainless Steel",1,0)</f>
        <v>0</v>
      </c>
      <c r="AI933">
        <f>IF('Main Data'!N933="Leather",1,0)</f>
        <v>1</v>
      </c>
      <c r="AJ933">
        <f>IF('Main Data'!N933="Two-tone",1,0)</f>
        <v>0</v>
      </c>
      <c r="AK933">
        <f>IF(OR('Main Data'!N933="YG 18K",'Main Data'!N933="PG 18K",'Main Data'!N933="WG 18K",'Main Data'!N933="Mixes of 18K"),1,0)</f>
        <v>0</v>
      </c>
      <c r="AL933">
        <f>IF(OR(,'Main Data'!N933="PVD",'Main Data'!N933="Gold plate"),1,0)</f>
        <v>0</v>
      </c>
      <c r="AM933">
        <f>IF(OR('Main Data'!AV933="Yes",'Main Data'!AW933="Yes",'Main Data'!AU933="Yes"),1,0)</f>
        <v>0</v>
      </c>
      <c r="AN933">
        <f>IF(OR(ISTEXT('Main Data'!AX933), ISTEXT('Main Data'!AY933)),1,0)</f>
        <v>0</v>
      </c>
      <c r="AO933">
        <f>IF('Main Data'!AZ933="Yes",1,0)</f>
        <v>0</v>
      </c>
      <c r="AP933">
        <f>IF('Main Data'!BA933="Yes",1,0)</f>
        <v>0</v>
      </c>
      <c r="AQ933">
        <f>IF('Main Data'!BD933="Yes",1,0)</f>
        <v>0</v>
      </c>
      <c r="AR933">
        <f>IF('Main Data'!BE933="A",1,0)</f>
        <v>0</v>
      </c>
      <c r="AS933">
        <f>IF('Main Data'!BE933="AA",1,0)</f>
        <v>1</v>
      </c>
      <c r="AT933">
        <f>IF('Main Data'!BE933="AAA",1,0)</f>
        <v>0</v>
      </c>
      <c r="AU933">
        <f>IF('Main Data'!BE933="AAAA",1,0)</f>
        <v>0</v>
      </c>
      <c r="AV933">
        <f>IF('Main Data'!P933="Yes",1,0)</f>
        <v>1</v>
      </c>
      <c r="AW933">
        <f>IF('Main Data'!AP933="Yes",1,0)</f>
        <v>0</v>
      </c>
      <c r="AX933">
        <f>IF(OR('Main Data'!V933="Yes", 'Main Data'!W933="Yes",'Main Data'!X933="Yes"),1,0)</f>
        <v>0</v>
      </c>
      <c r="AY933">
        <f>IF(OR('Main Data'!Y933="Yes",'Main Data'!Z933="Yes"),1,0)</f>
        <v>0</v>
      </c>
      <c r="AZ933">
        <f>IF('Main Data'!AR933="Yes",1,0)</f>
        <v>0</v>
      </c>
      <c r="BA933">
        <f>IF('Main Data'!AS933="Yes",1,0)</f>
        <v>0</v>
      </c>
      <c r="BB933">
        <f>IF('Main Data'!AG933="Yes",1,0)</f>
        <v>0</v>
      </c>
      <c r="BC933">
        <f>IF('Main Data'!AB933="Yes",1,0)</f>
        <v>0</v>
      </c>
      <c r="BD933">
        <f>IF('Main Data'!AA933="Yes",1,0)</f>
        <v>0</v>
      </c>
      <c r="BE933">
        <f>IF('Main Data'!AC933="Yes",1,0)</f>
        <v>0</v>
      </c>
      <c r="BF933">
        <f>IF('Main Data'!AF933="Yes",1,0)</f>
        <v>0</v>
      </c>
      <c r="BG933">
        <f>IF(OR('Main Data'!AI933="Yes",'Main Data'!AL933="Yes"),1,0)</f>
        <v>0</v>
      </c>
      <c r="BH933">
        <f>IF('Main Data'!AJ933="Yes",1,0)</f>
        <v>0</v>
      </c>
      <c r="BI933">
        <f>IF('Main Data'!AK933="Yes",1,0)</f>
        <v>0</v>
      </c>
      <c r="BJ933">
        <f>IF('Main Data'!AM933="Yes",1,0)</f>
        <v>0</v>
      </c>
      <c r="BK933">
        <f>IF('Main Data'!AQ933="Yes",1,0)</f>
        <v>0</v>
      </c>
      <c r="BL933" s="21">
        <f t="shared" si="85"/>
        <v>0</v>
      </c>
      <c r="BM933" s="21">
        <f t="shared" si="86"/>
        <v>0</v>
      </c>
      <c r="BN933" s="21">
        <f t="shared" si="87"/>
        <v>1</v>
      </c>
      <c r="BO933" s="21">
        <f t="shared" si="88"/>
        <v>0</v>
      </c>
      <c r="BP933" s="21">
        <f t="shared" si="89"/>
        <v>0</v>
      </c>
    </row>
    <row r="934" spans="1:68" x14ac:dyDescent="0.2">
      <c r="A934">
        <v>930</v>
      </c>
      <c r="B934" s="33">
        <f>'Main Data'!C934</f>
        <v>43911</v>
      </c>
      <c r="C934">
        <f>'Main Data'!D934</f>
        <v>215</v>
      </c>
      <c r="D934" s="26">
        <f>'Main Data'!E934</f>
        <v>7500</v>
      </c>
      <c r="E934" s="26">
        <f>'Main Data'!F934</f>
        <v>9375</v>
      </c>
      <c r="F934" s="34">
        <f t="shared" si="84"/>
        <v>8.9226582995244019</v>
      </c>
      <c r="G934">
        <f>IF('Main Data'!H934="AP",1,0)</f>
        <v>0</v>
      </c>
      <c r="H934">
        <f>IF('Main Data'!H934="Blancpain",1,0)</f>
        <v>0</v>
      </c>
      <c r="I934">
        <f>IF('Main Data'!H934="Breguet",1,0)</f>
        <v>0</v>
      </c>
      <c r="J934">
        <f>IF('Main Data'!H934="Breitling",1,0)</f>
        <v>0</v>
      </c>
      <c r="K934">
        <f>IF('Main Data'!H934="Cartier",1,0)</f>
        <v>0</v>
      </c>
      <c r="L934">
        <f>IF('Main Data'!H934="Gallet",1,0)</f>
        <v>0</v>
      </c>
      <c r="M934">
        <f>IF('Main Data'!H934="Girard Perregaux",1,0)</f>
        <v>0</v>
      </c>
      <c r="N934">
        <f>IF('Main Data'!H934="Gubelin",1,0)</f>
        <v>0</v>
      </c>
      <c r="O934">
        <f>IF('Main Data'!H934="Heuer",1,0)</f>
        <v>0</v>
      </c>
      <c r="P934">
        <f>IF('Main Data'!H934="IWC",1,0)</f>
        <v>0</v>
      </c>
      <c r="Q934">
        <f>IF('Main Data'!H934="JLC",1,0)</f>
        <v>0</v>
      </c>
      <c r="R934">
        <f>IF('Main Data'!H934="Longines",1,0)</f>
        <v>0</v>
      </c>
      <c r="S934">
        <f>IF('Main Data'!H934="Movado",1,0)</f>
        <v>0</v>
      </c>
      <c r="T934">
        <f>IF('Main Data'!H934="Omega",1,0)</f>
        <v>0</v>
      </c>
      <c r="U934">
        <f>IF('Main Data'!H934="Panerai",1,0)</f>
        <v>0</v>
      </c>
      <c r="V934">
        <f>IF('Main Data'!H934="Patek",1,0)</f>
        <v>0</v>
      </c>
      <c r="W934">
        <f>IF('Main Data'!H934="Rolex",1,0)</f>
        <v>1</v>
      </c>
      <c r="X934">
        <f>IF('Main Data'!H934="Tudor",1,0)</f>
        <v>0</v>
      </c>
      <c r="Y934">
        <f>IF('Main Data'!H934="Ulysse Nardin",1,0)</f>
        <v>0</v>
      </c>
      <c r="Z934">
        <f>IF('Main Data'!H934="Universal Geneve",1,0)</f>
        <v>0</v>
      </c>
      <c r="AA934">
        <f>IF('Main Data'!H934="Vacheron",1,0)</f>
        <v>0</v>
      </c>
      <c r="AB934">
        <f>IF('Main Data'!H934="Zenith",1,0)</f>
        <v>0</v>
      </c>
      <c r="AC934">
        <f>IF('Main Data'!J934="Stainless Steel",1,0)</f>
        <v>1</v>
      </c>
      <c r="AD934">
        <f>IF('Main Data'!J934="Two-tone",1,0)</f>
        <v>0</v>
      </c>
      <c r="AE934">
        <f>IF(OR('Main Data'!J934="YG 18K",'Main Data'!J934="YG &lt;18K",'Main Data'!J934="PG 18K",'Main Data'!J934="PG &lt;18K",'Main Data'!J934="WG 18K",'Main Data'!J934="Mixes of 18K",'Main Data'!J934="Mixes &lt;18K"),1,0)</f>
        <v>0</v>
      </c>
      <c r="AF934">
        <f>IF('Main Data'!J934="Platinum",1,0)</f>
        <v>0</v>
      </c>
      <c r="AG934">
        <f>IF(OR('Main Data'!J934="PVD",'Main Data'!J934="Gold Plate",'Main Data'!J934="Other"),1,0)</f>
        <v>0</v>
      </c>
      <c r="AH934">
        <f>IF('Main Data'!N934="Stainless Steel",1,0)</f>
        <v>0</v>
      </c>
      <c r="AI934">
        <f>IF('Main Data'!N934="Leather",1,0)</f>
        <v>1</v>
      </c>
      <c r="AJ934">
        <f>IF('Main Data'!N934="Two-tone",1,0)</f>
        <v>0</v>
      </c>
      <c r="AK934">
        <f>IF(OR('Main Data'!N934="YG 18K",'Main Data'!N934="PG 18K",'Main Data'!N934="WG 18K",'Main Data'!N934="Mixes of 18K"),1,0)</f>
        <v>0</v>
      </c>
      <c r="AL934">
        <f>IF(OR(,'Main Data'!N934="PVD",'Main Data'!N934="Gold plate"),1,0)</f>
        <v>0</v>
      </c>
      <c r="AM934">
        <f>IF(OR('Main Data'!AV934="Yes",'Main Data'!AW934="Yes",'Main Data'!AU934="Yes"),1,0)</f>
        <v>0</v>
      </c>
      <c r="AN934">
        <f>IF(OR(ISTEXT('Main Data'!AX934), ISTEXT('Main Data'!AY934)),1,0)</f>
        <v>0</v>
      </c>
      <c r="AO934">
        <f>IF('Main Data'!AZ934="Yes",1,0)</f>
        <v>0</v>
      </c>
      <c r="AP934">
        <f>IF('Main Data'!BA934="Yes",1,0)</f>
        <v>0</v>
      </c>
      <c r="AQ934">
        <f>IF('Main Data'!BD934="Yes",1,0)</f>
        <v>0</v>
      </c>
      <c r="AR934">
        <f>IF('Main Data'!BE934="A",1,0)</f>
        <v>0</v>
      </c>
      <c r="AS934">
        <f>IF('Main Data'!BE934="AA",1,0)</f>
        <v>1</v>
      </c>
      <c r="AT934">
        <f>IF('Main Data'!BE934="AAA",1,0)</f>
        <v>0</v>
      </c>
      <c r="AU934">
        <f>IF('Main Data'!BE934="AAAA",1,0)</f>
        <v>0</v>
      </c>
      <c r="AV934">
        <f>IF('Main Data'!P934="Yes",1,0)</f>
        <v>1</v>
      </c>
      <c r="AW934">
        <f>IF('Main Data'!AP934="Yes",1,0)</f>
        <v>0</v>
      </c>
      <c r="AX934">
        <f>IF(OR('Main Data'!V934="Yes", 'Main Data'!W934="Yes",'Main Data'!X934="Yes"),1,0)</f>
        <v>0</v>
      </c>
      <c r="AY934">
        <f>IF(OR('Main Data'!Y934="Yes",'Main Data'!Z934="Yes"),1,0)</f>
        <v>0</v>
      </c>
      <c r="AZ934">
        <f>IF('Main Data'!AR934="Yes",1,0)</f>
        <v>0</v>
      </c>
      <c r="BA934">
        <f>IF('Main Data'!AS934="Yes",1,0)</f>
        <v>0</v>
      </c>
      <c r="BB934">
        <f>IF('Main Data'!AG934="Yes",1,0)</f>
        <v>0</v>
      </c>
      <c r="BC934">
        <f>IF('Main Data'!AB934="Yes",1,0)</f>
        <v>0</v>
      </c>
      <c r="BD934">
        <f>IF('Main Data'!AA934="Yes",1,0)</f>
        <v>0</v>
      </c>
      <c r="BE934">
        <f>IF('Main Data'!AC934="Yes",1,0)</f>
        <v>0</v>
      </c>
      <c r="BF934">
        <f>IF('Main Data'!AF934="Yes",1,0)</f>
        <v>0</v>
      </c>
      <c r="BG934">
        <f>IF(OR('Main Data'!AI934="Yes",'Main Data'!AL934="Yes"),1,0)</f>
        <v>0</v>
      </c>
      <c r="BH934">
        <f>IF('Main Data'!AJ934="Yes",1,0)</f>
        <v>0</v>
      </c>
      <c r="BI934">
        <f>IF('Main Data'!AK934="Yes",1,0)</f>
        <v>0</v>
      </c>
      <c r="BJ934">
        <f>IF('Main Data'!AM934="Yes",1,0)</f>
        <v>0</v>
      </c>
      <c r="BK934">
        <f>IF('Main Data'!AQ934="Yes",1,0)</f>
        <v>0</v>
      </c>
      <c r="BL934" s="21">
        <f t="shared" si="85"/>
        <v>0</v>
      </c>
      <c r="BM934" s="21">
        <f t="shared" si="86"/>
        <v>0</v>
      </c>
      <c r="BN934" s="21">
        <f t="shared" si="87"/>
        <v>1</v>
      </c>
      <c r="BO934" s="21">
        <f t="shared" si="88"/>
        <v>0</v>
      </c>
      <c r="BP934" s="21">
        <f t="shared" si="89"/>
        <v>0</v>
      </c>
    </row>
    <row r="935" spans="1:68" x14ac:dyDescent="0.2">
      <c r="A935">
        <v>931</v>
      </c>
      <c r="B935" s="33">
        <f>'Main Data'!C935</f>
        <v>43911</v>
      </c>
      <c r="C935">
        <f>'Main Data'!D935</f>
        <v>235</v>
      </c>
      <c r="D935" s="26">
        <f>'Main Data'!E935</f>
        <v>8500</v>
      </c>
      <c r="E935" s="26">
        <f>'Main Data'!F935</f>
        <v>10625</v>
      </c>
      <c r="F935" s="34">
        <f t="shared" si="84"/>
        <v>9.0478214424784085</v>
      </c>
      <c r="G935">
        <f>IF('Main Data'!H935="AP",1,0)</f>
        <v>0</v>
      </c>
      <c r="H935">
        <f>IF('Main Data'!H935="Blancpain",1,0)</f>
        <v>0</v>
      </c>
      <c r="I935">
        <f>IF('Main Data'!H935="Breguet",1,0)</f>
        <v>0</v>
      </c>
      <c r="J935">
        <f>IF('Main Data'!H935="Breitling",1,0)</f>
        <v>0</v>
      </c>
      <c r="K935">
        <f>IF('Main Data'!H935="Cartier",1,0)</f>
        <v>0</v>
      </c>
      <c r="L935">
        <f>IF('Main Data'!H935="Gallet",1,0)</f>
        <v>0</v>
      </c>
      <c r="M935">
        <f>IF('Main Data'!H935="Girard Perregaux",1,0)</f>
        <v>0</v>
      </c>
      <c r="N935">
        <f>IF('Main Data'!H935="Gubelin",1,0)</f>
        <v>0</v>
      </c>
      <c r="O935">
        <f>IF('Main Data'!H935="Heuer",1,0)</f>
        <v>0</v>
      </c>
      <c r="P935">
        <f>IF('Main Data'!H935="IWC",1,0)</f>
        <v>0</v>
      </c>
      <c r="Q935">
        <f>IF('Main Data'!H935="JLC",1,0)</f>
        <v>0</v>
      </c>
      <c r="R935">
        <f>IF('Main Data'!H935="Longines",1,0)</f>
        <v>0</v>
      </c>
      <c r="S935">
        <f>IF('Main Data'!H935="Movado",1,0)</f>
        <v>0</v>
      </c>
      <c r="T935">
        <f>IF('Main Data'!H935="Omega",1,0)</f>
        <v>0</v>
      </c>
      <c r="U935">
        <f>IF('Main Data'!H935="Panerai",1,0)</f>
        <v>0</v>
      </c>
      <c r="V935">
        <f>IF('Main Data'!H935="Patek",1,0)</f>
        <v>0</v>
      </c>
      <c r="W935">
        <f>IF('Main Data'!H935="Rolex",1,0)</f>
        <v>1</v>
      </c>
      <c r="X935">
        <f>IF('Main Data'!H935="Tudor",1,0)</f>
        <v>0</v>
      </c>
      <c r="Y935">
        <f>IF('Main Data'!H935="Ulysse Nardin",1,0)</f>
        <v>0</v>
      </c>
      <c r="Z935">
        <f>IF('Main Data'!H935="Universal Geneve",1,0)</f>
        <v>0</v>
      </c>
      <c r="AA935">
        <f>IF('Main Data'!H935="Vacheron",1,0)</f>
        <v>0</v>
      </c>
      <c r="AB935">
        <f>IF('Main Data'!H935="Zenith",1,0)</f>
        <v>0</v>
      </c>
      <c r="AC935">
        <f>IF('Main Data'!J935="Stainless Steel",1,0)</f>
        <v>0</v>
      </c>
      <c r="AD935">
        <f>IF('Main Data'!J935="Two-tone",1,0)</f>
        <v>0</v>
      </c>
      <c r="AE935">
        <f>IF(OR('Main Data'!J935="YG 18K",'Main Data'!J935="YG &lt;18K",'Main Data'!J935="PG 18K",'Main Data'!J935="PG &lt;18K",'Main Data'!J935="WG 18K",'Main Data'!J935="Mixes of 18K",'Main Data'!J935="Mixes &lt;18K"),1,0)</f>
        <v>1</v>
      </c>
      <c r="AF935">
        <f>IF('Main Data'!J935="Platinum",1,0)</f>
        <v>0</v>
      </c>
      <c r="AG935">
        <f>IF(OR('Main Data'!J935="PVD",'Main Data'!J935="Gold Plate",'Main Data'!J935="Other"),1,0)</f>
        <v>0</v>
      </c>
      <c r="AH935">
        <f>IF('Main Data'!N935="Stainless Steel",1,0)</f>
        <v>0</v>
      </c>
      <c r="AI935">
        <f>IF('Main Data'!N935="Leather",1,0)</f>
        <v>1</v>
      </c>
      <c r="AJ935">
        <f>IF('Main Data'!N935="Two-tone",1,0)</f>
        <v>0</v>
      </c>
      <c r="AK935">
        <f>IF(OR('Main Data'!N935="YG 18K",'Main Data'!N935="PG 18K",'Main Data'!N935="WG 18K",'Main Data'!N935="Mixes of 18K"),1,0)</f>
        <v>0</v>
      </c>
      <c r="AL935">
        <f>IF(OR(,'Main Data'!N935="PVD",'Main Data'!N935="Gold plate"),1,0)</f>
        <v>0</v>
      </c>
      <c r="AM935">
        <f>IF(OR('Main Data'!AV935="Yes",'Main Data'!AW935="Yes",'Main Data'!AU935="Yes"),1,0)</f>
        <v>0</v>
      </c>
      <c r="AN935">
        <f>IF(OR(ISTEXT('Main Data'!AX935), ISTEXT('Main Data'!AY935)),1,0)</f>
        <v>0</v>
      </c>
      <c r="AO935">
        <f>IF('Main Data'!AZ935="Yes",1,0)</f>
        <v>0</v>
      </c>
      <c r="AP935">
        <f>IF('Main Data'!BA935="Yes",1,0)</f>
        <v>0</v>
      </c>
      <c r="AQ935">
        <f>IF('Main Data'!BD935="Yes",1,0)</f>
        <v>0</v>
      </c>
      <c r="AR935">
        <f>IF('Main Data'!BE935="A",1,0)</f>
        <v>0</v>
      </c>
      <c r="AS935">
        <f>IF('Main Data'!BE935="AA",1,0)</f>
        <v>0</v>
      </c>
      <c r="AT935">
        <f>IF('Main Data'!BE935="AAA",1,0)</f>
        <v>1</v>
      </c>
      <c r="AU935">
        <f>IF('Main Data'!BE935="AAAA",1,0)</f>
        <v>0</v>
      </c>
      <c r="AV935">
        <f>IF('Main Data'!P935="Yes",1,0)</f>
        <v>1</v>
      </c>
      <c r="AW935">
        <f>IF('Main Data'!AP935="Yes",1,0)</f>
        <v>0</v>
      </c>
      <c r="AX935">
        <f>IF(OR('Main Data'!V935="Yes", 'Main Data'!W935="Yes",'Main Data'!X935="Yes"),1,0)</f>
        <v>0</v>
      </c>
      <c r="AY935">
        <f>IF(OR('Main Data'!Y935="Yes",'Main Data'!Z935="Yes"),1,0)</f>
        <v>0</v>
      </c>
      <c r="AZ935">
        <f>IF('Main Data'!AR935="Yes",1,0)</f>
        <v>0</v>
      </c>
      <c r="BA935">
        <f>IF('Main Data'!AS935="Yes",1,0)</f>
        <v>0</v>
      </c>
      <c r="BB935">
        <f>IF('Main Data'!AG935="Yes",1,0)</f>
        <v>0</v>
      </c>
      <c r="BC935">
        <f>IF('Main Data'!AB935="Yes",1,0)</f>
        <v>0</v>
      </c>
      <c r="BD935">
        <f>IF('Main Data'!AA935="Yes",1,0)</f>
        <v>0</v>
      </c>
      <c r="BE935">
        <f>IF('Main Data'!AC935="Yes",1,0)</f>
        <v>0</v>
      </c>
      <c r="BF935">
        <f>IF('Main Data'!AF935="Yes",1,0)</f>
        <v>0</v>
      </c>
      <c r="BG935">
        <f>IF(OR('Main Data'!AI935="Yes",'Main Data'!AL935="Yes"),1,0)</f>
        <v>0</v>
      </c>
      <c r="BH935">
        <f>IF('Main Data'!AJ935="Yes",1,0)</f>
        <v>0</v>
      </c>
      <c r="BI935">
        <f>IF('Main Data'!AK935="Yes",1,0)</f>
        <v>0</v>
      </c>
      <c r="BJ935">
        <f>IF('Main Data'!AM935="Yes",1,0)</f>
        <v>0</v>
      </c>
      <c r="BK935">
        <f>IF('Main Data'!AQ935="Yes",1,0)</f>
        <v>0</v>
      </c>
      <c r="BL935" s="21">
        <f t="shared" si="85"/>
        <v>0</v>
      </c>
      <c r="BM935" s="21">
        <f t="shared" si="86"/>
        <v>0</v>
      </c>
      <c r="BN935" s="21">
        <f t="shared" si="87"/>
        <v>1</v>
      </c>
      <c r="BO935" s="21">
        <f t="shared" si="88"/>
        <v>0</v>
      </c>
      <c r="BP935" s="21">
        <f t="shared" si="89"/>
        <v>0</v>
      </c>
    </row>
    <row r="936" spans="1:68" x14ac:dyDescent="0.2">
      <c r="A936">
        <v>932</v>
      </c>
      <c r="B936" s="33">
        <f>'Main Data'!C936</f>
        <v>43911</v>
      </c>
      <c r="C936">
        <f>'Main Data'!D936</f>
        <v>236</v>
      </c>
      <c r="D936" s="26">
        <f>'Main Data'!E936</f>
        <v>2800</v>
      </c>
      <c r="E936" s="26">
        <f>'Main Data'!F936</f>
        <v>3500</v>
      </c>
      <c r="F936" s="34">
        <f t="shared" si="84"/>
        <v>7.9373746961632952</v>
      </c>
      <c r="G936">
        <f>IF('Main Data'!H936="AP",1,0)</f>
        <v>0</v>
      </c>
      <c r="H936">
        <f>IF('Main Data'!H936="Blancpain",1,0)</f>
        <v>0</v>
      </c>
      <c r="I936">
        <f>IF('Main Data'!H936="Breguet",1,0)</f>
        <v>0</v>
      </c>
      <c r="J936">
        <f>IF('Main Data'!H936="Breitling",1,0)</f>
        <v>0</v>
      </c>
      <c r="K936">
        <f>IF('Main Data'!H936="Cartier",1,0)</f>
        <v>0</v>
      </c>
      <c r="L936">
        <f>IF('Main Data'!H936="Gallet",1,0)</f>
        <v>0</v>
      </c>
      <c r="M936">
        <f>IF('Main Data'!H936="Girard Perregaux",1,0)</f>
        <v>0</v>
      </c>
      <c r="N936">
        <f>IF('Main Data'!H936="Gubelin",1,0)</f>
        <v>0</v>
      </c>
      <c r="O936">
        <f>IF('Main Data'!H936="Heuer",1,0)</f>
        <v>0</v>
      </c>
      <c r="P936">
        <f>IF('Main Data'!H936="IWC",1,0)</f>
        <v>0</v>
      </c>
      <c r="Q936">
        <f>IF('Main Data'!H936="JLC",1,0)</f>
        <v>0</v>
      </c>
      <c r="R936">
        <f>IF('Main Data'!H936="Longines",1,0)</f>
        <v>0</v>
      </c>
      <c r="S936">
        <f>IF('Main Data'!H936="Movado",1,0)</f>
        <v>0</v>
      </c>
      <c r="T936">
        <f>IF('Main Data'!H936="Omega",1,0)</f>
        <v>0</v>
      </c>
      <c r="U936">
        <f>IF('Main Data'!H936="Panerai",1,0)</f>
        <v>0</v>
      </c>
      <c r="V936">
        <f>IF('Main Data'!H936="Patek",1,0)</f>
        <v>0</v>
      </c>
      <c r="W936">
        <f>IF('Main Data'!H936="Rolex",1,0)</f>
        <v>0</v>
      </c>
      <c r="X936">
        <f>IF('Main Data'!H936="Tudor",1,0)</f>
        <v>0</v>
      </c>
      <c r="Y936">
        <f>IF('Main Data'!H936="Ulysse Nardin",1,0)</f>
        <v>0</v>
      </c>
      <c r="Z936">
        <f>IF('Main Data'!H936="Universal Geneve",1,0)</f>
        <v>0</v>
      </c>
      <c r="AA936">
        <f>IF('Main Data'!H936="Vacheron",1,0)</f>
        <v>1</v>
      </c>
      <c r="AB936">
        <f>IF('Main Data'!H936="Zenith",1,0)</f>
        <v>0</v>
      </c>
      <c r="AC936">
        <f>IF('Main Data'!J936="Stainless Steel",1,0)</f>
        <v>0</v>
      </c>
      <c r="AD936">
        <f>IF('Main Data'!J936="Two-tone",1,0)</f>
        <v>0</v>
      </c>
      <c r="AE936">
        <f>IF(OR('Main Data'!J936="YG 18K",'Main Data'!J936="YG &lt;18K",'Main Data'!J936="PG 18K",'Main Data'!J936="PG &lt;18K",'Main Data'!J936="WG 18K",'Main Data'!J936="Mixes of 18K",'Main Data'!J936="Mixes &lt;18K"),1,0)</f>
        <v>1</v>
      </c>
      <c r="AF936">
        <f>IF('Main Data'!J936="Platinum",1,0)</f>
        <v>0</v>
      </c>
      <c r="AG936">
        <f>IF(OR('Main Data'!J936="PVD",'Main Data'!J936="Gold Plate",'Main Data'!J936="Other"),1,0)</f>
        <v>0</v>
      </c>
      <c r="AH936">
        <f>IF('Main Data'!N936="Stainless Steel",1,0)</f>
        <v>0</v>
      </c>
      <c r="AI936">
        <f>IF('Main Data'!N936="Leather",1,0)</f>
        <v>0</v>
      </c>
      <c r="AJ936">
        <f>IF('Main Data'!N936="Two-tone",1,0)</f>
        <v>0</v>
      </c>
      <c r="AK936">
        <f>IF(OR('Main Data'!N936="YG 18K",'Main Data'!N936="PG 18K",'Main Data'!N936="WG 18K",'Main Data'!N936="Mixes of 18K"),1,0)</f>
        <v>1</v>
      </c>
      <c r="AL936">
        <f>IF(OR(,'Main Data'!N936="PVD",'Main Data'!N936="Gold plate"),1,0)</f>
        <v>0</v>
      </c>
      <c r="AM936">
        <f>IF(OR('Main Data'!AV936="Yes",'Main Data'!AW936="Yes",'Main Data'!AU936="Yes"),1,0)</f>
        <v>0</v>
      </c>
      <c r="AN936">
        <f>IF(OR(ISTEXT('Main Data'!AX936), ISTEXT('Main Data'!AY936)),1,0)</f>
        <v>0</v>
      </c>
      <c r="AO936">
        <f>IF('Main Data'!AZ936="Yes",1,0)</f>
        <v>0</v>
      </c>
      <c r="AP936">
        <f>IF('Main Data'!BA936="Yes",1,0)</f>
        <v>0</v>
      </c>
      <c r="AQ936">
        <f>IF('Main Data'!BD936="Yes",1,0)</f>
        <v>0</v>
      </c>
      <c r="AR936">
        <f>IF('Main Data'!BE936="A",1,0)</f>
        <v>0</v>
      </c>
      <c r="AS936">
        <f>IF('Main Data'!BE936="AA",1,0)</f>
        <v>0</v>
      </c>
      <c r="AT936">
        <f>IF('Main Data'!BE936="AAA",1,0)</f>
        <v>1</v>
      </c>
      <c r="AU936">
        <f>IF('Main Data'!BE936="AAAA",1,0)</f>
        <v>0</v>
      </c>
      <c r="AV936">
        <f>IF('Main Data'!P936="Yes",1,0)</f>
        <v>1</v>
      </c>
      <c r="AW936">
        <f>IF('Main Data'!AP936="Yes",1,0)</f>
        <v>0</v>
      </c>
      <c r="AX936">
        <f>IF(OR('Main Data'!V936="Yes", 'Main Data'!W936="Yes",'Main Data'!X936="Yes"),1,0)</f>
        <v>0</v>
      </c>
      <c r="AY936">
        <f>IF(OR('Main Data'!Y936="Yes",'Main Data'!Z936="Yes"),1,0)</f>
        <v>0</v>
      </c>
      <c r="AZ936">
        <f>IF('Main Data'!AR936="Yes",1,0)</f>
        <v>0</v>
      </c>
      <c r="BA936">
        <f>IF('Main Data'!AS936="Yes",1,0)</f>
        <v>0</v>
      </c>
      <c r="BB936">
        <f>IF('Main Data'!AG936="Yes",1,0)</f>
        <v>0</v>
      </c>
      <c r="BC936">
        <f>IF('Main Data'!AB936="Yes",1,0)</f>
        <v>0</v>
      </c>
      <c r="BD936">
        <f>IF('Main Data'!AA936="Yes",1,0)</f>
        <v>0</v>
      </c>
      <c r="BE936">
        <f>IF('Main Data'!AC936="Yes",1,0)</f>
        <v>0</v>
      </c>
      <c r="BF936">
        <f>IF('Main Data'!AF936="Yes",1,0)</f>
        <v>0</v>
      </c>
      <c r="BG936">
        <f>IF(OR('Main Data'!AI936="Yes",'Main Data'!AL936="Yes"),1,0)</f>
        <v>0</v>
      </c>
      <c r="BH936">
        <f>IF('Main Data'!AJ936="Yes",1,0)</f>
        <v>0</v>
      </c>
      <c r="BI936">
        <f>IF('Main Data'!AK936="Yes",1,0)</f>
        <v>0</v>
      </c>
      <c r="BJ936">
        <f>IF('Main Data'!AM936="Yes",1,0)</f>
        <v>0</v>
      </c>
      <c r="BK936">
        <f>IF('Main Data'!AQ936="Yes",1,0)</f>
        <v>0</v>
      </c>
      <c r="BL936" s="21">
        <f t="shared" si="85"/>
        <v>0</v>
      </c>
      <c r="BM936" s="21">
        <f t="shared" si="86"/>
        <v>0</v>
      </c>
      <c r="BN936" s="21">
        <f t="shared" si="87"/>
        <v>1</v>
      </c>
      <c r="BO936" s="21">
        <f t="shared" si="88"/>
        <v>0</v>
      </c>
      <c r="BP936" s="21">
        <f t="shared" si="89"/>
        <v>0</v>
      </c>
    </row>
    <row r="937" spans="1:68" x14ac:dyDescent="0.2">
      <c r="A937">
        <v>933</v>
      </c>
      <c r="B937" s="33">
        <f>'Main Data'!C937</f>
        <v>43911</v>
      </c>
      <c r="C937">
        <f>'Main Data'!D937</f>
        <v>237</v>
      </c>
      <c r="D937" s="26">
        <f>'Main Data'!E937</f>
        <v>6000</v>
      </c>
      <c r="E937" s="26">
        <f>'Main Data'!F937</f>
        <v>7500</v>
      </c>
      <c r="F937" s="34">
        <f t="shared" si="84"/>
        <v>8.6995147482101913</v>
      </c>
      <c r="G937">
        <f>IF('Main Data'!H937="AP",1,0)</f>
        <v>0</v>
      </c>
      <c r="H937">
        <f>IF('Main Data'!H937="Blancpain",1,0)</f>
        <v>0</v>
      </c>
      <c r="I937">
        <f>IF('Main Data'!H937="Breguet",1,0)</f>
        <v>0</v>
      </c>
      <c r="J937">
        <f>IF('Main Data'!H937="Breitling",1,0)</f>
        <v>0</v>
      </c>
      <c r="K937">
        <f>IF('Main Data'!H937="Cartier",1,0)</f>
        <v>0</v>
      </c>
      <c r="L937">
        <f>IF('Main Data'!H937="Gallet",1,0)</f>
        <v>0</v>
      </c>
      <c r="M937">
        <f>IF('Main Data'!H937="Girard Perregaux",1,0)</f>
        <v>0</v>
      </c>
      <c r="N937">
        <f>IF('Main Data'!H937="Gubelin",1,0)</f>
        <v>0</v>
      </c>
      <c r="O937">
        <f>IF('Main Data'!H937="Heuer",1,0)</f>
        <v>0</v>
      </c>
      <c r="P937">
        <f>IF('Main Data'!H937="IWC",1,0)</f>
        <v>0</v>
      </c>
      <c r="Q937">
        <f>IF('Main Data'!H937="JLC",1,0)</f>
        <v>0</v>
      </c>
      <c r="R937">
        <f>IF('Main Data'!H937="Longines",1,0)</f>
        <v>0</v>
      </c>
      <c r="S937">
        <f>IF('Main Data'!H937="Movado",1,0)</f>
        <v>0</v>
      </c>
      <c r="T937">
        <f>IF('Main Data'!H937="Omega",1,0)</f>
        <v>0</v>
      </c>
      <c r="U937">
        <f>IF('Main Data'!H937="Panerai",1,0)</f>
        <v>0</v>
      </c>
      <c r="V937">
        <f>IF('Main Data'!H937="Patek",1,0)</f>
        <v>0</v>
      </c>
      <c r="W937">
        <f>IF('Main Data'!H937="Rolex",1,0)</f>
        <v>0</v>
      </c>
      <c r="X937">
        <f>IF('Main Data'!H937="Tudor",1,0)</f>
        <v>0</v>
      </c>
      <c r="Y937">
        <f>IF('Main Data'!H937="Ulysse Nardin",1,0)</f>
        <v>0</v>
      </c>
      <c r="Z937">
        <f>IF('Main Data'!H937="Universal Geneve",1,0)</f>
        <v>0</v>
      </c>
      <c r="AA937">
        <f>IF('Main Data'!H937="Vacheron",1,0)</f>
        <v>1</v>
      </c>
      <c r="AB937">
        <f>IF('Main Data'!H937="Zenith",1,0)</f>
        <v>0</v>
      </c>
      <c r="AC937">
        <f>IF('Main Data'!J937="Stainless Steel",1,0)</f>
        <v>0</v>
      </c>
      <c r="AD937">
        <f>IF('Main Data'!J937="Two-tone",1,0)</f>
        <v>0</v>
      </c>
      <c r="AE937">
        <f>IF(OR('Main Data'!J937="YG 18K",'Main Data'!J937="YG &lt;18K",'Main Data'!J937="PG 18K",'Main Data'!J937="PG &lt;18K",'Main Data'!J937="WG 18K",'Main Data'!J937="Mixes of 18K",'Main Data'!J937="Mixes &lt;18K"),1,0)</f>
        <v>1</v>
      </c>
      <c r="AF937">
        <f>IF('Main Data'!J937="Platinum",1,0)</f>
        <v>0</v>
      </c>
      <c r="AG937">
        <f>IF(OR('Main Data'!J937="PVD",'Main Data'!J937="Gold Plate",'Main Data'!J937="Other"),1,0)</f>
        <v>0</v>
      </c>
      <c r="AH937">
        <f>IF('Main Data'!N937="Stainless Steel",1,0)</f>
        <v>0</v>
      </c>
      <c r="AI937">
        <f>IF('Main Data'!N937="Leather",1,0)</f>
        <v>1</v>
      </c>
      <c r="AJ937">
        <f>IF('Main Data'!N937="Two-tone",1,0)</f>
        <v>0</v>
      </c>
      <c r="AK937">
        <f>IF(OR('Main Data'!N937="YG 18K",'Main Data'!N937="PG 18K",'Main Data'!N937="WG 18K",'Main Data'!N937="Mixes of 18K"),1,0)</f>
        <v>0</v>
      </c>
      <c r="AL937">
        <f>IF(OR(,'Main Data'!N937="PVD",'Main Data'!N937="Gold plate"),1,0)</f>
        <v>0</v>
      </c>
      <c r="AM937">
        <f>IF(OR('Main Data'!AV937="Yes",'Main Data'!AW937="Yes",'Main Data'!AU937="Yes"),1,0)</f>
        <v>0</v>
      </c>
      <c r="AN937">
        <f>IF(OR(ISTEXT('Main Data'!AX937), ISTEXT('Main Data'!AY937)),1,0)</f>
        <v>0</v>
      </c>
      <c r="AO937">
        <f>IF('Main Data'!AZ937="Yes",1,0)</f>
        <v>0</v>
      </c>
      <c r="AP937">
        <f>IF('Main Data'!BA937="Yes",1,0)</f>
        <v>0</v>
      </c>
      <c r="AQ937">
        <f>IF('Main Data'!BD937="Yes",1,0)</f>
        <v>0</v>
      </c>
      <c r="AR937">
        <f>IF('Main Data'!BE937="A",1,0)</f>
        <v>0</v>
      </c>
      <c r="AS937">
        <f>IF('Main Data'!BE937="AA",1,0)</f>
        <v>1</v>
      </c>
      <c r="AT937">
        <f>IF('Main Data'!BE937="AAA",1,0)</f>
        <v>0</v>
      </c>
      <c r="AU937">
        <f>IF('Main Data'!BE937="AAAA",1,0)</f>
        <v>0</v>
      </c>
      <c r="AV937">
        <f>IF('Main Data'!P937="Yes",1,0)</f>
        <v>1</v>
      </c>
      <c r="AW937">
        <f>IF('Main Data'!AP937="Yes",1,0)</f>
        <v>0</v>
      </c>
      <c r="AX937">
        <f>IF(OR('Main Data'!V937="Yes", 'Main Data'!W937="Yes",'Main Data'!X937="Yes"),1,0)</f>
        <v>0</v>
      </c>
      <c r="AY937">
        <f>IF(OR('Main Data'!Y937="Yes",'Main Data'!Z937="Yes"),1,0)</f>
        <v>0</v>
      </c>
      <c r="AZ937">
        <f>IF('Main Data'!AR937="Yes",1,0)</f>
        <v>0</v>
      </c>
      <c r="BA937">
        <f>IF('Main Data'!AS937="Yes",1,0)</f>
        <v>0</v>
      </c>
      <c r="BB937">
        <f>IF('Main Data'!AG937="Yes",1,0)</f>
        <v>0</v>
      </c>
      <c r="BC937">
        <f>IF('Main Data'!AB937="Yes",1,0)</f>
        <v>0</v>
      </c>
      <c r="BD937">
        <f>IF('Main Data'!AA937="Yes",1,0)</f>
        <v>0</v>
      </c>
      <c r="BE937">
        <f>IF('Main Data'!AC937="Yes",1,0)</f>
        <v>0</v>
      </c>
      <c r="BF937">
        <f>IF('Main Data'!AF937="Yes",1,0)</f>
        <v>0</v>
      </c>
      <c r="BG937">
        <f>IF(OR('Main Data'!AI937="Yes",'Main Data'!AL937="Yes"),1,0)</f>
        <v>0</v>
      </c>
      <c r="BH937">
        <f>IF('Main Data'!AJ937="Yes",1,0)</f>
        <v>0</v>
      </c>
      <c r="BI937">
        <f>IF('Main Data'!AK937="Yes",1,0)</f>
        <v>0</v>
      </c>
      <c r="BJ937">
        <f>IF('Main Data'!AM937="Yes",1,0)</f>
        <v>0</v>
      </c>
      <c r="BK937">
        <f>IF('Main Data'!AQ937="Yes",1,0)</f>
        <v>0</v>
      </c>
      <c r="BL937" s="21">
        <f t="shared" si="85"/>
        <v>0</v>
      </c>
      <c r="BM937" s="21">
        <f t="shared" si="86"/>
        <v>0</v>
      </c>
      <c r="BN937" s="21">
        <f t="shared" si="87"/>
        <v>1</v>
      </c>
      <c r="BO937" s="21">
        <f t="shared" si="88"/>
        <v>0</v>
      </c>
      <c r="BP937" s="21">
        <f t="shared" si="89"/>
        <v>0</v>
      </c>
    </row>
    <row r="938" spans="1:68" x14ac:dyDescent="0.2">
      <c r="A938">
        <v>934</v>
      </c>
      <c r="B938" s="33">
        <f>'Main Data'!C938</f>
        <v>43911</v>
      </c>
      <c r="C938">
        <f>'Main Data'!D938</f>
        <v>238</v>
      </c>
      <c r="D938" s="26">
        <f>'Main Data'!E938</f>
        <v>15000</v>
      </c>
      <c r="E938" s="26">
        <f>'Main Data'!F938</f>
        <v>18750</v>
      </c>
      <c r="F938" s="34">
        <f t="shared" si="84"/>
        <v>9.6158054800843473</v>
      </c>
      <c r="G938">
        <f>IF('Main Data'!H938="AP",1,0)</f>
        <v>0</v>
      </c>
      <c r="H938">
        <f>IF('Main Data'!H938="Blancpain",1,0)</f>
        <v>0</v>
      </c>
      <c r="I938">
        <f>IF('Main Data'!H938="Breguet",1,0)</f>
        <v>0</v>
      </c>
      <c r="J938">
        <f>IF('Main Data'!H938="Breitling",1,0)</f>
        <v>0</v>
      </c>
      <c r="K938">
        <f>IF('Main Data'!H938="Cartier",1,0)</f>
        <v>0</v>
      </c>
      <c r="L938">
        <f>IF('Main Data'!H938="Gallet",1,0)</f>
        <v>0</v>
      </c>
      <c r="M938">
        <f>IF('Main Data'!H938="Girard Perregaux",1,0)</f>
        <v>0</v>
      </c>
      <c r="N938">
        <f>IF('Main Data'!H938="Gubelin",1,0)</f>
        <v>0</v>
      </c>
      <c r="O938">
        <f>IF('Main Data'!H938="Heuer",1,0)</f>
        <v>0</v>
      </c>
      <c r="P938">
        <f>IF('Main Data'!H938="IWC",1,0)</f>
        <v>0</v>
      </c>
      <c r="Q938">
        <f>IF('Main Data'!H938="JLC",1,0)</f>
        <v>0</v>
      </c>
      <c r="R938">
        <f>IF('Main Data'!H938="Longines",1,0)</f>
        <v>0</v>
      </c>
      <c r="S938">
        <f>IF('Main Data'!H938="Movado",1,0)</f>
        <v>0</v>
      </c>
      <c r="T938">
        <f>IF('Main Data'!H938="Omega",1,0)</f>
        <v>0</v>
      </c>
      <c r="U938">
        <f>IF('Main Data'!H938="Panerai",1,0)</f>
        <v>0</v>
      </c>
      <c r="V938">
        <f>IF('Main Data'!H938="Patek",1,0)</f>
        <v>0</v>
      </c>
      <c r="W938">
        <f>IF('Main Data'!H938="Rolex",1,0)</f>
        <v>0</v>
      </c>
      <c r="X938">
        <f>IF('Main Data'!H938="Tudor",1,0)</f>
        <v>0</v>
      </c>
      <c r="Y938">
        <f>IF('Main Data'!H938="Ulysse Nardin",1,0)</f>
        <v>0</v>
      </c>
      <c r="Z938">
        <f>IF('Main Data'!H938="Universal Geneve",1,0)</f>
        <v>0</v>
      </c>
      <c r="AA938">
        <f>IF('Main Data'!H938="Vacheron",1,0)</f>
        <v>1</v>
      </c>
      <c r="AB938">
        <f>IF('Main Data'!H938="Zenith",1,0)</f>
        <v>0</v>
      </c>
      <c r="AC938">
        <f>IF('Main Data'!J938="Stainless Steel",1,0)</f>
        <v>0</v>
      </c>
      <c r="AD938">
        <f>IF('Main Data'!J938="Two-tone",1,0)</f>
        <v>0</v>
      </c>
      <c r="AE938">
        <f>IF(OR('Main Data'!J938="YG 18K",'Main Data'!J938="YG &lt;18K",'Main Data'!J938="PG 18K",'Main Data'!J938="PG &lt;18K",'Main Data'!J938="WG 18K",'Main Data'!J938="Mixes of 18K",'Main Data'!J938="Mixes &lt;18K"),1,0)</f>
        <v>1</v>
      </c>
      <c r="AF938">
        <f>IF('Main Data'!J938="Platinum",1,0)</f>
        <v>0</v>
      </c>
      <c r="AG938">
        <f>IF(OR('Main Data'!J938="PVD",'Main Data'!J938="Gold Plate",'Main Data'!J938="Other"),1,0)</f>
        <v>0</v>
      </c>
      <c r="AH938">
        <f>IF('Main Data'!N938="Stainless Steel",1,0)</f>
        <v>0</v>
      </c>
      <c r="AI938">
        <f>IF('Main Data'!N938="Leather",1,0)</f>
        <v>0</v>
      </c>
      <c r="AJ938">
        <f>IF('Main Data'!N938="Two-tone",1,0)</f>
        <v>0</v>
      </c>
      <c r="AK938">
        <f>IF(OR('Main Data'!N938="YG 18K",'Main Data'!N938="PG 18K",'Main Data'!N938="WG 18K",'Main Data'!N938="Mixes of 18K"),1,0)</f>
        <v>1</v>
      </c>
      <c r="AL938">
        <f>IF(OR(,'Main Data'!N938="PVD",'Main Data'!N938="Gold plate"),1,0)</f>
        <v>0</v>
      </c>
      <c r="AM938">
        <f>IF(OR('Main Data'!AV938="Yes",'Main Data'!AW938="Yes",'Main Data'!AU938="Yes"),1,0)</f>
        <v>0</v>
      </c>
      <c r="AN938">
        <f>IF(OR(ISTEXT('Main Data'!AX938), ISTEXT('Main Data'!AY938)),1,0)</f>
        <v>0</v>
      </c>
      <c r="AO938">
        <f>IF('Main Data'!AZ938="Yes",1,0)</f>
        <v>0</v>
      </c>
      <c r="AP938">
        <f>IF('Main Data'!BA938="Yes",1,0)</f>
        <v>0</v>
      </c>
      <c r="AQ938">
        <f>IF('Main Data'!BD938="Yes",1,0)</f>
        <v>0</v>
      </c>
      <c r="AR938">
        <f>IF('Main Data'!BE938="A",1,0)</f>
        <v>0</v>
      </c>
      <c r="AS938">
        <f>IF('Main Data'!BE938="AA",1,0)</f>
        <v>0</v>
      </c>
      <c r="AT938">
        <f>IF('Main Data'!BE938="AAA",1,0)</f>
        <v>1</v>
      </c>
      <c r="AU938">
        <f>IF('Main Data'!BE938="AAAA",1,0)</f>
        <v>0</v>
      </c>
      <c r="AV938">
        <f>IF('Main Data'!P938="Yes",1,0)</f>
        <v>0</v>
      </c>
      <c r="AW938">
        <f>IF('Main Data'!AP938="Yes",1,0)</f>
        <v>0</v>
      </c>
      <c r="AX938">
        <f>IF(OR('Main Data'!V938="Yes", 'Main Data'!W938="Yes",'Main Data'!X938="Yes"),1,0)</f>
        <v>1</v>
      </c>
      <c r="AY938">
        <f>IF(OR('Main Data'!Y938="Yes",'Main Data'!Z938="Yes"),1,0)</f>
        <v>0</v>
      </c>
      <c r="AZ938">
        <f>IF('Main Data'!AR938="Yes",1,0)</f>
        <v>0</v>
      </c>
      <c r="BA938">
        <f>IF('Main Data'!AS938="Yes",1,0)</f>
        <v>0</v>
      </c>
      <c r="BB938">
        <f>IF('Main Data'!AG938="Yes",1,0)</f>
        <v>0</v>
      </c>
      <c r="BC938">
        <f>IF('Main Data'!AB938="Yes",1,0)</f>
        <v>0</v>
      </c>
      <c r="BD938">
        <f>IF('Main Data'!AA938="Yes",1,0)</f>
        <v>0</v>
      </c>
      <c r="BE938">
        <f>IF('Main Data'!AC938="Yes",1,0)</f>
        <v>0</v>
      </c>
      <c r="BF938">
        <f>IF('Main Data'!AF938="Yes",1,0)</f>
        <v>0</v>
      </c>
      <c r="BG938">
        <f>IF(OR('Main Data'!AI938="Yes",'Main Data'!AL938="Yes"),1,0)</f>
        <v>0</v>
      </c>
      <c r="BH938">
        <f>IF('Main Data'!AJ938="Yes",1,0)</f>
        <v>0</v>
      </c>
      <c r="BI938">
        <f>IF('Main Data'!AK938="Yes",1,0)</f>
        <v>0</v>
      </c>
      <c r="BJ938">
        <f>IF('Main Data'!AM938="Yes",1,0)</f>
        <v>0</v>
      </c>
      <c r="BK938">
        <f>IF('Main Data'!AQ938="Yes",1,0)</f>
        <v>0</v>
      </c>
      <c r="BL938" s="21">
        <f t="shared" si="85"/>
        <v>0</v>
      </c>
      <c r="BM938" s="21">
        <f t="shared" si="86"/>
        <v>0</v>
      </c>
      <c r="BN938" s="21">
        <f t="shared" si="87"/>
        <v>1</v>
      </c>
      <c r="BO938" s="21">
        <f t="shared" si="88"/>
        <v>0</v>
      </c>
      <c r="BP938" s="21">
        <f t="shared" si="89"/>
        <v>0</v>
      </c>
    </row>
    <row r="939" spans="1:68" x14ac:dyDescent="0.2">
      <c r="A939">
        <v>935</v>
      </c>
      <c r="B939" s="33">
        <f>'Main Data'!C939</f>
        <v>43911</v>
      </c>
      <c r="C939">
        <f>'Main Data'!D939</f>
        <v>239</v>
      </c>
      <c r="D939" s="26">
        <f>'Main Data'!E939</f>
        <v>7000</v>
      </c>
      <c r="E939" s="26">
        <f>'Main Data'!F939</f>
        <v>8750</v>
      </c>
      <c r="F939" s="34">
        <f t="shared" si="84"/>
        <v>8.8536654280374503</v>
      </c>
      <c r="G939">
        <f>IF('Main Data'!H939="AP",1,0)</f>
        <v>0</v>
      </c>
      <c r="H939">
        <f>IF('Main Data'!H939="Blancpain",1,0)</f>
        <v>0</v>
      </c>
      <c r="I939">
        <f>IF('Main Data'!H939="Breguet",1,0)</f>
        <v>0</v>
      </c>
      <c r="J939">
        <f>IF('Main Data'!H939="Breitling",1,0)</f>
        <v>0</v>
      </c>
      <c r="K939">
        <f>IF('Main Data'!H939="Cartier",1,0)</f>
        <v>0</v>
      </c>
      <c r="L939">
        <f>IF('Main Data'!H939="Gallet",1,0)</f>
        <v>0</v>
      </c>
      <c r="M939">
        <f>IF('Main Data'!H939="Girard Perregaux",1,0)</f>
        <v>0</v>
      </c>
      <c r="N939">
        <f>IF('Main Data'!H939="Gubelin",1,0)</f>
        <v>0</v>
      </c>
      <c r="O939">
        <f>IF('Main Data'!H939="Heuer",1,0)</f>
        <v>0</v>
      </c>
      <c r="P939">
        <f>IF('Main Data'!H939="IWC",1,0)</f>
        <v>0</v>
      </c>
      <c r="Q939">
        <f>IF('Main Data'!H939="JLC",1,0)</f>
        <v>0</v>
      </c>
      <c r="R939">
        <f>IF('Main Data'!H939="Longines",1,0)</f>
        <v>0</v>
      </c>
      <c r="S939">
        <f>IF('Main Data'!H939="Movado",1,0)</f>
        <v>0</v>
      </c>
      <c r="T939">
        <f>IF('Main Data'!H939="Omega",1,0)</f>
        <v>0</v>
      </c>
      <c r="U939">
        <f>IF('Main Data'!H939="Panerai",1,0)</f>
        <v>0</v>
      </c>
      <c r="V939">
        <f>IF('Main Data'!H939="Patek",1,0)</f>
        <v>0</v>
      </c>
      <c r="W939">
        <f>IF('Main Data'!H939="Rolex",1,0)</f>
        <v>1</v>
      </c>
      <c r="X939">
        <f>IF('Main Data'!H939="Tudor",1,0)</f>
        <v>0</v>
      </c>
      <c r="Y939">
        <f>IF('Main Data'!H939="Ulysse Nardin",1,0)</f>
        <v>0</v>
      </c>
      <c r="Z939">
        <f>IF('Main Data'!H939="Universal Geneve",1,0)</f>
        <v>0</v>
      </c>
      <c r="AA939">
        <f>IF('Main Data'!H939="Vacheron",1,0)</f>
        <v>0</v>
      </c>
      <c r="AB939">
        <f>IF('Main Data'!H939="Zenith",1,0)</f>
        <v>0</v>
      </c>
      <c r="AC939">
        <f>IF('Main Data'!J939="Stainless Steel",1,0)</f>
        <v>0</v>
      </c>
      <c r="AD939">
        <f>IF('Main Data'!J939="Two-tone",1,0)</f>
        <v>0</v>
      </c>
      <c r="AE939">
        <f>IF(OR('Main Data'!J939="YG 18K",'Main Data'!J939="YG &lt;18K",'Main Data'!J939="PG 18K",'Main Data'!J939="PG &lt;18K",'Main Data'!J939="WG 18K",'Main Data'!J939="Mixes of 18K",'Main Data'!J939="Mixes &lt;18K"),1,0)</f>
        <v>1</v>
      </c>
      <c r="AF939">
        <f>IF('Main Data'!J939="Platinum",1,0)</f>
        <v>0</v>
      </c>
      <c r="AG939">
        <f>IF(OR('Main Data'!J939="PVD",'Main Data'!J939="Gold Plate",'Main Data'!J939="Other"),1,0)</f>
        <v>0</v>
      </c>
      <c r="AH939">
        <f>IF('Main Data'!N939="Stainless Steel",1,0)</f>
        <v>0</v>
      </c>
      <c r="AI939">
        <f>IF('Main Data'!N939="Leather",1,0)</f>
        <v>1</v>
      </c>
      <c r="AJ939">
        <f>IF('Main Data'!N939="Two-tone",1,0)</f>
        <v>0</v>
      </c>
      <c r="AK939">
        <f>IF(OR('Main Data'!N939="YG 18K",'Main Data'!N939="PG 18K",'Main Data'!N939="WG 18K",'Main Data'!N939="Mixes of 18K"),1,0)</f>
        <v>0</v>
      </c>
      <c r="AL939">
        <f>IF(OR(,'Main Data'!N939="PVD",'Main Data'!N939="Gold plate"),1,0)</f>
        <v>0</v>
      </c>
      <c r="AM939">
        <f>IF(OR('Main Data'!AV939="Yes",'Main Data'!AW939="Yes",'Main Data'!AU939="Yes"),1,0)</f>
        <v>0</v>
      </c>
      <c r="AN939">
        <f>IF(OR(ISTEXT('Main Data'!AX939), ISTEXT('Main Data'!AY939)),1,0)</f>
        <v>0</v>
      </c>
      <c r="AO939">
        <f>IF('Main Data'!AZ939="Yes",1,0)</f>
        <v>0</v>
      </c>
      <c r="AP939">
        <f>IF('Main Data'!BA939="Yes",1,0)</f>
        <v>0</v>
      </c>
      <c r="AQ939">
        <f>IF('Main Data'!BD939="Yes",1,0)</f>
        <v>0</v>
      </c>
      <c r="AR939">
        <f>IF('Main Data'!BE939="A",1,0)</f>
        <v>0</v>
      </c>
      <c r="AS939">
        <f>IF('Main Data'!BE939="AA",1,0)</f>
        <v>0</v>
      </c>
      <c r="AT939">
        <f>IF('Main Data'!BE939="AAA",1,0)</f>
        <v>1</v>
      </c>
      <c r="AU939">
        <f>IF('Main Data'!BE939="AAAA",1,0)</f>
        <v>0</v>
      </c>
      <c r="AV939">
        <f>IF('Main Data'!P939="Yes",1,0)</f>
        <v>0</v>
      </c>
      <c r="AW939">
        <f>IF('Main Data'!AP939="Yes",1,0)</f>
        <v>0</v>
      </c>
      <c r="AX939">
        <f>IF(OR('Main Data'!V939="Yes", 'Main Data'!W939="Yes",'Main Data'!X939="Yes"),1,0)</f>
        <v>1</v>
      </c>
      <c r="AY939">
        <f>IF(OR('Main Data'!Y939="Yes",'Main Data'!Z939="Yes"),1,0)</f>
        <v>0</v>
      </c>
      <c r="AZ939">
        <f>IF('Main Data'!AR939="Yes",1,0)</f>
        <v>0</v>
      </c>
      <c r="BA939">
        <f>IF('Main Data'!AS939="Yes",1,0)</f>
        <v>0</v>
      </c>
      <c r="BB939">
        <f>IF('Main Data'!AG939="Yes",1,0)</f>
        <v>0</v>
      </c>
      <c r="BC939">
        <f>IF('Main Data'!AB939="Yes",1,0)</f>
        <v>0</v>
      </c>
      <c r="BD939">
        <f>IF('Main Data'!AA939="Yes",1,0)</f>
        <v>0</v>
      </c>
      <c r="BE939">
        <f>IF('Main Data'!AC939="Yes",1,0)</f>
        <v>0</v>
      </c>
      <c r="BF939">
        <f>IF('Main Data'!AF939="Yes",1,0)</f>
        <v>0</v>
      </c>
      <c r="BG939">
        <f>IF(OR('Main Data'!AI939="Yes",'Main Data'!AL939="Yes"),1,0)</f>
        <v>0</v>
      </c>
      <c r="BH939">
        <f>IF('Main Data'!AJ939="Yes",1,0)</f>
        <v>0</v>
      </c>
      <c r="BI939">
        <f>IF('Main Data'!AK939="Yes",1,0)</f>
        <v>0</v>
      </c>
      <c r="BJ939">
        <f>IF('Main Data'!AM939="Yes",1,0)</f>
        <v>0</v>
      </c>
      <c r="BK939">
        <f>IF('Main Data'!AQ939="Yes",1,0)</f>
        <v>0</v>
      </c>
      <c r="BL939" s="21">
        <f t="shared" si="85"/>
        <v>0</v>
      </c>
      <c r="BM939" s="21">
        <f t="shared" si="86"/>
        <v>0</v>
      </c>
      <c r="BN939" s="21">
        <f t="shared" si="87"/>
        <v>1</v>
      </c>
      <c r="BO939" s="21">
        <f t="shared" si="88"/>
        <v>0</v>
      </c>
      <c r="BP939" s="21">
        <f t="shared" si="89"/>
        <v>0</v>
      </c>
    </row>
    <row r="940" spans="1:68" x14ac:dyDescent="0.2">
      <c r="A940">
        <v>936</v>
      </c>
      <c r="B940" s="33">
        <f>'Main Data'!C940</f>
        <v>43911</v>
      </c>
      <c r="C940">
        <f>'Main Data'!D940</f>
        <v>245</v>
      </c>
      <c r="D940" s="26">
        <f>'Main Data'!E940</f>
        <v>5300</v>
      </c>
      <c r="E940" s="26">
        <f>'Main Data'!F940</f>
        <v>6625</v>
      </c>
      <c r="F940" s="34">
        <f t="shared" si="84"/>
        <v>8.5754620995402124</v>
      </c>
      <c r="G940">
        <f>IF('Main Data'!H940="AP",1,0)</f>
        <v>0</v>
      </c>
      <c r="H940">
        <f>IF('Main Data'!H940="Blancpain",1,0)</f>
        <v>0</v>
      </c>
      <c r="I940">
        <f>IF('Main Data'!H940="Breguet",1,0)</f>
        <v>0</v>
      </c>
      <c r="J940">
        <f>IF('Main Data'!H940="Breitling",1,0)</f>
        <v>0</v>
      </c>
      <c r="K940">
        <f>IF('Main Data'!H940="Cartier",1,0)</f>
        <v>0</v>
      </c>
      <c r="L940">
        <f>IF('Main Data'!H940="Gallet",1,0)</f>
        <v>0</v>
      </c>
      <c r="M940">
        <f>IF('Main Data'!H940="Girard Perregaux",1,0)</f>
        <v>0</v>
      </c>
      <c r="N940">
        <f>IF('Main Data'!H940="Gubelin",1,0)</f>
        <v>0</v>
      </c>
      <c r="O940">
        <f>IF('Main Data'!H940="Heuer",1,0)</f>
        <v>0</v>
      </c>
      <c r="P940">
        <f>IF('Main Data'!H940="IWC",1,0)</f>
        <v>0</v>
      </c>
      <c r="Q940">
        <f>IF('Main Data'!H940="JLC",1,0)</f>
        <v>0</v>
      </c>
      <c r="R940">
        <f>IF('Main Data'!H940="Longines",1,0)</f>
        <v>0</v>
      </c>
      <c r="S940">
        <f>IF('Main Data'!H940="Movado",1,0)</f>
        <v>0</v>
      </c>
      <c r="T940">
        <f>IF('Main Data'!H940="Omega",1,0)</f>
        <v>0</v>
      </c>
      <c r="U940">
        <f>IF('Main Data'!H940="Panerai",1,0)</f>
        <v>0</v>
      </c>
      <c r="V940">
        <f>IF('Main Data'!H940="Patek",1,0)</f>
        <v>1</v>
      </c>
      <c r="W940">
        <f>IF('Main Data'!H940="Rolex",1,0)</f>
        <v>0</v>
      </c>
      <c r="X940">
        <f>IF('Main Data'!H940="Tudor",1,0)</f>
        <v>0</v>
      </c>
      <c r="Y940">
        <f>IF('Main Data'!H940="Ulysse Nardin",1,0)</f>
        <v>0</v>
      </c>
      <c r="Z940">
        <f>IF('Main Data'!H940="Universal Geneve",1,0)</f>
        <v>0</v>
      </c>
      <c r="AA940">
        <f>IF('Main Data'!H940="Vacheron",1,0)</f>
        <v>0</v>
      </c>
      <c r="AB940">
        <f>IF('Main Data'!H940="Zenith",1,0)</f>
        <v>0</v>
      </c>
      <c r="AC940">
        <f>IF('Main Data'!J940="Stainless Steel",1,0)</f>
        <v>0</v>
      </c>
      <c r="AD940">
        <f>IF('Main Data'!J940="Two-tone",1,0)</f>
        <v>0</v>
      </c>
      <c r="AE940">
        <f>IF(OR('Main Data'!J940="YG 18K",'Main Data'!J940="YG &lt;18K",'Main Data'!J940="PG 18K",'Main Data'!J940="PG &lt;18K",'Main Data'!J940="WG 18K",'Main Data'!J940="Mixes of 18K",'Main Data'!J940="Mixes &lt;18K"),1,0)</f>
        <v>1</v>
      </c>
      <c r="AF940">
        <f>IF('Main Data'!J940="Platinum",1,0)</f>
        <v>0</v>
      </c>
      <c r="AG940">
        <f>IF(OR('Main Data'!J940="PVD",'Main Data'!J940="Gold Plate",'Main Data'!J940="Other"),1,0)</f>
        <v>0</v>
      </c>
      <c r="AH940">
        <f>IF('Main Data'!N940="Stainless Steel",1,0)</f>
        <v>0</v>
      </c>
      <c r="AI940">
        <f>IF('Main Data'!N940="Leather",1,0)</f>
        <v>1</v>
      </c>
      <c r="AJ940">
        <f>IF('Main Data'!N940="Two-tone",1,0)</f>
        <v>0</v>
      </c>
      <c r="AK940">
        <f>IF(OR('Main Data'!N940="YG 18K",'Main Data'!N940="PG 18K",'Main Data'!N940="WG 18K",'Main Data'!N940="Mixes of 18K"),1,0)</f>
        <v>0</v>
      </c>
      <c r="AL940">
        <f>IF(OR(,'Main Data'!N940="PVD",'Main Data'!N940="Gold plate"),1,0)</f>
        <v>0</v>
      </c>
      <c r="AM940">
        <f>IF(OR('Main Data'!AV940="Yes",'Main Data'!AW940="Yes",'Main Data'!AU940="Yes"),1,0)</f>
        <v>0</v>
      </c>
      <c r="AN940">
        <f>IF(OR(ISTEXT('Main Data'!AX940), ISTEXT('Main Data'!AY940)),1,0)</f>
        <v>0</v>
      </c>
      <c r="AO940">
        <f>IF('Main Data'!AZ940="Yes",1,0)</f>
        <v>0</v>
      </c>
      <c r="AP940">
        <f>IF('Main Data'!BA940="Yes",1,0)</f>
        <v>0</v>
      </c>
      <c r="AQ940">
        <f>IF('Main Data'!BD940="Yes",1,0)</f>
        <v>0</v>
      </c>
      <c r="AR940">
        <f>IF('Main Data'!BE940="A",1,0)</f>
        <v>0</v>
      </c>
      <c r="AS940">
        <f>IF('Main Data'!BE940="AA",1,0)</f>
        <v>1</v>
      </c>
      <c r="AT940">
        <f>IF('Main Data'!BE940="AAA",1,0)</f>
        <v>0</v>
      </c>
      <c r="AU940">
        <f>IF('Main Data'!BE940="AAAA",1,0)</f>
        <v>0</v>
      </c>
      <c r="AV940">
        <f>IF('Main Data'!P940="Yes",1,0)</f>
        <v>1</v>
      </c>
      <c r="AW940">
        <f>IF('Main Data'!AP940="Yes",1,0)</f>
        <v>0</v>
      </c>
      <c r="AX940">
        <f>IF(OR('Main Data'!V940="Yes", 'Main Data'!W940="Yes",'Main Data'!X940="Yes"),1,0)</f>
        <v>0</v>
      </c>
      <c r="AY940">
        <f>IF(OR('Main Data'!Y940="Yes",'Main Data'!Z940="Yes"),1,0)</f>
        <v>0</v>
      </c>
      <c r="AZ940">
        <f>IF('Main Data'!AR940="Yes",1,0)</f>
        <v>0</v>
      </c>
      <c r="BA940">
        <f>IF('Main Data'!AS940="Yes",1,0)</f>
        <v>0</v>
      </c>
      <c r="BB940">
        <f>IF('Main Data'!AG940="Yes",1,0)</f>
        <v>0</v>
      </c>
      <c r="BC940">
        <f>IF('Main Data'!AB940="Yes",1,0)</f>
        <v>0</v>
      </c>
      <c r="BD940">
        <f>IF('Main Data'!AA940="Yes",1,0)</f>
        <v>0</v>
      </c>
      <c r="BE940">
        <f>IF('Main Data'!AC940="Yes",1,0)</f>
        <v>0</v>
      </c>
      <c r="BF940">
        <f>IF('Main Data'!AF940="Yes",1,0)</f>
        <v>0</v>
      </c>
      <c r="BG940">
        <f>IF(OR('Main Data'!AI940="Yes",'Main Data'!AL940="Yes"),1,0)</f>
        <v>0</v>
      </c>
      <c r="BH940">
        <f>IF('Main Data'!AJ940="Yes",1,0)</f>
        <v>0</v>
      </c>
      <c r="BI940">
        <f>IF('Main Data'!AK940="Yes",1,0)</f>
        <v>0</v>
      </c>
      <c r="BJ940">
        <f>IF('Main Data'!AM940="Yes",1,0)</f>
        <v>0</v>
      </c>
      <c r="BK940">
        <f>IF('Main Data'!AQ940="Yes",1,0)</f>
        <v>0</v>
      </c>
      <c r="BL940" s="21">
        <f t="shared" si="85"/>
        <v>0</v>
      </c>
      <c r="BM940" s="21">
        <f t="shared" si="86"/>
        <v>0</v>
      </c>
      <c r="BN940" s="21">
        <f t="shared" si="87"/>
        <v>1</v>
      </c>
      <c r="BO940" s="21">
        <f t="shared" si="88"/>
        <v>0</v>
      </c>
      <c r="BP940" s="21">
        <f t="shared" si="89"/>
        <v>0</v>
      </c>
    </row>
    <row r="941" spans="1:68" x14ac:dyDescent="0.2">
      <c r="A941">
        <v>937</v>
      </c>
      <c r="B941" s="33">
        <f>'Main Data'!C941</f>
        <v>43911</v>
      </c>
      <c r="C941">
        <f>'Main Data'!D941</f>
        <v>247</v>
      </c>
      <c r="D941" s="26">
        <f>'Main Data'!E941</f>
        <v>28000</v>
      </c>
      <c r="E941" s="26">
        <f>'Main Data'!F941</f>
        <v>35000</v>
      </c>
      <c r="F941" s="34">
        <f t="shared" si="84"/>
        <v>10.239959789157341</v>
      </c>
      <c r="G941">
        <f>IF('Main Data'!H941="AP",1,0)</f>
        <v>0</v>
      </c>
      <c r="H941">
        <f>IF('Main Data'!H941="Blancpain",1,0)</f>
        <v>0</v>
      </c>
      <c r="I941">
        <f>IF('Main Data'!H941="Breguet",1,0)</f>
        <v>0</v>
      </c>
      <c r="J941">
        <f>IF('Main Data'!H941="Breitling",1,0)</f>
        <v>0</v>
      </c>
      <c r="K941">
        <f>IF('Main Data'!H941="Cartier",1,0)</f>
        <v>0</v>
      </c>
      <c r="L941">
        <f>IF('Main Data'!H941="Gallet",1,0)</f>
        <v>0</v>
      </c>
      <c r="M941">
        <f>IF('Main Data'!H941="Girard Perregaux",1,0)</f>
        <v>0</v>
      </c>
      <c r="N941">
        <f>IF('Main Data'!H941="Gubelin",1,0)</f>
        <v>0</v>
      </c>
      <c r="O941">
        <f>IF('Main Data'!H941="Heuer",1,0)</f>
        <v>0</v>
      </c>
      <c r="P941">
        <f>IF('Main Data'!H941="IWC",1,0)</f>
        <v>0</v>
      </c>
      <c r="Q941">
        <f>IF('Main Data'!H941="JLC",1,0)</f>
        <v>0</v>
      </c>
      <c r="R941">
        <f>IF('Main Data'!H941="Longines",1,0)</f>
        <v>0</v>
      </c>
      <c r="S941">
        <f>IF('Main Data'!H941="Movado",1,0)</f>
        <v>0</v>
      </c>
      <c r="T941">
        <f>IF('Main Data'!H941="Omega",1,0)</f>
        <v>0</v>
      </c>
      <c r="U941">
        <f>IF('Main Data'!H941="Panerai",1,0)</f>
        <v>0</v>
      </c>
      <c r="V941">
        <f>IF('Main Data'!H941="Patek",1,0)</f>
        <v>1</v>
      </c>
      <c r="W941">
        <f>IF('Main Data'!H941="Rolex",1,0)</f>
        <v>0</v>
      </c>
      <c r="X941">
        <f>IF('Main Data'!H941="Tudor",1,0)</f>
        <v>0</v>
      </c>
      <c r="Y941">
        <f>IF('Main Data'!H941="Ulysse Nardin",1,0)</f>
        <v>0</v>
      </c>
      <c r="Z941">
        <f>IF('Main Data'!H941="Universal Geneve",1,0)</f>
        <v>0</v>
      </c>
      <c r="AA941">
        <f>IF('Main Data'!H941="Vacheron",1,0)</f>
        <v>0</v>
      </c>
      <c r="AB941">
        <f>IF('Main Data'!H941="Zenith",1,0)</f>
        <v>0</v>
      </c>
      <c r="AC941">
        <f>IF('Main Data'!J941="Stainless Steel",1,0)</f>
        <v>0</v>
      </c>
      <c r="AD941">
        <f>IF('Main Data'!J941="Two-tone",1,0)</f>
        <v>0</v>
      </c>
      <c r="AE941">
        <f>IF(OR('Main Data'!J941="YG 18K",'Main Data'!J941="YG &lt;18K",'Main Data'!J941="PG 18K",'Main Data'!J941="PG &lt;18K",'Main Data'!J941="WG 18K",'Main Data'!J941="Mixes of 18K",'Main Data'!J941="Mixes &lt;18K"),1,0)</f>
        <v>1</v>
      </c>
      <c r="AF941">
        <f>IF('Main Data'!J941="Platinum",1,0)</f>
        <v>0</v>
      </c>
      <c r="AG941">
        <f>IF(OR('Main Data'!J941="PVD",'Main Data'!J941="Gold Plate",'Main Data'!J941="Other"),1,0)</f>
        <v>0</v>
      </c>
      <c r="AH941">
        <f>IF('Main Data'!N941="Stainless Steel",1,0)</f>
        <v>0</v>
      </c>
      <c r="AI941">
        <f>IF('Main Data'!N941="Leather",1,0)</f>
        <v>1</v>
      </c>
      <c r="AJ941">
        <f>IF('Main Data'!N941="Two-tone",1,0)</f>
        <v>0</v>
      </c>
      <c r="AK941">
        <f>IF(OR('Main Data'!N941="YG 18K",'Main Data'!N941="PG 18K",'Main Data'!N941="WG 18K",'Main Data'!N941="Mixes of 18K"),1,0)</f>
        <v>0</v>
      </c>
      <c r="AL941">
        <f>IF(OR(,'Main Data'!N941="PVD",'Main Data'!N941="Gold plate"),1,0)</f>
        <v>0</v>
      </c>
      <c r="AM941">
        <f>IF(OR('Main Data'!AV941="Yes",'Main Data'!AW941="Yes",'Main Data'!AU941="Yes"),1,0)</f>
        <v>0</v>
      </c>
      <c r="AN941">
        <f>IF(OR(ISTEXT('Main Data'!AX941), ISTEXT('Main Data'!AY941)),1,0)</f>
        <v>0</v>
      </c>
      <c r="AO941">
        <f>IF('Main Data'!AZ941="Yes",1,0)</f>
        <v>0</v>
      </c>
      <c r="AP941">
        <f>IF('Main Data'!BA941="Yes",1,0)</f>
        <v>0</v>
      </c>
      <c r="AQ941">
        <f>IF('Main Data'!BD941="Yes",1,0)</f>
        <v>0</v>
      </c>
      <c r="AR941">
        <f>IF('Main Data'!BE941="A",1,0)</f>
        <v>0</v>
      </c>
      <c r="AS941">
        <f>IF('Main Data'!BE941="AA",1,0)</f>
        <v>0</v>
      </c>
      <c r="AT941">
        <f>IF('Main Data'!BE941="AAA",1,0)</f>
        <v>0</v>
      </c>
      <c r="AU941">
        <f>IF('Main Data'!BE941="AAAA",1,0)</f>
        <v>1</v>
      </c>
      <c r="AV941">
        <f>IF('Main Data'!P941="Yes",1,0)</f>
        <v>1</v>
      </c>
      <c r="AW941">
        <f>IF('Main Data'!AP941="Yes",1,0)</f>
        <v>0</v>
      </c>
      <c r="AX941">
        <f>IF(OR('Main Data'!V941="Yes", 'Main Data'!W941="Yes",'Main Data'!X941="Yes"),1,0)</f>
        <v>0</v>
      </c>
      <c r="AY941">
        <f>IF(OR('Main Data'!Y941="Yes",'Main Data'!Z941="Yes"),1,0)</f>
        <v>0</v>
      </c>
      <c r="AZ941">
        <f>IF('Main Data'!AR941="Yes",1,0)</f>
        <v>0</v>
      </c>
      <c r="BA941">
        <f>IF('Main Data'!AS941="Yes",1,0)</f>
        <v>0</v>
      </c>
      <c r="BB941">
        <f>IF('Main Data'!AG941="Yes",1,0)</f>
        <v>0</v>
      </c>
      <c r="BC941">
        <f>IF('Main Data'!AB941="Yes",1,0)</f>
        <v>0</v>
      </c>
      <c r="BD941">
        <f>IF('Main Data'!AA941="Yes",1,0)</f>
        <v>0</v>
      </c>
      <c r="BE941">
        <f>IF('Main Data'!AC941="Yes",1,0)</f>
        <v>0</v>
      </c>
      <c r="BF941">
        <f>IF('Main Data'!AF941="Yes",1,0)</f>
        <v>0</v>
      </c>
      <c r="BG941">
        <f>IF(OR('Main Data'!AI941="Yes",'Main Data'!AL941="Yes"),1,0)</f>
        <v>0</v>
      </c>
      <c r="BH941">
        <f>IF('Main Data'!AJ941="Yes",1,0)</f>
        <v>0</v>
      </c>
      <c r="BI941">
        <f>IF('Main Data'!AK941="Yes",1,0)</f>
        <v>0</v>
      </c>
      <c r="BJ941">
        <f>IF('Main Data'!AM941="Yes",1,0)</f>
        <v>0</v>
      </c>
      <c r="BK941">
        <f>IF('Main Data'!AQ941="Yes",1,0)</f>
        <v>0</v>
      </c>
      <c r="BL941" s="21">
        <f t="shared" si="85"/>
        <v>0</v>
      </c>
      <c r="BM941" s="21">
        <f t="shared" si="86"/>
        <v>0</v>
      </c>
      <c r="BN941" s="21">
        <f t="shared" si="87"/>
        <v>1</v>
      </c>
      <c r="BO941" s="21">
        <f t="shared" si="88"/>
        <v>0</v>
      </c>
      <c r="BP941" s="21">
        <f t="shared" si="89"/>
        <v>0</v>
      </c>
    </row>
    <row r="942" spans="1:68" x14ac:dyDescent="0.2">
      <c r="A942">
        <v>938</v>
      </c>
      <c r="B942" s="33">
        <f>'Main Data'!C942</f>
        <v>43911</v>
      </c>
      <c r="C942">
        <f>'Main Data'!D942</f>
        <v>248</v>
      </c>
      <c r="D942" s="26">
        <f>'Main Data'!E942</f>
        <v>20000</v>
      </c>
      <c r="E942" s="26">
        <f>'Main Data'!F942</f>
        <v>25000</v>
      </c>
      <c r="F942" s="34">
        <f t="shared" si="84"/>
        <v>9.9034875525361272</v>
      </c>
      <c r="G942">
        <f>IF('Main Data'!H942="AP",1,0)</f>
        <v>0</v>
      </c>
      <c r="H942">
        <f>IF('Main Data'!H942="Blancpain",1,0)</f>
        <v>0</v>
      </c>
      <c r="I942">
        <f>IF('Main Data'!H942="Breguet",1,0)</f>
        <v>0</v>
      </c>
      <c r="J942">
        <f>IF('Main Data'!H942="Breitling",1,0)</f>
        <v>0</v>
      </c>
      <c r="K942">
        <f>IF('Main Data'!H942="Cartier",1,0)</f>
        <v>0</v>
      </c>
      <c r="L942">
        <f>IF('Main Data'!H942="Gallet",1,0)</f>
        <v>0</v>
      </c>
      <c r="M942">
        <f>IF('Main Data'!H942="Girard Perregaux",1,0)</f>
        <v>0</v>
      </c>
      <c r="N942">
        <f>IF('Main Data'!H942="Gubelin",1,0)</f>
        <v>0</v>
      </c>
      <c r="O942">
        <f>IF('Main Data'!H942="Heuer",1,0)</f>
        <v>0</v>
      </c>
      <c r="P942">
        <f>IF('Main Data'!H942="IWC",1,0)</f>
        <v>0</v>
      </c>
      <c r="Q942">
        <f>IF('Main Data'!H942="JLC",1,0)</f>
        <v>0</v>
      </c>
      <c r="R942">
        <f>IF('Main Data'!H942="Longines",1,0)</f>
        <v>0</v>
      </c>
      <c r="S942">
        <f>IF('Main Data'!H942="Movado",1,0)</f>
        <v>0</v>
      </c>
      <c r="T942">
        <f>IF('Main Data'!H942="Omega",1,0)</f>
        <v>0</v>
      </c>
      <c r="U942">
        <f>IF('Main Data'!H942="Panerai",1,0)</f>
        <v>0</v>
      </c>
      <c r="V942">
        <f>IF('Main Data'!H942="Patek",1,0)</f>
        <v>1</v>
      </c>
      <c r="W942">
        <f>IF('Main Data'!H942="Rolex",1,0)</f>
        <v>0</v>
      </c>
      <c r="X942">
        <f>IF('Main Data'!H942="Tudor",1,0)</f>
        <v>0</v>
      </c>
      <c r="Y942">
        <f>IF('Main Data'!H942="Ulysse Nardin",1,0)</f>
        <v>0</v>
      </c>
      <c r="Z942">
        <f>IF('Main Data'!H942="Universal Geneve",1,0)</f>
        <v>0</v>
      </c>
      <c r="AA942">
        <f>IF('Main Data'!H942="Vacheron",1,0)</f>
        <v>0</v>
      </c>
      <c r="AB942">
        <f>IF('Main Data'!H942="Zenith",1,0)</f>
        <v>0</v>
      </c>
      <c r="AC942">
        <f>IF('Main Data'!J942="Stainless Steel",1,0)</f>
        <v>0</v>
      </c>
      <c r="AD942">
        <f>IF('Main Data'!J942="Two-tone",1,0)</f>
        <v>0</v>
      </c>
      <c r="AE942">
        <f>IF(OR('Main Data'!J942="YG 18K",'Main Data'!J942="YG &lt;18K",'Main Data'!J942="PG 18K",'Main Data'!J942="PG &lt;18K",'Main Data'!J942="WG 18K",'Main Data'!J942="Mixes of 18K",'Main Data'!J942="Mixes &lt;18K"),1,0)</f>
        <v>1</v>
      </c>
      <c r="AF942">
        <f>IF('Main Data'!J942="Platinum",1,0)</f>
        <v>0</v>
      </c>
      <c r="AG942">
        <f>IF(OR('Main Data'!J942="PVD",'Main Data'!J942="Gold Plate",'Main Data'!J942="Other"),1,0)</f>
        <v>0</v>
      </c>
      <c r="AH942">
        <f>IF('Main Data'!N942="Stainless Steel",1,0)</f>
        <v>0</v>
      </c>
      <c r="AI942">
        <f>IF('Main Data'!N942="Leather",1,0)</f>
        <v>1</v>
      </c>
      <c r="AJ942">
        <f>IF('Main Data'!N942="Two-tone",1,0)</f>
        <v>0</v>
      </c>
      <c r="AK942">
        <f>IF(OR('Main Data'!N942="YG 18K",'Main Data'!N942="PG 18K",'Main Data'!N942="WG 18K",'Main Data'!N942="Mixes of 18K"),1,0)</f>
        <v>0</v>
      </c>
      <c r="AL942">
        <f>IF(OR(,'Main Data'!N942="PVD",'Main Data'!N942="Gold plate"),1,0)</f>
        <v>0</v>
      </c>
      <c r="AM942">
        <f>IF(OR('Main Data'!AV942="Yes",'Main Data'!AW942="Yes",'Main Data'!AU942="Yes"),1,0)</f>
        <v>0</v>
      </c>
      <c r="AN942">
        <f>IF(OR(ISTEXT('Main Data'!AX942), ISTEXT('Main Data'!AY942)),1,0)</f>
        <v>0</v>
      </c>
      <c r="AO942">
        <f>IF('Main Data'!AZ942="Yes",1,0)</f>
        <v>0</v>
      </c>
      <c r="AP942">
        <f>IF('Main Data'!BA942="Yes",1,0)</f>
        <v>0</v>
      </c>
      <c r="AQ942">
        <f>IF('Main Data'!BD942="Yes",1,0)</f>
        <v>0</v>
      </c>
      <c r="AR942">
        <f>IF('Main Data'!BE942="A",1,0)</f>
        <v>0</v>
      </c>
      <c r="AS942">
        <f>IF('Main Data'!BE942="AA",1,0)</f>
        <v>0</v>
      </c>
      <c r="AT942">
        <f>IF('Main Data'!BE942="AAA",1,0)</f>
        <v>0</v>
      </c>
      <c r="AU942">
        <f>IF('Main Data'!BE942="AAAA",1,0)</f>
        <v>1</v>
      </c>
      <c r="AV942">
        <f>IF('Main Data'!P942="Yes",1,0)</f>
        <v>0</v>
      </c>
      <c r="AW942">
        <f>IF('Main Data'!AP942="Yes",1,0)</f>
        <v>1</v>
      </c>
      <c r="AX942">
        <f>IF(OR('Main Data'!V942="Yes", 'Main Data'!W942="Yes",'Main Data'!X942="Yes"),1,0)</f>
        <v>0</v>
      </c>
      <c r="AY942">
        <f>IF(OR('Main Data'!Y942="Yes",'Main Data'!Z942="Yes"),1,0)</f>
        <v>0</v>
      </c>
      <c r="AZ942">
        <f>IF('Main Data'!AR942="Yes",1,0)</f>
        <v>0</v>
      </c>
      <c r="BA942">
        <f>IF('Main Data'!AS942="Yes",1,0)</f>
        <v>0</v>
      </c>
      <c r="BB942">
        <f>IF('Main Data'!AG942="Yes",1,0)</f>
        <v>0</v>
      </c>
      <c r="BC942">
        <f>IF('Main Data'!AB942="Yes",1,0)</f>
        <v>0</v>
      </c>
      <c r="BD942">
        <f>IF('Main Data'!AA942="Yes",1,0)</f>
        <v>0</v>
      </c>
      <c r="BE942">
        <f>IF('Main Data'!AC942="Yes",1,0)</f>
        <v>0</v>
      </c>
      <c r="BF942">
        <f>IF('Main Data'!AF942="Yes",1,0)</f>
        <v>0</v>
      </c>
      <c r="BG942">
        <f>IF(OR('Main Data'!AI942="Yes",'Main Data'!AL942="Yes"),1,0)</f>
        <v>0</v>
      </c>
      <c r="BH942">
        <f>IF('Main Data'!AJ942="Yes",1,0)</f>
        <v>0</v>
      </c>
      <c r="BI942">
        <f>IF('Main Data'!AK942="Yes",1,0)</f>
        <v>0</v>
      </c>
      <c r="BJ942">
        <f>IF('Main Data'!AM942="Yes",1,0)</f>
        <v>0</v>
      </c>
      <c r="BK942">
        <f>IF('Main Data'!AQ942="Yes",1,0)</f>
        <v>0</v>
      </c>
      <c r="BL942" s="21">
        <f t="shared" si="85"/>
        <v>0</v>
      </c>
      <c r="BM942" s="21">
        <f t="shared" si="86"/>
        <v>0</v>
      </c>
      <c r="BN942" s="21">
        <f t="shared" si="87"/>
        <v>1</v>
      </c>
      <c r="BO942" s="21">
        <f t="shared" si="88"/>
        <v>0</v>
      </c>
      <c r="BP942" s="21">
        <f t="shared" si="89"/>
        <v>0</v>
      </c>
    </row>
    <row r="943" spans="1:68" x14ac:dyDescent="0.2">
      <c r="A943">
        <v>939</v>
      </c>
      <c r="B943" s="33">
        <f>'Main Data'!C943</f>
        <v>43911</v>
      </c>
      <c r="C943">
        <f>'Main Data'!D943</f>
        <v>250</v>
      </c>
      <c r="D943" s="26">
        <f>'Main Data'!E943</f>
        <v>16000</v>
      </c>
      <c r="E943" s="26">
        <f>'Main Data'!F943</f>
        <v>20000</v>
      </c>
      <c r="F943" s="34">
        <f t="shared" si="84"/>
        <v>9.6803440012219184</v>
      </c>
      <c r="G943">
        <f>IF('Main Data'!H943="AP",1,0)</f>
        <v>0</v>
      </c>
      <c r="H943">
        <f>IF('Main Data'!H943="Blancpain",1,0)</f>
        <v>0</v>
      </c>
      <c r="I943">
        <f>IF('Main Data'!H943="Breguet",1,0)</f>
        <v>0</v>
      </c>
      <c r="J943">
        <f>IF('Main Data'!H943="Breitling",1,0)</f>
        <v>0</v>
      </c>
      <c r="K943">
        <f>IF('Main Data'!H943="Cartier",1,0)</f>
        <v>0</v>
      </c>
      <c r="L943">
        <f>IF('Main Data'!H943="Gallet",1,0)</f>
        <v>0</v>
      </c>
      <c r="M943">
        <f>IF('Main Data'!H943="Girard Perregaux",1,0)</f>
        <v>0</v>
      </c>
      <c r="N943">
        <f>IF('Main Data'!H943="Gubelin",1,0)</f>
        <v>0</v>
      </c>
      <c r="O943">
        <f>IF('Main Data'!H943="Heuer",1,0)</f>
        <v>0</v>
      </c>
      <c r="P943">
        <f>IF('Main Data'!H943="IWC",1,0)</f>
        <v>0</v>
      </c>
      <c r="Q943">
        <f>IF('Main Data'!H943="JLC",1,0)</f>
        <v>0</v>
      </c>
      <c r="R943">
        <f>IF('Main Data'!H943="Longines",1,0)</f>
        <v>0</v>
      </c>
      <c r="S943">
        <f>IF('Main Data'!H943="Movado",1,0)</f>
        <v>0</v>
      </c>
      <c r="T943">
        <f>IF('Main Data'!H943="Omega",1,0)</f>
        <v>0</v>
      </c>
      <c r="U943">
        <f>IF('Main Data'!H943="Panerai",1,0)</f>
        <v>0</v>
      </c>
      <c r="V943">
        <f>IF('Main Data'!H943="Patek",1,0)</f>
        <v>0</v>
      </c>
      <c r="W943">
        <f>IF('Main Data'!H943="Rolex",1,0)</f>
        <v>1</v>
      </c>
      <c r="X943">
        <f>IF('Main Data'!H943="Tudor",1,0)</f>
        <v>0</v>
      </c>
      <c r="Y943">
        <f>IF('Main Data'!H943="Ulysse Nardin",1,0)</f>
        <v>0</v>
      </c>
      <c r="Z943">
        <f>IF('Main Data'!H943="Universal Geneve",1,0)</f>
        <v>0</v>
      </c>
      <c r="AA943">
        <f>IF('Main Data'!H943="Vacheron",1,0)</f>
        <v>0</v>
      </c>
      <c r="AB943">
        <f>IF('Main Data'!H943="Zenith",1,0)</f>
        <v>0</v>
      </c>
      <c r="AC943">
        <f>IF('Main Data'!J943="Stainless Steel",1,0)</f>
        <v>0</v>
      </c>
      <c r="AD943">
        <f>IF('Main Data'!J943="Two-tone",1,0)</f>
        <v>0</v>
      </c>
      <c r="AE943">
        <f>IF(OR('Main Data'!J943="YG 18K",'Main Data'!J943="YG &lt;18K",'Main Data'!J943="PG 18K",'Main Data'!J943="PG &lt;18K",'Main Data'!J943="WG 18K",'Main Data'!J943="Mixes of 18K",'Main Data'!J943="Mixes &lt;18K"),1,0)</f>
        <v>1</v>
      </c>
      <c r="AF943">
        <f>IF('Main Data'!J943="Platinum",1,0)</f>
        <v>0</v>
      </c>
      <c r="AG943">
        <f>IF(OR('Main Data'!J943="PVD",'Main Data'!J943="Gold Plate",'Main Data'!J943="Other"),1,0)</f>
        <v>0</v>
      </c>
      <c r="AH943">
        <f>IF('Main Data'!N943="Stainless Steel",1,0)</f>
        <v>0</v>
      </c>
      <c r="AI943">
        <f>IF('Main Data'!N943="Leather",1,0)</f>
        <v>0</v>
      </c>
      <c r="AJ943">
        <f>IF('Main Data'!N943="Two-tone",1,0)</f>
        <v>0</v>
      </c>
      <c r="AK943">
        <f>IF(OR('Main Data'!N943="YG 18K",'Main Data'!N943="PG 18K",'Main Data'!N943="WG 18K",'Main Data'!N943="Mixes of 18K"),1,0)</f>
        <v>1</v>
      </c>
      <c r="AL943">
        <f>IF(OR(,'Main Data'!N943="PVD",'Main Data'!N943="Gold plate"),1,0)</f>
        <v>0</v>
      </c>
      <c r="AM943">
        <f>IF(OR('Main Data'!AV943="Yes",'Main Data'!AW943="Yes",'Main Data'!AU943="Yes"),1,0)</f>
        <v>0</v>
      </c>
      <c r="AN943">
        <f>IF(OR(ISTEXT('Main Data'!AX943), ISTEXT('Main Data'!AY943)),1,0)</f>
        <v>0</v>
      </c>
      <c r="AO943">
        <f>IF('Main Data'!AZ943="Yes",1,0)</f>
        <v>0</v>
      </c>
      <c r="AP943">
        <f>IF('Main Data'!BA943="Yes",1,0)</f>
        <v>0</v>
      </c>
      <c r="AQ943">
        <f>IF('Main Data'!BD943="Yes",1,0)</f>
        <v>0</v>
      </c>
      <c r="AR943">
        <f>IF('Main Data'!BE943="A",1,0)</f>
        <v>0</v>
      </c>
      <c r="AS943">
        <f>IF('Main Data'!BE943="AA",1,0)</f>
        <v>1</v>
      </c>
      <c r="AT943">
        <f>IF('Main Data'!BE943="AAA",1,0)</f>
        <v>0</v>
      </c>
      <c r="AU943">
        <f>IF('Main Data'!BE943="AAAA",1,0)</f>
        <v>0</v>
      </c>
      <c r="AV943">
        <f>IF('Main Data'!P943="Yes",1,0)</f>
        <v>0</v>
      </c>
      <c r="AW943">
        <f>IF('Main Data'!AP943="Yes",1,0)</f>
        <v>0</v>
      </c>
      <c r="AX943">
        <f>IF(OR('Main Data'!V943="Yes", 'Main Data'!W943="Yes",'Main Data'!X943="Yes"),1,0)</f>
        <v>1</v>
      </c>
      <c r="AY943">
        <f>IF(OR('Main Data'!Y943="Yes",'Main Data'!Z943="Yes"),1,0)</f>
        <v>0</v>
      </c>
      <c r="AZ943">
        <f>IF('Main Data'!AR943="Yes",1,0)</f>
        <v>0</v>
      </c>
      <c r="BA943">
        <f>IF('Main Data'!AS943="Yes",1,0)</f>
        <v>0</v>
      </c>
      <c r="BB943">
        <f>IF('Main Data'!AG943="Yes",1,0)</f>
        <v>0</v>
      </c>
      <c r="BC943">
        <f>IF('Main Data'!AB943="Yes",1,0)</f>
        <v>0</v>
      </c>
      <c r="BD943">
        <f>IF('Main Data'!AA943="Yes",1,0)</f>
        <v>0</v>
      </c>
      <c r="BE943">
        <f>IF('Main Data'!AC943="Yes",1,0)</f>
        <v>0</v>
      </c>
      <c r="BF943">
        <f>IF('Main Data'!AF943="Yes",1,0)</f>
        <v>0</v>
      </c>
      <c r="BG943">
        <f>IF(OR('Main Data'!AI943="Yes",'Main Data'!AL943="Yes"),1,0)</f>
        <v>0</v>
      </c>
      <c r="BH943">
        <f>IF('Main Data'!AJ943="Yes",1,0)</f>
        <v>0</v>
      </c>
      <c r="BI943">
        <f>IF('Main Data'!AK943="Yes",1,0)</f>
        <v>0</v>
      </c>
      <c r="BJ943">
        <f>IF('Main Data'!AM943="Yes",1,0)</f>
        <v>0</v>
      </c>
      <c r="BK943">
        <f>IF('Main Data'!AQ943="Yes",1,0)</f>
        <v>0</v>
      </c>
      <c r="BL943" s="21">
        <f t="shared" si="85"/>
        <v>0</v>
      </c>
      <c r="BM943" s="21">
        <f t="shared" si="86"/>
        <v>0</v>
      </c>
      <c r="BN943" s="21">
        <f t="shared" si="87"/>
        <v>1</v>
      </c>
      <c r="BO943" s="21">
        <f t="shared" si="88"/>
        <v>0</v>
      </c>
      <c r="BP943" s="21">
        <f t="shared" si="89"/>
        <v>0</v>
      </c>
    </row>
    <row r="944" spans="1:68" x14ac:dyDescent="0.2">
      <c r="A944">
        <v>940</v>
      </c>
      <c r="B944" s="33">
        <f>'Main Data'!C944</f>
        <v>43911</v>
      </c>
      <c r="C944">
        <f>'Main Data'!D944</f>
        <v>251</v>
      </c>
      <c r="D944" s="26">
        <f>'Main Data'!E944</f>
        <v>11000</v>
      </c>
      <c r="E944" s="26">
        <f>'Main Data'!F944</f>
        <v>13750</v>
      </c>
      <c r="F944" s="34">
        <f t="shared" si="84"/>
        <v>9.3056505517805075</v>
      </c>
      <c r="G944">
        <f>IF('Main Data'!H944="AP",1,0)</f>
        <v>0</v>
      </c>
      <c r="H944">
        <f>IF('Main Data'!H944="Blancpain",1,0)</f>
        <v>0</v>
      </c>
      <c r="I944">
        <f>IF('Main Data'!H944="Breguet",1,0)</f>
        <v>0</v>
      </c>
      <c r="J944">
        <f>IF('Main Data'!H944="Breitling",1,0)</f>
        <v>0</v>
      </c>
      <c r="K944">
        <f>IF('Main Data'!H944="Cartier",1,0)</f>
        <v>0</v>
      </c>
      <c r="L944">
        <f>IF('Main Data'!H944="Gallet",1,0)</f>
        <v>0</v>
      </c>
      <c r="M944">
        <f>IF('Main Data'!H944="Girard Perregaux",1,0)</f>
        <v>0</v>
      </c>
      <c r="N944">
        <f>IF('Main Data'!H944="Gubelin",1,0)</f>
        <v>0</v>
      </c>
      <c r="O944">
        <f>IF('Main Data'!H944="Heuer",1,0)</f>
        <v>0</v>
      </c>
      <c r="P944">
        <f>IF('Main Data'!H944="IWC",1,0)</f>
        <v>0</v>
      </c>
      <c r="Q944">
        <f>IF('Main Data'!H944="JLC",1,0)</f>
        <v>0</v>
      </c>
      <c r="R944">
        <f>IF('Main Data'!H944="Longines",1,0)</f>
        <v>0</v>
      </c>
      <c r="S944">
        <f>IF('Main Data'!H944="Movado",1,0)</f>
        <v>0</v>
      </c>
      <c r="T944">
        <f>IF('Main Data'!H944="Omega",1,0)</f>
        <v>0</v>
      </c>
      <c r="U944">
        <f>IF('Main Data'!H944="Panerai",1,0)</f>
        <v>0</v>
      </c>
      <c r="V944">
        <f>IF('Main Data'!H944="Patek",1,0)</f>
        <v>0</v>
      </c>
      <c r="W944">
        <f>IF('Main Data'!H944="Rolex",1,0)</f>
        <v>1</v>
      </c>
      <c r="X944">
        <f>IF('Main Data'!H944="Tudor",1,0)</f>
        <v>0</v>
      </c>
      <c r="Y944">
        <f>IF('Main Data'!H944="Ulysse Nardin",1,0)</f>
        <v>0</v>
      </c>
      <c r="Z944">
        <f>IF('Main Data'!H944="Universal Geneve",1,0)</f>
        <v>0</v>
      </c>
      <c r="AA944">
        <f>IF('Main Data'!H944="Vacheron",1,0)</f>
        <v>0</v>
      </c>
      <c r="AB944">
        <f>IF('Main Data'!H944="Zenith",1,0)</f>
        <v>0</v>
      </c>
      <c r="AC944">
        <f>IF('Main Data'!J944="Stainless Steel",1,0)</f>
        <v>0</v>
      </c>
      <c r="AD944">
        <f>IF('Main Data'!J944="Two-tone",1,0)</f>
        <v>0</v>
      </c>
      <c r="AE944">
        <f>IF(OR('Main Data'!J944="YG 18K",'Main Data'!J944="YG &lt;18K",'Main Data'!J944="PG 18K",'Main Data'!J944="PG &lt;18K",'Main Data'!J944="WG 18K",'Main Data'!J944="Mixes of 18K",'Main Data'!J944="Mixes &lt;18K"),1,0)</f>
        <v>1</v>
      </c>
      <c r="AF944">
        <f>IF('Main Data'!J944="Platinum",1,0)</f>
        <v>0</v>
      </c>
      <c r="AG944">
        <f>IF(OR('Main Data'!J944="PVD",'Main Data'!J944="Gold Plate",'Main Data'!J944="Other"),1,0)</f>
        <v>0</v>
      </c>
      <c r="AH944">
        <f>IF('Main Data'!N944="Stainless Steel",1,0)</f>
        <v>0</v>
      </c>
      <c r="AI944">
        <f>IF('Main Data'!N944="Leather",1,0)</f>
        <v>0</v>
      </c>
      <c r="AJ944">
        <f>IF('Main Data'!N944="Two-tone",1,0)</f>
        <v>0</v>
      </c>
      <c r="AK944">
        <f>IF(OR('Main Data'!N944="YG 18K",'Main Data'!N944="PG 18K",'Main Data'!N944="WG 18K",'Main Data'!N944="Mixes of 18K"),1,0)</f>
        <v>1</v>
      </c>
      <c r="AL944">
        <f>IF(OR(,'Main Data'!N944="PVD",'Main Data'!N944="Gold plate"),1,0)</f>
        <v>0</v>
      </c>
      <c r="AM944">
        <f>IF(OR('Main Data'!AV944="Yes",'Main Data'!AW944="Yes",'Main Data'!AU944="Yes"),1,0)</f>
        <v>0</v>
      </c>
      <c r="AN944">
        <f>IF(OR(ISTEXT('Main Data'!AX944), ISTEXT('Main Data'!AY944)),1,0)</f>
        <v>0</v>
      </c>
      <c r="AO944">
        <f>IF('Main Data'!AZ944="Yes",1,0)</f>
        <v>0</v>
      </c>
      <c r="AP944">
        <f>IF('Main Data'!BA944="Yes",1,0)</f>
        <v>0</v>
      </c>
      <c r="AQ944">
        <f>IF('Main Data'!BD944="Yes",1,0)</f>
        <v>0</v>
      </c>
      <c r="AR944">
        <f>IF('Main Data'!BE944="A",1,0)</f>
        <v>0</v>
      </c>
      <c r="AS944">
        <f>IF('Main Data'!BE944="AA",1,0)</f>
        <v>0</v>
      </c>
      <c r="AT944">
        <f>IF('Main Data'!BE944="AAA",1,0)</f>
        <v>0</v>
      </c>
      <c r="AU944">
        <f>IF('Main Data'!BE944="AAAA",1,0)</f>
        <v>1</v>
      </c>
      <c r="AV944">
        <f>IF('Main Data'!P944="Yes",1,0)</f>
        <v>0</v>
      </c>
      <c r="AW944">
        <f>IF('Main Data'!AP944="Yes",1,0)</f>
        <v>0</v>
      </c>
      <c r="AX944">
        <f>IF(OR('Main Data'!V944="Yes", 'Main Data'!W944="Yes",'Main Data'!X944="Yes"),1,0)</f>
        <v>1</v>
      </c>
      <c r="AY944">
        <f>IF(OR('Main Data'!Y944="Yes",'Main Data'!Z944="Yes"),1,0)</f>
        <v>0</v>
      </c>
      <c r="AZ944">
        <f>IF('Main Data'!AR944="Yes",1,0)</f>
        <v>0</v>
      </c>
      <c r="BA944">
        <f>IF('Main Data'!AS944="Yes",1,0)</f>
        <v>0</v>
      </c>
      <c r="BB944">
        <f>IF('Main Data'!AG944="Yes",1,0)</f>
        <v>0</v>
      </c>
      <c r="BC944">
        <f>IF('Main Data'!AB944="Yes",1,0)</f>
        <v>0</v>
      </c>
      <c r="BD944">
        <f>IF('Main Data'!AA944="Yes",1,0)</f>
        <v>0</v>
      </c>
      <c r="BE944">
        <f>IF('Main Data'!AC944="Yes",1,0)</f>
        <v>0</v>
      </c>
      <c r="BF944">
        <f>IF('Main Data'!AF944="Yes",1,0)</f>
        <v>0</v>
      </c>
      <c r="BG944">
        <f>IF(OR('Main Data'!AI944="Yes",'Main Data'!AL944="Yes"),1,0)</f>
        <v>0</v>
      </c>
      <c r="BH944">
        <f>IF('Main Data'!AJ944="Yes",1,0)</f>
        <v>0</v>
      </c>
      <c r="BI944">
        <f>IF('Main Data'!AK944="Yes",1,0)</f>
        <v>0</v>
      </c>
      <c r="BJ944">
        <f>IF('Main Data'!AM944="Yes",1,0)</f>
        <v>0</v>
      </c>
      <c r="BK944">
        <f>IF('Main Data'!AQ944="Yes",1,0)</f>
        <v>0</v>
      </c>
      <c r="BL944" s="21">
        <f t="shared" si="85"/>
        <v>0</v>
      </c>
      <c r="BM944" s="21">
        <f t="shared" si="86"/>
        <v>0</v>
      </c>
      <c r="BN944" s="21">
        <f t="shared" si="87"/>
        <v>1</v>
      </c>
      <c r="BO944" s="21">
        <f t="shared" si="88"/>
        <v>0</v>
      </c>
      <c r="BP944" s="21">
        <f t="shared" si="89"/>
        <v>0</v>
      </c>
    </row>
    <row r="945" spans="1:68" x14ac:dyDescent="0.2">
      <c r="A945">
        <v>941</v>
      </c>
      <c r="B945" s="33">
        <f>'Main Data'!C945</f>
        <v>43911</v>
      </c>
      <c r="C945">
        <f>'Main Data'!D945</f>
        <v>252</v>
      </c>
      <c r="D945" s="26">
        <f>'Main Data'!E945</f>
        <v>18000</v>
      </c>
      <c r="E945" s="26">
        <f>'Main Data'!F945</f>
        <v>22500</v>
      </c>
      <c r="F945" s="34">
        <f t="shared" si="84"/>
        <v>9.7981270368783022</v>
      </c>
      <c r="G945">
        <f>IF('Main Data'!H945="AP",1,0)</f>
        <v>0</v>
      </c>
      <c r="H945">
        <f>IF('Main Data'!H945="Blancpain",1,0)</f>
        <v>0</v>
      </c>
      <c r="I945">
        <f>IF('Main Data'!H945="Breguet",1,0)</f>
        <v>0</v>
      </c>
      <c r="J945">
        <f>IF('Main Data'!H945="Breitling",1,0)</f>
        <v>0</v>
      </c>
      <c r="K945">
        <f>IF('Main Data'!H945="Cartier",1,0)</f>
        <v>0</v>
      </c>
      <c r="L945">
        <f>IF('Main Data'!H945="Gallet",1,0)</f>
        <v>0</v>
      </c>
      <c r="M945">
        <f>IF('Main Data'!H945="Girard Perregaux",1,0)</f>
        <v>0</v>
      </c>
      <c r="N945">
        <f>IF('Main Data'!H945="Gubelin",1,0)</f>
        <v>0</v>
      </c>
      <c r="O945">
        <f>IF('Main Data'!H945="Heuer",1,0)</f>
        <v>0</v>
      </c>
      <c r="P945">
        <f>IF('Main Data'!H945="IWC",1,0)</f>
        <v>0</v>
      </c>
      <c r="Q945">
        <f>IF('Main Data'!H945="JLC",1,0)</f>
        <v>0</v>
      </c>
      <c r="R945">
        <f>IF('Main Data'!H945="Longines",1,0)</f>
        <v>0</v>
      </c>
      <c r="S945">
        <f>IF('Main Data'!H945="Movado",1,0)</f>
        <v>0</v>
      </c>
      <c r="T945">
        <f>IF('Main Data'!H945="Omega",1,0)</f>
        <v>0</v>
      </c>
      <c r="U945">
        <f>IF('Main Data'!H945="Panerai",1,0)</f>
        <v>0</v>
      </c>
      <c r="V945">
        <f>IF('Main Data'!H945="Patek",1,0)</f>
        <v>0</v>
      </c>
      <c r="W945">
        <f>IF('Main Data'!H945="Rolex",1,0)</f>
        <v>1</v>
      </c>
      <c r="X945">
        <f>IF('Main Data'!H945="Tudor",1,0)</f>
        <v>0</v>
      </c>
      <c r="Y945">
        <f>IF('Main Data'!H945="Ulysse Nardin",1,0)</f>
        <v>0</v>
      </c>
      <c r="Z945">
        <f>IF('Main Data'!H945="Universal Geneve",1,0)</f>
        <v>0</v>
      </c>
      <c r="AA945">
        <f>IF('Main Data'!H945="Vacheron",1,0)</f>
        <v>0</v>
      </c>
      <c r="AB945">
        <f>IF('Main Data'!H945="Zenith",1,0)</f>
        <v>0</v>
      </c>
      <c r="AC945">
        <f>IF('Main Data'!J945="Stainless Steel",1,0)</f>
        <v>0</v>
      </c>
      <c r="AD945">
        <f>IF('Main Data'!J945="Two-tone",1,0)</f>
        <v>0</v>
      </c>
      <c r="AE945">
        <f>IF(OR('Main Data'!J945="YG 18K",'Main Data'!J945="YG &lt;18K",'Main Data'!J945="PG 18K",'Main Data'!J945="PG &lt;18K",'Main Data'!J945="WG 18K",'Main Data'!J945="Mixes of 18K",'Main Data'!J945="Mixes &lt;18K"),1,0)</f>
        <v>1</v>
      </c>
      <c r="AF945">
        <f>IF('Main Data'!J945="Platinum",1,0)</f>
        <v>0</v>
      </c>
      <c r="AG945">
        <f>IF(OR('Main Data'!J945="PVD",'Main Data'!J945="Gold Plate",'Main Data'!J945="Other"),1,0)</f>
        <v>0</v>
      </c>
      <c r="AH945">
        <f>IF('Main Data'!N945="Stainless Steel",1,0)</f>
        <v>0</v>
      </c>
      <c r="AI945">
        <f>IF('Main Data'!N945="Leather",1,0)</f>
        <v>0</v>
      </c>
      <c r="AJ945">
        <f>IF('Main Data'!N945="Two-tone",1,0)</f>
        <v>0</v>
      </c>
      <c r="AK945">
        <f>IF(OR('Main Data'!N945="YG 18K",'Main Data'!N945="PG 18K",'Main Data'!N945="WG 18K",'Main Data'!N945="Mixes of 18K"),1,0)</f>
        <v>1</v>
      </c>
      <c r="AL945">
        <f>IF(OR(,'Main Data'!N945="PVD",'Main Data'!N945="Gold plate"),1,0)</f>
        <v>0</v>
      </c>
      <c r="AM945">
        <f>IF(OR('Main Data'!AV945="Yes",'Main Data'!AW945="Yes",'Main Data'!AU945="Yes"),1,0)</f>
        <v>1</v>
      </c>
      <c r="AN945">
        <f>IF(OR(ISTEXT('Main Data'!AX945), ISTEXT('Main Data'!AY945)),1,0)</f>
        <v>0</v>
      </c>
      <c r="AO945">
        <f>IF('Main Data'!AZ945="Yes",1,0)</f>
        <v>0</v>
      </c>
      <c r="AP945">
        <f>IF('Main Data'!BA945="Yes",1,0)</f>
        <v>0</v>
      </c>
      <c r="AQ945">
        <f>IF('Main Data'!BD945="Yes",1,0)</f>
        <v>0</v>
      </c>
      <c r="AR945">
        <f>IF('Main Data'!BE945="A",1,0)</f>
        <v>0</v>
      </c>
      <c r="AS945">
        <f>IF('Main Data'!BE945="AA",1,0)</f>
        <v>0</v>
      </c>
      <c r="AT945">
        <f>IF('Main Data'!BE945="AAA",1,0)</f>
        <v>1</v>
      </c>
      <c r="AU945">
        <f>IF('Main Data'!BE945="AAAA",1,0)</f>
        <v>0</v>
      </c>
      <c r="AV945">
        <f>IF('Main Data'!P945="Yes",1,0)</f>
        <v>0</v>
      </c>
      <c r="AW945">
        <f>IF('Main Data'!AP945="Yes",1,0)</f>
        <v>0</v>
      </c>
      <c r="AX945">
        <f>IF(OR('Main Data'!V945="Yes", 'Main Data'!W945="Yes",'Main Data'!X945="Yes"),1,0)</f>
        <v>1</v>
      </c>
      <c r="AY945">
        <f>IF(OR('Main Data'!Y945="Yes",'Main Data'!Z945="Yes"),1,0)</f>
        <v>0</v>
      </c>
      <c r="AZ945">
        <f>IF('Main Data'!AR945="Yes",1,0)</f>
        <v>0</v>
      </c>
      <c r="BA945">
        <f>IF('Main Data'!AS945="Yes",1,0)</f>
        <v>0</v>
      </c>
      <c r="BB945">
        <f>IF('Main Data'!AG945="Yes",1,0)</f>
        <v>0</v>
      </c>
      <c r="BC945">
        <f>IF('Main Data'!AB945="Yes",1,0)</f>
        <v>0</v>
      </c>
      <c r="BD945">
        <f>IF('Main Data'!AA945="Yes",1,0)</f>
        <v>0</v>
      </c>
      <c r="BE945">
        <f>IF('Main Data'!AC945="Yes",1,0)</f>
        <v>0</v>
      </c>
      <c r="BF945">
        <f>IF('Main Data'!AF945="Yes",1,0)</f>
        <v>0</v>
      </c>
      <c r="BG945">
        <f>IF(OR('Main Data'!AI945="Yes",'Main Data'!AL945="Yes"),1,0)</f>
        <v>0</v>
      </c>
      <c r="BH945">
        <f>IF('Main Data'!AJ945="Yes",1,0)</f>
        <v>0</v>
      </c>
      <c r="BI945">
        <f>IF('Main Data'!AK945="Yes",1,0)</f>
        <v>0</v>
      </c>
      <c r="BJ945">
        <f>IF('Main Data'!AM945="Yes",1,0)</f>
        <v>0</v>
      </c>
      <c r="BK945">
        <f>IF('Main Data'!AQ945="Yes",1,0)</f>
        <v>0</v>
      </c>
      <c r="BL945" s="21">
        <f t="shared" si="85"/>
        <v>0</v>
      </c>
      <c r="BM945" s="21">
        <f t="shared" si="86"/>
        <v>0</v>
      </c>
      <c r="BN945" s="21">
        <f t="shared" si="87"/>
        <v>1</v>
      </c>
      <c r="BO945" s="21">
        <f t="shared" si="88"/>
        <v>0</v>
      </c>
      <c r="BP945" s="21">
        <f t="shared" si="89"/>
        <v>0</v>
      </c>
    </row>
    <row r="946" spans="1:68" x14ac:dyDescent="0.2">
      <c r="A946">
        <v>942</v>
      </c>
      <c r="B946" s="33">
        <f>'Main Data'!C946</f>
        <v>43911</v>
      </c>
      <c r="C946">
        <f>'Main Data'!D946</f>
        <v>255</v>
      </c>
      <c r="D946" s="26">
        <f>'Main Data'!E946</f>
        <v>28000</v>
      </c>
      <c r="E946" s="26">
        <f>'Main Data'!F946</f>
        <v>35000</v>
      </c>
      <c r="F946" s="34">
        <f t="shared" si="84"/>
        <v>10.239959789157341</v>
      </c>
      <c r="G946">
        <f>IF('Main Data'!H946="AP",1,0)</f>
        <v>0</v>
      </c>
      <c r="H946">
        <f>IF('Main Data'!H946="Blancpain",1,0)</f>
        <v>0</v>
      </c>
      <c r="I946">
        <f>IF('Main Data'!H946="Breguet",1,0)</f>
        <v>0</v>
      </c>
      <c r="J946">
        <f>IF('Main Data'!H946="Breitling",1,0)</f>
        <v>0</v>
      </c>
      <c r="K946">
        <f>IF('Main Data'!H946="Cartier",1,0)</f>
        <v>0</v>
      </c>
      <c r="L946">
        <f>IF('Main Data'!H946="Gallet",1,0)</f>
        <v>0</v>
      </c>
      <c r="M946">
        <f>IF('Main Data'!H946="Girard Perregaux",1,0)</f>
        <v>0</v>
      </c>
      <c r="N946">
        <f>IF('Main Data'!H946="Gubelin",1,0)</f>
        <v>0</v>
      </c>
      <c r="O946">
        <f>IF('Main Data'!H946="Heuer",1,0)</f>
        <v>0</v>
      </c>
      <c r="P946">
        <f>IF('Main Data'!H946="IWC",1,0)</f>
        <v>0</v>
      </c>
      <c r="Q946">
        <f>IF('Main Data'!H946="JLC",1,0)</f>
        <v>0</v>
      </c>
      <c r="R946">
        <f>IF('Main Data'!H946="Longines",1,0)</f>
        <v>0</v>
      </c>
      <c r="S946">
        <f>IF('Main Data'!H946="Movado",1,0)</f>
        <v>0</v>
      </c>
      <c r="T946">
        <f>IF('Main Data'!H946="Omega",1,0)</f>
        <v>0</v>
      </c>
      <c r="U946">
        <f>IF('Main Data'!H946="Panerai",1,0)</f>
        <v>0</v>
      </c>
      <c r="V946">
        <f>IF('Main Data'!H946="Patek",1,0)</f>
        <v>0</v>
      </c>
      <c r="W946">
        <f>IF('Main Data'!H946="Rolex",1,0)</f>
        <v>1</v>
      </c>
      <c r="X946">
        <f>IF('Main Data'!H946="Tudor",1,0)</f>
        <v>0</v>
      </c>
      <c r="Y946">
        <f>IF('Main Data'!H946="Ulysse Nardin",1,0)</f>
        <v>0</v>
      </c>
      <c r="Z946">
        <f>IF('Main Data'!H946="Universal Geneve",1,0)</f>
        <v>0</v>
      </c>
      <c r="AA946">
        <f>IF('Main Data'!H946="Vacheron",1,0)</f>
        <v>0</v>
      </c>
      <c r="AB946">
        <f>IF('Main Data'!H946="Zenith",1,0)</f>
        <v>0</v>
      </c>
      <c r="AC946">
        <f>IF('Main Data'!J946="Stainless Steel",1,0)</f>
        <v>0</v>
      </c>
      <c r="AD946">
        <f>IF('Main Data'!J946="Two-tone",1,0)</f>
        <v>0</v>
      </c>
      <c r="AE946">
        <f>IF(OR('Main Data'!J946="YG 18K",'Main Data'!J946="YG &lt;18K",'Main Data'!J946="PG 18K",'Main Data'!J946="PG &lt;18K",'Main Data'!J946="WG 18K",'Main Data'!J946="Mixes of 18K",'Main Data'!J946="Mixes &lt;18K"),1,0)</f>
        <v>1</v>
      </c>
      <c r="AF946">
        <f>IF('Main Data'!J946="Platinum",1,0)</f>
        <v>0</v>
      </c>
      <c r="AG946">
        <f>IF(OR('Main Data'!J946="PVD",'Main Data'!J946="Gold Plate",'Main Data'!J946="Other"),1,0)</f>
        <v>0</v>
      </c>
      <c r="AH946">
        <f>IF('Main Data'!N946="Stainless Steel",1,0)</f>
        <v>0</v>
      </c>
      <c r="AI946">
        <f>IF('Main Data'!N946="Leather",1,0)</f>
        <v>0</v>
      </c>
      <c r="AJ946">
        <f>IF('Main Data'!N946="Two-tone",1,0)</f>
        <v>0</v>
      </c>
      <c r="AK946">
        <f>IF(OR('Main Data'!N946="YG 18K",'Main Data'!N946="PG 18K",'Main Data'!N946="WG 18K",'Main Data'!N946="Mixes of 18K"),1,0)</f>
        <v>1</v>
      </c>
      <c r="AL946">
        <f>IF(OR(,'Main Data'!N946="PVD",'Main Data'!N946="Gold plate"),1,0)</f>
        <v>0</v>
      </c>
      <c r="AM946">
        <f>IF(OR('Main Data'!AV946="Yes",'Main Data'!AW946="Yes",'Main Data'!AU946="Yes"),1,0)</f>
        <v>1</v>
      </c>
      <c r="AN946">
        <f>IF(OR(ISTEXT('Main Data'!AX946), ISTEXT('Main Data'!AY946)),1,0)</f>
        <v>1</v>
      </c>
      <c r="AO946">
        <f>IF('Main Data'!AZ946="Yes",1,0)</f>
        <v>0</v>
      </c>
      <c r="AP946">
        <f>IF('Main Data'!BA946="Yes",1,0)</f>
        <v>0</v>
      </c>
      <c r="AQ946">
        <f>IF('Main Data'!BD946="Yes",1,0)</f>
        <v>0</v>
      </c>
      <c r="AR946">
        <f>IF('Main Data'!BE946="A",1,0)</f>
        <v>0</v>
      </c>
      <c r="AS946">
        <f>IF('Main Data'!BE946="AA",1,0)</f>
        <v>0</v>
      </c>
      <c r="AT946">
        <f>IF('Main Data'!BE946="AAA",1,0)</f>
        <v>1</v>
      </c>
      <c r="AU946">
        <f>IF('Main Data'!BE946="AAAA",1,0)</f>
        <v>0</v>
      </c>
      <c r="AV946">
        <f>IF('Main Data'!P946="Yes",1,0)</f>
        <v>0</v>
      </c>
      <c r="AW946">
        <f>IF('Main Data'!AP946="Yes",1,0)</f>
        <v>0</v>
      </c>
      <c r="AX946">
        <f>IF(OR('Main Data'!V946="Yes", 'Main Data'!W946="Yes",'Main Data'!X946="Yes"),1,0)</f>
        <v>1</v>
      </c>
      <c r="AY946">
        <f>IF(OR('Main Data'!Y946="Yes",'Main Data'!Z946="Yes"),1,0)</f>
        <v>0</v>
      </c>
      <c r="AZ946">
        <f>IF('Main Data'!AR946="Yes",1,0)</f>
        <v>0</v>
      </c>
      <c r="BA946">
        <f>IF('Main Data'!AS946="Yes",1,0)</f>
        <v>0</v>
      </c>
      <c r="BB946">
        <f>IF('Main Data'!AG946="Yes",1,0)</f>
        <v>0</v>
      </c>
      <c r="BC946">
        <f>IF('Main Data'!AB946="Yes",1,0)</f>
        <v>0</v>
      </c>
      <c r="BD946">
        <f>IF('Main Data'!AA946="Yes",1,0)</f>
        <v>0</v>
      </c>
      <c r="BE946">
        <f>IF('Main Data'!AC946="Yes",1,0)</f>
        <v>0</v>
      </c>
      <c r="BF946">
        <f>IF('Main Data'!AF946="Yes",1,0)</f>
        <v>0</v>
      </c>
      <c r="BG946">
        <f>IF(OR('Main Data'!AI946="Yes",'Main Data'!AL946="Yes"),1,0)</f>
        <v>0</v>
      </c>
      <c r="BH946">
        <f>IF('Main Data'!AJ946="Yes",1,0)</f>
        <v>0</v>
      </c>
      <c r="BI946">
        <f>IF('Main Data'!AK946="Yes",1,0)</f>
        <v>0</v>
      </c>
      <c r="BJ946">
        <f>IF('Main Data'!AM946="Yes",1,0)</f>
        <v>0</v>
      </c>
      <c r="BK946">
        <f>IF('Main Data'!AQ946="Yes",1,0)</f>
        <v>0</v>
      </c>
      <c r="BL946" s="21">
        <f t="shared" si="85"/>
        <v>0</v>
      </c>
      <c r="BM946" s="21">
        <f t="shared" si="86"/>
        <v>0</v>
      </c>
      <c r="BN946" s="21">
        <f t="shared" si="87"/>
        <v>1</v>
      </c>
      <c r="BO946" s="21">
        <f t="shared" si="88"/>
        <v>0</v>
      </c>
      <c r="BP946" s="21">
        <f t="shared" si="89"/>
        <v>0</v>
      </c>
    </row>
    <row r="947" spans="1:68" x14ac:dyDescent="0.2">
      <c r="A947">
        <v>943</v>
      </c>
      <c r="B947" s="33">
        <f>'Main Data'!C947</f>
        <v>43911</v>
      </c>
      <c r="C947">
        <f>'Main Data'!D947</f>
        <v>260</v>
      </c>
      <c r="D947" s="26">
        <f>'Main Data'!E947</f>
        <v>4500</v>
      </c>
      <c r="E947" s="26">
        <f>'Main Data'!F947</f>
        <v>5625</v>
      </c>
      <c r="F947" s="34">
        <f t="shared" si="84"/>
        <v>8.4118326757584114</v>
      </c>
      <c r="G947">
        <f>IF('Main Data'!H947="AP",1,0)</f>
        <v>0</v>
      </c>
      <c r="H947">
        <f>IF('Main Data'!H947="Blancpain",1,0)</f>
        <v>0</v>
      </c>
      <c r="I947">
        <f>IF('Main Data'!H947="Breguet",1,0)</f>
        <v>0</v>
      </c>
      <c r="J947">
        <f>IF('Main Data'!H947="Breitling",1,0)</f>
        <v>0</v>
      </c>
      <c r="K947">
        <f>IF('Main Data'!H947="Cartier",1,0)</f>
        <v>0</v>
      </c>
      <c r="L947">
        <f>IF('Main Data'!H947="Gallet",1,0)</f>
        <v>0</v>
      </c>
      <c r="M947">
        <f>IF('Main Data'!H947="Girard Perregaux",1,0)</f>
        <v>0</v>
      </c>
      <c r="N947">
        <f>IF('Main Data'!H947="Gubelin",1,0)</f>
        <v>0</v>
      </c>
      <c r="O947">
        <f>IF('Main Data'!H947="Heuer",1,0)</f>
        <v>0</v>
      </c>
      <c r="P947">
        <f>IF('Main Data'!H947="IWC",1,0)</f>
        <v>0</v>
      </c>
      <c r="Q947">
        <f>IF('Main Data'!H947="JLC",1,0)</f>
        <v>0</v>
      </c>
      <c r="R947">
        <f>IF('Main Data'!H947="Longines",1,0)</f>
        <v>0</v>
      </c>
      <c r="S947">
        <f>IF('Main Data'!H947="Movado",1,0)</f>
        <v>0</v>
      </c>
      <c r="T947">
        <f>IF('Main Data'!H947="Omega",1,0)</f>
        <v>0</v>
      </c>
      <c r="U947">
        <f>IF('Main Data'!H947="Panerai",1,0)</f>
        <v>0</v>
      </c>
      <c r="V947">
        <f>IF('Main Data'!H947="Patek",1,0)</f>
        <v>0</v>
      </c>
      <c r="W947">
        <f>IF('Main Data'!H947="Rolex",1,0)</f>
        <v>1</v>
      </c>
      <c r="X947">
        <f>IF('Main Data'!H947="Tudor",1,0)</f>
        <v>0</v>
      </c>
      <c r="Y947">
        <f>IF('Main Data'!H947="Ulysse Nardin",1,0)</f>
        <v>0</v>
      </c>
      <c r="Z947">
        <f>IF('Main Data'!H947="Universal Geneve",1,0)</f>
        <v>0</v>
      </c>
      <c r="AA947">
        <f>IF('Main Data'!H947="Vacheron",1,0)</f>
        <v>0</v>
      </c>
      <c r="AB947">
        <f>IF('Main Data'!H947="Zenith",1,0)</f>
        <v>0</v>
      </c>
      <c r="AC947">
        <f>IF('Main Data'!J947="Stainless Steel",1,0)</f>
        <v>0</v>
      </c>
      <c r="AD947">
        <f>IF('Main Data'!J947="Two-tone",1,0)</f>
        <v>0</v>
      </c>
      <c r="AE947">
        <f>IF(OR('Main Data'!J947="YG 18K",'Main Data'!J947="YG &lt;18K",'Main Data'!J947="PG 18K",'Main Data'!J947="PG &lt;18K",'Main Data'!J947="WG 18K",'Main Data'!J947="Mixes of 18K",'Main Data'!J947="Mixes &lt;18K"),1,0)</f>
        <v>1</v>
      </c>
      <c r="AF947">
        <f>IF('Main Data'!J947="Platinum",1,0)</f>
        <v>0</v>
      </c>
      <c r="AG947">
        <f>IF(OR('Main Data'!J947="PVD",'Main Data'!J947="Gold Plate",'Main Data'!J947="Other"),1,0)</f>
        <v>0</v>
      </c>
      <c r="AH947">
        <f>IF('Main Data'!N947="Stainless Steel",1,0)</f>
        <v>0</v>
      </c>
      <c r="AI947">
        <f>IF('Main Data'!N947="Leather",1,0)</f>
        <v>1</v>
      </c>
      <c r="AJ947">
        <f>IF('Main Data'!N947="Two-tone",1,0)</f>
        <v>0</v>
      </c>
      <c r="AK947">
        <f>IF(OR('Main Data'!N947="YG 18K",'Main Data'!N947="PG 18K",'Main Data'!N947="WG 18K",'Main Data'!N947="Mixes of 18K"),1,0)</f>
        <v>0</v>
      </c>
      <c r="AL947">
        <f>IF(OR(,'Main Data'!N947="PVD",'Main Data'!N947="Gold plate"),1,0)</f>
        <v>0</v>
      </c>
      <c r="AM947">
        <f>IF(OR('Main Data'!AV947="Yes",'Main Data'!AW947="Yes",'Main Data'!AU947="Yes"),1,0)</f>
        <v>0</v>
      </c>
      <c r="AN947">
        <f>IF(OR(ISTEXT('Main Data'!AX947), ISTEXT('Main Data'!AY947)),1,0)</f>
        <v>0</v>
      </c>
      <c r="AO947">
        <f>IF('Main Data'!AZ947="Yes",1,0)</f>
        <v>0</v>
      </c>
      <c r="AP947">
        <f>IF('Main Data'!BA947="Yes",1,0)</f>
        <v>0</v>
      </c>
      <c r="AQ947">
        <f>IF('Main Data'!BD947="Yes",1,0)</f>
        <v>0</v>
      </c>
      <c r="AR947">
        <f>IF('Main Data'!BE947="A",1,0)</f>
        <v>0</v>
      </c>
      <c r="AS947">
        <f>IF('Main Data'!BE947="AA",1,0)</f>
        <v>1</v>
      </c>
      <c r="AT947">
        <f>IF('Main Data'!BE947="AAA",1,0)</f>
        <v>0</v>
      </c>
      <c r="AU947">
        <f>IF('Main Data'!BE947="AAAA",1,0)</f>
        <v>0</v>
      </c>
      <c r="AV947">
        <f>IF('Main Data'!P947="Yes",1,0)</f>
        <v>0</v>
      </c>
      <c r="AW947">
        <f>IF('Main Data'!AP947="Yes",1,0)</f>
        <v>0</v>
      </c>
      <c r="AX947">
        <f>IF(OR('Main Data'!V947="Yes", 'Main Data'!W947="Yes",'Main Data'!X947="Yes"),1,0)</f>
        <v>1</v>
      </c>
      <c r="AY947">
        <f>IF(OR('Main Data'!Y947="Yes",'Main Data'!Z947="Yes"),1,0)</f>
        <v>0</v>
      </c>
      <c r="AZ947">
        <f>IF('Main Data'!AR947="Yes",1,0)</f>
        <v>0</v>
      </c>
      <c r="BA947">
        <f>IF('Main Data'!AS947="Yes",1,0)</f>
        <v>0</v>
      </c>
      <c r="BB947">
        <f>IF('Main Data'!AG947="Yes",1,0)</f>
        <v>0</v>
      </c>
      <c r="BC947">
        <f>IF('Main Data'!AB947="Yes",1,0)</f>
        <v>0</v>
      </c>
      <c r="BD947">
        <f>IF('Main Data'!AA947="Yes",1,0)</f>
        <v>0</v>
      </c>
      <c r="BE947">
        <f>IF('Main Data'!AC947="Yes",1,0)</f>
        <v>0</v>
      </c>
      <c r="BF947">
        <f>IF('Main Data'!AF947="Yes",1,0)</f>
        <v>0</v>
      </c>
      <c r="BG947">
        <f>IF(OR('Main Data'!AI947="Yes",'Main Data'!AL947="Yes"),1,0)</f>
        <v>0</v>
      </c>
      <c r="BH947">
        <f>IF('Main Data'!AJ947="Yes",1,0)</f>
        <v>0</v>
      </c>
      <c r="BI947">
        <f>IF('Main Data'!AK947="Yes",1,0)</f>
        <v>0</v>
      </c>
      <c r="BJ947">
        <f>IF('Main Data'!AM947="Yes",1,0)</f>
        <v>0</v>
      </c>
      <c r="BK947">
        <f>IF('Main Data'!AQ947="Yes",1,0)</f>
        <v>0</v>
      </c>
      <c r="BL947" s="21">
        <f t="shared" si="85"/>
        <v>0</v>
      </c>
      <c r="BM947" s="21">
        <f t="shared" si="86"/>
        <v>0</v>
      </c>
      <c r="BN947" s="21">
        <f t="shared" si="87"/>
        <v>1</v>
      </c>
      <c r="BO947" s="21">
        <f t="shared" si="88"/>
        <v>0</v>
      </c>
      <c r="BP947" s="21">
        <f t="shared" si="89"/>
        <v>0</v>
      </c>
    </row>
    <row r="948" spans="1:68" x14ac:dyDescent="0.2">
      <c r="A948">
        <v>944</v>
      </c>
      <c r="B948" s="33">
        <f>'Main Data'!C948</f>
        <v>43911</v>
      </c>
      <c r="C948">
        <f>'Main Data'!D948</f>
        <v>264</v>
      </c>
      <c r="D948" s="26">
        <f>'Main Data'!E948</f>
        <v>27000</v>
      </c>
      <c r="E948" s="26">
        <f>'Main Data'!F948</f>
        <v>33750</v>
      </c>
      <c r="F948" s="34">
        <f t="shared" si="84"/>
        <v>10.203592144986466</v>
      </c>
      <c r="G948">
        <f>IF('Main Data'!H948="AP",1,0)</f>
        <v>0</v>
      </c>
      <c r="H948">
        <f>IF('Main Data'!H948="Blancpain",1,0)</f>
        <v>0</v>
      </c>
      <c r="I948">
        <f>IF('Main Data'!H948="Breguet",1,0)</f>
        <v>0</v>
      </c>
      <c r="J948">
        <f>IF('Main Data'!H948="Breitling",1,0)</f>
        <v>0</v>
      </c>
      <c r="K948">
        <f>IF('Main Data'!H948="Cartier",1,0)</f>
        <v>0</v>
      </c>
      <c r="L948">
        <f>IF('Main Data'!H948="Gallet",1,0)</f>
        <v>0</v>
      </c>
      <c r="M948">
        <f>IF('Main Data'!H948="Girard Perregaux",1,0)</f>
        <v>0</v>
      </c>
      <c r="N948">
        <f>IF('Main Data'!H948="Gubelin",1,0)</f>
        <v>0</v>
      </c>
      <c r="O948">
        <f>IF('Main Data'!H948="Heuer",1,0)</f>
        <v>0</v>
      </c>
      <c r="P948">
        <f>IF('Main Data'!H948="IWC",1,0)</f>
        <v>0</v>
      </c>
      <c r="Q948">
        <f>IF('Main Data'!H948="JLC",1,0)</f>
        <v>0</v>
      </c>
      <c r="R948">
        <f>IF('Main Data'!H948="Longines",1,0)</f>
        <v>0</v>
      </c>
      <c r="S948">
        <f>IF('Main Data'!H948="Movado",1,0)</f>
        <v>0</v>
      </c>
      <c r="T948">
        <f>IF('Main Data'!H948="Omega",1,0)</f>
        <v>0</v>
      </c>
      <c r="U948">
        <f>IF('Main Data'!H948="Panerai",1,0)</f>
        <v>0</v>
      </c>
      <c r="V948">
        <f>IF('Main Data'!H948="Patek",1,0)</f>
        <v>0</v>
      </c>
      <c r="W948">
        <f>IF('Main Data'!H948="Rolex",1,0)</f>
        <v>1</v>
      </c>
      <c r="X948">
        <f>IF('Main Data'!H948="Tudor",1,0)</f>
        <v>0</v>
      </c>
      <c r="Y948">
        <f>IF('Main Data'!H948="Ulysse Nardin",1,0)</f>
        <v>0</v>
      </c>
      <c r="Z948">
        <f>IF('Main Data'!H948="Universal Geneve",1,0)</f>
        <v>0</v>
      </c>
      <c r="AA948">
        <f>IF('Main Data'!H948="Vacheron",1,0)</f>
        <v>0</v>
      </c>
      <c r="AB948">
        <f>IF('Main Data'!H948="Zenith",1,0)</f>
        <v>0</v>
      </c>
      <c r="AC948">
        <f>IF('Main Data'!J948="Stainless Steel",1,0)</f>
        <v>0</v>
      </c>
      <c r="AD948">
        <f>IF('Main Data'!J948="Two-tone",1,0)</f>
        <v>0</v>
      </c>
      <c r="AE948">
        <f>IF(OR('Main Data'!J948="YG 18K",'Main Data'!J948="YG &lt;18K",'Main Data'!J948="PG 18K",'Main Data'!J948="PG &lt;18K",'Main Data'!J948="WG 18K",'Main Data'!J948="Mixes of 18K",'Main Data'!J948="Mixes &lt;18K"),1,0)</f>
        <v>1</v>
      </c>
      <c r="AF948">
        <f>IF('Main Data'!J948="Platinum",1,0)</f>
        <v>0</v>
      </c>
      <c r="AG948">
        <f>IF(OR('Main Data'!J948="PVD",'Main Data'!J948="Gold Plate",'Main Data'!J948="Other"),1,0)</f>
        <v>0</v>
      </c>
      <c r="AH948">
        <f>IF('Main Data'!N948="Stainless Steel",1,0)</f>
        <v>0</v>
      </c>
      <c r="AI948">
        <f>IF('Main Data'!N948="Leather",1,0)</f>
        <v>1</v>
      </c>
      <c r="AJ948">
        <f>IF('Main Data'!N948="Two-tone",1,0)</f>
        <v>0</v>
      </c>
      <c r="AK948">
        <f>IF(OR('Main Data'!N948="YG 18K",'Main Data'!N948="PG 18K",'Main Data'!N948="WG 18K",'Main Data'!N948="Mixes of 18K"),1,0)</f>
        <v>0</v>
      </c>
      <c r="AL948">
        <f>IF(OR(,'Main Data'!N948="PVD",'Main Data'!N948="Gold plate"),1,0)</f>
        <v>0</v>
      </c>
      <c r="AM948">
        <f>IF(OR('Main Data'!AV948="Yes",'Main Data'!AW948="Yes",'Main Data'!AU948="Yes"),1,0)</f>
        <v>0</v>
      </c>
      <c r="AN948">
        <f>IF(OR(ISTEXT('Main Data'!AX948), ISTEXT('Main Data'!AY948)),1,0)</f>
        <v>0</v>
      </c>
      <c r="AO948">
        <f>IF('Main Data'!AZ948="Yes",1,0)</f>
        <v>0</v>
      </c>
      <c r="AP948">
        <f>IF('Main Data'!BA948="Yes",1,0)</f>
        <v>0</v>
      </c>
      <c r="AQ948">
        <f>IF('Main Data'!BD948="Yes",1,0)</f>
        <v>0</v>
      </c>
      <c r="AR948">
        <f>IF('Main Data'!BE948="A",1,0)</f>
        <v>0</v>
      </c>
      <c r="AS948">
        <f>IF('Main Data'!BE948="AA",1,0)</f>
        <v>0</v>
      </c>
      <c r="AT948">
        <f>IF('Main Data'!BE948="AAA",1,0)</f>
        <v>0</v>
      </c>
      <c r="AU948">
        <f>IF('Main Data'!BE948="AAAA",1,0)</f>
        <v>1</v>
      </c>
      <c r="AV948">
        <f>IF('Main Data'!P948="Yes",1,0)</f>
        <v>0</v>
      </c>
      <c r="AW948">
        <f>IF('Main Data'!AP948="Yes",1,0)</f>
        <v>0</v>
      </c>
      <c r="AX948">
        <f>IF(OR('Main Data'!V948="Yes", 'Main Data'!W948="Yes",'Main Data'!X948="Yes"),1,0)</f>
        <v>0</v>
      </c>
      <c r="AY948">
        <f>IF(OR('Main Data'!Y948="Yes",'Main Data'!Z948="Yes"),1,0)</f>
        <v>0</v>
      </c>
      <c r="AZ948">
        <f>IF('Main Data'!AR948="Yes",1,0)</f>
        <v>0</v>
      </c>
      <c r="BA948">
        <f>IF('Main Data'!AS948="Yes",1,0)</f>
        <v>0</v>
      </c>
      <c r="BB948">
        <f>IF('Main Data'!AG948="Yes",1,0)</f>
        <v>0</v>
      </c>
      <c r="BC948">
        <f>IF('Main Data'!AB948="Yes",1,0)</f>
        <v>0</v>
      </c>
      <c r="BD948">
        <f>IF('Main Data'!AA948="Yes",1,0)</f>
        <v>0</v>
      </c>
      <c r="BE948">
        <f>IF('Main Data'!AC948="Yes",1,0)</f>
        <v>0</v>
      </c>
      <c r="BF948">
        <f>IF('Main Data'!AF948="Yes",1,0)</f>
        <v>0</v>
      </c>
      <c r="BG948">
        <f>IF(OR('Main Data'!AI948="Yes",'Main Data'!AL948="Yes"),1,0)</f>
        <v>1</v>
      </c>
      <c r="BH948">
        <f>IF('Main Data'!AJ948="Yes",1,0)</f>
        <v>0</v>
      </c>
      <c r="BI948">
        <f>IF('Main Data'!AK948="Yes",1,0)</f>
        <v>0</v>
      </c>
      <c r="BJ948">
        <f>IF('Main Data'!AM948="Yes",1,0)</f>
        <v>0</v>
      </c>
      <c r="BK948">
        <f>IF('Main Data'!AQ948="Yes",1,0)</f>
        <v>0</v>
      </c>
      <c r="BL948" s="21">
        <f t="shared" si="85"/>
        <v>0</v>
      </c>
      <c r="BM948" s="21">
        <f t="shared" si="86"/>
        <v>0</v>
      </c>
      <c r="BN948" s="21">
        <f t="shared" si="87"/>
        <v>1</v>
      </c>
      <c r="BO948" s="21">
        <f t="shared" si="88"/>
        <v>0</v>
      </c>
      <c r="BP948" s="21">
        <f t="shared" si="89"/>
        <v>0</v>
      </c>
    </row>
    <row r="949" spans="1:68" x14ac:dyDescent="0.2">
      <c r="A949">
        <v>945</v>
      </c>
      <c r="B949" s="33">
        <f>'Main Data'!C949</f>
        <v>43911</v>
      </c>
      <c r="C949">
        <f>'Main Data'!D949</f>
        <v>265</v>
      </c>
      <c r="D949" s="26">
        <f>'Main Data'!E949</f>
        <v>76000</v>
      </c>
      <c r="E949" s="26">
        <f>'Main Data'!F949</f>
        <v>95000</v>
      </c>
      <c r="F949" s="34">
        <f t="shared" si="84"/>
        <v>11.238488619268468</v>
      </c>
      <c r="G949">
        <f>IF('Main Data'!H949="AP",1,0)</f>
        <v>0</v>
      </c>
      <c r="H949">
        <f>IF('Main Data'!H949="Blancpain",1,0)</f>
        <v>0</v>
      </c>
      <c r="I949">
        <f>IF('Main Data'!H949="Breguet",1,0)</f>
        <v>0</v>
      </c>
      <c r="J949">
        <f>IF('Main Data'!H949="Breitling",1,0)</f>
        <v>0</v>
      </c>
      <c r="K949">
        <f>IF('Main Data'!H949="Cartier",1,0)</f>
        <v>0</v>
      </c>
      <c r="L949">
        <f>IF('Main Data'!H949="Gallet",1,0)</f>
        <v>0</v>
      </c>
      <c r="M949">
        <f>IF('Main Data'!H949="Girard Perregaux",1,0)</f>
        <v>0</v>
      </c>
      <c r="N949">
        <f>IF('Main Data'!H949="Gubelin",1,0)</f>
        <v>0</v>
      </c>
      <c r="O949">
        <f>IF('Main Data'!H949="Heuer",1,0)</f>
        <v>0</v>
      </c>
      <c r="P949">
        <f>IF('Main Data'!H949="IWC",1,0)</f>
        <v>0</v>
      </c>
      <c r="Q949">
        <f>IF('Main Data'!H949="JLC",1,0)</f>
        <v>0</v>
      </c>
      <c r="R949">
        <f>IF('Main Data'!H949="Longines",1,0)</f>
        <v>0</v>
      </c>
      <c r="S949">
        <f>IF('Main Data'!H949="Movado",1,0)</f>
        <v>0</v>
      </c>
      <c r="T949">
        <f>IF('Main Data'!H949="Omega",1,0)</f>
        <v>0</v>
      </c>
      <c r="U949">
        <f>IF('Main Data'!H949="Panerai",1,0)</f>
        <v>0</v>
      </c>
      <c r="V949">
        <f>IF('Main Data'!H949="Patek",1,0)</f>
        <v>0</v>
      </c>
      <c r="W949">
        <f>IF('Main Data'!H949="Rolex",1,0)</f>
        <v>1</v>
      </c>
      <c r="X949">
        <f>IF('Main Data'!H949="Tudor",1,0)</f>
        <v>0</v>
      </c>
      <c r="Y949">
        <f>IF('Main Data'!H949="Ulysse Nardin",1,0)</f>
        <v>0</v>
      </c>
      <c r="Z949">
        <f>IF('Main Data'!H949="Universal Geneve",1,0)</f>
        <v>0</v>
      </c>
      <c r="AA949">
        <f>IF('Main Data'!H949="Vacheron",1,0)</f>
        <v>0</v>
      </c>
      <c r="AB949">
        <f>IF('Main Data'!H949="Zenith",1,0)</f>
        <v>0</v>
      </c>
      <c r="AC949">
        <f>IF('Main Data'!J949="Stainless Steel",1,0)</f>
        <v>1</v>
      </c>
      <c r="AD949">
        <f>IF('Main Data'!J949="Two-tone",1,0)</f>
        <v>0</v>
      </c>
      <c r="AE949">
        <f>IF(OR('Main Data'!J949="YG 18K",'Main Data'!J949="YG &lt;18K",'Main Data'!J949="PG 18K",'Main Data'!J949="PG &lt;18K",'Main Data'!J949="WG 18K",'Main Data'!J949="Mixes of 18K",'Main Data'!J949="Mixes &lt;18K"),1,0)</f>
        <v>0</v>
      </c>
      <c r="AF949">
        <f>IF('Main Data'!J949="Platinum",1,0)</f>
        <v>0</v>
      </c>
      <c r="AG949">
        <f>IF(OR('Main Data'!J949="PVD",'Main Data'!J949="Gold Plate",'Main Data'!J949="Other"),1,0)</f>
        <v>0</v>
      </c>
      <c r="AH949">
        <f>IF('Main Data'!N949="Stainless Steel",1,0)</f>
        <v>1</v>
      </c>
      <c r="AI949">
        <f>IF('Main Data'!N949="Leather",1,0)</f>
        <v>0</v>
      </c>
      <c r="AJ949">
        <f>IF('Main Data'!N949="Two-tone",1,0)</f>
        <v>0</v>
      </c>
      <c r="AK949">
        <f>IF(OR('Main Data'!N949="YG 18K",'Main Data'!N949="PG 18K",'Main Data'!N949="WG 18K",'Main Data'!N949="Mixes of 18K"),1,0)</f>
        <v>0</v>
      </c>
      <c r="AL949">
        <f>IF(OR(,'Main Data'!N949="PVD",'Main Data'!N949="Gold plate"),1,0)</f>
        <v>0</v>
      </c>
      <c r="AM949">
        <f>IF(OR('Main Data'!AV949="Yes",'Main Data'!AW949="Yes",'Main Data'!AU949="Yes"),1,0)</f>
        <v>0</v>
      </c>
      <c r="AN949">
        <f>IF(OR(ISTEXT('Main Data'!AX949), ISTEXT('Main Data'!AY949)),1,0)</f>
        <v>1</v>
      </c>
      <c r="AO949">
        <f>IF('Main Data'!AZ949="Yes",1,0)</f>
        <v>0</v>
      </c>
      <c r="AP949">
        <f>IF('Main Data'!BA949="Yes",1,0)</f>
        <v>0</v>
      </c>
      <c r="AQ949">
        <f>IF('Main Data'!BD949="Yes",1,0)</f>
        <v>0</v>
      </c>
      <c r="AR949">
        <f>IF('Main Data'!BE949="A",1,0)</f>
        <v>0</v>
      </c>
      <c r="AS949">
        <f>IF('Main Data'!BE949="AA",1,0)</f>
        <v>0</v>
      </c>
      <c r="AT949">
        <f>IF('Main Data'!BE949="AAA",1,0)</f>
        <v>1</v>
      </c>
      <c r="AU949">
        <f>IF('Main Data'!BE949="AAAA",1,0)</f>
        <v>0</v>
      </c>
      <c r="AV949">
        <f>IF('Main Data'!P949="Yes",1,0)</f>
        <v>0</v>
      </c>
      <c r="AW949">
        <f>IF('Main Data'!AP949="Yes",1,0)</f>
        <v>0</v>
      </c>
      <c r="AX949">
        <f>IF(OR('Main Data'!V949="Yes", 'Main Data'!W949="Yes",'Main Data'!X949="Yes"),1,0)</f>
        <v>1</v>
      </c>
      <c r="AY949">
        <f>IF(OR('Main Data'!Y949="Yes",'Main Data'!Z949="Yes"),1,0)</f>
        <v>0</v>
      </c>
      <c r="AZ949">
        <f>IF('Main Data'!AR949="Yes",1,0)</f>
        <v>0</v>
      </c>
      <c r="BA949">
        <f>IF('Main Data'!AS949="Yes",1,0)</f>
        <v>0</v>
      </c>
      <c r="BB949">
        <f>IF('Main Data'!AG949="Yes",1,0)</f>
        <v>0</v>
      </c>
      <c r="BC949">
        <f>IF('Main Data'!AB949="Yes",1,0)</f>
        <v>0</v>
      </c>
      <c r="BD949">
        <f>IF('Main Data'!AA949="Yes",1,0)</f>
        <v>1</v>
      </c>
      <c r="BE949">
        <f>IF('Main Data'!AC949="Yes",1,0)</f>
        <v>0</v>
      </c>
      <c r="BF949">
        <f>IF('Main Data'!AF949="Yes",1,0)</f>
        <v>0</v>
      </c>
      <c r="BG949">
        <f>IF(OR('Main Data'!AI949="Yes",'Main Data'!AL949="Yes"),1,0)</f>
        <v>0</v>
      </c>
      <c r="BH949">
        <f>IF('Main Data'!AJ949="Yes",1,0)</f>
        <v>0</v>
      </c>
      <c r="BI949">
        <f>IF('Main Data'!AK949="Yes",1,0)</f>
        <v>0</v>
      </c>
      <c r="BJ949">
        <f>IF('Main Data'!AM949="Yes",1,0)</f>
        <v>0</v>
      </c>
      <c r="BK949">
        <f>IF('Main Data'!AQ949="Yes",1,0)</f>
        <v>0</v>
      </c>
      <c r="BL949" s="21">
        <f t="shared" si="85"/>
        <v>0</v>
      </c>
      <c r="BM949" s="21">
        <f t="shared" si="86"/>
        <v>0</v>
      </c>
      <c r="BN949" s="21">
        <f t="shared" si="87"/>
        <v>1</v>
      </c>
      <c r="BO949" s="21">
        <f t="shared" si="88"/>
        <v>0</v>
      </c>
      <c r="BP949" s="21">
        <f t="shared" si="89"/>
        <v>0</v>
      </c>
    </row>
    <row r="950" spans="1:68" x14ac:dyDescent="0.2">
      <c r="A950">
        <v>946</v>
      </c>
      <c r="B950" s="33">
        <f>'Main Data'!C950</f>
        <v>43911</v>
      </c>
      <c r="C950">
        <f>'Main Data'!D950</f>
        <v>266</v>
      </c>
      <c r="D950" s="26">
        <f>'Main Data'!E950</f>
        <v>36000</v>
      </c>
      <c r="E950" s="26">
        <f>'Main Data'!F950</f>
        <v>45000</v>
      </c>
      <c r="F950" s="34">
        <f t="shared" si="84"/>
        <v>10.491274217438248</v>
      </c>
      <c r="G950">
        <f>IF('Main Data'!H950="AP",1,0)</f>
        <v>0</v>
      </c>
      <c r="H950">
        <f>IF('Main Data'!H950="Blancpain",1,0)</f>
        <v>0</v>
      </c>
      <c r="I950">
        <f>IF('Main Data'!H950="Breguet",1,0)</f>
        <v>0</v>
      </c>
      <c r="J950">
        <f>IF('Main Data'!H950="Breitling",1,0)</f>
        <v>0</v>
      </c>
      <c r="K950">
        <f>IF('Main Data'!H950="Cartier",1,0)</f>
        <v>0</v>
      </c>
      <c r="L950">
        <f>IF('Main Data'!H950="Gallet",1,0)</f>
        <v>0</v>
      </c>
      <c r="M950">
        <f>IF('Main Data'!H950="Girard Perregaux",1,0)</f>
        <v>0</v>
      </c>
      <c r="N950">
        <f>IF('Main Data'!H950="Gubelin",1,0)</f>
        <v>0</v>
      </c>
      <c r="O950">
        <f>IF('Main Data'!H950="Heuer",1,0)</f>
        <v>0</v>
      </c>
      <c r="P950">
        <f>IF('Main Data'!H950="IWC",1,0)</f>
        <v>0</v>
      </c>
      <c r="Q950">
        <f>IF('Main Data'!H950="JLC",1,0)</f>
        <v>0</v>
      </c>
      <c r="R950">
        <f>IF('Main Data'!H950="Longines",1,0)</f>
        <v>0</v>
      </c>
      <c r="S950">
        <f>IF('Main Data'!H950="Movado",1,0)</f>
        <v>0</v>
      </c>
      <c r="T950">
        <f>IF('Main Data'!H950="Omega",1,0)</f>
        <v>0</v>
      </c>
      <c r="U950">
        <f>IF('Main Data'!H950="Panerai",1,0)</f>
        <v>0</v>
      </c>
      <c r="V950">
        <f>IF('Main Data'!H950="Patek",1,0)</f>
        <v>0</v>
      </c>
      <c r="W950">
        <f>IF('Main Data'!H950="Rolex",1,0)</f>
        <v>1</v>
      </c>
      <c r="X950">
        <f>IF('Main Data'!H950="Tudor",1,0)</f>
        <v>0</v>
      </c>
      <c r="Y950">
        <f>IF('Main Data'!H950="Ulysse Nardin",1,0)</f>
        <v>0</v>
      </c>
      <c r="Z950">
        <f>IF('Main Data'!H950="Universal Geneve",1,0)</f>
        <v>0</v>
      </c>
      <c r="AA950">
        <f>IF('Main Data'!H950="Vacheron",1,0)</f>
        <v>0</v>
      </c>
      <c r="AB950">
        <f>IF('Main Data'!H950="Zenith",1,0)</f>
        <v>0</v>
      </c>
      <c r="AC950">
        <f>IF('Main Data'!J950="Stainless Steel",1,0)</f>
        <v>1</v>
      </c>
      <c r="AD950">
        <f>IF('Main Data'!J950="Two-tone",1,0)</f>
        <v>0</v>
      </c>
      <c r="AE950">
        <f>IF(OR('Main Data'!J950="YG 18K",'Main Data'!J950="YG &lt;18K",'Main Data'!J950="PG 18K",'Main Data'!J950="PG &lt;18K",'Main Data'!J950="WG 18K",'Main Data'!J950="Mixes of 18K",'Main Data'!J950="Mixes &lt;18K"),1,0)</f>
        <v>0</v>
      </c>
      <c r="AF950">
        <f>IF('Main Data'!J950="Platinum",1,0)</f>
        <v>0</v>
      </c>
      <c r="AG950">
        <f>IF(OR('Main Data'!J950="PVD",'Main Data'!J950="Gold Plate",'Main Data'!J950="Other"),1,0)</f>
        <v>0</v>
      </c>
      <c r="AH950">
        <f>IF('Main Data'!N950="Stainless Steel",1,0)</f>
        <v>1</v>
      </c>
      <c r="AI950">
        <f>IF('Main Data'!N950="Leather",1,0)</f>
        <v>0</v>
      </c>
      <c r="AJ950">
        <f>IF('Main Data'!N950="Two-tone",1,0)</f>
        <v>0</v>
      </c>
      <c r="AK950">
        <f>IF(OR('Main Data'!N950="YG 18K",'Main Data'!N950="PG 18K",'Main Data'!N950="WG 18K",'Main Data'!N950="Mixes of 18K"),1,0)</f>
        <v>0</v>
      </c>
      <c r="AL950">
        <f>IF(OR(,'Main Data'!N950="PVD",'Main Data'!N950="Gold plate"),1,0)</f>
        <v>0</v>
      </c>
      <c r="AM950">
        <f>IF(OR('Main Data'!AV950="Yes",'Main Data'!AW950="Yes",'Main Data'!AU950="Yes"),1,0)</f>
        <v>0</v>
      </c>
      <c r="AN950">
        <f>IF(OR(ISTEXT('Main Data'!AX950), ISTEXT('Main Data'!AY950)),1,0)</f>
        <v>0</v>
      </c>
      <c r="AO950">
        <f>IF('Main Data'!AZ950="Yes",1,0)</f>
        <v>0</v>
      </c>
      <c r="AP950">
        <f>IF('Main Data'!BA950="Yes",1,0)</f>
        <v>0</v>
      </c>
      <c r="AQ950">
        <f>IF('Main Data'!BD950="Yes",1,0)</f>
        <v>0</v>
      </c>
      <c r="AR950">
        <f>IF('Main Data'!BE950="A",1,0)</f>
        <v>0</v>
      </c>
      <c r="AS950">
        <f>IF('Main Data'!BE950="AA",1,0)</f>
        <v>0</v>
      </c>
      <c r="AT950">
        <f>IF('Main Data'!BE950="AAA",1,0)</f>
        <v>1</v>
      </c>
      <c r="AU950">
        <f>IF('Main Data'!BE950="AAAA",1,0)</f>
        <v>0</v>
      </c>
      <c r="AV950">
        <f>IF('Main Data'!P950="Yes",1,0)</f>
        <v>0</v>
      </c>
      <c r="AW950">
        <f>IF('Main Data'!AP950="Yes",1,0)</f>
        <v>0</v>
      </c>
      <c r="AX950">
        <f>IF(OR('Main Data'!V950="Yes", 'Main Data'!W950="Yes",'Main Data'!X950="Yes"),1,0)</f>
        <v>1</v>
      </c>
      <c r="AY950">
        <f>IF(OR('Main Data'!Y950="Yes",'Main Data'!Z950="Yes"),1,0)</f>
        <v>0</v>
      </c>
      <c r="AZ950">
        <f>IF('Main Data'!AR950="Yes",1,0)</f>
        <v>0</v>
      </c>
      <c r="BA950">
        <f>IF('Main Data'!AS950="Yes",1,0)</f>
        <v>0</v>
      </c>
      <c r="BB950">
        <f>IF('Main Data'!AG950="Yes",1,0)</f>
        <v>0</v>
      </c>
      <c r="BC950">
        <f>IF('Main Data'!AB950="Yes",1,0)</f>
        <v>0</v>
      </c>
      <c r="BD950">
        <f>IF('Main Data'!AA950="Yes",1,0)</f>
        <v>1</v>
      </c>
      <c r="BE950">
        <f>IF('Main Data'!AC950="Yes",1,0)</f>
        <v>0</v>
      </c>
      <c r="BF950">
        <f>IF('Main Data'!AF950="Yes",1,0)</f>
        <v>0</v>
      </c>
      <c r="BG950">
        <f>IF(OR('Main Data'!AI950="Yes",'Main Data'!AL950="Yes"),1,0)</f>
        <v>0</v>
      </c>
      <c r="BH950">
        <f>IF('Main Data'!AJ950="Yes",1,0)</f>
        <v>0</v>
      </c>
      <c r="BI950">
        <f>IF('Main Data'!AK950="Yes",1,0)</f>
        <v>0</v>
      </c>
      <c r="BJ950">
        <f>IF('Main Data'!AM950="Yes",1,0)</f>
        <v>0</v>
      </c>
      <c r="BK950">
        <f>IF('Main Data'!AQ950="Yes",1,0)</f>
        <v>0</v>
      </c>
      <c r="BL950" s="21">
        <f t="shared" si="85"/>
        <v>0</v>
      </c>
      <c r="BM950" s="21">
        <f t="shared" si="86"/>
        <v>0</v>
      </c>
      <c r="BN950" s="21">
        <f t="shared" si="87"/>
        <v>1</v>
      </c>
      <c r="BO950" s="21">
        <f t="shared" si="88"/>
        <v>0</v>
      </c>
      <c r="BP950" s="21">
        <f t="shared" si="89"/>
        <v>0</v>
      </c>
    </row>
    <row r="951" spans="1:68" x14ac:dyDescent="0.2">
      <c r="A951">
        <v>947</v>
      </c>
      <c r="B951" s="33">
        <f>'Main Data'!C951</f>
        <v>43911</v>
      </c>
      <c r="C951">
        <f>'Main Data'!D951</f>
        <v>267</v>
      </c>
      <c r="D951" s="26">
        <f>'Main Data'!E951</f>
        <v>41000</v>
      </c>
      <c r="E951" s="26">
        <f>'Main Data'!F951</f>
        <v>51250</v>
      </c>
      <c r="F951" s="34">
        <f t="shared" si="84"/>
        <v>10.621327345686446</v>
      </c>
      <c r="G951">
        <f>IF('Main Data'!H951="AP",1,0)</f>
        <v>0</v>
      </c>
      <c r="H951">
        <f>IF('Main Data'!H951="Blancpain",1,0)</f>
        <v>0</v>
      </c>
      <c r="I951">
        <f>IF('Main Data'!H951="Breguet",1,0)</f>
        <v>0</v>
      </c>
      <c r="J951">
        <f>IF('Main Data'!H951="Breitling",1,0)</f>
        <v>0</v>
      </c>
      <c r="K951">
        <f>IF('Main Data'!H951="Cartier",1,0)</f>
        <v>0</v>
      </c>
      <c r="L951">
        <f>IF('Main Data'!H951="Gallet",1,0)</f>
        <v>0</v>
      </c>
      <c r="M951">
        <f>IF('Main Data'!H951="Girard Perregaux",1,0)</f>
        <v>0</v>
      </c>
      <c r="N951">
        <f>IF('Main Data'!H951="Gubelin",1,0)</f>
        <v>0</v>
      </c>
      <c r="O951">
        <f>IF('Main Data'!H951="Heuer",1,0)</f>
        <v>0</v>
      </c>
      <c r="P951">
        <f>IF('Main Data'!H951="IWC",1,0)</f>
        <v>0</v>
      </c>
      <c r="Q951">
        <f>IF('Main Data'!H951="JLC",1,0)</f>
        <v>0</v>
      </c>
      <c r="R951">
        <f>IF('Main Data'!H951="Longines",1,0)</f>
        <v>0</v>
      </c>
      <c r="S951">
        <f>IF('Main Data'!H951="Movado",1,0)</f>
        <v>0</v>
      </c>
      <c r="T951">
        <f>IF('Main Data'!H951="Omega",1,0)</f>
        <v>0</v>
      </c>
      <c r="U951">
        <f>IF('Main Data'!H951="Panerai",1,0)</f>
        <v>0</v>
      </c>
      <c r="V951">
        <f>IF('Main Data'!H951="Patek",1,0)</f>
        <v>0</v>
      </c>
      <c r="W951">
        <f>IF('Main Data'!H951="Rolex",1,0)</f>
        <v>1</v>
      </c>
      <c r="X951">
        <f>IF('Main Data'!H951="Tudor",1,0)</f>
        <v>0</v>
      </c>
      <c r="Y951">
        <f>IF('Main Data'!H951="Ulysse Nardin",1,0)</f>
        <v>0</v>
      </c>
      <c r="Z951">
        <f>IF('Main Data'!H951="Universal Geneve",1,0)</f>
        <v>0</v>
      </c>
      <c r="AA951">
        <f>IF('Main Data'!H951="Vacheron",1,0)</f>
        <v>0</v>
      </c>
      <c r="AB951">
        <f>IF('Main Data'!H951="Zenith",1,0)</f>
        <v>0</v>
      </c>
      <c r="AC951">
        <f>IF('Main Data'!J951="Stainless Steel",1,0)</f>
        <v>1</v>
      </c>
      <c r="AD951">
        <f>IF('Main Data'!J951="Two-tone",1,0)</f>
        <v>0</v>
      </c>
      <c r="AE951">
        <f>IF(OR('Main Data'!J951="YG 18K",'Main Data'!J951="YG &lt;18K",'Main Data'!J951="PG 18K",'Main Data'!J951="PG &lt;18K",'Main Data'!J951="WG 18K",'Main Data'!J951="Mixes of 18K",'Main Data'!J951="Mixes &lt;18K"),1,0)</f>
        <v>0</v>
      </c>
      <c r="AF951">
        <f>IF('Main Data'!J951="Platinum",1,0)</f>
        <v>0</v>
      </c>
      <c r="AG951">
        <f>IF(OR('Main Data'!J951="PVD",'Main Data'!J951="Gold Plate",'Main Data'!J951="Other"),1,0)</f>
        <v>0</v>
      </c>
      <c r="AH951">
        <f>IF('Main Data'!N951="Stainless Steel",1,0)</f>
        <v>1</v>
      </c>
      <c r="AI951">
        <f>IF('Main Data'!N951="Leather",1,0)</f>
        <v>0</v>
      </c>
      <c r="AJ951">
        <f>IF('Main Data'!N951="Two-tone",1,0)</f>
        <v>0</v>
      </c>
      <c r="AK951">
        <f>IF(OR('Main Data'!N951="YG 18K",'Main Data'!N951="PG 18K",'Main Data'!N951="WG 18K",'Main Data'!N951="Mixes of 18K"),1,0)</f>
        <v>0</v>
      </c>
      <c r="AL951">
        <f>IF(OR(,'Main Data'!N951="PVD",'Main Data'!N951="Gold plate"),1,0)</f>
        <v>0</v>
      </c>
      <c r="AM951">
        <f>IF(OR('Main Data'!AV951="Yes",'Main Data'!AW951="Yes",'Main Data'!AU951="Yes"),1,0)</f>
        <v>0</v>
      </c>
      <c r="AN951">
        <f>IF(OR(ISTEXT('Main Data'!AX951), ISTEXT('Main Data'!AY951)),1,0)</f>
        <v>0</v>
      </c>
      <c r="AO951">
        <f>IF('Main Data'!AZ951="Yes",1,0)</f>
        <v>0</v>
      </c>
      <c r="AP951">
        <f>IF('Main Data'!BA951="Yes",1,0)</f>
        <v>0</v>
      </c>
      <c r="AQ951">
        <f>IF('Main Data'!BD951="Yes",1,0)</f>
        <v>0</v>
      </c>
      <c r="AR951">
        <f>IF('Main Data'!BE951="A",1,0)</f>
        <v>0</v>
      </c>
      <c r="AS951">
        <f>IF('Main Data'!BE951="AA",1,0)</f>
        <v>0</v>
      </c>
      <c r="AT951">
        <f>IF('Main Data'!BE951="AAA",1,0)</f>
        <v>1</v>
      </c>
      <c r="AU951">
        <f>IF('Main Data'!BE951="AAAA",1,0)</f>
        <v>0</v>
      </c>
      <c r="AV951">
        <f>IF('Main Data'!P951="Yes",1,0)</f>
        <v>0</v>
      </c>
      <c r="AW951">
        <f>IF('Main Data'!AP951="Yes",1,0)</f>
        <v>0</v>
      </c>
      <c r="AX951">
        <f>IF(OR('Main Data'!V951="Yes", 'Main Data'!W951="Yes",'Main Data'!X951="Yes"),1,0)</f>
        <v>1</v>
      </c>
      <c r="AY951">
        <f>IF(OR('Main Data'!Y951="Yes",'Main Data'!Z951="Yes"),1,0)</f>
        <v>0</v>
      </c>
      <c r="AZ951">
        <f>IF('Main Data'!AR951="Yes",1,0)</f>
        <v>0</v>
      </c>
      <c r="BA951">
        <f>IF('Main Data'!AS951="Yes",1,0)</f>
        <v>0</v>
      </c>
      <c r="BB951">
        <f>IF('Main Data'!AG951="Yes",1,0)</f>
        <v>0</v>
      </c>
      <c r="BC951">
        <f>IF('Main Data'!AB951="Yes",1,0)</f>
        <v>0</v>
      </c>
      <c r="BD951">
        <f>IF('Main Data'!AA951="Yes",1,0)</f>
        <v>0</v>
      </c>
      <c r="BE951">
        <f>IF('Main Data'!AC951="Yes",1,0)</f>
        <v>1</v>
      </c>
      <c r="BF951">
        <f>IF('Main Data'!AF951="Yes",1,0)</f>
        <v>0</v>
      </c>
      <c r="BG951">
        <f>IF(OR('Main Data'!AI951="Yes",'Main Data'!AL951="Yes"),1,0)</f>
        <v>0</v>
      </c>
      <c r="BH951">
        <f>IF('Main Data'!AJ951="Yes",1,0)</f>
        <v>0</v>
      </c>
      <c r="BI951">
        <f>IF('Main Data'!AK951="Yes",1,0)</f>
        <v>0</v>
      </c>
      <c r="BJ951">
        <f>IF('Main Data'!AM951="Yes",1,0)</f>
        <v>0</v>
      </c>
      <c r="BK951">
        <f>IF('Main Data'!AQ951="Yes",1,0)</f>
        <v>0</v>
      </c>
      <c r="BL951" s="21">
        <f t="shared" si="85"/>
        <v>0</v>
      </c>
      <c r="BM951" s="21">
        <f t="shared" si="86"/>
        <v>0</v>
      </c>
      <c r="BN951" s="21">
        <f t="shared" si="87"/>
        <v>1</v>
      </c>
      <c r="BO951" s="21">
        <f t="shared" si="88"/>
        <v>0</v>
      </c>
      <c r="BP951" s="21">
        <f t="shared" si="89"/>
        <v>0</v>
      </c>
    </row>
    <row r="952" spans="1:68" x14ac:dyDescent="0.2">
      <c r="A952">
        <v>948</v>
      </c>
      <c r="B952" s="33">
        <f>'Main Data'!C952</f>
        <v>43911</v>
      </c>
      <c r="C952">
        <f>'Main Data'!D952</f>
        <v>268</v>
      </c>
      <c r="D952" s="26">
        <f>'Main Data'!E952</f>
        <v>5100</v>
      </c>
      <c r="E952" s="26">
        <f>'Main Data'!F952</f>
        <v>6375</v>
      </c>
      <c r="F952" s="34">
        <f t="shared" si="84"/>
        <v>8.536995818712418</v>
      </c>
      <c r="G952">
        <f>IF('Main Data'!H952="AP",1,0)</f>
        <v>0</v>
      </c>
      <c r="H952">
        <f>IF('Main Data'!H952="Blancpain",1,0)</f>
        <v>0</v>
      </c>
      <c r="I952">
        <f>IF('Main Data'!H952="Breguet",1,0)</f>
        <v>0</v>
      </c>
      <c r="J952">
        <f>IF('Main Data'!H952="Breitling",1,0)</f>
        <v>0</v>
      </c>
      <c r="K952">
        <f>IF('Main Data'!H952="Cartier",1,0)</f>
        <v>0</v>
      </c>
      <c r="L952">
        <f>IF('Main Data'!H952="Gallet",1,0)</f>
        <v>0</v>
      </c>
      <c r="M952">
        <f>IF('Main Data'!H952="Girard Perregaux",1,0)</f>
        <v>0</v>
      </c>
      <c r="N952">
        <f>IF('Main Data'!H952="Gubelin",1,0)</f>
        <v>0</v>
      </c>
      <c r="O952">
        <f>IF('Main Data'!H952="Heuer",1,0)</f>
        <v>0</v>
      </c>
      <c r="P952">
        <f>IF('Main Data'!H952="IWC",1,0)</f>
        <v>0</v>
      </c>
      <c r="Q952">
        <f>IF('Main Data'!H952="JLC",1,0)</f>
        <v>0</v>
      </c>
      <c r="R952">
        <f>IF('Main Data'!H952="Longines",1,0)</f>
        <v>0</v>
      </c>
      <c r="S952">
        <f>IF('Main Data'!H952="Movado",1,0)</f>
        <v>0</v>
      </c>
      <c r="T952">
        <f>IF('Main Data'!H952="Omega",1,0)</f>
        <v>0</v>
      </c>
      <c r="U952">
        <f>IF('Main Data'!H952="Panerai",1,0)</f>
        <v>0</v>
      </c>
      <c r="V952">
        <f>IF('Main Data'!H952="Patek",1,0)</f>
        <v>1</v>
      </c>
      <c r="W952">
        <f>IF('Main Data'!H952="Rolex",1,0)</f>
        <v>0</v>
      </c>
      <c r="X952">
        <f>IF('Main Data'!H952="Tudor",1,0)</f>
        <v>0</v>
      </c>
      <c r="Y952">
        <f>IF('Main Data'!H952="Ulysse Nardin",1,0)</f>
        <v>0</v>
      </c>
      <c r="Z952">
        <f>IF('Main Data'!H952="Universal Geneve",1,0)</f>
        <v>0</v>
      </c>
      <c r="AA952">
        <f>IF('Main Data'!H952="Vacheron",1,0)</f>
        <v>0</v>
      </c>
      <c r="AB952">
        <f>IF('Main Data'!H952="Zenith",1,0)</f>
        <v>0</v>
      </c>
      <c r="AC952">
        <f>IF('Main Data'!J952="Stainless Steel",1,0)</f>
        <v>0</v>
      </c>
      <c r="AD952">
        <f>IF('Main Data'!J952="Two-tone",1,0)</f>
        <v>0</v>
      </c>
      <c r="AE952">
        <f>IF(OR('Main Data'!J952="YG 18K",'Main Data'!J952="YG &lt;18K",'Main Data'!J952="PG 18K",'Main Data'!J952="PG &lt;18K",'Main Data'!J952="WG 18K",'Main Data'!J952="Mixes of 18K",'Main Data'!J952="Mixes &lt;18K"),1,0)</f>
        <v>1</v>
      </c>
      <c r="AF952">
        <f>IF('Main Data'!J952="Platinum",1,0)</f>
        <v>0</v>
      </c>
      <c r="AG952">
        <f>IF(OR('Main Data'!J952="PVD",'Main Data'!J952="Gold Plate",'Main Data'!J952="Other"),1,0)</f>
        <v>0</v>
      </c>
      <c r="AH952">
        <f>IF('Main Data'!N952="Stainless Steel",1,0)</f>
        <v>0</v>
      </c>
      <c r="AI952">
        <f>IF('Main Data'!N952="Leather",1,0)</f>
        <v>1</v>
      </c>
      <c r="AJ952">
        <f>IF('Main Data'!N952="Two-tone",1,0)</f>
        <v>0</v>
      </c>
      <c r="AK952">
        <f>IF(OR('Main Data'!N952="YG 18K",'Main Data'!N952="PG 18K",'Main Data'!N952="WG 18K",'Main Data'!N952="Mixes of 18K"),1,0)</f>
        <v>0</v>
      </c>
      <c r="AL952">
        <f>IF(OR(,'Main Data'!N952="PVD",'Main Data'!N952="Gold plate"),1,0)</f>
        <v>0</v>
      </c>
      <c r="AM952">
        <f>IF(OR('Main Data'!AV952="Yes",'Main Data'!AW952="Yes",'Main Data'!AU952="Yes"),1,0)</f>
        <v>0</v>
      </c>
      <c r="AN952">
        <f>IF(OR(ISTEXT('Main Data'!AX952), ISTEXT('Main Data'!AY952)),1,0)</f>
        <v>0</v>
      </c>
      <c r="AO952">
        <f>IF('Main Data'!AZ952="Yes",1,0)</f>
        <v>0</v>
      </c>
      <c r="AP952">
        <f>IF('Main Data'!BA952="Yes",1,0)</f>
        <v>0</v>
      </c>
      <c r="AQ952">
        <f>IF('Main Data'!BD952="Yes",1,0)</f>
        <v>0</v>
      </c>
      <c r="AR952">
        <f>IF('Main Data'!BE952="A",1,0)</f>
        <v>0</v>
      </c>
      <c r="AS952">
        <f>IF('Main Data'!BE952="AA",1,0)</f>
        <v>1</v>
      </c>
      <c r="AT952">
        <f>IF('Main Data'!BE952="AAA",1,0)</f>
        <v>0</v>
      </c>
      <c r="AU952">
        <f>IF('Main Data'!BE952="AAAA",1,0)</f>
        <v>0</v>
      </c>
      <c r="AV952">
        <f>IF('Main Data'!P952="Yes",1,0)</f>
        <v>1</v>
      </c>
      <c r="AW952">
        <f>IF('Main Data'!AP952="Yes",1,0)</f>
        <v>0</v>
      </c>
      <c r="AX952">
        <f>IF(OR('Main Data'!V952="Yes", 'Main Data'!W952="Yes",'Main Data'!X952="Yes"),1,0)</f>
        <v>0</v>
      </c>
      <c r="AY952">
        <f>IF(OR('Main Data'!Y952="Yes",'Main Data'!Z952="Yes"),1,0)</f>
        <v>0</v>
      </c>
      <c r="AZ952">
        <f>IF('Main Data'!AR952="Yes",1,0)</f>
        <v>0</v>
      </c>
      <c r="BA952">
        <f>IF('Main Data'!AS952="Yes",1,0)</f>
        <v>0</v>
      </c>
      <c r="BB952">
        <f>IF('Main Data'!AG952="Yes",1,0)</f>
        <v>0</v>
      </c>
      <c r="BC952">
        <f>IF('Main Data'!AB952="Yes",1,0)</f>
        <v>0</v>
      </c>
      <c r="BD952">
        <f>IF('Main Data'!AA952="Yes",1,0)</f>
        <v>0</v>
      </c>
      <c r="BE952">
        <f>IF('Main Data'!AC952="Yes",1,0)</f>
        <v>0</v>
      </c>
      <c r="BF952">
        <f>IF('Main Data'!AF952="Yes",1,0)</f>
        <v>0</v>
      </c>
      <c r="BG952">
        <f>IF(OR('Main Data'!AI952="Yes",'Main Data'!AL952="Yes"),1,0)</f>
        <v>0</v>
      </c>
      <c r="BH952">
        <f>IF('Main Data'!AJ952="Yes",1,0)</f>
        <v>0</v>
      </c>
      <c r="BI952">
        <f>IF('Main Data'!AK952="Yes",1,0)</f>
        <v>0</v>
      </c>
      <c r="BJ952">
        <f>IF('Main Data'!AM952="Yes",1,0)</f>
        <v>0</v>
      </c>
      <c r="BK952">
        <f>IF('Main Data'!AQ952="Yes",1,0)</f>
        <v>0</v>
      </c>
      <c r="BL952" s="21">
        <f t="shared" si="85"/>
        <v>0</v>
      </c>
      <c r="BM952" s="21">
        <f t="shared" si="86"/>
        <v>0</v>
      </c>
      <c r="BN952" s="21">
        <f t="shared" si="87"/>
        <v>1</v>
      </c>
      <c r="BO952" s="21">
        <f t="shared" si="88"/>
        <v>0</v>
      </c>
      <c r="BP952" s="21">
        <f t="shared" si="89"/>
        <v>0</v>
      </c>
    </row>
    <row r="953" spans="1:68" x14ac:dyDescent="0.2">
      <c r="A953">
        <v>949</v>
      </c>
      <c r="B953" s="33">
        <f>'Main Data'!C953</f>
        <v>43911</v>
      </c>
      <c r="C953">
        <f>'Main Data'!D953</f>
        <v>271</v>
      </c>
      <c r="D953" s="26">
        <f>'Main Data'!E953</f>
        <v>68000</v>
      </c>
      <c r="E953" s="26">
        <f>'Main Data'!F953</f>
        <v>85000</v>
      </c>
      <c r="F953" s="34">
        <f t="shared" si="84"/>
        <v>11.127262984158243</v>
      </c>
      <c r="G953">
        <f>IF('Main Data'!H953="AP",1,0)</f>
        <v>0</v>
      </c>
      <c r="H953">
        <f>IF('Main Data'!H953="Blancpain",1,0)</f>
        <v>0</v>
      </c>
      <c r="I953">
        <f>IF('Main Data'!H953="Breguet",1,0)</f>
        <v>0</v>
      </c>
      <c r="J953">
        <f>IF('Main Data'!H953="Breitling",1,0)</f>
        <v>0</v>
      </c>
      <c r="K953">
        <f>IF('Main Data'!H953="Cartier",1,0)</f>
        <v>0</v>
      </c>
      <c r="L953">
        <f>IF('Main Data'!H953="Gallet",1,0)</f>
        <v>0</v>
      </c>
      <c r="M953">
        <f>IF('Main Data'!H953="Girard Perregaux",1,0)</f>
        <v>0</v>
      </c>
      <c r="N953">
        <f>IF('Main Data'!H953="Gubelin",1,0)</f>
        <v>0</v>
      </c>
      <c r="O953">
        <f>IF('Main Data'!H953="Heuer",1,0)</f>
        <v>0</v>
      </c>
      <c r="P953">
        <f>IF('Main Data'!H953="IWC",1,0)</f>
        <v>0</v>
      </c>
      <c r="Q953">
        <f>IF('Main Data'!H953="JLC",1,0)</f>
        <v>0</v>
      </c>
      <c r="R953">
        <f>IF('Main Data'!H953="Longines",1,0)</f>
        <v>0</v>
      </c>
      <c r="S953">
        <f>IF('Main Data'!H953="Movado",1,0)</f>
        <v>0</v>
      </c>
      <c r="T953">
        <f>IF('Main Data'!H953="Omega",1,0)</f>
        <v>0</v>
      </c>
      <c r="U953">
        <f>IF('Main Data'!H953="Panerai",1,0)</f>
        <v>0</v>
      </c>
      <c r="V953">
        <f>IF('Main Data'!H953="Patek",1,0)</f>
        <v>1</v>
      </c>
      <c r="W953">
        <f>IF('Main Data'!H953="Rolex",1,0)</f>
        <v>0</v>
      </c>
      <c r="X953">
        <f>IF('Main Data'!H953="Tudor",1,0)</f>
        <v>0</v>
      </c>
      <c r="Y953">
        <f>IF('Main Data'!H953="Ulysse Nardin",1,0)</f>
        <v>0</v>
      </c>
      <c r="Z953">
        <f>IF('Main Data'!H953="Universal Geneve",1,0)</f>
        <v>0</v>
      </c>
      <c r="AA953">
        <f>IF('Main Data'!H953="Vacheron",1,0)</f>
        <v>0</v>
      </c>
      <c r="AB953">
        <f>IF('Main Data'!H953="Zenith",1,0)</f>
        <v>0</v>
      </c>
      <c r="AC953">
        <f>IF('Main Data'!J953="Stainless Steel",1,0)</f>
        <v>0</v>
      </c>
      <c r="AD953">
        <f>IF('Main Data'!J953="Two-tone",1,0)</f>
        <v>0</v>
      </c>
      <c r="AE953">
        <f>IF(OR('Main Data'!J953="YG 18K",'Main Data'!J953="YG &lt;18K",'Main Data'!J953="PG 18K",'Main Data'!J953="PG &lt;18K",'Main Data'!J953="WG 18K",'Main Data'!J953="Mixes of 18K",'Main Data'!J953="Mixes &lt;18K"),1,0)</f>
        <v>1</v>
      </c>
      <c r="AF953">
        <f>IF('Main Data'!J953="Platinum",1,0)</f>
        <v>0</v>
      </c>
      <c r="AG953">
        <f>IF(OR('Main Data'!J953="PVD",'Main Data'!J953="Gold Plate",'Main Data'!J953="Other"),1,0)</f>
        <v>0</v>
      </c>
      <c r="AH953">
        <f>IF('Main Data'!N953="Stainless Steel",1,0)</f>
        <v>0</v>
      </c>
      <c r="AI953">
        <f>IF('Main Data'!N953="Leather",1,0)</f>
        <v>1</v>
      </c>
      <c r="AJ953">
        <f>IF('Main Data'!N953="Two-tone",1,0)</f>
        <v>0</v>
      </c>
      <c r="AK953">
        <f>IF(OR('Main Data'!N953="YG 18K",'Main Data'!N953="PG 18K",'Main Data'!N953="WG 18K",'Main Data'!N953="Mixes of 18K"),1,0)</f>
        <v>0</v>
      </c>
      <c r="AL953">
        <f>IF(OR(,'Main Data'!N953="PVD",'Main Data'!N953="Gold plate"),1,0)</f>
        <v>0</v>
      </c>
      <c r="AM953">
        <f>IF(OR('Main Data'!AV953="Yes",'Main Data'!AW953="Yes",'Main Data'!AU953="Yes"),1,0)</f>
        <v>0</v>
      </c>
      <c r="AN953">
        <f>IF(OR(ISTEXT('Main Data'!AX953), ISTEXT('Main Data'!AY953)),1,0)</f>
        <v>0</v>
      </c>
      <c r="AO953">
        <f>IF('Main Data'!AZ953="Yes",1,0)</f>
        <v>0</v>
      </c>
      <c r="AP953">
        <f>IF('Main Data'!BA953="Yes",1,0)</f>
        <v>0</v>
      </c>
      <c r="AQ953">
        <f>IF('Main Data'!BD953="Yes",1,0)</f>
        <v>0</v>
      </c>
      <c r="AR953">
        <f>IF('Main Data'!BE953="A",1,0)</f>
        <v>0</v>
      </c>
      <c r="AS953">
        <f>IF('Main Data'!BE953="AA",1,0)</f>
        <v>1</v>
      </c>
      <c r="AT953">
        <f>IF('Main Data'!BE953="AAA",1,0)</f>
        <v>0</v>
      </c>
      <c r="AU953">
        <f>IF('Main Data'!BE953="AAAA",1,0)</f>
        <v>0</v>
      </c>
      <c r="AV953">
        <f>IF('Main Data'!P953="Yes",1,0)</f>
        <v>0</v>
      </c>
      <c r="AW953">
        <f>IF('Main Data'!AP953="Yes",1,0)</f>
        <v>0</v>
      </c>
      <c r="AX953">
        <f>IF(OR('Main Data'!V953="Yes", 'Main Data'!W953="Yes",'Main Data'!X953="Yes"),1,0)</f>
        <v>0</v>
      </c>
      <c r="AY953">
        <f>IF(OR('Main Data'!Y953="Yes",'Main Data'!Z953="Yes"),1,0)</f>
        <v>0</v>
      </c>
      <c r="AZ953">
        <f>IF('Main Data'!AR953="Yes",1,0)</f>
        <v>0</v>
      </c>
      <c r="BA953">
        <f>IF('Main Data'!AS953="Yes",1,0)</f>
        <v>0</v>
      </c>
      <c r="BB953">
        <f>IF('Main Data'!AG953="Yes",1,0)</f>
        <v>0</v>
      </c>
      <c r="BC953">
        <f>IF('Main Data'!AB953="Yes",1,0)</f>
        <v>0</v>
      </c>
      <c r="BD953">
        <f>IF('Main Data'!AA953="Yes",1,0)</f>
        <v>0</v>
      </c>
      <c r="BE953">
        <f>IF('Main Data'!AC953="Yes",1,0)</f>
        <v>0</v>
      </c>
      <c r="BF953">
        <f>IF('Main Data'!AF953="Yes",1,0)</f>
        <v>0</v>
      </c>
      <c r="BG953">
        <f>IF(OR('Main Data'!AI953="Yes",'Main Data'!AL953="Yes"),1,0)</f>
        <v>0</v>
      </c>
      <c r="BH953">
        <f>IF('Main Data'!AJ953="Yes",1,0)</f>
        <v>0</v>
      </c>
      <c r="BI953">
        <f>IF('Main Data'!AK953="Yes",1,0)</f>
        <v>0</v>
      </c>
      <c r="BJ953">
        <f>IF('Main Data'!AM953="Yes",1,0)</f>
        <v>1</v>
      </c>
      <c r="BK953">
        <f>IF('Main Data'!AQ953="Yes",1,0)</f>
        <v>0</v>
      </c>
      <c r="BL953" s="21">
        <f t="shared" si="85"/>
        <v>0</v>
      </c>
      <c r="BM953" s="21">
        <f t="shared" si="86"/>
        <v>0</v>
      </c>
      <c r="BN953" s="21">
        <f t="shared" si="87"/>
        <v>1</v>
      </c>
      <c r="BO953" s="21">
        <f t="shared" si="88"/>
        <v>0</v>
      </c>
      <c r="BP953" s="21">
        <f t="shared" si="89"/>
        <v>0</v>
      </c>
    </row>
    <row r="954" spans="1:68" x14ac:dyDescent="0.2">
      <c r="A954">
        <v>950</v>
      </c>
      <c r="B954" s="33">
        <f>'Main Data'!C954</f>
        <v>43911</v>
      </c>
      <c r="C954">
        <f>'Main Data'!D954</f>
        <v>277</v>
      </c>
      <c r="D954" s="26">
        <f>'Main Data'!E954</f>
        <v>16000</v>
      </c>
      <c r="E954" s="26">
        <f>'Main Data'!F954</f>
        <v>20000</v>
      </c>
      <c r="F954" s="34">
        <f t="shared" si="84"/>
        <v>9.6803440012219184</v>
      </c>
      <c r="G954">
        <f>IF('Main Data'!H954="AP",1,0)</f>
        <v>1</v>
      </c>
      <c r="H954">
        <f>IF('Main Data'!H954="Blancpain",1,0)</f>
        <v>0</v>
      </c>
      <c r="I954">
        <f>IF('Main Data'!H954="Breguet",1,0)</f>
        <v>0</v>
      </c>
      <c r="J954">
        <f>IF('Main Data'!H954="Breitling",1,0)</f>
        <v>0</v>
      </c>
      <c r="K954">
        <f>IF('Main Data'!H954="Cartier",1,0)</f>
        <v>0</v>
      </c>
      <c r="L954">
        <f>IF('Main Data'!H954="Gallet",1,0)</f>
        <v>0</v>
      </c>
      <c r="M954">
        <f>IF('Main Data'!H954="Girard Perregaux",1,0)</f>
        <v>0</v>
      </c>
      <c r="N954">
        <f>IF('Main Data'!H954="Gubelin",1,0)</f>
        <v>0</v>
      </c>
      <c r="O954">
        <f>IF('Main Data'!H954="Heuer",1,0)</f>
        <v>0</v>
      </c>
      <c r="P954">
        <f>IF('Main Data'!H954="IWC",1,0)</f>
        <v>0</v>
      </c>
      <c r="Q954">
        <f>IF('Main Data'!H954="JLC",1,0)</f>
        <v>0</v>
      </c>
      <c r="R954">
        <f>IF('Main Data'!H954="Longines",1,0)</f>
        <v>0</v>
      </c>
      <c r="S954">
        <f>IF('Main Data'!H954="Movado",1,0)</f>
        <v>0</v>
      </c>
      <c r="T954">
        <f>IF('Main Data'!H954="Omega",1,0)</f>
        <v>0</v>
      </c>
      <c r="U954">
        <f>IF('Main Data'!H954="Panerai",1,0)</f>
        <v>0</v>
      </c>
      <c r="V954">
        <f>IF('Main Data'!H954="Patek",1,0)</f>
        <v>0</v>
      </c>
      <c r="W954">
        <f>IF('Main Data'!H954="Rolex",1,0)</f>
        <v>0</v>
      </c>
      <c r="X954">
        <f>IF('Main Data'!H954="Tudor",1,0)</f>
        <v>0</v>
      </c>
      <c r="Y954">
        <f>IF('Main Data'!H954="Ulysse Nardin",1,0)</f>
        <v>0</v>
      </c>
      <c r="Z954">
        <f>IF('Main Data'!H954="Universal Geneve",1,0)</f>
        <v>0</v>
      </c>
      <c r="AA954">
        <f>IF('Main Data'!H954="Vacheron",1,0)</f>
        <v>0</v>
      </c>
      <c r="AB954">
        <f>IF('Main Data'!H954="Zenith",1,0)</f>
        <v>0</v>
      </c>
      <c r="AC954">
        <f>IF('Main Data'!J954="Stainless Steel",1,0)</f>
        <v>1</v>
      </c>
      <c r="AD954">
        <f>IF('Main Data'!J954="Two-tone",1,0)</f>
        <v>0</v>
      </c>
      <c r="AE954">
        <f>IF(OR('Main Data'!J954="YG 18K",'Main Data'!J954="YG &lt;18K",'Main Data'!J954="PG 18K",'Main Data'!J954="PG &lt;18K",'Main Data'!J954="WG 18K",'Main Data'!J954="Mixes of 18K",'Main Data'!J954="Mixes &lt;18K"),1,0)</f>
        <v>0</v>
      </c>
      <c r="AF954">
        <f>IF('Main Data'!J954="Platinum",1,0)</f>
        <v>0</v>
      </c>
      <c r="AG954">
        <f>IF(OR('Main Data'!J954="PVD",'Main Data'!J954="Gold Plate",'Main Data'!J954="Other"),1,0)</f>
        <v>0</v>
      </c>
      <c r="AH954">
        <f>IF('Main Data'!N954="Stainless Steel",1,0)</f>
        <v>1</v>
      </c>
      <c r="AI954">
        <f>IF('Main Data'!N954="Leather",1,0)</f>
        <v>0</v>
      </c>
      <c r="AJ954">
        <f>IF('Main Data'!N954="Two-tone",1,0)</f>
        <v>0</v>
      </c>
      <c r="AK954">
        <f>IF(OR('Main Data'!N954="YG 18K",'Main Data'!N954="PG 18K",'Main Data'!N954="WG 18K",'Main Data'!N954="Mixes of 18K"),1,0)</f>
        <v>0</v>
      </c>
      <c r="AL954">
        <f>IF(OR(,'Main Data'!N954="PVD",'Main Data'!N954="Gold plate"),1,0)</f>
        <v>0</v>
      </c>
      <c r="AM954">
        <f>IF(OR('Main Data'!AV954="Yes",'Main Data'!AW954="Yes",'Main Data'!AU954="Yes"),1,0)</f>
        <v>0</v>
      </c>
      <c r="AN954">
        <f>IF(OR(ISTEXT('Main Data'!AX954), ISTEXT('Main Data'!AY954)),1,0)</f>
        <v>0</v>
      </c>
      <c r="AO954">
        <f>IF('Main Data'!AZ954="Yes",1,0)</f>
        <v>0</v>
      </c>
      <c r="AP954">
        <f>IF('Main Data'!BA954="Yes",1,0)</f>
        <v>0</v>
      </c>
      <c r="AQ954">
        <f>IF('Main Data'!BD954="Yes",1,0)</f>
        <v>0</v>
      </c>
      <c r="AR954">
        <f>IF('Main Data'!BE954="A",1,0)</f>
        <v>0</v>
      </c>
      <c r="AS954">
        <f>IF('Main Data'!BE954="AA",1,0)</f>
        <v>1</v>
      </c>
      <c r="AT954">
        <f>IF('Main Data'!BE954="AAA",1,0)</f>
        <v>0</v>
      </c>
      <c r="AU954">
        <f>IF('Main Data'!BE954="AAAA",1,0)</f>
        <v>0</v>
      </c>
      <c r="AV954">
        <f>IF('Main Data'!P954="Yes",1,0)</f>
        <v>0</v>
      </c>
      <c r="AW954">
        <f>IF('Main Data'!AP954="Yes",1,0)</f>
        <v>0</v>
      </c>
      <c r="AX954">
        <f>IF(OR('Main Data'!V954="Yes", 'Main Data'!W954="Yes",'Main Data'!X954="Yes"),1,0)</f>
        <v>1</v>
      </c>
      <c r="AY954">
        <f>IF(OR('Main Data'!Y954="Yes",'Main Data'!Z954="Yes"),1,0)</f>
        <v>1</v>
      </c>
      <c r="AZ954">
        <f>IF('Main Data'!AR954="Yes",1,0)</f>
        <v>0</v>
      </c>
      <c r="BA954">
        <f>IF('Main Data'!AS954="Yes",1,0)</f>
        <v>0</v>
      </c>
      <c r="BB954">
        <f>IF('Main Data'!AG954="Yes",1,0)</f>
        <v>0</v>
      </c>
      <c r="BC954">
        <f>IF('Main Data'!AB954="Yes",1,0)</f>
        <v>0</v>
      </c>
      <c r="BD954">
        <f>IF('Main Data'!AA954="Yes",1,0)</f>
        <v>0</v>
      </c>
      <c r="BE954">
        <f>IF('Main Data'!AC954="Yes",1,0)</f>
        <v>0</v>
      </c>
      <c r="BF954">
        <f>IF('Main Data'!AF954="Yes",1,0)</f>
        <v>0</v>
      </c>
      <c r="BG954">
        <f>IF(OR('Main Data'!AI954="Yes",'Main Data'!AL954="Yes"),1,0)</f>
        <v>0</v>
      </c>
      <c r="BH954">
        <f>IF('Main Data'!AJ954="Yes",1,0)</f>
        <v>0</v>
      </c>
      <c r="BI954">
        <f>IF('Main Data'!AK954="Yes",1,0)</f>
        <v>0</v>
      </c>
      <c r="BJ954">
        <f>IF('Main Data'!AM954="Yes",1,0)</f>
        <v>0</v>
      </c>
      <c r="BK954">
        <f>IF('Main Data'!AQ954="Yes",1,0)</f>
        <v>0</v>
      </c>
      <c r="BL954" s="21">
        <f t="shared" si="85"/>
        <v>0</v>
      </c>
      <c r="BM954" s="21">
        <f t="shared" si="86"/>
        <v>0</v>
      </c>
      <c r="BN954" s="21">
        <f t="shared" si="87"/>
        <v>1</v>
      </c>
      <c r="BO954" s="21">
        <f t="shared" si="88"/>
        <v>0</v>
      </c>
      <c r="BP954" s="21">
        <f t="shared" si="89"/>
        <v>0</v>
      </c>
    </row>
    <row r="955" spans="1:68" x14ac:dyDescent="0.2">
      <c r="A955">
        <v>951</v>
      </c>
      <c r="B955" s="33">
        <f>'Main Data'!C955</f>
        <v>43911</v>
      </c>
      <c r="C955">
        <f>'Main Data'!D955</f>
        <v>278</v>
      </c>
      <c r="D955" s="26">
        <f>'Main Data'!E955</f>
        <v>18000</v>
      </c>
      <c r="E955" s="26">
        <f>'Main Data'!F955</f>
        <v>22500</v>
      </c>
      <c r="F955" s="34">
        <f t="shared" si="84"/>
        <v>9.7981270368783022</v>
      </c>
      <c r="G955">
        <f>IF('Main Data'!H955="AP",1,0)</f>
        <v>1</v>
      </c>
      <c r="H955">
        <f>IF('Main Data'!H955="Blancpain",1,0)</f>
        <v>0</v>
      </c>
      <c r="I955">
        <f>IF('Main Data'!H955="Breguet",1,0)</f>
        <v>0</v>
      </c>
      <c r="J955">
        <f>IF('Main Data'!H955="Breitling",1,0)</f>
        <v>0</v>
      </c>
      <c r="K955">
        <f>IF('Main Data'!H955="Cartier",1,0)</f>
        <v>0</v>
      </c>
      <c r="L955">
        <f>IF('Main Data'!H955="Gallet",1,0)</f>
        <v>0</v>
      </c>
      <c r="M955">
        <f>IF('Main Data'!H955="Girard Perregaux",1,0)</f>
        <v>0</v>
      </c>
      <c r="N955">
        <f>IF('Main Data'!H955="Gubelin",1,0)</f>
        <v>0</v>
      </c>
      <c r="O955">
        <f>IF('Main Data'!H955="Heuer",1,0)</f>
        <v>0</v>
      </c>
      <c r="P955">
        <f>IF('Main Data'!H955="IWC",1,0)</f>
        <v>0</v>
      </c>
      <c r="Q955">
        <f>IF('Main Data'!H955="JLC",1,0)</f>
        <v>0</v>
      </c>
      <c r="R955">
        <f>IF('Main Data'!H955="Longines",1,0)</f>
        <v>0</v>
      </c>
      <c r="S955">
        <f>IF('Main Data'!H955="Movado",1,0)</f>
        <v>0</v>
      </c>
      <c r="T955">
        <f>IF('Main Data'!H955="Omega",1,0)</f>
        <v>0</v>
      </c>
      <c r="U955">
        <f>IF('Main Data'!H955="Panerai",1,0)</f>
        <v>0</v>
      </c>
      <c r="V955">
        <f>IF('Main Data'!H955="Patek",1,0)</f>
        <v>0</v>
      </c>
      <c r="W955">
        <f>IF('Main Data'!H955="Rolex",1,0)</f>
        <v>0</v>
      </c>
      <c r="X955">
        <f>IF('Main Data'!H955="Tudor",1,0)</f>
        <v>0</v>
      </c>
      <c r="Y955">
        <f>IF('Main Data'!H955="Ulysse Nardin",1,0)</f>
        <v>0</v>
      </c>
      <c r="Z955">
        <f>IF('Main Data'!H955="Universal Geneve",1,0)</f>
        <v>0</v>
      </c>
      <c r="AA955">
        <f>IF('Main Data'!H955="Vacheron",1,0)</f>
        <v>0</v>
      </c>
      <c r="AB955">
        <f>IF('Main Data'!H955="Zenith",1,0)</f>
        <v>0</v>
      </c>
      <c r="AC955">
        <f>IF('Main Data'!J955="Stainless Steel",1,0)</f>
        <v>0</v>
      </c>
      <c r="AD955">
        <f>IF('Main Data'!J955="Two-tone",1,0)</f>
        <v>0</v>
      </c>
      <c r="AE955">
        <f>IF(OR('Main Data'!J955="YG 18K",'Main Data'!J955="YG &lt;18K",'Main Data'!J955="PG 18K",'Main Data'!J955="PG &lt;18K",'Main Data'!J955="WG 18K",'Main Data'!J955="Mixes of 18K",'Main Data'!J955="Mixes &lt;18K"),1,0)</f>
        <v>1</v>
      </c>
      <c r="AF955">
        <f>IF('Main Data'!J955="Platinum",1,0)</f>
        <v>0</v>
      </c>
      <c r="AG955">
        <f>IF(OR('Main Data'!J955="PVD",'Main Data'!J955="Gold Plate",'Main Data'!J955="Other"),1,0)</f>
        <v>0</v>
      </c>
      <c r="AH955">
        <f>IF('Main Data'!N955="Stainless Steel",1,0)</f>
        <v>0</v>
      </c>
      <c r="AI955">
        <f>IF('Main Data'!N955="Leather",1,0)</f>
        <v>0</v>
      </c>
      <c r="AJ955">
        <f>IF('Main Data'!N955="Two-tone",1,0)</f>
        <v>0</v>
      </c>
      <c r="AK955">
        <f>IF(OR('Main Data'!N955="YG 18K",'Main Data'!N955="PG 18K",'Main Data'!N955="WG 18K",'Main Data'!N955="Mixes of 18K"),1,0)</f>
        <v>1</v>
      </c>
      <c r="AL955">
        <f>IF(OR(,'Main Data'!N955="PVD",'Main Data'!N955="Gold plate"),1,0)</f>
        <v>0</v>
      </c>
      <c r="AM955">
        <f>IF(OR('Main Data'!AV955="Yes",'Main Data'!AW955="Yes",'Main Data'!AU955="Yes"),1,0)</f>
        <v>0</v>
      </c>
      <c r="AN955">
        <f>IF(OR(ISTEXT('Main Data'!AX955), ISTEXT('Main Data'!AY955)),1,0)</f>
        <v>0</v>
      </c>
      <c r="AO955">
        <f>IF('Main Data'!AZ955="Yes",1,0)</f>
        <v>0</v>
      </c>
      <c r="AP955">
        <f>IF('Main Data'!BA955="Yes",1,0)</f>
        <v>0</v>
      </c>
      <c r="AQ955">
        <f>IF('Main Data'!BD955="Yes",1,0)</f>
        <v>0</v>
      </c>
      <c r="AR955">
        <f>IF('Main Data'!BE955="A",1,0)</f>
        <v>0</v>
      </c>
      <c r="AS955">
        <f>IF('Main Data'!BE955="AA",1,0)</f>
        <v>1</v>
      </c>
      <c r="AT955">
        <f>IF('Main Data'!BE955="AAA",1,0)</f>
        <v>0</v>
      </c>
      <c r="AU955">
        <f>IF('Main Data'!BE955="AAAA",1,0)</f>
        <v>0</v>
      </c>
      <c r="AV955">
        <f>IF('Main Data'!P955="Yes",1,0)</f>
        <v>0</v>
      </c>
      <c r="AW955">
        <f>IF('Main Data'!AP955="Yes",1,0)</f>
        <v>0</v>
      </c>
      <c r="AX955">
        <f>IF(OR('Main Data'!V955="Yes", 'Main Data'!W955="Yes",'Main Data'!X955="Yes"),1,0)</f>
        <v>1</v>
      </c>
      <c r="AY955">
        <f>IF(OR('Main Data'!Y955="Yes",'Main Data'!Z955="Yes"),1,0)</f>
        <v>1</v>
      </c>
      <c r="AZ955">
        <f>IF('Main Data'!AR955="Yes",1,0)</f>
        <v>0</v>
      </c>
      <c r="BA955">
        <f>IF('Main Data'!AS955="Yes",1,0)</f>
        <v>0</v>
      </c>
      <c r="BB955">
        <f>IF('Main Data'!AG955="Yes",1,0)</f>
        <v>0</v>
      </c>
      <c r="BC955">
        <f>IF('Main Data'!AB955="Yes",1,0)</f>
        <v>0</v>
      </c>
      <c r="BD955">
        <f>IF('Main Data'!AA955="Yes",1,0)</f>
        <v>0</v>
      </c>
      <c r="BE955">
        <f>IF('Main Data'!AC955="Yes",1,0)</f>
        <v>0</v>
      </c>
      <c r="BF955">
        <f>IF('Main Data'!AF955="Yes",1,0)</f>
        <v>0</v>
      </c>
      <c r="BG955">
        <f>IF(OR('Main Data'!AI955="Yes",'Main Data'!AL955="Yes"),1,0)</f>
        <v>0</v>
      </c>
      <c r="BH955">
        <f>IF('Main Data'!AJ955="Yes",1,0)</f>
        <v>0</v>
      </c>
      <c r="BI955">
        <f>IF('Main Data'!AK955="Yes",1,0)</f>
        <v>0</v>
      </c>
      <c r="BJ955">
        <f>IF('Main Data'!AM955="Yes",1,0)</f>
        <v>0</v>
      </c>
      <c r="BK955">
        <f>IF('Main Data'!AQ955="Yes",1,0)</f>
        <v>0</v>
      </c>
      <c r="BL955" s="21">
        <f t="shared" si="85"/>
        <v>0</v>
      </c>
      <c r="BM955" s="21">
        <f t="shared" si="86"/>
        <v>0</v>
      </c>
      <c r="BN955" s="21">
        <f t="shared" si="87"/>
        <v>1</v>
      </c>
      <c r="BO955" s="21">
        <f t="shared" si="88"/>
        <v>0</v>
      </c>
      <c r="BP955" s="21">
        <f t="shared" si="89"/>
        <v>0</v>
      </c>
    </row>
    <row r="956" spans="1:68" x14ac:dyDescent="0.2">
      <c r="A956">
        <v>952</v>
      </c>
      <c r="B956" s="33">
        <f>'Main Data'!C956</f>
        <v>43911</v>
      </c>
      <c r="C956">
        <f>'Main Data'!D956</f>
        <v>279</v>
      </c>
      <c r="D956" s="26">
        <f>'Main Data'!E956</f>
        <v>21000</v>
      </c>
      <c r="E956" s="26">
        <f>'Main Data'!F956</f>
        <v>26250</v>
      </c>
      <c r="F956" s="34">
        <f t="shared" si="84"/>
        <v>9.9522777167055594</v>
      </c>
      <c r="G956">
        <f>IF('Main Data'!H956="AP",1,0)</f>
        <v>1</v>
      </c>
      <c r="H956">
        <f>IF('Main Data'!H956="Blancpain",1,0)</f>
        <v>0</v>
      </c>
      <c r="I956">
        <f>IF('Main Data'!H956="Breguet",1,0)</f>
        <v>0</v>
      </c>
      <c r="J956">
        <f>IF('Main Data'!H956="Breitling",1,0)</f>
        <v>0</v>
      </c>
      <c r="K956">
        <f>IF('Main Data'!H956="Cartier",1,0)</f>
        <v>0</v>
      </c>
      <c r="L956">
        <f>IF('Main Data'!H956="Gallet",1,0)</f>
        <v>0</v>
      </c>
      <c r="M956">
        <f>IF('Main Data'!H956="Girard Perregaux",1,0)</f>
        <v>0</v>
      </c>
      <c r="N956">
        <f>IF('Main Data'!H956="Gubelin",1,0)</f>
        <v>0</v>
      </c>
      <c r="O956">
        <f>IF('Main Data'!H956="Heuer",1,0)</f>
        <v>0</v>
      </c>
      <c r="P956">
        <f>IF('Main Data'!H956="IWC",1,0)</f>
        <v>0</v>
      </c>
      <c r="Q956">
        <f>IF('Main Data'!H956="JLC",1,0)</f>
        <v>0</v>
      </c>
      <c r="R956">
        <f>IF('Main Data'!H956="Longines",1,0)</f>
        <v>0</v>
      </c>
      <c r="S956">
        <f>IF('Main Data'!H956="Movado",1,0)</f>
        <v>0</v>
      </c>
      <c r="T956">
        <f>IF('Main Data'!H956="Omega",1,0)</f>
        <v>0</v>
      </c>
      <c r="U956">
        <f>IF('Main Data'!H956="Panerai",1,0)</f>
        <v>0</v>
      </c>
      <c r="V956">
        <f>IF('Main Data'!H956="Patek",1,0)</f>
        <v>0</v>
      </c>
      <c r="W956">
        <f>IF('Main Data'!H956="Rolex",1,0)</f>
        <v>0</v>
      </c>
      <c r="X956">
        <f>IF('Main Data'!H956="Tudor",1,0)</f>
        <v>0</v>
      </c>
      <c r="Y956">
        <f>IF('Main Data'!H956="Ulysse Nardin",1,0)</f>
        <v>0</v>
      </c>
      <c r="Z956">
        <f>IF('Main Data'!H956="Universal Geneve",1,0)</f>
        <v>0</v>
      </c>
      <c r="AA956">
        <f>IF('Main Data'!H956="Vacheron",1,0)</f>
        <v>0</v>
      </c>
      <c r="AB956">
        <f>IF('Main Data'!H956="Zenith",1,0)</f>
        <v>0</v>
      </c>
      <c r="AC956">
        <f>IF('Main Data'!J956="Stainless Steel",1,0)</f>
        <v>0</v>
      </c>
      <c r="AD956">
        <f>IF('Main Data'!J956="Two-tone",1,0)</f>
        <v>1</v>
      </c>
      <c r="AE956">
        <f>IF(OR('Main Data'!J956="YG 18K",'Main Data'!J956="YG &lt;18K",'Main Data'!J956="PG 18K",'Main Data'!J956="PG &lt;18K",'Main Data'!J956="WG 18K",'Main Data'!J956="Mixes of 18K",'Main Data'!J956="Mixes &lt;18K"),1,0)</f>
        <v>0</v>
      </c>
      <c r="AF956">
        <f>IF('Main Data'!J956="Platinum",1,0)</f>
        <v>0</v>
      </c>
      <c r="AG956">
        <f>IF(OR('Main Data'!J956="PVD",'Main Data'!J956="Gold Plate",'Main Data'!J956="Other"),1,0)</f>
        <v>0</v>
      </c>
      <c r="AH956">
        <f>IF('Main Data'!N956="Stainless Steel",1,0)</f>
        <v>0</v>
      </c>
      <c r="AI956">
        <f>IF('Main Data'!N956="Leather",1,0)</f>
        <v>0</v>
      </c>
      <c r="AJ956">
        <f>IF('Main Data'!N956="Two-tone",1,0)</f>
        <v>1</v>
      </c>
      <c r="AK956">
        <f>IF(OR('Main Data'!N956="YG 18K",'Main Data'!N956="PG 18K",'Main Data'!N956="WG 18K",'Main Data'!N956="Mixes of 18K"),1,0)</f>
        <v>0</v>
      </c>
      <c r="AL956">
        <f>IF(OR(,'Main Data'!N956="PVD",'Main Data'!N956="Gold plate"),1,0)</f>
        <v>0</v>
      </c>
      <c r="AM956">
        <f>IF(OR('Main Data'!AV956="Yes",'Main Data'!AW956="Yes",'Main Data'!AU956="Yes"),1,0)</f>
        <v>0</v>
      </c>
      <c r="AN956">
        <f>IF(OR(ISTEXT('Main Data'!AX956), ISTEXT('Main Data'!AY956)),1,0)</f>
        <v>0</v>
      </c>
      <c r="AO956">
        <f>IF('Main Data'!AZ956="Yes",1,0)</f>
        <v>0</v>
      </c>
      <c r="AP956">
        <f>IF('Main Data'!BA956="Yes",1,0)</f>
        <v>0</v>
      </c>
      <c r="AQ956">
        <f>IF('Main Data'!BD956="Yes",1,0)</f>
        <v>0</v>
      </c>
      <c r="AR956">
        <f>IF('Main Data'!BE956="A",1,0)</f>
        <v>0</v>
      </c>
      <c r="AS956">
        <f>IF('Main Data'!BE956="AA",1,0)</f>
        <v>1</v>
      </c>
      <c r="AT956">
        <f>IF('Main Data'!BE956="AAA",1,0)</f>
        <v>0</v>
      </c>
      <c r="AU956">
        <f>IF('Main Data'!BE956="AAAA",1,0)</f>
        <v>0</v>
      </c>
      <c r="AV956">
        <f>IF('Main Data'!P956="Yes",1,0)</f>
        <v>0</v>
      </c>
      <c r="AW956">
        <f>IF('Main Data'!AP956="Yes",1,0)</f>
        <v>0</v>
      </c>
      <c r="AX956">
        <f>IF(OR('Main Data'!V956="Yes", 'Main Data'!W956="Yes",'Main Data'!X956="Yes"),1,0)</f>
        <v>1</v>
      </c>
      <c r="AY956">
        <f>IF(OR('Main Data'!Y956="Yes",'Main Data'!Z956="Yes"),1,0)</f>
        <v>0</v>
      </c>
      <c r="AZ956">
        <f>IF('Main Data'!AR956="Yes",1,0)</f>
        <v>0</v>
      </c>
      <c r="BA956">
        <f>IF('Main Data'!AS956="Yes",1,0)</f>
        <v>0</v>
      </c>
      <c r="BB956">
        <f>IF('Main Data'!AG956="Yes",1,0)</f>
        <v>0</v>
      </c>
      <c r="BC956">
        <f>IF('Main Data'!AB956="Yes",1,0)</f>
        <v>0</v>
      </c>
      <c r="BD956">
        <f>IF('Main Data'!AA956="Yes",1,0)</f>
        <v>0</v>
      </c>
      <c r="BE956">
        <f>IF('Main Data'!AC956="Yes",1,0)</f>
        <v>0</v>
      </c>
      <c r="BF956">
        <f>IF('Main Data'!AF956="Yes",1,0)</f>
        <v>0</v>
      </c>
      <c r="BG956">
        <f>IF(OR('Main Data'!AI956="Yes",'Main Data'!AL956="Yes"),1,0)</f>
        <v>0</v>
      </c>
      <c r="BH956">
        <f>IF('Main Data'!AJ956="Yes",1,0)</f>
        <v>0</v>
      </c>
      <c r="BI956">
        <f>IF('Main Data'!AK956="Yes",1,0)</f>
        <v>0</v>
      </c>
      <c r="BJ956">
        <f>IF('Main Data'!AM956="Yes",1,0)</f>
        <v>0</v>
      </c>
      <c r="BK956">
        <f>IF('Main Data'!AQ956="Yes",1,0)</f>
        <v>0</v>
      </c>
      <c r="BL956" s="21">
        <f t="shared" si="85"/>
        <v>0</v>
      </c>
      <c r="BM956" s="21">
        <f t="shared" si="86"/>
        <v>0</v>
      </c>
      <c r="BN956" s="21">
        <f t="shared" si="87"/>
        <v>1</v>
      </c>
      <c r="BO956" s="21">
        <f t="shared" si="88"/>
        <v>0</v>
      </c>
      <c r="BP956" s="21">
        <f t="shared" si="89"/>
        <v>0</v>
      </c>
    </row>
    <row r="957" spans="1:68" x14ac:dyDescent="0.2">
      <c r="A957">
        <v>953</v>
      </c>
      <c r="B957" s="33">
        <f>'Main Data'!C957</f>
        <v>43911</v>
      </c>
      <c r="C957">
        <f>'Main Data'!D957</f>
        <v>287</v>
      </c>
      <c r="D957" s="26">
        <f>'Main Data'!E957</f>
        <v>70000</v>
      </c>
      <c r="E957" s="26">
        <f>'Main Data'!F957</f>
        <v>87500</v>
      </c>
      <c r="F957" s="34">
        <f t="shared" si="84"/>
        <v>11.156250521031495</v>
      </c>
      <c r="G957">
        <f>IF('Main Data'!H957="AP",1,0)</f>
        <v>0</v>
      </c>
      <c r="H957">
        <f>IF('Main Data'!H957="Blancpain",1,0)</f>
        <v>0</v>
      </c>
      <c r="I957">
        <f>IF('Main Data'!H957="Breguet",1,0)</f>
        <v>0</v>
      </c>
      <c r="J957">
        <f>IF('Main Data'!H957="Breitling",1,0)</f>
        <v>0</v>
      </c>
      <c r="K957">
        <f>IF('Main Data'!H957="Cartier",1,0)</f>
        <v>0</v>
      </c>
      <c r="L957">
        <f>IF('Main Data'!H957="Gallet",1,0)</f>
        <v>0</v>
      </c>
      <c r="M957">
        <f>IF('Main Data'!H957="Girard Perregaux",1,0)</f>
        <v>0</v>
      </c>
      <c r="N957">
        <f>IF('Main Data'!H957="Gubelin",1,0)</f>
        <v>0</v>
      </c>
      <c r="O957">
        <f>IF('Main Data'!H957="Heuer",1,0)</f>
        <v>0</v>
      </c>
      <c r="P957">
        <f>IF('Main Data'!H957="IWC",1,0)</f>
        <v>0</v>
      </c>
      <c r="Q957">
        <f>IF('Main Data'!H957="JLC",1,0)</f>
        <v>0</v>
      </c>
      <c r="R957">
        <f>IF('Main Data'!H957="Longines",1,0)</f>
        <v>0</v>
      </c>
      <c r="S957">
        <f>IF('Main Data'!H957="Movado",1,0)</f>
        <v>0</v>
      </c>
      <c r="T957">
        <f>IF('Main Data'!H957="Omega",1,0)</f>
        <v>0</v>
      </c>
      <c r="U957">
        <f>IF('Main Data'!H957="Panerai",1,0)</f>
        <v>0</v>
      </c>
      <c r="V957">
        <f>IF('Main Data'!H957="Patek",1,0)</f>
        <v>1</v>
      </c>
      <c r="W957">
        <f>IF('Main Data'!H957="Rolex",1,0)</f>
        <v>0</v>
      </c>
      <c r="X957">
        <f>IF('Main Data'!H957="Tudor",1,0)</f>
        <v>0</v>
      </c>
      <c r="Y957">
        <f>IF('Main Data'!H957="Ulysse Nardin",1,0)</f>
        <v>0</v>
      </c>
      <c r="Z957">
        <f>IF('Main Data'!H957="Universal Geneve",1,0)</f>
        <v>0</v>
      </c>
      <c r="AA957">
        <f>IF('Main Data'!H957="Vacheron",1,0)</f>
        <v>0</v>
      </c>
      <c r="AB957">
        <f>IF('Main Data'!H957="Zenith",1,0)</f>
        <v>0</v>
      </c>
      <c r="AC957">
        <f>IF('Main Data'!J957="Stainless Steel",1,0)</f>
        <v>1</v>
      </c>
      <c r="AD957">
        <f>IF('Main Data'!J957="Two-tone",1,0)</f>
        <v>0</v>
      </c>
      <c r="AE957">
        <f>IF(OR('Main Data'!J957="YG 18K",'Main Data'!J957="YG &lt;18K",'Main Data'!J957="PG 18K",'Main Data'!J957="PG &lt;18K",'Main Data'!J957="WG 18K",'Main Data'!J957="Mixes of 18K",'Main Data'!J957="Mixes &lt;18K"),1,0)</f>
        <v>0</v>
      </c>
      <c r="AF957">
        <f>IF('Main Data'!J957="Platinum",1,0)</f>
        <v>0</v>
      </c>
      <c r="AG957">
        <f>IF(OR('Main Data'!J957="PVD",'Main Data'!J957="Gold Plate",'Main Data'!J957="Other"),1,0)</f>
        <v>0</v>
      </c>
      <c r="AH957">
        <f>IF('Main Data'!N957="Stainless Steel",1,0)</f>
        <v>1</v>
      </c>
      <c r="AI957">
        <f>IF('Main Data'!N957="Leather",1,0)</f>
        <v>0</v>
      </c>
      <c r="AJ957">
        <f>IF('Main Data'!N957="Two-tone",1,0)</f>
        <v>0</v>
      </c>
      <c r="AK957">
        <f>IF(OR('Main Data'!N957="YG 18K",'Main Data'!N957="PG 18K",'Main Data'!N957="WG 18K",'Main Data'!N957="Mixes of 18K"),1,0)</f>
        <v>0</v>
      </c>
      <c r="AL957">
        <f>IF(OR(,'Main Data'!N957="PVD",'Main Data'!N957="Gold plate"),1,0)</f>
        <v>0</v>
      </c>
      <c r="AM957">
        <f>IF(OR('Main Data'!AV957="Yes",'Main Data'!AW957="Yes",'Main Data'!AU957="Yes"),1,0)</f>
        <v>0</v>
      </c>
      <c r="AN957">
        <f>IF(OR(ISTEXT('Main Data'!AX957), ISTEXT('Main Data'!AY957)),1,0)</f>
        <v>0</v>
      </c>
      <c r="AO957">
        <f>IF('Main Data'!AZ957="Yes",1,0)</f>
        <v>0</v>
      </c>
      <c r="AP957">
        <f>IF('Main Data'!BA957="Yes",1,0)</f>
        <v>0</v>
      </c>
      <c r="AQ957">
        <f>IF('Main Data'!BD957="Yes",1,0)</f>
        <v>0</v>
      </c>
      <c r="AR957">
        <f>IF('Main Data'!BE957="A",1,0)</f>
        <v>0</v>
      </c>
      <c r="AS957">
        <f>IF('Main Data'!BE957="AA",1,0)</f>
        <v>0</v>
      </c>
      <c r="AT957">
        <f>IF('Main Data'!BE957="AAA",1,0)</f>
        <v>1</v>
      </c>
      <c r="AU957">
        <f>IF('Main Data'!BE957="AAAA",1,0)</f>
        <v>0</v>
      </c>
      <c r="AV957">
        <f>IF('Main Data'!P957="Yes",1,0)</f>
        <v>0</v>
      </c>
      <c r="AW957">
        <f>IF('Main Data'!AP957="Yes",1,0)</f>
        <v>0</v>
      </c>
      <c r="AX957">
        <f>IF(OR('Main Data'!V957="Yes", 'Main Data'!W957="Yes",'Main Data'!X957="Yes"),1,0)</f>
        <v>1</v>
      </c>
      <c r="AY957">
        <f>IF(OR('Main Data'!Y957="Yes",'Main Data'!Z957="Yes"),1,0)</f>
        <v>0</v>
      </c>
      <c r="AZ957">
        <f>IF('Main Data'!AR957="Yes",1,0)</f>
        <v>0</v>
      </c>
      <c r="BA957">
        <f>IF('Main Data'!AS957="Yes",1,0)</f>
        <v>0</v>
      </c>
      <c r="BB957">
        <f>IF('Main Data'!AG957="Yes",1,0)</f>
        <v>0</v>
      </c>
      <c r="BC957">
        <f>IF('Main Data'!AB957="Yes",1,0)</f>
        <v>0</v>
      </c>
      <c r="BD957">
        <f>IF('Main Data'!AA957="Yes",1,0)</f>
        <v>0</v>
      </c>
      <c r="BE957">
        <f>IF('Main Data'!AC957="Yes",1,0)</f>
        <v>0</v>
      </c>
      <c r="BF957">
        <f>IF('Main Data'!AF957="Yes",1,0)</f>
        <v>0</v>
      </c>
      <c r="BG957">
        <f>IF(OR('Main Data'!AI957="Yes",'Main Data'!AL957="Yes"),1,0)</f>
        <v>0</v>
      </c>
      <c r="BH957">
        <f>IF('Main Data'!AJ957="Yes",1,0)</f>
        <v>0</v>
      </c>
      <c r="BI957">
        <f>IF('Main Data'!AK957="Yes",1,0)</f>
        <v>0</v>
      </c>
      <c r="BJ957">
        <f>IF('Main Data'!AM957="Yes",1,0)</f>
        <v>0</v>
      </c>
      <c r="BK957">
        <f>IF('Main Data'!AQ957="Yes",1,0)</f>
        <v>0</v>
      </c>
      <c r="BL957" s="21">
        <f t="shared" si="85"/>
        <v>0</v>
      </c>
      <c r="BM957" s="21">
        <f t="shared" si="86"/>
        <v>0</v>
      </c>
      <c r="BN957" s="21">
        <f t="shared" si="87"/>
        <v>1</v>
      </c>
      <c r="BO957" s="21">
        <f t="shared" si="88"/>
        <v>0</v>
      </c>
      <c r="BP957" s="21">
        <f t="shared" si="89"/>
        <v>0</v>
      </c>
    </row>
    <row r="958" spans="1:68" x14ac:dyDescent="0.2">
      <c r="A958">
        <v>954</v>
      </c>
      <c r="B958" s="33">
        <f>'Main Data'!C958</f>
        <v>43911</v>
      </c>
      <c r="C958">
        <f>'Main Data'!D958</f>
        <v>288</v>
      </c>
      <c r="D958" s="26">
        <f>'Main Data'!E958</f>
        <v>16000</v>
      </c>
      <c r="E958" s="26">
        <f>'Main Data'!F958</f>
        <v>20000</v>
      </c>
      <c r="F958" s="34">
        <f t="shared" si="84"/>
        <v>9.6803440012219184</v>
      </c>
      <c r="G958">
        <f>IF('Main Data'!H958="AP",1,0)</f>
        <v>0</v>
      </c>
      <c r="H958">
        <f>IF('Main Data'!H958="Blancpain",1,0)</f>
        <v>0</v>
      </c>
      <c r="I958">
        <f>IF('Main Data'!H958="Breguet",1,0)</f>
        <v>0</v>
      </c>
      <c r="J958">
        <f>IF('Main Data'!H958="Breitling",1,0)</f>
        <v>0</v>
      </c>
      <c r="K958">
        <f>IF('Main Data'!H958="Cartier",1,0)</f>
        <v>0</v>
      </c>
      <c r="L958">
        <f>IF('Main Data'!H958="Gallet",1,0)</f>
        <v>0</v>
      </c>
      <c r="M958">
        <f>IF('Main Data'!H958="Girard Perregaux",1,0)</f>
        <v>0</v>
      </c>
      <c r="N958">
        <f>IF('Main Data'!H958="Gubelin",1,0)</f>
        <v>0</v>
      </c>
      <c r="O958">
        <f>IF('Main Data'!H958="Heuer",1,0)</f>
        <v>0</v>
      </c>
      <c r="P958">
        <f>IF('Main Data'!H958="IWC",1,0)</f>
        <v>0</v>
      </c>
      <c r="Q958">
        <f>IF('Main Data'!H958="JLC",1,0)</f>
        <v>0</v>
      </c>
      <c r="R958">
        <f>IF('Main Data'!H958="Longines",1,0)</f>
        <v>0</v>
      </c>
      <c r="S958">
        <f>IF('Main Data'!H958="Movado",1,0)</f>
        <v>0</v>
      </c>
      <c r="T958">
        <f>IF('Main Data'!H958="Omega",1,0)</f>
        <v>1</v>
      </c>
      <c r="U958">
        <f>IF('Main Data'!H958="Panerai",1,0)</f>
        <v>0</v>
      </c>
      <c r="V958">
        <f>IF('Main Data'!H958="Patek",1,0)</f>
        <v>0</v>
      </c>
      <c r="W958">
        <f>IF('Main Data'!H958="Rolex",1,0)</f>
        <v>0</v>
      </c>
      <c r="X958">
        <f>IF('Main Data'!H958="Tudor",1,0)</f>
        <v>0</v>
      </c>
      <c r="Y958">
        <f>IF('Main Data'!H958="Ulysse Nardin",1,0)</f>
        <v>0</v>
      </c>
      <c r="Z958">
        <f>IF('Main Data'!H958="Universal Geneve",1,0)</f>
        <v>0</v>
      </c>
      <c r="AA958">
        <f>IF('Main Data'!H958="Vacheron",1,0)</f>
        <v>0</v>
      </c>
      <c r="AB958">
        <f>IF('Main Data'!H958="Zenith",1,0)</f>
        <v>0</v>
      </c>
      <c r="AC958">
        <f>IF('Main Data'!J958="Stainless Steel",1,0)</f>
        <v>1</v>
      </c>
      <c r="AD958">
        <f>IF('Main Data'!J958="Two-tone",1,0)</f>
        <v>0</v>
      </c>
      <c r="AE958">
        <f>IF(OR('Main Data'!J958="YG 18K",'Main Data'!J958="YG &lt;18K",'Main Data'!J958="PG 18K",'Main Data'!J958="PG &lt;18K",'Main Data'!J958="WG 18K",'Main Data'!J958="Mixes of 18K",'Main Data'!J958="Mixes &lt;18K"),1,0)</f>
        <v>0</v>
      </c>
      <c r="AF958">
        <f>IF('Main Data'!J958="Platinum",1,0)</f>
        <v>0</v>
      </c>
      <c r="AG958">
        <f>IF(OR('Main Data'!J958="PVD",'Main Data'!J958="Gold Plate",'Main Data'!J958="Other"),1,0)</f>
        <v>0</v>
      </c>
      <c r="AH958">
        <f>IF('Main Data'!N958="Stainless Steel",1,0)</f>
        <v>1</v>
      </c>
      <c r="AI958">
        <f>IF('Main Data'!N958="Leather",1,0)</f>
        <v>0</v>
      </c>
      <c r="AJ958">
        <f>IF('Main Data'!N958="Two-tone",1,0)</f>
        <v>0</v>
      </c>
      <c r="AK958">
        <f>IF(OR('Main Data'!N958="YG 18K",'Main Data'!N958="PG 18K",'Main Data'!N958="WG 18K",'Main Data'!N958="Mixes of 18K"),1,0)</f>
        <v>0</v>
      </c>
      <c r="AL958">
        <f>IF(OR(,'Main Data'!N958="PVD",'Main Data'!N958="Gold plate"),1,0)</f>
        <v>0</v>
      </c>
      <c r="AM958">
        <f>IF(OR('Main Data'!AV958="Yes",'Main Data'!AW958="Yes",'Main Data'!AU958="Yes"),1,0)</f>
        <v>0</v>
      </c>
      <c r="AN958">
        <f>IF(OR(ISTEXT('Main Data'!AX958), ISTEXT('Main Data'!AY958)),1,0)</f>
        <v>0</v>
      </c>
      <c r="AO958">
        <f>IF('Main Data'!AZ958="Yes",1,0)</f>
        <v>0</v>
      </c>
      <c r="AP958">
        <f>IF('Main Data'!BA958="Yes",1,0)</f>
        <v>0</v>
      </c>
      <c r="AQ958">
        <f>IF('Main Data'!BD958="Yes",1,0)</f>
        <v>0</v>
      </c>
      <c r="AR958">
        <f>IF('Main Data'!BE958="A",1,0)</f>
        <v>0</v>
      </c>
      <c r="AS958">
        <f>IF('Main Data'!BE958="AA",1,0)</f>
        <v>1</v>
      </c>
      <c r="AT958">
        <f>IF('Main Data'!BE958="AAA",1,0)</f>
        <v>0</v>
      </c>
      <c r="AU958">
        <f>IF('Main Data'!BE958="AAAA",1,0)</f>
        <v>0</v>
      </c>
      <c r="AV958">
        <f>IF('Main Data'!P958="Yes",1,0)</f>
        <v>0</v>
      </c>
      <c r="AW958">
        <f>IF('Main Data'!AP958="Yes",1,0)</f>
        <v>0</v>
      </c>
      <c r="AX958">
        <f>IF(OR('Main Data'!V958="Yes", 'Main Data'!W958="Yes",'Main Data'!X958="Yes"),1,0)</f>
        <v>1</v>
      </c>
      <c r="AY958">
        <f>IF(OR('Main Data'!Y958="Yes",'Main Data'!Z958="Yes"),1,0)</f>
        <v>0</v>
      </c>
      <c r="AZ958">
        <f>IF('Main Data'!AR958="Yes",1,0)</f>
        <v>0</v>
      </c>
      <c r="BA958">
        <f>IF('Main Data'!AS958="Yes",1,0)</f>
        <v>0</v>
      </c>
      <c r="BB958">
        <f>IF('Main Data'!AG958="Yes",1,0)</f>
        <v>0</v>
      </c>
      <c r="BC958">
        <f>IF('Main Data'!AB958="Yes",1,0)</f>
        <v>0</v>
      </c>
      <c r="BD958">
        <f>IF('Main Data'!AA958="Yes",1,0)</f>
        <v>0</v>
      </c>
      <c r="BE958">
        <f>IF('Main Data'!AC958="Yes",1,0)</f>
        <v>0</v>
      </c>
      <c r="BF958">
        <f>IF('Main Data'!AF958="Yes",1,0)</f>
        <v>0</v>
      </c>
      <c r="BG958">
        <f>IF(OR('Main Data'!AI958="Yes",'Main Data'!AL958="Yes"),1,0)</f>
        <v>1</v>
      </c>
      <c r="BH958">
        <f>IF('Main Data'!AJ958="Yes",1,0)</f>
        <v>0</v>
      </c>
      <c r="BI958">
        <f>IF('Main Data'!AK958="Yes",1,0)</f>
        <v>0</v>
      </c>
      <c r="BJ958">
        <f>IF('Main Data'!AM958="Yes",1,0)</f>
        <v>0</v>
      </c>
      <c r="BK958">
        <f>IF('Main Data'!AQ958="Yes",1,0)</f>
        <v>0</v>
      </c>
      <c r="BL958" s="21">
        <f t="shared" si="85"/>
        <v>0</v>
      </c>
      <c r="BM958" s="21">
        <f t="shared" si="86"/>
        <v>0</v>
      </c>
      <c r="BN958" s="21">
        <f t="shared" si="87"/>
        <v>1</v>
      </c>
      <c r="BO958" s="21">
        <f t="shared" si="88"/>
        <v>0</v>
      </c>
      <c r="BP958" s="21">
        <f t="shared" si="89"/>
        <v>0</v>
      </c>
    </row>
    <row r="959" spans="1:68" x14ac:dyDescent="0.2">
      <c r="A959">
        <v>955</v>
      </c>
      <c r="B959" s="33">
        <f>'Main Data'!C959</f>
        <v>43911</v>
      </c>
      <c r="C959">
        <f>'Main Data'!D959</f>
        <v>290</v>
      </c>
      <c r="D959" s="26">
        <f>'Main Data'!E959</f>
        <v>41000</v>
      </c>
      <c r="E959" s="26">
        <f>'Main Data'!F959</f>
        <v>51250</v>
      </c>
      <c r="F959" s="34">
        <f t="shared" si="84"/>
        <v>10.621327345686446</v>
      </c>
      <c r="G959">
        <f>IF('Main Data'!H959="AP",1,0)</f>
        <v>0</v>
      </c>
      <c r="H959">
        <f>IF('Main Data'!H959="Blancpain",1,0)</f>
        <v>0</v>
      </c>
      <c r="I959">
        <f>IF('Main Data'!H959="Breguet",1,0)</f>
        <v>0</v>
      </c>
      <c r="J959">
        <f>IF('Main Data'!H959="Breitling",1,0)</f>
        <v>0</v>
      </c>
      <c r="K959">
        <f>IF('Main Data'!H959="Cartier",1,0)</f>
        <v>0</v>
      </c>
      <c r="L959">
        <f>IF('Main Data'!H959="Gallet",1,0)</f>
        <v>0</v>
      </c>
      <c r="M959">
        <f>IF('Main Data'!H959="Girard Perregaux",1,0)</f>
        <v>0</v>
      </c>
      <c r="N959">
        <f>IF('Main Data'!H959="Gubelin",1,0)</f>
        <v>0</v>
      </c>
      <c r="O959">
        <f>IF('Main Data'!H959="Heuer",1,0)</f>
        <v>0</v>
      </c>
      <c r="P959">
        <f>IF('Main Data'!H959="IWC",1,0)</f>
        <v>0</v>
      </c>
      <c r="Q959">
        <f>IF('Main Data'!H959="JLC",1,0)</f>
        <v>0</v>
      </c>
      <c r="R959">
        <f>IF('Main Data'!H959="Longines",1,0)</f>
        <v>0</v>
      </c>
      <c r="S959">
        <f>IF('Main Data'!H959="Movado",1,0)</f>
        <v>0</v>
      </c>
      <c r="T959">
        <f>IF('Main Data'!H959="Omega",1,0)</f>
        <v>1</v>
      </c>
      <c r="U959">
        <f>IF('Main Data'!H959="Panerai",1,0)</f>
        <v>0</v>
      </c>
      <c r="V959">
        <f>IF('Main Data'!H959="Patek",1,0)</f>
        <v>0</v>
      </c>
      <c r="W959">
        <f>IF('Main Data'!H959="Rolex",1,0)</f>
        <v>0</v>
      </c>
      <c r="X959">
        <f>IF('Main Data'!H959="Tudor",1,0)</f>
        <v>0</v>
      </c>
      <c r="Y959">
        <f>IF('Main Data'!H959="Ulysse Nardin",1,0)</f>
        <v>0</v>
      </c>
      <c r="Z959">
        <f>IF('Main Data'!H959="Universal Geneve",1,0)</f>
        <v>0</v>
      </c>
      <c r="AA959">
        <f>IF('Main Data'!H959="Vacheron",1,0)</f>
        <v>0</v>
      </c>
      <c r="AB959">
        <f>IF('Main Data'!H959="Zenith",1,0)</f>
        <v>0</v>
      </c>
      <c r="AC959">
        <f>IF('Main Data'!J959="Stainless Steel",1,0)</f>
        <v>1</v>
      </c>
      <c r="AD959">
        <f>IF('Main Data'!J959="Two-tone",1,0)</f>
        <v>0</v>
      </c>
      <c r="AE959">
        <f>IF(OR('Main Data'!J959="YG 18K",'Main Data'!J959="YG &lt;18K",'Main Data'!J959="PG 18K",'Main Data'!J959="PG &lt;18K",'Main Data'!J959="WG 18K",'Main Data'!J959="Mixes of 18K",'Main Data'!J959="Mixes &lt;18K"),1,0)</f>
        <v>0</v>
      </c>
      <c r="AF959">
        <f>IF('Main Data'!J959="Platinum",1,0)</f>
        <v>0</v>
      </c>
      <c r="AG959">
        <f>IF(OR('Main Data'!J959="PVD",'Main Data'!J959="Gold Plate",'Main Data'!J959="Other"),1,0)</f>
        <v>0</v>
      </c>
      <c r="AH959">
        <f>IF('Main Data'!N959="Stainless Steel",1,0)</f>
        <v>1</v>
      </c>
      <c r="AI959">
        <f>IF('Main Data'!N959="Leather",1,0)</f>
        <v>0</v>
      </c>
      <c r="AJ959">
        <f>IF('Main Data'!N959="Two-tone",1,0)</f>
        <v>0</v>
      </c>
      <c r="AK959">
        <f>IF(OR('Main Data'!N959="YG 18K",'Main Data'!N959="PG 18K",'Main Data'!N959="WG 18K",'Main Data'!N959="Mixes of 18K"),1,0)</f>
        <v>0</v>
      </c>
      <c r="AL959">
        <f>IF(OR(,'Main Data'!N959="PVD",'Main Data'!N959="Gold plate"),1,0)</f>
        <v>0</v>
      </c>
      <c r="AM959">
        <f>IF(OR('Main Data'!AV959="Yes",'Main Data'!AW959="Yes",'Main Data'!AU959="Yes"),1,0)</f>
        <v>0</v>
      </c>
      <c r="AN959">
        <f>IF(OR(ISTEXT('Main Data'!AX959), ISTEXT('Main Data'!AY959)),1,0)</f>
        <v>0</v>
      </c>
      <c r="AO959">
        <f>IF('Main Data'!AZ959="Yes",1,0)</f>
        <v>1</v>
      </c>
      <c r="AP959">
        <f>IF('Main Data'!BA959="Yes",1,0)</f>
        <v>0</v>
      </c>
      <c r="AQ959">
        <f>IF('Main Data'!BD959="Yes",1,0)</f>
        <v>0</v>
      </c>
      <c r="AR959">
        <f>IF('Main Data'!BE959="A",1,0)</f>
        <v>0</v>
      </c>
      <c r="AS959">
        <f>IF('Main Data'!BE959="AA",1,0)</f>
        <v>0</v>
      </c>
      <c r="AT959">
        <f>IF('Main Data'!BE959="AAA",1,0)</f>
        <v>0</v>
      </c>
      <c r="AU959">
        <f>IF('Main Data'!BE959="AAAA",1,0)</f>
        <v>1</v>
      </c>
      <c r="AV959">
        <f>IF('Main Data'!P959="Yes",1,0)</f>
        <v>0</v>
      </c>
      <c r="AW959">
        <f>IF('Main Data'!AP959="Yes",1,0)</f>
        <v>0</v>
      </c>
      <c r="AX959">
        <f>IF(OR('Main Data'!V959="Yes", 'Main Data'!W959="Yes",'Main Data'!X959="Yes"),1,0)</f>
        <v>0</v>
      </c>
      <c r="AY959">
        <f>IF(OR('Main Data'!Y959="Yes",'Main Data'!Z959="Yes"),1,0)</f>
        <v>0</v>
      </c>
      <c r="AZ959">
        <f>IF('Main Data'!AR959="Yes",1,0)</f>
        <v>0</v>
      </c>
      <c r="BA959">
        <f>IF('Main Data'!AS959="Yes",1,0)</f>
        <v>0</v>
      </c>
      <c r="BB959">
        <f>IF('Main Data'!AG959="Yes",1,0)</f>
        <v>0</v>
      </c>
      <c r="BC959">
        <f>IF('Main Data'!AB959="Yes",1,0)</f>
        <v>0</v>
      </c>
      <c r="BD959">
        <f>IF('Main Data'!AA959="Yes",1,0)</f>
        <v>0</v>
      </c>
      <c r="BE959">
        <f>IF('Main Data'!AC959="Yes",1,0)</f>
        <v>0</v>
      </c>
      <c r="BF959">
        <f>IF('Main Data'!AF959="Yes",1,0)</f>
        <v>0</v>
      </c>
      <c r="BG959">
        <f>IF(OR('Main Data'!AI959="Yes",'Main Data'!AL959="Yes"),1,0)</f>
        <v>1</v>
      </c>
      <c r="BH959">
        <f>IF('Main Data'!AJ959="Yes",1,0)</f>
        <v>0</v>
      </c>
      <c r="BI959">
        <f>IF('Main Data'!AK959="Yes",1,0)</f>
        <v>0</v>
      </c>
      <c r="BJ959">
        <f>IF('Main Data'!AM959="Yes",1,0)</f>
        <v>0</v>
      </c>
      <c r="BK959">
        <f>IF('Main Data'!AQ959="Yes",1,0)</f>
        <v>0</v>
      </c>
      <c r="BL959" s="21">
        <f t="shared" si="85"/>
        <v>0</v>
      </c>
      <c r="BM959" s="21">
        <f t="shared" si="86"/>
        <v>0</v>
      </c>
      <c r="BN959" s="21">
        <f t="shared" si="87"/>
        <v>1</v>
      </c>
      <c r="BO959" s="21">
        <f t="shared" si="88"/>
        <v>0</v>
      </c>
      <c r="BP959" s="21">
        <f t="shared" si="89"/>
        <v>0</v>
      </c>
    </row>
    <row r="960" spans="1:68" x14ac:dyDescent="0.2">
      <c r="A960">
        <v>956</v>
      </c>
      <c r="B960" s="33">
        <f>'Main Data'!C960</f>
        <v>43911</v>
      </c>
      <c r="C960">
        <f>'Main Data'!D960</f>
        <v>295</v>
      </c>
      <c r="D960" s="26">
        <f>'Main Data'!E960</f>
        <v>100000</v>
      </c>
      <c r="E960" s="26">
        <f>'Main Data'!F960</f>
        <v>181250</v>
      </c>
      <c r="F960" s="34">
        <f t="shared" si="84"/>
        <v>11.512925464970229</v>
      </c>
      <c r="G960">
        <f>IF('Main Data'!H960="AP",1,0)</f>
        <v>0</v>
      </c>
      <c r="H960">
        <f>IF('Main Data'!H960="Blancpain",1,0)</f>
        <v>0</v>
      </c>
      <c r="I960">
        <f>IF('Main Data'!H960="Breguet",1,0)</f>
        <v>0</v>
      </c>
      <c r="J960">
        <f>IF('Main Data'!H960="Breitling",1,0)</f>
        <v>0</v>
      </c>
      <c r="K960">
        <f>IF('Main Data'!H960="Cartier",1,0)</f>
        <v>0</v>
      </c>
      <c r="L960">
        <f>IF('Main Data'!H960="Gallet",1,0)</f>
        <v>0</v>
      </c>
      <c r="M960">
        <f>IF('Main Data'!H960="Girard Perregaux",1,0)</f>
        <v>0</v>
      </c>
      <c r="N960">
        <f>IF('Main Data'!H960="Gubelin",1,0)</f>
        <v>0</v>
      </c>
      <c r="O960">
        <f>IF('Main Data'!H960="Heuer",1,0)</f>
        <v>0</v>
      </c>
      <c r="P960">
        <f>IF('Main Data'!H960="IWC",1,0)</f>
        <v>0</v>
      </c>
      <c r="Q960">
        <f>IF('Main Data'!H960="JLC",1,0)</f>
        <v>0</v>
      </c>
      <c r="R960">
        <f>IF('Main Data'!H960="Longines",1,0)</f>
        <v>0</v>
      </c>
      <c r="S960">
        <f>IF('Main Data'!H960="Movado",1,0)</f>
        <v>0</v>
      </c>
      <c r="T960">
        <f>IF('Main Data'!H960="Omega",1,0)</f>
        <v>0</v>
      </c>
      <c r="U960">
        <f>IF('Main Data'!H960="Panerai",1,0)</f>
        <v>0</v>
      </c>
      <c r="V960">
        <f>IF('Main Data'!H960="Patek",1,0)</f>
        <v>0</v>
      </c>
      <c r="W960">
        <f>IF('Main Data'!H960="Rolex",1,0)</f>
        <v>1</v>
      </c>
      <c r="X960">
        <f>IF('Main Data'!H960="Tudor",1,0)</f>
        <v>0</v>
      </c>
      <c r="Y960">
        <f>IF('Main Data'!H960="Ulysse Nardin",1,0)</f>
        <v>0</v>
      </c>
      <c r="Z960">
        <f>IF('Main Data'!H960="Universal Geneve",1,0)</f>
        <v>0</v>
      </c>
      <c r="AA960">
        <f>IF('Main Data'!H960="Vacheron",1,0)</f>
        <v>0</v>
      </c>
      <c r="AB960">
        <f>IF('Main Data'!H960="Zenith",1,0)</f>
        <v>0</v>
      </c>
      <c r="AC960">
        <f>IF('Main Data'!J960="Stainless Steel",1,0)</f>
        <v>1</v>
      </c>
      <c r="AD960">
        <f>IF('Main Data'!J960="Two-tone",1,0)</f>
        <v>0</v>
      </c>
      <c r="AE960">
        <f>IF(OR('Main Data'!J960="YG 18K",'Main Data'!J960="YG &lt;18K",'Main Data'!J960="PG 18K",'Main Data'!J960="PG &lt;18K",'Main Data'!J960="WG 18K",'Main Data'!J960="Mixes of 18K",'Main Data'!J960="Mixes &lt;18K"),1,0)</f>
        <v>0</v>
      </c>
      <c r="AF960">
        <f>IF('Main Data'!J960="Platinum",1,0)</f>
        <v>0</v>
      </c>
      <c r="AG960">
        <f>IF(OR('Main Data'!J960="PVD",'Main Data'!J960="Gold Plate",'Main Data'!J960="Other"),1,0)</f>
        <v>0</v>
      </c>
      <c r="AH960">
        <f>IF('Main Data'!N960="Stainless Steel",1,0)</f>
        <v>1</v>
      </c>
      <c r="AI960">
        <f>IF('Main Data'!N960="Leather",1,0)</f>
        <v>0</v>
      </c>
      <c r="AJ960">
        <f>IF('Main Data'!N960="Two-tone",1,0)</f>
        <v>0</v>
      </c>
      <c r="AK960">
        <f>IF(OR('Main Data'!N960="YG 18K",'Main Data'!N960="PG 18K",'Main Data'!N960="WG 18K",'Main Data'!N960="Mixes of 18K"),1,0)</f>
        <v>0</v>
      </c>
      <c r="AL960">
        <f>IF(OR(,'Main Data'!N960="PVD",'Main Data'!N960="Gold plate"),1,0)</f>
        <v>0</v>
      </c>
      <c r="AM960">
        <f>IF(OR('Main Data'!AV960="Yes",'Main Data'!AW960="Yes",'Main Data'!AU960="Yes"),1,0)</f>
        <v>0</v>
      </c>
      <c r="AN960">
        <f>IF(OR(ISTEXT('Main Data'!AX960), ISTEXT('Main Data'!AY960)),1,0)</f>
        <v>0</v>
      </c>
      <c r="AO960">
        <f>IF('Main Data'!AZ960="Yes",1,0)</f>
        <v>0</v>
      </c>
      <c r="AP960">
        <f>IF('Main Data'!BA960="Yes",1,0)</f>
        <v>0</v>
      </c>
      <c r="AQ960">
        <f>IF('Main Data'!BD960="Yes",1,0)</f>
        <v>0</v>
      </c>
      <c r="AR960">
        <f>IF('Main Data'!BE960="A",1,0)</f>
        <v>0</v>
      </c>
      <c r="AS960">
        <f>IF('Main Data'!BE960="AA",1,0)</f>
        <v>0</v>
      </c>
      <c r="AT960">
        <f>IF('Main Data'!BE960="AAA",1,0)</f>
        <v>0</v>
      </c>
      <c r="AU960">
        <f>IF('Main Data'!BE960="AAAA",1,0)</f>
        <v>1</v>
      </c>
      <c r="AV960">
        <f>IF('Main Data'!P960="Yes",1,0)</f>
        <v>0</v>
      </c>
      <c r="AW960">
        <f>IF('Main Data'!AP960="Yes",1,0)</f>
        <v>0</v>
      </c>
      <c r="AX960">
        <f>IF(OR('Main Data'!V960="Yes", 'Main Data'!W960="Yes",'Main Data'!X960="Yes"),1,0)</f>
        <v>0</v>
      </c>
      <c r="AY960">
        <f>IF(OR('Main Data'!Y960="Yes",'Main Data'!Z960="Yes"),1,0)</f>
        <v>0</v>
      </c>
      <c r="AZ960">
        <f>IF('Main Data'!AR960="Yes",1,0)</f>
        <v>0</v>
      </c>
      <c r="BA960">
        <f>IF('Main Data'!AS960="Yes",1,0)</f>
        <v>0</v>
      </c>
      <c r="BB960">
        <f>IF('Main Data'!AG960="Yes",1,0)</f>
        <v>0</v>
      </c>
      <c r="BC960">
        <f>IF('Main Data'!AB960="Yes",1,0)</f>
        <v>0</v>
      </c>
      <c r="BD960">
        <f>IF('Main Data'!AA960="Yes",1,0)</f>
        <v>0</v>
      </c>
      <c r="BE960">
        <f>IF('Main Data'!AC960="Yes",1,0)</f>
        <v>0</v>
      </c>
      <c r="BF960">
        <f>IF('Main Data'!AF960="Yes",1,0)</f>
        <v>0</v>
      </c>
      <c r="BG960">
        <f>IF(OR('Main Data'!AI960="Yes",'Main Data'!AL960="Yes"),1,0)</f>
        <v>1</v>
      </c>
      <c r="BH960">
        <f>IF('Main Data'!AJ960="Yes",1,0)</f>
        <v>0</v>
      </c>
      <c r="BI960">
        <f>IF('Main Data'!AK960="Yes",1,0)</f>
        <v>0</v>
      </c>
      <c r="BJ960">
        <f>IF('Main Data'!AM960="Yes",1,0)</f>
        <v>0</v>
      </c>
      <c r="BK960">
        <f>IF('Main Data'!AQ960="Yes",1,0)</f>
        <v>0</v>
      </c>
      <c r="BL960" s="21">
        <f t="shared" si="85"/>
        <v>0</v>
      </c>
      <c r="BM960" s="21">
        <f t="shared" si="86"/>
        <v>0</v>
      </c>
      <c r="BN960" s="21">
        <f t="shared" si="87"/>
        <v>1</v>
      </c>
      <c r="BO960" s="21">
        <f t="shared" si="88"/>
        <v>0</v>
      </c>
      <c r="BP960" s="21">
        <f t="shared" si="89"/>
        <v>0</v>
      </c>
    </row>
    <row r="961" spans="1:68" x14ac:dyDescent="0.2">
      <c r="A961">
        <v>957</v>
      </c>
      <c r="B961" s="33">
        <f>'Main Data'!C961</f>
        <v>43779</v>
      </c>
      <c r="C961">
        <f>'Main Data'!D961</f>
        <v>1</v>
      </c>
      <c r="D961" s="26">
        <f>'Main Data'!E961</f>
        <v>1800</v>
      </c>
      <c r="E961" s="26">
        <f>'Main Data'!F961</f>
        <v>2250</v>
      </c>
      <c r="F961" s="34">
        <f t="shared" si="84"/>
        <v>7.4955419438842563</v>
      </c>
      <c r="G961">
        <f>IF('Main Data'!H961="AP",1,0)</f>
        <v>0</v>
      </c>
      <c r="H961">
        <f>IF('Main Data'!H961="Blancpain",1,0)</f>
        <v>0</v>
      </c>
      <c r="I961">
        <f>IF('Main Data'!H961="Breguet",1,0)</f>
        <v>0</v>
      </c>
      <c r="J961">
        <f>IF('Main Data'!H961="Breitling",1,0)</f>
        <v>0</v>
      </c>
      <c r="K961">
        <f>IF('Main Data'!H961="Cartier",1,0)</f>
        <v>0</v>
      </c>
      <c r="L961">
        <f>IF('Main Data'!H961="Gallet",1,0)</f>
        <v>0</v>
      </c>
      <c r="M961">
        <f>IF('Main Data'!H961="Girard Perregaux",1,0)</f>
        <v>0</v>
      </c>
      <c r="N961">
        <f>IF('Main Data'!H961="Gubelin",1,0)</f>
        <v>0</v>
      </c>
      <c r="O961">
        <f>IF('Main Data'!H961="Heuer",1,0)</f>
        <v>0</v>
      </c>
      <c r="P961">
        <f>IF('Main Data'!H961="IWC",1,0)</f>
        <v>0</v>
      </c>
      <c r="Q961">
        <f>IF('Main Data'!H961="JLC",1,0)</f>
        <v>0</v>
      </c>
      <c r="R961">
        <f>IF('Main Data'!H961="Longines",1,0)</f>
        <v>0</v>
      </c>
      <c r="S961">
        <f>IF('Main Data'!H961="Movado",1,0)</f>
        <v>0</v>
      </c>
      <c r="T961">
        <f>IF('Main Data'!H961="Omega",1,0)</f>
        <v>1</v>
      </c>
      <c r="U961">
        <f>IF('Main Data'!H961="Panerai",1,0)</f>
        <v>0</v>
      </c>
      <c r="V961">
        <f>IF('Main Data'!H961="Patek",1,0)</f>
        <v>0</v>
      </c>
      <c r="W961">
        <f>IF('Main Data'!H961="Rolex",1,0)</f>
        <v>0</v>
      </c>
      <c r="X961">
        <f>IF('Main Data'!H961="Tudor",1,0)</f>
        <v>0</v>
      </c>
      <c r="Y961">
        <f>IF('Main Data'!H961="Ulysse Nardin",1,0)</f>
        <v>0</v>
      </c>
      <c r="Z961">
        <f>IF('Main Data'!H961="Universal Geneve",1,0)</f>
        <v>0</v>
      </c>
      <c r="AA961">
        <f>IF('Main Data'!H961="Vacheron",1,0)</f>
        <v>0</v>
      </c>
      <c r="AB961">
        <f>IF('Main Data'!H961="Zenith",1,0)</f>
        <v>0</v>
      </c>
      <c r="AC961">
        <f>IF('Main Data'!J961="Stainless Steel",1,0)</f>
        <v>0</v>
      </c>
      <c r="AD961">
        <f>IF('Main Data'!J961="Two-tone",1,0)</f>
        <v>0</v>
      </c>
      <c r="AE961">
        <f>IF(OR('Main Data'!J961="YG 18K",'Main Data'!J961="YG &lt;18K",'Main Data'!J961="PG 18K",'Main Data'!J961="PG &lt;18K",'Main Data'!J961="WG 18K",'Main Data'!J961="Mixes of 18K",'Main Data'!J961="Mixes &lt;18K"),1,0)</f>
        <v>1</v>
      </c>
      <c r="AF961">
        <f>IF('Main Data'!J961="Platinum",1,0)</f>
        <v>0</v>
      </c>
      <c r="AG961">
        <f>IF(OR('Main Data'!J961="PVD",'Main Data'!J961="Gold Plate",'Main Data'!J961="Other"),1,0)</f>
        <v>0</v>
      </c>
      <c r="AH961">
        <f>IF('Main Data'!N961="Stainless Steel",1,0)</f>
        <v>0</v>
      </c>
      <c r="AI961">
        <f>IF('Main Data'!N961="Leather",1,0)</f>
        <v>1</v>
      </c>
      <c r="AJ961">
        <f>IF('Main Data'!N961="Two-tone",1,0)</f>
        <v>0</v>
      </c>
      <c r="AK961">
        <f>IF(OR('Main Data'!N961="YG 18K",'Main Data'!N961="PG 18K",'Main Data'!N961="WG 18K",'Main Data'!N961="Mixes of 18K"),1,0)</f>
        <v>0</v>
      </c>
      <c r="AL961">
        <f>IF(OR(,'Main Data'!N961="PVD",'Main Data'!N961="Gold plate"),1,0)</f>
        <v>0</v>
      </c>
      <c r="AM961">
        <f>IF(OR('Main Data'!AV961="Yes",'Main Data'!AW961="Yes",'Main Data'!AU961="Yes"),1,0)</f>
        <v>0</v>
      </c>
      <c r="AN961">
        <f>IF(OR(ISTEXT('Main Data'!AX961), ISTEXT('Main Data'!AY961)),1,0)</f>
        <v>0</v>
      </c>
      <c r="AO961">
        <f>IF('Main Data'!AZ961="Yes",1,0)</f>
        <v>0</v>
      </c>
      <c r="AP961">
        <f>IF('Main Data'!BA961="Yes",1,0)</f>
        <v>0</v>
      </c>
      <c r="AQ961">
        <f>IF('Main Data'!BD961="Yes",1,0)</f>
        <v>0</v>
      </c>
      <c r="AR961">
        <f>IF('Main Data'!BE961="A",1,0)</f>
        <v>0</v>
      </c>
      <c r="AS961">
        <f>IF('Main Data'!BE961="AA",1,0)</f>
        <v>1</v>
      </c>
      <c r="AT961">
        <f>IF('Main Data'!BE961="AAA",1,0)</f>
        <v>0</v>
      </c>
      <c r="AU961">
        <f>IF('Main Data'!BE961="AAAA",1,0)</f>
        <v>0</v>
      </c>
      <c r="AV961">
        <f>IF('Main Data'!P961="Yes",1,0)</f>
        <v>1</v>
      </c>
      <c r="AW961">
        <f>IF('Main Data'!AP961="Yes",1,0)</f>
        <v>0</v>
      </c>
      <c r="AX961">
        <f>IF(OR('Main Data'!V961="Yes", 'Main Data'!W961="Yes",'Main Data'!X961="Yes"),1,0)</f>
        <v>0</v>
      </c>
      <c r="AY961">
        <f>IF(OR('Main Data'!Y961="Yes",'Main Data'!Z961="Yes"),1,0)</f>
        <v>0</v>
      </c>
      <c r="AZ961">
        <f>IF('Main Data'!AR961="Yes",1,0)</f>
        <v>0</v>
      </c>
      <c r="BA961">
        <f>IF('Main Data'!AS961="Yes",1,0)</f>
        <v>0</v>
      </c>
      <c r="BB961">
        <f>IF('Main Data'!AG961="Yes",1,0)</f>
        <v>0</v>
      </c>
      <c r="BC961">
        <f>IF('Main Data'!AB961="Yes",1,0)</f>
        <v>0</v>
      </c>
      <c r="BD961">
        <f>IF('Main Data'!AA961="Yes",1,0)</f>
        <v>0</v>
      </c>
      <c r="BE961">
        <f>IF('Main Data'!AC961="Yes",1,0)</f>
        <v>0</v>
      </c>
      <c r="BF961">
        <f>IF('Main Data'!AF961="Yes",1,0)</f>
        <v>0</v>
      </c>
      <c r="BG961">
        <f>IF(OR('Main Data'!AI961="Yes",'Main Data'!AL961="Yes"),1,0)</f>
        <v>0</v>
      </c>
      <c r="BH961">
        <f>IF('Main Data'!AJ961="Yes",1,0)</f>
        <v>0</v>
      </c>
      <c r="BI961">
        <f>IF('Main Data'!AK961="Yes",1,0)</f>
        <v>0</v>
      </c>
      <c r="BJ961">
        <f>IF('Main Data'!AM961="Yes",1,0)</f>
        <v>0</v>
      </c>
      <c r="BK961">
        <f>IF('Main Data'!AQ961="Yes",1,0)</f>
        <v>0</v>
      </c>
      <c r="BL961" s="21">
        <f t="shared" si="85"/>
        <v>0</v>
      </c>
      <c r="BM961" s="21">
        <f t="shared" si="86"/>
        <v>1</v>
      </c>
      <c r="BN961" s="21">
        <f t="shared" si="87"/>
        <v>0</v>
      </c>
      <c r="BO961" s="21">
        <f t="shared" si="88"/>
        <v>0</v>
      </c>
      <c r="BP961" s="21">
        <f t="shared" si="89"/>
        <v>0</v>
      </c>
    </row>
    <row r="962" spans="1:68" x14ac:dyDescent="0.2">
      <c r="A962">
        <v>958</v>
      </c>
      <c r="B962" s="33">
        <f>'Main Data'!C962</f>
        <v>43779</v>
      </c>
      <c r="C962">
        <f>'Main Data'!D962</f>
        <v>2</v>
      </c>
      <c r="D962" s="26">
        <f>'Main Data'!E962</f>
        <v>1600</v>
      </c>
      <c r="E962" s="26">
        <f>'Main Data'!F962</f>
        <v>2000</v>
      </c>
      <c r="F962" s="34">
        <f t="shared" si="84"/>
        <v>7.3777589082278725</v>
      </c>
      <c r="G962">
        <f>IF('Main Data'!H962="AP",1,0)</f>
        <v>0</v>
      </c>
      <c r="H962">
        <f>IF('Main Data'!H962="Blancpain",1,0)</f>
        <v>0</v>
      </c>
      <c r="I962">
        <f>IF('Main Data'!H962="Breguet",1,0)</f>
        <v>0</v>
      </c>
      <c r="J962">
        <f>IF('Main Data'!H962="Breitling",1,0)</f>
        <v>0</v>
      </c>
      <c r="K962">
        <f>IF('Main Data'!H962="Cartier",1,0)</f>
        <v>0</v>
      </c>
      <c r="L962">
        <f>IF('Main Data'!H962="Gallet",1,0)</f>
        <v>0</v>
      </c>
      <c r="M962">
        <f>IF('Main Data'!H962="Girard Perregaux",1,0)</f>
        <v>0</v>
      </c>
      <c r="N962">
        <f>IF('Main Data'!H962="Gubelin",1,0)</f>
        <v>0</v>
      </c>
      <c r="O962">
        <f>IF('Main Data'!H962="Heuer",1,0)</f>
        <v>0</v>
      </c>
      <c r="P962">
        <f>IF('Main Data'!H962="IWC",1,0)</f>
        <v>0</v>
      </c>
      <c r="Q962">
        <f>IF('Main Data'!H962="JLC",1,0)</f>
        <v>0</v>
      </c>
      <c r="R962">
        <f>IF('Main Data'!H962="Longines",1,0)</f>
        <v>0</v>
      </c>
      <c r="S962">
        <f>IF('Main Data'!H962="Movado",1,0)</f>
        <v>0</v>
      </c>
      <c r="T962">
        <f>IF('Main Data'!H962="Omega",1,0)</f>
        <v>1</v>
      </c>
      <c r="U962">
        <f>IF('Main Data'!H962="Panerai",1,0)</f>
        <v>0</v>
      </c>
      <c r="V962">
        <f>IF('Main Data'!H962="Patek",1,0)</f>
        <v>0</v>
      </c>
      <c r="W962">
        <f>IF('Main Data'!H962="Rolex",1,0)</f>
        <v>0</v>
      </c>
      <c r="X962">
        <f>IF('Main Data'!H962="Tudor",1,0)</f>
        <v>0</v>
      </c>
      <c r="Y962">
        <f>IF('Main Data'!H962="Ulysse Nardin",1,0)</f>
        <v>0</v>
      </c>
      <c r="Z962">
        <f>IF('Main Data'!H962="Universal Geneve",1,0)</f>
        <v>0</v>
      </c>
      <c r="AA962">
        <f>IF('Main Data'!H962="Vacheron",1,0)</f>
        <v>0</v>
      </c>
      <c r="AB962">
        <f>IF('Main Data'!H962="Zenith",1,0)</f>
        <v>0</v>
      </c>
      <c r="AC962">
        <f>IF('Main Data'!J962="Stainless Steel",1,0)</f>
        <v>0</v>
      </c>
      <c r="AD962">
        <f>IF('Main Data'!J962="Two-tone",1,0)</f>
        <v>0</v>
      </c>
      <c r="AE962">
        <f>IF(OR('Main Data'!J962="YG 18K",'Main Data'!J962="YG &lt;18K",'Main Data'!J962="PG 18K",'Main Data'!J962="PG &lt;18K",'Main Data'!J962="WG 18K",'Main Data'!J962="Mixes of 18K",'Main Data'!J962="Mixes &lt;18K"),1,0)</f>
        <v>1</v>
      </c>
      <c r="AF962">
        <f>IF('Main Data'!J962="Platinum",1,0)</f>
        <v>0</v>
      </c>
      <c r="AG962">
        <f>IF(OR('Main Data'!J962="PVD",'Main Data'!J962="Gold Plate",'Main Data'!J962="Other"),1,0)</f>
        <v>0</v>
      </c>
      <c r="AH962">
        <f>IF('Main Data'!N962="Stainless Steel",1,0)</f>
        <v>0</v>
      </c>
      <c r="AI962">
        <f>IF('Main Data'!N962="Leather",1,0)</f>
        <v>1</v>
      </c>
      <c r="AJ962">
        <f>IF('Main Data'!N962="Two-tone",1,0)</f>
        <v>0</v>
      </c>
      <c r="AK962">
        <f>IF(OR('Main Data'!N962="YG 18K",'Main Data'!N962="PG 18K",'Main Data'!N962="WG 18K",'Main Data'!N962="Mixes of 18K"),1,0)</f>
        <v>0</v>
      </c>
      <c r="AL962">
        <f>IF(OR(,'Main Data'!N962="PVD",'Main Data'!N962="Gold plate"),1,0)</f>
        <v>0</v>
      </c>
      <c r="AM962">
        <f>IF(OR('Main Data'!AV962="Yes",'Main Data'!AW962="Yes",'Main Data'!AU962="Yes"),1,0)</f>
        <v>0</v>
      </c>
      <c r="AN962">
        <f>IF(OR(ISTEXT('Main Data'!AX962), ISTEXT('Main Data'!AY962)),1,0)</f>
        <v>0</v>
      </c>
      <c r="AO962">
        <f>IF('Main Data'!AZ962="Yes",1,0)</f>
        <v>0</v>
      </c>
      <c r="AP962">
        <f>IF('Main Data'!BA962="Yes",1,0)</f>
        <v>0</v>
      </c>
      <c r="AQ962">
        <f>IF('Main Data'!BD962="Yes",1,0)</f>
        <v>0</v>
      </c>
      <c r="AR962">
        <f>IF('Main Data'!BE962="A",1,0)</f>
        <v>0</v>
      </c>
      <c r="AS962">
        <f>IF('Main Data'!BE962="AA",1,0)</f>
        <v>1</v>
      </c>
      <c r="AT962">
        <f>IF('Main Data'!BE962="AAA",1,0)</f>
        <v>0</v>
      </c>
      <c r="AU962">
        <f>IF('Main Data'!BE962="AAAA",1,0)</f>
        <v>0</v>
      </c>
      <c r="AV962">
        <f>IF('Main Data'!P962="Yes",1,0)</f>
        <v>1</v>
      </c>
      <c r="AW962">
        <f>IF('Main Data'!AP962="Yes",1,0)</f>
        <v>0</v>
      </c>
      <c r="AX962">
        <f>IF(OR('Main Data'!V962="Yes", 'Main Data'!W962="Yes",'Main Data'!X962="Yes"),1,0)</f>
        <v>0</v>
      </c>
      <c r="AY962">
        <f>IF(OR('Main Data'!Y962="Yes",'Main Data'!Z962="Yes"),1,0)</f>
        <v>0</v>
      </c>
      <c r="AZ962">
        <f>IF('Main Data'!AR962="Yes",1,0)</f>
        <v>0</v>
      </c>
      <c r="BA962">
        <f>IF('Main Data'!AS962="Yes",1,0)</f>
        <v>0</v>
      </c>
      <c r="BB962">
        <f>IF('Main Data'!AG962="Yes",1,0)</f>
        <v>0</v>
      </c>
      <c r="BC962">
        <f>IF('Main Data'!AB962="Yes",1,0)</f>
        <v>0</v>
      </c>
      <c r="BD962">
        <f>IF('Main Data'!AA962="Yes",1,0)</f>
        <v>0</v>
      </c>
      <c r="BE962">
        <f>IF('Main Data'!AC962="Yes",1,0)</f>
        <v>0</v>
      </c>
      <c r="BF962">
        <f>IF('Main Data'!AF962="Yes",1,0)</f>
        <v>0</v>
      </c>
      <c r="BG962">
        <f>IF(OR('Main Data'!AI962="Yes",'Main Data'!AL962="Yes"),1,0)</f>
        <v>0</v>
      </c>
      <c r="BH962">
        <f>IF('Main Data'!AJ962="Yes",1,0)</f>
        <v>0</v>
      </c>
      <c r="BI962">
        <f>IF('Main Data'!AK962="Yes",1,0)</f>
        <v>0</v>
      </c>
      <c r="BJ962">
        <f>IF('Main Data'!AM962="Yes",1,0)</f>
        <v>0</v>
      </c>
      <c r="BK962">
        <f>IF('Main Data'!AQ962="Yes",1,0)</f>
        <v>0</v>
      </c>
      <c r="BL962" s="21">
        <f t="shared" si="85"/>
        <v>0</v>
      </c>
      <c r="BM962" s="21">
        <f t="shared" si="86"/>
        <v>1</v>
      </c>
      <c r="BN962" s="21">
        <f t="shared" si="87"/>
        <v>0</v>
      </c>
      <c r="BO962" s="21">
        <f t="shared" si="88"/>
        <v>0</v>
      </c>
      <c r="BP962" s="21">
        <f t="shared" si="89"/>
        <v>0</v>
      </c>
    </row>
    <row r="963" spans="1:68" x14ac:dyDescent="0.2">
      <c r="A963">
        <v>959</v>
      </c>
      <c r="B963" s="33">
        <f>'Main Data'!C963</f>
        <v>43779</v>
      </c>
      <c r="C963">
        <f>'Main Data'!D963</f>
        <v>3</v>
      </c>
      <c r="D963" s="26">
        <f>'Main Data'!E963</f>
        <v>2400</v>
      </c>
      <c r="E963" s="26">
        <f>'Main Data'!F963</f>
        <v>3000</v>
      </c>
      <c r="F963" s="34">
        <f t="shared" si="84"/>
        <v>7.7832240163360371</v>
      </c>
      <c r="G963">
        <f>IF('Main Data'!H963="AP",1,0)</f>
        <v>0</v>
      </c>
      <c r="H963">
        <f>IF('Main Data'!H963="Blancpain",1,0)</f>
        <v>0</v>
      </c>
      <c r="I963">
        <f>IF('Main Data'!H963="Breguet",1,0)</f>
        <v>0</v>
      </c>
      <c r="J963">
        <f>IF('Main Data'!H963="Breitling",1,0)</f>
        <v>0</v>
      </c>
      <c r="K963">
        <f>IF('Main Data'!H963="Cartier",1,0)</f>
        <v>0</v>
      </c>
      <c r="L963">
        <f>IF('Main Data'!H963="Gallet",1,0)</f>
        <v>0</v>
      </c>
      <c r="M963">
        <f>IF('Main Data'!H963="Girard Perregaux",1,0)</f>
        <v>0</v>
      </c>
      <c r="N963">
        <f>IF('Main Data'!H963="Gubelin",1,0)</f>
        <v>0</v>
      </c>
      <c r="O963">
        <f>IF('Main Data'!H963="Heuer",1,0)</f>
        <v>0</v>
      </c>
      <c r="P963">
        <f>IF('Main Data'!H963="IWC",1,0)</f>
        <v>0</v>
      </c>
      <c r="Q963">
        <f>IF('Main Data'!H963="JLC",1,0)</f>
        <v>0</v>
      </c>
      <c r="R963">
        <f>IF('Main Data'!H963="Longines",1,0)</f>
        <v>0</v>
      </c>
      <c r="S963">
        <f>IF('Main Data'!H963="Movado",1,0)</f>
        <v>0</v>
      </c>
      <c r="T963">
        <f>IF('Main Data'!H963="Omega",1,0)</f>
        <v>1</v>
      </c>
      <c r="U963">
        <f>IF('Main Data'!H963="Panerai",1,0)</f>
        <v>0</v>
      </c>
      <c r="V963">
        <f>IF('Main Data'!H963="Patek",1,0)</f>
        <v>0</v>
      </c>
      <c r="W963">
        <f>IF('Main Data'!H963="Rolex",1,0)</f>
        <v>0</v>
      </c>
      <c r="X963">
        <f>IF('Main Data'!H963="Tudor",1,0)</f>
        <v>0</v>
      </c>
      <c r="Y963">
        <f>IF('Main Data'!H963="Ulysse Nardin",1,0)</f>
        <v>0</v>
      </c>
      <c r="Z963">
        <f>IF('Main Data'!H963="Universal Geneve",1,0)</f>
        <v>0</v>
      </c>
      <c r="AA963">
        <f>IF('Main Data'!H963="Vacheron",1,0)</f>
        <v>0</v>
      </c>
      <c r="AB963">
        <f>IF('Main Data'!H963="Zenith",1,0)</f>
        <v>0</v>
      </c>
      <c r="AC963">
        <f>IF('Main Data'!J963="Stainless Steel",1,0)</f>
        <v>0</v>
      </c>
      <c r="AD963">
        <f>IF('Main Data'!J963="Two-tone",1,0)</f>
        <v>0</v>
      </c>
      <c r="AE963">
        <f>IF(OR('Main Data'!J963="YG 18K",'Main Data'!J963="YG &lt;18K",'Main Data'!J963="PG 18K",'Main Data'!J963="PG &lt;18K",'Main Data'!J963="WG 18K",'Main Data'!J963="Mixes of 18K",'Main Data'!J963="Mixes &lt;18K"),1,0)</f>
        <v>1</v>
      </c>
      <c r="AF963">
        <f>IF('Main Data'!J963="Platinum",1,0)</f>
        <v>0</v>
      </c>
      <c r="AG963">
        <f>IF(OR('Main Data'!J963="PVD",'Main Data'!J963="Gold Plate",'Main Data'!J963="Other"),1,0)</f>
        <v>0</v>
      </c>
      <c r="AH963">
        <f>IF('Main Data'!N963="Stainless Steel",1,0)</f>
        <v>0</v>
      </c>
      <c r="AI963">
        <f>IF('Main Data'!N963="Leather",1,0)</f>
        <v>1</v>
      </c>
      <c r="AJ963">
        <f>IF('Main Data'!N963="Two-tone",1,0)</f>
        <v>0</v>
      </c>
      <c r="AK963">
        <f>IF(OR('Main Data'!N963="YG 18K",'Main Data'!N963="PG 18K",'Main Data'!N963="WG 18K",'Main Data'!N963="Mixes of 18K"),1,0)</f>
        <v>0</v>
      </c>
      <c r="AL963">
        <f>IF(OR(,'Main Data'!N963="PVD",'Main Data'!N963="Gold plate"),1,0)</f>
        <v>0</v>
      </c>
      <c r="AM963">
        <f>IF(OR('Main Data'!AV963="Yes",'Main Data'!AW963="Yes",'Main Data'!AU963="Yes"),1,0)</f>
        <v>0</v>
      </c>
      <c r="AN963">
        <f>IF(OR(ISTEXT('Main Data'!AX963), ISTEXT('Main Data'!AY963)),1,0)</f>
        <v>0</v>
      </c>
      <c r="AO963">
        <f>IF('Main Data'!AZ963="Yes",1,0)</f>
        <v>0</v>
      </c>
      <c r="AP963">
        <f>IF('Main Data'!BA963="Yes",1,0)</f>
        <v>0</v>
      </c>
      <c r="AQ963">
        <f>IF('Main Data'!BD963="Yes",1,0)</f>
        <v>0</v>
      </c>
      <c r="AR963">
        <f>IF('Main Data'!BE963="A",1,0)</f>
        <v>0</v>
      </c>
      <c r="AS963">
        <f>IF('Main Data'!BE963="AA",1,0)</f>
        <v>1</v>
      </c>
      <c r="AT963">
        <f>IF('Main Data'!BE963="AAA",1,0)</f>
        <v>0</v>
      </c>
      <c r="AU963">
        <f>IF('Main Data'!BE963="AAAA",1,0)</f>
        <v>0</v>
      </c>
      <c r="AV963">
        <f>IF('Main Data'!P963="Yes",1,0)</f>
        <v>1</v>
      </c>
      <c r="AW963">
        <f>IF('Main Data'!AP963="Yes",1,0)</f>
        <v>0</v>
      </c>
      <c r="AX963">
        <f>IF(OR('Main Data'!V963="Yes", 'Main Data'!W963="Yes",'Main Data'!X963="Yes"),1,0)</f>
        <v>0</v>
      </c>
      <c r="AY963">
        <f>IF(OR('Main Data'!Y963="Yes",'Main Data'!Z963="Yes"),1,0)</f>
        <v>0</v>
      </c>
      <c r="AZ963">
        <f>IF('Main Data'!AR963="Yes",1,0)</f>
        <v>0</v>
      </c>
      <c r="BA963">
        <f>IF('Main Data'!AS963="Yes",1,0)</f>
        <v>0</v>
      </c>
      <c r="BB963">
        <f>IF('Main Data'!AG963="Yes",1,0)</f>
        <v>0</v>
      </c>
      <c r="BC963">
        <f>IF('Main Data'!AB963="Yes",1,0)</f>
        <v>0</v>
      </c>
      <c r="BD963">
        <f>IF('Main Data'!AA963="Yes",1,0)</f>
        <v>0</v>
      </c>
      <c r="BE963">
        <f>IF('Main Data'!AC963="Yes",1,0)</f>
        <v>0</v>
      </c>
      <c r="BF963">
        <f>IF('Main Data'!AF963="Yes",1,0)</f>
        <v>0</v>
      </c>
      <c r="BG963">
        <f>IF(OR('Main Data'!AI963="Yes",'Main Data'!AL963="Yes"),1,0)</f>
        <v>0</v>
      </c>
      <c r="BH963">
        <f>IF('Main Data'!AJ963="Yes",1,0)</f>
        <v>0</v>
      </c>
      <c r="BI963">
        <f>IF('Main Data'!AK963="Yes",1,0)</f>
        <v>0</v>
      </c>
      <c r="BJ963">
        <f>IF('Main Data'!AM963="Yes",1,0)</f>
        <v>0</v>
      </c>
      <c r="BK963">
        <f>IF('Main Data'!AQ963="Yes",1,0)</f>
        <v>0</v>
      </c>
      <c r="BL963" s="21">
        <f t="shared" si="85"/>
        <v>0</v>
      </c>
      <c r="BM963" s="21">
        <f t="shared" si="86"/>
        <v>1</v>
      </c>
      <c r="BN963" s="21">
        <f t="shared" si="87"/>
        <v>0</v>
      </c>
      <c r="BO963" s="21">
        <f t="shared" si="88"/>
        <v>0</v>
      </c>
      <c r="BP963" s="21">
        <f t="shared" si="89"/>
        <v>0</v>
      </c>
    </row>
    <row r="964" spans="1:68" x14ac:dyDescent="0.2">
      <c r="A964">
        <v>960</v>
      </c>
      <c r="B964" s="33">
        <f>'Main Data'!C964</f>
        <v>43779</v>
      </c>
      <c r="C964">
        <f>'Main Data'!D964</f>
        <v>4</v>
      </c>
      <c r="D964" s="26">
        <f>'Main Data'!E964</f>
        <v>1600</v>
      </c>
      <c r="E964" s="26">
        <f>'Main Data'!F964</f>
        <v>2000</v>
      </c>
      <c r="F964" s="34">
        <f t="shared" si="84"/>
        <v>7.3777589082278725</v>
      </c>
      <c r="G964">
        <f>IF('Main Data'!H964="AP",1,0)</f>
        <v>0</v>
      </c>
      <c r="H964">
        <f>IF('Main Data'!H964="Blancpain",1,0)</f>
        <v>0</v>
      </c>
      <c r="I964">
        <f>IF('Main Data'!H964="Breguet",1,0)</f>
        <v>0</v>
      </c>
      <c r="J964">
        <f>IF('Main Data'!H964="Breitling",1,0)</f>
        <v>0</v>
      </c>
      <c r="K964">
        <f>IF('Main Data'!H964="Cartier",1,0)</f>
        <v>0</v>
      </c>
      <c r="L964">
        <f>IF('Main Data'!H964="Gallet",1,0)</f>
        <v>0</v>
      </c>
      <c r="M964">
        <f>IF('Main Data'!H964="Girard Perregaux",1,0)</f>
        <v>0</v>
      </c>
      <c r="N964">
        <f>IF('Main Data'!H964="Gubelin",1,0)</f>
        <v>0</v>
      </c>
      <c r="O964">
        <f>IF('Main Data'!H964="Heuer",1,0)</f>
        <v>0</v>
      </c>
      <c r="P964">
        <f>IF('Main Data'!H964="IWC",1,0)</f>
        <v>0</v>
      </c>
      <c r="Q964">
        <f>IF('Main Data'!H964="JLC",1,0)</f>
        <v>0</v>
      </c>
      <c r="R964">
        <f>IF('Main Data'!H964="Longines",1,0)</f>
        <v>0</v>
      </c>
      <c r="S964">
        <f>IF('Main Data'!H964="Movado",1,0)</f>
        <v>0</v>
      </c>
      <c r="T964">
        <f>IF('Main Data'!H964="Omega",1,0)</f>
        <v>1</v>
      </c>
      <c r="U964">
        <f>IF('Main Data'!H964="Panerai",1,0)</f>
        <v>0</v>
      </c>
      <c r="V964">
        <f>IF('Main Data'!H964="Patek",1,0)</f>
        <v>0</v>
      </c>
      <c r="W964">
        <f>IF('Main Data'!H964="Rolex",1,0)</f>
        <v>0</v>
      </c>
      <c r="X964">
        <f>IF('Main Data'!H964="Tudor",1,0)</f>
        <v>0</v>
      </c>
      <c r="Y964">
        <f>IF('Main Data'!H964="Ulysse Nardin",1,0)</f>
        <v>0</v>
      </c>
      <c r="Z964">
        <f>IF('Main Data'!H964="Universal Geneve",1,0)</f>
        <v>0</v>
      </c>
      <c r="AA964">
        <f>IF('Main Data'!H964="Vacheron",1,0)</f>
        <v>0</v>
      </c>
      <c r="AB964">
        <f>IF('Main Data'!H964="Zenith",1,0)</f>
        <v>0</v>
      </c>
      <c r="AC964">
        <f>IF('Main Data'!J964="Stainless Steel",1,0)</f>
        <v>0</v>
      </c>
      <c r="AD964">
        <f>IF('Main Data'!J964="Two-tone",1,0)</f>
        <v>0</v>
      </c>
      <c r="AE964">
        <f>IF(OR('Main Data'!J964="YG 18K",'Main Data'!J964="YG &lt;18K",'Main Data'!J964="PG 18K",'Main Data'!J964="PG &lt;18K",'Main Data'!J964="WG 18K",'Main Data'!J964="Mixes of 18K",'Main Data'!J964="Mixes &lt;18K"),1,0)</f>
        <v>1</v>
      </c>
      <c r="AF964">
        <f>IF('Main Data'!J964="Platinum",1,0)</f>
        <v>0</v>
      </c>
      <c r="AG964">
        <f>IF(OR('Main Data'!J964="PVD",'Main Data'!J964="Gold Plate",'Main Data'!J964="Other"),1,0)</f>
        <v>0</v>
      </c>
      <c r="AH964">
        <f>IF('Main Data'!N964="Stainless Steel",1,0)</f>
        <v>0</v>
      </c>
      <c r="AI964">
        <f>IF('Main Data'!N964="Leather",1,0)</f>
        <v>1</v>
      </c>
      <c r="AJ964">
        <f>IF('Main Data'!N964="Two-tone",1,0)</f>
        <v>0</v>
      </c>
      <c r="AK964">
        <f>IF(OR('Main Data'!N964="YG 18K",'Main Data'!N964="PG 18K",'Main Data'!N964="WG 18K",'Main Data'!N964="Mixes of 18K"),1,0)</f>
        <v>0</v>
      </c>
      <c r="AL964">
        <f>IF(OR(,'Main Data'!N964="PVD",'Main Data'!N964="Gold plate"),1,0)</f>
        <v>0</v>
      </c>
      <c r="AM964">
        <f>IF(OR('Main Data'!AV964="Yes",'Main Data'!AW964="Yes",'Main Data'!AU964="Yes"),1,0)</f>
        <v>0</v>
      </c>
      <c r="AN964">
        <f>IF(OR(ISTEXT('Main Data'!AX964), ISTEXT('Main Data'!AY964)),1,0)</f>
        <v>0</v>
      </c>
      <c r="AO964">
        <f>IF('Main Data'!AZ964="Yes",1,0)</f>
        <v>0</v>
      </c>
      <c r="AP964">
        <f>IF('Main Data'!BA964="Yes",1,0)</f>
        <v>0</v>
      </c>
      <c r="AQ964">
        <f>IF('Main Data'!BD964="Yes",1,0)</f>
        <v>0</v>
      </c>
      <c r="AR964">
        <f>IF('Main Data'!BE964="A",1,0)</f>
        <v>0</v>
      </c>
      <c r="AS964">
        <f>IF('Main Data'!BE964="AA",1,0)</f>
        <v>1</v>
      </c>
      <c r="AT964">
        <f>IF('Main Data'!BE964="AAA",1,0)</f>
        <v>0</v>
      </c>
      <c r="AU964">
        <f>IF('Main Data'!BE964="AAAA",1,0)</f>
        <v>0</v>
      </c>
      <c r="AV964">
        <f>IF('Main Data'!P964="Yes",1,0)</f>
        <v>1</v>
      </c>
      <c r="AW964">
        <f>IF('Main Data'!AP964="Yes",1,0)</f>
        <v>0</v>
      </c>
      <c r="AX964">
        <f>IF(OR('Main Data'!V964="Yes", 'Main Data'!W964="Yes",'Main Data'!X964="Yes"),1,0)</f>
        <v>0</v>
      </c>
      <c r="AY964">
        <f>IF(OR('Main Data'!Y964="Yes",'Main Data'!Z964="Yes"),1,0)</f>
        <v>0</v>
      </c>
      <c r="AZ964">
        <f>IF('Main Data'!AR964="Yes",1,0)</f>
        <v>0</v>
      </c>
      <c r="BA964">
        <f>IF('Main Data'!AS964="Yes",1,0)</f>
        <v>0</v>
      </c>
      <c r="BB964">
        <f>IF('Main Data'!AG964="Yes",1,0)</f>
        <v>0</v>
      </c>
      <c r="BC964">
        <f>IF('Main Data'!AB964="Yes",1,0)</f>
        <v>0</v>
      </c>
      <c r="BD964">
        <f>IF('Main Data'!AA964="Yes",1,0)</f>
        <v>0</v>
      </c>
      <c r="BE964">
        <f>IF('Main Data'!AC964="Yes",1,0)</f>
        <v>0</v>
      </c>
      <c r="BF964">
        <f>IF('Main Data'!AF964="Yes",1,0)</f>
        <v>0</v>
      </c>
      <c r="BG964">
        <f>IF(OR('Main Data'!AI964="Yes",'Main Data'!AL964="Yes"),1,0)</f>
        <v>0</v>
      </c>
      <c r="BH964">
        <f>IF('Main Data'!AJ964="Yes",1,0)</f>
        <v>0</v>
      </c>
      <c r="BI964">
        <f>IF('Main Data'!AK964="Yes",1,0)</f>
        <v>0</v>
      </c>
      <c r="BJ964">
        <f>IF('Main Data'!AM964="Yes",1,0)</f>
        <v>0</v>
      </c>
      <c r="BK964">
        <f>IF('Main Data'!AQ964="Yes",1,0)</f>
        <v>0</v>
      </c>
      <c r="BL964" s="21">
        <f t="shared" si="85"/>
        <v>0</v>
      </c>
      <c r="BM964" s="21">
        <f t="shared" si="86"/>
        <v>1</v>
      </c>
      <c r="BN964" s="21">
        <f t="shared" si="87"/>
        <v>0</v>
      </c>
      <c r="BO964" s="21">
        <f t="shared" si="88"/>
        <v>0</v>
      </c>
      <c r="BP964" s="21">
        <f t="shared" si="89"/>
        <v>0</v>
      </c>
    </row>
    <row r="965" spans="1:68" x14ac:dyDescent="0.2">
      <c r="A965">
        <v>961</v>
      </c>
      <c r="B965" s="33">
        <f>'Main Data'!C965</f>
        <v>43779</v>
      </c>
      <c r="C965">
        <f>'Main Data'!D965</f>
        <v>5</v>
      </c>
      <c r="D965" s="26">
        <f>'Main Data'!E965</f>
        <v>4500</v>
      </c>
      <c r="E965" s="26">
        <f>'Main Data'!F965</f>
        <v>5625</v>
      </c>
      <c r="F965" s="34">
        <f t="shared" ref="F965:F1028" si="90">LN(D965)</f>
        <v>8.4118326757584114</v>
      </c>
      <c r="G965">
        <f>IF('Main Data'!H965="AP",1,0)</f>
        <v>0</v>
      </c>
      <c r="H965">
        <f>IF('Main Data'!H965="Blancpain",1,0)</f>
        <v>0</v>
      </c>
      <c r="I965">
        <f>IF('Main Data'!H965="Breguet",1,0)</f>
        <v>0</v>
      </c>
      <c r="J965">
        <f>IF('Main Data'!H965="Breitling",1,0)</f>
        <v>0</v>
      </c>
      <c r="K965">
        <f>IF('Main Data'!H965="Cartier",1,0)</f>
        <v>0</v>
      </c>
      <c r="L965">
        <f>IF('Main Data'!H965="Gallet",1,0)</f>
        <v>0</v>
      </c>
      <c r="M965">
        <f>IF('Main Data'!H965="Girard Perregaux",1,0)</f>
        <v>0</v>
      </c>
      <c r="N965">
        <f>IF('Main Data'!H965="Gubelin",1,0)</f>
        <v>0</v>
      </c>
      <c r="O965">
        <f>IF('Main Data'!H965="Heuer",1,0)</f>
        <v>0</v>
      </c>
      <c r="P965">
        <f>IF('Main Data'!H965="IWC",1,0)</f>
        <v>0</v>
      </c>
      <c r="Q965">
        <f>IF('Main Data'!H965="JLC",1,0)</f>
        <v>0</v>
      </c>
      <c r="R965">
        <f>IF('Main Data'!H965="Longines",1,0)</f>
        <v>0</v>
      </c>
      <c r="S965">
        <f>IF('Main Data'!H965="Movado",1,0)</f>
        <v>0</v>
      </c>
      <c r="T965">
        <f>IF('Main Data'!H965="Omega",1,0)</f>
        <v>1</v>
      </c>
      <c r="U965">
        <f>IF('Main Data'!H965="Panerai",1,0)</f>
        <v>0</v>
      </c>
      <c r="V965">
        <f>IF('Main Data'!H965="Patek",1,0)</f>
        <v>0</v>
      </c>
      <c r="W965">
        <f>IF('Main Data'!H965="Rolex",1,0)</f>
        <v>0</v>
      </c>
      <c r="X965">
        <f>IF('Main Data'!H965="Tudor",1,0)</f>
        <v>0</v>
      </c>
      <c r="Y965">
        <f>IF('Main Data'!H965="Ulysse Nardin",1,0)</f>
        <v>0</v>
      </c>
      <c r="Z965">
        <f>IF('Main Data'!H965="Universal Geneve",1,0)</f>
        <v>0</v>
      </c>
      <c r="AA965">
        <f>IF('Main Data'!H965="Vacheron",1,0)</f>
        <v>0</v>
      </c>
      <c r="AB965">
        <f>IF('Main Data'!H965="Zenith",1,0)</f>
        <v>0</v>
      </c>
      <c r="AC965">
        <f>IF('Main Data'!J965="Stainless Steel",1,0)</f>
        <v>0</v>
      </c>
      <c r="AD965">
        <f>IF('Main Data'!J965="Two-tone",1,0)</f>
        <v>0</v>
      </c>
      <c r="AE965">
        <f>IF(OR('Main Data'!J965="YG 18K",'Main Data'!J965="YG &lt;18K",'Main Data'!J965="PG 18K",'Main Data'!J965="PG &lt;18K",'Main Data'!J965="WG 18K",'Main Data'!J965="Mixes of 18K",'Main Data'!J965="Mixes &lt;18K"),1,0)</f>
        <v>1</v>
      </c>
      <c r="AF965">
        <f>IF('Main Data'!J965="Platinum",1,0)</f>
        <v>0</v>
      </c>
      <c r="AG965">
        <f>IF(OR('Main Data'!J965="PVD",'Main Data'!J965="Gold Plate",'Main Data'!J965="Other"),1,0)</f>
        <v>0</v>
      </c>
      <c r="AH965">
        <f>IF('Main Data'!N965="Stainless Steel",1,0)</f>
        <v>0</v>
      </c>
      <c r="AI965">
        <f>IF('Main Data'!N965="Leather",1,0)</f>
        <v>1</v>
      </c>
      <c r="AJ965">
        <f>IF('Main Data'!N965="Two-tone",1,0)</f>
        <v>0</v>
      </c>
      <c r="AK965">
        <f>IF(OR('Main Data'!N965="YG 18K",'Main Data'!N965="PG 18K",'Main Data'!N965="WG 18K",'Main Data'!N965="Mixes of 18K"),1,0)</f>
        <v>0</v>
      </c>
      <c r="AL965">
        <f>IF(OR(,'Main Data'!N965="PVD",'Main Data'!N965="Gold plate"),1,0)</f>
        <v>0</v>
      </c>
      <c r="AM965">
        <f>IF(OR('Main Data'!AV965="Yes",'Main Data'!AW965="Yes",'Main Data'!AU965="Yes"),1,0)</f>
        <v>0</v>
      </c>
      <c r="AN965">
        <f>IF(OR(ISTEXT('Main Data'!AX965), ISTEXT('Main Data'!AY965)),1,0)</f>
        <v>0</v>
      </c>
      <c r="AO965">
        <f>IF('Main Data'!AZ965="Yes",1,0)</f>
        <v>0</v>
      </c>
      <c r="AP965">
        <f>IF('Main Data'!BA965="Yes",1,0)</f>
        <v>0</v>
      </c>
      <c r="AQ965">
        <f>IF('Main Data'!BD965="Yes",1,0)</f>
        <v>0</v>
      </c>
      <c r="AR965">
        <f>IF('Main Data'!BE965="A",1,0)</f>
        <v>0</v>
      </c>
      <c r="AS965">
        <f>IF('Main Data'!BE965="AA",1,0)</f>
        <v>0</v>
      </c>
      <c r="AT965">
        <f>IF('Main Data'!BE965="AAA",1,0)</f>
        <v>1</v>
      </c>
      <c r="AU965">
        <f>IF('Main Data'!BE965="AAAA",1,0)</f>
        <v>0</v>
      </c>
      <c r="AV965">
        <f>IF('Main Data'!P965="Yes",1,0)</f>
        <v>0</v>
      </c>
      <c r="AW965">
        <f>IF('Main Data'!AP965="Yes",1,0)</f>
        <v>0</v>
      </c>
      <c r="AX965">
        <f>IF(OR('Main Data'!V965="Yes", 'Main Data'!W965="Yes",'Main Data'!X965="Yes"),1,0)</f>
        <v>1</v>
      </c>
      <c r="AY965">
        <f>IF(OR('Main Data'!Y965="Yes",'Main Data'!Z965="Yes"),1,0)</f>
        <v>1</v>
      </c>
      <c r="AZ965">
        <f>IF('Main Data'!AR965="Yes",1,0)</f>
        <v>0</v>
      </c>
      <c r="BA965">
        <f>IF('Main Data'!AS965="Yes",1,0)</f>
        <v>0</v>
      </c>
      <c r="BB965">
        <f>IF('Main Data'!AG965="Yes",1,0)</f>
        <v>0</v>
      </c>
      <c r="BC965">
        <f>IF('Main Data'!AB965="Yes",1,0)</f>
        <v>0</v>
      </c>
      <c r="BD965">
        <f>IF('Main Data'!AA965="Yes",1,0)</f>
        <v>0</v>
      </c>
      <c r="BE965">
        <f>IF('Main Data'!AC965="Yes",1,0)</f>
        <v>0</v>
      </c>
      <c r="BF965">
        <f>IF('Main Data'!AF965="Yes",1,0)</f>
        <v>0</v>
      </c>
      <c r="BG965">
        <f>IF(OR('Main Data'!AI965="Yes",'Main Data'!AL965="Yes"),1,0)</f>
        <v>0</v>
      </c>
      <c r="BH965">
        <f>IF('Main Data'!AJ965="Yes",1,0)</f>
        <v>0</v>
      </c>
      <c r="BI965">
        <f>IF('Main Data'!AK965="Yes",1,0)</f>
        <v>0</v>
      </c>
      <c r="BJ965">
        <f>IF('Main Data'!AM965="Yes",1,0)</f>
        <v>0</v>
      </c>
      <c r="BK965">
        <f>IF('Main Data'!AQ965="Yes",1,0)</f>
        <v>0</v>
      </c>
      <c r="BL965" s="21">
        <f t="shared" ref="BL965:BL1028" si="91">IF(AND($B965&gt;=DATEVALUE("1/1/2018"),$B965&lt;=DATEVALUE("12/31/2018")),1,0)</f>
        <v>0</v>
      </c>
      <c r="BM965" s="21">
        <f t="shared" ref="BM965:BM1028" si="92">IF(AND($B965&gt;=DATEVALUE("1/1/2019"),$B965&lt;=DATEVALUE("12/31/2019")),1,0)</f>
        <v>1</v>
      </c>
      <c r="BN965" s="21">
        <f t="shared" ref="BN965:BN1028" si="93">IF(AND($B965&gt;=DATEVALUE("1/1/2020"),$B965&lt;=DATEVALUE("12/31/2020")),1,0)</f>
        <v>0</v>
      </c>
      <c r="BO965" s="21">
        <f t="shared" ref="BO965:BO1028" si="94">IF(AND($B965&gt;=DATEVALUE("1/1/2021"),$B965&lt;=DATEVALUE("12/31/2021")),1,0)</f>
        <v>0</v>
      </c>
      <c r="BP965" s="21">
        <f t="shared" ref="BP965:BP1028" si="95">IF(AND($B965&gt;=DATEVALUE("1/1/2022"),$B965&lt;=DATEVALUE("12/31/2022")),1,0)</f>
        <v>0</v>
      </c>
    </row>
    <row r="966" spans="1:68" x14ac:dyDescent="0.2">
      <c r="A966">
        <v>962</v>
      </c>
      <c r="B966" s="33">
        <f>'Main Data'!C966</f>
        <v>43779</v>
      </c>
      <c r="C966">
        <f>'Main Data'!D966</f>
        <v>6</v>
      </c>
      <c r="D966" s="26">
        <f>'Main Data'!E966</f>
        <v>3500</v>
      </c>
      <c r="E966" s="26">
        <f>'Main Data'!F966</f>
        <v>4375</v>
      </c>
      <c r="F966" s="34">
        <f t="shared" si="90"/>
        <v>8.1605182474775049</v>
      </c>
      <c r="G966">
        <f>IF('Main Data'!H966="AP",1,0)</f>
        <v>0</v>
      </c>
      <c r="H966">
        <f>IF('Main Data'!H966="Blancpain",1,0)</f>
        <v>0</v>
      </c>
      <c r="I966">
        <f>IF('Main Data'!H966="Breguet",1,0)</f>
        <v>0</v>
      </c>
      <c r="J966">
        <f>IF('Main Data'!H966="Breitling",1,0)</f>
        <v>0</v>
      </c>
      <c r="K966">
        <f>IF('Main Data'!H966="Cartier",1,0)</f>
        <v>0</v>
      </c>
      <c r="L966">
        <f>IF('Main Data'!H966="Gallet",1,0)</f>
        <v>0</v>
      </c>
      <c r="M966">
        <f>IF('Main Data'!H966="Girard Perregaux",1,0)</f>
        <v>0</v>
      </c>
      <c r="N966">
        <f>IF('Main Data'!H966="Gubelin",1,0)</f>
        <v>0</v>
      </c>
      <c r="O966">
        <f>IF('Main Data'!H966="Heuer",1,0)</f>
        <v>0</v>
      </c>
      <c r="P966">
        <f>IF('Main Data'!H966="IWC",1,0)</f>
        <v>0</v>
      </c>
      <c r="Q966">
        <f>IF('Main Data'!H966="JLC",1,0)</f>
        <v>0</v>
      </c>
      <c r="R966">
        <f>IF('Main Data'!H966="Longines",1,0)</f>
        <v>0</v>
      </c>
      <c r="S966">
        <f>IF('Main Data'!H966="Movado",1,0)</f>
        <v>0</v>
      </c>
      <c r="T966">
        <f>IF('Main Data'!H966="Omega",1,0)</f>
        <v>1</v>
      </c>
      <c r="U966">
        <f>IF('Main Data'!H966="Panerai",1,0)</f>
        <v>0</v>
      </c>
      <c r="V966">
        <f>IF('Main Data'!H966="Patek",1,0)</f>
        <v>0</v>
      </c>
      <c r="W966">
        <f>IF('Main Data'!H966="Rolex",1,0)</f>
        <v>0</v>
      </c>
      <c r="X966">
        <f>IF('Main Data'!H966="Tudor",1,0)</f>
        <v>0</v>
      </c>
      <c r="Y966">
        <f>IF('Main Data'!H966="Ulysse Nardin",1,0)</f>
        <v>0</v>
      </c>
      <c r="Z966">
        <f>IF('Main Data'!H966="Universal Geneve",1,0)</f>
        <v>0</v>
      </c>
      <c r="AA966">
        <f>IF('Main Data'!H966="Vacheron",1,0)</f>
        <v>0</v>
      </c>
      <c r="AB966">
        <f>IF('Main Data'!H966="Zenith",1,0)</f>
        <v>0</v>
      </c>
      <c r="AC966">
        <f>IF('Main Data'!J966="Stainless Steel",1,0)</f>
        <v>0</v>
      </c>
      <c r="AD966">
        <f>IF('Main Data'!J966="Two-tone",1,0)</f>
        <v>0</v>
      </c>
      <c r="AE966">
        <f>IF(OR('Main Data'!J966="YG 18K",'Main Data'!J966="YG &lt;18K",'Main Data'!J966="PG 18K",'Main Data'!J966="PG &lt;18K",'Main Data'!J966="WG 18K",'Main Data'!J966="Mixes of 18K",'Main Data'!J966="Mixes &lt;18K"),1,0)</f>
        <v>1</v>
      </c>
      <c r="AF966">
        <f>IF('Main Data'!J966="Platinum",1,0)</f>
        <v>0</v>
      </c>
      <c r="AG966">
        <f>IF(OR('Main Data'!J966="PVD",'Main Data'!J966="Gold Plate",'Main Data'!J966="Other"),1,0)</f>
        <v>0</v>
      </c>
      <c r="AH966">
        <f>IF('Main Data'!N966="Stainless Steel",1,0)</f>
        <v>0</v>
      </c>
      <c r="AI966">
        <f>IF('Main Data'!N966="Leather",1,0)</f>
        <v>1</v>
      </c>
      <c r="AJ966">
        <f>IF('Main Data'!N966="Two-tone",1,0)</f>
        <v>0</v>
      </c>
      <c r="AK966">
        <f>IF(OR('Main Data'!N966="YG 18K",'Main Data'!N966="PG 18K",'Main Data'!N966="WG 18K",'Main Data'!N966="Mixes of 18K"),1,0)</f>
        <v>0</v>
      </c>
      <c r="AL966">
        <f>IF(OR(,'Main Data'!N966="PVD",'Main Data'!N966="Gold plate"),1,0)</f>
        <v>0</v>
      </c>
      <c r="AM966">
        <f>IF(OR('Main Data'!AV966="Yes",'Main Data'!AW966="Yes",'Main Data'!AU966="Yes"),1,0)</f>
        <v>1</v>
      </c>
      <c r="AN966">
        <f>IF(OR(ISTEXT('Main Data'!AX966), ISTEXT('Main Data'!AY966)),1,0)</f>
        <v>0</v>
      </c>
      <c r="AO966">
        <f>IF('Main Data'!AZ966="Yes",1,0)</f>
        <v>0</v>
      </c>
      <c r="AP966">
        <f>IF('Main Data'!BA966="Yes",1,0)</f>
        <v>0</v>
      </c>
      <c r="AQ966">
        <f>IF('Main Data'!BD966="Yes",1,0)</f>
        <v>0</v>
      </c>
      <c r="AR966">
        <f>IF('Main Data'!BE966="A",1,0)</f>
        <v>0</v>
      </c>
      <c r="AS966">
        <f>IF('Main Data'!BE966="AA",1,0)</f>
        <v>1</v>
      </c>
      <c r="AT966">
        <f>IF('Main Data'!BE966="AAA",1,0)</f>
        <v>0</v>
      </c>
      <c r="AU966">
        <f>IF('Main Data'!BE966="AAAA",1,0)</f>
        <v>0</v>
      </c>
      <c r="AV966">
        <f>IF('Main Data'!P966="Yes",1,0)</f>
        <v>1</v>
      </c>
      <c r="AW966">
        <f>IF('Main Data'!AP966="Yes",1,0)</f>
        <v>0</v>
      </c>
      <c r="AX966">
        <f>IF(OR('Main Data'!V966="Yes", 'Main Data'!W966="Yes",'Main Data'!X966="Yes"),1,0)</f>
        <v>0</v>
      </c>
      <c r="AY966">
        <f>IF(OR('Main Data'!Y966="Yes",'Main Data'!Z966="Yes"),1,0)</f>
        <v>0</v>
      </c>
      <c r="AZ966">
        <f>IF('Main Data'!AR966="Yes",1,0)</f>
        <v>0</v>
      </c>
      <c r="BA966">
        <f>IF('Main Data'!AS966="Yes",1,0)</f>
        <v>0</v>
      </c>
      <c r="BB966">
        <f>IF('Main Data'!AG966="Yes",1,0)</f>
        <v>0</v>
      </c>
      <c r="BC966">
        <f>IF('Main Data'!AB966="Yes",1,0)</f>
        <v>0</v>
      </c>
      <c r="BD966">
        <f>IF('Main Data'!AA966="Yes",1,0)</f>
        <v>0</v>
      </c>
      <c r="BE966">
        <f>IF('Main Data'!AC966="Yes",1,0)</f>
        <v>0</v>
      </c>
      <c r="BF966">
        <f>IF('Main Data'!AF966="Yes",1,0)</f>
        <v>0</v>
      </c>
      <c r="BG966">
        <f>IF(OR('Main Data'!AI966="Yes",'Main Data'!AL966="Yes"),1,0)</f>
        <v>0</v>
      </c>
      <c r="BH966">
        <f>IF('Main Data'!AJ966="Yes",1,0)</f>
        <v>0</v>
      </c>
      <c r="BI966">
        <f>IF('Main Data'!AK966="Yes",1,0)</f>
        <v>0</v>
      </c>
      <c r="BJ966">
        <f>IF('Main Data'!AM966="Yes",1,0)</f>
        <v>0</v>
      </c>
      <c r="BK966">
        <f>IF('Main Data'!AQ966="Yes",1,0)</f>
        <v>0</v>
      </c>
      <c r="BL966" s="21">
        <f t="shared" si="91"/>
        <v>0</v>
      </c>
      <c r="BM966" s="21">
        <f t="shared" si="92"/>
        <v>1</v>
      </c>
      <c r="BN966" s="21">
        <f t="shared" si="93"/>
        <v>0</v>
      </c>
      <c r="BO966" s="21">
        <f t="shared" si="94"/>
        <v>0</v>
      </c>
      <c r="BP966" s="21">
        <f t="shared" si="95"/>
        <v>0</v>
      </c>
    </row>
    <row r="967" spans="1:68" x14ac:dyDescent="0.2">
      <c r="A967">
        <v>963</v>
      </c>
      <c r="B967" s="33">
        <f>'Main Data'!C967</f>
        <v>43779</v>
      </c>
      <c r="C967">
        <f>'Main Data'!D967</f>
        <v>7</v>
      </c>
      <c r="D967" s="26">
        <f>'Main Data'!E967</f>
        <v>850</v>
      </c>
      <c r="E967" s="26">
        <f>'Main Data'!F967</f>
        <v>1062</v>
      </c>
      <c r="F967" s="34">
        <f t="shared" si="90"/>
        <v>6.7452363494843626</v>
      </c>
      <c r="G967">
        <f>IF('Main Data'!H967="AP",1,0)</f>
        <v>0</v>
      </c>
      <c r="H967">
        <f>IF('Main Data'!H967="Blancpain",1,0)</f>
        <v>0</v>
      </c>
      <c r="I967">
        <f>IF('Main Data'!H967="Breguet",1,0)</f>
        <v>0</v>
      </c>
      <c r="J967">
        <f>IF('Main Data'!H967="Breitling",1,0)</f>
        <v>0</v>
      </c>
      <c r="K967">
        <f>IF('Main Data'!H967="Cartier",1,0)</f>
        <v>0</v>
      </c>
      <c r="L967">
        <f>IF('Main Data'!H967="Gallet",1,0)</f>
        <v>0</v>
      </c>
      <c r="M967">
        <f>IF('Main Data'!H967="Girard Perregaux",1,0)</f>
        <v>0</v>
      </c>
      <c r="N967">
        <f>IF('Main Data'!H967="Gubelin",1,0)</f>
        <v>0</v>
      </c>
      <c r="O967">
        <f>IF('Main Data'!H967="Heuer",1,0)</f>
        <v>0</v>
      </c>
      <c r="P967">
        <f>IF('Main Data'!H967="IWC",1,0)</f>
        <v>0</v>
      </c>
      <c r="Q967">
        <f>IF('Main Data'!H967="JLC",1,0)</f>
        <v>0</v>
      </c>
      <c r="R967">
        <f>IF('Main Data'!H967="Longines",1,0)</f>
        <v>0</v>
      </c>
      <c r="S967">
        <f>IF('Main Data'!H967="Movado",1,0)</f>
        <v>0</v>
      </c>
      <c r="T967">
        <f>IF('Main Data'!H967="Omega",1,0)</f>
        <v>1</v>
      </c>
      <c r="U967">
        <f>IF('Main Data'!H967="Panerai",1,0)</f>
        <v>0</v>
      </c>
      <c r="V967">
        <f>IF('Main Data'!H967="Patek",1,0)</f>
        <v>0</v>
      </c>
      <c r="W967">
        <f>IF('Main Data'!H967="Rolex",1,0)</f>
        <v>0</v>
      </c>
      <c r="X967">
        <f>IF('Main Data'!H967="Tudor",1,0)</f>
        <v>0</v>
      </c>
      <c r="Y967">
        <f>IF('Main Data'!H967="Ulysse Nardin",1,0)</f>
        <v>0</v>
      </c>
      <c r="Z967">
        <f>IF('Main Data'!H967="Universal Geneve",1,0)</f>
        <v>0</v>
      </c>
      <c r="AA967">
        <f>IF('Main Data'!H967="Vacheron",1,0)</f>
        <v>0</v>
      </c>
      <c r="AB967">
        <f>IF('Main Data'!H967="Zenith",1,0)</f>
        <v>0</v>
      </c>
      <c r="AC967">
        <f>IF('Main Data'!J967="Stainless Steel",1,0)</f>
        <v>0</v>
      </c>
      <c r="AD967">
        <f>IF('Main Data'!J967="Two-tone",1,0)</f>
        <v>0</v>
      </c>
      <c r="AE967">
        <f>IF(OR('Main Data'!J967="YG 18K",'Main Data'!J967="YG &lt;18K",'Main Data'!J967="PG 18K",'Main Data'!J967="PG &lt;18K",'Main Data'!J967="WG 18K",'Main Data'!J967="Mixes of 18K",'Main Data'!J967="Mixes &lt;18K"),1,0)</f>
        <v>1</v>
      </c>
      <c r="AF967">
        <f>IF('Main Data'!J967="Platinum",1,0)</f>
        <v>0</v>
      </c>
      <c r="AG967">
        <f>IF(OR('Main Data'!J967="PVD",'Main Data'!J967="Gold Plate",'Main Data'!J967="Other"),1,0)</f>
        <v>0</v>
      </c>
      <c r="AH967">
        <f>IF('Main Data'!N967="Stainless Steel",1,0)</f>
        <v>0</v>
      </c>
      <c r="AI967">
        <f>IF('Main Data'!N967="Leather",1,0)</f>
        <v>1</v>
      </c>
      <c r="AJ967">
        <f>IF('Main Data'!N967="Two-tone",1,0)</f>
        <v>0</v>
      </c>
      <c r="AK967">
        <f>IF(OR('Main Data'!N967="YG 18K",'Main Data'!N967="PG 18K",'Main Data'!N967="WG 18K",'Main Data'!N967="Mixes of 18K"),1,0)</f>
        <v>0</v>
      </c>
      <c r="AL967">
        <f>IF(OR(,'Main Data'!N967="PVD",'Main Data'!N967="Gold plate"),1,0)</f>
        <v>0</v>
      </c>
      <c r="AM967">
        <f>IF(OR('Main Data'!AV967="Yes",'Main Data'!AW967="Yes",'Main Data'!AU967="Yes"),1,0)</f>
        <v>0</v>
      </c>
      <c r="AN967">
        <f>IF(OR(ISTEXT('Main Data'!AX967), ISTEXT('Main Data'!AY967)),1,0)</f>
        <v>0</v>
      </c>
      <c r="AO967">
        <f>IF('Main Data'!AZ967="Yes",1,0)</f>
        <v>0</v>
      </c>
      <c r="AP967">
        <f>IF('Main Data'!BA967="Yes",1,0)</f>
        <v>0</v>
      </c>
      <c r="AQ967">
        <f>IF('Main Data'!BD967="Yes",1,0)</f>
        <v>0</v>
      </c>
      <c r="AR967">
        <f>IF('Main Data'!BE967="A",1,0)</f>
        <v>0</v>
      </c>
      <c r="AS967">
        <f>IF('Main Data'!BE967="AA",1,0)</f>
        <v>1</v>
      </c>
      <c r="AT967">
        <f>IF('Main Data'!BE967="AAA",1,0)</f>
        <v>0</v>
      </c>
      <c r="AU967">
        <f>IF('Main Data'!BE967="AAAA",1,0)</f>
        <v>0</v>
      </c>
      <c r="AV967">
        <f>IF('Main Data'!P967="Yes",1,0)</f>
        <v>1</v>
      </c>
      <c r="AW967">
        <f>IF('Main Data'!AP967="Yes",1,0)</f>
        <v>0</v>
      </c>
      <c r="AX967">
        <f>IF(OR('Main Data'!V967="Yes", 'Main Data'!W967="Yes",'Main Data'!X967="Yes"),1,0)</f>
        <v>0</v>
      </c>
      <c r="AY967">
        <f>IF(OR('Main Data'!Y967="Yes",'Main Data'!Z967="Yes"),1,0)</f>
        <v>0</v>
      </c>
      <c r="AZ967">
        <f>IF('Main Data'!AR967="Yes",1,0)</f>
        <v>0</v>
      </c>
      <c r="BA967">
        <f>IF('Main Data'!AS967="Yes",1,0)</f>
        <v>0</v>
      </c>
      <c r="BB967">
        <f>IF('Main Data'!AG967="Yes",1,0)</f>
        <v>0</v>
      </c>
      <c r="BC967">
        <f>IF('Main Data'!AB967="Yes",1,0)</f>
        <v>0</v>
      </c>
      <c r="BD967">
        <f>IF('Main Data'!AA967="Yes",1,0)</f>
        <v>0</v>
      </c>
      <c r="BE967">
        <f>IF('Main Data'!AC967="Yes",1,0)</f>
        <v>0</v>
      </c>
      <c r="BF967">
        <f>IF('Main Data'!AF967="Yes",1,0)</f>
        <v>0</v>
      </c>
      <c r="BG967">
        <f>IF(OR('Main Data'!AI967="Yes",'Main Data'!AL967="Yes"),1,0)</f>
        <v>0</v>
      </c>
      <c r="BH967">
        <f>IF('Main Data'!AJ967="Yes",1,0)</f>
        <v>0</v>
      </c>
      <c r="BI967">
        <f>IF('Main Data'!AK967="Yes",1,0)</f>
        <v>0</v>
      </c>
      <c r="BJ967">
        <f>IF('Main Data'!AM967="Yes",1,0)</f>
        <v>0</v>
      </c>
      <c r="BK967">
        <f>IF('Main Data'!AQ967="Yes",1,0)</f>
        <v>0</v>
      </c>
      <c r="BL967" s="21">
        <f t="shared" si="91"/>
        <v>0</v>
      </c>
      <c r="BM967" s="21">
        <f t="shared" si="92"/>
        <v>1</v>
      </c>
      <c r="BN967" s="21">
        <f t="shared" si="93"/>
        <v>0</v>
      </c>
      <c r="BO967" s="21">
        <f t="shared" si="94"/>
        <v>0</v>
      </c>
      <c r="BP967" s="21">
        <f t="shared" si="95"/>
        <v>0</v>
      </c>
    </row>
    <row r="968" spans="1:68" x14ac:dyDescent="0.2">
      <c r="A968">
        <v>964</v>
      </c>
      <c r="B968" s="33">
        <f>'Main Data'!C968</f>
        <v>43779</v>
      </c>
      <c r="C968">
        <f>'Main Data'!D968</f>
        <v>8</v>
      </c>
      <c r="D968" s="26">
        <f>'Main Data'!E968</f>
        <v>1200</v>
      </c>
      <c r="E968" s="26">
        <f>'Main Data'!F968</f>
        <v>1500</v>
      </c>
      <c r="F968" s="34">
        <f t="shared" si="90"/>
        <v>7.0900768357760917</v>
      </c>
      <c r="G968">
        <f>IF('Main Data'!H968="AP",1,0)</f>
        <v>0</v>
      </c>
      <c r="H968">
        <f>IF('Main Data'!H968="Blancpain",1,0)</f>
        <v>0</v>
      </c>
      <c r="I968">
        <f>IF('Main Data'!H968="Breguet",1,0)</f>
        <v>0</v>
      </c>
      <c r="J968">
        <f>IF('Main Data'!H968="Breitling",1,0)</f>
        <v>0</v>
      </c>
      <c r="K968">
        <f>IF('Main Data'!H968="Cartier",1,0)</f>
        <v>0</v>
      </c>
      <c r="L968">
        <f>IF('Main Data'!H968="Gallet",1,0)</f>
        <v>0</v>
      </c>
      <c r="M968">
        <f>IF('Main Data'!H968="Girard Perregaux",1,0)</f>
        <v>0</v>
      </c>
      <c r="N968">
        <f>IF('Main Data'!H968="Gubelin",1,0)</f>
        <v>0</v>
      </c>
      <c r="O968">
        <f>IF('Main Data'!H968="Heuer",1,0)</f>
        <v>0</v>
      </c>
      <c r="P968">
        <f>IF('Main Data'!H968="IWC",1,0)</f>
        <v>0</v>
      </c>
      <c r="Q968">
        <f>IF('Main Data'!H968="JLC",1,0)</f>
        <v>0</v>
      </c>
      <c r="R968">
        <f>IF('Main Data'!H968="Longines",1,0)</f>
        <v>0</v>
      </c>
      <c r="S968">
        <f>IF('Main Data'!H968="Movado",1,0)</f>
        <v>0</v>
      </c>
      <c r="T968">
        <f>IF('Main Data'!H968="Omega",1,0)</f>
        <v>1</v>
      </c>
      <c r="U968">
        <f>IF('Main Data'!H968="Panerai",1,0)</f>
        <v>0</v>
      </c>
      <c r="V968">
        <f>IF('Main Data'!H968="Patek",1,0)</f>
        <v>0</v>
      </c>
      <c r="W968">
        <f>IF('Main Data'!H968="Rolex",1,0)</f>
        <v>0</v>
      </c>
      <c r="X968">
        <f>IF('Main Data'!H968="Tudor",1,0)</f>
        <v>0</v>
      </c>
      <c r="Y968">
        <f>IF('Main Data'!H968="Ulysse Nardin",1,0)</f>
        <v>0</v>
      </c>
      <c r="Z968">
        <f>IF('Main Data'!H968="Universal Geneve",1,0)</f>
        <v>0</v>
      </c>
      <c r="AA968">
        <f>IF('Main Data'!H968="Vacheron",1,0)</f>
        <v>0</v>
      </c>
      <c r="AB968">
        <f>IF('Main Data'!H968="Zenith",1,0)</f>
        <v>0</v>
      </c>
      <c r="AC968">
        <f>IF('Main Data'!J968="Stainless Steel",1,0)</f>
        <v>0</v>
      </c>
      <c r="AD968">
        <f>IF('Main Data'!J968="Two-tone",1,0)</f>
        <v>0</v>
      </c>
      <c r="AE968">
        <f>IF(OR('Main Data'!J968="YG 18K",'Main Data'!J968="YG &lt;18K",'Main Data'!J968="PG 18K",'Main Data'!J968="PG &lt;18K",'Main Data'!J968="WG 18K",'Main Data'!J968="Mixes of 18K",'Main Data'!J968="Mixes &lt;18K"),1,0)</f>
        <v>1</v>
      </c>
      <c r="AF968">
        <f>IF('Main Data'!J968="Platinum",1,0)</f>
        <v>0</v>
      </c>
      <c r="AG968">
        <f>IF(OR('Main Data'!J968="PVD",'Main Data'!J968="Gold Plate",'Main Data'!J968="Other"),1,0)</f>
        <v>0</v>
      </c>
      <c r="AH968">
        <f>IF('Main Data'!N968="Stainless Steel",1,0)</f>
        <v>0</v>
      </c>
      <c r="AI968">
        <f>IF('Main Data'!N968="Leather",1,0)</f>
        <v>1</v>
      </c>
      <c r="AJ968">
        <f>IF('Main Data'!N968="Two-tone",1,0)</f>
        <v>0</v>
      </c>
      <c r="AK968">
        <f>IF(OR('Main Data'!N968="YG 18K",'Main Data'!N968="PG 18K",'Main Data'!N968="WG 18K",'Main Data'!N968="Mixes of 18K"),1,0)</f>
        <v>0</v>
      </c>
      <c r="AL968">
        <f>IF(OR(,'Main Data'!N968="PVD",'Main Data'!N968="Gold plate"),1,0)</f>
        <v>0</v>
      </c>
      <c r="AM968">
        <f>IF(OR('Main Data'!AV968="Yes",'Main Data'!AW968="Yes",'Main Data'!AU968="Yes"),1,0)</f>
        <v>0</v>
      </c>
      <c r="AN968">
        <f>IF(OR(ISTEXT('Main Data'!AX968), ISTEXT('Main Data'!AY968)),1,0)</f>
        <v>0</v>
      </c>
      <c r="AO968">
        <f>IF('Main Data'!AZ968="Yes",1,0)</f>
        <v>0</v>
      </c>
      <c r="AP968">
        <f>IF('Main Data'!BA968="Yes",1,0)</f>
        <v>0</v>
      </c>
      <c r="AQ968">
        <f>IF('Main Data'!BD968="Yes",1,0)</f>
        <v>0</v>
      </c>
      <c r="AR968">
        <f>IF('Main Data'!BE968="A",1,0)</f>
        <v>0</v>
      </c>
      <c r="AS968">
        <f>IF('Main Data'!BE968="AA",1,0)</f>
        <v>1</v>
      </c>
      <c r="AT968">
        <f>IF('Main Data'!BE968="AAA",1,0)</f>
        <v>0</v>
      </c>
      <c r="AU968">
        <f>IF('Main Data'!BE968="AAAA",1,0)</f>
        <v>0</v>
      </c>
      <c r="AV968">
        <f>IF('Main Data'!P968="Yes",1,0)</f>
        <v>1</v>
      </c>
      <c r="AW968">
        <f>IF('Main Data'!AP968="Yes",1,0)</f>
        <v>0</v>
      </c>
      <c r="AX968">
        <f>IF(OR('Main Data'!V968="Yes", 'Main Data'!W968="Yes",'Main Data'!X968="Yes"),1,0)</f>
        <v>0</v>
      </c>
      <c r="AY968">
        <f>IF(OR('Main Data'!Y968="Yes",'Main Data'!Z968="Yes"),1,0)</f>
        <v>0</v>
      </c>
      <c r="AZ968">
        <f>IF('Main Data'!AR968="Yes",1,0)</f>
        <v>0</v>
      </c>
      <c r="BA968">
        <f>IF('Main Data'!AS968="Yes",1,0)</f>
        <v>0</v>
      </c>
      <c r="BB968">
        <f>IF('Main Data'!AG968="Yes",1,0)</f>
        <v>0</v>
      </c>
      <c r="BC968">
        <f>IF('Main Data'!AB968="Yes",1,0)</f>
        <v>0</v>
      </c>
      <c r="BD968">
        <f>IF('Main Data'!AA968="Yes",1,0)</f>
        <v>0</v>
      </c>
      <c r="BE968">
        <f>IF('Main Data'!AC968="Yes",1,0)</f>
        <v>0</v>
      </c>
      <c r="BF968">
        <f>IF('Main Data'!AF968="Yes",1,0)</f>
        <v>0</v>
      </c>
      <c r="BG968">
        <f>IF(OR('Main Data'!AI968="Yes",'Main Data'!AL968="Yes"),1,0)</f>
        <v>0</v>
      </c>
      <c r="BH968">
        <f>IF('Main Data'!AJ968="Yes",1,0)</f>
        <v>0</v>
      </c>
      <c r="BI968">
        <f>IF('Main Data'!AK968="Yes",1,0)</f>
        <v>0</v>
      </c>
      <c r="BJ968">
        <f>IF('Main Data'!AM968="Yes",1,0)</f>
        <v>0</v>
      </c>
      <c r="BK968">
        <f>IF('Main Data'!AQ968="Yes",1,0)</f>
        <v>0</v>
      </c>
      <c r="BL968" s="21">
        <f t="shared" si="91"/>
        <v>0</v>
      </c>
      <c r="BM968" s="21">
        <f t="shared" si="92"/>
        <v>1</v>
      </c>
      <c r="BN968" s="21">
        <f t="shared" si="93"/>
        <v>0</v>
      </c>
      <c r="BO968" s="21">
        <f t="shared" si="94"/>
        <v>0</v>
      </c>
      <c r="BP968" s="21">
        <f t="shared" si="95"/>
        <v>0</v>
      </c>
    </row>
    <row r="969" spans="1:68" x14ac:dyDescent="0.2">
      <c r="A969">
        <v>965</v>
      </c>
      <c r="B969" s="33">
        <f>'Main Data'!C969</f>
        <v>43779</v>
      </c>
      <c r="C969">
        <f>'Main Data'!D969</f>
        <v>9</v>
      </c>
      <c r="D969" s="26">
        <f>'Main Data'!E969</f>
        <v>1100</v>
      </c>
      <c r="E969" s="26">
        <f>'Main Data'!F969</f>
        <v>1375</v>
      </c>
      <c r="F969" s="34">
        <f t="shared" si="90"/>
        <v>7.0030654587864616</v>
      </c>
      <c r="G969">
        <f>IF('Main Data'!H969="AP",1,0)</f>
        <v>0</v>
      </c>
      <c r="H969">
        <f>IF('Main Data'!H969="Blancpain",1,0)</f>
        <v>0</v>
      </c>
      <c r="I969">
        <f>IF('Main Data'!H969="Breguet",1,0)</f>
        <v>0</v>
      </c>
      <c r="J969">
        <f>IF('Main Data'!H969="Breitling",1,0)</f>
        <v>0</v>
      </c>
      <c r="K969">
        <f>IF('Main Data'!H969="Cartier",1,0)</f>
        <v>0</v>
      </c>
      <c r="L969">
        <f>IF('Main Data'!H969="Gallet",1,0)</f>
        <v>0</v>
      </c>
      <c r="M969">
        <f>IF('Main Data'!H969="Girard Perregaux",1,0)</f>
        <v>0</v>
      </c>
      <c r="N969">
        <f>IF('Main Data'!H969="Gubelin",1,0)</f>
        <v>0</v>
      </c>
      <c r="O969">
        <f>IF('Main Data'!H969="Heuer",1,0)</f>
        <v>0</v>
      </c>
      <c r="P969">
        <f>IF('Main Data'!H969="IWC",1,0)</f>
        <v>0</v>
      </c>
      <c r="Q969">
        <f>IF('Main Data'!H969="JLC",1,0)</f>
        <v>0</v>
      </c>
      <c r="R969">
        <f>IF('Main Data'!H969="Longines",1,0)</f>
        <v>0</v>
      </c>
      <c r="S969">
        <f>IF('Main Data'!H969="Movado",1,0)</f>
        <v>0</v>
      </c>
      <c r="T969">
        <f>IF('Main Data'!H969="Omega",1,0)</f>
        <v>1</v>
      </c>
      <c r="U969">
        <f>IF('Main Data'!H969="Panerai",1,0)</f>
        <v>0</v>
      </c>
      <c r="V969">
        <f>IF('Main Data'!H969="Patek",1,0)</f>
        <v>0</v>
      </c>
      <c r="W969">
        <f>IF('Main Data'!H969="Rolex",1,0)</f>
        <v>0</v>
      </c>
      <c r="X969">
        <f>IF('Main Data'!H969="Tudor",1,0)</f>
        <v>0</v>
      </c>
      <c r="Y969">
        <f>IF('Main Data'!H969="Ulysse Nardin",1,0)</f>
        <v>0</v>
      </c>
      <c r="Z969">
        <f>IF('Main Data'!H969="Universal Geneve",1,0)</f>
        <v>0</v>
      </c>
      <c r="AA969">
        <f>IF('Main Data'!H969="Vacheron",1,0)</f>
        <v>0</v>
      </c>
      <c r="AB969">
        <f>IF('Main Data'!H969="Zenith",1,0)</f>
        <v>0</v>
      </c>
      <c r="AC969">
        <f>IF('Main Data'!J969="Stainless Steel",1,0)</f>
        <v>1</v>
      </c>
      <c r="AD969">
        <f>IF('Main Data'!J969="Two-tone",1,0)</f>
        <v>0</v>
      </c>
      <c r="AE969">
        <f>IF(OR('Main Data'!J969="YG 18K",'Main Data'!J969="YG &lt;18K",'Main Data'!J969="PG 18K",'Main Data'!J969="PG &lt;18K",'Main Data'!J969="WG 18K",'Main Data'!J969="Mixes of 18K",'Main Data'!J969="Mixes &lt;18K"),1,0)</f>
        <v>0</v>
      </c>
      <c r="AF969">
        <f>IF('Main Data'!J969="Platinum",1,0)</f>
        <v>0</v>
      </c>
      <c r="AG969">
        <f>IF(OR('Main Data'!J969="PVD",'Main Data'!J969="Gold Plate",'Main Data'!J969="Other"),1,0)</f>
        <v>0</v>
      </c>
      <c r="AH969">
        <f>IF('Main Data'!N969="Stainless Steel",1,0)</f>
        <v>0</v>
      </c>
      <c r="AI969">
        <f>IF('Main Data'!N969="Leather",1,0)</f>
        <v>1</v>
      </c>
      <c r="AJ969">
        <f>IF('Main Data'!N969="Two-tone",1,0)</f>
        <v>0</v>
      </c>
      <c r="AK969">
        <f>IF(OR('Main Data'!N969="YG 18K",'Main Data'!N969="PG 18K",'Main Data'!N969="WG 18K",'Main Data'!N969="Mixes of 18K"),1,0)</f>
        <v>0</v>
      </c>
      <c r="AL969">
        <f>IF(OR(,'Main Data'!N969="PVD",'Main Data'!N969="Gold plate"),1,0)</f>
        <v>0</v>
      </c>
      <c r="AM969">
        <f>IF(OR('Main Data'!AV969="Yes",'Main Data'!AW969="Yes",'Main Data'!AU969="Yes"),1,0)</f>
        <v>0</v>
      </c>
      <c r="AN969">
        <f>IF(OR(ISTEXT('Main Data'!AX969), ISTEXT('Main Data'!AY969)),1,0)</f>
        <v>0</v>
      </c>
      <c r="AO969">
        <f>IF('Main Data'!AZ969="Yes",1,0)</f>
        <v>0</v>
      </c>
      <c r="AP969">
        <f>IF('Main Data'!BA969="Yes",1,0)</f>
        <v>0</v>
      </c>
      <c r="AQ969">
        <f>IF('Main Data'!BD969="Yes",1,0)</f>
        <v>0</v>
      </c>
      <c r="AR969">
        <f>IF('Main Data'!BE969="A",1,0)</f>
        <v>0</v>
      </c>
      <c r="AS969">
        <f>IF('Main Data'!BE969="AA",1,0)</f>
        <v>1</v>
      </c>
      <c r="AT969">
        <f>IF('Main Data'!BE969="AAA",1,0)</f>
        <v>0</v>
      </c>
      <c r="AU969">
        <f>IF('Main Data'!BE969="AAAA",1,0)</f>
        <v>0</v>
      </c>
      <c r="AV969">
        <f>IF('Main Data'!P969="Yes",1,0)</f>
        <v>1</v>
      </c>
      <c r="AW969">
        <f>IF('Main Data'!AP969="Yes",1,0)</f>
        <v>0</v>
      </c>
      <c r="AX969">
        <f>IF(OR('Main Data'!V969="Yes", 'Main Data'!W969="Yes",'Main Data'!X969="Yes"),1,0)</f>
        <v>0</v>
      </c>
      <c r="AY969">
        <f>IF(OR('Main Data'!Y969="Yes",'Main Data'!Z969="Yes"),1,0)</f>
        <v>0</v>
      </c>
      <c r="AZ969">
        <f>IF('Main Data'!AR969="Yes",1,0)</f>
        <v>0</v>
      </c>
      <c r="BA969">
        <f>IF('Main Data'!AS969="Yes",1,0)</f>
        <v>0</v>
      </c>
      <c r="BB969">
        <f>IF('Main Data'!AG969="Yes",1,0)</f>
        <v>0</v>
      </c>
      <c r="BC969">
        <f>IF('Main Data'!AB969="Yes",1,0)</f>
        <v>0</v>
      </c>
      <c r="BD969">
        <f>IF('Main Data'!AA969="Yes",1,0)</f>
        <v>0</v>
      </c>
      <c r="BE969">
        <f>IF('Main Data'!AC969="Yes",1,0)</f>
        <v>0</v>
      </c>
      <c r="BF969">
        <f>IF('Main Data'!AF969="Yes",1,0)</f>
        <v>0</v>
      </c>
      <c r="BG969">
        <f>IF(OR('Main Data'!AI969="Yes",'Main Data'!AL969="Yes"),1,0)</f>
        <v>0</v>
      </c>
      <c r="BH969">
        <f>IF('Main Data'!AJ969="Yes",1,0)</f>
        <v>0</v>
      </c>
      <c r="BI969">
        <f>IF('Main Data'!AK969="Yes",1,0)</f>
        <v>0</v>
      </c>
      <c r="BJ969">
        <f>IF('Main Data'!AM969="Yes",1,0)</f>
        <v>0</v>
      </c>
      <c r="BK969">
        <f>IF('Main Data'!AQ969="Yes",1,0)</f>
        <v>0</v>
      </c>
      <c r="BL969" s="21">
        <f t="shared" si="91"/>
        <v>0</v>
      </c>
      <c r="BM969" s="21">
        <f t="shared" si="92"/>
        <v>1</v>
      </c>
      <c r="BN969" s="21">
        <f t="shared" si="93"/>
        <v>0</v>
      </c>
      <c r="BO969" s="21">
        <f t="shared" si="94"/>
        <v>0</v>
      </c>
      <c r="BP969" s="21">
        <f t="shared" si="95"/>
        <v>0</v>
      </c>
    </row>
    <row r="970" spans="1:68" x14ac:dyDescent="0.2">
      <c r="A970">
        <v>966</v>
      </c>
      <c r="B970" s="33">
        <f>'Main Data'!C970</f>
        <v>43779</v>
      </c>
      <c r="C970">
        <f>'Main Data'!D970</f>
        <v>13</v>
      </c>
      <c r="D970" s="26">
        <f>'Main Data'!E970</f>
        <v>3200</v>
      </c>
      <c r="E970" s="26">
        <f>'Main Data'!F970</f>
        <v>4000</v>
      </c>
      <c r="F970" s="34">
        <f t="shared" si="90"/>
        <v>8.0709060887878188</v>
      </c>
      <c r="G970">
        <f>IF('Main Data'!H970="AP",1,0)</f>
        <v>0</v>
      </c>
      <c r="H970">
        <f>IF('Main Data'!H970="Blancpain",1,0)</f>
        <v>0</v>
      </c>
      <c r="I970">
        <f>IF('Main Data'!H970="Breguet",1,0)</f>
        <v>0</v>
      </c>
      <c r="J970">
        <f>IF('Main Data'!H970="Breitling",1,0)</f>
        <v>0</v>
      </c>
      <c r="K970">
        <f>IF('Main Data'!H970="Cartier",1,0)</f>
        <v>0</v>
      </c>
      <c r="L970">
        <f>IF('Main Data'!H970="Gallet",1,0)</f>
        <v>0</v>
      </c>
      <c r="M970">
        <f>IF('Main Data'!H970="Girard Perregaux",1,0)</f>
        <v>0</v>
      </c>
      <c r="N970">
        <f>IF('Main Data'!H970="Gubelin",1,0)</f>
        <v>0</v>
      </c>
      <c r="O970">
        <f>IF('Main Data'!H970="Heuer",1,0)</f>
        <v>0</v>
      </c>
      <c r="P970">
        <f>IF('Main Data'!H970="IWC",1,0)</f>
        <v>0</v>
      </c>
      <c r="Q970">
        <f>IF('Main Data'!H970="JLC",1,0)</f>
        <v>0</v>
      </c>
      <c r="R970">
        <f>IF('Main Data'!H970="Longines",1,0)</f>
        <v>0</v>
      </c>
      <c r="S970">
        <f>IF('Main Data'!H970="Movado",1,0)</f>
        <v>0</v>
      </c>
      <c r="T970">
        <f>IF('Main Data'!H970="Omega",1,0)</f>
        <v>1</v>
      </c>
      <c r="U970">
        <f>IF('Main Data'!H970="Panerai",1,0)</f>
        <v>0</v>
      </c>
      <c r="V970">
        <f>IF('Main Data'!H970="Patek",1,0)</f>
        <v>0</v>
      </c>
      <c r="W970">
        <f>IF('Main Data'!H970="Rolex",1,0)</f>
        <v>0</v>
      </c>
      <c r="X970">
        <f>IF('Main Data'!H970="Tudor",1,0)</f>
        <v>0</v>
      </c>
      <c r="Y970">
        <f>IF('Main Data'!H970="Ulysse Nardin",1,0)</f>
        <v>0</v>
      </c>
      <c r="Z970">
        <f>IF('Main Data'!H970="Universal Geneve",1,0)</f>
        <v>0</v>
      </c>
      <c r="AA970">
        <f>IF('Main Data'!H970="Vacheron",1,0)</f>
        <v>0</v>
      </c>
      <c r="AB970">
        <f>IF('Main Data'!H970="Zenith",1,0)</f>
        <v>0</v>
      </c>
      <c r="AC970">
        <f>IF('Main Data'!J970="Stainless Steel",1,0)</f>
        <v>0</v>
      </c>
      <c r="AD970">
        <f>IF('Main Data'!J970="Two-tone",1,0)</f>
        <v>0</v>
      </c>
      <c r="AE970">
        <f>IF(OR('Main Data'!J970="YG 18K",'Main Data'!J970="YG &lt;18K",'Main Data'!J970="PG 18K",'Main Data'!J970="PG &lt;18K",'Main Data'!J970="WG 18K",'Main Data'!J970="Mixes of 18K",'Main Data'!J970="Mixes &lt;18K"),1,0)</f>
        <v>1</v>
      </c>
      <c r="AF970">
        <f>IF('Main Data'!J970="Platinum",1,0)</f>
        <v>0</v>
      </c>
      <c r="AG970">
        <f>IF(OR('Main Data'!J970="PVD",'Main Data'!J970="Gold Plate",'Main Data'!J970="Other"),1,0)</f>
        <v>0</v>
      </c>
      <c r="AH970">
        <f>IF('Main Data'!N970="Stainless Steel",1,0)</f>
        <v>0</v>
      </c>
      <c r="AI970">
        <f>IF('Main Data'!N970="Leather",1,0)</f>
        <v>1</v>
      </c>
      <c r="AJ970">
        <f>IF('Main Data'!N970="Two-tone",1,0)</f>
        <v>0</v>
      </c>
      <c r="AK970">
        <f>IF(OR('Main Data'!N970="YG 18K",'Main Data'!N970="PG 18K",'Main Data'!N970="WG 18K",'Main Data'!N970="Mixes of 18K"),1,0)</f>
        <v>0</v>
      </c>
      <c r="AL970">
        <f>IF(OR(,'Main Data'!N970="PVD",'Main Data'!N970="Gold plate"),1,0)</f>
        <v>0</v>
      </c>
      <c r="AM970">
        <f>IF(OR('Main Data'!AV970="Yes",'Main Data'!AW970="Yes",'Main Data'!AU970="Yes"),1,0)</f>
        <v>0</v>
      </c>
      <c r="AN970">
        <f>IF(OR(ISTEXT('Main Data'!AX970), ISTEXT('Main Data'!AY970)),1,0)</f>
        <v>0</v>
      </c>
      <c r="AO970">
        <f>IF('Main Data'!AZ970="Yes",1,0)</f>
        <v>1</v>
      </c>
      <c r="AP970">
        <f>IF('Main Data'!BA970="Yes",1,0)</f>
        <v>0</v>
      </c>
      <c r="AQ970">
        <f>IF('Main Data'!BD970="Yes",1,0)</f>
        <v>0</v>
      </c>
      <c r="AR970">
        <f>IF('Main Data'!BE970="A",1,0)</f>
        <v>0</v>
      </c>
      <c r="AS970">
        <f>IF('Main Data'!BE970="AA",1,0)</f>
        <v>1</v>
      </c>
      <c r="AT970">
        <f>IF('Main Data'!BE970="AAA",1,0)</f>
        <v>0</v>
      </c>
      <c r="AU970">
        <f>IF('Main Data'!BE970="AAAA",1,0)</f>
        <v>0</v>
      </c>
      <c r="AV970">
        <f>IF('Main Data'!P970="Yes",1,0)</f>
        <v>0</v>
      </c>
      <c r="AW970">
        <f>IF('Main Data'!AP970="Yes",1,0)</f>
        <v>0</v>
      </c>
      <c r="AX970">
        <f>IF(OR('Main Data'!V970="Yes", 'Main Data'!W970="Yes",'Main Data'!X970="Yes"),1,0)</f>
        <v>0</v>
      </c>
      <c r="AY970">
        <f>IF(OR('Main Data'!Y970="Yes",'Main Data'!Z970="Yes"),1,0)</f>
        <v>0</v>
      </c>
      <c r="AZ970">
        <f>IF('Main Data'!AR970="Yes",1,0)</f>
        <v>0</v>
      </c>
      <c r="BA970">
        <f>IF('Main Data'!AS970="Yes",1,0)</f>
        <v>0</v>
      </c>
      <c r="BB970">
        <f>IF('Main Data'!AG970="Yes",1,0)</f>
        <v>0</v>
      </c>
      <c r="BC970">
        <f>IF('Main Data'!AB970="Yes",1,0)</f>
        <v>0</v>
      </c>
      <c r="BD970">
        <f>IF('Main Data'!AA970="Yes",1,0)</f>
        <v>0</v>
      </c>
      <c r="BE970">
        <f>IF('Main Data'!AC970="Yes",1,0)</f>
        <v>0</v>
      </c>
      <c r="BF970">
        <f>IF('Main Data'!AF970="Yes",1,0)</f>
        <v>0</v>
      </c>
      <c r="BG970">
        <f>IF(OR('Main Data'!AI970="Yes",'Main Data'!AL970="Yes"),1,0)</f>
        <v>1</v>
      </c>
      <c r="BH970">
        <f>IF('Main Data'!AJ970="Yes",1,0)</f>
        <v>0</v>
      </c>
      <c r="BI970">
        <f>IF('Main Data'!AK970="Yes",1,0)</f>
        <v>0</v>
      </c>
      <c r="BJ970">
        <f>IF('Main Data'!AM970="Yes",1,0)</f>
        <v>0</v>
      </c>
      <c r="BK970">
        <f>IF('Main Data'!AQ970="Yes",1,0)</f>
        <v>0</v>
      </c>
      <c r="BL970" s="21">
        <f t="shared" si="91"/>
        <v>0</v>
      </c>
      <c r="BM970" s="21">
        <f t="shared" si="92"/>
        <v>1</v>
      </c>
      <c r="BN970" s="21">
        <f t="shared" si="93"/>
        <v>0</v>
      </c>
      <c r="BO970" s="21">
        <f t="shared" si="94"/>
        <v>0</v>
      </c>
      <c r="BP970" s="21">
        <f t="shared" si="95"/>
        <v>0</v>
      </c>
    </row>
    <row r="971" spans="1:68" x14ac:dyDescent="0.2">
      <c r="A971">
        <v>967</v>
      </c>
      <c r="B971" s="33">
        <f>'Main Data'!C971</f>
        <v>43779</v>
      </c>
      <c r="C971">
        <f>'Main Data'!D971</f>
        <v>14</v>
      </c>
      <c r="D971" s="26">
        <f>'Main Data'!E971</f>
        <v>4000</v>
      </c>
      <c r="E971" s="26">
        <f>'Main Data'!F971</f>
        <v>5000</v>
      </c>
      <c r="F971" s="34">
        <f t="shared" si="90"/>
        <v>8.2940496401020276</v>
      </c>
      <c r="G971">
        <f>IF('Main Data'!H971="AP",1,0)</f>
        <v>0</v>
      </c>
      <c r="H971">
        <f>IF('Main Data'!H971="Blancpain",1,0)</f>
        <v>0</v>
      </c>
      <c r="I971">
        <f>IF('Main Data'!H971="Breguet",1,0)</f>
        <v>0</v>
      </c>
      <c r="J971">
        <f>IF('Main Data'!H971="Breitling",1,0)</f>
        <v>0</v>
      </c>
      <c r="K971">
        <f>IF('Main Data'!H971="Cartier",1,0)</f>
        <v>0</v>
      </c>
      <c r="L971">
        <f>IF('Main Data'!H971="Gallet",1,0)</f>
        <v>0</v>
      </c>
      <c r="M971">
        <f>IF('Main Data'!H971="Girard Perregaux",1,0)</f>
        <v>0</v>
      </c>
      <c r="N971">
        <f>IF('Main Data'!H971="Gubelin",1,0)</f>
        <v>0</v>
      </c>
      <c r="O971">
        <f>IF('Main Data'!H971="Heuer",1,0)</f>
        <v>0</v>
      </c>
      <c r="P971">
        <f>IF('Main Data'!H971="IWC",1,0)</f>
        <v>0</v>
      </c>
      <c r="Q971">
        <f>IF('Main Data'!H971="JLC",1,0)</f>
        <v>0</v>
      </c>
      <c r="R971">
        <f>IF('Main Data'!H971="Longines",1,0)</f>
        <v>0</v>
      </c>
      <c r="S971">
        <f>IF('Main Data'!H971="Movado",1,0)</f>
        <v>0</v>
      </c>
      <c r="T971">
        <f>IF('Main Data'!H971="Omega",1,0)</f>
        <v>1</v>
      </c>
      <c r="U971">
        <f>IF('Main Data'!H971="Panerai",1,0)</f>
        <v>0</v>
      </c>
      <c r="V971">
        <f>IF('Main Data'!H971="Patek",1,0)</f>
        <v>0</v>
      </c>
      <c r="W971">
        <f>IF('Main Data'!H971="Rolex",1,0)</f>
        <v>0</v>
      </c>
      <c r="X971">
        <f>IF('Main Data'!H971="Tudor",1,0)</f>
        <v>0</v>
      </c>
      <c r="Y971">
        <f>IF('Main Data'!H971="Ulysse Nardin",1,0)</f>
        <v>0</v>
      </c>
      <c r="Z971">
        <f>IF('Main Data'!H971="Universal Geneve",1,0)</f>
        <v>0</v>
      </c>
      <c r="AA971">
        <f>IF('Main Data'!H971="Vacheron",1,0)</f>
        <v>0</v>
      </c>
      <c r="AB971">
        <f>IF('Main Data'!H971="Zenith",1,0)</f>
        <v>0</v>
      </c>
      <c r="AC971">
        <f>IF('Main Data'!J971="Stainless Steel",1,0)</f>
        <v>0</v>
      </c>
      <c r="AD971">
        <f>IF('Main Data'!J971="Two-tone",1,0)</f>
        <v>0</v>
      </c>
      <c r="AE971">
        <f>IF(OR('Main Data'!J971="YG 18K",'Main Data'!J971="YG &lt;18K",'Main Data'!J971="PG 18K",'Main Data'!J971="PG &lt;18K",'Main Data'!J971="WG 18K",'Main Data'!J971="Mixes of 18K",'Main Data'!J971="Mixes &lt;18K"),1,0)</f>
        <v>1</v>
      </c>
      <c r="AF971">
        <f>IF('Main Data'!J971="Platinum",1,0)</f>
        <v>0</v>
      </c>
      <c r="AG971">
        <f>IF(OR('Main Data'!J971="PVD",'Main Data'!J971="Gold Plate",'Main Data'!J971="Other"),1,0)</f>
        <v>0</v>
      </c>
      <c r="AH971">
        <f>IF('Main Data'!N971="Stainless Steel",1,0)</f>
        <v>0</v>
      </c>
      <c r="AI971">
        <f>IF('Main Data'!N971="Leather",1,0)</f>
        <v>1</v>
      </c>
      <c r="AJ971">
        <f>IF('Main Data'!N971="Two-tone",1,0)</f>
        <v>0</v>
      </c>
      <c r="AK971">
        <f>IF(OR('Main Data'!N971="YG 18K",'Main Data'!N971="PG 18K",'Main Data'!N971="WG 18K",'Main Data'!N971="Mixes of 18K"),1,0)</f>
        <v>0</v>
      </c>
      <c r="AL971">
        <f>IF(OR(,'Main Data'!N971="PVD",'Main Data'!N971="Gold plate"),1,0)</f>
        <v>0</v>
      </c>
      <c r="AM971">
        <f>IF(OR('Main Data'!AV971="Yes",'Main Data'!AW971="Yes",'Main Data'!AU971="Yes"),1,0)</f>
        <v>0</v>
      </c>
      <c r="AN971">
        <f>IF(OR(ISTEXT('Main Data'!AX971), ISTEXT('Main Data'!AY971)),1,0)</f>
        <v>0</v>
      </c>
      <c r="AO971">
        <f>IF('Main Data'!AZ971="Yes",1,0)</f>
        <v>0</v>
      </c>
      <c r="AP971">
        <f>IF('Main Data'!BA971="Yes",1,0)</f>
        <v>0</v>
      </c>
      <c r="AQ971">
        <f>IF('Main Data'!BD971="Yes",1,0)</f>
        <v>0</v>
      </c>
      <c r="AR971">
        <f>IF('Main Data'!BE971="A",1,0)</f>
        <v>0</v>
      </c>
      <c r="AS971">
        <f>IF('Main Data'!BE971="AA",1,0)</f>
        <v>1</v>
      </c>
      <c r="AT971">
        <f>IF('Main Data'!BE971="AAA",1,0)</f>
        <v>0</v>
      </c>
      <c r="AU971">
        <f>IF('Main Data'!BE971="AAAA",1,0)</f>
        <v>0</v>
      </c>
      <c r="AV971">
        <f>IF('Main Data'!P971="Yes",1,0)</f>
        <v>0</v>
      </c>
      <c r="AW971">
        <f>IF('Main Data'!AP971="Yes",1,0)</f>
        <v>0</v>
      </c>
      <c r="AX971">
        <f>IF(OR('Main Data'!V971="Yes", 'Main Data'!W971="Yes",'Main Data'!X971="Yes"),1,0)</f>
        <v>0</v>
      </c>
      <c r="AY971">
        <f>IF(OR('Main Data'!Y971="Yes",'Main Data'!Z971="Yes"),1,0)</f>
        <v>0</v>
      </c>
      <c r="AZ971">
        <f>IF('Main Data'!AR971="Yes",1,0)</f>
        <v>0</v>
      </c>
      <c r="BA971">
        <f>IF('Main Data'!AS971="Yes",1,0)</f>
        <v>0</v>
      </c>
      <c r="BB971">
        <f>IF('Main Data'!AG971="Yes",1,0)</f>
        <v>0</v>
      </c>
      <c r="BC971">
        <f>IF('Main Data'!AB971="Yes",1,0)</f>
        <v>0</v>
      </c>
      <c r="BD971">
        <f>IF('Main Data'!AA971="Yes",1,0)</f>
        <v>0</v>
      </c>
      <c r="BE971">
        <f>IF('Main Data'!AC971="Yes",1,0)</f>
        <v>0</v>
      </c>
      <c r="BF971">
        <f>IF('Main Data'!AF971="Yes",1,0)</f>
        <v>0</v>
      </c>
      <c r="BG971">
        <f>IF(OR('Main Data'!AI971="Yes",'Main Data'!AL971="Yes"),1,0)</f>
        <v>1</v>
      </c>
      <c r="BH971">
        <f>IF('Main Data'!AJ971="Yes",1,0)</f>
        <v>0</v>
      </c>
      <c r="BI971">
        <f>IF('Main Data'!AK971="Yes",1,0)</f>
        <v>0</v>
      </c>
      <c r="BJ971">
        <f>IF('Main Data'!AM971="Yes",1,0)</f>
        <v>0</v>
      </c>
      <c r="BK971">
        <f>IF('Main Data'!AQ971="Yes",1,0)</f>
        <v>0</v>
      </c>
      <c r="BL971" s="21">
        <f t="shared" si="91"/>
        <v>0</v>
      </c>
      <c r="BM971" s="21">
        <f t="shared" si="92"/>
        <v>1</v>
      </c>
      <c r="BN971" s="21">
        <f t="shared" si="93"/>
        <v>0</v>
      </c>
      <c r="BO971" s="21">
        <f t="shared" si="94"/>
        <v>0</v>
      </c>
      <c r="BP971" s="21">
        <f t="shared" si="95"/>
        <v>0</v>
      </c>
    </row>
    <row r="972" spans="1:68" x14ac:dyDescent="0.2">
      <c r="A972">
        <v>968</v>
      </c>
      <c r="B972" s="33">
        <f>'Main Data'!C972</f>
        <v>43779</v>
      </c>
      <c r="C972">
        <f>'Main Data'!D972</f>
        <v>15</v>
      </c>
      <c r="D972" s="26">
        <f>'Main Data'!E972</f>
        <v>1500</v>
      </c>
      <c r="E972" s="26">
        <f>'Main Data'!F972</f>
        <v>1875</v>
      </c>
      <c r="F972" s="34">
        <f t="shared" si="90"/>
        <v>7.3132203870903014</v>
      </c>
      <c r="G972">
        <f>IF('Main Data'!H972="AP",1,0)</f>
        <v>0</v>
      </c>
      <c r="H972">
        <f>IF('Main Data'!H972="Blancpain",1,0)</f>
        <v>0</v>
      </c>
      <c r="I972">
        <f>IF('Main Data'!H972="Breguet",1,0)</f>
        <v>0</v>
      </c>
      <c r="J972">
        <f>IF('Main Data'!H972="Breitling",1,0)</f>
        <v>0</v>
      </c>
      <c r="K972">
        <f>IF('Main Data'!H972="Cartier",1,0)</f>
        <v>0</v>
      </c>
      <c r="L972">
        <f>IF('Main Data'!H972="Gallet",1,0)</f>
        <v>0</v>
      </c>
      <c r="M972">
        <f>IF('Main Data'!H972="Girard Perregaux",1,0)</f>
        <v>0</v>
      </c>
      <c r="N972">
        <f>IF('Main Data'!H972="Gubelin",1,0)</f>
        <v>0</v>
      </c>
      <c r="O972">
        <f>IF('Main Data'!H972="Heuer",1,0)</f>
        <v>0</v>
      </c>
      <c r="P972">
        <f>IF('Main Data'!H972="IWC",1,0)</f>
        <v>0</v>
      </c>
      <c r="Q972">
        <f>IF('Main Data'!H972="JLC",1,0)</f>
        <v>0</v>
      </c>
      <c r="R972">
        <f>IF('Main Data'!H972="Longines",1,0)</f>
        <v>0</v>
      </c>
      <c r="S972">
        <f>IF('Main Data'!H972="Movado",1,0)</f>
        <v>0</v>
      </c>
      <c r="T972">
        <f>IF('Main Data'!H972="Omega",1,0)</f>
        <v>1</v>
      </c>
      <c r="U972">
        <f>IF('Main Data'!H972="Panerai",1,0)</f>
        <v>0</v>
      </c>
      <c r="V972">
        <f>IF('Main Data'!H972="Patek",1,0)</f>
        <v>0</v>
      </c>
      <c r="W972">
        <f>IF('Main Data'!H972="Rolex",1,0)</f>
        <v>0</v>
      </c>
      <c r="X972">
        <f>IF('Main Data'!H972="Tudor",1,0)</f>
        <v>0</v>
      </c>
      <c r="Y972">
        <f>IF('Main Data'!H972="Ulysse Nardin",1,0)</f>
        <v>0</v>
      </c>
      <c r="Z972">
        <f>IF('Main Data'!H972="Universal Geneve",1,0)</f>
        <v>0</v>
      </c>
      <c r="AA972">
        <f>IF('Main Data'!H972="Vacheron",1,0)</f>
        <v>0</v>
      </c>
      <c r="AB972">
        <f>IF('Main Data'!H972="Zenith",1,0)</f>
        <v>0</v>
      </c>
      <c r="AC972">
        <f>IF('Main Data'!J972="Stainless Steel",1,0)</f>
        <v>1</v>
      </c>
      <c r="AD972">
        <f>IF('Main Data'!J972="Two-tone",1,0)</f>
        <v>0</v>
      </c>
      <c r="AE972">
        <f>IF(OR('Main Data'!J972="YG 18K",'Main Data'!J972="YG &lt;18K",'Main Data'!J972="PG 18K",'Main Data'!J972="PG &lt;18K",'Main Data'!J972="WG 18K",'Main Data'!J972="Mixes of 18K",'Main Data'!J972="Mixes &lt;18K"),1,0)</f>
        <v>0</v>
      </c>
      <c r="AF972">
        <f>IF('Main Data'!J972="Platinum",1,0)</f>
        <v>0</v>
      </c>
      <c r="AG972">
        <f>IF(OR('Main Data'!J972="PVD",'Main Data'!J972="Gold Plate",'Main Data'!J972="Other"),1,0)</f>
        <v>0</v>
      </c>
      <c r="AH972">
        <f>IF('Main Data'!N972="Stainless Steel",1,0)</f>
        <v>1</v>
      </c>
      <c r="AI972">
        <f>IF('Main Data'!N972="Leather",1,0)</f>
        <v>0</v>
      </c>
      <c r="AJ972">
        <f>IF('Main Data'!N972="Two-tone",1,0)</f>
        <v>0</v>
      </c>
      <c r="AK972">
        <f>IF(OR('Main Data'!N972="YG 18K",'Main Data'!N972="PG 18K",'Main Data'!N972="WG 18K",'Main Data'!N972="Mixes of 18K"),1,0)</f>
        <v>0</v>
      </c>
      <c r="AL972">
        <f>IF(OR(,'Main Data'!N972="PVD",'Main Data'!N972="Gold plate"),1,0)</f>
        <v>0</v>
      </c>
      <c r="AM972">
        <f>IF(OR('Main Data'!AV972="Yes",'Main Data'!AW972="Yes",'Main Data'!AU972="Yes"),1,0)</f>
        <v>0</v>
      </c>
      <c r="AN972">
        <f>IF(OR(ISTEXT('Main Data'!AX972), ISTEXT('Main Data'!AY972)),1,0)</f>
        <v>0</v>
      </c>
      <c r="AO972">
        <f>IF('Main Data'!AZ972="Yes",1,0)</f>
        <v>0</v>
      </c>
      <c r="AP972">
        <f>IF('Main Data'!BA972="Yes",1,0)</f>
        <v>0</v>
      </c>
      <c r="AQ972">
        <f>IF('Main Data'!BD972="Yes",1,0)</f>
        <v>0</v>
      </c>
      <c r="AR972">
        <f>IF('Main Data'!BE972="A",1,0)</f>
        <v>1</v>
      </c>
      <c r="AS972">
        <f>IF('Main Data'!BE972="AA",1,0)</f>
        <v>0</v>
      </c>
      <c r="AT972">
        <f>IF('Main Data'!BE972="AAA",1,0)</f>
        <v>0</v>
      </c>
      <c r="AU972">
        <f>IF('Main Data'!BE972="AAAA",1,0)</f>
        <v>0</v>
      </c>
      <c r="AV972">
        <f>IF('Main Data'!P972="Yes",1,0)</f>
        <v>0</v>
      </c>
      <c r="AW972">
        <f>IF('Main Data'!AP972="Yes",1,0)</f>
        <v>0</v>
      </c>
      <c r="AX972">
        <f>IF(OR('Main Data'!V972="Yes", 'Main Data'!W972="Yes",'Main Data'!X972="Yes"),1,0)</f>
        <v>0</v>
      </c>
      <c r="AY972">
        <f>IF(OR('Main Data'!Y972="Yes",'Main Data'!Z972="Yes"),1,0)</f>
        <v>0</v>
      </c>
      <c r="AZ972">
        <f>IF('Main Data'!AR972="Yes",1,0)</f>
        <v>0</v>
      </c>
      <c r="BA972">
        <f>IF('Main Data'!AS972="Yes",1,0)</f>
        <v>0</v>
      </c>
      <c r="BB972">
        <f>IF('Main Data'!AG972="Yes",1,0)</f>
        <v>0</v>
      </c>
      <c r="BC972">
        <f>IF('Main Data'!AB972="Yes",1,0)</f>
        <v>0</v>
      </c>
      <c r="BD972">
        <f>IF('Main Data'!AA972="Yes",1,0)</f>
        <v>0</v>
      </c>
      <c r="BE972">
        <f>IF('Main Data'!AC972="Yes",1,0)</f>
        <v>0</v>
      </c>
      <c r="BF972">
        <f>IF('Main Data'!AF972="Yes",1,0)</f>
        <v>0</v>
      </c>
      <c r="BG972">
        <f>IF(OR('Main Data'!AI972="Yes",'Main Data'!AL972="Yes"),1,0)</f>
        <v>1</v>
      </c>
      <c r="BH972">
        <f>IF('Main Data'!AJ972="Yes",1,0)</f>
        <v>0</v>
      </c>
      <c r="BI972">
        <f>IF('Main Data'!AK972="Yes",1,0)</f>
        <v>0</v>
      </c>
      <c r="BJ972">
        <f>IF('Main Data'!AM972="Yes",1,0)</f>
        <v>0</v>
      </c>
      <c r="BK972">
        <f>IF('Main Data'!AQ972="Yes",1,0)</f>
        <v>0</v>
      </c>
      <c r="BL972" s="21">
        <f t="shared" si="91"/>
        <v>0</v>
      </c>
      <c r="BM972" s="21">
        <f t="shared" si="92"/>
        <v>1</v>
      </c>
      <c r="BN972" s="21">
        <f t="shared" si="93"/>
        <v>0</v>
      </c>
      <c r="BO972" s="21">
        <f t="shared" si="94"/>
        <v>0</v>
      </c>
      <c r="BP972" s="21">
        <f t="shared" si="95"/>
        <v>0</v>
      </c>
    </row>
    <row r="973" spans="1:68" x14ac:dyDescent="0.2">
      <c r="A973">
        <v>969</v>
      </c>
      <c r="B973" s="33">
        <f>'Main Data'!C973</f>
        <v>43779</v>
      </c>
      <c r="C973">
        <f>'Main Data'!D973</f>
        <v>20</v>
      </c>
      <c r="D973" s="26">
        <f>'Main Data'!E973</f>
        <v>8000</v>
      </c>
      <c r="E973" s="26">
        <f>'Main Data'!F973</f>
        <v>10000</v>
      </c>
      <c r="F973" s="34">
        <f t="shared" si="90"/>
        <v>8.987196820661973</v>
      </c>
      <c r="G973">
        <f>IF('Main Data'!H973="AP",1,0)</f>
        <v>0</v>
      </c>
      <c r="H973">
        <f>IF('Main Data'!H973="Blancpain",1,0)</f>
        <v>0</v>
      </c>
      <c r="I973">
        <f>IF('Main Data'!H973="Breguet",1,0)</f>
        <v>0</v>
      </c>
      <c r="J973">
        <f>IF('Main Data'!H973="Breitling",1,0)</f>
        <v>0</v>
      </c>
      <c r="K973">
        <f>IF('Main Data'!H973="Cartier",1,0)</f>
        <v>0</v>
      </c>
      <c r="L973">
        <f>IF('Main Data'!H973="Gallet",1,0)</f>
        <v>0</v>
      </c>
      <c r="M973">
        <f>IF('Main Data'!H973="Girard Perregaux",1,0)</f>
        <v>0</v>
      </c>
      <c r="N973">
        <f>IF('Main Data'!H973="Gubelin",1,0)</f>
        <v>0</v>
      </c>
      <c r="O973">
        <f>IF('Main Data'!H973="Heuer",1,0)</f>
        <v>0</v>
      </c>
      <c r="P973">
        <f>IF('Main Data'!H973="IWC",1,0)</f>
        <v>0</v>
      </c>
      <c r="Q973">
        <f>IF('Main Data'!H973="JLC",1,0)</f>
        <v>0</v>
      </c>
      <c r="R973">
        <f>IF('Main Data'!H973="Longines",1,0)</f>
        <v>0</v>
      </c>
      <c r="S973">
        <f>IF('Main Data'!H973="Movado",1,0)</f>
        <v>0</v>
      </c>
      <c r="T973">
        <f>IF('Main Data'!H973="Omega",1,0)</f>
        <v>1</v>
      </c>
      <c r="U973">
        <f>IF('Main Data'!H973="Panerai",1,0)</f>
        <v>0</v>
      </c>
      <c r="V973">
        <f>IF('Main Data'!H973="Patek",1,0)</f>
        <v>0</v>
      </c>
      <c r="W973">
        <f>IF('Main Data'!H973="Rolex",1,0)</f>
        <v>0</v>
      </c>
      <c r="X973">
        <f>IF('Main Data'!H973="Tudor",1,0)</f>
        <v>0</v>
      </c>
      <c r="Y973">
        <f>IF('Main Data'!H973="Ulysse Nardin",1,0)</f>
        <v>0</v>
      </c>
      <c r="Z973">
        <f>IF('Main Data'!H973="Universal Geneve",1,0)</f>
        <v>0</v>
      </c>
      <c r="AA973">
        <f>IF('Main Data'!H973="Vacheron",1,0)</f>
        <v>0</v>
      </c>
      <c r="AB973">
        <f>IF('Main Data'!H973="Zenith",1,0)</f>
        <v>0</v>
      </c>
      <c r="AC973">
        <f>IF('Main Data'!J973="Stainless Steel",1,0)</f>
        <v>0</v>
      </c>
      <c r="AD973">
        <f>IF('Main Data'!J973="Two-tone",1,0)</f>
        <v>0</v>
      </c>
      <c r="AE973">
        <f>IF(OR('Main Data'!J973="YG 18K",'Main Data'!J973="YG &lt;18K",'Main Data'!J973="PG 18K",'Main Data'!J973="PG &lt;18K",'Main Data'!J973="WG 18K",'Main Data'!J973="Mixes of 18K",'Main Data'!J973="Mixes &lt;18K"),1,0)</f>
        <v>1</v>
      </c>
      <c r="AF973">
        <f>IF('Main Data'!J973="Platinum",1,0)</f>
        <v>0</v>
      </c>
      <c r="AG973">
        <f>IF(OR('Main Data'!J973="PVD",'Main Data'!J973="Gold Plate",'Main Data'!J973="Other"),1,0)</f>
        <v>0</v>
      </c>
      <c r="AH973">
        <f>IF('Main Data'!N973="Stainless Steel",1,0)</f>
        <v>0</v>
      </c>
      <c r="AI973">
        <f>IF('Main Data'!N973="Leather",1,0)</f>
        <v>0</v>
      </c>
      <c r="AJ973">
        <f>IF('Main Data'!N973="Two-tone",1,0)</f>
        <v>0</v>
      </c>
      <c r="AK973">
        <f>IF(OR('Main Data'!N973="YG 18K",'Main Data'!N973="PG 18K",'Main Data'!N973="WG 18K",'Main Data'!N973="Mixes of 18K"),1,0)</f>
        <v>1</v>
      </c>
      <c r="AL973">
        <f>IF(OR(,'Main Data'!N973="PVD",'Main Data'!N973="Gold plate"),1,0)</f>
        <v>0</v>
      </c>
      <c r="AM973">
        <f>IF(OR('Main Data'!AV973="Yes",'Main Data'!AW973="Yes",'Main Data'!AU973="Yes"),1,0)</f>
        <v>0</v>
      </c>
      <c r="AN973">
        <f>IF(OR(ISTEXT('Main Data'!AX973), ISTEXT('Main Data'!AY973)),1,0)</f>
        <v>0</v>
      </c>
      <c r="AO973">
        <f>IF('Main Data'!AZ973="Yes",1,0)</f>
        <v>0</v>
      </c>
      <c r="AP973">
        <f>IF('Main Data'!BA973="Yes",1,0)</f>
        <v>0</v>
      </c>
      <c r="AQ973">
        <f>IF('Main Data'!BD973="Yes",1,0)</f>
        <v>0</v>
      </c>
      <c r="AR973">
        <f>IF('Main Data'!BE973="A",1,0)</f>
        <v>0</v>
      </c>
      <c r="AS973">
        <f>IF('Main Data'!BE973="AA",1,0)</f>
        <v>1</v>
      </c>
      <c r="AT973">
        <f>IF('Main Data'!BE973="AAA",1,0)</f>
        <v>0</v>
      </c>
      <c r="AU973">
        <f>IF('Main Data'!BE973="AAAA",1,0)</f>
        <v>0</v>
      </c>
      <c r="AV973">
        <f>IF('Main Data'!P973="Yes",1,0)</f>
        <v>1</v>
      </c>
      <c r="AW973">
        <f>IF('Main Data'!AP973="Yes",1,0)</f>
        <v>0</v>
      </c>
      <c r="AX973">
        <f>IF(OR('Main Data'!V973="Yes", 'Main Data'!W973="Yes",'Main Data'!X973="Yes"),1,0)</f>
        <v>0</v>
      </c>
      <c r="AY973">
        <f>IF(OR('Main Data'!Y973="Yes",'Main Data'!Z973="Yes"),1,0)</f>
        <v>0</v>
      </c>
      <c r="AZ973">
        <f>IF('Main Data'!AR973="Yes",1,0)</f>
        <v>0</v>
      </c>
      <c r="BA973">
        <f>IF('Main Data'!AS973="Yes",1,0)</f>
        <v>0</v>
      </c>
      <c r="BB973">
        <f>IF('Main Data'!AG973="Yes",1,0)</f>
        <v>0</v>
      </c>
      <c r="BC973">
        <f>IF('Main Data'!AB973="Yes",1,0)</f>
        <v>0</v>
      </c>
      <c r="BD973">
        <f>IF('Main Data'!AA973="Yes",1,0)</f>
        <v>0</v>
      </c>
      <c r="BE973">
        <f>IF('Main Data'!AC973="Yes",1,0)</f>
        <v>0</v>
      </c>
      <c r="BF973">
        <f>IF('Main Data'!AF973="Yes",1,0)</f>
        <v>0</v>
      </c>
      <c r="BG973">
        <f>IF(OR('Main Data'!AI973="Yes",'Main Data'!AL973="Yes"),1,0)</f>
        <v>0</v>
      </c>
      <c r="BH973">
        <f>IF('Main Data'!AJ973="Yes",1,0)</f>
        <v>0</v>
      </c>
      <c r="BI973">
        <f>IF('Main Data'!AK973="Yes",1,0)</f>
        <v>0</v>
      </c>
      <c r="BJ973">
        <f>IF('Main Data'!AM973="Yes",1,0)</f>
        <v>0</v>
      </c>
      <c r="BK973">
        <f>IF('Main Data'!AQ973="Yes",1,0)</f>
        <v>0</v>
      </c>
      <c r="BL973" s="21">
        <f t="shared" si="91"/>
        <v>0</v>
      </c>
      <c r="BM973" s="21">
        <f t="shared" si="92"/>
        <v>1</v>
      </c>
      <c r="BN973" s="21">
        <f t="shared" si="93"/>
        <v>0</v>
      </c>
      <c r="BO973" s="21">
        <f t="shared" si="94"/>
        <v>0</v>
      </c>
      <c r="BP973" s="21">
        <f t="shared" si="95"/>
        <v>0</v>
      </c>
    </row>
    <row r="974" spans="1:68" x14ac:dyDescent="0.2">
      <c r="A974">
        <v>970</v>
      </c>
      <c r="B974" s="33">
        <f>'Main Data'!C974</f>
        <v>43779</v>
      </c>
      <c r="C974">
        <f>'Main Data'!D974</f>
        <v>21</v>
      </c>
      <c r="D974" s="26">
        <f>'Main Data'!E974</f>
        <v>4500</v>
      </c>
      <c r="E974" s="26">
        <f>'Main Data'!F974</f>
        <v>5625</v>
      </c>
      <c r="F974" s="34">
        <f t="shared" si="90"/>
        <v>8.4118326757584114</v>
      </c>
      <c r="G974">
        <f>IF('Main Data'!H974="AP",1,0)</f>
        <v>0</v>
      </c>
      <c r="H974">
        <f>IF('Main Data'!H974="Blancpain",1,0)</f>
        <v>0</v>
      </c>
      <c r="I974">
        <f>IF('Main Data'!H974="Breguet",1,0)</f>
        <v>0</v>
      </c>
      <c r="J974">
        <f>IF('Main Data'!H974="Breitling",1,0)</f>
        <v>0</v>
      </c>
      <c r="K974">
        <f>IF('Main Data'!H974="Cartier",1,0)</f>
        <v>0</v>
      </c>
      <c r="L974">
        <f>IF('Main Data'!H974="Gallet",1,0)</f>
        <v>0</v>
      </c>
      <c r="M974">
        <f>IF('Main Data'!H974="Girard Perregaux",1,0)</f>
        <v>0</v>
      </c>
      <c r="N974">
        <f>IF('Main Data'!H974="Gubelin",1,0)</f>
        <v>0</v>
      </c>
      <c r="O974">
        <f>IF('Main Data'!H974="Heuer",1,0)</f>
        <v>0</v>
      </c>
      <c r="P974">
        <f>IF('Main Data'!H974="IWC",1,0)</f>
        <v>0</v>
      </c>
      <c r="Q974">
        <f>IF('Main Data'!H974="JLC",1,0)</f>
        <v>0</v>
      </c>
      <c r="R974">
        <f>IF('Main Data'!H974="Longines",1,0)</f>
        <v>1</v>
      </c>
      <c r="S974">
        <f>IF('Main Data'!H974="Movado",1,0)</f>
        <v>0</v>
      </c>
      <c r="T974">
        <f>IF('Main Data'!H974="Omega",1,0)</f>
        <v>0</v>
      </c>
      <c r="U974">
        <f>IF('Main Data'!H974="Panerai",1,0)</f>
        <v>0</v>
      </c>
      <c r="V974">
        <f>IF('Main Data'!H974="Patek",1,0)</f>
        <v>0</v>
      </c>
      <c r="W974">
        <f>IF('Main Data'!H974="Rolex",1,0)</f>
        <v>0</v>
      </c>
      <c r="X974">
        <f>IF('Main Data'!H974="Tudor",1,0)</f>
        <v>0</v>
      </c>
      <c r="Y974">
        <f>IF('Main Data'!H974="Ulysse Nardin",1,0)</f>
        <v>0</v>
      </c>
      <c r="Z974">
        <f>IF('Main Data'!H974="Universal Geneve",1,0)</f>
        <v>0</v>
      </c>
      <c r="AA974">
        <f>IF('Main Data'!H974="Vacheron",1,0)</f>
        <v>0</v>
      </c>
      <c r="AB974">
        <f>IF('Main Data'!H974="Zenith",1,0)</f>
        <v>0</v>
      </c>
      <c r="AC974">
        <f>IF('Main Data'!J974="Stainless Steel",1,0)</f>
        <v>0</v>
      </c>
      <c r="AD974">
        <f>IF('Main Data'!J974="Two-tone",1,0)</f>
        <v>0</v>
      </c>
      <c r="AE974">
        <f>IF(OR('Main Data'!J974="YG 18K",'Main Data'!J974="YG &lt;18K",'Main Data'!J974="PG 18K",'Main Data'!J974="PG &lt;18K",'Main Data'!J974="WG 18K",'Main Data'!J974="Mixes of 18K",'Main Data'!J974="Mixes &lt;18K"),1,0)</f>
        <v>1</v>
      </c>
      <c r="AF974">
        <f>IF('Main Data'!J974="Platinum",1,0)</f>
        <v>0</v>
      </c>
      <c r="AG974">
        <f>IF(OR('Main Data'!J974="PVD",'Main Data'!J974="Gold Plate",'Main Data'!J974="Other"),1,0)</f>
        <v>0</v>
      </c>
      <c r="AH974">
        <f>IF('Main Data'!N974="Stainless Steel",1,0)</f>
        <v>0</v>
      </c>
      <c r="AI974">
        <f>IF('Main Data'!N974="Leather",1,0)</f>
        <v>0</v>
      </c>
      <c r="AJ974">
        <f>IF('Main Data'!N974="Two-tone",1,0)</f>
        <v>0</v>
      </c>
      <c r="AK974">
        <f>IF(OR('Main Data'!N974="YG 18K",'Main Data'!N974="PG 18K",'Main Data'!N974="WG 18K",'Main Data'!N974="Mixes of 18K"),1,0)</f>
        <v>1</v>
      </c>
      <c r="AL974">
        <f>IF(OR(,'Main Data'!N974="PVD",'Main Data'!N974="Gold plate"),1,0)</f>
        <v>0</v>
      </c>
      <c r="AM974">
        <f>IF(OR('Main Data'!AV974="Yes",'Main Data'!AW974="Yes",'Main Data'!AU974="Yes"),1,0)</f>
        <v>0</v>
      </c>
      <c r="AN974">
        <f>IF(OR(ISTEXT('Main Data'!AX974), ISTEXT('Main Data'!AY974)),1,0)</f>
        <v>0</v>
      </c>
      <c r="AO974">
        <f>IF('Main Data'!AZ974="Yes",1,0)</f>
        <v>0</v>
      </c>
      <c r="AP974">
        <f>IF('Main Data'!BA974="Yes",1,0)</f>
        <v>0</v>
      </c>
      <c r="AQ974">
        <f>IF('Main Data'!BD974="Yes",1,0)</f>
        <v>0</v>
      </c>
      <c r="AR974">
        <f>IF('Main Data'!BE974="A",1,0)</f>
        <v>0</v>
      </c>
      <c r="AS974">
        <f>IF('Main Data'!BE974="AA",1,0)</f>
        <v>1</v>
      </c>
      <c r="AT974">
        <f>IF('Main Data'!BE974="AAA",1,0)</f>
        <v>0</v>
      </c>
      <c r="AU974">
        <f>IF('Main Data'!BE974="AAAA",1,0)</f>
        <v>0</v>
      </c>
      <c r="AV974">
        <f>IF('Main Data'!P974="Yes",1,0)</f>
        <v>0</v>
      </c>
      <c r="AW974">
        <f>IF('Main Data'!AP974="Yes",1,0)</f>
        <v>0</v>
      </c>
      <c r="AX974">
        <f>IF(OR('Main Data'!V974="Yes", 'Main Data'!W974="Yes",'Main Data'!X974="Yes"),1,0)</f>
        <v>1</v>
      </c>
      <c r="AY974">
        <f>IF(OR('Main Data'!Y974="Yes",'Main Data'!Z974="Yes"),1,0)</f>
        <v>0</v>
      </c>
      <c r="AZ974">
        <f>IF('Main Data'!AR974="Yes",1,0)</f>
        <v>0</v>
      </c>
      <c r="BA974">
        <f>IF('Main Data'!AS974="Yes",1,0)</f>
        <v>0</v>
      </c>
      <c r="BB974">
        <f>IF('Main Data'!AG974="Yes",1,0)</f>
        <v>0</v>
      </c>
      <c r="BC974">
        <f>IF('Main Data'!AB974="Yes",1,0)</f>
        <v>0</v>
      </c>
      <c r="BD974">
        <f>IF('Main Data'!AA974="Yes",1,0)</f>
        <v>0</v>
      </c>
      <c r="BE974">
        <f>IF('Main Data'!AC974="Yes",1,0)</f>
        <v>0</v>
      </c>
      <c r="BF974">
        <f>IF('Main Data'!AF974="Yes",1,0)</f>
        <v>0</v>
      </c>
      <c r="BG974">
        <f>IF(OR('Main Data'!AI974="Yes",'Main Data'!AL974="Yes"),1,0)</f>
        <v>0</v>
      </c>
      <c r="BH974">
        <f>IF('Main Data'!AJ974="Yes",1,0)</f>
        <v>0</v>
      </c>
      <c r="BI974">
        <f>IF('Main Data'!AK974="Yes",1,0)</f>
        <v>0</v>
      </c>
      <c r="BJ974">
        <f>IF('Main Data'!AM974="Yes",1,0)</f>
        <v>0</v>
      </c>
      <c r="BK974">
        <f>IF('Main Data'!AQ974="Yes",1,0)</f>
        <v>0</v>
      </c>
      <c r="BL974" s="21">
        <f t="shared" si="91"/>
        <v>0</v>
      </c>
      <c r="BM974" s="21">
        <f t="shared" si="92"/>
        <v>1</v>
      </c>
      <c r="BN974" s="21">
        <f t="shared" si="93"/>
        <v>0</v>
      </c>
      <c r="BO974" s="21">
        <f t="shared" si="94"/>
        <v>0</v>
      </c>
      <c r="BP974" s="21">
        <f t="shared" si="95"/>
        <v>0</v>
      </c>
    </row>
    <row r="975" spans="1:68" x14ac:dyDescent="0.2">
      <c r="A975">
        <v>971</v>
      </c>
      <c r="B975" s="33">
        <f>'Main Data'!C975</f>
        <v>43779</v>
      </c>
      <c r="C975">
        <f>'Main Data'!D975</f>
        <v>22</v>
      </c>
      <c r="D975" s="26">
        <f>'Main Data'!E975</f>
        <v>2200</v>
      </c>
      <c r="E975" s="26">
        <f>'Main Data'!F975</f>
        <v>2750</v>
      </c>
      <c r="F975" s="34">
        <f t="shared" si="90"/>
        <v>7.696212639346407</v>
      </c>
      <c r="G975">
        <f>IF('Main Data'!H975="AP",1,0)</f>
        <v>0</v>
      </c>
      <c r="H975">
        <f>IF('Main Data'!H975="Blancpain",1,0)</f>
        <v>0</v>
      </c>
      <c r="I975">
        <f>IF('Main Data'!H975="Breguet",1,0)</f>
        <v>0</v>
      </c>
      <c r="J975">
        <f>IF('Main Data'!H975="Breitling",1,0)</f>
        <v>0</v>
      </c>
      <c r="K975">
        <f>IF('Main Data'!H975="Cartier",1,0)</f>
        <v>0</v>
      </c>
      <c r="L975">
        <f>IF('Main Data'!H975="Gallet",1,0)</f>
        <v>0</v>
      </c>
      <c r="M975">
        <f>IF('Main Data'!H975="Girard Perregaux",1,0)</f>
        <v>0</v>
      </c>
      <c r="N975">
        <f>IF('Main Data'!H975="Gubelin",1,0)</f>
        <v>0</v>
      </c>
      <c r="O975">
        <f>IF('Main Data'!H975="Heuer",1,0)</f>
        <v>0</v>
      </c>
      <c r="P975">
        <f>IF('Main Data'!H975="IWC",1,0)</f>
        <v>0</v>
      </c>
      <c r="Q975">
        <f>IF('Main Data'!H975="JLC",1,0)</f>
        <v>0</v>
      </c>
      <c r="R975">
        <f>IF('Main Data'!H975="Longines",1,0)</f>
        <v>0</v>
      </c>
      <c r="S975">
        <f>IF('Main Data'!H975="Movado",1,0)</f>
        <v>0</v>
      </c>
      <c r="T975">
        <f>IF('Main Data'!H975="Omega",1,0)</f>
        <v>1</v>
      </c>
      <c r="U975">
        <f>IF('Main Data'!H975="Panerai",1,0)</f>
        <v>0</v>
      </c>
      <c r="V975">
        <f>IF('Main Data'!H975="Patek",1,0)</f>
        <v>0</v>
      </c>
      <c r="W975">
        <f>IF('Main Data'!H975="Rolex",1,0)</f>
        <v>0</v>
      </c>
      <c r="X975">
        <f>IF('Main Data'!H975="Tudor",1,0)</f>
        <v>0</v>
      </c>
      <c r="Y975">
        <f>IF('Main Data'!H975="Ulysse Nardin",1,0)</f>
        <v>0</v>
      </c>
      <c r="Z975">
        <f>IF('Main Data'!H975="Universal Geneve",1,0)</f>
        <v>0</v>
      </c>
      <c r="AA975">
        <f>IF('Main Data'!H975="Vacheron",1,0)</f>
        <v>0</v>
      </c>
      <c r="AB975">
        <f>IF('Main Data'!H975="Zenith",1,0)</f>
        <v>0</v>
      </c>
      <c r="AC975">
        <f>IF('Main Data'!J975="Stainless Steel",1,0)</f>
        <v>0</v>
      </c>
      <c r="AD975">
        <f>IF('Main Data'!J975="Two-tone",1,0)</f>
        <v>0</v>
      </c>
      <c r="AE975">
        <f>IF(OR('Main Data'!J975="YG 18K",'Main Data'!J975="YG &lt;18K",'Main Data'!J975="PG 18K",'Main Data'!J975="PG &lt;18K",'Main Data'!J975="WG 18K",'Main Data'!J975="Mixes of 18K",'Main Data'!J975="Mixes &lt;18K"),1,0)</f>
        <v>0</v>
      </c>
      <c r="AF975">
        <f>IF('Main Data'!J975="Platinum",1,0)</f>
        <v>0</v>
      </c>
      <c r="AG975">
        <f>IF(OR('Main Data'!J975="PVD",'Main Data'!J975="Gold Plate",'Main Data'!J975="Other"),1,0)</f>
        <v>1</v>
      </c>
      <c r="AH975">
        <f>IF('Main Data'!N975="Stainless Steel",1,0)</f>
        <v>1</v>
      </c>
      <c r="AI975">
        <f>IF('Main Data'!N975="Leather",1,0)</f>
        <v>0</v>
      </c>
      <c r="AJ975">
        <f>IF('Main Data'!N975="Two-tone",1,0)</f>
        <v>0</v>
      </c>
      <c r="AK975">
        <f>IF(OR('Main Data'!N975="YG 18K",'Main Data'!N975="PG 18K",'Main Data'!N975="WG 18K",'Main Data'!N975="Mixes of 18K"),1,0)</f>
        <v>0</v>
      </c>
      <c r="AL975">
        <f>IF(OR(,'Main Data'!N975="PVD",'Main Data'!N975="Gold plate"),1,0)</f>
        <v>0</v>
      </c>
      <c r="AM975">
        <f>IF(OR('Main Data'!AV975="Yes",'Main Data'!AW975="Yes",'Main Data'!AU975="Yes"),1,0)</f>
        <v>0</v>
      </c>
      <c r="AN975">
        <f>IF(OR(ISTEXT('Main Data'!AX975), ISTEXT('Main Data'!AY975)),1,0)</f>
        <v>0</v>
      </c>
      <c r="AO975">
        <f>IF('Main Data'!AZ975="Yes",1,0)</f>
        <v>0</v>
      </c>
      <c r="AP975">
        <f>IF('Main Data'!BA975="Yes",1,0)</f>
        <v>0</v>
      </c>
      <c r="AQ975">
        <f>IF('Main Data'!BD975="Yes",1,0)</f>
        <v>0</v>
      </c>
      <c r="AR975">
        <f>IF('Main Data'!BE975="A",1,0)</f>
        <v>0</v>
      </c>
      <c r="AS975">
        <f>IF('Main Data'!BE975="AA",1,0)</f>
        <v>1</v>
      </c>
      <c r="AT975">
        <f>IF('Main Data'!BE975="AAA",1,0)</f>
        <v>0</v>
      </c>
      <c r="AU975">
        <f>IF('Main Data'!BE975="AAAA",1,0)</f>
        <v>0</v>
      </c>
      <c r="AV975">
        <f>IF('Main Data'!P975="Yes",1,0)</f>
        <v>0</v>
      </c>
      <c r="AW975">
        <f>IF('Main Data'!AP975="Yes",1,0)</f>
        <v>0</v>
      </c>
      <c r="AX975">
        <f>IF(OR('Main Data'!V975="Yes", 'Main Data'!W975="Yes",'Main Data'!X975="Yes"),1,0)</f>
        <v>0</v>
      </c>
      <c r="AY975">
        <f>IF(OR('Main Data'!Y975="Yes",'Main Data'!Z975="Yes"),1,0)</f>
        <v>0</v>
      </c>
      <c r="AZ975">
        <f>IF('Main Data'!AR975="Yes",1,0)</f>
        <v>0</v>
      </c>
      <c r="BA975">
        <f>IF('Main Data'!AS975="Yes",1,0)</f>
        <v>0</v>
      </c>
      <c r="BB975">
        <f>IF('Main Data'!AG975="Yes",1,0)</f>
        <v>0</v>
      </c>
      <c r="BC975">
        <f>IF('Main Data'!AB975="Yes",1,0)</f>
        <v>0</v>
      </c>
      <c r="BD975">
        <f>IF('Main Data'!AA975="Yes",1,0)</f>
        <v>0</v>
      </c>
      <c r="BE975">
        <f>IF('Main Data'!AC975="Yes",1,0)</f>
        <v>0</v>
      </c>
      <c r="BF975">
        <f>IF('Main Data'!AF975="Yes",1,0)</f>
        <v>0</v>
      </c>
      <c r="BG975">
        <f>IF(OR('Main Data'!AI975="Yes",'Main Data'!AL975="Yes"),1,0)</f>
        <v>1</v>
      </c>
      <c r="BH975">
        <f>IF('Main Data'!AJ975="Yes",1,0)</f>
        <v>0</v>
      </c>
      <c r="BI975">
        <f>IF('Main Data'!AK975="Yes",1,0)</f>
        <v>0</v>
      </c>
      <c r="BJ975">
        <f>IF('Main Data'!AM975="Yes",1,0)</f>
        <v>0</v>
      </c>
      <c r="BK975">
        <f>IF('Main Data'!AQ975="Yes",1,0)</f>
        <v>0</v>
      </c>
      <c r="BL975" s="21">
        <f t="shared" si="91"/>
        <v>0</v>
      </c>
      <c r="BM975" s="21">
        <f t="shared" si="92"/>
        <v>1</v>
      </c>
      <c r="BN975" s="21">
        <f t="shared" si="93"/>
        <v>0</v>
      </c>
      <c r="BO975" s="21">
        <f t="shared" si="94"/>
        <v>0</v>
      </c>
      <c r="BP975" s="21">
        <f t="shared" si="95"/>
        <v>0</v>
      </c>
    </row>
    <row r="976" spans="1:68" x14ac:dyDescent="0.2">
      <c r="A976">
        <v>972</v>
      </c>
      <c r="B976" s="33">
        <f>'Main Data'!C976</f>
        <v>43779</v>
      </c>
      <c r="C976">
        <f>'Main Data'!D976</f>
        <v>23</v>
      </c>
      <c r="D976" s="26">
        <f>'Main Data'!E976</f>
        <v>900</v>
      </c>
      <c r="E976" s="26">
        <f>'Main Data'!F976</f>
        <v>1125</v>
      </c>
      <c r="F976" s="34">
        <f t="shared" si="90"/>
        <v>6.8023947633243109</v>
      </c>
      <c r="G976">
        <f>IF('Main Data'!H976="AP",1,0)</f>
        <v>0</v>
      </c>
      <c r="H976">
        <f>IF('Main Data'!H976="Blancpain",1,0)</f>
        <v>0</v>
      </c>
      <c r="I976">
        <f>IF('Main Data'!H976="Breguet",1,0)</f>
        <v>0</v>
      </c>
      <c r="J976">
        <f>IF('Main Data'!H976="Breitling",1,0)</f>
        <v>0</v>
      </c>
      <c r="K976">
        <f>IF('Main Data'!H976="Cartier",1,0)</f>
        <v>0</v>
      </c>
      <c r="L976">
        <f>IF('Main Data'!H976="Gallet",1,0)</f>
        <v>0</v>
      </c>
      <c r="M976">
        <f>IF('Main Data'!H976="Girard Perregaux",1,0)</f>
        <v>0</v>
      </c>
      <c r="N976">
        <f>IF('Main Data'!H976="Gubelin",1,0)</f>
        <v>0</v>
      </c>
      <c r="O976">
        <f>IF('Main Data'!H976="Heuer",1,0)</f>
        <v>0</v>
      </c>
      <c r="P976">
        <f>IF('Main Data'!H976="IWC",1,0)</f>
        <v>0</v>
      </c>
      <c r="Q976">
        <f>IF('Main Data'!H976="JLC",1,0)</f>
        <v>0</v>
      </c>
      <c r="R976">
        <f>IF('Main Data'!H976="Longines",1,0)</f>
        <v>0</v>
      </c>
      <c r="S976">
        <f>IF('Main Data'!H976="Movado",1,0)</f>
        <v>0</v>
      </c>
      <c r="T976">
        <f>IF('Main Data'!H976="Omega",1,0)</f>
        <v>1</v>
      </c>
      <c r="U976">
        <f>IF('Main Data'!H976="Panerai",1,0)</f>
        <v>0</v>
      </c>
      <c r="V976">
        <f>IF('Main Data'!H976="Patek",1,0)</f>
        <v>0</v>
      </c>
      <c r="W976">
        <f>IF('Main Data'!H976="Rolex",1,0)</f>
        <v>0</v>
      </c>
      <c r="X976">
        <f>IF('Main Data'!H976="Tudor",1,0)</f>
        <v>0</v>
      </c>
      <c r="Y976">
        <f>IF('Main Data'!H976="Ulysse Nardin",1,0)</f>
        <v>0</v>
      </c>
      <c r="Z976">
        <f>IF('Main Data'!H976="Universal Geneve",1,0)</f>
        <v>0</v>
      </c>
      <c r="AA976">
        <f>IF('Main Data'!H976="Vacheron",1,0)</f>
        <v>0</v>
      </c>
      <c r="AB976">
        <f>IF('Main Data'!H976="Zenith",1,0)</f>
        <v>0</v>
      </c>
      <c r="AC976">
        <f>IF('Main Data'!J976="Stainless Steel",1,0)</f>
        <v>1</v>
      </c>
      <c r="AD976">
        <f>IF('Main Data'!J976="Two-tone",1,0)</f>
        <v>0</v>
      </c>
      <c r="AE976">
        <f>IF(OR('Main Data'!J976="YG 18K",'Main Data'!J976="YG &lt;18K",'Main Data'!J976="PG 18K",'Main Data'!J976="PG &lt;18K",'Main Data'!J976="WG 18K",'Main Data'!J976="Mixes of 18K",'Main Data'!J976="Mixes &lt;18K"),1,0)</f>
        <v>0</v>
      </c>
      <c r="AF976">
        <f>IF('Main Data'!J976="Platinum",1,0)</f>
        <v>0</v>
      </c>
      <c r="AG976">
        <f>IF(OR('Main Data'!J976="PVD",'Main Data'!J976="Gold Plate",'Main Data'!J976="Other"),1,0)</f>
        <v>0</v>
      </c>
      <c r="AH976">
        <f>IF('Main Data'!N976="Stainless Steel",1,0)</f>
        <v>1</v>
      </c>
      <c r="AI976">
        <f>IF('Main Data'!N976="Leather",1,0)</f>
        <v>0</v>
      </c>
      <c r="AJ976">
        <f>IF('Main Data'!N976="Two-tone",1,0)</f>
        <v>0</v>
      </c>
      <c r="AK976">
        <f>IF(OR('Main Data'!N976="YG 18K",'Main Data'!N976="PG 18K",'Main Data'!N976="WG 18K",'Main Data'!N976="Mixes of 18K"),1,0)</f>
        <v>0</v>
      </c>
      <c r="AL976">
        <f>IF(OR(,'Main Data'!N976="PVD",'Main Data'!N976="Gold plate"),1,0)</f>
        <v>0</v>
      </c>
      <c r="AM976">
        <f>IF(OR('Main Data'!AV976="Yes",'Main Data'!AW976="Yes",'Main Data'!AU976="Yes"),1,0)</f>
        <v>0</v>
      </c>
      <c r="AN976">
        <f>IF(OR(ISTEXT('Main Data'!AX976), ISTEXT('Main Data'!AY976)),1,0)</f>
        <v>0</v>
      </c>
      <c r="AO976">
        <f>IF('Main Data'!AZ976="Yes",1,0)</f>
        <v>0</v>
      </c>
      <c r="AP976">
        <f>IF('Main Data'!BA976="Yes",1,0)</f>
        <v>0</v>
      </c>
      <c r="AQ976">
        <f>IF('Main Data'!BD976="Yes",1,0)</f>
        <v>0</v>
      </c>
      <c r="AR976">
        <f>IF('Main Data'!BE976="A",1,0)</f>
        <v>0</v>
      </c>
      <c r="AS976">
        <f>IF('Main Data'!BE976="AA",1,0)</f>
        <v>1</v>
      </c>
      <c r="AT976">
        <f>IF('Main Data'!BE976="AAA",1,0)</f>
        <v>0</v>
      </c>
      <c r="AU976">
        <f>IF('Main Data'!BE976="AAAA",1,0)</f>
        <v>0</v>
      </c>
      <c r="AV976">
        <f>IF('Main Data'!P976="Yes",1,0)</f>
        <v>0</v>
      </c>
      <c r="AW976">
        <f>IF('Main Data'!AP976="Yes",1,0)</f>
        <v>0</v>
      </c>
      <c r="AX976">
        <f>IF(OR('Main Data'!V976="Yes", 'Main Data'!W976="Yes",'Main Data'!X976="Yes"),1,0)</f>
        <v>1</v>
      </c>
      <c r="AY976">
        <f>IF(OR('Main Data'!Y976="Yes",'Main Data'!Z976="Yes"),1,0)</f>
        <v>0</v>
      </c>
      <c r="AZ976">
        <f>IF('Main Data'!AR976="Yes",1,0)</f>
        <v>0</v>
      </c>
      <c r="BA976">
        <f>IF('Main Data'!AS976="Yes",1,0)</f>
        <v>1</v>
      </c>
      <c r="BB976">
        <f>IF('Main Data'!AG976="Yes",1,0)</f>
        <v>0</v>
      </c>
      <c r="BC976">
        <f>IF('Main Data'!AB976="Yes",1,0)</f>
        <v>0</v>
      </c>
      <c r="BD976">
        <f>IF('Main Data'!AA976="Yes",1,0)</f>
        <v>0</v>
      </c>
      <c r="BE976">
        <f>IF('Main Data'!AC976="Yes",1,0)</f>
        <v>0</v>
      </c>
      <c r="BF976">
        <f>IF('Main Data'!AF976="Yes",1,0)</f>
        <v>0</v>
      </c>
      <c r="BG976">
        <f>IF(OR('Main Data'!AI976="Yes",'Main Data'!AL976="Yes"),1,0)</f>
        <v>0</v>
      </c>
      <c r="BH976">
        <f>IF('Main Data'!AJ976="Yes",1,0)</f>
        <v>0</v>
      </c>
      <c r="BI976">
        <f>IF('Main Data'!AK976="Yes",1,0)</f>
        <v>0</v>
      </c>
      <c r="BJ976">
        <f>IF('Main Data'!AM976="Yes",1,0)</f>
        <v>0</v>
      </c>
      <c r="BK976">
        <f>IF('Main Data'!AQ976="Yes",1,0)</f>
        <v>0</v>
      </c>
      <c r="BL976" s="21">
        <f t="shared" si="91"/>
        <v>0</v>
      </c>
      <c r="BM976" s="21">
        <f t="shared" si="92"/>
        <v>1</v>
      </c>
      <c r="BN976" s="21">
        <f t="shared" si="93"/>
        <v>0</v>
      </c>
      <c r="BO976" s="21">
        <f t="shared" si="94"/>
        <v>0</v>
      </c>
      <c r="BP976" s="21">
        <f t="shared" si="95"/>
        <v>0</v>
      </c>
    </row>
    <row r="977" spans="1:68" x14ac:dyDescent="0.2">
      <c r="A977">
        <v>973</v>
      </c>
      <c r="B977" s="33">
        <f>'Main Data'!C977</f>
        <v>43779</v>
      </c>
      <c r="C977">
        <f>'Main Data'!D977</f>
        <v>26</v>
      </c>
      <c r="D977" s="26">
        <f>'Main Data'!E977</f>
        <v>800</v>
      </c>
      <c r="E977" s="26">
        <f>'Main Data'!F977</f>
        <v>1000</v>
      </c>
      <c r="F977" s="34">
        <f t="shared" si="90"/>
        <v>6.6846117276679271</v>
      </c>
      <c r="G977">
        <f>IF('Main Data'!H977="AP",1,0)</f>
        <v>0</v>
      </c>
      <c r="H977">
        <f>IF('Main Data'!H977="Blancpain",1,0)</f>
        <v>0</v>
      </c>
      <c r="I977">
        <f>IF('Main Data'!H977="Breguet",1,0)</f>
        <v>0</v>
      </c>
      <c r="J977">
        <f>IF('Main Data'!H977="Breitling",1,0)</f>
        <v>0</v>
      </c>
      <c r="K977">
        <f>IF('Main Data'!H977="Cartier",1,0)</f>
        <v>0</v>
      </c>
      <c r="L977">
        <f>IF('Main Data'!H977="Gallet",1,0)</f>
        <v>0</v>
      </c>
      <c r="M977">
        <f>IF('Main Data'!H977="Girard Perregaux",1,0)</f>
        <v>0</v>
      </c>
      <c r="N977">
        <f>IF('Main Data'!H977="Gubelin",1,0)</f>
        <v>0</v>
      </c>
      <c r="O977">
        <f>IF('Main Data'!H977="Heuer",1,0)</f>
        <v>0</v>
      </c>
      <c r="P977">
        <f>IF('Main Data'!H977="IWC",1,0)</f>
        <v>0</v>
      </c>
      <c r="Q977">
        <f>IF('Main Data'!H977="JLC",1,0)</f>
        <v>0</v>
      </c>
      <c r="R977">
        <f>IF('Main Data'!H977="Longines",1,0)</f>
        <v>0</v>
      </c>
      <c r="S977">
        <f>IF('Main Data'!H977="Movado",1,0)</f>
        <v>0</v>
      </c>
      <c r="T977">
        <f>IF('Main Data'!H977="Omega",1,0)</f>
        <v>1</v>
      </c>
      <c r="U977">
        <f>IF('Main Data'!H977="Panerai",1,0)</f>
        <v>0</v>
      </c>
      <c r="V977">
        <f>IF('Main Data'!H977="Patek",1,0)</f>
        <v>0</v>
      </c>
      <c r="W977">
        <f>IF('Main Data'!H977="Rolex",1,0)</f>
        <v>0</v>
      </c>
      <c r="X977">
        <f>IF('Main Data'!H977="Tudor",1,0)</f>
        <v>0</v>
      </c>
      <c r="Y977">
        <f>IF('Main Data'!H977="Ulysse Nardin",1,0)</f>
        <v>0</v>
      </c>
      <c r="Z977">
        <f>IF('Main Data'!H977="Universal Geneve",1,0)</f>
        <v>0</v>
      </c>
      <c r="AA977">
        <f>IF('Main Data'!H977="Vacheron",1,0)</f>
        <v>0</v>
      </c>
      <c r="AB977">
        <f>IF('Main Data'!H977="Zenith",1,0)</f>
        <v>0</v>
      </c>
      <c r="AC977">
        <f>IF('Main Data'!J977="Stainless Steel",1,0)</f>
        <v>1</v>
      </c>
      <c r="AD977">
        <f>IF('Main Data'!J977="Two-tone",1,0)</f>
        <v>0</v>
      </c>
      <c r="AE977">
        <f>IF(OR('Main Data'!J977="YG 18K",'Main Data'!J977="YG &lt;18K",'Main Data'!J977="PG 18K",'Main Data'!J977="PG &lt;18K",'Main Data'!J977="WG 18K",'Main Data'!J977="Mixes of 18K",'Main Data'!J977="Mixes &lt;18K"),1,0)</f>
        <v>0</v>
      </c>
      <c r="AF977">
        <f>IF('Main Data'!J977="Platinum",1,0)</f>
        <v>0</v>
      </c>
      <c r="AG977">
        <f>IF(OR('Main Data'!J977="PVD",'Main Data'!J977="Gold Plate",'Main Data'!J977="Other"),1,0)</f>
        <v>0</v>
      </c>
      <c r="AH977">
        <f>IF('Main Data'!N977="Stainless Steel",1,0)</f>
        <v>1</v>
      </c>
      <c r="AI977">
        <f>IF('Main Data'!N977="Leather",1,0)</f>
        <v>0</v>
      </c>
      <c r="AJ977">
        <f>IF('Main Data'!N977="Two-tone",1,0)</f>
        <v>0</v>
      </c>
      <c r="AK977">
        <f>IF(OR('Main Data'!N977="YG 18K",'Main Data'!N977="PG 18K",'Main Data'!N977="WG 18K",'Main Data'!N977="Mixes of 18K"),1,0)</f>
        <v>0</v>
      </c>
      <c r="AL977">
        <f>IF(OR(,'Main Data'!N977="PVD",'Main Data'!N977="Gold plate"),1,0)</f>
        <v>0</v>
      </c>
      <c r="AM977">
        <f>IF(OR('Main Data'!AV977="Yes",'Main Data'!AW977="Yes",'Main Data'!AU977="Yes"),1,0)</f>
        <v>0</v>
      </c>
      <c r="AN977">
        <f>IF(OR(ISTEXT('Main Data'!AX977), ISTEXT('Main Data'!AY977)),1,0)</f>
        <v>0</v>
      </c>
      <c r="AO977">
        <f>IF('Main Data'!AZ977="Yes",1,0)</f>
        <v>0</v>
      </c>
      <c r="AP977">
        <f>IF('Main Data'!BA977="Yes",1,0)</f>
        <v>0</v>
      </c>
      <c r="AQ977">
        <f>IF('Main Data'!BD977="Yes",1,0)</f>
        <v>0</v>
      </c>
      <c r="AR977">
        <f>IF('Main Data'!BE977="A",1,0)</f>
        <v>0</v>
      </c>
      <c r="AS977">
        <f>IF('Main Data'!BE977="AA",1,0)</f>
        <v>1</v>
      </c>
      <c r="AT977">
        <f>IF('Main Data'!BE977="AAA",1,0)</f>
        <v>0</v>
      </c>
      <c r="AU977">
        <f>IF('Main Data'!BE977="AAAA",1,0)</f>
        <v>0</v>
      </c>
      <c r="AV977">
        <f>IF('Main Data'!P977="Yes",1,0)</f>
        <v>1</v>
      </c>
      <c r="AW977">
        <f>IF('Main Data'!AP977="Yes",1,0)</f>
        <v>0</v>
      </c>
      <c r="AX977">
        <f>IF(OR('Main Data'!V977="Yes", 'Main Data'!W977="Yes",'Main Data'!X977="Yes"),1,0)</f>
        <v>0</v>
      </c>
      <c r="AY977">
        <f>IF(OR('Main Data'!Y977="Yes",'Main Data'!Z977="Yes"),1,0)</f>
        <v>0</v>
      </c>
      <c r="AZ977">
        <f>IF('Main Data'!AR977="Yes",1,0)</f>
        <v>0</v>
      </c>
      <c r="BA977">
        <f>IF('Main Data'!AS977="Yes",1,0)</f>
        <v>0</v>
      </c>
      <c r="BB977">
        <f>IF('Main Data'!AG977="Yes",1,0)</f>
        <v>0</v>
      </c>
      <c r="BC977">
        <f>IF('Main Data'!AB977="Yes",1,0)</f>
        <v>0</v>
      </c>
      <c r="BD977">
        <f>IF('Main Data'!AA977="Yes",1,0)</f>
        <v>0</v>
      </c>
      <c r="BE977">
        <f>IF('Main Data'!AC977="Yes",1,0)</f>
        <v>0</v>
      </c>
      <c r="BF977">
        <f>IF('Main Data'!AF977="Yes",1,0)</f>
        <v>0</v>
      </c>
      <c r="BG977">
        <f>IF(OR('Main Data'!AI977="Yes",'Main Data'!AL977="Yes"),1,0)</f>
        <v>0</v>
      </c>
      <c r="BH977">
        <f>IF('Main Data'!AJ977="Yes",1,0)</f>
        <v>0</v>
      </c>
      <c r="BI977">
        <f>IF('Main Data'!AK977="Yes",1,0)</f>
        <v>0</v>
      </c>
      <c r="BJ977">
        <f>IF('Main Data'!AM977="Yes",1,0)</f>
        <v>0</v>
      </c>
      <c r="BK977">
        <f>IF('Main Data'!AQ977="Yes",1,0)</f>
        <v>0</v>
      </c>
      <c r="BL977" s="21">
        <f t="shared" si="91"/>
        <v>0</v>
      </c>
      <c r="BM977" s="21">
        <f t="shared" si="92"/>
        <v>1</v>
      </c>
      <c r="BN977" s="21">
        <f t="shared" si="93"/>
        <v>0</v>
      </c>
      <c r="BO977" s="21">
        <f t="shared" si="94"/>
        <v>0</v>
      </c>
      <c r="BP977" s="21">
        <f t="shared" si="95"/>
        <v>0</v>
      </c>
    </row>
    <row r="978" spans="1:68" x14ac:dyDescent="0.2">
      <c r="A978">
        <v>974</v>
      </c>
      <c r="B978" s="33">
        <f>'Main Data'!C978</f>
        <v>43779</v>
      </c>
      <c r="C978">
        <f>'Main Data'!D978</f>
        <v>27</v>
      </c>
      <c r="D978" s="26">
        <f>'Main Data'!E978</f>
        <v>300</v>
      </c>
      <c r="E978" s="26">
        <f>'Main Data'!F978</f>
        <v>375</v>
      </c>
      <c r="F978" s="34">
        <f t="shared" si="90"/>
        <v>5.7037824746562009</v>
      </c>
      <c r="G978">
        <f>IF('Main Data'!H978="AP",1,0)</f>
        <v>0</v>
      </c>
      <c r="H978">
        <f>IF('Main Data'!H978="Blancpain",1,0)</f>
        <v>0</v>
      </c>
      <c r="I978">
        <f>IF('Main Data'!H978="Breguet",1,0)</f>
        <v>0</v>
      </c>
      <c r="J978">
        <f>IF('Main Data'!H978="Breitling",1,0)</f>
        <v>0</v>
      </c>
      <c r="K978">
        <f>IF('Main Data'!H978="Cartier",1,0)</f>
        <v>0</v>
      </c>
      <c r="L978">
        <f>IF('Main Data'!H978="Gallet",1,0)</f>
        <v>0</v>
      </c>
      <c r="M978">
        <f>IF('Main Data'!H978="Girard Perregaux",1,0)</f>
        <v>0</v>
      </c>
      <c r="N978">
        <f>IF('Main Data'!H978="Gubelin",1,0)</f>
        <v>0</v>
      </c>
      <c r="O978">
        <f>IF('Main Data'!H978="Heuer",1,0)</f>
        <v>0</v>
      </c>
      <c r="P978">
        <f>IF('Main Data'!H978="IWC",1,0)</f>
        <v>0</v>
      </c>
      <c r="Q978">
        <f>IF('Main Data'!H978="JLC",1,0)</f>
        <v>0</v>
      </c>
      <c r="R978">
        <f>IF('Main Data'!H978="Longines",1,0)</f>
        <v>0</v>
      </c>
      <c r="S978">
        <f>IF('Main Data'!H978="Movado",1,0)</f>
        <v>0</v>
      </c>
      <c r="T978">
        <f>IF('Main Data'!H978="Omega",1,0)</f>
        <v>1</v>
      </c>
      <c r="U978">
        <f>IF('Main Data'!H978="Panerai",1,0)</f>
        <v>0</v>
      </c>
      <c r="V978">
        <f>IF('Main Data'!H978="Patek",1,0)</f>
        <v>0</v>
      </c>
      <c r="W978">
        <f>IF('Main Data'!H978="Rolex",1,0)</f>
        <v>0</v>
      </c>
      <c r="X978">
        <f>IF('Main Data'!H978="Tudor",1,0)</f>
        <v>0</v>
      </c>
      <c r="Y978">
        <f>IF('Main Data'!H978="Ulysse Nardin",1,0)</f>
        <v>0</v>
      </c>
      <c r="Z978">
        <f>IF('Main Data'!H978="Universal Geneve",1,0)</f>
        <v>0</v>
      </c>
      <c r="AA978">
        <f>IF('Main Data'!H978="Vacheron",1,0)</f>
        <v>0</v>
      </c>
      <c r="AB978">
        <f>IF('Main Data'!H978="Zenith",1,0)</f>
        <v>0</v>
      </c>
      <c r="AC978">
        <f>IF('Main Data'!J978="Stainless Steel",1,0)</f>
        <v>1</v>
      </c>
      <c r="AD978">
        <f>IF('Main Data'!J978="Two-tone",1,0)</f>
        <v>0</v>
      </c>
      <c r="AE978">
        <f>IF(OR('Main Data'!J978="YG 18K",'Main Data'!J978="YG &lt;18K",'Main Data'!J978="PG 18K",'Main Data'!J978="PG &lt;18K",'Main Data'!J978="WG 18K",'Main Data'!J978="Mixes of 18K",'Main Data'!J978="Mixes &lt;18K"),1,0)</f>
        <v>0</v>
      </c>
      <c r="AF978">
        <f>IF('Main Data'!J978="Platinum",1,0)</f>
        <v>0</v>
      </c>
      <c r="AG978">
        <f>IF(OR('Main Data'!J978="PVD",'Main Data'!J978="Gold Plate",'Main Data'!J978="Other"),1,0)</f>
        <v>0</v>
      </c>
      <c r="AH978">
        <f>IF('Main Data'!N978="Stainless Steel",1,0)</f>
        <v>1</v>
      </c>
      <c r="AI978">
        <f>IF('Main Data'!N978="Leather",1,0)</f>
        <v>0</v>
      </c>
      <c r="AJ978">
        <f>IF('Main Data'!N978="Two-tone",1,0)</f>
        <v>0</v>
      </c>
      <c r="AK978">
        <f>IF(OR('Main Data'!N978="YG 18K",'Main Data'!N978="PG 18K",'Main Data'!N978="WG 18K",'Main Data'!N978="Mixes of 18K"),1,0)</f>
        <v>0</v>
      </c>
      <c r="AL978">
        <f>IF(OR(,'Main Data'!N978="PVD",'Main Data'!N978="Gold plate"),1,0)</f>
        <v>0</v>
      </c>
      <c r="AM978">
        <f>IF(OR('Main Data'!AV978="Yes",'Main Data'!AW978="Yes",'Main Data'!AU978="Yes"),1,0)</f>
        <v>0</v>
      </c>
      <c r="AN978">
        <f>IF(OR(ISTEXT('Main Data'!AX978), ISTEXT('Main Data'!AY978)),1,0)</f>
        <v>0</v>
      </c>
      <c r="AO978">
        <f>IF('Main Data'!AZ978="Yes",1,0)</f>
        <v>0</v>
      </c>
      <c r="AP978">
        <f>IF('Main Data'!BA978="Yes",1,0)</f>
        <v>0</v>
      </c>
      <c r="AQ978">
        <f>IF('Main Data'!BD978="Yes",1,0)</f>
        <v>0</v>
      </c>
      <c r="AR978">
        <f>IF('Main Data'!BE978="A",1,0)</f>
        <v>1</v>
      </c>
      <c r="AS978">
        <f>IF('Main Data'!BE978="AA",1,0)</f>
        <v>0</v>
      </c>
      <c r="AT978">
        <f>IF('Main Data'!BE978="AAA",1,0)</f>
        <v>0</v>
      </c>
      <c r="AU978">
        <f>IF('Main Data'!BE978="AAAA",1,0)</f>
        <v>0</v>
      </c>
      <c r="AV978">
        <f>IF('Main Data'!P978="Yes",1,0)</f>
        <v>0</v>
      </c>
      <c r="AW978">
        <f>IF('Main Data'!AP978="Yes",1,0)</f>
        <v>0</v>
      </c>
      <c r="AX978">
        <f>IF(OR('Main Data'!V978="Yes", 'Main Data'!W978="Yes",'Main Data'!X978="Yes"),1,0)</f>
        <v>1</v>
      </c>
      <c r="AY978">
        <f>IF(OR('Main Data'!Y978="Yes",'Main Data'!Z978="Yes"),1,0)</f>
        <v>0</v>
      </c>
      <c r="AZ978">
        <f>IF('Main Data'!AR978="Yes",1,0)</f>
        <v>0</v>
      </c>
      <c r="BA978">
        <f>IF('Main Data'!AS978="Yes",1,0)</f>
        <v>0</v>
      </c>
      <c r="BB978">
        <f>IF('Main Data'!AG978="Yes",1,0)</f>
        <v>0</v>
      </c>
      <c r="BC978">
        <f>IF('Main Data'!AB978="Yes",1,0)</f>
        <v>0</v>
      </c>
      <c r="BD978">
        <f>IF('Main Data'!AA978="Yes",1,0)</f>
        <v>0</v>
      </c>
      <c r="BE978">
        <f>IF('Main Data'!AC978="Yes",1,0)</f>
        <v>0</v>
      </c>
      <c r="BF978">
        <f>IF('Main Data'!AF978="Yes",1,0)</f>
        <v>0</v>
      </c>
      <c r="BG978">
        <f>IF(OR('Main Data'!AI978="Yes",'Main Data'!AL978="Yes"),1,0)</f>
        <v>0</v>
      </c>
      <c r="BH978">
        <f>IF('Main Data'!AJ978="Yes",1,0)</f>
        <v>0</v>
      </c>
      <c r="BI978">
        <f>IF('Main Data'!AK978="Yes",1,0)</f>
        <v>0</v>
      </c>
      <c r="BJ978">
        <f>IF('Main Data'!AM978="Yes",1,0)</f>
        <v>0</v>
      </c>
      <c r="BK978">
        <f>IF('Main Data'!AQ978="Yes",1,0)</f>
        <v>0</v>
      </c>
      <c r="BL978" s="21">
        <f t="shared" si="91"/>
        <v>0</v>
      </c>
      <c r="BM978" s="21">
        <f t="shared" si="92"/>
        <v>1</v>
      </c>
      <c r="BN978" s="21">
        <f t="shared" si="93"/>
        <v>0</v>
      </c>
      <c r="BO978" s="21">
        <f t="shared" si="94"/>
        <v>0</v>
      </c>
      <c r="BP978" s="21">
        <f t="shared" si="95"/>
        <v>0</v>
      </c>
    </row>
    <row r="979" spans="1:68" x14ac:dyDescent="0.2">
      <c r="A979">
        <v>975</v>
      </c>
      <c r="B979" s="33">
        <f>'Main Data'!C979</f>
        <v>43779</v>
      </c>
      <c r="C979">
        <f>'Main Data'!D979</f>
        <v>32</v>
      </c>
      <c r="D979" s="26">
        <f>'Main Data'!E979</f>
        <v>1000</v>
      </c>
      <c r="E979" s="26">
        <f>'Main Data'!F979</f>
        <v>1250</v>
      </c>
      <c r="F979" s="34">
        <f t="shared" si="90"/>
        <v>6.9077552789821368</v>
      </c>
      <c r="G979">
        <f>IF('Main Data'!H979="AP",1,0)</f>
        <v>0</v>
      </c>
      <c r="H979">
        <f>IF('Main Data'!H979="Blancpain",1,0)</f>
        <v>0</v>
      </c>
      <c r="I979">
        <f>IF('Main Data'!H979="Breguet",1,0)</f>
        <v>0</v>
      </c>
      <c r="J979">
        <f>IF('Main Data'!H979="Breitling",1,0)</f>
        <v>0</v>
      </c>
      <c r="K979">
        <f>IF('Main Data'!H979="Cartier",1,0)</f>
        <v>0</v>
      </c>
      <c r="L979">
        <f>IF('Main Data'!H979="Gallet",1,0)</f>
        <v>0</v>
      </c>
      <c r="M979">
        <f>IF('Main Data'!H979="Girard Perregaux",1,0)</f>
        <v>0</v>
      </c>
      <c r="N979">
        <f>IF('Main Data'!H979="Gubelin",1,0)</f>
        <v>0</v>
      </c>
      <c r="O979">
        <f>IF('Main Data'!H979="Heuer",1,0)</f>
        <v>0</v>
      </c>
      <c r="P979">
        <f>IF('Main Data'!H979="IWC",1,0)</f>
        <v>0</v>
      </c>
      <c r="Q979">
        <f>IF('Main Data'!H979="JLC",1,0)</f>
        <v>0</v>
      </c>
      <c r="R979">
        <f>IF('Main Data'!H979="Longines",1,0)</f>
        <v>0</v>
      </c>
      <c r="S979">
        <f>IF('Main Data'!H979="Movado",1,0)</f>
        <v>0</v>
      </c>
      <c r="T979">
        <f>IF('Main Data'!H979="Omega",1,0)</f>
        <v>0</v>
      </c>
      <c r="U979">
        <f>IF('Main Data'!H979="Panerai",1,0)</f>
        <v>0</v>
      </c>
      <c r="V979">
        <f>IF('Main Data'!H979="Patek",1,0)</f>
        <v>0</v>
      </c>
      <c r="W979">
        <f>IF('Main Data'!H979="Rolex",1,0)</f>
        <v>0</v>
      </c>
      <c r="X979">
        <f>IF('Main Data'!H979="Tudor",1,0)</f>
        <v>0</v>
      </c>
      <c r="Y979">
        <f>IF('Main Data'!H979="Ulysse Nardin",1,0)</f>
        <v>0</v>
      </c>
      <c r="Z979">
        <f>IF('Main Data'!H979="Universal Geneve",1,0)</f>
        <v>0</v>
      </c>
      <c r="AA979">
        <f>IF('Main Data'!H979="Vacheron",1,0)</f>
        <v>0</v>
      </c>
      <c r="AB979">
        <f>IF('Main Data'!H979="Zenith",1,0)</f>
        <v>1</v>
      </c>
      <c r="AC979">
        <f>IF('Main Data'!J979="Stainless Steel",1,0)</f>
        <v>0</v>
      </c>
      <c r="AD979">
        <f>IF('Main Data'!J979="Two-tone",1,0)</f>
        <v>0</v>
      </c>
      <c r="AE979">
        <f>IF(OR('Main Data'!J979="YG 18K",'Main Data'!J979="YG &lt;18K",'Main Data'!J979="PG 18K",'Main Data'!J979="PG &lt;18K",'Main Data'!J979="WG 18K",'Main Data'!J979="Mixes of 18K",'Main Data'!J979="Mixes &lt;18K"),1,0)</f>
        <v>1</v>
      </c>
      <c r="AF979">
        <f>IF('Main Data'!J979="Platinum",1,0)</f>
        <v>0</v>
      </c>
      <c r="AG979">
        <f>IF(OR('Main Data'!J979="PVD",'Main Data'!J979="Gold Plate",'Main Data'!J979="Other"),1,0)</f>
        <v>0</v>
      </c>
      <c r="AH979">
        <f>IF('Main Data'!N979="Stainless Steel",1,0)</f>
        <v>0</v>
      </c>
      <c r="AI979">
        <f>IF('Main Data'!N979="Leather",1,0)</f>
        <v>1</v>
      </c>
      <c r="AJ979">
        <f>IF('Main Data'!N979="Two-tone",1,0)</f>
        <v>0</v>
      </c>
      <c r="AK979">
        <f>IF(OR('Main Data'!N979="YG 18K",'Main Data'!N979="PG 18K",'Main Data'!N979="WG 18K",'Main Data'!N979="Mixes of 18K"),1,0)</f>
        <v>0</v>
      </c>
      <c r="AL979">
        <f>IF(OR(,'Main Data'!N979="PVD",'Main Data'!N979="Gold plate"),1,0)</f>
        <v>0</v>
      </c>
      <c r="AM979">
        <f>IF(OR('Main Data'!AV979="Yes",'Main Data'!AW979="Yes",'Main Data'!AU979="Yes"),1,0)</f>
        <v>0</v>
      </c>
      <c r="AN979">
        <f>IF(OR(ISTEXT('Main Data'!AX979), ISTEXT('Main Data'!AY979)),1,0)</f>
        <v>0</v>
      </c>
      <c r="AO979">
        <f>IF('Main Data'!AZ979="Yes",1,0)</f>
        <v>0</v>
      </c>
      <c r="AP979">
        <f>IF('Main Data'!BA979="Yes",1,0)</f>
        <v>0</v>
      </c>
      <c r="AQ979">
        <f>IF('Main Data'!BD979="Yes",1,0)</f>
        <v>0</v>
      </c>
      <c r="AR979">
        <f>IF('Main Data'!BE979="A",1,0)</f>
        <v>0</v>
      </c>
      <c r="AS979">
        <f>IF('Main Data'!BE979="AA",1,0)</f>
        <v>1</v>
      </c>
      <c r="AT979">
        <f>IF('Main Data'!BE979="AAA",1,0)</f>
        <v>0</v>
      </c>
      <c r="AU979">
        <f>IF('Main Data'!BE979="AAAA",1,0)</f>
        <v>0</v>
      </c>
      <c r="AV979">
        <f>IF('Main Data'!P979="Yes",1,0)</f>
        <v>0</v>
      </c>
      <c r="AW979">
        <f>IF('Main Data'!AP979="Yes",1,0)</f>
        <v>0</v>
      </c>
      <c r="AX979">
        <f>IF(OR('Main Data'!V979="Yes", 'Main Data'!W979="Yes",'Main Data'!X979="Yes"),1,0)</f>
        <v>0</v>
      </c>
      <c r="AY979">
        <f>IF(OR('Main Data'!Y979="Yes",'Main Data'!Z979="Yes"),1,0)</f>
        <v>0</v>
      </c>
      <c r="AZ979">
        <f>IF('Main Data'!AR979="Yes",1,0)</f>
        <v>0</v>
      </c>
      <c r="BA979">
        <f>IF('Main Data'!AS979="Yes",1,0)</f>
        <v>0</v>
      </c>
      <c r="BB979">
        <f>IF('Main Data'!AG979="Yes",1,0)</f>
        <v>0</v>
      </c>
      <c r="BC979">
        <f>IF('Main Data'!AB979="Yes",1,0)</f>
        <v>0</v>
      </c>
      <c r="BD979">
        <f>IF('Main Data'!AA979="Yes",1,0)</f>
        <v>0</v>
      </c>
      <c r="BE979">
        <f>IF('Main Data'!AC979="Yes",1,0)</f>
        <v>0</v>
      </c>
      <c r="BF979">
        <f>IF('Main Data'!AF979="Yes",1,0)</f>
        <v>0</v>
      </c>
      <c r="BG979">
        <f>IF(OR('Main Data'!AI979="Yes",'Main Data'!AL979="Yes"),1,0)</f>
        <v>1</v>
      </c>
      <c r="BH979">
        <f>IF('Main Data'!AJ979="Yes",1,0)</f>
        <v>0</v>
      </c>
      <c r="BI979">
        <f>IF('Main Data'!AK979="Yes",1,0)</f>
        <v>0</v>
      </c>
      <c r="BJ979">
        <f>IF('Main Data'!AM979="Yes",1,0)</f>
        <v>0</v>
      </c>
      <c r="BK979">
        <f>IF('Main Data'!AQ979="Yes",1,0)</f>
        <v>0</v>
      </c>
      <c r="BL979" s="21">
        <f t="shared" si="91"/>
        <v>0</v>
      </c>
      <c r="BM979" s="21">
        <f t="shared" si="92"/>
        <v>1</v>
      </c>
      <c r="BN979" s="21">
        <f t="shared" si="93"/>
        <v>0</v>
      </c>
      <c r="BO979" s="21">
        <f t="shared" si="94"/>
        <v>0</v>
      </c>
      <c r="BP979" s="21">
        <f t="shared" si="95"/>
        <v>0</v>
      </c>
    </row>
    <row r="980" spans="1:68" x14ac:dyDescent="0.2">
      <c r="A980">
        <v>976</v>
      </c>
      <c r="B980" s="33">
        <f>'Main Data'!C980</f>
        <v>43779</v>
      </c>
      <c r="C980">
        <f>'Main Data'!D980</f>
        <v>35</v>
      </c>
      <c r="D980" s="26">
        <f>'Main Data'!E980</f>
        <v>2900</v>
      </c>
      <c r="E980" s="26">
        <f>'Main Data'!F980</f>
        <v>3625</v>
      </c>
      <c r="F980" s="34">
        <f t="shared" si="90"/>
        <v>7.9724660159745655</v>
      </c>
      <c r="G980">
        <f>IF('Main Data'!H980="AP",1,0)</f>
        <v>0</v>
      </c>
      <c r="H980">
        <f>IF('Main Data'!H980="Blancpain",1,0)</f>
        <v>0</v>
      </c>
      <c r="I980">
        <f>IF('Main Data'!H980="Breguet",1,0)</f>
        <v>0</v>
      </c>
      <c r="J980">
        <f>IF('Main Data'!H980="Breitling",1,0)</f>
        <v>0</v>
      </c>
      <c r="K980">
        <f>IF('Main Data'!H980="Cartier",1,0)</f>
        <v>0</v>
      </c>
      <c r="L980">
        <f>IF('Main Data'!H980="Gallet",1,0)</f>
        <v>0</v>
      </c>
      <c r="M980">
        <f>IF('Main Data'!H980="Girard Perregaux",1,0)</f>
        <v>0</v>
      </c>
      <c r="N980">
        <f>IF('Main Data'!H980="Gubelin",1,0)</f>
        <v>0</v>
      </c>
      <c r="O980">
        <f>IF('Main Data'!H980="Heuer",1,0)</f>
        <v>0</v>
      </c>
      <c r="P980">
        <f>IF('Main Data'!H980="IWC",1,0)</f>
        <v>0</v>
      </c>
      <c r="Q980">
        <f>IF('Main Data'!H980="JLC",1,0)</f>
        <v>0</v>
      </c>
      <c r="R980">
        <f>IF('Main Data'!H980="Longines",1,0)</f>
        <v>0</v>
      </c>
      <c r="S980">
        <f>IF('Main Data'!H980="Movado",1,0)</f>
        <v>0</v>
      </c>
      <c r="T980">
        <f>IF('Main Data'!H980="Omega",1,0)</f>
        <v>1</v>
      </c>
      <c r="U980">
        <f>IF('Main Data'!H980="Panerai",1,0)</f>
        <v>0</v>
      </c>
      <c r="V980">
        <f>IF('Main Data'!H980="Patek",1,0)</f>
        <v>0</v>
      </c>
      <c r="W980">
        <f>IF('Main Data'!H980="Rolex",1,0)</f>
        <v>0</v>
      </c>
      <c r="X980">
        <f>IF('Main Data'!H980="Tudor",1,0)</f>
        <v>0</v>
      </c>
      <c r="Y980">
        <f>IF('Main Data'!H980="Ulysse Nardin",1,0)</f>
        <v>0</v>
      </c>
      <c r="Z980">
        <f>IF('Main Data'!H980="Universal Geneve",1,0)</f>
        <v>0</v>
      </c>
      <c r="AA980">
        <f>IF('Main Data'!H980="Vacheron",1,0)</f>
        <v>0</v>
      </c>
      <c r="AB980">
        <f>IF('Main Data'!H980="Zenith",1,0)</f>
        <v>0</v>
      </c>
      <c r="AC980">
        <f>IF('Main Data'!J980="Stainless Steel",1,0)</f>
        <v>1</v>
      </c>
      <c r="AD980">
        <f>IF('Main Data'!J980="Two-tone",1,0)</f>
        <v>0</v>
      </c>
      <c r="AE980">
        <f>IF(OR('Main Data'!J980="YG 18K",'Main Data'!J980="YG &lt;18K",'Main Data'!J980="PG 18K",'Main Data'!J980="PG &lt;18K",'Main Data'!J980="WG 18K",'Main Data'!J980="Mixes of 18K",'Main Data'!J980="Mixes &lt;18K"),1,0)</f>
        <v>0</v>
      </c>
      <c r="AF980">
        <f>IF('Main Data'!J980="Platinum",1,0)</f>
        <v>0</v>
      </c>
      <c r="AG980">
        <f>IF(OR('Main Data'!J980="PVD",'Main Data'!J980="Gold Plate",'Main Data'!J980="Other"),1,0)</f>
        <v>0</v>
      </c>
      <c r="AH980">
        <f>IF('Main Data'!N980="Stainless Steel",1,0)</f>
        <v>0</v>
      </c>
      <c r="AI980">
        <f>IF('Main Data'!N980="Leather",1,0)</f>
        <v>1</v>
      </c>
      <c r="AJ980">
        <f>IF('Main Data'!N980="Two-tone",1,0)</f>
        <v>0</v>
      </c>
      <c r="AK980">
        <f>IF(OR('Main Data'!N980="YG 18K",'Main Data'!N980="PG 18K",'Main Data'!N980="WG 18K",'Main Data'!N980="Mixes of 18K"),1,0)</f>
        <v>0</v>
      </c>
      <c r="AL980">
        <f>IF(OR(,'Main Data'!N980="PVD",'Main Data'!N980="Gold plate"),1,0)</f>
        <v>0</v>
      </c>
      <c r="AM980">
        <f>IF(OR('Main Data'!AV980="Yes",'Main Data'!AW980="Yes",'Main Data'!AU980="Yes"),1,0)</f>
        <v>0</v>
      </c>
      <c r="AN980">
        <f>IF(OR(ISTEXT('Main Data'!AX980), ISTEXT('Main Data'!AY980)),1,0)</f>
        <v>0</v>
      </c>
      <c r="AO980">
        <f>IF('Main Data'!AZ980="Yes",1,0)</f>
        <v>0</v>
      </c>
      <c r="AP980">
        <f>IF('Main Data'!BA980="Yes",1,0)</f>
        <v>0</v>
      </c>
      <c r="AQ980">
        <f>IF('Main Data'!BD980="Yes",1,0)</f>
        <v>0</v>
      </c>
      <c r="AR980">
        <f>IF('Main Data'!BE980="A",1,0)</f>
        <v>0</v>
      </c>
      <c r="AS980">
        <f>IF('Main Data'!BE980="AA",1,0)</f>
        <v>1</v>
      </c>
      <c r="AT980">
        <f>IF('Main Data'!BE980="AAA",1,0)</f>
        <v>0</v>
      </c>
      <c r="AU980">
        <f>IF('Main Data'!BE980="AAAA",1,0)</f>
        <v>0</v>
      </c>
      <c r="AV980">
        <f>IF('Main Data'!P980="Yes",1,0)</f>
        <v>0</v>
      </c>
      <c r="AW980">
        <f>IF('Main Data'!AP980="Yes",1,0)</f>
        <v>0</v>
      </c>
      <c r="AX980">
        <f>IF(OR('Main Data'!V980="Yes", 'Main Data'!W980="Yes",'Main Data'!X980="Yes"),1,0)</f>
        <v>0</v>
      </c>
      <c r="AY980">
        <f>IF(OR('Main Data'!Y980="Yes",'Main Data'!Z980="Yes"),1,0)</f>
        <v>0</v>
      </c>
      <c r="AZ980">
        <f>IF('Main Data'!AR980="Yes",1,0)</f>
        <v>0</v>
      </c>
      <c r="BA980">
        <f>IF('Main Data'!AS980="Yes",1,0)</f>
        <v>0</v>
      </c>
      <c r="BB980">
        <f>IF('Main Data'!AG980="Yes",1,0)</f>
        <v>0</v>
      </c>
      <c r="BC980">
        <f>IF('Main Data'!AB980="Yes",1,0)</f>
        <v>0</v>
      </c>
      <c r="BD980">
        <f>IF('Main Data'!AA980="Yes",1,0)</f>
        <v>0</v>
      </c>
      <c r="BE980">
        <f>IF('Main Data'!AC980="Yes",1,0)</f>
        <v>0</v>
      </c>
      <c r="BF980">
        <f>IF('Main Data'!AF980="Yes",1,0)</f>
        <v>0</v>
      </c>
      <c r="BG980">
        <f>IF(OR('Main Data'!AI980="Yes",'Main Data'!AL980="Yes"),1,0)</f>
        <v>1</v>
      </c>
      <c r="BH980">
        <f>IF('Main Data'!AJ980="Yes",1,0)</f>
        <v>0</v>
      </c>
      <c r="BI980">
        <f>IF('Main Data'!AK980="Yes",1,0)</f>
        <v>0</v>
      </c>
      <c r="BJ980">
        <f>IF('Main Data'!AM980="Yes",1,0)</f>
        <v>0</v>
      </c>
      <c r="BK980">
        <f>IF('Main Data'!AQ980="Yes",1,0)</f>
        <v>0</v>
      </c>
      <c r="BL980" s="21">
        <f t="shared" si="91"/>
        <v>0</v>
      </c>
      <c r="BM980" s="21">
        <f t="shared" si="92"/>
        <v>1</v>
      </c>
      <c r="BN980" s="21">
        <f t="shared" si="93"/>
        <v>0</v>
      </c>
      <c r="BO980" s="21">
        <f t="shared" si="94"/>
        <v>0</v>
      </c>
      <c r="BP980" s="21">
        <f t="shared" si="95"/>
        <v>0</v>
      </c>
    </row>
    <row r="981" spans="1:68" x14ac:dyDescent="0.2">
      <c r="A981">
        <v>977</v>
      </c>
      <c r="B981" s="33">
        <f>'Main Data'!C981</f>
        <v>43779</v>
      </c>
      <c r="C981">
        <f>'Main Data'!D981</f>
        <v>36</v>
      </c>
      <c r="D981" s="26">
        <f>'Main Data'!E981</f>
        <v>3500</v>
      </c>
      <c r="E981" s="26">
        <f>'Main Data'!F981</f>
        <v>4375</v>
      </c>
      <c r="F981" s="34">
        <f t="shared" si="90"/>
        <v>8.1605182474775049</v>
      </c>
      <c r="G981">
        <f>IF('Main Data'!H981="AP",1,0)</f>
        <v>0</v>
      </c>
      <c r="H981">
        <f>IF('Main Data'!H981="Blancpain",1,0)</f>
        <v>0</v>
      </c>
      <c r="I981">
        <f>IF('Main Data'!H981="Breguet",1,0)</f>
        <v>0</v>
      </c>
      <c r="J981">
        <f>IF('Main Data'!H981="Breitling",1,0)</f>
        <v>0</v>
      </c>
      <c r="K981">
        <f>IF('Main Data'!H981="Cartier",1,0)</f>
        <v>0</v>
      </c>
      <c r="L981">
        <f>IF('Main Data'!H981="Gallet",1,0)</f>
        <v>0</v>
      </c>
      <c r="M981">
        <f>IF('Main Data'!H981="Girard Perregaux",1,0)</f>
        <v>0</v>
      </c>
      <c r="N981">
        <f>IF('Main Data'!H981="Gubelin",1,0)</f>
        <v>0</v>
      </c>
      <c r="O981">
        <f>IF('Main Data'!H981="Heuer",1,0)</f>
        <v>0</v>
      </c>
      <c r="P981">
        <f>IF('Main Data'!H981="IWC",1,0)</f>
        <v>0</v>
      </c>
      <c r="Q981">
        <f>IF('Main Data'!H981="JLC",1,0)</f>
        <v>0</v>
      </c>
      <c r="R981">
        <f>IF('Main Data'!H981="Longines",1,0)</f>
        <v>1</v>
      </c>
      <c r="S981">
        <f>IF('Main Data'!H981="Movado",1,0)</f>
        <v>0</v>
      </c>
      <c r="T981">
        <f>IF('Main Data'!H981="Omega",1,0)</f>
        <v>0</v>
      </c>
      <c r="U981">
        <f>IF('Main Data'!H981="Panerai",1,0)</f>
        <v>0</v>
      </c>
      <c r="V981">
        <f>IF('Main Data'!H981="Patek",1,0)</f>
        <v>0</v>
      </c>
      <c r="W981">
        <f>IF('Main Data'!H981="Rolex",1,0)</f>
        <v>0</v>
      </c>
      <c r="X981">
        <f>IF('Main Data'!H981="Tudor",1,0)</f>
        <v>0</v>
      </c>
      <c r="Y981">
        <f>IF('Main Data'!H981="Ulysse Nardin",1,0)</f>
        <v>0</v>
      </c>
      <c r="Z981">
        <f>IF('Main Data'!H981="Universal Geneve",1,0)</f>
        <v>0</v>
      </c>
      <c r="AA981">
        <f>IF('Main Data'!H981="Vacheron",1,0)</f>
        <v>0</v>
      </c>
      <c r="AB981">
        <f>IF('Main Data'!H981="Zenith",1,0)</f>
        <v>0</v>
      </c>
      <c r="AC981">
        <f>IF('Main Data'!J981="Stainless Steel",1,0)</f>
        <v>0</v>
      </c>
      <c r="AD981">
        <f>IF('Main Data'!J981="Two-tone",1,0)</f>
        <v>0</v>
      </c>
      <c r="AE981">
        <f>IF(OR('Main Data'!J981="YG 18K",'Main Data'!J981="YG &lt;18K",'Main Data'!J981="PG 18K",'Main Data'!J981="PG &lt;18K",'Main Data'!J981="WG 18K",'Main Data'!J981="Mixes of 18K",'Main Data'!J981="Mixes &lt;18K"),1,0)</f>
        <v>1</v>
      </c>
      <c r="AF981">
        <f>IF('Main Data'!J981="Platinum",1,0)</f>
        <v>0</v>
      </c>
      <c r="AG981">
        <f>IF(OR('Main Data'!J981="PVD",'Main Data'!J981="Gold Plate",'Main Data'!J981="Other"),1,0)</f>
        <v>0</v>
      </c>
      <c r="AH981">
        <f>IF('Main Data'!N981="Stainless Steel",1,0)</f>
        <v>0</v>
      </c>
      <c r="AI981">
        <f>IF('Main Data'!N981="Leather",1,0)</f>
        <v>1</v>
      </c>
      <c r="AJ981">
        <f>IF('Main Data'!N981="Two-tone",1,0)</f>
        <v>0</v>
      </c>
      <c r="AK981">
        <f>IF(OR('Main Data'!N981="YG 18K",'Main Data'!N981="PG 18K",'Main Data'!N981="WG 18K",'Main Data'!N981="Mixes of 18K"),1,0)</f>
        <v>0</v>
      </c>
      <c r="AL981">
        <f>IF(OR(,'Main Data'!N981="PVD",'Main Data'!N981="Gold plate"),1,0)</f>
        <v>0</v>
      </c>
      <c r="AM981">
        <f>IF(OR('Main Data'!AV981="Yes",'Main Data'!AW981="Yes",'Main Data'!AU981="Yes"),1,0)</f>
        <v>0</v>
      </c>
      <c r="AN981">
        <f>IF(OR(ISTEXT('Main Data'!AX981), ISTEXT('Main Data'!AY981)),1,0)</f>
        <v>0</v>
      </c>
      <c r="AO981">
        <f>IF('Main Data'!AZ981="Yes",1,0)</f>
        <v>0</v>
      </c>
      <c r="AP981">
        <f>IF('Main Data'!BA981="Yes",1,0)</f>
        <v>0</v>
      </c>
      <c r="AQ981">
        <f>IF('Main Data'!BD981="Yes",1,0)</f>
        <v>0</v>
      </c>
      <c r="AR981">
        <f>IF('Main Data'!BE981="A",1,0)</f>
        <v>0</v>
      </c>
      <c r="AS981">
        <f>IF('Main Data'!BE981="AA",1,0)</f>
        <v>1</v>
      </c>
      <c r="AT981">
        <f>IF('Main Data'!BE981="AAA",1,0)</f>
        <v>0</v>
      </c>
      <c r="AU981">
        <f>IF('Main Data'!BE981="AAAA",1,0)</f>
        <v>0</v>
      </c>
      <c r="AV981">
        <f>IF('Main Data'!P981="Yes",1,0)</f>
        <v>0</v>
      </c>
      <c r="AW981">
        <f>IF('Main Data'!AP981="Yes",1,0)</f>
        <v>0</v>
      </c>
      <c r="AX981">
        <f>IF(OR('Main Data'!V981="Yes", 'Main Data'!W981="Yes",'Main Data'!X981="Yes"),1,0)</f>
        <v>0</v>
      </c>
      <c r="AY981">
        <f>IF(OR('Main Data'!Y981="Yes",'Main Data'!Z981="Yes"),1,0)</f>
        <v>0</v>
      </c>
      <c r="AZ981">
        <f>IF('Main Data'!AR981="Yes",1,0)</f>
        <v>0</v>
      </c>
      <c r="BA981">
        <f>IF('Main Data'!AS981="Yes",1,0)</f>
        <v>0</v>
      </c>
      <c r="BB981">
        <f>IF('Main Data'!AG981="Yes",1,0)</f>
        <v>0</v>
      </c>
      <c r="BC981">
        <f>IF('Main Data'!AB981="Yes",1,0)</f>
        <v>0</v>
      </c>
      <c r="BD981">
        <f>IF('Main Data'!AA981="Yes",1,0)</f>
        <v>0</v>
      </c>
      <c r="BE981">
        <f>IF('Main Data'!AC981="Yes",1,0)</f>
        <v>0</v>
      </c>
      <c r="BF981">
        <f>IF('Main Data'!AF981="Yes",1,0)</f>
        <v>0</v>
      </c>
      <c r="BG981">
        <f>IF(OR('Main Data'!AI981="Yes",'Main Data'!AL981="Yes"),1,0)</f>
        <v>0</v>
      </c>
      <c r="BH981">
        <f>IF('Main Data'!AJ981="Yes",1,0)</f>
        <v>1</v>
      </c>
      <c r="BI981">
        <f>IF('Main Data'!AK981="Yes",1,0)</f>
        <v>0</v>
      </c>
      <c r="BJ981">
        <f>IF('Main Data'!AM981="Yes",1,0)</f>
        <v>0</v>
      </c>
      <c r="BK981">
        <f>IF('Main Data'!AQ981="Yes",1,0)</f>
        <v>0</v>
      </c>
      <c r="BL981" s="21">
        <f t="shared" si="91"/>
        <v>0</v>
      </c>
      <c r="BM981" s="21">
        <f t="shared" si="92"/>
        <v>1</v>
      </c>
      <c r="BN981" s="21">
        <f t="shared" si="93"/>
        <v>0</v>
      </c>
      <c r="BO981" s="21">
        <f t="shared" si="94"/>
        <v>0</v>
      </c>
      <c r="BP981" s="21">
        <f t="shared" si="95"/>
        <v>0</v>
      </c>
    </row>
    <row r="982" spans="1:68" x14ac:dyDescent="0.2">
      <c r="A982">
        <v>978</v>
      </c>
      <c r="B982" s="33">
        <f>'Main Data'!C982</f>
        <v>43779</v>
      </c>
      <c r="C982">
        <f>'Main Data'!D982</f>
        <v>37</v>
      </c>
      <c r="D982" s="26">
        <f>'Main Data'!E982</f>
        <v>2900</v>
      </c>
      <c r="E982" s="26">
        <f>'Main Data'!F982</f>
        <v>3625</v>
      </c>
      <c r="F982" s="34">
        <f t="shared" si="90"/>
        <v>7.9724660159745655</v>
      </c>
      <c r="G982">
        <f>IF('Main Data'!H982="AP",1,0)</f>
        <v>0</v>
      </c>
      <c r="H982">
        <f>IF('Main Data'!H982="Blancpain",1,0)</f>
        <v>0</v>
      </c>
      <c r="I982">
        <f>IF('Main Data'!H982="Breguet",1,0)</f>
        <v>0</v>
      </c>
      <c r="J982">
        <f>IF('Main Data'!H982="Breitling",1,0)</f>
        <v>0</v>
      </c>
      <c r="K982">
        <f>IF('Main Data'!H982="Cartier",1,0)</f>
        <v>0</v>
      </c>
      <c r="L982">
        <f>IF('Main Data'!H982="Gallet",1,0)</f>
        <v>0</v>
      </c>
      <c r="M982">
        <f>IF('Main Data'!H982="Girard Perregaux",1,0)</f>
        <v>0</v>
      </c>
      <c r="N982">
        <f>IF('Main Data'!H982="Gubelin",1,0)</f>
        <v>1</v>
      </c>
      <c r="O982">
        <f>IF('Main Data'!H982="Heuer",1,0)</f>
        <v>0</v>
      </c>
      <c r="P982">
        <f>IF('Main Data'!H982="IWC",1,0)</f>
        <v>0</v>
      </c>
      <c r="Q982">
        <f>IF('Main Data'!H982="JLC",1,0)</f>
        <v>0</v>
      </c>
      <c r="R982">
        <f>IF('Main Data'!H982="Longines",1,0)</f>
        <v>0</v>
      </c>
      <c r="S982">
        <f>IF('Main Data'!H982="Movado",1,0)</f>
        <v>0</v>
      </c>
      <c r="T982">
        <f>IF('Main Data'!H982="Omega",1,0)</f>
        <v>0</v>
      </c>
      <c r="U982">
        <f>IF('Main Data'!H982="Panerai",1,0)</f>
        <v>0</v>
      </c>
      <c r="V982">
        <f>IF('Main Data'!H982="Patek",1,0)</f>
        <v>0</v>
      </c>
      <c r="W982">
        <f>IF('Main Data'!H982="Rolex",1,0)</f>
        <v>0</v>
      </c>
      <c r="X982">
        <f>IF('Main Data'!H982="Tudor",1,0)</f>
        <v>0</v>
      </c>
      <c r="Y982">
        <f>IF('Main Data'!H982="Ulysse Nardin",1,0)</f>
        <v>0</v>
      </c>
      <c r="Z982">
        <f>IF('Main Data'!H982="Universal Geneve",1,0)</f>
        <v>0</v>
      </c>
      <c r="AA982">
        <f>IF('Main Data'!H982="Vacheron",1,0)</f>
        <v>0</v>
      </c>
      <c r="AB982">
        <f>IF('Main Data'!H982="Zenith",1,0)</f>
        <v>0</v>
      </c>
      <c r="AC982">
        <f>IF('Main Data'!J982="Stainless Steel",1,0)</f>
        <v>1</v>
      </c>
      <c r="AD982">
        <f>IF('Main Data'!J982="Two-tone",1,0)</f>
        <v>0</v>
      </c>
      <c r="AE982">
        <f>IF(OR('Main Data'!J982="YG 18K",'Main Data'!J982="YG &lt;18K",'Main Data'!J982="PG 18K",'Main Data'!J982="PG &lt;18K",'Main Data'!J982="WG 18K",'Main Data'!J982="Mixes of 18K",'Main Data'!J982="Mixes &lt;18K"),1,0)</f>
        <v>0</v>
      </c>
      <c r="AF982">
        <f>IF('Main Data'!J982="Platinum",1,0)</f>
        <v>0</v>
      </c>
      <c r="AG982">
        <f>IF(OR('Main Data'!J982="PVD",'Main Data'!J982="Gold Plate",'Main Data'!J982="Other"),1,0)</f>
        <v>0</v>
      </c>
      <c r="AH982">
        <f>IF('Main Data'!N982="Stainless Steel",1,0)</f>
        <v>0</v>
      </c>
      <c r="AI982">
        <f>IF('Main Data'!N982="Leather",1,0)</f>
        <v>1</v>
      </c>
      <c r="AJ982">
        <f>IF('Main Data'!N982="Two-tone",1,0)</f>
        <v>0</v>
      </c>
      <c r="AK982">
        <f>IF(OR('Main Data'!N982="YG 18K",'Main Data'!N982="PG 18K",'Main Data'!N982="WG 18K",'Main Data'!N982="Mixes of 18K"),1,0)</f>
        <v>0</v>
      </c>
      <c r="AL982">
        <f>IF(OR(,'Main Data'!N982="PVD",'Main Data'!N982="Gold plate"),1,0)</f>
        <v>0</v>
      </c>
      <c r="AM982">
        <f>IF(OR('Main Data'!AV982="Yes",'Main Data'!AW982="Yes",'Main Data'!AU982="Yes"),1,0)</f>
        <v>0</v>
      </c>
      <c r="AN982">
        <f>IF(OR(ISTEXT('Main Data'!AX982), ISTEXT('Main Data'!AY982)),1,0)</f>
        <v>0</v>
      </c>
      <c r="AO982">
        <f>IF('Main Data'!AZ982="Yes",1,0)</f>
        <v>0</v>
      </c>
      <c r="AP982">
        <f>IF('Main Data'!BA982="Yes",1,0)</f>
        <v>0</v>
      </c>
      <c r="AQ982">
        <f>IF('Main Data'!BD982="Yes",1,0)</f>
        <v>0</v>
      </c>
      <c r="AR982">
        <f>IF('Main Data'!BE982="A",1,0)</f>
        <v>0</v>
      </c>
      <c r="AS982">
        <f>IF('Main Data'!BE982="AA",1,0)</f>
        <v>0</v>
      </c>
      <c r="AT982">
        <f>IF('Main Data'!BE982="AAA",1,0)</f>
        <v>1</v>
      </c>
      <c r="AU982">
        <f>IF('Main Data'!BE982="AAAA",1,0)</f>
        <v>0</v>
      </c>
      <c r="AV982">
        <f>IF('Main Data'!P982="Yes",1,0)</f>
        <v>0</v>
      </c>
      <c r="AW982">
        <f>IF('Main Data'!AP982="Yes",1,0)</f>
        <v>0</v>
      </c>
      <c r="AX982">
        <f>IF(OR('Main Data'!V982="Yes", 'Main Data'!W982="Yes",'Main Data'!X982="Yes"),1,0)</f>
        <v>1</v>
      </c>
      <c r="AY982">
        <f>IF(OR('Main Data'!Y982="Yes",'Main Data'!Z982="Yes"),1,0)</f>
        <v>1</v>
      </c>
      <c r="AZ982">
        <f>IF('Main Data'!AR982="Yes",1,0)</f>
        <v>0</v>
      </c>
      <c r="BA982">
        <f>IF('Main Data'!AS982="Yes",1,0)</f>
        <v>0</v>
      </c>
      <c r="BB982">
        <f>IF('Main Data'!AG982="Yes",1,0)</f>
        <v>0</v>
      </c>
      <c r="BC982">
        <f>IF('Main Data'!AB982="Yes",1,0)</f>
        <v>0</v>
      </c>
      <c r="BD982">
        <f>IF('Main Data'!AA982="Yes",1,0)</f>
        <v>0</v>
      </c>
      <c r="BE982">
        <f>IF('Main Data'!AC982="Yes",1,0)</f>
        <v>0</v>
      </c>
      <c r="BF982">
        <f>IF('Main Data'!AF982="Yes",1,0)</f>
        <v>0</v>
      </c>
      <c r="BG982">
        <f>IF(OR('Main Data'!AI982="Yes",'Main Data'!AL982="Yes"),1,0)</f>
        <v>0</v>
      </c>
      <c r="BH982">
        <f>IF('Main Data'!AJ982="Yes",1,0)</f>
        <v>0</v>
      </c>
      <c r="BI982">
        <f>IF('Main Data'!AK982="Yes",1,0)</f>
        <v>0</v>
      </c>
      <c r="BJ982">
        <f>IF('Main Data'!AM982="Yes",1,0)</f>
        <v>0</v>
      </c>
      <c r="BK982">
        <f>IF('Main Data'!AQ982="Yes",1,0)</f>
        <v>0</v>
      </c>
      <c r="BL982" s="21">
        <f t="shared" si="91"/>
        <v>0</v>
      </c>
      <c r="BM982" s="21">
        <f t="shared" si="92"/>
        <v>1</v>
      </c>
      <c r="BN982" s="21">
        <f t="shared" si="93"/>
        <v>0</v>
      </c>
      <c r="BO982" s="21">
        <f t="shared" si="94"/>
        <v>0</v>
      </c>
      <c r="BP982" s="21">
        <f t="shared" si="95"/>
        <v>0</v>
      </c>
    </row>
    <row r="983" spans="1:68" x14ac:dyDescent="0.2">
      <c r="A983">
        <v>979</v>
      </c>
      <c r="B983" s="33">
        <f>'Main Data'!C983</f>
        <v>43779</v>
      </c>
      <c r="C983">
        <f>'Main Data'!D983</f>
        <v>40</v>
      </c>
      <c r="D983" s="26">
        <f>'Main Data'!E983</f>
        <v>1600</v>
      </c>
      <c r="E983" s="26">
        <f>'Main Data'!F983</f>
        <v>2000</v>
      </c>
      <c r="F983" s="34">
        <f t="shared" si="90"/>
        <v>7.3777589082278725</v>
      </c>
      <c r="G983">
        <f>IF('Main Data'!H983="AP",1,0)</f>
        <v>0</v>
      </c>
      <c r="H983">
        <f>IF('Main Data'!H983="Blancpain",1,0)</f>
        <v>0</v>
      </c>
      <c r="I983">
        <f>IF('Main Data'!H983="Breguet",1,0)</f>
        <v>0</v>
      </c>
      <c r="J983">
        <f>IF('Main Data'!H983="Breitling",1,0)</f>
        <v>0</v>
      </c>
      <c r="K983">
        <f>IF('Main Data'!H983="Cartier",1,0)</f>
        <v>0</v>
      </c>
      <c r="L983">
        <f>IF('Main Data'!H983="Gallet",1,0)</f>
        <v>0</v>
      </c>
      <c r="M983">
        <f>IF('Main Data'!H983="Girard Perregaux",1,0)</f>
        <v>0</v>
      </c>
      <c r="N983">
        <f>IF('Main Data'!H983="Gubelin",1,0)</f>
        <v>0</v>
      </c>
      <c r="O983">
        <f>IF('Main Data'!H983="Heuer",1,0)</f>
        <v>0</v>
      </c>
      <c r="P983">
        <f>IF('Main Data'!H983="IWC",1,0)</f>
        <v>0</v>
      </c>
      <c r="Q983">
        <f>IF('Main Data'!H983="JLC",1,0)</f>
        <v>0</v>
      </c>
      <c r="R983">
        <f>IF('Main Data'!H983="Longines",1,0)</f>
        <v>0</v>
      </c>
      <c r="S983">
        <f>IF('Main Data'!H983="Movado",1,0)</f>
        <v>1</v>
      </c>
      <c r="T983">
        <f>IF('Main Data'!H983="Omega",1,0)</f>
        <v>0</v>
      </c>
      <c r="U983">
        <f>IF('Main Data'!H983="Panerai",1,0)</f>
        <v>0</v>
      </c>
      <c r="V983">
        <f>IF('Main Data'!H983="Patek",1,0)</f>
        <v>0</v>
      </c>
      <c r="W983">
        <f>IF('Main Data'!H983="Rolex",1,0)</f>
        <v>0</v>
      </c>
      <c r="X983">
        <f>IF('Main Data'!H983="Tudor",1,0)</f>
        <v>0</v>
      </c>
      <c r="Y983">
        <f>IF('Main Data'!H983="Ulysse Nardin",1,0)</f>
        <v>0</v>
      </c>
      <c r="Z983">
        <f>IF('Main Data'!H983="Universal Geneve",1,0)</f>
        <v>0</v>
      </c>
      <c r="AA983">
        <f>IF('Main Data'!H983="Vacheron",1,0)</f>
        <v>0</v>
      </c>
      <c r="AB983">
        <f>IF('Main Data'!H983="Zenith",1,0)</f>
        <v>0</v>
      </c>
      <c r="AC983">
        <f>IF('Main Data'!J983="Stainless Steel",1,0)</f>
        <v>0</v>
      </c>
      <c r="AD983">
        <f>IF('Main Data'!J983="Two-tone",1,0)</f>
        <v>0</v>
      </c>
      <c r="AE983">
        <f>IF(OR('Main Data'!J983="YG 18K",'Main Data'!J983="YG &lt;18K",'Main Data'!J983="PG 18K",'Main Data'!J983="PG &lt;18K",'Main Data'!J983="WG 18K",'Main Data'!J983="Mixes of 18K",'Main Data'!J983="Mixes &lt;18K"),1,0)</f>
        <v>1</v>
      </c>
      <c r="AF983">
        <f>IF('Main Data'!J983="Platinum",1,0)</f>
        <v>0</v>
      </c>
      <c r="AG983">
        <f>IF(OR('Main Data'!J983="PVD",'Main Data'!J983="Gold Plate",'Main Data'!J983="Other"),1,0)</f>
        <v>0</v>
      </c>
      <c r="AH983">
        <f>IF('Main Data'!N983="Stainless Steel",1,0)</f>
        <v>0</v>
      </c>
      <c r="AI983">
        <f>IF('Main Data'!N983="Leather",1,0)</f>
        <v>1</v>
      </c>
      <c r="AJ983">
        <f>IF('Main Data'!N983="Two-tone",1,0)</f>
        <v>0</v>
      </c>
      <c r="AK983">
        <f>IF(OR('Main Data'!N983="YG 18K",'Main Data'!N983="PG 18K",'Main Data'!N983="WG 18K",'Main Data'!N983="Mixes of 18K"),1,0)</f>
        <v>0</v>
      </c>
      <c r="AL983">
        <f>IF(OR(,'Main Data'!N983="PVD",'Main Data'!N983="Gold plate"),1,0)</f>
        <v>0</v>
      </c>
      <c r="AM983">
        <f>IF(OR('Main Data'!AV983="Yes",'Main Data'!AW983="Yes",'Main Data'!AU983="Yes"),1,0)</f>
        <v>0</v>
      </c>
      <c r="AN983">
        <f>IF(OR(ISTEXT('Main Data'!AX983), ISTEXT('Main Data'!AY983)),1,0)</f>
        <v>0</v>
      </c>
      <c r="AO983">
        <f>IF('Main Data'!AZ983="Yes",1,0)</f>
        <v>0</v>
      </c>
      <c r="AP983">
        <f>IF('Main Data'!BA983="Yes",1,0)</f>
        <v>0</v>
      </c>
      <c r="AQ983">
        <f>IF('Main Data'!BD983="Yes",1,0)</f>
        <v>0</v>
      </c>
      <c r="AR983">
        <f>IF('Main Data'!BE983="A",1,0)</f>
        <v>0</v>
      </c>
      <c r="AS983">
        <f>IF('Main Data'!BE983="AA",1,0)</f>
        <v>0</v>
      </c>
      <c r="AT983">
        <f>IF('Main Data'!BE983="AAA",1,0)</f>
        <v>1</v>
      </c>
      <c r="AU983">
        <f>IF('Main Data'!BE983="AAAA",1,0)</f>
        <v>0</v>
      </c>
      <c r="AV983">
        <f>IF('Main Data'!P983="Yes",1,0)</f>
        <v>0</v>
      </c>
      <c r="AW983">
        <f>IF('Main Data'!AP983="Yes",1,0)</f>
        <v>0</v>
      </c>
      <c r="AX983">
        <f>IF(OR('Main Data'!V983="Yes", 'Main Data'!W983="Yes",'Main Data'!X983="Yes"),1,0)</f>
        <v>1</v>
      </c>
      <c r="AY983">
        <f>IF(OR('Main Data'!Y983="Yes",'Main Data'!Z983="Yes"),1,0)</f>
        <v>0</v>
      </c>
      <c r="AZ983">
        <f>IF('Main Data'!AR983="Yes",1,0)</f>
        <v>0</v>
      </c>
      <c r="BA983">
        <f>IF('Main Data'!AS983="Yes",1,0)</f>
        <v>0</v>
      </c>
      <c r="BB983">
        <f>IF('Main Data'!AG983="Yes",1,0)</f>
        <v>0</v>
      </c>
      <c r="BC983">
        <f>IF('Main Data'!AB983="Yes",1,0)</f>
        <v>0</v>
      </c>
      <c r="BD983">
        <f>IF('Main Data'!AA983="Yes",1,0)</f>
        <v>0</v>
      </c>
      <c r="BE983">
        <f>IF('Main Data'!AC983="Yes",1,0)</f>
        <v>0</v>
      </c>
      <c r="BF983">
        <f>IF('Main Data'!AF983="Yes",1,0)</f>
        <v>0</v>
      </c>
      <c r="BG983">
        <f>IF(OR('Main Data'!AI983="Yes",'Main Data'!AL983="Yes"),1,0)</f>
        <v>0</v>
      </c>
      <c r="BH983">
        <f>IF('Main Data'!AJ983="Yes",1,0)</f>
        <v>0</v>
      </c>
      <c r="BI983">
        <f>IF('Main Data'!AK983="Yes",1,0)</f>
        <v>0</v>
      </c>
      <c r="BJ983">
        <f>IF('Main Data'!AM983="Yes",1,0)</f>
        <v>0</v>
      </c>
      <c r="BK983">
        <f>IF('Main Data'!AQ983="Yes",1,0)</f>
        <v>0</v>
      </c>
      <c r="BL983" s="21">
        <f t="shared" si="91"/>
        <v>0</v>
      </c>
      <c r="BM983" s="21">
        <f t="shared" si="92"/>
        <v>1</v>
      </c>
      <c r="BN983" s="21">
        <f t="shared" si="93"/>
        <v>0</v>
      </c>
      <c r="BO983" s="21">
        <f t="shared" si="94"/>
        <v>0</v>
      </c>
      <c r="BP983" s="21">
        <f t="shared" si="95"/>
        <v>0</v>
      </c>
    </row>
    <row r="984" spans="1:68" x14ac:dyDescent="0.2">
      <c r="A984">
        <v>980</v>
      </c>
      <c r="B984" s="33">
        <f>'Main Data'!C984</f>
        <v>43779</v>
      </c>
      <c r="C984">
        <f>'Main Data'!D984</f>
        <v>41</v>
      </c>
      <c r="D984" s="26">
        <f>'Main Data'!E984</f>
        <v>5000</v>
      </c>
      <c r="E984" s="26">
        <f>'Main Data'!F984</f>
        <v>6250</v>
      </c>
      <c r="F984" s="34">
        <f t="shared" si="90"/>
        <v>8.5171931914162382</v>
      </c>
      <c r="G984">
        <f>IF('Main Data'!H984="AP",1,0)</f>
        <v>0</v>
      </c>
      <c r="H984">
        <f>IF('Main Data'!H984="Blancpain",1,0)</f>
        <v>0</v>
      </c>
      <c r="I984">
        <f>IF('Main Data'!H984="Breguet",1,0)</f>
        <v>0</v>
      </c>
      <c r="J984">
        <f>IF('Main Data'!H984="Breitling",1,0)</f>
        <v>0</v>
      </c>
      <c r="K984">
        <f>IF('Main Data'!H984="Cartier",1,0)</f>
        <v>0</v>
      </c>
      <c r="L984">
        <f>IF('Main Data'!H984="Gallet",1,0)</f>
        <v>0</v>
      </c>
      <c r="M984">
        <f>IF('Main Data'!H984="Girard Perregaux",1,0)</f>
        <v>0</v>
      </c>
      <c r="N984">
        <f>IF('Main Data'!H984="Gubelin",1,0)</f>
        <v>0</v>
      </c>
      <c r="O984">
        <f>IF('Main Data'!H984="Heuer",1,0)</f>
        <v>0</v>
      </c>
      <c r="P984">
        <f>IF('Main Data'!H984="IWC",1,0)</f>
        <v>0</v>
      </c>
      <c r="Q984">
        <f>IF('Main Data'!H984="JLC",1,0)</f>
        <v>0</v>
      </c>
      <c r="R984">
        <f>IF('Main Data'!H984="Longines",1,0)</f>
        <v>0</v>
      </c>
      <c r="S984">
        <f>IF('Main Data'!H984="Movado",1,0)</f>
        <v>0</v>
      </c>
      <c r="T984">
        <f>IF('Main Data'!H984="Omega",1,0)</f>
        <v>0</v>
      </c>
      <c r="U984">
        <f>IF('Main Data'!H984="Panerai",1,0)</f>
        <v>0</v>
      </c>
      <c r="V984">
        <f>IF('Main Data'!H984="Patek",1,0)</f>
        <v>0</v>
      </c>
      <c r="W984">
        <f>IF('Main Data'!H984="Rolex",1,0)</f>
        <v>0</v>
      </c>
      <c r="X984">
        <f>IF('Main Data'!H984="Tudor",1,0)</f>
        <v>0</v>
      </c>
      <c r="Y984">
        <f>IF('Main Data'!H984="Ulysse Nardin",1,0)</f>
        <v>0</v>
      </c>
      <c r="Z984">
        <f>IF('Main Data'!H984="Universal Geneve",1,0)</f>
        <v>1</v>
      </c>
      <c r="AA984">
        <f>IF('Main Data'!H984="Vacheron",1,0)</f>
        <v>0</v>
      </c>
      <c r="AB984">
        <f>IF('Main Data'!H984="Zenith",1,0)</f>
        <v>0</v>
      </c>
      <c r="AC984">
        <f>IF('Main Data'!J984="Stainless Steel",1,0)</f>
        <v>1</v>
      </c>
      <c r="AD984">
        <f>IF('Main Data'!J984="Two-tone",1,0)</f>
        <v>0</v>
      </c>
      <c r="AE984">
        <f>IF(OR('Main Data'!J984="YG 18K",'Main Data'!J984="YG &lt;18K",'Main Data'!J984="PG 18K",'Main Data'!J984="PG &lt;18K",'Main Data'!J984="WG 18K",'Main Data'!J984="Mixes of 18K",'Main Data'!J984="Mixes &lt;18K"),1,0)</f>
        <v>0</v>
      </c>
      <c r="AF984">
        <f>IF('Main Data'!J984="Platinum",1,0)</f>
        <v>0</v>
      </c>
      <c r="AG984">
        <f>IF(OR('Main Data'!J984="PVD",'Main Data'!J984="Gold Plate",'Main Data'!J984="Other"),1,0)</f>
        <v>0</v>
      </c>
      <c r="AH984">
        <f>IF('Main Data'!N984="Stainless Steel",1,0)</f>
        <v>0</v>
      </c>
      <c r="AI984">
        <f>IF('Main Data'!N984="Leather",1,0)</f>
        <v>1</v>
      </c>
      <c r="AJ984">
        <f>IF('Main Data'!N984="Two-tone",1,0)</f>
        <v>0</v>
      </c>
      <c r="AK984">
        <f>IF(OR('Main Data'!N984="YG 18K",'Main Data'!N984="PG 18K",'Main Data'!N984="WG 18K",'Main Data'!N984="Mixes of 18K"),1,0)</f>
        <v>0</v>
      </c>
      <c r="AL984">
        <f>IF(OR(,'Main Data'!N984="PVD",'Main Data'!N984="Gold plate"),1,0)</f>
        <v>0</v>
      </c>
      <c r="AM984">
        <f>IF(OR('Main Data'!AV984="Yes",'Main Data'!AW984="Yes",'Main Data'!AU984="Yes"),1,0)</f>
        <v>0</v>
      </c>
      <c r="AN984">
        <f>IF(OR(ISTEXT('Main Data'!AX984), ISTEXT('Main Data'!AY984)),1,0)</f>
        <v>0</v>
      </c>
      <c r="AO984">
        <f>IF('Main Data'!AZ984="Yes",1,0)</f>
        <v>0</v>
      </c>
      <c r="AP984">
        <f>IF('Main Data'!BA984="Yes",1,0)</f>
        <v>0</v>
      </c>
      <c r="AQ984">
        <f>IF('Main Data'!BD984="Yes",1,0)</f>
        <v>0</v>
      </c>
      <c r="AR984">
        <f>IF('Main Data'!BE984="A",1,0)</f>
        <v>0</v>
      </c>
      <c r="AS984">
        <f>IF('Main Data'!BE984="AA",1,0)</f>
        <v>1</v>
      </c>
      <c r="AT984">
        <f>IF('Main Data'!BE984="AAA",1,0)</f>
        <v>0</v>
      </c>
      <c r="AU984">
        <f>IF('Main Data'!BE984="AAAA",1,0)</f>
        <v>0</v>
      </c>
      <c r="AV984">
        <f>IF('Main Data'!P984="Yes",1,0)</f>
        <v>0</v>
      </c>
      <c r="AW984">
        <f>IF('Main Data'!AP984="Yes",1,0)</f>
        <v>0</v>
      </c>
      <c r="AX984">
        <f>IF(OR('Main Data'!V984="Yes", 'Main Data'!W984="Yes",'Main Data'!X984="Yes"),1,0)</f>
        <v>1</v>
      </c>
      <c r="AY984">
        <f>IF(OR('Main Data'!Y984="Yes",'Main Data'!Z984="Yes"),1,0)</f>
        <v>1</v>
      </c>
      <c r="AZ984">
        <f>IF('Main Data'!AR984="Yes",1,0)</f>
        <v>0</v>
      </c>
      <c r="BA984">
        <f>IF('Main Data'!AS984="Yes",1,0)</f>
        <v>0</v>
      </c>
      <c r="BB984">
        <f>IF('Main Data'!AG984="Yes",1,0)</f>
        <v>0</v>
      </c>
      <c r="BC984">
        <f>IF('Main Data'!AB984="Yes",1,0)</f>
        <v>0</v>
      </c>
      <c r="BD984">
        <f>IF('Main Data'!AA984="Yes",1,0)</f>
        <v>0</v>
      </c>
      <c r="BE984">
        <f>IF('Main Data'!AC984="Yes",1,0)</f>
        <v>0</v>
      </c>
      <c r="BF984">
        <f>IF('Main Data'!AF984="Yes",1,0)</f>
        <v>0</v>
      </c>
      <c r="BG984">
        <f>IF(OR('Main Data'!AI984="Yes",'Main Data'!AL984="Yes"),1,0)</f>
        <v>1</v>
      </c>
      <c r="BH984">
        <f>IF('Main Data'!AJ984="Yes",1,0)</f>
        <v>0</v>
      </c>
      <c r="BI984">
        <f>IF('Main Data'!AK984="Yes",1,0)</f>
        <v>0</v>
      </c>
      <c r="BJ984">
        <f>IF('Main Data'!AM984="Yes",1,0)</f>
        <v>0</v>
      </c>
      <c r="BK984">
        <f>IF('Main Data'!AQ984="Yes",1,0)</f>
        <v>0</v>
      </c>
      <c r="BL984" s="21">
        <f t="shared" si="91"/>
        <v>0</v>
      </c>
      <c r="BM984" s="21">
        <f t="shared" si="92"/>
        <v>1</v>
      </c>
      <c r="BN984" s="21">
        <f t="shared" si="93"/>
        <v>0</v>
      </c>
      <c r="BO984" s="21">
        <f t="shared" si="94"/>
        <v>0</v>
      </c>
      <c r="BP984" s="21">
        <f t="shared" si="95"/>
        <v>0</v>
      </c>
    </row>
    <row r="985" spans="1:68" x14ac:dyDescent="0.2">
      <c r="A985">
        <v>981</v>
      </c>
      <c r="B985" s="33">
        <f>'Main Data'!C985</f>
        <v>43779</v>
      </c>
      <c r="C985">
        <f>'Main Data'!D985</f>
        <v>47</v>
      </c>
      <c r="D985" s="26">
        <f>'Main Data'!E985</f>
        <v>800</v>
      </c>
      <c r="E985" s="26">
        <f>'Main Data'!F985</f>
        <v>1000</v>
      </c>
      <c r="F985" s="34">
        <f t="shared" si="90"/>
        <v>6.6846117276679271</v>
      </c>
      <c r="G985">
        <f>IF('Main Data'!H985="AP",1,0)</f>
        <v>0</v>
      </c>
      <c r="H985">
        <f>IF('Main Data'!H985="Blancpain",1,0)</f>
        <v>0</v>
      </c>
      <c r="I985">
        <f>IF('Main Data'!H985="Breguet",1,0)</f>
        <v>0</v>
      </c>
      <c r="J985">
        <f>IF('Main Data'!H985="Breitling",1,0)</f>
        <v>0</v>
      </c>
      <c r="K985">
        <f>IF('Main Data'!H985="Cartier",1,0)</f>
        <v>0</v>
      </c>
      <c r="L985">
        <f>IF('Main Data'!H985="Gallet",1,0)</f>
        <v>1</v>
      </c>
      <c r="M985">
        <f>IF('Main Data'!H985="Girard Perregaux",1,0)</f>
        <v>0</v>
      </c>
      <c r="N985">
        <f>IF('Main Data'!H985="Gubelin",1,0)</f>
        <v>0</v>
      </c>
      <c r="O985">
        <f>IF('Main Data'!H985="Heuer",1,0)</f>
        <v>0</v>
      </c>
      <c r="P985">
        <f>IF('Main Data'!H985="IWC",1,0)</f>
        <v>0</v>
      </c>
      <c r="Q985">
        <f>IF('Main Data'!H985="JLC",1,0)</f>
        <v>0</v>
      </c>
      <c r="R985">
        <f>IF('Main Data'!H985="Longines",1,0)</f>
        <v>0</v>
      </c>
      <c r="S985">
        <f>IF('Main Data'!H985="Movado",1,0)</f>
        <v>0</v>
      </c>
      <c r="T985">
        <f>IF('Main Data'!H985="Omega",1,0)</f>
        <v>0</v>
      </c>
      <c r="U985">
        <f>IF('Main Data'!H985="Panerai",1,0)</f>
        <v>0</v>
      </c>
      <c r="V985">
        <f>IF('Main Data'!H985="Patek",1,0)</f>
        <v>0</v>
      </c>
      <c r="W985">
        <f>IF('Main Data'!H985="Rolex",1,0)</f>
        <v>0</v>
      </c>
      <c r="X985">
        <f>IF('Main Data'!H985="Tudor",1,0)</f>
        <v>0</v>
      </c>
      <c r="Y985">
        <f>IF('Main Data'!H985="Ulysse Nardin",1,0)</f>
        <v>0</v>
      </c>
      <c r="Z985">
        <f>IF('Main Data'!H985="Universal Geneve",1,0)</f>
        <v>0</v>
      </c>
      <c r="AA985">
        <f>IF('Main Data'!H985="Vacheron",1,0)</f>
        <v>0</v>
      </c>
      <c r="AB985">
        <f>IF('Main Data'!H985="Zenith",1,0)</f>
        <v>0</v>
      </c>
      <c r="AC985">
        <f>IF('Main Data'!J985="Stainless Steel",1,0)</f>
        <v>1</v>
      </c>
      <c r="AD985">
        <f>IF('Main Data'!J985="Two-tone",1,0)</f>
        <v>0</v>
      </c>
      <c r="AE985">
        <f>IF(OR('Main Data'!J985="YG 18K",'Main Data'!J985="YG &lt;18K",'Main Data'!J985="PG 18K",'Main Data'!J985="PG &lt;18K",'Main Data'!J985="WG 18K",'Main Data'!J985="Mixes of 18K",'Main Data'!J985="Mixes &lt;18K"),1,0)</f>
        <v>0</v>
      </c>
      <c r="AF985">
        <f>IF('Main Data'!J985="Platinum",1,0)</f>
        <v>0</v>
      </c>
      <c r="AG985">
        <f>IF(OR('Main Data'!J985="PVD",'Main Data'!J985="Gold Plate",'Main Data'!J985="Other"),1,0)</f>
        <v>0</v>
      </c>
      <c r="AH985">
        <f>IF('Main Data'!N985="Stainless Steel",1,0)</f>
        <v>0</v>
      </c>
      <c r="AI985">
        <f>IF('Main Data'!N985="Leather",1,0)</f>
        <v>1</v>
      </c>
      <c r="AJ985">
        <f>IF('Main Data'!N985="Two-tone",1,0)</f>
        <v>0</v>
      </c>
      <c r="AK985">
        <f>IF(OR('Main Data'!N985="YG 18K",'Main Data'!N985="PG 18K",'Main Data'!N985="WG 18K",'Main Data'!N985="Mixes of 18K"),1,0)</f>
        <v>0</v>
      </c>
      <c r="AL985">
        <f>IF(OR(,'Main Data'!N985="PVD",'Main Data'!N985="Gold plate"),1,0)</f>
        <v>0</v>
      </c>
      <c r="AM985">
        <f>IF(OR('Main Data'!AV985="Yes",'Main Data'!AW985="Yes",'Main Data'!AU985="Yes"),1,0)</f>
        <v>0</v>
      </c>
      <c r="AN985">
        <f>IF(OR(ISTEXT('Main Data'!AX985), ISTEXT('Main Data'!AY985)),1,0)</f>
        <v>0</v>
      </c>
      <c r="AO985">
        <f>IF('Main Data'!AZ985="Yes",1,0)</f>
        <v>0</v>
      </c>
      <c r="AP985">
        <f>IF('Main Data'!BA985="Yes",1,0)</f>
        <v>0</v>
      </c>
      <c r="AQ985">
        <f>IF('Main Data'!BD985="Yes",1,0)</f>
        <v>0</v>
      </c>
      <c r="AR985">
        <f>IF('Main Data'!BE985="A",1,0)</f>
        <v>0</v>
      </c>
      <c r="AS985">
        <f>IF('Main Data'!BE985="AA",1,0)</f>
        <v>1</v>
      </c>
      <c r="AT985">
        <f>IF('Main Data'!BE985="AAA",1,0)</f>
        <v>0</v>
      </c>
      <c r="AU985">
        <f>IF('Main Data'!BE985="AAAA",1,0)</f>
        <v>0</v>
      </c>
      <c r="AV985">
        <f>IF('Main Data'!P985="Yes",1,0)</f>
        <v>0</v>
      </c>
      <c r="AW985">
        <f>IF('Main Data'!AP985="Yes",1,0)</f>
        <v>0</v>
      </c>
      <c r="AX985">
        <f>IF(OR('Main Data'!V985="Yes", 'Main Data'!W985="Yes",'Main Data'!X985="Yes"),1,0)</f>
        <v>0</v>
      </c>
      <c r="AY985">
        <f>IF(OR('Main Data'!Y985="Yes",'Main Data'!Z985="Yes"),1,0)</f>
        <v>0</v>
      </c>
      <c r="AZ985">
        <f>IF('Main Data'!AR985="Yes",1,0)</f>
        <v>0</v>
      </c>
      <c r="BA985">
        <f>IF('Main Data'!AS985="Yes",1,0)</f>
        <v>0</v>
      </c>
      <c r="BB985">
        <f>IF('Main Data'!AG985="Yes",1,0)</f>
        <v>0</v>
      </c>
      <c r="BC985">
        <f>IF('Main Data'!AB985="Yes",1,0)</f>
        <v>0</v>
      </c>
      <c r="BD985">
        <f>IF('Main Data'!AA985="Yes",1,0)</f>
        <v>0</v>
      </c>
      <c r="BE985">
        <f>IF('Main Data'!AC985="Yes",1,0)</f>
        <v>0</v>
      </c>
      <c r="BF985">
        <f>IF('Main Data'!AF985="Yes",1,0)</f>
        <v>0</v>
      </c>
      <c r="BG985">
        <f>IF(OR('Main Data'!AI985="Yes",'Main Data'!AL985="Yes"),1,0)</f>
        <v>1</v>
      </c>
      <c r="BH985">
        <f>IF('Main Data'!AJ985="Yes",1,0)</f>
        <v>0</v>
      </c>
      <c r="BI985">
        <f>IF('Main Data'!AK985="Yes",1,0)</f>
        <v>0</v>
      </c>
      <c r="BJ985">
        <f>IF('Main Data'!AM985="Yes",1,0)</f>
        <v>0</v>
      </c>
      <c r="BK985">
        <f>IF('Main Data'!AQ985="Yes",1,0)</f>
        <v>0</v>
      </c>
      <c r="BL985" s="21">
        <f t="shared" si="91"/>
        <v>0</v>
      </c>
      <c r="BM985" s="21">
        <f t="shared" si="92"/>
        <v>1</v>
      </c>
      <c r="BN985" s="21">
        <f t="shared" si="93"/>
        <v>0</v>
      </c>
      <c r="BO985" s="21">
        <f t="shared" si="94"/>
        <v>0</v>
      </c>
      <c r="BP985" s="21">
        <f t="shared" si="95"/>
        <v>0</v>
      </c>
    </row>
    <row r="986" spans="1:68" x14ac:dyDescent="0.2">
      <c r="A986">
        <v>982</v>
      </c>
      <c r="B986" s="33">
        <f>'Main Data'!C986</f>
        <v>43779</v>
      </c>
      <c r="C986">
        <f>'Main Data'!D986</f>
        <v>48</v>
      </c>
      <c r="D986" s="26">
        <f>'Main Data'!E986</f>
        <v>1700</v>
      </c>
      <c r="E986" s="26">
        <f>'Main Data'!F986</f>
        <v>2125</v>
      </c>
      <c r="F986" s="34">
        <f t="shared" si="90"/>
        <v>7.4383835300443071</v>
      </c>
      <c r="G986">
        <f>IF('Main Data'!H986="AP",1,0)</f>
        <v>0</v>
      </c>
      <c r="H986">
        <f>IF('Main Data'!H986="Blancpain",1,0)</f>
        <v>0</v>
      </c>
      <c r="I986">
        <f>IF('Main Data'!H986="Breguet",1,0)</f>
        <v>0</v>
      </c>
      <c r="J986">
        <f>IF('Main Data'!H986="Breitling",1,0)</f>
        <v>0</v>
      </c>
      <c r="K986">
        <f>IF('Main Data'!H986="Cartier",1,0)</f>
        <v>0</v>
      </c>
      <c r="L986">
        <f>IF('Main Data'!H986="Gallet",1,0)</f>
        <v>1</v>
      </c>
      <c r="M986">
        <f>IF('Main Data'!H986="Girard Perregaux",1,0)</f>
        <v>0</v>
      </c>
      <c r="N986">
        <f>IF('Main Data'!H986="Gubelin",1,0)</f>
        <v>0</v>
      </c>
      <c r="O986">
        <f>IF('Main Data'!H986="Heuer",1,0)</f>
        <v>0</v>
      </c>
      <c r="P986">
        <f>IF('Main Data'!H986="IWC",1,0)</f>
        <v>0</v>
      </c>
      <c r="Q986">
        <f>IF('Main Data'!H986="JLC",1,0)</f>
        <v>0</v>
      </c>
      <c r="R986">
        <f>IF('Main Data'!H986="Longines",1,0)</f>
        <v>0</v>
      </c>
      <c r="S986">
        <f>IF('Main Data'!H986="Movado",1,0)</f>
        <v>0</v>
      </c>
      <c r="T986">
        <f>IF('Main Data'!H986="Omega",1,0)</f>
        <v>0</v>
      </c>
      <c r="U986">
        <f>IF('Main Data'!H986="Panerai",1,0)</f>
        <v>0</v>
      </c>
      <c r="V986">
        <f>IF('Main Data'!H986="Patek",1,0)</f>
        <v>0</v>
      </c>
      <c r="W986">
        <f>IF('Main Data'!H986="Rolex",1,0)</f>
        <v>0</v>
      </c>
      <c r="X986">
        <f>IF('Main Data'!H986="Tudor",1,0)</f>
        <v>0</v>
      </c>
      <c r="Y986">
        <f>IF('Main Data'!H986="Ulysse Nardin",1,0)</f>
        <v>0</v>
      </c>
      <c r="Z986">
        <f>IF('Main Data'!H986="Universal Geneve",1,0)</f>
        <v>0</v>
      </c>
      <c r="AA986">
        <f>IF('Main Data'!H986="Vacheron",1,0)</f>
        <v>0</v>
      </c>
      <c r="AB986">
        <f>IF('Main Data'!H986="Zenith",1,0)</f>
        <v>0</v>
      </c>
      <c r="AC986">
        <f>IF('Main Data'!J986="Stainless Steel",1,0)</f>
        <v>1</v>
      </c>
      <c r="AD986">
        <f>IF('Main Data'!J986="Two-tone",1,0)</f>
        <v>0</v>
      </c>
      <c r="AE986">
        <f>IF(OR('Main Data'!J986="YG 18K",'Main Data'!J986="YG &lt;18K",'Main Data'!J986="PG 18K",'Main Data'!J986="PG &lt;18K",'Main Data'!J986="WG 18K",'Main Data'!J986="Mixes of 18K",'Main Data'!J986="Mixes &lt;18K"),1,0)</f>
        <v>0</v>
      </c>
      <c r="AF986">
        <f>IF('Main Data'!J986="Platinum",1,0)</f>
        <v>0</v>
      </c>
      <c r="AG986">
        <f>IF(OR('Main Data'!J986="PVD",'Main Data'!J986="Gold Plate",'Main Data'!J986="Other"),1,0)</f>
        <v>0</v>
      </c>
      <c r="AH986">
        <f>IF('Main Data'!N986="Stainless Steel",1,0)</f>
        <v>0</v>
      </c>
      <c r="AI986">
        <f>IF('Main Data'!N986="Leather",1,0)</f>
        <v>1</v>
      </c>
      <c r="AJ986">
        <f>IF('Main Data'!N986="Two-tone",1,0)</f>
        <v>0</v>
      </c>
      <c r="AK986">
        <f>IF(OR('Main Data'!N986="YG 18K",'Main Data'!N986="PG 18K",'Main Data'!N986="WG 18K",'Main Data'!N986="Mixes of 18K"),1,0)</f>
        <v>0</v>
      </c>
      <c r="AL986">
        <f>IF(OR(,'Main Data'!N986="PVD",'Main Data'!N986="Gold plate"),1,0)</f>
        <v>0</v>
      </c>
      <c r="AM986">
        <f>IF(OR('Main Data'!AV986="Yes",'Main Data'!AW986="Yes",'Main Data'!AU986="Yes"),1,0)</f>
        <v>0</v>
      </c>
      <c r="AN986">
        <f>IF(OR(ISTEXT('Main Data'!AX986), ISTEXT('Main Data'!AY986)),1,0)</f>
        <v>0</v>
      </c>
      <c r="AO986">
        <f>IF('Main Data'!AZ986="Yes",1,0)</f>
        <v>0</v>
      </c>
      <c r="AP986">
        <f>IF('Main Data'!BA986="Yes",1,0)</f>
        <v>0</v>
      </c>
      <c r="AQ986">
        <f>IF('Main Data'!BD986="Yes",1,0)</f>
        <v>0</v>
      </c>
      <c r="AR986">
        <f>IF('Main Data'!BE986="A",1,0)</f>
        <v>0</v>
      </c>
      <c r="AS986">
        <f>IF('Main Data'!BE986="AA",1,0)</f>
        <v>1</v>
      </c>
      <c r="AT986">
        <f>IF('Main Data'!BE986="AAA",1,0)</f>
        <v>0</v>
      </c>
      <c r="AU986">
        <f>IF('Main Data'!BE986="AAAA",1,0)</f>
        <v>0</v>
      </c>
      <c r="AV986">
        <f>IF('Main Data'!P986="Yes",1,0)</f>
        <v>0</v>
      </c>
      <c r="AW986">
        <f>IF('Main Data'!AP986="Yes",1,0)</f>
        <v>0</v>
      </c>
      <c r="AX986">
        <f>IF(OR('Main Data'!V986="Yes", 'Main Data'!W986="Yes",'Main Data'!X986="Yes"),1,0)</f>
        <v>0</v>
      </c>
      <c r="AY986">
        <f>IF(OR('Main Data'!Y986="Yes",'Main Data'!Z986="Yes"),1,0)</f>
        <v>0</v>
      </c>
      <c r="AZ986">
        <f>IF('Main Data'!AR986="Yes",1,0)</f>
        <v>0</v>
      </c>
      <c r="BA986">
        <f>IF('Main Data'!AS986="Yes",1,0)</f>
        <v>0</v>
      </c>
      <c r="BB986">
        <f>IF('Main Data'!AG986="Yes",1,0)</f>
        <v>0</v>
      </c>
      <c r="BC986">
        <f>IF('Main Data'!AB986="Yes",1,0)</f>
        <v>0</v>
      </c>
      <c r="BD986">
        <f>IF('Main Data'!AA986="Yes",1,0)</f>
        <v>0</v>
      </c>
      <c r="BE986">
        <f>IF('Main Data'!AC986="Yes",1,0)</f>
        <v>0</v>
      </c>
      <c r="BF986">
        <f>IF('Main Data'!AF986="Yes",1,0)</f>
        <v>0</v>
      </c>
      <c r="BG986">
        <f>IF(OR('Main Data'!AI986="Yes",'Main Data'!AL986="Yes"),1,0)</f>
        <v>1</v>
      </c>
      <c r="BH986">
        <f>IF('Main Data'!AJ986="Yes",1,0)</f>
        <v>0</v>
      </c>
      <c r="BI986">
        <f>IF('Main Data'!AK986="Yes",1,0)</f>
        <v>0</v>
      </c>
      <c r="BJ986">
        <f>IF('Main Data'!AM986="Yes",1,0)</f>
        <v>0</v>
      </c>
      <c r="BK986">
        <f>IF('Main Data'!AQ986="Yes",1,0)</f>
        <v>0</v>
      </c>
      <c r="BL986" s="21">
        <f t="shared" si="91"/>
        <v>0</v>
      </c>
      <c r="BM986" s="21">
        <f t="shared" si="92"/>
        <v>1</v>
      </c>
      <c r="BN986" s="21">
        <f t="shared" si="93"/>
        <v>0</v>
      </c>
      <c r="BO986" s="21">
        <f t="shared" si="94"/>
        <v>0</v>
      </c>
      <c r="BP986" s="21">
        <f t="shared" si="95"/>
        <v>0</v>
      </c>
    </row>
    <row r="987" spans="1:68" x14ac:dyDescent="0.2">
      <c r="A987">
        <v>983</v>
      </c>
      <c r="B987" s="33">
        <f>'Main Data'!C987</f>
        <v>43779</v>
      </c>
      <c r="C987">
        <f>'Main Data'!D987</f>
        <v>53</v>
      </c>
      <c r="D987" s="26">
        <f>'Main Data'!E987</f>
        <v>1500</v>
      </c>
      <c r="E987" s="26">
        <f>'Main Data'!F987</f>
        <v>1875</v>
      </c>
      <c r="F987" s="34">
        <f t="shared" si="90"/>
        <v>7.3132203870903014</v>
      </c>
      <c r="G987">
        <f>IF('Main Data'!H987="AP",1,0)</f>
        <v>0</v>
      </c>
      <c r="H987">
        <f>IF('Main Data'!H987="Blancpain",1,0)</f>
        <v>0</v>
      </c>
      <c r="I987">
        <f>IF('Main Data'!H987="Breguet",1,0)</f>
        <v>0</v>
      </c>
      <c r="J987">
        <f>IF('Main Data'!H987="Breitling",1,0)</f>
        <v>0</v>
      </c>
      <c r="K987">
        <f>IF('Main Data'!H987="Cartier",1,0)</f>
        <v>0</v>
      </c>
      <c r="L987">
        <f>IF('Main Data'!H987="Gallet",1,0)</f>
        <v>0</v>
      </c>
      <c r="M987">
        <f>IF('Main Data'!H987="Girard Perregaux",1,0)</f>
        <v>1</v>
      </c>
      <c r="N987">
        <f>IF('Main Data'!H987="Gubelin",1,0)</f>
        <v>0</v>
      </c>
      <c r="O987">
        <f>IF('Main Data'!H987="Heuer",1,0)</f>
        <v>0</v>
      </c>
      <c r="P987">
        <f>IF('Main Data'!H987="IWC",1,0)</f>
        <v>0</v>
      </c>
      <c r="Q987">
        <f>IF('Main Data'!H987="JLC",1,0)</f>
        <v>0</v>
      </c>
      <c r="R987">
        <f>IF('Main Data'!H987="Longines",1,0)</f>
        <v>0</v>
      </c>
      <c r="S987">
        <f>IF('Main Data'!H987="Movado",1,0)</f>
        <v>0</v>
      </c>
      <c r="T987">
        <f>IF('Main Data'!H987="Omega",1,0)</f>
        <v>0</v>
      </c>
      <c r="U987">
        <f>IF('Main Data'!H987="Panerai",1,0)</f>
        <v>0</v>
      </c>
      <c r="V987">
        <f>IF('Main Data'!H987="Patek",1,0)</f>
        <v>0</v>
      </c>
      <c r="W987">
        <f>IF('Main Data'!H987="Rolex",1,0)</f>
        <v>0</v>
      </c>
      <c r="X987">
        <f>IF('Main Data'!H987="Tudor",1,0)</f>
        <v>0</v>
      </c>
      <c r="Y987">
        <f>IF('Main Data'!H987="Ulysse Nardin",1,0)</f>
        <v>0</v>
      </c>
      <c r="Z987">
        <f>IF('Main Data'!H987="Universal Geneve",1,0)</f>
        <v>0</v>
      </c>
      <c r="AA987">
        <f>IF('Main Data'!H987="Vacheron",1,0)</f>
        <v>0</v>
      </c>
      <c r="AB987">
        <f>IF('Main Data'!H987="Zenith",1,0)</f>
        <v>0</v>
      </c>
      <c r="AC987">
        <f>IF('Main Data'!J987="Stainless Steel",1,0)</f>
        <v>1</v>
      </c>
      <c r="AD987">
        <f>IF('Main Data'!J987="Two-tone",1,0)</f>
        <v>0</v>
      </c>
      <c r="AE987">
        <f>IF(OR('Main Data'!J987="YG 18K",'Main Data'!J987="YG &lt;18K",'Main Data'!J987="PG 18K",'Main Data'!J987="PG &lt;18K",'Main Data'!J987="WG 18K",'Main Data'!J987="Mixes of 18K",'Main Data'!J987="Mixes &lt;18K"),1,0)</f>
        <v>0</v>
      </c>
      <c r="AF987">
        <f>IF('Main Data'!J987="Platinum",1,0)</f>
        <v>0</v>
      </c>
      <c r="AG987">
        <f>IF(OR('Main Data'!J987="PVD",'Main Data'!J987="Gold Plate",'Main Data'!J987="Other"),1,0)</f>
        <v>0</v>
      </c>
      <c r="AH987">
        <f>IF('Main Data'!N987="Stainless Steel",1,0)</f>
        <v>0</v>
      </c>
      <c r="AI987">
        <f>IF('Main Data'!N987="Leather",1,0)</f>
        <v>1</v>
      </c>
      <c r="AJ987">
        <f>IF('Main Data'!N987="Two-tone",1,0)</f>
        <v>0</v>
      </c>
      <c r="AK987">
        <f>IF(OR('Main Data'!N987="YG 18K",'Main Data'!N987="PG 18K",'Main Data'!N987="WG 18K",'Main Data'!N987="Mixes of 18K"),1,0)</f>
        <v>0</v>
      </c>
      <c r="AL987">
        <f>IF(OR(,'Main Data'!N987="PVD",'Main Data'!N987="Gold plate"),1,0)</f>
        <v>0</v>
      </c>
      <c r="AM987">
        <f>IF(OR('Main Data'!AV987="Yes",'Main Data'!AW987="Yes",'Main Data'!AU987="Yes"),1,0)</f>
        <v>0</v>
      </c>
      <c r="AN987">
        <f>IF(OR(ISTEXT('Main Data'!AX987), ISTEXT('Main Data'!AY987)),1,0)</f>
        <v>0</v>
      </c>
      <c r="AO987">
        <f>IF('Main Data'!AZ987="Yes",1,0)</f>
        <v>0</v>
      </c>
      <c r="AP987">
        <f>IF('Main Data'!BA987="Yes",1,0)</f>
        <v>0</v>
      </c>
      <c r="AQ987">
        <f>IF('Main Data'!BD987="Yes",1,0)</f>
        <v>0</v>
      </c>
      <c r="AR987">
        <f>IF('Main Data'!BE987="A",1,0)</f>
        <v>0</v>
      </c>
      <c r="AS987">
        <f>IF('Main Data'!BE987="AA",1,0)</f>
        <v>1</v>
      </c>
      <c r="AT987">
        <f>IF('Main Data'!BE987="AAA",1,0)</f>
        <v>0</v>
      </c>
      <c r="AU987">
        <f>IF('Main Data'!BE987="AAAA",1,0)</f>
        <v>0</v>
      </c>
      <c r="AV987">
        <f>IF('Main Data'!P987="Yes",1,0)</f>
        <v>0</v>
      </c>
      <c r="AW987">
        <f>IF('Main Data'!AP987="Yes",1,0)</f>
        <v>0</v>
      </c>
      <c r="AX987">
        <f>IF(OR('Main Data'!V987="Yes", 'Main Data'!W987="Yes",'Main Data'!X987="Yes"),1,0)</f>
        <v>0</v>
      </c>
      <c r="AY987">
        <f>IF(OR('Main Data'!Y987="Yes",'Main Data'!Z987="Yes"),1,0)</f>
        <v>0</v>
      </c>
      <c r="AZ987">
        <f>IF('Main Data'!AR987="Yes",1,0)</f>
        <v>0</v>
      </c>
      <c r="BA987">
        <f>IF('Main Data'!AS987="Yes",1,0)</f>
        <v>0</v>
      </c>
      <c r="BB987">
        <f>IF('Main Data'!AG987="Yes",1,0)</f>
        <v>0</v>
      </c>
      <c r="BC987">
        <f>IF('Main Data'!AB987="Yes",1,0)</f>
        <v>0</v>
      </c>
      <c r="BD987">
        <f>IF('Main Data'!AA987="Yes",1,0)</f>
        <v>0</v>
      </c>
      <c r="BE987">
        <f>IF('Main Data'!AC987="Yes",1,0)</f>
        <v>0</v>
      </c>
      <c r="BF987">
        <f>IF('Main Data'!AF987="Yes",1,0)</f>
        <v>0</v>
      </c>
      <c r="BG987">
        <f>IF(OR('Main Data'!AI987="Yes",'Main Data'!AL987="Yes"),1,0)</f>
        <v>1</v>
      </c>
      <c r="BH987">
        <f>IF('Main Data'!AJ987="Yes",1,0)</f>
        <v>0</v>
      </c>
      <c r="BI987">
        <f>IF('Main Data'!AK987="Yes",1,0)</f>
        <v>0</v>
      </c>
      <c r="BJ987">
        <f>IF('Main Data'!AM987="Yes",1,0)</f>
        <v>0</v>
      </c>
      <c r="BK987">
        <f>IF('Main Data'!AQ987="Yes",1,0)</f>
        <v>0</v>
      </c>
      <c r="BL987" s="21">
        <f t="shared" si="91"/>
        <v>0</v>
      </c>
      <c r="BM987" s="21">
        <f t="shared" si="92"/>
        <v>1</v>
      </c>
      <c r="BN987" s="21">
        <f t="shared" si="93"/>
        <v>0</v>
      </c>
      <c r="BO987" s="21">
        <f t="shared" si="94"/>
        <v>0</v>
      </c>
      <c r="BP987" s="21">
        <f t="shared" si="95"/>
        <v>0</v>
      </c>
    </row>
    <row r="988" spans="1:68" x14ac:dyDescent="0.2">
      <c r="A988">
        <v>984</v>
      </c>
      <c r="B988" s="33">
        <f>'Main Data'!C988</f>
        <v>43779</v>
      </c>
      <c r="C988">
        <f>'Main Data'!D988</f>
        <v>55</v>
      </c>
      <c r="D988" s="26">
        <f>'Main Data'!E988</f>
        <v>6000</v>
      </c>
      <c r="E988" s="26">
        <f>'Main Data'!F988</f>
        <v>7500</v>
      </c>
      <c r="F988" s="34">
        <f t="shared" si="90"/>
        <v>8.6995147482101913</v>
      </c>
      <c r="G988">
        <f>IF('Main Data'!H988="AP",1,0)</f>
        <v>0</v>
      </c>
      <c r="H988">
        <f>IF('Main Data'!H988="Blancpain",1,0)</f>
        <v>0</v>
      </c>
      <c r="I988">
        <f>IF('Main Data'!H988="Breguet",1,0)</f>
        <v>0</v>
      </c>
      <c r="J988">
        <f>IF('Main Data'!H988="Breitling",1,0)</f>
        <v>1</v>
      </c>
      <c r="K988">
        <f>IF('Main Data'!H988="Cartier",1,0)</f>
        <v>0</v>
      </c>
      <c r="L988">
        <f>IF('Main Data'!H988="Gallet",1,0)</f>
        <v>0</v>
      </c>
      <c r="M988">
        <f>IF('Main Data'!H988="Girard Perregaux",1,0)</f>
        <v>0</v>
      </c>
      <c r="N988">
        <f>IF('Main Data'!H988="Gubelin",1,0)</f>
        <v>0</v>
      </c>
      <c r="O988">
        <f>IF('Main Data'!H988="Heuer",1,0)</f>
        <v>0</v>
      </c>
      <c r="P988">
        <f>IF('Main Data'!H988="IWC",1,0)</f>
        <v>0</v>
      </c>
      <c r="Q988">
        <f>IF('Main Data'!H988="JLC",1,0)</f>
        <v>0</v>
      </c>
      <c r="R988">
        <f>IF('Main Data'!H988="Longines",1,0)</f>
        <v>0</v>
      </c>
      <c r="S988">
        <f>IF('Main Data'!H988="Movado",1,0)</f>
        <v>0</v>
      </c>
      <c r="T988">
        <f>IF('Main Data'!H988="Omega",1,0)</f>
        <v>0</v>
      </c>
      <c r="U988">
        <f>IF('Main Data'!H988="Panerai",1,0)</f>
        <v>0</v>
      </c>
      <c r="V988">
        <f>IF('Main Data'!H988="Patek",1,0)</f>
        <v>0</v>
      </c>
      <c r="W988">
        <f>IF('Main Data'!H988="Rolex",1,0)</f>
        <v>0</v>
      </c>
      <c r="X988">
        <f>IF('Main Data'!H988="Tudor",1,0)</f>
        <v>0</v>
      </c>
      <c r="Y988">
        <f>IF('Main Data'!H988="Ulysse Nardin",1,0)</f>
        <v>0</v>
      </c>
      <c r="Z988">
        <f>IF('Main Data'!H988="Universal Geneve",1,0)</f>
        <v>0</v>
      </c>
      <c r="AA988">
        <f>IF('Main Data'!H988="Vacheron",1,0)</f>
        <v>0</v>
      </c>
      <c r="AB988">
        <f>IF('Main Data'!H988="Zenith",1,0)</f>
        <v>0</v>
      </c>
      <c r="AC988">
        <f>IF('Main Data'!J988="Stainless Steel",1,0)</f>
        <v>1</v>
      </c>
      <c r="AD988">
        <f>IF('Main Data'!J988="Two-tone",1,0)</f>
        <v>0</v>
      </c>
      <c r="AE988">
        <f>IF(OR('Main Data'!J988="YG 18K",'Main Data'!J988="YG &lt;18K",'Main Data'!J988="PG 18K",'Main Data'!J988="PG &lt;18K",'Main Data'!J988="WG 18K",'Main Data'!J988="Mixes of 18K",'Main Data'!J988="Mixes &lt;18K"),1,0)</f>
        <v>0</v>
      </c>
      <c r="AF988">
        <f>IF('Main Data'!J988="Platinum",1,0)</f>
        <v>0</v>
      </c>
      <c r="AG988">
        <f>IF(OR('Main Data'!J988="PVD",'Main Data'!J988="Gold Plate",'Main Data'!J988="Other"),1,0)</f>
        <v>0</v>
      </c>
      <c r="AH988">
        <f>IF('Main Data'!N988="Stainless Steel",1,0)</f>
        <v>0</v>
      </c>
      <c r="AI988">
        <f>IF('Main Data'!N988="Leather",1,0)</f>
        <v>1</v>
      </c>
      <c r="AJ988">
        <f>IF('Main Data'!N988="Two-tone",1,0)</f>
        <v>0</v>
      </c>
      <c r="AK988">
        <f>IF(OR('Main Data'!N988="YG 18K",'Main Data'!N988="PG 18K",'Main Data'!N988="WG 18K",'Main Data'!N988="Mixes of 18K"),1,0)</f>
        <v>0</v>
      </c>
      <c r="AL988">
        <f>IF(OR(,'Main Data'!N988="PVD",'Main Data'!N988="Gold plate"),1,0)</f>
        <v>0</v>
      </c>
      <c r="AM988">
        <f>IF(OR('Main Data'!AV988="Yes",'Main Data'!AW988="Yes",'Main Data'!AU988="Yes"),1,0)</f>
        <v>0</v>
      </c>
      <c r="AN988">
        <f>IF(OR(ISTEXT('Main Data'!AX988), ISTEXT('Main Data'!AY988)),1,0)</f>
        <v>0</v>
      </c>
      <c r="AO988">
        <f>IF('Main Data'!AZ988="Yes",1,0)</f>
        <v>0</v>
      </c>
      <c r="AP988">
        <f>IF('Main Data'!BA988="Yes",1,0)</f>
        <v>0</v>
      </c>
      <c r="AQ988">
        <f>IF('Main Data'!BD988="Yes",1,0)</f>
        <v>0</v>
      </c>
      <c r="AR988">
        <f>IF('Main Data'!BE988="A",1,0)</f>
        <v>0</v>
      </c>
      <c r="AS988">
        <f>IF('Main Data'!BE988="AA",1,0)</f>
        <v>1</v>
      </c>
      <c r="AT988">
        <f>IF('Main Data'!BE988="AAA",1,0)</f>
        <v>0</v>
      </c>
      <c r="AU988">
        <f>IF('Main Data'!BE988="AAAA",1,0)</f>
        <v>0</v>
      </c>
      <c r="AV988">
        <f>IF('Main Data'!P988="Yes",1,0)</f>
        <v>0</v>
      </c>
      <c r="AW988">
        <f>IF('Main Data'!AP988="Yes",1,0)</f>
        <v>0</v>
      </c>
      <c r="AX988">
        <f>IF(OR('Main Data'!V988="Yes", 'Main Data'!W988="Yes",'Main Data'!X988="Yes"),1,0)</f>
        <v>0</v>
      </c>
      <c r="AY988">
        <f>IF(OR('Main Data'!Y988="Yes",'Main Data'!Z988="Yes"),1,0)</f>
        <v>0</v>
      </c>
      <c r="AZ988">
        <f>IF('Main Data'!AR988="Yes",1,0)</f>
        <v>0</v>
      </c>
      <c r="BA988">
        <f>IF('Main Data'!AS988="Yes",1,0)</f>
        <v>0</v>
      </c>
      <c r="BB988">
        <f>IF('Main Data'!AG988="Yes",1,0)</f>
        <v>0</v>
      </c>
      <c r="BC988">
        <f>IF('Main Data'!AB988="Yes",1,0)</f>
        <v>0</v>
      </c>
      <c r="BD988">
        <f>IF('Main Data'!AA988="Yes",1,0)</f>
        <v>1</v>
      </c>
      <c r="BE988">
        <f>IF('Main Data'!AC988="Yes",1,0)</f>
        <v>0</v>
      </c>
      <c r="BF988">
        <f>IF('Main Data'!AF988="Yes",1,0)</f>
        <v>0</v>
      </c>
      <c r="BG988">
        <f>IF(OR('Main Data'!AI988="Yes",'Main Data'!AL988="Yes"),1,0)</f>
        <v>1</v>
      </c>
      <c r="BH988">
        <f>IF('Main Data'!AJ988="Yes",1,0)</f>
        <v>0</v>
      </c>
      <c r="BI988">
        <f>IF('Main Data'!AK988="Yes",1,0)</f>
        <v>0</v>
      </c>
      <c r="BJ988">
        <f>IF('Main Data'!AM988="Yes",1,0)</f>
        <v>0</v>
      </c>
      <c r="BK988">
        <f>IF('Main Data'!AQ988="Yes",1,0)</f>
        <v>0</v>
      </c>
      <c r="BL988" s="21">
        <f t="shared" si="91"/>
        <v>0</v>
      </c>
      <c r="BM988" s="21">
        <f t="shared" si="92"/>
        <v>1</v>
      </c>
      <c r="BN988" s="21">
        <f t="shared" si="93"/>
        <v>0</v>
      </c>
      <c r="BO988" s="21">
        <f t="shared" si="94"/>
        <v>0</v>
      </c>
      <c r="BP988" s="21">
        <f t="shared" si="95"/>
        <v>0</v>
      </c>
    </row>
    <row r="989" spans="1:68" x14ac:dyDescent="0.2">
      <c r="A989">
        <v>985</v>
      </c>
      <c r="B989" s="33">
        <f>'Main Data'!C989</f>
        <v>43779</v>
      </c>
      <c r="C989">
        <f>'Main Data'!D989</f>
        <v>56</v>
      </c>
      <c r="D989" s="26">
        <f>'Main Data'!E989</f>
        <v>2400</v>
      </c>
      <c r="E989" s="26">
        <f>'Main Data'!F989</f>
        <v>3000</v>
      </c>
      <c r="F989" s="34">
        <f t="shared" si="90"/>
        <v>7.7832240163360371</v>
      </c>
      <c r="G989">
        <f>IF('Main Data'!H989="AP",1,0)</f>
        <v>0</v>
      </c>
      <c r="H989">
        <f>IF('Main Data'!H989="Blancpain",1,0)</f>
        <v>0</v>
      </c>
      <c r="I989">
        <f>IF('Main Data'!H989="Breguet",1,0)</f>
        <v>0</v>
      </c>
      <c r="J989">
        <f>IF('Main Data'!H989="Breitling",1,0)</f>
        <v>1</v>
      </c>
      <c r="K989">
        <f>IF('Main Data'!H989="Cartier",1,0)</f>
        <v>0</v>
      </c>
      <c r="L989">
        <f>IF('Main Data'!H989="Gallet",1,0)</f>
        <v>0</v>
      </c>
      <c r="M989">
        <f>IF('Main Data'!H989="Girard Perregaux",1,0)</f>
        <v>0</v>
      </c>
      <c r="N989">
        <f>IF('Main Data'!H989="Gubelin",1,0)</f>
        <v>0</v>
      </c>
      <c r="O989">
        <f>IF('Main Data'!H989="Heuer",1,0)</f>
        <v>0</v>
      </c>
      <c r="P989">
        <f>IF('Main Data'!H989="IWC",1,0)</f>
        <v>0</v>
      </c>
      <c r="Q989">
        <f>IF('Main Data'!H989="JLC",1,0)</f>
        <v>0</v>
      </c>
      <c r="R989">
        <f>IF('Main Data'!H989="Longines",1,0)</f>
        <v>0</v>
      </c>
      <c r="S989">
        <f>IF('Main Data'!H989="Movado",1,0)</f>
        <v>0</v>
      </c>
      <c r="T989">
        <f>IF('Main Data'!H989="Omega",1,0)</f>
        <v>0</v>
      </c>
      <c r="U989">
        <f>IF('Main Data'!H989="Panerai",1,0)</f>
        <v>0</v>
      </c>
      <c r="V989">
        <f>IF('Main Data'!H989="Patek",1,0)</f>
        <v>0</v>
      </c>
      <c r="W989">
        <f>IF('Main Data'!H989="Rolex",1,0)</f>
        <v>0</v>
      </c>
      <c r="X989">
        <f>IF('Main Data'!H989="Tudor",1,0)</f>
        <v>0</v>
      </c>
      <c r="Y989">
        <f>IF('Main Data'!H989="Ulysse Nardin",1,0)</f>
        <v>0</v>
      </c>
      <c r="Z989">
        <f>IF('Main Data'!H989="Universal Geneve",1,0)</f>
        <v>0</v>
      </c>
      <c r="AA989">
        <f>IF('Main Data'!H989="Vacheron",1,0)</f>
        <v>0</v>
      </c>
      <c r="AB989">
        <f>IF('Main Data'!H989="Zenith",1,0)</f>
        <v>0</v>
      </c>
      <c r="AC989">
        <f>IF('Main Data'!J989="Stainless Steel",1,0)</f>
        <v>0</v>
      </c>
      <c r="AD989">
        <f>IF('Main Data'!J989="Two-tone",1,0)</f>
        <v>0</v>
      </c>
      <c r="AE989">
        <f>IF(OR('Main Data'!J989="YG 18K",'Main Data'!J989="YG &lt;18K",'Main Data'!J989="PG 18K",'Main Data'!J989="PG &lt;18K",'Main Data'!J989="WG 18K",'Main Data'!J989="Mixes of 18K",'Main Data'!J989="Mixes &lt;18K"),1,0)</f>
        <v>0</v>
      </c>
      <c r="AF989">
        <f>IF('Main Data'!J989="Platinum",1,0)</f>
        <v>0</v>
      </c>
      <c r="AG989">
        <f>IF(OR('Main Data'!J989="PVD",'Main Data'!J989="Gold Plate",'Main Data'!J989="Other"),1,0)</f>
        <v>1</v>
      </c>
      <c r="AH989">
        <f>IF('Main Data'!N989="Stainless Steel",1,0)</f>
        <v>0</v>
      </c>
      <c r="AI989">
        <f>IF('Main Data'!N989="Leather",1,0)</f>
        <v>1</v>
      </c>
      <c r="AJ989">
        <f>IF('Main Data'!N989="Two-tone",1,0)</f>
        <v>0</v>
      </c>
      <c r="AK989">
        <f>IF(OR('Main Data'!N989="YG 18K",'Main Data'!N989="PG 18K",'Main Data'!N989="WG 18K",'Main Data'!N989="Mixes of 18K"),1,0)</f>
        <v>0</v>
      </c>
      <c r="AL989">
        <f>IF(OR(,'Main Data'!N989="PVD",'Main Data'!N989="Gold plate"),1,0)</f>
        <v>0</v>
      </c>
      <c r="AM989">
        <f>IF(OR('Main Data'!AV989="Yes",'Main Data'!AW989="Yes",'Main Data'!AU989="Yes"),1,0)</f>
        <v>0</v>
      </c>
      <c r="AN989">
        <f>IF(OR(ISTEXT('Main Data'!AX989), ISTEXT('Main Data'!AY989)),1,0)</f>
        <v>0</v>
      </c>
      <c r="AO989">
        <f>IF('Main Data'!AZ989="Yes",1,0)</f>
        <v>0</v>
      </c>
      <c r="AP989">
        <f>IF('Main Data'!BA989="Yes",1,0)</f>
        <v>0</v>
      </c>
      <c r="AQ989">
        <f>IF('Main Data'!BD989="Yes",1,0)</f>
        <v>0</v>
      </c>
      <c r="AR989">
        <f>IF('Main Data'!BE989="A",1,0)</f>
        <v>0</v>
      </c>
      <c r="AS989">
        <f>IF('Main Data'!BE989="AA",1,0)</f>
        <v>1</v>
      </c>
      <c r="AT989">
        <f>IF('Main Data'!BE989="AAA",1,0)</f>
        <v>0</v>
      </c>
      <c r="AU989">
        <f>IF('Main Data'!BE989="AAAA",1,0)</f>
        <v>0</v>
      </c>
      <c r="AV989">
        <f>IF('Main Data'!P989="Yes",1,0)</f>
        <v>0</v>
      </c>
      <c r="AW989">
        <f>IF('Main Data'!AP989="Yes",1,0)</f>
        <v>0</v>
      </c>
      <c r="AX989">
        <f>IF(OR('Main Data'!V989="Yes", 'Main Data'!W989="Yes",'Main Data'!X989="Yes"),1,0)</f>
        <v>0</v>
      </c>
      <c r="AY989">
        <f>IF(OR('Main Data'!Y989="Yes",'Main Data'!Z989="Yes"),1,0)</f>
        <v>0</v>
      </c>
      <c r="AZ989">
        <f>IF('Main Data'!AR989="Yes",1,0)</f>
        <v>0</v>
      </c>
      <c r="BA989">
        <f>IF('Main Data'!AS989="Yes",1,0)</f>
        <v>0</v>
      </c>
      <c r="BB989">
        <f>IF('Main Data'!AG989="Yes",1,0)</f>
        <v>0</v>
      </c>
      <c r="BC989">
        <f>IF('Main Data'!AB989="Yes",1,0)</f>
        <v>0</v>
      </c>
      <c r="BD989">
        <f>IF('Main Data'!AA989="Yes",1,0)</f>
        <v>0</v>
      </c>
      <c r="BE989">
        <f>IF('Main Data'!AC989="Yes",1,0)</f>
        <v>0</v>
      </c>
      <c r="BF989">
        <f>IF('Main Data'!AF989="Yes",1,0)</f>
        <v>0</v>
      </c>
      <c r="BG989">
        <f>IF(OR('Main Data'!AI989="Yes",'Main Data'!AL989="Yes"),1,0)</f>
        <v>1</v>
      </c>
      <c r="BH989">
        <f>IF('Main Data'!AJ989="Yes",1,0)</f>
        <v>0</v>
      </c>
      <c r="BI989">
        <f>IF('Main Data'!AK989="Yes",1,0)</f>
        <v>0</v>
      </c>
      <c r="BJ989">
        <f>IF('Main Data'!AM989="Yes",1,0)</f>
        <v>0</v>
      </c>
      <c r="BK989">
        <f>IF('Main Data'!AQ989="Yes",1,0)</f>
        <v>0</v>
      </c>
      <c r="BL989" s="21">
        <f t="shared" si="91"/>
        <v>0</v>
      </c>
      <c r="BM989" s="21">
        <f t="shared" si="92"/>
        <v>1</v>
      </c>
      <c r="BN989" s="21">
        <f t="shared" si="93"/>
        <v>0</v>
      </c>
      <c r="BO989" s="21">
        <f t="shared" si="94"/>
        <v>0</v>
      </c>
      <c r="BP989" s="21">
        <f t="shared" si="95"/>
        <v>0</v>
      </c>
    </row>
    <row r="990" spans="1:68" x14ac:dyDescent="0.2">
      <c r="A990">
        <v>986</v>
      </c>
      <c r="B990" s="33">
        <f>'Main Data'!C990</f>
        <v>43779</v>
      </c>
      <c r="C990">
        <f>'Main Data'!D990</f>
        <v>57</v>
      </c>
      <c r="D990" s="26">
        <f>'Main Data'!E990</f>
        <v>1700</v>
      </c>
      <c r="E990" s="26">
        <f>'Main Data'!F990</f>
        <v>2125</v>
      </c>
      <c r="F990" s="34">
        <f t="shared" si="90"/>
        <v>7.4383835300443071</v>
      </c>
      <c r="G990">
        <f>IF('Main Data'!H990="AP",1,0)</f>
        <v>0</v>
      </c>
      <c r="H990">
        <f>IF('Main Data'!H990="Blancpain",1,0)</f>
        <v>0</v>
      </c>
      <c r="I990">
        <f>IF('Main Data'!H990="Breguet",1,0)</f>
        <v>0</v>
      </c>
      <c r="J990">
        <f>IF('Main Data'!H990="Breitling",1,0)</f>
        <v>1</v>
      </c>
      <c r="K990">
        <f>IF('Main Data'!H990="Cartier",1,0)</f>
        <v>0</v>
      </c>
      <c r="L990">
        <f>IF('Main Data'!H990="Gallet",1,0)</f>
        <v>0</v>
      </c>
      <c r="M990">
        <f>IF('Main Data'!H990="Girard Perregaux",1,0)</f>
        <v>0</v>
      </c>
      <c r="N990">
        <f>IF('Main Data'!H990="Gubelin",1,0)</f>
        <v>0</v>
      </c>
      <c r="O990">
        <f>IF('Main Data'!H990="Heuer",1,0)</f>
        <v>0</v>
      </c>
      <c r="P990">
        <f>IF('Main Data'!H990="IWC",1,0)</f>
        <v>0</v>
      </c>
      <c r="Q990">
        <f>IF('Main Data'!H990="JLC",1,0)</f>
        <v>0</v>
      </c>
      <c r="R990">
        <f>IF('Main Data'!H990="Longines",1,0)</f>
        <v>0</v>
      </c>
      <c r="S990">
        <f>IF('Main Data'!H990="Movado",1,0)</f>
        <v>0</v>
      </c>
      <c r="T990">
        <f>IF('Main Data'!H990="Omega",1,0)</f>
        <v>0</v>
      </c>
      <c r="U990">
        <f>IF('Main Data'!H990="Panerai",1,0)</f>
        <v>0</v>
      </c>
      <c r="V990">
        <f>IF('Main Data'!H990="Patek",1,0)</f>
        <v>0</v>
      </c>
      <c r="W990">
        <f>IF('Main Data'!H990="Rolex",1,0)</f>
        <v>0</v>
      </c>
      <c r="X990">
        <f>IF('Main Data'!H990="Tudor",1,0)</f>
        <v>0</v>
      </c>
      <c r="Y990">
        <f>IF('Main Data'!H990="Ulysse Nardin",1,0)</f>
        <v>0</v>
      </c>
      <c r="Z990">
        <f>IF('Main Data'!H990="Universal Geneve",1,0)</f>
        <v>0</v>
      </c>
      <c r="AA990">
        <f>IF('Main Data'!H990="Vacheron",1,0)</f>
        <v>0</v>
      </c>
      <c r="AB990">
        <f>IF('Main Data'!H990="Zenith",1,0)</f>
        <v>0</v>
      </c>
      <c r="AC990">
        <f>IF('Main Data'!J990="Stainless Steel",1,0)</f>
        <v>1</v>
      </c>
      <c r="AD990">
        <f>IF('Main Data'!J990="Two-tone",1,0)</f>
        <v>0</v>
      </c>
      <c r="AE990">
        <f>IF(OR('Main Data'!J990="YG 18K",'Main Data'!J990="YG &lt;18K",'Main Data'!J990="PG 18K",'Main Data'!J990="PG &lt;18K",'Main Data'!J990="WG 18K",'Main Data'!J990="Mixes of 18K",'Main Data'!J990="Mixes &lt;18K"),1,0)</f>
        <v>0</v>
      </c>
      <c r="AF990">
        <f>IF('Main Data'!J990="Platinum",1,0)</f>
        <v>0</v>
      </c>
      <c r="AG990">
        <f>IF(OR('Main Data'!J990="PVD",'Main Data'!J990="Gold Plate",'Main Data'!J990="Other"),1,0)</f>
        <v>0</v>
      </c>
      <c r="AH990">
        <f>IF('Main Data'!N990="Stainless Steel",1,0)</f>
        <v>0</v>
      </c>
      <c r="AI990">
        <f>IF('Main Data'!N990="Leather",1,0)</f>
        <v>1</v>
      </c>
      <c r="AJ990">
        <f>IF('Main Data'!N990="Two-tone",1,0)</f>
        <v>0</v>
      </c>
      <c r="AK990">
        <f>IF(OR('Main Data'!N990="YG 18K",'Main Data'!N990="PG 18K",'Main Data'!N990="WG 18K",'Main Data'!N990="Mixes of 18K"),1,0)</f>
        <v>0</v>
      </c>
      <c r="AL990">
        <f>IF(OR(,'Main Data'!N990="PVD",'Main Data'!N990="Gold plate"),1,0)</f>
        <v>0</v>
      </c>
      <c r="AM990">
        <f>IF(OR('Main Data'!AV990="Yes",'Main Data'!AW990="Yes",'Main Data'!AU990="Yes"),1,0)</f>
        <v>0</v>
      </c>
      <c r="AN990">
        <f>IF(OR(ISTEXT('Main Data'!AX990), ISTEXT('Main Data'!AY990)),1,0)</f>
        <v>0</v>
      </c>
      <c r="AO990">
        <f>IF('Main Data'!AZ990="Yes",1,0)</f>
        <v>0</v>
      </c>
      <c r="AP990">
        <f>IF('Main Data'!BA990="Yes",1,0)</f>
        <v>0</v>
      </c>
      <c r="AQ990">
        <f>IF('Main Data'!BD990="Yes",1,0)</f>
        <v>0</v>
      </c>
      <c r="AR990">
        <f>IF('Main Data'!BE990="A",1,0)</f>
        <v>0</v>
      </c>
      <c r="AS990">
        <f>IF('Main Data'!BE990="AA",1,0)</f>
        <v>1</v>
      </c>
      <c r="AT990">
        <f>IF('Main Data'!BE990="AAA",1,0)</f>
        <v>0</v>
      </c>
      <c r="AU990">
        <f>IF('Main Data'!BE990="AAAA",1,0)</f>
        <v>0</v>
      </c>
      <c r="AV990">
        <f>IF('Main Data'!P990="Yes",1,0)</f>
        <v>0</v>
      </c>
      <c r="AW990">
        <f>IF('Main Data'!AP990="Yes",1,0)</f>
        <v>0</v>
      </c>
      <c r="AX990">
        <f>IF(OR('Main Data'!V990="Yes", 'Main Data'!W990="Yes",'Main Data'!X990="Yes"),1,0)</f>
        <v>1</v>
      </c>
      <c r="AY990">
        <f>IF(OR('Main Data'!Y990="Yes",'Main Data'!Z990="Yes"),1,0)</f>
        <v>0</v>
      </c>
      <c r="AZ990">
        <f>IF('Main Data'!AR990="Yes",1,0)</f>
        <v>0</v>
      </c>
      <c r="BA990">
        <f>IF('Main Data'!AS990="Yes",1,0)</f>
        <v>0</v>
      </c>
      <c r="BB990">
        <f>IF('Main Data'!AG990="Yes",1,0)</f>
        <v>0</v>
      </c>
      <c r="BC990">
        <f>IF('Main Data'!AB990="Yes",1,0)</f>
        <v>0</v>
      </c>
      <c r="BD990">
        <f>IF('Main Data'!AA990="Yes",1,0)</f>
        <v>0</v>
      </c>
      <c r="BE990">
        <f>IF('Main Data'!AC990="Yes",1,0)</f>
        <v>0</v>
      </c>
      <c r="BF990">
        <f>IF('Main Data'!AF990="Yes",1,0)</f>
        <v>0</v>
      </c>
      <c r="BG990">
        <f>IF(OR('Main Data'!AI990="Yes",'Main Data'!AL990="Yes"),1,0)</f>
        <v>1</v>
      </c>
      <c r="BH990">
        <f>IF('Main Data'!AJ990="Yes",1,0)</f>
        <v>0</v>
      </c>
      <c r="BI990">
        <f>IF('Main Data'!AK990="Yes",1,0)</f>
        <v>0</v>
      </c>
      <c r="BJ990">
        <f>IF('Main Data'!AM990="Yes",1,0)</f>
        <v>0</v>
      </c>
      <c r="BK990">
        <f>IF('Main Data'!AQ990="Yes",1,0)</f>
        <v>0</v>
      </c>
      <c r="BL990" s="21">
        <f t="shared" si="91"/>
        <v>0</v>
      </c>
      <c r="BM990" s="21">
        <f t="shared" si="92"/>
        <v>1</v>
      </c>
      <c r="BN990" s="21">
        <f t="shared" si="93"/>
        <v>0</v>
      </c>
      <c r="BO990" s="21">
        <f t="shared" si="94"/>
        <v>0</v>
      </c>
      <c r="BP990" s="21">
        <f t="shared" si="95"/>
        <v>0</v>
      </c>
    </row>
    <row r="991" spans="1:68" x14ac:dyDescent="0.2">
      <c r="A991">
        <v>987</v>
      </c>
      <c r="B991" s="33">
        <f>'Main Data'!C991</f>
        <v>43779</v>
      </c>
      <c r="C991">
        <f>'Main Data'!D991</f>
        <v>62</v>
      </c>
      <c r="D991" s="26">
        <f>'Main Data'!E991</f>
        <v>5200</v>
      </c>
      <c r="E991" s="26">
        <f>'Main Data'!F991</f>
        <v>6500</v>
      </c>
      <c r="F991" s="34">
        <f t="shared" si="90"/>
        <v>8.5564139045695189</v>
      </c>
      <c r="G991">
        <f>IF('Main Data'!H991="AP",1,0)</f>
        <v>0</v>
      </c>
      <c r="H991">
        <f>IF('Main Data'!H991="Blancpain",1,0)</f>
        <v>0</v>
      </c>
      <c r="I991">
        <f>IF('Main Data'!H991="Breguet",1,0)</f>
        <v>0</v>
      </c>
      <c r="J991">
        <f>IF('Main Data'!H991="Breitling",1,0)</f>
        <v>1</v>
      </c>
      <c r="K991">
        <f>IF('Main Data'!H991="Cartier",1,0)</f>
        <v>0</v>
      </c>
      <c r="L991">
        <f>IF('Main Data'!H991="Gallet",1,0)</f>
        <v>0</v>
      </c>
      <c r="M991">
        <f>IF('Main Data'!H991="Girard Perregaux",1,0)</f>
        <v>0</v>
      </c>
      <c r="N991">
        <f>IF('Main Data'!H991="Gubelin",1,0)</f>
        <v>0</v>
      </c>
      <c r="O991">
        <f>IF('Main Data'!H991="Heuer",1,0)</f>
        <v>0</v>
      </c>
      <c r="P991">
        <f>IF('Main Data'!H991="IWC",1,0)</f>
        <v>0</v>
      </c>
      <c r="Q991">
        <f>IF('Main Data'!H991="JLC",1,0)</f>
        <v>0</v>
      </c>
      <c r="R991">
        <f>IF('Main Data'!H991="Longines",1,0)</f>
        <v>0</v>
      </c>
      <c r="S991">
        <f>IF('Main Data'!H991="Movado",1,0)</f>
        <v>0</v>
      </c>
      <c r="T991">
        <f>IF('Main Data'!H991="Omega",1,0)</f>
        <v>0</v>
      </c>
      <c r="U991">
        <f>IF('Main Data'!H991="Panerai",1,0)</f>
        <v>0</v>
      </c>
      <c r="V991">
        <f>IF('Main Data'!H991="Patek",1,0)</f>
        <v>0</v>
      </c>
      <c r="W991">
        <f>IF('Main Data'!H991="Rolex",1,0)</f>
        <v>0</v>
      </c>
      <c r="X991">
        <f>IF('Main Data'!H991="Tudor",1,0)</f>
        <v>0</v>
      </c>
      <c r="Y991">
        <f>IF('Main Data'!H991="Ulysse Nardin",1,0)</f>
        <v>0</v>
      </c>
      <c r="Z991">
        <f>IF('Main Data'!H991="Universal Geneve",1,0)</f>
        <v>0</v>
      </c>
      <c r="AA991">
        <f>IF('Main Data'!H991="Vacheron",1,0)</f>
        <v>0</v>
      </c>
      <c r="AB991">
        <f>IF('Main Data'!H991="Zenith",1,0)</f>
        <v>0</v>
      </c>
      <c r="AC991">
        <f>IF('Main Data'!J991="Stainless Steel",1,0)</f>
        <v>1</v>
      </c>
      <c r="AD991">
        <f>IF('Main Data'!J991="Two-tone",1,0)</f>
        <v>0</v>
      </c>
      <c r="AE991">
        <f>IF(OR('Main Data'!J991="YG 18K",'Main Data'!J991="YG &lt;18K",'Main Data'!J991="PG 18K",'Main Data'!J991="PG &lt;18K",'Main Data'!J991="WG 18K",'Main Data'!J991="Mixes of 18K",'Main Data'!J991="Mixes &lt;18K"),1,0)</f>
        <v>0</v>
      </c>
      <c r="AF991">
        <f>IF('Main Data'!J991="Platinum",1,0)</f>
        <v>0</v>
      </c>
      <c r="AG991">
        <f>IF(OR('Main Data'!J991="PVD",'Main Data'!J991="Gold Plate",'Main Data'!J991="Other"),1,0)</f>
        <v>0</v>
      </c>
      <c r="AH991">
        <f>IF('Main Data'!N991="Stainless Steel",1,0)</f>
        <v>0</v>
      </c>
      <c r="AI991">
        <f>IF('Main Data'!N991="Leather",1,0)</f>
        <v>1</v>
      </c>
      <c r="AJ991">
        <f>IF('Main Data'!N991="Two-tone",1,0)</f>
        <v>0</v>
      </c>
      <c r="AK991">
        <f>IF(OR('Main Data'!N991="YG 18K",'Main Data'!N991="PG 18K",'Main Data'!N991="WG 18K",'Main Data'!N991="Mixes of 18K"),1,0)</f>
        <v>0</v>
      </c>
      <c r="AL991">
        <f>IF(OR(,'Main Data'!N991="PVD",'Main Data'!N991="Gold plate"),1,0)</f>
        <v>0</v>
      </c>
      <c r="AM991">
        <f>IF(OR('Main Data'!AV991="Yes",'Main Data'!AW991="Yes",'Main Data'!AU991="Yes"),1,0)</f>
        <v>0</v>
      </c>
      <c r="AN991">
        <f>IF(OR(ISTEXT('Main Data'!AX991), ISTEXT('Main Data'!AY991)),1,0)</f>
        <v>0</v>
      </c>
      <c r="AO991">
        <f>IF('Main Data'!AZ991="Yes",1,0)</f>
        <v>0</v>
      </c>
      <c r="AP991">
        <f>IF('Main Data'!BA991="Yes",1,0)</f>
        <v>0</v>
      </c>
      <c r="AQ991">
        <f>IF('Main Data'!BD991="Yes",1,0)</f>
        <v>0</v>
      </c>
      <c r="AR991">
        <f>IF('Main Data'!BE991="A",1,0)</f>
        <v>0</v>
      </c>
      <c r="AS991">
        <f>IF('Main Data'!BE991="AA",1,0)</f>
        <v>0</v>
      </c>
      <c r="AT991">
        <f>IF('Main Data'!BE991="AAA",1,0)</f>
        <v>1</v>
      </c>
      <c r="AU991">
        <f>IF('Main Data'!BE991="AAAA",1,0)</f>
        <v>0</v>
      </c>
      <c r="AV991">
        <f>IF('Main Data'!P991="Yes",1,0)</f>
        <v>0</v>
      </c>
      <c r="AW991">
        <f>IF('Main Data'!AP991="Yes",1,0)</f>
        <v>0</v>
      </c>
      <c r="AX991">
        <f>IF(OR('Main Data'!V991="Yes", 'Main Data'!W991="Yes",'Main Data'!X991="Yes"),1,0)</f>
        <v>0</v>
      </c>
      <c r="AY991">
        <f>IF(OR('Main Data'!Y991="Yes",'Main Data'!Z991="Yes"),1,0)</f>
        <v>0</v>
      </c>
      <c r="AZ991">
        <f>IF('Main Data'!AR991="Yes",1,0)</f>
        <v>0</v>
      </c>
      <c r="BA991">
        <f>IF('Main Data'!AS991="Yes",1,0)</f>
        <v>0</v>
      </c>
      <c r="BB991">
        <f>IF('Main Data'!AG991="Yes",1,0)</f>
        <v>0</v>
      </c>
      <c r="BC991">
        <f>IF('Main Data'!AB991="Yes",1,0)</f>
        <v>0</v>
      </c>
      <c r="BD991">
        <f>IF('Main Data'!AA991="Yes",1,0)</f>
        <v>0</v>
      </c>
      <c r="BE991">
        <f>IF('Main Data'!AC991="Yes",1,0)</f>
        <v>0</v>
      </c>
      <c r="BF991">
        <f>IF('Main Data'!AF991="Yes",1,0)</f>
        <v>0</v>
      </c>
      <c r="BG991">
        <f>IF(OR('Main Data'!AI991="Yes",'Main Data'!AL991="Yes"),1,0)</f>
        <v>1</v>
      </c>
      <c r="BH991">
        <f>IF('Main Data'!AJ991="Yes",1,0)</f>
        <v>0</v>
      </c>
      <c r="BI991">
        <f>IF('Main Data'!AK991="Yes",1,0)</f>
        <v>0</v>
      </c>
      <c r="BJ991">
        <f>IF('Main Data'!AM991="Yes",1,0)</f>
        <v>0</v>
      </c>
      <c r="BK991">
        <f>IF('Main Data'!AQ991="Yes",1,0)</f>
        <v>0</v>
      </c>
      <c r="BL991" s="21">
        <f t="shared" si="91"/>
        <v>0</v>
      </c>
      <c r="BM991" s="21">
        <f t="shared" si="92"/>
        <v>1</v>
      </c>
      <c r="BN991" s="21">
        <f t="shared" si="93"/>
        <v>0</v>
      </c>
      <c r="BO991" s="21">
        <f t="shared" si="94"/>
        <v>0</v>
      </c>
      <c r="BP991" s="21">
        <f t="shared" si="95"/>
        <v>0</v>
      </c>
    </row>
    <row r="992" spans="1:68" x14ac:dyDescent="0.2">
      <c r="A992">
        <v>988</v>
      </c>
      <c r="B992" s="33">
        <f>'Main Data'!C992</f>
        <v>43779</v>
      </c>
      <c r="C992">
        <f>'Main Data'!D992</f>
        <v>63</v>
      </c>
      <c r="D992" s="26">
        <f>'Main Data'!E992</f>
        <v>8000</v>
      </c>
      <c r="E992" s="26">
        <f>'Main Data'!F992</f>
        <v>10000</v>
      </c>
      <c r="F992" s="34">
        <f t="shared" si="90"/>
        <v>8.987196820661973</v>
      </c>
      <c r="G992">
        <f>IF('Main Data'!H992="AP",1,0)</f>
        <v>0</v>
      </c>
      <c r="H992">
        <f>IF('Main Data'!H992="Blancpain",1,0)</f>
        <v>0</v>
      </c>
      <c r="I992">
        <f>IF('Main Data'!H992="Breguet",1,0)</f>
        <v>0</v>
      </c>
      <c r="J992">
        <f>IF('Main Data'!H992="Breitling",1,0)</f>
        <v>1</v>
      </c>
      <c r="K992">
        <f>IF('Main Data'!H992="Cartier",1,0)</f>
        <v>0</v>
      </c>
      <c r="L992">
        <f>IF('Main Data'!H992="Gallet",1,0)</f>
        <v>0</v>
      </c>
      <c r="M992">
        <f>IF('Main Data'!H992="Girard Perregaux",1,0)</f>
        <v>0</v>
      </c>
      <c r="N992">
        <f>IF('Main Data'!H992="Gubelin",1,0)</f>
        <v>0</v>
      </c>
      <c r="O992">
        <f>IF('Main Data'!H992="Heuer",1,0)</f>
        <v>0</v>
      </c>
      <c r="P992">
        <f>IF('Main Data'!H992="IWC",1,0)</f>
        <v>0</v>
      </c>
      <c r="Q992">
        <f>IF('Main Data'!H992="JLC",1,0)</f>
        <v>0</v>
      </c>
      <c r="R992">
        <f>IF('Main Data'!H992="Longines",1,0)</f>
        <v>0</v>
      </c>
      <c r="S992">
        <f>IF('Main Data'!H992="Movado",1,0)</f>
        <v>0</v>
      </c>
      <c r="T992">
        <f>IF('Main Data'!H992="Omega",1,0)</f>
        <v>0</v>
      </c>
      <c r="U992">
        <f>IF('Main Data'!H992="Panerai",1,0)</f>
        <v>0</v>
      </c>
      <c r="V992">
        <f>IF('Main Data'!H992="Patek",1,0)</f>
        <v>0</v>
      </c>
      <c r="W992">
        <f>IF('Main Data'!H992="Rolex",1,0)</f>
        <v>0</v>
      </c>
      <c r="X992">
        <f>IF('Main Data'!H992="Tudor",1,0)</f>
        <v>0</v>
      </c>
      <c r="Y992">
        <f>IF('Main Data'!H992="Ulysse Nardin",1,0)</f>
        <v>0</v>
      </c>
      <c r="Z992">
        <f>IF('Main Data'!H992="Universal Geneve",1,0)</f>
        <v>0</v>
      </c>
      <c r="AA992">
        <f>IF('Main Data'!H992="Vacheron",1,0)</f>
        <v>0</v>
      </c>
      <c r="AB992">
        <f>IF('Main Data'!H992="Zenith",1,0)</f>
        <v>0</v>
      </c>
      <c r="AC992">
        <f>IF('Main Data'!J992="Stainless Steel",1,0)</f>
        <v>1</v>
      </c>
      <c r="AD992">
        <f>IF('Main Data'!J992="Two-tone",1,0)</f>
        <v>0</v>
      </c>
      <c r="AE992">
        <f>IF(OR('Main Data'!J992="YG 18K",'Main Data'!J992="YG &lt;18K",'Main Data'!J992="PG 18K",'Main Data'!J992="PG &lt;18K",'Main Data'!J992="WG 18K",'Main Data'!J992="Mixes of 18K",'Main Data'!J992="Mixes &lt;18K"),1,0)</f>
        <v>0</v>
      </c>
      <c r="AF992">
        <f>IF('Main Data'!J992="Platinum",1,0)</f>
        <v>0</v>
      </c>
      <c r="AG992">
        <f>IF(OR('Main Data'!J992="PVD",'Main Data'!J992="Gold Plate",'Main Data'!J992="Other"),1,0)</f>
        <v>0</v>
      </c>
      <c r="AH992">
        <f>IF('Main Data'!N992="Stainless Steel",1,0)</f>
        <v>0</v>
      </c>
      <c r="AI992">
        <f>IF('Main Data'!N992="Leather",1,0)</f>
        <v>1</v>
      </c>
      <c r="AJ992">
        <f>IF('Main Data'!N992="Two-tone",1,0)</f>
        <v>0</v>
      </c>
      <c r="AK992">
        <f>IF(OR('Main Data'!N992="YG 18K",'Main Data'!N992="PG 18K",'Main Data'!N992="WG 18K",'Main Data'!N992="Mixes of 18K"),1,0)</f>
        <v>0</v>
      </c>
      <c r="AL992">
        <f>IF(OR(,'Main Data'!N992="PVD",'Main Data'!N992="Gold plate"),1,0)</f>
        <v>0</v>
      </c>
      <c r="AM992">
        <f>IF(OR('Main Data'!AV992="Yes",'Main Data'!AW992="Yes",'Main Data'!AU992="Yes"),1,0)</f>
        <v>0</v>
      </c>
      <c r="AN992">
        <f>IF(OR(ISTEXT('Main Data'!AX992), ISTEXT('Main Data'!AY992)),1,0)</f>
        <v>0</v>
      </c>
      <c r="AO992">
        <f>IF('Main Data'!AZ992="Yes",1,0)</f>
        <v>0</v>
      </c>
      <c r="AP992">
        <f>IF('Main Data'!BA992="Yes",1,0)</f>
        <v>0</v>
      </c>
      <c r="AQ992">
        <f>IF('Main Data'!BD992="Yes",1,0)</f>
        <v>0</v>
      </c>
      <c r="AR992">
        <f>IF('Main Data'!BE992="A",1,0)</f>
        <v>0</v>
      </c>
      <c r="AS992">
        <f>IF('Main Data'!BE992="AA",1,0)</f>
        <v>0</v>
      </c>
      <c r="AT992">
        <f>IF('Main Data'!BE992="AAA",1,0)</f>
        <v>1</v>
      </c>
      <c r="AU992">
        <f>IF('Main Data'!BE992="AAAA",1,0)</f>
        <v>0</v>
      </c>
      <c r="AV992">
        <f>IF('Main Data'!P992="Yes",1,0)</f>
        <v>0</v>
      </c>
      <c r="AW992">
        <f>IF('Main Data'!AP992="Yes",1,0)</f>
        <v>0</v>
      </c>
      <c r="AX992">
        <f>IF(OR('Main Data'!V992="Yes", 'Main Data'!W992="Yes",'Main Data'!X992="Yes"),1,0)</f>
        <v>0</v>
      </c>
      <c r="AY992">
        <f>IF(OR('Main Data'!Y992="Yes",'Main Data'!Z992="Yes"),1,0)</f>
        <v>0</v>
      </c>
      <c r="AZ992">
        <f>IF('Main Data'!AR992="Yes",1,0)</f>
        <v>0</v>
      </c>
      <c r="BA992">
        <f>IF('Main Data'!AS992="Yes",1,0)</f>
        <v>0</v>
      </c>
      <c r="BB992">
        <f>IF('Main Data'!AG992="Yes",1,0)</f>
        <v>0</v>
      </c>
      <c r="BC992">
        <f>IF('Main Data'!AB992="Yes",1,0)</f>
        <v>0</v>
      </c>
      <c r="BD992">
        <f>IF('Main Data'!AA992="Yes",1,0)</f>
        <v>0</v>
      </c>
      <c r="BE992">
        <f>IF('Main Data'!AC992="Yes",1,0)</f>
        <v>0</v>
      </c>
      <c r="BF992">
        <f>IF('Main Data'!AF992="Yes",1,0)</f>
        <v>0</v>
      </c>
      <c r="BG992">
        <f>IF(OR('Main Data'!AI992="Yes",'Main Data'!AL992="Yes"),1,0)</f>
        <v>1</v>
      </c>
      <c r="BH992">
        <f>IF('Main Data'!AJ992="Yes",1,0)</f>
        <v>0</v>
      </c>
      <c r="BI992">
        <f>IF('Main Data'!AK992="Yes",1,0)</f>
        <v>0</v>
      </c>
      <c r="BJ992">
        <f>IF('Main Data'!AM992="Yes",1,0)</f>
        <v>0</v>
      </c>
      <c r="BK992">
        <f>IF('Main Data'!AQ992="Yes",1,0)</f>
        <v>0</v>
      </c>
      <c r="BL992" s="21">
        <f t="shared" si="91"/>
        <v>0</v>
      </c>
      <c r="BM992" s="21">
        <f t="shared" si="92"/>
        <v>1</v>
      </c>
      <c r="BN992" s="21">
        <f t="shared" si="93"/>
        <v>0</v>
      </c>
      <c r="BO992" s="21">
        <f t="shared" si="94"/>
        <v>0</v>
      </c>
      <c r="BP992" s="21">
        <f t="shared" si="95"/>
        <v>0</v>
      </c>
    </row>
    <row r="993" spans="1:68" x14ac:dyDescent="0.2">
      <c r="A993">
        <v>989</v>
      </c>
      <c r="B993" s="33">
        <f>'Main Data'!C993</f>
        <v>43779</v>
      </c>
      <c r="C993">
        <f>'Main Data'!D993</f>
        <v>67</v>
      </c>
      <c r="D993" s="26">
        <f>'Main Data'!E993</f>
        <v>1000</v>
      </c>
      <c r="E993" s="26">
        <f>'Main Data'!F993</f>
        <v>1250</v>
      </c>
      <c r="F993" s="34">
        <f t="shared" si="90"/>
        <v>6.9077552789821368</v>
      </c>
      <c r="G993">
        <f>IF('Main Data'!H993="AP",1,0)</f>
        <v>0</v>
      </c>
      <c r="H993">
        <f>IF('Main Data'!H993="Blancpain",1,0)</f>
        <v>0</v>
      </c>
      <c r="I993">
        <f>IF('Main Data'!H993="Breguet",1,0)</f>
        <v>0</v>
      </c>
      <c r="J993">
        <f>IF('Main Data'!H993="Breitling",1,0)</f>
        <v>0</v>
      </c>
      <c r="K993">
        <f>IF('Main Data'!H993="Cartier",1,0)</f>
        <v>0</v>
      </c>
      <c r="L993">
        <f>IF('Main Data'!H993="Gallet",1,0)</f>
        <v>0</v>
      </c>
      <c r="M993">
        <f>IF('Main Data'!H993="Girard Perregaux",1,0)</f>
        <v>0</v>
      </c>
      <c r="N993">
        <f>IF('Main Data'!H993="Gubelin",1,0)</f>
        <v>0</v>
      </c>
      <c r="O993">
        <f>IF('Main Data'!H993="Heuer",1,0)</f>
        <v>0</v>
      </c>
      <c r="P993">
        <f>IF('Main Data'!H993="IWC",1,0)</f>
        <v>0</v>
      </c>
      <c r="Q993">
        <f>IF('Main Data'!H993="JLC",1,0)</f>
        <v>0</v>
      </c>
      <c r="R993">
        <f>IF('Main Data'!H993="Longines",1,0)</f>
        <v>0</v>
      </c>
      <c r="S993">
        <f>IF('Main Data'!H993="Movado",1,0)</f>
        <v>0</v>
      </c>
      <c r="T993">
        <f>IF('Main Data'!H993="Omega",1,0)</f>
        <v>1</v>
      </c>
      <c r="U993">
        <f>IF('Main Data'!H993="Panerai",1,0)</f>
        <v>0</v>
      </c>
      <c r="V993">
        <f>IF('Main Data'!H993="Patek",1,0)</f>
        <v>0</v>
      </c>
      <c r="W993">
        <f>IF('Main Data'!H993="Rolex",1,0)</f>
        <v>0</v>
      </c>
      <c r="X993">
        <f>IF('Main Data'!H993="Tudor",1,0)</f>
        <v>0</v>
      </c>
      <c r="Y993">
        <f>IF('Main Data'!H993="Ulysse Nardin",1,0)</f>
        <v>0</v>
      </c>
      <c r="Z993">
        <f>IF('Main Data'!H993="Universal Geneve",1,0)</f>
        <v>0</v>
      </c>
      <c r="AA993">
        <f>IF('Main Data'!H993="Vacheron",1,0)</f>
        <v>0</v>
      </c>
      <c r="AB993">
        <f>IF('Main Data'!H993="Zenith",1,0)</f>
        <v>0</v>
      </c>
      <c r="AC993">
        <f>IF('Main Data'!J993="Stainless Steel",1,0)</f>
        <v>0</v>
      </c>
      <c r="AD993">
        <f>IF('Main Data'!J993="Two-tone",1,0)</f>
        <v>0</v>
      </c>
      <c r="AE993">
        <f>IF(OR('Main Data'!J993="YG 18K",'Main Data'!J993="YG &lt;18K",'Main Data'!J993="PG 18K",'Main Data'!J993="PG &lt;18K",'Main Data'!J993="WG 18K",'Main Data'!J993="Mixes of 18K",'Main Data'!J993="Mixes &lt;18K"),1,0)</f>
        <v>0</v>
      </c>
      <c r="AF993">
        <f>IF('Main Data'!J993="Platinum",1,0)</f>
        <v>0</v>
      </c>
      <c r="AG993">
        <f>IF(OR('Main Data'!J993="PVD",'Main Data'!J993="Gold Plate",'Main Data'!J993="Other"),1,0)</f>
        <v>1</v>
      </c>
      <c r="AH993">
        <f>IF('Main Data'!N993="Stainless Steel",1,0)</f>
        <v>1</v>
      </c>
      <c r="AI993">
        <f>IF('Main Data'!N993="Leather",1,0)</f>
        <v>0</v>
      </c>
      <c r="AJ993">
        <f>IF('Main Data'!N993="Two-tone",1,0)</f>
        <v>0</v>
      </c>
      <c r="AK993">
        <f>IF(OR('Main Data'!N993="YG 18K",'Main Data'!N993="PG 18K",'Main Data'!N993="WG 18K",'Main Data'!N993="Mixes of 18K"),1,0)</f>
        <v>0</v>
      </c>
      <c r="AL993">
        <f>IF(OR(,'Main Data'!N993="PVD",'Main Data'!N993="Gold plate"),1,0)</f>
        <v>0</v>
      </c>
      <c r="AM993">
        <f>IF(OR('Main Data'!AV993="Yes",'Main Data'!AW993="Yes",'Main Data'!AU993="Yes"),1,0)</f>
        <v>0</v>
      </c>
      <c r="AN993">
        <f>IF(OR(ISTEXT('Main Data'!AX993), ISTEXT('Main Data'!AY993)),1,0)</f>
        <v>0</v>
      </c>
      <c r="AO993">
        <f>IF('Main Data'!AZ993="Yes",1,0)</f>
        <v>0</v>
      </c>
      <c r="AP993">
        <f>IF('Main Data'!BA993="Yes",1,0)</f>
        <v>0</v>
      </c>
      <c r="AQ993">
        <f>IF('Main Data'!BD993="Yes",1,0)</f>
        <v>0</v>
      </c>
      <c r="AR993">
        <f>IF('Main Data'!BE993="A",1,0)</f>
        <v>0</v>
      </c>
      <c r="AS993">
        <f>IF('Main Data'!BE993="AA",1,0)</f>
        <v>1</v>
      </c>
      <c r="AT993">
        <f>IF('Main Data'!BE993="AAA",1,0)</f>
        <v>0</v>
      </c>
      <c r="AU993">
        <f>IF('Main Data'!BE993="AAAA",1,0)</f>
        <v>0</v>
      </c>
      <c r="AV993">
        <f>IF('Main Data'!P993="Yes",1,0)</f>
        <v>0</v>
      </c>
      <c r="AW993">
        <f>IF('Main Data'!AP993="Yes",1,0)</f>
        <v>0</v>
      </c>
      <c r="AX993">
        <f>IF(OR('Main Data'!V993="Yes", 'Main Data'!W993="Yes",'Main Data'!X993="Yes"),1,0)</f>
        <v>1</v>
      </c>
      <c r="AY993">
        <f>IF(OR('Main Data'!Y993="Yes",'Main Data'!Z993="Yes"),1,0)</f>
        <v>0</v>
      </c>
      <c r="AZ993">
        <f>IF('Main Data'!AR993="Yes",1,0)</f>
        <v>0</v>
      </c>
      <c r="BA993">
        <f>IF('Main Data'!AS993="Yes",1,0)</f>
        <v>0</v>
      </c>
      <c r="BB993">
        <f>IF('Main Data'!AG993="Yes",1,0)</f>
        <v>0</v>
      </c>
      <c r="BC993">
        <f>IF('Main Data'!AB993="Yes",1,0)</f>
        <v>0</v>
      </c>
      <c r="BD993">
        <f>IF('Main Data'!AA993="Yes",1,0)</f>
        <v>0</v>
      </c>
      <c r="BE993">
        <f>IF('Main Data'!AC993="Yes",1,0)</f>
        <v>0</v>
      </c>
      <c r="BF993">
        <f>IF('Main Data'!AF993="Yes",1,0)</f>
        <v>0</v>
      </c>
      <c r="BG993">
        <f>IF(OR('Main Data'!AI993="Yes",'Main Data'!AL993="Yes"),1,0)</f>
        <v>0</v>
      </c>
      <c r="BH993">
        <f>IF('Main Data'!AJ993="Yes",1,0)</f>
        <v>0</v>
      </c>
      <c r="BI993">
        <f>IF('Main Data'!AK993="Yes",1,0)</f>
        <v>0</v>
      </c>
      <c r="BJ993">
        <f>IF('Main Data'!AM993="Yes",1,0)</f>
        <v>0</v>
      </c>
      <c r="BK993">
        <f>IF('Main Data'!AQ993="Yes",1,0)</f>
        <v>0</v>
      </c>
      <c r="BL993" s="21">
        <f t="shared" si="91"/>
        <v>0</v>
      </c>
      <c r="BM993" s="21">
        <f t="shared" si="92"/>
        <v>1</v>
      </c>
      <c r="BN993" s="21">
        <f t="shared" si="93"/>
        <v>0</v>
      </c>
      <c r="BO993" s="21">
        <f t="shared" si="94"/>
        <v>0</v>
      </c>
      <c r="BP993" s="21">
        <f t="shared" si="95"/>
        <v>0</v>
      </c>
    </row>
    <row r="994" spans="1:68" x14ac:dyDescent="0.2">
      <c r="A994">
        <v>990</v>
      </c>
      <c r="B994" s="33">
        <f>'Main Data'!C994</f>
        <v>43779</v>
      </c>
      <c r="C994">
        <f>'Main Data'!D994</f>
        <v>70</v>
      </c>
      <c r="D994" s="26">
        <f>'Main Data'!E994</f>
        <v>2000</v>
      </c>
      <c r="E994" s="26">
        <f>'Main Data'!F994</f>
        <v>2500</v>
      </c>
      <c r="F994" s="34">
        <f t="shared" si="90"/>
        <v>7.6009024595420822</v>
      </c>
      <c r="G994">
        <f>IF('Main Data'!H994="AP",1,0)</f>
        <v>0</v>
      </c>
      <c r="H994">
        <f>IF('Main Data'!H994="Blancpain",1,0)</f>
        <v>0</v>
      </c>
      <c r="I994">
        <f>IF('Main Data'!H994="Breguet",1,0)</f>
        <v>0</v>
      </c>
      <c r="J994">
        <f>IF('Main Data'!H994="Breitling",1,0)</f>
        <v>0</v>
      </c>
      <c r="K994">
        <f>IF('Main Data'!H994="Cartier",1,0)</f>
        <v>0</v>
      </c>
      <c r="L994">
        <f>IF('Main Data'!H994="Gallet",1,0)</f>
        <v>0</v>
      </c>
      <c r="M994">
        <f>IF('Main Data'!H994="Girard Perregaux",1,0)</f>
        <v>0</v>
      </c>
      <c r="N994">
        <f>IF('Main Data'!H994="Gubelin",1,0)</f>
        <v>0</v>
      </c>
      <c r="O994">
        <f>IF('Main Data'!H994="Heuer",1,0)</f>
        <v>0</v>
      </c>
      <c r="P994">
        <f>IF('Main Data'!H994="IWC",1,0)</f>
        <v>0</v>
      </c>
      <c r="Q994">
        <f>IF('Main Data'!H994="JLC",1,0)</f>
        <v>0</v>
      </c>
      <c r="R994">
        <f>IF('Main Data'!H994="Longines",1,0)</f>
        <v>0</v>
      </c>
      <c r="S994">
        <f>IF('Main Data'!H994="Movado",1,0)</f>
        <v>0</v>
      </c>
      <c r="T994">
        <f>IF('Main Data'!H994="Omega",1,0)</f>
        <v>1</v>
      </c>
      <c r="U994">
        <f>IF('Main Data'!H994="Panerai",1,0)</f>
        <v>0</v>
      </c>
      <c r="V994">
        <f>IF('Main Data'!H994="Patek",1,0)</f>
        <v>0</v>
      </c>
      <c r="W994">
        <f>IF('Main Data'!H994="Rolex",1,0)</f>
        <v>0</v>
      </c>
      <c r="X994">
        <f>IF('Main Data'!H994="Tudor",1,0)</f>
        <v>0</v>
      </c>
      <c r="Y994">
        <f>IF('Main Data'!H994="Ulysse Nardin",1,0)</f>
        <v>0</v>
      </c>
      <c r="Z994">
        <f>IF('Main Data'!H994="Universal Geneve",1,0)</f>
        <v>0</v>
      </c>
      <c r="AA994">
        <f>IF('Main Data'!H994="Vacheron",1,0)</f>
        <v>0</v>
      </c>
      <c r="AB994">
        <f>IF('Main Data'!H994="Zenith",1,0)</f>
        <v>0</v>
      </c>
      <c r="AC994">
        <f>IF('Main Data'!J994="Stainless Steel",1,0)</f>
        <v>1</v>
      </c>
      <c r="AD994">
        <f>IF('Main Data'!J994="Two-tone",1,0)</f>
        <v>0</v>
      </c>
      <c r="AE994">
        <f>IF(OR('Main Data'!J994="YG 18K",'Main Data'!J994="YG &lt;18K",'Main Data'!J994="PG 18K",'Main Data'!J994="PG &lt;18K",'Main Data'!J994="WG 18K",'Main Data'!J994="Mixes of 18K",'Main Data'!J994="Mixes &lt;18K"),1,0)</f>
        <v>0</v>
      </c>
      <c r="AF994">
        <f>IF('Main Data'!J994="Platinum",1,0)</f>
        <v>0</v>
      </c>
      <c r="AG994">
        <f>IF(OR('Main Data'!J994="PVD",'Main Data'!J994="Gold Plate",'Main Data'!J994="Other"),1,0)</f>
        <v>0</v>
      </c>
      <c r="AH994">
        <f>IF('Main Data'!N994="Stainless Steel",1,0)</f>
        <v>0</v>
      </c>
      <c r="AI994">
        <f>IF('Main Data'!N994="Leather",1,0)</f>
        <v>1</v>
      </c>
      <c r="AJ994">
        <f>IF('Main Data'!N994="Two-tone",1,0)</f>
        <v>0</v>
      </c>
      <c r="AK994">
        <f>IF(OR('Main Data'!N994="YG 18K",'Main Data'!N994="PG 18K",'Main Data'!N994="WG 18K",'Main Data'!N994="Mixes of 18K"),1,0)</f>
        <v>0</v>
      </c>
      <c r="AL994">
        <f>IF(OR(,'Main Data'!N994="PVD",'Main Data'!N994="Gold plate"),1,0)</f>
        <v>0</v>
      </c>
      <c r="AM994">
        <f>IF(OR('Main Data'!AV994="Yes",'Main Data'!AW994="Yes",'Main Data'!AU994="Yes"),1,0)</f>
        <v>0</v>
      </c>
      <c r="AN994">
        <f>IF(OR(ISTEXT('Main Data'!AX994), ISTEXT('Main Data'!AY994)),1,0)</f>
        <v>0</v>
      </c>
      <c r="AO994">
        <f>IF('Main Data'!AZ994="Yes",1,0)</f>
        <v>0</v>
      </c>
      <c r="AP994">
        <f>IF('Main Data'!BA994="Yes",1,0)</f>
        <v>0</v>
      </c>
      <c r="AQ994">
        <f>IF('Main Data'!BD994="Yes",1,0)</f>
        <v>0</v>
      </c>
      <c r="AR994">
        <f>IF('Main Data'!BE994="A",1,0)</f>
        <v>0</v>
      </c>
      <c r="AS994">
        <f>IF('Main Data'!BE994="AA",1,0)</f>
        <v>0</v>
      </c>
      <c r="AT994">
        <f>IF('Main Data'!BE994="AAA",1,0)</f>
        <v>1</v>
      </c>
      <c r="AU994">
        <f>IF('Main Data'!BE994="AAAA",1,0)</f>
        <v>0</v>
      </c>
      <c r="AV994">
        <f>IF('Main Data'!P994="Yes",1,0)</f>
        <v>0</v>
      </c>
      <c r="AW994">
        <f>IF('Main Data'!AP994="Yes",1,0)</f>
        <v>0</v>
      </c>
      <c r="AX994">
        <f>IF(OR('Main Data'!V994="Yes", 'Main Data'!W994="Yes",'Main Data'!X994="Yes"),1,0)</f>
        <v>1</v>
      </c>
      <c r="AY994">
        <f>IF(OR('Main Data'!Y994="Yes",'Main Data'!Z994="Yes"),1,0)</f>
        <v>0</v>
      </c>
      <c r="AZ994">
        <f>IF('Main Data'!AR994="Yes",1,0)</f>
        <v>0</v>
      </c>
      <c r="BA994">
        <f>IF('Main Data'!AS994="Yes",1,0)</f>
        <v>0</v>
      </c>
      <c r="BB994">
        <f>IF('Main Data'!AG994="Yes",1,0)</f>
        <v>0</v>
      </c>
      <c r="BC994">
        <f>IF('Main Data'!AB994="Yes",1,0)</f>
        <v>0</v>
      </c>
      <c r="BD994">
        <f>IF('Main Data'!AA994="Yes",1,0)</f>
        <v>0</v>
      </c>
      <c r="BE994">
        <f>IF('Main Data'!AC994="Yes",1,0)</f>
        <v>0</v>
      </c>
      <c r="BF994">
        <f>IF('Main Data'!AF994="Yes",1,0)</f>
        <v>0</v>
      </c>
      <c r="BG994">
        <f>IF(OR('Main Data'!AI994="Yes",'Main Data'!AL994="Yes"),1,0)</f>
        <v>1</v>
      </c>
      <c r="BH994">
        <f>IF('Main Data'!AJ994="Yes",1,0)</f>
        <v>0</v>
      </c>
      <c r="BI994">
        <f>IF('Main Data'!AK994="Yes",1,0)</f>
        <v>0</v>
      </c>
      <c r="BJ994">
        <f>IF('Main Data'!AM994="Yes",1,0)</f>
        <v>0</v>
      </c>
      <c r="BK994">
        <f>IF('Main Data'!AQ994="Yes",1,0)</f>
        <v>0</v>
      </c>
      <c r="BL994" s="21">
        <f t="shared" si="91"/>
        <v>0</v>
      </c>
      <c r="BM994" s="21">
        <f t="shared" si="92"/>
        <v>1</v>
      </c>
      <c r="BN994" s="21">
        <f t="shared" si="93"/>
        <v>0</v>
      </c>
      <c r="BO994" s="21">
        <f t="shared" si="94"/>
        <v>0</v>
      </c>
      <c r="BP994" s="21">
        <f t="shared" si="95"/>
        <v>0</v>
      </c>
    </row>
    <row r="995" spans="1:68" x14ac:dyDescent="0.2">
      <c r="A995">
        <v>991</v>
      </c>
      <c r="B995" s="33">
        <f>'Main Data'!C995</f>
        <v>43779</v>
      </c>
      <c r="C995">
        <f>'Main Data'!D995</f>
        <v>71</v>
      </c>
      <c r="D995" s="26">
        <f>'Main Data'!E995</f>
        <v>5500</v>
      </c>
      <c r="E995" s="26">
        <f>'Main Data'!F995</f>
        <v>6875</v>
      </c>
      <c r="F995" s="34">
        <f t="shared" si="90"/>
        <v>8.6125033712205621</v>
      </c>
      <c r="G995">
        <f>IF('Main Data'!H995="AP",1,0)</f>
        <v>0</v>
      </c>
      <c r="H995">
        <f>IF('Main Data'!H995="Blancpain",1,0)</f>
        <v>0</v>
      </c>
      <c r="I995">
        <f>IF('Main Data'!H995="Breguet",1,0)</f>
        <v>0</v>
      </c>
      <c r="J995">
        <f>IF('Main Data'!H995="Breitling",1,0)</f>
        <v>0</v>
      </c>
      <c r="K995">
        <f>IF('Main Data'!H995="Cartier",1,0)</f>
        <v>0</v>
      </c>
      <c r="L995">
        <f>IF('Main Data'!H995="Gallet",1,0)</f>
        <v>0</v>
      </c>
      <c r="M995">
        <f>IF('Main Data'!H995="Girard Perregaux",1,0)</f>
        <v>0</v>
      </c>
      <c r="N995">
        <f>IF('Main Data'!H995="Gubelin",1,0)</f>
        <v>0</v>
      </c>
      <c r="O995">
        <f>IF('Main Data'!H995="Heuer",1,0)</f>
        <v>0</v>
      </c>
      <c r="P995">
        <f>IF('Main Data'!H995="IWC",1,0)</f>
        <v>0</v>
      </c>
      <c r="Q995">
        <f>IF('Main Data'!H995="JLC",1,0)</f>
        <v>1</v>
      </c>
      <c r="R995">
        <f>IF('Main Data'!H995="Longines",1,0)</f>
        <v>0</v>
      </c>
      <c r="S995">
        <f>IF('Main Data'!H995="Movado",1,0)</f>
        <v>0</v>
      </c>
      <c r="T995">
        <f>IF('Main Data'!H995="Omega",1,0)</f>
        <v>0</v>
      </c>
      <c r="U995">
        <f>IF('Main Data'!H995="Panerai",1,0)</f>
        <v>0</v>
      </c>
      <c r="V995">
        <f>IF('Main Data'!H995="Patek",1,0)</f>
        <v>0</v>
      </c>
      <c r="W995">
        <f>IF('Main Data'!H995="Rolex",1,0)</f>
        <v>0</v>
      </c>
      <c r="X995">
        <f>IF('Main Data'!H995="Tudor",1,0)</f>
        <v>0</v>
      </c>
      <c r="Y995">
        <f>IF('Main Data'!H995="Ulysse Nardin",1,0)</f>
        <v>0</v>
      </c>
      <c r="Z995">
        <f>IF('Main Data'!H995="Universal Geneve",1,0)</f>
        <v>0</v>
      </c>
      <c r="AA995">
        <f>IF('Main Data'!H995="Vacheron",1,0)</f>
        <v>0</v>
      </c>
      <c r="AB995">
        <f>IF('Main Data'!H995="Zenith",1,0)</f>
        <v>0</v>
      </c>
      <c r="AC995">
        <f>IF('Main Data'!J995="Stainless Steel",1,0)</f>
        <v>1</v>
      </c>
      <c r="AD995">
        <f>IF('Main Data'!J995="Two-tone",1,0)</f>
        <v>0</v>
      </c>
      <c r="AE995">
        <f>IF(OR('Main Data'!J995="YG 18K",'Main Data'!J995="YG &lt;18K",'Main Data'!J995="PG 18K",'Main Data'!J995="PG &lt;18K",'Main Data'!J995="WG 18K",'Main Data'!J995="Mixes of 18K",'Main Data'!J995="Mixes &lt;18K"),1,0)</f>
        <v>0</v>
      </c>
      <c r="AF995">
        <f>IF('Main Data'!J995="Platinum",1,0)</f>
        <v>0</v>
      </c>
      <c r="AG995">
        <f>IF(OR('Main Data'!J995="PVD",'Main Data'!J995="Gold Plate",'Main Data'!J995="Other"),1,0)</f>
        <v>0</v>
      </c>
      <c r="AH995">
        <f>IF('Main Data'!N995="Stainless Steel",1,0)</f>
        <v>0</v>
      </c>
      <c r="AI995">
        <f>IF('Main Data'!N995="Leather",1,0)</f>
        <v>1</v>
      </c>
      <c r="AJ995">
        <f>IF('Main Data'!N995="Two-tone",1,0)</f>
        <v>0</v>
      </c>
      <c r="AK995">
        <f>IF(OR('Main Data'!N995="YG 18K",'Main Data'!N995="PG 18K",'Main Data'!N995="WG 18K",'Main Data'!N995="Mixes of 18K"),1,0)</f>
        <v>0</v>
      </c>
      <c r="AL995">
        <f>IF(OR(,'Main Data'!N995="PVD",'Main Data'!N995="Gold plate"),1,0)</f>
        <v>0</v>
      </c>
      <c r="AM995">
        <f>IF(OR('Main Data'!AV995="Yes",'Main Data'!AW995="Yes",'Main Data'!AU995="Yes"),1,0)</f>
        <v>0</v>
      </c>
      <c r="AN995">
        <f>IF(OR(ISTEXT('Main Data'!AX995), ISTEXT('Main Data'!AY995)),1,0)</f>
        <v>0</v>
      </c>
      <c r="AO995">
        <f>IF('Main Data'!AZ995="Yes",1,0)</f>
        <v>0</v>
      </c>
      <c r="AP995">
        <f>IF('Main Data'!BA995="Yes",1,0)</f>
        <v>0</v>
      </c>
      <c r="AQ995">
        <f>IF('Main Data'!BD995="Yes",1,0)</f>
        <v>0</v>
      </c>
      <c r="AR995">
        <f>IF('Main Data'!BE995="A",1,0)</f>
        <v>0</v>
      </c>
      <c r="AS995">
        <f>IF('Main Data'!BE995="AA",1,0)</f>
        <v>0</v>
      </c>
      <c r="AT995">
        <f>IF('Main Data'!BE995="AAA",1,0)</f>
        <v>1</v>
      </c>
      <c r="AU995">
        <f>IF('Main Data'!BE995="AAAA",1,0)</f>
        <v>0</v>
      </c>
      <c r="AV995">
        <f>IF('Main Data'!P995="Yes",1,0)</f>
        <v>0</v>
      </c>
      <c r="AW995">
        <f>IF('Main Data'!AP995="Yes",1,0)</f>
        <v>0</v>
      </c>
      <c r="AX995">
        <f>IF(OR('Main Data'!V995="Yes", 'Main Data'!W995="Yes",'Main Data'!X995="Yes"),1,0)</f>
        <v>0</v>
      </c>
      <c r="AY995">
        <f>IF(OR('Main Data'!Y995="Yes",'Main Data'!Z995="Yes"),1,0)</f>
        <v>0</v>
      </c>
      <c r="AZ995">
        <f>IF('Main Data'!AR995="Yes",1,0)</f>
        <v>0</v>
      </c>
      <c r="BA995">
        <f>IF('Main Data'!AS995="Yes",1,0)</f>
        <v>0</v>
      </c>
      <c r="BB995">
        <f>IF('Main Data'!AG995="Yes",1,0)</f>
        <v>0</v>
      </c>
      <c r="BC995">
        <f>IF('Main Data'!AB995="Yes",1,0)</f>
        <v>0</v>
      </c>
      <c r="BD995">
        <f>IF('Main Data'!AA995="Yes",1,0)</f>
        <v>0</v>
      </c>
      <c r="BE995">
        <f>IF('Main Data'!AC995="Yes",1,0)</f>
        <v>0</v>
      </c>
      <c r="BF995">
        <f>IF('Main Data'!AF995="Yes",1,0)</f>
        <v>0</v>
      </c>
      <c r="BG995">
        <f>IF(OR('Main Data'!AI995="Yes",'Main Data'!AL995="Yes"),1,0)</f>
        <v>1</v>
      </c>
      <c r="BH995">
        <f>IF('Main Data'!AJ995="Yes",1,0)</f>
        <v>0</v>
      </c>
      <c r="BI995">
        <f>IF('Main Data'!AK995="Yes",1,0)</f>
        <v>0</v>
      </c>
      <c r="BJ995">
        <f>IF('Main Data'!AM995="Yes",1,0)</f>
        <v>0</v>
      </c>
      <c r="BK995">
        <f>IF('Main Data'!AQ995="Yes",1,0)</f>
        <v>0</v>
      </c>
      <c r="BL995" s="21">
        <f t="shared" si="91"/>
        <v>0</v>
      </c>
      <c r="BM995" s="21">
        <f t="shared" si="92"/>
        <v>1</v>
      </c>
      <c r="BN995" s="21">
        <f t="shared" si="93"/>
        <v>0</v>
      </c>
      <c r="BO995" s="21">
        <f t="shared" si="94"/>
        <v>0</v>
      </c>
      <c r="BP995" s="21">
        <f t="shared" si="95"/>
        <v>0</v>
      </c>
    </row>
    <row r="996" spans="1:68" x14ac:dyDescent="0.2">
      <c r="A996">
        <v>992</v>
      </c>
      <c r="B996" s="33">
        <f>'Main Data'!C996</f>
        <v>43779</v>
      </c>
      <c r="C996">
        <f>'Main Data'!D996</f>
        <v>74</v>
      </c>
      <c r="D996" s="26">
        <f>'Main Data'!E996</f>
        <v>10000</v>
      </c>
      <c r="E996" s="26">
        <f>'Main Data'!F996</f>
        <v>12500</v>
      </c>
      <c r="F996" s="34">
        <f t="shared" si="90"/>
        <v>9.2103403719761836</v>
      </c>
      <c r="G996">
        <f>IF('Main Data'!H996="AP",1,0)</f>
        <v>0</v>
      </c>
      <c r="H996">
        <f>IF('Main Data'!H996="Blancpain",1,0)</f>
        <v>0</v>
      </c>
      <c r="I996">
        <f>IF('Main Data'!H996="Breguet",1,0)</f>
        <v>0</v>
      </c>
      <c r="J996">
        <f>IF('Main Data'!H996="Breitling",1,0)</f>
        <v>0</v>
      </c>
      <c r="K996">
        <f>IF('Main Data'!H996="Cartier",1,0)</f>
        <v>0</v>
      </c>
      <c r="L996">
        <f>IF('Main Data'!H996="Gallet",1,0)</f>
        <v>0</v>
      </c>
      <c r="M996">
        <f>IF('Main Data'!H996="Girard Perregaux",1,0)</f>
        <v>0</v>
      </c>
      <c r="N996">
        <f>IF('Main Data'!H996="Gubelin",1,0)</f>
        <v>0</v>
      </c>
      <c r="O996">
        <f>IF('Main Data'!H996="Heuer",1,0)</f>
        <v>0</v>
      </c>
      <c r="P996">
        <f>IF('Main Data'!H996="IWC",1,0)</f>
        <v>0</v>
      </c>
      <c r="Q996">
        <f>IF('Main Data'!H996="JLC",1,0)</f>
        <v>0</v>
      </c>
      <c r="R996">
        <f>IF('Main Data'!H996="Longines",1,0)</f>
        <v>0</v>
      </c>
      <c r="S996">
        <f>IF('Main Data'!H996="Movado",1,0)</f>
        <v>0</v>
      </c>
      <c r="T996">
        <f>IF('Main Data'!H996="Omega",1,0)</f>
        <v>0</v>
      </c>
      <c r="U996">
        <f>IF('Main Data'!H996="Panerai",1,0)</f>
        <v>0</v>
      </c>
      <c r="V996">
        <f>IF('Main Data'!H996="Patek",1,0)</f>
        <v>0</v>
      </c>
      <c r="W996">
        <f>IF('Main Data'!H996="Rolex",1,0)</f>
        <v>0</v>
      </c>
      <c r="X996">
        <f>IF('Main Data'!H996="Tudor",1,0)</f>
        <v>0</v>
      </c>
      <c r="Y996">
        <f>IF('Main Data'!H996="Ulysse Nardin",1,0)</f>
        <v>0</v>
      </c>
      <c r="Z996">
        <f>IF('Main Data'!H996="Universal Geneve",1,0)</f>
        <v>0</v>
      </c>
      <c r="AA996">
        <f>IF('Main Data'!H996="Vacheron",1,0)</f>
        <v>0</v>
      </c>
      <c r="AB996">
        <f>IF('Main Data'!H996="Zenith",1,0)</f>
        <v>1</v>
      </c>
      <c r="AC996">
        <f>IF('Main Data'!J996="Stainless Steel",1,0)</f>
        <v>1</v>
      </c>
      <c r="AD996">
        <f>IF('Main Data'!J996="Two-tone",1,0)</f>
        <v>0</v>
      </c>
      <c r="AE996">
        <f>IF(OR('Main Data'!J996="YG 18K",'Main Data'!J996="YG &lt;18K",'Main Data'!J996="PG 18K",'Main Data'!J996="PG &lt;18K",'Main Data'!J996="WG 18K",'Main Data'!J996="Mixes of 18K",'Main Data'!J996="Mixes &lt;18K"),1,0)</f>
        <v>0</v>
      </c>
      <c r="AF996">
        <f>IF('Main Data'!J996="Platinum",1,0)</f>
        <v>0</v>
      </c>
      <c r="AG996">
        <f>IF(OR('Main Data'!J996="PVD",'Main Data'!J996="Gold Plate",'Main Data'!J996="Other"),1,0)</f>
        <v>0</v>
      </c>
      <c r="AH996">
        <f>IF('Main Data'!N996="Stainless Steel",1,0)</f>
        <v>1</v>
      </c>
      <c r="AI996">
        <f>IF('Main Data'!N996="Leather",1,0)</f>
        <v>0</v>
      </c>
      <c r="AJ996">
        <f>IF('Main Data'!N996="Two-tone",1,0)</f>
        <v>0</v>
      </c>
      <c r="AK996">
        <f>IF(OR('Main Data'!N996="YG 18K",'Main Data'!N996="PG 18K",'Main Data'!N996="WG 18K",'Main Data'!N996="Mixes of 18K"),1,0)</f>
        <v>0</v>
      </c>
      <c r="AL996">
        <f>IF(OR(,'Main Data'!N996="PVD",'Main Data'!N996="Gold plate"),1,0)</f>
        <v>0</v>
      </c>
      <c r="AM996">
        <f>IF(OR('Main Data'!AV996="Yes",'Main Data'!AW996="Yes",'Main Data'!AU996="Yes"),1,0)</f>
        <v>0</v>
      </c>
      <c r="AN996">
        <f>IF(OR(ISTEXT('Main Data'!AX996), ISTEXT('Main Data'!AY996)),1,0)</f>
        <v>0</v>
      </c>
      <c r="AO996">
        <f>IF('Main Data'!AZ996="Yes",1,0)</f>
        <v>0</v>
      </c>
      <c r="AP996">
        <f>IF('Main Data'!BA996="Yes",1,0)</f>
        <v>1</v>
      </c>
      <c r="AQ996">
        <f>IF('Main Data'!BD996="Yes",1,0)</f>
        <v>0</v>
      </c>
      <c r="AR996">
        <f>IF('Main Data'!BE996="A",1,0)</f>
        <v>0</v>
      </c>
      <c r="AS996">
        <f>IF('Main Data'!BE996="AA",1,0)</f>
        <v>0</v>
      </c>
      <c r="AT996">
        <f>IF('Main Data'!BE996="AAA",1,0)</f>
        <v>1</v>
      </c>
      <c r="AU996">
        <f>IF('Main Data'!BE996="AAAA",1,0)</f>
        <v>0</v>
      </c>
      <c r="AV996">
        <f>IF('Main Data'!P996="Yes",1,0)</f>
        <v>0</v>
      </c>
      <c r="AW996">
        <f>IF('Main Data'!AP996="Yes",1,0)</f>
        <v>0</v>
      </c>
      <c r="AX996">
        <f>IF(OR('Main Data'!V996="Yes", 'Main Data'!W996="Yes",'Main Data'!X996="Yes"),1,0)</f>
        <v>0</v>
      </c>
      <c r="AY996">
        <f>IF(OR('Main Data'!Y996="Yes",'Main Data'!Z996="Yes"),1,0)</f>
        <v>0</v>
      </c>
      <c r="AZ996">
        <f>IF('Main Data'!AR996="Yes",1,0)</f>
        <v>0</v>
      </c>
      <c r="BA996">
        <f>IF('Main Data'!AS996="Yes",1,0)</f>
        <v>0</v>
      </c>
      <c r="BB996">
        <f>IF('Main Data'!AG996="Yes",1,0)</f>
        <v>0</v>
      </c>
      <c r="BC996">
        <f>IF('Main Data'!AB996="Yes",1,0)</f>
        <v>0</v>
      </c>
      <c r="BD996">
        <f>IF('Main Data'!AA996="Yes",1,0)</f>
        <v>0</v>
      </c>
      <c r="BE996">
        <f>IF('Main Data'!AC996="Yes",1,0)</f>
        <v>0</v>
      </c>
      <c r="BF996">
        <f>IF('Main Data'!AF996="Yes",1,0)</f>
        <v>0</v>
      </c>
      <c r="BG996">
        <f>IF(OR('Main Data'!AI996="Yes",'Main Data'!AL996="Yes"),1,0)</f>
        <v>1</v>
      </c>
      <c r="BH996">
        <f>IF('Main Data'!AJ996="Yes",1,0)</f>
        <v>0</v>
      </c>
      <c r="BI996">
        <f>IF('Main Data'!AK996="Yes",1,0)</f>
        <v>0</v>
      </c>
      <c r="BJ996">
        <f>IF('Main Data'!AM996="Yes",1,0)</f>
        <v>0</v>
      </c>
      <c r="BK996">
        <f>IF('Main Data'!AQ996="Yes",1,0)</f>
        <v>0</v>
      </c>
      <c r="BL996" s="21">
        <f t="shared" si="91"/>
        <v>0</v>
      </c>
      <c r="BM996" s="21">
        <f t="shared" si="92"/>
        <v>1</v>
      </c>
      <c r="BN996" s="21">
        <f t="shared" si="93"/>
        <v>0</v>
      </c>
      <c r="BO996" s="21">
        <f t="shared" si="94"/>
        <v>0</v>
      </c>
      <c r="BP996" s="21">
        <f t="shared" si="95"/>
        <v>0</v>
      </c>
    </row>
    <row r="997" spans="1:68" x14ac:dyDescent="0.2">
      <c r="A997">
        <v>993</v>
      </c>
      <c r="B997" s="33">
        <f>'Main Data'!C997</f>
        <v>43779</v>
      </c>
      <c r="C997">
        <f>'Main Data'!D997</f>
        <v>126</v>
      </c>
      <c r="D997" s="26">
        <f>'Main Data'!E997</f>
        <v>3000</v>
      </c>
      <c r="E997" s="26">
        <f>'Main Data'!F997</f>
        <v>3750</v>
      </c>
      <c r="F997" s="34">
        <f t="shared" si="90"/>
        <v>8.0063675676502459</v>
      </c>
      <c r="G997">
        <f>IF('Main Data'!H997="AP",1,0)</f>
        <v>0</v>
      </c>
      <c r="H997">
        <f>IF('Main Data'!H997="Blancpain",1,0)</f>
        <v>0</v>
      </c>
      <c r="I997">
        <f>IF('Main Data'!H997="Breguet",1,0)</f>
        <v>1</v>
      </c>
      <c r="J997">
        <f>IF('Main Data'!H997="Breitling",1,0)</f>
        <v>0</v>
      </c>
      <c r="K997">
        <f>IF('Main Data'!H997="Cartier",1,0)</f>
        <v>0</v>
      </c>
      <c r="L997">
        <f>IF('Main Data'!H997="Gallet",1,0)</f>
        <v>0</v>
      </c>
      <c r="M997">
        <f>IF('Main Data'!H997="Girard Perregaux",1,0)</f>
        <v>0</v>
      </c>
      <c r="N997">
        <f>IF('Main Data'!H997="Gubelin",1,0)</f>
        <v>0</v>
      </c>
      <c r="O997">
        <f>IF('Main Data'!H997="Heuer",1,0)</f>
        <v>0</v>
      </c>
      <c r="P997">
        <f>IF('Main Data'!H997="IWC",1,0)</f>
        <v>0</v>
      </c>
      <c r="Q997">
        <f>IF('Main Data'!H997="JLC",1,0)</f>
        <v>0</v>
      </c>
      <c r="R997">
        <f>IF('Main Data'!H997="Longines",1,0)</f>
        <v>0</v>
      </c>
      <c r="S997">
        <f>IF('Main Data'!H997="Movado",1,0)</f>
        <v>0</v>
      </c>
      <c r="T997">
        <f>IF('Main Data'!H997="Omega",1,0)</f>
        <v>0</v>
      </c>
      <c r="U997">
        <f>IF('Main Data'!H997="Panerai",1,0)</f>
        <v>0</v>
      </c>
      <c r="V997">
        <f>IF('Main Data'!H997="Patek",1,0)</f>
        <v>0</v>
      </c>
      <c r="W997">
        <f>IF('Main Data'!H997="Rolex",1,0)</f>
        <v>0</v>
      </c>
      <c r="X997">
        <f>IF('Main Data'!H997="Tudor",1,0)</f>
        <v>0</v>
      </c>
      <c r="Y997">
        <f>IF('Main Data'!H997="Ulysse Nardin",1,0)</f>
        <v>0</v>
      </c>
      <c r="Z997">
        <f>IF('Main Data'!H997="Universal Geneve",1,0)</f>
        <v>0</v>
      </c>
      <c r="AA997">
        <f>IF('Main Data'!H997="Vacheron",1,0)</f>
        <v>0</v>
      </c>
      <c r="AB997">
        <f>IF('Main Data'!H997="Zenith",1,0)</f>
        <v>0</v>
      </c>
      <c r="AC997">
        <f>IF('Main Data'!J997="Stainless Steel",1,0)</f>
        <v>0</v>
      </c>
      <c r="AD997">
        <f>IF('Main Data'!J997="Two-tone",1,0)</f>
        <v>0</v>
      </c>
      <c r="AE997">
        <f>IF(OR('Main Data'!J997="YG 18K",'Main Data'!J997="YG &lt;18K",'Main Data'!J997="PG 18K",'Main Data'!J997="PG &lt;18K",'Main Data'!J997="WG 18K",'Main Data'!J997="Mixes of 18K",'Main Data'!J997="Mixes &lt;18K"),1,0)</f>
        <v>1</v>
      </c>
      <c r="AF997">
        <f>IF('Main Data'!J997="Platinum",1,0)</f>
        <v>0</v>
      </c>
      <c r="AG997">
        <f>IF(OR('Main Data'!J997="PVD",'Main Data'!J997="Gold Plate",'Main Data'!J997="Other"),1,0)</f>
        <v>0</v>
      </c>
      <c r="AH997">
        <f>IF('Main Data'!N997="Stainless Steel",1,0)</f>
        <v>0</v>
      </c>
      <c r="AI997">
        <f>IF('Main Data'!N997="Leather",1,0)</f>
        <v>1</v>
      </c>
      <c r="AJ997">
        <f>IF('Main Data'!N997="Two-tone",1,0)</f>
        <v>0</v>
      </c>
      <c r="AK997">
        <f>IF(OR('Main Data'!N997="YG 18K",'Main Data'!N997="PG 18K",'Main Data'!N997="WG 18K",'Main Data'!N997="Mixes of 18K"),1,0)</f>
        <v>0</v>
      </c>
      <c r="AL997">
        <f>IF(OR(,'Main Data'!N997="PVD",'Main Data'!N997="Gold plate"),1,0)</f>
        <v>0</v>
      </c>
      <c r="AM997">
        <f>IF(OR('Main Data'!AV997="Yes",'Main Data'!AW997="Yes",'Main Data'!AU997="Yes"),1,0)</f>
        <v>0</v>
      </c>
      <c r="AN997">
        <f>IF(OR(ISTEXT('Main Data'!AX997), ISTEXT('Main Data'!AY997)),1,0)</f>
        <v>0</v>
      </c>
      <c r="AO997">
        <f>IF('Main Data'!AZ997="Yes",1,0)</f>
        <v>0</v>
      </c>
      <c r="AP997">
        <f>IF('Main Data'!BA997="Yes",1,0)</f>
        <v>0</v>
      </c>
      <c r="AQ997">
        <f>IF('Main Data'!BD997="Yes",1,0)</f>
        <v>0</v>
      </c>
      <c r="AR997">
        <f>IF('Main Data'!BE997="A",1,0)</f>
        <v>0</v>
      </c>
      <c r="AS997">
        <f>IF('Main Data'!BE997="AA",1,0)</f>
        <v>1</v>
      </c>
      <c r="AT997">
        <f>IF('Main Data'!BE997="AAA",1,0)</f>
        <v>0</v>
      </c>
      <c r="AU997">
        <f>IF('Main Data'!BE997="AAAA",1,0)</f>
        <v>0</v>
      </c>
      <c r="AV997">
        <f>IF('Main Data'!P997="Yes",1,0)</f>
        <v>1</v>
      </c>
      <c r="AW997">
        <f>IF('Main Data'!AP997="Yes",1,0)</f>
        <v>0</v>
      </c>
      <c r="AX997">
        <f>IF(OR('Main Data'!V997="Yes", 'Main Data'!W997="Yes",'Main Data'!X997="Yes"),1,0)</f>
        <v>0</v>
      </c>
      <c r="AY997">
        <f>IF(OR('Main Data'!Y997="Yes",'Main Data'!Z997="Yes"),1,0)</f>
        <v>0</v>
      </c>
      <c r="AZ997">
        <f>IF('Main Data'!AR997="Yes",1,0)</f>
        <v>0</v>
      </c>
      <c r="BA997">
        <f>IF('Main Data'!AS997="Yes",1,0)</f>
        <v>0</v>
      </c>
      <c r="BB997">
        <f>IF('Main Data'!AG997="Yes",1,0)</f>
        <v>0</v>
      </c>
      <c r="BC997">
        <f>IF('Main Data'!AB997="Yes",1,0)</f>
        <v>0</v>
      </c>
      <c r="BD997">
        <f>IF('Main Data'!AA997="Yes",1,0)</f>
        <v>0</v>
      </c>
      <c r="BE997">
        <f>IF('Main Data'!AC997="Yes",1,0)</f>
        <v>0</v>
      </c>
      <c r="BF997">
        <f>IF('Main Data'!AF997="Yes",1,0)</f>
        <v>0</v>
      </c>
      <c r="BG997">
        <f>IF(OR('Main Data'!AI997="Yes",'Main Data'!AL997="Yes"),1,0)</f>
        <v>0</v>
      </c>
      <c r="BH997">
        <f>IF('Main Data'!AJ997="Yes",1,0)</f>
        <v>0</v>
      </c>
      <c r="BI997">
        <f>IF('Main Data'!AK997="Yes",1,0)</f>
        <v>0</v>
      </c>
      <c r="BJ997">
        <f>IF('Main Data'!AM997="Yes",1,0)</f>
        <v>0</v>
      </c>
      <c r="BK997">
        <f>IF('Main Data'!AQ997="Yes",1,0)</f>
        <v>0</v>
      </c>
      <c r="BL997" s="21">
        <f t="shared" si="91"/>
        <v>0</v>
      </c>
      <c r="BM997" s="21">
        <f t="shared" si="92"/>
        <v>1</v>
      </c>
      <c r="BN997" s="21">
        <f t="shared" si="93"/>
        <v>0</v>
      </c>
      <c r="BO997" s="21">
        <f t="shared" si="94"/>
        <v>0</v>
      </c>
      <c r="BP997" s="21">
        <f t="shared" si="95"/>
        <v>0</v>
      </c>
    </row>
    <row r="998" spans="1:68" x14ac:dyDescent="0.2">
      <c r="A998">
        <v>994</v>
      </c>
      <c r="B998" s="33">
        <f>'Main Data'!C998</f>
        <v>43779</v>
      </c>
      <c r="C998">
        <f>'Main Data'!D998</f>
        <v>155</v>
      </c>
      <c r="D998" s="26">
        <f>'Main Data'!E998</f>
        <v>2000</v>
      </c>
      <c r="E998" s="26">
        <f>'Main Data'!F998</f>
        <v>2500</v>
      </c>
      <c r="F998" s="34">
        <f t="shared" si="90"/>
        <v>7.6009024595420822</v>
      </c>
      <c r="G998">
        <f>IF('Main Data'!H998="AP",1,0)</f>
        <v>0</v>
      </c>
      <c r="H998">
        <f>IF('Main Data'!H998="Blancpain",1,0)</f>
        <v>0</v>
      </c>
      <c r="I998">
        <f>IF('Main Data'!H998="Breguet",1,0)</f>
        <v>0</v>
      </c>
      <c r="J998">
        <f>IF('Main Data'!H998="Breitling",1,0)</f>
        <v>0</v>
      </c>
      <c r="K998">
        <f>IF('Main Data'!H998="Cartier",1,0)</f>
        <v>0</v>
      </c>
      <c r="L998">
        <f>IF('Main Data'!H998="Gallet",1,0)</f>
        <v>0</v>
      </c>
      <c r="M998">
        <f>IF('Main Data'!H998="Girard Perregaux",1,0)</f>
        <v>0</v>
      </c>
      <c r="N998">
        <f>IF('Main Data'!H998="Gubelin",1,0)</f>
        <v>0</v>
      </c>
      <c r="O998">
        <f>IF('Main Data'!H998="Heuer",1,0)</f>
        <v>0</v>
      </c>
      <c r="P998">
        <f>IF('Main Data'!H998="IWC",1,0)</f>
        <v>0</v>
      </c>
      <c r="Q998">
        <f>IF('Main Data'!H998="JLC",1,0)</f>
        <v>0</v>
      </c>
      <c r="R998">
        <f>IF('Main Data'!H998="Longines",1,0)</f>
        <v>0</v>
      </c>
      <c r="S998">
        <f>IF('Main Data'!H998="Movado",1,0)</f>
        <v>0</v>
      </c>
      <c r="T998">
        <f>IF('Main Data'!H998="Omega",1,0)</f>
        <v>0</v>
      </c>
      <c r="U998">
        <f>IF('Main Data'!H998="Panerai",1,0)</f>
        <v>0</v>
      </c>
      <c r="V998">
        <f>IF('Main Data'!H998="Patek",1,0)</f>
        <v>0</v>
      </c>
      <c r="W998">
        <f>IF('Main Data'!H998="Rolex",1,0)</f>
        <v>1</v>
      </c>
      <c r="X998">
        <f>IF('Main Data'!H998="Tudor",1,0)</f>
        <v>0</v>
      </c>
      <c r="Y998">
        <f>IF('Main Data'!H998="Ulysse Nardin",1,0)</f>
        <v>0</v>
      </c>
      <c r="Z998">
        <f>IF('Main Data'!H998="Universal Geneve",1,0)</f>
        <v>0</v>
      </c>
      <c r="AA998">
        <f>IF('Main Data'!H998="Vacheron",1,0)</f>
        <v>0</v>
      </c>
      <c r="AB998">
        <f>IF('Main Data'!H998="Zenith",1,0)</f>
        <v>0</v>
      </c>
      <c r="AC998">
        <f>IF('Main Data'!J998="Stainless Steel",1,0)</f>
        <v>0</v>
      </c>
      <c r="AD998">
        <f>IF('Main Data'!J998="Two-tone",1,0)</f>
        <v>0</v>
      </c>
      <c r="AE998">
        <f>IF(OR('Main Data'!J998="YG 18K",'Main Data'!J998="YG &lt;18K",'Main Data'!J998="PG 18K",'Main Data'!J998="PG &lt;18K",'Main Data'!J998="WG 18K",'Main Data'!J998="Mixes of 18K",'Main Data'!J998="Mixes &lt;18K"),1,0)</f>
        <v>1</v>
      </c>
      <c r="AF998">
        <f>IF('Main Data'!J998="Platinum",1,0)</f>
        <v>0</v>
      </c>
      <c r="AG998">
        <f>IF(OR('Main Data'!J998="PVD",'Main Data'!J998="Gold Plate",'Main Data'!J998="Other"),1,0)</f>
        <v>0</v>
      </c>
      <c r="AH998">
        <f>IF('Main Data'!N998="Stainless Steel",1,0)</f>
        <v>0</v>
      </c>
      <c r="AI998">
        <f>IF('Main Data'!N998="Leather",1,0)</f>
        <v>0</v>
      </c>
      <c r="AJ998">
        <f>IF('Main Data'!N998="Two-tone",1,0)</f>
        <v>0</v>
      </c>
      <c r="AK998">
        <f>IF(OR('Main Data'!N998="YG 18K",'Main Data'!N998="PG 18K",'Main Data'!N998="WG 18K",'Main Data'!N998="Mixes of 18K"),1,0)</f>
        <v>1</v>
      </c>
      <c r="AL998">
        <f>IF(OR(,'Main Data'!N998="PVD",'Main Data'!N998="Gold plate"),1,0)</f>
        <v>0</v>
      </c>
      <c r="AM998">
        <f>IF(OR('Main Data'!AV998="Yes",'Main Data'!AW998="Yes",'Main Data'!AU998="Yes"),1,0)</f>
        <v>0</v>
      </c>
      <c r="AN998">
        <f>IF(OR(ISTEXT('Main Data'!AX998), ISTEXT('Main Data'!AY998)),1,0)</f>
        <v>0</v>
      </c>
      <c r="AO998">
        <f>IF('Main Data'!AZ998="Yes",1,0)</f>
        <v>0</v>
      </c>
      <c r="AP998">
        <f>IF('Main Data'!BA998="Yes",1,0)</f>
        <v>0</v>
      </c>
      <c r="AQ998">
        <f>IF('Main Data'!BD998="Yes",1,0)</f>
        <v>0</v>
      </c>
      <c r="AR998">
        <f>IF('Main Data'!BE998="A",1,0)</f>
        <v>0</v>
      </c>
      <c r="AS998">
        <f>IF('Main Data'!BE998="AA",1,0)</f>
        <v>1</v>
      </c>
      <c r="AT998">
        <f>IF('Main Data'!BE998="AAA",1,0)</f>
        <v>0</v>
      </c>
      <c r="AU998">
        <f>IF('Main Data'!BE998="AAAA",1,0)</f>
        <v>0</v>
      </c>
      <c r="AV998">
        <f>IF('Main Data'!P998="Yes",1,0)</f>
        <v>1</v>
      </c>
      <c r="AW998">
        <f>IF('Main Data'!AP998="Yes",1,0)</f>
        <v>0</v>
      </c>
      <c r="AX998">
        <f>IF(OR('Main Data'!V998="Yes", 'Main Data'!W998="Yes",'Main Data'!X998="Yes"),1,0)</f>
        <v>0</v>
      </c>
      <c r="AY998">
        <f>IF(OR('Main Data'!Y998="Yes",'Main Data'!Z998="Yes"),1,0)</f>
        <v>0</v>
      </c>
      <c r="AZ998">
        <f>IF('Main Data'!AR998="Yes",1,0)</f>
        <v>0</v>
      </c>
      <c r="BA998">
        <f>IF('Main Data'!AS998="Yes",1,0)</f>
        <v>0</v>
      </c>
      <c r="BB998">
        <f>IF('Main Data'!AG998="Yes",1,0)</f>
        <v>0</v>
      </c>
      <c r="BC998">
        <f>IF('Main Data'!AB998="Yes",1,0)</f>
        <v>0</v>
      </c>
      <c r="BD998">
        <f>IF('Main Data'!AA998="Yes",1,0)</f>
        <v>0</v>
      </c>
      <c r="BE998">
        <f>IF('Main Data'!AC998="Yes",1,0)</f>
        <v>0</v>
      </c>
      <c r="BF998">
        <f>IF('Main Data'!AF998="Yes",1,0)</f>
        <v>0</v>
      </c>
      <c r="BG998">
        <f>IF(OR('Main Data'!AI998="Yes",'Main Data'!AL998="Yes"),1,0)</f>
        <v>0</v>
      </c>
      <c r="BH998">
        <f>IF('Main Data'!AJ998="Yes",1,0)</f>
        <v>0</v>
      </c>
      <c r="BI998">
        <f>IF('Main Data'!AK998="Yes",1,0)</f>
        <v>0</v>
      </c>
      <c r="BJ998">
        <f>IF('Main Data'!AM998="Yes",1,0)</f>
        <v>0</v>
      </c>
      <c r="BK998">
        <f>IF('Main Data'!AQ998="Yes",1,0)</f>
        <v>0</v>
      </c>
      <c r="BL998" s="21">
        <f t="shared" si="91"/>
        <v>0</v>
      </c>
      <c r="BM998" s="21">
        <f t="shared" si="92"/>
        <v>1</v>
      </c>
      <c r="BN998" s="21">
        <f t="shared" si="93"/>
        <v>0</v>
      </c>
      <c r="BO998" s="21">
        <f t="shared" si="94"/>
        <v>0</v>
      </c>
      <c r="BP998" s="21">
        <f t="shared" si="95"/>
        <v>0</v>
      </c>
    </row>
    <row r="999" spans="1:68" x14ac:dyDescent="0.2">
      <c r="A999">
        <v>995</v>
      </c>
      <c r="B999" s="33">
        <f>'Main Data'!C999</f>
        <v>43779</v>
      </c>
      <c r="C999">
        <f>'Main Data'!D999</f>
        <v>160</v>
      </c>
      <c r="D999" s="26">
        <f>'Main Data'!E999</f>
        <v>4000</v>
      </c>
      <c r="E999" s="26">
        <f>'Main Data'!F999</f>
        <v>5000</v>
      </c>
      <c r="F999" s="34">
        <f t="shared" si="90"/>
        <v>8.2940496401020276</v>
      </c>
      <c r="G999">
        <f>IF('Main Data'!H999="AP",1,0)</f>
        <v>0</v>
      </c>
      <c r="H999">
        <f>IF('Main Data'!H999="Blancpain",1,0)</f>
        <v>0</v>
      </c>
      <c r="I999">
        <f>IF('Main Data'!H999="Breguet",1,0)</f>
        <v>0</v>
      </c>
      <c r="J999">
        <f>IF('Main Data'!H999="Breitling",1,0)</f>
        <v>0</v>
      </c>
      <c r="K999">
        <f>IF('Main Data'!H999="Cartier",1,0)</f>
        <v>0</v>
      </c>
      <c r="L999">
        <f>IF('Main Data'!H999="Gallet",1,0)</f>
        <v>0</v>
      </c>
      <c r="M999">
        <f>IF('Main Data'!H999="Girard Perregaux",1,0)</f>
        <v>0</v>
      </c>
      <c r="N999">
        <f>IF('Main Data'!H999="Gubelin",1,0)</f>
        <v>0</v>
      </c>
      <c r="O999">
        <f>IF('Main Data'!H999="Heuer",1,0)</f>
        <v>0</v>
      </c>
      <c r="P999">
        <f>IF('Main Data'!H999="IWC",1,0)</f>
        <v>0</v>
      </c>
      <c r="Q999">
        <f>IF('Main Data'!H999="JLC",1,0)</f>
        <v>0</v>
      </c>
      <c r="R999">
        <f>IF('Main Data'!H999="Longines",1,0)</f>
        <v>0</v>
      </c>
      <c r="S999">
        <f>IF('Main Data'!H999="Movado",1,0)</f>
        <v>0</v>
      </c>
      <c r="T999">
        <f>IF('Main Data'!H999="Omega",1,0)</f>
        <v>0</v>
      </c>
      <c r="U999">
        <f>IF('Main Data'!H999="Panerai",1,0)</f>
        <v>0</v>
      </c>
      <c r="V999">
        <f>IF('Main Data'!H999="Patek",1,0)</f>
        <v>0</v>
      </c>
      <c r="W999">
        <f>IF('Main Data'!H999="Rolex",1,0)</f>
        <v>1</v>
      </c>
      <c r="X999">
        <f>IF('Main Data'!H999="Tudor",1,0)</f>
        <v>0</v>
      </c>
      <c r="Y999">
        <f>IF('Main Data'!H999="Ulysse Nardin",1,0)</f>
        <v>0</v>
      </c>
      <c r="Z999">
        <f>IF('Main Data'!H999="Universal Geneve",1,0)</f>
        <v>0</v>
      </c>
      <c r="AA999">
        <f>IF('Main Data'!H999="Vacheron",1,0)</f>
        <v>0</v>
      </c>
      <c r="AB999">
        <f>IF('Main Data'!H999="Zenith",1,0)</f>
        <v>0</v>
      </c>
      <c r="AC999">
        <f>IF('Main Data'!J999="Stainless Steel",1,0)</f>
        <v>0</v>
      </c>
      <c r="AD999">
        <f>IF('Main Data'!J999="Two-tone",1,0)</f>
        <v>0</v>
      </c>
      <c r="AE999">
        <f>IF(OR('Main Data'!J999="YG 18K",'Main Data'!J999="YG &lt;18K",'Main Data'!J999="PG 18K",'Main Data'!J999="PG &lt;18K",'Main Data'!J999="WG 18K",'Main Data'!J999="Mixes of 18K",'Main Data'!J999="Mixes &lt;18K"),1,0)</f>
        <v>1</v>
      </c>
      <c r="AF999">
        <f>IF('Main Data'!J999="Platinum",1,0)</f>
        <v>0</v>
      </c>
      <c r="AG999">
        <f>IF(OR('Main Data'!J999="PVD",'Main Data'!J999="Gold Plate",'Main Data'!J999="Other"),1,0)</f>
        <v>0</v>
      </c>
      <c r="AH999">
        <f>IF('Main Data'!N999="Stainless Steel",1,0)</f>
        <v>0</v>
      </c>
      <c r="AI999">
        <f>IF('Main Data'!N999="Leather",1,0)</f>
        <v>1</v>
      </c>
      <c r="AJ999">
        <f>IF('Main Data'!N999="Two-tone",1,0)</f>
        <v>0</v>
      </c>
      <c r="AK999">
        <f>IF(OR('Main Data'!N999="YG 18K",'Main Data'!N999="PG 18K",'Main Data'!N999="WG 18K",'Main Data'!N999="Mixes of 18K"),1,0)</f>
        <v>0</v>
      </c>
      <c r="AL999">
        <f>IF(OR(,'Main Data'!N999="PVD",'Main Data'!N999="Gold plate"),1,0)</f>
        <v>0</v>
      </c>
      <c r="AM999">
        <f>IF(OR('Main Data'!AV999="Yes",'Main Data'!AW999="Yes",'Main Data'!AU999="Yes"),1,0)</f>
        <v>0</v>
      </c>
      <c r="AN999">
        <f>IF(OR(ISTEXT('Main Data'!AX999), ISTEXT('Main Data'!AY999)),1,0)</f>
        <v>1</v>
      </c>
      <c r="AO999">
        <f>IF('Main Data'!AZ999="Yes",1,0)</f>
        <v>0</v>
      </c>
      <c r="AP999">
        <f>IF('Main Data'!BA999="Yes",1,0)</f>
        <v>0</v>
      </c>
      <c r="AQ999">
        <f>IF('Main Data'!BD999="Yes",1,0)</f>
        <v>0</v>
      </c>
      <c r="AR999">
        <f>IF('Main Data'!BE999="A",1,0)</f>
        <v>0</v>
      </c>
      <c r="AS999">
        <f>IF('Main Data'!BE999="AA",1,0)</f>
        <v>1</v>
      </c>
      <c r="AT999">
        <f>IF('Main Data'!BE999="AAA",1,0)</f>
        <v>0</v>
      </c>
      <c r="AU999">
        <f>IF('Main Data'!BE999="AAAA",1,0)</f>
        <v>0</v>
      </c>
      <c r="AV999">
        <f>IF('Main Data'!P999="Yes",1,0)</f>
        <v>1</v>
      </c>
      <c r="AW999">
        <f>IF('Main Data'!AP999="Yes",1,0)</f>
        <v>0</v>
      </c>
      <c r="AX999">
        <f>IF(OR('Main Data'!V999="Yes", 'Main Data'!W999="Yes",'Main Data'!X999="Yes"),1,0)</f>
        <v>0</v>
      </c>
      <c r="AY999">
        <f>IF(OR('Main Data'!Y999="Yes",'Main Data'!Z999="Yes"),1,0)</f>
        <v>0</v>
      </c>
      <c r="AZ999">
        <f>IF('Main Data'!AR999="Yes",1,0)</f>
        <v>0</v>
      </c>
      <c r="BA999">
        <f>IF('Main Data'!AS999="Yes",1,0)</f>
        <v>0</v>
      </c>
      <c r="BB999">
        <f>IF('Main Data'!AG999="Yes",1,0)</f>
        <v>0</v>
      </c>
      <c r="BC999">
        <f>IF('Main Data'!AB999="Yes",1,0)</f>
        <v>0</v>
      </c>
      <c r="BD999">
        <f>IF('Main Data'!AA999="Yes",1,0)</f>
        <v>0</v>
      </c>
      <c r="BE999">
        <f>IF('Main Data'!AC999="Yes",1,0)</f>
        <v>0</v>
      </c>
      <c r="BF999">
        <f>IF('Main Data'!AF999="Yes",1,0)</f>
        <v>0</v>
      </c>
      <c r="BG999">
        <f>IF(OR('Main Data'!AI999="Yes",'Main Data'!AL999="Yes"),1,0)</f>
        <v>0</v>
      </c>
      <c r="BH999">
        <f>IF('Main Data'!AJ999="Yes",1,0)</f>
        <v>0</v>
      </c>
      <c r="BI999">
        <f>IF('Main Data'!AK999="Yes",1,0)</f>
        <v>0</v>
      </c>
      <c r="BJ999">
        <f>IF('Main Data'!AM999="Yes",1,0)</f>
        <v>0</v>
      </c>
      <c r="BK999">
        <f>IF('Main Data'!AQ999="Yes",1,0)</f>
        <v>0</v>
      </c>
      <c r="BL999" s="21">
        <f t="shared" si="91"/>
        <v>0</v>
      </c>
      <c r="BM999" s="21">
        <f t="shared" si="92"/>
        <v>1</v>
      </c>
      <c r="BN999" s="21">
        <f t="shared" si="93"/>
        <v>0</v>
      </c>
      <c r="BO999" s="21">
        <f t="shared" si="94"/>
        <v>0</v>
      </c>
      <c r="BP999" s="21">
        <f t="shared" si="95"/>
        <v>0</v>
      </c>
    </row>
    <row r="1000" spans="1:68" x14ac:dyDescent="0.2">
      <c r="A1000">
        <v>996</v>
      </c>
      <c r="B1000" s="33">
        <f>'Main Data'!C1000</f>
        <v>43779</v>
      </c>
      <c r="C1000">
        <f>'Main Data'!D1000</f>
        <v>162</v>
      </c>
      <c r="D1000" s="26">
        <f>'Main Data'!E1000</f>
        <v>7500</v>
      </c>
      <c r="E1000" s="26">
        <f>'Main Data'!F1000</f>
        <v>9375</v>
      </c>
      <c r="F1000" s="34">
        <f t="shared" si="90"/>
        <v>8.9226582995244019</v>
      </c>
      <c r="G1000">
        <f>IF('Main Data'!H1000="AP",1,0)</f>
        <v>0</v>
      </c>
      <c r="H1000">
        <f>IF('Main Data'!H1000="Blancpain",1,0)</f>
        <v>0</v>
      </c>
      <c r="I1000">
        <f>IF('Main Data'!H1000="Breguet",1,0)</f>
        <v>0</v>
      </c>
      <c r="J1000">
        <f>IF('Main Data'!H1000="Breitling",1,0)</f>
        <v>0</v>
      </c>
      <c r="K1000">
        <f>IF('Main Data'!H1000="Cartier",1,0)</f>
        <v>0</v>
      </c>
      <c r="L1000">
        <f>IF('Main Data'!H1000="Gallet",1,0)</f>
        <v>0</v>
      </c>
      <c r="M1000">
        <f>IF('Main Data'!H1000="Girard Perregaux",1,0)</f>
        <v>0</v>
      </c>
      <c r="N1000">
        <f>IF('Main Data'!H1000="Gubelin",1,0)</f>
        <v>0</v>
      </c>
      <c r="O1000">
        <f>IF('Main Data'!H1000="Heuer",1,0)</f>
        <v>0</v>
      </c>
      <c r="P1000">
        <f>IF('Main Data'!H1000="IWC",1,0)</f>
        <v>0</v>
      </c>
      <c r="Q1000">
        <f>IF('Main Data'!H1000="JLC",1,0)</f>
        <v>0</v>
      </c>
      <c r="R1000">
        <f>IF('Main Data'!H1000="Longines",1,0)</f>
        <v>0</v>
      </c>
      <c r="S1000">
        <f>IF('Main Data'!H1000="Movado",1,0)</f>
        <v>0</v>
      </c>
      <c r="T1000">
        <f>IF('Main Data'!H1000="Omega",1,0)</f>
        <v>0</v>
      </c>
      <c r="U1000">
        <f>IF('Main Data'!H1000="Panerai",1,0)</f>
        <v>0</v>
      </c>
      <c r="V1000">
        <f>IF('Main Data'!H1000="Patek",1,0)</f>
        <v>0</v>
      </c>
      <c r="W1000">
        <f>IF('Main Data'!H1000="Rolex",1,0)</f>
        <v>1</v>
      </c>
      <c r="X1000">
        <f>IF('Main Data'!H1000="Tudor",1,0)</f>
        <v>0</v>
      </c>
      <c r="Y1000">
        <f>IF('Main Data'!H1000="Ulysse Nardin",1,0)</f>
        <v>0</v>
      </c>
      <c r="Z1000">
        <f>IF('Main Data'!H1000="Universal Geneve",1,0)</f>
        <v>0</v>
      </c>
      <c r="AA1000">
        <f>IF('Main Data'!H1000="Vacheron",1,0)</f>
        <v>0</v>
      </c>
      <c r="AB1000">
        <f>IF('Main Data'!H1000="Zenith",1,0)</f>
        <v>0</v>
      </c>
      <c r="AC1000">
        <f>IF('Main Data'!J1000="Stainless Steel",1,0)</f>
        <v>0</v>
      </c>
      <c r="AD1000">
        <f>IF('Main Data'!J1000="Two-tone",1,0)</f>
        <v>0</v>
      </c>
      <c r="AE1000">
        <f>IF(OR('Main Data'!J1000="YG 18K",'Main Data'!J1000="YG &lt;18K",'Main Data'!J1000="PG 18K",'Main Data'!J1000="PG &lt;18K",'Main Data'!J1000="WG 18K",'Main Data'!J1000="Mixes of 18K",'Main Data'!J1000="Mixes &lt;18K"),1,0)</f>
        <v>1</v>
      </c>
      <c r="AF1000">
        <f>IF('Main Data'!J1000="Platinum",1,0)</f>
        <v>0</v>
      </c>
      <c r="AG1000">
        <f>IF(OR('Main Data'!J1000="PVD",'Main Data'!J1000="Gold Plate",'Main Data'!J1000="Other"),1,0)</f>
        <v>0</v>
      </c>
      <c r="AH1000">
        <f>IF('Main Data'!N1000="Stainless Steel",1,0)</f>
        <v>0</v>
      </c>
      <c r="AI1000">
        <f>IF('Main Data'!N1000="Leather",1,0)</f>
        <v>0</v>
      </c>
      <c r="AJ1000">
        <f>IF('Main Data'!N1000="Two-tone",1,0)</f>
        <v>0</v>
      </c>
      <c r="AK1000">
        <f>IF(OR('Main Data'!N1000="YG 18K",'Main Data'!N1000="PG 18K",'Main Data'!N1000="WG 18K",'Main Data'!N1000="Mixes of 18K"),1,0)</f>
        <v>1</v>
      </c>
      <c r="AL1000">
        <f>IF(OR(,'Main Data'!N1000="PVD",'Main Data'!N1000="Gold plate"),1,0)</f>
        <v>0</v>
      </c>
      <c r="AM1000">
        <f>IF(OR('Main Data'!AV1000="Yes",'Main Data'!AW1000="Yes",'Main Data'!AU1000="Yes"),1,0)</f>
        <v>0</v>
      </c>
      <c r="AN1000">
        <f>IF(OR(ISTEXT('Main Data'!AX1000), ISTEXT('Main Data'!AY1000)),1,0)</f>
        <v>0</v>
      </c>
      <c r="AO1000">
        <f>IF('Main Data'!AZ1000="Yes",1,0)</f>
        <v>0</v>
      </c>
      <c r="AP1000">
        <f>IF('Main Data'!BA1000="Yes",1,0)</f>
        <v>0</v>
      </c>
      <c r="AQ1000">
        <f>IF('Main Data'!BD1000="Yes",1,0)</f>
        <v>0</v>
      </c>
      <c r="AR1000">
        <f>IF('Main Data'!BE1000="A",1,0)</f>
        <v>0</v>
      </c>
      <c r="AS1000">
        <f>IF('Main Data'!BE1000="AA",1,0)</f>
        <v>1</v>
      </c>
      <c r="AT1000">
        <f>IF('Main Data'!BE1000="AAA",1,0)</f>
        <v>0</v>
      </c>
      <c r="AU1000">
        <f>IF('Main Data'!BE1000="AAAA",1,0)</f>
        <v>0</v>
      </c>
      <c r="AV1000">
        <f>IF('Main Data'!P1000="Yes",1,0)</f>
        <v>0</v>
      </c>
      <c r="AW1000">
        <f>IF('Main Data'!AP1000="Yes",1,0)</f>
        <v>0</v>
      </c>
      <c r="AX1000">
        <f>IF(OR('Main Data'!V1000="Yes", 'Main Data'!W1000="Yes",'Main Data'!X1000="Yes"),1,0)</f>
        <v>1</v>
      </c>
      <c r="AY1000">
        <f>IF(OR('Main Data'!Y1000="Yes",'Main Data'!Z1000="Yes"),1,0)</f>
        <v>0</v>
      </c>
      <c r="AZ1000">
        <f>IF('Main Data'!AR1000="Yes",1,0)</f>
        <v>0</v>
      </c>
      <c r="BA1000">
        <f>IF('Main Data'!AS1000="Yes",1,0)</f>
        <v>0</v>
      </c>
      <c r="BB1000">
        <f>IF('Main Data'!AG1000="Yes",1,0)</f>
        <v>0</v>
      </c>
      <c r="BC1000">
        <f>IF('Main Data'!AB1000="Yes",1,0)</f>
        <v>0</v>
      </c>
      <c r="BD1000">
        <f>IF('Main Data'!AA1000="Yes",1,0)</f>
        <v>0</v>
      </c>
      <c r="BE1000">
        <f>IF('Main Data'!AC1000="Yes",1,0)</f>
        <v>0</v>
      </c>
      <c r="BF1000">
        <f>IF('Main Data'!AF1000="Yes",1,0)</f>
        <v>0</v>
      </c>
      <c r="BG1000">
        <f>IF(OR('Main Data'!AI1000="Yes",'Main Data'!AL1000="Yes"),1,0)</f>
        <v>0</v>
      </c>
      <c r="BH1000">
        <f>IF('Main Data'!AJ1000="Yes",1,0)</f>
        <v>0</v>
      </c>
      <c r="BI1000">
        <f>IF('Main Data'!AK1000="Yes",1,0)</f>
        <v>0</v>
      </c>
      <c r="BJ1000">
        <f>IF('Main Data'!AM1000="Yes",1,0)</f>
        <v>0</v>
      </c>
      <c r="BK1000">
        <f>IF('Main Data'!AQ1000="Yes",1,0)</f>
        <v>0</v>
      </c>
      <c r="BL1000" s="21">
        <f t="shared" si="91"/>
        <v>0</v>
      </c>
      <c r="BM1000" s="21">
        <f t="shared" si="92"/>
        <v>1</v>
      </c>
      <c r="BN1000" s="21">
        <f t="shared" si="93"/>
        <v>0</v>
      </c>
      <c r="BO1000" s="21">
        <f t="shared" si="94"/>
        <v>0</v>
      </c>
      <c r="BP1000" s="21">
        <f t="shared" si="95"/>
        <v>0</v>
      </c>
    </row>
    <row r="1001" spans="1:68" x14ac:dyDescent="0.2">
      <c r="A1001">
        <v>997</v>
      </c>
      <c r="B1001" s="33">
        <f>'Main Data'!C1001</f>
        <v>43779</v>
      </c>
      <c r="C1001">
        <f>'Main Data'!D1001</f>
        <v>163</v>
      </c>
      <c r="D1001" s="26">
        <f>'Main Data'!E1001</f>
        <v>10000</v>
      </c>
      <c r="E1001" s="26">
        <f>'Main Data'!F1001</f>
        <v>12500</v>
      </c>
      <c r="F1001" s="34">
        <f t="shared" si="90"/>
        <v>9.2103403719761836</v>
      </c>
      <c r="G1001">
        <f>IF('Main Data'!H1001="AP",1,0)</f>
        <v>0</v>
      </c>
      <c r="H1001">
        <f>IF('Main Data'!H1001="Blancpain",1,0)</f>
        <v>0</v>
      </c>
      <c r="I1001">
        <f>IF('Main Data'!H1001="Breguet",1,0)</f>
        <v>0</v>
      </c>
      <c r="J1001">
        <f>IF('Main Data'!H1001="Breitling",1,0)</f>
        <v>0</v>
      </c>
      <c r="K1001">
        <f>IF('Main Data'!H1001="Cartier",1,0)</f>
        <v>0</v>
      </c>
      <c r="L1001">
        <f>IF('Main Data'!H1001="Gallet",1,0)</f>
        <v>0</v>
      </c>
      <c r="M1001">
        <f>IF('Main Data'!H1001="Girard Perregaux",1,0)</f>
        <v>0</v>
      </c>
      <c r="N1001">
        <f>IF('Main Data'!H1001="Gubelin",1,0)</f>
        <v>0</v>
      </c>
      <c r="O1001">
        <f>IF('Main Data'!H1001="Heuer",1,0)</f>
        <v>0</v>
      </c>
      <c r="P1001">
        <f>IF('Main Data'!H1001="IWC",1,0)</f>
        <v>0</v>
      </c>
      <c r="Q1001">
        <f>IF('Main Data'!H1001="JLC",1,0)</f>
        <v>0</v>
      </c>
      <c r="R1001">
        <f>IF('Main Data'!H1001="Longines",1,0)</f>
        <v>0</v>
      </c>
      <c r="S1001">
        <f>IF('Main Data'!H1001="Movado",1,0)</f>
        <v>0</v>
      </c>
      <c r="T1001">
        <f>IF('Main Data'!H1001="Omega",1,0)</f>
        <v>0</v>
      </c>
      <c r="U1001">
        <f>IF('Main Data'!H1001="Panerai",1,0)</f>
        <v>0</v>
      </c>
      <c r="V1001">
        <f>IF('Main Data'!H1001="Patek",1,0)</f>
        <v>0</v>
      </c>
      <c r="W1001">
        <f>IF('Main Data'!H1001="Rolex",1,0)</f>
        <v>1</v>
      </c>
      <c r="X1001">
        <f>IF('Main Data'!H1001="Tudor",1,0)</f>
        <v>0</v>
      </c>
      <c r="Y1001">
        <f>IF('Main Data'!H1001="Ulysse Nardin",1,0)</f>
        <v>0</v>
      </c>
      <c r="Z1001">
        <f>IF('Main Data'!H1001="Universal Geneve",1,0)</f>
        <v>0</v>
      </c>
      <c r="AA1001">
        <f>IF('Main Data'!H1001="Vacheron",1,0)</f>
        <v>0</v>
      </c>
      <c r="AB1001">
        <f>IF('Main Data'!H1001="Zenith",1,0)</f>
        <v>0</v>
      </c>
      <c r="AC1001">
        <f>IF('Main Data'!J1001="Stainless Steel",1,0)</f>
        <v>0</v>
      </c>
      <c r="AD1001">
        <f>IF('Main Data'!J1001="Two-tone",1,0)</f>
        <v>0</v>
      </c>
      <c r="AE1001">
        <f>IF(OR('Main Data'!J1001="YG 18K",'Main Data'!J1001="YG &lt;18K",'Main Data'!J1001="PG 18K",'Main Data'!J1001="PG &lt;18K",'Main Data'!J1001="WG 18K",'Main Data'!J1001="Mixes of 18K",'Main Data'!J1001="Mixes &lt;18K"),1,0)</f>
        <v>1</v>
      </c>
      <c r="AF1001">
        <f>IF('Main Data'!J1001="Platinum",1,0)</f>
        <v>0</v>
      </c>
      <c r="AG1001">
        <f>IF(OR('Main Data'!J1001="PVD",'Main Data'!J1001="Gold Plate",'Main Data'!J1001="Other"),1,0)</f>
        <v>0</v>
      </c>
      <c r="AH1001">
        <f>IF('Main Data'!N1001="Stainless Steel",1,0)</f>
        <v>0</v>
      </c>
      <c r="AI1001">
        <f>IF('Main Data'!N1001="Leather",1,0)</f>
        <v>1</v>
      </c>
      <c r="AJ1001">
        <f>IF('Main Data'!N1001="Two-tone",1,0)</f>
        <v>0</v>
      </c>
      <c r="AK1001">
        <f>IF(OR('Main Data'!N1001="YG 18K",'Main Data'!N1001="PG 18K",'Main Data'!N1001="WG 18K",'Main Data'!N1001="Mixes of 18K"),1,0)</f>
        <v>0</v>
      </c>
      <c r="AL1001">
        <f>IF(OR(,'Main Data'!N1001="PVD",'Main Data'!N1001="Gold plate"),1,0)</f>
        <v>0</v>
      </c>
      <c r="AM1001">
        <f>IF(OR('Main Data'!AV1001="Yes",'Main Data'!AW1001="Yes",'Main Data'!AU1001="Yes"),1,0)</f>
        <v>0</v>
      </c>
      <c r="AN1001">
        <f>IF(OR(ISTEXT('Main Data'!AX1001), ISTEXT('Main Data'!AY1001)),1,0)</f>
        <v>1</v>
      </c>
      <c r="AO1001">
        <f>IF('Main Data'!AZ1001="Yes",1,0)</f>
        <v>0</v>
      </c>
      <c r="AP1001">
        <f>IF('Main Data'!BA1001="Yes",1,0)</f>
        <v>0</v>
      </c>
      <c r="AQ1001">
        <f>IF('Main Data'!BD1001="Yes",1,0)</f>
        <v>0</v>
      </c>
      <c r="AR1001">
        <f>IF('Main Data'!BE1001="A",1,0)</f>
        <v>0</v>
      </c>
      <c r="AS1001">
        <f>IF('Main Data'!BE1001="AA",1,0)</f>
        <v>0</v>
      </c>
      <c r="AT1001">
        <f>IF('Main Data'!BE1001="AAA",1,0)</f>
        <v>0</v>
      </c>
      <c r="AU1001">
        <f>IF('Main Data'!BE1001="AAAA",1,0)</f>
        <v>1</v>
      </c>
      <c r="AV1001">
        <f>IF('Main Data'!P1001="Yes",1,0)</f>
        <v>0</v>
      </c>
      <c r="AW1001">
        <f>IF('Main Data'!AP1001="Yes",1,0)</f>
        <v>0</v>
      </c>
      <c r="AX1001">
        <f>IF(OR('Main Data'!V1001="Yes", 'Main Data'!W1001="Yes",'Main Data'!X1001="Yes"),1,0)</f>
        <v>1</v>
      </c>
      <c r="AY1001">
        <f>IF(OR('Main Data'!Y1001="Yes",'Main Data'!Z1001="Yes"),1,0)</f>
        <v>0</v>
      </c>
      <c r="AZ1001">
        <f>IF('Main Data'!AR1001="Yes",1,0)</f>
        <v>0</v>
      </c>
      <c r="BA1001">
        <f>IF('Main Data'!AS1001="Yes",1,0)</f>
        <v>0</v>
      </c>
      <c r="BB1001">
        <f>IF('Main Data'!AG1001="Yes",1,0)</f>
        <v>0</v>
      </c>
      <c r="BC1001">
        <f>IF('Main Data'!AB1001="Yes",1,0)</f>
        <v>0</v>
      </c>
      <c r="BD1001">
        <f>IF('Main Data'!AA1001="Yes",1,0)</f>
        <v>0</v>
      </c>
      <c r="BE1001">
        <f>IF('Main Data'!AC1001="Yes",1,0)</f>
        <v>0</v>
      </c>
      <c r="BF1001">
        <f>IF('Main Data'!AF1001="Yes",1,0)</f>
        <v>0</v>
      </c>
      <c r="BG1001">
        <f>IF(OR('Main Data'!AI1001="Yes",'Main Data'!AL1001="Yes"),1,0)</f>
        <v>0</v>
      </c>
      <c r="BH1001">
        <f>IF('Main Data'!AJ1001="Yes",1,0)</f>
        <v>0</v>
      </c>
      <c r="BI1001">
        <f>IF('Main Data'!AK1001="Yes",1,0)</f>
        <v>0</v>
      </c>
      <c r="BJ1001">
        <f>IF('Main Data'!AM1001="Yes",1,0)</f>
        <v>0</v>
      </c>
      <c r="BK1001">
        <f>IF('Main Data'!AQ1001="Yes",1,0)</f>
        <v>0</v>
      </c>
      <c r="BL1001" s="21">
        <f t="shared" si="91"/>
        <v>0</v>
      </c>
      <c r="BM1001" s="21">
        <f t="shared" si="92"/>
        <v>1</v>
      </c>
      <c r="BN1001" s="21">
        <f t="shared" si="93"/>
        <v>0</v>
      </c>
      <c r="BO1001" s="21">
        <f t="shared" si="94"/>
        <v>0</v>
      </c>
      <c r="BP1001" s="21">
        <f t="shared" si="95"/>
        <v>0</v>
      </c>
    </row>
    <row r="1002" spans="1:68" x14ac:dyDescent="0.2">
      <c r="A1002">
        <v>998</v>
      </c>
      <c r="B1002" s="33">
        <f>'Main Data'!C1002</f>
        <v>43779</v>
      </c>
      <c r="C1002">
        <f>'Main Data'!D1002</f>
        <v>164</v>
      </c>
      <c r="D1002" s="26">
        <f>'Main Data'!E1002</f>
        <v>4000</v>
      </c>
      <c r="E1002" s="26">
        <f>'Main Data'!F1002</f>
        <v>5000</v>
      </c>
      <c r="F1002" s="34">
        <f t="shared" si="90"/>
        <v>8.2940496401020276</v>
      </c>
      <c r="G1002">
        <f>IF('Main Data'!H1002="AP",1,0)</f>
        <v>0</v>
      </c>
      <c r="H1002">
        <f>IF('Main Data'!H1002="Blancpain",1,0)</f>
        <v>0</v>
      </c>
      <c r="I1002">
        <f>IF('Main Data'!H1002="Breguet",1,0)</f>
        <v>0</v>
      </c>
      <c r="J1002">
        <f>IF('Main Data'!H1002="Breitling",1,0)</f>
        <v>0</v>
      </c>
      <c r="K1002">
        <f>IF('Main Data'!H1002="Cartier",1,0)</f>
        <v>0</v>
      </c>
      <c r="L1002">
        <f>IF('Main Data'!H1002="Gallet",1,0)</f>
        <v>0</v>
      </c>
      <c r="M1002">
        <f>IF('Main Data'!H1002="Girard Perregaux",1,0)</f>
        <v>0</v>
      </c>
      <c r="N1002">
        <f>IF('Main Data'!H1002="Gubelin",1,0)</f>
        <v>0</v>
      </c>
      <c r="O1002">
        <f>IF('Main Data'!H1002="Heuer",1,0)</f>
        <v>0</v>
      </c>
      <c r="P1002">
        <f>IF('Main Data'!H1002="IWC",1,0)</f>
        <v>0</v>
      </c>
      <c r="Q1002">
        <f>IF('Main Data'!H1002="JLC",1,0)</f>
        <v>0</v>
      </c>
      <c r="R1002">
        <f>IF('Main Data'!H1002="Longines",1,0)</f>
        <v>0</v>
      </c>
      <c r="S1002">
        <f>IF('Main Data'!H1002="Movado",1,0)</f>
        <v>0</v>
      </c>
      <c r="T1002">
        <f>IF('Main Data'!H1002="Omega",1,0)</f>
        <v>0</v>
      </c>
      <c r="U1002">
        <f>IF('Main Data'!H1002="Panerai",1,0)</f>
        <v>0</v>
      </c>
      <c r="V1002">
        <f>IF('Main Data'!H1002="Patek",1,0)</f>
        <v>0</v>
      </c>
      <c r="W1002">
        <f>IF('Main Data'!H1002="Rolex",1,0)</f>
        <v>1</v>
      </c>
      <c r="X1002">
        <f>IF('Main Data'!H1002="Tudor",1,0)</f>
        <v>0</v>
      </c>
      <c r="Y1002">
        <f>IF('Main Data'!H1002="Ulysse Nardin",1,0)</f>
        <v>0</v>
      </c>
      <c r="Z1002">
        <f>IF('Main Data'!H1002="Universal Geneve",1,0)</f>
        <v>0</v>
      </c>
      <c r="AA1002">
        <f>IF('Main Data'!H1002="Vacheron",1,0)</f>
        <v>0</v>
      </c>
      <c r="AB1002">
        <f>IF('Main Data'!H1002="Zenith",1,0)</f>
        <v>0</v>
      </c>
      <c r="AC1002">
        <f>IF('Main Data'!J1002="Stainless Steel",1,0)</f>
        <v>1</v>
      </c>
      <c r="AD1002">
        <f>IF('Main Data'!J1002="Two-tone",1,0)</f>
        <v>0</v>
      </c>
      <c r="AE1002">
        <f>IF(OR('Main Data'!J1002="YG 18K",'Main Data'!J1002="YG &lt;18K",'Main Data'!J1002="PG 18K",'Main Data'!J1002="PG &lt;18K",'Main Data'!J1002="WG 18K",'Main Data'!J1002="Mixes of 18K",'Main Data'!J1002="Mixes &lt;18K"),1,0)</f>
        <v>0</v>
      </c>
      <c r="AF1002">
        <f>IF('Main Data'!J1002="Platinum",1,0)</f>
        <v>0</v>
      </c>
      <c r="AG1002">
        <f>IF(OR('Main Data'!J1002="PVD",'Main Data'!J1002="Gold Plate",'Main Data'!J1002="Other"),1,0)</f>
        <v>0</v>
      </c>
      <c r="AH1002">
        <f>IF('Main Data'!N1002="Stainless Steel",1,0)</f>
        <v>1</v>
      </c>
      <c r="AI1002">
        <f>IF('Main Data'!N1002="Leather",1,0)</f>
        <v>0</v>
      </c>
      <c r="AJ1002">
        <f>IF('Main Data'!N1002="Two-tone",1,0)</f>
        <v>0</v>
      </c>
      <c r="AK1002">
        <f>IF(OR('Main Data'!N1002="YG 18K",'Main Data'!N1002="PG 18K",'Main Data'!N1002="WG 18K",'Main Data'!N1002="Mixes of 18K"),1,0)</f>
        <v>0</v>
      </c>
      <c r="AL1002">
        <f>IF(OR(,'Main Data'!N1002="PVD",'Main Data'!N1002="Gold plate"),1,0)</f>
        <v>0</v>
      </c>
      <c r="AM1002">
        <f>IF(OR('Main Data'!AV1002="Yes",'Main Data'!AW1002="Yes",'Main Data'!AU1002="Yes"),1,0)</f>
        <v>0</v>
      </c>
      <c r="AN1002">
        <f>IF(OR(ISTEXT('Main Data'!AX1002), ISTEXT('Main Data'!AY1002)),1,0)</f>
        <v>1</v>
      </c>
      <c r="AO1002">
        <f>IF('Main Data'!AZ1002="Yes",1,0)</f>
        <v>0</v>
      </c>
      <c r="AP1002">
        <f>IF('Main Data'!BA1002="Yes",1,0)</f>
        <v>0</v>
      </c>
      <c r="AQ1002">
        <f>IF('Main Data'!BD1002="Yes",1,0)</f>
        <v>0</v>
      </c>
      <c r="AR1002">
        <f>IF('Main Data'!BE1002="A",1,0)</f>
        <v>0</v>
      </c>
      <c r="AS1002">
        <f>IF('Main Data'!BE1002="AA",1,0)</f>
        <v>1</v>
      </c>
      <c r="AT1002">
        <f>IF('Main Data'!BE1002="AAA",1,0)</f>
        <v>0</v>
      </c>
      <c r="AU1002">
        <f>IF('Main Data'!BE1002="AAAA",1,0)</f>
        <v>0</v>
      </c>
      <c r="AV1002">
        <f>IF('Main Data'!P1002="Yes",1,0)</f>
        <v>0</v>
      </c>
      <c r="AW1002">
        <f>IF('Main Data'!AP1002="Yes",1,0)</f>
        <v>0</v>
      </c>
      <c r="AX1002">
        <f>IF(OR('Main Data'!V1002="Yes", 'Main Data'!W1002="Yes",'Main Data'!X1002="Yes"),1,0)</f>
        <v>1</v>
      </c>
      <c r="AY1002">
        <f>IF(OR('Main Data'!Y1002="Yes",'Main Data'!Z1002="Yes"),1,0)</f>
        <v>0</v>
      </c>
      <c r="AZ1002">
        <f>IF('Main Data'!AR1002="Yes",1,0)</f>
        <v>0</v>
      </c>
      <c r="BA1002">
        <f>IF('Main Data'!AS1002="Yes",1,0)</f>
        <v>0</v>
      </c>
      <c r="BB1002">
        <f>IF('Main Data'!AG1002="Yes",1,0)</f>
        <v>0</v>
      </c>
      <c r="BC1002">
        <f>IF('Main Data'!AB1002="Yes",1,0)</f>
        <v>0</v>
      </c>
      <c r="BD1002">
        <f>IF('Main Data'!AA1002="Yes",1,0)</f>
        <v>0</v>
      </c>
      <c r="BE1002">
        <f>IF('Main Data'!AC1002="Yes",1,0)</f>
        <v>0</v>
      </c>
      <c r="BF1002">
        <f>IF('Main Data'!AF1002="Yes",1,0)</f>
        <v>0</v>
      </c>
      <c r="BG1002">
        <f>IF(OR('Main Data'!AI1002="Yes",'Main Data'!AL1002="Yes"),1,0)</f>
        <v>0</v>
      </c>
      <c r="BH1002">
        <f>IF('Main Data'!AJ1002="Yes",1,0)</f>
        <v>0</v>
      </c>
      <c r="BI1002">
        <f>IF('Main Data'!AK1002="Yes",1,0)</f>
        <v>0</v>
      </c>
      <c r="BJ1002">
        <f>IF('Main Data'!AM1002="Yes",1,0)</f>
        <v>0</v>
      </c>
      <c r="BK1002">
        <f>IF('Main Data'!AQ1002="Yes",1,0)</f>
        <v>0</v>
      </c>
      <c r="BL1002" s="21">
        <f t="shared" si="91"/>
        <v>0</v>
      </c>
      <c r="BM1002" s="21">
        <f t="shared" si="92"/>
        <v>1</v>
      </c>
      <c r="BN1002" s="21">
        <f t="shared" si="93"/>
        <v>0</v>
      </c>
      <c r="BO1002" s="21">
        <f t="shared" si="94"/>
        <v>0</v>
      </c>
      <c r="BP1002" s="21">
        <f t="shared" si="95"/>
        <v>0</v>
      </c>
    </row>
    <row r="1003" spans="1:68" x14ac:dyDescent="0.2">
      <c r="A1003">
        <v>999</v>
      </c>
      <c r="B1003" s="33">
        <f>'Main Data'!C1003</f>
        <v>43779</v>
      </c>
      <c r="C1003">
        <f>'Main Data'!D1003</f>
        <v>167</v>
      </c>
      <c r="D1003" s="26">
        <f>'Main Data'!E1003</f>
        <v>3000</v>
      </c>
      <c r="E1003" s="26">
        <f>'Main Data'!F1003</f>
        <v>3750</v>
      </c>
      <c r="F1003" s="34">
        <f t="shared" si="90"/>
        <v>8.0063675676502459</v>
      </c>
      <c r="G1003">
        <f>IF('Main Data'!H1003="AP",1,0)</f>
        <v>0</v>
      </c>
      <c r="H1003">
        <f>IF('Main Data'!H1003="Blancpain",1,0)</f>
        <v>0</v>
      </c>
      <c r="I1003">
        <f>IF('Main Data'!H1003="Breguet",1,0)</f>
        <v>0</v>
      </c>
      <c r="J1003">
        <f>IF('Main Data'!H1003="Breitling",1,0)</f>
        <v>0</v>
      </c>
      <c r="K1003">
        <f>IF('Main Data'!H1003="Cartier",1,0)</f>
        <v>0</v>
      </c>
      <c r="L1003">
        <f>IF('Main Data'!H1003="Gallet",1,0)</f>
        <v>0</v>
      </c>
      <c r="M1003">
        <f>IF('Main Data'!H1003="Girard Perregaux",1,0)</f>
        <v>0</v>
      </c>
      <c r="N1003">
        <f>IF('Main Data'!H1003="Gubelin",1,0)</f>
        <v>0</v>
      </c>
      <c r="O1003">
        <f>IF('Main Data'!H1003="Heuer",1,0)</f>
        <v>0</v>
      </c>
      <c r="P1003">
        <f>IF('Main Data'!H1003="IWC",1,0)</f>
        <v>0</v>
      </c>
      <c r="Q1003">
        <f>IF('Main Data'!H1003="JLC",1,0)</f>
        <v>0</v>
      </c>
      <c r="R1003">
        <f>IF('Main Data'!H1003="Longines",1,0)</f>
        <v>0</v>
      </c>
      <c r="S1003">
        <f>IF('Main Data'!H1003="Movado",1,0)</f>
        <v>0</v>
      </c>
      <c r="T1003">
        <f>IF('Main Data'!H1003="Omega",1,0)</f>
        <v>0</v>
      </c>
      <c r="U1003">
        <f>IF('Main Data'!H1003="Panerai",1,0)</f>
        <v>0</v>
      </c>
      <c r="V1003">
        <f>IF('Main Data'!H1003="Patek",1,0)</f>
        <v>0</v>
      </c>
      <c r="W1003">
        <f>IF('Main Data'!H1003="Rolex",1,0)</f>
        <v>1</v>
      </c>
      <c r="X1003">
        <f>IF('Main Data'!H1003="Tudor",1,0)</f>
        <v>0</v>
      </c>
      <c r="Y1003">
        <f>IF('Main Data'!H1003="Ulysse Nardin",1,0)</f>
        <v>0</v>
      </c>
      <c r="Z1003">
        <f>IF('Main Data'!H1003="Universal Geneve",1,0)</f>
        <v>0</v>
      </c>
      <c r="AA1003">
        <f>IF('Main Data'!H1003="Vacheron",1,0)</f>
        <v>0</v>
      </c>
      <c r="AB1003">
        <f>IF('Main Data'!H1003="Zenith",1,0)</f>
        <v>0</v>
      </c>
      <c r="AC1003">
        <f>IF('Main Data'!J1003="Stainless Steel",1,0)</f>
        <v>0</v>
      </c>
      <c r="AD1003">
        <f>IF('Main Data'!J1003="Two-tone",1,0)</f>
        <v>0</v>
      </c>
      <c r="AE1003">
        <f>IF(OR('Main Data'!J1003="YG 18K",'Main Data'!J1003="YG &lt;18K",'Main Data'!J1003="PG 18K",'Main Data'!J1003="PG &lt;18K",'Main Data'!J1003="WG 18K",'Main Data'!J1003="Mixes of 18K",'Main Data'!J1003="Mixes &lt;18K"),1,0)</f>
        <v>1</v>
      </c>
      <c r="AF1003">
        <f>IF('Main Data'!J1003="Platinum",1,0)</f>
        <v>0</v>
      </c>
      <c r="AG1003">
        <f>IF(OR('Main Data'!J1003="PVD",'Main Data'!J1003="Gold Plate",'Main Data'!J1003="Other"),1,0)</f>
        <v>0</v>
      </c>
      <c r="AH1003">
        <f>IF('Main Data'!N1003="Stainless Steel",1,0)</f>
        <v>0</v>
      </c>
      <c r="AI1003">
        <f>IF('Main Data'!N1003="Leather",1,0)</f>
        <v>1</v>
      </c>
      <c r="AJ1003">
        <f>IF('Main Data'!N1003="Two-tone",1,0)</f>
        <v>0</v>
      </c>
      <c r="AK1003">
        <f>IF(OR('Main Data'!N1003="YG 18K",'Main Data'!N1003="PG 18K",'Main Data'!N1003="WG 18K",'Main Data'!N1003="Mixes of 18K"),1,0)</f>
        <v>0</v>
      </c>
      <c r="AL1003">
        <f>IF(OR(,'Main Data'!N1003="PVD",'Main Data'!N1003="Gold plate"),1,0)</f>
        <v>0</v>
      </c>
      <c r="AM1003">
        <f>IF(OR('Main Data'!AV1003="Yes",'Main Data'!AW1003="Yes",'Main Data'!AU1003="Yes"),1,0)</f>
        <v>0</v>
      </c>
      <c r="AN1003">
        <f>IF(OR(ISTEXT('Main Data'!AX1003), ISTEXT('Main Data'!AY1003)),1,0)</f>
        <v>0</v>
      </c>
      <c r="AO1003">
        <f>IF('Main Data'!AZ1003="Yes",1,0)</f>
        <v>0</v>
      </c>
      <c r="AP1003">
        <f>IF('Main Data'!BA1003="Yes",1,0)</f>
        <v>0</v>
      </c>
      <c r="AQ1003">
        <f>IF('Main Data'!BD1003="Yes",1,0)</f>
        <v>0</v>
      </c>
      <c r="AR1003">
        <f>IF('Main Data'!BE1003="A",1,0)</f>
        <v>0</v>
      </c>
      <c r="AS1003">
        <f>IF('Main Data'!BE1003="AA",1,0)</f>
        <v>1</v>
      </c>
      <c r="AT1003">
        <f>IF('Main Data'!BE1003="AAA",1,0)</f>
        <v>0</v>
      </c>
      <c r="AU1003">
        <f>IF('Main Data'!BE1003="AAAA",1,0)</f>
        <v>0</v>
      </c>
      <c r="AV1003">
        <f>IF('Main Data'!P1003="Yes",1,0)</f>
        <v>0</v>
      </c>
      <c r="AW1003">
        <f>IF('Main Data'!AP1003="Yes",1,0)</f>
        <v>0</v>
      </c>
      <c r="AX1003">
        <f>IF(OR('Main Data'!V1003="Yes", 'Main Data'!W1003="Yes",'Main Data'!X1003="Yes"),1,0)</f>
        <v>1</v>
      </c>
      <c r="AY1003">
        <f>IF(OR('Main Data'!Y1003="Yes",'Main Data'!Z1003="Yes"),1,0)</f>
        <v>0</v>
      </c>
      <c r="AZ1003">
        <f>IF('Main Data'!AR1003="Yes",1,0)</f>
        <v>0</v>
      </c>
      <c r="BA1003">
        <f>IF('Main Data'!AS1003="Yes",1,0)</f>
        <v>0</v>
      </c>
      <c r="BB1003">
        <f>IF('Main Data'!AG1003="Yes",1,0)</f>
        <v>0</v>
      </c>
      <c r="BC1003">
        <f>IF('Main Data'!AB1003="Yes",1,0)</f>
        <v>0</v>
      </c>
      <c r="BD1003">
        <f>IF('Main Data'!AA1003="Yes",1,0)</f>
        <v>0</v>
      </c>
      <c r="BE1003">
        <f>IF('Main Data'!AC1003="Yes",1,0)</f>
        <v>0</v>
      </c>
      <c r="BF1003">
        <f>IF('Main Data'!AF1003="Yes",1,0)</f>
        <v>0</v>
      </c>
      <c r="BG1003">
        <f>IF(OR('Main Data'!AI1003="Yes",'Main Data'!AL1003="Yes"),1,0)</f>
        <v>0</v>
      </c>
      <c r="BH1003">
        <f>IF('Main Data'!AJ1003="Yes",1,0)</f>
        <v>0</v>
      </c>
      <c r="BI1003">
        <f>IF('Main Data'!AK1003="Yes",1,0)</f>
        <v>0</v>
      </c>
      <c r="BJ1003">
        <f>IF('Main Data'!AM1003="Yes",1,0)</f>
        <v>0</v>
      </c>
      <c r="BK1003">
        <f>IF('Main Data'!AQ1003="Yes",1,0)</f>
        <v>0</v>
      </c>
      <c r="BL1003" s="21">
        <f t="shared" si="91"/>
        <v>0</v>
      </c>
      <c r="BM1003" s="21">
        <f t="shared" si="92"/>
        <v>1</v>
      </c>
      <c r="BN1003" s="21">
        <f t="shared" si="93"/>
        <v>0</v>
      </c>
      <c r="BO1003" s="21">
        <f t="shared" si="94"/>
        <v>0</v>
      </c>
      <c r="BP1003" s="21">
        <f t="shared" si="95"/>
        <v>0</v>
      </c>
    </row>
    <row r="1004" spans="1:68" x14ac:dyDescent="0.2">
      <c r="A1004">
        <v>1000</v>
      </c>
      <c r="B1004" s="33">
        <f>'Main Data'!C1004</f>
        <v>43779</v>
      </c>
      <c r="C1004">
        <f>'Main Data'!D1004</f>
        <v>168</v>
      </c>
      <c r="D1004" s="26">
        <f>'Main Data'!E1004</f>
        <v>8500</v>
      </c>
      <c r="E1004" s="26">
        <f>'Main Data'!F1004</f>
        <v>10625</v>
      </c>
      <c r="F1004" s="34">
        <f t="shared" si="90"/>
        <v>9.0478214424784085</v>
      </c>
      <c r="G1004">
        <f>IF('Main Data'!H1004="AP",1,0)</f>
        <v>0</v>
      </c>
      <c r="H1004">
        <f>IF('Main Data'!H1004="Blancpain",1,0)</f>
        <v>0</v>
      </c>
      <c r="I1004">
        <f>IF('Main Data'!H1004="Breguet",1,0)</f>
        <v>0</v>
      </c>
      <c r="J1004">
        <f>IF('Main Data'!H1004="Breitling",1,0)</f>
        <v>0</v>
      </c>
      <c r="K1004">
        <f>IF('Main Data'!H1004="Cartier",1,0)</f>
        <v>0</v>
      </c>
      <c r="L1004">
        <f>IF('Main Data'!H1004="Gallet",1,0)</f>
        <v>0</v>
      </c>
      <c r="M1004">
        <f>IF('Main Data'!H1004="Girard Perregaux",1,0)</f>
        <v>0</v>
      </c>
      <c r="N1004">
        <f>IF('Main Data'!H1004="Gubelin",1,0)</f>
        <v>0</v>
      </c>
      <c r="O1004">
        <f>IF('Main Data'!H1004="Heuer",1,0)</f>
        <v>0</v>
      </c>
      <c r="P1004">
        <f>IF('Main Data'!H1004="IWC",1,0)</f>
        <v>0</v>
      </c>
      <c r="Q1004">
        <f>IF('Main Data'!H1004="JLC",1,0)</f>
        <v>0</v>
      </c>
      <c r="R1004">
        <f>IF('Main Data'!H1004="Longines",1,0)</f>
        <v>0</v>
      </c>
      <c r="S1004">
        <f>IF('Main Data'!H1004="Movado",1,0)</f>
        <v>0</v>
      </c>
      <c r="T1004">
        <f>IF('Main Data'!H1004="Omega",1,0)</f>
        <v>0</v>
      </c>
      <c r="U1004">
        <f>IF('Main Data'!H1004="Panerai",1,0)</f>
        <v>0</v>
      </c>
      <c r="V1004">
        <f>IF('Main Data'!H1004="Patek",1,0)</f>
        <v>0</v>
      </c>
      <c r="W1004">
        <f>IF('Main Data'!H1004="Rolex",1,0)</f>
        <v>1</v>
      </c>
      <c r="X1004">
        <f>IF('Main Data'!H1004="Tudor",1,0)</f>
        <v>0</v>
      </c>
      <c r="Y1004">
        <f>IF('Main Data'!H1004="Ulysse Nardin",1,0)</f>
        <v>0</v>
      </c>
      <c r="Z1004">
        <f>IF('Main Data'!H1004="Universal Geneve",1,0)</f>
        <v>0</v>
      </c>
      <c r="AA1004">
        <f>IF('Main Data'!H1004="Vacheron",1,0)</f>
        <v>0</v>
      </c>
      <c r="AB1004">
        <f>IF('Main Data'!H1004="Zenith",1,0)</f>
        <v>0</v>
      </c>
      <c r="AC1004">
        <f>IF('Main Data'!J1004="Stainless Steel",1,0)</f>
        <v>0</v>
      </c>
      <c r="AD1004">
        <f>IF('Main Data'!J1004="Two-tone",1,0)</f>
        <v>0</v>
      </c>
      <c r="AE1004">
        <f>IF(OR('Main Data'!J1004="YG 18K",'Main Data'!J1004="YG &lt;18K",'Main Data'!J1004="PG 18K",'Main Data'!J1004="PG &lt;18K",'Main Data'!J1004="WG 18K",'Main Data'!J1004="Mixes of 18K",'Main Data'!J1004="Mixes &lt;18K"),1,0)</f>
        <v>1</v>
      </c>
      <c r="AF1004">
        <f>IF('Main Data'!J1004="Platinum",1,0)</f>
        <v>0</v>
      </c>
      <c r="AG1004">
        <f>IF(OR('Main Data'!J1004="PVD",'Main Data'!J1004="Gold Plate",'Main Data'!J1004="Other"),1,0)</f>
        <v>0</v>
      </c>
      <c r="AH1004">
        <f>IF('Main Data'!N1004="Stainless Steel",1,0)</f>
        <v>0</v>
      </c>
      <c r="AI1004">
        <f>IF('Main Data'!N1004="Leather",1,0)</f>
        <v>0</v>
      </c>
      <c r="AJ1004">
        <f>IF('Main Data'!N1004="Two-tone",1,0)</f>
        <v>0</v>
      </c>
      <c r="AK1004">
        <f>IF(OR('Main Data'!N1004="YG 18K",'Main Data'!N1004="PG 18K",'Main Data'!N1004="WG 18K",'Main Data'!N1004="Mixes of 18K"),1,0)</f>
        <v>1</v>
      </c>
      <c r="AL1004">
        <f>IF(OR(,'Main Data'!N1004="PVD",'Main Data'!N1004="Gold plate"),1,0)</f>
        <v>0</v>
      </c>
      <c r="AM1004">
        <f>IF(OR('Main Data'!AV1004="Yes",'Main Data'!AW1004="Yes",'Main Data'!AU1004="Yes"),1,0)</f>
        <v>0</v>
      </c>
      <c r="AN1004">
        <f>IF(OR(ISTEXT('Main Data'!AX1004), ISTEXT('Main Data'!AY1004)),1,0)</f>
        <v>0</v>
      </c>
      <c r="AO1004">
        <f>IF('Main Data'!AZ1004="Yes",1,0)</f>
        <v>0</v>
      </c>
      <c r="AP1004">
        <f>IF('Main Data'!BA1004="Yes",1,0)</f>
        <v>0</v>
      </c>
      <c r="AQ1004">
        <f>IF('Main Data'!BD1004="Yes",1,0)</f>
        <v>0</v>
      </c>
      <c r="AR1004">
        <f>IF('Main Data'!BE1004="A",1,0)</f>
        <v>0</v>
      </c>
      <c r="AS1004">
        <f>IF('Main Data'!BE1004="AA",1,0)</f>
        <v>1</v>
      </c>
      <c r="AT1004">
        <f>IF('Main Data'!BE1004="AAA",1,0)</f>
        <v>0</v>
      </c>
      <c r="AU1004">
        <f>IF('Main Data'!BE1004="AAAA",1,0)</f>
        <v>0</v>
      </c>
      <c r="AV1004">
        <f>IF('Main Data'!P1004="Yes",1,0)</f>
        <v>0</v>
      </c>
      <c r="AW1004">
        <f>IF('Main Data'!AP1004="Yes",1,0)</f>
        <v>0</v>
      </c>
      <c r="AX1004">
        <f>IF(OR('Main Data'!V1004="Yes", 'Main Data'!W1004="Yes",'Main Data'!X1004="Yes"),1,0)</f>
        <v>1</v>
      </c>
      <c r="AY1004">
        <f>IF(OR('Main Data'!Y1004="Yes",'Main Data'!Z1004="Yes"),1,0)</f>
        <v>0</v>
      </c>
      <c r="AZ1004">
        <f>IF('Main Data'!AR1004="Yes",1,0)</f>
        <v>0</v>
      </c>
      <c r="BA1004">
        <f>IF('Main Data'!AS1004="Yes",1,0)</f>
        <v>0</v>
      </c>
      <c r="BB1004">
        <f>IF('Main Data'!AG1004="Yes",1,0)</f>
        <v>0</v>
      </c>
      <c r="BC1004">
        <f>IF('Main Data'!AB1004="Yes",1,0)</f>
        <v>0</v>
      </c>
      <c r="BD1004">
        <f>IF('Main Data'!AA1004="Yes",1,0)</f>
        <v>0</v>
      </c>
      <c r="BE1004">
        <f>IF('Main Data'!AC1004="Yes",1,0)</f>
        <v>0</v>
      </c>
      <c r="BF1004">
        <f>IF('Main Data'!AF1004="Yes",1,0)</f>
        <v>0</v>
      </c>
      <c r="BG1004">
        <f>IF(OR('Main Data'!AI1004="Yes",'Main Data'!AL1004="Yes"),1,0)</f>
        <v>0</v>
      </c>
      <c r="BH1004">
        <f>IF('Main Data'!AJ1004="Yes",1,0)</f>
        <v>0</v>
      </c>
      <c r="BI1004">
        <f>IF('Main Data'!AK1004="Yes",1,0)</f>
        <v>0</v>
      </c>
      <c r="BJ1004">
        <f>IF('Main Data'!AM1004="Yes",1,0)</f>
        <v>0</v>
      </c>
      <c r="BK1004">
        <f>IF('Main Data'!AQ1004="Yes",1,0)</f>
        <v>0</v>
      </c>
      <c r="BL1004" s="21">
        <f t="shared" si="91"/>
        <v>0</v>
      </c>
      <c r="BM1004" s="21">
        <f t="shared" si="92"/>
        <v>1</v>
      </c>
      <c r="BN1004" s="21">
        <f t="shared" si="93"/>
        <v>0</v>
      </c>
      <c r="BO1004" s="21">
        <f t="shared" si="94"/>
        <v>0</v>
      </c>
      <c r="BP1004" s="21">
        <f t="shared" si="95"/>
        <v>0</v>
      </c>
    </row>
    <row r="1005" spans="1:68" x14ac:dyDescent="0.2">
      <c r="A1005">
        <v>1001</v>
      </c>
      <c r="B1005" s="33">
        <f>'Main Data'!C1005</f>
        <v>43779</v>
      </c>
      <c r="C1005">
        <f>'Main Data'!D1005</f>
        <v>170</v>
      </c>
      <c r="D1005" s="26">
        <f>'Main Data'!E1005</f>
        <v>6500</v>
      </c>
      <c r="E1005" s="26">
        <f>'Main Data'!F1005</f>
        <v>8125</v>
      </c>
      <c r="F1005" s="34">
        <f t="shared" si="90"/>
        <v>8.7795574558837277</v>
      </c>
      <c r="G1005">
        <f>IF('Main Data'!H1005="AP",1,0)</f>
        <v>0</v>
      </c>
      <c r="H1005">
        <f>IF('Main Data'!H1005="Blancpain",1,0)</f>
        <v>0</v>
      </c>
      <c r="I1005">
        <f>IF('Main Data'!H1005="Breguet",1,0)</f>
        <v>0</v>
      </c>
      <c r="J1005">
        <f>IF('Main Data'!H1005="Breitling",1,0)</f>
        <v>0</v>
      </c>
      <c r="K1005">
        <f>IF('Main Data'!H1005="Cartier",1,0)</f>
        <v>0</v>
      </c>
      <c r="L1005">
        <f>IF('Main Data'!H1005="Gallet",1,0)</f>
        <v>0</v>
      </c>
      <c r="M1005">
        <f>IF('Main Data'!H1005="Girard Perregaux",1,0)</f>
        <v>0</v>
      </c>
      <c r="N1005">
        <f>IF('Main Data'!H1005="Gubelin",1,0)</f>
        <v>0</v>
      </c>
      <c r="O1005">
        <f>IF('Main Data'!H1005="Heuer",1,0)</f>
        <v>0</v>
      </c>
      <c r="P1005">
        <f>IF('Main Data'!H1005="IWC",1,0)</f>
        <v>0</v>
      </c>
      <c r="Q1005">
        <f>IF('Main Data'!H1005="JLC",1,0)</f>
        <v>0</v>
      </c>
      <c r="R1005">
        <f>IF('Main Data'!H1005="Longines",1,0)</f>
        <v>0</v>
      </c>
      <c r="S1005">
        <f>IF('Main Data'!H1005="Movado",1,0)</f>
        <v>0</v>
      </c>
      <c r="T1005">
        <f>IF('Main Data'!H1005="Omega",1,0)</f>
        <v>0</v>
      </c>
      <c r="U1005">
        <f>IF('Main Data'!H1005="Panerai",1,0)</f>
        <v>0</v>
      </c>
      <c r="V1005">
        <f>IF('Main Data'!H1005="Patek",1,0)</f>
        <v>0</v>
      </c>
      <c r="W1005">
        <f>IF('Main Data'!H1005="Rolex",1,0)</f>
        <v>1</v>
      </c>
      <c r="X1005">
        <f>IF('Main Data'!H1005="Tudor",1,0)</f>
        <v>0</v>
      </c>
      <c r="Y1005">
        <f>IF('Main Data'!H1005="Ulysse Nardin",1,0)</f>
        <v>0</v>
      </c>
      <c r="Z1005">
        <f>IF('Main Data'!H1005="Universal Geneve",1,0)</f>
        <v>0</v>
      </c>
      <c r="AA1005">
        <f>IF('Main Data'!H1005="Vacheron",1,0)</f>
        <v>0</v>
      </c>
      <c r="AB1005">
        <f>IF('Main Data'!H1005="Zenith",1,0)</f>
        <v>0</v>
      </c>
      <c r="AC1005">
        <f>IF('Main Data'!J1005="Stainless Steel",1,0)</f>
        <v>0</v>
      </c>
      <c r="AD1005">
        <f>IF('Main Data'!J1005="Two-tone",1,0)</f>
        <v>0</v>
      </c>
      <c r="AE1005">
        <f>IF(OR('Main Data'!J1005="YG 18K",'Main Data'!J1005="YG &lt;18K",'Main Data'!J1005="PG 18K",'Main Data'!J1005="PG &lt;18K",'Main Data'!J1005="WG 18K",'Main Data'!J1005="Mixes of 18K",'Main Data'!J1005="Mixes &lt;18K"),1,0)</f>
        <v>1</v>
      </c>
      <c r="AF1005">
        <f>IF('Main Data'!J1005="Platinum",1,0)</f>
        <v>0</v>
      </c>
      <c r="AG1005">
        <f>IF(OR('Main Data'!J1005="PVD",'Main Data'!J1005="Gold Plate",'Main Data'!J1005="Other"),1,0)</f>
        <v>0</v>
      </c>
      <c r="AH1005">
        <f>IF('Main Data'!N1005="Stainless Steel",1,0)</f>
        <v>0</v>
      </c>
      <c r="AI1005">
        <f>IF('Main Data'!N1005="Leather",1,0)</f>
        <v>1</v>
      </c>
      <c r="AJ1005">
        <f>IF('Main Data'!N1005="Two-tone",1,0)</f>
        <v>0</v>
      </c>
      <c r="AK1005">
        <f>IF(OR('Main Data'!N1005="YG 18K",'Main Data'!N1005="PG 18K",'Main Data'!N1005="WG 18K",'Main Data'!N1005="Mixes of 18K"),1,0)</f>
        <v>0</v>
      </c>
      <c r="AL1005">
        <f>IF(OR(,'Main Data'!N1005="PVD",'Main Data'!N1005="Gold plate"),1,0)</f>
        <v>0</v>
      </c>
      <c r="AM1005">
        <f>IF(OR('Main Data'!AV1005="Yes",'Main Data'!AW1005="Yes",'Main Data'!AU1005="Yes"),1,0)</f>
        <v>0</v>
      </c>
      <c r="AN1005">
        <f>IF(OR(ISTEXT('Main Data'!AX1005), ISTEXT('Main Data'!AY1005)),1,0)</f>
        <v>0</v>
      </c>
      <c r="AO1005">
        <f>IF('Main Data'!AZ1005="Yes",1,0)</f>
        <v>0</v>
      </c>
      <c r="AP1005">
        <f>IF('Main Data'!BA1005="Yes",1,0)</f>
        <v>0</v>
      </c>
      <c r="AQ1005">
        <f>IF('Main Data'!BD1005="Yes",1,0)</f>
        <v>0</v>
      </c>
      <c r="AR1005">
        <f>IF('Main Data'!BE1005="A",1,0)</f>
        <v>0</v>
      </c>
      <c r="AS1005">
        <f>IF('Main Data'!BE1005="AA",1,0)</f>
        <v>1</v>
      </c>
      <c r="AT1005">
        <f>IF('Main Data'!BE1005="AAA",1,0)</f>
        <v>0</v>
      </c>
      <c r="AU1005">
        <f>IF('Main Data'!BE1005="AAAA",1,0)</f>
        <v>0</v>
      </c>
      <c r="AV1005">
        <f>IF('Main Data'!P1005="Yes",1,0)</f>
        <v>0</v>
      </c>
      <c r="AW1005">
        <f>IF('Main Data'!AP1005="Yes",1,0)</f>
        <v>0</v>
      </c>
      <c r="AX1005">
        <f>IF(OR('Main Data'!V1005="Yes", 'Main Data'!W1005="Yes",'Main Data'!X1005="Yes"),1,0)</f>
        <v>1</v>
      </c>
      <c r="AY1005">
        <f>IF(OR('Main Data'!Y1005="Yes",'Main Data'!Z1005="Yes"),1,0)</f>
        <v>0</v>
      </c>
      <c r="AZ1005">
        <f>IF('Main Data'!AR1005="Yes",1,0)</f>
        <v>0</v>
      </c>
      <c r="BA1005">
        <f>IF('Main Data'!AS1005="Yes",1,0)</f>
        <v>0</v>
      </c>
      <c r="BB1005">
        <f>IF('Main Data'!AG1005="Yes",1,0)</f>
        <v>0</v>
      </c>
      <c r="BC1005">
        <f>IF('Main Data'!AB1005="Yes",1,0)</f>
        <v>0</v>
      </c>
      <c r="BD1005">
        <f>IF('Main Data'!AA1005="Yes",1,0)</f>
        <v>0</v>
      </c>
      <c r="BE1005">
        <f>IF('Main Data'!AC1005="Yes",1,0)</f>
        <v>0</v>
      </c>
      <c r="BF1005">
        <f>IF('Main Data'!AF1005="Yes",1,0)</f>
        <v>0</v>
      </c>
      <c r="BG1005">
        <f>IF(OR('Main Data'!AI1005="Yes",'Main Data'!AL1005="Yes"),1,0)</f>
        <v>0</v>
      </c>
      <c r="BH1005">
        <f>IF('Main Data'!AJ1005="Yes",1,0)</f>
        <v>0</v>
      </c>
      <c r="BI1005">
        <f>IF('Main Data'!AK1005="Yes",1,0)</f>
        <v>0</v>
      </c>
      <c r="BJ1005">
        <f>IF('Main Data'!AM1005="Yes",1,0)</f>
        <v>0</v>
      </c>
      <c r="BK1005">
        <f>IF('Main Data'!AQ1005="Yes",1,0)</f>
        <v>0</v>
      </c>
      <c r="BL1005" s="21">
        <f t="shared" si="91"/>
        <v>0</v>
      </c>
      <c r="BM1005" s="21">
        <f t="shared" si="92"/>
        <v>1</v>
      </c>
      <c r="BN1005" s="21">
        <f t="shared" si="93"/>
        <v>0</v>
      </c>
      <c r="BO1005" s="21">
        <f t="shared" si="94"/>
        <v>0</v>
      </c>
      <c r="BP1005" s="21">
        <f t="shared" si="95"/>
        <v>0</v>
      </c>
    </row>
    <row r="1006" spans="1:68" x14ac:dyDescent="0.2">
      <c r="A1006">
        <v>1002</v>
      </c>
      <c r="B1006" s="33">
        <f>'Main Data'!C1006</f>
        <v>43779</v>
      </c>
      <c r="C1006">
        <f>'Main Data'!D1006</f>
        <v>171</v>
      </c>
      <c r="D1006" s="26">
        <f>'Main Data'!E1006</f>
        <v>8500</v>
      </c>
      <c r="E1006" s="26">
        <f>'Main Data'!F1006</f>
        <v>10625</v>
      </c>
      <c r="F1006" s="34">
        <f t="shared" si="90"/>
        <v>9.0478214424784085</v>
      </c>
      <c r="G1006">
        <f>IF('Main Data'!H1006="AP",1,0)</f>
        <v>0</v>
      </c>
      <c r="H1006">
        <f>IF('Main Data'!H1006="Blancpain",1,0)</f>
        <v>0</v>
      </c>
      <c r="I1006">
        <f>IF('Main Data'!H1006="Breguet",1,0)</f>
        <v>0</v>
      </c>
      <c r="J1006">
        <f>IF('Main Data'!H1006="Breitling",1,0)</f>
        <v>0</v>
      </c>
      <c r="K1006">
        <f>IF('Main Data'!H1006="Cartier",1,0)</f>
        <v>0</v>
      </c>
      <c r="L1006">
        <f>IF('Main Data'!H1006="Gallet",1,0)</f>
        <v>0</v>
      </c>
      <c r="M1006">
        <f>IF('Main Data'!H1006="Girard Perregaux",1,0)</f>
        <v>0</v>
      </c>
      <c r="N1006">
        <f>IF('Main Data'!H1006="Gubelin",1,0)</f>
        <v>0</v>
      </c>
      <c r="O1006">
        <f>IF('Main Data'!H1006="Heuer",1,0)</f>
        <v>0</v>
      </c>
      <c r="P1006">
        <f>IF('Main Data'!H1006="IWC",1,0)</f>
        <v>0</v>
      </c>
      <c r="Q1006">
        <f>IF('Main Data'!H1006="JLC",1,0)</f>
        <v>0</v>
      </c>
      <c r="R1006">
        <f>IF('Main Data'!H1006="Longines",1,0)</f>
        <v>0</v>
      </c>
      <c r="S1006">
        <f>IF('Main Data'!H1006="Movado",1,0)</f>
        <v>0</v>
      </c>
      <c r="T1006">
        <f>IF('Main Data'!H1006="Omega",1,0)</f>
        <v>0</v>
      </c>
      <c r="U1006">
        <f>IF('Main Data'!H1006="Panerai",1,0)</f>
        <v>0</v>
      </c>
      <c r="V1006">
        <f>IF('Main Data'!H1006="Patek",1,0)</f>
        <v>0</v>
      </c>
      <c r="W1006">
        <f>IF('Main Data'!H1006="Rolex",1,0)</f>
        <v>1</v>
      </c>
      <c r="X1006">
        <f>IF('Main Data'!H1006="Tudor",1,0)</f>
        <v>0</v>
      </c>
      <c r="Y1006">
        <f>IF('Main Data'!H1006="Ulysse Nardin",1,0)</f>
        <v>0</v>
      </c>
      <c r="Z1006">
        <f>IF('Main Data'!H1006="Universal Geneve",1,0)</f>
        <v>0</v>
      </c>
      <c r="AA1006">
        <f>IF('Main Data'!H1006="Vacheron",1,0)</f>
        <v>0</v>
      </c>
      <c r="AB1006">
        <f>IF('Main Data'!H1006="Zenith",1,0)</f>
        <v>0</v>
      </c>
      <c r="AC1006">
        <f>IF('Main Data'!J1006="Stainless Steel",1,0)</f>
        <v>0</v>
      </c>
      <c r="AD1006">
        <f>IF('Main Data'!J1006="Two-tone",1,0)</f>
        <v>0</v>
      </c>
      <c r="AE1006">
        <f>IF(OR('Main Data'!J1006="YG 18K",'Main Data'!J1006="YG &lt;18K",'Main Data'!J1006="PG 18K",'Main Data'!J1006="PG &lt;18K",'Main Data'!J1006="WG 18K",'Main Data'!J1006="Mixes of 18K",'Main Data'!J1006="Mixes &lt;18K"),1,0)</f>
        <v>1</v>
      </c>
      <c r="AF1006">
        <f>IF('Main Data'!J1006="Platinum",1,0)</f>
        <v>0</v>
      </c>
      <c r="AG1006">
        <f>IF(OR('Main Data'!J1006="PVD",'Main Data'!J1006="Gold Plate",'Main Data'!J1006="Other"),1,0)</f>
        <v>0</v>
      </c>
      <c r="AH1006">
        <f>IF('Main Data'!N1006="Stainless Steel",1,0)</f>
        <v>0</v>
      </c>
      <c r="AI1006">
        <f>IF('Main Data'!N1006="Leather",1,0)</f>
        <v>0</v>
      </c>
      <c r="AJ1006">
        <f>IF('Main Data'!N1006="Two-tone",1,0)</f>
        <v>0</v>
      </c>
      <c r="AK1006">
        <f>IF(OR('Main Data'!N1006="YG 18K",'Main Data'!N1006="PG 18K",'Main Data'!N1006="WG 18K",'Main Data'!N1006="Mixes of 18K"),1,0)</f>
        <v>1</v>
      </c>
      <c r="AL1006">
        <f>IF(OR(,'Main Data'!N1006="PVD",'Main Data'!N1006="Gold plate"),1,0)</f>
        <v>0</v>
      </c>
      <c r="AM1006">
        <f>IF(OR('Main Data'!AV1006="Yes",'Main Data'!AW1006="Yes",'Main Data'!AU1006="Yes"),1,0)</f>
        <v>0</v>
      </c>
      <c r="AN1006">
        <f>IF(OR(ISTEXT('Main Data'!AX1006), ISTEXT('Main Data'!AY1006)),1,0)</f>
        <v>0</v>
      </c>
      <c r="AO1006">
        <f>IF('Main Data'!AZ1006="Yes",1,0)</f>
        <v>0</v>
      </c>
      <c r="AP1006">
        <f>IF('Main Data'!BA1006="Yes",1,0)</f>
        <v>0</v>
      </c>
      <c r="AQ1006">
        <f>IF('Main Data'!BD1006="Yes",1,0)</f>
        <v>0</v>
      </c>
      <c r="AR1006">
        <f>IF('Main Data'!BE1006="A",1,0)</f>
        <v>0</v>
      </c>
      <c r="AS1006">
        <f>IF('Main Data'!BE1006="AA",1,0)</f>
        <v>1</v>
      </c>
      <c r="AT1006">
        <f>IF('Main Data'!BE1006="AAA",1,0)</f>
        <v>0</v>
      </c>
      <c r="AU1006">
        <f>IF('Main Data'!BE1006="AAAA",1,0)</f>
        <v>0</v>
      </c>
      <c r="AV1006">
        <f>IF('Main Data'!P1006="Yes",1,0)</f>
        <v>0</v>
      </c>
      <c r="AW1006">
        <f>IF('Main Data'!AP1006="Yes",1,0)</f>
        <v>0</v>
      </c>
      <c r="AX1006">
        <f>IF(OR('Main Data'!V1006="Yes", 'Main Data'!W1006="Yes",'Main Data'!X1006="Yes"),1,0)</f>
        <v>1</v>
      </c>
      <c r="AY1006">
        <f>IF(OR('Main Data'!Y1006="Yes",'Main Data'!Z1006="Yes"),1,0)</f>
        <v>0</v>
      </c>
      <c r="AZ1006">
        <f>IF('Main Data'!AR1006="Yes",1,0)</f>
        <v>0</v>
      </c>
      <c r="BA1006">
        <f>IF('Main Data'!AS1006="Yes",1,0)</f>
        <v>0</v>
      </c>
      <c r="BB1006">
        <f>IF('Main Data'!AG1006="Yes",1,0)</f>
        <v>0</v>
      </c>
      <c r="BC1006">
        <f>IF('Main Data'!AB1006="Yes",1,0)</f>
        <v>0</v>
      </c>
      <c r="BD1006">
        <f>IF('Main Data'!AA1006="Yes",1,0)</f>
        <v>0</v>
      </c>
      <c r="BE1006">
        <f>IF('Main Data'!AC1006="Yes",1,0)</f>
        <v>0</v>
      </c>
      <c r="BF1006">
        <f>IF('Main Data'!AF1006="Yes",1,0)</f>
        <v>0</v>
      </c>
      <c r="BG1006">
        <f>IF(OR('Main Data'!AI1006="Yes",'Main Data'!AL1006="Yes"),1,0)</f>
        <v>0</v>
      </c>
      <c r="BH1006">
        <f>IF('Main Data'!AJ1006="Yes",1,0)</f>
        <v>0</v>
      </c>
      <c r="BI1006">
        <f>IF('Main Data'!AK1006="Yes",1,0)</f>
        <v>0</v>
      </c>
      <c r="BJ1006">
        <f>IF('Main Data'!AM1006="Yes",1,0)</f>
        <v>0</v>
      </c>
      <c r="BK1006">
        <f>IF('Main Data'!AQ1006="Yes",1,0)</f>
        <v>0</v>
      </c>
      <c r="BL1006" s="21">
        <f t="shared" si="91"/>
        <v>0</v>
      </c>
      <c r="BM1006" s="21">
        <f t="shared" si="92"/>
        <v>1</v>
      </c>
      <c r="BN1006" s="21">
        <f t="shared" si="93"/>
        <v>0</v>
      </c>
      <c r="BO1006" s="21">
        <f t="shared" si="94"/>
        <v>0</v>
      </c>
      <c r="BP1006" s="21">
        <f t="shared" si="95"/>
        <v>0</v>
      </c>
    </row>
    <row r="1007" spans="1:68" x14ac:dyDescent="0.2">
      <c r="A1007">
        <v>1003</v>
      </c>
      <c r="B1007" s="33">
        <f>'Main Data'!C1007</f>
        <v>43779</v>
      </c>
      <c r="C1007">
        <f>'Main Data'!D1007</f>
        <v>173</v>
      </c>
      <c r="D1007" s="26">
        <f>'Main Data'!E1007</f>
        <v>30000</v>
      </c>
      <c r="E1007" s="26">
        <f>'Main Data'!F1007</f>
        <v>37500</v>
      </c>
      <c r="F1007" s="34">
        <f t="shared" si="90"/>
        <v>10.308952660644293</v>
      </c>
      <c r="G1007">
        <f>IF('Main Data'!H1007="AP",1,0)</f>
        <v>0</v>
      </c>
      <c r="H1007">
        <f>IF('Main Data'!H1007="Blancpain",1,0)</f>
        <v>0</v>
      </c>
      <c r="I1007">
        <f>IF('Main Data'!H1007="Breguet",1,0)</f>
        <v>0</v>
      </c>
      <c r="J1007">
        <f>IF('Main Data'!H1007="Breitling",1,0)</f>
        <v>0</v>
      </c>
      <c r="K1007">
        <f>IF('Main Data'!H1007="Cartier",1,0)</f>
        <v>0</v>
      </c>
      <c r="L1007">
        <f>IF('Main Data'!H1007="Gallet",1,0)</f>
        <v>0</v>
      </c>
      <c r="M1007">
        <f>IF('Main Data'!H1007="Girard Perregaux",1,0)</f>
        <v>0</v>
      </c>
      <c r="N1007">
        <f>IF('Main Data'!H1007="Gubelin",1,0)</f>
        <v>0</v>
      </c>
      <c r="O1007">
        <f>IF('Main Data'!H1007="Heuer",1,0)</f>
        <v>0</v>
      </c>
      <c r="P1007">
        <f>IF('Main Data'!H1007="IWC",1,0)</f>
        <v>0</v>
      </c>
      <c r="Q1007">
        <f>IF('Main Data'!H1007="JLC",1,0)</f>
        <v>0</v>
      </c>
      <c r="R1007">
        <f>IF('Main Data'!H1007="Longines",1,0)</f>
        <v>0</v>
      </c>
      <c r="S1007">
        <f>IF('Main Data'!H1007="Movado",1,0)</f>
        <v>0</v>
      </c>
      <c r="T1007">
        <f>IF('Main Data'!H1007="Omega",1,0)</f>
        <v>0</v>
      </c>
      <c r="U1007">
        <f>IF('Main Data'!H1007="Panerai",1,0)</f>
        <v>0</v>
      </c>
      <c r="V1007">
        <f>IF('Main Data'!H1007="Patek",1,0)</f>
        <v>0</v>
      </c>
      <c r="W1007">
        <f>IF('Main Data'!H1007="Rolex",1,0)</f>
        <v>1</v>
      </c>
      <c r="X1007">
        <f>IF('Main Data'!H1007="Tudor",1,0)</f>
        <v>0</v>
      </c>
      <c r="Y1007">
        <f>IF('Main Data'!H1007="Ulysse Nardin",1,0)</f>
        <v>0</v>
      </c>
      <c r="Z1007">
        <f>IF('Main Data'!H1007="Universal Geneve",1,0)</f>
        <v>0</v>
      </c>
      <c r="AA1007">
        <f>IF('Main Data'!H1007="Vacheron",1,0)</f>
        <v>0</v>
      </c>
      <c r="AB1007">
        <f>IF('Main Data'!H1007="Zenith",1,0)</f>
        <v>0</v>
      </c>
      <c r="AC1007">
        <f>IF('Main Data'!J1007="Stainless Steel",1,0)</f>
        <v>1</v>
      </c>
      <c r="AD1007">
        <f>IF('Main Data'!J1007="Two-tone",1,0)</f>
        <v>0</v>
      </c>
      <c r="AE1007">
        <f>IF(OR('Main Data'!J1007="YG 18K",'Main Data'!J1007="YG &lt;18K",'Main Data'!J1007="PG 18K",'Main Data'!J1007="PG &lt;18K",'Main Data'!J1007="WG 18K",'Main Data'!J1007="Mixes of 18K",'Main Data'!J1007="Mixes &lt;18K"),1,0)</f>
        <v>0</v>
      </c>
      <c r="AF1007">
        <f>IF('Main Data'!J1007="Platinum",1,0)</f>
        <v>0</v>
      </c>
      <c r="AG1007">
        <f>IF(OR('Main Data'!J1007="PVD",'Main Data'!J1007="Gold Plate",'Main Data'!J1007="Other"),1,0)</f>
        <v>0</v>
      </c>
      <c r="AH1007">
        <f>IF('Main Data'!N1007="Stainless Steel",1,0)</f>
        <v>1</v>
      </c>
      <c r="AI1007">
        <f>IF('Main Data'!N1007="Leather",1,0)</f>
        <v>0</v>
      </c>
      <c r="AJ1007">
        <f>IF('Main Data'!N1007="Two-tone",1,0)</f>
        <v>0</v>
      </c>
      <c r="AK1007">
        <f>IF(OR('Main Data'!N1007="YG 18K",'Main Data'!N1007="PG 18K",'Main Data'!N1007="WG 18K",'Main Data'!N1007="Mixes of 18K"),1,0)</f>
        <v>0</v>
      </c>
      <c r="AL1007">
        <f>IF(OR(,'Main Data'!N1007="PVD",'Main Data'!N1007="Gold plate"),1,0)</f>
        <v>0</v>
      </c>
      <c r="AM1007">
        <f>IF(OR('Main Data'!AV1007="Yes",'Main Data'!AW1007="Yes",'Main Data'!AU1007="Yes"),1,0)</f>
        <v>0</v>
      </c>
      <c r="AN1007">
        <f>IF(OR(ISTEXT('Main Data'!AX1007), ISTEXT('Main Data'!AY1007)),1,0)</f>
        <v>0</v>
      </c>
      <c r="AO1007">
        <f>IF('Main Data'!AZ1007="Yes",1,0)</f>
        <v>0</v>
      </c>
      <c r="AP1007">
        <f>IF('Main Data'!BA1007="Yes",1,0)</f>
        <v>0</v>
      </c>
      <c r="AQ1007">
        <f>IF('Main Data'!BD1007="Yes",1,0)</f>
        <v>0</v>
      </c>
      <c r="AR1007">
        <f>IF('Main Data'!BE1007="A",1,0)</f>
        <v>0</v>
      </c>
      <c r="AS1007">
        <f>IF('Main Data'!BE1007="AA",1,0)</f>
        <v>0</v>
      </c>
      <c r="AT1007">
        <f>IF('Main Data'!BE1007="AAA",1,0)</f>
        <v>1</v>
      </c>
      <c r="AU1007">
        <f>IF('Main Data'!BE1007="AAAA",1,0)</f>
        <v>0</v>
      </c>
      <c r="AV1007">
        <f>IF('Main Data'!P1007="Yes",1,0)</f>
        <v>0</v>
      </c>
      <c r="AW1007">
        <f>IF('Main Data'!AP1007="Yes",1,0)</f>
        <v>0</v>
      </c>
      <c r="AX1007">
        <f>IF(OR('Main Data'!V1007="Yes", 'Main Data'!W1007="Yes",'Main Data'!X1007="Yes"),1,0)</f>
        <v>1</v>
      </c>
      <c r="AY1007">
        <f>IF(OR('Main Data'!Y1007="Yes",'Main Data'!Z1007="Yes"),1,0)</f>
        <v>0</v>
      </c>
      <c r="AZ1007">
        <f>IF('Main Data'!AR1007="Yes",1,0)</f>
        <v>0</v>
      </c>
      <c r="BA1007">
        <f>IF('Main Data'!AS1007="Yes",1,0)</f>
        <v>0</v>
      </c>
      <c r="BB1007">
        <f>IF('Main Data'!AG1007="Yes",1,0)</f>
        <v>0</v>
      </c>
      <c r="BC1007">
        <f>IF('Main Data'!AB1007="Yes",1,0)</f>
        <v>0</v>
      </c>
      <c r="BD1007">
        <f>IF('Main Data'!AA1007="Yes",1,0)</f>
        <v>0</v>
      </c>
      <c r="BE1007">
        <f>IF('Main Data'!AC1007="Yes",1,0)</f>
        <v>1</v>
      </c>
      <c r="BF1007">
        <f>IF('Main Data'!AF1007="Yes",1,0)</f>
        <v>0</v>
      </c>
      <c r="BG1007">
        <f>IF(OR('Main Data'!AI1007="Yes",'Main Data'!AL1007="Yes"),1,0)</f>
        <v>0</v>
      </c>
      <c r="BH1007">
        <f>IF('Main Data'!AJ1007="Yes",1,0)</f>
        <v>0</v>
      </c>
      <c r="BI1007">
        <f>IF('Main Data'!AK1007="Yes",1,0)</f>
        <v>0</v>
      </c>
      <c r="BJ1007">
        <f>IF('Main Data'!AM1007="Yes",1,0)</f>
        <v>0</v>
      </c>
      <c r="BK1007">
        <f>IF('Main Data'!AQ1007="Yes",1,0)</f>
        <v>0</v>
      </c>
      <c r="BL1007" s="21">
        <f t="shared" si="91"/>
        <v>0</v>
      </c>
      <c r="BM1007" s="21">
        <f t="shared" si="92"/>
        <v>1</v>
      </c>
      <c r="BN1007" s="21">
        <f t="shared" si="93"/>
        <v>0</v>
      </c>
      <c r="BO1007" s="21">
        <f t="shared" si="94"/>
        <v>0</v>
      </c>
      <c r="BP1007" s="21">
        <f t="shared" si="95"/>
        <v>0</v>
      </c>
    </row>
    <row r="1008" spans="1:68" x14ac:dyDescent="0.2">
      <c r="A1008">
        <v>1004</v>
      </c>
      <c r="B1008" s="33">
        <f>'Main Data'!C1008</f>
        <v>43779</v>
      </c>
      <c r="C1008">
        <f>'Main Data'!D1008</f>
        <v>174</v>
      </c>
      <c r="D1008" s="26">
        <f>'Main Data'!E1008</f>
        <v>24000</v>
      </c>
      <c r="E1008" s="26">
        <f>'Main Data'!F1008</f>
        <v>30000</v>
      </c>
      <c r="F1008" s="34">
        <f t="shared" si="90"/>
        <v>10.085809109330082</v>
      </c>
      <c r="G1008">
        <f>IF('Main Data'!H1008="AP",1,0)</f>
        <v>0</v>
      </c>
      <c r="H1008">
        <f>IF('Main Data'!H1008="Blancpain",1,0)</f>
        <v>0</v>
      </c>
      <c r="I1008">
        <f>IF('Main Data'!H1008="Breguet",1,0)</f>
        <v>0</v>
      </c>
      <c r="J1008">
        <f>IF('Main Data'!H1008="Breitling",1,0)</f>
        <v>0</v>
      </c>
      <c r="K1008">
        <f>IF('Main Data'!H1008="Cartier",1,0)</f>
        <v>0</v>
      </c>
      <c r="L1008">
        <f>IF('Main Data'!H1008="Gallet",1,0)</f>
        <v>0</v>
      </c>
      <c r="M1008">
        <f>IF('Main Data'!H1008="Girard Perregaux",1,0)</f>
        <v>0</v>
      </c>
      <c r="N1008">
        <f>IF('Main Data'!H1008="Gubelin",1,0)</f>
        <v>0</v>
      </c>
      <c r="O1008">
        <f>IF('Main Data'!H1008="Heuer",1,0)</f>
        <v>0</v>
      </c>
      <c r="P1008">
        <f>IF('Main Data'!H1008="IWC",1,0)</f>
        <v>0</v>
      </c>
      <c r="Q1008">
        <f>IF('Main Data'!H1008="JLC",1,0)</f>
        <v>0</v>
      </c>
      <c r="R1008">
        <f>IF('Main Data'!H1008="Longines",1,0)</f>
        <v>0</v>
      </c>
      <c r="S1008">
        <f>IF('Main Data'!H1008="Movado",1,0)</f>
        <v>0</v>
      </c>
      <c r="T1008">
        <f>IF('Main Data'!H1008="Omega",1,0)</f>
        <v>0</v>
      </c>
      <c r="U1008">
        <f>IF('Main Data'!H1008="Panerai",1,0)</f>
        <v>0</v>
      </c>
      <c r="V1008">
        <f>IF('Main Data'!H1008="Patek",1,0)</f>
        <v>0</v>
      </c>
      <c r="W1008">
        <f>IF('Main Data'!H1008="Rolex",1,0)</f>
        <v>1</v>
      </c>
      <c r="X1008">
        <f>IF('Main Data'!H1008="Tudor",1,0)</f>
        <v>0</v>
      </c>
      <c r="Y1008">
        <f>IF('Main Data'!H1008="Ulysse Nardin",1,0)</f>
        <v>0</v>
      </c>
      <c r="Z1008">
        <f>IF('Main Data'!H1008="Universal Geneve",1,0)</f>
        <v>0</v>
      </c>
      <c r="AA1008">
        <f>IF('Main Data'!H1008="Vacheron",1,0)</f>
        <v>0</v>
      </c>
      <c r="AB1008">
        <f>IF('Main Data'!H1008="Zenith",1,0)</f>
        <v>0</v>
      </c>
      <c r="AC1008">
        <f>IF('Main Data'!J1008="Stainless Steel",1,0)</f>
        <v>1</v>
      </c>
      <c r="AD1008">
        <f>IF('Main Data'!J1008="Two-tone",1,0)</f>
        <v>0</v>
      </c>
      <c r="AE1008">
        <f>IF(OR('Main Data'!J1008="YG 18K",'Main Data'!J1008="YG &lt;18K",'Main Data'!J1008="PG 18K",'Main Data'!J1008="PG &lt;18K",'Main Data'!J1008="WG 18K",'Main Data'!J1008="Mixes of 18K",'Main Data'!J1008="Mixes &lt;18K"),1,0)</f>
        <v>0</v>
      </c>
      <c r="AF1008">
        <f>IF('Main Data'!J1008="Platinum",1,0)</f>
        <v>0</v>
      </c>
      <c r="AG1008">
        <f>IF(OR('Main Data'!J1008="PVD",'Main Data'!J1008="Gold Plate",'Main Data'!J1008="Other"),1,0)</f>
        <v>0</v>
      </c>
      <c r="AH1008">
        <f>IF('Main Data'!N1008="Stainless Steel",1,0)</f>
        <v>1</v>
      </c>
      <c r="AI1008">
        <f>IF('Main Data'!N1008="Leather",1,0)</f>
        <v>0</v>
      </c>
      <c r="AJ1008">
        <f>IF('Main Data'!N1008="Two-tone",1,0)</f>
        <v>0</v>
      </c>
      <c r="AK1008">
        <f>IF(OR('Main Data'!N1008="YG 18K",'Main Data'!N1008="PG 18K",'Main Data'!N1008="WG 18K",'Main Data'!N1008="Mixes of 18K"),1,0)</f>
        <v>0</v>
      </c>
      <c r="AL1008">
        <f>IF(OR(,'Main Data'!N1008="PVD",'Main Data'!N1008="Gold plate"),1,0)</f>
        <v>0</v>
      </c>
      <c r="AM1008">
        <f>IF(OR('Main Data'!AV1008="Yes",'Main Data'!AW1008="Yes",'Main Data'!AU1008="Yes"),1,0)</f>
        <v>0</v>
      </c>
      <c r="AN1008">
        <f>IF(OR(ISTEXT('Main Data'!AX1008), ISTEXT('Main Data'!AY1008)),1,0)</f>
        <v>0</v>
      </c>
      <c r="AO1008">
        <f>IF('Main Data'!AZ1008="Yes",1,0)</f>
        <v>0</v>
      </c>
      <c r="AP1008">
        <f>IF('Main Data'!BA1008="Yes",1,0)</f>
        <v>0</v>
      </c>
      <c r="AQ1008">
        <f>IF('Main Data'!BD1008="Yes",1,0)</f>
        <v>0</v>
      </c>
      <c r="AR1008">
        <f>IF('Main Data'!BE1008="A",1,0)</f>
        <v>0</v>
      </c>
      <c r="AS1008">
        <f>IF('Main Data'!BE1008="AA",1,0)</f>
        <v>0</v>
      </c>
      <c r="AT1008">
        <f>IF('Main Data'!BE1008="AAA",1,0)</f>
        <v>0</v>
      </c>
      <c r="AU1008">
        <f>IF('Main Data'!BE1008="AAAA",1,0)</f>
        <v>1</v>
      </c>
      <c r="AV1008">
        <f>IF('Main Data'!P1008="Yes",1,0)</f>
        <v>0</v>
      </c>
      <c r="AW1008">
        <f>IF('Main Data'!AP1008="Yes",1,0)</f>
        <v>0</v>
      </c>
      <c r="AX1008">
        <f>IF(OR('Main Data'!V1008="Yes", 'Main Data'!W1008="Yes",'Main Data'!X1008="Yes"),1,0)</f>
        <v>1</v>
      </c>
      <c r="AY1008">
        <f>IF(OR('Main Data'!Y1008="Yes",'Main Data'!Z1008="Yes"),1,0)</f>
        <v>0</v>
      </c>
      <c r="AZ1008">
        <f>IF('Main Data'!AR1008="Yes",1,0)</f>
        <v>0</v>
      </c>
      <c r="BA1008">
        <f>IF('Main Data'!AS1008="Yes",1,0)</f>
        <v>0</v>
      </c>
      <c r="BB1008">
        <f>IF('Main Data'!AG1008="Yes",1,0)</f>
        <v>0</v>
      </c>
      <c r="BC1008">
        <f>IF('Main Data'!AB1008="Yes",1,0)</f>
        <v>0</v>
      </c>
      <c r="BD1008">
        <f>IF('Main Data'!AA1008="Yes",1,0)</f>
        <v>1</v>
      </c>
      <c r="BE1008">
        <f>IF('Main Data'!AC1008="Yes",1,0)</f>
        <v>0</v>
      </c>
      <c r="BF1008">
        <f>IF('Main Data'!AF1008="Yes",1,0)</f>
        <v>0</v>
      </c>
      <c r="BG1008">
        <f>IF(OR('Main Data'!AI1008="Yes",'Main Data'!AL1008="Yes"),1,0)</f>
        <v>0</v>
      </c>
      <c r="BH1008">
        <f>IF('Main Data'!AJ1008="Yes",1,0)</f>
        <v>0</v>
      </c>
      <c r="BI1008">
        <f>IF('Main Data'!AK1008="Yes",1,0)</f>
        <v>0</v>
      </c>
      <c r="BJ1008">
        <f>IF('Main Data'!AM1008="Yes",1,0)</f>
        <v>0</v>
      </c>
      <c r="BK1008">
        <f>IF('Main Data'!AQ1008="Yes",1,0)</f>
        <v>0</v>
      </c>
      <c r="BL1008" s="21">
        <f t="shared" si="91"/>
        <v>0</v>
      </c>
      <c r="BM1008" s="21">
        <f t="shared" si="92"/>
        <v>1</v>
      </c>
      <c r="BN1008" s="21">
        <f t="shared" si="93"/>
        <v>0</v>
      </c>
      <c r="BO1008" s="21">
        <f t="shared" si="94"/>
        <v>0</v>
      </c>
      <c r="BP1008" s="21">
        <f t="shared" si="95"/>
        <v>0</v>
      </c>
    </row>
    <row r="1009" spans="1:68" x14ac:dyDescent="0.2">
      <c r="A1009">
        <v>1005</v>
      </c>
      <c r="B1009" s="33">
        <f>'Main Data'!C1009</f>
        <v>43779</v>
      </c>
      <c r="C1009">
        <f>'Main Data'!D1009</f>
        <v>175</v>
      </c>
      <c r="D1009" s="26">
        <f>'Main Data'!E1009</f>
        <v>2400</v>
      </c>
      <c r="E1009" s="26">
        <f>'Main Data'!F1009</f>
        <v>3000</v>
      </c>
      <c r="F1009" s="34">
        <f t="shared" si="90"/>
        <v>7.7832240163360371</v>
      </c>
      <c r="G1009">
        <f>IF('Main Data'!H1009="AP",1,0)</f>
        <v>0</v>
      </c>
      <c r="H1009">
        <f>IF('Main Data'!H1009="Blancpain",1,0)</f>
        <v>0</v>
      </c>
      <c r="I1009">
        <f>IF('Main Data'!H1009="Breguet",1,0)</f>
        <v>0</v>
      </c>
      <c r="J1009">
        <f>IF('Main Data'!H1009="Breitling",1,0)</f>
        <v>0</v>
      </c>
      <c r="K1009">
        <f>IF('Main Data'!H1009="Cartier",1,0)</f>
        <v>0</v>
      </c>
      <c r="L1009">
        <f>IF('Main Data'!H1009="Gallet",1,0)</f>
        <v>0</v>
      </c>
      <c r="M1009">
        <f>IF('Main Data'!H1009="Girard Perregaux",1,0)</f>
        <v>0</v>
      </c>
      <c r="N1009">
        <f>IF('Main Data'!H1009="Gubelin",1,0)</f>
        <v>0</v>
      </c>
      <c r="O1009">
        <f>IF('Main Data'!H1009="Heuer",1,0)</f>
        <v>0</v>
      </c>
      <c r="P1009">
        <f>IF('Main Data'!H1009="IWC",1,0)</f>
        <v>0</v>
      </c>
      <c r="Q1009">
        <f>IF('Main Data'!H1009="JLC",1,0)</f>
        <v>0</v>
      </c>
      <c r="R1009">
        <f>IF('Main Data'!H1009="Longines",1,0)</f>
        <v>0</v>
      </c>
      <c r="S1009">
        <f>IF('Main Data'!H1009="Movado",1,0)</f>
        <v>0</v>
      </c>
      <c r="T1009">
        <f>IF('Main Data'!H1009="Omega",1,0)</f>
        <v>0</v>
      </c>
      <c r="U1009">
        <f>IF('Main Data'!H1009="Panerai",1,0)</f>
        <v>0</v>
      </c>
      <c r="V1009">
        <f>IF('Main Data'!H1009="Patek",1,0)</f>
        <v>0</v>
      </c>
      <c r="W1009">
        <f>IF('Main Data'!H1009="Rolex",1,0)</f>
        <v>0</v>
      </c>
      <c r="X1009">
        <f>IF('Main Data'!H1009="Tudor",1,0)</f>
        <v>1</v>
      </c>
      <c r="Y1009">
        <f>IF('Main Data'!H1009="Ulysse Nardin",1,0)</f>
        <v>0</v>
      </c>
      <c r="Z1009">
        <f>IF('Main Data'!H1009="Universal Geneve",1,0)</f>
        <v>0</v>
      </c>
      <c r="AA1009">
        <f>IF('Main Data'!H1009="Vacheron",1,0)</f>
        <v>0</v>
      </c>
      <c r="AB1009">
        <f>IF('Main Data'!H1009="Zenith",1,0)</f>
        <v>0</v>
      </c>
      <c r="AC1009">
        <f>IF('Main Data'!J1009="Stainless Steel",1,0)</f>
        <v>1</v>
      </c>
      <c r="AD1009">
        <f>IF('Main Data'!J1009="Two-tone",1,0)</f>
        <v>0</v>
      </c>
      <c r="AE1009">
        <f>IF(OR('Main Data'!J1009="YG 18K",'Main Data'!J1009="YG &lt;18K",'Main Data'!J1009="PG 18K",'Main Data'!J1009="PG &lt;18K",'Main Data'!J1009="WG 18K",'Main Data'!J1009="Mixes of 18K",'Main Data'!J1009="Mixes &lt;18K"),1,0)</f>
        <v>0</v>
      </c>
      <c r="AF1009">
        <f>IF('Main Data'!J1009="Platinum",1,0)</f>
        <v>0</v>
      </c>
      <c r="AG1009">
        <f>IF(OR('Main Data'!J1009="PVD",'Main Data'!J1009="Gold Plate",'Main Data'!J1009="Other"),1,0)</f>
        <v>0</v>
      </c>
      <c r="AH1009">
        <f>IF('Main Data'!N1009="Stainless Steel",1,0)</f>
        <v>0</v>
      </c>
      <c r="AI1009">
        <f>IF('Main Data'!N1009="Leather",1,0)</f>
        <v>1</v>
      </c>
      <c r="AJ1009">
        <f>IF('Main Data'!N1009="Two-tone",1,0)</f>
        <v>0</v>
      </c>
      <c r="AK1009">
        <f>IF(OR('Main Data'!N1009="YG 18K",'Main Data'!N1009="PG 18K",'Main Data'!N1009="WG 18K",'Main Data'!N1009="Mixes of 18K"),1,0)</f>
        <v>0</v>
      </c>
      <c r="AL1009">
        <f>IF(OR(,'Main Data'!N1009="PVD",'Main Data'!N1009="Gold plate"),1,0)</f>
        <v>0</v>
      </c>
      <c r="AM1009">
        <f>IF(OR('Main Data'!AV1009="Yes",'Main Data'!AW1009="Yes",'Main Data'!AU1009="Yes"),1,0)</f>
        <v>0</v>
      </c>
      <c r="AN1009">
        <f>IF(OR(ISTEXT('Main Data'!AX1009), ISTEXT('Main Data'!AY1009)),1,0)</f>
        <v>0</v>
      </c>
      <c r="AO1009">
        <f>IF('Main Data'!AZ1009="Yes",1,0)</f>
        <v>0</v>
      </c>
      <c r="AP1009">
        <f>IF('Main Data'!BA1009="Yes",1,0)</f>
        <v>0</v>
      </c>
      <c r="AQ1009">
        <f>IF('Main Data'!BD1009="Yes",1,0)</f>
        <v>0</v>
      </c>
      <c r="AR1009">
        <f>IF('Main Data'!BE1009="A",1,0)</f>
        <v>0</v>
      </c>
      <c r="AS1009">
        <f>IF('Main Data'!BE1009="AA",1,0)</f>
        <v>1</v>
      </c>
      <c r="AT1009">
        <f>IF('Main Data'!BE1009="AAA",1,0)</f>
        <v>0</v>
      </c>
      <c r="AU1009">
        <f>IF('Main Data'!BE1009="AAAA",1,0)</f>
        <v>0</v>
      </c>
      <c r="AV1009">
        <f>IF('Main Data'!P1009="Yes",1,0)</f>
        <v>1</v>
      </c>
      <c r="AW1009">
        <f>IF('Main Data'!AP1009="Yes",1,0)</f>
        <v>0</v>
      </c>
      <c r="AX1009">
        <f>IF(OR('Main Data'!V1009="Yes", 'Main Data'!W1009="Yes",'Main Data'!X1009="Yes"),1,0)</f>
        <v>0</v>
      </c>
      <c r="AY1009">
        <f>IF(OR('Main Data'!Y1009="Yes",'Main Data'!Z1009="Yes"),1,0)</f>
        <v>0</v>
      </c>
      <c r="AZ1009">
        <f>IF('Main Data'!AR1009="Yes",1,0)</f>
        <v>0</v>
      </c>
      <c r="BA1009">
        <f>IF('Main Data'!AS1009="Yes",1,0)</f>
        <v>0</v>
      </c>
      <c r="BB1009">
        <f>IF('Main Data'!AG1009="Yes",1,0)</f>
        <v>0</v>
      </c>
      <c r="BC1009">
        <f>IF('Main Data'!AB1009="Yes",1,0)</f>
        <v>0</v>
      </c>
      <c r="BD1009">
        <f>IF('Main Data'!AA1009="Yes",1,0)</f>
        <v>0</v>
      </c>
      <c r="BE1009">
        <f>IF('Main Data'!AC1009="Yes",1,0)</f>
        <v>0</v>
      </c>
      <c r="BF1009">
        <f>IF('Main Data'!AF1009="Yes",1,0)</f>
        <v>0</v>
      </c>
      <c r="BG1009">
        <f>IF(OR('Main Data'!AI1009="Yes",'Main Data'!AL1009="Yes"),1,0)</f>
        <v>0</v>
      </c>
      <c r="BH1009">
        <f>IF('Main Data'!AJ1009="Yes",1,0)</f>
        <v>0</v>
      </c>
      <c r="BI1009">
        <f>IF('Main Data'!AK1009="Yes",1,0)</f>
        <v>0</v>
      </c>
      <c r="BJ1009">
        <f>IF('Main Data'!AM1009="Yes",1,0)</f>
        <v>0</v>
      </c>
      <c r="BK1009">
        <f>IF('Main Data'!AQ1009="Yes",1,0)</f>
        <v>0</v>
      </c>
      <c r="BL1009" s="21">
        <f t="shared" si="91"/>
        <v>0</v>
      </c>
      <c r="BM1009" s="21">
        <f t="shared" si="92"/>
        <v>1</v>
      </c>
      <c r="BN1009" s="21">
        <f t="shared" si="93"/>
        <v>0</v>
      </c>
      <c r="BO1009" s="21">
        <f t="shared" si="94"/>
        <v>0</v>
      </c>
      <c r="BP1009" s="21">
        <f t="shared" si="95"/>
        <v>0</v>
      </c>
    </row>
    <row r="1010" spans="1:68" x14ac:dyDescent="0.2">
      <c r="A1010">
        <v>1006</v>
      </c>
      <c r="B1010" s="33">
        <f>'Main Data'!C1010</f>
        <v>43779</v>
      </c>
      <c r="C1010">
        <f>'Main Data'!D1010</f>
        <v>176</v>
      </c>
      <c r="D1010" s="26">
        <f>'Main Data'!E1010</f>
        <v>2200</v>
      </c>
      <c r="E1010" s="26">
        <f>'Main Data'!F1010</f>
        <v>2750</v>
      </c>
      <c r="F1010" s="34">
        <f t="shared" si="90"/>
        <v>7.696212639346407</v>
      </c>
      <c r="G1010">
        <f>IF('Main Data'!H1010="AP",1,0)</f>
        <v>0</v>
      </c>
      <c r="H1010">
        <f>IF('Main Data'!H1010="Blancpain",1,0)</f>
        <v>0</v>
      </c>
      <c r="I1010">
        <f>IF('Main Data'!H1010="Breguet",1,0)</f>
        <v>0</v>
      </c>
      <c r="J1010">
        <f>IF('Main Data'!H1010="Breitling",1,0)</f>
        <v>0</v>
      </c>
      <c r="K1010">
        <f>IF('Main Data'!H1010="Cartier",1,0)</f>
        <v>0</v>
      </c>
      <c r="L1010">
        <f>IF('Main Data'!H1010="Gallet",1,0)</f>
        <v>0</v>
      </c>
      <c r="M1010">
        <f>IF('Main Data'!H1010="Girard Perregaux",1,0)</f>
        <v>0</v>
      </c>
      <c r="N1010">
        <f>IF('Main Data'!H1010="Gubelin",1,0)</f>
        <v>0</v>
      </c>
      <c r="O1010">
        <f>IF('Main Data'!H1010="Heuer",1,0)</f>
        <v>0</v>
      </c>
      <c r="P1010">
        <f>IF('Main Data'!H1010="IWC",1,0)</f>
        <v>0</v>
      </c>
      <c r="Q1010">
        <f>IF('Main Data'!H1010="JLC",1,0)</f>
        <v>0</v>
      </c>
      <c r="R1010">
        <f>IF('Main Data'!H1010="Longines",1,0)</f>
        <v>0</v>
      </c>
      <c r="S1010">
        <f>IF('Main Data'!H1010="Movado",1,0)</f>
        <v>0</v>
      </c>
      <c r="T1010">
        <f>IF('Main Data'!H1010="Omega",1,0)</f>
        <v>0</v>
      </c>
      <c r="U1010">
        <f>IF('Main Data'!H1010="Panerai",1,0)</f>
        <v>0</v>
      </c>
      <c r="V1010">
        <f>IF('Main Data'!H1010="Patek",1,0)</f>
        <v>0</v>
      </c>
      <c r="W1010">
        <f>IF('Main Data'!H1010="Rolex",1,0)</f>
        <v>0</v>
      </c>
      <c r="X1010">
        <f>IF('Main Data'!H1010="Tudor",1,0)</f>
        <v>1</v>
      </c>
      <c r="Y1010">
        <f>IF('Main Data'!H1010="Ulysse Nardin",1,0)</f>
        <v>0</v>
      </c>
      <c r="Z1010">
        <f>IF('Main Data'!H1010="Universal Geneve",1,0)</f>
        <v>0</v>
      </c>
      <c r="AA1010">
        <f>IF('Main Data'!H1010="Vacheron",1,0)</f>
        <v>0</v>
      </c>
      <c r="AB1010">
        <f>IF('Main Data'!H1010="Zenith",1,0)</f>
        <v>0</v>
      </c>
      <c r="AC1010">
        <f>IF('Main Data'!J1010="Stainless Steel",1,0)</f>
        <v>1</v>
      </c>
      <c r="AD1010">
        <f>IF('Main Data'!J1010="Two-tone",1,0)</f>
        <v>0</v>
      </c>
      <c r="AE1010">
        <f>IF(OR('Main Data'!J1010="YG 18K",'Main Data'!J1010="YG &lt;18K",'Main Data'!J1010="PG 18K",'Main Data'!J1010="PG &lt;18K",'Main Data'!J1010="WG 18K",'Main Data'!J1010="Mixes of 18K",'Main Data'!J1010="Mixes &lt;18K"),1,0)</f>
        <v>0</v>
      </c>
      <c r="AF1010">
        <f>IF('Main Data'!J1010="Platinum",1,0)</f>
        <v>0</v>
      </c>
      <c r="AG1010">
        <f>IF(OR('Main Data'!J1010="PVD",'Main Data'!J1010="Gold Plate",'Main Data'!J1010="Other"),1,0)</f>
        <v>0</v>
      </c>
      <c r="AH1010">
        <f>IF('Main Data'!N1010="Stainless Steel",1,0)</f>
        <v>0</v>
      </c>
      <c r="AI1010">
        <f>IF('Main Data'!N1010="Leather",1,0)</f>
        <v>1</v>
      </c>
      <c r="AJ1010">
        <f>IF('Main Data'!N1010="Two-tone",1,0)</f>
        <v>0</v>
      </c>
      <c r="AK1010">
        <f>IF(OR('Main Data'!N1010="YG 18K",'Main Data'!N1010="PG 18K",'Main Data'!N1010="WG 18K",'Main Data'!N1010="Mixes of 18K"),1,0)</f>
        <v>0</v>
      </c>
      <c r="AL1010">
        <f>IF(OR(,'Main Data'!N1010="PVD",'Main Data'!N1010="Gold plate"),1,0)</f>
        <v>0</v>
      </c>
      <c r="AM1010">
        <f>IF(OR('Main Data'!AV1010="Yes",'Main Data'!AW1010="Yes",'Main Data'!AU1010="Yes"),1,0)</f>
        <v>0</v>
      </c>
      <c r="AN1010">
        <f>IF(OR(ISTEXT('Main Data'!AX1010), ISTEXT('Main Data'!AY1010)),1,0)</f>
        <v>0</v>
      </c>
      <c r="AO1010">
        <f>IF('Main Data'!AZ1010="Yes",1,0)</f>
        <v>0</v>
      </c>
      <c r="AP1010">
        <f>IF('Main Data'!BA1010="Yes",1,0)</f>
        <v>0</v>
      </c>
      <c r="AQ1010">
        <f>IF('Main Data'!BD1010="Yes",1,0)</f>
        <v>0</v>
      </c>
      <c r="AR1010">
        <f>IF('Main Data'!BE1010="A",1,0)</f>
        <v>0</v>
      </c>
      <c r="AS1010">
        <f>IF('Main Data'!BE1010="AA",1,0)</f>
        <v>1</v>
      </c>
      <c r="AT1010">
        <f>IF('Main Data'!BE1010="AAA",1,0)</f>
        <v>0</v>
      </c>
      <c r="AU1010">
        <f>IF('Main Data'!BE1010="AAAA",1,0)</f>
        <v>0</v>
      </c>
      <c r="AV1010">
        <f>IF('Main Data'!P1010="Yes",1,0)</f>
        <v>0</v>
      </c>
      <c r="AW1010">
        <f>IF('Main Data'!AP1010="Yes",1,0)</f>
        <v>0</v>
      </c>
      <c r="AX1010">
        <f>IF(OR('Main Data'!V1010="Yes", 'Main Data'!W1010="Yes",'Main Data'!X1010="Yes"),1,0)</f>
        <v>1</v>
      </c>
      <c r="AY1010">
        <f>IF(OR('Main Data'!Y1010="Yes",'Main Data'!Z1010="Yes"),1,0)</f>
        <v>0</v>
      </c>
      <c r="AZ1010">
        <f>IF('Main Data'!AR1010="Yes",1,0)</f>
        <v>0</v>
      </c>
      <c r="BA1010">
        <f>IF('Main Data'!AS1010="Yes",1,0)</f>
        <v>0</v>
      </c>
      <c r="BB1010">
        <f>IF('Main Data'!AG1010="Yes",1,0)</f>
        <v>0</v>
      </c>
      <c r="BC1010">
        <f>IF('Main Data'!AB1010="Yes",1,0)</f>
        <v>0</v>
      </c>
      <c r="BD1010">
        <f>IF('Main Data'!AA1010="Yes",1,0)</f>
        <v>0</v>
      </c>
      <c r="BE1010">
        <f>IF('Main Data'!AC1010="Yes",1,0)</f>
        <v>0</v>
      </c>
      <c r="BF1010">
        <f>IF('Main Data'!AF1010="Yes",1,0)</f>
        <v>0</v>
      </c>
      <c r="BG1010">
        <f>IF(OR('Main Data'!AI1010="Yes",'Main Data'!AL1010="Yes"),1,0)</f>
        <v>0</v>
      </c>
      <c r="BH1010">
        <f>IF('Main Data'!AJ1010="Yes",1,0)</f>
        <v>0</v>
      </c>
      <c r="BI1010">
        <f>IF('Main Data'!AK1010="Yes",1,0)</f>
        <v>0</v>
      </c>
      <c r="BJ1010">
        <f>IF('Main Data'!AM1010="Yes",1,0)</f>
        <v>0</v>
      </c>
      <c r="BK1010">
        <f>IF('Main Data'!AQ1010="Yes",1,0)</f>
        <v>0</v>
      </c>
      <c r="BL1010" s="21">
        <f t="shared" si="91"/>
        <v>0</v>
      </c>
      <c r="BM1010" s="21">
        <f t="shared" si="92"/>
        <v>1</v>
      </c>
      <c r="BN1010" s="21">
        <f t="shared" si="93"/>
        <v>0</v>
      </c>
      <c r="BO1010" s="21">
        <f t="shared" si="94"/>
        <v>0</v>
      </c>
      <c r="BP1010" s="21">
        <f t="shared" si="95"/>
        <v>0</v>
      </c>
    </row>
    <row r="1011" spans="1:68" x14ac:dyDescent="0.2">
      <c r="A1011">
        <v>1007</v>
      </c>
      <c r="B1011" s="33">
        <f>'Main Data'!C1011</f>
        <v>43779</v>
      </c>
      <c r="C1011">
        <f>'Main Data'!D1011</f>
        <v>177</v>
      </c>
      <c r="D1011" s="26">
        <f>'Main Data'!E1011</f>
        <v>70000</v>
      </c>
      <c r="E1011" s="26">
        <f>'Main Data'!F1011</f>
        <v>87500</v>
      </c>
      <c r="F1011" s="34">
        <f t="shared" si="90"/>
        <v>11.156250521031495</v>
      </c>
      <c r="G1011">
        <f>IF('Main Data'!H1011="AP",1,0)</f>
        <v>0</v>
      </c>
      <c r="H1011">
        <f>IF('Main Data'!H1011="Blancpain",1,0)</f>
        <v>0</v>
      </c>
      <c r="I1011">
        <f>IF('Main Data'!H1011="Breguet",1,0)</f>
        <v>0</v>
      </c>
      <c r="J1011">
        <f>IF('Main Data'!H1011="Breitling",1,0)</f>
        <v>0</v>
      </c>
      <c r="K1011">
        <f>IF('Main Data'!H1011="Cartier",1,0)</f>
        <v>0</v>
      </c>
      <c r="L1011">
        <f>IF('Main Data'!H1011="Gallet",1,0)</f>
        <v>0</v>
      </c>
      <c r="M1011">
        <f>IF('Main Data'!H1011="Girard Perregaux",1,0)</f>
        <v>0</v>
      </c>
      <c r="N1011">
        <f>IF('Main Data'!H1011="Gubelin",1,0)</f>
        <v>0</v>
      </c>
      <c r="O1011">
        <f>IF('Main Data'!H1011="Heuer",1,0)</f>
        <v>0</v>
      </c>
      <c r="P1011">
        <f>IF('Main Data'!H1011="IWC",1,0)</f>
        <v>0</v>
      </c>
      <c r="Q1011">
        <f>IF('Main Data'!H1011="JLC",1,0)</f>
        <v>0</v>
      </c>
      <c r="R1011">
        <f>IF('Main Data'!H1011="Longines",1,0)</f>
        <v>0</v>
      </c>
      <c r="S1011">
        <f>IF('Main Data'!H1011="Movado",1,0)</f>
        <v>0</v>
      </c>
      <c r="T1011">
        <f>IF('Main Data'!H1011="Omega",1,0)</f>
        <v>0</v>
      </c>
      <c r="U1011">
        <f>IF('Main Data'!H1011="Panerai",1,0)</f>
        <v>0</v>
      </c>
      <c r="V1011">
        <f>IF('Main Data'!H1011="Patek",1,0)</f>
        <v>0</v>
      </c>
      <c r="W1011">
        <f>IF('Main Data'!H1011="Rolex",1,0)</f>
        <v>0</v>
      </c>
      <c r="X1011">
        <f>IF('Main Data'!H1011="Tudor",1,0)</f>
        <v>1</v>
      </c>
      <c r="Y1011">
        <f>IF('Main Data'!H1011="Ulysse Nardin",1,0)</f>
        <v>0</v>
      </c>
      <c r="Z1011">
        <f>IF('Main Data'!H1011="Universal Geneve",1,0)</f>
        <v>0</v>
      </c>
      <c r="AA1011">
        <f>IF('Main Data'!H1011="Vacheron",1,0)</f>
        <v>0</v>
      </c>
      <c r="AB1011">
        <f>IF('Main Data'!H1011="Zenith",1,0)</f>
        <v>0</v>
      </c>
      <c r="AC1011">
        <f>IF('Main Data'!J1011="Stainless Steel",1,0)</f>
        <v>1</v>
      </c>
      <c r="AD1011">
        <f>IF('Main Data'!J1011="Two-tone",1,0)</f>
        <v>0</v>
      </c>
      <c r="AE1011">
        <f>IF(OR('Main Data'!J1011="YG 18K",'Main Data'!J1011="YG &lt;18K",'Main Data'!J1011="PG 18K",'Main Data'!J1011="PG &lt;18K",'Main Data'!J1011="WG 18K",'Main Data'!J1011="Mixes of 18K",'Main Data'!J1011="Mixes &lt;18K"),1,0)</f>
        <v>0</v>
      </c>
      <c r="AF1011">
        <f>IF('Main Data'!J1011="Platinum",1,0)</f>
        <v>0</v>
      </c>
      <c r="AG1011">
        <f>IF(OR('Main Data'!J1011="PVD",'Main Data'!J1011="Gold Plate",'Main Data'!J1011="Other"),1,0)</f>
        <v>0</v>
      </c>
      <c r="AH1011">
        <f>IF('Main Data'!N1011="Stainless Steel",1,0)</f>
        <v>1</v>
      </c>
      <c r="AI1011">
        <f>IF('Main Data'!N1011="Leather",1,0)</f>
        <v>0</v>
      </c>
      <c r="AJ1011">
        <f>IF('Main Data'!N1011="Two-tone",1,0)</f>
        <v>0</v>
      </c>
      <c r="AK1011">
        <f>IF(OR('Main Data'!N1011="YG 18K",'Main Data'!N1011="PG 18K",'Main Data'!N1011="WG 18K",'Main Data'!N1011="Mixes of 18K"),1,0)</f>
        <v>0</v>
      </c>
      <c r="AL1011">
        <f>IF(OR(,'Main Data'!N1011="PVD",'Main Data'!N1011="Gold plate"),1,0)</f>
        <v>0</v>
      </c>
      <c r="AM1011">
        <f>IF(OR('Main Data'!AV1011="Yes",'Main Data'!AW1011="Yes",'Main Data'!AU1011="Yes"),1,0)</f>
        <v>0</v>
      </c>
      <c r="AN1011">
        <f>IF(OR(ISTEXT('Main Data'!AX1011), ISTEXT('Main Data'!AY1011)),1,0)</f>
        <v>0</v>
      </c>
      <c r="AO1011">
        <f>IF('Main Data'!AZ1011="Yes",1,0)</f>
        <v>0</v>
      </c>
      <c r="AP1011">
        <f>IF('Main Data'!BA1011="Yes",1,0)</f>
        <v>0</v>
      </c>
      <c r="AQ1011">
        <f>IF('Main Data'!BD1011="Yes",1,0)</f>
        <v>0</v>
      </c>
      <c r="AR1011">
        <f>IF('Main Data'!BE1011="A",1,0)</f>
        <v>0</v>
      </c>
      <c r="AS1011">
        <f>IF('Main Data'!BE1011="AA",1,0)</f>
        <v>0</v>
      </c>
      <c r="AT1011">
        <f>IF('Main Data'!BE1011="AAA",1,0)</f>
        <v>0</v>
      </c>
      <c r="AU1011">
        <f>IF('Main Data'!BE1011="AAAA",1,0)</f>
        <v>1</v>
      </c>
      <c r="AV1011">
        <f>IF('Main Data'!P1011="Yes",1,0)</f>
        <v>0</v>
      </c>
      <c r="AW1011">
        <f>IF('Main Data'!AP1011="Yes",1,0)</f>
        <v>0</v>
      </c>
      <c r="AX1011">
        <f>IF(OR('Main Data'!V1011="Yes", 'Main Data'!W1011="Yes",'Main Data'!X1011="Yes"),1,0)</f>
        <v>1</v>
      </c>
      <c r="AY1011">
        <f>IF(OR('Main Data'!Y1011="Yes",'Main Data'!Z1011="Yes"),1,0)</f>
        <v>0</v>
      </c>
      <c r="AZ1011">
        <f>IF('Main Data'!AR1011="Yes",1,0)</f>
        <v>0</v>
      </c>
      <c r="BA1011">
        <f>IF('Main Data'!AS1011="Yes",1,0)</f>
        <v>0</v>
      </c>
      <c r="BB1011">
        <f>IF('Main Data'!AG1011="Yes",1,0)</f>
        <v>0</v>
      </c>
      <c r="BC1011">
        <f>IF('Main Data'!AB1011="Yes",1,0)</f>
        <v>0</v>
      </c>
      <c r="BD1011">
        <f>IF('Main Data'!AA1011="Yes",1,0)</f>
        <v>0</v>
      </c>
      <c r="BE1011">
        <f>IF('Main Data'!AC1011="Yes",1,0)</f>
        <v>0</v>
      </c>
      <c r="BF1011">
        <f>IF('Main Data'!AF1011="Yes",1,0)</f>
        <v>0</v>
      </c>
      <c r="BG1011">
        <f>IF(OR('Main Data'!AI1011="Yes",'Main Data'!AL1011="Yes"),1,0)</f>
        <v>1</v>
      </c>
      <c r="BH1011">
        <f>IF('Main Data'!AJ1011="Yes",1,0)</f>
        <v>0</v>
      </c>
      <c r="BI1011">
        <f>IF('Main Data'!AK1011="Yes",1,0)</f>
        <v>0</v>
      </c>
      <c r="BJ1011">
        <f>IF('Main Data'!AM1011="Yes",1,0)</f>
        <v>0</v>
      </c>
      <c r="BK1011">
        <f>IF('Main Data'!AQ1011="Yes",1,0)</f>
        <v>0</v>
      </c>
      <c r="BL1011" s="21">
        <f t="shared" si="91"/>
        <v>0</v>
      </c>
      <c r="BM1011" s="21">
        <f t="shared" si="92"/>
        <v>1</v>
      </c>
      <c r="BN1011" s="21">
        <f t="shared" si="93"/>
        <v>0</v>
      </c>
      <c r="BO1011" s="21">
        <f t="shared" si="94"/>
        <v>0</v>
      </c>
      <c r="BP1011" s="21">
        <f t="shared" si="95"/>
        <v>0</v>
      </c>
    </row>
    <row r="1012" spans="1:68" x14ac:dyDescent="0.2">
      <c r="A1012">
        <v>1008</v>
      </c>
      <c r="B1012" s="33">
        <f>'Main Data'!C1012</f>
        <v>43779</v>
      </c>
      <c r="C1012">
        <f>'Main Data'!D1012</f>
        <v>184</v>
      </c>
      <c r="D1012" s="26">
        <f>'Main Data'!E1012</f>
        <v>7000</v>
      </c>
      <c r="E1012" s="26">
        <f>'Main Data'!F1012</f>
        <v>8750</v>
      </c>
      <c r="F1012" s="34">
        <f t="shared" si="90"/>
        <v>8.8536654280374503</v>
      </c>
      <c r="G1012">
        <f>IF('Main Data'!H1012="AP",1,0)</f>
        <v>0</v>
      </c>
      <c r="H1012">
        <f>IF('Main Data'!H1012="Blancpain",1,0)</f>
        <v>0</v>
      </c>
      <c r="I1012">
        <f>IF('Main Data'!H1012="Breguet",1,0)</f>
        <v>0</v>
      </c>
      <c r="J1012">
        <f>IF('Main Data'!H1012="Breitling",1,0)</f>
        <v>0</v>
      </c>
      <c r="K1012">
        <f>IF('Main Data'!H1012="Cartier",1,0)</f>
        <v>0</v>
      </c>
      <c r="L1012">
        <f>IF('Main Data'!H1012="Gallet",1,0)</f>
        <v>0</v>
      </c>
      <c r="M1012">
        <f>IF('Main Data'!H1012="Girard Perregaux",1,0)</f>
        <v>0</v>
      </c>
      <c r="N1012">
        <f>IF('Main Data'!H1012="Gubelin",1,0)</f>
        <v>0</v>
      </c>
      <c r="O1012">
        <f>IF('Main Data'!H1012="Heuer",1,0)</f>
        <v>0</v>
      </c>
      <c r="P1012">
        <f>IF('Main Data'!H1012="IWC",1,0)</f>
        <v>0</v>
      </c>
      <c r="Q1012">
        <f>IF('Main Data'!H1012="JLC",1,0)</f>
        <v>0</v>
      </c>
      <c r="R1012">
        <f>IF('Main Data'!H1012="Longines",1,0)</f>
        <v>0</v>
      </c>
      <c r="S1012">
        <f>IF('Main Data'!H1012="Movado",1,0)</f>
        <v>0</v>
      </c>
      <c r="T1012">
        <f>IF('Main Data'!H1012="Omega",1,0)</f>
        <v>0</v>
      </c>
      <c r="U1012">
        <f>IF('Main Data'!H1012="Panerai",1,0)</f>
        <v>0</v>
      </c>
      <c r="V1012">
        <f>IF('Main Data'!H1012="Patek",1,0)</f>
        <v>1</v>
      </c>
      <c r="W1012">
        <f>IF('Main Data'!H1012="Rolex",1,0)</f>
        <v>0</v>
      </c>
      <c r="X1012">
        <f>IF('Main Data'!H1012="Tudor",1,0)</f>
        <v>0</v>
      </c>
      <c r="Y1012">
        <f>IF('Main Data'!H1012="Ulysse Nardin",1,0)</f>
        <v>0</v>
      </c>
      <c r="Z1012">
        <f>IF('Main Data'!H1012="Universal Geneve",1,0)</f>
        <v>0</v>
      </c>
      <c r="AA1012">
        <f>IF('Main Data'!H1012="Vacheron",1,0)</f>
        <v>0</v>
      </c>
      <c r="AB1012">
        <f>IF('Main Data'!H1012="Zenith",1,0)</f>
        <v>0</v>
      </c>
      <c r="AC1012">
        <f>IF('Main Data'!J1012="Stainless Steel",1,0)</f>
        <v>0</v>
      </c>
      <c r="AD1012">
        <f>IF('Main Data'!J1012="Two-tone",1,0)</f>
        <v>0</v>
      </c>
      <c r="AE1012">
        <f>IF(OR('Main Data'!J1012="YG 18K",'Main Data'!J1012="YG &lt;18K",'Main Data'!J1012="PG 18K",'Main Data'!J1012="PG &lt;18K",'Main Data'!J1012="WG 18K",'Main Data'!J1012="Mixes of 18K",'Main Data'!J1012="Mixes &lt;18K"),1,0)</f>
        <v>1</v>
      </c>
      <c r="AF1012">
        <f>IF('Main Data'!J1012="Platinum",1,0)</f>
        <v>0</v>
      </c>
      <c r="AG1012">
        <f>IF(OR('Main Data'!J1012="PVD",'Main Data'!J1012="Gold Plate",'Main Data'!J1012="Other"),1,0)</f>
        <v>0</v>
      </c>
      <c r="AH1012">
        <f>IF('Main Data'!N1012="Stainless Steel",1,0)</f>
        <v>0</v>
      </c>
      <c r="AI1012">
        <f>IF('Main Data'!N1012="Leather",1,0)</f>
        <v>1</v>
      </c>
      <c r="AJ1012">
        <f>IF('Main Data'!N1012="Two-tone",1,0)</f>
        <v>0</v>
      </c>
      <c r="AK1012">
        <f>IF(OR('Main Data'!N1012="YG 18K",'Main Data'!N1012="PG 18K",'Main Data'!N1012="WG 18K",'Main Data'!N1012="Mixes of 18K"),1,0)</f>
        <v>0</v>
      </c>
      <c r="AL1012">
        <f>IF(OR(,'Main Data'!N1012="PVD",'Main Data'!N1012="Gold plate"),1,0)</f>
        <v>0</v>
      </c>
      <c r="AM1012">
        <f>IF(OR('Main Data'!AV1012="Yes",'Main Data'!AW1012="Yes",'Main Data'!AU1012="Yes"),1,0)</f>
        <v>0</v>
      </c>
      <c r="AN1012">
        <f>IF(OR(ISTEXT('Main Data'!AX1012), ISTEXT('Main Data'!AY1012)),1,0)</f>
        <v>0</v>
      </c>
      <c r="AO1012">
        <f>IF('Main Data'!AZ1012="Yes",1,0)</f>
        <v>0</v>
      </c>
      <c r="AP1012">
        <f>IF('Main Data'!BA1012="Yes",1,0)</f>
        <v>0</v>
      </c>
      <c r="AQ1012">
        <f>IF('Main Data'!BD1012="Yes",1,0)</f>
        <v>0</v>
      </c>
      <c r="AR1012">
        <f>IF('Main Data'!BE1012="A",1,0)</f>
        <v>0</v>
      </c>
      <c r="AS1012">
        <f>IF('Main Data'!BE1012="AA",1,0)</f>
        <v>1</v>
      </c>
      <c r="AT1012">
        <f>IF('Main Data'!BE1012="AAA",1,0)</f>
        <v>0</v>
      </c>
      <c r="AU1012">
        <f>IF('Main Data'!BE1012="AAAA",1,0)</f>
        <v>0</v>
      </c>
      <c r="AV1012">
        <f>IF('Main Data'!P1012="Yes",1,0)</f>
        <v>1</v>
      </c>
      <c r="AW1012">
        <f>IF('Main Data'!AP1012="Yes",1,0)</f>
        <v>0</v>
      </c>
      <c r="AX1012">
        <f>IF(OR('Main Data'!V1012="Yes", 'Main Data'!W1012="Yes",'Main Data'!X1012="Yes"),1,0)</f>
        <v>0</v>
      </c>
      <c r="AY1012">
        <f>IF(OR('Main Data'!Y1012="Yes",'Main Data'!Z1012="Yes"),1,0)</f>
        <v>0</v>
      </c>
      <c r="AZ1012">
        <f>IF('Main Data'!AR1012="Yes",1,0)</f>
        <v>0</v>
      </c>
      <c r="BA1012">
        <f>IF('Main Data'!AS1012="Yes",1,0)</f>
        <v>0</v>
      </c>
      <c r="BB1012">
        <f>IF('Main Data'!AG1012="Yes",1,0)</f>
        <v>0</v>
      </c>
      <c r="BC1012">
        <f>IF('Main Data'!AB1012="Yes",1,0)</f>
        <v>0</v>
      </c>
      <c r="BD1012">
        <f>IF('Main Data'!AA1012="Yes",1,0)</f>
        <v>0</v>
      </c>
      <c r="BE1012">
        <f>IF('Main Data'!AC1012="Yes",1,0)</f>
        <v>0</v>
      </c>
      <c r="BF1012">
        <f>IF('Main Data'!AF1012="Yes",1,0)</f>
        <v>0</v>
      </c>
      <c r="BG1012">
        <f>IF(OR('Main Data'!AI1012="Yes",'Main Data'!AL1012="Yes"),1,0)</f>
        <v>0</v>
      </c>
      <c r="BH1012">
        <f>IF('Main Data'!AJ1012="Yes",1,0)</f>
        <v>0</v>
      </c>
      <c r="BI1012">
        <f>IF('Main Data'!AK1012="Yes",1,0)</f>
        <v>0</v>
      </c>
      <c r="BJ1012">
        <f>IF('Main Data'!AM1012="Yes",1,0)</f>
        <v>0</v>
      </c>
      <c r="BK1012">
        <f>IF('Main Data'!AQ1012="Yes",1,0)</f>
        <v>0</v>
      </c>
      <c r="BL1012" s="21">
        <f t="shared" si="91"/>
        <v>0</v>
      </c>
      <c r="BM1012" s="21">
        <f t="shared" si="92"/>
        <v>1</v>
      </c>
      <c r="BN1012" s="21">
        <f t="shared" si="93"/>
        <v>0</v>
      </c>
      <c r="BO1012" s="21">
        <f t="shared" si="94"/>
        <v>0</v>
      </c>
      <c r="BP1012" s="21">
        <f t="shared" si="95"/>
        <v>0</v>
      </c>
    </row>
    <row r="1013" spans="1:68" x14ac:dyDescent="0.2">
      <c r="A1013">
        <v>1009</v>
      </c>
      <c r="B1013" s="33">
        <f>'Main Data'!C1013</f>
        <v>43779</v>
      </c>
      <c r="C1013">
        <f>'Main Data'!D1013</f>
        <v>192</v>
      </c>
      <c r="D1013" s="26">
        <f>'Main Data'!E1013</f>
        <v>4300</v>
      </c>
      <c r="E1013" s="26">
        <f>'Main Data'!F1013</f>
        <v>5375</v>
      </c>
      <c r="F1013" s="34">
        <f t="shared" si="90"/>
        <v>8.3663703016816537</v>
      </c>
      <c r="G1013">
        <f>IF('Main Data'!H1013="AP",1,0)</f>
        <v>0</v>
      </c>
      <c r="H1013">
        <f>IF('Main Data'!H1013="Blancpain",1,0)</f>
        <v>0</v>
      </c>
      <c r="I1013">
        <f>IF('Main Data'!H1013="Breguet",1,0)</f>
        <v>0</v>
      </c>
      <c r="J1013">
        <f>IF('Main Data'!H1013="Breitling",1,0)</f>
        <v>0</v>
      </c>
      <c r="K1013">
        <f>IF('Main Data'!H1013="Cartier",1,0)</f>
        <v>0</v>
      </c>
      <c r="L1013">
        <f>IF('Main Data'!H1013="Gallet",1,0)</f>
        <v>0</v>
      </c>
      <c r="M1013">
        <f>IF('Main Data'!H1013="Girard Perregaux",1,0)</f>
        <v>0</v>
      </c>
      <c r="N1013">
        <f>IF('Main Data'!H1013="Gubelin",1,0)</f>
        <v>0</v>
      </c>
      <c r="O1013">
        <f>IF('Main Data'!H1013="Heuer",1,0)</f>
        <v>0</v>
      </c>
      <c r="P1013">
        <f>IF('Main Data'!H1013="IWC",1,0)</f>
        <v>0</v>
      </c>
      <c r="Q1013">
        <f>IF('Main Data'!H1013="JLC",1,0)</f>
        <v>0</v>
      </c>
      <c r="R1013">
        <f>IF('Main Data'!H1013="Longines",1,0)</f>
        <v>0</v>
      </c>
      <c r="S1013">
        <f>IF('Main Data'!H1013="Movado",1,0)</f>
        <v>0</v>
      </c>
      <c r="T1013">
        <f>IF('Main Data'!H1013="Omega",1,0)</f>
        <v>0</v>
      </c>
      <c r="U1013">
        <f>IF('Main Data'!H1013="Panerai",1,0)</f>
        <v>0</v>
      </c>
      <c r="V1013">
        <f>IF('Main Data'!H1013="Patek",1,0)</f>
        <v>1</v>
      </c>
      <c r="W1013">
        <f>IF('Main Data'!H1013="Rolex",1,0)</f>
        <v>0</v>
      </c>
      <c r="X1013">
        <f>IF('Main Data'!H1013="Tudor",1,0)</f>
        <v>0</v>
      </c>
      <c r="Y1013">
        <f>IF('Main Data'!H1013="Ulysse Nardin",1,0)</f>
        <v>0</v>
      </c>
      <c r="Z1013">
        <f>IF('Main Data'!H1013="Universal Geneve",1,0)</f>
        <v>0</v>
      </c>
      <c r="AA1013">
        <f>IF('Main Data'!H1013="Vacheron",1,0)</f>
        <v>0</v>
      </c>
      <c r="AB1013">
        <f>IF('Main Data'!H1013="Zenith",1,0)</f>
        <v>0</v>
      </c>
      <c r="AC1013">
        <f>IF('Main Data'!J1013="Stainless Steel",1,0)</f>
        <v>0</v>
      </c>
      <c r="AD1013">
        <f>IF('Main Data'!J1013="Two-tone",1,0)</f>
        <v>0</v>
      </c>
      <c r="AE1013">
        <f>IF(OR('Main Data'!J1013="YG 18K",'Main Data'!J1013="YG &lt;18K",'Main Data'!J1013="PG 18K",'Main Data'!J1013="PG &lt;18K",'Main Data'!J1013="WG 18K",'Main Data'!J1013="Mixes of 18K",'Main Data'!J1013="Mixes &lt;18K"),1,0)</f>
        <v>1</v>
      </c>
      <c r="AF1013">
        <f>IF('Main Data'!J1013="Platinum",1,0)</f>
        <v>0</v>
      </c>
      <c r="AG1013">
        <f>IF(OR('Main Data'!J1013="PVD",'Main Data'!J1013="Gold Plate",'Main Data'!J1013="Other"),1,0)</f>
        <v>0</v>
      </c>
      <c r="AH1013">
        <f>IF('Main Data'!N1013="Stainless Steel",1,0)</f>
        <v>0</v>
      </c>
      <c r="AI1013">
        <f>IF('Main Data'!N1013="Leather",1,0)</f>
        <v>1</v>
      </c>
      <c r="AJ1013">
        <f>IF('Main Data'!N1013="Two-tone",1,0)</f>
        <v>0</v>
      </c>
      <c r="AK1013">
        <f>IF(OR('Main Data'!N1013="YG 18K",'Main Data'!N1013="PG 18K",'Main Data'!N1013="WG 18K",'Main Data'!N1013="Mixes of 18K"),1,0)</f>
        <v>0</v>
      </c>
      <c r="AL1013">
        <f>IF(OR(,'Main Data'!N1013="PVD",'Main Data'!N1013="Gold plate"),1,0)</f>
        <v>0</v>
      </c>
      <c r="AM1013">
        <f>IF(OR('Main Data'!AV1013="Yes",'Main Data'!AW1013="Yes",'Main Data'!AU1013="Yes"),1,0)</f>
        <v>0</v>
      </c>
      <c r="AN1013">
        <f>IF(OR(ISTEXT('Main Data'!AX1013), ISTEXT('Main Data'!AY1013)),1,0)</f>
        <v>0</v>
      </c>
      <c r="AO1013">
        <f>IF('Main Data'!AZ1013="Yes",1,0)</f>
        <v>0</v>
      </c>
      <c r="AP1013">
        <f>IF('Main Data'!BA1013="Yes",1,0)</f>
        <v>0</v>
      </c>
      <c r="AQ1013">
        <f>IF('Main Data'!BD1013="Yes",1,0)</f>
        <v>0</v>
      </c>
      <c r="AR1013">
        <f>IF('Main Data'!BE1013="A",1,0)</f>
        <v>0</v>
      </c>
      <c r="AS1013">
        <f>IF('Main Data'!BE1013="AA",1,0)</f>
        <v>1</v>
      </c>
      <c r="AT1013">
        <f>IF('Main Data'!BE1013="AAA",1,0)</f>
        <v>0</v>
      </c>
      <c r="AU1013">
        <f>IF('Main Data'!BE1013="AAAA",1,0)</f>
        <v>0</v>
      </c>
      <c r="AV1013">
        <f>IF('Main Data'!P1013="Yes",1,0)</f>
        <v>1</v>
      </c>
      <c r="AW1013">
        <f>IF('Main Data'!AP1013="Yes",1,0)</f>
        <v>0</v>
      </c>
      <c r="AX1013">
        <f>IF(OR('Main Data'!V1013="Yes", 'Main Data'!W1013="Yes",'Main Data'!X1013="Yes"),1,0)</f>
        <v>0</v>
      </c>
      <c r="AY1013">
        <f>IF(OR('Main Data'!Y1013="Yes",'Main Data'!Z1013="Yes"),1,0)</f>
        <v>0</v>
      </c>
      <c r="AZ1013">
        <f>IF('Main Data'!AR1013="Yes",1,0)</f>
        <v>0</v>
      </c>
      <c r="BA1013">
        <f>IF('Main Data'!AS1013="Yes",1,0)</f>
        <v>0</v>
      </c>
      <c r="BB1013">
        <f>IF('Main Data'!AG1013="Yes",1,0)</f>
        <v>0</v>
      </c>
      <c r="BC1013">
        <f>IF('Main Data'!AB1013="Yes",1,0)</f>
        <v>0</v>
      </c>
      <c r="BD1013">
        <f>IF('Main Data'!AA1013="Yes",1,0)</f>
        <v>0</v>
      </c>
      <c r="BE1013">
        <f>IF('Main Data'!AC1013="Yes",1,0)</f>
        <v>0</v>
      </c>
      <c r="BF1013">
        <f>IF('Main Data'!AF1013="Yes",1,0)</f>
        <v>0</v>
      </c>
      <c r="BG1013">
        <f>IF(OR('Main Data'!AI1013="Yes",'Main Data'!AL1013="Yes"),1,0)</f>
        <v>0</v>
      </c>
      <c r="BH1013">
        <f>IF('Main Data'!AJ1013="Yes",1,0)</f>
        <v>0</v>
      </c>
      <c r="BI1013">
        <f>IF('Main Data'!AK1013="Yes",1,0)</f>
        <v>0</v>
      </c>
      <c r="BJ1013">
        <f>IF('Main Data'!AM1013="Yes",1,0)</f>
        <v>0</v>
      </c>
      <c r="BK1013">
        <f>IF('Main Data'!AQ1013="Yes",1,0)</f>
        <v>0</v>
      </c>
      <c r="BL1013" s="21">
        <f t="shared" si="91"/>
        <v>0</v>
      </c>
      <c r="BM1013" s="21">
        <f t="shared" si="92"/>
        <v>1</v>
      </c>
      <c r="BN1013" s="21">
        <f t="shared" si="93"/>
        <v>0</v>
      </c>
      <c r="BO1013" s="21">
        <f t="shared" si="94"/>
        <v>0</v>
      </c>
      <c r="BP1013" s="21">
        <f t="shared" si="95"/>
        <v>0</v>
      </c>
    </row>
    <row r="1014" spans="1:68" x14ac:dyDescent="0.2">
      <c r="A1014">
        <v>1010</v>
      </c>
      <c r="B1014" s="33">
        <f>'Main Data'!C1014</f>
        <v>43779</v>
      </c>
      <c r="C1014">
        <f>'Main Data'!D1014</f>
        <v>193</v>
      </c>
      <c r="D1014" s="26">
        <f>'Main Data'!E1014</f>
        <v>6000</v>
      </c>
      <c r="E1014" s="26">
        <f>'Main Data'!F1014</f>
        <v>7500</v>
      </c>
      <c r="F1014" s="34">
        <f t="shared" si="90"/>
        <v>8.6995147482101913</v>
      </c>
      <c r="G1014">
        <f>IF('Main Data'!H1014="AP",1,0)</f>
        <v>0</v>
      </c>
      <c r="H1014">
        <f>IF('Main Data'!H1014="Blancpain",1,0)</f>
        <v>0</v>
      </c>
      <c r="I1014">
        <f>IF('Main Data'!H1014="Breguet",1,0)</f>
        <v>0</v>
      </c>
      <c r="J1014">
        <f>IF('Main Data'!H1014="Breitling",1,0)</f>
        <v>0</v>
      </c>
      <c r="K1014">
        <f>IF('Main Data'!H1014="Cartier",1,0)</f>
        <v>0</v>
      </c>
      <c r="L1014">
        <f>IF('Main Data'!H1014="Gallet",1,0)</f>
        <v>0</v>
      </c>
      <c r="M1014">
        <f>IF('Main Data'!H1014="Girard Perregaux",1,0)</f>
        <v>0</v>
      </c>
      <c r="N1014">
        <f>IF('Main Data'!H1014="Gubelin",1,0)</f>
        <v>0</v>
      </c>
      <c r="O1014">
        <f>IF('Main Data'!H1014="Heuer",1,0)</f>
        <v>0</v>
      </c>
      <c r="P1014">
        <f>IF('Main Data'!H1014="IWC",1,0)</f>
        <v>0</v>
      </c>
      <c r="Q1014">
        <f>IF('Main Data'!H1014="JLC",1,0)</f>
        <v>0</v>
      </c>
      <c r="R1014">
        <f>IF('Main Data'!H1014="Longines",1,0)</f>
        <v>0</v>
      </c>
      <c r="S1014">
        <f>IF('Main Data'!H1014="Movado",1,0)</f>
        <v>0</v>
      </c>
      <c r="T1014">
        <f>IF('Main Data'!H1014="Omega",1,0)</f>
        <v>0</v>
      </c>
      <c r="U1014">
        <f>IF('Main Data'!H1014="Panerai",1,0)</f>
        <v>0</v>
      </c>
      <c r="V1014">
        <f>IF('Main Data'!H1014="Patek",1,0)</f>
        <v>1</v>
      </c>
      <c r="W1014">
        <f>IF('Main Data'!H1014="Rolex",1,0)</f>
        <v>0</v>
      </c>
      <c r="X1014">
        <f>IF('Main Data'!H1014="Tudor",1,0)</f>
        <v>0</v>
      </c>
      <c r="Y1014">
        <f>IF('Main Data'!H1014="Ulysse Nardin",1,0)</f>
        <v>0</v>
      </c>
      <c r="Z1014">
        <f>IF('Main Data'!H1014="Universal Geneve",1,0)</f>
        <v>0</v>
      </c>
      <c r="AA1014">
        <f>IF('Main Data'!H1014="Vacheron",1,0)</f>
        <v>0</v>
      </c>
      <c r="AB1014">
        <f>IF('Main Data'!H1014="Zenith",1,0)</f>
        <v>0</v>
      </c>
      <c r="AC1014">
        <f>IF('Main Data'!J1014="Stainless Steel",1,0)</f>
        <v>0</v>
      </c>
      <c r="AD1014">
        <f>IF('Main Data'!J1014="Two-tone",1,0)</f>
        <v>0</v>
      </c>
      <c r="AE1014">
        <f>IF(OR('Main Data'!J1014="YG 18K",'Main Data'!J1014="YG &lt;18K",'Main Data'!J1014="PG 18K",'Main Data'!J1014="PG &lt;18K",'Main Data'!J1014="WG 18K",'Main Data'!J1014="Mixes of 18K",'Main Data'!J1014="Mixes &lt;18K"),1,0)</f>
        <v>1</v>
      </c>
      <c r="AF1014">
        <f>IF('Main Data'!J1014="Platinum",1,0)</f>
        <v>0</v>
      </c>
      <c r="AG1014">
        <f>IF(OR('Main Data'!J1014="PVD",'Main Data'!J1014="Gold Plate",'Main Data'!J1014="Other"),1,0)</f>
        <v>0</v>
      </c>
      <c r="AH1014">
        <f>IF('Main Data'!N1014="Stainless Steel",1,0)</f>
        <v>0</v>
      </c>
      <c r="AI1014">
        <f>IF('Main Data'!N1014="Leather",1,0)</f>
        <v>1</v>
      </c>
      <c r="AJ1014">
        <f>IF('Main Data'!N1014="Two-tone",1,0)</f>
        <v>0</v>
      </c>
      <c r="AK1014">
        <f>IF(OR('Main Data'!N1014="YG 18K",'Main Data'!N1014="PG 18K",'Main Data'!N1014="WG 18K",'Main Data'!N1014="Mixes of 18K"),1,0)</f>
        <v>0</v>
      </c>
      <c r="AL1014">
        <f>IF(OR(,'Main Data'!N1014="PVD",'Main Data'!N1014="Gold plate"),1,0)</f>
        <v>0</v>
      </c>
      <c r="AM1014">
        <f>IF(OR('Main Data'!AV1014="Yes",'Main Data'!AW1014="Yes",'Main Data'!AU1014="Yes"),1,0)</f>
        <v>0</v>
      </c>
      <c r="AN1014">
        <f>IF(OR(ISTEXT('Main Data'!AX1014), ISTEXT('Main Data'!AY1014)),1,0)</f>
        <v>0</v>
      </c>
      <c r="AO1014">
        <f>IF('Main Data'!AZ1014="Yes",1,0)</f>
        <v>0</v>
      </c>
      <c r="AP1014">
        <f>IF('Main Data'!BA1014="Yes",1,0)</f>
        <v>0</v>
      </c>
      <c r="AQ1014">
        <f>IF('Main Data'!BD1014="Yes",1,0)</f>
        <v>0</v>
      </c>
      <c r="AR1014">
        <f>IF('Main Data'!BE1014="A",1,0)</f>
        <v>0</v>
      </c>
      <c r="AS1014">
        <f>IF('Main Data'!BE1014="AA",1,0)</f>
        <v>1</v>
      </c>
      <c r="AT1014">
        <f>IF('Main Data'!BE1014="AAA",1,0)</f>
        <v>0</v>
      </c>
      <c r="AU1014">
        <f>IF('Main Data'!BE1014="AAAA",1,0)</f>
        <v>0</v>
      </c>
      <c r="AV1014">
        <f>IF('Main Data'!P1014="Yes",1,0)</f>
        <v>1</v>
      </c>
      <c r="AW1014">
        <f>IF('Main Data'!AP1014="Yes",1,0)</f>
        <v>0</v>
      </c>
      <c r="AX1014">
        <f>IF(OR('Main Data'!V1014="Yes", 'Main Data'!W1014="Yes",'Main Data'!X1014="Yes"),1,0)</f>
        <v>0</v>
      </c>
      <c r="AY1014">
        <f>IF(OR('Main Data'!Y1014="Yes",'Main Data'!Z1014="Yes"),1,0)</f>
        <v>0</v>
      </c>
      <c r="AZ1014">
        <f>IF('Main Data'!AR1014="Yes",1,0)</f>
        <v>0</v>
      </c>
      <c r="BA1014">
        <f>IF('Main Data'!AS1014="Yes",1,0)</f>
        <v>0</v>
      </c>
      <c r="BB1014">
        <f>IF('Main Data'!AG1014="Yes",1,0)</f>
        <v>0</v>
      </c>
      <c r="BC1014">
        <f>IF('Main Data'!AB1014="Yes",1,0)</f>
        <v>0</v>
      </c>
      <c r="BD1014">
        <f>IF('Main Data'!AA1014="Yes",1,0)</f>
        <v>0</v>
      </c>
      <c r="BE1014">
        <f>IF('Main Data'!AC1014="Yes",1,0)</f>
        <v>0</v>
      </c>
      <c r="BF1014">
        <f>IF('Main Data'!AF1014="Yes",1,0)</f>
        <v>0</v>
      </c>
      <c r="BG1014">
        <f>IF(OR('Main Data'!AI1014="Yes",'Main Data'!AL1014="Yes"),1,0)</f>
        <v>0</v>
      </c>
      <c r="BH1014">
        <f>IF('Main Data'!AJ1014="Yes",1,0)</f>
        <v>0</v>
      </c>
      <c r="BI1014">
        <f>IF('Main Data'!AK1014="Yes",1,0)</f>
        <v>0</v>
      </c>
      <c r="BJ1014">
        <f>IF('Main Data'!AM1014="Yes",1,0)</f>
        <v>0</v>
      </c>
      <c r="BK1014">
        <f>IF('Main Data'!AQ1014="Yes",1,0)</f>
        <v>0</v>
      </c>
      <c r="BL1014" s="21">
        <f t="shared" si="91"/>
        <v>0</v>
      </c>
      <c r="BM1014" s="21">
        <f t="shared" si="92"/>
        <v>1</v>
      </c>
      <c r="BN1014" s="21">
        <f t="shared" si="93"/>
        <v>0</v>
      </c>
      <c r="BO1014" s="21">
        <f t="shared" si="94"/>
        <v>0</v>
      </c>
      <c r="BP1014" s="21">
        <f t="shared" si="95"/>
        <v>0</v>
      </c>
    </row>
    <row r="1015" spans="1:68" x14ac:dyDescent="0.2">
      <c r="A1015">
        <v>1011</v>
      </c>
      <c r="B1015" s="33">
        <f>'Main Data'!C1015</f>
        <v>43779</v>
      </c>
      <c r="C1015">
        <f>'Main Data'!D1015</f>
        <v>194</v>
      </c>
      <c r="D1015" s="26">
        <f>'Main Data'!E1015</f>
        <v>11000</v>
      </c>
      <c r="E1015" s="26">
        <f>'Main Data'!F1015</f>
        <v>13750</v>
      </c>
      <c r="F1015" s="34">
        <f t="shared" si="90"/>
        <v>9.3056505517805075</v>
      </c>
      <c r="G1015">
        <f>IF('Main Data'!H1015="AP",1,0)</f>
        <v>0</v>
      </c>
      <c r="H1015">
        <f>IF('Main Data'!H1015="Blancpain",1,0)</f>
        <v>0</v>
      </c>
      <c r="I1015">
        <f>IF('Main Data'!H1015="Breguet",1,0)</f>
        <v>0</v>
      </c>
      <c r="J1015">
        <f>IF('Main Data'!H1015="Breitling",1,0)</f>
        <v>0</v>
      </c>
      <c r="K1015">
        <f>IF('Main Data'!H1015="Cartier",1,0)</f>
        <v>0</v>
      </c>
      <c r="L1015">
        <f>IF('Main Data'!H1015="Gallet",1,0)</f>
        <v>0</v>
      </c>
      <c r="M1015">
        <f>IF('Main Data'!H1015="Girard Perregaux",1,0)</f>
        <v>0</v>
      </c>
      <c r="N1015">
        <f>IF('Main Data'!H1015="Gubelin",1,0)</f>
        <v>0</v>
      </c>
      <c r="O1015">
        <f>IF('Main Data'!H1015="Heuer",1,0)</f>
        <v>0</v>
      </c>
      <c r="P1015">
        <f>IF('Main Data'!H1015="IWC",1,0)</f>
        <v>0</v>
      </c>
      <c r="Q1015">
        <f>IF('Main Data'!H1015="JLC",1,0)</f>
        <v>0</v>
      </c>
      <c r="R1015">
        <f>IF('Main Data'!H1015="Longines",1,0)</f>
        <v>0</v>
      </c>
      <c r="S1015">
        <f>IF('Main Data'!H1015="Movado",1,0)</f>
        <v>0</v>
      </c>
      <c r="T1015">
        <f>IF('Main Data'!H1015="Omega",1,0)</f>
        <v>0</v>
      </c>
      <c r="U1015">
        <f>IF('Main Data'!H1015="Panerai",1,0)</f>
        <v>0</v>
      </c>
      <c r="V1015">
        <f>IF('Main Data'!H1015="Patek",1,0)</f>
        <v>1</v>
      </c>
      <c r="W1015">
        <f>IF('Main Data'!H1015="Rolex",1,0)</f>
        <v>0</v>
      </c>
      <c r="X1015">
        <f>IF('Main Data'!H1015="Tudor",1,0)</f>
        <v>0</v>
      </c>
      <c r="Y1015">
        <f>IF('Main Data'!H1015="Ulysse Nardin",1,0)</f>
        <v>0</v>
      </c>
      <c r="Z1015">
        <f>IF('Main Data'!H1015="Universal Geneve",1,0)</f>
        <v>0</v>
      </c>
      <c r="AA1015">
        <f>IF('Main Data'!H1015="Vacheron",1,0)</f>
        <v>0</v>
      </c>
      <c r="AB1015">
        <f>IF('Main Data'!H1015="Zenith",1,0)</f>
        <v>0</v>
      </c>
      <c r="AC1015">
        <f>IF('Main Data'!J1015="Stainless Steel",1,0)</f>
        <v>1</v>
      </c>
      <c r="AD1015">
        <f>IF('Main Data'!J1015="Two-tone",1,0)</f>
        <v>0</v>
      </c>
      <c r="AE1015">
        <f>IF(OR('Main Data'!J1015="YG 18K",'Main Data'!J1015="YG &lt;18K",'Main Data'!J1015="PG 18K",'Main Data'!J1015="PG &lt;18K",'Main Data'!J1015="WG 18K",'Main Data'!J1015="Mixes of 18K",'Main Data'!J1015="Mixes &lt;18K"),1,0)</f>
        <v>0</v>
      </c>
      <c r="AF1015">
        <f>IF('Main Data'!J1015="Platinum",1,0)</f>
        <v>0</v>
      </c>
      <c r="AG1015">
        <f>IF(OR('Main Data'!J1015="PVD",'Main Data'!J1015="Gold Plate",'Main Data'!J1015="Other"),1,0)</f>
        <v>0</v>
      </c>
      <c r="AH1015">
        <f>IF('Main Data'!N1015="Stainless Steel",1,0)</f>
        <v>0</v>
      </c>
      <c r="AI1015">
        <f>IF('Main Data'!N1015="Leather",1,0)</f>
        <v>1</v>
      </c>
      <c r="AJ1015">
        <f>IF('Main Data'!N1015="Two-tone",1,0)</f>
        <v>0</v>
      </c>
      <c r="AK1015">
        <f>IF(OR('Main Data'!N1015="YG 18K",'Main Data'!N1015="PG 18K",'Main Data'!N1015="WG 18K",'Main Data'!N1015="Mixes of 18K"),1,0)</f>
        <v>0</v>
      </c>
      <c r="AL1015">
        <f>IF(OR(,'Main Data'!N1015="PVD",'Main Data'!N1015="Gold plate"),1,0)</f>
        <v>0</v>
      </c>
      <c r="AM1015">
        <f>IF(OR('Main Data'!AV1015="Yes",'Main Data'!AW1015="Yes",'Main Data'!AU1015="Yes"),1,0)</f>
        <v>0</v>
      </c>
      <c r="AN1015">
        <f>IF(OR(ISTEXT('Main Data'!AX1015), ISTEXT('Main Data'!AY1015)),1,0)</f>
        <v>0</v>
      </c>
      <c r="AO1015">
        <f>IF('Main Data'!AZ1015="Yes",1,0)</f>
        <v>0</v>
      </c>
      <c r="AP1015">
        <f>IF('Main Data'!BA1015="Yes",1,0)</f>
        <v>0</v>
      </c>
      <c r="AQ1015">
        <f>IF('Main Data'!BD1015="Yes",1,0)</f>
        <v>0</v>
      </c>
      <c r="AR1015">
        <f>IF('Main Data'!BE1015="A",1,0)</f>
        <v>0</v>
      </c>
      <c r="AS1015">
        <f>IF('Main Data'!BE1015="AA",1,0)</f>
        <v>0</v>
      </c>
      <c r="AT1015">
        <f>IF('Main Data'!BE1015="AAA",1,0)</f>
        <v>1</v>
      </c>
      <c r="AU1015">
        <f>IF('Main Data'!BE1015="AAAA",1,0)</f>
        <v>0</v>
      </c>
      <c r="AV1015">
        <f>IF('Main Data'!P1015="Yes",1,0)</f>
        <v>1</v>
      </c>
      <c r="AW1015">
        <f>IF('Main Data'!AP1015="Yes",1,0)</f>
        <v>0</v>
      </c>
      <c r="AX1015">
        <f>IF(OR('Main Data'!V1015="Yes", 'Main Data'!W1015="Yes",'Main Data'!X1015="Yes"),1,0)</f>
        <v>0</v>
      </c>
      <c r="AY1015">
        <f>IF(OR('Main Data'!Y1015="Yes",'Main Data'!Z1015="Yes"),1,0)</f>
        <v>0</v>
      </c>
      <c r="AZ1015">
        <f>IF('Main Data'!AR1015="Yes",1,0)</f>
        <v>0</v>
      </c>
      <c r="BA1015">
        <f>IF('Main Data'!AS1015="Yes",1,0)</f>
        <v>0</v>
      </c>
      <c r="BB1015">
        <f>IF('Main Data'!AG1015="Yes",1,0)</f>
        <v>0</v>
      </c>
      <c r="BC1015">
        <f>IF('Main Data'!AB1015="Yes",1,0)</f>
        <v>0</v>
      </c>
      <c r="BD1015">
        <f>IF('Main Data'!AA1015="Yes",1,0)</f>
        <v>0</v>
      </c>
      <c r="BE1015">
        <f>IF('Main Data'!AC1015="Yes",1,0)</f>
        <v>0</v>
      </c>
      <c r="BF1015">
        <f>IF('Main Data'!AF1015="Yes",1,0)</f>
        <v>0</v>
      </c>
      <c r="BG1015">
        <f>IF(OR('Main Data'!AI1015="Yes",'Main Data'!AL1015="Yes"),1,0)</f>
        <v>0</v>
      </c>
      <c r="BH1015">
        <f>IF('Main Data'!AJ1015="Yes",1,0)</f>
        <v>0</v>
      </c>
      <c r="BI1015">
        <f>IF('Main Data'!AK1015="Yes",1,0)</f>
        <v>0</v>
      </c>
      <c r="BJ1015">
        <f>IF('Main Data'!AM1015="Yes",1,0)</f>
        <v>0</v>
      </c>
      <c r="BK1015">
        <f>IF('Main Data'!AQ1015="Yes",1,0)</f>
        <v>0</v>
      </c>
      <c r="BL1015" s="21">
        <f t="shared" si="91"/>
        <v>0</v>
      </c>
      <c r="BM1015" s="21">
        <f t="shared" si="92"/>
        <v>1</v>
      </c>
      <c r="BN1015" s="21">
        <f t="shared" si="93"/>
        <v>0</v>
      </c>
      <c r="BO1015" s="21">
        <f t="shared" si="94"/>
        <v>0</v>
      </c>
      <c r="BP1015" s="21">
        <f t="shared" si="95"/>
        <v>0</v>
      </c>
    </row>
    <row r="1016" spans="1:68" x14ac:dyDescent="0.2">
      <c r="A1016">
        <v>1012</v>
      </c>
      <c r="B1016" s="33">
        <f>'Main Data'!C1016</f>
        <v>43779</v>
      </c>
      <c r="C1016">
        <f>'Main Data'!D1016</f>
        <v>195</v>
      </c>
      <c r="D1016" s="26">
        <f>'Main Data'!E1016</f>
        <v>4300</v>
      </c>
      <c r="E1016" s="26">
        <f>'Main Data'!F1016</f>
        <v>5375</v>
      </c>
      <c r="F1016" s="34">
        <f t="shared" si="90"/>
        <v>8.3663703016816537</v>
      </c>
      <c r="G1016">
        <f>IF('Main Data'!H1016="AP",1,0)</f>
        <v>0</v>
      </c>
      <c r="H1016">
        <f>IF('Main Data'!H1016="Blancpain",1,0)</f>
        <v>0</v>
      </c>
      <c r="I1016">
        <f>IF('Main Data'!H1016="Breguet",1,0)</f>
        <v>0</v>
      </c>
      <c r="J1016">
        <f>IF('Main Data'!H1016="Breitling",1,0)</f>
        <v>0</v>
      </c>
      <c r="K1016">
        <f>IF('Main Data'!H1016="Cartier",1,0)</f>
        <v>0</v>
      </c>
      <c r="L1016">
        <f>IF('Main Data'!H1016="Gallet",1,0)</f>
        <v>0</v>
      </c>
      <c r="M1016">
        <f>IF('Main Data'!H1016="Girard Perregaux",1,0)</f>
        <v>0</v>
      </c>
      <c r="N1016">
        <f>IF('Main Data'!H1016="Gubelin",1,0)</f>
        <v>0</v>
      </c>
      <c r="O1016">
        <f>IF('Main Data'!H1016="Heuer",1,0)</f>
        <v>0</v>
      </c>
      <c r="P1016">
        <f>IF('Main Data'!H1016="IWC",1,0)</f>
        <v>0</v>
      </c>
      <c r="Q1016">
        <f>IF('Main Data'!H1016="JLC",1,0)</f>
        <v>0</v>
      </c>
      <c r="R1016">
        <f>IF('Main Data'!H1016="Longines",1,0)</f>
        <v>0</v>
      </c>
      <c r="S1016">
        <f>IF('Main Data'!H1016="Movado",1,0)</f>
        <v>0</v>
      </c>
      <c r="T1016">
        <f>IF('Main Data'!H1016="Omega",1,0)</f>
        <v>0</v>
      </c>
      <c r="U1016">
        <f>IF('Main Data'!H1016="Panerai",1,0)</f>
        <v>0</v>
      </c>
      <c r="V1016">
        <f>IF('Main Data'!H1016="Patek",1,0)</f>
        <v>1</v>
      </c>
      <c r="W1016">
        <f>IF('Main Data'!H1016="Rolex",1,0)</f>
        <v>0</v>
      </c>
      <c r="X1016">
        <f>IF('Main Data'!H1016="Tudor",1,0)</f>
        <v>0</v>
      </c>
      <c r="Y1016">
        <f>IF('Main Data'!H1016="Ulysse Nardin",1,0)</f>
        <v>0</v>
      </c>
      <c r="Z1016">
        <f>IF('Main Data'!H1016="Universal Geneve",1,0)</f>
        <v>0</v>
      </c>
      <c r="AA1016">
        <f>IF('Main Data'!H1016="Vacheron",1,0)</f>
        <v>0</v>
      </c>
      <c r="AB1016">
        <f>IF('Main Data'!H1016="Zenith",1,0)</f>
        <v>0</v>
      </c>
      <c r="AC1016">
        <f>IF('Main Data'!J1016="Stainless Steel",1,0)</f>
        <v>0</v>
      </c>
      <c r="AD1016">
        <f>IF('Main Data'!J1016="Two-tone",1,0)</f>
        <v>0</v>
      </c>
      <c r="AE1016">
        <f>IF(OR('Main Data'!J1016="YG 18K",'Main Data'!J1016="YG &lt;18K",'Main Data'!J1016="PG 18K",'Main Data'!J1016="PG &lt;18K",'Main Data'!J1016="WG 18K",'Main Data'!J1016="Mixes of 18K",'Main Data'!J1016="Mixes &lt;18K"),1,0)</f>
        <v>1</v>
      </c>
      <c r="AF1016">
        <f>IF('Main Data'!J1016="Platinum",1,0)</f>
        <v>0</v>
      </c>
      <c r="AG1016">
        <f>IF(OR('Main Data'!J1016="PVD",'Main Data'!J1016="Gold Plate",'Main Data'!J1016="Other"),1,0)</f>
        <v>0</v>
      </c>
      <c r="AH1016">
        <f>IF('Main Data'!N1016="Stainless Steel",1,0)</f>
        <v>0</v>
      </c>
      <c r="AI1016">
        <f>IF('Main Data'!N1016="Leather",1,0)</f>
        <v>0</v>
      </c>
      <c r="AJ1016">
        <f>IF('Main Data'!N1016="Two-tone",1,0)</f>
        <v>0</v>
      </c>
      <c r="AK1016">
        <f>IF(OR('Main Data'!N1016="YG 18K",'Main Data'!N1016="PG 18K",'Main Data'!N1016="WG 18K",'Main Data'!N1016="Mixes of 18K"),1,0)</f>
        <v>1</v>
      </c>
      <c r="AL1016">
        <f>IF(OR(,'Main Data'!N1016="PVD",'Main Data'!N1016="Gold plate"),1,0)</f>
        <v>0</v>
      </c>
      <c r="AM1016">
        <f>IF(OR('Main Data'!AV1016="Yes",'Main Data'!AW1016="Yes",'Main Data'!AU1016="Yes"),1,0)</f>
        <v>0</v>
      </c>
      <c r="AN1016">
        <f>IF(OR(ISTEXT('Main Data'!AX1016), ISTEXT('Main Data'!AY1016)),1,0)</f>
        <v>1</v>
      </c>
      <c r="AO1016">
        <f>IF('Main Data'!AZ1016="Yes",1,0)</f>
        <v>0</v>
      </c>
      <c r="AP1016">
        <f>IF('Main Data'!BA1016="Yes",1,0)</f>
        <v>0</v>
      </c>
      <c r="AQ1016">
        <f>IF('Main Data'!BD1016="Yes",1,0)</f>
        <v>0</v>
      </c>
      <c r="AR1016">
        <f>IF('Main Data'!BE1016="A",1,0)</f>
        <v>0</v>
      </c>
      <c r="AS1016">
        <f>IF('Main Data'!BE1016="AA",1,0)</f>
        <v>1</v>
      </c>
      <c r="AT1016">
        <f>IF('Main Data'!BE1016="AAA",1,0)</f>
        <v>0</v>
      </c>
      <c r="AU1016">
        <f>IF('Main Data'!BE1016="AAAA",1,0)</f>
        <v>0</v>
      </c>
      <c r="AV1016">
        <f>IF('Main Data'!P1016="Yes",1,0)</f>
        <v>1</v>
      </c>
      <c r="AW1016">
        <f>IF('Main Data'!AP1016="Yes",1,0)</f>
        <v>0</v>
      </c>
      <c r="AX1016">
        <f>IF(OR('Main Data'!V1016="Yes", 'Main Data'!W1016="Yes",'Main Data'!X1016="Yes"),1,0)</f>
        <v>0</v>
      </c>
      <c r="AY1016">
        <f>IF(OR('Main Data'!Y1016="Yes",'Main Data'!Z1016="Yes"),1,0)</f>
        <v>0</v>
      </c>
      <c r="AZ1016">
        <f>IF('Main Data'!AR1016="Yes",1,0)</f>
        <v>0</v>
      </c>
      <c r="BA1016">
        <f>IF('Main Data'!AS1016="Yes",1,0)</f>
        <v>0</v>
      </c>
      <c r="BB1016">
        <f>IF('Main Data'!AG1016="Yes",1,0)</f>
        <v>0</v>
      </c>
      <c r="BC1016">
        <f>IF('Main Data'!AB1016="Yes",1,0)</f>
        <v>0</v>
      </c>
      <c r="BD1016">
        <f>IF('Main Data'!AA1016="Yes",1,0)</f>
        <v>0</v>
      </c>
      <c r="BE1016">
        <f>IF('Main Data'!AC1016="Yes",1,0)</f>
        <v>0</v>
      </c>
      <c r="BF1016">
        <f>IF('Main Data'!AF1016="Yes",1,0)</f>
        <v>0</v>
      </c>
      <c r="BG1016">
        <f>IF(OR('Main Data'!AI1016="Yes",'Main Data'!AL1016="Yes"),1,0)</f>
        <v>0</v>
      </c>
      <c r="BH1016">
        <f>IF('Main Data'!AJ1016="Yes",1,0)</f>
        <v>0</v>
      </c>
      <c r="BI1016">
        <f>IF('Main Data'!AK1016="Yes",1,0)</f>
        <v>0</v>
      </c>
      <c r="BJ1016">
        <f>IF('Main Data'!AM1016="Yes",1,0)</f>
        <v>0</v>
      </c>
      <c r="BK1016">
        <f>IF('Main Data'!AQ1016="Yes",1,0)</f>
        <v>0</v>
      </c>
      <c r="BL1016" s="21">
        <f t="shared" si="91"/>
        <v>0</v>
      </c>
      <c r="BM1016" s="21">
        <f t="shared" si="92"/>
        <v>1</v>
      </c>
      <c r="BN1016" s="21">
        <f t="shared" si="93"/>
        <v>0</v>
      </c>
      <c r="BO1016" s="21">
        <f t="shared" si="94"/>
        <v>0</v>
      </c>
      <c r="BP1016" s="21">
        <f t="shared" si="95"/>
        <v>0</v>
      </c>
    </row>
    <row r="1017" spans="1:68" x14ac:dyDescent="0.2">
      <c r="A1017">
        <v>1013</v>
      </c>
      <c r="B1017" s="33">
        <f>'Main Data'!C1017</f>
        <v>43779</v>
      </c>
      <c r="C1017">
        <f>'Main Data'!D1017</f>
        <v>196</v>
      </c>
      <c r="D1017" s="26">
        <f>'Main Data'!E1017</f>
        <v>4000</v>
      </c>
      <c r="E1017" s="26">
        <f>'Main Data'!F1017</f>
        <v>5000</v>
      </c>
      <c r="F1017" s="34">
        <f t="shared" si="90"/>
        <v>8.2940496401020276</v>
      </c>
      <c r="G1017">
        <f>IF('Main Data'!H1017="AP",1,0)</f>
        <v>0</v>
      </c>
      <c r="H1017">
        <f>IF('Main Data'!H1017="Blancpain",1,0)</f>
        <v>0</v>
      </c>
      <c r="I1017">
        <f>IF('Main Data'!H1017="Breguet",1,0)</f>
        <v>0</v>
      </c>
      <c r="J1017">
        <f>IF('Main Data'!H1017="Breitling",1,0)</f>
        <v>0</v>
      </c>
      <c r="K1017">
        <f>IF('Main Data'!H1017="Cartier",1,0)</f>
        <v>0</v>
      </c>
      <c r="L1017">
        <f>IF('Main Data'!H1017="Gallet",1,0)</f>
        <v>0</v>
      </c>
      <c r="M1017">
        <f>IF('Main Data'!H1017="Girard Perregaux",1,0)</f>
        <v>0</v>
      </c>
      <c r="N1017">
        <f>IF('Main Data'!H1017="Gubelin",1,0)</f>
        <v>0</v>
      </c>
      <c r="O1017">
        <f>IF('Main Data'!H1017="Heuer",1,0)</f>
        <v>0</v>
      </c>
      <c r="P1017">
        <f>IF('Main Data'!H1017="IWC",1,0)</f>
        <v>0</v>
      </c>
      <c r="Q1017">
        <f>IF('Main Data'!H1017="JLC",1,0)</f>
        <v>0</v>
      </c>
      <c r="R1017">
        <f>IF('Main Data'!H1017="Longines",1,0)</f>
        <v>0</v>
      </c>
      <c r="S1017">
        <f>IF('Main Data'!H1017="Movado",1,0)</f>
        <v>0</v>
      </c>
      <c r="T1017">
        <f>IF('Main Data'!H1017="Omega",1,0)</f>
        <v>0</v>
      </c>
      <c r="U1017">
        <f>IF('Main Data'!H1017="Panerai",1,0)</f>
        <v>0</v>
      </c>
      <c r="V1017">
        <f>IF('Main Data'!H1017="Patek",1,0)</f>
        <v>1</v>
      </c>
      <c r="W1017">
        <f>IF('Main Data'!H1017="Rolex",1,0)</f>
        <v>0</v>
      </c>
      <c r="X1017">
        <f>IF('Main Data'!H1017="Tudor",1,0)</f>
        <v>0</v>
      </c>
      <c r="Y1017">
        <f>IF('Main Data'!H1017="Ulysse Nardin",1,0)</f>
        <v>0</v>
      </c>
      <c r="Z1017">
        <f>IF('Main Data'!H1017="Universal Geneve",1,0)</f>
        <v>0</v>
      </c>
      <c r="AA1017">
        <f>IF('Main Data'!H1017="Vacheron",1,0)</f>
        <v>0</v>
      </c>
      <c r="AB1017">
        <f>IF('Main Data'!H1017="Zenith",1,0)</f>
        <v>0</v>
      </c>
      <c r="AC1017">
        <f>IF('Main Data'!J1017="Stainless Steel",1,0)</f>
        <v>0</v>
      </c>
      <c r="AD1017">
        <f>IF('Main Data'!J1017="Two-tone",1,0)</f>
        <v>0</v>
      </c>
      <c r="AE1017">
        <f>IF(OR('Main Data'!J1017="YG 18K",'Main Data'!J1017="YG &lt;18K",'Main Data'!J1017="PG 18K",'Main Data'!J1017="PG &lt;18K",'Main Data'!J1017="WG 18K",'Main Data'!J1017="Mixes of 18K",'Main Data'!J1017="Mixes &lt;18K"),1,0)</f>
        <v>1</v>
      </c>
      <c r="AF1017">
        <f>IF('Main Data'!J1017="Platinum",1,0)</f>
        <v>0</v>
      </c>
      <c r="AG1017">
        <f>IF(OR('Main Data'!J1017="PVD",'Main Data'!J1017="Gold Plate",'Main Data'!J1017="Other"),1,0)</f>
        <v>0</v>
      </c>
      <c r="AH1017">
        <f>IF('Main Data'!N1017="Stainless Steel",1,0)</f>
        <v>0</v>
      </c>
      <c r="AI1017">
        <f>IF('Main Data'!N1017="Leather",1,0)</f>
        <v>0</v>
      </c>
      <c r="AJ1017">
        <f>IF('Main Data'!N1017="Two-tone",1,0)</f>
        <v>0</v>
      </c>
      <c r="AK1017">
        <f>IF(OR('Main Data'!N1017="YG 18K",'Main Data'!N1017="PG 18K",'Main Data'!N1017="WG 18K",'Main Data'!N1017="Mixes of 18K"),1,0)</f>
        <v>1</v>
      </c>
      <c r="AL1017">
        <f>IF(OR(,'Main Data'!N1017="PVD",'Main Data'!N1017="Gold plate"),1,0)</f>
        <v>0</v>
      </c>
      <c r="AM1017">
        <f>IF(OR('Main Data'!AV1017="Yes",'Main Data'!AW1017="Yes",'Main Data'!AU1017="Yes"),1,0)</f>
        <v>0</v>
      </c>
      <c r="AN1017">
        <f>IF(OR(ISTEXT('Main Data'!AX1017), ISTEXT('Main Data'!AY1017)),1,0)</f>
        <v>0</v>
      </c>
      <c r="AO1017">
        <f>IF('Main Data'!AZ1017="Yes",1,0)</f>
        <v>0</v>
      </c>
      <c r="AP1017">
        <f>IF('Main Data'!BA1017="Yes",1,0)</f>
        <v>0</v>
      </c>
      <c r="AQ1017">
        <f>IF('Main Data'!BD1017="Yes",1,0)</f>
        <v>0</v>
      </c>
      <c r="AR1017">
        <f>IF('Main Data'!BE1017="A",1,0)</f>
        <v>0</v>
      </c>
      <c r="AS1017">
        <f>IF('Main Data'!BE1017="AA",1,0)</f>
        <v>1</v>
      </c>
      <c r="AT1017">
        <f>IF('Main Data'!BE1017="AAA",1,0)</f>
        <v>0</v>
      </c>
      <c r="AU1017">
        <f>IF('Main Data'!BE1017="AAAA",1,0)</f>
        <v>0</v>
      </c>
      <c r="AV1017">
        <f>IF('Main Data'!P1017="Yes",1,0)</f>
        <v>1</v>
      </c>
      <c r="AW1017">
        <f>IF('Main Data'!AP1017="Yes",1,0)</f>
        <v>0</v>
      </c>
      <c r="AX1017">
        <f>IF(OR('Main Data'!V1017="Yes", 'Main Data'!W1017="Yes",'Main Data'!X1017="Yes"),1,0)</f>
        <v>0</v>
      </c>
      <c r="AY1017">
        <f>IF(OR('Main Data'!Y1017="Yes",'Main Data'!Z1017="Yes"),1,0)</f>
        <v>0</v>
      </c>
      <c r="AZ1017">
        <f>IF('Main Data'!AR1017="Yes",1,0)</f>
        <v>0</v>
      </c>
      <c r="BA1017">
        <f>IF('Main Data'!AS1017="Yes",1,0)</f>
        <v>0</v>
      </c>
      <c r="BB1017">
        <f>IF('Main Data'!AG1017="Yes",1,0)</f>
        <v>0</v>
      </c>
      <c r="BC1017">
        <f>IF('Main Data'!AB1017="Yes",1,0)</f>
        <v>0</v>
      </c>
      <c r="BD1017">
        <f>IF('Main Data'!AA1017="Yes",1,0)</f>
        <v>0</v>
      </c>
      <c r="BE1017">
        <f>IF('Main Data'!AC1017="Yes",1,0)</f>
        <v>0</v>
      </c>
      <c r="BF1017">
        <f>IF('Main Data'!AF1017="Yes",1,0)</f>
        <v>0</v>
      </c>
      <c r="BG1017">
        <f>IF(OR('Main Data'!AI1017="Yes",'Main Data'!AL1017="Yes"),1,0)</f>
        <v>0</v>
      </c>
      <c r="BH1017">
        <f>IF('Main Data'!AJ1017="Yes",1,0)</f>
        <v>0</v>
      </c>
      <c r="BI1017">
        <f>IF('Main Data'!AK1017="Yes",1,0)</f>
        <v>0</v>
      </c>
      <c r="BJ1017">
        <f>IF('Main Data'!AM1017="Yes",1,0)</f>
        <v>0</v>
      </c>
      <c r="BK1017">
        <f>IF('Main Data'!AQ1017="Yes",1,0)</f>
        <v>0</v>
      </c>
      <c r="BL1017" s="21">
        <f t="shared" si="91"/>
        <v>0</v>
      </c>
      <c r="BM1017" s="21">
        <f t="shared" si="92"/>
        <v>1</v>
      </c>
      <c r="BN1017" s="21">
        <f t="shared" si="93"/>
        <v>0</v>
      </c>
      <c r="BO1017" s="21">
        <f t="shared" si="94"/>
        <v>0</v>
      </c>
      <c r="BP1017" s="21">
        <f t="shared" si="95"/>
        <v>0</v>
      </c>
    </row>
    <row r="1018" spans="1:68" x14ac:dyDescent="0.2">
      <c r="A1018">
        <v>1014</v>
      </c>
      <c r="B1018" s="33">
        <f>'Main Data'!C1018</f>
        <v>43779</v>
      </c>
      <c r="C1018">
        <f>'Main Data'!D1018</f>
        <v>200</v>
      </c>
      <c r="D1018" s="26">
        <f>'Main Data'!E1018</f>
        <v>5500</v>
      </c>
      <c r="E1018" s="26">
        <f>'Main Data'!F1018</f>
        <v>6875</v>
      </c>
      <c r="F1018" s="34">
        <f t="shared" si="90"/>
        <v>8.6125033712205621</v>
      </c>
      <c r="G1018">
        <f>IF('Main Data'!H1018="AP",1,0)</f>
        <v>0</v>
      </c>
      <c r="H1018">
        <f>IF('Main Data'!H1018="Blancpain",1,0)</f>
        <v>0</v>
      </c>
      <c r="I1018">
        <f>IF('Main Data'!H1018="Breguet",1,0)</f>
        <v>0</v>
      </c>
      <c r="J1018">
        <f>IF('Main Data'!H1018="Breitling",1,0)</f>
        <v>0</v>
      </c>
      <c r="K1018">
        <f>IF('Main Data'!H1018="Cartier",1,0)</f>
        <v>0</v>
      </c>
      <c r="L1018">
        <f>IF('Main Data'!H1018="Gallet",1,0)</f>
        <v>0</v>
      </c>
      <c r="M1018">
        <f>IF('Main Data'!H1018="Girard Perregaux",1,0)</f>
        <v>0</v>
      </c>
      <c r="N1018">
        <f>IF('Main Data'!H1018="Gubelin",1,0)</f>
        <v>0</v>
      </c>
      <c r="O1018">
        <f>IF('Main Data'!H1018="Heuer",1,0)</f>
        <v>0</v>
      </c>
      <c r="P1018">
        <f>IF('Main Data'!H1018="IWC",1,0)</f>
        <v>0</v>
      </c>
      <c r="Q1018">
        <f>IF('Main Data'!H1018="JLC",1,0)</f>
        <v>0</v>
      </c>
      <c r="R1018">
        <f>IF('Main Data'!H1018="Longines",1,0)</f>
        <v>0</v>
      </c>
      <c r="S1018">
        <f>IF('Main Data'!H1018="Movado",1,0)</f>
        <v>0</v>
      </c>
      <c r="T1018">
        <f>IF('Main Data'!H1018="Omega",1,0)</f>
        <v>0</v>
      </c>
      <c r="U1018">
        <f>IF('Main Data'!H1018="Panerai",1,0)</f>
        <v>0</v>
      </c>
      <c r="V1018">
        <f>IF('Main Data'!H1018="Patek",1,0)</f>
        <v>1</v>
      </c>
      <c r="W1018">
        <f>IF('Main Data'!H1018="Rolex",1,0)</f>
        <v>0</v>
      </c>
      <c r="X1018">
        <f>IF('Main Data'!H1018="Tudor",1,0)</f>
        <v>0</v>
      </c>
      <c r="Y1018">
        <f>IF('Main Data'!H1018="Ulysse Nardin",1,0)</f>
        <v>0</v>
      </c>
      <c r="Z1018">
        <f>IF('Main Data'!H1018="Universal Geneve",1,0)</f>
        <v>0</v>
      </c>
      <c r="AA1018">
        <f>IF('Main Data'!H1018="Vacheron",1,0)</f>
        <v>0</v>
      </c>
      <c r="AB1018">
        <f>IF('Main Data'!H1018="Zenith",1,0)</f>
        <v>0</v>
      </c>
      <c r="AC1018">
        <f>IF('Main Data'!J1018="Stainless Steel",1,0)</f>
        <v>0</v>
      </c>
      <c r="AD1018">
        <f>IF('Main Data'!J1018="Two-tone",1,0)</f>
        <v>0</v>
      </c>
      <c r="AE1018">
        <f>IF(OR('Main Data'!J1018="YG 18K",'Main Data'!J1018="YG &lt;18K",'Main Data'!J1018="PG 18K",'Main Data'!J1018="PG &lt;18K",'Main Data'!J1018="WG 18K",'Main Data'!J1018="Mixes of 18K",'Main Data'!J1018="Mixes &lt;18K"),1,0)</f>
        <v>1</v>
      </c>
      <c r="AF1018">
        <f>IF('Main Data'!J1018="Platinum",1,0)</f>
        <v>0</v>
      </c>
      <c r="AG1018">
        <f>IF(OR('Main Data'!J1018="PVD",'Main Data'!J1018="Gold Plate",'Main Data'!J1018="Other"),1,0)</f>
        <v>0</v>
      </c>
      <c r="AH1018">
        <f>IF('Main Data'!N1018="Stainless Steel",1,0)</f>
        <v>0</v>
      </c>
      <c r="AI1018">
        <f>IF('Main Data'!N1018="Leather",1,0)</f>
        <v>1</v>
      </c>
      <c r="AJ1018">
        <f>IF('Main Data'!N1018="Two-tone",1,0)</f>
        <v>0</v>
      </c>
      <c r="AK1018">
        <f>IF(OR('Main Data'!N1018="YG 18K",'Main Data'!N1018="PG 18K",'Main Data'!N1018="WG 18K",'Main Data'!N1018="Mixes of 18K"),1,0)</f>
        <v>0</v>
      </c>
      <c r="AL1018">
        <f>IF(OR(,'Main Data'!N1018="PVD",'Main Data'!N1018="Gold plate"),1,0)</f>
        <v>0</v>
      </c>
      <c r="AM1018">
        <f>IF(OR('Main Data'!AV1018="Yes",'Main Data'!AW1018="Yes",'Main Data'!AU1018="Yes"),1,0)</f>
        <v>0</v>
      </c>
      <c r="AN1018">
        <f>IF(OR(ISTEXT('Main Data'!AX1018), ISTEXT('Main Data'!AY1018)),1,0)</f>
        <v>0</v>
      </c>
      <c r="AO1018">
        <f>IF('Main Data'!AZ1018="Yes",1,0)</f>
        <v>0</v>
      </c>
      <c r="AP1018">
        <f>IF('Main Data'!BA1018="Yes",1,0)</f>
        <v>0</v>
      </c>
      <c r="AQ1018">
        <f>IF('Main Data'!BD1018="Yes",1,0)</f>
        <v>0</v>
      </c>
      <c r="AR1018">
        <f>IF('Main Data'!BE1018="A",1,0)</f>
        <v>0</v>
      </c>
      <c r="AS1018">
        <f>IF('Main Data'!BE1018="AA",1,0)</f>
        <v>1</v>
      </c>
      <c r="AT1018">
        <f>IF('Main Data'!BE1018="AAA",1,0)</f>
        <v>0</v>
      </c>
      <c r="AU1018">
        <f>IF('Main Data'!BE1018="AAAA",1,0)</f>
        <v>0</v>
      </c>
      <c r="AV1018">
        <f>IF('Main Data'!P1018="Yes",1,0)</f>
        <v>1</v>
      </c>
      <c r="AW1018">
        <f>IF('Main Data'!AP1018="Yes",1,0)</f>
        <v>0</v>
      </c>
      <c r="AX1018">
        <f>IF(OR('Main Data'!V1018="Yes", 'Main Data'!W1018="Yes",'Main Data'!X1018="Yes"),1,0)</f>
        <v>0</v>
      </c>
      <c r="AY1018">
        <f>IF(OR('Main Data'!Y1018="Yes",'Main Data'!Z1018="Yes"),1,0)</f>
        <v>0</v>
      </c>
      <c r="AZ1018">
        <f>IF('Main Data'!AR1018="Yes",1,0)</f>
        <v>0</v>
      </c>
      <c r="BA1018">
        <f>IF('Main Data'!AS1018="Yes",1,0)</f>
        <v>0</v>
      </c>
      <c r="BB1018">
        <f>IF('Main Data'!AG1018="Yes",1,0)</f>
        <v>0</v>
      </c>
      <c r="BC1018">
        <f>IF('Main Data'!AB1018="Yes",1,0)</f>
        <v>0</v>
      </c>
      <c r="BD1018">
        <f>IF('Main Data'!AA1018="Yes",1,0)</f>
        <v>0</v>
      </c>
      <c r="BE1018">
        <f>IF('Main Data'!AC1018="Yes",1,0)</f>
        <v>0</v>
      </c>
      <c r="BF1018">
        <f>IF('Main Data'!AF1018="Yes",1,0)</f>
        <v>0</v>
      </c>
      <c r="BG1018">
        <f>IF(OR('Main Data'!AI1018="Yes",'Main Data'!AL1018="Yes"),1,0)</f>
        <v>0</v>
      </c>
      <c r="BH1018">
        <f>IF('Main Data'!AJ1018="Yes",1,0)</f>
        <v>0</v>
      </c>
      <c r="BI1018">
        <f>IF('Main Data'!AK1018="Yes",1,0)</f>
        <v>0</v>
      </c>
      <c r="BJ1018">
        <f>IF('Main Data'!AM1018="Yes",1,0)</f>
        <v>0</v>
      </c>
      <c r="BK1018">
        <f>IF('Main Data'!AQ1018="Yes",1,0)</f>
        <v>0</v>
      </c>
      <c r="BL1018" s="21">
        <f t="shared" si="91"/>
        <v>0</v>
      </c>
      <c r="BM1018" s="21">
        <f t="shared" si="92"/>
        <v>1</v>
      </c>
      <c r="BN1018" s="21">
        <f t="shared" si="93"/>
        <v>0</v>
      </c>
      <c r="BO1018" s="21">
        <f t="shared" si="94"/>
        <v>0</v>
      </c>
      <c r="BP1018" s="21">
        <f t="shared" si="95"/>
        <v>0</v>
      </c>
    </row>
    <row r="1019" spans="1:68" x14ac:dyDescent="0.2">
      <c r="A1019">
        <v>1015</v>
      </c>
      <c r="B1019" s="33">
        <f>'Main Data'!C1019</f>
        <v>43779</v>
      </c>
      <c r="C1019">
        <f>'Main Data'!D1019</f>
        <v>246</v>
      </c>
      <c r="D1019" s="26">
        <f>'Main Data'!E1019</f>
        <v>9000</v>
      </c>
      <c r="E1019" s="26">
        <f>'Main Data'!F1019</f>
        <v>11250</v>
      </c>
      <c r="F1019" s="34">
        <f t="shared" si="90"/>
        <v>9.1049798563183568</v>
      </c>
      <c r="G1019">
        <f>IF('Main Data'!H1019="AP",1,0)</f>
        <v>0</v>
      </c>
      <c r="H1019">
        <f>IF('Main Data'!H1019="Blancpain",1,0)</f>
        <v>0</v>
      </c>
      <c r="I1019">
        <f>IF('Main Data'!H1019="Breguet",1,0)</f>
        <v>0</v>
      </c>
      <c r="J1019">
        <f>IF('Main Data'!H1019="Breitling",1,0)</f>
        <v>0</v>
      </c>
      <c r="K1019">
        <f>IF('Main Data'!H1019="Cartier",1,0)</f>
        <v>0</v>
      </c>
      <c r="L1019">
        <f>IF('Main Data'!H1019="Gallet",1,0)</f>
        <v>0</v>
      </c>
      <c r="M1019">
        <f>IF('Main Data'!H1019="Girard Perregaux",1,0)</f>
        <v>0</v>
      </c>
      <c r="N1019">
        <f>IF('Main Data'!H1019="Gubelin",1,0)</f>
        <v>0</v>
      </c>
      <c r="O1019">
        <f>IF('Main Data'!H1019="Heuer",1,0)</f>
        <v>0</v>
      </c>
      <c r="P1019">
        <f>IF('Main Data'!H1019="IWC",1,0)</f>
        <v>0</v>
      </c>
      <c r="Q1019">
        <f>IF('Main Data'!H1019="JLC",1,0)</f>
        <v>0</v>
      </c>
      <c r="R1019">
        <f>IF('Main Data'!H1019="Longines",1,0)</f>
        <v>0</v>
      </c>
      <c r="S1019">
        <f>IF('Main Data'!H1019="Movado",1,0)</f>
        <v>0</v>
      </c>
      <c r="T1019">
        <f>IF('Main Data'!H1019="Omega",1,0)</f>
        <v>0</v>
      </c>
      <c r="U1019">
        <f>IF('Main Data'!H1019="Panerai",1,0)</f>
        <v>0</v>
      </c>
      <c r="V1019">
        <f>IF('Main Data'!H1019="Patek",1,0)</f>
        <v>0</v>
      </c>
      <c r="W1019">
        <f>IF('Main Data'!H1019="Rolex",1,0)</f>
        <v>1</v>
      </c>
      <c r="X1019">
        <f>IF('Main Data'!H1019="Tudor",1,0)</f>
        <v>0</v>
      </c>
      <c r="Y1019">
        <f>IF('Main Data'!H1019="Ulysse Nardin",1,0)</f>
        <v>0</v>
      </c>
      <c r="Z1019">
        <f>IF('Main Data'!H1019="Universal Geneve",1,0)</f>
        <v>0</v>
      </c>
      <c r="AA1019">
        <f>IF('Main Data'!H1019="Vacheron",1,0)</f>
        <v>0</v>
      </c>
      <c r="AB1019">
        <f>IF('Main Data'!H1019="Zenith",1,0)</f>
        <v>0</v>
      </c>
      <c r="AC1019">
        <f>IF('Main Data'!J1019="Stainless Steel",1,0)</f>
        <v>1</v>
      </c>
      <c r="AD1019">
        <f>IF('Main Data'!J1019="Two-tone",1,0)</f>
        <v>0</v>
      </c>
      <c r="AE1019">
        <f>IF(OR('Main Data'!J1019="YG 18K",'Main Data'!J1019="YG &lt;18K",'Main Data'!J1019="PG 18K",'Main Data'!J1019="PG &lt;18K",'Main Data'!J1019="WG 18K",'Main Data'!J1019="Mixes of 18K",'Main Data'!J1019="Mixes &lt;18K"),1,0)</f>
        <v>0</v>
      </c>
      <c r="AF1019">
        <f>IF('Main Data'!J1019="Platinum",1,0)</f>
        <v>0</v>
      </c>
      <c r="AG1019">
        <f>IF(OR('Main Data'!J1019="PVD",'Main Data'!J1019="Gold Plate",'Main Data'!J1019="Other"),1,0)</f>
        <v>0</v>
      </c>
      <c r="AH1019">
        <f>IF('Main Data'!N1019="Stainless Steel",1,0)</f>
        <v>1</v>
      </c>
      <c r="AI1019">
        <f>IF('Main Data'!N1019="Leather",1,0)</f>
        <v>0</v>
      </c>
      <c r="AJ1019">
        <f>IF('Main Data'!N1019="Two-tone",1,0)</f>
        <v>0</v>
      </c>
      <c r="AK1019">
        <f>IF(OR('Main Data'!N1019="YG 18K",'Main Data'!N1019="PG 18K",'Main Data'!N1019="WG 18K",'Main Data'!N1019="Mixes of 18K"),1,0)</f>
        <v>0</v>
      </c>
      <c r="AL1019">
        <f>IF(OR(,'Main Data'!N1019="PVD",'Main Data'!N1019="Gold plate"),1,0)</f>
        <v>0</v>
      </c>
      <c r="AM1019">
        <f>IF(OR('Main Data'!AV1019="Yes",'Main Data'!AW1019="Yes",'Main Data'!AU1019="Yes"),1,0)</f>
        <v>0</v>
      </c>
      <c r="AN1019">
        <f>IF(OR(ISTEXT('Main Data'!AX1019), ISTEXT('Main Data'!AY1019)),1,0)</f>
        <v>0</v>
      </c>
      <c r="AO1019">
        <f>IF('Main Data'!AZ1019="Yes",1,0)</f>
        <v>0</v>
      </c>
      <c r="AP1019">
        <f>IF('Main Data'!BA1019="Yes",1,0)</f>
        <v>0</v>
      </c>
      <c r="AQ1019">
        <f>IF('Main Data'!BD1019="Yes",1,0)</f>
        <v>0</v>
      </c>
      <c r="AR1019">
        <f>IF('Main Data'!BE1019="A",1,0)</f>
        <v>0</v>
      </c>
      <c r="AS1019">
        <f>IF('Main Data'!BE1019="AA",1,0)</f>
        <v>0</v>
      </c>
      <c r="AT1019">
        <f>IF('Main Data'!BE1019="AAA",1,0)</f>
        <v>1</v>
      </c>
      <c r="AU1019">
        <f>IF('Main Data'!BE1019="AAAA",1,0)</f>
        <v>0</v>
      </c>
      <c r="AV1019">
        <f>IF('Main Data'!P1019="Yes",1,0)</f>
        <v>0</v>
      </c>
      <c r="AW1019">
        <f>IF('Main Data'!AP1019="Yes",1,0)</f>
        <v>0</v>
      </c>
      <c r="AX1019">
        <f>IF(OR('Main Data'!V1019="Yes", 'Main Data'!W1019="Yes",'Main Data'!X1019="Yes"),1,0)</f>
        <v>1</v>
      </c>
      <c r="AY1019">
        <f>IF(OR('Main Data'!Y1019="Yes",'Main Data'!Z1019="Yes"),1,0)</f>
        <v>0</v>
      </c>
      <c r="AZ1019">
        <f>IF('Main Data'!AR1019="Yes",1,0)</f>
        <v>0</v>
      </c>
      <c r="BA1019">
        <f>IF('Main Data'!AS1019="Yes",1,0)</f>
        <v>0</v>
      </c>
      <c r="BB1019">
        <f>IF('Main Data'!AG1019="Yes",1,0)</f>
        <v>0</v>
      </c>
      <c r="BC1019">
        <f>IF('Main Data'!AB1019="Yes",1,0)</f>
        <v>0</v>
      </c>
      <c r="BD1019">
        <f>IF('Main Data'!AA1019="Yes",1,0)</f>
        <v>0</v>
      </c>
      <c r="BE1019">
        <f>IF('Main Data'!AC1019="Yes",1,0)</f>
        <v>1</v>
      </c>
      <c r="BF1019">
        <f>IF('Main Data'!AF1019="Yes",1,0)</f>
        <v>0</v>
      </c>
      <c r="BG1019">
        <f>IF(OR('Main Data'!AI1019="Yes",'Main Data'!AL1019="Yes"),1,0)</f>
        <v>0</v>
      </c>
      <c r="BH1019">
        <f>IF('Main Data'!AJ1019="Yes",1,0)</f>
        <v>0</v>
      </c>
      <c r="BI1019">
        <f>IF('Main Data'!AK1019="Yes",1,0)</f>
        <v>0</v>
      </c>
      <c r="BJ1019">
        <f>IF('Main Data'!AM1019="Yes",1,0)</f>
        <v>0</v>
      </c>
      <c r="BK1019">
        <f>IF('Main Data'!AQ1019="Yes",1,0)</f>
        <v>0</v>
      </c>
      <c r="BL1019" s="21">
        <f t="shared" si="91"/>
        <v>0</v>
      </c>
      <c r="BM1019" s="21">
        <f t="shared" si="92"/>
        <v>1</v>
      </c>
      <c r="BN1019" s="21">
        <f t="shared" si="93"/>
        <v>0</v>
      </c>
      <c r="BO1019" s="21">
        <f t="shared" si="94"/>
        <v>0</v>
      </c>
      <c r="BP1019" s="21">
        <f t="shared" si="95"/>
        <v>0</v>
      </c>
    </row>
    <row r="1020" spans="1:68" x14ac:dyDescent="0.2">
      <c r="A1020">
        <v>1016</v>
      </c>
      <c r="B1020" s="33">
        <f>'Main Data'!C1020</f>
        <v>43779</v>
      </c>
      <c r="C1020">
        <f>'Main Data'!D1020</f>
        <v>248</v>
      </c>
      <c r="D1020" s="26">
        <f>'Main Data'!E1020</f>
        <v>6000</v>
      </c>
      <c r="E1020" s="26">
        <f>'Main Data'!F1020</f>
        <v>7500</v>
      </c>
      <c r="F1020" s="34">
        <f t="shared" si="90"/>
        <v>8.6995147482101913</v>
      </c>
      <c r="G1020">
        <f>IF('Main Data'!H1020="AP",1,0)</f>
        <v>0</v>
      </c>
      <c r="H1020">
        <f>IF('Main Data'!H1020="Blancpain",1,0)</f>
        <v>0</v>
      </c>
      <c r="I1020">
        <f>IF('Main Data'!H1020="Breguet",1,0)</f>
        <v>0</v>
      </c>
      <c r="J1020">
        <f>IF('Main Data'!H1020="Breitling",1,0)</f>
        <v>0</v>
      </c>
      <c r="K1020">
        <f>IF('Main Data'!H1020="Cartier",1,0)</f>
        <v>0</v>
      </c>
      <c r="L1020">
        <f>IF('Main Data'!H1020="Gallet",1,0)</f>
        <v>0</v>
      </c>
      <c r="M1020">
        <f>IF('Main Data'!H1020="Girard Perregaux",1,0)</f>
        <v>0</v>
      </c>
      <c r="N1020">
        <f>IF('Main Data'!H1020="Gubelin",1,0)</f>
        <v>0</v>
      </c>
      <c r="O1020">
        <f>IF('Main Data'!H1020="Heuer",1,0)</f>
        <v>0</v>
      </c>
      <c r="P1020">
        <f>IF('Main Data'!H1020="IWC",1,0)</f>
        <v>0</v>
      </c>
      <c r="Q1020">
        <f>IF('Main Data'!H1020="JLC",1,0)</f>
        <v>0</v>
      </c>
      <c r="R1020">
        <f>IF('Main Data'!H1020="Longines",1,0)</f>
        <v>0</v>
      </c>
      <c r="S1020">
        <f>IF('Main Data'!H1020="Movado",1,0)</f>
        <v>0</v>
      </c>
      <c r="T1020">
        <f>IF('Main Data'!H1020="Omega",1,0)</f>
        <v>0</v>
      </c>
      <c r="U1020">
        <f>IF('Main Data'!H1020="Panerai",1,0)</f>
        <v>0</v>
      </c>
      <c r="V1020">
        <f>IF('Main Data'!H1020="Patek",1,0)</f>
        <v>0</v>
      </c>
      <c r="W1020">
        <f>IF('Main Data'!H1020="Rolex",1,0)</f>
        <v>1</v>
      </c>
      <c r="X1020">
        <f>IF('Main Data'!H1020="Tudor",1,0)</f>
        <v>0</v>
      </c>
      <c r="Y1020">
        <f>IF('Main Data'!H1020="Ulysse Nardin",1,0)</f>
        <v>0</v>
      </c>
      <c r="Z1020">
        <f>IF('Main Data'!H1020="Universal Geneve",1,0)</f>
        <v>0</v>
      </c>
      <c r="AA1020">
        <f>IF('Main Data'!H1020="Vacheron",1,0)</f>
        <v>0</v>
      </c>
      <c r="AB1020">
        <f>IF('Main Data'!H1020="Zenith",1,0)</f>
        <v>0</v>
      </c>
      <c r="AC1020">
        <f>IF('Main Data'!J1020="Stainless Steel",1,0)</f>
        <v>1</v>
      </c>
      <c r="AD1020">
        <f>IF('Main Data'!J1020="Two-tone",1,0)</f>
        <v>0</v>
      </c>
      <c r="AE1020">
        <f>IF(OR('Main Data'!J1020="YG 18K",'Main Data'!J1020="YG &lt;18K",'Main Data'!J1020="PG 18K",'Main Data'!J1020="PG &lt;18K",'Main Data'!J1020="WG 18K",'Main Data'!J1020="Mixes of 18K",'Main Data'!J1020="Mixes &lt;18K"),1,0)</f>
        <v>0</v>
      </c>
      <c r="AF1020">
        <f>IF('Main Data'!J1020="Platinum",1,0)</f>
        <v>0</v>
      </c>
      <c r="AG1020">
        <f>IF(OR('Main Data'!J1020="PVD",'Main Data'!J1020="Gold Plate",'Main Data'!J1020="Other"),1,0)</f>
        <v>0</v>
      </c>
      <c r="AH1020">
        <f>IF('Main Data'!N1020="Stainless Steel",1,0)</f>
        <v>0</v>
      </c>
      <c r="AI1020">
        <f>IF('Main Data'!N1020="Leather",1,0)</f>
        <v>1</v>
      </c>
      <c r="AJ1020">
        <f>IF('Main Data'!N1020="Two-tone",1,0)</f>
        <v>0</v>
      </c>
      <c r="AK1020">
        <f>IF(OR('Main Data'!N1020="YG 18K",'Main Data'!N1020="PG 18K",'Main Data'!N1020="WG 18K",'Main Data'!N1020="Mixes of 18K"),1,0)</f>
        <v>0</v>
      </c>
      <c r="AL1020">
        <f>IF(OR(,'Main Data'!N1020="PVD",'Main Data'!N1020="Gold plate"),1,0)</f>
        <v>0</v>
      </c>
      <c r="AM1020">
        <f>IF(OR('Main Data'!AV1020="Yes",'Main Data'!AW1020="Yes",'Main Data'!AU1020="Yes"),1,0)</f>
        <v>0</v>
      </c>
      <c r="AN1020">
        <f>IF(OR(ISTEXT('Main Data'!AX1020), ISTEXT('Main Data'!AY1020)),1,0)</f>
        <v>0</v>
      </c>
      <c r="AO1020">
        <f>IF('Main Data'!AZ1020="Yes",1,0)</f>
        <v>0</v>
      </c>
      <c r="AP1020">
        <f>IF('Main Data'!BA1020="Yes",1,0)</f>
        <v>0</v>
      </c>
      <c r="AQ1020">
        <f>IF('Main Data'!BD1020="Yes",1,0)</f>
        <v>0</v>
      </c>
      <c r="AR1020">
        <f>IF('Main Data'!BE1020="A",1,0)</f>
        <v>0</v>
      </c>
      <c r="AS1020">
        <f>IF('Main Data'!BE1020="AA",1,0)</f>
        <v>0</v>
      </c>
      <c r="AT1020">
        <f>IF('Main Data'!BE1020="AAA",1,0)</f>
        <v>1</v>
      </c>
      <c r="AU1020">
        <f>IF('Main Data'!BE1020="AAAA",1,0)</f>
        <v>0</v>
      </c>
      <c r="AV1020">
        <f>IF('Main Data'!P1020="Yes",1,0)</f>
        <v>0</v>
      </c>
      <c r="AW1020">
        <f>IF('Main Data'!AP1020="Yes",1,0)</f>
        <v>0</v>
      </c>
      <c r="AX1020">
        <f>IF(OR('Main Data'!V1020="Yes", 'Main Data'!W1020="Yes",'Main Data'!X1020="Yes"),1,0)</f>
        <v>1</v>
      </c>
      <c r="AY1020">
        <f>IF(OR('Main Data'!Y1020="Yes",'Main Data'!Z1020="Yes"),1,0)</f>
        <v>0</v>
      </c>
      <c r="AZ1020">
        <f>IF('Main Data'!AR1020="Yes",1,0)</f>
        <v>0</v>
      </c>
      <c r="BA1020">
        <f>IF('Main Data'!AS1020="Yes",1,0)</f>
        <v>0</v>
      </c>
      <c r="BB1020">
        <f>IF('Main Data'!AG1020="Yes",1,0)</f>
        <v>0</v>
      </c>
      <c r="BC1020">
        <f>IF('Main Data'!AB1020="Yes",1,0)</f>
        <v>0</v>
      </c>
      <c r="BD1020">
        <f>IF('Main Data'!AA1020="Yes",1,0)</f>
        <v>0</v>
      </c>
      <c r="BE1020">
        <f>IF('Main Data'!AC1020="Yes",1,0)</f>
        <v>0</v>
      </c>
      <c r="BF1020">
        <f>IF('Main Data'!AF1020="Yes",1,0)</f>
        <v>0</v>
      </c>
      <c r="BG1020">
        <f>IF(OR('Main Data'!AI1020="Yes",'Main Data'!AL1020="Yes"),1,0)</f>
        <v>0</v>
      </c>
      <c r="BH1020">
        <f>IF('Main Data'!AJ1020="Yes",1,0)</f>
        <v>0</v>
      </c>
      <c r="BI1020">
        <f>IF('Main Data'!AK1020="Yes",1,0)</f>
        <v>0</v>
      </c>
      <c r="BJ1020">
        <f>IF('Main Data'!AM1020="Yes",1,0)</f>
        <v>0</v>
      </c>
      <c r="BK1020">
        <f>IF('Main Data'!AQ1020="Yes",1,0)</f>
        <v>0</v>
      </c>
      <c r="BL1020" s="21">
        <f t="shared" si="91"/>
        <v>0</v>
      </c>
      <c r="BM1020" s="21">
        <f t="shared" si="92"/>
        <v>1</v>
      </c>
      <c r="BN1020" s="21">
        <f t="shared" si="93"/>
        <v>0</v>
      </c>
      <c r="BO1020" s="21">
        <f t="shared" si="94"/>
        <v>0</v>
      </c>
      <c r="BP1020" s="21">
        <f t="shared" si="95"/>
        <v>0</v>
      </c>
    </row>
    <row r="1021" spans="1:68" x14ac:dyDescent="0.2">
      <c r="A1021">
        <v>1017</v>
      </c>
      <c r="B1021" s="33">
        <f>'Main Data'!C1021</f>
        <v>43779</v>
      </c>
      <c r="C1021">
        <f>'Main Data'!D1021</f>
        <v>249</v>
      </c>
      <c r="D1021" s="26">
        <f>'Main Data'!E1021</f>
        <v>2700</v>
      </c>
      <c r="E1021" s="26">
        <f>'Main Data'!F1021</f>
        <v>3375</v>
      </c>
      <c r="F1021" s="34">
        <f t="shared" si="90"/>
        <v>7.90100705199242</v>
      </c>
      <c r="G1021">
        <f>IF('Main Data'!H1021="AP",1,0)</f>
        <v>0</v>
      </c>
      <c r="H1021">
        <f>IF('Main Data'!H1021="Blancpain",1,0)</f>
        <v>0</v>
      </c>
      <c r="I1021">
        <f>IF('Main Data'!H1021="Breguet",1,0)</f>
        <v>0</v>
      </c>
      <c r="J1021">
        <f>IF('Main Data'!H1021="Breitling",1,0)</f>
        <v>0</v>
      </c>
      <c r="K1021">
        <f>IF('Main Data'!H1021="Cartier",1,0)</f>
        <v>0</v>
      </c>
      <c r="L1021">
        <f>IF('Main Data'!H1021="Gallet",1,0)</f>
        <v>0</v>
      </c>
      <c r="M1021">
        <f>IF('Main Data'!H1021="Girard Perregaux",1,0)</f>
        <v>0</v>
      </c>
      <c r="N1021">
        <f>IF('Main Data'!H1021="Gubelin",1,0)</f>
        <v>0</v>
      </c>
      <c r="O1021">
        <f>IF('Main Data'!H1021="Heuer",1,0)</f>
        <v>0</v>
      </c>
      <c r="P1021">
        <f>IF('Main Data'!H1021="IWC",1,0)</f>
        <v>0</v>
      </c>
      <c r="Q1021">
        <f>IF('Main Data'!H1021="JLC",1,0)</f>
        <v>0</v>
      </c>
      <c r="R1021">
        <f>IF('Main Data'!H1021="Longines",1,0)</f>
        <v>0</v>
      </c>
      <c r="S1021">
        <f>IF('Main Data'!H1021="Movado",1,0)</f>
        <v>0</v>
      </c>
      <c r="T1021">
        <f>IF('Main Data'!H1021="Omega",1,0)</f>
        <v>0</v>
      </c>
      <c r="U1021">
        <f>IF('Main Data'!H1021="Panerai",1,0)</f>
        <v>0</v>
      </c>
      <c r="V1021">
        <f>IF('Main Data'!H1021="Patek",1,0)</f>
        <v>0</v>
      </c>
      <c r="W1021">
        <f>IF('Main Data'!H1021="Rolex",1,0)</f>
        <v>1</v>
      </c>
      <c r="X1021">
        <f>IF('Main Data'!H1021="Tudor",1,0)</f>
        <v>0</v>
      </c>
      <c r="Y1021">
        <f>IF('Main Data'!H1021="Ulysse Nardin",1,0)</f>
        <v>0</v>
      </c>
      <c r="Z1021">
        <f>IF('Main Data'!H1021="Universal Geneve",1,0)</f>
        <v>0</v>
      </c>
      <c r="AA1021">
        <f>IF('Main Data'!H1021="Vacheron",1,0)</f>
        <v>0</v>
      </c>
      <c r="AB1021">
        <f>IF('Main Data'!H1021="Zenith",1,0)</f>
        <v>0</v>
      </c>
      <c r="AC1021">
        <f>IF('Main Data'!J1021="Stainless Steel",1,0)</f>
        <v>1</v>
      </c>
      <c r="AD1021">
        <f>IF('Main Data'!J1021="Two-tone",1,0)</f>
        <v>0</v>
      </c>
      <c r="AE1021">
        <f>IF(OR('Main Data'!J1021="YG 18K",'Main Data'!J1021="YG &lt;18K",'Main Data'!J1021="PG 18K",'Main Data'!J1021="PG &lt;18K",'Main Data'!J1021="WG 18K",'Main Data'!J1021="Mixes of 18K",'Main Data'!J1021="Mixes &lt;18K"),1,0)</f>
        <v>0</v>
      </c>
      <c r="AF1021">
        <f>IF('Main Data'!J1021="Platinum",1,0)</f>
        <v>0</v>
      </c>
      <c r="AG1021">
        <f>IF(OR('Main Data'!J1021="PVD",'Main Data'!J1021="Gold Plate",'Main Data'!J1021="Other"),1,0)</f>
        <v>0</v>
      </c>
      <c r="AH1021">
        <f>IF('Main Data'!N1021="Stainless Steel",1,0)</f>
        <v>1</v>
      </c>
      <c r="AI1021">
        <f>IF('Main Data'!N1021="Leather",1,0)</f>
        <v>0</v>
      </c>
      <c r="AJ1021">
        <f>IF('Main Data'!N1021="Two-tone",1,0)</f>
        <v>0</v>
      </c>
      <c r="AK1021">
        <f>IF(OR('Main Data'!N1021="YG 18K",'Main Data'!N1021="PG 18K",'Main Data'!N1021="WG 18K",'Main Data'!N1021="Mixes of 18K"),1,0)</f>
        <v>0</v>
      </c>
      <c r="AL1021">
        <f>IF(OR(,'Main Data'!N1021="PVD",'Main Data'!N1021="Gold plate"),1,0)</f>
        <v>0</v>
      </c>
      <c r="AM1021">
        <f>IF(OR('Main Data'!AV1021="Yes",'Main Data'!AW1021="Yes",'Main Data'!AU1021="Yes"),1,0)</f>
        <v>0</v>
      </c>
      <c r="AN1021">
        <f>IF(OR(ISTEXT('Main Data'!AX1021), ISTEXT('Main Data'!AY1021)),1,0)</f>
        <v>0</v>
      </c>
      <c r="AO1021">
        <f>IF('Main Data'!AZ1021="Yes",1,0)</f>
        <v>0</v>
      </c>
      <c r="AP1021">
        <f>IF('Main Data'!BA1021="Yes",1,0)</f>
        <v>0</v>
      </c>
      <c r="AQ1021">
        <f>IF('Main Data'!BD1021="Yes",1,0)</f>
        <v>0</v>
      </c>
      <c r="AR1021">
        <f>IF('Main Data'!BE1021="A",1,0)</f>
        <v>0</v>
      </c>
      <c r="AS1021">
        <f>IF('Main Data'!BE1021="AA",1,0)</f>
        <v>1</v>
      </c>
      <c r="AT1021">
        <f>IF('Main Data'!BE1021="AAA",1,0)</f>
        <v>0</v>
      </c>
      <c r="AU1021">
        <f>IF('Main Data'!BE1021="AAAA",1,0)</f>
        <v>0</v>
      </c>
      <c r="AV1021">
        <f>IF('Main Data'!P1021="Yes",1,0)</f>
        <v>0</v>
      </c>
      <c r="AW1021">
        <f>IF('Main Data'!AP1021="Yes",1,0)</f>
        <v>0</v>
      </c>
      <c r="AX1021">
        <f>IF(OR('Main Data'!V1021="Yes", 'Main Data'!W1021="Yes",'Main Data'!X1021="Yes"),1,0)</f>
        <v>1</v>
      </c>
      <c r="AY1021">
        <f>IF(OR('Main Data'!Y1021="Yes",'Main Data'!Z1021="Yes"),1,0)</f>
        <v>0</v>
      </c>
      <c r="AZ1021">
        <f>IF('Main Data'!AR1021="Yes",1,0)</f>
        <v>0</v>
      </c>
      <c r="BA1021">
        <f>IF('Main Data'!AS1021="Yes",1,0)</f>
        <v>0</v>
      </c>
      <c r="BB1021">
        <f>IF('Main Data'!AG1021="Yes",1,0)</f>
        <v>0</v>
      </c>
      <c r="BC1021">
        <f>IF('Main Data'!AB1021="Yes",1,0)</f>
        <v>0</v>
      </c>
      <c r="BD1021">
        <f>IF('Main Data'!AA1021="Yes",1,0)</f>
        <v>0</v>
      </c>
      <c r="BE1021">
        <f>IF('Main Data'!AC1021="Yes",1,0)</f>
        <v>0</v>
      </c>
      <c r="BF1021">
        <f>IF('Main Data'!AF1021="Yes",1,0)</f>
        <v>0</v>
      </c>
      <c r="BG1021">
        <f>IF(OR('Main Data'!AI1021="Yes",'Main Data'!AL1021="Yes"),1,0)</f>
        <v>0</v>
      </c>
      <c r="BH1021">
        <f>IF('Main Data'!AJ1021="Yes",1,0)</f>
        <v>0</v>
      </c>
      <c r="BI1021">
        <f>IF('Main Data'!AK1021="Yes",1,0)</f>
        <v>0</v>
      </c>
      <c r="BJ1021">
        <f>IF('Main Data'!AM1021="Yes",1,0)</f>
        <v>0</v>
      </c>
      <c r="BK1021">
        <f>IF('Main Data'!AQ1021="Yes",1,0)</f>
        <v>0</v>
      </c>
      <c r="BL1021" s="21">
        <f t="shared" si="91"/>
        <v>0</v>
      </c>
      <c r="BM1021" s="21">
        <f t="shared" si="92"/>
        <v>1</v>
      </c>
      <c r="BN1021" s="21">
        <f t="shared" si="93"/>
        <v>0</v>
      </c>
      <c r="BO1021" s="21">
        <f t="shared" si="94"/>
        <v>0</v>
      </c>
      <c r="BP1021" s="21">
        <f t="shared" si="95"/>
        <v>0</v>
      </c>
    </row>
    <row r="1022" spans="1:68" x14ac:dyDescent="0.2">
      <c r="A1022">
        <v>1018</v>
      </c>
      <c r="B1022" s="33">
        <f>'Main Data'!C1022</f>
        <v>43779</v>
      </c>
      <c r="C1022">
        <f>'Main Data'!D1022</f>
        <v>251</v>
      </c>
      <c r="D1022" s="26">
        <f>'Main Data'!E1022</f>
        <v>5000</v>
      </c>
      <c r="E1022" s="26">
        <f>'Main Data'!F1022</f>
        <v>6250</v>
      </c>
      <c r="F1022" s="34">
        <f t="shared" si="90"/>
        <v>8.5171931914162382</v>
      </c>
      <c r="G1022">
        <f>IF('Main Data'!H1022="AP",1,0)</f>
        <v>0</v>
      </c>
      <c r="H1022">
        <f>IF('Main Data'!H1022="Blancpain",1,0)</f>
        <v>0</v>
      </c>
      <c r="I1022">
        <f>IF('Main Data'!H1022="Breguet",1,0)</f>
        <v>0</v>
      </c>
      <c r="J1022">
        <f>IF('Main Data'!H1022="Breitling",1,0)</f>
        <v>0</v>
      </c>
      <c r="K1022">
        <f>IF('Main Data'!H1022="Cartier",1,0)</f>
        <v>0</v>
      </c>
      <c r="L1022">
        <f>IF('Main Data'!H1022="Gallet",1,0)</f>
        <v>0</v>
      </c>
      <c r="M1022">
        <f>IF('Main Data'!H1022="Girard Perregaux",1,0)</f>
        <v>0</v>
      </c>
      <c r="N1022">
        <f>IF('Main Data'!H1022="Gubelin",1,0)</f>
        <v>0</v>
      </c>
      <c r="O1022">
        <f>IF('Main Data'!H1022="Heuer",1,0)</f>
        <v>0</v>
      </c>
      <c r="P1022">
        <f>IF('Main Data'!H1022="IWC",1,0)</f>
        <v>0</v>
      </c>
      <c r="Q1022">
        <f>IF('Main Data'!H1022="JLC",1,0)</f>
        <v>0</v>
      </c>
      <c r="R1022">
        <f>IF('Main Data'!H1022="Longines",1,0)</f>
        <v>0</v>
      </c>
      <c r="S1022">
        <f>IF('Main Data'!H1022="Movado",1,0)</f>
        <v>0</v>
      </c>
      <c r="T1022">
        <f>IF('Main Data'!H1022="Omega",1,0)</f>
        <v>0</v>
      </c>
      <c r="U1022">
        <f>IF('Main Data'!H1022="Panerai",1,0)</f>
        <v>0</v>
      </c>
      <c r="V1022">
        <f>IF('Main Data'!H1022="Patek",1,0)</f>
        <v>0</v>
      </c>
      <c r="W1022">
        <f>IF('Main Data'!H1022="Rolex",1,0)</f>
        <v>1</v>
      </c>
      <c r="X1022">
        <f>IF('Main Data'!H1022="Tudor",1,0)</f>
        <v>0</v>
      </c>
      <c r="Y1022">
        <f>IF('Main Data'!H1022="Ulysse Nardin",1,0)</f>
        <v>0</v>
      </c>
      <c r="Z1022">
        <f>IF('Main Data'!H1022="Universal Geneve",1,0)</f>
        <v>0</v>
      </c>
      <c r="AA1022">
        <f>IF('Main Data'!H1022="Vacheron",1,0)</f>
        <v>0</v>
      </c>
      <c r="AB1022">
        <f>IF('Main Data'!H1022="Zenith",1,0)</f>
        <v>0</v>
      </c>
      <c r="AC1022">
        <f>IF('Main Data'!J1022="Stainless Steel",1,0)</f>
        <v>1</v>
      </c>
      <c r="AD1022">
        <f>IF('Main Data'!J1022="Two-tone",1,0)</f>
        <v>0</v>
      </c>
      <c r="AE1022">
        <f>IF(OR('Main Data'!J1022="YG 18K",'Main Data'!J1022="YG &lt;18K",'Main Data'!J1022="PG 18K",'Main Data'!J1022="PG &lt;18K",'Main Data'!J1022="WG 18K",'Main Data'!J1022="Mixes of 18K",'Main Data'!J1022="Mixes &lt;18K"),1,0)</f>
        <v>0</v>
      </c>
      <c r="AF1022">
        <f>IF('Main Data'!J1022="Platinum",1,0)</f>
        <v>0</v>
      </c>
      <c r="AG1022">
        <f>IF(OR('Main Data'!J1022="PVD",'Main Data'!J1022="Gold Plate",'Main Data'!J1022="Other"),1,0)</f>
        <v>0</v>
      </c>
      <c r="AH1022">
        <f>IF('Main Data'!N1022="Stainless Steel",1,0)</f>
        <v>1</v>
      </c>
      <c r="AI1022">
        <f>IF('Main Data'!N1022="Leather",1,0)</f>
        <v>0</v>
      </c>
      <c r="AJ1022">
        <f>IF('Main Data'!N1022="Two-tone",1,0)</f>
        <v>0</v>
      </c>
      <c r="AK1022">
        <f>IF(OR('Main Data'!N1022="YG 18K",'Main Data'!N1022="PG 18K",'Main Data'!N1022="WG 18K",'Main Data'!N1022="Mixes of 18K"),1,0)</f>
        <v>0</v>
      </c>
      <c r="AL1022">
        <f>IF(OR(,'Main Data'!N1022="PVD",'Main Data'!N1022="Gold plate"),1,0)</f>
        <v>0</v>
      </c>
      <c r="AM1022">
        <f>IF(OR('Main Data'!AV1022="Yes",'Main Data'!AW1022="Yes",'Main Data'!AU1022="Yes"),1,0)</f>
        <v>0</v>
      </c>
      <c r="AN1022">
        <f>IF(OR(ISTEXT('Main Data'!AX1022), ISTEXT('Main Data'!AY1022)),1,0)</f>
        <v>0</v>
      </c>
      <c r="AO1022">
        <f>IF('Main Data'!AZ1022="Yes",1,0)</f>
        <v>0</v>
      </c>
      <c r="AP1022">
        <f>IF('Main Data'!BA1022="Yes",1,0)</f>
        <v>0</v>
      </c>
      <c r="AQ1022">
        <f>IF('Main Data'!BD1022="Yes",1,0)</f>
        <v>0</v>
      </c>
      <c r="AR1022">
        <f>IF('Main Data'!BE1022="A",1,0)</f>
        <v>0</v>
      </c>
      <c r="AS1022">
        <f>IF('Main Data'!BE1022="AA",1,0)</f>
        <v>1</v>
      </c>
      <c r="AT1022">
        <f>IF('Main Data'!BE1022="AAA",1,0)</f>
        <v>0</v>
      </c>
      <c r="AU1022">
        <f>IF('Main Data'!BE1022="AAAA",1,0)</f>
        <v>0</v>
      </c>
      <c r="AV1022">
        <f>IF('Main Data'!P1022="Yes",1,0)</f>
        <v>0</v>
      </c>
      <c r="AW1022">
        <f>IF('Main Data'!AP1022="Yes",1,0)</f>
        <v>0</v>
      </c>
      <c r="AX1022">
        <f>IF(OR('Main Data'!V1022="Yes", 'Main Data'!W1022="Yes",'Main Data'!X1022="Yes"),1,0)</f>
        <v>1</v>
      </c>
      <c r="AY1022">
        <f>IF(OR('Main Data'!Y1022="Yes",'Main Data'!Z1022="Yes"),1,0)</f>
        <v>0</v>
      </c>
      <c r="AZ1022">
        <f>IF('Main Data'!AR1022="Yes",1,0)</f>
        <v>0</v>
      </c>
      <c r="BA1022">
        <f>IF('Main Data'!AS1022="Yes",1,0)</f>
        <v>0</v>
      </c>
      <c r="BB1022">
        <f>IF('Main Data'!AG1022="Yes",1,0)</f>
        <v>0</v>
      </c>
      <c r="BC1022">
        <f>IF('Main Data'!AB1022="Yes",1,0)</f>
        <v>0</v>
      </c>
      <c r="BD1022">
        <f>IF('Main Data'!AA1022="Yes",1,0)</f>
        <v>0</v>
      </c>
      <c r="BE1022">
        <f>IF('Main Data'!AC1022="Yes",1,0)</f>
        <v>0</v>
      </c>
      <c r="BF1022">
        <f>IF('Main Data'!AF1022="Yes",1,0)</f>
        <v>0</v>
      </c>
      <c r="BG1022">
        <f>IF(OR('Main Data'!AI1022="Yes",'Main Data'!AL1022="Yes"),1,0)</f>
        <v>0</v>
      </c>
      <c r="BH1022">
        <f>IF('Main Data'!AJ1022="Yes",1,0)</f>
        <v>0</v>
      </c>
      <c r="BI1022">
        <f>IF('Main Data'!AK1022="Yes",1,0)</f>
        <v>0</v>
      </c>
      <c r="BJ1022">
        <f>IF('Main Data'!AM1022="Yes",1,0)</f>
        <v>0</v>
      </c>
      <c r="BK1022">
        <f>IF('Main Data'!AQ1022="Yes",1,0)</f>
        <v>0</v>
      </c>
      <c r="BL1022" s="21">
        <f t="shared" si="91"/>
        <v>0</v>
      </c>
      <c r="BM1022" s="21">
        <f t="shared" si="92"/>
        <v>1</v>
      </c>
      <c r="BN1022" s="21">
        <f t="shared" si="93"/>
        <v>0</v>
      </c>
      <c r="BO1022" s="21">
        <f t="shared" si="94"/>
        <v>0</v>
      </c>
      <c r="BP1022" s="21">
        <f t="shared" si="95"/>
        <v>0</v>
      </c>
    </row>
    <row r="1023" spans="1:68" x14ac:dyDescent="0.2">
      <c r="A1023">
        <v>1019</v>
      </c>
      <c r="B1023" s="33">
        <f>'Main Data'!C1023</f>
        <v>43779</v>
      </c>
      <c r="C1023">
        <f>'Main Data'!D1023</f>
        <v>252</v>
      </c>
      <c r="D1023" s="26">
        <f>'Main Data'!E1023</f>
        <v>4600</v>
      </c>
      <c r="E1023" s="26">
        <f>'Main Data'!F1023</f>
        <v>5750</v>
      </c>
      <c r="F1023" s="34">
        <f t="shared" si="90"/>
        <v>8.4338115824771869</v>
      </c>
      <c r="G1023">
        <f>IF('Main Data'!H1023="AP",1,0)</f>
        <v>0</v>
      </c>
      <c r="H1023">
        <f>IF('Main Data'!H1023="Blancpain",1,0)</f>
        <v>0</v>
      </c>
      <c r="I1023">
        <f>IF('Main Data'!H1023="Breguet",1,0)</f>
        <v>0</v>
      </c>
      <c r="J1023">
        <f>IF('Main Data'!H1023="Breitling",1,0)</f>
        <v>0</v>
      </c>
      <c r="K1023">
        <f>IF('Main Data'!H1023="Cartier",1,0)</f>
        <v>0</v>
      </c>
      <c r="L1023">
        <f>IF('Main Data'!H1023="Gallet",1,0)</f>
        <v>0</v>
      </c>
      <c r="M1023">
        <f>IF('Main Data'!H1023="Girard Perregaux",1,0)</f>
        <v>0</v>
      </c>
      <c r="N1023">
        <f>IF('Main Data'!H1023="Gubelin",1,0)</f>
        <v>0</v>
      </c>
      <c r="O1023">
        <f>IF('Main Data'!H1023="Heuer",1,0)</f>
        <v>0</v>
      </c>
      <c r="P1023">
        <f>IF('Main Data'!H1023="IWC",1,0)</f>
        <v>0</v>
      </c>
      <c r="Q1023">
        <f>IF('Main Data'!H1023="JLC",1,0)</f>
        <v>0</v>
      </c>
      <c r="R1023">
        <f>IF('Main Data'!H1023="Longines",1,0)</f>
        <v>0</v>
      </c>
      <c r="S1023">
        <f>IF('Main Data'!H1023="Movado",1,0)</f>
        <v>0</v>
      </c>
      <c r="T1023">
        <f>IF('Main Data'!H1023="Omega",1,0)</f>
        <v>0</v>
      </c>
      <c r="U1023">
        <f>IF('Main Data'!H1023="Panerai",1,0)</f>
        <v>0</v>
      </c>
      <c r="V1023">
        <f>IF('Main Data'!H1023="Patek",1,0)</f>
        <v>0</v>
      </c>
      <c r="W1023">
        <f>IF('Main Data'!H1023="Rolex",1,0)</f>
        <v>1</v>
      </c>
      <c r="X1023">
        <f>IF('Main Data'!H1023="Tudor",1,0)</f>
        <v>0</v>
      </c>
      <c r="Y1023">
        <f>IF('Main Data'!H1023="Ulysse Nardin",1,0)</f>
        <v>0</v>
      </c>
      <c r="Z1023">
        <f>IF('Main Data'!H1023="Universal Geneve",1,0)</f>
        <v>0</v>
      </c>
      <c r="AA1023">
        <f>IF('Main Data'!H1023="Vacheron",1,0)</f>
        <v>0</v>
      </c>
      <c r="AB1023">
        <f>IF('Main Data'!H1023="Zenith",1,0)</f>
        <v>0</v>
      </c>
      <c r="AC1023">
        <f>IF('Main Data'!J1023="Stainless Steel",1,0)</f>
        <v>1</v>
      </c>
      <c r="AD1023">
        <f>IF('Main Data'!J1023="Two-tone",1,0)</f>
        <v>0</v>
      </c>
      <c r="AE1023">
        <f>IF(OR('Main Data'!J1023="YG 18K",'Main Data'!J1023="YG &lt;18K",'Main Data'!J1023="PG 18K",'Main Data'!J1023="PG &lt;18K",'Main Data'!J1023="WG 18K",'Main Data'!J1023="Mixes of 18K",'Main Data'!J1023="Mixes &lt;18K"),1,0)</f>
        <v>0</v>
      </c>
      <c r="AF1023">
        <f>IF('Main Data'!J1023="Platinum",1,0)</f>
        <v>0</v>
      </c>
      <c r="AG1023">
        <f>IF(OR('Main Data'!J1023="PVD",'Main Data'!J1023="Gold Plate",'Main Data'!J1023="Other"),1,0)</f>
        <v>0</v>
      </c>
      <c r="AH1023">
        <f>IF('Main Data'!N1023="Stainless Steel",1,0)</f>
        <v>1</v>
      </c>
      <c r="AI1023">
        <f>IF('Main Data'!N1023="Leather",1,0)</f>
        <v>0</v>
      </c>
      <c r="AJ1023">
        <f>IF('Main Data'!N1023="Two-tone",1,0)</f>
        <v>0</v>
      </c>
      <c r="AK1023">
        <f>IF(OR('Main Data'!N1023="YG 18K",'Main Data'!N1023="PG 18K",'Main Data'!N1023="WG 18K",'Main Data'!N1023="Mixes of 18K"),1,0)</f>
        <v>0</v>
      </c>
      <c r="AL1023">
        <f>IF(OR(,'Main Data'!N1023="PVD",'Main Data'!N1023="Gold plate"),1,0)</f>
        <v>0</v>
      </c>
      <c r="AM1023">
        <f>IF(OR('Main Data'!AV1023="Yes",'Main Data'!AW1023="Yes",'Main Data'!AU1023="Yes"),1,0)</f>
        <v>0</v>
      </c>
      <c r="AN1023">
        <f>IF(OR(ISTEXT('Main Data'!AX1023), ISTEXT('Main Data'!AY1023)),1,0)</f>
        <v>0</v>
      </c>
      <c r="AO1023">
        <f>IF('Main Data'!AZ1023="Yes",1,0)</f>
        <v>0</v>
      </c>
      <c r="AP1023">
        <f>IF('Main Data'!BA1023="Yes",1,0)</f>
        <v>0</v>
      </c>
      <c r="AQ1023">
        <f>IF('Main Data'!BD1023="Yes",1,0)</f>
        <v>0</v>
      </c>
      <c r="AR1023">
        <f>IF('Main Data'!BE1023="A",1,0)</f>
        <v>0</v>
      </c>
      <c r="AS1023">
        <f>IF('Main Data'!BE1023="AA",1,0)</f>
        <v>1</v>
      </c>
      <c r="AT1023">
        <f>IF('Main Data'!BE1023="AAA",1,0)</f>
        <v>0</v>
      </c>
      <c r="AU1023">
        <f>IF('Main Data'!BE1023="AAAA",1,0)</f>
        <v>0</v>
      </c>
      <c r="AV1023">
        <f>IF('Main Data'!P1023="Yes",1,0)</f>
        <v>0</v>
      </c>
      <c r="AW1023">
        <f>IF('Main Data'!AP1023="Yes",1,0)</f>
        <v>0</v>
      </c>
      <c r="AX1023">
        <f>IF(OR('Main Data'!V1023="Yes", 'Main Data'!W1023="Yes",'Main Data'!X1023="Yes"),1,0)</f>
        <v>1</v>
      </c>
      <c r="AY1023">
        <f>IF(OR('Main Data'!Y1023="Yes",'Main Data'!Z1023="Yes"),1,0)</f>
        <v>0</v>
      </c>
      <c r="AZ1023">
        <f>IF('Main Data'!AR1023="Yes",1,0)</f>
        <v>0</v>
      </c>
      <c r="BA1023">
        <f>IF('Main Data'!AS1023="Yes",1,0)</f>
        <v>0</v>
      </c>
      <c r="BB1023">
        <f>IF('Main Data'!AG1023="Yes",1,0)</f>
        <v>0</v>
      </c>
      <c r="BC1023">
        <f>IF('Main Data'!AB1023="Yes",1,0)</f>
        <v>0</v>
      </c>
      <c r="BD1023">
        <f>IF('Main Data'!AA1023="Yes",1,0)</f>
        <v>0</v>
      </c>
      <c r="BE1023">
        <f>IF('Main Data'!AC1023="Yes",1,0)</f>
        <v>0</v>
      </c>
      <c r="BF1023">
        <f>IF('Main Data'!AF1023="Yes",1,0)</f>
        <v>0</v>
      </c>
      <c r="BG1023">
        <f>IF(OR('Main Data'!AI1023="Yes",'Main Data'!AL1023="Yes"),1,0)</f>
        <v>0</v>
      </c>
      <c r="BH1023">
        <f>IF('Main Data'!AJ1023="Yes",1,0)</f>
        <v>0</v>
      </c>
      <c r="BI1023">
        <f>IF('Main Data'!AK1023="Yes",1,0)</f>
        <v>0</v>
      </c>
      <c r="BJ1023">
        <f>IF('Main Data'!AM1023="Yes",1,0)</f>
        <v>0</v>
      </c>
      <c r="BK1023">
        <f>IF('Main Data'!AQ1023="Yes",1,0)</f>
        <v>0</v>
      </c>
      <c r="BL1023" s="21">
        <f t="shared" si="91"/>
        <v>0</v>
      </c>
      <c r="BM1023" s="21">
        <f t="shared" si="92"/>
        <v>1</v>
      </c>
      <c r="BN1023" s="21">
        <f t="shared" si="93"/>
        <v>0</v>
      </c>
      <c r="BO1023" s="21">
        <f t="shared" si="94"/>
        <v>0</v>
      </c>
      <c r="BP1023" s="21">
        <f t="shared" si="95"/>
        <v>0</v>
      </c>
    </row>
    <row r="1024" spans="1:68" x14ac:dyDescent="0.2">
      <c r="A1024">
        <v>1020</v>
      </c>
      <c r="B1024" s="33">
        <f>'Main Data'!C1024</f>
        <v>43779</v>
      </c>
      <c r="C1024">
        <f>'Main Data'!D1024</f>
        <v>261</v>
      </c>
      <c r="D1024" s="26">
        <f>'Main Data'!E1024</f>
        <v>100000</v>
      </c>
      <c r="E1024" s="26">
        <f>'Main Data'!F1024</f>
        <v>1100000</v>
      </c>
      <c r="F1024" s="34">
        <f t="shared" si="90"/>
        <v>11.512925464970229</v>
      </c>
      <c r="G1024">
        <f>IF('Main Data'!H1024="AP",1,0)</f>
        <v>0</v>
      </c>
      <c r="H1024">
        <f>IF('Main Data'!H1024="Blancpain",1,0)</f>
        <v>0</v>
      </c>
      <c r="I1024">
        <f>IF('Main Data'!H1024="Breguet",1,0)</f>
        <v>0</v>
      </c>
      <c r="J1024">
        <f>IF('Main Data'!H1024="Breitling",1,0)</f>
        <v>0</v>
      </c>
      <c r="K1024">
        <f>IF('Main Data'!H1024="Cartier",1,0)</f>
        <v>0</v>
      </c>
      <c r="L1024">
        <f>IF('Main Data'!H1024="Gallet",1,0)</f>
        <v>0</v>
      </c>
      <c r="M1024">
        <f>IF('Main Data'!H1024="Girard Perregaux",1,0)</f>
        <v>0</v>
      </c>
      <c r="N1024">
        <f>IF('Main Data'!H1024="Gubelin",1,0)</f>
        <v>0</v>
      </c>
      <c r="O1024">
        <f>IF('Main Data'!H1024="Heuer",1,0)</f>
        <v>0</v>
      </c>
      <c r="P1024">
        <f>IF('Main Data'!H1024="IWC",1,0)</f>
        <v>0</v>
      </c>
      <c r="Q1024">
        <f>IF('Main Data'!H1024="JLC",1,0)</f>
        <v>0</v>
      </c>
      <c r="R1024">
        <f>IF('Main Data'!H1024="Longines",1,0)</f>
        <v>0</v>
      </c>
      <c r="S1024">
        <f>IF('Main Data'!H1024="Movado",1,0)</f>
        <v>0</v>
      </c>
      <c r="T1024">
        <f>IF('Main Data'!H1024="Omega",1,0)</f>
        <v>0</v>
      </c>
      <c r="U1024">
        <f>IF('Main Data'!H1024="Panerai",1,0)</f>
        <v>0</v>
      </c>
      <c r="V1024">
        <f>IF('Main Data'!H1024="Patek",1,0)</f>
        <v>0</v>
      </c>
      <c r="W1024">
        <f>IF('Main Data'!H1024="Rolex",1,0)</f>
        <v>1</v>
      </c>
      <c r="X1024">
        <f>IF('Main Data'!H1024="Tudor",1,0)</f>
        <v>0</v>
      </c>
      <c r="Y1024">
        <f>IF('Main Data'!H1024="Ulysse Nardin",1,0)</f>
        <v>0</v>
      </c>
      <c r="Z1024">
        <f>IF('Main Data'!H1024="Universal Geneve",1,0)</f>
        <v>0</v>
      </c>
      <c r="AA1024">
        <f>IF('Main Data'!H1024="Vacheron",1,0)</f>
        <v>0</v>
      </c>
      <c r="AB1024">
        <f>IF('Main Data'!H1024="Zenith",1,0)</f>
        <v>0</v>
      </c>
      <c r="AC1024">
        <f>IF('Main Data'!J1024="Stainless Steel",1,0)</f>
        <v>1</v>
      </c>
      <c r="AD1024">
        <f>IF('Main Data'!J1024="Two-tone",1,0)</f>
        <v>0</v>
      </c>
      <c r="AE1024">
        <f>IF(OR('Main Data'!J1024="YG 18K",'Main Data'!J1024="YG &lt;18K",'Main Data'!J1024="PG 18K",'Main Data'!J1024="PG &lt;18K",'Main Data'!J1024="WG 18K",'Main Data'!J1024="Mixes of 18K",'Main Data'!J1024="Mixes &lt;18K"),1,0)</f>
        <v>0</v>
      </c>
      <c r="AF1024">
        <f>IF('Main Data'!J1024="Platinum",1,0)</f>
        <v>0</v>
      </c>
      <c r="AG1024">
        <f>IF(OR('Main Data'!J1024="PVD",'Main Data'!J1024="Gold Plate",'Main Data'!J1024="Other"),1,0)</f>
        <v>0</v>
      </c>
      <c r="AH1024">
        <f>IF('Main Data'!N1024="Stainless Steel",1,0)</f>
        <v>1</v>
      </c>
      <c r="AI1024">
        <f>IF('Main Data'!N1024="Leather",1,0)</f>
        <v>0</v>
      </c>
      <c r="AJ1024">
        <f>IF('Main Data'!N1024="Two-tone",1,0)</f>
        <v>0</v>
      </c>
      <c r="AK1024">
        <f>IF(OR('Main Data'!N1024="YG 18K",'Main Data'!N1024="PG 18K",'Main Data'!N1024="WG 18K",'Main Data'!N1024="Mixes of 18K"),1,0)</f>
        <v>0</v>
      </c>
      <c r="AL1024">
        <f>IF(OR(,'Main Data'!N1024="PVD",'Main Data'!N1024="Gold plate"),1,0)</f>
        <v>0</v>
      </c>
      <c r="AM1024">
        <f>IF(OR('Main Data'!AV1024="Yes",'Main Data'!AW1024="Yes",'Main Data'!AU1024="Yes"),1,0)</f>
        <v>0</v>
      </c>
      <c r="AN1024">
        <f>IF(OR(ISTEXT('Main Data'!AX1024), ISTEXT('Main Data'!AY1024)),1,0)</f>
        <v>0</v>
      </c>
      <c r="AO1024">
        <f>IF('Main Data'!AZ1024="Yes",1,0)</f>
        <v>0</v>
      </c>
      <c r="AP1024">
        <f>IF('Main Data'!BA1024="Yes",1,0)</f>
        <v>0</v>
      </c>
      <c r="AQ1024">
        <f>IF('Main Data'!BD1024="Yes",1,0)</f>
        <v>0</v>
      </c>
      <c r="AR1024">
        <f>IF('Main Data'!BE1024="A",1,0)</f>
        <v>0</v>
      </c>
      <c r="AS1024">
        <f>IF('Main Data'!BE1024="AA",1,0)</f>
        <v>0</v>
      </c>
      <c r="AT1024">
        <f>IF('Main Data'!BE1024="AAA",1,0)</f>
        <v>0</v>
      </c>
      <c r="AU1024">
        <f>IF('Main Data'!BE1024="AAAA",1,0)</f>
        <v>1</v>
      </c>
      <c r="AV1024">
        <f>IF('Main Data'!P1024="Yes",1,0)</f>
        <v>0</v>
      </c>
      <c r="AW1024">
        <f>IF('Main Data'!AP1024="Yes",1,0)</f>
        <v>0</v>
      </c>
      <c r="AX1024">
        <f>IF(OR('Main Data'!V1024="Yes", 'Main Data'!W1024="Yes",'Main Data'!X1024="Yes"),1,0)</f>
        <v>0</v>
      </c>
      <c r="AY1024">
        <f>IF(OR('Main Data'!Y1024="Yes",'Main Data'!Z1024="Yes"),1,0)</f>
        <v>0</v>
      </c>
      <c r="AZ1024">
        <f>IF('Main Data'!AR1024="Yes",1,0)</f>
        <v>0</v>
      </c>
      <c r="BA1024">
        <f>IF('Main Data'!AS1024="Yes",1,0)</f>
        <v>0</v>
      </c>
      <c r="BB1024">
        <f>IF('Main Data'!AG1024="Yes",1,0)</f>
        <v>0</v>
      </c>
      <c r="BC1024">
        <f>IF('Main Data'!AB1024="Yes",1,0)</f>
        <v>0</v>
      </c>
      <c r="BD1024">
        <f>IF('Main Data'!AA1024="Yes",1,0)</f>
        <v>0</v>
      </c>
      <c r="BE1024">
        <f>IF('Main Data'!AC1024="Yes",1,0)</f>
        <v>0</v>
      </c>
      <c r="BF1024">
        <f>IF('Main Data'!AF1024="Yes",1,0)</f>
        <v>0</v>
      </c>
      <c r="BG1024">
        <f>IF(OR('Main Data'!AI1024="Yes",'Main Data'!AL1024="Yes"),1,0)</f>
        <v>1</v>
      </c>
      <c r="BH1024">
        <f>IF('Main Data'!AJ1024="Yes",1,0)</f>
        <v>0</v>
      </c>
      <c r="BI1024">
        <f>IF('Main Data'!AK1024="Yes",1,0)</f>
        <v>0</v>
      </c>
      <c r="BJ1024">
        <f>IF('Main Data'!AM1024="Yes",1,0)</f>
        <v>0</v>
      </c>
      <c r="BK1024">
        <f>IF('Main Data'!AQ1024="Yes",1,0)</f>
        <v>0</v>
      </c>
      <c r="BL1024" s="21">
        <f t="shared" si="91"/>
        <v>0</v>
      </c>
      <c r="BM1024" s="21">
        <f t="shared" si="92"/>
        <v>1</v>
      </c>
      <c r="BN1024" s="21">
        <f t="shared" si="93"/>
        <v>0</v>
      </c>
      <c r="BO1024" s="21">
        <f t="shared" si="94"/>
        <v>0</v>
      </c>
      <c r="BP1024" s="21">
        <f t="shared" si="95"/>
        <v>0</v>
      </c>
    </row>
    <row r="1025" spans="1:68" x14ac:dyDescent="0.2">
      <c r="A1025">
        <v>1021</v>
      </c>
      <c r="B1025" s="33">
        <f>'Main Data'!C1025</f>
        <v>43779</v>
      </c>
      <c r="C1025">
        <f>'Main Data'!D1025</f>
        <v>262</v>
      </c>
      <c r="D1025" s="26">
        <f>'Main Data'!E1025</f>
        <v>100000</v>
      </c>
      <c r="E1025" s="26">
        <f>'Main Data'!F1025</f>
        <v>218750</v>
      </c>
      <c r="F1025" s="34">
        <f t="shared" si="90"/>
        <v>11.512925464970229</v>
      </c>
      <c r="G1025">
        <f>IF('Main Data'!H1025="AP",1,0)</f>
        <v>0</v>
      </c>
      <c r="H1025">
        <f>IF('Main Data'!H1025="Blancpain",1,0)</f>
        <v>0</v>
      </c>
      <c r="I1025">
        <f>IF('Main Data'!H1025="Breguet",1,0)</f>
        <v>0</v>
      </c>
      <c r="J1025">
        <f>IF('Main Data'!H1025="Breitling",1,0)</f>
        <v>0</v>
      </c>
      <c r="K1025">
        <f>IF('Main Data'!H1025="Cartier",1,0)</f>
        <v>0</v>
      </c>
      <c r="L1025">
        <f>IF('Main Data'!H1025="Gallet",1,0)</f>
        <v>0</v>
      </c>
      <c r="M1025">
        <f>IF('Main Data'!H1025="Girard Perregaux",1,0)</f>
        <v>0</v>
      </c>
      <c r="N1025">
        <f>IF('Main Data'!H1025="Gubelin",1,0)</f>
        <v>0</v>
      </c>
      <c r="O1025">
        <f>IF('Main Data'!H1025="Heuer",1,0)</f>
        <v>0</v>
      </c>
      <c r="P1025">
        <f>IF('Main Data'!H1025="IWC",1,0)</f>
        <v>0</v>
      </c>
      <c r="Q1025">
        <f>IF('Main Data'!H1025="JLC",1,0)</f>
        <v>0</v>
      </c>
      <c r="R1025">
        <f>IF('Main Data'!H1025="Longines",1,0)</f>
        <v>0</v>
      </c>
      <c r="S1025">
        <f>IF('Main Data'!H1025="Movado",1,0)</f>
        <v>0</v>
      </c>
      <c r="T1025">
        <f>IF('Main Data'!H1025="Omega",1,0)</f>
        <v>0</v>
      </c>
      <c r="U1025">
        <f>IF('Main Data'!H1025="Panerai",1,0)</f>
        <v>0</v>
      </c>
      <c r="V1025">
        <f>IF('Main Data'!H1025="Patek",1,0)</f>
        <v>0</v>
      </c>
      <c r="W1025">
        <f>IF('Main Data'!H1025="Rolex",1,0)</f>
        <v>1</v>
      </c>
      <c r="X1025">
        <f>IF('Main Data'!H1025="Tudor",1,0)</f>
        <v>0</v>
      </c>
      <c r="Y1025">
        <f>IF('Main Data'!H1025="Ulysse Nardin",1,0)</f>
        <v>0</v>
      </c>
      <c r="Z1025">
        <f>IF('Main Data'!H1025="Universal Geneve",1,0)</f>
        <v>0</v>
      </c>
      <c r="AA1025">
        <f>IF('Main Data'!H1025="Vacheron",1,0)</f>
        <v>0</v>
      </c>
      <c r="AB1025">
        <f>IF('Main Data'!H1025="Zenith",1,0)</f>
        <v>0</v>
      </c>
      <c r="AC1025">
        <f>IF('Main Data'!J1025="Stainless Steel",1,0)</f>
        <v>1</v>
      </c>
      <c r="AD1025">
        <f>IF('Main Data'!J1025="Two-tone",1,0)</f>
        <v>0</v>
      </c>
      <c r="AE1025">
        <f>IF(OR('Main Data'!J1025="YG 18K",'Main Data'!J1025="YG &lt;18K",'Main Data'!J1025="PG 18K",'Main Data'!J1025="PG &lt;18K",'Main Data'!J1025="WG 18K",'Main Data'!J1025="Mixes of 18K",'Main Data'!J1025="Mixes &lt;18K"),1,0)</f>
        <v>0</v>
      </c>
      <c r="AF1025">
        <f>IF('Main Data'!J1025="Platinum",1,0)</f>
        <v>0</v>
      </c>
      <c r="AG1025">
        <f>IF(OR('Main Data'!J1025="PVD",'Main Data'!J1025="Gold Plate",'Main Data'!J1025="Other"),1,0)</f>
        <v>0</v>
      </c>
      <c r="AH1025">
        <f>IF('Main Data'!N1025="Stainless Steel",1,0)</f>
        <v>1</v>
      </c>
      <c r="AI1025">
        <f>IF('Main Data'!N1025="Leather",1,0)</f>
        <v>0</v>
      </c>
      <c r="AJ1025">
        <f>IF('Main Data'!N1025="Two-tone",1,0)</f>
        <v>0</v>
      </c>
      <c r="AK1025">
        <f>IF(OR('Main Data'!N1025="YG 18K",'Main Data'!N1025="PG 18K",'Main Data'!N1025="WG 18K",'Main Data'!N1025="Mixes of 18K"),1,0)</f>
        <v>0</v>
      </c>
      <c r="AL1025">
        <f>IF(OR(,'Main Data'!N1025="PVD",'Main Data'!N1025="Gold plate"),1,0)</f>
        <v>0</v>
      </c>
      <c r="AM1025">
        <f>IF(OR('Main Data'!AV1025="Yes",'Main Data'!AW1025="Yes",'Main Data'!AU1025="Yes"),1,0)</f>
        <v>0</v>
      </c>
      <c r="AN1025">
        <f>IF(OR(ISTEXT('Main Data'!AX1025), ISTEXT('Main Data'!AY1025)),1,0)</f>
        <v>0</v>
      </c>
      <c r="AO1025">
        <f>IF('Main Data'!AZ1025="Yes",1,0)</f>
        <v>0</v>
      </c>
      <c r="AP1025">
        <f>IF('Main Data'!BA1025="Yes",1,0)</f>
        <v>0</v>
      </c>
      <c r="AQ1025">
        <f>IF('Main Data'!BD1025="Yes",1,0)</f>
        <v>0</v>
      </c>
      <c r="AR1025">
        <f>IF('Main Data'!BE1025="A",1,0)</f>
        <v>0</v>
      </c>
      <c r="AS1025">
        <f>IF('Main Data'!BE1025="AA",1,0)</f>
        <v>0</v>
      </c>
      <c r="AT1025">
        <f>IF('Main Data'!BE1025="AAA",1,0)</f>
        <v>0</v>
      </c>
      <c r="AU1025">
        <f>IF('Main Data'!BE1025="AAAA",1,0)</f>
        <v>1</v>
      </c>
      <c r="AV1025">
        <f>IF('Main Data'!P1025="Yes",1,0)</f>
        <v>0</v>
      </c>
      <c r="AW1025">
        <f>IF('Main Data'!AP1025="Yes",1,0)</f>
        <v>0</v>
      </c>
      <c r="AX1025">
        <f>IF(OR('Main Data'!V1025="Yes", 'Main Data'!W1025="Yes",'Main Data'!X1025="Yes"),1,0)</f>
        <v>0</v>
      </c>
      <c r="AY1025">
        <f>IF(OR('Main Data'!Y1025="Yes",'Main Data'!Z1025="Yes"),1,0)</f>
        <v>0</v>
      </c>
      <c r="AZ1025">
        <f>IF('Main Data'!AR1025="Yes",1,0)</f>
        <v>0</v>
      </c>
      <c r="BA1025">
        <f>IF('Main Data'!AS1025="Yes",1,0)</f>
        <v>0</v>
      </c>
      <c r="BB1025">
        <f>IF('Main Data'!AG1025="Yes",1,0)</f>
        <v>0</v>
      </c>
      <c r="BC1025">
        <f>IF('Main Data'!AB1025="Yes",1,0)</f>
        <v>0</v>
      </c>
      <c r="BD1025">
        <f>IF('Main Data'!AA1025="Yes",1,0)</f>
        <v>0</v>
      </c>
      <c r="BE1025">
        <f>IF('Main Data'!AC1025="Yes",1,0)</f>
        <v>0</v>
      </c>
      <c r="BF1025">
        <f>IF('Main Data'!AF1025="Yes",1,0)</f>
        <v>0</v>
      </c>
      <c r="BG1025">
        <f>IF(OR('Main Data'!AI1025="Yes",'Main Data'!AL1025="Yes"),1,0)</f>
        <v>1</v>
      </c>
      <c r="BH1025">
        <f>IF('Main Data'!AJ1025="Yes",1,0)</f>
        <v>0</v>
      </c>
      <c r="BI1025">
        <f>IF('Main Data'!AK1025="Yes",1,0)</f>
        <v>0</v>
      </c>
      <c r="BJ1025">
        <f>IF('Main Data'!AM1025="Yes",1,0)</f>
        <v>0</v>
      </c>
      <c r="BK1025">
        <f>IF('Main Data'!AQ1025="Yes",1,0)</f>
        <v>0</v>
      </c>
      <c r="BL1025" s="21">
        <f t="shared" si="91"/>
        <v>0</v>
      </c>
      <c r="BM1025" s="21">
        <f t="shared" si="92"/>
        <v>1</v>
      </c>
      <c r="BN1025" s="21">
        <f t="shared" si="93"/>
        <v>0</v>
      </c>
      <c r="BO1025" s="21">
        <f t="shared" si="94"/>
        <v>0</v>
      </c>
      <c r="BP1025" s="21">
        <f t="shared" si="95"/>
        <v>0</v>
      </c>
    </row>
    <row r="1026" spans="1:68" x14ac:dyDescent="0.2">
      <c r="A1026">
        <v>1022</v>
      </c>
      <c r="B1026" s="33">
        <f>'Main Data'!C1026</f>
        <v>43779</v>
      </c>
      <c r="C1026">
        <f>'Main Data'!D1026</f>
        <v>263</v>
      </c>
      <c r="D1026" s="26">
        <f>'Main Data'!E1026</f>
        <v>3800</v>
      </c>
      <c r="E1026" s="26">
        <f>'Main Data'!F1026</f>
        <v>4750</v>
      </c>
      <c r="F1026" s="34">
        <f t="shared" si="90"/>
        <v>8.2427563457144775</v>
      </c>
      <c r="G1026">
        <f>IF('Main Data'!H1026="AP",1,0)</f>
        <v>0</v>
      </c>
      <c r="H1026">
        <f>IF('Main Data'!H1026="Blancpain",1,0)</f>
        <v>0</v>
      </c>
      <c r="I1026">
        <f>IF('Main Data'!H1026="Breguet",1,0)</f>
        <v>0</v>
      </c>
      <c r="J1026">
        <f>IF('Main Data'!H1026="Breitling",1,0)</f>
        <v>1</v>
      </c>
      <c r="K1026">
        <f>IF('Main Data'!H1026="Cartier",1,0)</f>
        <v>0</v>
      </c>
      <c r="L1026">
        <f>IF('Main Data'!H1026="Gallet",1,0)</f>
        <v>0</v>
      </c>
      <c r="M1026">
        <f>IF('Main Data'!H1026="Girard Perregaux",1,0)</f>
        <v>0</v>
      </c>
      <c r="N1026">
        <f>IF('Main Data'!H1026="Gubelin",1,0)</f>
        <v>0</v>
      </c>
      <c r="O1026">
        <f>IF('Main Data'!H1026="Heuer",1,0)</f>
        <v>0</v>
      </c>
      <c r="P1026">
        <f>IF('Main Data'!H1026="IWC",1,0)</f>
        <v>0</v>
      </c>
      <c r="Q1026">
        <f>IF('Main Data'!H1026="JLC",1,0)</f>
        <v>0</v>
      </c>
      <c r="R1026">
        <f>IF('Main Data'!H1026="Longines",1,0)</f>
        <v>0</v>
      </c>
      <c r="S1026">
        <f>IF('Main Data'!H1026="Movado",1,0)</f>
        <v>0</v>
      </c>
      <c r="T1026">
        <f>IF('Main Data'!H1026="Omega",1,0)</f>
        <v>0</v>
      </c>
      <c r="U1026">
        <f>IF('Main Data'!H1026="Panerai",1,0)</f>
        <v>0</v>
      </c>
      <c r="V1026">
        <f>IF('Main Data'!H1026="Patek",1,0)</f>
        <v>0</v>
      </c>
      <c r="W1026">
        <f>IF('Main Data'!H1026="Rolex",1,0)</f>
        <v>0</v>
      </c>
      <c r="X1026">
        <f>IF('Main Data'!H1026="Tudor",1,0)</f>
        <v>0</v>
      </c>
      <c r="Y1026">
        <f>IF('Main Data'!H1026="Ulysse Nardin",1,0)</f>
        <v>0</v>
      </c>
      <c r="Z1026">
        <f>IF('Main Data'!H1026="Universal Geneve",1,0)</f>
        <v>0</v>
      </c>
      <c r="AA1026">
        <f>IF('Main Data'!H1026="Vacheron",1,0)</f>
        <v>0</v>
      </c>
      <c r="AB1026">
        <f>IF('Main Data'!H1026="Zenith",1,0)</f>
        <v>0</v>
      </c>
      <c r="AC1026">
        <f>IF('Main Data'!J1026="Stainless Steel",1,0)</f>
        <v>0</v>
      </c>
      <c r="AD1026">
        <f>IF('Main Data'!J1026="Two-tone",1,0)</f>
        <v>0</v>
      </c>
      <c r="AE1026">
        <f>IF(OR('Main Data'!J1026="YG 18K",'Main Data'!J1026="YG &lt;18K",'Main Data'!J1026="PG 18K",'Main Data'!J1026="PG &lt;18K",'Main Data'!J1026="WG 18K",'Main Data'!J1026="Mixes of 18K",'Main Data'!J1026="Mixes &lt;18K"),1,0)</f>
        <v>1</v>
      </c>
      <c r="AF1026">
        <f>IF('Main Data'!J1026="Platinum",1,0)</f>
        <v>0</v>
      </c>
      <c r="AG1026">
        <f>IF(OR('Main Data'!J1026="PVD",'Main Data'!J1026="Gold Plate",'Main Data'!J1026="Other"),1,0)</f>
        <v>0</v>
      </c>
      <c r="AH1026">
        <f>IF('Main Data'!N1026="Stainless Steel",1,0)</f>
        <v>0</v>
      </c>
      <c r="AI1026">
        <f>IF('Main Data'!N1026="Leather",1,0)</f>
        <v>1</v>
      </c>
      <c r="AJ1026">
        <f>IF('Main Data'!N1026="Two-tone",1,0)</f>
        <v>0</v>
      </c>
      <c r="AK1026">
        <f>IF(OR('Main Data'!N1026="YG 18K",'Main Data'!N1026="PG 18K",'Main Data'!N1026="WG 18K",'Main Data'!N1026="Mixes of 18K"),1,0)</f>
        <v>0</v>
      </c>
      <c r="AL1026">
        <f>IF(OR(,'Main Data'!N1026="PVD",'Main Data'!N1026="Gold plate"),1,0)</f>
        <v>0</v>
      </c>
      <c r="AM1026">
        <f>IF(OR('Main Data'!AV1026="Yes",'Main Data'!AW1026="Yes",'Main Data'!AU1026="Yes"),1,0)</f>
        <v>0</v>
      </c>
      <c r="AN1026">
        <f>IF(OR(ISTEXT('Main Data'!AX1026), ISTEXT('Main Data'!AY1026)),1,0)</f>
        <v>0</v>
      </c>
      <c r="AO1026">
        <f>IF('Main Data'!AZ1026="Yes",1,0)</f>
        <v>0</v>
      </c>
      <c r="AP1026">
        <f>IF('Main Data'!BA1026="Yes",1,0)</f>
        <v>0</v>
      </c>
      <c r="AQ1026">
        <f>IF('Main Data'!BD1026="Yes",1,0)</f>
        <v>0</v>
      </c>
      <c r="AR1026">
        <f>IF('Main Data'!BE1026="A",1,0)</f>
        <v>0</v>
      </c>
      <c r="AS1026">
        <f>IF('Main Data'!BE1026="AA",1,0)</f>
        <v>0</v>
      </c>
      <c r="AT1026">
        <f>IF('Main Data'!BE1026="AAA",1,0)</f>
        <v>1</v>
      </c>
      <c r="AU1026">
        <f>IF('Main Data'!BE1026="AAAA",1,0)</f>
        <v>0</v>
      </c>
      <c r="AV1026">
        <f>IF('Main Data'!P1026="Yes",1,0)</f>
        <v>0</v>
      </c>
      <c r="AW1026">
        <f>IF('Main Data'!AP1026="Yes",1,0)</f>
        <v>0</v>
      </c>
      <c r="AX1026">
        <f>IF(OR('Main Data'!V1026="Yes", 'Main Data'!W1026="Yes",'Main Data'!X1026="Yes"),1,0)</f>
        <v>0</v>
      </c>
      <c r="AY1026">
        <f>IF(OR('Main Data'!Y1026="Yes",'Main Data'!Z1026="Yes"),1,0)</f>
        <v>0</v>
      </c>
      <c r="AZ1026">
        <f>IF('Main Data'!AR1026="Yes",1,0)</f>
        <v>0</v>
      </c>
      <c r="BA1026">
        <f>IF('Main Data'!AS1026="Yes",1,0)</f>
        <v>0</v>
      </c>
      <c r="BB1026">
        <f>IF('Main Data'!AG1026="Yes",1,0)</f>
        <v>0</v>
      </c>
      <c r="BC1026">
        <f>IF('Main Data'!AB1026="Yes",1,0)</f>
        <v>0</v>
      </c>
      <c r="BD1026">
        <f>IF('Main Data'!AA1026="Yes",1,0)</f>
        <v>0</v>
      </c>
      <c r="BE1026">
        <f>IF('Main Data'!AC1026="Yes",1,0)</f>
        <v>0</v>
      </c>
      <c r="BF1026">
        <f>IF('Main Data'!AF1026="Yes",1,0)</f>
        <v>0</v>
      </c>
      <c r="BG1026">
        <f>IF(OR('Main Data'!AI1026="Yes",'Main Data'!AL1026="Yes"),1,0)</f>
        <v>1</v>
      </c>
      <c r="BH1026">
        <f>IF('Main Data'!AJ1026="Yes",1,0)</f>
        <v>0</v>
      </c>
      <c r="BI1026">
        <f>IF('Main Data'!AK1026="Yes",1,0)</f>
        <v>0</v>
      </c>
      <c r="BJ1026">
        <f>IF('Main Data'!AM1026="Yes",1,0)</f>
        <v>0</v>
      </c>
      <c r="BK1026">
        <f>IF('Main Data'!AQ1026="Yes",1,0)</f>
        <v>0</v>
      </c>
      <c r="BL1026" s="21">
        <f t="shared" si="91"/>
        <v>0</v>
      </c>
      <c r="BM1026" s="21">
        <f t="shared" si="92"/>
        <v>1</v>
      </c>
      <c r="BN1026" s="21">
        <f t="shared" si="93"/>
        <v>0</v>
      </c>
      <c r="BO1026" s="21">
        <f t="shared" si="94"/>
        <v>0</v>
      </c>
      <c r="BP1026" s="21">
        <f t="shared" si="95"/>
        <v>0</v>
      </c>
    </row>
    <row r="1027" spans="1:68" x14ac:dyDescent="0.2">
      <c r="A1027">
        <v>1023</v>
      </c>
      <c r="B1027" s="33">
        <f>'Main Data'!C1027</f>
        <v>43779</v>
      </c>
      <c r="C1027">
        <f>'Main Data'!D1027</f>
        <v>264</v>
      </c>
      <c r="D1027" s="26">
        <f>'Main Data'!E1027</f>
        <v>1700</v>
      </c>
      <c r="E1027" s="26">
        <f>'Main Data'!F1027</f>
        <v>2125</v>
      </c>
      <c r="F1027" s="34">
        <f t="shared" si="90"/>
        <v>7.4383835300443071</v>
      </c>
      <c r="G1027">
        <f>IF('Main Data'!H1027="AP",1,0)</f>
        <v>0</v>
      </c>
      <c r="H1027">
        <f>IF('Main Data'!H1027="Blancpain",1,0)</f>
        <v>0</v>
      </c>
      <c r="I1027">
        <f>IF('Main Data'!H1027="Breguet",1,0)</f>
        <v>0</v>
      </c>
      <c r="J1027">
        <f>IF('Main Data'!H1027="Breitling",1,0)</f>
        <v>0</v>
      </c>
      <c r="K1027">
        <f>IF('Main Data'!H1027="Cartier",1,0)</f>
        <v>0</v>
      </c>
      <c r="L1027">
        <f>IF('Main Data'!H1027="Gallet",1,0)</f>
        <v>1</v>
      </c>
      <c r="M1027">
        <f>IF('Main Data'!H1027="Girard Perregaux",1,0)</f>
        <v>0</v>
      </c>
      <c r="N1027">
        <f>IF('Main Data'!H1027="Gubelin",1,0)</f>
        <v>0</v>
      </c>
      <c r="O1027">
        <f>IF('Main Data'!H1027="Heuer",1,0)</f>
        <v>0</v>
      </c>
      <c r="P1027">
        <f>IF('Main Data'!H1027="IWC",1,0)</f>
        <v>0</v>
      </c>
      <c r="Q1027">
        <f>IF('Main Data'!H1027="JLC",1,0)</f>
        <v>0</v>
      </c>
      <c r="R1027">
        <f>IF('Main Data'!H1027="Longines",1,0)</f>
        <v>0</v>
      </c>
      <c r="S1027">
        <f>IF('Main Data'!H1027="Movado",1,0)</f>
        <v>0</v>
      </c>
      <c r="T1027">
        <f>IF('Main Data'!H1027="Omega",1,0)</f>
        <v>0</v>
      </c>
      <c r="U1027">
        <f>IF('Main Data'!H1027="Panerai",1,0)</f>
        <v>0</v>
      </c>
      <c r="V1027">
        <f>IF('Main Data'!H1027="Patek",1,0)</f>
        <v>0</v>
      </c>
      <c r="W1027">
        <f>IF('Main Data'!H1027="Rolex",1,0)</f>
        <v>0</v>
      </c>
      <c r="X1027">
        <f>IF('Main Data'!H1027="Tudor",1,0)</f>
        <v>0</v>
      </c>
      <c r="Y1027">
        <f>IF('Main Data'!H1027="Ulysse Nardin",1,0)</f>
        <v>0</v>
      </c>
      <c r="Z1027">
        <f>IF('Main Data'!H1027="Universal Geneve",1,0)</f>
        <v>0</v>
      </c>
      <c r="AA1027">
        <f>IF('Main Data'!H1027="Vacheron",1,0)</f>
        <v>0</v>
      </c>
      <c r="AB1027">
        <f>IF('Main Data'!H1027="Zenith",1,0)</f>
        <v>0</v>
      </c>
      <c r="AC1027">
        <f>IF('Main Data'!J1027="Stainless Steel",1,0)</f>
        <v>1</v>
      </c>
      <c r="AD1027">
        <f>IF('Main Data'!J1027="Two-tone",1,0)</f>
        <v>0</v>
      </c>
      <c r="AE1027">
        <f>IF(OR('Main Data'!J1027="YG 18K",'Main Data'!J1027="YG &lt;18K",'Main Data'!J1027="PG 18K",'Main Data'!J1027="PG &lt;18K",'Main Data'!J1027="WG 18K",'Main Data'!J1027="Mixes of 18K",'Main Data'!J1027="Mixes &lt;18K"),1,0)</f>
        <v>0</v>
      </c>
      <c r="AF1027">
        <f>IF('Main Data'!J1027="Platinum",1,0)</f>
        <v>0</v>
      </c>
      <c r="AG1027">
        <f>IF(OR('Main Data'!J1027="PVD",'Main Data'!J1027="Gold Plate",'Main Data'!J1027="Other"),1,0)</f>
        <v>0</v>
      </c>
      <c r="AH1027">
        <f>IF('Main Data'!N1027="Stainless Steel",1,0)</f>
        <v>0</v>
      </c>
      <c r="AI1027">
        <f>IF('Main Data'!N1027="Leather",1,0)</f>
        <v>1</v>
      </c>
      <c r="AJ1027">
        <f>IF('Main Data'!N1027="Two-tone",1,0)</f>
        <v>0</v>
      </c>
      <c r="AK1027">
        <f>IF(OR('Main Data'!N1027="YG 18K",'Main Data'!N1027="PG 18K",'Main Data'!N1027="WG 18K",'Main Data'!N1027="Mixes of 18K"),1,0)</f>
        <v>0</v>
      </c>
      <c r="AL1027">
        <f>IF(OR(,'Main Data'!N1027="PVD",'Main Data'!N1027="Gold plate"),1,0)</f>
        <v>0</v>
      </c>
      <c r="AM1027">
        <f>IF(OR('Main Data'!AV1027="Yes",'Main Data'!AW1027="Yes",'Main Data'!AU1027="Yes"),1,0)</f>
        <v>0</v>
      </c>
      <c r="AN1027">
        <f>IF(OR(ISTEXT('Main Data'!AX1027), ISTEXT('Main Data'!AY1027)),1,0)</f>
        <v>0</v>
      </c>
      <c r="AO1027">
        <f>IF('Main Data'!AZ1027="Yes",1,0)</f>
        <v>0</v>
      </c>
      <c r="AP1027">
        <f>IF('Main Data'!BA1027="Yes",1,0)</f>
        <v>0</v>
      </c>
      <c r="AQ1027">
        <f>IF('Main Data'!BD1027="Yes",1,0)</f>
        <v>0</v>
      </c>
      <c r="AR1027">
        <f>IF('Main Data'!BE1027="A",1,0)</f>
        <v>0</v>
      </c>
      <c r="AS1027">
        <f>IF('Main Data'!BE1027="AA",1,0)</f>
        <v>1</v>
      </c>
      <c r="AT1027">
        <f>IF('Main Data'!BE1027="AAA",1,0)</f>
        <v>0</v>
      </c>
      <c r="AU1027">
        <f>IF('Main Data'!BE1027="AAAA",1,0)</f>
        <v>0</v>
      </c>
      <c r="AV1027">
        <f>IF('Main Data'!P1027="Yes",1,0)</f>
        <v>0</v>
      </c>
      <c r="AW1027">
        <f>IF('Main Data'!AP1027="Yes",1,0)</f>
        <v>0</v>
      </c>
      <c r="AX1027">
        <f>IF(OR('Main Data'!V1027="Yes", 'Main Data'!W1027="Yes",'Main Data'!X1027="Yes"),1,0)</f>
        <v>0</v>
      </c>
      <c r="AY1027">
        <f>IF(OR('Main Data'!Y1027="Yes",'Main Data'!Z1027="Yes"),1,0)</f>
        <v>0</v>
      </c>
      <c r="AZ1027">
        <f>IF('Main Data'!AR1027="Yes",1,0)</f>
        <v>0</v>
      </c>
      <c r="BA1027">
        <f>IF('Main Data'!AS1027="Yes",1,0)</f>
        <v>0</v>
      </c>
      <c r="BB1027">
        <f>IF('Main Data'!AG1027="Yes",1,0)</f>
        <v>0</v>
      </c>
      <c r="BC1027">
        <f>IF('Main Data'!AB1027="Yes",1,0)</f>
        <v>0</v>
      </c>
      <c r="BD1027">
        <f>IF('Main Data'!AA1027="Yes",1,0)</f>
        <v>0</v>
      </c>
      <c r="BE1027">
        <f>IF('Main Data'!AC1027="Yes",1,0)</f>
        <v>0</v>
      </c>
      <c r="BF1027">
        <f>IF('Main Data'!AF1027="Yes",1,0)</f>
        <v>0</v>
      </c>
      <c r="BG1027">
        <f>IF(OR('Main Data'!AI1027="Yes",'Main Data'!AL1027="Yes"),1,0)</f>
        <v>1</v>
      </c>
      <c r="BH1027">
        <f>IF('Main Data'!AJ1027="Yes",1,0)</f>
        <v>0</v>
      </c>
      <c r="BI1027">
        <f>IF('Main Data'!AK1027="Yes",1,0)</f>
        <v>0</v>
      </c>
      <c r="BJ1027">
        <f>IF('Main Data'!AM1027="Yes",1,0)</f>
        <v>0</v>
      </c>
      <c r="BK1027">
        <f>IF('Main Data'!AQ1027="Yes",1,0)</f>
        <v>0</v>
      </c>
      <c r="BL1027" s="21">
        <f t="shared" si="91"/>
        <v>0</v>
      </c>
      <c r="BM1027" s="21">
        <f t="shared" si="92"/>
        <v>1</v>
      </c>
      <c r="BN1027" s="21">
        <f t="shared" si="93"/>
        <v>0</v>
      </c>
      <c r="BO1027" s="21">
        <f t="shared" si="94"/>
        <v>0</v>
      </c>
      <c r="BP1027" s="21">
        <f t="shared" si="95"/>
        <v>0</v>
      </c>
    </row>
    <row r="1028" spans="1:68" x14ac:dyDescent="0.2">
      <c r="A1028">
        <v>1024</v>
      </c>
      <c r="B1028" s="33">
        <f>'Main Data'!C1028</f>
        <v>43779</v>
      </c>
      <c r="C1028">
        <f>'Main Data'!D1028</f>
        <v>266</v>
      </c>
      <c r="D1028" s="26">
        <f>'Main Data'!E1028</f>
        <v>2000</v>
      </c>
      <c r="E1028" s="26">
        <f>'Main Data'!F1028</f>
        <v>2500</v>
      </c>
      <c r="F1028" s="34">
        <f t="shared" si="90"/>
        <v>7.6009024595420822</v>
      </c>
      <c r="G1028">
        <f>IF('Main Data'!H1028="AP",1,0)</f>
        <v>0</v>
      </c>
      <c r="H1028">
        <f>IF('Main Data'!H1028="Blancpain",1,0)</f>
        <v>0</v>
      </c>
      <c r="I1028">
        <f>IF('Main Data'!H1028="Breguet",1,0)</f>
        <v>0</v>
      </c>
      <c r="J1028">
        <f>IF('Main Data'!H1028="Breitling",1,0)</f>
        <v>0</v>
      </c>
      <c r="K1028">
        <f>IF('Main Data'!H1028="Cartier",1,0)</f>
        <v>0</v>
      </c>
      <c r="L1028">
        <f>IF('Main Data'!H1028="Gallet",1,0)</f>
        <v>0</v>
      </c>
      <c r="M1028">
        <f>IF('Main Data'!H1028="Girard Perregaux",1,0)</f>
        <v>0</v>
      </c>
      <c r="N1028">
        <f>IF('Main Data'!H1028="Gubelin",1,0)</f>
        <v>0</v>
      </c>
      <c r="O1028">
        <f>IF('Main Data'!H1028="Heuer",1,0)</f>
        <v>0</v>
      </c>
      <c r="P1028">
        <f>IF('Main Data'!H1028="IWC",1,0)</f>
        <v>0</v>
      </c>
      <c r="Q1028">
        <f>IF('Main Data'!H1028="JLC",1,0)</f>
        <v>0</v>
      </c>
      <c r="R1028">
        <f>IF('Main Data'!H1028="Longines",1,0)</f>
        <v>0</v>
      </c>
      <c r="S1028">
        <f>IF('Main Data'!H1028="Movado",1,0)</f>
        <v>0</v>
      </c>
      <c r="T1028">
        <f>IF('Main Data'!H1028="Omega",1,0)</f>
        <v>0</v>
      </c>
      <c r="U1028">
        <f>IF('Main Data'!H1028="Panerai",1,0)</f>
        <v>0</v>
      </c>
      <c r="V1028">
        <f>IF('Main Data'!H1028="Patek",1,0)</f>
        <v>0</v>
      </c>
      <c r="W1028">
        <f>IF('Main Data'!H1028="Rolex",1,0)</f>
        <v>0</v>
      </c>
      <c r="X1028">
        <f>IF('Main Data'!H1028="Tudor",1,0)</f>
        <v>0</v>
      </c>
      <c r="Y1028">
        <f>IF('Main Data'!H1028="Ulysse Nardin",1,0)</f>
        <v>0</v>
      </c>
      <c r="Z1028">
        <f>IF('Main Data'!H1028="Universal Geneve",1,0)</f>
        <v>1</v>
      </c>
      <c r="AA1028">
        <f>IF('Main Data'!H1028="Vacheron",1,0)</f>
        <v>0</v>
      </c>
      <c r="AB1028">
        <f>IF('Main Data'!H1028="Zenith",1,0)</f>
        <v>0</v>
      </c>
      <c r="AC1028">
        <f>IF('Main Data'!J1028="Stainless Steel",1,0)</f>
        <v>0</v>
      </c>
      <c r="AD1028">
        <f>IF('Main Data'!J1028="Two-tone",1,0)</f>
        <v>0</v>
      </c>
      <c r="AE1028">
        <f>IF(OR('Main Data'!J1028="YG 18K",'Main Data'!J1028="YG &lt;18K",'Main Data'!J1028="PG 18K",'Main Data'!J1028="PG &lt;18K",'Main Data'!J1028="WG 18K",'Main Data'!J1028="Mixes of 18K",'Main Data'!J1028="Mixes &lt;18K"),1,0)</f>
        <v>1</v>
      </c>
      <c r="AF1028">
        <f>IF('Main Data'!J1028="Platinum",1,0)</f>
        <v>0</v>
      </c>
      <c r="AG1028">
        <f>IF(OR('Main Data'!J1028="PVD",'Main Data'!J1028="Gold Plate",'Main Data'!J1028="Other"),1,0)</f>
        <v>0</v>
      </c>
      <c r="AH1028">
        <f>IF('Main Data'!N1028="Stainless Steel",1,0)</f>
        <v>0</v>
      </c>
      <c r="AI1028">
        <f>IF('Main Data'!N1028="Leather",1,0)</f>
        <v>1</v>
      </c>
      <c r="AJ1028">
        <f>IF('Main Data'!N1028="Two-tone",1,0)</f>
        <v>0</v>
      </c>
      <c r="AK1028">
        <f>IF(OR('Main Data'!N1028="YG 18K",'Main Data'!N1028="PG 18K",'Main Data'!N1028="WG 18K",'Main Data'!N1028="Mixes of 18K"),1,0)</f>
        <v>0</v>
      </c>
      <c r="AL1028">
        <f>IF(OR(,'Main Data'!N1028="PVD",'Main Data'!N1028="Gold plate"),1,0)</f>
        <v>0</v>
      </c>
      <c r="AM1028">
        <f>IF(OR('Main Data'!AV1028="Yes",'Main Data'!AW1028="Yes",'Main Data'!AU1028="Yes"),1,0)</f>
        <v>0</v>
      </c>
      <c r="AN1028">
        <f>IF(OR(ISTEXT('Main Data'!AX1028), ISTEXT('Main Data'!AY1028)),1,0)</f>
        <v>0</v>
      </c>
      <c r="AO1028">
        <f>IF('Main Data'!AZ1028="Yes",1,0)</f>
        <v>0</v>
      </c>
      <c r="AP1028">
        <f>IF('Main Data'!BA1028="Yes",1,0)</f>
        <v>0</v>
      </c>
      <c r="AQ1028">
        <f>IF('Main Data'!BD1028="Yes",1,0)</f>
        <v>0</v>
      </c>
      <c r="AR1028">
        <f>IF('Main Data'!BE1028="A",1,0)</f>
        <v>0</v>
      </c>
      <c r="AS1028">
        <f>IF('Main Data'!BE1028="AA",1,0)</f>
        <v>1</v>
      </c>
      <c r="AT1028">
        <f>IF('Main Data'!BE1028="AAA",1,0)</f>
        <v>0</v>
      </c>
      <c r="AU1028">
        <f>IF('Main Data'!BE1028="AAAA",1,0)</f>
        <v>0</v>
      </c>
      <c r="AV1028">
        <f>IF('Main Data'!P1028="Yes",1,0)</f>
        <v>0</v>
      </c>
      <c r="AW1028">
        <f>IF('Main Data'!AP1028="Yes",1,0)</f>
        <v>0</v>
      </c>
      <c r="AX1028">
        <f>IF(OR('Main Data'!V1028="Yes", 'Main Data'!W1028="Yes",'Main Data'!X1028="Yes"),1,0)</f>
        <v>1</v>
      </c>
      <c r="AY1028">
        <f>IF(OR('Main Data'!Y1028="Yes",'Main Data'!Z1028="Yes"),1,0)</f>
        <v>0</v>
      </c>
      <c r="AZ1028">
        <f>IF('Main Data'!AR1028="Yes",1,0)</f>
        <v>0</v>
      </c>
      <c r="BA1028">
        <f>IF('Main Data'!AS1028="Yes",1,0)</f>
        <v>0</v>
      </c>
      <c r="BB1028">
        <f>IF('Main Data'!AG1028="Yes",1,0)</f>
        <v>0</v>
      </c>
      <c r="BC1028">
        <f>IF('Main Data'!AB1028="Yes",1,0)</f>
        <v>0</v>
      </c>
      <c r="BD1028">
        <f>IF('Main Data'!AA1028="Yes",1,0)</f>
        <v>0</v>
      </c>
      <c r="BE1028">
        <f>IF('Main Data'!AC1028="Yes",1,0)</f>
        <v>0</v>
      </c>
      <c r="BF1028">
        <f>IF('Main Data'!AF1028="Yes",1,0)</f>
        <v>0</v>
      </c>
      <c r="BG1028">
        <f>IF(OR('Main Data'!AI1028="Yes",'Main Data'!AL1028="Yes"),1,0)</f>
        <v>0</v>
      </c>
      <c r="BH1028">
        <f>IF('Main Data'!AJ1028="Yes",1,0)</f>
        <v>0</v>
      </c>
      <c r="BI1028">
        <f>IF('Main Data'!AK1028="Yes",1,0)</f>
        <v>0</v>
      </c>
      <c r="BJ1028">
        <f>IF('Main Data'!AM1028="Yes",1,0)</f>
        <v>0</v>
      </c>
      <c r="BK1028">
        <f>IF('Main Data'!AQ1028="Yes",1,0)</f>
        <v>0</v>
      </c>
      <c r="BL1028" s="21">
        <f t="shared" si="91"/>
        <v>0</v>
      </c>
      <c r="BM1028" s="21">
        <f t="shared" si="92"/>
        <v>1</v>
      </c>
      <c r="BN1028" s="21">
        <f t="shared" si="93"/>
        <v>0</v>
      </c>
      <c r="BO1028" s="21">
        <f t="shared" si="94"/>
        <v>0</v>
      </c>
      <c r="BP1028" s="21">
        <f t="shared" si="95"/>
        <v>0</v>
      </c>
    </row>
    <row r="1029" spans="1:68" x14ac:dyDescent="0.2">
      <c r="A1029">
        <v>1025</v>
      </c>
      <c r="B1029" s="33">
        <f>'Main Data'!C1029</f>
        <v>43779</v>
      </c>
      <c r="C1029">
        <f>'Main Data'!D1029</f>
        <v>267</v>
      </c>
      <c r="D1029" s="26">
        <f>'Main Data'!E1029</f>
        <v>1800</v>
      </c>
      <c r="E1029" s="26">
        <f>'Main Data'!F1029</f>
        <v>2250</v>
      </c>
      <c r="F1029" s="34">
        <f t="shared" ref="F1029:F1092" si="96">LN(D1029)</f>
        <v>7.4955419438842563</v>
      </c>
      <c r="G1029">
        <f>IF('Main Data'!H1029="AP",1,0)</f>
        <v>0</v>
      </c>
      <c r="H1029">
        <f>IF('Main Data'!H1029="Blancpain",1,0)</f>
        <v>0</v>
      </c>
      <c r="I1029">
        <f>IF('Main Data'!H1029="Breguet",1,0)</f>
        <v>0</v>
      </c>
      <c r="J1029">
        <f>IF('Main Data'!H1029="Breitling",1,0)</f>
        <v>0</v>
      </c>
      <c r="K1029">
        <f>IF('Main Data'!H1029="Cartier",1,0)</f>
        <v>0</v>
      </c>
      <c r="L1029">
        <f>IF('Main Data'!H1029="Gallet",1,0)</f>
        <v>0</v>
      </c>
      <c r="M1029">
        <f>IF('Main Data'!H1029="Girard Perregaux",1,0)</f>
        <v>0</v>
      </c>
      <c r="N1029">
        <f>IF('Main Data'!H1029="Gubelin",1,0)</f>
        <v>0</v>
      </c>
      <c r="O1029">
        <f>IF('Main Data'!H1029="Heuer",1,0)</f>
        <v>0</v>
      </c>
      <c r="P1029">
        <f>IF('Main Data'!H1029="IWC",1,0)</f>
        <v>0</v>
      </c>
      <c r="Q1029">
        <f>IF('Main Data'!H1029="JLC",1,0)</f>
        <v>0</v>
      </c>
      <c r="R1029">
        <f>IF('Main Data'!H1029="Longines",1,0)</f>
        <v>0</v>
      </c>
      <c r="S1029">
        <f>IF('Main Data'!H1029="Movado",1,0)</f>
        <v>0</v>
      </c>
      <c r="T1029">
        <f>IF('Main Data'!H1029="Omega",1,0)</f>
        <v>0</v>
      </c>
      <c r="U1029">
        <f>IF('Main Data'!H1029="Panerai",1,0)</f>
        <v>0</v>
      </c>
      <c r="V1029">
        <f>IF('Main Data'!H1029="Patek",1,0)</f>
        <v>0</v>
      </c>
      <c r="W1029">
        <f>IF('Main Data'!H1029="Rolex",1,0)</f>
        <v>0</v>
      </c>
      <c r="X1029">
        <f>IF('Main Data'!H1029="Tudor",1,0)</f>
        <v>0</v>
      </c>
      <c r="Y1029">
        <f>IF('Main Data'!H1029="Ulysse Nardin",1,0)</f>
        <v>0</v>
      </c>
      <c r="Z1029">
        <f>IF('Main Data'!H1029="Universal Geneve",1,0)</f>
        <v>1</v>
      </c>
      <c r="AA1029">
        <f>IF('Main Data'!H1029="Vacheron",1,0)</f>
        <v>0</v>
      </c>
      <c r="AB1029">
        <f>IF('Main Data'!H1029="Zenith",1,0)</f>
        <v>0</v>
      </c>
      <c r="AC1029">
        <f>IF('Main Data'!J1029="Stainless Steel",1,0)</f>
        <v>0</v>
      </c>
      <c r="AD1029">
        <f>IF('Main Data'!J1029="Two-tone",1,0)</f>
        <v>0</v>
      </c>
      <c r="AE1029">
        <f>IF(OR('Main Data'!J1029="YG 18K",'Main Data'!J1029="YG &lt;18K",'Main Data'!J1029="PG 18K",'Main Data'!J1029="PG &lt;18K",'Main Data'!J1029="WG 18K",'Main Data'!J1029="Mixes of 18K",'Main Data'!J1029="Mixes &lt;18K"),1,0)</f>
        <v>1</v>
      </c>
      <c r="AF1029">
        <f>IF('Main Data'!J1029="Platinum",1,0)</f>
        <v>0</v>
      </c>
      <c r="AG1029">
        <f>IF(OR('Main Data'!J1029="PVD",'Main Data'!J1029="Gold Plate",'Main Data'!J1029="Other"),1,0)</f>
        <v>0</v>
      </c>
      <c r="AH1029">
        <f>IF('Main Data'!N1029="Stainless Steel",1,0)</f>
        <v>0</v>
      </c>
      <c r="AI1029">
        <f>IF('Main Data'!N1029="Leather",1,0)</f>
        <v>1</v>
      </c>
      <c r="AJ1029">
        <f>IF('Main Data'!N1029="Two-tone",1,0)</f>
        <v>0</v>
      </c>
      <c r="AK1029">
        <f>IF(OR('Main Data'!N1029="YG 18K",'Main Data'!N1029="PG 18K",'Main Data'!N1029="WG 18K",'Main Data'!N1029="Mixes of 18K"),1,0)</f>
        <v>0</v>
      </c>
      <c r="AL1029">
        <f>IF(OR(,'Main Data'!N1029="PVD",'Main Data'!N1029="Gold plate"),1,0)</f>
        <v>0</v>
      </c>
      <c r="AM1029">
        <f>IF(OR('Main Data'!AV1029="Yes",'Main Data'!AW1029="Yes",'Main Data'!AU1029="Yes"),1,0)</f>
        <v>0</v>
      </c>
      <c r="AN1029">
        <f>IF(OR(ISTEXT('Main Data'!AX1029), ISTEXT('Main Data'!AY1029)),1,0)</f>
        <v>0</v>
      </c>
      <c r="AO1029">
        <f>IF('Main Data'!AZ1029="Yes",1,0)</f>
        <v>0</v>
      </c>
      <c r="AP1029">
        <f>IF('Main Data'!BA1029="Yes",1,0)</f>
        <v>0</v>
      </c>
      <c r="AQ1029">
        <f>IF('Main Data'!BD1029="Yes",1,0)</f>
        <v>0</v>
      </c>
      <c r="AR1029">
        <f>IF('Main Data'!BE1029="A",1,0)</f>
        <v>0</v>
      </c>
      <c r="AS1029">
        <f>IF('Main Data'!BE1029="AA",1,0)</f>
        <v>1</v>
      </c>
      <c r="AT1029">
        <f>IF('Main Data'!BE1029="AAA",1,0)</f>
        <v>0</v>
      </c>
      <c r="AU1029">
        <f>IF('Main Data'!BE1029="AAAA",1,0)</f>
        <v>0</v>
      </c>
      <c r="AV1029">
        <f>IF('Main Data'!P1029="Yes",1,0)</f>
        <v>0</v>
      </c>
      <c r="AW1029">
        <f>IF('Main Data'!AP1029="Yes",1,0)</f>
        <v>0</v>
      </c>
      <c r="AX1029">
        <f>IF(OR('Main Data'!V1029="Yes", 'Main Data'!W1029="Yes",'Main Data'!X1029="Yes"),1,0)</f>
        <v>1</v>
      </c>
      <c r="AY1029">
        <f>IF(OR('Main Data'!Y1029="Yes",'Main Data'!Z1029="Yes"),1,0)</f>
        <v>0</v>
      </c>
      <c r="AZ1029">
        <f>IF('Main Data'!AR1029="Yes",1,0)</f>
        <v>0</v>
      </c>
      <c r="BA1029">
        <f>IF('Main Data'!AS1029="Yes",1,0)</f>
        <v>0</v>
      </c>
      <c r="BB1029">
        <f>IF('Main Data'!AG1029="Yes",1,0)</f>
        <v>0</v>
      </c>
      <c r="BC1029">
        <f>IF('Main Data'!AB1029="Yes",1,0)</f>
        <v>0</v>
      </c>
      <c r="BD1029">
        <f>IF('Main Data'!AA1029="Yes",1,0)</f>
        <v>0</v>
      </c>
      <c r="BE1029">
        <f>IF('Main Data'!AC1029="Yes",1,0)</f>
        <v>0</v>
      </c>
      <c r="BF1029">
        <f>IF('Main Data'!AF1029="Yes",1,0)</f>
        <v>0</v>
      </c>
      <c r="BG1029">
        <f>IF(OR('Main Data'!AI1029="Yes",'Main Data'!AL1029="Yes"),1,0)</f>
        <v>0</v>
      </c>
      <c r="BH1029">
        <f>IF('Main Data'!AJ1029="Yes",1,0)</f>
        <v>0</v>
      </c>
      <c r="BI1029">
        <f>IF('Main Data'!AK1029="Yes",1,0)</f>
        <v>0</v>
      </c>
      <c r="BJ1029">
        <f>IF('Main Data'!AM1029="Yes",1,0)</f>
        <v>0</v>
      </c>
      <c r="BK1029">
        <f>IF('Main Data'!AQ1029="Yes",1,0)</f>
        <v>0</v>
      </c>
      <c r="BL1029" s="21">
        <f t="shared" ref="BL1029:BL1092" si="97">IF(AND($B1029&gt;=DATEVALUE("1/1/2018"),$B1029&lt;=DATEVALUE("12/31/2018")),1,0)</f>
        <v>0</v>
      </c>
      <c r="BM1029" s="21">
        <f t="shared" ref="BM1029:BM1092" si="98">IF(AND($B1029&gt;=DATEVALUE("1/1/2019"),$B1029&lt;=DATEVALUE("12/31/2019")),1,0)</f>
        <v>1</v>
      </c>
      <c r="BN1029" s="21">
        <f t="shared" ref="BN1029:BN1092" si="99">IF(AND($B1029&gt;=DATEVALUE("1/1/2020"),$B1029&lt;=DATEVALUE("12/31/2020")),1,0)</f>
        <v>0</v>
      </c>
      <c r="BO1029" s="21">
        <f t="shared" ref="BO1029:BO1092" si="100">IF(AND($B1029&gt;=DATEVALUE("1/1/2021"),$B1029&lt;=DATEVALUE("12/31/2021")),1,0)</f>
        <v>0</v>
      </c>
      <c r="BP1029" s="21">
        <f t="shared" ref="BP1029:BP1092" si="101">IF(AND($B1029&gt;=DATEVALUE("1/1/2022"),$B1029&lt;=DATEVALUE("12/31/2022")),1,0)</f>
        <v>0</v>
      </c>
    </row>
    <row r="1030" spans="1:68" x14ac:dyDescent="0.2">
      <c r="A1030">
        <v>1026</v>
      </c>
      <c r="B1030" s="33">
        <f>'Main Data'!C1030</f>
        <v>43779</v>
      </c>
      <c r="C1030">
        <f>'Main Data'!D1030</f>
        <v>269</v>
      </c>
      <c r="D1030" s="26">
        <f>'Main Data'!E1030</f>
        <v>3200</v>
      </c>
      <c r="E1030" s="26">
        <f>'Main Data'!F1030</f>
        <v>4000</v>
      </c>
      <c r="F1030" s="34">
        <f t="shared" si="96"/>
        <v>8.0709060887878188</v>
      </c>
      <c r="G1030">
        <f>IF('Main Data'!H1030="AP",1,0)</f>
        <v>0</v>
      </c>
      <c r="H1030">
        <f>IF('Main Data'!H1030="Blancpain",1,0)</f>
        <v>0</v>
      </c>
      <c r="I1030">
        <f>IF('Main Data'!H1030="Breguet",1,0)</f>
        <v>0</v>
      </c>
      <c r="J1030">
        <f>IF('Main Data'!H1030="Breitling",1,0)</f>
        <v>1</v>
      </c>
      <c r="K1030">
        <f>IF('Main Data'!H1030="Cartier",1,0)</f>
        <v>0</v>
      </c>
      <c r="L1030">
        <f>IF('Main Data'!H1030="Gallet",1,0)</f>
        <v>0</v>
      </c>
      <c r="M1030">
        <f>IF('Main Data'!H1030="Girard Perregaux",1,0)</f>
        <v>0</v>
      </c>
      <c r="N1030">
        <f>IF('Main Data'!H1030="Gubelin",1,0)</f>
        <v>0</v>
      </c>
      <c r="O1030">
        <f>IF('Main Data'!H1030="Heuer",1,0)</f>
        <v>0</v>
      </c>
      <c r="P1030">
        <f>IF('Main Data'!H1030="IWC",1,0)</f>
        <v>0</v>
      </c>
      <c r="Q1030">
        <f>IF('Main Data'!H1030="JLC",1,0)</f>
        <v>0</v>
      </c>
      <c r="R1030">
        <f>IF('Main Data'!H1030="Longines",1,0)</f>
        <v>0</v>
      </c>
      <c r="S1030">
        <f>IF('Main Data'!H1030="Movado",1,0)</f>
        <v>0</v>
      </c>
      <c r="T1030">
        <f>IF('Main Data'!H1030="Omega",1,0)</f>
        <v>0</v>
      </c>
      <c r="U1030">
        <f>IF('Main Data'!H1030="Panerai",1,0)</f>
        <v>0</v>
      </c>
      <c r="V1030">
        <f>IF('Main Data'!H1030="Patek",1,0)</f>
        <v>0</v>
      </c>
      <c r="W1030">
        <f>IF('Main Data'!H1030="Rolex",1,0)</f>
        <v>0</v>
      </c>
      <c r="X1030">
        <f>IF('Main Data'!H1030="Tudor",1,0)</f>
        <v>0</v>
      </c>
      <c r="Y1030">
        <f>IF('Main Data'!H1030="Ulysse Nardin",1,0)</f>
        <v>0</v>
      </c>
      <c r="Z1030">
        <f>IF('Main Data'!H1030="Universal Geneve",1,0)</f>
        <v>0</v>
      </c>
      <c r="AA1030">
        <f>IF('Main Data'!H1030="Vacheron",1,0)</f>
        <v>0</v>
      </c>
      <c r="AB1030">
        <f>IF('Main Data'!H1030="Zenith",1,0)</f>
        <v>0</v>
      </c>
      <c r="AC1030">
        <f>IF('Main Data'!J1030="Stainless Steel",1,0)</f>
        <v>1</v>
      </c>
      <c r="AD1030">
        <f>IF('Main Data'!J1030="Two-tone",1,0)</f>
        <v>0</v>
      </c>
      <c r="AE1030">
        <f>IF(OR('Main Data'!J1030="YG 18K",'Main Data'!J1030="YG &lt;18K",'Main Data'!J1030="PG 18K",'Main Data'!J1030="PG &lt;18K",'Main Data'!J1030="WG 18K",'Main Data'!J1030="Mixes of 18K",'Main Data'!J1030="Mixes &lt;18K"),1,0)</f>
        <v>0</v>
      </c>
      <c r="AF1030">
        <f>IF('Main Data'!J1030="Platinum",1,0)</f>
        <v>0</v>
      </c>
      <c r="AG1030">
        <f>IF(OR('Main Data'!J1030="PVD",'Main Data'!J1030="Gold Plate",'Main Data'!J1030="Other"),1,0)</f>
        <v>0</v>
      </c>
      <c r="AH1030">
        <f>IF('Main Data'!N1030="Stainless Steel",1,0)</f>
        <v>0</v>
      </c>
      <c r="AI1030">
        <f>IF('Main Data'!N1030="Leather",1,0)</f>
        <v>1</v>
      </c>
      <c r="AJ1030">
        <f>IF('Main Data'!N1030="Two-tone",1,0)</f>
        <v>0</v>
      </c>
      <c r="AK1030">
        <f>IF(OR('Main Data'!N1030="YG 18K",'Main Data'!N1030="PG 18K",'Main Data'!N1030="WG 18K",'Main Data'!N1030="Mixes of 18K"),1,0)</f>
        <v>0</v>
      </c>
      <c r="AL1030">
        <f>IF(OR(,'Main Data'!N1030="PVD",'Main Data'!N1030="Gold plate"),1,0)</f>
        <v>0</v>
      </c>
      <c r="AM1030">
        <f>IF(OR('Main Data'!AV1030="Yes",'Main Data'!AW1030="Yes",'Main Data'!AU1030="Yes"),1,0)</f>
        <v>0</v>
      </c>
      <c r="AN1030">
        <f>IF(OR(ISTEXT('Main Data'!AX1030), ISTEXT('Main Data'!AY1030)),1,0)</f>
        <v>0</v>
      </c>
      <c r="AO1030">
        <f>IF('Main Data'!AZ1030="Yes",1,0)</f>
        <v>0</v>
      </c>
      <c r="AP1030">
        <f>IF('Main Data'!BA1030="Yes",1,0)</f>
        <v>0</v>
      </c>
      <c r="AQ1030">
        <f>IF('Main Data'!BD1030="Yes",1,0)</f>
        <v>0</v>
      </c>
      <c r="AR1030">
        <f>IF('Main Data'!BE1030="A",1,0)</f>
        <v>0</v>
      </c>
      <c r="AS1030">
        <f>IF('Main Data'!BE1030="AA",1,0)</f>
        <v>1</v>
      </c>
      <c r="AT1030">
        <f>IF('Main Data'!BE1030="AAA",1,0)</f>
        <v>0</v>
      </c>
      <c r="AU1030">
        <f>IF('Main Data'!BE1030="AAAA",1,0)</f>
        <v>0</v>
      </c>
      <c r="AV1030">
        <f>IF('Main Data'!P1030="Yes",1,0)</f>
        <v>0</v>
      </c>
      <c r="AW1030">
        <f>IF('Main Data'!AP1030="Yes",1,0)</f>
        <v>0</v>
      </c>
      <c r="AX1030">
        <f>IF(OR('Main Data'!V1030="Yes", 'Main Data'!W1030="Yes",'Main Data'!X1030="Yes"),1,0)</f>
        <v>0</v>
      </c>
      <c r="AY1030">
        <f>IF(OR('Main Data'!Y1030="Yes",'Main Data'!Z1030="Yes"),1,0)</f>
        <v>0</v>
      </c>
      <c r="AZ1030">
        <f>IF('Main Data'!AR1030="Yes",1,0)</f>
        <v>0</v>
      </c>
      <c r="BA1030">
        <f>IF('Main Data'!AS1030="Yes",1,0)</f>
        <v>0</v>
      </c>
      <c r="BB1030">
        <f>IF('Main Data'!AG1030="Yes",1,0)</f>
        <v>0</v>
      </c>
      <c r="BC1030">
        <f>IF('Main Data'!AB1030="Yes",1,0)</f>
        <v>0</v>
      </c>
      <c r="BD1030">
        <f>IF('Main Data'!AA1030="Yes",1,0)</f>
        <v>0</v>
      </c>
      <c r="BE1030">
        <f>IF('Main Data'!AC1030="Yes",1,0)</f>
        <v>0</v>
      </c>
      <c r="BF1030">
        <f>IF('Main Data'!AF1030="Yes",1,0)</f>
        <v>0</v>
      </c>
      <c r="BG1030">
        <f>IF(OR('Main Data'!AI1030="Yes",'Main Data'!AL1030="Yes"),1,0)</f>
        <v>1</v>
      </c>
      <c r="BH1030">
        <f>IF('Main Data'!AJ1030="Yes",1,0)</f>
        <v>0</v>
      </c>
      <c r="BI1030">
        <f>IF('Main Data'!AK1030="Yes",1,0)</f>
        <v>0</v>
      </c>
      <c r="BJ1030">
        <f>IF('Main Data'!AM1030="Yes",1,0)</f>
        <v>0</v>
      </c>
      <c r="BK1030">
        <f>IF('Main Data'!AQ1030="Yes",1,0)</f>
        <v>0</v>
      </c>
      <c r="BL1030" s="21">
        <f t="shared" si="97"/>
        <v>0</v>
      </c>
      <c r="BM1030" s="21">
        <f t="shared" si="98"/>
        <v>1</v>
      </c>
      <c r="BN1030" s="21">
        <f t="shared" si="99"/>
        <v>0</v>
      </c>
      <c r="BO1030" s="21">
        <f t="shared" si="100"/>
        <v>0</v>
      </c>
      <c r="BP1030" s="21">
        <f t="shared" si="101"/>
        <v>0</v>
      </c>
    </row>
    <row r="1031" spans="1:68" x14ac:dyDescent="0.2">
      <c r="A1031">
        <v>1027</v>
      </c>
      <c r="B1031" s="33">
        <f>'Main Data'!C1031</f>
        <v>43779</v>
      </c>
      <c r="C1031">
        <f>'Main Data'!D1031</f>
        <v>270</v>
      </c>
      <c r="D1031" s="26">
        <f>'Main Data'!E1031</f>
        <v>4200</v>
      </c>
      <c r="E1031" s="26">
        <f>'Main Data'!F1031</f>
        <v>5250</v>
      </c>
      <c r="F1031" s="34">
        <f t="shared" si="96"/>
        <v>8.3428398042714598</v>
      </c>
      <c r="G1031">
        <f>IF('Main Data'!H1031="AP",1,0)</f>
        <v>0</v>
      </c>
      <c r="H1031">
        <f>IF('Main Data'!H1031="Blancpain",1,0)</f>
        <v>0</v>
      </c>
      <c r="I1031">
        <f>IF('Main Data'!H1031="Breguet",1,0)</f>
        <v>0</v>
      </c>
      <c r="J1031">
        <f>IF('Main Data'!H1031="Breitling",1,0)</f>
        <v>1</v>
      </c>
      <c r="K1031">
        <f>IF('Main Data'!H1031="Cartier",1,0)</f>
        <v>0</v>
      </c>
      <c r="L1031">
        <f>IF('Main Data'!H1031="Gallet",1,0)</f>
        <v>0</v>
      </c>
      <c r="M1031">
        <f>IF('Main Data'!H1031="Girard Perregaux",1,0)</f>
        <v>0</v>
      </c>
      <c r="N1031">
        <f>IF('Main Data'!H1031="Gubelin",1,0)</f>
        <v>0</v>
      </c>
      <c r="O1031">
        <f>IF('Main Data'!H1031="Heuer",1,0)</f>
        <v>0</v>
      </c>
      <c r="P1031">
        <f>IF('Main Data'!H1031="IWC",1,0)</f>
        <v>0</v>
      </c>
      <c r="Q1031">
        <f>IF('Main Data'!H1031="JLC",1,0)</f>
        <v>0</v>
      </c>
      <c r="R1031">
        <f>IF('Main Data'!H1031="Longines",1,0)</f>
        <v>0</v>
      </c>
      <c r="S1031">
        <f>IF('Main Data'!H1031="Movado",1,0)</f>
        <v>0</v>
      </c>
      <c r="T1031">
        <f>IF('Main Data'!H1031="Omega",1,0)</f>
        <v>0</v>
      </c>
      <c r="U1031">
        <f>IF('Main Data'!H1031="Panerai",1,0)</f>
        <v>0</v>
      </c>
      <c r="V1031">
        <f>IF('Main Data'!H1031="Patek",1,0)</f>
        <v>0</v>
      </c>
      <c r="W1031">
        <f>IF('Main Data'!H1031="Rolex",1,0)</f>
        <v>0</v>
      </c>
      <c r="X1031">
        <f>IF('Main Data'!H1031="Tudor",1,0)</f>
        <v>0</v>
      </c>
      <c r="Y1031">
        <f>IF('Main Data'!H1031="Ulysse Nardin",1,0)</f>
        <v>0</v>
      </c>
      <c r="Z1031">
        <f>IF('Main Data'!H1031="Universal Geneve",1,0)</f>
        <v>0</v>
      </c>
      <c r="AA1031">
        <f>IF('Main Data'!H1031="Vacheron",1,0)</f>
        <v>0</v>
      </c>
      <c r="AB1031">
        <f>IF('Main Data'!H1031="Zenith",1,0)</f>
        <v>0</v>
      </c>
      <c r="AC1031">
        <f>IF('Main Data'!J1031="Stainless Steel",1,0)</f>
        <v>1</v>
      </c>
      <c r="AD1031">
        <f>IF('Main Data'!J1031="Two-tone",1,0)</f>
        <v>0</v>
      </c>
      <c r="AE1031">
        <f>IF(OR('Main Data'!J1031="YG 18K",'Main Data'!J1031="YG &lt;18K",'Main Data'!J1031="PG 18K",'Main Data'!J1031="PG &lt;18K",'Main Data'!J1031="WG 18K",'Main Data'!J1031="Mixes of 18K",'Main Data'!J1031="Mixes &lt;18K"),1,0)</f>
        <v>0</v>
      </c>
      <c r="AF1031">
        <f>IF('Main Data'!J1031="Platinum",1,0)</f>
        <v>0</v>
      </c>
      <c r="AG1031">
        <f>IF(OR('Main Data'!J1031="PVD",'Main Data'!J1031="Gold Plate",'Main Data'!J1031="Other"),1,0)</f>
        <v>0</v>
      </c>
      <c r="AH1031">
        <f>IF('Main Data'!N1031="Stainless Steel",1,0)</f>
        <v>0</v>
      </c>
      <c r="AI1031">
        <f>IF('Main Data'!N1031="Leather",1,0)</f>
        <v>1</v>
      </c>
      <c r="AJ1031">
        <f>IF('Main Data'!N1031="Two-tone",1,0)</f>
        <v>0</v>
      </c>
      <c r="AK1031">
        <f>IF(OR('Main Data'!N1031="YG 18K",'Main Data'!N1031="PG 18K",'Main Data'!N1031="WG 18K",'Main Data'!N1031="Mixes of 18K"),1,0)</f>
        <v>0</v>
      </c>
      <c r="AL1031">
        <f>IF(OR(,'Main Data'!N1031="PVD",'Main Data'!N1031="Gold plate"),1,0)</f>
        <v>0</v>
      </c>
      <c r="AM1031">
        <f>IF(OR('Main Data'!AV1031="Yes",'Main Data'!AW1031="Yes",'Main Data'!AU1031="Yes"),1,0)</f>
        <v>0</v>
      </c>
      <c r="AN1031">
        <f>IF(OR(ISTEXT('Main Data'!AX1031), ISTEXT('Main Data'!AY1031)),1,0)</f>
        <v>0</v>
      </c>
      <c r="AO1031">
        <f>IF('Main Data'!AZ1031="Yes",1,0)</f>
        <v>0</v>
      </c>
      <c r="AP1031">
        <f>IF('Main Data'!BA1031="Yes",1,0)</f>
        <v>0</v>
      </c>
      <c r="AQ1031">
        <f>IF('Main Data'!BD1031="Yes",1,0)</f>
        <v>0</v>
      </c>
      <c r="AR1031">
        <f>IF('Main Data'!BE1031="A",1,0)</f>
        <v>0</v>
      </c>
      <c r="AS1031">
        <f>IF('Main Data'!BE1031="AA",1,0)</f>
        <v>1</v>
      </c>
      <c r="AT1031">
        <f>IF('Main Data'!BE1031="AAA",1,0)</f>
        <v>0</v>
      </c>
      <c r="AU1031">
        <f>IF('Main Data'!BE1031="AAAA",1,0)</f>
        <v>0</v>
      </c>
      <c r="AV1031">
        <f>IF('Main Data'!P1031="Yes",1,0)</f>
        <v>0</v>
      </c>
      <c r="AW1031">
        <f>IF('Main Data'!AP1031="Yes",1,0)</f>
        <v>0</v>
      </c>
      <c r="AX1031">
        <f>IF(OR('Main Data'!V1031="Yes", 'Main Data'!W1031="Yes",'Main Data'!X1031="Yes"),1,0)</f>
        <v>1</v>
      </c>
      <c r="AY1031">
        <f>IF(OR('Main Data'!Y1031="Yes",'Main Data'!Z1031="Yes"),1,0)</f>
        <v>0</v>
      </c>
      <c r="AZ1031">
        <f>IF('Main Data'!AR1031="Yes",1,0)</f>
        <v>0</v>
      </c>
      <c r="BA1031">
        <f>IF('Main Data'!AS1031="Yes",1,0)</f>
        <v>0</v>
      </c>
      <c r="BB1031">
        <f>IF('Main Data'!AG1031="Yes",1,0)</f>
        <v>0</v>
      </c>
      <c r="BC1031">
        <f>IF('Main Data'!AB1031="Yes",1,0)</f>
        <v>0</v>
      </c>
      <c r="BD1031">
        <f>IF('Main Data'!AA1031="Yes",1,0)</f>
        <v>0</v>
      </c>
      <c r="BE1031">
        <f>IF('Main Data'!AC1031="Yes",1,0)</f>
        <v>0</v>
      </c>
      <c r="BF1031">
        <f>IF('Main Data'!AF1031="Yes",1,0)</f>
        <v>0</v>
      </c>
      <c r="BG1031">
        <f>IF(OR('Main Data'!AI1031="Yes",'Main Data'!AL1031="Yes"),1,0)</f>
        <v>1</v>
      </c>
      <c r="BH1031">
        <f>IF('Main Data'!AJ1031="Yes",1,0)</f>
        <v>0</v>
      </c>
      <c r="BI1031">
        <f>IF('Main Data'!AK1031="Yes",1,0)</f>
        <v>0</v>
      </c>
      <c r="BJ1031">
        <f>IF('Main Data'!AM1031="Yes",1,0)</f>
        <v>0</v>
      </c>
      <c r="BK1031">
        <f>IF('Main Data'!AQ1031="Yes",1,0)</f>
        <v>0</v>
      </c>
      <c r="BL1031" s="21">
        <f t="shared" si="97"/>
        <v>0</v>
      </c>
      <c r="BM1031" s="21">
        <f t="shared" si="98"/>
        <v>1</v>
      </c>
      <c r="BN1031" s="21">
        <f t="shared" si="99"/>
        <v>0</v>
      </c>
      <c r="BO1031" s="21">
        <f t="shared" si="100"/>
        <v>0</v>
      </c>
      <c r="BP1031" s="21">
        <f t="shared" si="101"/>
        <v>0</v>
      </c>
    </row>
    <row r="1032" spans="1:68" x14ac:dyDescent="0.2">
      <c r="A1032">
        <v>1028</v>
      </c>
      <c r="B1032" s="33">
        <f>'Main Data'!C1032</f>
        <v>43779</v>
      </c>
      <c r="C1032">
        <f>'Main Data'!D1032</f>
        <v>271</v>
      </c>
      <c r="D1032" s="26">
        <f>'Main Data'!E1032</f>
        <v>1300</v>
      </c>
      <c r="E1032" s="26">
        <f>'Main Data'!F1032</f>
        <v>1625</v>
      </c>
      <c r="F1032" s="34">
        <f t="shared" si="96"/>
        <v>7.1701195434496281</v>
      </c>
      <c r="G1032">
        <f>IF('Main Data'!H1032="AP",1,0)</f>
        <v>0</v>
      </c>
      <c r="H1032">
        <f>IF('Main Data'!H1032="Blancpain",1,0)</f>
        <v>0</v>
      </c>
      <c r="I1032">
        <f>IF('Main Data'!H1032="Breguet",1,0)</f>
        <v>0</v>
      </c>
      <c r="J1032">
        <f>IF('Main Data'!H1032="Breitling",1,0)</f>
        <v>1</v>
      </c>
      <c r="K1032">
        <f>IF('Main Data'!H1032="Cartier",1,0)</f>
        <v>0</v>
      </c>
      <c r="L1032">
        <f>IF('Main Data'!H1032="Gallet",1,0)</f>
        <v>0</v>
      </c>
      <c r="M1032">
        <f>IF('Main Data'!H1032="Girard Perregaux",1,0)</f>
        <v>0</v>
      </c>
      <c r="N1032">
        <f>IF('Main Data'!H1032="Gubelin",1,0)</f>
        <v>0</v>
      </c>
      <c r="O1032">
        <f>IF('Main Data'!H1032="Heuer",1,0)</f>
        <v>0</v>
      </c>
      <c r="P1032">
        <f>IF('Main Data'!H1032="IWC",1,0)</f>
        <v>0</v>
      </c>
      <c r="Q1032">
        <f>IF('Main Data'!H1032="JLC",1,0)</f>
        <v>0</v>
      </c>
      <c r="R1032">
        <f>IF('Main Data'!H1032="Longines",1,0)</f>
        <v>0</v>
      </c>
      <c r="S1032">
        <f>IF('Main Data'!H1032="Movado",1,0)</f>
        <v>0</v>
      </c>
      <c r="T1032">
        <f>IF('Main Data'!H1032="Omega",1,0)</f>
        <v>0</v>
      </c>
      <c r="U1032">
        <f>IF('Main Data'!H1032="Panerai",1,0)</f>
        <v>0</v>
      </c>
      <c r="V1032">
        <f>IF('Main Data'!H1032="Patek",1,0)</f>
        <v>0</v>
      </c>
      <c r="W1032">
        <f>IF('Main Data'!H1032="Rolex",1,0)</f>
        <v>0</v>
      </c>
      <c r="X1032">
        <f>IF('Main Data'!H1032="Tudor",1,0)</f>
        <v>0</v>
      </c>
      <c r="Y1032">
        <f>IF('Main Data'!H1032="Ulysse Nardin",1,0)</f>
        <v>0</v>
      </c>
      <c r="Z1032">
        <f>IF('Main Data'!H1032="Universal Geneve",1,0)</f>
        <v>0</v>
      </c>
      <c r="AA1032">
        <f>IF('Main Data'!H1032="Vacheron",1,0)</f>
        <v>0</v>
      </c>
      <c r="AB1032">
        <f>IF('Main Data'!H1032="Zenith",1,0)</f>
        <v>0</v>
      </c>
      <c r="AC1032">
        <f>IF('Main Data'!J1032="Stainless Steel",1,0)</f>
        <v>1</v>
      </c>
      <c r="AD1032">
        <f>IF('Main Data'!J1032="Two-tone",1,0)</f>
        <v>0</v>
      </c>
      <c r="AE1032">
        <f>IF(OR('Main Data'!J1032="YG 18K",'Main Data'!J1032="YG &lt;18K",'Main Data'!J1032="PG 18K",'Main Data'!J1032="PG &lt;18K",'Main Data'!J1032="WG 18K",'Main Data'!J1032="Mixes of 18K",'Main Data'!J1032="Mixes &lt;18K"),1,0)</f>
        <v>0</v>
      </c>
      <c r="AF1032">
        <f>IF('Main Data'!J1032="Platinum",1,0)</f>
        <v>0</v>
      </c>
      <c r="AG1032">
        <f>IF(OR('Main Data'!J1032="PVD",'Main Data'!J1032="Gold Plate",'Main Data'!J1032="Other"),1,0)</f>
        <v>0</v>
      </c>
      <c r="AH1032">
        <f>IF('Main Data'!N1032="Stainless Steel",1,0)</f>
        <v>1</v>
      </c>
      <c r="AI1032">
        <f>IF('Main Data'!N1032="Leather",1,0)</f>
        <v>0</v>
      </c>
      <c r="AJ1032">
        <f>IF('Main Data'!N1032="Two-tone",1,0)</f>
        <v>0</v>
      </c>
      <c r="AK1032">
        <f>IF(OR('Main Data'!N1032="YG 18K",'Main Data'!N1032="PG 18K",'Main Data'!N1032="WG 18K",'Main Data'!N1032="Mixes of 18K"),1,0)</f>
        <v>0</v>
      </c>
      <c r="AL1032">
        <f>IF(OR(,'Main Data'!N1032="PVD",'Main Data'!N1032="Gold plate"),1,0)</f>
        <v>0</v>
      </c>
      <c r="AM1032">
        <f>IF(OR('Main Data'!AV1032="Yes",'Main Data'!AW1032="Yes",'Main Data'!AU1032="Yes"),1,0)</f>
        <v>0</v>
      </c>
      <c r="AN1032">
        <f>IF(OR(ISTEXT('Main Data'!AX1032), ISTEXT('Main Data'!AY1032)),1,0)</f>
        <v>0</v>
      </c>
      <c r="AO1032">
        <f>IF('Main Data'!AZ1032="Yes",1,0)</f>
        <v>0</v>
      </c>
      <c r="AP1032">
        <f>IF('Main Data'!BA1032="Yes",1,0)</f>
        <v>0</v>
      </c>
      <c r="AQ1032">
        <f>IF('Main Data'!BD1032="Yes",1,0)</f>
        <v>0</v>
      </c>
      <c r="AR1032">
        <f>IF('Main Data'!BE1032="A",1,0)</f>
        <v>0</v>
      </c>
      <c r="AS1032">
        <f>IF('Main Data'!BE1032="AA",1,0)</f>
        <v>1</v>
      </c>
      <c r="AT1032">
        <f>IF('Main Data'!BE1032="AAA",1,0)</f>
        <v>0</v>
      </c>
      <c r="AU1032">
        <f>IF('Main Data'!BE1032="AAAA",1,0)</f>
        <v>0</v>
      </c>
      <c r="AV1032">
        <f>IF('Main Data'!P1032="Yes",1,0)</f>
        <v>0</v>
      </c>
      <c r="AW1032">
        <f>IF('Main Data'!AP1032="Yes",1,0)</f>
        <v>0</v>
      </c>
      <c r="AX1032">
        <f>IF(OR('Main Data'!V1032="Yes", 'Main Data'!W1032="Yes",'Main Data'!X1032="Yes"),1,0)</f>
        <v>1</v>
      </c>
      <c r="AY1032">
        <f>IF(OR('Main Data'!Y1032="Yes",'Main Data'!Z1032="Yes"),1,0)</f>
        <v>0</v>
      </c>
      <c r="AZ1032">
        <f>IF('Main Data'!AR1032="Yes",1,0)</f>
        <v>0</v>
      </c>
      <c r="BA1032">
        <f>IF('Main Data'!AS1032="Yes",1,0)</f>
        <v>0</v>
      </c>
      <c r="BB1032">
        <f>IF('Main Data'!AG1032="Yes",1,0)</f>
        <v>0</v>
      </c>
      <c r="BC1032">
        <f>IF('Main Data'!AB1032="Yes",1,0)</f>
        <v>0</v>
      </c>
      <c r="BD1032">
        <f>IF('Main Data'!AA1032="Yes",1,0)</f>
        <v>0</v>
      </c>
      <c r="BE1032">
        <f>IF('Main Data'!AC1032="Yes",1,0)</f>
        <v>0</v>
      </c>
      <c r="BF1032">
        <f>IF('Main Data'!AF1032="Yes",1,0)</f>
        <v>0</v>
      </c>
      <c r="BG1032">
        <f>IF(OR('Main Data'!AI1032="Yes",'Main Data'!AL1032="Yes"),1,0)</f>
        <v>1</v>
      </c>
      <c r="BH1032">
        <f>IF('Main Data'!AJ1032="Yes",1,0)</f>
        <v>0</v>
      </c>
      <c r="BI1032">
        <f>IF('Main Data'!AK1032="Yes",1,0)</f>
        <v>0</v>
      </c>
      <c r="BJ1032">
        <f>IF('Main Data'!AM1032="Yes",1,0)</f>
        <v>0</v>
      </c>
      <c r="BK1032">
        <f>IF('Main Data'!AQ1032="Yes",1,0)</f>
        <v>0</v>
      </c>
      <c r="BL1032" s="21">
        <f t="shared" si="97"/>
        <v>0</v>
      </c>
      <c r="BM1032" s="21">
        <f t="shared" si="98"/>
        <v>1</v>
      </c>
      <c r="BN1032" s="21">
        <f t="shared" si="99"/>
        <v>0</v>
      </c>
      <c r="BO1032" s="21">
        <f t="shared" si="100"/>
        <v>0</v>
      </c>
      <c r="BP1032" s="21">
        <f t="shared" si="101"/>
        <v>0</v>
      </c>
    </row>
    <row r="1033" spans="1:68" x14ac:dyDescent="0.2">
      <c r="A1033">
        <v>1029</v>
      </c>
      <c r="B1033" s="33">
        <f>'Main Data'!C1033</f>
        <v>43779</v>
      </c>
      <c r="C1033">
        <f>'Main Data'!D1033</f>
        <v>272</v>
      </c>
      <c r="D1033" s="26">
        <f>'Main Data'!E1033</f>
        <v>6500</v>
      </c>
      <c r="E1033" s="26">
        <f>'Main Data'!F1033</f>
        <v>8125</v>
      </c>
      <c r="F1033" s="34">
        <f t="shared" si="96"/>
        <v>8.7795574558837277</v>
      </c>
      <c r="G1033">
        <f>IF('Main Data'!H1033="AP",1,0)</f>
        <v>0</v>
      </c>
      <c r="H1033">
        <f>IF('Main Data'!H1033="Blancpain",1,0)</f>
        <v>0</v>
      </c>
      <c r="I1033">
        <f>IF('Main Data'!H1033="Breguet",1,0)</f>
        <v>0</v>
      </c>
      <c r="J1033">
        <f>IF('Main Data'!H1033="Breitling",1,0)</f>
        <v>0</v>
      </c>
      <c r="K1033">
        <f>IF('Main Data'!H1033="Cartier",1,0)</f>
        <v>0</v>
      </c>
      <c r="L1033">
        <f>IF('Main Data'!H1033="Gallet",1,0)</f>
        <v>0</v>
      </c>
      <c r="M1033">
        <f>IF('Main Data'!H1033="Girard Perregaux",1,0)</f>
        <v>0</v>
      </c>
      <c r="N1033">
        <f>IF('Main Data'!H1033="Gubelin",1,0)</f>
        <v>0</v>
      </c>
      <c r="O1033">
        <f>IF('Main Data'!H1033="Heuer",1,0)</f>
        <v>0</v>
      </c>
      <c r="P1033">
        <f>IF('Main Data'!H1033="IWC",1,0)</f>
        <v>1</v>
      </c>
      <c r="Q1033">
        <f>IF('Main Data'!H1033="JLC",1,0)</f>
        <v>0</v>
      </c>
      <c r="R1033">
        <f>IF('Main Data'!H1033="Longines",1,0)</f>
        <v>0</v>
      </c>
      <c r="S1033">
        <f>IF('Main Data'!H1033="Movado",1,0)</f>
        <v>0</v>
      </c>
      <c r="T1033">
        <f>IF('Main Data'!H1033="Omega",1,0)</f>
        <v>0</v>
      </c>
      <c r="U1033">
        <f>IF('Main Data'!H1033="Panerai",1,0)</f>
        <v>0</v>
      </c>
      <c r="V1033">
        <f>IF('Main Data'!H1033="Patek",1,0)</f>
        <v>0</v>
      </c>
      <c r="W1033">
        <f>IF('Main Data'!H1033="Rolex",1,0)</f>
        <v>0</v>
      </c>
      <c r="X1033">
        <f>IF('Main Data'!H1033="Tudor",1,0)</f>
        <v>0</v>
      </c>
      <c r="Y1033">
        <f>IF('Main Data'!H1033="Ulysse Nardin",1,0)</f>
        <v>0</v>
      </c>
      <c r="Z1033">
        <f>IF('Main Data'!H1033="Universal Geneve",1,0)</f>
        <v>0</v>
      </c>
      <c r="AA1033">
        <f>IF('Main Data'!H1033="Vacheron",1,0)</f>
        <v>0</v>
      </c>
      <c r="AB1033">
        <f>IF('Main Data'!H1033="Zenith",1,0)</f>
        <v>0</v>
      </c>
      <c r="AC1033">
        <f>IF('Main Data'!J1033="Stainless Steel",1,0)</f>
        <v>1</v>
      </c>
      <c r="AD1033">
        <f>IF('Main Data'!J1033="Two-tone",1,0)</f>
        <v>0</v>
      </c>
      <c r="AE1033">
        <f>IF(OR('Main Data'!J1033="YG 18K",'Main Data'!J1033="YG &lt;18K",'Main Data'!J1033="PG 18K",'Main Data'!J1033="PG &lt;18K",'Main Data'!J1033="WG 18K",'Main Data'!J1033="Mixes of 18K",'Main Data'!J1033="Mixes &lt;18K"),1,0)</f>
        <v>0</v>
      </c>
      <c r="AF1033">
        <f>IF('Main Data'!J1033="Platinum",1,0)</f>
        <v>0</v>
      </c>
      <c r="AG1033">
        <f>IF(OR('Main Data'!J1033="PVD",'Main Data'!J1033="Gold Plate",'Main Data'!J1033="Other"),1,0)</f>
        <v>0</v>
      </c>
      <c r="AH1033">
        <f>IF('Main Data'!N1033="Stainless Steel",1,0)</f>
        <v>1</v>
      </c>
      <c r="AI1033">
        <f>IF('Main Data'!N1033="Leather",1,0)</f>
        <v>0</v>
      </c>
      <c r="AJ1033">
        <f>IF('Main Data'!N1033="Two-tone",1,0)</f>
        <v>0</v>
      </c>
      <c r="AK1033">
        <f>IF(OR('Main Data'!N1033="YG 18K",'Main Data'!N1033="PG 18K",'Main Data'!N1033="WG 18K",'Main Data'!N1033="Mixes of 18K"),1,0)</f>
        <v>0</v>
      </c>
      <c r="AL1033">
        <f>IF(OR(,'Main Data'!N1033="PVD",'Main Data'!N1033="Gold plate"),1,0)</f>
        <v>0</v>
      </c>
      <c r="AM1033">
        <f>IF(OR('Main Data'!AV1033="Yes",'Main Data'!AW1033="Yes",'Main Data'!AU1033="Yes"),1,0)</f>
        <v>0</v>
      </c>
      <c r="AN1033">
        <f>IF(OR(ISTEXT('Main Data'!AX1033), ISTEXT('Main Data'!AY1033)),1,0)</f>
        <v>0</v>
      </c>
      <c r="AO1033">
        <f>IF('Main Data'!AZ1033="Yes",1,0)</f>
        <v>0</v>
      </c>
      <c r="AP1033">
        <f>IF('Main Data'!BA1033="Yes",1,0)</f>
        <v>0</v>
      </c>
      <c r="AQ1033">
        <f>IF('Main Data'!BD1033="Yes",1,0)</f>
        <v>0</v>
      </c>
      <c r="AR1033">
        <f>IF('Main Data'!BE1033="A",1,0)</f>
        <v>0</v>
      </c>
      <c r="AS1033">
        <f>IF('Main Data'!BE1033="AA",1,0)</f>
        <v>0</v>
      </c>
      <c r="AT1033">
        <f>IF('Main Data'!BE1033="AAA",1,0)</f>
        <v>1</v>
      </c>
      <c r="AU1033">
        <f>IF('Main Data'!BE1033="AAAA",1,0)</f>
        <v>0</v>
      </c>
      <c r="AV1033">
        <f>IF('Main Data'!P1033="Yes",1,0)</f>
        <v>0</v>
      </c>
      <c r="AW1033">
        <f>IF('Main Data'!AP1033="Yes",1,0)</f>
        <v>0</v>
      </c>
      <c r="AX1033">
        <f>IF(OR('Main Data'!V1033="Yes", 'Main Data'!W1033="Yes",'Main Data'!X1033="Yes"),1,0)</f>
        <v>1</v>
      </c>
      <c r="AY1033">
        <f>IF(OR('Main Data'!Y1033="Yes",'Main Data'!Z1033="Yes"),1,0)</f>
        <v>0</v>
      </c>
      <c r="AZ1033">
        <f>IF('Main Data'!AR1033="Yes",1,0)</f>
        <v>0</v>
      </c>
      <c r="BA1033">
        <f>IF('Main Data'!AS1033="Yes",1,0)</f>
        <v>0</v>
      </c>
      <c r="BB1033">
        <f>IF('Main Data'!AG1033="Yes",1,0)</f>
        <v>0</v>
      </c>
      <c r="BC1033">
        <f>IF('Main Data'!AB1033="Yes",1,0)</f>
        <v>0</v>
      </c>
      <c r="BD1033">
        <f>IF('Main Data'!AA1033="Yes",1,0)</f>
        <v>0</v>
      </c>
      <c r="BE1033">
        <f>IF('Main Data'!AC1033="Yes",1,0)</f>
        <v>0</v>
      </c>
      <c r="BF1033">
        <f>IF('Main Data'!AF1033="Yes",1,0)</f>
        <v>0</v>
      </c>
      <c r="BG1033">
        <f>IF(OR('Main Data'!AI1033="Yes",'Main Data'!AL1033="Yes"),1,0)</f>
        <v>0</v>
      </c>
      <c r="BH1033">
        <f>IF('Main Data'!AJ1033="Yes",1,0)</f>
        <v>0</v>
      </c>
      <c r="BI1033">
        <f>IF('Main Data'!AK1033="Yes",1,0)</f>
        <v>0</v>
      </c>
      <c r="BJ1033">
        <f>IF('Main Data'!AM1033="Yes",1,0)</f>
        <v>0</v>
      </c>
      <c r="BK1033">
        <f>IF('Main Data'!AQ1033="Yes",1,0)</f>
        <v>0</v>
      </c>
      <c r="BL1033" s="21">
        <f t="shared" si="97"/>
        <v>0</v>
      </c>
      <c r="BM1033" s="21">
        <f t="shared" si="98"/>
        <v>1</v>
      </c>
      <c r="BN1033" s="21">
        <f t="shared" si="99"/>
        <v>0</v>
      </c>
      <c r="BO1033" s="21">
        <f t="shared" si="100"/>
        <v>0</v>
      </c>
      <c r="BP1033" s="21">
        <f t="shared" si="101"/>
        <v>0</v>
      </c>
    </row>
    <row r="1034" spans="1:68" x14ac:dyDescent="0.2">
      <c r="A1034">
        <v>1030</v>
      </c>
      <c r="B1034" s="33">
        <f>'Main Data'!C1034</f>
        <v>43779</v>
      </c>
      <c r="C1034">
        <f>'Main Data'!D1034</f>
        <v>273</v>
      </c>
      <c r="D1034" s="26">
        <f>'Main Data'!E1034</f>
        <v>2400</v>
      </c>
      <c r="E1034" s="26">
        <f>'Main Data'!F1034</f>
        <v>3000</v>
      </c>
      <c r="F1034" s="34">
        <f t="shared" si="96"/>
        <v>7.7832240163360371</v>
      </c>
      <c r="G1034">
        <f>IF('Main Data'!H1034="AP",1,0)</f>
        <v>0</v>
      </c>
      <c r="H1034">
        <f>IF('Main Data'!H1034="Blancpain",1,0)</f>
        <v>0</v>
      </c>
      <c r="I1034">
        <f>IF('Main Data'!H1034="Breguet",1,0)</f>
        <v>0</v>
      </c>
      <c r="J1034">
        <f>IF('Main Data'!H1034="Breitling",1,0)</f>
        <v>0</v>
      </c>
      <c r="K1034">
        <f>IF('Main Data'!H1034="Cartier",1,0)</f>
        <v>0</v>
      </c>
      <c r="L1034">
        <f>IF('Main Data'!H1034="Gallet",1,0)</f>
        <v>0</v>
      </c>
      <c r="M1034">
        <f>IF('Main Data'!H1034="Girard Perregaux",1,0)</f>
        <v>0</v>
      </c>
      <c r="N1034">
        <f>IF('Main Data'!H1034="Gubelin",1,0)</f>
        <v>0</v>
      </c>
      <c r="O1034">
        <f>IF('Main Data'!H1034="Heuer",1,0)</f>
        <v>1</v>
      </c>
      <c r="P1034">
        <f>IF('Main Data'!H1034="IWC",1,0)</f>
        <v>0</v>
      </c>
      <c r="Q1034">
        <f>IF('Main Data'!H1034="JLC",1,0)</f>
        <v>0</v>
      </c>
      <c r="R1034">
        <f>IF('Main Data'!H1034="Longines",1,0)</f>
        <v>0</v>
      </c>
      <c r="S1034">
        <f>IF('Main Data'!H1034="Movado",1,0)</f>
        <v>0</v>
      </c>
      <c r="T1034">
        <f>IF('Main Data'!H1034="Omega",1,0)</f>
        <v>0</v>
      </c>
      <c r="U1034">
        <f>IF('Main Data'!H1034="Panerai",1,0)</f>
        <v>0</v>
      </c>
      <c r="V1034">
        <f>IF('Main Data'!H1034="Patek",1,0)</f>
        <v>0</v>
      </c>
      <c r="W1034">
        <f>IF('Main Data'!H1034="Rolex",1,0)</f>
        <v>0</v>
      </c>
      <c r="X1034">
        <f>IF('Main Data'!H1034="Tudor",1,0)</f>
        <v>0</v>
      </c>
      <c r="Y1034">
        <f>IF('Main Data'!H1034="Ulysse Nardin",1,0)</f>
        <v>0</v>
      </c>
      <c r="Z1034">
        <f>IF('Main Data'!H1034="Universal Geneve",1,0)</f>
        <v>0</v>
      </c>
      <c r="AA1034">
        <f>IF('Main Data'!H1034="Vacheron",1,0)</f>
        <v>0</v>
      </c>
      <c r="AB1034">
        <f>IF('Main Data'!H1034="Zenith",1,0)</f>
        <v>0</v>
      </c>
      <c r="AC1034">
        <f>IF('Main Data'!J1034="Stainless Steel",1,0)</f>
        <v>1</v>
      </c>
      <c r="AD1034">
        <f>IF('Main Data'!J1034="Two-tone",1,0)</f>
        <v>0</v>
      </c>
      <c r="AE1034">
        <f>IF(OR('Main Data'!J1034="YG 18K",'Main Data'!J1034="YG &lt;18K",'Main Data'!J1034="PG 18K",'Main Data'!J1034="PG &lt;18K",'Main Data'!J1034="WG 18K",'Main Data'!J1034="Mixes of 18K",'Main Data'!J1034="Mixes &lt;18K"),1,0)</f>
        <v>0</v>
      </c>
      <c r="AF1034">
        <f>IF('Main Data'!J1034="Platinum",1,0)</f>
        <v>0</v>
      </c>
      <c r="AG1034">
        <f>IF(OR('Main Data'!J1034="PVD",'Main Data'!J1034="Gold Plate",'Main Data'!J1034="Other"),1,0)</f>
        <v>0</v>
      </c>
      <c r="AH1034">
        <f>IF('Main Data'!N1034="Stainless Steel",1,0)</f>
        <v>1</v>
      </c>
      <c r="AI1034">
        <f>IF('Main Data'!N1034="Leather",1,0)</f>
        <v>0</v>
      </c>
      <c r="AJ1034">
        <f>IF('Main Data'!N1034="Two-tone",1,0)</f>
        <v>0</v>
      </c>
      <c r="AK1034">
        <f>IF(OR('Main Data'!N1034="YG 18K",'Main Data'!N1034="PG 18K",'Main Data'!N1034="WG 18K",'Main Data'!N1034="Mixes of 18K"),1,0)</f>
        <v>0</v>
      </c>
      <c r="AL1034">
        <f>IF(OR(,'Main Data'!N1034="PVD",'Main Data'!N1034="Gold plate"),1,0)</f>
        <v>0</v>
      </c>
      <c r="AM1034">
        <f>IF(OR('Main Data'!AV1034="Yes",'Main Data'!AW1034="Yes",'Main Data'!AU1034="Yes"),1,0)</f>
        <v>0</v>
      </c>
      <c r="AN1034">
        <f>IF(OR(ISTEXT('Main Data'!AX1034), ISTEXT('Main Data'!AY1034)),1,0)</f>
        <v>0</v>
      </c>
      <c r="AO1034">
        <f>IF('Main Data'!AZ1034="Yes",1,0)</f>
        <v>0</v>
      </c>
      <c r="AP1034">
        <f>IF('Main Data'!BA1034="Yes",1,0)</f>
        <v>0</v>
      </c>
      <c r="AQ1034">
        <f>IF('Main Data'!BD1034="Yes",1,0)</f>
        <v>0</v>
      </c>
      <c r="AR1034">
        <f>IF('Main Data'!BE1034="A",1,0)</f>
        <v>0</v>
      </c>
      <c r="AS1034">
        <f>IF('Main Data'!BE1034="AA",1,0)</f>
        <v>1</v>
      </c>
      <c r="AT1034">
        <f>IF('Main Data'!BE1034="AAA",1,0)</f>
        <v>0</v>
      </c>
      <c r="AU1034">
        <f>IF('Main Data'!BE1034="AAAA",1,0)</f>
        <v>0</v>
      </c>
      <c r="AV1034">
        <f>IF('Main Data'!P1034="Yes",1,0)</f>
        <v>0</v>
      </c>
      <c r="AW1034">
        <f>IF('Main Data'!AP1034="Yes",1,0)</f>
        <v>0</v>
      </c>
      <c r="AX1034">
        <f>IF(OR('Main Data'!V1034="Yes", 'Main Data'!W1034="Yes",'Main Data'!X1034="Yes"),1,0)</f>
        <v>1</v>
      </c>
      <c r="AY1034">
        <f>IF(OR('Main Data'!Y1034="Yes",'Main Data'!Z1034="Yes"),1,0)</f>
        <v>0</v>
      </c>
      <c r="AZ1034">
        <f>IF('Main Data'!AR1034="Yes",1,0)</f>
        <v>0</v>
      </c>
      <c r="BA1034">
        <f>IF('Main Data'!AS1034="Yes",1,0)</f>
        <v>0</v>
      </c>
      <c r="BB1034">
        <f>IF('Main Data'!AG1034="Yes",1,0)</f>
        <v>0</v>
      </c>
      <c r="BC1034">
        <f>IF('Main Data'!AB1034="Yes",1,0)</f>
        <v>0</v>
      </c>
      <c r="BD1034">
        <f>IF('Main Data'!AA1034="Yes",1,0)</f>
        <v>0</v>
      </c>
      <c r="BE1034">
        <f>IF('Main Data'!AC1034="Yes",1,0)</f>
        <v>0</v>
      </c>
      <c r="BF1034">
        <f>IF('Main Data'!AF1034="Yes",1,0)</f>
        <v>0</v>
      </c>
      <c r="BG1034">
        <f>IF(OR('Main Data'!AI1034="Yes",'Main Data'!AL1034="Yes"),1,0)</f>
        <v>1</v>
      </c>
      <c r="BH1034">
        <f>IF('Main Data'!AJ1034="Yes",1,0)</f>
        <v>0</v>
      </c>
      <c r="BI1034">
        <f>IF('Main Data'!AK1034="Yes",1,0)</f>
        <v>0</v>
      </c>
      <c r="BJ1034">
        <f>IF('Main Data'!AM1034="Yes",1,0)</f>
        <v>0</v>
      </c>
      <c r="BK1034">
        <f>IF('Main Data'!AQ1034="Yes",1,0)</f>
        <v>0</v>
      </c>
      <c r="BL1034" s="21">
        <f t="shared" si="97"/>
        <v>0</v>
      </c>
      <c r="BM1034" s="21">
        <f t="shared" si="98"/>
        <v>1</v>
      </c>
      <c r="BN1034" s="21">
        <f t="shared" si="99"/>
        <v>0</v>
      </c>
      <c r="BO1034" s="21">
        <f t="shared" si="100"/>
        <v>0</v>
      </c>
      <c r="BP1034" s="21">
        <f t="shared" si="101"/>
        <v>0</v>
      </c>
    </row>
    <row r="1035" spans="1:68" x14ac:dyDescent="0.2">
      <c r="A1035">
        <v>1031</v>
      </c>
      <c r="B1035" s="33">
        <f>'Main Data'!C1035</f>
        <v>43779</v>
      </c>
      <c r="C1035">
        <f>'Main Data'!D1035</f>
        <v>279</v>
      </c>
      <c r="D1035" s="26">
        <f>'Main Data'!E1035</f>
        <v>1000</v>
      </c>
      <c r="E1035" s="26">
        <f>'Main Data'!F1035</f>
        <v>1250</v>
      </c>
      <c r="F1035" s="34">
        <f t="shared" si="96"/>
        <v>6.9077552789821368</v>
      </c>
      <c r="G1035">
        <f>IF('Main Data'!H1035="AP",1,0)</f>
        <v>0</v>
      </c>
      <c r="H1035">
        <f>IF('Main Data'!H1035="Blancpain",1,0)</f>
        <v>0</v>
      </c>
      <c r="I1035">
        <f>IF('Main Data'!H1035="Breguet",1,0)</f>
        <v>0</v>
      </c>
      <c r="J1035">
        <f>IF('Main Data'!H1035="Breitling",1,0)</f>
        <v>0</v>
      </c>
      <c r="K1035">
        <f>IF('Main Data'!H1035="Cartier",1,0)</f>
        <v>0</v>
      </c>
      <c r="L1035">
        <f>IF('Main Data'!H1035="Gallet",1,0)</f>
        <v>0</v>
      </c>
      <c r="M1035">
        <f>IF('Main Data'!H1035="Girard Perregaux",1,0)</f>
        <v>0</v>
      </c>
      <c r="N1035">
        <f>IF('Main Data'!H1035="Gubelin",1,0)</f>
        <v>0</v>
      </c>
      <c r="O1035">
        <f>IF('Main Data'!H1035="Heuer",1,0)</f>
        <v>0</v>
      </c>
      <c r="P1035">
        <f>IF('Main Data'!H1035="IWC",1,0)</f>
        <v>0</v>
      </c>
      <c r="Q1035">
        <f>IF('Main Data'!H1035="JLC",1,0)</f>
        <v>0</v>
      </c>
      <c r="R1035">
        <f>IF('Main Data'!H1035="Longines",1,0)</f>
        <v>1</v>
      </c>
      <c r="S1035">
        <f>IF('Main Data'!H1035="Movado",1,0)</f>
        <v>0</v>
      </c>
      <c r="T1035">
        <f>IF('Main Data'!H1035="Omega",1,0)</f>
        <v>0</v>
      </c>
      <c r="U1035">
        <f>IF('Main Data'!H1035="Panerai",1,0)</f>
        <v>0</v>
      </c>
      <c r="V1035">
        <f>IF('Main Data'!H1035="Patek",1,0)</f>
        <v>0</v>
      </c>
      <c r="W1035">
        <f>IF('Main Data'!H1035="Rolex",1,0)</f>
        <v>0</v>
      </c>
      <c r="X1035">
        <f>IF('Main Data'!H1035="Tudor",1,0)</f>
        <v>0</v>
      </c>
      <c r="Y1035">
        <f>IF('Main Data'!H1035="Ulysse Nardin",1,0)</f>
        <v>0</v>
      </c>
      <c r="Z1035">
        <f>IF('Main Data'!H1035="Universal Geneve",1,0)</f>
        <v>0</v>
      </c>
      <c r="AA1035">
        <f>IF('Main Data'!H1035="Vacheron",1,0)</f>
        <v>0</v>
      </c>
      <c r="AB1035">
        <f>IF('Main Data'!H1035="Zenith",1,0)</f>
        <v>0</v>
      </c>
      <c r="AC1035">
        <f>IF('Main Data'!J1035="Stainless Steel",1,0)</f>
        <v>1</v>
      </c>
      <c r="AD1035">
        <f>IF('Main Data'!J1035="Two-tone",1,0)</f>
        <v>0</v>
      </c>
      <c r="AE1035">
        <f>IF(OR('Main Data'!J1035="YG 18K",'Main Data'!J1035="YG &lt;18K",'Main Data'!J1035="PG 18K",'Main Data'!J1035="PG &lt;18K",'Main Data'!J1035="WG 18K",'Main Data'!J1035="Mixes of 18K",'Main Data'!J1035="Mixes &lt;18K"),1,0)</f>
        <v>0</v>
      </c>
      <c r="AF1035">
        <f>IF('Main Data'!J1035="Platinum",1,0)</f>
        <v>0</v>
      </c>
      <c r="AG1035">
        <f>IF(OR('Main Data'!J1035="PVD",'Main Data'!J1035="Gold Plate",'Main Data'!J1035="Other"),1,0)</f>
        <v>0</v>
      </c>
      <c r="AH1035">
        <f>IF('Main Data'!N1035="Stainless Steel",1,0)</f>
        <v>0</v>
      </c>
      <c r="AI1035">
        <f>IF('Main Data'!N1035="Leather",1,0)</f>
        <v>1</v>
      </c>
      <c r="AJ1035">
        <f>IF('Main Data'!N1035="Two-tone",1,0)</f>
        <v>0</v>
      </c>
      <c r="AK1035">
        <f>IF(OR('Main Data'!N1035="YG 18K",'Main Data'!N1035="PG 18K",'Main Data'!N1035="WG 18K",'Main Data'!N1035="Mixes of 18K"),1,0)</f>
        <v>0</v>
      </c>
      <c r="AL1035">
        <f>IF(OR(,'Main Data'!N1035="PVD",'Main Data'!N1035="Gold plate"),1,0)</f>
        <v>0</v>
      </c>
      <c r="AM1035">
        <f>IF(OR('Main Data'!AV1035="Yes",'Main Data'!AW1035="Yes",'Main Data'!AU1035="Yes"),1,0)</f>
        <v>0</v>
      </c>
      <c r="AN1035">
        <f>IF(OR(ISTEXT('Main Data'!AX1035), ISTEXT('Main Data'!AY1035)),1,0)</f>
        <v>0</v>
      </c>
      <c r="AO1035">
        <f>IF('Main Data'!AZ1035="Yes",1,0)</f>
        <v>0</v>
      </c>
      <c r="AP1035">
        <f>IF('Main Data'!BA1035="Yes",1,0)</f>
        <v>0</v>
      </c>
      <c r="AQ1035">
        <f>IF('Main Data'!BD1035="Yes",1,0)</f>
        <v>0</v>
      </c>
      <c r="AR1035">
        <f>IF('Main Data'!BE1035="A",1,0)</f>
        <v>0</v>
      </c>
      <c r="AS1035">
        <f>IF('Main Data'!BE1035="AA",1,0)</f>
        <v>1</v>
      </c>
      <c r="AT1035">
        <f>IF('Main Data'!BE1035="AAA",1,0)</f>
        <v>0</v>
      </c>
      <c r="AU1035">
        <f>IF('Main Data'!BE1035="AAAA",1,0)</f>
        <v>0</v>
      </c>
      <c r="AV1035">
        <f>IF('Main Data'!P1035="Yes",1,0)</f>
        <v>1</v>
      </c>
      <c r="AW1035">
        <f>IF('Main Data'!AP1035="Yes",1,0)</f>
        <v>0</v>
      </c>
      <c r="AX1035">
        <f>IF(OR('Main Data'!V1035="Yes", 'Main Data'!W1035="Yes",'Main Data'!X1035="Yes"),1,0)</f>
        <v>0</v>
      </c>
      <c r="AY1035">
        <f>IF(OR('Main Data'!Y1035="Yes",'Main Data'!Z1035="Yes"),1,0)</f>
        <v>0</v>
      </c>
      <c r="AZ1035">
        <f>IF('Main Data'!AR1035="Yes",1,0)</f>
        <v>0</v>
      </c>
      <c r="BA1035">
        <f>IF('Main Data'!AS1035="Yes",1,0)</f>
        <v>0</v>
      </c>
      <c r="BB1035">
        <f>IF('Main Data'!AG1035="Yes",1,0)</f>
        <v>0</v>
      </c>
      <c r="BC1035">
        <f>IF('Main Data'!AB1035="Yes",1,0)</f>
        <v>0</v>
      </c>
      <c r="BD1035">
        <f>IF('Main Data'!AA1035="Yes",1,0)</f>
        <v>0</v>
      </c>
      <c r="BE1035">
        <f>IF('Main Data'!AC1035="Yes",1,0)</f>
        <v>0</v>
      </c>
      <c r="BF1035">
        <f>IF('Main Data'!AF1035="Yes",1,0)</f>
        <v>0</v>
      </c>
      <c r="BG1035">
        <f>IF(OR('Main Data'!AI1035="Yes",'Main Data'!AL1035="Yes"),1,0)</f>
        <v>0</v>
      </c>
      <c r="BH1035">
        <f>IF('Main Data'!AJ1035="Yes",1,0)</f>
        <v>0</v>
      </c>
      <c r="BI1035">
        <f>IF('Main Data'!AK1035="Yes",1,0)</f>
        <v>0</v>
      </c>
      <c r="BJ1035">
        <f>IF('Main Data'!AM1035="Yes",1,0)</f>
        <v>0</v>
      </c>
      <c r="BK1035">
        <f>IF('Main Data'!AQ1035="Yes",1,0)</f>
        <v>0</v>
      </c>
      <c r="BL1035" s="21">
        <f t="shared" si="97"/>
        <v>0</v>
      </c>
      <c r="BM1035" s="21">
        <f t="shared" si="98"/>
        <v>1</v>
      </c>
      <c r="BN1035" s="21">
        <f t="shared" si="99"/>
        <v>0</v>
      </c>
      <c r="BO1035" s="21">
        <f t="shared" si="100"/>
        <v>0</v>
      </c>
      <c r="BP1035" s="21">
        <f t="shared" si="101"/>
        <v>0</v>
      </c>
    </row>
    <row r="1036" spans="1:68" x14ac:dyDescent="0.2">
      <c r="A1036">
        <v>1032</v>
      </c>
      <c r="B1036" s="33">
        <f>'Main Data'!C1036</f>
        <v>43779</v>
      </c>
      <c r="C1036">
        <f>'Main Data'!D1036</f>
        <v>280</v>
      </c>
      <c r="D1036" s="26">
        <f>'Main Data'!E1036</f>
        <v>8500</v>
      </c>
      <c r="E1036" s="26">
        <f>'Main Data'!F1036</f>
        <v>10625</v>
      </c>
      <c r="F1036" s="34">
        <f t="shared" si="96"/>
        <v>9.0478214424784085</v>
      </c>
      <c r="G1036">
        <f>IF('Main Data'!H1036="AP",1,0)</f>
        <v>0</v>
      </c>
      <c r="H1036">
        <f>IF('Main Data'!H1036="Blancpain",1,0)</f>
        <v>0</v>
      </c>
      <c r="I1036">
        <f>IF('Main Data'!H1036="Breguet",1,0)</f>
        <v>0</v>
      </c>
      <c r="J1036">
        <f>IF('Main Data'!H1036="Breitling",1,0)</f>
        <v>0</v>
      </c>
      <c r="K1036">
        <f>IF('Main Data'!H1036="Cartier",1,0)</f>
        <v>0</v>
      </c>
      <c r="L1036">
        <f>IF('Main Data'!H1036="Gallet",1,0)</f>
        <v>0</v>
      </c>
      <c r="M1036">
        <f>IF('Main Data'!H1036="Girard Perregaux",1,0)</f>
        <v>0</v>
      </c>
      <c r="N1036">
        <f>IF('Main Data'!H1036="Gubelin",1,0)</f>
        <v>1</v>
      </c>
      <c r="O1036">
        <f>IF('Main Data'!H1036="Heuer",1,0)</f>
        <v>0</v>
      </c>
      <c r="P1036">
        <f>IF('Main Data'!H1036="IWC",1,0)</f>
        <v>0</v>
      </c>
      <c r="Q1036">
        <f>IF('Main Data'!H1036="JLC",1,0)</f>
        <v>0</v>
      </c>
      <c r="R1036">
        <f>IF('Main Data'!H1036="Longines",1,0)</f>
        <v>0</v>
      </c>
      <c r="S1036">
        <f>IF('Main Data'!H1036="Movado",1,0)</f>
        <v>0</v>
      </c>
      <c r="T1036">
        <f>IF('Main Data'!H1036="Omega",1,0)</f>
        <v>0</v>
      </c>
      <c r="U1036">
        <f>IF('Main Data'!H1036="Panerai",1,0)</f>
        <v>0</v>
      </c>
      <c r="V1036">
        <f>IF('Main Data'!H1036="Patek",1,0)</f>
        <v>0</v>
      </c>
      <c r="W1036">
        <f>IF('Main Data'!H1036="Rolex",1,0)</f>
        <v>0</v>
      </c>
      <c r="X1036">
        <f>IF('Main Data'!H1036="Tudor",1,0)</f>
        <v>0</v>
      </c>
      <c r="Y1036">
        <f>IF('Main Data'!H1036="Ulysse Nardin",1,0)</f>
        <v>0</v>
      </c>
      <c r="Z1036">
        <f>IF('Main Data'!H1036="Universal Geneve",1,0)</f>
        <v>0</v>
      </c>
      <c r="AA1036">
        <f>IF('Main Data'!H1036="Vacheron",1,0)</f>
        <v>0</v>
      </c>
      <c r="AB1036">
        <f>IF('Main Data'!H1036="Zenith",1,0)</f>
        <v>0</v>
      </c>
      <c r="AC1036">
        <f>IF('Main Data'!J1036="Stainless Steel",1,0)</f>
        <v>0</v>
      </c>
      <c r="AD1036">
        <f>IF('Main Data'!J1036="Two-tone",1,0)</f>
        <v>0</v>
      </c>
      <c r="AE1036">
        <f>IF(OR('Main Data'!J1036="YG 18K",'Main Data'!J1036="YG &lt;18K",'Main Data'!J1036="PG 18K",'Main Data'!J1036="PG &lt;18K",'Main Data'!J1036="WG 18K",'Main Data'!J1036="Mixes of 18K",'Main Data'!J1036="Mixes &lt;18K"),1,0)</f>
        <v>1</v>
      </c>
      <c r="AF1036">
        <f>IF('Main Data'!J1036="Platinum",1,0)</f>
        <v>0</v>
      </c>
      <c r="AG1036">
        <f>IF(OR('Main Data'!J1036="PVD",'Main Data'!J1036="Gold Plate",'Main Data'!J1036="Other"),1,0)</f>
        <v>0</v>
      </c>
      <c r="AH1036">
        <f>IF('Main Data'!N1036="Stainless Steel",1,0)</f>
        <v>0</v>
      </c>
      <c r="AI1036">
        <f>IF('Main Data'!N1036="Leather",1,0)</f>
        <v>1</v>
      </c>
      <c r="AJ1036">
        <f>IF('Main Data'!N1036="Two-tone",1,0)</f>
        <v>0</v>
      </c>
      <c r="AK1036">
        <f>IF(OR('Main Data'!N1036="YG 18K",'Main Data'!N1036="PG 18K",'Main Data'!N1036="WG 18K",'Main Data'!N1036="Mixes of 18K"),1,0)</f>
        <v>0</v>
      </c>
      <c r="AL1036">
        <f>IF(OR(,'Main Data'!N1036="PVD",'Main Data'!N1036="Gold plate"),1,0)</f>
        <v>0</v>
      </c>
      <c r="AM1036">
        <f>IF(OR('Main Data'!AV1036="Yes",'Main Data'!AW1036="Yes",'Main Data'!AU1036="Yes"),1,0)</f>
        <v>1</v>
      </c>
      <c r="AN1036">
        <f>IF(OR(ISTEXT('Main Data'!AX1036), ISTEXT('Main Data'!AY1036)),1,0)</f>
        <v>0</v>
      </c>
      <c r="AO1036">
        <f>IF('Main Data'!AZ1036="Yes",1,0)</f>
        <v>0</v>
      </c>
      <c r="AP1036">
        <f>IF('Main Data'!BA1036="Yes",1,0)</f>
        <v>0</v>
      </c>
      <c r="AQ1036">
        <f>IF('Main Data'!BD1036="Yes",1,0)</f>
        <v>0</v>
      </c>
      <c r="AR1036">
        <f>IF('Main Data'!BE1036="A",1,0)</f>
        <v>0</v>
      </c>
      <c r="AS1036">
        <f>IF('Main Data'!BE1036="AA",1,0)</f>
        <v>0</v>
      </c>
      <c r="AT1036">
        <f>IF('Main Data'!BE1036="AAA",1,0)</f>
        <v>1</v>
      </c>
      <c r="AU1036">
        <f>IF('Main Data'!BE1036="AAAA",1,0)</f>
        <v>0</v>
      </c>
      <c r="AV1036">
        <f>IF('Main Data'!P1036="Yes",1,0)</f>
        <v>1</v>
      </c>
      <c r="AW1036">
        <f>IF('Main Data'!AP1036="Yes",1,0)</f>
        <v>0</v>
      </c>
      <c r="AX1036">
        <f>IF(OR('Main Data'!V1036="Yes", 'Main Data'!W1036="Yes",'Main Data'!X1036="Yes"),1,0)</f>
        <v>0</v>
      </c>
      <c r="AY1036">
        <f>IF(OR('Main Data'!Y1036="Yes",'Main Data'!Z1036="Yes"),1,0)</f>
        <v>0</v>
      </c>
      <c r="AZ1036">
        <f>IF('Main Data'!AR1036="Yes",1,0)</f>
        <v>0</v>
      </c>
      <c r="BA1036">
        <f>IF('Main Data'!AS1036="Yes",1,0)</f>
        <v>0</v>
      </c>
      <c r="BB1036">
        <f>IF('Main Data'!AG1036="Yes",1,0)</f>
        <v>0</v>
      </c>
      <c r="BC1036">
        <f>IF('Main Data'!AB1036="Yes",1,0)</f>
        <v>0</v>
      </c>
      <c r="BD1036">
        <f>IF('Main Data'!AA1036="Yes",1,0)</f>
        <v>0</v>
      </c>
      <c r="BE1036">
        <f>IF('Main Data'!AC1036="Yes",1,0)</f>
        <v>0</v>
      </c>
      <c r="BF1036">
        <f>IF('Main Data'!AF1036="Yes",1,0)</f>
        <v>0</v>
      </c>
      <c r="BG1036">
        <f>IF(OR('Main Data'!AI1036="Yes",'Main Data'!AL1036="Yes"),1,0)</f>
        <v>0</v>
      </c>
      <c r="BH1036">
        <f>IF('Main Data'!AJ1036="Yes",1,0)</f>
        <v>0</v>
      </c>
      <c r="BI1036">
        <f>IF('Main Data'!AK1036="Yes",1,0)</f>
        <v>0</v>
      </c>
      <c r="BJ1036">
        <f>IF('Main Data'!AM1036="Yes",1,0)</f>
        <v>0</v>
      </c>
      <c r="BK1036">
        <f>IF('Main Data'!AQ1036="Yes",1,0)</f>
        <v>0</v>
      </c>
      <c r="BL1036" s="21">
        <f t="shared" si="97"/>
        <v>0</v>
      </c>
      <c r="BM1036" s="21">
        <f t="shared" si="98"/>
        <v>1</v>
      </c>
      <c r="BN1036" s="21">
        <f t="shared" si="99"/>
        <v>0</v>
      </c>
      <c r="BO1036" s="21">
        <f t="shared" si="100"/>
        <v>0</v>
      </c>
      <c r="BP1036" s="21">
        <f t="shared" si="101"/>
        <v>0</v>
      </c>
    </row>
    <row r="1037" spans="1:68" x14ac:dyDescent="0.2">
      <c r="A1037">
        <v>1033</v>
      </c>
      <c r="B1037" s="33">
        <f>'Main Data'!C1037</f>
        <v>43779</v>
      </c>
      <c r="C1037">
        <f>'Main Data'!D1037</f>
        <v>282</v>
      </c>
      <c r="D1037" s="26">
        <f>'Main Data'!E1037</f>
        <v>1900</v>
      </c>
      <c r="E1037" s="26">
        <f>'Main Data'!F1037</f>
        <v>2375</v>
      </c>
      <c r="F1037" s="34">
        <f t="shared" si="96"/>
        <v>7.5496091651545321</v>
      </c>
      <c r="G1037">
        <f>IF('Main Data'!H1037="AP",1,0)</f>
        <v>0</v>
      </c>
      <c r="H1037">
        <f>IF('Main Data'!H1037="Blancpain",1,0)</f>
        <v>0</v>
      </c>
      <c r="I1037">
        <f>IF('Main Data'!H1037="Breguet",1,0)</f>
        <v>0</v>
      </c>
      <c r="J1037">
        <f>IF('Main Data'!H1037="Breitling",1,0)</f>
        <v>0</v>
      </c>
      <c r="K1037">
        <f>IF('Main Data'!H1037="Cartier",1,0)</f>
        <v>0</v>
      </c>
      <c r="L1037">
        <f>IF('Main Data'!H1037="Gallet",1,0)</f>
        <v>0</v>
      </c>
      <c r="M1037">
        <f>IF('Main Data'!H1037="Girard Perregaux",1,0)</f>
        <v>0</v>
      </c>
      <c r="N1037">
        <f>IF('Main Data'!H1037="Gubelin",1,0)</f>
        <v>1</v>
      </c>
      <c r="O1037">
        <f>IF('Main Data'!H1037="Heuer",1,0)</f>
        <v>0</v>
      </c>
      <c r="P1037">
        <f>IF('Main Data'!H1037="IWC",1,0)</f>
        <v>0</v>
      </c>
      <c r="Q1037">
        <f>IF('Main Data'!H1037="JLC",1,0)</f>
        <v>0</v>
      </c>
      <c r="R1037">
        <f>IF('Main Data'!H1037="Longines",1,0)</f>
        <v>0</v>
      </c>
      <c r="S1037">
        <f>IF('Main Data'!H1037="Movado",1,0)</f>
        <v>0</v>
      </c>
      <c r="T1037">
        <f>IF('Main Data'!H1037="Omega",1,0)</f>
        <v>0</v>
      </c>
      <c r="U1037">
        <f>IF('Main Data'!H1037="Panerai",1,0)</f>
        <v>0</v>
      </c>
      <c r="V1037">
        <f>IF('Main Data'!H1037="Patek",1,0)</f>
        <v>0</v>
      </c>
      <c r="W1037">
        <f>IF('Main Data'!H1037="Rolex",1,0)</f>
        <v>0</v>
      </c>
      <c r="X1037">
        <f>IF('Main Data'!H1037="Tudor",1,0)</f>
        <v>0</v>
      </c>
      <c r="Y1037">
        <f>IF('Main Data'!H1037="Ulysse Nardin",1,0)</f>
        <v>0</v>
      </c>
      <c r="Z1037">
        <f>IF('Main Data'!H1037="Universal Geneve",1,0)</f>
        <v>0</v>
      </c>
      <c r="AA1037">
        <f>IF('Main Data'!H1037="Vacheron",1,0)</f>
        <v>0</v>
      </c>
      <c r="AB1037">
        <f>IF('Main Data'!H1037="Zenith",1,0)</f>
        <v>0</v>
      </c>
      <c r="AC1037">
        <f>IF('Main Data'!J1037="Stainless Steel",1,0)</f>
        <v>0</v>
      </c>
      <c r="AD1037">
        <f>IF('Main Data'!J1037="Two-tone",1,0)</f>
        <v>0</v>
      </c>
      <c r="AE1037">
        <f>IF(OR('Main Data'!J1037="YG 18K",'Main Data'!J1037="YG &lt;18K",'Main Data'!J1037="PG 18K",'Main Data'!J1037="PG &lt;18K",'Main Data'!J1037="WG 18K",'Main Data'!J1037="Mixes of 18K",'Main Data'!J1037="Mixes &lt;18K"),1,0)</f>
        <v>1</v>
      </c>
      <c r="AF1037">
        <f>IF('Main Data'!J1037="Platinum",1,0)</f>
        <v>0</v>
      </c>
      <c r="AG1037">
        <f>IF(OR('Main Data'!J1037="PVD",'Main Data'!J1037="Gold Plate",'Main Data'!J1037="Other"),1,0)</f>
        <v>0</v>
      </c>
      <c r="AH1037">
        <f>IF('Main Data'!N1037="Stainless Steel",1,0)</f>
        <v>0</v>
      </c>
      <c r="AI1037">
        <f>IF('Main Data'!N1037="Leather",1,0)</f>
        <v>1</v>
      </c>
      <c r="AJ1037">
        <f>IF('Main Data'!N1037="Two-tone",1,0)</f>
        <v>0</v>
      </c>
      <c r="AK1037">
        <f>IF(OR('Main Data'!N1037="YG 18K",'Main Data'!N1037="PG 18K",'Main Data'!N1037="WG 18K",'Main Data'!N1037="Mixes of 18K"),1,0)</f>
        <v>0</v>
      </c>
      <c r="AL1037">
        <f>IF(OR(,'Main Data'!N1037="PVD",'Main Data'!N1037="Gold plate"),1,0)</f>
        <v>0</v>
      </c>
      <c r="AM1037">
        <f>IF(OR('Main Data'!AV1037="Yes",'Main Data'!AW1037="Yes",'Main Data'!AU1037="Yes"),1,0)</f>
        <v>0</v>
      </c>
      <c r="AN1037">
        <f>IF(OR(ISTEXT('Main Data'!AX1037), ISTEXT('Main Data'!AY1037)),1,0)</f>
        <v>0</v>
      </c>
      <c r="AO1037">
        <f>IF('Main Data'!AZ1037="Yes",1,0)</f>
        <v>0</v>
      </c>
      <c r="AP1037">
        <f>IF('Main Data'!BA1037="Yes",1,0)</f>
        <v>0</v>
      </c>
      <c r="AQ1037">
        <f>IF('Main Data'!BD1037="Yes",1,0)</f>
        <v>0</v>
      </c>
      <c r="AR1037">
        <f>IF('Main Data'!BE1037="A",1,0)</f>
        <v>0</v>
      </c>
      <c r="AS1037">
        <f>IF('Main Data'!BE1037="AA",1,0)</f>
        <v>1</v>
      </c>
      <c r="AT1037">
        <f>IF('Main Data'!BE1037="AAA",1,0)</f>
        <v>0</v>
      </c>
      <c r="AU1037">
        <f>IF('Main Data'!BE1037="AAAA",1,0)</f>
        <v>0</v>
      </c>
      <c r="AV1037">
        <f>IF('Main Data'!P1037="Yes",1,0)</f>
        <v>1</v>
      </c>
      <c r="AW1037">
        <f>IF('Main Data'!AP1037="Yes",1,0)</f>
        <v>0</v>
      </c>
      <c r="AX1037">
        <f>IF(OR('Main Data'!V1037="Yes", 'Main Data'!W1037="Yes",'Main Data'!X1037="Yes"),1,0)</f>
        <v>0</v>
      </c>
      <c r="AY1037">
        <f>IF(OR('Main Data'!Y1037="Yes",'Main Data'!Z1037="Yes"),1,0)</f>
        <v>0</v>
      </c>
      <c r="AZ1037">
        <f>IF('Main Data'!AR1037="Yes",1,0)</f>
        <v>0</v>
      </c>
      <c r="BA1037">
        <f>IF('Main Data'!AS1037="Yes",1,0)</f>
        <v>0</v>
      </c>
      <c r="BB1037">
        <f>IF('Main Data'!AG1037="Yes",1,0)</f>
        <v>0</v>
      </c>
      <c r="BC1037">
        <f>IF('Main Data'!AB1037="Yes",1,0)</f>
        <v>0</v>
      </c>
      <c r="BD1037">
        <f>IF('Main Data'!AA1037="Yes",1,0)</f>
        <v>0</v>
      </c>
      <c r="BE1037">
        <f>IF('Main Data'!AC1037="Yes",1,0)</f>
        <v>0</v>
      </c>
      <c r="BF1037">
        <f>IF('Main Data'!AF1037="Yes",1,0)</f>
        <v>0</v>
      </c>
      <c r="BG1037">
        <f>IF(OR('Main Data'!AI1037="Yes",'Main Data'!AL1037="Yes"),1,0)</f>
        <v>0</v>
      </c>
      <c r="BH1037">
        <f>IF('Main Data'!AJ1037="Yes",1,0)</f>
        <v>0</v>
      </c>
      <c r="BI1037">
        <f>IF('Main Data'!AK1037="Yes",1,0)</f>
        <v>0</v>
      </c>
      <c r="BJ1037">
        <f>IF('Main Data'!AM1037="Yes",1,0)</f>
        <v>0</v>
      </c>
      <c r="BK1037">
        <f>IF('Main Data'!AQ1037="Yes",1,0)</f>
        <v>0</v>
      </c>
      <c r="BL1037" s="21">
        <f t="shared" si="97"/>
        <v>0</v>
      </c>
      <c r="BM1037" s="21">
        <f t="shared" si="98"/>
        <v>1</v>
      </c>
      <c r="BN1037" s="21">
        <f t="shared" si="99"/>
        <v>0</v>
      </c>
      <c r="BO1037" s="21">
        <f t="shared" si="100"/>
        <v>0</v>
      </c>
      <c r="BP1037" s="21">
        <f t="shared" si="101"/>
        <v>0</v>
      </c>
    </row>
    <row r="1038" spans="1:68" x14ac:dyDescent="0.2">
      <c r="A1038">
        <v>1034</v>
      </c>
      <c r="B1038" s="33">
        <f>'Main Data'!C1038</f>
        <v>43779</v>
      </c>
      <c r="C1038">
        <f>'Main Data'!D1038</f>
        <v>283</v>
      </c>
      <c r="D1038" s="26">
        <f>'Main Data'!E1038</f>
        <v>500</v>
      </c>
      <c r="E1038" s="26">
        <f>'Main Data'!F1038</f>
        <v>625</v>
      </c>
      <c r="F1038" s="34">
        <f t="shared" si="96"/>
        <v>6.2146080984221914</v>
      </c>
      <c r="G1038">
        <f>IF('Main Data'!H1038="AP",1,0)</f>
        <v>0</v>
      </c>
      <c r="H1038">
        <f>IF('Main Data'!H1038="Blancpain",1,0)</f>
        <v>0</v>
      </c>
      <c r="I1038">
        <f>IF('Main Data'!H1038="Breguet",1,0)</f>
        <v>0</v>
      </c>
      <c r="J1038">
        <f>IF('Main Data'!H1038="Breitling",1,0)</f>
        <v>0</v>
      </c>
      <c r="K1038">
        <f>IF('Main Data'!H1038="Cartier",1,0)</f>
        <v>0</v>
      </c>
      <c r="L1038">
        <f>IF('Main Data'!H1038="Gallet",1,0)</f>
        <v>0</v>
      </c>
      <c r="M1038">
        <f>IF('Main Data'!H1038="Girard Perregaux",1,0)</f>
        <v>0</v>
      </c>
      <c r="N1038">
        <f>IF('Main Data'!H1038="Gubelin",1,0)</f>
        <v>1</v>
      </c>
      <c r="O1038">
        <f>IF('Main Data'!H1038="Heuer",1,0)</f>
        <v>0</v>
      </c>
      <c r="P1038">
        <f>IF('Main Data'!H1038="IWC",1,0)</f>
        <v>0</v>
      </c>
      <c r="Q1038">
        <f>IF('Main Data'!H1038="JLC",1,0)</f>
        <v>0</v>
      </c>
      <c r="R1038">
        <f>IF('Main Data'!H1038="Longines",1,0)</f>
        <v>0</v>
      </c>
      <c r="S1038">
        <f>IF('Main Data'!H1038="Movado",1,0)</f>
        <v>0</v>
      </c>
      <c r="T1038">
        <f>IF('Main Data'!H1038="Omega",1,0)</f>
        <v>0</v>
      </c>
      <c r="U1038">
        <f>IF('Main Data'!H1038="Panerai",1,0)</f>
        <v>0</v>
      </c>
      <c r="V1038">
        <f>IF('Main Data'!H1038="Patek",1,0)</f>
        <v>0</v>
      </c>
      <c r="W1038">
        <f>IF('Main Data'!H1038="Rolex",1,0)</f>
        <v>0</v>
      </c>
      <c r="X1038">
        <f>IF('Main Data'!H1038="Tudor",1,0)</f>
        <v>0</v>
      </c>
      <c r="Y1038">
        <f>IF('Main Data'!H1038="Ulysse Nardin",1,0)</f>
        <v>0</v>
      </c>
      <c r="Z1038">
        <f>IF('Main Data'!H1038="Universal Geneve",1,0)</f>
        <v>0</v>
      </c>
      <c r="AA1038">
        <f>IF('Main Data'!H1038="Vacheron",1,0)</f>
        <v>0</v>
      </c>
      <c r="AB1038">
        <f>IF('Main Data'!H1038="Zenith",1,0)</f>
        <v>0</v>
      </c>
      <c r="AC1038">
        <f>IF('Main Data'!J1038="Stainless Steel",1,0)</f>
        <v>1</v>
      </c>
      <c r="AD1038">
        <f>IF('Main Data'!J1038="Two-tone",1,0)</f>
        <v>0</v>
      </c>
      <c r="AE1038">
        <f>IF(OR('Main Data'!J1038="YG 18K",'Main Data'!J1038="YG &lt;18K",'Main Data'!J1038="PG 18K",'Main Data'!J1038="PG &lt;18K",'Main Data'!J1038="WG 18K",'Main Data'!J1038="Mixes of 18K",'Main Data'!J1038="Mixes &lt;18K"),1,0)</f>
        <v>0</v>
      </c>
      <c r="AF1038">
        <f>IF('Main Data'!J1038="Platinum",1,0)</f>
        <v>0</v>
      </c>
      <c r="AG1038">
        <f>IF(OR('Main Data'!J1038="PVD",'Main Data'!J1038="Gold Plate",'Main Data'!J1038="Other"),1,0)</f>
        <v>0</v>
      </c>
      <c r="AH1038">
        <f>IF('Main Data'!N1038="Stainless Steel",1,0)</f>
        <v>0</v>
      </c>
      <c r="AI1038">
        <f>IF('Main Data'!N1038="Leather",1,0)</f>
        <v>1</v>
      </c>
      <c r="AJ1038">
        <f>IF('Main Data'!N1038="Two-tone",1,0)</f>
        <v>0</v>
      </c>
      <c r="AK1038">
        <f>IF(OR('Main Data'!N1038="YG 18K",'Main Data'!N1038="PG 18K",'Main Data'!N1038="WG 18K",'Main Data'!N1038="Mixes of 18K"),1,0)</f>
        <v>0</v>
      </c>
      <c r="AL1038">
        <f>IF(OR(,'Main Data'!N1038="PVD",'Main Data'!N1038="Gold plate"),1,0)</f>
        <v>0</v>
      </c>
      <c r="AM1038">
        <f>IF(OR('Main Data'!AV1038="Yes",'Main Data'!AW1038="Yes",'Main Data'!AU1038="Yes"),1,0)</f>
        <v>0</v>
      </c>
      <c r="AN1038">
        <f>IF(OR(ISTEXT('Main Data'!AX1038), ISTEXT('Main Data'!AY1038)),1,0)</f>
        <v>0</v>
      </c>
      <c r="AO1038">
        <f>IF('Main Data'!AZ1038="Yes",1,0)</f>
        <v>0</v>
      </c>
      <c r="AP1038">
        <f>IF('Main Data'!BA1038="Yes",1,0)</f>
        <v>0</v>
      </c>
      <c r="AQ1038">
        <f>IF('Main Data'!BD1038="Yes",1,0)</f>
        <v>0</v>
      </c>
      <c r="AR1038">
        <f>IF('Main Data'!BE1038="A",1,0)</f>
        <v>0</v>
      </c>
      <c r="AS1038">
        <f>IF('Main Data'!BE1038="AA",1,0)</f>
        <v>1</v>
      </c>
      <c r="AT1038">
        <f>IF('Main Data'!BE1038="AAA",1,0)</f>
        <v>0</v>
      </c>
      <c r="AU1038">
        <f>IF('Main Data'!BE1038="AAAA",1,0)</f>
        <v>0</v>
      </c>
      <c r="AV1038">
        <f>IF('Main Data'!P1038="Yes",1,0)</f>
        <v>0</v>
      </c>
      <c r="AW1038">
        <f>IF('Main Data'!AP1038="Yes",1,0)</f>
        <v>0</v>
      </c>
      <c r="AX1038">
        <f>IF(OR('Main Data'!V1038="Yes", 'Main Data'!W1038="Yes",'Main Data'!X1038="Yes"),1,0)</f>
        <v>1</v>
      </c>
      <c r="AY1038">
        <f>IF(OR('Main Data'!Y1038="Yes",'Main Data'!Z1038="Yes"),1,0)</f>
        <v>0</v>
      </c>
      <c r="AZ1038">
        <f>IF('Main Data'!AR1038="Yes",1,0)</f>
        <v>0</v>
      </c>
      <c r="BA1038">
        <f>IF('Main Data'!AS1038="Yes",1,0)</f>
        <v>0</v>
      </c>
      <c r="BB1038">
        <f>IF('Main Data'!AG1038="Yes",1,0)</f>
        <v>0</v>
      </c>
      <c r="BC1038">
        <f>IF('Main Data'!AB1038="Yes",1,0)</f>
        <v>0</v>
      </c>
      <c r="BD1038">
        <f>IF('Main Data'!AA1038="Yes",1,0)</f>
        <v>0</v>
      </c>
      <c r="BE1038">
        <f>IF('Main Data'!AC1038="Yes",1,0)</f>
        <v>0</v>
      </c>
      <c r="BF1038">
        <f>IF('Main Data'!AF1038="Yes",1,0)</f>
        <v>0</v>
      </c>
      <c r="BG1038">
        <f>IF(OR('Main Data'!AI1038="Yes",'Main Data'!AL1038="Yes"),1,0)</f>
        <v>0</v>
      </c>
      <c r="BH1038">
        <f>IF('Main Data'!AJ1038="Yes",1,0)</f>
        <v>0</v>
      </c>
      <c r="BI1038">
        <f>IF('Main Data'!AK1038="Yes",1,0)</f>
        <v>0</v>
      </c>
      <c r="BJ1038">
        <f>IF('Main Data'!AM1038="Yes",1,0)</f>
        <v>0</v>
      </c>
      <c r="BK1038">
        <f>IF('Main Data'!AQ1038="Yes",1,0)</f>
        <v>0</v>
      </c>
      <c r="BL1038" s="21">
        <f t="shared" si="97"/>
        <v>0</v>
      </c>
      <c r="BM1038" s="21">
        <f t="shared" si="98"/>
        <v>1</v>
      </c>
      <c r="BN1038" s="21">
        <f t="shared" si="99"/>
        <v>0</v>
      </c>
      <c r="BO1038" s="21">
        <f t="shared" si="100"/>
        <v>0</v>
      </c>
      <c r="BP1038" s="21">
        <f t="shared" si="101"/>
        <v>0</v>
      </c>
    </row>
    <row r="1039" spans="1:68" x14ac:dyDescent="0.2">
      <c r="A1039">
        <v>1035</v>
      </c>
      <c r="B1039" s="33">
        <f>'Main Data'!C1039</f>
        <v>43779</v>
      </c>
      <c r="C1039">
        <f>'Main Data'!D1039</f>
        <v>290</v>
      </c>
      <c r="D1039" s="26">
        <f>'Main Data'!E1039</f>
        <v>3800</v>
      </c>
      <c r="E1039" s="26">
        <f>'Main Data'!F1039</f>
        <v>4750</v>
      </c>
      <c r="F1039" s="34">
        <f t="shared" si="96"/>
        <v>8.2427563457144775</v>
      </c>
      <c r="G1039">
        <f>IF('Main Data'!H1039="AP",1,0)</f>
        <v>0</v>
      </c>
      <c r="H1039">
        <f>IF('Main Data'!H1039="Blancpain",1,0)</f>
        <v>0</v>
      </c>
      <c r="I1039">
        <f>IF('Main Data'!H1039="Breguet",1,0)</f>
        <v>0</v>
      </c>
      <c r="J1039">
        <f>IF('Main Data'!H1039="Breitling",1,0)</f>
        <v>0</v>
      </c>
      <c r="K1039">
        <f>IF('Main Data'!H1039="Cartier",1,0)</f>
        <v>0</v>
      </c>
      <c r="L1039">
        <f>IF('Main Data'!H1039="Gallet",1,0)</f>
        <v>0</v>
      </c>
      <c r="M1039">
        <f>IF('Main Data'!H1039="Girard Perregaux",1,0)</f>
        <v>0</v>
      </c>
      <c r="N1039">
        <f>IF('Main Data'!H1039="Gubelin",1,0)</f>
        <v>0</v>
      </c>
      <c r="O1039">
        <f>IF('Main Data'!H1039="Heuer",1,0)</f>
        <v>0</v>
      </c>
      <c r="P1039">
        <f>IF('Main Data'!H1039="IWC",1,0)</f>
        <v>0</v>
      </c>
      <c r="Q1039">
        <f>IF('Main Data'!H1039="JLC",1,0)</f>
        <v>0</v>
      </c>
      <c r="R1039">
        <f>IF('Main Data'!H1039="Longines",1,0)</f>
        <v>0</v>
      </c>
      <c r="S1039">
        <f>IF('Main Data'!H1039="Movado",1,0)</f>
        <v>0</v>
      </c>
      <c r="T1039">
        <f>IF('Main Data'!H1039="Omega",1,0)</f>
        <v>0</v>
      </c>
      <c r="U1039">
        <f>IF('Main Data'!H1039="Panerai",1,0)</f>
        <v>0</v>
      </c>
      <c r="V1039">
        <f>IF('Main Data'!H1039="Patek",1,0)</f>
        <v>0</v>
      </c>
      <c r="W1039">
        <f>IF('Main Data'!H1039="Rolex",1,0)</f>
        <v>0</v>
      </c>
      <c r="X1039">
        <f>IF('Main Data'!H1039="Tudor",1,0)</f>
        <v>0</v>
      </c>
      <c r="Y1039">
        <f>IF('Main Data'!H1039="Ulysse Nardin",1,0)</f>
        <v>0</v>
      </c>
      <c r="Z1039">
        <f>IF('Main Data'!H1039="Universal Geneve",1,0)</f>
        <v>1</v>
      </c>
      <c r="AA1039">
        <f>IF('Main Data'!H1039="Vacheron",1,0)</f>
        <v>0</v>
      </c>
      <c r="AB1039">
        <f>IF('Main Data'!H1039="Zenith",1,0)</f>
        <v>0</v>
      </c>
      <c r="AC1039">
        <f>IF('Main Data'!J1039="Stainless Steel",1,0)</f>
        <v>0</v>
      </c>
      <c r="AD1039">
        <f>IF('Main Data'!J1039="Two-tone",1,0)</f>
        <v>0</v>
      </c>
      <c r="AE1039">
        <f>IF(OR('Main Data'!J1039="YG 18K",'Main Data'!J1039="YG &lt;18K",'Main Data'!J1039="PG 18K",'Main Data'!J1039="PG &lt;18K",'Main Data'!J1039="WG 18K",'Main Data'!J1039="Mixes of 18K",'Main Data'!J1039="Mixes &lt;18K"),1,0)</f>
        <v>1</v>
      </c>
      <c r="AF1039">
        <f>IF('Main Data'!J1039="Platinum",1,0)</f>
        <v>0</v>
      </c>
      <c r="AG1039">
        <f>IF(OR('Main Data'!J1039="PVD",'Main Data'!J1039="Gold Plate",'Main Data'!J1039="Other"),1,0)</f>
        <v>0</v>
      </c>
      <c r="AH1039">
        <f>IF('Main Data'!N1039="Stainless Steel",1,0)</f>
        <v>0</v>
      </c>
      <c r="AI1039">
        <f>IF('Main Data'!N1039="Leather",1,0)</f>
        <v>1</v>
      </c>
      <c r="AJ1039">
        <f>IF('Main Data'!N1039="Two-tone",1,0)</f>
        <v>0</v>
      </c>
      <c r="AK1039">
        <f>IF(OR('Main Data'!N1039="YG 18K",'Main Data'!N1039="PG 18K",'Main Data'!N1039="WG 18K",'Main Data'!N1039="Mixes of 18K"),1,0)</f>
        <v>0</v>
      </c>
      <c r="AL1039">
        <f>IF(OR(,'Main Data'!N1039="PVD",'Main Data'!N1039="Gold plate"),1,0)</f>
        <v>0</v>
      </c>
      <c r="AM1039">
        <f>IF(OR('Main Data'!AV1039="Yes",'Main Data'!AW1039="Yes",'Main Data'!AU1039="Yes"),1,0)</f>
        <v>0</v>
      </c>
      <c r="AN1039">
        <f>IF(OR(ISTEXT('Main Data'!AX1039), ISTEXT('Main Data'!AY1039)),1,0)</f>
        <v>0</v>
      </c>
      <c r="AO1039">
        <f>IF('Main Data'!AZ1039="Yes",1,0)</f>
        <v>0</v>
      </c>
      <c r="AP1039">
        <f>IF('Main Data'!BA1039="Yes",1,0)</f>
        <v>0</v>
      </c>
      <c r="AQ1039">
        <f>IF('Main Data'!BD1039="Yes",1,0)</f>
        <v>0</v>
      </c>
      <c r="AR1039">
        <f>IF('Main Data'!BE1039="A",1,0)</f>
        <v>0</v>
      </c>
      <c r="AS1039">
        <f>IF('Main Data'!BE1039="AA",1,0)</f>
        <v>1</v>
      </c>
      <c r="AT1039">
        <f>IF('Main Data'!BE1039="AAA",1,0)</f>
        <v>0</v>
      </c>
      <c r="AU1039">
        <f>IF('Main Data'!BE1039="AAAA",1,0)</f>
        <v>0</v>
      </c>
      <c r="AV1039">
        <f>IF('Main Data'!P1039="Yes",1,0)</f>
        <v>0</v>
      </c>
      <c r="AW1039">
        <f>IF('Main Data'!AP1039="Yes",1,0)</f>
        <v>0</v>
      </c>
      <c r="AX1039">
        <f>IF(OR('Main Data'!V1039="Yes", 'Main Data'!W1039="Yes",'Main Data'!X1039="Yes"),1,0)</f>
        <v>0</v>
      </c>
      <c r="AY1039">
        <f>IF(OR('Main Data'!Y1039="Yes",'Main Data'!Z1039="Yes"),1,0)</f>
        <v>0</v>
      </c>
      <c r="AZ1039">
        <f>IF('Main Data'!AR1039="Yes",1,0)</f>
        <v>0</v>
      </c>
      <c r="BA1039">
        <f>IF('Main Data'!AS1039="Yes",1,0)</f>
        <v>0</v>
      </c>
      <c r="BB1039">
        <f>IF('Main Data'!AG1039="Yes",1,0)</f>
        <v>0</v>
      </c>
      <c r="BC1039">
        <f>IF('Main Data'!AB1039="Yes",1,0)</f>
        <v>0</v>
      </c>
      <c r="BD1039">
        <f>IF('Main Data'!AA1039="Yes",1,0)</f>
        <v>0</v>
      </c>
      <c r="BE1039">
        <f>IF('Main Data'!AC1039="Yes",1,0)</f>
        <v>0</v>
      </c>
      <c r="BF1039">
        <f>IF('Main Data'!AF1039="Yes",1,0)</f>
        <v>0</v>
      </c>
      <c r="BG1039">
        <f>IF(OR('Main Data'!AI1039="Yes",'Main Data'!AL1039="Yes"),1,0)</f>
        <v>1</v>
      </c>
      <c r="BH1039">
        <f>IF('Main Data'!AJ1039="Yes",1,0)</f>
        <v>0</v>
      </c>
      <c r="BI1039">
        <f>IF('Main Data'!AK1039="Yes",1,0)</f>
        <v>0</v>
      </c>
      <c r="BJ1039">
        <f>IF('Main Data'!AM1039="Yes",1,0)</f>
        <v>0</v>
      </c>
      <c r="BK1039">
        <f>IF('Main Data'!AQ1039="Yes",1,0)</f>
        <v>0</v>
      </c>
      <c r="BL1039" s="21">
        <f t="shared" si="97"/>
        <v>0</v>
      </c>
      <c r="BM1039" s="21">
        <f t="shared" si="98"/>
        <v>1</v>
      </c>
      <c r="BN1039" s="21">
        <f t="shared" si="99"/>
        <v>0</v>
      </c>
      <c r="BO1039" s="21">
        <f t="shared" si="100"/>
        <v>0</v>
      </c>
      <c r="BP1039" s="21">
        <f t="shared" si="101"/>
        <v>0</v>
      </c>
    </row>
    <row r="1040" spans="1:68" x14ac:dyDescent="0.2">
      <c r="A1040">
        <v>1036</v>
      </c>
      <c r="B1040" s="33">
        <f>'Main Data'!C1040</f>
        <v>43779</v>
      </c>
      <c r="C1040">
        <f>'Main Data'!D1040</f>
        <v>291</v>
      </c>
      <c r="D1040" s="26">
        <f>'Main Data'!E1040</f>
        <v>5000</v>
      </c>
      <c r="E1040" s="26">
        <f>'Main Data'!F1040</f>
        <v>6250</v>
      </c>
      <c r="F1040" s="34">
        <f t="shared" si="96"/>
        <v>8.5171931914162382</v>
      </c>
      <c r="G1040">
        <f>IF('Main Data'!H1040="AP",1,0)</f>
        <v>0</v>
      </c>
      <c r="H1040">
        <f>IF('Main Data'!H1040="Blancpain",1,0)</f>
        <v>0</v>
      </c>
      <c r="I1040">
        <f>IF('Main Data'!H1040="Breguet",1,0)</f>
        <v>0</v>
      </c>
      <c r="J1040">
        <f>IF('Main Data'!H1040="Breitling",1,0)</f>
        <v>0</v>
      </c>
      <c r="K1040">
        <f>IF('Main Data'!H1040="Cartier",1,0)</f>
        <v>0</v>
      </c>
      <c r="L1040">
        <f>IF('Main Data'!H1040="Gallet",1,0)</f>
        <v>0</v>
      </c>
      <c r="M1040">
        <f>IF('Main Data'!H1040="Girard Perregaux",1,0)</f>
        <v>0</v>
      </c>
      <c r="N1040">
        <f>IF('Main Data'!H1040="Gubelin",1,0)</f>
        <v>0</v>
      </c>
      <c r="O1040">
        <f>IF('Main Data'!H1040="Heuer",1,0)</f>
        <v>0</v>
      </c>
      <c r="P1040">
        <f>IF('Main Data'!H1040="IWC",1,0)</f>
        <v>0</v>
      </c>
      <c r="Q1040">
        <f>IF('Main Data'!H1040="JLC",1,0)</f>
        <v>0</v>
      </c>
      <c r="R1040">
        <f>IF('Main Data'!H1040="Longines",1,0)</f>
        <v>0</v>
      </c>
      <c r="S1040">
        <f>IF('Main Data'!H1040="Movado",1,0)</f>
        <v>0</v>
      </c>
      <c r="T1040">
        <f>IF('Main Data'!H1040="Omega",1,0)</f>
        <v>0</v>
      </c>
      <c r="U1040">
        <f>IF('Main Data'!H1040="Panerai",1,0)</f>
        <v>0</v>
      </c>
      <c r="V1040">
        <f>IF('Main Data'!H1040="Patek",1,0)</f>
        <v>0</v>
      </c>
      <c r="W1040">
        <f>IF('Main Data'!H1040="Rolex",1,0)</f>
        <v>0</v>
      </c>
      <c r="X1040">
        <f>IF('Main Data'!H1040="Tudor",1,0)</f>
        <v>0</v>
      </c>
      <c r="Y1040">
        <f>IF('Main Data'!H1040="Ulysse Nardin",1,0)</f>
        <v>0</v>
      </c>
      <c r="Z1040">
        <f>IF('Main Data'!H1040="Universal Geneve",1,0)</f>
        <v>1</v>
      </c>
      <c r="AA1040">
        <f>IF('Main Data'!H1040="Vacheron",1,0)</f>
        <v>0</v>
      </c>
      <c r="AB1040">
        <f>IF('Main Data'!H1040="Zenith",1,0)</f>
        <v>0</v>
      </c>
      <c r="AC1040">
        <f>IF('Main Data'!J1040="Stainless Steel",1,0)</f>
        <v>0</v>
      </c>
      <c r="AD1040">
        <f>IF('Main Data'!J1040="Two-tone",1,0)</f>
        <v>0</v>
      </c>
      <c r="AE1040">
        <f>IF(OR('Main Data'!J1040="YG 18K",'Main Data'!J1040="YG &lt;18K",'Main Data'!J1040="PG 18K",'Main Data'!J1040="PG &lt;18K",'Main Data'!J1040="WG 18K",'Main Data'!J1040="Mixes of 18K",'Main Data'!J1040="Mixes &lt;18K"),1,0)</f>
        <v>1</v>
      </c>
      <c r="AF1040">
        <f>IF('Main Data'!J1040="Platinum",1,0)</f>
        <v>0</v>
      </c>
      <c r="AG1040">
        <f>IF(OR('Main Data'!J1040="PVD",'Main Data'!J1040="Gold Plate",'Main Data'!J1040="Other"),1,0)</f>
        <v>0</v>
      </c>
      <c r="AH1040">
        <f>IF('Main Data'!N1040="Stainless Steel",1,0)</f>
        <v>0</v>
      </c>
      <c r="AI1040">
        <f>IF('Main Data'!N1040="Leather",1,0)</f>
        <v>1</v>
      </c>
      <c r="AJ1040">
        <f>IF('Main Data'!N1040="Two-tone",1,0)</f>
        <v>0</v>
      </c>
      <c r="AK1040">
        <f>IF(OR('Main Data'!N1040="YG 18K",'Main Data'!N1040="PG 18K",'Main Data'!N1040="WG 18K",'Main Data'!N1040="Mixes of 18K"),1,0)</f>
        <v>0</v>
      </c>
      <c r="AL1040">
        <f>IF(OR(,'Main Data'!N1040="PVD",'Main Data'!N1040="Gold plate"),1,0)</f>
        <v>0</v>
      </c>
      <c r="AM1040">
        <f>IF(OR('Main Data'!AV1040="Yes",'Main Data'!AW1040="Yes",'Main Data'!AU1040="Yes"),1,0)</f>
        <v>0</v>
      </c>
      <c r="AN1040">
        <f>IF(OR(ISTEXT('Main Data'!AX1040), ISTEXT('Main Data'!AY1040)),1,0)</f>
        <v>0</v>
      </c>
      <c r="AO1040">
        <f>IF('Main Data'!AZ1040="Yes",1,0)</f>
        <v>0</v>
      </c>
      <c r="AP1040">
        <f>IF('Main Data'!BA1040="Yes",1,0)</f>
        <v>0</v>
      </c>
      <c r="AQ1040">
        <f>IF('Main Data'!BD1040="Yes",1,0)</f>
        <v>0</v>
      </c>
      <c r="AR1040">
        <f>IF('Main Data'!BE1040="A",1,0)</f>
        <v>0</v>
      </c>
      <c r="AS1040">
        <f>IF('Main Data'!BE1040="AA",1,0)</f>
        <v>0</v>
      </c>
      <c r="AT1040">
        <f>IF('Main Data'!BE1040="AAA",1,0)</f>
        <v>1</v>
      </c>
      <c r="AU1040">
        <f>IF('Main Data'!BE1040="AAAA",1,0)</f>
        <v>0</v>
      </c>
      <c r="AV1040">
        <f>IF('Main Data'!P1040="Yes",1,0)</f>
        <v>0</v>
      </c>
      <c r="AW1040">
        <f>IF('Main Data'!AP1040="Yes",1,0)</f>
        <v>0</v>
      </c>
      <c r="AX1040">
        <f>IF(OR('Main Data'!V1040="Yes", 'Main Data'!W1040="Yes",'Main Data'!X1040="Yes"),1,0)</f>
        <v>1</v>
      </c>
      <c r="AY1040">
        <f>IF(OR('Main Data'!Y1040="Yes",'Main Data'!Z1040="Yes"),1,0)</f>
        <v>1</v>
      </c>
      <c r="AZ1040">
        <f>IF('Main Data'!AR1040="Yes",1,0)</f>
        <v>0</v>
      </c>
      <c r="BA1040">
        <f>IF('Main Data'!AS1040="Yes",1,0)</f>
        <v>0</v>
      </c>
      <c r="BB1040">
        <f>IF('Main Data'!AG1040="Yes",1,0)</f>
        <v>0</v>
      </c>
      <c r="BC1040">
        <f>IF('Main Data'!AB1040="Yes",1,0)</f>
        <v>0</v>
      </c>
      <c r="BD1040">
        <f>IF('Main Data'!AA1040="Yes",1,0)</f>
        <v>0</v>
      </c>
      <c r="BE1040">
        <f>IF('Main Data'!AC1040="Yes",1,0)</f>
        <v>0</v>
      </c>
      <c r="BF1040">
        <f>IF('Main Data'!AF1040="Yes",1,0)</f>
        <v>0</v>
      </c>
      <c r="BG1040">
        <f>IF(OR('Main Data'!AI1040="Yes",'Main Data'!AL1040="Yes"),1,0)</f>
        <v>1</v>
      </c>
      <c r="BH1040">
        <f>IF('Main Data'!AJ1040="Yes",1,0)</f>
        <v>0</v>
      </c>
      <c r="BI1040">
        <f>IF('Main Data'!AK1040="Yes",1,0)</f>
        <v>0</v>
      </c>
      <c r="BJ1040">
        <f>IF('Main Data'!AM1040="Yes",1,0)</f>
        <v>0</v>
      </c>
      <c r="BK1040">
        <f>IF('Main Data'!AQ1040="Yes",1,0)</f>
        <v>0</v>
      </c>
      <c r="BL1040" s="21">
        <f t="shared" si="97"/>
        <v>0</v>
      </c>
      <c r="BM1040" s="21">
        <f t="shared" si="98"/>
        <v>1</v>
      </c>
      <c r="BN1040" s="21">
        <f t="shared" si="99"/>
        <v>0</v>
      </c>
      <c r="BO1040" s="21">
        <f t="shared" si="100"/>
        <v>0</v>
      </c>
      <c r="BP1040" s="21">
        <f t="shared" si="101"/>
        <v>0</v>
      </c>
    </row>
    <row r="1041" spans="1:68" x14ac:dyDescent="0.2">
      <c r="A1041">
        <v>1037</v>
      </c>
      <c r="B1041" s="33">
        <f>'Main Data'!C1041</f>
        <v>43779</v>
      </c>
      <c r="C1041">
        <f>'Main Data'!D1041</f>
        <v>292</v>
      </c>
      <c r="D1041" s="26">
        <f>'Main Data'!E1041</f>
        <v>3200</v>
      </c>
      <c r="E1041" s="26">
        <f>'Main Data'!F1041</f>
        <v>4000</v>
      </c>
      <c r="F1041" s="34">
        <f t="shared" si="96"/>
        <v>8.0709060887878188</v>
      </c>
      <c r="G1041">
        <f>IF('Main Data'!H1041="AP",1,0)</f>
        <v>0</v>
      </c>
      <c r="H1041">
        <f>IF('Main Data'!H1041="Blancpain",1,0)</f>
        <v>0</v>
      </c>
      <c r="I1041">
        <f>IF('Main Data'!H1041="Breguet",1,0)</f>
        <v>0</v>
      </c>
      <c r="J1041">
        <f>IF('Main Data'!H1041="Breitling",1,0)</f>
        <v>0</v>
      </c>
      <c r="K1041">
        <f>IF('Main Data'!H1041="Cartier",1,0)</f>
        <v>0</v>
      </c>
      <c r="L1041">
        <f>IF('Main Data'!H1041="Gallet",1,0)</f>
        <v>0</v>
      </c>
      <c r="M1041">
        <f>IF('Main Data'!H1041="Girard Perregaux",1,0)</f>
        <v>0</v>
      </c>
      <c r="N1041">
        <f>IF('Main Data'!H1041="Gubelin",1,0)</f>
        <v>0</v>
      </c>
      <c r="O1041">
        <f>IF('Main Data'!H1041="Heuer",1,0)</f>
        <v>0</v>
      </c>
      <c r="P1041">
        <f>IF('Main Data'!H1041="IWC",1,0)</f>
        <v>0</v>
      </c>
      <c r="Q1041">
        <f>IF('Main Data'!H1041="JLC",1,0)</f>
        <v>0</v>
      </c>
      <c r="R1041">
        <f>IF('Main Data'!H1041="Longines",1,0)</f>
        <v>0</v>
      </c>
      <c r="S1041">
        <f>IF('Main Data'!H1041="Movado",1,0)</f>
        <v>0</v>
      </c>
      <c r="T1041">
        <f>IF('Main Data'!H1041="Omega",1,0)</f>
        <v>0</v>
      </c>
      <c r="U1041">
        <f>IF('Main Data'!H1041="Panerai",1,0)</f>
        <v>0</v>
      </c>
      <c r="V1041">
        <f>IF('Main Data'!H1041="Patek",1,0)</f>
        <v>0</v>
      </c>
      <c r="W1041">
        <f>IF('Main Data'!H1041="Rolex",1,0)</f>
        <v>0</v>
      </c>
      <c r="X1041">
        <f>IF('Main Data'!H1041="Tudor",1,0)</f>
        <v>0</v>
      </c>
      <c r="Y1041">
        <f>IF('Main Data'!H1041="Ulysse Nardin",1,0)</f>
        <v>0</v>
      </c>
      <c r="Z1041">
        <f>IF('Main Data'!H1041="Universal Geneve",1,0)</f>
        <v>1</v>
      </c>
      <c r="AA1041">
        <f>IF('Main Data'!H1041="Vacheron",1,0)</f>
        <v>0</v>
      </c>
      <c r="AB1041">
        <f>IF('Main Data'!H1041="Zenith",1,0)</f>
        <v>0</v>
      </c>
      <c r="AC1041">
        <f>IF('Main Data'!J1041="Stainless Steel",1,0)</f>
        <v>1</v>
      </c>
      <c r="AD1041">
        <f>IF('Main Data'!J1041="Two-tone",1,0)</f>
        <v>0</v>
      </c>
      <c r="AE1041">
        <f>IF(OR('Main Data'!J1041="YG 18K",'Main Data'!J1041="YG &lt;18K",'Main Data'!J1041="PG 18K",'Main Data'!J1041="PG &lt;18K",'Main Data'!J1041="WG 18K",'Main Data'!J1041="Mixes of 18K",'Main Data'!J1041="Mixes &lt;18K"),1,0)</f>
        <v>0</v>
      </c>
      <c r="AF1041">
        <f>IF('Main Data'!J1041="Platinum",1,0)</f>
        <v>0</v>
      </c>
      <c r="AG1041">
        <f>IF(OR('Main Data'!J1041="PVD",'Main Data'!J1041="Gold Plate",'Main Data'!J1041="Other"),1,0)</f>
        <v>0</v>
      </c>
      <c r="AH1041">
        <f>IF('Main Data'!N1041="Stainless Steel",1,0)</f>
        <v>0</v>
      </c>
      <c r="AI1041">
        <f>IF('Main Data'!N1041="Leather",1,0)</f>
        <v>1</v>
      </c>
      <c r="AJ1041">
        <f>IF('Main Data'!N1041="Two-tone",1,0)</f>
        <v>0</v>
      </c>
      <c r="AK1041">
        <f>IF(OR('Main Data'!N1041="YG 18K",'Main Data'!N1041="PG 18K",'Main Data'!N1041="WG 18K",'Main Data'!N1041="Mixes of 18K"),1,0)</f>
        <v>0</v>
      </c>
      <c r="AL1041">
        <f>IF(OR(,'Main Data'!N1041="PVD",'Main Data'!N1041="Gold plate"),1,0)</f>
        <v>0</v>
      </c>
      <c r="AM1041">
        <f>IF(OR('Main Data'!AV1041="Yes",'Main Data'!AW1041="Yes",'Main Data'!AU1041="Yes"),1,0)</f>
        <v>0</v>
      </c>
      <c r="AN1041">
        <f>IF(OR(ISTEXT('Main Data'!AX1041), ISTEXT('Main Data'!AY1041)),1,0)</f>
        <v>0</v>
      </c>
      <c r="AO1041">
        <f>IF('Main Data'!AZ1041="Yes",1,0)</f>
        <v>0</v>
      </c>
      <c r="AP1041">
        <f>IF('Main Data'!BA1041="Yes",1,0)</f>
        <v>0</v>
      </c>
      <c r="AQ1041">
        <f>IF('Main Data'!BD1041="Yes",1,0)</f>
        <v>0</v>
      </c>
      <c r="AR1041">
        <f>IF('Main Data'!BE1041="A",1,0)</f>
        <v>0</v>
      </c>
      <c r="AS1041">
        <f>IF('Main Data'!BE1041="AA",1,0)</f>
        <v>1</v>
      </c>
      <c r="AT1041">
        <f>IF('Main Data'!BE1041="AAA",1,0)</f>
        <v>0</v>
      </c>
      <c r="AU1041">
        <f>IF('Main Data'!BE1041="AAAA",1,0)</f>
        <v>0</v>
      </c>
      <c r="AV1041">
        <f>IF('Main Data'!P1041="Yes",1,0)</f>
        <v>0</v>
      </c>
      <c r="AW1041">
        <f>IF('Main Data'!AP1041="Yes",1,0)</f>
        <v>0</v>
      </c>
      <c r="AX1041">
        <f>IF(OR('Main Data'!V1041="Yes", 'Main Data'!W1041="Yes",'Main Data'!X1041="Yes"),1,0)</f>
        <v>0</v>
      </c>
      <c r="AY1041">
        <f>IF(OR('Main Data'!Y1041="Yes",'Main Data'!Z1041="Yes"),1,0)</f>
        <v>0</v>
      </c>
      <c r="AZ1041">
        <f>IF('Main Data'!AR1041="Yes",1,0)</f>
        <v>0</v>
      </c>
      <c r="BA1041">
        <f>IF('Main Data'!AS1041="Yes",1,0)</f>
        <v>0</v>
      </c>
      <c r="BB1041">
        <f>IF('Main Data'!AG1041="Yes",1,0)</f>
        <v>0</v>
      </c>
      <c r="BC1041">
        <f>IF('Main Data'!AB1041="Yes",1,0)</f>
        <v>0</v>
      </c>
      <c r="BD1041">
        <f>IF('Main Data'!AA1041="Yes",1,0)</f>
        <v>0</v>
      </c>
      <c r="BE1041">
        <f>IF('Main Data'!AC1041="Yes",1,0)</f>
        <v>0</v>
      </c>
      <c r="BF1041">
        <f>IF('Main Data'!AF1041="Yes",1,0)</f>
        <v>0</v>
      </c>
      <c r="BG1041">
        <f>IF(OR('Main Data'!AI1041="Yes",'Main Data'!AL1041="Yes"),1,0)</f>
        <v>1</v>
      </c>
      <c r="BH1041">
        <f>IF('Main Data'!AJ1041="Yes",1,0)</f>
        <v>0</v>
      </c>
      <c r="BI1041">
        <f>IF('Main Data'!AK1041="Yes",1,0)</f>
        <v>0</v>
      </c>
      <c r="BJ1041">
        <f>IF('Main Data'!AM1041="Yes",1,0)</f>
        <v>0</v>
      </c>
      <c r="BK1041">
        <f>IF('Main Data'!AQ1041="Yes",1,0)</f>
        <v>0</v>
      </c>
      <c r="BL1041" s="21">
        <f t="shared" si="97"/>
        <v>0</v>
      </c>
      <c r="BM1041" s="21">
        <f t="shared" si="98"/>
        <v>1</v>
      </c>
      <c r="BN1041" s="21">
        <f t="shared" si="99"/>
        <v>0</v>
      </c>
      <c r="BO1041" s="21">
        <f t="shared" si="100"/>
        <v>0</v>
      </c>
      <c r="BP1041" s="21">
        <f t="shared" si="101"/>
        <v>0</v>
      </c>
    </row>
    <row r="1042" spans="1:68" x14ac:dyDescent="0.2">
      <c r="A1042">
        <v>1038</v>
      </c>
      <c r="B1042" s="33">
        <f>'Main Data'!C1042</f>
        <v>43779</v>
      </c>
      <c r="C1042">
        <f>'Main Data'!D1042</f>
        <v>293</v>
      </c>
      <c r="D1042" s="26">
        <f>'Main Data'!E1042</f>
        <v>8000</v>
      </c>
      <c r="E1042" s="26">
        <f>'Main Data'!F1042</f>
        <v>10000</v>
      </c>
      <c r="F1042" s="34">
        <f t="shared" si="96"/>
        <v>8.987196820661973</v>
      </c>
      <c r="G1042">
        <f>IF('Main Data'!H1042="AP",1,0)</f>
        <v>0</v>
      </c>
      <c r="H1042">
        <f>IF('Main Data'!H1042="Blancpain",1,0)</f>
        <v>0</v>
      </c>
      <c r="I1042">
        <f>IF('Main Data'!H1042="Breguet",1,0)</f>
        <v>0</v>
      </c>
      <c r="J1042">
        <f>IF('Main Data'!H1042="Breitling",1,0)</f>
        <v>0</v>
      </c>
      <c r="K1042">
        <f>IF('Main Data'!H1042="Cartier",1,0)</f>
        <v>0</v>
      </c>
      <c r="L1042">
        <f>IF('Main Data'!H1042="Gallet",1,0)</f>
        <v>0</v>
      </c>
      <c r="M1042">
        <f>IF('Main Data'!H1042="Girard Perregaux",1,0)</f>
        <v>0</v>
      </c>
      <c r="N1042">
        <f>IF('Main Data'!H1042="Gubelin",1,0)</f>
        <v>0</v>
      </c>
      <c r="O1042">
        <f>IF('Main Data'!H1042="Heuer",1,0)</f>
        <v>0</v>
      </c>
      <c r="P1042">
        <f>IF('Main Data'!H1042="IWC",1,0)</f>
        <v>0</v>
      </c>
      <c r="Q1042">
        <f>IF('Main Data'!H1042="JLC",1,0)</f>
        <v>0</v>
      </c>
      <c r="R1042">
        <f>IF('Main Data'!H1042="Longines",1,0)</f>
        <v>0</v>
      </c>
      <c r="S1042">
        <f>IF('Main Data'!H1042="Movado",1,0)</f>
        <v>0</v>
      </c>
      <c r="T1042">
        <f>IF('Main Data'!H1042="Omega",1,0)</f>
        <v>0</v>
      </c>
      <c r="U1042">
        <f>IF('Main Data'!H1042="Panerai",1,0)</f>
        <v>0</v>
      </c>
      <c r="V1042">
        <f>IF('Main Data'!H1042="Patek",1,0)</f>
        <v>0</v>
      </c>
      <c r="W1042">
        <f>IF('Main Data'!H1042="Rolex",1,0)</f>
        <v>0</v>
      </c>
      <c r="X1042">
        <f>IF('Main Data'!H1042="Tudor",1,0)</f>
        <v>0</v>
      </c>
      <c r="Y1042">
        <f>IF('Main Data'!H1042="Ulysse Nardin",1,0)</f>
        <v>0</v>
      </c>
      <c r="Z1042">
        <f>IF('Main Data'!H1042="Universal Geneve",1,0)</f>
        <v>1</v>
      </c>
      <c r="AA1042">
        <f>IF('Main Data'!H1042="Vacheron",1,0)</f>
        <v>0</v>
      </c>
      <c r="AB1042">
        <f>IF('Main Data'!H1042="Zenith",1,0)</f>
        <v>0</v>
      </c>
      <c r="AC1042">
        <f>IF('Main Data'!J1042="Stainless Steel",1,0)</f>
        <v>1</v>
      </c>
      <c r="AD1042">
        <f>IF('Main Data'!J1042="Two-tone",1,0)</f>
        <v>0</v>
      </c>
      <c r="AE1042">
        <f>IF(OR('Main Data'!J1042="YG 18K",'Main Data'!J1042="YG &lt;18K",'Main Data'!J1042="PG 18K",'Main Data'!J1042="PG &lt;18K",'Main Data'!J1042="WG 18K",'Main Data'!J1042="Mixes of 18K",'Main Data'!J1042="Mixes &lt;18K"),1,0)</f>
        <v>0</v>
      </c>
      <c r="AF1042">
        <f>IF('Main Data'!J1042="Platinum",1,0)</f>
        <v>0</v>
      </c>
      <c r="AG1042">
        <f>IF(OR('Main Data'!J1042="PVD",'Main Data'!J1042="Gold Plate",'Main Data'!J1042="Other"),1,0)</f>
        <v>0</v>
      </c>
      <c r="AH1042">
        <f>IF('Main Data'!N1042="Stainless Steel",1,0)</f>
        <v>0</v>
      </c>
      <c r="AI1042">
        <f>IF('Main Data'!N1042="Leather",1,0)</f>
        <v>1</v>
      </c>
      <c r="AJ1042">
        <f>IF('Main Data'!N1042="Two-tone",1,0)</f>
        <v>0</v>
      </c>
      <c r="AK1042">
        <f>IF(OR('Main Data'!N1042="YG 18K",'Main Data'!N1042="PG 18K",'Main Data'!N1042="WG 18K",'Main Data'!N1042="Mixes of 18K"),1,0)</f>
        <v>0</v>
      </c>
      <c r="AL1042">
        <f>IF(OR(,'Main Data'!N1042="PVD",'Main Data'!N1042="Gold plate"),1,0)</f>
        <v>0</v>
      </c>
      <c r="AM1042">
        <f>IF(OR('Main Data'!AV1042="Yes",'Main Data'!AW1042="Yes",'Main Data'!AU1042="Yes"),1,0)</f>
        <v>0</v>
      </c>
      <c r="AN1042">
        <f>IF(OR(ISTEXT('Main Data'!AX1042), ISTEXT('Main Data'!AY1042)),1,0)</f>
        <v>0</v>
      </c>
      <c r="AO1042">
        <f>IF('Main Data'!AZ1042="Yes",1,0)</f>
        <v>0</v>
      </c>
      <c r="AP1042">
        <f>IF('Main Data'!BA1042="Yes",1,0)</f>
        <v>0</v>
      </c>
      <c r="AQ1042">
        <f>IF('Main Data'!BD1042="Yes",1,0)</f>
        <v>0</v>
      </c>
      <c r="AR1042">
        <f>IF('Main Data'!BE1042="A",1,0)</f>
        <v>0</v>
      </c>
      <c r="AS1042">
        <f>IF('Main Data'!BE1042="AA",1,0)</f>
        <v>1</v>
      </c>
      <c r="AT1042">
        <f>IF('Main Data'!BE1042="AAA",1,0)</f>
        <v>0</v>
      </c>
      <c r="AU1042">
        <f>IF('Main Data'!BE1042="AAAA",1,0)</f>
        <v>0</v>
      </c>
      <c r="AV1042">
        <f>IF('Main Data'!P1042="Yes",1,0)</f>
        <v>0</v>
      </c>
      <c r="AW1042">
        <f>IF('Main Data'!AP1042="Yes",1,0)</f>
        <v>0</v>
      </c>
      <c r="AX1042">
        <f>IF(OR('Main Data'!V1042="Yes", 'Main Data'!W1042="Yes",'Main Data'!X1042="Yes"),1,0)</f>
        <v>1</v>
      </c>
      <c r="AY1042">
        <f>IF(OR('Main Data'!Y1042="Yes",'Main Data'!Z1042="Yes"),1,0)</f>
        <v>1</v>
      </c>
      <c r="AZ1042">
        <f>IF('Main Data'!AR1042="Yes",1,0)</f>
        <v>0</v>
      </c>
      <c r="BA1042">
        <f>IF('Main Data'!AS1042="Yes",1,0)</f>
        <v>0</v>
      </c>
      <c r="BB1042">
        <f>IF('Main Data'!AG1042="Yes",1,0)</f>
        <v>0</v>
      </c>
      <c r="BC1042">
        <f>IF('Main Data'!AB1042="Yes",1,0)</f>
        <v>0</v>
      </c>
      <c r="BD1042">
        <f>IF('Main Data'!AA1042="Yes",1,0)</f>
        <v>0</v>
      </c>
      <c r="BE1042">
        <f>IF('Main Data'!AC1042="Yes",1,0)</f>
        <v>0</v>
      </c>
      <c r="BF1042">
        <f>IF('Main Data'!AF1042="Yes",1,0)</f>
        <v>0</v>
      </c>
      <c r="BG1042">
        <f>IF(OR('Main Data'!AI1042="Yes",'Main Data'!AL1042="Yes"),1,0)</f>
        <v>1</v>
      </c>
      <c r="BH1042">
        <f>IF('Main Data'!AJ1042="Yes",1,0)</f>
        <v>0</v>
      </c>
      <c r="BI1042">
        <f>IF('Main Data'!AK1042="Yes",1,0)</f>
        <v>0</v>
      </c>
      <c r="BJ1042">
        <f>IF('Main Data'!AM1042="Yes",1,0)</f>
        <v>0</v>
      </c>
      <c r="BK1042">
        <f>IF('Main Data'!AQ1042="Yes",1,0)</f>
        <v>0</v>
      </c>
      <c r="BL1042" s="21">
        <f t="shared" si="97"/>
        <v>0</v>
      </c>
      <c r="BM1042" s="21">
        <f t="shared" si="98"/>
        <v>1</v>
      </c>
      <c r="BN1042" s="21">
        <f t="shared" si="99"/>
        <v>0</v>
      </c>
      <c r="BO1042" s="21">
        <f t="shared" si="100"/>
        <v>0</v>
      </c>
      <c r="BP1042" s="21">
        <f t="shared" si="101"/>
        <v>0</v>
      </c>
    </row>
    <row r="1043" spans="1:68" x14ac:dyDescent="0.2">
      <c r="A1043">
        <v>1039</v>
      </c>
      <c r="B1043" s="33">
        <f>'Main Data'!C1043</f>
        <v>43779</v>
      </c>
      <c r="C1043">
        <f>'Main Data'!D1043</f>
        <v>294</v>
      </c>
      <c r="D1043" s="26">
        <f>'Main Data'!E1043</f>
        <v>4000</v>
      </c>
      <c r="E1043" s="26">
        <f>'Main Data'!F1043</f>
        <v>5000</v>
      </c>
      <c r="F1043" s="34">
        <f t="shared" si="96"/>
        <v>8.2940496401020276</v>
      </c>
      <c r="G1043">
        <f>IF('Main Data'!H1043="AP",1,0)</f>
        <v>0</v>
      </c>
      <c r="H1043">
        <f>IF('Main Data'!H1043="Blancpain",1,0)</f>
        <v>0</v>
      </c>
      <c r="I1043">
        <f>IF('Main Data'!H1043="Breguet",1,0)</f>
        <v>0</v>
      </c>
      <c r="J1043">
        <f>IF('Main Data'!H1043="Breitling",1,0)</f>
        <v>0</v>
      </c>
      <c r="K1043">
        <f>IF('Main Data'!H1043="Cartier",1,0)</f>
        <v>0</v>
      </c>
      <c r="L1043">
        <f>IF('Main Data'!H1043="Gallet",1,0)</f>
        <v>0</v>
      </c>
      <c r="M1043">
        <f>IF('Main Data'!H1043="Girard Perregaux",1,0)</f>
        <v>0</v>
      </c>
      <c r="N1043">
        <f>IF('Main Data'!H1043="Gubelin",1,0)</f>
        <v>0</v>
      </c>
      <c r="O1043">
        <f>IF('Main Data'!H1043="Heuer",1,0)</f>
        <v>0</v>
      </c>
      <c r="P1043">
        <f>IF('Main Data'!H1043="IWC",1,0)</f>
        <v>0</v>
      </c>
      <c r="Q1043">
        <f>IF('Main Data'!H1043="JLC",1,0)</f>
        <v>0</v>
      </c>
      <c r="R1043">
        <f>IF('Main Data'!H1043="Longines",1,0)</f>
        <v>0</v>
      </c>
      <c r="S1043">
        <f>IF('Main Data'!H1043="Movado",1,0)</f>
        <v>0</v>
      </c>
      <c r="T1043">
        <f>IF('Main Data'!H1043="Omega",1,0)</f>
        <v>0</v>
      </c>
      <c r="U1043">
        <f>IF('Main Data'!H1043="Panerai",1,0)</f>
        <v>0</v>
      </c>
      <c r="V1043">
        <f>IF('Main Data'!H1043="Patek",1,0)</f>
        <v>0</v>
      </c>
      <c r="W1043">
        <f>IF('Main Data'!H1043="Rolex",1,0)</f>
        <v>0</v>
      </c>
      <c r="X1043">
        <f>IF('Main Data'!H1043="Tudor",1,0)</f>
        <v>0</v>
      </c>
      <c r="Y1043">
        <f>IF('Main Data'!H1043="Ulysse Nardin",1,0)</f>
        <v>0</v>
      </c>
      <c r="Z1043">
        <f>IF('Main Data'!H1043="Universal Geneve",1,0)</f>
        <v>1</v>
      </c>
      <c r="AA1043">
        <f>IF('Main Data'!H1043="Vacheron",1,0)</f>
        <v>0</v>
      </c>
      <c r="AB1043">
        <f>IF('Main Data'!H1043="Zenith",1,0)</f>
        <v>0</v>
      </c>
      <c r="AC1043">
        <f>IF('Main Data'!J1043="Stainless Steel",1,0)</f>
        <v>1</v>
      </c>
      <c r="AD1043">
        <f>IF('Main Data'!J1043="Two-tone",1,0)</f>
        <v>0</v>
      </c>
      <c r="AE1043">
        <f>IF(OR('Main Data'!J1043="YG 18K",'Main Data'!J1043="YG &lt;18K",'Main Data'!J1043="PG 18K",'Main Data'!J1043="PG &lt;18K",'Main Data'!J1043="WG 18K",'Main Data'!J1043="Mixes of 18K",'Main Data'!J1043="Mixes &lt;18K"),1,0)</f>
        <v>0</v>
      </c>
      <c r="AF1043">
        <f>IF('Main Data'!J1043="Platinum",1,0)</f>
        <v>0</v>
      </c>
      <c r="AG1043">
        <f>IF(OR('Main Data'!J1043="PVD",'Main Data'!J1043="Gold Plate",'Main Data'!J1043="Other"),1,0)</f>
        <v>0</v>
      </c>
      <c r="AH1043">
        <f>IF('Main Data'!N1043="Stainless Steel",1,0)</f>
        <v>0</v>
      </c>
      <c r="AI1043">
        <f>IF('Main Data'!N1043="Leather",1,0)</f>
        <v>1</v>
      </c>
      <c r="AJ1043">
        <f>IF('Main Data'!N1043="Two-tone",1,0)</f>
        <v>0</v>
      </c>
      <c r="AK1043">
        <f>IF(OR('Main Data'!N1043="YG 18K",'Main Data'!N1043="PG 18K",'Main Data'!N1043="WG 18K",'Main Data'!N1043="Mixes of 18K"),1,0)</f>
        <v>0</v>
      </c>
      <c r="AL1043">
        <f>IF(OR(,'Main Data'!N1043="PVD",'Main Data'!N1043="Gold plate"),1,0)</f>
        <v>0</v>
      </c>
      <c r="AM1043">
        <f>IF(OR('Main Data'!AV1043="Yes",'Main Data'!AW1043="Yes",'Main Data'!AU1043="Yes"),1,0)</f>
        <v>0</v>
      </c>
      <c r="AN1043">
        <f>IF(OR(ISTEXT('Main Data'!AX1043), ISTEXT('Main Data'!AY1043)),1,0)</f>
        <v>0</v>
      </c>
      <c r="AO1043">
        <f>IF('Main Data'!AZ1043="Yes",1,0)</f>
        <v>0</v>
      </c>
      <c r="AP1043">
        <f>IF('Main Data'!BA1043="Yes",1,0)</f>
        <v>0</v>
      </c>
      <c r="AQ1043">
        <f>IF('Main Data'!BD1043="Yes",1,0)</f>
        <v>0</v>
      </c>
      <c r="AR1043">
        <f>IF('Main Data'!BE1043="A",1,0)</f>
        <v>0</v>
      </c>
      <c r="AS1043">
        <f>IF('Main Data'!BE1043="AA",1,0)</f>
        <v>1</v>
      </c>
      <c r="AT1043">
        <f>IF('Main Data'!BE1043="AAA",1,0)</f>
        <v>0</v>
      </c>
      <c r="AU1043">
        <f>IF('Main Data'!BE1043="AAAA",1,0)</f>
        <v>0</v>
      </c>
      <c r="AV1043">
        <f>IF('Main Data'!P1043="Yes",1,0)</f>
        <v>0</v>
      </c>
      <c r="AW1043">
        <f>IF('Main Data'!AP1043="Yes",1,0)</f>
        <v>0</v>
      </c>
      <c r="AX1043">
        <f>IF(OR('Main Data'!V1043="Yes", 'Main Data'!W1043="Yes",'Main Data'!X1043="Yes"),1,0)</f>
        <v>0</v>
      </c>
      <c r="AY1043">
        <f>IF(OR('Main Data'!Y1043="Yes",'Main Data'!Z1043="Yes"),1,0)</f>
        <v>0</v>
      </c>
      <c r="AZ1043">
        <f>IF('Main Data'!AR1043="Yes",1,0)</f>
        <v>0</v>
      </c>
      <c r="BA1043">
        <f>IF('Main Data'!AS1043="Yes",1,0)</f>
        <v>0</v>
      </c>
      <c r="BB1043">
        <f>IF('Main Data'!AG1043="Yes",1,0)</f>
        <v>0</v>
      </c>
      <c r="BC1043">
        <f>IF('Main Data'!AB1043="Yes",1,0)</f>
        <v>0</v>
      </c>
      <c r="BD1043">
        <f>IF('Main Data'!AA1043="Yes",1,0)</f>
        <v>0</v>
      </c>
      <c r="BE1043">
        <f>IF('Main Data'!AC1043="Yes",1,0)</f>
        <v>0</v>
      </c>
      <c r="BF1043">
        <f>IF('Main Data'!AF1043="Yes",1,0)</f>
        <v>0</v>
      </c>
      <c r="BG1043">
        <f>IF(OR('Main Data'!AI1043="Yes",'Main Data'!AL1043="Yes"),1,0)</f>
        <v>1</v>
      </c>
      <c r="BH1043">
        <f>IF('Main Data'!AJ1043="Yes",1,0)</f>
        <v>0</v>
      </c>
      <c r="BI1043">
        <f>IF('Main Data'!AK1043="Yes",1,0)</f>
        <v>0</v>
      </c>
      <c r="BJ1043">
        <f>IF('Main Data'!AM1043="Yes",1,0)</f>
        <v>0</v>
      </c>
      <c r="BK1043">
        <f>IF('Main Data'!AQ1043="Yes",1,0)</f>
        <v>0</v>
      </c>
      <c r="BL1043" s="21">
        <f t="shared" si="97"/>
        <v>0</v>
      </c>
      <c r="BM1043" s="21">
        <f t="shared" si="98"/>
        <v>1</v>
      </c>
      <c r="BN1043" s="21">
        <f t="shared" si="99"/>
        <v>0</v>
      </c>
      <c r="BO1043" s="21">
        <f t="shared" si="100"/>
        <v>0</v>
      </c>
      <c r="BP1043" s="21">
        <f t="shared" si="101"/>
        <v>0</v>
      </c>
    </row>
    <row r="1044" spans="1:68" x14ac:dyDescent="0.2">
      <c r="A1044">
        <v>1040</v>
      </c>
      <c r="B1044" s="33">
        <f>'Main Data'!C1044</f>
        <v>43779</v>
      </c>
      <c r="C1044">
        <f>'Main Data'!D1044</f>
        <v>295</v>
      </c>
      <c r="D1044" s="26">
        <f>'Main Data'!E1044</f>
        <v>5000</v>
      </c>
      <c r="E1044" s="26">
        <f>'Main Data'!F1044</f>
        <v>6250</v>
      </c>
      <c r="F1044" s="34">
        <f t="shared" si="96"/>
        <v>8.5171931914162382</v>
      </c>
      <c r="G1044">
        <f>IF('Main Data'!H1044="AP",1,0)</f>
        <v>0</v>
      </c>
      <c r="H1044">
        <f>IF('Main Data'!H1044="Blancpain",1,0)</f>
        <v>0</v>
      </c>
      <c r="I1044">
        <f>IF('Main Data'!H1044="Breguet",1,0)</f>
        <v>0</v>
      </c>
      <c r="J1044">
        <f>IF('Main Data'!H1044="Breitling",1,0)</f>
        <v>0</v>
      </c>
      <c r="K1044">
        <f>IF('Main Data'!H1044="Cartier",1,0)</f>
        <v>0</v>
      </c>
      <c r="L1044">
        <f>IF('Main Data'!H1044="Gallet",1,0)</f>
        <v>0</v>
      </c>
      <c r="M1044">
        <f>IF('Main Data'!H1044="Girard Perregaux",1,0)</f>
        <v>0</v>
      </c>
      <c r="N1044">
        <f>IF('Main Data'!H1044="Gubelin",1,0)</f>
        <v>0</v>
      </c>
      <c r="O1044">
        <f>IF('Main Data'!H1044="Heuer",1,0)</f>
        <v>0</v>
      </c>
      <c r="P1044">
        <f>IF('Main Data'!H1044="IWC",1,0)</f>
        <v>0</v>
      </c>
      <c r="Q1044">
        <f>IF('Main Data'!H1044="JLC",1,0)</f>
        <v>0</v>
      </c>
      <c r="R1044">
        <f>IF('Main Data'!H1044="Longines",1,0)</f>
        <v>0</v>
      </c>
      <c r="S1044">
        <f>IF('Main Data'!H1044="Movado",1,0)</f>
        <v>0</v>
      </c>
      <c r="T1044">
        <f>IF('Main Data'!H1044="Omega",1,0)</f>
        <v>0</v>
      </c>
      <c r="U1044">
        <f>IF('Main Data'!H1044="Panerai",1,0)</f>
        <v>0</v>
      </c>
      <c r="V1044">
        <f>IF('Main Data'!H1044="Patek",1,0)</f>
        <v>0</v>
      </c>
      <c r="W1044">
        <f>IF('Main Data'!H1044="Rolex",1,0)</f>
        <v>0</v>
      </c>
      <c r="X1044">
        <f>IF('Main Data'!H1044="Tudor",1,0)</f>
        <v>0</v>
      </c>
      <c r="Y1044">
        <f>IF('Main Data'!H1044="Ulysse Nardin",1,0)</f>
        <v>0</v>
      </c>
      <c r="Z1044">
        <f>IF('Main Data'!H1044="Universal Geneve",1,0)</f>
        <v>1</v>
      </c>
      <c r="AA1044">
        <f>IF('Main Data'!H1044="Vacheron",1,0)</f>
        <v>0</v>
      </c>
      <c r="AB1044">
        <f>IF('Main Data'!H1044="Zenith",1,0)</f>
        <v>0</v>
      </c>
      <c r="AC1044">
        <f>IF('Main Data'!J1044="Stainless Steel",1,0)</f>
        <v>1</v>
      </c>
      <c r="AD1044">
        <f>IF('Main Data'!J1044="Two-tone",1,0)</f>
        <v>0</v>
      </c>
      <c r="AE1044">
        <f>IF(OR('Main Data'!J1044="YG 18K",'Main Data'!J1044="YG &lt;18K",'Main Data'!J1044="PG 18K",'Main Data'!J1044="PG &lt;18K",'Main Data'!J1044="WG 18K",'Main Data'!J1044="Mixes of 18K",'Main Data'!J1044="Mixes &lt;18K"),1,0)</f>
        <v>0</v>
      </c>
      <c r="AF1044">
        <f>IF('Main Data'!J1044="Platinum",1,0)</f>
        <v>0</v>
      </c>
      <c r="AG1044">
        <f>IF(OR('Main Data'!J1044="PVD",'Main Data'!J1044="Gold Plate",'Main Data'!J1044="Other"),1,0)</f>
        <v>0</v>
      </c>
      <c r="AH1044">
        <f>IF('Main Data'!N1044="Stainless Steel",1,0)</f>
        <v>0</v>
      </c>
      <c r="AI1044">
        <f>IF('Main Data'!N1044="Leather",1,0)</f>
        <v>1</v>
      </c>
      <c r="AJ1044">
        <f>IF('Main Data'!N1044="Two-tone",1,0)</f>
        <v>0</v>
      </c>
      <c r="AK1044">
        <f>IF(OR('Main Data'!N1044="YG 18K",'Main Data'!N1044="PG 18K",'Main Data'!N1044="WG 18K",'Main Data'!N1044="Mixes of 18K"),1,0)</f>
        <v>0</v>
      </c>
      <c r="AL1044">
        <f>IF(OR(,'Main Data'!N1044="PVD",'Main Data'!N1044="Gold plate"),1,0)</f>
        <v>0</v>
      </c>
      <c r="AM1044">
        <f>IF(OR('Main Data'!AV1044="Yes",'Main Data'!AW1044="Yes",'Main Data'!AU1044="Yes"),1,0)</f>
        <v>0</v>
      </c>
      <c r="AN1044">
        <f>IF(OR(ISTEXT('Main Data'!AX1044), ISTEXT('Main Data'!AY1044)),1,0)</f>
        <v>0</v>
      </c>
      <c r="AO1044">
        <f>IF('Main Data'!AZ1044="Yes",1,0)</f>
        <v>0</v>
      </c>
      <c r="AP1044">
        <f>IF('Main Data'!BA1044="Yes",1,0)</f>
        <v>0</v>
      </c>
      <c r="AQ1044">
        <f>IF('Main Data'!BD1044="Yes",1,0)</f>
        <v>0</v>
      </c>
      <c r="AR1044">
        <f>IF('Main Data'!BE1044="A",1,0)</f>
        <v>0</v>
      </c>
      <c r="AS1044">
        <f>IF('Main Data'!BE1044="AA",1,0)</f>
        <v>1</v>
      </c>
      <c r="AT1044">
        <f>IF('Main Data'!BE1044="AAA",1,0)</f>
        <v>0</v>
      </c>
      <c r="AU1044">
        <f>IF('Main Data'!BE1044="AAAA",1,0)</f>
        <v>0</v>
      </c>
      <c r="AV1044">
        <f>IF('Main Data'!P1044="Yes",1,0)</f>
        <v>1</v>
      </c>
      <c r="AW1044">
        <f>IF('Main Data'!AP1044="Yes",1,0)</f>
        <v>0</v>
      </c>
      <c r="AX1044">
        <f>IF(OR('Main Data'!V1044="Yes", 'Main Data'!W1044="Yes",'Main Data'!X1044="Yes"),1,0)</f>
        <v>0</v>
      </c>
      <c r="AY1044">
        <f>IF(OR('Main Data'!Y1044="Yes",'Main Data'!Z1044="Yes"),1,0)</f>
        <v>0</v>
      </c>
      <c r="AZ1044">
        <f>IF('Main Data'!AR1044="Yes",1,0)</f>
        <v>0</v>
      </c>
      <c r="BA1044">
        <f>IF('Main Data'!AS1044="Yes",1,0)</f>
        <v>0</v>
      </c>
      <c r="BB1044">
        <f>IF('Main Data'!AG1044="Yes",1,0)</f>
        <v>0</v>
      </c>
      <c r="BC1044">
        <f>IF('Main Data'!AB1044="Yes",1,0)</f>
        <v>0</v>
      </c>
      <c r="BD1044">
        <f>IF('Main Data'!AA1044="Yes",1,0)</f>
        <v>1</v>
      </c>
      <c r="BE1044">
        <f>IF('Main Data'!AC1044="Yes",1,0)</f>
        <v>0</v>
      </c>
      <c r="BF1044">
        <f>IF('Main Data'!AF1044="Yes",1,0)</f>
        <v>0</v>
      </c>
      <c r="BG1044">
        <f>IF(OR('Main Data'!AI1044="Yes",'Main Data'!AL1044="Yes"),1,0)</f>
        <v>0</v>
      </c>
      <c r="BH1044">
        <f>IF('Main Data'!AJ1044="Yes",1,0)</f>
        <v>0</v>
      </c>
      <c r="BI1044">
        <f>IF('Main Data'!AK1044="Yes",1,0)</f>
        <v>0</v>
      </c>
      <c r="BJ1044">
        <f>IF('Main Data'!AM1044="Yes",1,0)</f>
        <v>0</v>
      </c>
      <c r="BK1044">
        <f>IF('Main Data'!AQ1044="Yes",1,0)</f>
        <v>0</v>
      </c>
      <c r="BL1044" s="21">
        <f t="shared" si="97"/>
        <v>0</v>
      </c>
      <c r="BM1044" s="21">
        <f t="shared" si="98"/>
        <v>1</v>
      </c>
      <c r="BN1044" s="21">
        <f t="shared" si="99"/>
        <v>0</v>
      </c>
      <c r="BO1044" s="21">
        <f t="shared" si="100"/>
        <v>0</v>
      </c>
      <c r="BP1044" s="21">
        <f t="shared" si="101"/>
        <v>0</v>
      </c>
    </row>
    <row r="1045" spans="1:68" x14ac:dyDescent="0.2">
      <c r="A1045">
        <v>1041</v>
      </c>
      <c r="B1045" s="33">
        <f>'Main Data'!C1045</f>
        <v>43779</v>
      </c>
      <c r="C1045">
        <f>'Main Data'!D1045</f>
        <v>296</v>
      </c>
      <c r="D1045" s="26">
        <f>'Main Data'!E1045</f>
        <v>16000</v>
      </c>
      <c r="E1045" s="26">
        <f>'Main Data'!F1045</f>
        <v>20000</v>
      </c>
      <c r="F1045" s="34">
        <f t="shared" si="96"/>
        <v>9.6803440012219184</v>
      </c>
      <c r="G1045">
        <f>IF('Main Data'!H1045="AP",1,0)</f>
        <v>0</v>
      </c>
      <c r="H1045">
        <f>IF('Main Data'!H1045="Blancpain",1,0)</f>
        <v>0</v>
      </c>
      <c r="I1045">
        <f>IF('Main Data'!H1045="Breguet",1,0)</f>
        <v>0</v>
      </c>
      <c r="J1045">
        <f>IF('Main Data'!H1045="Breitling",1,0)</f>
        <v>0</v>
      </c>
      <c r="K1045">
        <f>IF('Main Data'!H1045="Cartier",1,0)</f>
        <v>0</v>
      </c>
      <c r="L1045">
        <f>IF('Main Data'!H1045="Gallet",1,0)</f>
        <v>0</v>
      </c>
      <c r="M1045">
        <f>IF('Main Data'!H1045="Girard Perregaux",1,0)</f>
        <v>0</v>
      </c>
      <c r="N1045">
        <f>IF('Main Data'!H1045="Gubelin",1,0)</f>
        <v>0</v>
      </c>
      <c r="O1045">
        <f>IF('Main Data'!H1045="Heuer",1,0)</f>
        <v>1</v>
      </c>
      <c r="P1045">
        <f>IF('Main Data'!H1045="IWC",1,0)</f>
        <v>0</v>
      </c>
      <c r="Q1045">
        <f>IF('Main Data'!H1045="JLC",1,0)</f>
        <v>0</v>
      </c>
      <c r="R1045">
        <f>IF('Main Data'!H1045="Longines",1,0)</f>
        <v>0</v>
      </c>
      <c r="S1045">
        <f>IF('Main Data'!H1045="Movado",1,0)</f>
        <v>0</v>
      </c>
      <c r="T1045">
        <f>IF('Main Data'!H1045="Omega",1,0)</f>
        <v>0</v>
      </c>
      <c r="U1045">
        <f>IF('Main Data'!H1045="Panerai",1,0)</f>
        <v>0</v>
      </c>
      <c r="V1045">
        <f>IF('Main Data'!H1045="Patek",1,0)</f>
        <v>0</v>
      </c>
      <c r="W1045">
        <f>IF('Main Data'!H1045="Rolex",1,0)</f>
        <v>0</v>
      </c>
      <c r="X1045">
        <f>IF('Main Data'!H1045="Tudor",1,0)</f>
        <v>0</v>
      </c>
      <c r="Y1045">
        <f>IF('Main Data'!H1045="Ulysse Nardin",1,0)</f>
        <v>0</v>
      </c>
      <c r="Z1045">
        <f>IF('Main Data'!H1045="Universal Geneve",1,0)</f>
        <v>0</v>
      </c>
      <c r="AA1045">
        <f>IF('Main Data'!H1045="Vacheron",1,0)</f>
        <v>0</v>
      </c>
      <c r="AB1045">
        <f>IF('Main Data'!H1045="Zenith",1,0)</f>
        <v>0</v>
      </c>
      <c r="AC1045">
        <f>IF('Main Data'!J1045="Stainless Steel",1,0)</f>
        <v>1</v>
      </c>
      <c r="AD1045">
        <f>IF('Main Data'!J1045="Two-tone",1,0)</f>
        <v>0</v>
      </c>
      <c r="AE1045">
        <f>IF(OR('Main Data'!J1045="YG 18K",'Main Data'!J1045="YG &lt;18K",'Main Data'!J1045="PG 18K",'Main Data'!J1045="PG &lt;18K",'Main Data'!J1045="WG 18K",'Main Data'!J1045="Mixes of 18K",'Main Data'!J1045="Mixes &lt;18K"),1,0)</f>
        <v>0</v>
      </c>
      <c r="AF1045">
        <f>IF('Main Data'!J1045="Platinum",1,0)</f>
        <v>0</v>
      </c>
      <c r="AG1045">
        <f>IF(OR('Main Data'!J1045="PVD",'Main Data'!J1045="Gold Plate",'Main Data'!J1045="Other"),1,0)</f>
        <v>0</v>
      </c>
      <c r="AH1045">
        <f>IF('Main Data'!N1045="Stainless Steel",1,0)</f>
        <v>0</v>
      </c>
      <c r="AI1045">
        <f>IF('Main Data'!N1045="Leather",1,0)</f>
        <v>1</v>
      </c>
      <c r="AJ1045">
        <f>IF('Main Data'!N1045="Two-tone",1,0)</f>
        <v>0</v>
      </c>
      <c r="AK1045">
        <f>IF(OR('Main Data'!N1045="YG 18K",'Main Data'!N1045="PG 18K",'Main Data'!N1045="WG 18K",'Main Data'!N1045="Mixes of 18K"),1,0)</f>
        <v>0</v>
      </c>
      <c r="AL1045">
        <f>IF(OR(,'Main Data'!N1045="PVD",'Main Data'!N1045="Gold plate"),1,0)</f>
        <v>0</v>
      </c>
      <c r="AM1045">
        <f>IF(OR('Main Data'!AV1045="Yes",'Main Data'!AW1045="Yes",'Main Data'!AU1045="Yes"),1,0)</f>
        <v>0</v>
      </c>
      <c r="AN1045">
        <f>IF(OR(ISTEXT('Main Data'!AX1045), ISTEXT('Main Data'!AY1045)),1,0)</f>
        <v>0</v>
      </c>
      <c r="AO1045">
        <f>IF('Main Data'!AZ1045="Yes",1,0)</f>
        <v>0</v>
      </c>
      <c r="AP1045">
        <f>IF('Main Data'!BA1045="Yes",1,0)</f>
        <v>0</v>
      </c>
      <c r="AQ1045">
        <f>IF('Main Data'!BD1045="Yes",1,0)</f>
        <v>0</v>
      </c>
      <c r="AR1045">
        <f>IF('Main Data'!BE1045="A",1,0)</f>
        <v>0</v>
      </c>
      <c r="AS1045">
        <f>IF('Main Data'!BE1045="AA",1,0)</f>
        <v>0</v>
      </c>
      <c r="AT1045">
        <f>IF('Main Data'!BE1045="AAA",1,0)</f>
        <v>1</v>
      </c>
      <c r="AU1045">
        <f>IF('Main Data'!BE1045="AAAA",1,0)</f>
        <v>0</v>
      </c>
      <c r="AV1045">
        <f>IF('Main Data'!P1045="Yes",1,0)</f>
        <v>0</v>
      </c>
      <c r="AW1045">
        <f>IF('Main Data'!AP1045="Yes",1,0)</f>
        <v>0</v>
      </c>
      <c r="AX1045">
        <f>IF(OR('Main Data'!V1045="Yes", 'Main Data'!W1045="Yes",'Main Data'!X1045="Yes"),1,0)</f>
        <v>0</v>
      </c>
      <c r="AY1045">
        <f>IF(OR('Main Data'!Y1045="Yes",'Main Data'!Z1045="Yes"),1,0)</f>
        <v>0</v>
      </c>
      <c r="AZ1045">
        <f>IF('Main Data'!AR1045="Yes",1,0)</f>
        <v>0</v>
      </c>
      <c r="BA1045">
        <f>IF('Main Data'!AS1045="Yes",1,0)</f>
        <v>0</v>
      </c>
      <c r="BB1045">
        <f>IF('Main Data'!AG1045="Yes",1,0)</f>
        <v>0</v>
      </c>
      <c r="BC1045">
        <f>IF('Main Data'!AB1045="Yes",1,0)</f>
        <v>0</v>
      </c>
      <c r="BD1045">
        <f>IF('Main Data'!AA1045="Yes",1,0)</f>
        <v>0</v>
      </c>
      <c r="BE1045">
        <f>IF('Main Data'!AC1045="Yes",1,0)</f>
        <v>0</v>
      </c>
      <c r="BF1045">
        <f>IF('Main Data'!AF1045="Yes",1,0)</f>
        <v>0</v>
      </c>
      <c r="BG1045">
        <f>IF(OR('Main Data'!AI1045="Yes",'Main Data'!AL1045="Yes"),1,0)</f>
        <v>1</v>
      </c>
      <c r="BH1045">
        <f>IF('Main Data'!AJ1045="Yes",1,0)</f>
        <v>0</v>
      </c>
      <c r="BI1045">
        <f>IF('Main Data'!AK1045="Yes",1,0)</f>
        <v>0</v>
      </c>
      <c r="BJ1045">
        <f>IF('Main Data'!AM1045="Yes",1,0)</f>
        <v>0</v>
      </c>
      <c r="BK1045">
        <f>IF('Main Data'!AQ1045="Yes",1,0)</f>
        <v>0</v>
      </c>
      <c r="BL1045" s="21">
        <f t="shared" si="97"/>
        <v>0</v>
      </c>
      <c r="BM1045" s="21">
        <f t="shared" si="98"/>
        <v>1</v>
      </c>
      <c r="BN1045" s="21">
        <f t="shared" si="99"/>
        <v>0</v>
      </c>
      <c r="BO1045" s="21">
        <f t="shared" si="100"/>
        <v>0</v>
      </c>
      <c r="BP1045" s="21">
        <f t="shared" si="101"/>
        <v>0</v>
      </c>
    </row>
    <row r="1046" spans="1:68" x14ac:dyDescent="0.2">
      <c r="A1046">
        <v>1042</v>
      </c>
      <c r="B1046" s="33">
        <f>'Main Data'!C1046</f>
        <v>43779</v>
      </c>
      <c r="C1046">
        <f>'Main Data'!D1046</f>
        <v>297</v>
      </c>
      <c r="D1046" s="26">
        <f>'Main Data'!E1046</f>
        <v>8500</v>
      </c>
      <c r="E1046" s="26">
        <f>'Main Data'!F1046</f>
        <v>10625</v>
      </c>
      <c r="F1046" s="34">
        <f t="shared" si="96"/>
        <v>9.0478214424784085</v>
      </c>
      <c r="G1046">
        <f>IF('Main Data'!H1046="AP",1,0)</f>
        <v>0</v>
      </c>
      <c r="H1046">
        <f>IF('Main Data'!H1046="Blancpain",1,0)</f>
        <v>0</v>
      </c>
      <c r="I1046">
        <f>IF('Main Data'!H1046="Breguet",1,0)</f>
        <v>0</v>
      </c>
      <c r="J1046">
        <f>IF('Main Data'!H1046="Breitling",1,0)</f>
        <v>0</v>
      </c>
      <c r="K1046">
        <f>IF('Main Data'!H1046="Cartier",1,0)</f>
        <v>0</v>
      </c>
      <c r="L1046">
        <f>IF('Main Data'!H1046="Gallet",1,0)</f>
        <v>0</v>
      </c>
      <c r="M1046">
        <f>IF('Main Data'!H1046="Girard Perregaux",1,0)</f>
        <v>0</v>
      </c>
      <c r="N1046">
        <f>IF('Main Data'!H1046="Gubelin",1,0)</f>
        <v>0</v>
      </c>
      <c r="O1046">
        <f>IF('Main Data'!H1046="Heuer",1,0)</f>
        <v>1</v>
      </c>
      <c r="P1046">
        <f>IF('Main Data'!H1046="IWC",1,0)</f>
        <v>0</v>
      </c>
      <c r="Q1046">
        <f>IF('Main Data'!H1046="JLC",1,0)</f>
        <v>0</v>
      </c>
      <c r="R1046">
        <f>IF('Main Data'!H1046="Longines",1,0)</f>
        <v>0</v>
      </c>
      <c r="S1046">
        <f>IF('Main Data'!H1046="Movado",1,0)</f>
        <v>0</v>
      </c>
      <c r="T1046">
        <f>IF('Main Data'!H1046="Omega",1,0)</f>
        <v>0</v>
      </c>
      <c r="U1046">
        <f>IF('Main Data'!H1046="Panerai",1,0)</f>
        <v>0</v>
      </c>
      <c r="V1046">
        <f>IF('Main Data'!H1046="Patek",1,0)</f>
        <v>0</v>
      </c>
      <c r="W1046">
        <f>IF('Main Data'!H1046="Rolex",1,0)</f>
        <v>0</v>
      </c>
      <c r="X1046">
        <f>IF('Main Data'!H1046="Tudor",1,0)</f>
        <v>0</v>
      </c>
      <c r="Y1046">
        <f>IF('Main Data'!H1046="Ulysse Nardin",1,0)</f>
        <v>0</v>
      </c>
      <c r="Z1046">
        <f>IF('Main Data'!H1046="Universal Geneve",1,0)</f>
        <v>0</v>
      </c>
      <c r="AA1046">
        <f>IF('Main Data'!H1046="Vacheron",1,0)</f>
        <v>0</v>
      </c>
      <c r="AB1046">
        <f>IF('Main Data'!H1046="Zenith",1,0)</f>
        <v>0</v>
      </c>
      <c r="AC1046">
        <f>IF('Main Data'!J1046="Stainless Steel",1,0)</f>
        <v>1</v>
      </c>
      <c r="AD1046">
        <f>IF('Main Data'!J1046="Two-tone",1,0)</f>
        <v>0</v>
      </c>
      <c r="AE1046">
        <f>IF(OR('Main Data'!J1046="YG 18K",'Main Data'!J1046="YG &lt;18K",'Main Data'!J1046="PG 18K",'Main Data'!J1046="PG &lt;18K",'Main Data'!J1046="WG 18K",'Main Data'!J1046="Mixes of 18K",'Main Data'!J1046="Mixes &lt;18K"),1,0)</f>
        <v>0</v>
      </c>
      <c r="AF1046">
        <f>IF('Main Data'!J1046="Platinum",1,0)</f>
        <v>0</v>
      </c>
      <c r="AG1046">
        <f>IF(OR('Main Data'!J1046="PVD",'Main Data'!J1046="Gold Plate",'Main Data'!J1046="Other"),1,0)</f>
        <v>0</v>
      </c>
      <c r="AH1046">
        <f>IF('Main Data'!N1046="Stainless Steel",1,0)</f>
        <v>0</v>
      </c>
      <c r="AI1046">
        <f>IF('Main Data'!N1046="Leather",1,0)</f>
        <v>1</v>
      </c>
      <c r="AJ1046">
        <f>IF('Main Data'!N1046="Two-tone",1,0)</f>
        <v>0</v>
      </c>
      <c r="AK1046">
        <f>IF(OR('Main Data'!N1046="YG 18K",'Main Data'!N1046="PG 18K",'Main Data'!N1046="WG 18K",'Main Data'!N1046="Mixes of 18K"),1,0)</f>
        <v>0</v>
      </c>
      <c r="AL1046">
        <f>IF(OR(,'Main Data'!N1046="PVD",'Main Data'!N1046="Gold plate"),1,0)</f>
        <v>0</v>
      </c>
      <c r="AM1046">
        <f>IF(OR('Main Data'!AV1046="Yes",'Main Data'!AW1046="Yes",'Main Data'!AU1046="Yes"),1,0)</f>
        <v>0</v>
      </c>
      <c r="AN1046">
        <f>IF(OR(ISTEXT('Main Data'!AX1046), ISTEXT('Main Data'!AY1046)),1,0)</f>
        <v>0</v>
      </c>
      <c r="AO1046">
        <f>IF('Main Data'!AZ1046="Yes",1,0)</f>
        <v>0</v>
      </c>
      <c r="AP1046">
        <f>IF('Main Data'!BA1046="Yes",1,0)</f>
        <v>0</v>
      </c>
      <c r="AQ1046">
        <f>IF('Main Data'!BD1046="Yes",1,0)</f>
        <v>0</v>
      </c>
      <c r="AR1046">
        <f>IF('Main Data'!BE1046="A",1,0)</f>
        <v>0</v>
      </c>
      <c r="AS1046">
        <f>IF('Main Data'!BE1046="AA",1,0)</f>
        <v>0</v>
      </c>
      <c r="AT1046">
        <f>IF('Main Data'!BE1046="AAA",1,0)</f>
        <v>1</v>
      </c>
      <c r="AU1046">
        <f>IF('Main Data'!BE1046="AAAA",1,0)</f>
        <v>0</v>
      </c>
      <c r="AV1046">
        <f>IF('Main Data'!P1046="Yes",1,0)</f>
        <v>0</v>
      </c>
      <c r="AW1046">
        <f>IF('Main Data'!AP1046="Yes",1,0)</f>
        <v>0</v>
      </c>
      <c r="AX1046">
        <f>IF(OR('Main Data'!V1046="Yes", 'Main Data'!W1046="Yes",'Main Data'!X1046="Yes"),1,0)</f>
        <v>0</v>
      </c>
      <c r="AY1046">
        <f>IF(OR('Main Data'!Y1046="Yes",'Main Data'!Z1046="Yes"),1,0)</f>
        <v>0</v>
      </c>
      <c r="AZ1046">
        <f>IF('Main Data'!AR1046="Yes",1,0)</f>
        <v>0</v>
      </c>
      <c r="BA1046">
        <f>IF('Main Data'!AS1046="Yes",1,0)</f>
        <v>0</v>
      </c>
      <c r="BB1046">
        <f>IF('Main Data'!AG1046="Yes",1,0)</f>
        <v>0</v>
      </c>
      <c r="BC1046">
        <f>IF('Main Data'!AB1046="Yes",1,0)</f>
        <v>0</v>
      </c>
      <c r="BD1046">
        <f>IF('Main Data'!AA1046="Yes",1,0)</f>
        <v>0</v>
      </c>
      <c r="BE1046">
        <f>IF('Main Data'!AC1046="Yes",1,0)</f>
        <v>0</v>
      </c>
      <c r="BF1046">
        <f>IF('Main Data'!AF1046="Yes",1,0)</f>
        <v>0</v>
      </c>
      <c r="BG1046">
        <f>IF(OR('Main Data'!AI1046="Yes",'Main Data'!AL1046="Yes"),1,0)</f>
        <v>1</v>
      </c>
      <c r="BH1046">
        <f>IF('Main Data'!AJ1046="Yes",1,0)</f>
        <v>0</v>
      </c>
      <c r="BI1046">
        <f>IF('Main Data'!AK1046="Yes",1,0)</f>
        <v>0</v>
      </c>
      <c r="BJ1046">
        <f>IF('Main Data'!AM1046="Yes",1,0)</f>
        <v>0</v>
      </c>
      <c r="BK1046">
        <f>IF('Main Data'!AQ1046="Yes",1,0)</f>
        <v>0</v>
      </c>
      <c r="BL1046" s="21">
        <f t="shared" si="97"/>
        <v>0</v>
      </c>
      <c r="BM1046" s="21">
        <f t="shared" si="98"/>
        <v>1</v>
      </c>
      <c r="BN1046" s="21">
        <f t="shared" si="99"/>
        <v>0</v>
      </c>
      <c r="BO1046" s="21">
        <f t="shared" si="100"/>
        <v>0</v>
      </c>
      <c r="BP1046" s="21">
        <f t="shared" si="101"/>
        <v>0</v>
      </c>
    </row>
    <row r="1047" spans="1:68" x14ac:dyDescent="0.2">
      <c r="A1047">
        <v>1043</v>
      </c>
      <c r="B1047" s="33">
        <f>'Main Data'!C1047</f>
        <v>43779</v>
      </c>
      <c r="C1047">
        <f>'Main Data'!D1047</f>
        <v>298</v>
      </c>
      <c r="D1047" s="26">
        <f>'Main Data'!E1047</f>
        <v>11000</v>
      </c>
      <c r="E1047" s="26">
        <f>'Main Data'!F1047</f>
        <v>13750</v>
      </c>
      <c r="F1047" s="34">
        <f t="shared" si="96"/>
        <v>9.3056505517805075</v>
      </c>
      <c r="G1047">
        <f>IF('Main Data'!H1047="AP",1,0)</f>
        <v>0</v>
      </c>
      <c r="H1047">
        <f>IF('Main Data'!H1047="Blancpain",1,0)</f>
        <v>0</v>
      </c>
      <c r="I1047">
        <f>IF('Main Data'!H1047="Breguet",1,0)</f>
        <v>0</v>
      </c>
      <c r="J1047">
        <f>IF('Main Data'!H1047="Breitling",1,0)</f>
        <v>0</v>
      </c>
      <c r="K1047">
        <f>IF('Main Data'!H1047="Cartier",1,0)</f>
        <v>0</v>
      </c>
      <c r="L1047">
        <f>IF('Main Data'!H1047="Gallet",1,0)</f>
        <v>0</v>
      </c>
      <c r="M1047">
        <f>IF('Main Data'!H1047="Girard Perregaux",1,0)</f>
        <v>0</v>
      </c>
      <c r="N1047">
        <f>IF('Main Data'!H1047="Gubelin",1,0)</f>
        <v>0</v>
      </c>
      <c r="O1047">
        <f>IF('Main Data'!H1047="Heuer",1,0)</f>
        <v>1</v>
      </c>
      <c r="P1047">
        <f>IF('Main Data'!H1047="IWC",1,0)</f>
        <v>0</v>
      </c>
      <c r="Q1047">
        <f>IF('Main Data'!H1047="JLC",1,0)</f>
        <v>0</v>
      </c>
      <c r="R1047">
        <f>IF('Main Data'!H1047="Longines",1,0)</f>
        <v>0</v>
      </c>
      <c r="S1047">
        <f>IF('Main Data'!H1047="Movado",1,0)</f>
        <v>0</v>
      </c>
      <c r="T1047">
        <f>IF('Main Data'!H1047="Omega",1,0)</f>
        <v>0</v>
      </c>
      <c r="U1047">
        <f>IF('Main Data'!H1047="Panerai",1,0)</f>
        <v>0</v>
      </c>
      <c r="V1047">
        <f>IF('Main Data'!H1047="Patek",1,0)</f>
        <v>0</v>
      </c>
      <c r="W1047">
        <f>IF('Main Data'!H1047="Rolex",1,0)</f>
        <v>0</v>
      </c>
      <c r="X1047">
        <f>IF('Main Data'!H1047="Tudor",1,0)</f>
        <v>0</v>
      </c>
      <c r="Y1047">
        <f>IF('Main Data'!H1047="Ulysse Nardin",1,0)</f>
        <v>0</v>
      </c>
      <c r="Z1047">
        <f>IF('Main Data'!H1047="Universal Geneve",1,0)</f>
        <v>0</v>
      </c>
      <c r="AA1047">
        <f>IF('Main Data'!H1047="Vacheron",1,0)</f>
        <v>0</v>
      </c>
      <c r="AB1047">
        <f>IF('Main Data'!H1047="Zenith",1,0)</f>
        <v>0</v>
      </c>
      <c r="AC1047">
        <f>IF('Main Data'!J1047="Stainless Steel",1,0)</f>
        <v>1</v>
      </c>
      <c r="AD1047">
        <f>IF('Main Data'!J1047="Two-tone",1,0)</f>
        <v>0</v>
      </c>
      <c r="AE1047">
        <f>IF(OR('Main Data'!J1047="YG 18K",'Main Data'!J1047="YG &lt;18K",'Main Data'!J1047="PG 18K",'Main Data'!J1047="PG &lt;18K",'Main Data'!J1047="WG 18K",'Main Data'!J1047="Mixes of 18K",'Main Data'!J1047="Mixes &lt;18K"),1,0)</f>
        <v>0</v>
      </c>
      <c r="AF1047">
        <f>IF('Main Data'!J1047="Platinum",1,0)</f>
        <v>0</v>
      </c>
      <c r="AG1047">
        <f>IF(OR('Main Data'!J1047="PVD",'Main Data'!J1047="Gold Plate",'Main Data'!J1047="Other"),1,0)</f>
        <v>0</v>
      </c>
      <c r="AH1047">
        <f>IF('Main Data'!N1047="Stainless Steel",1,0)</f>
        <v>1</v>
      </c>
      <c r="AI1047">
        <f>IF('Main Data'!N1047="Leather",1,0)</f>
        <v>0</v>
      </c>
      <c r="AJ1047">
        <f>IF('Main Data'!N1047="Two-tone",1,0)</f>
        <v>0</v>
      </c>
      <c r="AK1047">
        <f>IF(OR('Main Data'!N1047="YG 18K",'Main Data'!N1047="PG 18K",'Main Data'!N1047="WG 18K",'Main Data'!N1047="Mixes of 18K"),1,0)</f>
        <v>0</v>
      </c>
      <c r="AL1047">
        <f>IF(OR(,'Main Data'!N1047="PVD",'Main Data'!N1047="Gold plate"),1,0)</f>
        <v>0</v>
      </c>
      <c r="AM1047">
        <f>IF(OR('Main Data'!AV1047="Yes",'Main Data'!AW1047="Yes",'Main Data'!AU1047="Yes"),1,0)</f>
        <v>0</v>
      </c>
      <c r="AN1047">
        <f>IF(OR(ISTEXT('Main Data'!AX1047), ISTEXT('Main Data'!AY1047)),1,0)</f>
        <v>0</v>
      </c>
      <c r="AO1047">
        <f>IF('Main Data'!AZ1047="Yes",1,0)</f>
        <v>0</v>
      </c>
      <c r="AP1047">
        <f>IF('Main Data'!BA1047="Yes",1,0)</f>
        <v>0</v>
      </c>
      <c r="AQ1047">
        <f>IF('Main Data'!BD1047="Yes",1,0)</f>
        <v>0</v>
      </c>
      <c r="AR1047">
        <f>IF('Main Data'!BE1047="A",1,0)</f>
        <v>0</v>
      </c>
      <c r="AS1047">
        <f>IF('Main Data'!BE1047="AA",1,0)</f>
        <v>0</v>
      </c>
      <c r="AT1047">
        <f>IF('Main Data'!BE1047="AAA",1,0)</f>
        <v>1</v>
      </c>
      <c r="AU1047">
        <f>IF('Main Data'!BE1047="AAAA",1,0)</f>
        <v>0</v>
      </c>
      <c r="AV1047">
        <f>IF('Main Data'!P1047="Yes",1,0)</f>
        <v>0</v>
      </c>
      <c r="AW1047">
        <f>IF('Main Data'!AP1047="Yes",1,0)</f>
        <v>0</v>
      </c>
      <c r="AX1047">
        <f>IF(OR('Main Data'!V1047="Yes", 'Main Data'!W1047="Yes",'Main Data'!X1047="Yes"),1,0)</f>
        <v>0</v>
      </c>
      <c r="AY1047">
        <f>IF(OR('Main Data'!Y1047="Yes",'Main Data'!Z1047="Yes"),1,0)</f>
        <v>0</v>
      </c>
      <c r="AZ1047">
        <f>IF('Main Data'!AR1047="Yes",1,0)</f>
        <v>0</v>
      </c>
      <c r="BA1047">
        <f>IF('Main Data'!AS1047="Yes",1,0)</f>
        <v>0</v>
      </c>
      <c r="BB1047">
        <f>IF('Main Data'!AG1047="Yes",1,0)</f>
        <v>0</v>
      </c>
      <c r="BC1047">
        <f>IF('Main Data'!AB1047="Yes",1,0)</f>
        <v>0</v>
      </c>
      <c r="BD1047">
        <f>IF('Main Data'!AA1047="Yes",1,0)</f>
        <v>0</v>
      </c>
      <c r="BE1047">
        <f>IF('Main Data'!AC1047="Yes",1,0)</f>
        <v>0</v>
      </c>
      <c r="BF1047">
        <f>IF('Main Data'!AF1047="Yes",1,0)</f>
        <v>0</v>
      </c>
      <c r="BG1047">
        <f>IF(OR('Main Data'!AI1047="Yes",'Main Data'!AL1047="Yes"),1,0)</f>
        <v>1</v>
      </c>
      <c r="BH1047">
        <f>IF('Main Data'!AJ1047="Yes",1,0)</f>
        <v>0</v>
      </c>
      <c r="BI1047">
        <f>IF('Main Data'!AK1047="Yes",1,0)</f>
        <v>0</v>
      </c>
      <c r="BJ1047">
        <f>IF('Main Data'!AM1047="Yes",1,0)</f>
        <v>0</v>
      </c>
      <c r="BK1047">
        <f>IF('Main Data'!AQ1047="Yes",1,0)</f>
        <v>0</v>
      </c>
      <c r="BL1047" s="21">
        <f t="shared" si="97"/>
        <v>0</v>
      </c>
      <c r="BM1047" s="21">
        <f t="shared" si="98"/>
        <v>1</v>
      </c>
      <c r="BN1047" s="21">
        <f t="shared" si="99"/>
        <v>0</v>
      </c>
      <c r="BO1047" s="21">
        <f t="shared" si="100"/>
        <v>0</v>
      </c>
      <c r="BP1047" s="21">
        <f t="shared" si="101"/>
        <v>0</v>
      </c>
    </row>
    <row r="1048" spans="1:68" x14ac:dyDescent="0.2">
      <c r="A1048">
        <v>1044</v>
      </c>
      <c r="B1048" s="33">
        <f>'Main Data'!C1048</f>
        <v>43779</v>
      </c>
      <c r="C1048">
        <f>'Main Data'!D1048</f>
        <v>309</v>
      </c>
      <c r="D1048" s="26">
        <f>'Main Data'!E1048</f>
        <v>9000</v>
      </c>
      <c r="E1048" s="26">
        <f>'Main Data'!F1048</f>
        <v>11250</v>
      </c>
      <c r="F1048" s="34">
        <f t="shared" si="96"/>
        <v>9.1049798563183568</v>
      </c>
      <c r="G1048">
        <f>IF('Main Data'!H1048="AP",1,0)</f>
        <v>0</v>
      </c>
      <c r="H1048">
        <f>IF('Main Data'!H1048="Blancpain",1,0)</f>
        <v>0</v>
      </c>
      <c r="I1048">
        <f>IF('Main Data'!H1048="Breguet",1,0)</f>
        <v>0</v>
      </c>
      <c r="J1048">
        <f>IF('Main Data'!H1048="Breitling",1,0)</f>
        <v>0</v>
      </c>
      <c r="K1048">
        <f>IF('Main Data'!H1048="Cartier",1,0)</f>
        <v>0</v>
      </c>
      <c r="L1048">
        <f>IF('Main Data'!H1048="Gallet",1,0)</f>
        <v>0</v>
      </c>
      <c r="M1048">
        <f>IF('Main Data'!H1048="Girard Perregaux",1,0)</f>
        <v>0</v>
      </c>
      <c r="N1048">
        <f>IF('Main Data'!H1048="Gubelin",1,0)</f>
        <v>0</v>
      </c>
      <c r="O1048">
        <f>IF('Main Data'!H1048="Heuer",1,0)</f>
        <v>0</v>
      </c>
      <c r="P1048">
        <f>IF('Main Data'!H1048="IWC",1,0)</f>
        <v>1</v>
      </c>
      <c r="Q1048">
        <f>IF('Main Data'!H1048="JLC",1,0)</f>
        <v>0</v>
      </c>
      <c r="R1048">
        <f>IF('Main Data'!H1048="Longines",1,0)</f>
        <v>0</v>
      </c>
      <c r="S1048">
        <f>IF('Main Data'!H1048="Movado",1,0)</f>
        <v>0</v>
      </c>
      <c r="T1048">
        <f>IF('Main Data'!H1048="Omega",1,0)</f>
        <v>0</v>
      </c>
      <c r="U1048">
        <f>IF('Main Data'!H1048="Panerai",1,0)</f>
        <v>0</v>
      </c>
      <c r="V1048">
        <f>IF('Main Data'!H1048="Patek",1,0)</f>
        <v>0</v>
      </c>
      <c r="W1048">
        <f>IF('Main Data'!H1048="Rolex",1,0)</f>
        <v>0</v>
      </c>
      <c r="X1048">
        <f>IF('Main Data'!H1048="Tudor",1,0)</f>
        <v>0</v>
      </c>
      <c r="Y1048">
        <f>IF('Main Data'!H1048="Ulysse Nardin",1,0)</f>
        <v>0</v>
      </c>
      <c r="Z1048">
        <f>IF('Main Data'!H1048="Universal Geneve",1,0)</f>
        <v>0</v>
      </c>
      <c r="AA1048">
        <f>IF('Main Data'!H1048="Vacheron",1,0)</f>
        <v>0</v>
      </c>
      <c r="AB1048">
        <f>IF('Main Data'!H1048="Zenith",1,0)</f>
        <v>0</v>
      </c>
      <c r="AC1048">
        <f>IF('Main Data'!J1048="Stainless Steel",1,0)</f>
        <v>1</v>
      </c>
      <c r="AD1048">
        <f>IF('Main Data'!J1048="Two-tone",1,0)</f>
        <v>0</v>
      </c>
      <c r="AE1048">
        <f>IF(OR('Main Data'!J1048="YG 18K",'Main Data'!J1048="YG &lt;18K",'Main Data'!J1048="PG 18K",'Main Data'!J1048="PG &lt;18K",'Main Data'!J1048="WG 18K",'Main Data'!J1048="Mixes of 18K",'Main Data'!J1048="Mixes &lt;18K"),1,0)</f>
        <v>0</v>
      </c>
      <c r="AF1048">
        <f>IF('Main Data'!J1048="Platinum",1,0)</f>
        <v>0</v>
      </c>
      <c r="AG1048">
        <f>IF(OR('Main Data'!J1048="PVD",'Main Data'!J1048="Gold Plate",'Main Data'!J1048="Other"),1,0)</f>
        <v>0</v>
      </c>
      <c r="AH1048">
        <f>IF('Main Data'!N1048="Stainless Steel",1,0)</f>
        <v>1</v>
      </c>
      <c r="AI1048">
        <f>IF('Main Data'!N1048="Leather",1,0)</f>
        <v>0</v>
      </c>
      <c r="AJ1048">
        <f>IF('Main Data'!N1048="Two-tone",1,0)</f>
        <v>0</v>
      </c>
      <c r="AK1048">
        <f>IF(OR('Main Data'!N1048="YG 18K",'Main Data'!N1048="PG 18K",'Main Data'!N1048="WG 18K",'Main Data'!N1048="Mixes of 18K"),1,0)</f>
        <v>0</v>
      </c>
      <c r="AL1048">
        <f>IF(OR(,'Main Data'!N1048="PVD",'Main Data'!N1048="Gold plate"),1,0)</f>
        <v>0</v>
      </c>
      <c r="AM1048">
        <f>IF(OR('Main Data'!AV1048="Yes",'Main Data'!AW1048="Yes",'Main Data'!AU1048="Yes"),1,0)</f>
        <v>0</v>
      </c>
      <c r="AN1048">
        <f>IF(OR(ISTEXT('Main Data'!AX1048), ISTEXT('Main Data'!AY1048)),1,0)</f>
        <v>0</v>
      </c>
      <c r="AO1048">
        <f>IF('Main Data'!AZ1048="Yes",1,0)</f>
        <v>0</v>
      </c>
      <c r="AP1048">
        <f>IF('Main Data'!BA1048="Yes",1,0)</f>
        <v>0</v>
      </c>
      <c r="AQ1048">
        <f>IF('Main Data'!BD1048="Yes",1,0)</f>
        <v>0</v>
      </c>
      <c r="AR1048">
        <f>IF('Main Data'!BE1048="A",1,0)</f>
        <v>0</v>
      </c>
      <c r="AS1048">
        <f>IF('Main Data'!BE1048="AA",1,0)</f>
        <v>0</v>
      </c>
      <c r="AT1048">
        <f>IF('Main Data'!BE1048="AAA",1,0)</f>
        <v>1</v>
      </c>
      <c r="AU1048">
        <f>IF('Main Data'!BE1048="AAAA",1,0)</f>
        <v>0</v>
      </c>
      <c r="AV1048">
        <f>IF('Main Data'!P1048="Yes",1,0)</f>
        <v>0</v>
      </c>
      <c r="AW1048">
        <f>IF('Main Data'!AP1048="Yes",1,0)</f>
        <v>0</v>
      </c>
      <c r="AX1048">
        <f>IF(OR('Main Data'!V1048="Yes", 'Main Data'!W1048="Yes",'Main Data'!X1048="Yes"),1,0)</f>
        <v>1</v>
      </c>
      <c r="AY1048">
        <f>IF(OR('Main Data'!Y1048="Yes",'Main Data'!Z1048="Yes"),1,0)</f>
        <v>0</v>
      </c>
      <c r="AZ1048">
        <f>IF('Main Data'!AR1048="Yes",1,0)</f>
        <v>0</v>
      </c>
      <c r="BA1048">
        <f>IF('Main Data'!AS1048="Yes",1,0)</f>
        <v>0</v>
      </c>
      <c r="BB1048">
        <f>IF('Main Data'!AG1048="Yes",1,0)</f>
        <v>0</v>
      </c>
      <c r="BC1048">
        <f>IF('Main Data'!AB1048="Yes",1,0)</f>
        <v>0</v>
      </c>
      <c r="BD1048">
        <f>IF('Main Data'!AA1048="Yes",1,0)</f>
        <v>1</v>
      </c>
      <c r="BE1048">
        <f>IF('Main Data'!AC1048="Yes",1,0)</f>
        <v>0</v>
      </c>
      <c r="BF1048">
        <f>IF('Main Data'!AF1048="Yes",1,0)</f>
        <v>0</v>
      </c>
      <c r="BG1048">
        <f>IF(OR('Main Data'!AI1048="Yes",'Main Data'!AL1048="Yes"),1,0)</f>
        <v>0</v>
      </c>
      <c r="BH1048">
        <f>IF('Main Data'!AJ1048="Yes",1,0)</f>
        <v>0</v>
      </c>
      <c r="BI1048">
        <f>IF('Main Data'!AK1048="Yes",1,0)</f>
        <v>0</v>
      </c>
      <c r="BJ1048">
        <f>IF('Main Data'!AM1048="Yes",1,0)</f>
        <v>0</v>
      </c>
      <c r="BK1048">
        <f>IF('Main Data'!AQ1048="Yes",1,0)</f>
        <v>0</v>
      </c>
      <c r="BL1048" s="21">
        <f t="shared" si="97"/>
        <v>0</v>
      </c>
      <c r="BM1048" s="21">
        <f t="shared" si="98"/>
        <v>1</v>
      </c>
      <c r="BN1048" s="21">
        <f t="shared" si="99"/>
        <v>0</v>
      </c>
      <c r="BO1048" s="21">
        <f t="shared" si="100"/>
        <v>0</v>
      </c>
      <c r="BP1048" s="21">
        <f t="shared" si="101"/>
        <v>0</v>
      </c>
    </row>
    <row r="1049" spans="1:68" x14ac:dyDescent="0.2">
      <c r="A1049">
        <v>1045</v>
      </c>
      <c r="B1049" s="33">
        <f>'Main Data'!C1049</f>
        <v>43779</v>
      </c>
      <c r="C1049">
        <f>'Main Data'!D1049</f>
        <v>310</v>
      </c>
      <c r="D1049" s="26">
        <f>'Main Data'!E1049</f>
        <v>3000</v>
      </c>
      <c r="E1049" s="26">
        <f>'Main Data'!F1049</f>
        <v>3750</v>
      </c>
      <c r="F1049" s="34">
        <f t="shared" si="96"/>
        <v>8.0063675676502459</v>
      </c>
      <c r="G1049">
        <f>IF('Main Data'!H1049="AP",1,0)</f>
        <v>0</v>
      </c>
      <c r="H1049">
        <f>IF('Main Data'!H1049="Blancpain",1,0)</f>
        <v>0</v>
      </c>
      <c r="I1049">
        <f>IF('Main Data'!H1049="Breguet",1,0)</f>
        <v>0</v>
      </c>
      <c r="J1049">
        <f>IF('Main Data'!H1049="Breitling",1,0)</f>
        <v>0</v>
      </c>
      <c r="K1049">
        <f>IF('Main Data'!H1049="Cartier",1,0)</f>
        <v>0</v>
      </c>
      <c r="L1049">
        <f>IF('Main Data'!H1049="Gallet",1,0)</f>
        <v>0</v>
      </c>
      <c r="M1049">
        <f>IF('Main Data'!H1049="Girard Perregaux",1,0)</f>
        <v>0</v>
      </c>
      <c r="N1049">
        <f>IF('Main Data'!H1049="Gubelin",1,0)</f>
        <v>0</v>
      </c>
      <c r="O1049">
        <f>IF('Main Data'!H1049="Heuer",1,0)</f>
        <v>0</v>
      </c>
      <c r="P1049">
        <f>IF('Main Data'!H1049="IWC",1,0)</f>
        <v>0</v>
      </c>
      <c r="Q1049">
        <f>IF('Main Data'!H1049="JLC",1,0)</f>
        <v>1</v>
      </c>
      <c r="R1049">
        <f>IF('Main Data'!H1049="Longines",1,0)</f>
        <v>0</v>
      </c>
      <c r="S1049">
        <f>IF('Main Data'!H1049="Movado",1,0)</f>
        <v>0</v>
      </c>
      <c r="T1049">
        <f>IF('Main Data'!H1049="Omega",1,0)</f>
        <v>0</v>
      </c>
      <c r="U1049">
        <f>IF('Main Data'!H1049="Panerai",1,0)</f>
        <v>0</v>
      </c>
      <c r="V1049">
        <f>IF('Main Data'!H1049="Patek",1,0)</f>
        <v>0</v>
      </c>
      <c r="W1049">
        <f>IF('Main Data'!H1049="Rolex",1,0)</f>
        <v>0</v>
      </c>
      <c r="X1049">
        <f>IF('Main Data'!H1049="Tudor",1,0)</f>
        <v>0</v>
      </c>
      <c r="Y1049">
        <f>IF('Main Data'!H1049="Ulysse Nardin",1,0)</f>
        <v>0</v>
      </c>
      <c r="Z1049">
        <f>IF('Main Data'!H1049="Universal Geneve",1,0)</f>
        <v>0</v>
      </c>
      <c r="AA1049">
        <f>IF('Main Data'!H1049="Vacheron",1,0)</f>
        <v>0</v>
      </c>
      <c r="AB1049">
        <f>IF('Main Data'!H1049="Zenith",1,0)</f>
        <v>0</v>
      </c>
      <c r="AC1049">
        <f>IF('Main Data'!J1049="Stainless Steel",1,0)</f>
        <v>1</v>
      </c>
      <c r="AD1049">
        <f>IF('Main Data'!J1049="Two-tone",1,0)</f>
        <v>0</v>
      </c>
      <c r="AE1049">
        <f>IF(OR('Main Data'!J1049="YG 18K",'Main Data'!J1049="YG &lt;18K",'Main Data'!J1049="PG 18K",'Main Data'!J1049="PG &lt;18K",'Main Data'!J1049="WG 18K",'Main Data'!J1049="Mixes of 18K",'Main Data'!J1049="Mixes &lt;18K"),1,0)</f>
        <v>0</v>
      </c>
      <c r="AF1049">
        <f>IF('Main Data'!J1049="Platinum",1,0)</f>
        <v>0</v>
      </c>
      <c r="AG1049">
        <f>IF(OR('Main Data'!J1049="PVD",'Main Data'!J1049="Gold Plate",'Main Data'!J1049="Other"),1,0)</f>
        <v>0</v>
      </c>
      <c r="AH1049">
        <f>IF('Main Data'!N1049="Stainless Steel",1,0)</f>
        <v>0</v>
      </c>
      <c r="AI1049">
        <f>IF('Main Data'!N1049="Leather",1,0)</f>
        <v>1</v>
      </c>
      <c r="AJ1049">
        <f>IF('Main Data'!N1049="Two-tone",1,0)</f>
        <v>0</v>
      </c>
      <c r="AK1049">
        <f>IF(OR('Main Data'!N1049="YG 18K",'Main Data'!N1049="PG 18K",'Main Data'!N1049="WG 18K",'Main Data'!N1049="Mixes of 18K"),1,0)</f>
        <v>0</v>
      </c>
      <c r="AL1049">
        <f>IF(OR(,'Main Data'!N1049="PVD",'Main Data'!N1049="Gold plate"),1,0)</f>
        <v>0</v>
      </c>
      <c r="AM1049">
        <f>IF(OR('Main Data'!AV1049="Yes",'Main Data'!AW1049="Yes",'Main Data'!AU1049="Yes"),1,0)</f>
        <v>0</v>
      </c>
      <c r="AN1049">
        <f>IF(OR(ISTEXT('Main Data'!AX1049), ISTEXT('Main Data'!AY1049)),1,0)</f>
        <v>0</v>
      </c>
      <c r="AO1049">
        <f>IF('Main Data'!AZ1049="Yes",1,0)</f>
        <v>0</v>
      </c>
      <c r="AP1049">
        <f>IF('Main Data'!BA1049="Yes",1,0)</f>
        <v>0</v>
      </c>
      <c r="AQ1049">
        <f>IF('Main Data'!BD1049="Yes",1,0)</f>
        <v>0</v>
      </c>
      <c r="AR1049">
        <f>IF('Main Data'!BE1049="A",1,0)</f>
        <v>0</v>
      </c>
      <c r="AS1049">
        <f>IF('Main Data'!BE1049="AA",1,0)</f>
        <v>1</v>
      </c>
      <c r="AT1049">
        <f>IF('Main Data'!BE1049="AAA",1,0)</f>
        <v>0</v>
      </c>
      <c r="AU1049">
        <f>IF('Main Data'!BE1049="AAAA",1,0)</f>
        <v>0</v>
      </c>
      <c r="AV1049">
        <f>IF('Main Data'!P1049="Yes",1,0)</f>
        <v>0</v>
      </c>
      <c r="AW1049">
        <f>IF('Main Data'!AP1049="Yes",1,0)</f>
        <v>0</v>
      </c>
      <c r="AX1049">
        <f>IF(OR('Main Data'!V1049="Yes", 'Main Data'!W1049="Yes",'Main Data'!X1049="Yes"),1,0)</f>
        <v>1</v>
      </c>
      <c r="AY1049">
        <f>IF(OR('Main Data'!Y1049="Yes",'Main Data'!Z1049="Yes"),1,0)</f>
        <v>0</v>
      </c>
      <c r="AZ1049">
        <f>IF('Main Data'!AR1049="Yes",1,0)</f>
        <v>0</v>
      </c>
      <c r="BA1049">
        <f>IF('Main Data'!AS1049="Yes",1,0)</f>
        <v>0</v>
      </c>
      <c r="BB1049">
        <f>IF('Main Data'!AG1049="Yes",1,0)</f>
        <v>0</v>
      </c>
      <c r="BC1049">
        <f>IF('Main Data'!AB1049="Yes",1,0)</f>
        <v>0</v>
      </c>
      <c r="BD1049">
        <f>IF('Main Data'!AA1049="Yes",1,0)</f>
        <v>1</v>
      </c>
      <c r="BE1049">
        <f>IF('Main Data'!AC1049="Yes",1,0)</f>
        <v>0</v>
      </c>
      <c r="BF1049">
        <f>IF('Main Data'!AF1049="Yes",1,0)</f>
        <v>0</v>
      </c>
      <c r="BG1049">
        <f>IF(OR('Main Data'!AI1049="Yes",'Main Data'!AL1049="Yes"),1,0)</f>
        <v>0</v>
      </c>
      <c r="BH1049">
        <f>IF('Main Data'!AJ1049="Yes",1,0)</f>
        <v>0</v>
      </c>
      <c r="BI1049">
        <f>IF('Main Data'!AK1049="Yes",1,0)</f>
        <v>0</v>
      </c>
      <c r="BJ1049">
        <f>IF('Main Data'!AM1049="Yes",1,0)</f>
        <v>0</v>
      </c>
      <c r="BK1049">
        <f>IF('Main Data'!AQ1049="Yes",1,0)</f>
        <v>0</v>
      </c>
      <c r="BL1049" s="21">
        <f t="shared" si="97"/>
        <v>0</v>
      </c>
      <c r="BM1049" s="21">
        <f t="shared" si="98"/>
        <v>1</v>
      </c>
      <c r="BN1049" s="21">
        <f t="shared" si="99"/>
        <v>0</v>
      </c>
      <c r="BO1049" s="21">
        <f t="shared" si="100"/>
        <v>0</v>
      </c>
      <c r="BP1049" s="21">
        <f t="shared" si="101"/>
        <v>0</v>
      </c>
    </row>
    <row r="1050" spans="1:68" x14ac:dyDescent="0.2">
      <c r="A1050">
        <v>1046</v>
      </c>
      <c r="B1050" s="33">
        <f>'Main Data'!C1050</f>
        <v>43779</v>
      </c>
      <c r="C1050">
        <f>'Main Data'!D1050</f>
        <v>311</v>
      </c>
      <c r="D1050" s="26">
        <f>'Main Data'!E1050</f>
        <v>3500</v>
      </c>
      <c r="E1050" s="26">
        <f>'Main Data'!F1050</f>
        <v>4375</v>
      </c>
      <c r="F1050" s="34">
        <f t="shared" si="96"/>
        <v>8.1605182474775049</v>
      </c>
      <c r="G1050">
        <f>IF('Main Data'!H1050="AP",1,0)</f>
        <v>0</v>
      </c>
      <c r="H1050">
        <f>IF('Main Data'!H1050="Blancpain",1,0)</f>
        <v>0</v>
      </c>
      <c r="I1050">
        <f>IF('Main Data'!H1050="Breguet",1,0)</f>
        <v>0</v>
      </c>
      <c r="J1050">
        <f>IF('Main Data'!H1050="Breitling",1,0)</f>
        <v>0</v>
      </c>
      <c r="K1050">
        <f>IF('Main Data'!H1050="Cartier",1,0)</f>
        <v>0</v>
      </c>
      <c r="L1050">
        <f>IF('Main Data'!H1050="Gallet",1,0)</f>
        <v>0</v>
      </c>
      <c r="M1050">
        <f>IF('Main Data'!H1050="Girard Perregaux",1,0)</f>
        <v>0</v>
      </c>
      <c r="N1050">
        <f>IF('Main Data'!H1050="Gubelin",1,0)</f>
        <v>0</v>
      </c>
      <c r="O1050">
        <f>IF('Main Data'!H1050="Heuer",1,0)</f>
        <v>0</v>
      </c>
      <c r="P1050">
        <f>IF('Main Data'!H1050="IWC",1,0)</f>
        <v>1</v>
      </c>
      <c r="Q1050">
        <f>IF('Main Data'!H1050="JLC",1,0)</f>
        <v>0</v>
      </c>
      <c r="R1050">
        <f>IF('Main Data'!H1050="Longines",1,0)</f>
        <v>0</v>
      </c>
      <c r="S1050">
        <f>IF('Main Data'!H1050="Movado",1,0)</f>
        <v>0</v>
      </c>
      <c r="T1050">
        <f>IF('Main Data'!H1050="Omega",1,0)</f>
        <v>0</v>
      </c>
      <c r="U1050">
        <f>IF('Main Data'!H1050="Panerai",1,0)</f>
        <v>0</v>
      </c>
      <c r="V1050">
        <f>IF('Main Data'!H1050="Patek",1,0)</f>
        <v>0</v>
      </c>
      <c r="W1050">
        <f>IF('Main Data'!H1050="Rolex",1,0)</f>
        <v>0</v>
      </c>
      <c r="X1050">
        <f>IF('Main Data'!H1050="Tudor",1,0)</f>
        <v>0</v>
      </c>
      <c r="Y1050">
        <f>IF('Main Data'!H1050="Ulysse Nardin",1,0)</f>
        <v>0</v>
      </c>
      <c r="Z1050">
        <f>IF('Main Data'!H1050="Universal Geneve",1,0)</f>
        <v>0</v>
      </c>
      <c r="AA1050">
        <f>IF('Main Data'!H1050="Vacheron",1,0)</f>
        <v>0</v>
      </c>
      <c r="AB1050">
        <f>IF('Main Data'!H1050="Zenith",1,0)</f>
        <v>0</v>
      </c>
      <c r="AC1050">
        <f>IF('Main Data'!J1050="Stainless Steel",1,0)</f>
        <v>1</v>
      </c>
      <c r="AD1050">
        <f>IF('Main Data'!J1050="Two-tone",1,0)</f>
        <v>0</v>
      </c>
      <c r="AE1050">
        <f>IF(OR('Main Data'!J1050="YG 18K",'Main Data'!J1050="YG &lt;18K",'Main Data'!J1050="PG 18K",'Main Data'!J1050="PG &lt;18K",'Main Data'!J1050="WG 18K",'Main Data'!J1050="Mixes of 18K",'Main Data'!J1050="Mixes &lt;18K"),1,0)</f>
        <v>0</v>
      </c>
      <c r="AF1050">
        <f>IF('Main Data'!J1050="Platinum",1,0)</f>
        <v>0</v>
      </c>
      <c r="AG1050">
        <f>IF(OR('Main Data'!J1050="PVD",'Main Data'!J1050="Gold Plate",'Main Data'!J1050="Other"),1,0)</f>
        <v>0</v>
      </c>
      <c r="AH1050">
        <f>IF('Main Data'!N1050="Stainless Steel",1,0)</f>
        <v>1</v>
      </c>
      <c r="AI1050">
        <f>IF('Main Data'!N1050="Leather",1,0)</f>
        <v>0</v>
      </c>
      <c r="AJ1050">
        <f>IF('Main Data'!N1050="Two-tone",1,0)</f>
        <v>0</v>
      </c>
      <c r="AK1050">
        <f>IF(OR('Main Data'!N1050="YG 18K",'Main Data'!N1050="PG 18K",'Main Data'!N1050="WG 18K",'Main Data'!N1050="Mixes of 18K"),1,0)</f>
        <v>0</v>
      </c>
      <c r="AL1050">
        <f>IF(OR(,'Main Data'!N1050="PVD",'Main Data'!N1050="Gold plate"),1,0)</f>
        <v>0</v>
      </c>
      <c r="AM1050">
        <f>IF(OR('Main Data'!AV1050="Yes",'Main Data'!AW1050="Yes",'Main Data'!AU1050="Yes"),1,0)</f>
        <v>0</v>
      </c>
      <c r="AN1050">
        <f>IF(OR(ISTEXT('Main Data'!AX1050), ISTEXT('Main Data'!AY1050)),1,0)</f>
        <v>0</v>
      </c>
      <c r="AO1050">
        <f>IF('Main Data'!AZ1050="Yes",1,0)</f>
        <v>0</v>
      </c>
      <c r="AP1050">
        <f>IF('Main Data'!BA1050="Yes",1,0)</f>
        <v>0</v>
      </c>
      <c r="AQ1050">
        <f>IF('Main Data'!BD1050="Yes",1,0)</f>
        <v>0</v>
      </c>
      <c r="AR1050">
        <f>IF('Main Data'!BE1050="A",1,0)</f>
        <v>0</v>
      </c>
      <c r="AS1050">
        <f>IF('Main Data'!BE1050="AA",1,0)</f>
        <v>1</v>
      </c>
      <c r="AT1050">
        <f>IF('Main Data'!BE1050="AAA",1,0)</f>
        <v>0</v>
      </c>
      <c r="AU1050">
        <f>IF('Main Data'!BE1050="AAAA",1,0)</f>
        <v>0</v>
      </c>
      <c r="AV1050">
        <f>IF('Main Data'!P1050="Yes",1,0)</f>
        <v>0</v>
      </c>
      <c r="AW1050">
        <f>IF('Main Data'!AP1050="Yes",1,0)</f>
        <v>0</v>
      </c>
      <c r="AX1050">
        <f>IF(OR('Main Data'!V1050="Yes", 'Main Data'!W1050="Yes",'Main Data'!X1050="Yes"),1,0)</f>
        <v>1</v>
      </c>
      <c r="AY1050">
        <f>IF(OR('Main Data'!Y1050="Yes",'Main Data'!Z1050="Yes"),1,0)</f>
        <v>0</v>
      </c>
      <c r="AZ1050">
        <f>IF('Main Data'!AR1050="Yes",1,0)</f>
        <v>0</v>
      </c>
      <c r="BA1050">
        <f>IF('Main Data'!AS1050="Yes",1,0)</f>
        <v>0</v>
      </c>
      <c r="BB1050">
        <f>IF('Main Data'!AG1050="Yes",1,0)</f>
        <v>0</v>
      </c>
      <c r="BC1050">
        <f>IF('Main Data'!AB1050="Yes",1,0)</f>
        <v>0</v>
      </c>
      <c r="BD1050">
        <f>IF('Main Data'!AA1050="Yes",1,0)</f>
        <v>1</v>
      </c>
      <c r="BE1050">
        <f>IF('Main Data'!AC1050="Yes",1,0)</f>
        <v>0</v>
      </c>
      <c r="BF1050">
        <f>IF('Main Data'!AF1050="Yes",1,0)</f>
        <v>0</v>
      </c>
      <c r="BG1050">
        <f>IF(OR('Main Data'!AI1050="Yes",'Main Data'!AL1050="Yes"),1,0)</f>
        <v>0</v>
      </c>
      <c r="BH1050">
        <f>IF('Main Data'!AJ1050="Yes",1,0)</f>
        <v>0</v>
      </c>
      <c r="BI1050">
        <f>IF('Main Data'!AK1050="Yes",1,0)</f>
        <v>0</v>
      </c>
      <c r="BJ1050">
        <f>IF('Main Data'!AM1050="Yes",1,0)</f>
        <v>0</v>
      </c>
      <c r="BK1050">
        <f>IF('Main Data'!AQ1050="Yes",1,0)</f>
        <v>0</v>
      </c>
      <c r="BL1050" s="21">
        <f t="shared" si="97"/>
        <v>0</v>
      </c>
      <c r="BM1050" s="21">
        <f t="shared" si="98"/>
        <v>1</v>
      </c>
      <c r="BN1050" s="21">
        <f t="shared" si="99"/>
        <v>0</v>
      </c>
      <c r="BO1050" s="21">
        <f t="shared" si="100"/>
        <v>0</v>
      </c>
      <c r="BP1050" s="21">
        <f t="shared" si="101"/>
        <v>0</v>
      </c>
    </row>
    <row r="1051" spans="1:68" x14ac:dyDescent="0.2">
      <c r="A1051">
        <v>1047</v>
      </c>
      <c r="B1051" s="33">
        <f>'Main Data'!C1051</f>
        <v>43779</v>
      </c>
      <c r="C1051">
        <f>'Main Data'!D1051</f>
        <v>312</v>
      </c>
      <c r="D1051" s="26">
        <f>'Main Data'!E1051</f>
        <v>11000</v>
      </c>
      <c r="E1051" s="26">
        <f>'Main Data'!F1051</f>
        <v>13750</v>
      </c>
      <c r="F1051" s="34">
        <f t="shared" si="96"/>
        <v>9.3056505517805075</v>
      </c>
      <c r="G1051">
        <f>IF('Main Data'!H1051="AP",1,0)</f>
        <v>0</v>
      </c>
      <c r="H1051">
        <f>IF('Main Data'!H1051="Blancpain",1,0)</f>
        <v>0</v>
      </c>
      <c r="I1051">
        <f>IF('Main Data'!H1051="Breguet",1,0)</f>
        <v>0</v>
      </c>
      <c r="J1051">
        <f>IF('Main Data'!H1051="Breitling",1,0)</f>
        <v>0</v>
      </c>
      <c r="K1051">
        <f>IF('Main Data'!H1051="Cartier",1,0)</f>
        <v>0</v>
      </c>
      <c r="L1051">
        <f>IF('Main Data'!H1051="Gallet",1,0)</f>
        <v>0</v>
      </c>
      <c r="M1051">
        <f>IF('Main Data'!H1051="Girard Perregaux",1,0)</f>
        <v>0</v>
      </c>
      <c r="N1051">
        <f>IF('Main Data'!H1051="Gubelin",1,0)</f>
        <v>0</v>
      </c>
      <c r="O1051">
        <f>IF('Main Data'!H1051="Heuer",1,0)</f>
        <v>0</v>
      </c>
      <c r="P1051">
        <f>IF('Main Data'!H1051="IWC",1,0)</f>
        <v>0</v>
      </c>
      <c r="Q1051">
        <f>IF('Main Data'!H1051="JLC",1,0)</f>
        <v>0</v>
      </c>
      <c r="R1051">
        <f>IF('Main Data'!H1051="Longines",1,0)</f>
        <v>0</v>
      </c>
      <c r="S1051">
        <f>IF('Main Data'!H1051="Movado",1,0)</f>
        <v>0</v>
      </c>
      <c r="T1051">
        <f>IF('Main Data'!H1051="Omega",1,0)</f>
        <v>1</v>
      </c>
      <c r="U1051">
        <f>IF('Main Data'!H1051="Panerai",1,0)</f>
        <v>0</v>
      </c>
      <c r="V1051">
        <f>IF('Main Data'!H1051="Patek",1,0)</f>
        <v>0</v>
      </c>
      <c r="W1051">
        <f>IF('Main Data'!H1051="Rolex",1,0)</f>
        <v>0</v>
      </c>
      <c r="X1051">
        <f>IF('Main Data'!H1051="Tudor",1,0)</f>
        <v>0</v>
      </c>
      <c r="Y1051">
        <f>IF('Main Data'!H1051="Ulysse Nardin",1,0)</f>
        <v>0</v>
      </c>
      <c r="Z1051">
        <f>IF('Main Data'!H1051="Universal Geneve",1,0)</f>
        <v>0</v>
      </c>
      <c r="AA1051">
        <f>IF('Main Data'!H1051="Vacheron",1,0)</f>
        <v>0</v>
      </c>
      <c r="AB1051">
        <f>IF('Main Data'!H1051="Zenith",1,0)</f>
        <v>0</v>
      </c>
      <c r="AC1051">
        <f>IF('Main Data'!J1051="Stainless Steel",1,0)</f>
        <v>1</v>
      </c>
      <c r="AD1051">
        <f>IF('Main Data'!J1051="Two-tone",1,0)</f>
        <v>0</v>
      </c>
      <c r="AE1051">
        <f>IF(OR('Main Data'!J1051="YG 18K",'Main Data'!J1051="YG &lt;18K",'Main Data'!J1051="PG 18K",'Main Data'!J1051="PG &lt;18K",'Main Data'!J1051="WG 18K",'Main Data'!J1051="Mixes of 18K",'Main Data'!J1051="Mixes &lt;18K"),1,0)</f>
        <v>0</v>
      </c>
      <c r="AF1051">
        <f>IF('Main Data'!J1051="Platinum",1,0)</f>
        <v>0</v>
      </c>
      <c r="AG1051">
        <f>IF(OR('Main Data'!J1051="PVD",'Main Data'!J1051="Gold Plate",'Main Data'!J1051="Other"),1,0)</f>
        <v>0</v>
      </c>
      <c r="AH1051">
        <f>IF('Main Data'!N1051="Stainless Steel",1,0)</f>
        <v>0</v>
      </c>
      <c r="AI1051">
        <f>IF('Main Data'!N1051="Leather",1,0)</f>
        <v>1</v>
      </c>
      <c r="AJ1051">
        <f>IF('Main Data'!N1051="Two-tone",1,0)</f>
        <v>0</v>
      </c>
      <c r="AK1051">
        <f>IF(OR('Main Data'!N1051="YG 18K",'Main Data'!N1051="PG 18K",'Main Data'!N1051="WG 18K",'Main Data'!N1051="Mixes of 18K"),1,0)</f>
        <v>0</v>
      </c>
      <c r="AL1051">
        <f>IF(OR(,'Main Data'!N1051="PVD",'Main Data'!N1051="Gold plate"),1,0)</f>
        <v>0</v>
      </c>
      <c r="AM1051">
        <f>IF(OR('Main Data'!AV1051="Yes",'Main Data'!AW1051="Yes",'Main Data'!AU1051="Yes"),1,0)</f>
        <v>0</v>
      </c>
      <c r="AN1051">
        <f>IF(OR(ISTEXT('Main Data'!AX1051), ISTEXT('Main Data'!AY1051)),1,0)</f>
        <v>0</v>
      </c>
      <c r="AO1051">
        <f>IF('Main Data'!AZ1051="Yes",1,0)</f>
        <v>0</v>
      </c>
      <c r="AP1051">
        <f>IF('Main Data'!BA1051="Yes",1,0)</f>
        <v>1</v>
      </c>
      <c r="AQ1051">
        <f>IF('Main Data'!BD1051="Yes",1,0)</f>
        <v>0</v>
      </c>
      <c r="AR1051">
        <f>IF('Main Data'!BE1051="A",1,0)</f>
        <v>0</v>
      </c>
      <c r="AS1051">
        <f>IF('Main Data'!BE1051="AA",1,0)</f>
        <v>0</v>
      </c>
      <c r="AT1051">
        <f>IF('Main Data'!BE1051="AAA",1,0)</f>
        <v>1</v>
      </c>
      <c r="AU1051">
        <f>IF('Main Data'!BE1051="AAAA",1,0)</f>
        <v>0</v>
      </c>
      <c r="AV1051">
        <f>IF('Main Data'!P1051="Yes",1,0)</f>
        <v>1</v>
      </c>
      <c r="AW1051">
        <f>IF('Main Data'!AP1051="Yes",1,0)</f>
        <v>0</v>
      </c>
      <c r="AX1051">
        <f>IF(OR('Main Data'!V1051="Yes", 'Main Data'!W1051="Yes",'Main Data'!X1051="Yes"),1,0)</f>
        <v>0</v>
      </c>
      <c r="AY1051">
        <f>IF(OR('Main Data'!Y1051="Yes",'Main Data'!Z1051="Yes"),1,0)</f>
        <v>0</v>
      </c>
      <c r="AZ1051">
        <f>IF('Main Data'!AR1051="Yes",1,0)</f>
        <v>0</v>
      </c>
      <c r="BA1051">
        <f>IF('Main Data'!AS1051="Yes",1,0)</f>
        <v>0</v>
      </c>
      <c r="BB1051">
        <f>IF('Main Data'!AG1051="Yes",1,0)</f>
        <v>0</v>
      </c>
      <c r="BC1051">
        <f>IF('Main Data'!AB1051="Yes",1,0)</f>
        <v>0</v>
      </c>
      <c r="BD1051">
        <f>IF('Main Data'!AA1051="Yes",1,0)</f>
        <v>0</v>
      </c>
      <c r="BE1051">
        <f>IF('Main Data'!AC1051="Yes",1,0)</f>
        <v>0</v>
      </c>
      <c r="BF1051">
        <f>IF('Main Data'!AF1051="Yes",1,0)</f>
        <v>0</v>
      </c>
      <c r="BG1051">
        <f>IF(OR('Main Data'!AI1051="Yes",'Main Data'!AL1051="Yes"),1,0)</f>
        <v>0</v>
      </c>
      <c r="BH1051">
        <f>IF('Main Data'!AJ1051="Yes",1,0)</f>
        <v>0</v>
      </c>
      <c r="BI1051">
        <f>IF('Main Data'!AK1051="Yes",1,0)</f>
        <v>0</v>
      </c>
      <c r="BJ1051">
        <f>IF('Main Data'!AM1051="Yes",1,0)</f>
        <v>0</v>
      </c>
      <c r="BK1051">
        <f>IF('Main Data'!AQ1051="Yes",1,0)</f>
        <v>0</v>
      </c>
      <c r="BL1051" s="21">
        <f t="shared" si="97"/>
        <v>0</v>
      </c>
      <c r="BM1051" s="21">
        <f t="shared" si="98"/>
        <v>1</v>
      </c>
      <c r="BN1051" s="21">
        <f t="shared" si="99"/>
        <v>0</v>
      </c>
      <c r="BO1051" s="21">
        <f t="shared" si="100"/>
        <v>0</v>
      </c>
      <c r="BP1051" s="21">
        <f t="shared" si="101"/>
        <v>0</v>
      </c>
    </row>
    <row r="1052" spans="1:68" x14ac:dyDescent="0.2">
      <c r="A1052">
        <v>1048</v>
      </c>
      <c r="B1052" s="33">
        <f>'Main Data'!C1052</f>
        <v>43779</v>
      </c>
      <c r="C1052">
        <f>'Main Data'!D1052</f>
        <v>313</v>
      </c>
      <c r="D1052" s="26">
        <f>'Main Data'!E1052</f>
        <v>8000</v>
      </c>
      <c r="E1052" s="26">
        <f>'Main Data'!F1052</f>
        <v>10000</v>
      </c>
      <c r="F1052" s="34">
        <f t="shared" si="96"/>
        <v>8.987196820661973</v>
      </c>
      <c r="G1052">
        <f>IF('Main Data'!H1052="AP",1,0)</f>
        <v>0</v>
      </c>
      <c r="H1052">
        <f>IF('Main Data'!H1052="Blancpain",1,0)</f>
        <v>0</v>
      </c>
      <c r="I1052">
        <f>IF('Main Data'!H1052="Breguet",1,0)</f>
        <v>0</v>
      </c>
      <c r="J1052">
        <f>IF('Main Data'!H1052="Breitling",1,0)</f>
        <v>0</v>
      </c>
      <c r="K1052">
        <f>IF('Main Data'!H1052="Cartier",1,0)</f>
        <v>0</v>
      </c>
      <c r="L1052">
        <f>IF('Main Data'!H1052="Gallet",1,0)</f>
        <v>0</v>
      </c>
      <c r="M1052">
        <f>IF('Main Data'!H1052="Girard Perregaux",1,0)</f>
        <v>0</v>
      </c>
      <c r="N1052">
        <f>IF('Main Data'!H1052="Gubelin",1,0)</f>
        <v>0</v>
      </c>
      <c r="O1052">
        <f>IF('Main Data'!H1052="Heuer",1,0)</f>
        <v>0</v>
      </c>
      <c r="P1052">
        <f>IF('Main Data'!H1052="IWC",1,0)</f>
        <v>0</v>
      </c>
      <c r="Q1052">
        <f>IF('Main Data'!H1052="JLC",1,0)</f>
        <v>0</v>
      </c>
      <c r="R1052">
        <f>IF('Main Data'!H1052="Longines",1,0)</f>
        <v>0</v>
      </c>
      <c r="S1052">
        <f>IF('Main Data'!H1052="Movado",1,0)</f>
        <v>0</v>
      </c>
      <c r="T1052">
        <f>IF('Main Data'!H1052="Omega",1,0)</f>
        <v>1</v>
      </c>
      <c r="U1052">
        <f>IF('Main Data'!H1052="Panerai",1,0)</f>
        <v>0</v>
      </c>
      <c r="V1052">
        <f>IF('Main Data'!H1052="Patek",1,0)</f>
        <v>0</v>
      </c>
      <c r="W1052">
        <f>IF('Main Data'!H1052="Rolex",1,0)</f>
        <v>0</v>
      </c>
      <c r="X1052">
        <f>IF('Main Data'!H1052="Tudor",1,0)</f>
        <v>0</v>
      </c>
      <c r="Y1052">
        <f>IF('Main Data'!H1052="Ulysse Nardin",1,0)</f>
        <v>0</v>
      </c>
      <c r="Z1052">
        <f>IF('Main Data'!H1052="Universal Geneve",1,0)</f>
        <v>0</v>
      </c>
      <c r="AA1052">
        <f>IF('Main Data'!H1052="Vacheron",1,0)</f>
        <v>0</v>
      </c>
      <c r="AB1052">
        <f>IF('Main Data'!H1052="Zenith",1,0)</f>
        <v>0</v>
      </c>
      <c r="AC1052">
        <f>IF('Main Data'!J1052="Stainless Steel",1,0)</f>
        <v>1</v>
      </c>
      <c r="AD1052">
        <f>IF('Main Data'!J1052="Two-tone",1,0)</f>
        <v>0</v>
      </c>
      <c r="AE1052">
        <f>IF(OR('Main Data'!J1052="YG 18K",'Main Data'!J1052="YG &lt;18K",'Main Data'!J1052="PG 18K",'Main Data'!J1052="PG &lt;18K",'Main Data'!J1052="WG 18K",'Main Data'!J1052="Mixes of 18K",'Main Data'!J1052="Mixes &lt;18K"),1,0)</f>
        <v>0</v>
      </c>
      <c r="AF1052">
        <f>IF('Main Data'!J1052="Platinum",1,0)</f>
        <v>0</v>
      </c>
      <c r="AG1052">
        <f>IF(OR('Main Data'!J1052="PVD",'Main Data'!J1052="Gold Plate",'Main Data'!J1052="Other"),1,0)</f>
        <v>0</v>
      </c>
      <c r="AH1052">
        <f>IF('Main Data'!N1052="Stainless Steel",1,0)</f>
        <v>0</v>
      </c>
      <c r="AI1052">
        <f>IF('Main Data'!N1052="Leather",1,0)</f>
        <v>1</v>
      </c>
      <c r="AJ1052">
        <f>IF('Main Data'!N1052="Two-tone",1,0)</f>
        <v>0</v>
      </c>
      <c r="AK1052">
        <f>IF(OR('Main Data'!N1052="YG 18K",'Main Data'!N1052="PG 18K",'Main Data'!N1052="WG 18K",'Main Data'!N1052="Mixes of 18K"),1,0)</f>
        <v>0</v>
      </c>
      <c r="AL1052">
        <f>IF(OR(,'Main Data'!N1052="PVD",'Main Data'!N1052="Gold plate"),1,0)</f>
        <v>0</v>
      </c>
      <c r="AM1052">
        <f>IF(OR('Main Data'!AV1052="Yes",'Main Data'!AW1052="Yes",'Main Data'!AU1052="Yes"),1,0)</f>
        <v>0</v>
      </c>
      <c r="AN1052">
        <f>IF(OR(ISTEXT('Main Data'!AX1052), ISTEXT('Main Data'!AY1052)),1,0)</f>
        <v>0</v>
      </c>
      <c r="AO1052">
        <f>IF('Main Data'!AZ1052="Yes",1,0)</f>
        <v>0</v>
      </c>
      <c r="AP1052">
        <f>IF('Main Data'!BA1052="Yes",1,0)</f>
        <v>0</v>
      </c>
      <c r="AQ1052">
        <f>IF('Main Data'!BD1052="Yes",1,0)</f>
        <v>0</v>
      </c>
      <c r="AR1052">
        <f>IF('Main Data'!BE1052="A",1,0)</f>
        <v>0</v>
      </c>
      <c r="AS1052">
        <f>IF('Main Data'!BE1052="AA",1,0)</f>
        <v>0</v>
      </c>
      <c r="AT1052">
        <f>IF('Main Data'!BE1052="AAA",1,0)</f>
        <v>1</v>
      </c>
      <c r="AU1052">
        <f>IF('Main Data'!BE1052="AAAA",1,0)</f>
        <v>0</v>
      </c>
      <c r="AV1052">
        <f>IF('Main Data'!P1052="Yes",1,0)</f>
        <v>1</v>
      </c>
      <c r="AW1052">
        <f>IF('Main Data'!AP1052="Yes",1,0)</f>
        <v>0</v>
      </c>
      <c r="AX1052">
        <f>IF(OR('Main Data'!V1052="Yes", 'Main Data'!W1052="Yes",'Main Data'!X1052="Yes"),1,0)</f>
        <v>0</v>
      </c>
      <c r="AY1052">
        <f>IF(OR('Main Data'!Y1052="Yes",'Main Data'!Z1052="Yes"),1,0)</f>
        <v>0</v>
      </c>
      <c r="AZ1052">
        <f>IF('Main Data'!AR1052="Yes",1,0)</f>
        <v>0</v>
      </c>
      <c r="BA1052">
        <f>IF('Main Data'!AS1052="Yes",1,0)</f>
        <v>0</v>
      </c>
      <c r="BB1052">
        <f>IF('Main Data'!AG1052="Yes",1,0)</f>
        <v>0</v>
      </c>
      <c r="BC1052">
        <f>IF('Main Data'!AB1052="Yes",1,0)</f>
        <v>1</v>
      </c>
      <c r="BD1052">
        <f>IF('Main Data'!AA1052="Yes",1,0)</f>
        <v>0</v>
      </c>
      <c r="BE1052">
        <f>IF('Main Data'!AC1052="Yes",1,0)</f>
        <v>0</v>
      </c>
      <c r="BF1052">
        <f>IF('Main Data'!AF1052="Yes",1,0)</f>
        <v>0</v>
      </c>
      <c r="BG1052">
        <f>IF(OR('Main Data'!AI1052="Yes",'Main Data'!AL1052="Yes"),1,0)</f>
        <v>0</v>
      </c>
      <c r="BH1052">
        <f>IF('Main Data'!AJ1052="Yes",1,0)</f>
        <v>0</v>
      </c>
      <c r="BI1052">
        <f>IF('Main Data'!AK1052="Yes",1,0)</f>
        <v>0</v>
      </c>
      <c r="BJ1052">
        <f>IF('Main Data'!AM1052="Yes",1,0)</f>
        <v>0</v>
      </c>
      <c r="BK1052">
        <f>IF('Main Data'!AQ1052="Yes",1,0)</f>
        <v>0</v>
      </c>
      <c r="BL1052" s="21">
        <f t="shared" si="97"/>
        <v>0</v>
      </c>
      <c r="BM1052" s="21">
        <f t="shared" si="98"/>
        <v>1</v>
      </c>
      <c r="BN1052" s="21">
        <f t="shared" si="99"/>
        <v>0</v>
      </c>
      <c r="BO1052" s="21">
        <f t="shared" si="100"/>
        <v>0</v>
      </c>
      <c r="BP1052" s="21">
        <f t="shared" si="101"/>
        <v>0</v>
      </c>
    </row>
    <row r="1053" spans="1:68" x14ac:dyDescent="0.2">
      <c r="A1053">
        <v>1049</v>
      </c>
      <c r="B1053" s="33">
        <f>'Main Data'!C1053</f>
        <v>43779</v>
      </c>
      <c r="C1053">
        <f>'Main Data'!D1053</f>
        <v>316</v>
      </c>
      <c r="D1053" s="26">
        <f>'Main Data'!E1053</f>
        <v>4400</v>
      </c>
      <c r="E1053" s="26">
        <f>'Main Data'!F1053</f>
        <v>5500</v>
      </c>
      <c r="F1053" s="34">
        <f t="shared" si="96"/>
        <v>8.3893598199063533</v>
      </c>
      <c r="G1053">
        <f>IF('Main Data'!H1053="AP",1,0)</f>
        <v>0</v>
      </c>
      <c r="H1053">
        <f>IF('Main Data'!H1053="Blancpain",1,0)</f>
        <v>0</v>
      </c>
      <c r="I1053">
        <f>IF('Main Data'!H1053="Breguet",1,0)</f>
        <v>0</v>
      </c>
      <c r="J1053">
        <f>IF('Main Data'!H1053="Breitling",1,0)</f>
        <v>0</v>
      </c>
      <c r="K1053">
        <f>IF('Main Data'!H1053="Cartier",1,0)</f>
        <v>0</v>
      </c>
      <c r="L1053">
        <f>IF('Main Data'!H1053="Gallet",1,0)</f>
        <v>0</v>
      </c>
      <c r="M1053">
        <f>IF('Main Data'!H1053="Girard Perregaux",1,0)</f>
        <v>0</v>
      </c>
      <c r="N1053">
        <f>IF('Main Data'!H1053="Gubelin",1,0)</f>
        <v>0</v>
      </c>
      <c r="O1053">
        <f>IF('Main Data'!H1053="Heuer",1,0)</f>
        <v>0</v>
      </c>
      <c r="P1053">
        <f>IF('Main Data'!H1053="IWC",1,0)</f>
        <v>0</v>
      </c>
      <c r="Q1053">
        <f>IF('Main Data'!H1053="JLC",1,0)</f>
        <v>0</v>
      </c>
      <c r="R1053">
        <f>IF('Main Data'!H1053="Longines",1,0)</f>
        <v>0</v>
      </c>
      <c r="S1053">
        <f>IF('Main Data'!H1053="Movado",1,0)</f>
        <v>0</v>
      </c>
      <c r="T1053">
        <f>IF('Main Data'!H1053="Omega",1,0)</f>
        <v>1</v>
      </c>
      <c r="U1053">
        <f>IF('Main Data'!H1053="Panerai",1,0)</f>
        <v>0</v>
      </c>
      <c r="V1053">
        <f>IF('Main Data'!H1053="Patek",1,0)</f>
        <v>0</v>
      </c>
      <c r="W1053">
        <f>IF('Main Data'!H1053="Rolex",1,0)</f>
        <v>0</v>
      </c>
      <c r="X1053">
        <f>IF('Main Data'!H1053="Tudor",1,0)</f>
        <v>0</v>
      </c>
      <c r="Y1053">
        <f>IF('Main Data'!H1053="Ulysse Nardin",1,0)</f>
        <v>0</v>
      </c>
      <c r="Z1053">
        <f>IF('Main Data'!H1053="Universal Geneve",1,0)</f>
        <v>0</v>
      </c>
      <c r="AA1053">
        <f>IF('Main Data'!H1053="Vacheron",1,0)</f>
        <v>0</v>
      </c>
      <c r="AB1053">
        <f>IF('Main Data'!H1053="Zenith",1,0)</f>
        <v>0</v>
      </c>
      <c r="AC1053">
        <f>IF('Main Data'!J1053="Stainless Steel",1,0)</f>
        <v>1</v>
      </c>
      <c r="AD1053">
        <f>IF('Main Data'!J1053="Two-tone",1,0)</f>
        <v>0</v>
      </c>
      <c r="AE1053">
        <f>IF(OR('Main Data'!J1053="YG 18K",'Main Data'!J1053="YG &lt;18K",'Main Data'!J1053="PG 18K",'Main Data'!J1053="PG &lt;18K",'Main Data'!J1053="WG 18K",'Main Data'!J1053="Mixes of 18K",'Main Data'!J1053="Mixes &lt;18K"),1,0)</f>
        <v>0</v>
      </c>
      <c r="AF1053">
        <f>IF('Main Data'!J1053="Platinum",1,0)</f>
        <v>0</v>
      </c>
      <c r="AG1053">
        <f>IF(OR('Main Data'!J1053="PVD",'Main Data'!J1053="Gold Plate",'Main Data'!J1053="Other"),1,0)</f>
        <v>0</v>
      </c>
      <c r="AH1053">
        <f>IF('Main Data'!N1053="Stainless Steel",1,0)</f>
        <v>1</v>
      </c>
      <c r="AI1053">
        <f>IF('Main Data'!N1053="Leather",1,0)</f>
        <v>0</v>
      </c>
      <c r="AJ1053">
        <f>IF('Main Data'!N1053="Two-tone",1,0)</f>
        <v>0</v>
      </c>
      <c r="AK1053">
        <f>IF(OR('Main Data'!N1053="YG 18K",'Main Data'!N1053="PG 18K",'Main Data'!N1053="WG 18K",'Main Data'!N1053="Mixes of 18K"),1,0)</f>
        <v>0</v>
      </c>
      <c r="AL1053">
        <f>IF(OR(,'Main Data'!N1053="PVD",'Main Data'!N1053="Gold plate"),1,0)</f>
        <v>0</v>
      </c>
      <c r="AM1053">
        <f>IF(OR('Main Data'!AV1053="Yes",'Main Data'!AW1053="Yes",'Main Data'!AU1053="Yes"),1,0)</f>
        <v>0</v>
      </c>
      <c r="AN1053">
        <f>IF(OR(ISTEXT('Main Data'!AX1053), ISTEXT('Main Data'!AY1053)),1,0)</f>
        <v>0</v>
      </c>
      <c r="AO1053">
        <f>IF('Main Data'!AZ1053="Yes",1,0)</f>
        <v>1</v>
      </c>
      <c r="AP1053">
        <f>IF('Main Data'!BA1053="Yes",1,0)</f>
        <v>0</v>
      </c>
      <c r="AQ1053">
        <f>IF('Main Data'!BD1053="Yes",1,0)</f>
        <v>0</v>
      </c>
      <c r="AR1053">
        <f>IF('Main Data'!BE1053="A",1,0)</f>
        <v>0</v>
      </c>
      <c r="AS1053">
        <f>IF('Main Data'!BE1053="AA",1,0)</f>
        <v>0</v>
      </c>
      <c r="AT1053">
        <f>IF('Main Data'!BE1053="AAA",1,0)</f>
        <v>1</v>
      </c>
      <c r="AU1053">
        <f>IF('Main Data'!BE1053="AAAA",1,0)</f>
        <v>0</v>
      </c>
      <c r="AV1053">
        <f>IF('Main Data'!P1053="Yes",1,0)</f>
        <v>0</v>
      </c>
      <c r="AW1053">
        <f>IF('Main Data'!AP1053="Yes",1,0)</f>
        <v>0</v>
      </c>
      <c r="AX1053">
        <f>IF(OR('Main Data'!V1053="Yes", 'Main Data'!W1053="Yes",'Main Data'!X1053="Yes"),1,0)</f>
        <v>0</v>
      </c>
      <c r="AY1053">
        <f>IF(OR('Main Data'!Y1053="Yes",'Main Data'!Z1053="Yes"),1,0)</f>
        <v>0</v>
      </c>
      <c r="AZ1053">
        <f>IF('Main Data'!AR1053="Yes",1,0)</f>
        <v>0</v>
      </c>
      <c r="BA1053">
        <f>IF('Main Data'!AS1053="Yes",1,0)</f>
        <v>0</v>
      </c>
      <c r="BB1053">
        <f>IF('Main Data'!AG1053="Yes",1,0)</f>
        <v>0</v>
      </c>
      <c r="BC1053">
        <f>IF('Main Data'!AB1053="Yes",1,0)</f>
        <v>0</v>
      </c>
      <c r="BD1053">
        <f>IF('Main Data'!AA1053="Yes",1,0)</f>
        <v>0</v>
      </c>
      <c r="BE1053">
        <f>IF('Main Data'!AC1053="Yes",1,0)</f>
        <v>0</v>
      </c>
      <c r="BF1053">
        <f>IF('Main Data'!AF1053="Yes",1,0)</f>
        <v>0</v>
      </c>
      <c r="BG1053">
        <f>IF(OR('Main Data'!AI1053="Yes",'Main Data'!AL1053="Yes"),1,0)</f>
        <v>1</v>
      </c>
      <c r="BH1053">
        <f>IF('Main Data'!AJ1053="Yes",1,0)</f>
        <v>0</v>
      </c>
      <c r="BI1053">
        <f>IF('Main Data'!AK1053="Yes",1,0)</f>
        <v>0</v>
      </c>
      <c r="BJ1053">
        <f>IF('Main Data'!AM1053="Yes",1,0)</f>
        <v>0</v>
      </c>
      <c r="BK1053">
        <f>IF('Main Data'!AQ1053="Yes",1,0)</f>
        <v>0</v>
      </c>
      <c r="BL1053" s="21">
        <f t="shared" si="97"/>
        <v>0</v>
      </c>
      <c r="BM1053" s="21">
        <f t="shared" si="98"/>
        <v>1</v>
      </c>
      <c r="BN1053" s="21">
        <f t="shared" si="99"/>
        <v>0</v>
      </c>
      <c r="BO1053" s="21">
        <f t="shared" si="100"/>
        <v>0</v>
      </c>
      <c r="BP1053" s="21">
        <f t="shared" si="101"/>
        <v>0</v>
      </c>
    </row>
    <row r="1054" spans="1:68" x14ac:dyDescent="0.2">
      <c r="A1054">
        <v>1050</v>
      </c>
      <c r="B1054" s="33">
        <f>'Main Data'!C1054</f>
        <v>43779</v>
      </c>
      <c r="C1054">
        <f>'Main Data'!D1054</f>
        <v>317</v>
      </c>
      <c r="D1054" s="26">
        <f>'Main Data'!E1054</f>
        <v>10000</v>
      </c>
      <c r="E1054" s="26">
        <f>'Main Data'!F1054</f>
        <v>12500</v>
      </c>
      <c r="F1054" s="34">
        <f t="shared" si="96"/>
        <v>9.2103403719761836</v>
      </c>
      <c r="G1054">
        <f>IF('Main Data'!H1054="AP",1,0)</f>
        <v>0</v>
      </c>
      <c r="H1054">
        <f>IF('Main Data'!H1054="Blancpain",1,0)</f>
        <v>0</v>
      </c>
      <c r="I1054">
        <f>IF('Main Data'!H1054="Breguet",1,0)</f>
        <v>0</v>
      </c>
      <c r="J1054">
        <f>IF('Main Data'!H1054="Breitling",1,0)</f>
        <v>0</v>
      </c>
      <c r="K1054">
        <f>IF('Main Data'!H1054="Cartier",1,0)</f>
        <v>0</v>
      </c>
      <c r="L1054">
        <f>IF('Main Data'!H1054="Gallet",1,0)</f>
        <v>0</v>
      </c>
      <c r="M1054">
        <f>IF('Main Data'!H1054="Girard Perregaux",1,0)</f>
        <v>0</v>
      </c>
      <c r="N1054">
        <f>IF('Main Data'!H1054="Gubelin",1,0)</f>
        <v>0</v>
      </c>
      <c r="O1054">
        <f>IF('Main Data'!H1054="Heuer",1,0)</f>
        <v>0</v>
      </c>
      <c r="P1054">
        <f>IF('Main Data'!H1054="IWC",1,0)</f>
        <v>0</v>
      </c>
      <c r="Q1054">
        <f>IF('Main Data'!H1054="JLC",1,0)</f>
        <v>0</v>
      </c>
      <c r="R1054">
        <f>IF('Main Data'!H1054="Longines",1,0)</f>
        <v>0</v>
      </c>
      <c r="S1054">
        <f>IF('Main Data'!H1054="Movado",1,0)</f>
        <v>0</v>
      </c>
      <c r="T1054">
        <f>IF('Main Data'!H1054="Omega",1,0)</f>
        <v>1</v>
      </c>
      <c r="U1054">
        <f>IF('Main Data'!H1054="Panerai",1,0)</f>
        <v>0</v>
      </c>
      <c r="V1054">
        <f>IF('Main Data'!H1054="Patek",1,0)</f>
        <v>0</v>
      </c>
      <c r="W1054">
        <f>IF('Main Data'!H1054="Rolex",1,0)</f>
        <v>0</v>
      </c>
      <c r="X1054">
        <f>IF('Main Data'!H1054="Tudor",1,0)</f>
        <v>0</v>
      </c>
      <c r="Y1054">
        <f>IF('Main Data'!H1054="Ulysse Nardin",1,0)</f>
        <v>0</v>
      </c>
      <c r="Z1054">
        <f>IF('Main Data'!H1054="Universal Geneve",1,0)</f>
        <v>0</v>
      </c>
      <c r="AA1054">
        <f>IF('Main Data'!H1054="Vacheron",1,0)</f>
        <v>0</v>
      </c>
      <c r="AB1054">
        <f>IF('Main Data'!H1054="Zenith",1,0)</f>
        <v>0</v>
      </c>
      <c r="AC1054">
        <f>IF('Main Data'!J1054="Stainless Steel",1,0)</f>
        <v>1</v>
      </c>
      <c r="AD1054">
        <f>IF('Main Data'!J1054="Two-tone",1,0)</f>
        <v>0</v>
      </c>
      <c r="AE1054">
        <f>IF(OR('Main Data'!J1054="YG 18K",'Main Data'!J1054="YG &lt;18K",'Main Data'!J1054="PG 18K",'Main Data'!J1054="PG &lt;18K",'Main Data'!J1054="WG 18K",'Main Data'!J1054="Mixes of 18K",'Main Data'!J1054="Mixes &lt;18K"),1,0)</f>
        <v>0</v>
      </c>
      <c r="AF1054">
        <f>IF('Main Data'!J1054="Platinum",1,0)</f>
        <v>0</v>
      </c>
      <c r="AG1054">
        <f>IF(OR('Main Data'!J1054="PVD",'Main Data'!J1054="Gold Plate",'Main Data'!J1054="Other"),1,0)</f>
        <v>0</v>
      </c>
      <c r="AH1054">
        <f>IF('Main Data'!N1054="Stainless Steel",1,0)</f>
        <v>1</v>
      </c>
      <c r="AI1054">
        <f>IF('Main Data'!N1054="Leather",1,0)</f>
        <v>0</v>
      </c>
      <c r="AJ1054">
        <f>IF('Main Data'!N1054="Two-tone",1,0)</f>
        <v>0</v>
      </c>
      <c r="AK1054">
        <f>IF(OR('Main Data'!N1054="YG 18K",'Main Data'!N1054="PG 18K",'Main Data'!N1054="WG 18K",'Main Data'!N1054="Mixes of 18K"),1,0)</f>
        <v>0</v>
      </c>
      <c r="AL1054">
        <f>IF(OR(,'Main Data'!N1054="PVD",'Main Data'!N1054="Gold plate"),1,0)</f>
        <v>0</v>
      </c>
      <c r="AM1054">
        <f>IF(OR('Main Data'!AV1054="Yes",'Main Data'!AW1054="Yes",'Main Data'!AU1054="Yes"),1,0)</f>
        <v>0</v>
      </c>
      <c r="AN1054">
        <f>IF(OR(ISTEXT('Main Data'!AX1054), ISTEXT('Main Data'!AY1054)),1,0)</f>
        <v>0</v>
      </c>
      <c r="AO1054">
        <f>IF('Main Data'!AZ1054="Yes",1,0)</f>
        <v>0</v>
      </c>
      <c r="AP1054">
        <f>IF('Main Data'!BA1054="Yes",1,0)</f>
        <v>0</v>
      </c>
      <c r="AQ1054">
        <f>IF('Main Data'!BD1054="Yes",1,0)</f>
        <v>0</v>
      </c>
      <c r="AR1054">
        <f>IF('Main Data'!BE1054="A",1,0)</f>
        <v>0</v>
      </c>
      <c r="AS1054">
        <f>IF('Main Data'!BE1054="AA",1,0)</f>
        <v>0</v>
      </c>
      <c r="AT1054">
        <f>IF('Main Data'!BE1054="AAA",1,0)</f>
        <v>1</v>
      </c>
      <c r="AU1054">
        <f>IF('Main Data'!BE1054="AAAA",1,0)</f>
        <v>0</v>
      </c>
      <c r="AV1054">
        <f>IF('Main Data'!P1054="Yes",1,0)</f>
        <v>0</v>
      </c>
      <c r="AW1054">
        <f>IF('Main Data'!AP1054="Yes",1,0)</f>
        <v>0</v>
      </c>
      <c r="AX1054">
        <f>IF(OR('Main Data'!V1054="Yes", 'Main Data'!W1054="Yes",'Main Data'!X1054="Yes"),1,0)</f>
        <v>0</v>
      </c>
      <c r="AY1054">
        <f>IF(OR('Main Data'!Y1054="Yes",'Main Data'!Z1054="Yes"),1,0)</f>
        <v>0</v>
      </c>
      <c r="AZ1054">
        <f>IF('Main Data'!AR1054="Yes",1,0)</f>
        <v>0</v>
      </c>
      <c r="BA1054">
        <f>IF('Main Data'!AS1054="Yes",1,0)</f>
        <v>0</v>
      </c>
      <c r="BB1054">
        <f>IF('Main Data'!AG1054="Yes",1,0)</f>
        <v>0</v>
      </c>
      <c r="BC1054">
        <f>IF('Main Data'!AB1054="Yes",1,0)</f>
        <v>0</v>
      </c>
      <c r="BD1054">
        <f>IF('Main Data'!AA1054="Yes",1,0)</f>
        <v>0</v>
      </c>
      <c r="BE1054">
        <f>IF('Main Data'!AC1054="Yes",1,0)</f>
        <v>0</v>
      </c>
      <c r="BF1054">
        <f>IF('Main Data'!AF1054="Yes",1,0)</f>
        <v>0</v>
      </c>
      <c r="BG1054">
        <f>IF(OR('Main Data'!AI1054="Yes",'Main Data'!AL1054="Yes"),1,0)</f>
        <v>1</v>
      </c>
      <c r="BH1054">
        <f>IF('Main Data'!AJ1054="Yes",1,0)</f>
        <v>0</v>
      </c>
      <c r="BI1054">
        <f>IF('Main Data'!AK1054="Yes",1,0)</f>
        <v>0</v>
      </c>
      <c r="BJ1054">
        <f>IF('Main Data'!AM1054="Yes",1,0)</f>
        <v>0</v>
      </c>
      <c r="BK1054">
        <f>IF('Main Data'!AQ1054="Yes",1,0)</f>
        <v>0</v>
      </c>
      <c r="BL1054" s="21">
        <f t="shared" si="97"/>
        <v>0</v>
      </c>
      <c r="BM1054" s="21">
        <f t="shared" si="98"/>
        <v>1</v>
      </c>
      <c r="BN1054" s="21">
        <f t="shared" si="99"/>
        <v>0</v>
      </c>
      <c r="BO1054" s="21">
        <f t="shared" si="100"/>
        <v>0</v>
      </c>
      <c r="BP1054" s="21">
        <f t="shared" si="101"/>
        <v>0</v>
      </c>
    </row>
    <row r="1055" spans="1:68" x14ac:dyDescent="0.2">
      <c r="A1055">
        <v>1051</v>
      </c>
      <c r="B1055" s="33">
        <f>'Main Data'!C1055</f>
        <v>43779</v>
      </c>
      <c r="C1055">
        <f>'Main Data'!D1055</f>
        <v>318</v>
      </c>
      <c r="D1055" s="26">
        <f>'Main Data'!E1055</f>
        <v>6000</v>
      </c>
      <c r="E1055" s="26">
        <f>'Main Data'!F1055</f>
        <v>7500</v>
      </c>
      <c r="F1055" s="34">
        <f t="shared" si="96"/>
        <v>8.6995147482101913</v>
      </c>
      <c r="G1055">
        <f>IF('Main Data'!H1055="AP",1,0)</f>
        <v>0</v>
      </c>
      <c r="H1055">
        <f>IF('Main Data'!H1055="Blancpain",1,0)</f>
        <v>0</v>
      </c>
      <c r="I1055">
        <f>IF('Main Data'!H1055="Breguet",1,0)</f>
        <v>0</v>
      </c>
      <c r="J1055">
        <f>IF('Main Data'!H1055="Breitling",1,0)</f>
        <v>0</v>
      </c>
      <c r="K1055">
        <f>IF('Main Data'!H1055="Cartier",1,0)</f>
        <v>0</v>
      </c>
      <c r="L1055">
        <f>IF('Main Data'!H1055="Gallet",1,0)</f>
        <v>0</v>
      </c>
      <c r="M1055">
        <f>IF('Main Data'!H1055="Girard Perregaux",1,0)</f>
        <v>0</v>
      </c>
      <c r="N1055">
        <f>IF('Main Data'!H1055="Gubelin",1,0)</f>
        <v>0</v>
      </c>
      <c r="O1055">
        <f>IF('Main Data'!H1055="Heuer",1,0)</f>
        <v>0</v>
      </c>
      <c r="P1055">
        <f>IF('Main Data'!H1055="IWC",1,0)</f>
        <v>0</v>
      </c>
      <c r="Q1055">
        <f>IF('Main Data'!H1055="JLC",1,0)</f>
        <v>0</v>
      </c>
      <c r="R1055">
        <f>IF('Main Data'!H1055="Longines",1,0)</f>
        <v>0</v>
      </c>
      <c r="S1055">
        <f>IF('Main Data'!H1055="Movado",1,0)</f>
        <v>0</v>
      </c>
      <c r="T1055">
        <f>IF('Main Data'!H1055="Omega",1,0)</f>
        <v>1</v>
      </c>
      <c r="U1055">
        <f>IF('Main Data'!H1055="Panerai",1,0)</f>
        <v>0</v>
      </c>
      <c r="V1055">
        <f>IF('Main Data'!H1055="Patek",1,0)</f>
        <v>0</v>
      </c>
      <c r="W1055">
        <f>IF('Main Data'!H1055="Rolex",1,0)</f>
        <v>0</v>
      </c>
      <c r="X1055">
        <f>IF('Main Data'!H1055="Tudor",1,0)</f>
        <v>0</v>
      </c>
      <c r="Y1055">
        <f>IF('Main Data'!H1055="Ulysse Nardin",1,0)</f>
        <v>0</v>
      </c>
      <c r="Z1055">
        <f>IF('Main Data'!H1055="Universal Geneve",1,0)</f>
        <v>0</v>
      </c>
      <c r="AA1055">
        <f>IF('Main Data'!H1055="Vacheron",1,0)</f>
        <v>0</v>
      </c>
      <c r="AB1055">
        <f>IF('Main Data'!H1055="Zenith",1,0)</f>
        <v>0</v>
      </c>
      <c r="AC1055">
        <f>IF('Main Data'!J1055="Stainless Steel",1,0)</f>
        <v>1</v>
      </c>
      <c r="AD1055">
        <f>IF('Main Data'!J1055="Two-tone",1,0)</f>
        <v>0</v>
      </c>
      <c r="AE1055">
        <f>IF(OR('Main Data'!J1055="YG 18K",'Main Data'!J1055="YG &lt;18K",'Main Data'!J1055="PG 18K",'Main Data'!J1055="PG &lt;18K",'Main Data'!J1055="WG 18K",'Main Data'!J1055="Mixes of 18K",'Main Data'!J1055="Mixes &lt;18K"),1,0)</f>
        <v>0</v>
      </c>
      <c r="AF1055">
        <f>IF('Main Data'!J1055="Platinum",1,0)</f>
        <v>0</v>
      </c>
      <c r="AG1055">
        <f>IF(OR('Main Data'!J1055="PVD",'Main Data'!J1055="Gold Plate",'Main Data'!J1055="Other"),1,0)</f>
        <v>0</v>
      </c>
      <c r="AH1055">
        <f>IF('Main Data'!N1055="Stainless Steel",1,0)</f>
        <v>1</v>
      </c>
      <c r="AI1055">
        <f>IF('Main Data'!N1055="Leather",1,0)</f>
        <v>0</v>
      </c>
      <c r="AJ1055">
        <f>IF('Main Data'!N1055="Two-tone",1,0)</f>
        <v>0</v>
      </c>
      <c r="AK1055">
        <f>IF(OR('Main Data'!N1055="YG 18K",'Main Data'!N1055="PG 18K",'Main Data'!N1055="WG 18K",'Main Data'!N1055="Mixes of 18K"),1,0)</f>
        <v>0</v>
      </c>
      <c r="AL1055">
        <f>IF(OR(,'Main Data'!N1055="PVD",'Main Data'!N1055="Gold plate"),1,0)</f>
        <v>0</v>
      </c>
      <c r="AM1055">
        <f>IF(OR('Main Data'!AV1055="Yes",'Main Data'!AW1055="Yes",'Main Data'!AU1055="Yes"),1,0)</f>
        <v>0</v>
      </c>
      <c r="AN1055">
        <f>IF(OR(ISTEXT('Main Data'!AX1055), ISTEXT('Main Data'!AY1055)),1,0)</f>
        <v>0</v>
      </c>
      <c r="AO1055">
        <f>IF('Main Data'!AZ1055="Yes",1,0)</f>
        <v>0</v>
      </c>
      <c r="AP1055">
        <f>IF('Main Data'!BA1055="Yes",1,0)</f>
        <v>0</v>
      </c>
      <c r="AQ1055">
        <f>IF('Main Data'!BD1055="Yes",1,0)</f>
        <v>0</v>
      </c>
      <c r="AR1055">
        <f>IF('Main Data'!BE1055="A",1,0)</f>
        <v>0</v>
      </c>
      <c r="AS1055">
        <f>IF('Main Data'!BE1055="AA",1,0)</f>
        <v>1</v>
      </c>
      <c r="AT1055">
        <f>IF('Main Data'!BE1055="AAA",1,0)</f>
        <v>0</v>
      </c>
      <c r="AU1055">
        <f>IF('Main Data'!BE1055="AAAA",1,0)</f>
        <v>0</v>
      </c>
      <c r="AV1055">
        <f>IF('Main Data'!P1055="Yes",1,0)</f>
        <v>0</v>
      </c>
      <c r="AW1055">
        <f>IF('Main Data'!AP1055="Yes",1,0)</f>
        <v>0</v>
      </c>
      <c r="AX1055">
        <f>IF(OR('Main Data'!V1055="Yes", 'Main Data'!W1055="Yes",'Main Data'!X1055="Yes"),1,0)</f>
        <v>0</v>
      </c>
      <c r="AY1055">
        <f>IF(OR('Main Data'!Y1055="Yes",'Main Data'!Z1055="Yes"),1,0)</f>
        <v>0</v>
      </c>
      <c r="AZ1055">
        <f>IF('Main Data'!AR1055="Yes",1,0)</f>
        <v>0</v>
      </c>
      <c r="BA1055">
        <f>IF('Main Data'!AS1055="Yes",1,0)</f>
        <v>0</v>
      </c>
      <c r="BB1055">
        <f>IF('Main Data'!AG1055="Yes",1,0)</f>
        <v>0</v>
      </c>
      <c r="BC1055">
        <f>IF('Main Data'!AB1055="Yes",1,0)</f>
        <v>0</v>
      </c>
      <c r="BD1055">
        <f>IF('Main Data'!AA1055="Yes",1,0)</f>
        <v>0</v>
      </c>
      <c r="BE1055">
        <f>IF('Main Data'!AC1055="Yes",1,0)</f>
        <v>0</v>
      </c>
      <c r="BF1055">
        <f>IF('Main Data'!AF1055="Yes",1,0)</f>
        <v>0</v>
      </c>
      <c r="BG1055">
        <f>IF(OR('Main Data'!AI1055="Yes",'Main Data'!AL1055="Yes"),1,0)</f>
        <v>1</v>
      </c>
      <c r="BH1055">
        <f>IF('Main Data'!AJ1055="Yes",1,0)</f>
        <v>0</v>
      </c>
      <c r="BI1055">
        <f>IF('Main Data'!AK1055="Yes",1,0)</f>
        <v>0</v>
      </c>
      <c r="BJ1055">
        <f>IF('Main Data'!AM1055="Yes",1,0)</f>
        <v>0</v>
      </c>
      <c r="BK1055">
        <f>IF('Main Data'!AQ1055="Yes",1,0)</f>
        <v>0</v>
      </c>
      <c r="BL1055" s="21">
        <f t="shared" si="97"/>
        <v>0</v>
      </c>
      <c r="BM1055" s="21">
        <f t="shared" si="98"/>
        <v>1</v>
      </c>
      <c r="BN1055" s="21">
        <f t="shared" si="99"/>
        <v>0</v>
      </c>
      <c r="BO1055" s="21">
        <f t="shared" si="100"/>
        <v>0</v>
      </c>
      <c r="BP1055" s="21">
        <f t="shared" si="101"/>
        <v>0</v>
      </c>
    </row>
    <row r="1056" spans="1:68" x14ac:dyDescent="0.2">
      <c r="A1056">
        <v>1052</v>
      </c>
      <c r="B1056" s="33">
        <f>'Main Data'!C1056</f>
        <v>43779</v>
      </c>
      <c r="C1056">
        <f>'Main Data'!D1056</f>
        <v>319</v>
      </c>
      <c r="D1056" s="26">
        <f>'Main Data'!E1056</f>
        <v>6500</v>
      </c>
      <c r="E1056" s="26">
        <f>'Main Data'!F1056</f>
        <v>8125</v>
      </c>
      <c r="F1056" s="34">
        <f t="shared" si="96"/>
        <v>8.7795574558837277</v>
      </c>
      <c r="G1056">
        <f>IF('Main Data'!H1056="AP",1,0)</f>
        <v>0</v>
      </c>
      <c r="H1056">
        <f>IF('Main Data'!H1056="Blancpain",1,0)</f>
        <v>0</v>
      </c>
      <c r="I1056">
        <f>IF('Main Data'!H1056="Breguet",1,0)</f>
        <v>0</v>
      </c>
      <c r="J1056">
        <f>IF('Main Data'!H1056="Breitling",1,0)</f>
        <v>0</v>
      </c>
      <c r="K1056">
        <f>IF('Main Data'!H1056="Cartier",1,0)</f>
        <v>0</v>
      </c>
      <c r="L1056">
        <f>IF('Main Data'!H1056="Gallet",1,0)</f>
        <v>0</v>
      </c>
      <c r="M1056">
        <f>IF('Main Data'!H1056="Girard Perregaux",1,0)</f>
        <v>0</v>
      </c>
      <c r="N1056">
        <f>IF('Main Data'!H1056="Gubelin",1,0)</f>
        <v>0</v>
      </c>
      <c r="O1056">
        <f>IF('Main Data'!H1056="Heuer",1,0)</f>
        <v>0</v>
      </c>
      <c r="P1056">
        <f>IF('Main Data'!H1056="IWC",1,0)</f>
        <v>0</v>
      </c>
      <c r="Q1056">
        <f>IF('Main Data'!H1056="JLC",1,0)</f>
        <v>0</v>
      </c>
      <c r="R1056">
        <f>IF('Main Data'!H1056="Longines",1,0)</f>
        <v>0</v>
      </c>
      <c r="S1056">
        <f>IF('Main Data'!H1056="Movado",1,0)</f>
        <v>0</v>
      </c>
      <c r="T1056">
        <f>IF('Main Data'!H1056="Omega",1,0)</f>
        <v>1</v>
      </c>
      <c r="U1056">
        <f>IF('Main Data'!H1056="Panerai",1,0)</f>
        <v>0</v>
      </c>
      <c r="V1056">
        <f>IF('Main Data'!H1056="Patek",1,0)</f>
        <v>0</v>
      </c>
      <c r="W1056">
        <f>IF('Main Data'!H1056="Rolex",1,0)</f>
        <v>0</v>
      </c>
      <c r="X1056">
        <f>IF('Main Data'!H1056="Tudor",1,0)</f>
        <v>0</v>
      </c>
      <c r="Y1056">
        <f>IF('Main Data'!H1056="Ulysse Nardin",1,0)</f>
        <v>0</v>
      </c>
      <c r="Z1056">
        <f>IF('Main Data'!H1056="Universal Geneve",1,0)</f>
        <v>0</v>
      </c>
      <c r="AA1056">
        <f>IF('Main Data'!H1056="Vacheron",1,0)</f>
        <v>0</v>
      </c>
      <c r="AB1056">
        <f>IF('Main Data'!H1056="Zenith",1,0)</f>
        <v>0</v>
      </c>
      <c r="AC1056">
        <f>IF('Main Data'!J1056="Stainless Steel",1,0)</f>
        <v>1</v>
      </c>
      <c r="AD1056">
        <f>IF('Main Data'!J1056="Two-tone",1,0)</f>
        <v>0</v>
      </c>
      <c r="AE1056">
        <f>IF(OR('Main Data'!J1056="YG 18K",'Main Data'!J1056="YG &lt;18K",'Main Data'!J1056="PG 18K",'Main Data'!J1056="PG &lt;18K",'Main Data'!J1056="WG 18K",'Main Data'!J1056="Mixes of 18K",'Main Data'!J1056="Mixes &lt;18K"),1,0)</f>
        <v>0</v>
      </c>
      <c r="AF1056">
        <f>IF('Main Data'!J1056="Platinum",1,0)</f>
        <v>0</v>
      </c>
      <c r="AG1056">
        <f>IF(OR('Main Data'!J1056="PVD",'Main Data'!J1056="Gold Plate",'Main Data'!J1056="Other"),1,0)</f>
        <v>0</v>
      </c>
      <c r="AH1056">
        <f>IF('Main Data'!N1056="Stainless Steel",1,0)</f>
        <v>0</v>
      </c>
      <c r="AI1056">
        <f>IF('Main Data'!N1056="Leather",1,0)</f>
        <v>1</v>
      </c>
      <c r="AJ1056">
        <f>IF('Main Data'!N1056="Two-tone",1,0)</f>
        <v>0</v>
      </c>
      <c r="AK1056">
        <f>IF(OR('Main Data'!N1056="YG 18K",'Main Data'!N1056="PG 18K",'Main Data'!N1056="WG 18K",'Main Data'!N1056="Mixes of 18K"),1,0)</f>
        <v>0</v>
      </c>
      <c r="AL1056">
        <f>IF(OR(,'Main Data'!N1056="PVD",'Main Data'!N1056="Gold plate"),1,0)</f>
        <v>0</v>
      </c>
      <c r="AM1056">
        <f>IF(OR('Main Data'!AV1056="Yes",'Main Data'!AW1056="Yes",'Main Data'!AU1056="Yes"),1,0)</f>
        <v>0</v>
      </c>
      <c r="AN1056">
        <f>IF(OR(ISTEXT('Main Data'!AX1056), ISTEXT('Main Data'!AY1056)),1,0)</f>
        <v>0</v>
      </c>
      <c r="AO1056">
        <f>IF('Main Data'!AZ1056="Yes",1,0)</f>
        <v>0</v>
      </c>
      <c r="AP1056">
        <f>IF('Main Data'!BA1056="Yes",1,0)</f>
        <v>0</v>
      </c>
      <c r="AQ1056">
        <f>IF('Main Data'!BD1056="Yes",1,0)</f>
        <v>0</v>
      </c>
      <c r="AR1056">
        <f>IF('Main Data'!BE1056="A",1,0)</f>
        <v>0</v>
      </c>
      <c r="AS1056">
        <f>IF('Main Data'!BE1056="AA",1,0)</f>
        <v>1</v>
      </c>
      <c r="AT1056">
        <f>IF('Main Data'!BE1056="AAA",1,0)</f>
        <v>0</v>
      </c>
      <c r="AU1056">
        <f>IF('Main Data'!BE1056="AAAA",1,0)</f>
        <v>0</v>
      </c>
      <c r="AV1056">
        <f>IF('Main Data'!P1056="Yes",1,0)</f>
        <v>0</v>
      </c>
      <c r="AW1056">
        <f>IF('Main Data'!AP1056="Yes",1,0)</f>
        <v>0</v>
      </c>
      <c r="AX1056">
        <f>IF(OR('Main Data'!V1056="Yes", 'Main Data'!W1056="Yes",'Main Data'!X1056="Yes"),1,0)</f>
        <v>0</v>
      </c>
      <c r="AY1056">
        <f>IF(OR('Main Data'!Y1056="Yes",'Main Data'!Z1056="Yes"),1,0)</f>
        <v>0</v>
      </c>
      <c r="AZ1056">
        <f>IF('Main Data'!AR1056="Yes",1,0)</f>
        <v>0</v>
      </c>
      <c r="BA1056">
        <f>IF('Main Data'!AS1056="Yes",1,0)</f>
        <v>0</v>
      </c>
      <c r="BB1056">
        <f>IF('Main Data'!AG1056="Yes",1,0)</f>
        <v>0</v>
      </c>
      <c r="BC1056">
        <f>IF('Main Data'!AB1056="Yes",1,0)</f>
        <v>0</v>
      </c>
      <c r="BD1056">
        <f>IF('Main Data'!AA1056="Yes",1,0)</f>
        <v>0</v>
      </c>
      <c r="BE1056">
        <f>IF('Main Data'!AC1056="Yes",1,0)</f>
        <v>0</v>
      </c>
      <c r="BF1056">
        <f>IF('Main Data'!AF1056="Yes",1,0)</f>
        <v>0</v>
      </c>
      <c r="BG1056">
        <f>IF(OR('Main Data'!AI1056="Yes",'Main Data'!AL1056="Yes"),1,0)</f>
        <v>1</v>
      </c>
      <c r="BH1056">
        <f>IF('Main Data'!AJ1056="Yes",1,0)</f>
        <v>0</v>
      </c>
      <c r="BI1056">
        <f>IF('Main Data'!AK1056="Yes",1,0)</f>
        <v>0</v>
      </c>
      <c r="BJ1056">
        <f>IF('Main Data'!AM1056="Yes",1,0)</f>
        <v>0</v>
      </c>
      <c r="BK1056">
        <f>IF('Main Data'!AQ1056="Yes",1,0)</f>
        <v>0</v>
      </c>
      <c r="BL1056" s="21">
        <f t="shared" si="97"/>
        <v>0</v>
      </c>
      <c r="BM1056" s="21">
        <f t="shared" si="98"/>
        <v>1</v>
      </c>
      <c r="BN1056" s="21">
        <f t="shared" si="99"/>
        <v>0</v>
      </c>
      <c r="BO1056" s="21">
        <f t="shared" si="100"/>
        <v>0</v>
      </c>
      <c r="BP1056" s="21">
        <f t="shared" si="101"/>
        <v>0</v>
      </c>
    </row>
    <row r="1057" spans="1:68" x14ac:dyDescent="0.2">
      <c r="A1057">
        <v>1053</v>
      </c>
      <c r="B1057" s="33">
        <f>'Main Data'!C1057</f>
        <v>43779</v>
      </c>
      <c r="C1057">
        <f>'Main Data'!D1057</f>
        <v>320</v>
      </c>
      <c r="D1057" s="26">
        <f>'Main Data'!E1057</f>
        <v>6500</v>
      </c>
      <c r="E1057" s="26">
        <f>'Main Data'!F1057</f>
        <v>8125</v>
      </c>
      <c r="F1057" s="34">
        <f t="shared" si="96"/>
        <v>8.7795574558837277</v>
      </c>
      <c r="G1057">
        <f>IF('Main Data'!H1057="AP",1,0)</f>
        <v>0</v>
      </c>
      <c r="H1057">
        <f>IF('Main Data'!H1057="Blancpain",1,0)</f>
        <v>0</v>
      </c>
      <c r="I1057">
        <f>IF('Main Data'!H1057="Breguet",1,0)</f>
        <v>0</v>
      </c>
      <c r="J1057">
        <f>IF('Main Data'!H1057="Breitling",1,0)</f>
        <v>0</v>
      </c>
      <c r="K1057">
        <f>IF('Main Data'!H1057="Cartier",1,0)</f>
        <v>0</v>
      </c>
      <c r="L1057">
        <f>IF('Main Data'!H1057="Gallet",1,0)</f>
        <v>0</v>
      </c>
      <c r="M1057">
        <f>IF('Main Data'!H1057="Girard Perregaux",1,0)</f>
        <v>0</v>
      </c>
      <c r="N1057">
        <f>IF('Main Data'!H1057="Gubelin",1,0)</f>
        <v>0</v>
      </c>
      <c r="O1057">
        <f>IF('Main Data'!H1057="Heuer",1,0)</f>
        <v>0</v>
      </c>
      <c r="P1057">
        <f>IF('Main Data'!H1057="IWC",1,0)</f>
        <v>0</v>
      </c>
      <c r="Q1057">
        <f>IF('Main Data'!H1057="JLC",1,0)</f>
        <v>0</v>
      </c>
      <c r="R1057">
        <f>IF('Main Data'!H1057="Longines",1,0)</f>
        <v>0</v>
      </c>
      <c r="S1057">
        <f>IF('Main Data'!H1057="Movado",1,0)</f>
        <v>0</v>
      </c>
      <c r="T1057">
        <f>IF('Main Data'!H1057="Omega",1,0)</f>
        <v>1</v>
      </c>
      <c r="U1057">
        <f>IF('Main Data'!H1057="Panerai",1,0)</f>
        <v>0</v>
      </c>
      <c r="V1057">
        <f>IF('Main Data'!H1057="Patek",1,0)</f>
        <v>0</v>
      </c>
      <c r="W1057">
        <f>IF('Main Data'!H1057="Rolex",1,0)</f>
        <v>0</v>
      </c>
      <c r="X1057">
        <f>IF('Main Data'!H1057="Tudor",1,0)</f>
        <v>0</v>
      </c>
      <c r="Y1057">
        <f>IF('Main Data'!H1057="Ulysse Nardin",1,0)</f>
        <v>0</v>
      </c>
      <c r="Z1057">
        <f>IF('Main Data'!H1057="Universal Geneve",1,0)</f>
        <v>0</v>
      </c>
      <c r="AA1057">
        <f>IF('Main Data'!H1057="Vacheron",1,0)</f>
        <v>0</v>
      </c>
      <c r="AB1057">
        <f>IF('Main Data'!H1057="Zenith",1,0)</f>
        <v>0</v>
      </c>
      <c r="AC1057">
        <f>IF('Main Data'!J1057="Stainless Steel",1,0)</f>
        <v>1</v>
      </c>
      <c r="AD1057">
        <f>IF('Main Data'!J1057="Two-tone",1,0)</f>
        <v>0</v>
      </c>
      <c r="AE1057">
        <f>IF(OR('Main Data'!J1057="YG 18K",'Main Data'!J1057="YG &lt;18K",'Main Data'!J1057="PG 18K",'Main Data'!J1057="PG &lt;18K",'Main Data'!J1057="WG 18K",'Main Data'!J1057="Mixes of 18K",'Main Data'!J1057="Mixes &lt;18K"),1,0)</f>
        <v>0</v>
      </c>
      <c r="AF1057">
        <f>IF('Main Data'!J1057="Platinum",1,0)</f>
        <v>0</v>
      </c>
      <c r="AG1057">
        <f>IF(OR('Main Data'!J1057="PVD",'Main Data'!J1057="Gold Plate",'Main Data'!J1057="Other"),1,0)</f>
        <v>0</v>
      </c>
      <c r="AH1057">
        <f>IF('Main Data'!N1057="Stainless Steel",1,0)</f>
        <v>0</v>
      </c>
      <c r="AI1057">
        <f>IF('Main Data'!N1057="Leather",1,0)</f>
        <v>1</v>
      </c>
      <c r="AJ1057">
        <f>IF('Main Data'!N1057="Two-tone",1,0)</f>
        <v>0</v>
      </c>
      <c r="AK1057">
        <f>IF(OR('Main Data'!N1057="YG 18K",'Main Data'!N1057="PG 18K",'Main Data'!N1057="WG 18K",'Main Data'!N1057="Mixes of 18K"),1,0)</f>
        <v>0</v>
      </c>
      <c r="AL1057">
        <f>IF(OR(,'Main Data'!N1057="PVD",'Main Data'!N1057="Gold plate"),1,0)</f>
        <v>0</v>
      </c>
      <c r="AM1057">
        <f>IF(OR('Main Data'!AV1057="Yes",'Main Data'!AW1057="Yes",'Main Data'!AU1057="Yes"),1,0)</f>
        <v>0</v>
      </c>
      <c r="AN1057">
        <f>IF(OR(ISTEXT('Main Data'!AX1057), ISTEXT('Main Data'!AY1057)),1,0)</f>
        <v>1</v>
      </c>
      <c r="AO1057">
        <f>IF('Main Data'!AZ1057="Yes",1,0)</f>
        <v>0</v>
      </c>
      <c r="AP1057">
        <f>IF('Main Data'!BA1057="Yes",1,0)</f>
        <v>0</v>
      </c>
      <c r="AQ1057">
        <f>IF('Main Data'!BD1057="Yes",1,0)</f>
        <v>0</v>
      </c>
      <c r="AR1057">
        <f>IF('Main Data'!BE1057="A",1,0)</f>
        <v>0</v>
      </c>
      <c r="AS1057">
        <f>IF('Main Data'!BE1057="AA",1,0)</f>
        <v>1</v>
      </c>
      <c r="AT1057">
        <f>IF('Main Data'!BE1057="AAA",1,0)</f>
        <v>0</v>
      </c>
      <c r="AU1057">
        <f>IF('Main Data'!BE1057="AAAA",1,0)</f>
        <v>0</v>
      </c>
      <c r="AV1057">
        <f>IF('Main Data'!P1057="Yes",1,0)</f>
        <v>0</v>
      </c>
      <c r="AW1057">
        <f>IF('Main Data'!AP1057="Yes",1,0)</f>
        <v>0</v>
      </c>
      <c r="AX1057">
        <f>IF(OR('Main Data'!V1057="Yes", 'Main Data'!W1057="Yes",'Main Data'!X1057="Yes"),1,0)</f>
        <v>0</v>
      </c>
      <c r="AY1057">
        <f>IF(OR('Main Data'!Y1057="Yes",'Main Data'!Z1057="Yes"),1,0)</f>
        <v>0</v>
      </c>
      <c r="AZ1057">
        <f>IF('Main Data'!AR1057="Yes",1,0)</f>
        <v>0</v>
      </c>
      <c r="BA1057">
        <f>IF('Main Data'!AS1057="Yes",1,0)</f>
        <v>0</v>
      </c>
      <c r="BB1057">
        <f>IF('Main Data'!AG1057="Yes",1,0)</f>
        <v>0</v>
      </c>
      <c r="BC1057">
        <f>IF('Main Data'!AB1057="Yes",1,0)</f>
        <v>0</v>
      </c>
      <c r="BD1057">
        <f>IF('Main Data'!AA1057="Yes",1,0)</f>
        <v>0</v>
      </c>
      <c r="BE1057">
        <f>IF('Main Data'!AC1057="Yes",1,0)</f>
        <v>0</v>
      </c>
      <c r="BF1057">
        <f>IF('Main Data'!AF1057="Yes",1,0)</f>
        <v>0</v>
      </c>
      <c r="BG1057">
        <f>IF(OR('Main Data'!AI1057="Yes",'Main Data'!AL1057="Yes"),1,0)</f>
        <v>1</v>
      </c>
      <c r="BH1057">
        <f>IF('Main Data'!AJ1057="Yes",1,0)</f>
        <v>0</v>
      </c>
      <c r="BI1057">
        <f>IF('Main Data'!AK1057="Yes",1,0)</f>
        <v>0</v>
      </c>
      <c r="BJ1057">
        <f>IF('Main Data'!AM1057="Yes",1,0)</f>
        <v>0</v>
      </c>
      <c r="BK1057">
        <f>IF('Main Data'!AQ1057="Yes",1,0)</f>
        <v>0</v>
      </c>
      <c r="BL1057" s="21">
        <f t="shared" si="97"/>
        <v>0</v>
      </c>
      <c r="BM1057" s="21">
        <f t="shared" si="98"/>
        <v>1</v>
      </c>
      <c r="BN1057" s="21">
        <f t="shared" si="99"/>
        <v>0</v>
      </c>
      <c r="BO1057" s="21">
        <f t="shared" si="100"/>
        <v>0</v>
      </c>
      <c r="BP1057" s="21">
        <f t="shared" si="101"/>
        <v>0</v>
      </c>
    </row>
    <row r="1058" spans="1:68" x14ac:dyDescent="0.2">
      <c r="A1058">
        <v>1054</v>
      </c>
      <c r="B1058" s="33">
        <f>'Main Data'!C1058</f>
        <v>43779</v>
      </c>
      <c r="C1058">
        <f>'Main Data'!D1058</f>
        <v>321</v>
      </c>
      <c r="D1058" s="26">
        <f>'Main Data'!E1058</f>
        <v>3200</v>
      </c>
      <c r="E1058" s="26">
        <f>'Main Data'!F1058</f>
        <v>4000</v>
      </c>
      <c r="F1058" s="34">
        <f t="shared" si="96"/>
        <v>8.0709060887878188</v>
      </c>
      <c r="G1058">
        <f>IF('Main Data'!H1058="AP",1,0)</f>
        <v>0</v>
      </c>
      <c r="H1058">
        <f>IF('Main Data'!H1058="Blancpain",1,0)</f>
        <v>0</v>
      </c>
      <c r="I1058">
        <f>IF('Main Data'!H1058="Breguet",1,0)</f>
        <v>0</v>
      </c>
      <c r="J1058">
        <f>IF('Main Data'!H1058="Breitling",1,0)</f>
        <v>0</v>
      </c>
      <c r="K1058">
        <f>IF('Main Data'!H1058="Cartier",1,0)</f>
        <v>0</v>
      </c>
      <c r="L1058">
        <f>IF('Main Data'!H1058="Gallet",1,0)</f>
        <v>0</v>
      </c>
      <c r="M1058">
        <f>IF('Main Data'!H1058="Girard Perregaux",1,0)</f>
        <v>0</v>
      </c>
      <c r="N1058">
        <f>IF('Main Data'!H1058="Gubelin",1,0)</f>
        <v>0</v>
      </c>
      <c r="O1058">
        <f>IF('Main Data'!H1058="Heuer",1,0)</f>
        <v>0</v>
      </c>
      <c r="P1058">
        <f>IF('Main Data'!H1058="IWC",1,0)</f>
        <v>0</v>
      </c>
      <c r="Q1058">
        <f>IF('Main Data'!H1058="JLC",1,0)</f>
        <v>0</v>
      </c>
      <c r="R1058">
        <f>IF('Main Data'!H1058="Longines",1,0)</f>
        <v>0</v>
      </c>
      <c r="S1058">
        <f>IF('Main Data'!H1058="Movado",1,0)</f>
        <v>0</v>
      </c>
      <c r="T1058">
        <f>IF('Main Data'!H1058="Omega",1,0)</f>
        <v>1</v>
      </c>
      <c r="U1058">
        <f>IF('Main Data'!H1058="Panerai",1,0)</f>
        <v>0</v>
      </c>
      <c r="V1058">
        <f>IF('Main Data'!H1058="Patek",1,0)</f>
        <v>0</v>
      </c>
      <c r="W1058">
        <f>IF('Main Data'!H1058="Rolex",1,0)</f>
        <v>0</v>
      </c>
      <c r="X1058">
        <f>IF('Main Data'!H1058="Tudor",1,0)</f>
        <v>0</v>
      </c>
      <c r="Y1058">
        <f>IF('Main Data'!H1058="Ulysse Nardin",1,0)</f>
        <v>0</v>
      </c>
      <c r="Z1058">
        <f>IF('Main Data'!H1058="Universal Geneve",1,0)</f>
        <v>0</v>
      </c>
      <c r="AA1058">
        <f>IF('Main Data'!H1058="Vacheron",1,0)</f>
        <v>0</v>
      </c>
      <c r="AB1058">
        <f>IF('Main Data'!H1058="Zenith",1,0)</f>
        <v>0</v>
      </c>
      <c r="AC1058">
        <f>IF('Main Data'!J1058="Stainless Steel",1,0)</f>
        <v>1</v>
      </c>
      <c r="AD1058">
        <f>IF('Main Data'!J1058="Two-tone",1,0)</f>
        <v>0</v>
      </c>
      <c r="AE1058">
        <f>IF(OR('Main Data'!J1058="YG 18K",'Main Data'!J1058="YG &lt;18K",'Main Data'!J1058="PG 18K",'Main Data'!J1058="PG &lt;18K",'Main Data'!J1058="WG 18K",'Main Data'!J1058="Mixes of 18K",'Main Data'!J1058="Mixes &lt;18K"),1,0)</f>
        <v>0</v>
      </c>
      <c r="AF1058">
        <f>IF('Main Data'!J1058="Platinum",1,0)</f>
        <v>0</v>
      </c>
      <c r="AG1058">
        <f>IF(OR('Main Data'!J1058="PVD",'Main Data'!J1058="Gold Plate",'Main Data'!J1058="Other"),1,0)</f>
        <v>0</v>
      </c>
      <c r="AH1058">
        <f>IF('Main Data'!N1058="Stainless Steel",1,0)</f>
        <v>0</v>
      </c>
      <c r="AI1058">
        <f>IF('Main Data'!N1058="Leather",1,0)</f>
        <v>1</v>
      </c>
      <c r="AJ1058">
        <f>IF('Main Data'!N1058="Two-tone",1,0)</f>
        <v>0</v>
      </c>
      <c r="AK1058">
        <f>IF(OR('Main Data'!N1058="YG 18K",'Main Data'!N1058="PG 18K",'Main Data'!N1058="WG 18K",'Main Data'!N1058="Mixes of 18K"),1,0)</f>
        <v>0</v>
      </c>
      <c r="AL1058">
        <f>IF(OR(,'Main Data'!N1058="PVD",'Main Data'!N1058="Gold plate"),1,0)</f>
        <v>0</v>
      </c>
      <c r="AM1058">
        <f>IF(OR('Main Data'!AV1058="Yes",'Main Data'!AW1058="Yes",'Main Data'!AU1058="Yes"),1,0)</f>
        <v>0</v>
      </c>
      <c r="AN1058">
        <f>IF(OR(ISTEXT('Main Data'!AX1058), ISTEXT('Main Data'!AY1058)),1,0)</f>
        <v>0</v>
      </c>
      <c r="AO1058">
        <f>IF('Main Data'!AZ1058="Yes",1,0)</f>
        <v>0</v>
      </c>
      <c r="AP1058">
        <f>IF('Main Data'!BA1058="Yes",1,0)</f>
        <v>0</v>
      </c>
      <c r="AQ1058">
        <f>IF('Main Data'!BD1058="Yes",1,0)</f>
        <v>0</v>
      </c>
      <c r="AR1058">
        <f>IF('Main Data'!BE1058="A",1,0)</f>
        <v>0</v>
      </c>
      <c r="AS1058">
        <f>IF('Main Data'!BE1058="AA",1,0)</f>
        <v>1</v>
      </c>
      <c r="AT1058">
        <f>IF('Main Data'!BE1058="AAA",1,0)</f>
        <v>0</v>
      </c>
      <c r="AU1058">
        <f>IF('Main Data'!BE1058="AAAA",1,0)</f>
        <v>0</v>
      </c>
      <c r="AV1058">
        <f>IF('Main Data'!P1058="Yes",1,0)</f>
        <v>0</v>
      </c>
      <c r="AW1058">
        <f>IF('Main Data'!AP1058="Yes",1,0)</f>
        <v>0</v>
      </c>
      <c r="AX1058">
        <f>IF(OR('Main Data'!V1058="Yes", 'Main Data'!W1058="Yes",'Main Data'!X1058="Yes"),1,0)</f>
        <v>0</v>
      </c>
      <c r="AY1058">
        <f>IF(OR('Main Data'!Y1058="Yes",'Main Data'!Z1058="Yes"),1,0)</f>
        <v>0</v>
      </c>
      <c r="AZ1058">
        <f>IF('Main Data'!AR1058="Yes",1,0)</f>
        <v>0</v>
      </c>
      <c r="BA1058">
        <f>IF('Main Data'!AS1058="Yes",1,0)</f>
        <v>0</v>
      </c>
      <c r="BB1058">
        <f>IF('Main Data'!AG1058="Yes",1,0)</f>
        <v>0</v>
      </c>
      <c r="BC1058">
        <f>IF('Main Data'!AB1058="Yes",1,0)</f>
        <v>0</v>
      </c>
      <c r="BD1058">
        <f>IF('Main Data'!AA1058="Yes",1,0)</f>
        <v>0</v>
      </c>
      <c r="BE1058">
        <f>IF('Main Data'!AC1058="Yes",1,0)</f>
        <v>0</v>
      </c>
      <c r="BF1058">
        <f>IF('Main Data'!AF1058="Yes",1,0)</f>
        <v>0</v>
      </c>
      <c r="BG1058">
        <f>IF(OR('Main Data'!AI1058="Yes",'Main Data'!AL1058="Yes"),1,0)</f>
        <v>1</v>
      </c>
      <c r="BH1058">
        <f>IF('Main Data'!AJ1058="Yes",1,0)</f>
        <v>0</v>
      </c>
      <c r="BI1058">
        <f>IF('Main Data'!AK1058="Yes",1,0)</f>
        <v>0</v>
      </c>
      <c r="BJ1058">
        <f>IF('Main Data'!AM1058="Yes",1,0)</f>
        <v>0</v>
      </c>
      <c r="BK1058">
        <f>IF('Main Data'!AQ1058="Yes",1,0)</f>
        <v>0</v>
      </c>
      <c r="BL1058" s="21">
        <f t="shared" si="97"/>
        <v>0</v>
      </c>
      <c r="BM1058" s="21">
        <f t="shared" si="98"/>
        <v>1</v>
      </c>
      <c r="BN1058" s="21">
        <f t="shared" si="99"/>
        <v>0</v>
      </c>
      <c r="BO1058" s="21">
        <f t="shared" si="100"/>
        <v>0</v>
      </c>
      <c r="BP1058" s="21">
        <f t="shared" si="101"/>
        <v>0</v>
      </c>
    </row>
    <row r="1059" spans="1:68" x14ac:dyDescent="0.2">
      <c r="A1059">
        <v>1055</v>
      </c>
      <c r="B1059" s="33">
        <f>'Main Data'!C1059</f>
        <v>43779</v>
      </c>
      <c r="C1059">
        <f>'Main Data'!D1059</f>
        <v>325</v>
      </c>
      <c r="D1059" s="26">
        <f>'Main Data'!E1059</f>
        <v>19000</v>
      </c>
      <c r="E1059" s="26">
        <f>'Main Data'!F1059</f>
        <v>23750</v>
      </c>
      <c r="F1059" s="34">
        <f t="shared" si="96"/>
        <v>9.8521942581485771</v>
      </c>
      <c r="G1059">
        <f>IF('Main Data'!H1059="AP",1,0)</f>
        <v>0</v>
      </c>
      <c r="H1059">
        <f>IF('Main Data'!H1059="Blancpain",1,0)</f>
        <v>0</v>
      </c>
      <c r="I1059">
        <f>IF('Main Data'!H1059="Breguet",1,0)</f>
        <v>0</v>
      </c>
      <c r="J1059">
        <f>IF('Main Data'!H1059="Breitling",1,0)</f>
        <v>0</v>
      </c>
      <c r="K1059">
        <f>IF('Main Data'!H1059="Cartier",1,0)</f>
        <v>0</v>
      </c>
      <c r="L1059">
        <f>IF('Main Data'!H1059="Gallet",1,0)</f>
        <v>0</v>
      </c>
      <c r="M1059">
        <f>IF('Main Data'!H1059="Girard Perregaux",1,0)</f>
        <v>0</v>
      </c>
      <c r="N1059">
        <f>IF('Main Data'!H1059="Gubelin",1,0)</f>
        <v>0</v>
      </c>
      <c r="O1059">
        <f>IF('Main Data'!H1059="Heuer",1,0)</f>
        <v>0</v>
      </c>
      <c r="P1059">
        <f>IF('Main Data'!H1059="IWC",1,0)</f>
        <v>0</v>
      </c>
      <c r="Q1059">
        <f>IF('Main Data'!H1059="JLC",1,0)</f>
        <v>0</v>
      </c>
      <c r="R1059">
        <f>IF('Main Data'!H1059="Longines",1,0)</f>
        <v>0</v>
      </c>
      <c r="S1059">
        <f>IF('Main Data'!H1059="Movado",1,0)</f>
        <v>0</v>
      </c>
      <c r="T1059">
        <f>IF('Main Data'!H1059="Omega",1,0)</f>
        <v>1</v>
      </c>
      <c r="U1059">
        <f>IF('Main Data'!H1059="Panerai",1,0)</f>
        <v>0</v>
      </c>
      <c r="V1059">
        <f>IF('Main Data'!H1059="Patek",1,0)</f>
        <v>0</v>
      </c>
      <c r="W1059">
        <f>IF('Main Data'!H1059="Rolex",1,0)</f>
        <v>0</v>
      </c>
      <c r="X1059">
        <f>IF('Main Data'!H1059="Tudor",1,0)</f>
        <v>0</v>
      </c>
      <c r="Y1059">
        <f>IF('Main Data'!H1059="Ulysse Nardin",1,0)</f>
        <v>0</v>
      </c>
      <c r="Z1059">
        <f>IF('Main Data'!H1059="Universal Geneve",1,0)</f>
        <v>0</v>
      </c>
      <c r="AA1059">
        <f>IF('Main Data'!H1059="Vacheron",1,0)</f>
        <v>0</v>
      </c>
      <c r="AB1059">
        <f>IF('Main Data'!H1059="Zenith",1,0)</f>
        <v>0</v>
      </c>
      <c r="AC1059">
        <f>IF('Main Data'!J1059="Stainless Steel",1,0)</f>
        <v>0</v>
      </c>
      <c r="AD1059">
        <f>IF('Main Data'!J1059="Two-tone",1,0)</f>
        <v>0</v>
      </c>
      <c r="AE1059">
        <f>IF(OR('Main Data'!J1059="YG 18K",'Main Data'!J1059="YG &lt;18K",'Main Data'!J1059="PG 18K",'Main Data'!J1059="PG &lt;18K",'Main Data'!J1059="WG 18K",'Main Data'!J1059="Mixes of 18K",'Main Data'!J1059="Mixes &lt;18K"),1,0)</f>
        <v>1</v>
      </c>
      <c r="AF1059">
        <f>IF('Main Data'!J1059="Platinum",1,0)</f>
        <v>0</v>
      </c>
      <c r="AG1059">
        <f>IF(OR('Main Data'!J1059="PVD",'Main Data'!J1059="Gold Plate",'Main Data'!J1059="Other"),1,0)</f>
        <v>0</v>
      </c>
      <c r="AH1059">
        <f>IF('Main Data'!N1059="Stainless Steel",1,0)</f>
        <v>0</v>
      </c>
      <c r="AI1059">
        <f>IF('Main Data'!N1059="Leather",1,0)</f>
        <v>0</v>
      </c>
      <c r="AJ1059">
        <f>IF('Main Data'!N1059="Two-tone",1,0)</f>
        <v>0</v>
      </c>
      <c r="AK1059">
        <f>IF(OR('Main Data'!N1059="YG 18K",'Main Data'!N1059="PG 18K",'Main Data'!N1059="WG 18K",'Main Data'!N1059="Mixes of 18K"),1,0)</f>
        <v>1</v>
      </c>
      <c r="AL1059">
        <f>IF(OR(,'Main Data'!N1059="PVD",'Main Data'!N1059="Gold plate"),1,0)</f>
        <v>0</v>
      </c>
      <c r="AM1059">
        <f>IF(OR('Main Data'!AV1059="Yes",'Main Data'!AW1059="Yes",'Main Data'!AU1059="Yes"),1,0)</f>
        <v>0</v>
      </c>
      <c r="AN1059">
        <f>IF(OR(ISTEXT('Main Data'!AX1059), ISTEXT('Main Data'!AY1059)),1,0)</f>
        <v>0</v>
      </c>
      <c r="AO1059">
        <f>IF('Main Data'!AZ1059="Yes",1,0)</f>
        <v>0</v>
      </c>
      <c r="AP1059">
        <f>IF('Main Data'!BA1059="Yes",1,0)</f>
        <v>0</v>
      </c>
      <c r="AQ1059">
        <f>IF('Main Data'!BD1059="Yes",1,0)</f>
        <v>0</v>
      </c>
      <c r="AR1059">
        <f>IF('Main Data'!BE1059="A",1,0)</f>
        <v>0</v>
      </c>
      <c r="AS1059">
        <f>IF('Main Data'!BE1059="AA",1,0)</f>
        <v>0</v>
      </c>
      <c r="AT1059">
        <f>IF('Main Data'!BE1059="AAA",1,0)</f>
        <v>1</v>
      </c>
      <c r="AU1059">
        <f>IF('Main Data'!BE1059="AAAA",1,0)</f>
        <v>0</v>
      </c>
      <c r="AV1059">
        <f>IF('Main Data'!P1059="Yes",1,0)</f>
        <v>0</v>
      </c>
      <c r="AW1059">
        <f>IF('Main Data'!AP1059="Yes",1,0)</f>
        <v>0</v>
      </c>
      <c r="AX1059">
        <f>IF(OR('Main Data'!V1059="Yes", 'Main Data'!W1059="Yes",'Main Data'!X1059="Yes"),1,0)</f>
        <v>0</v>
      </c>
      <c r="AY1059">
        <f>IF(OR('Main Data'!Y1059="Yes",'Main Data'!Z1059="Yes"),1,0)</f>
        <v>0</v>
      </c>
      <c r="AZ1059">
        <f>IF('Main Data'!AR1059="Yes",1,0)</f>
        <v>0</v>
      </c>
      <c r="BA1059">
        <f>IF('Main Data'!AS1059="Yes",1,0)</f>
        <v>0</v>
      </c>
      <c r="BB1059">
        <f>IF('Main Data'!AG1059="Yes",1,0)</f>
        <v>0</v>
      </c>
      <c r="BC1059">
        <f>IF('Main Data'!AB1059="Yes",1,0)</f>
        <v>0</v>
      </c>
      <c r="BD1059">
        <f>IF('Main Data'!AA1059="Yes",1,0)</f>
        <v>0</v>
      </c>
      <c r="BE1059">
        <f>IF('Main Data'!AC1059="Yes",1,0)</f>
        <v>0</v>
      </c>
      <c r="BF1059">
        <f>IF('Main Data'!AF1059="Yes",1,0)</f>
        <v>0</v>
      </c>
      <c r="BG1059">
        <f>IF(OR('Main Data'!AI1059="Yes",'Main Data'!AL1059="Yes"),1,0)</f>
        <v>1</v>
      </c>
      <c r="BH1059">
        <f>IF('Main Data'!AJ1059="Yes",1,0)</f>
        <v>0</v>
      </c>
      <c r="BI1059">
        <f>IF('Main Data'!AK1059="Yes",1,0)</f>
        <v>0</v>
      </c>
      <c r="BJ1059">
        <f>IF('Main Data'!AM1059="Yes",1,0)</f>
        <v>0</v>
      </c>
      <c r="BK1059">
        <f>IF('Main Data'!AQ1059="Yes",1,0)</f>
        <v>0</v>
      </c>
      <c r="BL1059" s="21">
        <f t="shared" si="97"/>
        <v>0</v>
      </c>
      <c r="BM1059" s="21">
        <f t="shared" si="98"/>
        <v>1</v>
      </c>
      <c r="BN1059" s="21">
        <f t="shared" si="99"/>
        <v>0</v>
      </c>
      <c r="BO1059" s="21">
        <f t="shared" si="100"/>
        <v>0</v>
      </c>
      <c r="BP1059" s="21">
        <f t="shared" si="101"/>
        <v>0</v>
      </c>
    </row>
    <row r="1060" spans="1:68" x14ac:dyDescent="0.2">
      <c r="A1060">
        <v>1056</v>
      </c>
      <c r="B1060" s="33">
        <f>'Main Data'!C1060</f>
        <v>43779</v>
      </c>
      <c r="C1060">
        <f>'Main Data'!D1060</f>
        <v>330</v>
      </c>
      <c r="D1060" s="26">
        <f>'Main Data'!E1060</f>
        <v>2800</v>
      </c>
      <c r="E1060" s="26">
        <f>'Main Data'!F1060</f>
        <v>3500</v>
      </c>
      <c r="F1060" s="34">
        <f t="shared" si="96"/>
        <v>7.9373746961632952</v>
      </c>
      <c r="G1060">
        <f>IF('Main Data'!H1060="AP",1,0)</f>
        <v>0</v>
      </c>
      <c r="H1060">
        <f>IF('Main Data'!H1060="Blancpain",1,0)</f>
        <v>0</v>
      </c>
      <c r="I1060">
        <f>IF('Main Data'!H1060="Breguet",1,0)</f>
        <v>0</v>
      </c>
      <c r="J1060">
        <f>IF('Main Data'!H1060="Breitling",1,0)</f>
        <v>0</v>
      </c>
      <c r="K1060">
        <f>IF('Main Data'!H1060="Cartier",1,0)</f>
        <v>0</v>
      </c>
      <c r="L1060">
        <f>IF('Main Data'!H1060="Gallet",1,0)</f>
        <v>0</v>
      </c>
      <c r="M1060">
        <f>IF('Main Data'!H1060="Girard Perregaux",1,0)</f>
        <v>0</v>
      </c>
      <c r="N1060">
        <f>IF('Main Data'!H1060="Gubelin",1,0)</f>
        <v>0</v>
      </c>
      <c r="O1060">
        <f>IF('Main Data'!H1060="Heuer",1,0)</f>
        <v>0</v>
      </c>
      <c r="P1060">
        <f>IF('Main Data'!H1060="IWC",1,0)</f>
        <v>0</v>
      </c>
      <c r="Q1060">
        <f>IF('Main Data'!H1060="JLC",1,0)</f>
        <v>0</v>
      </c>
      <c r="R1060">
        <f>IF('Main Data'!H1060="Longines",1,0)</f>
        <v>0</v>
      </c>
      <c r="S1060">
        <f>IF('Main Data'!H1060="Movado",1,0)</f>
        <v>0</v>
      </c>
      <c r="T1060">
        <f>IF('Main Data'!H1060="Omega",1,0)</f>
        <v>0</v>
      </c>
      <c r="U1060">
        <f>IF('Main Data'!H1060="Panerai",1,0)</f>
        <v>0</v>
      </c>
      <c r="V1060">
        <f>IF('Main Data'!H1060="Patek",1,0)</f>
        <v>0</v>
      </c>
      <c r="W1060">
        <f>IF('Main Data'!H1060="Rolex",1,0)</f>
        <v>0</v>
      </c>
      <c r="X1060">
        <f>IF('Main Data'!H1060="Tudor",1,0)</f>
        <v>0</v>
      </c>
      <c r="Y1060">
        <f>IF('Main Data'!H1060="Ulysse Nardin",1,0)</f>
        <v>0</v>
      </c>
      <c r="Z1060">
        <f>IF('Main Data'!H1060="Universal Geneve",1,0)</f>
        <v>1</v>
      </c>
      <c r="AA1060">
        <f>IF('Main Data'!H1060="Vacheron",1,0)</f>
        <v>0</v>
      </c>
      <c r="AB1060">
        <f>IF('Main Data'!H1060="Zenith",1,0)</f>
        <v>0</v>
      </c>
      <c r="AC1060">
        <f>IF('Main Data'!J1060="Stainless Steel",1,0)</f>
        <v>0</v>
      </c>
      <c r="AD1060">
        <f>IF('Main Data'!J1060="Two-tone",1,0)</f>
        <v>0</v>
      </c>
      <c r="AE1060">
        <f>IF(OR('Main Data'!J1060="YG 18K",'Main Data'!J1060="YG &lt;18K",'Main Data'!J1060="PG 18K",'Main Data'!J1060="PG &lt;18K",'Main Data'!J1060="WG 18K",'Main Data'!J1060="Mixes of 18K",'Main Data'!J1060="Mixes &lt;18K"),1,0)</f>
        <v>1</v>
      </c>
      <c r="AF1060">
        <f>IF('Main Data'!J1060="Platinum",1,0)</f>
        <v>0</v>
      </c>
      <c r="AG1060">
        <f>IF(OR('Main Data'!J1060="PVD",'Main Data'!J1060="Gold Plate",'Main Data'!J1060="Other"),1,0)</f>
        <v>0</v>
      </c>
      <c r="AH1060">
        <f>IF('Main Data'!N1060="Stainless Steel",1,0)</f>
        <v>0</v>
      </c>
      <c r="AI1060">
        <f>IF('Main Data'!N1060="Leather",1,0)</f>
        <v>1</v>
      </c>
      <c r="AJ1060">
        <f>IF('Main Data'!N1060="Two-tone",1,0)</f>
        <v>0</v>
      </c>
      <c r="AK1060">
        <f>IF(OR('Main Data'!N1060="YG 18K",'Main Data'!N1060="PG 18K",'Main Data'!N1060="WG 18K",'Main Data'!N1060="Mixes of 18K"),1,0)</f>
        <v>0</v>
      </c>
      <c r="AL1060">
        <f>IF(OR(,'Main Data'!N1060="PVD",'Main Data'!N1060="Gold plate"),1,0)</f>
        <v>0</v>
      </c>
      <c r="AM1060">
        <f>IF(OR('Main Data'!AV1060="Yes",'Main Data'!AW1060="Yes",'Main Data'!AU1060="Yes"),1,0)</f>
        <v>0</v>
      </c>
      <c r="AN1060">
        <f>IF(OR(ISTEXT('Main Data'!AX1060), ISTEXT('Main Data'!AY1060)),1,0)</f>
        <v>0</v>
      </c>
      <c r="AO1060">
        <f>IF('Main Data'!AZ1060="Yes",1,0)</f>
        <v>0</v>
      </c>
      <c r="AP1060">
        <f>IF('Main Data'!BA1060="Yes",1,0)</f>
        <v>0</v>
      </c>
      <c r="AQ1060">
        <f>IF('Main Data'!BD1060="Yes",1,0)</f>
        <v>0</v>
      </c>
      <c r="AR1060">
        <f>IF('Main Data'!BE1060="A",1,0)</f>
        <v>0</v>
      </c>
      <c r="AS1060">
        <f>IF('Main Data'!BE1060="AA",1,0)</f>
        <v>1</v>
      </c>
      <c r="AT1060">
        <f>IF('Main Data'!BE1060="AAA",1,0)</f>
        <v>0</v>
      </c>
      <c r="AU1060">
        <f>IF('Main Data'!BE1060="AAAA",1,0)</f>
        <v>0</v>
      </c>
      <c r="AV1060">
        <f>IF('Main Data'!P1060="Yes",1,0)</f>
        <v>0</v>
      </c>
      <c r="AW1060">
        <f>IF('Main Data'!AP1060="Yes",1,0)</f>
        <v>0</v>
      </c>
      <c r="AX1060">
        <f>IF(OR('Main Data'!V1060="Yes", 'Main Data'!W1060="Yes",'Main Data'!X1060="Yes"),1,0)</f>
        <v>1</v>
      </c>
      <c r="AY1060">
        <f>IF(OR('Main Data'!Y1060="Yes",'Main Data'!Z1060="Yes"),1,0)</f>
        <v>1</v>
      </c>
      <c r="AZ1060">
        <f>IF('Main Data'!AR1060="Yes",1,0)</f>
        <v>0</v>
      </c>
      <c r="BA1060">
        <f>IF('Main Data'!AS1060="Yes",1,0)</f>
        <v>0</v>
      </c>
      <c r="BB1060">
        <f>IF('Main Data'!AG1060="Yes",1,0)</f>
        <v>0</v>
      </c>
      <c r="BC1060">
        <f>IF('Main Data'!AB1060="Yes",1,0)</f>
        <v>0</v>
      </c>
      <c r="BD1060">
        <f>IF('Main Data'!AA1060="Yes",1,0)</f>
        <v>0</v>
      </c>
      <c r="BE1060">
        <f>IF('Main Data'!AC1060="Yes",1,0)</f>
        <v>0</v>
      </c>
      <c r="BF1060">
        <f>IF('Main Data'!AF1060="Yes",1,0)</f>
        <v>0</v>
      </c>
      <c r="BG1060">
        <f>IF(OR('Main Data'!AI1060="Yes",'Main Data'!AL1060="Yes"),1,0)</f>
        <v>1</v>
      </c>
      <c r="BH1060">
        <f>IF('Main Data'!AJ1060="Yes",1,0)</f>
        <v>0</v>
      </c>
      <c r="BI1060">
        <f>IF('Main Data'!AK1060="Yes",1,0)</f>
        <v>0</v>
      </c>
      <c r="BJ1060">
        <f>IF('Main Data'!AM1060="Yes",1,0)</f>
        <v>0</v>
      </c>
      <c r="BK1060">
        <f>IF('Main Data'!AQ1060="Yes",1,0)</f>
        <v>0</v>
      </c>
      <c r="BL1060" s="21">
        <f t="shared" si="97"/>
        <v>0</v>
      </c>
      <c r="BM1060" s="21">
        <f t="shared" si="98"/>
        <v>1</v>
      </c>
      <c r="BN1060" s="21">
        <f t="shared" si="99"/>
        <v>0</v>
      </c>
      <c r="BO1060" s="21">
        <f t="shared" si="100"/>
        <v>0</v>
      </c>
      <c r="BP1060" s="21">
        <f t="shared" si="101"/>
        <v>0</v>
      </c>
    </row>
    <row r="1061" spans="1:68" x14ac:dyDescent="0.2">
      <c r="A1061">
        <v>1057</v>
      </c>
      <c r="B1061" s="33">
        <f>'Main Data'!C1061</f>
        <v>43779</v>
      </c>
      <c r="C1061">
        <f>'Main Data'!D1061</f>
        <v>334</v>
      </c>
      <c r="D1061" s="26">
        <f>'Main Data'!E1061</f>
        <v>1400</v>
      </c>
      <c r="E1061" s="26">
        <f>'Main Data'!F1061</f>
        <v>1750</v>
      </c>
      <c r="F1061" s="34">
        <f t="shared" si="96"/>
        <v>7.2442275156033498</v>
      </c>
      <c r="G1061">
        <f>IF('Main Data'!H1061="AP",1,0)</f>
        <v>0</v>
      </c>
      <c r="H1061">
        <f>IF('Main Data'!H1061="Blancpain",1,0)</f>
        <v>0</v>
      </c>
      <c r="I1061">
        <f>IF('Main Data'!H1061="Breguet",1,0)</f>
        <v>0</v>
      </c>
      <c r="J1061">
        <f>IF('Main Data'!H1061="Breitling",1,0)</f>
        <v>0</v>
      </c>
      <c r="K1061">
        <f>IF('Main Data'!H1061="Cartier",1,0)</f>
        <v>0</v>
      </c>
      <c r="L1061">
        <f>IF('Main Data'!H1061="Gallet",1,0)</f>
        <v>0</v>
      </c>
      <c r="M1061">
        <f>IF('Main Data'!H1061="Girard Perregaux",1,0)</f>
        <v>0</v>
      </c>
      <c r="N1061">
        <f>IF('Main Data'!H1061="Gubelin",1,0)</f>
        <v>0</v>
      </c>
      <c r="O1061">
        <f>IF('Main Data'!H1061="Heuer",1,0)</f>
        <v>0</v>
      </c>
      <c r="P1061">
        <f>IF('Main Data'!H1061="IWC",1,0)</f>
        <v>0</v>
      </c>
      <c r="Q1061">
        <f>IF('Main Data'!H1061="JLC",1,0)</f>
        <v>0</v>
      </c>
      <c r="R1061">
        <f>IF('Main Data'!H1061="Longines",1,0)</f>
        <v>0</v>
      </c>
      <c r="S1061">
        <f>IF('Main Data'!H1061="Movado",1,0)</f>
        <v>1</v>
      </c>
      <c r="T1061">
        <f>IF('Main Data'!H1061="Omega",1,0)</f>
        <v>0</v>
      </c>
      <c r="U1061">
        <f>IF('Main Data'!H1061="Panerai",1,0)</f>
        <v>0</v>
      </c>
      <c r="V1061">
        <f>IF('Main Data'!H1061="Patek",1,0)</f>
        <v>0</v>
      </c>
      <c r="W1061">
        <f>IF('Main Data'!H1061="Rolex",1,0)</f>
        <v>0</v>
      </c>
      <c r="X1061">
        <f>IF('Main Data'!H1061="Tudor",1,0)</f>
        <v>0</v>
      </c>
      <c r="Y1061">
        <f>IF('Main Data'!H1061="Ulysse Nardin",1,0)</f>
        <v>0</v>
      </c>
      <c r="Z1061">
        <f>IF('Main Data'!H1061="Universal Geneve",1,0)</f>
        <v>0</v>
      </c>
      <c r="AA1061">
        <f>IF('Main Data'!H1061="Vacheron",1,0)</f>
        <v>0</v>
      </c>
      <c r="AB1061">
        <f>IF('Main Data'!H1061="Zenith",1,0)</f>
        <v>0</v>
      </c>
      <c r="AC1061">
        <f>IF('Main Data'!J1061="Stainless Steel",1,0)</f>
        <v>1</v>
      </c>
      <c r="AD1061">
        <f>IF('Main Data'!J1061="Two-tone",1,0)</f>
        <v>0</v>
      </c>
      <c r="AE1061">
        <f>IF(OR('Main Data'!J1061="YG 18K",'Main Data'!J1061="YG &lt;18K",'Main Data'!J1061="PG 18K",'Main Data'!J1061="PG &lt;18K",'Main Data'!J1061="WG 18K",'Main Data'!J1061="Mixes of 18K",'Main Data'!J1061="Mixes &lt;18K"),1,0)</f>
        <v>0</v>
      </c>
      <c r="AF1061">
        <f>IF('Main Data'!J1061="Platinum",1,0)</f>
        <v>0</v>
      </c>
      <c r="AG1061">
        <f>IF(OR('Main Data'!J1061="PVD",'Main Data'!J1061="Gold Plate",'Main Data'!J1061="Other"),1,0)</f>
        <v>0</v>
      </c>
      <c r="AH1061">
        <f>IF('Main Data'!N1061="Stainless Steel",1,0)</f>
        <v>0</v>
      </c>
      <c r="AI1061">
        <f>IF('Main Data'!N1061="Leather",1,0)</f>
        <v>1</v>
      </c>
      <c r="AJ1061">
        <f>IF('Main Data'!N1061="Two-tone",1,0)</f>
        <v>0</v>
      </c>
      <c r="AK1061">
        <f>IF(OR('Main Data'!N1061="YG 18K",'Main Data'!N1061="PG 18K",'Main Data'!N1061="WG 18K",'Main Data'!N1061="Mixes of 18K"),1,0)</f>
        <v>0</v>
      </c>
      <c r="AL1061">
        <f>IF(OR(,'Main Data'!N1061="PVD",'Main Data'!N1061="Gold plate"),1,0)</f>
        <v>0</v>
      </c>
      <c r="AM1061">
        <f>IF(OR('Main Data'!AV1061="Yes",'Main Data'!AW1061="Yes",'Main Data'!AU1061="Yes"),1,0)</f>
        <v>0</v>
      </c>
      <c r="AN1061">
        <f>IF(OR(ISTEXT('Main Data'!AX1061), ISTEXT('Main Data'!AY1061)),1,0)</f>
        <v>0</v>
      </c>
      <c r="AO1061">
        <f>IF('Main Data'!AZ1061="Yes",1,0)</f>
        <v>0</v>
      </c>
      <c r="AP1061">
        <f>IF('Main Data'!BA1061="Yes",1,0)</f>
        <v>0</v>
      </c>
      <c r="AQ1061">
        <f>IF('Main Data'!BD1061="Yes",1,0)</f>
        <v>0</v>
      </c>
      <c r="AR1061">
        <f>IF('Main Data'!BE1061="A",1,0)</f>
        <v>0</v>
      </c>
      <c r="AS1061">
        <f>IF('Main Data'!BE1061="AA",1,0)</f>
        <v>0</v>
      </c>
      <c r="AT1061">
        <f>IF('Main Data'!BE1061="AAA",1,0)</f>
        <v>1</v>
      </c>
      <c r="AU1061">
        <f>IF('Main Data'!BE1061="AAAA",1,0)</f>
        <v>0</v>
      </c>
      <c r="AV1061">
        <f>IF('Main Data'!P1061="Yes",1,0)</f>
        <v>0</v>
      </c>
      <c r="AW1061">
        <f>IF('Main Data'!AP1061="Yes",1,0)</f>
        <v>0</v>
      </c>
      <c r="AX1061">
        <f>IF(OR('Main Data'!V1061="Yes", 'Main Data'!W1061="Yes",'Main Data'!X1061="Yes"),1,0)</f>
        <v>0</v>
      </c>
      <c r="AY1061">
        <f>IF(OR('Main Data'!Y1061="Yes",'Main Data'!Z1061="Yes"),1,0)</f>
        <v>0</v>
      </c>
      <c r="AZ1061">
        <f>IF('Main Data'!AR1061="Yes",1,0)</f>
        <v>0</v>
      </c>
      <c r="BA1061">
        <f>IF('Main Data'!AS1061="Yes",1,0)</f>
        <v>0</v>
      </c>
      <c r="BB1061">
        <f>IF('Main Data'!AG1061="Yes",1,0)</f>
        <v>0</v>
      </c>
      <c r="BC1061">
        <f>IF('Main Data'!AB1061="Yes",1,0)</f>
        <v>0</v>
      </c>
      <c r="BD1061">
        <f>IF('Main Data'!AA1061="Yes",1,0)</f>
        <v>0</v>
      </c>
      <c r="BE1061">
        <f>IF('Main Data'!AC1061="Yes",1,0)</f>
        <v>0</v>
      </c>
      <c r="BF1061">
        <f>IF('Main Data'!AF1061="Yes",1,0)</f>
        <v>0</v>
      </c>
      <c r="BG1061">
        <f>IF(OR('Main Data'!AI1061="Yes",'Main Data'!AL1061="Yes"),1,0)</f>
        <v>1</v>
      </c>
      <c r="BH1061">
        <f>IF('Main Data'!AJ1061="Yes",1,0)</f>
        <v>0</v>
      </c>
      <c r="BI1061">
        <f>IF('Main Data'!AK1061="Yes",1,0)</f>
        <v>0</v>
      </c>
      <c r="BJ1061">
        <f>IF('Main Data'!AM1061="Yes",1,0)</f>
        <v>0</v>
      </c>
      <c r="BK1061">
        <f>IF('Main Data'!AQ1061="Yes",1,0)</f>
        <v>0</v>
      </c>
      <c r="BL1061" s="21">
        <f t="shared" si="97"/>
        <v>0</v>
      </c>
      <c r="BM1061" s="21">
        <f t="shared" si="98"/>
        <v>1</v>
      </c>
      <c r="BN1061" s="21">
        <f t="shared" si="99"/>
        <v>0</v>
      </c>
      <c r="BO1061" s="21">
        <f t="shared" si="100"/>
        <v>0</v>
      </c>
      <c r="BP1061" s="21">
        <f t="shared" si="101"/>
        <v>0</v>
      </c>
    </row>
    <row r="1062" spans="1:68" x14ac:dyDescent="0.2">
      <c r="A1062">
        <v>1058</v>
      </c>
      <c r="B1062" s="33">
        <f>'Main Data'!C1062</f>
        <v>43779</v>
      </c>
      <c r="C1062">
        <f>'Main Data'!D1062</f>
        <v>343</v>
      </c>
      <c r="D1062" s="26">
        <f>'Main Data'!E1062</f>
        <v>1800</v>
      </c>
      <c r="E1062" s="26">
        <f>'Main Data'!F1062</f>
        <v>2250</v>
      </c>
      <c r="F1062" s="34">
        <f t="shared" si="96"/>
        <v>7.4955419438842563</v>
      </c>
      <c r="G1062">
        <f>IF('Main Data'!H1062="AP",1,0)</f>
        <v>0</v>
      </c>
      <c r="H1062">
        <f>IF('Main Data'!H1062="Blancpain",1,0)</f>
        <v>0</v>
      </c>
      <c r="I1062">
        <f>IF('Main Data'!H1062="Breguet",1,0)</f>
        <v>0</v>
      </c>
      <c r="J1062">
        <f>IF('Main Data'!H1062="Breitling",1,0)</f>
        <v>0</v>
      </c>
      <c r="K1062">
        <f>IF('Main Data'!H1062="Cartier",1,0)</f>
        <v>0</v>
      </c>
      <c r="L1062">
        <f>IF('Main Data'!H1062="Gallet",1,0)</f>
        <v>0</v>
      </c>
      <c r="M1062">
        <f>IF('Main Data'!H1062="Girard Perregaux",1,0)</f>
        <v>0</v>
      </c>
      <c r="N1062">
        <f>IF('Main Data'!H1062="Gubelin",1,0)</f>
        <v>0</v>
      </c>
      <c r="O1062">
        <f>IF('Main Data'!H1062="Heuer",1,0)</f>
        <v>0</v>
      </c>
      <c r="P1062">
        <f>IF('Main Data'!H1062="IWC",1,0)</f>
        <v>0</v>
      </c>
      <c r="Q1062">
        <f>IF('Main Data'!H1062="JLC",1,0)</f>
        <v>0</v>
      </c>
      <c r="R1062">
        <f>IF('Main Data'!H1062="Longines",1,0)</f>
        <v>0</v>
      </c>
      <c r="S1062">
        <f>IF('Main Data'!H1062="Movado",1,0)</f>
        <v>1</v>
      </c>
      <c r="T1062">
        <f>IF('Main Data'!H1062="Omega",1,0)</f>
        <v>0</v>
      </c>
      <c r="U1062">
        <f>IF('Main Data'!H1062="Panerai",1,0)</f>
        <v>0</v>
      </c>
      <c r="V1062">
        <f>IF('Main Data'!H1062="Patek",1,0)</f>
        <v>0</v>
      </c>
      <c r="W1062">
        <f>IF('Main Data'!H1062="Rolex",1,0)</f>
        <v>0</v>
      </c>
      <c r="X1062">
        <f>IF('Main Data'!H1062="Tudor",1,0)</f>
        <v>0</v>
      </c>
      <c r="Y1062">
        <f>IF('Main Data'!H1062="Ulysse Nardin",1,0)</f>
        <v>0</v>
      </c>
      <c r="Z1062">
        <f>IF('Main Data'!H1062="Universal Geneve",1,0)</f>
        <v>0</v>
      </c>
      <c r="AA1062">
        <f>IF('Main Data'!H1062="Vacheron",1,0)</f>
        <v>0</v>
      </c>
      <c r="AB1062">
        <f>IF('Main Data'!H1062="Zenith",1,0)</f>
        <v>0</v>
      </c>
      <c r="AC1062">
        <f>IF('Main Data'!J1062="Stainless Steel",1,0)</f>
        <v>1</v>
      </c>
      <c r="AD1062">
        <f>IF('Main Data'!J1062="Two-tone",1,0)</f>
        <v>0</v>
      </c>
      <c r="AE1062">
        <f>IF(OR('Main Data'!J1062="YG 18K",'Main Data'!J1062="YG &lt;18K",'Main Data'!J1062="PG 18K",'Main Data'!J1062="PG &lt;18K",'Main Data'!J1062="WG 18K",'Main Data'!J1062="Mixes of 18K",'Main Data'!J1062="Mixes &lt;18K"),1,0)</f>
        <v>0</v>
      </c>
      <c r="AF1062">
        <f>IF('Main Data'!J1062="Platinum",1,0)</f>
        <v>0</v>
      </c>
      <c r="AG1062">
        <f>IF(OR('Main Data'!J1062="PVD",'Main Data'!J1062="Gold Plate",'Main Data'!J1062="Other"),1,0)</f>
        <v>0</v>
      </c>
      <c r="AH1062">
        <f>IF('Main Data'!N1062="Stainless Steel",1,0)</f>
        <v>0</v>
      </c>
      <c r="AI1062">
        <f>IF('Main Data'!N1062="Leather",1,0)</f>
        <v>1</v>
      </c>
      <c r="AJ1062">
        <f>IF('Main Data'!N1062="Two-tone",1,0)</f>
        <v>0</v>
      </c>
      <c r="AK1062">
        <f>IF(OR('Main Data'!N1062="YG 18K",'Main Data'!N1062="PG 18K",'Main Data'!N1062="WG 18K",'Main Data'!N1062="Mixes of 18K"),1,0)</f>
        <v>0</v>
      </c>
      <c r="AL1062">
        <f>IF(OR(,'Main Data'!N1062="PVD",'Main Data'!N1062="Gold plate"),1,0)</f>
        <v>0</v>
      </c>
      <c r="AM1062">
        <f>IF(OR('Main Data'!AV1062="Yes",'Main Data'!AW1062="Yes",'Main Data'!AU1062="Yes"),1,0)</f>
        <v>0</v>
      </c>
      <c r="AN1062">
        <f>IF(OR(ISTEXT('Main Data'!AX1062), ISTEXT('Main Data'!AY1062)),1,0)</f>
        <v>0</v>
      </c>
      <c r="AO1062">
        <f>IF('Main Data'!AZ1062="Yes",1,0)</f>
        <v>0</v>
      </c>
      <c r="AP1062">
        <f>IF('Main Data'!BA1062="Yes",1,0)</f>
        <v>0</v>
      </c>
      <c r="AQ1062">
        <f>IF('Main Data'!BD1062="Yes",1,0)</f>
        <v>0</v>
      </c>
      <c r="AR1062">
        <f>IF('Main Data'!BE1062="A",1,0)</f>
        <v>0</v>
      </c>
      <c r="AS1062">
        <f>IF('Main Data'!BE1062="AA",1,0)</f>
        <v>1</v>
      </c>
      <c r="AT1062">
        <f>IF('Main Data'!BE1062="AAA",1,0)</f>
        <v>0</v>
      </c>
      <c r="AU1062">
        <f>IF('Main Data'!BE1062="AAAA",1,0)</f>
        <v>0</v>
      </c>
      <c r="AV1062">
        <f>IF('Main Data'!P1062="Yes",1,0)</f>
        <v>0</v>
      </c>
      <c r="AW1062">
        <f>IF('Main Data'!AP1062="Yes",1,0)</f>
        <v>0</v>
      </c>
      <c r="AX1062">
        <f>IF(OR('Main Data'!V1062="Yes", 'Main Data'!W1062="Yes",'Main Data'!X1062="Yes"),1,0)</f>
        <v>0</v>
      </c>
      <c r="AY1062">
        <f>IF(OR('Main Data'!Y1062="Yes",'Main Data'!Z1062="Yes"),1,0)</f>
        <v>0</v>
      </c>
      <c r="AZ1062">
        <f>IF('Main Data'!AR1062="Yes",1,0)</f>
        <v>0</v>
      </c>
      <c r="BA1062">
        <f>IF('Main Data'!AS1062="Yes",1,0)</f>
        <v>0</v>
      </c>
      <c r="BB1062">
        <f>IF('Main Data'!AG1062="Yes",1,0)</f>
        <v>0</v>
      </c>
      <c r="BC1062">
        <f>IF('Main Data'!AB1062="Yes",1,0)</f>
        <v>0</v>
      </c>
      <c r="BD1062">
        <f>IF('Main Data'!AA1062="Yes",1,0)</f>
        <v>0</v>
      </c>
      <c r="BE1062">
        <f>IF('Main Data'!AC1062="Yes",1,0)</f>
        <v>0</v>
      </c>
      <c r="BF1062">
        <f>IF('Main Data'!AF1062="Yes",1,0)</f>
        <v>0</v>
      </c>
      <c r="BG1062">
        <f>IF(OR('Main Data'!AI1062="Yes",'Main Data'!AL1062="Yes"),1,0)</f>
        <v>1</v>
      </c>
      <c r="BH1062">
        <f>IF('Main Data'!AJ1062="Yes",1,0)</f>
        <v>0</v>
      </c>
      <c r="BI1062">
        <f>IF('Main Data'!AK1062="Yes",1,0)</f>
        <v>0</v>
      </c>
      <c r="BJ1062">
        <f>IF('Main Data'!AM1062="Yes",1,0)</f>
        <v>0</v>
      </c>
      <c r="BK1062">
        <f>IF('Main Data'!AQ1062="Yes",1,0)</f>
        <v>0</v>
      </c>
      <c r="BL1062" s="21">
        <f t="shared" si="97"/>
        <v>0</v>
      </c>
      <c r="BM1062" s="21">
        <f t="shared" si="98"/>
        <v>1</v>
      </c>
      <c r="BN1062" s="21">
        <f t="shared" si="99"/>
        <v>0</v>
      </c>
      <c r="BO1062" s="21">
        <f t="shared" si="100"/>
        <v>0</v>
      </c>
      <c r="BP1062" s="21">
        <f t="shared" si="101"/>
        <v>0</v>
      </c>
    </row>
    <row r="1063" spans="1:68" x14ac:dyDescent="0.2">
      <c r="A1063">
        <v>1059</v>
      </c>
      <c r="B1063" s="33">
        <f>'Main Data'!C1063</f>
        <v>43779</v>
      </c>
      <c r="C1063">
        <f>'Main Data'!D1063</f>
        <v>346</v>
      </c>
      <c r="D1063" s="26">
        <f>'Main Data'!E1063</f>
        <v>4500</v>
      </c>
      <c r="E1063" s="26">
        <f>'Main Data'!F1063</f>
        <v>5625</v>
      </c>
      <c r="F1063" s="34">
        <f t="shared" si="96"/>
        <v>8.4118326757584114</v>
      </c>
      <c r="G1063">
        <f>IF('Main Data'!H1063="AP",1,0)</f>
        <v>0</v>
      </c>
      <c r="H1063">
        <f>IF('Main Data'!H1063="Blancpain",1,0)</f>
        <v>0</v>
      </c>
      <c r="I1063">
        <f>IF('Main Data'!H1063="Breguet",1,0)</f>
        <v>0</v>
      </c>
      <c r="J1063">
        <f>IF('Main Data'!H1063="Breitling",1,0)</f>
        <v>0</v>
      </c>
      <c r="K1063">
        <f>IF('Main Data'!H1063="Cartier",1,0)</f>
        <v>0</v>
      </c>
      <c r="L1063">
        <f>IF('Main Data'!H1063="Gallet",1,0)</f>
        <v>0</v>
      </c>
      <c r="M1063">
        <f>IF('Main Data'!H1063="Girard Perregaux",1,0)</f>
        <v>0</v>
      </c>
      <c r="N1063">
        <f>IF('Main Data'!H1063="Gubelin",1,0)</f>
        <v>0</v>
      </c>
      <c r="O1063">
        <f>IF('Main Data'!H1063="Heuer",1,0)</f>
        <v>0</v>
      </c>
      <c r="P1063">
        <f>IF('Main Data'!H1063="IWC",1,0)</f>
        <v>0</v>
      </c>
      <c r="Q1063">
        <f>IF('Main Data'!H1063="JLC",1,0)</f>
        <v>0</v>
      </c>
      <c r="R1063">
        <f>IF('Main Data'!H1063="Longines",1,0)</f>
        <v>1</v>
      </c>
      <c r="S1063">
        <f>IF('Main Data'!H1063="Movado",1,0)</f>
        <v>0</v>
      </c>
      <c r="T1063">
        <f>IF('Main Data'!H1063="Omega",1,0)</f>
        <v>0</v>
      </c>
      <c r="U1063">
        <f>IF('Main Data'!H1063="Panerai",1,0)</f>
        <v>0</v>
      </c>
      <c r="V1063">
        <f>IF('Main Data'!H1063="Patek",1,0)</f>
        <v>0</v>
      </c>
      <c r="W1063">
        <f>IF('Main Data'!H1063="Rolex",1,0)</f>
        <v>0</v>
      </c>
      <c r="X1063">
        <f>IF('Main Data'!H1063="Tudor",1,0)</f>
        <v>0</v>
      </c>
      <c r="Y1063">
        <f>IF('Main Data'!H1063="Ulysse Nardin",1,0)</f>
        <v>0</v>
      </c>
      <c r="Z1063">
        <f>IF('Main Data'!H1063="Universal Geneve",1,0)</f>
        <v>0</v>
      </c>
      <c r="AA1063">
        <f>IF('Main Data'!H1063="Vacheron",1,0)</f>
        <v>0</v>
      </c>
      <c r="AB1063">
        <f>IF('Main Data'!H1063="Zenith",1,0)</f>
        <v>0</v>
      </c>
      <c r="AC1063">
        <f>IF('Main Data'!J1063="Stainless Steel",1,0)</f>
        <v>1</v>
      </c>
      <c r="AD1063">
        <f>IF('Main Data'!J1063="Two-tone",1,0)</f>
        <v>0</v>
      </c>
      <c r="AE1063">
        <f>IF(OR('Main Data'!J1063="YG 18K",'Main Data'!J1063="YG &lt;18K",'Main Data'!J1063="PG 18K",'Main Data'!J1063="PG &lt;18K",'Main Data'!J1063="WG 18K",'Main Data'!J1063="Mixes of 18K",'Main Data'!J1063="Mixes &lt;18K"),1,0)</f>
        <v>0</v>
      </c>
      <c r="AF1063">
        <f>IF('Main Data'!J1063="Platinum",1,0)</f>
        <v>0</v>
      </c>
      <c r="AG1063">
        <f>IF(OR('Main Data'!J1063="PVD",'Main Data'!J1063="Gold Plate",'Main Data'!J1063="Other"),1,0)</f>
        <v>0</v>
      </c>
      <c r="AH1063">
        <f>IF('Main Data'!N1063="Stainless Steel",1,0)</f>
        <v>0</v>
      </c>
      <c r="AI1063">
        <f>IF('Main Data'!N1063="Leather",1,0)</f>
        <v>1</v>
      </c>
      <c r="AJ1063">
        <f>IF('Main Data'!N1063="Two-tone",1,0)</f>
        <v>0</v>
      </c>
      <c r="AK1063">
        <f>IF(OR('Main Data'!N1063="YG 18K",'Main Data'!N1063="PG 18K",'Main Data'!N1063="WG 18K",'Main Data'!N1063="Mixes of 18K"),1,0)</f>
        <v>0</v>
      </c>
      <c r="AL1063">
        <f>IF(OR(,'Main Data'!N1063="PVD",'Main Data'!N1063="Gold plate"),1,0)</f>
        <v>0</v>
      </c>
      <c r="AM1063">
        <f>IF(OR('Main Data'!AV1063="Yes",'Main Data'!AW1063="Yes",'Main Data'!AU1063="Yes"),1,0)</f>
        <v>0</v>
      </c>
      <c r="AN1063">
        <f>IF(OR(ISTEXT('Main Data'!AX1063), ISTEXT('Main Data'!AY1063)),1,0)</f>
        <v>0</v>
      </c>
      <c r="AO1063">
        <f>IF('Main Data'!AZ1063="Yes",1,0)</f>
        <v>0</v>
      </c>
      <c r="AP1063">
        <f>IF('Main Data'!BA1063="Yes",1,0)</f>
        <v>0</v>
      </c>
      <c r="AQ1063">
        <f>IF('Main Data'!BD1063="Yes",1,0)</f>
        <v>0</v>
      </c>
      <c r="AR1063">
        <f>IF('Main Data'!BE1063="A",1,0)</f>
        <v>0</v>
      </c>
      <c r="AS1063">
        <f>IF('Main Data'!BE1063="AA",1,0)</f>
        <v>1</v>
      </c>
      <c r="AT1063">
        <f>IF('Main Data'!BE1063="AAA",1,0)</f>
        <v>0</v>
      </c>
      <c r="AU1063">
        <f>IF('Main Data'!BE1063="AAAA",1,0)</f>
        <v>0</v>
      </c>
      <c r="AV1063">
        <f>IF('Main Data'!P1063="Yes",1,0)</f>
        <v>0</v>
      </c>
      <c r="AW1063">
        <f>IF('Main Data'!AP1063="Yes",1,0)</f>
        <v>0</v>
      </c>
      <c r="AX1063">
        <f>IF(OR('Main Data'!V1063="Yes", 'Main Data'!W1063="Yes",'Main Data'!X1063="Yes"),1,0)</f>
        <v>0</v>
      </c>
      <c r="AY1063">
        <f>IF(OR('Main Data'!Y1063="Yes",'Main Data'!Z1063="Yes"),1,0)</f>
        <v>0</v>
      </c>
      <c r="AZ1063">
        <f>IF('Main Data'!AR1063="Yes",1,0)</f>
        <v>0</v>
      </c>
      <c r="BA1063">
        <f>IF('Main Data'!AS1063="Yes",1,0)</f>
        <v>0</v>
      </c>
      <c r="BB1063">
        <f>IF('Main Data'!AG1063="Yes",1,0)</f>
        <v>0</v>
      </c>
      <c r="BC1063">
        <f>IF('Main Data'!AB1063="Yes",1,0)</f>
        <v>0</v>
      </c>
      <c r="BD1063">
        <f>IF('Main Data'!AA1063="Yes",1,0)</f>
        <v>0</v>
      </c>
      <c r="BE1063">
        <f>IF('Main Data'!AC1063="Yes",1,0)</f>
        <v>0</v>
      </c>
      <c r="BF1063">
        <f>IF('Main Data'!AF1063="Yes",1,0)</f>
        <v>0</v>
      </c>
      <c r="BG1063">
        <f>IF(OR('Main Data'!AI1063="Yes",'Main Data'!AL1063="Yes"),1,0)</f>
        <v>1</v>
      </c>
      <c r="BH1063">
        <f>IF('Main Data'!AJ1063="Yes",1,0)</f>
        <v>0</v>
      </c>
      <c r="BI1063">
        <f>IF('Main Data'!AK1063="Yes",1,0)</f>
        <v>0</v>
      </c>
      <c r="BJ1063">
        <f>IF('Main Data'!AM1063="Yes",1,0)</f>
        <v>0</v>
      </c>
      <c r="BK1063">
        <f>IF('Main Data'!AQ1063="Yes",1,0)</f>
        <v>0</v>
      </c>
      <c r="BL1063" s="21">
        <f t="shared" si="97"/>
        <v>0</v>
      </c>
      <c r="BM1063" s="21">
        <f t="shared" si="98"/>
        <v>1</v>
      </c>
      <c r="BN1063" s="21">
        <f t="shared" si="99"/>
        <v>0</v>
      </c>
      <c r="BO1063" s="21">
        <f t="shared" si="100"/>
        <v>0</v>
      </c>
      <c r="BP1063" s="21">
        <f t="shared" si="101"/>
        <v>0</v>
      </c>
    </row>
    <row r="1064" spans="1:68" x14ac:dyDescent="0.2">
      <c r="A1064">
        <v>1060</v>
      </c>
      <c r="B1064" s="33">
        <f>'Main Data'!C1064</f>
        <v>43779</v>
      </c>
      <c r="C1064">
        <f>'Main Data'!D1064</f>
        <v>382</v>
      </c>
      <c r="D1064" s="26">
        <f>'Main Data'!E1064</f>
        <v>3500</v>
      </c>
      <c r="E1064" s="26">
        <f>'Main Data'!F1064</f>
        <v>4375</v>
      </c>
      <c r="F1064" s="34">
        <f t="shared" si="96"/>
        <v>8.1605182474775049</v>
      </c>
      <c r="G1064">
        <f>IF('Main Data'!H1064="AP",1,0)</f>
        <v>0</v>
      </c>
      <c r="H1064">
        <f>IF('Main Data'!H1064="Blancpain",1,0)</f>
        <v>0</v>
      </c>
      <c r="I1064">
        <f>IF('Main Data'!H1064="Breguet",1,0)</f>
        <v>0</v>
      </c>
      <c r="J1064">
        <f>IF('Main Data'!H1064="Breitling",1,0)</f>
        <v>0</v>
      </c>
      <c r="K1064">
        <f>IF('Main Data'!H1064="Cartier",1,0)</f>
        <v>0</v>
      </c>
      <c r="L1064">
        <f>IF('Main Data'!H1064="Gallet",1,0)</f>
        <v>0</v>
      </c>
      <c r="M1064">
        <f>IF('Main Data'!H1064="Girard Perregaux",1,0)</f>
        <v>0</v>
      </c>
      <c r="N1064">
        <f>IF('Main Data'!H1064="Gubelin",1,0)</f>
        <v>0</v>
      </c>
      <c r="O1064">
        <f>IF('Main Data'!H1064="Heuer",1,0)</f>
        <v>0</v>
      </c>
      <c r="P1064">
        <f>IF('Main Data'!H1064="IWC",1,0)</f>
        <v>0</v>
      </c>
      <c r="Q1064">
        <f>IF('Main Data'!H1064="JLC",1,0)</f>
        <v>0</v>
      </c>
      <c r="R1064">
        <f>IF('Main Data'!H1064="Longines",1,0)</f>
        <v>0</v>
      </c>
      <c r="S1064">
        <f>IF('Main Data'!H1064="Movado",1,0)</f>
        <v>0</v>
      </c>
      <c r="T1064">
        <f>IF('Main Data'!H1064="Omega",1,0)</f>
        <v>0</v>
      </c>
      <c r="U1064">
        <f>IF('Main Data'!H1064="Panerai",1,0)</f>
        <v>0</v>
      </c>
      <c r="V1064">
        <f>IF('Main Data'!H1064="Patek",1,0)</f>
        <v>1</v>
      </c>
      <c r="W1064">
        <f>IF('Main Data'!H1064="Rolex",1,0)</f>
        <v>0</v>
      </c>
      <c r="X1064">
        <f>IF('Main Data'!H1064="Tudor",1,0)</f>
        <v>0</v>
      </c>
      <c r="Y1064">
        <f>IF('Main Data'!H1064="Ulysse Nardin",1,0)</f>
        <v>0</v>
      </c>
      <c r="Z1064">
        <f>IF('Main Data'!H1064="Universal Geneve",1,0)</f>
        <v>0</v>
      </c>
      <c r="AA1064">
        <f>IF('Main Data'!H1064="Vacheron",1,0)</f>
        <v>0</v>
      </c>
      <c r="AB1064">
        <f>IF('Main Data'!H1064="Zenith",1,0)</f>
        <v>0</v>
      </c>
      <c r="AC1064">
        <f>IF('Main Data'!J1064="Stainless Steel",1,0)</f>
        <v>0</v>
      </c>
      <c r="AD1064">
        <f>IF('Main Data'!J1064="Two-tone",1,0)</f>
        <v>0</v>
      </c>
      <c r="AE1064">
        <f>IF(OR('Main Data'!J1064="YG 18K",'Main Data'!J1064="YG &lt;18K",'Main Data'!J1064="PG 18K",'Main Data'!J1064="PG &lt;18K",'Main Data'!J1064="WG 18K",'Main Data'!J1064="Mixes of 18K",'Main Data'!J1064="Mixes &lt;18K"),1,0)</f>
        <v>1</v>
      </c>
      <c r="AF1064">
        <f>IF('Main Data'!J1064="Platinum",1,0)</f>
        <v>0</v>
      </c>
      <c r="AG1064">
        <f>IF(OR('Main Data'!J1064="PVD",'Main Data'!J1064="Gold Plate",'Main Data'!J1064="Other"),1,0)</f>
        <v>0</v>
      </c>
      <c r="AH1064">
        <f>IF('Main Data'!N1064="Stainless Steel",1,0)</f>
        <v>0</v>
      </c>
      <c r="AI1064">
        <f>IF('Main Data'!N1064="Leather",1,0)</f>
        <v>1</v>
      </c>
      <c r="AJ1064">
        <f>IF('Main Data'!N1064="Two-tone",1,0)</f>
        <v>0</v>
      </c>
      <c r="AK1064">
        <f>IF(OR('Main Data'!N1064="YG 18K",'Main Data'!N1064="PG 18K",'Main Data'!N1064="WG 18K",'Main Data'!N1064="Mixes of 18K"),1,0)</f>
        <v>0</v>
      </c>
      <c r="AL1064">
        <f>IF(OR(,'Main Data'!N1064="PVD",'Main Data'!N1064="Gold plate"),1,0)</f>
        <v>0</v>
      </c>
      <c r="AM1064">
        <f>IF(OR('Main Data'!AV1064="Yes",'Main Data'!AW1064="Yes",'Main Data'!AU1064="Yes"),1,0)</f>
        <v>0</v>
      </c>
      <c r="AN1064">
        <f>IF(OR(ISTEXT('Main Data'!AX1064), ISTEXT('Main Data'!AY1064)),1,0)</f>
        <v>1</v>
      </c>
      <c r="AO1064">
        <f>IF('Main Data'!AZ1064="Yes",1,0)</f>
        <v>1</v>
      </c>
      <c r="AP1064">
        <f>IF('Main Data'!BA1064="Yes",1,0)</f>
        <v>0</v>
      </c>
      <c r="AQ1064">
        <f>IF('Main Data'!BD1064="Yes",1,0)</f>
        <v>0</v>
      </c>
      <c r="AR1064">
        <f>IF('Main Data'!BE1064="A",1,0)</f>
        <v>0</v>
      </c>
      <c r="AS1064">
        <f>IF('Main Data'!BE1064="AA",1,0)</f>
        <v>1</v>
      </c>
      <c r="AT1064">
        <f>IF('Main Data'!BE1064="AAA",1,0)</f>
        <v>0</v>
      </c>
      <c r="AU1064">
        <f>IF('Main Data'!BE1064="AAAA",1,0)</f>
        <v>0</v>
      </c>
      <c r="AV1064">
        <f>IF('Main Data'!P1064="Yes",1,0)</f>
        <v>1</v>
      </c>
      <c r="AW1064">
        <f>IF('Main Data'!AP1064="Yes",1,0)</f>
        <v>0</v>
      </c>
      <c r="AX1064">
        <f>IF(OR('Main Data'!V1064="Yes", 'Main Data'!W1064="Yes",'Main Data'!X1064="Yes"),1,0)</f>
        <v>0</v>
      </c>
      <c r="AY1064">
        <f>IF(OR('Main Data'!Y1064="Yes",'Main Data'!Z1064="Yes"),1,0)</f>
        <v>0</v>
      </c>
      <c r="AZ1064">
        <f>IF('Main Data'!AR1064="Yes",1,0)</f>
        <v>0</v>
      </c>
      <c r="BA1064">
        <f>IF('Main Data'!AS1064="Yes",1,0)</f>
        <v>0</v>
      </c>
      <c r="BB1064">
        <f>IF('Main Data'!AG1064="Yes",1,0)</f>
        <v>0</v>
      </c>
      <c r="BC1064">
        <f>IF('Main Data'!AB1064="Yes",1,0)</f>
        <v>0</v>
      </c>
      <c r="BD1064">
        <f>IF('Main Data'!AA1064="Yes",1,0)</f>
        <v>0</v>
      </c>
      <c r="BE1064">
        <f>IF('Main Data'!AC1064="Yes",1,0)</f>
        <v>0</v>
      </c>
      <c r="BF1064">
        <f>IF('Main Data'!AF1064="Yes",1,0)</f>
        <v>0</v>
      </c>
      <c r="BG1064">
        <f>IF(OR('Main Data'!AI1064="Yes",'Main Data'!AL1064="Yes"),1,0)</f>
        <v>0</v>
      </c>
      <c r="BH1064">
        <f>IF('Main Data'!AJ1064="Yes",1,0)</f>
        <v>0</v>
      </c>
      <c r="BI1064">
        <f>IF('Main Data'!AK1064="Yes",1,0)</f>
        <v>0</v>
      </c>
      <c r="BJ1064">
        <f>IF('Main Data'!AM1064="Yes",1,0)</f>
        <v>0</v>
      </c>
      <c r="BK1064">
        <f>IF('Main Data'!AQ1064="Yes",1,0)</f>
        <v>0</v>
      </c>
      <c r="BL1064" s="21">
        <f t="shared" si="97"/>
        <v>0</v>
      </c>
      <c r="BM1064" s="21">
        <f t="shared" si="98"/>
        <v>1</v>
      </c>
      <c r="BN1064" s="21">
        <f t="shared" si="99"/>
        <v>0</v>
      </c>
      <c r="BO1064" s="21">
        <f t="shared" si="100"/>
        <v>0</v>
      </c>
      <c r="BP1064" s="21">
        <f t="shared" si="101"/>
        <v>0</v>
      </c>
    </row>
    <row r="1065" spans="1:68" x14ac:dyDescent="0.2">
      <c r="A1065">
        <v>1061</v>
      </c>
      <c r="B1065" s="33">
        <f>'Main Data'!C1065</f>
        <v>43779</v>
      </c>
      <c r="C1065">
        <f>'Main Data'!D1065</f>
        <v>384</v>
      </c>
      <c r="D1065" s="26">
        <f>'Main Data'!E1065</f>
        <v>6000</v>
      </c>
      <c r="E1065" s="26">
        <f>'Main Data'!F1065</f>
        <v>7500</v>
      </c>
      <c r="F1065" s="34">
        <f t="shared" si="96"/>
        <v>8.6995147482101913</v>
      </c>
      <c r="G1065">
        <f>IF('Main Data'!H1065="AP",1,0)</f>
        <v>0</v>
      </c>
      <c r="H1065">
        <f>IF('Main Data'!H1065="Blancpain",1,0)</f>
        <v>0</v>
      </c>
      <c r="I1065">
        <f>IF('Main Data'!H1065="Breguet",1,0)</f>
        <v>0</v>
      </c>
      <c r="J1065">
        <f>IF('Main Data'!H1065="Breitling",1,0)</f>
        <v>0</v>
      </c>
      <c r="K1065">
        <f>IF('Main Data'!H1065="Cartier",1,0)</f>
        <v>0</v>
      </c>
      <c r="L1065">
        <f>IF('Main Data'!H1065="Gallet",1,0)</f>
        <v>0</v>
      </c>
      <c r="M1065">
        <f>IF('Main Data'!H1065="Girard Perregaux",1,0)</f>
        <v>0</v>
      </c>
      <c r="N1065">
        <f>IF('Main Data'!H1065="Gubelin",1,0)</f>
        <v>0</v>
      </c>
      <c r="O1065">
        <f>IF('Main Data'!H1065="Heuer",1,0)</f>
        <v>0</v>
      </c>
      <c r="P1065">
        <f>IF('Main Data'!H1065="IWC",1,0)</f>
        <v>0</v>
      </c>
      <c r="Q1065">
        <f>IF('Main Data'!H1065="JLC",1,0)</f>
        <v>0</v>
      </c>
      <c r="R1065">
        <f>IF('Main Data'!H1065="Longines",1,0)</f>
        <v>0</v>
      </c>
      <c r="S1065">
        <f>IF('Main Data'!H1065="Movado",1,0)</f>
        <v>0</v>
      </c>
      <c r="T1065">
        <f>IF('Main Data'!H1065="Omega",1,0)</f>
        <v>0</v>
      </c>
      <c r="U1065">
        <f>IF('Main Data'!H1065="Panerai",1,0)</f>
        <v>0</v>
      </c>
      <c r="V1065">
        <f>IF('Main Data'!H1065="Patek",1,0)</f>
        <v>1</v>
      </c>
      <c r="W1065">
        <f>IF('Main Data'!H1065="Rolex",1,0)</f>
        <v>0</v>
      </c>
      <c r="X1065">
        <f>IF('Main Data'!H1065="Tudor",1,0)</f>
        <v>0</v>
      </c>
      <c r="Y1065">
        <f>IF('Main Data'!H1065="Ulysse Nardin",1,0)</f>
        <v>0</v>
      </c>
      <c r="Z1065">
        <f>IF('Main Data'!H1065="Universal Geneve",1,0)</f>
        <v>0</v>
      </c>
      <c r="AA1065">
        <f>IF('Main Data'!H1065="Vacheron",1,0)</f>
        <v>0</v>
      </c>
      <c r="AB1065">
        <f>IF('Main Data'!H1065="Zenith",1,0)</f>
        <v>0</v>
      </c>
      <c r="AC1065">
        <f>IF('Main Data'!J1065="Stainless Steel",1,0)</f>
        <v>0</v>
      </c>
      <c r="AD1065">
        <f>IF('Main Data'!J1065="Two-tone",1,0)</f>
        <v>0</v>
      </c>
      <c r="AE1065">
        <f>IF(OR('Main Data'!J1065="YG 18K",'Main Data'!J1065="YG &lt;18K",'Main Data'!J1065="PG 18K",'Main Data'!J1065="PG &lt;18K",'Main Data'!J1065="WG 18K",'Main Data'!J1065="Mixes of 18K",'Main Data'!J1065="Mixes &lt;18K"),1,0)</f>
        <v>1</v>
      </c>
      <c r="AF1065">
        <f>IF('Main Data'!J1065="Platinum",1,0)</f>
        <v>0</v>
      </c>
      <c r="AG1065">
        <f>IF(OR('Main Data'!J1065="PVD",'Main Data'!J1065="Gold Plate",'Main Data'!J1065="Other"),1,0)</f>
        <v>0</v>
      </c>
      <c r="AH1065">
        <f>IF('Main Data'!N1065="Stainless Steel",1,0)</f>
        <v>0</v>
      </c>
      <c r="AI1065">
        <f>IF('Main Data'!N1065="Leather",1,0)</f>
        <v>1</v>
      </c>
      <c r="AJ1065">
        <f>IF('Main Data'!N1065="Two-tone",1,0)</f>
        <v>0</v>
      </c>
      <c r="AK1065">
        <f>IF(OR('Main Data'!N1065="YG 18K",'Main Data'!N1065="PG 18K",'Main Data'!N1065="WG 18K",'Main Data'!N1065="Mixes of 18K"),1,0)</f>
        <v>0</v>
      </c>
      <c r="AL1065">
        <f>IF(OR(,'Main Data'!N1065="PVD",'Main Data'!N1065="Gold plate"),1,0)</f>
        <v>0</v>
      </c>
      <c r="AM1065">
        <f>IF(OR('Main Data'!AV1065="Yes",'Main Data'!AW1065="Yes",'Main Data'!AU1065="Yes"),1,0)</f>
        <v>0</v>
      </c>
      <c r="AN1065">
        <f>IF(OR(ISTEXT('Main Data'!AX1065), ISTEXT('Main Data'!AY1065)),1,0)</f>
        <v>0</v>
      </c>
      <c r="AO1065">
        <f>IF('Main Data'!AZ1065="Yes",1,0)</f>
        <v>0</v>
      </c>
      <c r="AP1065">
        <f>IF('Main Data'!BA1065="Yes",1,0)</f>
        <v>0</v>
      </c>
      <c r="AQ1065">
        <f>IF('Main Data'!BD1065="Yes",1,0)</f>
        <v>0</v>
      </c>
      <c r="AR1065">
        <f>IF('Main Data'!BE1065="A",1,0)</f>
        <v>0</v>
      </c>
      <c r="AS1065">
        <f>IF('Main Data'!BE1065="AA",1,0)</f>
        <v>0</v>
      </c>
      <c r="AT1065">
        <f>IF('Main Data'!BE1065="AAA",1,0)</f>
        <v>1</v>
      </c>
      <c r="AU1065">
        <f>IF('Main Data'!BE1065="AAAA",1,0)</f>
        <v>0</v>
      </c>
      <c r="AV1065">
        <f>IF('Main Data'!P1065="Yes",1,0)</f>
        <v>1</v>
      </c>
      <c r="AW1065">
        <f>IF('Main Data'!AP1065="Yes",1,0)</f>
        <v>0</v>
      </c>
      <c r="AX1065">
        <f>IF(OR('Main Data'!V1065="Yes", 'Main Data'!W1065="Yes",'Main Data'!X1065="Yes"),1,0)</f>
        <v>0</v>
      </c>
      <c r="AY1065">
        <f>IF(OR('Main Data'!Y1065="Yes",'Main Data'!Z1065="Yes"),1,0)</f>
        <v>0</v>
      </c>
      <c r="AZ1065">
        <f>IF('Main Data'!AR1065="Yes",1,0)</f>
        <v>0</v>
      </c>
      <c r="BA1065">
        <f>IF('Main Data'!AS1065="Yes",1,0)</f>
        <v>0</v>
      </c>
      <c r="BB1065">
        <f>IF('Main Data'!AG1065="Yes",1,0)</f>
        <v>0</v>
      </c>
      <c r="BC1065">
        <f>IF('Main Data'!AB1065="Yes",1,0)</f>
        <v>0</v>
      </c>
      <c r="BD1065">
        <f>IF('Main Data'!AA1065="Yes",1,0)</f>
        <v>0</v>
      </c>
      <c r="BE1065">
        <f>IF('Main Data'!AC1065="Yes",1,0)</f>
        <v>0</v>
      </c>
      <c r="BF1065">
        <f>IF('Main Data'!AF1065="Yes",1,0)</f>
        <v>0</v>
      </c>
      <c r="BG1065">
        <f>IF(OR('Main Data'!AI1065="Yes",'Main Data'!AL1065="Yes"),1,0)</f>
        <v>0</v>
      </c>
      <c r="BH1065">
        <f>IF('Main Data'!AJ1065="Yes",1,0)</f>
        <v>0</v>
      </c>
      <c r="BI1065">
        <f>IF('Main Data'!AK1065="Yes",1,0)</f>
        <v>0</v>
      </c>
      <c r="BJ1065">
        <f>IF('Main Data'!AM1065="Yes",1,0)</f>
        <v>0</v>
      </c>
      <c r="BK1065">
        <f>IF('Main Data'!AQ1065="Yes",1,0)</f>
        <v>0</v>
      </c>
      <c r="BL1065" s="21">
        <f t="shared" si="97"/>
        <v>0</v>
      </c>
      <c r="BM1065" s="21">
        <f t="shared" si="98"/>
        <v>1</v>
      </c>
      <c r="BN1065" s="21">
        <f t="shared" si="99"/>
        <v>0</v>
      </c>
      <c r="BO1065" s="21">
        <f t="shared" si="100"/>
        <v>0</v>
      </c>
      <c r="BP1065" s="21">
        <f t="shared" si="101"/>
        <v>0</v>
      </c>
    </row>
    <row r="1066" spans="1:68" x14ac:dyDescent="0.2">
      <c r="A1066">
        <v>1062</v>
      </c>
      <c r="B1066" s="33">
        <f>'Main Data'!C1066</f>
        <v>43779</v>
      </c>
      <c r="C1066">
        <f>'Main Data'!D1066</f>
        <v>388</v>
      </c>
      <c r="D1066" s="26">
        <f>'Main Data'!E1066</f>
        <v>40000</v>
      </c>
      <c r="E1066" s="26">
        <f>'Main Data'!F1066</f>
        <v>50000</v>
      </c>
      <c r="F1066" s="34">
        <f t="shared" si="96"/>
        <v>10.596634733096073</v>
      </c>
      <c r="G1066">
        <f>IF('Main Data'!H1066="AP",1,0)</f>
        <v>0</v>
      </c>
      <c r="H1066">
        <f>IF('Main Data'!H1066="Blancpain",1,0)</f>
        <v>0</v>
      </c>
      <c r="I1066">
        <f>IF('Main Data'!H1066="Breguet",1,0)</f>
        <v>0</v>
      </c>
      <c r="J1066">
        <f>IF('Main Data'!H1066="Breitling",1,0)</f>
        <v>0</v>
      </c>
      <c r="K1066">
        <f>IF('Main Data'!H1066="Cartier",1,0)</f>
        <v>0</v>
      </c>
      <c r="L1066">
        <f>IF('Main Data'!H1066="Gallet",1,0)</f>
        <v>0</v>
      </c>
      <c r="M1066">
        <f>IF('Main Data'!H1066="Girard Perregaux",1,0)</f>
        <v>0</v>
      </c>
      <c r="N1066">
        <f>IF('Main Data'!H1066="Gubelin",1,0)</f>
        <v>0</v>
      </c>
      <c r="O1066">
        <f>IF('Main Data'!H1066="Heuer",1,0)</f>
        <v>0</v>
      </c>
      <c r="P1066">
        <f>IF('Main Data'!H1066="IWC",1,0)</f>
        <v>0</v>
      </c>
      <c r="Q1066">
        <f>IF('Main Data'!H1066="JLC",1,0)</f>
        <v>0</v>
      </c>
      <c r="R1066">
        <f>IF('Main Data'!H1066="Longines",1,0)</f>
        <v>0</v>
      </c>
      <c r="S1066">
        <f>IF('Main Data'!H1066="Movado",1,0)</f>
        <v>0</v>
      </c>
      <c r="T1066">
        <f>IF('Main Data'!H1066="Omega",1,0)</f>
        <v>0</v>
      </c>
      <c r="U1066">
        <f>IF('Main Data'!H1066="Panerai",1,0)</f>
        <v>0</v>
      </c>
      <c r="V1066">
        <f>IF('Main Data'!H1066="Patek",1,0)</f>
        <v>1</v>
      </c>
      <c r="W1066">
        <f>IF('Main Data'!H1066="Rolex",1,0)</f>
        <v>0</v>
      </c>
      <c r="X1066">
        <f>IF('Main Data'!H1066="Tudor",1,0)</f>
        <v>0</v>
      </c>
      <c r="Y1066">
        <f>IF('Main Data'!H1066="Ulysse Nardin",1,0)</f>
        <v>0</v>
      </c>
      <c r="Z1066">
        <f>IF('Main Data'!H1066="Universal Geneve",1,0)</f>
        <v>0</v>
      </c>
      <c r="AA1066">
        <f>IF('Main Data'!H1066="Vacheron",1,0)</f>
        <v>0</v>
      </c>
      <c r="AB1066">
        <f>IF('Main Data'!H1066="Zenith",1,0)</f>
        <v>0</v>
      </c>
      <c r="AC1066">
        <f>IF('Main Data'!J1066="Stainless Steel",1,0)</f>
        <v>0</v>
      </c>
      <c r="AD1066">
        <f>IF('Main Data'!J1066="Two-tone",1,0)</f>
        <v>0</v>
      </c>
      <c r="AE1066">
        <f>IF(OR('Main Data'!J1066="YG 18K",'Main Data'!J1066="YG &lt;18K",'Main Data'!J1066="PG 18K",'Main Data'!J1066="PG &lt;18K",'Main Data'!J1066="WG 18K",'Main Data'!J1066="Mixes of 18K",'Main Data'!J1066="Mixes &lt;18K"),1,0)</f>
        <v>1</v>
      </c>
      <c r="AF1066">
        <f>IF('Main Data'!J1066="Platinum",1,0)</f>
        <v>0</v>
      </c>
      <c r="AG1066">
        <f>IF(OR('Main Data'!J1066="PVD",'Main Data'!J1066="Gold Plate",'Main Data'!J1066="Other"),1,0)</f>
        <v>0</v>
      </c>
      <c r="AH1066">
        <f>IF('Main Data'!N1066="Stainless Steel",1,0)</f>
        <v>0</v>
      </c>
      <c r="AI1066">
        <f>IF('Main Data'!N1066="Leather",1,0)</f>
        <v>1</v>
      </c>
      <c r="AJ1066">
        <f>IF('Main Data'!N1066="Two-tone",1,0)</f>
        <v>0</v>
      </c>
      <c r="AK1066">
        <f>IF(OR('Main Data'!N1066="YG 18K",'Main Data'!N1066="PG 18K",'Main Data'!N1066="WG 18K",'Main Data'!N1066="Mixes of 18K"),1,0)</f>
        <v>0</v>
      </c>
      <c r="AL1066">
        <f>IF(OR(,'Main Data'!N1066="PVD",'Main Data'!N1066="Gold plate"),1,0)</f>
        <v>0</v>
      </c>
      <c r="AM1066">
        <f>IF(OR('Main Data'!AV1066="Yes",'Main Data'!AW1066="Yes",'Main Data'!AU1066="Yes"),1,0)</f>
        <v>0</v>
      </c>
      <c r="AN1066">
        <f>IF(OR(ISTEXT('Main Data'!AX1066), ISTEXT('Main Data'!AY1066)),1,0)</f>
        <v>1</v>
      </c>
      <c r="AO1066">
        <f>IF('Main Data'!AZ1066="Yes",1,0)</f>
        <v>0</v>
      </c>
      <c r="AP1066">
        <f>IF('Main Data'!BA1066="Yes",1,0)</f>
        <v>0</v>
      </c>
      <c r="AQ1066">
        <f>IF('Main Data'!BD1066="Yes",1,0)</f>
        <v>0</v>
      </c>
      <c r="AR1066">
        <f>IF('Main Data'!BE1066="A",1,0)</f>
        <v>0</v>
      </c>
      <c r="AS1066">
        <f>IF('Main Data'!BE1066="AA",1,0)</f>
        <v>0</v>
      </c>
      <c r="AT1066">
        <f>IF('Main Data'!BE1066="AAA",1,0)</f>
        <v>0</v>
      </c>
      <c r="AU1066">
        <f>IF('Main Data'!BE1066="AAAA",1,0)</f>
        <v>1</v>
      </c>
      <c r="AV1066">
        <f>IF('Main Data'!P1066="Yes",1,0)</f>
        <v>1</v>
      </c>
      <c r="AW1066">
        <f>IF('Main Data'!AP1066="Yes",1,0)</f>
        <v>0</v>
      </c>
      <c r="AX1066">
        <f>IF(OR('Main Data'!V1066="Yes", 'Main Data'!W1066="Yes",'Main Data'!X1066="Yes"),1,0)</f>
        <v>0</v>
      </c>
      <c r="AY1066">
        <f>IF(OR('Main Data'!Y1066="Yes",'Main Data'!Z1066="Yes"),1,0)</f>
        <v>0</v>
      </c>
      <c r="AZ1066">
        <f>IF('Main Data'!AR1066="Yes",1,0)</f>
        <v>0</v>
      </c>
      <c r="BA1066">
        <f>IF('Main Data'!AS1066="Yes",1,0)</f>
        <v>0</v>
      </c>
      <c r="BB1066">
        <f>IF('Main Data'!AG1066="Yes",1,0)</f>
        <v>0</v>
      </c>
      <c r="BC1066">
        <f>IF('Main Data'!AB1066="Yes",1,0)</f>
        <v>0</v>
      </c>
      <c r="BD1066">
        <f>IF('Main Data'!AA1066="Yes",1,0)</f>
        <v>0</v>
      </c>
      <c r="BE1066">
        <f>IF('Main Data'!AC1066="Yes",1,0)</f>
        <v>0</v>
      </c>
      <c r="BF1066">
        <f>IF('Main Data'!AF1066="Yes",1,0)</f>
        <v>0</v>
      </c>
      <c r="BG1066">
        <f>IF(OR('Main Data'!AI1066="Yes",'Main Data'!AL1066="Yes"),1,0)</f>
        <v>0</v>
      </c>
      <c r="BH1066">
        <f>IF('Main Data'!AJ1066="Yes",1,0)</f>
        <v>0</v>
      </c>
      <c r="BI1066">
        <f>IF('Main Data'!AK1066="Yes",1,0)</f>
        <v>0</v>
      </c>
      <c r="BJ1066">
        <f>IF('Main Data'!AM1066="Yes",1,0)</f>
        <v>0</v>
      </c>
      <c r="BK1066">
        <f>IF('Main Data'!AQ1066="Yes",1,0)</f>
        <v>0</v>
      </c>
      <c r="BL1066" s="21">
        <f t="shared" si="97"/>
        <v>0</v>
      </c>
      <c r="BM1066" s="21">
        <f t="shared" si="98"/>
        <v>1</v>
      </c>
      <c r="BN1066" s="21">
        <f t="shared" si="99"/>
        <v>0</v>
      </c>
      <c r="BO1066" s="21">
        <f t="shared" si="100"/>
        <v>0</v>
      </c>
      <c r="BP1066" s="21">
        <f t="shared" si="101"/>
        <v>0</v>
      </c>
    </row>
    <row r="1067" spans="1:68" x14ac:dyDescent="0.2">
      <c r="A1067">
        <v>1063</v>
      </c>
      <c r="B1067" s="33">
        <f>'Main Data'!C1067</f>
        <v>43779</v>
      </c>
      <c r="C1067">
        <f>'Main Data'!D1067</f>
        <v>391</v>
      </c>
      <c r="D1067" s="26">
        <f>'Main Data'!E1067</f>
        <v>4800</v>
      </c>
      <c r="E1067" s="26">
        <f>'Main Data'!F1067</f>
        <v>6000</v>
      </c>
      <c r="F1067" s="34">
        <f t="shared" si="96"/>
        <v>8.4763711968959825</v>
      </c>
      <c r="G1067">
        <f>IF('Main Data'!H1067="AP",1,0)</f>
        <v>0</v>
      </c>
      <c r="H1067">
        <f>IF('Main Data'!H1067="Blancpain",1,0)</f>
        <v>0</v>
      </c>
      <c r="I1067">
        <f>IF('Main Data'!H1067="Breguet",1,0)</f>
        <v>0</v>
      </c>
      <c r="J1067">
        <f>IF('Main Data'!H1067="Breitling",1,0)</f>
        <v>0</v>
      </c>
      <c r="K1067">
        <f>IF('Main Data'!H1067="Cartier",1,0)</f>
        <v>0</v>
      </c>
      <c r="L1067">
        <f>IF('Main Data'!H1067="Gallet",1,0)</f>
        <v>0</v>
      </c>
      <c r="M1067">
        <f>IF('Main Data'!H1067="Girard Perregaux",1,0)</f>
        <v>0</v>
      </c>
      <c r="N1067">
        <f>IF('Main Data'!H1067="Gubelin",1,0)</f>
        <v>0</v>
      </c>
      <c r="O1067">
        <f>IF('Main Data'!H1067="Heuer",1,0)</f>
        <v>0</v>
      </c>
      <c r="P1067">
        <f>IF('Main Data'!H1067="IWC",1,0)</f>
        <v>0</v>
      </c>
      <c r="Q1067">
        <f>IF('Main Data'!H1067="JLC",1,0)</f>
        <v>0</v>
      </c>
      <c r="R1067">
        <f>IF('Main Data'!H1067="Longines",1,0)</f>
        <v>0</v>
      </c>
      <c r="S1067">
        <f>IF('Main Data'!H1067="Movado",1,0)</f>
        <v>0</v>
      </c>
      <c r="T1067">
        <f>IF('Main Data'!H1067="Omega",1,0)</f>
        <v>0</v>
      </c>
      <c r="U1067">
        <f>IF('Main Data'!H1067="Panerai",1,0)</f>
        <v>0</v>
      </c>
      <c r="V1067">
        <f>IF('Main Data'!H1067="Patek",1,0)</f>
        <v>1</v>
      </c>
      <c r="W1067">
        <f>IF('Main Data'!H1067="Rolex",1,0)</f>
        <v>0</v>
      </c>
      <c r="X1067">
        <f>IF('Main Data'!H1067="Tudor",1,0)</f>
        <v>0</v>
      </c>
      <c r="Y1067">
        <f>IF('Main Data'!H1067="Ulysse Nardin",1,0)</f>
        <v>0</v>
      </c>
      <c r="Z1067">
        <f>IF('Main Data'!H1067="Universal Geneve",1,0)</f>
        <v>0</v>
      </c>
      <c r="AA1067">
        <f>IF('Main Data'!H1067="Vacheron",1,0)</f>
        <v>0</v>
      </c>
      <c r="AB1067">
        <f>IF('Main Data'!H1067="Zenith",1,0)</f>
        <v>0</v>
      </c>
      <c r="AC1067">
        <f>IF('Main Data'!J1067="Stainless Steel",1,0)</f>
        <v>0</v>
      </c>
      <c r="AD1067">
        <f>IF('Main Data'!J1067="Two-tone",1,0)</f>
        <v>0</v>
      </c>
      <c r="AE1067">
        <f>IF(OR('Main Data'!J1067="YG 18K",'Main Data'!J1067="YG &lt;18K",'Main Data'!J1067="PG 18K",'Main Data'!J1067="PG &lt;18K",'Main Data'!J1067="WG 18K",'Main Data'!J1067="Mixes of 18K",'Main Data'!J1067="Mixes &lt;18K"),1,0)</f>
        <v>1</v>
      </c>
      <c r="AF1067">
        <f>IF('Main Data'!J1067="Platinum",1,0)</f>
        <v>0</v>
      </c>
      <c r="AG1067">
        <f>IF(OR('Main Data'!J1067="PVD",'Main Data'!J1067="Gold Plate",'Main Data'!J1067="Other"),1,0)</f>
        <v>0</v>
      </c>
      <c r="AH1067">
        <f>IF('Main Data'!N1067="Stainless Steel",1,0)</f>
        <v>0</v>
      </c>
      <c r="AI1067">
        <f>IF('Main Data'!N1067="Leather",1,0)</f>
        <v>1</v>
      </c>
      <c r="AJ1067">
        <f>IF('Main Data'!N1067="Two-tone",1,0)</f>
        <v>0</v>
      </c>
      <c r="AK1067">
        <f>IF(OR('Main Data'!N1067="YG 18K",'Main Data'!N1067="PG 18K",'Main Data'!N1067="WG 18K",'Main Data'!N1067="Mixes of 18K"),1,0)</f>
        <v>0</v>
      </c>
      <c r="AL1067">
        <f>IF(OR(,'Main Data'!N1067="PVD",'Main Data'!N1067="Gold plate"),1,0)</f>
        <v>0</v>
      </c>
      <c r="AM1067">
        <f>IF(OR('Main Data'!AV1067="Yes",'Main Data'!AW1067="Yes",'Main Data'!AU1067="Yes"),1,0)</f>
        <v>0</v>
      </c>
      <c r="AN1067">
        <f>IF(OR(ISTEXT('Main Data'!AX1067), ISTEXT('Main Data'!AY1067)),1,0)</f>
        <v>0</v>
      </c>
      <c r="AO1067">
        <f>IF('Main Data'!AZ1067="Yes",1,0)</f>
        <v>0</v>
      </c>
      <c r="AP1067">
        <f>IF('Main Data'!BA1067="Yes",1,0)</f>
        <v>0</v>
      </c>
      <c r="AQ1067">
        <f>IF('Main Data'!BD1067="Yes",1,0)</f>
        <v>0</v>
      </c>
      <c r="AR1067">
        <f>IF('Main Data'!BE1067="A",1,0)</f>
        <v>0</v>
      </c>
      <c r="AS1067">
        <f>IF('Main Data'!BE1067="AA",1,0)</f>
        <v>1</v>
      </c>
      <c r="AT1067">
        <f>IF('Main Data'!BE1067="AAA",1,0)</f>
        <v>0</v>
      </c>
      <c r="AU1067">
        <f>IF('Main Data'!BE1067="AAAA",1,0)</f>
        <v>0</v>
      </c>
      <c r="AV1067">
        <f>IF('Main Data'!P1067="Yes",1,0)</f>
        <v>1</v>
      </c>
      <c r="AW1067">
        <f>IF('Main Data'!AP1067="Yes",1,0)</f>
        <v>0</v>
      </c>
      <c r="AX1067">
        <f>IF(OR('Main Data'!V1067="Yes", 'Main Data'!W1067="Yes",'Main Data'!X1067="Yes"),1,0)</f>
        <v>0</v>
      </c>
      <c r="AY1067">
        <f>IF(OR('Main Data'!Y1067="Yes",'Main Data'!Z1067="Yes"),1,0)</f>
        <v>0</v>
      </c>
      <c r="AZ1067">
        <f>IF('Main Data'!AR1067="Yes",1,0)</f>
        <v>0</v>
      </c>
      <c r="BA1067">
        <f>IF('Main Data'!AS1067="Yes",1,0)</f>
        <v>0</v>
      </c>
      <c r="BB1067">
        <f>IF('Main Data'!AG1067="Yes",1,0)</f>
        <v>0</v>
      </c>
      <c r="BC1067">
        <f>IF('Main Data'!AB1067="Yes",1,0)</f>
        <v>0</v>
      </c>
      <c r="BD1067">
        <f>IF('Main Data'!AA1067="Yes",1,0)</f>
        <v>0</v>
      </c>
      <c r="BE1067">
        <f>IF('Main Data'!AC1067="Yes",1,0)</f>
        <v>0</v>
      </c>
      <c r="BF1067">
        <f>IF('Main Data'!AF1067="Yes",1,0)</f>
        <v>0</v>
      </c>
      <c r="BG1067">
        <f>IF(OR('Main Data'!AI1067="Yes",'Main Data'!AL1067="Yes"),1,0)</f>
        <v>0</v>
      </c>
      <c r="BH1067">
        <f>IF('Main Data'!AJ1067="Yes",1,0)</f>
        <v>0</v>
      </c>
      <c r="BI1067">
        <f>IF('Main Data'!AK1067="Yes",1,0)</f>
        <v>0</v>
      </c>
      <c r="BJ1067">
        <f>IF('Main Data'!AM1067="Yes",1,0)</f>
        <v>0</v>
      </c>
      <c r="BK1067">
        <f>IF('Main Data'!AQ1067="Yes",1,0)</f>
        <v>0</v>
      </c>
      <c r="BL1067" s="21">
        <f t="shared" si="97"/>
        <v>0</v>
      </c>
      <c r="BM1067" s="21">
        <f t="shared" si="98"/>
        <v>1</v>
      </c>
      <c r="BN1067" s="21">
        <f t="shared" si="99"/>
        <v>0</v>
      </c>
      <c r="BO1067" s="21">
        <f t="shared" si="100"/>
        <v>0</v>
      </c>
      <c r="BP1067" s="21">
        <f t="shared" si="101"/>
        <v>0</v>
      </c>
    </row>
    <row r="1068" spans="1:68" x14ac:dyDescent="0.2">
      <c r="A1068">
        <v>1064</v>
      </c>
      <c r="B1068" s="33">
        <f>'Main Data'!C1068</f>
        <v>43779</v>
      </c>
      <c r="C1068">
        <f>'Main Data'!D1068</f>
        <v>393</v>
      </c>
      <c r="D1068" s="26">
        <f>'Main Data'!E1068</f>
        <v>3200</v>
      </c>
      <c r="E1068" s="26">
        <f>'Main Data'!F1068</f>
        <v>4000</v>
      </c>
      <c r="F1068" s="34">
        <f t="shared" si="96"/>
        <v>8.0709060887878188</v>
      </c>
      <c r="G1068">
        <f>IF('Main Data'!H1068="AP",1,0)</f>
        <v>0</v>
      </c>
      <c r="H1068">
        <f>IF('Main Data'!H1068="Blancpain",1,0)</f>
        <v>0</v>
      </c>
      <c r="I1068">
        <f>IF('Main Data'!H1068="Breguet",1,0)</f>
        <v>0</v>
      </c>
      <c r="J1068">
        <f>IF('Main Data'!H1068="Breitling",1,0)</f>
        <v>0</v>
      </c>
      <c r="K1068">
        <f>IF('Main Data'!H1068="Cartier",1,0)</f>
        <v>0</v>
      </c>
      <c r="L1068">
        <f>IF('Main Data'!H1068="Gallet",1,0)</f>
        <v>0</v>
      </c>
      <c r="M1068">
        <f>IF('Main Data'!H1068="Girard Perregaux",1,0)</f>
        <v>0</v>
      </c>
      <c r="N1068">
        <f>IF('Main Data'!H1068="Gubelin",1,0)</f>
        <v>0</v>
      </c>
      <c r="O1068">
        <f>IF('Main Data'!H1068="Heuer",1,0)</f>
        <v>0</v>
      </c>
      <c r="P1068">
        <f>IF('Main Data'!H1068="IWC",1,0)</f>
        <v>0</v>
      </c>
      <c r="Q1068">
        <f>IF('Main Data'!H1068="JLC",1,0)</f>
        <v>0</v>
      </c>
      <c r="R1068">
        <f>IF('Main Data'!H1068="Longines",1,0)</f>
        <v>0</v>
      </c>
      <c r="S1068">
        <f>IF('Main Data'!H1068="Movado",1,0)</f>
        <v>0</v>
      </c>
      <c r="T1068">
        <f>IF('Main Data'!H1068="Omega",1,0)</f>
        <v>0</v>
      </c>
      <c r="U1068">
        <f>IF('Main Data'!H1068="Panerai",1,0)</f>
        <v>0</v>
      </c>
      <c r="V1068">
        <f>IF('Main Data'!H1068="Patek",1,0)</f>
        <v>1</v>
      </c>
      <c r="W1068">
        <f>IF('Main Data'!H1068="Rolex",1,0)</f>
        <v>0</v>
      </c>
      <c r="X1068">
        <f>IF('Main Data'!H1068="Tudor",1,0)</f>
        <v>0</v>
      </c>
      <c r="Y1068">
        <f>IF('Main Data'!H1068="Ulysse Nardin",1,0)</f>
        <v>0</v>
      </c>
      <c r="Z1068">
        <f>IF('Main Data'!H1068="Universal Geneve",1,0)</f>
        <v>0</v>
      </c>
      <c r="AA1068">
        <f>IF('Main Data'!H1068="Vacheron",1,0)</f>
        <v>0</v>
      </c>
      <c r="AB1068">
        <f>IF('Main Data'!H1068="Zenith",1,0)</f>
        <v>0</v>
      </c>
      <c r="AC1068">
        <f>IF('Main Data'!J1068="Stainless Steel",1,0)</f>
        <v>0</v>
      </c>
      <c r="AD1068">
        <f>IF('Main Data'!J1068="Two-tone",1,0)</f>
        <v>0</v>
      </c>
      <c r="AE1068">
        <f>IF(OR('Main Data'!J1068="YG 18K",'Main Data'!J1068="YG &lt;18K",'Main Data'!J1068="PG 18K",'Main Data'!J1068="PG &lt;18K",'Main Data'!J1068="WG 18K",'Main Data'!J1068="Mixes of 18K",'Main Data'!J1068="Mixes &lt;18K"),1,0)</f>
        <v>1</v>
      </c>
      <c r="AF1068">
        <f>IF('Main Data'!J1068="Platinum",1,0)</f>
        <v>0</v>
      </c>
      <c r="AG1068">
        <f>IF(OR('Main Data'!J1068="PVD",'Main Data'!J1068="Gold Plate",'Main Data'!J1068="Other"),1,0)</f>
        <v>0</v>
      </c>
      <c r="AH1068">
        <f>IF('Main Data'!N1068="Stainless Steel",1,0)</f>
        <v>0</v>
      </c>
      <c r="AI1068">
        <f>IF('Main Data'!N1068="Leather",1,0)</f>
        <v>1</v>
      </c>
      <c r="AJ1068">
        <f>IF('Main Data'!N1068="Two-tone",1,0)</f>
        <v>0</v>
      </c>
      <c r="AK1068">
        <f>IF(OR('Main Data'!N1068="YG 18K",'Main Data'!N1068="PG 18K",'Main Data'!N1068="WG 18K",'Main Data'!N1068="Mixes of 18K"),1,0)</f>
        <v>0</v>
      </c>
      <c r="AL1068">
        <f>IF(OR(,'Main Data'!N1068="PVD",'Main Data'!N1068="Gold plate"),1,0)</f>
        <v>0</v>
      </c>
      <c r="AM1068">
        <f>IF(OR('Main Data'!AV1068="Yes",'Main Data'!AW1068="Yes",'Main Data'!AU1068="Yes"),1,0)</f>
        <v>0</v>
      </c>
      <c r="AN1068">
        <f>IF(OR(ISTEXT('Main Data'!AX1068), ISTEXT('Main Data'!AY1068)),1,0)</f>
        <v>0</v>
      </c>
      <c r="AO1068">
        <f>IF('Main Data'!AZ1068="Yes",1,0)</f>
        <v>0</v>
      </c>
      <c r="AP1068">
        <f>IF('Main Data'!BA1068="Yes",1,0)</f>
        <v>0</v>
      </c>
      <c r="AQ1068">
        <f>IF('Main Data'!BD1068="Yes",1,0)</f>
        <v>0</v>
      </c>
      <c r="AR1068">
        <f>IF('Main Data'!BE1068="A",1,0)</f>
        <v>0</v>
      </c>
      <c r="AS1068">
        <f>IF('Main Data'!BE1068="AA",1,0)</f>
        <v>1</v>
      </c>
      <c r="AT1068">
        <f>IF('Main Data'!BE1068="AAA",1,0)</f>
        <v>0</v>
      </c>
      <c r="AU1068">
        <f>IF('Main Data'!BE1068="AAAA",1,0)</f>
        <v>0</v>
      </c>
      <c r="AV1068">
        <f>IF('Main Data'!P1068="Yes",1,0)</f>
        <v>1</v>
      </c>
      <c r="AW1068">
        <f>IF('Main Data'!AP1068="Yes",1,0)</f>
        <v>0</v>
      </c>
      <c r="AX1068">
        <f>IF(OR('Main Data'!V1068="Yes", 'Main Data'!W1068="Yes",'Main Data'!X1068="Yes"),1,0)</f>
        <v>0</v>
      </c>
      <c r="AY1068">
        <f>IF(OR('Main Data'!Y1068="Yes",'Main Data'!Z1068="Yes"),1,0)</f>
        <v>0</v>
      </c>
      <c r="AZ1068">
        <f>IF('Main Data'!AR1068="Yes",1,0)</f>
        <v>0</v>
      </c>
      <c r="BA1068">
        <f>IF('Main Data'!AS1068="Yes",1,0)</f>
        <v>0</v>
      </c>
      <c r="BB1068">
        <f>IF('Main Data'!AG1068="Yes",1,0)</f>
        <v>0</v>
      </c>
      <c r="BC1068">
        <f>IF('Main Data'!AB1068="Yes",1,0)</f>
        <v>0</v>
      </c>
      <c r="BD1068">
        <f>IF('Main Data'!AA1068="Yes",1,0)</f>
        <v>0</v>
      </c>
      <c r="BE1068">
        <f>IF('Main Data'!AC1068="Yes",1,0)</f>
        <v>0</v>
      </c>
      <c r="BF1068">
        <f>IF('Main Data'!AF1068="Yes",1,0)</f>
        <v>0</v>
      </c>
      <c r="BG1068">
        <f>IF(OR('Main Data'!AI1068="Yes",'Main Data'!AL1068="Yes"),1,0)</f>
        <v>0</v>
      </c>
      <c r="BH1068">
        <f>IF('Main Data'!AJ1068="Yes",1,0)</f>
        <v>0</v>
      </c>
      <c r="BI1068">
        <f>IF('Main Data'!AK1068="Yes",1,0)</f>
        <v>0</v>
      </c>
      <c r="BJ1068">
        <f>IF('Main Data'!AM1068="Yes",1,0)</f>
        <v>0</v>
      </c>
      <c r="BK1068">
        <f>IF('Main Data'!AQ1068="Yes",1,0)</f>
        <v>0</v>
      </c>
      <c r="BL1068" s="21">
        <f t="shared" si="97"/>
        <v>0</v>
      </c>
      <c r="BM1068" s="21">
        <f t="shared" si="98"/>
        <v>1</v>
      </c>
      <c r="BN1068" s="21">
        <f t="shared" si="99"/>
        <v>0</v>
      </c>
      <c r="BO1068" s="21">
        <f t="shared" si="100"/>
        <v>0</v>
      </c>
      <c r="BP1068" s="21">
        <f t="shared" si="101"/>
        <v>0</v>
      </c>
    </row>
    <row r="1069" spans="1:68" x14ac:dyDescent="0.2">
      <c r="A1069">
        <v>1065</v>
      </c>
      <c r="B1069" s="33">
        <f>'Main Data'!C1069</f>
        <v>43779</v>
      </c>
      <c r="C1069">
        <f>'Main Data'!D1069</f>
        <v>394</v>
      </c>
      <c r="D1069" s="26">
        <f>'Main Data'!E1069</f>
        <v>5000</v>
      </c>
      <c r="E1069" s="26">
        <f>'Main Data'!F1069</f>
        <v>6250</v>
      </c>
      <c r="F1069" s="34">
        <f t="shared" si="96"/>
        <v>8.5171931914162382</v>
      </c>
      <c r="G1069">
        <f>IF('Main Data'!H1069="AP",1,0)</f>
        <v>0</v>
      </c>
      <c r="H1069">
        <f>IF('Main Data'!H1069="Blancpain",1,0)</f>
        <v>0</v>
      </c>
      <c r="I1069">
        <f>IF('Main Data'!H1069="Breguet",1,0)</f>
        <v>0</v>
      </c>
      <c r="J1069">
        <f>IF('Main Data'!H1069="Breitling",1,0)</f>
        <v>0</v>
      </c>
      <c r="K1069">
        <f>IF('Main Data'!H1069="Cartier",1,0)</f>
        <v>0</v>
      </c>
      <c r="L1069">
        <f>IF('Main Data'!H1069="Gallet",1,0)</f>
        <v>0</v>
      </c>
      <c r="M1069">
        <f>IF('Main Data'!H1069="Girard Perregaux",1,0)</f>
        <v>0</v>
      </c>
      <c r="N1069">
        <f>IF('Main Data'!H1069="Gubelin",1,0)</f>
        <v>0</v>
      </c>
      <c r="O1069">
        <f>IF('Main Data'!H1069="Heuer",1,0)</f>
        <v>0</v>
      </c>
      <c r="P1069">
        <f>IF('Main Data'!H1069="IWC",1,0)</f>
        <v>0</v>
      </c>
      <c r="Q1069">
        <f>IF('Main Data'!H1069="JLC",1,0)</f>
        <v>0</v>
      </c>
      <c r="R1069">
        <f>IF('Main Data'!H1069="Longines",1,0)</f>
        <v>0</v>
      </c>
      <c r="S1069">
        <f>IF('Main Data'!H1069="Movado",1,0)</f>
        <v>0</v>
      </c>
      <c r="T1069">
        <f>IF('Main Data'!H1069="Omega",1,0)</f>
        <v>0</v>
      </c>
      <c r="U1069">
        <f>IF('Main Data'!H1069="Panerai",1,0)</f>
        <v>0</v>
      </c>
      <c r="V1069">
        <f>IF('Main Data'!H1069="Patek",1,0)</f>
        <v>1</v>
      </c>
      <c r="W1069">
        <f>IF('Main Data'!H1069="Rolex",1,0)</f>
        <v>0</v>
      </c>
      <c r="X1069">
        <f>IF('Main Data'!H1069="Tudor",1,0)</f>
        <v>0</v>
      </c>
      <c r="Y1069">
        <f>IF('Main Data'!H1069="Ulysse Nardin",1,0)</f>
        <v>0</v>
      </c>
      <c r="Z1069">
        <f>IF('Main Data'!H1069="Universal Geneve",1,0)</f>
        <v>0</v>
      </c>
      <c r="AA1069">
        <f>IF('Main Data'!H1069="Vacheron",1,0)</f>
        <v>0</v>
      </c>
      <c r="AB1069">
        <f>IF('Main Data'!H1069="Zenith",1,0)</f>
        <v>0</v>
      </c>
      <c r="AC1069">
        <f>IF('Main Data'!J1069="Stainless Steel",1,0)</f>
        <v>0</v>
      </c>
      <c r="AD1069">
        <f>IF('Main Data'!J1069="Two-tone",1,0)</f>
        <v>0</v>
      </c>
      <c r="AE1069">
        <f>IF(OR('Main Data'!J1069="YG 18K",'Main Data'!J1069="YG &lt;18K",'Main Data'!J1069="PG 18K",'Main Data'!J1069="PG &lt;18K",'Main Data'!J1069="WG 18K",'Main Data'!J1069="Mixes of 18K",'Main Data'!J1069="Mixes &lt;18K"),1,0)</f>
        <v>1</v>
      </c>
      <c r="AF1069">
        <f>IF('Main Data'!J1069="Platinum",1,0)</f>
        <v>0</v>
      </c>
      <c r="AG1069">
        <f>IF(OR('Main Data'!J1069="PVD",'Main Data'!J1069="Gold Plate",'Main Data'!J1069="Other"),1,0)</f>
        <v>0</v>
      </c>
      <c r="AH1069">
        <f>IF('Main Data'!N1069="Stainless Steel",1,0)</f>
        <v>0</v>
      </c>
      <c r="AI1069">
        <f>IF('Main Data'!N1069="Leather",1,0)</f>
        <v>0</v>
      </c>
      <c r="AJ1069">
        <f>IF('Main Data'!N1069="Two-tone",1,0)</f>
        <v>0</v>
      </c>
      <c r="AK1069">
        <f>IF(OR('Main Data'!N1069="YG 18K",'Main Data'!N1069="PG 18K",'Main Data'!N1069="WG 18K",'Main Data'!N1069="Mixes of 18K"),1,0)</f>
        <v>1</v>
      </c>
      <c r="AL1069">
        <f>IF(OR(,'Main Data'!N1069="PVD",'Main Data'!N1069="Gold plate"),1,0)</f>
        <v>0</v>
      </c>
      <c r="AM1069">
        <f>IF(OR('Main Data'!AV1069="Yes",'Main Data'!AW1069="Yes",'Main Data'!AU1069="Yes"),1,0)</f>
        <v>0</v>
      </c>
      <c r="AN1069">
        <f>IF(OR(ISTEXT('Main Data'!AX1069), ISTEXT('Main Data'!AY1069)),1,0)</f>
        <v>0</v>
      </c>
      <c r="AO1069">
        <f>IF('Main Data'!AZ1069="Yes",1,0)</f>
        <v>0</v>
      </c>
      <c r="AP1069">
        <f>IF('Main Data'!BA1069="Yes",1,0)</f>
        <v>0</v>
      </c>
      <c r="AQ1069">
        <f>IF('Main Data'!BD1069="Yes",1,0)</f>
        <v>0</v>
      </c>
      <c r="AR1069">
        <f>IF('Main Data'!BE1069="A",1,0)</f>
        <v>0</v>
      </c>
      <c r="AS1069">
        <f>IF('Main Data'!BE1069="AA",1,0)</f>
        <v>1</v>
      </c>
      <c r="AT1069">
        <f>IF('Main Data'!BE1069="AAA",1,0)</f>
        <v>0</v>
      </c>
      <c r="AU1069">
        <f>IF('Main Data'!BE1069="AAAA",1,0)</f>
        <v>0</v>
      </c>
      <c r="AV1069">
        <f>IF('Main Data'!P1069="Yes",1,0)</f>
        <v>1</v>
      </c>
      <c r="AW1069">
        <f>IF('Main Data'!AP1069="Yes",1,0)</f>
        <v>0</v>
      </c>
      <c r="AX1069">
        <f>IF(OR('Main Data'!V1069="Yes", 'Main Data'!W1069="Yes",'Main Data'!X1069="Yes"),1,0)</f>
        <v>0</v>
      </c>
      <c r="AY1069">
        <f>IF(OR('Main Data'!Y1069="Yes",'Main Data'!Z1069="Yes"),1,0)</f>
        <v>0</v>
      </c>
      <c r="AZ1069">
        <f>IF('Main Data'!AR1069="Yes",1,0)</f>
        <v>0</v>
      </c>
      <c r="BA1069">
        <f>IF('Main Data'!AS1069="Yes",1,0)</f>
        <v>0</v>
      </c>
      <c r="BB1069">
        <f>IF('Main Data'!AG1069="Yes",1,0)</f>
        <v>0</v>
      </c>
      <c r="BC1069">
        <f>IF('Main Data'!AB1069="Yes",1,0)</f>
        <v>0</v>
      </c>
      <c r="BD1069">
        <f>IF('Main Data'!AA1069="Yes",1,0)</f>
        <v>0</v>
      </c>
      <c r="BE1069">
        <f>IF('Main Data'!AC1069="Yes",1,0)</f>
        <v>0</v>
      </c>
      <c r="BF1069">
        <f>IF('Main Data'!AF1069="Yes",1,0)</f>
        <v>0</v>
      </c>
      <c r="BG1069">
        <f>IF(OR('Main Data'!AI1069="Yes",'Main Data'!AL1069="Yes"),1,0)</f>
        <v>0</v>
      </c>
      <c r="BH1069">
        <f>IF('Main Data'!AJ1069="Yes",1,0)</f>
        <v>0</v>
      </c>
      <c r="BI1069">
        <f>IF('Main Data'!AK1069="Yes",1,0)</f>
        <v>0</v>
      </c>
      <c r="BJ1069">
        <f>IF('Main Data'!AM1069="Yes",1,0)</f>
        <v>0</v>
      </c>
      <c r="BK1069">
        <f>IF('Main Data'!AQ1069="Yes",1,0)</f>
        <v>0</v>
      </c>
      <c r="BL1069" s="21">
        <f t="shared" si="97"/>
        <v>0</v>
      </c>
      <c r="BM1069" s="21">
        <f t="shared" si="98"/>
        <v>1</v>
      </c>
      <c r="BN1069" s="21">
        <f t="shared" si="99"/>
        <v>0</v>
      </c>
      <c r="BO1069" s="21">
        <f t="shared" si="100"/>
        <v>0</v>
      </c>
      <c r="BP1069" s="21">
        <f t="shared" si="101"/>
        <v>0</v>
      </c>
    </row>
    <row r="1070" spans="1:68" x14ac:dyDescent="0.2">
      <c r="A1070">
        <v>1066</v>
      </c>
      <c r="B1070" s="33">
        <f>'Main Data'!C1070</f>
        <v>43779</v>
      </c>
      <c r="C1070">
        <f>'Main Data'!D1070</f>
        <v>395</v>
      </c>
      <c r="D1070" s="26">
        <f>'Main Data'!E1070</f>
        <v>2400</v>
      </c>
      <c r="E1070" s="26">
        <f>'Main Data'!F1070</f>
        <v>3000</v>
      </c>
      <c r="F1070" s="34">
        <f t="shared" si="96"/>
        <v>7.7832240163360371</v>
      </c>
      <c r="G1070">
        <f>IF('Main Data'!H1070="AP",1,0)</f>
        <v>0</v>
      </c>
      <c r="H1070">
        <f>IF('Main Data'!H1070="Blancpain",1,0)</f>
        <v>0</v>
      </c>
      <c r="I1070">
        <f>IF('Main Data'!H1070="Breguet",1,0)</f>
        <v>0</v>
      </c>
      <c r="J1070">
        <f>IF('Main Data'!H1070="Breitling",1,0)</f>
        <v>0</v>
      </c>
      <c r="K1070">
        <f>IF('Main Data'!H1070="Cartier",1,0)</f>
        <v>0</v>
      </c>
      <c r="L1070">
        <f>IF('Main Data'!H1070="Gallet",1,0)</f>
        <v>0</v>
      </c>
      <c r="M1070">
        <f>IF('Main Data'!H1070="Girard Perregaux",1,0)</f>
        <v>0</v>
      </c>
      <c r="N1070">
        <f>IF('Main Data'!H1070="Gubelin",1,0)</f>
        <v>0</v>
      </c>
      <c r="O1070">
        <f>IF('Main Data'!H1070="Heuer",1,0)</f>
        <v>0</v>
      </c>
      <c r="P1070">
        <f>IF('Main Data'!H1070="IWC",1,0)</f>
        <v>0</v>
      </c>
      <c r="Q1070">
        <f>IF('Main Data'!H1070="JLC",1,0)</f>
        <v>0</v>
      </c>
      <c r="R1070">
        <f>IF('Main Data'!H1070="Longines",1,0)</f>
        <v>0</v>
      </c>
      <c r="S1070">
        <f>IF('Main Data'!H1070="Movado",1,0)</f>
        <v>0</v>
      </c>
      <c r="T1070">
        <f>IF('Main Data'!H1070="Omega",1,0)</f>
        <v>0</v>
      </c>
      <c r="U1070">
        <f>IF('Main Data'!H1070="Panerai",1,0)</f>
        <v>0</v>
      </c>
      <c r="V1070">
        <f>IF('Main Data'!H1070="Patek",1,0)</f>
        <v>1</v>
      </c>
      <c r="W1070">
        <f>IF('Main Data'!H1070="Rolex",1,0)</f>
        <v>0</v>
      </c>
      <c r="X1070">
        <f>IF('Main Data'!H1070="Tudor",1,0)</f>
        <v>0</v>
      </c>
      <c r="Y1070">
        <f>IF('Main Data'!H1070="Ulysse Nardin",1,0)</f>
        <v>0</v>
      </c>
      <c r="Z1070">
        <f>IF('Main Data'!H1070="Universal Geneve",1,0)</f>
        <v>0</v>
      </c>
      <c r="AA1070">
        <f>IF('Main Data'!H1070="Vacheron",1,0)</f>
        <v>0</v>
      </c>
      <c r="AB1070">
        <f>IF('Main Data'!H1070="Zenith",1,0)</f>
        <v>0</v>
      </c>
      <c r="AC1070">
        <f>IF('Main Data'!J1070="Stainless Steel",1,0)</f>
        <v>0</v>
      </c>
      <c r="AD1070">
        <f>IF('Main Data'!J1070="Two-tone",1,0)</f>
        <v>0</v>
      </c>
      <c r="AE1070">
        <f>IF(OR('Main Data'!J1070="YG 18K",'Main Data'!J1070="YG &lt;18K",'Main Data'!J1070="PG 18K",'Main Data'!J1070="PG &lt;18K",'Main Data'!J1070="WG 18K",'Main Data'!J1070="Mixes of 18K",'Main Data'!J1070="Mixes &lt;18K"),1,0)</f>
        <v>1</v>
      </c>
      <c r="AF1070">
        <f>IF('Main Data'!J1070="Platinum",1,0)</f>
        <v>0</v>
      </c>
      <c r="AG1070">
        <f>IF(OR('Main Data'!J1070="PVD",'Main Data'!J1070="Gold Plate",'Main Data'!J1070="Other"),1,0)</f>
        <v>0</v>
      </c>
      <c r="AH1070">
        <f>IF('Main Data'!N1070="Stainless Steel",1,0)</f>
        <v>0</v>
      </c>
      <c r="AI1070">
        <f>IF('Main Data'!N1070="Leather",1,0)</f>
        <v>1</v>
      </c>
      <c r="AJ1070">
        <f>IF('Main Data'!N1070="Two-tone",1,0)</f>
        <v>0</v>
      </c>
      <c r="AK1070">
        <f>IF(OR('Main Data'!N1070="YG 18K",'Main Data'!N1070="PG 18K",'Main Data'!N1070="WG 18K",'Main Data'!N1070="Mixes of 18K"),1,0)</f>
        <v>0</v>
      </c>
      <c r="AL1070">
        <f>IF(OR(,'Main Data'!N1070="PVD",'Main Data'!N1070="Gold plate"),1,0)</f>
        <v>0</v>
      </c>
      <c r="AM1070">
        <f>IF(OR('Main Data'!AV1070="Yes",'Main Data'!AW1070="Yes",'Main Data'!AU1070="Yes"),1,0)</f>
        <v>0</v>
      </c>
      <c r="AN1070">
        <f>IF(OR(ISTEXT('Main Data'!AX1070), ISTEXT('Main Data'!AY1070)),1,0)</f>
        <v>0</v>
      </c>
      <c r="AO1070">
        <f>IF('Main Data'!AZ1070="Yes",1,0)</f>
        <v>0</v>
      </c>
      <c r="AP1070">
        <f>IF('Main Data'!BA1070="Yes",1,0)</f>
        <v>0</v>
      </c>
      <c r="AQ1070">
        <f>IF('Main Data'!BD1070="Yes",1,0)</f>
        <v>0</v>
      </c>
      <c r="AR1070">
        <f>IF('Main Data'!BE1070="A",1,0)</f>
        <v>0</v>
      </c>
      <c r="AS1070">
        <f>IF('Main Data'!BE1070="AA",1,0)</f>
        <v>1</v>
      </c>
      <c r="AT1070">
        <f>IF('Main Data'!BE1070="AAA",1,0)</f>
        <v>0</v>
      </c>
      <c r="AU1070">
        <f>IF('Main Data'!BE1070="AAAA",1,0)</f>
        <v>0</v>
      </c>
      <c r="AV1070">
        <f>IF('Main Data'!P1070="Yes",1,0)</f>
        <v>1</v>
      </c>
      <c r="AW1070">
        <f>IF('Main Data'!AP1070="Yes",1,0)</f>
        <v>0</v>
      </c>
      <c r="AX1070">
        <f>IF(OR('Main Data'!V1070="Yes", 'Main Data'!W1070="Yes",'Main Data'!X1070="Yes"),1,0)</f>
        <v>0</v>
      </c>
      <c r="AY1070">
        <f>IF(OR('Main Data'!Y1070="Yes",'Main Data'!Z1070="Yes"),1,0)</f>
        <v>0</v>
      </c>
      <c r="AZ1070">
        <f>IF('Main Data'!AR1070="Yes",1,0)</f>
        <v>0</v>
      </c>
      <c r="BA1070">
        <f>IF('Main Data'!AS1070="Yes",1,0)</f>
        <v>0</v>
      </c>
      <c r="BB1070">
        <f>IF('Main Data'!AG1070="Yes",1,0)</f>
        <v>0</v>
      </c>
      <c r="BC1070">
        <f>IF('Main Data'!AB1070="Yes",1,0)</f>
        <v>0</v>
      </c>
      <c r="BD1070">
        <f>IF('Main Data'!AA1070="Yes",1,0)</f>
        <v>0</v>
      </c>
      <c r="BE1070">
        <f>IF('Main Data'!AC1070="Yes",1,0)</f>
        <v>0</v>
      </c>
      <c r="BF1070">
        <f>IF('Main Data'!AF1070="Yes",1,0)</f>
        <v>0</v>
      </c>
      <c r="BG1070">
        <f>IF(OR('Main Data'!AI1070="Yes",'Main Data'!AL1070="Yes"),1,0)</f>
        <v>0</v>
      </c>
      <c r="BH1070">
        <f>IF('Main Data'!AJ1070="Yes",1,0)</f>
        <v>0</v>
      </c>
      <c r="BI1070">
        <f>IF('Main Data'!AK1070="Yes",1,0)</f>
        <v>0</v>
      </c>
      <c r="BJ1070">
        <f>IF('Main Data'!AM1070="Yes",1,0)</f>
        <v>0</v>
      </c>
      <c r="BK1070">
        <f>IF('Main Data'!AQ1070="Yes",1,0)</f>
        <v>0</v>
      </c>
      <c r="BL1070" s="21">
        <f t="shared" si="97"/>
        <v>0</v>
      </c>
      <c r="BM1070" s="21">
        <f t="shared" si="98"/>
        <v>1</v>
      </c>
      <c r="BN1070" s="21">
        <f t="shared" si="99"/>
        <v>0</v>
      </c>
      <c r="BO1070" s="21">
        <f t="shared" si="100"/>
        <v>0</v>
      </c>
      <c r="BP1070" s="21">
        <f t="shared" si="101"/>
        <v>0</v>
      </c>
    </row>
    <row r="1071" spans="1:68" x14ac:dyDescent="0.2">
      <c r="A1071">
        <v>1067</v>
      </c>
      <c r="B1071" s="33">
        <f>'Main Data'!C1071</f>
        <v>43779</v>
      </c>
      <c r="C1071">
        <f>'Main Data'!D1071</f>
        <v>396</v>
      </c>
      <c r="D1071" s="26">
        <f>'Main Data'!E1071</f>
        <v>5500</v>
      </c>
      <c r="E1071" s="26">
        <f>'Main Data'!F1071</f>
        <v>6875</v>
      </c>
      <c r="F1071" s="34">
        <f t="shared" si="96"/>
        <v>8.6125033712205621</v>
      </c>
      <c r="G1071">
        <f>IF('Main Data'!H1071="AP",1,0)</f>
        <v>0</v>
      </c>
      <c r="H1071">
        <f>IF('Main Data'!H1071="Blancpain",1,0)</f>
        <v>0</v>
      </c>
      <c r="I1071">
        <f>IF('Main Data'!H1071="Breguet",1,0)</f>
        <v>0</v>
      </c>
      <c r="J1071">
        <f>IF('Main Data'!H1071="Breitling",1,0)</f>
        <v>0</v>
      </c>
      <c r="K1071">
        <f>IF('Main Data'!H1071="Cartier",1,0)</f>
        <v>0</v>
      </c>
      <c r="L1071">
        <f>IF('Main Data'!H1071="Gallet",1,0)</f>
        <v>0</v>
      </c>
      <c r="M1071">
        <f>IF('Main Data'!H1071="Girard Perregaux",1,0)</f>
        <v>0</v>
      </c>
      <c r="N1071">
        <f>IF('Main Data'!H1071="Gubelin",1,0)</f>
        <v>0</v>
      </c>
      <c r="O1071">
        <f>IF('Main Data'!H1071="Heuer",1,0)</f>
        <v>0</v>
      </c>
      <c r="P1071">
        <f>IF('Main Data'!H1071="IWC",1,0)</f>
        <v>0</v>
      </c>
      <c r="Q1071">
        <f>IF('Main Data'!H1071="JLC",1,0)</f>
        <v>0</v>
      </c>
      <c r="R1071">
        <f>IF('Main Data'!H1071="Longines",1,0)</f>
        <v>0</v>
      </c>
      <c r="S1071">
        <f>IF('Main Data'!H1071="Movado",1,0)</f>
        <v>0</v>
      </c>
      <c r="T1071">
        <f>IF('Main Data'!H1071="Omega",1,0)</f>
        <v>0</v>
      </c>
      <c r="U1071">
        <f>IF('Main Data'!H1071="Panerai",1,0)</f>
        <v>0</v>
      </c>
      <c r="V1071">
        <f>IF('Main Data'!H1071="Patek",1,0)</f>
        <v>1</v>
      </c>
      <c r="W1071">
        <f>IF('Main Data'!H1071="Rolex",1,0)</f>
        <v>0</v>
      </c>
      <c r="X1071">
        <f>IF('Main Data'!H1071="Tudor",1,0)</f>
        <v>0</v>
      </c>
      <c r="Y1071">
        <f>IF('Main Data'!H1071="Ulysse Nardin",1,0)</f>
        <v>0</v>
      </c>
      <c r="Z1071">
        <f>IF('Main Data'!H1071="Universal Geneve",1,0)</f>
        <v>0</v>
      </c>
      <c r="AA1071">
        <f>IF('Main Data'!H1071="Vacheron",1,0)</f>
        <v>0</v>
      </c>
      <c r="AB1071">
        <f>IF('Main Data'!H1071="Zenith",1,0)</f>
        <v>0</v>
      </c>
      <c r="AC1071">
        <f>IF('Main Data'!J1071="Stainless Steel",1,0)</f>
        <v>0</v>
      </c>
      <c r="AD1071">
        <f>IF('Main Data'!J1071="Two-tone",1,0)</f>
        <v>0</v>
      </c>
      <c r="AE1071">
        <f>IF(OR('Main Data'!J1071="YG 18K",'Main Data'!J1071="YG &lt;18K",'Main Data'!J1071="PG 18K",'Main Data'!J1071="PG &lt;18K",'Main Data'!J1071="WG 18K",'Main Data'!J1071="Mixes of 18K",'Main Data'!J1071="Mixes &lt;18K"),1,0)</f>
        <v>1</v>
      </c>
      <c r="AF1071">
        <f>IF('Main Data'!J1071="Platinum",1,0)</f>
        <v>0</v>
      </c>
      <c r="AG1071">
        <f>IF(OR('Main Data'!J1071="PVD",'Main Data'!J1071="Gold Plate",'Main Data'!J1071="Other"),1,0)</f>
        <v>0</v>
      </c>
      <c r="AH1071">
        <f>IF('Main Data'!N1071="Stainless Steel",1,0)</f>
        <v>0</v>
      </c>
      <c r="AI1071">
        <f>IF('Main Data'!N1071="Leather",1,0)</f>
        <v>1</v>
      </c>
      <c r="AJ1071">
        <f>IF('Main Data'!N1071="Two-tone",1,0)</f>
        <v>0</v>
      </c>
      <c r="AK1071">
        <f>IF(OR('Main Data'!N1071="YG 18K",'Main Data'!N1071="PG 18K",'Main Data'!N1071="WG 18K",'Main Data'!N1071="Mixes of 18K"),1,0)</f>
        <v>0</v>
      </c>
      <c r="AL1071">
        <f>IF(OR(,'Main Data'!N1071="PVD",'Main Data'!N1071="Gold plate"),1,0)</f>
        <v>0</v>
      </c>
      <c r="AM1071">
        <f>IF(OR('Main Data'!AV1071="Yes",'Main Data'!AW1071="Yes",'Main Data'!AU1071="Yes"),1,0)</f>
        <v>0</v>
      </c>
      <c r="AN1071">
        <f>IF(OR(ISTEXT('Main Data'!AX1071), ISTEXT('Main Data'!AY1071)),1,0)</f>
        <v>0</v>
      </c>
      <c r="AO1071">
        <f>IF('Main Data'!AZ1071="Yes",1,0)</f>
        <v>0</v>
      </c>
      <c r="AP1071">
        <f>IF('Main Data'!BA1071="Yes",1,0)</f>
        <v>0</v>
      </c>
      <c r="AQ1071">
        <f>IF('Main Data'!BD1071="Yes",1,0)</f>
        <v>0</v>
      </c>
      <c r="AR1071">
        <f>IF('Main Data'!BE1071="A",1,0)</f>
        <v>0</v>
      </c>
      <c r="AS1071">
        <f>IF('Main Data'!BE1071="AA",1,0)</f>
        <v>1</v>
      </c>
      <c r="AT1071">
        <f>IF('Main Data'!BE1071="AAA",1,0)</f>
        <v>0</v>
      </c>
      <c r="AU1071">
        <f>IF('Main Data'!BE1071="AAAA",1,0)</f>
        <v>0</v>
      </c>
      <c r="AV1071">
        <f>IF('Main Data'!P1071="Yes",1,0)</f>
        <v>1</v>
      </c>
      <c r="AW1071">
        <f>IF('Main Data'!AP1071="Yes",1,0)</f>
        <v>0</v>
      </c>
      <c r="AX1071">
        <f>IF(OR('Main Data'!V1071="Yes", 'Main Data'!W1071="Yes",'Main Data'!X1071="Yes"),1,0)</f>
        <v>0</v>
      </c>
      <c r="AY1071">
        <f>IF(OR('Main Data'!Y1071="Yes",'Main Data'!Z1071="Yes"),1,0)</f>
        <v>0</v>
      </c>
      <c r="AZ1071">
        <f>IF('Main Data'!AR1071="Yes",1,0)</f>
        <v>0</v>
      </c>
      <c r="BA1071">
        <f>IF('Main Data'!AS1071="Yes",1,0)</f>
        <v>0</v>
      </c>
      <c r="BB1071">
        <f>IF('Main Data'!AG1071="Yes",1,0)</f>
        <v>0</v>
      </c>
      <c r="BC1071">
        <f>IF('Main Data'!AB1071="Yes",1,0)</f>
        <v>0</v>
      </c>
      <c r="BD1071">
        <f>IF('Main Data'!AA1071="Yes",1,0)</f>
        <v>0</v>
      </c>
      <c r="BE1071">
        <f>IF('Main Data'!AC1071="Yes",1,0)</f>
        <v>0</v>
      </c>
      <c r="BF1071">
        <f>IF('Main Data'!AF1071="Yes",1,0)</f>
        <v>0</v>
      </c>
      <c r="BG1071">
        <f>IF(OR('Main Data'!AI1071="Yes",'Main Data'!AL1071="Yes"),1,0)</f>
        <v>0</v>
      </c>
      <c r="BH1071">
        <f>IF('Main Data'!AJ1071="Yes",1,0)</f>
        <v>0</v>
      </c>
      <c r="BI1071">
        <f>IF('Main Data'!AK1071="Yes",1,0)</f>
        <v>0</v>
      </c>
      <c r="BJ1071">
        <f>IF('Main Data'!AM1071="Yes",1,0)</f>
        <v>0</v>
      </c>
      <c r="BK1071">
        <f>IF('Main Data'!AQ1071="Yes",1,0)</f>
        <v>0</v>
      </c>
      <c r="BL1071" s="21">
        <f t="shared" si="97"/>
        <v>0</v>
      </c>
      <c r="BM1071" s="21">
        <f t="shared" si="98"/>
        <v>1</v>
      </c>
      <c r="BN1071" s="21">
        <f t="shared" si="99"/>
        <v>0</v>
      </c>
      <c r="BO1071" s="21">
        <f t="shared" si="100"/>
        <v>0</v>
      </c>
      <c r="BP1071" s="21">
        <f t="shared" si="101"/>
        <v>0</v>
      </c>
    </row>
    <row r="1072" spans="1:68" x14ac:dyDescent="0.2">
      <c r="A1072">
        <v>1068</v>
      </c>
      <c r="B1072" s="33">
        <f>'Main Data'!C1072</f>
        <v>43779</v>
      </c>
      <c r="C1072">
        <f>'Main Data'!D1072</f>
        <v>423</v>
      </c>
      <c r="D1072" s="26">
        <f>'Main Data'!E1072</f>
        <v>54000</v>
      </c>
      <c r="E1072" s="26">
        <f>'Main Data'!F1072</f>
        <v>67500</v>
      </c>
      <c r="F1072" s="34">
        <f t="shared" si="96"/>
        <v>10.896739325546411</v>
      </c>
      <c r="G1072">
        <f>IF('Main Data'!H1072="AP",1,0)</f>
        <v>0</v>
      </c>
      <c r="H1072">
        <f>IF('Main Data'!H1072="Blancpain",1,0)</f>
        <v>0</v>
      </c>
      <c r="I1072">
        <f>IF('Main Data'!H1072="Breguet",1,0)</f>
        <v>0</v>
      </c>
      <c r="J1072">
        <f>IF('Main Data'!H1072="Breitling",1,0)</f>
        <v>0</v>
      </c>
      <c r="K1072">
        <f>IF('Main Data'!H1072="Cartier",1,0)</f>
        <v>0</v>
      </c>
      <c r="L1072">
        <f>IF('Main Data'!H1072="Gallet",1,0)</f>
        <v>0</v>
      </c>
      <c r="M1072">
        <f>IF('Main Data'!H1072="Girard Perregaux",1,0)</f>
        <v>0</v>
      </c>
      <c r="N1072">
        <f>IF('Main Data'!H1072="Gubelin",1,0)</f>
        <v>0</v>
      </c>
      <c r="O1072">
        <f>IF('Main Data'!H1072="Heuer",1,0)</f>
        <v>0</v>
      </c>
      <c r="P1072">
        <f>IF('Main Data'!H1072="IWC",1,0)</f>
        <v>0</v>
      </c>
      <c r="Q1072">
        <f>IF('Main Data'!H1072="JLC",1,0)</f>
        <v>0</v>
      </c>
      <c r="R1072">
        <f>IF('Main Data'!H1072="Longines",1,0)</f>
        <v>0</v>
      </c>
      <c r="S1072">
        <f>IF('Main Data'!H1072="Movado",1,0)</f>
        <v>0</v>
      </c>
      <c r="T1072">
        <f>IF('Main Data'!H1072="Omega",1,0)</f>
        <v>0</v>
      </c>
      <c r="U1072">
        <f>IF('Main Data'!H1072="Panerai",1,0)</f>
        <v>0</v>
      </c>
      <c r="V1072">
        <f>IF('Main Data'!H1072="Patek",1,0)</f>
        <v>0</v>
      </c>
      <c r="W1072">
        <f>IF('Main Data'!H1072="Rolex",1,0)</f>
        <v>0</v>
      </c>
      <c r="X1072">
        <f>IF('Main Data'!H1072="Tudor",1,0)</f>
        <v>0</v>
      </c>
      <c r="Y1072">
        <f>IF('Main Data'!H1072="Ulysse Nardin",1,0)</f>
        <v>0</v>
      </c>
      <c r="Z1072">
        <f>IF('Main Data'!H1072="Universal Geneve",1,0)</f>
        <v>0</v>
      </c>
      <c r="AA1072">
        <f>IF('Main Data'!H1072="Vacheron",1,0)</f>
        <v>1</v>
      </c>
      <c r="AB1072">
        <f>IF('Main Data'!H1072="Zenith",1,0)</f>
        <v>0</v>
      </c>
      <c r="AC1072">
        <f>IF('Main Data'!J1072="Stainless Steel",1,0)</f>
        <v>0</v>
      </c>
      <c r="AD1072">
        <f>IF('Main Data'!J1072="Two-tone",1,0)</f>
        <v>0</v>
      </c>
      <c r="AE1072">
        <f>IF(OR('Main Data'!J1072="YG 18K",'Main Data'!J1072="YG &lt;18K",'Main Data'!J1072="PG 18K",'Main Data'!J1072="PG &lt;18K",'Main Data'!J1072="WG 18K",'Main Data'!J1072="Mixes of 18K",'Main Data'!J1072="Mixes &lt;18K"),1,0)</f>
        <v>1</v>
      </c>
      <c r="AF1072">
        <f>IF('Main Data'!J1072="Platinum",1,0)</f>
        <v>0</v>
      </c>
      <c r="AG1072">
        <f>IF(OR('Main Data'!J1072="PVD",'Main Data'!J1072="Gold Plate",'Main Data'!J1072="Other"),1,0)</f>
        <v>0</v>
      </c>
      <c r="AH1072">
        <f>IF('Main Data'!N1072="Stainless Steel",1,0)</f>
        <v>0</v>
      </c>
      <c r="AI1072">
        <f>IF('Main Data'!N1072="Leather",1,0)</f>
        <v>1</v>
      </c>
      <c r="AJ1072">
        <f>IF('Main Data'!N1072="Two-tone",1,0)</f>
        <v>0</v>
      </c>
      <c r="AK1072">
        <f>IF(OR('Main Data'!N1072="YG 18K",'Main Data'!N1072="PG 18K",'Main Data'!N1072="WG 18K",'Main Data'!N1072="Mixes of 18K"),1,0)</f>
        <v>0</v>
      </c>
      <c r="AL1072">
        <f>IF(OR(,'Main Data'!N1072="PVD",'Main Data'!N1072="Gold plate"),1,0)</f>
        <v>0</v>
      </c>
      <c r="AM1072">
        <f>IF(OR('Main Data'!AV1072="Yes",'Main Data'!AW1072="Yes",'Main Data'!AU1072="Yes"),1,0)</f>
        <v>0</v>
      </c>
      <c r="AN1072">
        <f>IF(OR(ISTEXT('Main Data'!AX1072), ISTEXT('Main Data'!AY1072)),1,0)</f>
        <v>0</v>
      </c>
      <c r="AO1072">
        <f>IF('Main Data'!AZ1072="Yes",1,0)</f>
        <v>0</v>
      </c>
      <c r="AP1072">
        <f>IF('Main Data'!BA1072="Yes",1,0)</f>
        <v>0</v>
      </c>
      <c r="AQ1072">
        <f>IF('Main Data'!BD1072="Yes",1,0)</f>
        <v>0</v>
      </c>
      <c r="AR1072">
        <f>IF('Main Data'!BE1072="A",1,0)</f>
        <v>0</v>
      </c>
      <c r="AS1072">
        <f>IF('Main Data'!BE1072="AA",1,0)</f>
        <v>0</v>
      </c>
      <c r="AT1072">
        <f>IF('Main Data'!BE1072="AAA",1,0)</f>
        <v>0</v>
      </c>
      <c r="AU1072">
        <f>IF('Main Data'!BE1072="AAAA",1,0)</f>
        <v>1</v>
      </c>
      <c r="AV1072">
        <f>IF('Main Data'!P1072="Yes",1,0)</f>
        <v>1</v>
      </c>
      <c r="AW1072">
        <f>IF('Main Data'!AP1072="Yes",1,0)</f>
        <v>0</v>
      </c>
      <c r="AX1072">
        <f>IF(OR('Main Data'!V1072="Yes", 'Main Data'!W1072="Yes",'Main Data'!X1072="Yes"),1,0)</f>
        <v>0</v>
      </c>
      <c r="AY1072">
        <f>IF(OR('Main Data'!Y1072="Yes",'Main Data'!Z1072="Yes"),1,0)</f>
        <v>0</v>
      </c>
      <c r="AZ1072">
        <f>IF('Main Data'!AR1072="Yes",1,0)</f>
        <v>0</v>
      </c>
      <c r="BA1072">
        <f>IF('Main Data'!AS1072="Yes",1,0)</f>
        <v>0</v>
      </c>
      <c r="BB1072">
        <f>IF('Main Data'!AG1072="Yes",1,0)</f>
        <v>0</v>
      </c>
      <c r="BC1072">
        <f>IF('Main Data'!AB1072="Yes",1,0)</f>
        <v>0</v>
      </c>
      <c r="BD1072">
        <f>IF('Main Data'!AA1072="Yes",1,0)</f>
        <v>0</v>
      </c>
      <c r="BE1072">
        <f>IF('Main Data'!AC1072="Yes",1,0)</f>
        <v>0</v>
      </c>
      <c r="BF1072">
        <f>IF('Main Data'!AF1072="Yes",1,0)</f>
        <v>0</v>
      </c>
      <c r="BG1072">
        <f>IF(OR('Main Data'!AI1072="Yes",'Main Data'!AL1072="Yes"),1,0)</f>
        <v>0</v>
      </c>
      <c r="BH1072">
        <f>IF('Main Data'!AJ1072="Yes",1,0)</f>
        <v>0</v>
      </c>
      <c r="BI1072">
        <f>IF('Main Data'!AK1072="Yes",1,0)</f>
        <v>0</v>
      </c>
      <c r="BJ1072">
        <f>IF('Main Data'!AM1072="Yes",1,0)</f>
        <v>0</v>
      </c>
      <c r="BK1072">
        <f>IF('Main Data'!AQ1072="Yes",1,0)</f>
        <v>0</v>
      </c>
      <c r="BL1072" s="21">
        <f t="shared" si="97"/>
        <v>0</v>
      </c>
      <c r="BM1072" s="21">
        <f t="shared" si="98"/>
        <v>1</v>
      </c>
      <c r="BN1072" s="21">
        <f t="shared" si="99"/>
        <v>0</v>
      </c>
      <c r="BO1072" s="21">
        <f t="shared" si="100"/>
        <v>0</v>
      </c>
      <c r="BP1072" s="21">
        <f t="shared" si="101"/>
        <v>0</v>
      </c>
    </row>
    <row r="1073" spans="1:68" x14ac:dyDescent="0.2">
      <c r="A1073">
        <v>1069</v>
      </c>
      <c r="B1073" s="33">
        <f>'Main Data'!C1073</f>
        <v>43779</v>
      </c>
      <c r="C1073">
        <f>'Main Data'!D1073</f>
        <v>431</v>
      </c>
      <c r="D1073" s="26">
        <f>'Main Data'!E1073</f>
        <v>3800</v>
      </c>
      <c r="E1073" s="26">
        <f>'Main Data'!F1073</f>
        <v>4750</v>
      </c>
      <c r="F1073" s="34">
        <f t="shared" si="96"/>
        <v>8.2427563457144775</v>
      </c>
      <c r="G1073">
        <f>IF('Main Data'!H1073="AP",1,0)</f>
        <v>0</v>
      </c>
      <c r="H1073">
        <f>IF('Main Data'!H1073="Blancpain",1,0)</f>
        <v>0</v>
      </c>
      <c r="I1073">
        <f>IF('Main Data'!H1073="Breguet",1,0)</f>
        <v>0</v>
      </c>
      <c r="J1073">
        <f>IF('Main Data'!H1073="Breitling",1,0)</f>
        <v>0</v>
      </c>
      <c r="K1073">
        <f>IF('Main Data'!H1073="Cartier",1,0)</f>
        <v>0</v>
      </c>
      <c r="L1073">
        <f>IF('Main Data'!H1073="Gallet",1,0)</f>
        <v>0</v>
      </c>
      <c r="M1073">
        <f>IF('Main Data'!H1073="Girard Perregaux",1,0)</f>
        <v>0</v>
      </c>
      <c r="N1073">
        <f>IF('Main Data'!H1073="Gubelin",1,0)</f>
        <v>0</v>
      </c>
      <c r="O1073">
        <f>IF('Main Data'!H1073="Heuer",1,0)</f>
        <v>0</v>
      </c>
      <c r="P1073">
        <f>IF('Main Data'!H1073="IWC",1,0)</f>
        <v>0</v>
      </c>
      <c r="Q1073">
        <f>IF('Main Data'!H1073="JLC",1,0)</f>
        <v>1</v>
      </c>
      <c r="R1073">
        <f>IF('Main Data'!H1073="Longines",1,0)</f>
        <v>0</v>
      </c>
      <c r="S1073">
        <f>IF('Main Data'!H1073="Movado",1,0)</f>
        <v>0</v>
      </c>
      <c r="T1073">
        <f>IF('Main Data'!H1073="Omega",1,0)</f>
        <v>0</v>
      </c>
      <c r="U1073">
        <f>IF('Main Data'!H1073="Panerai",1,0)</f>
        <v>0</v>
      </c>
      <c r="V1073">
        <f>IF('Main Data'!H1073="Patek",1,0)</f>
        <v>0</v>
      </c>
      <c r="W1073">
        <f>IF('Main Data'!H1073="Rolex",1,0)</f>
        <v>0</v>
      </c>
      <c r="X1073">
        <f>IF('Main Data'!H1073="Tudor",1,0)</f>
        <v>0</v>
      </c>
      <c r="Y1073">
        <f>IF('Main Data'!H1073="Ulysse Nardin",1,0)</f>
        <v>0</v>
      </c>
      <c r="Z1073">
        <f>IF('Main Data'!H1073="Universal Geneve",1,0)</f>
        <v>0</v>
      </c>
      <c r="AA1073">
        <f>IF('Main Data'!H1073="Vacheron",1,0)</f>
        <v>0</v>
      </c>
      <c r="AB1073">
        <f>IF('Main Data'!H1073="Zenith",1,0)</f>
        <v>0</v>
      </c>
      <c r="AC1073">
        <f>IF('Main Data'!J1073="Stainless Steel",1,0)</f>
        <v>0</v>
      </c>
      <c r="AD1073">
        <f>IF('Main Data'!J1073="Two-tone",1,0)</f>
        <v>0</v>
      </c>
      <c r="AE1073">
        <f>IF(OR('Main Data'!J1073="YG 18K",'Main Data'!J1073="YG &lt;18K",'Main Data'!J1073="PG 18K",'Main Data'!J1073="PG &lt;18K",'Main Data'!J1073="WG 18K",'Main Data'!J1073="Mixes of 18K",'Main Data'!J1073="Mixes &lt;18K"),1,0)</f>
        <v>1</v>
      </c>
      <c r="AF1073">
        <f>IF('Main Data'!J1073="Platinum",1,0)</f>
        <v>0</v>
      </c>
      <c r="AG1073">
        <f>IF(OR('Main Data'!J1073="PVD",'Main Data'!J1073="Gold Plate",'Main Data'!J1073="Other"),1,0)</f>
        <v>0</v>
      </c>
      <c r="AH1073">
        <f>IF('Main Data'!N1073="Stainless Steel",1,0)</f>
        <v>0</v>
      </c>
      <c r="AI1073">
        <f>IF('Main Data'!N1073="Leather",1,0)</f>
        <v>1</v>
      </c>
      <c r="AJ1073">
        <f>IF('Main Data'!N1073="Two-tone",1,0)</f>
        <v>0</v>
      </c>
      <c r="AK1073">
        <f>IF(OR('Main Data'!N1073="YG 18K",'Main Data'!N1073="PG 18K",'Main Data'!N1073="WG 18K",'Main Data'!N1073="Mixes of 18K"),1,0)</f>
        <v>0</v>
      </c>
      <c r="AL1073">
        <f>IF(OR(,'Main Data'!N1073="PVD",'Main Data'!N1073="Gold plate"),1,0)</f>
        <v>0</v>
      </c>
      <c r="AM1073">
        <f>IF(OR('Main Data'!AV1073="Yes",'Main Data'!AW1073="Yes",'Main Data'!AU1073="Yes"),1,0)</f>
        <v>0</v>
      </c>
      <c r="AN1073">
        <f>IF(OR(ISTEXT('Main Data'!AX1073), ISTEXT('Main Data'!AY1073)),1,0)</f>
        <v>1</v>
      </c>
      <c r="AO1073">
        <f>IF('Main Data'!AZ1073="Yes",1,0)</f>
        <v>0</v>
      </c>
      <c r="AP1073">
        <f>IF('Main Data'!BA1073="Yes",1,0)</f>
        <v>0</v>
      </c>
      <c r="AQ1073">
        <f>IF('Main Data'!BD1073="Yes",1,0)</f>
        <v>0</v>
      </c>
      <c r="AR1073">
        <f>IF('Main Data'!BE1073="A",1,0)</f>
        <v>0</v>
      </c>
      <c r="AS1073">
        <f>IF('Main Data'!BE1073="AA",1,0)</f>
        <v>0</v>
      </c>
      <c r="AT1073">
        <f>IF('Main Data'!BE1073="AAA",1,0)</f>
        <v>1</v>
      </c>
      <c r="AU1073">
        <f>IF('Main Data'!BE1073="AAAA",1,0)</f>
        <v>0</v>
      </c>
      <c r="AV1073">
        <f>IF('Main Data'!P1073="Yes",1,0)</f>
        <v>1</v>
      </c>
      <c r="AW1073">
        <f>IF('Main Data'!AP1073="Yes",1,0)</f>
        <v>0</v>
      </c>
      <c r="AX1073">
        <f>IF(OR('Main Data'!V1073="Yes", 'Main Data'!W1073="Yes",'Main Data'!X1073="Yes"),1,0)</f>
        <v>0</v>
      </c>
      <c r="AY1073">
        <f>IF(OR('Main Data'!Y1073="Yes",'Main Data'!Z1073="Yes"),1,0)</f>
        <v>0</v>
      </c>
      <c r="AZ1073">
        <f>IF('Main Data'!AR1073="Yes",1,0)</f>
        <v>0</v>
      </c>
      <c r="BA1073">
        <f>IF('Main Data'!AS1073="Yes",1,0)</f>
        <v>0</v>
      </c>
      <c r="BB1073">
        <f>IF('Main Data'!AG1073="Yes",1,0)</f>
        <v>0</v>
      </c>
      <c r="BC1073">
        <f>IF('Main Data'!AB1073="Yes",1,0)</f>
        <v>0</v>
      </c>
      <c r="BD1073">
        <f>IF('Main Data'!AA1073="Yes",1,0)</f>
        <v>0</v>
      </c>
      <c r="BE1073">
        <f>IF('Main Data'!AC1073="Yes",1,0)</f>
        <v>0</v>
      </c>
      <c r="BF1073">
        <f>IF('Main Data'!AF1073="Yes",1,0)</f>
        <v>0</v>
      </c>
      <c r="BG1073">
        <f>IF(OR('Main Data'!AI1073="Yes",'Main Data'!AL1073="Yes"),1,0)</f>
        <v>0</v>
      </c>
      <c r="BH1073">
        <f>IF('Main Data'!AJ1073="Yes",1,0)</f>
        <v>0</v>
      </c>
      <c r="BI1073">
        <f>IF('Main Data'!AK1073="Yes",1,0)</f>
        <v>0</v>
      </c>
      <c r="BJ1073">
        <f>IF('Main Data'!AM1073="Yes",1,0)</f>
        <v>0</v>
      </c>
      <c r="BK1073">
        <f>IF('Main Data'!AQ1073="Yes",1,0)</f>
        <v>0</v>
      </c>
      <c r="BL1073" s="21">
        <f t="shared" si="97"/>
        <v>0</v>
      </c>
      <c r="BM1073" s="21">
        <f t="shared" si="98"/>
        <v>1</v>
      </c>
      <c r="BN1073" s="21">
        <f t="shared" si="99"/>
        <v>0</v>
      </c>
      <c r="BO1073" s="21">
        <f t="shared" si="100"/>
        <v>0</v>
      </c>
      <c r="BP1073" s="21">
        <f t="shared" si="101"/>
        <v>0</v>
      </c>
    </row>
    <row r="1074" spans="1:68" x14ac:dyDescent="0.2">
      <c r="A1074">
        <v>1070</v>
      </c>
      <c r="B1074" s="33">
        <f>'Main Data'!C1074</f>
        <v>43779</v>
      </c>
      <c r="C1074">
        <f>'Main Data'!D1074</f>
        <v>432</v>
      </c>
      <c r="D1074" s="26">
        <f>'Main Data'!E1074</f>
        <v>5000</v>
      </c>
      <c r="E1074" s="26">
        <f>'Main Data'!F1074</f>
        <v>6250</v>
      </c>
      <c r="F1074" s="34">
        <f t="shared" si="96"/>
        <v>8.5171931914162382</v>
      </c>
      <c r="G1074">
        <f>IF('Main Data'!H1074="AP",1,0)</f>
        <v>0</v>
      </c>
      <c r="H1074">
        <f>IF('Main Data'!H1074="Blancpain",1,0)</f>
        <v>0</v>
      </c>
      <c r="I1074">
        <f>IF('Main Data'!H1074="Breguet",1,0)</f>
        <v>0</v>
      </c>
      <c r="J1074">
        <f>IF('Main Data'!H1074="Breitling",1,0)</f>
        <v>0</v>
      </c>
      <c r="K1074">
        <f>IF('Main Data'!H1074="Cartier",1,0)</f>
        <v>0</v>
      </c>
      <c r="L1074">
        <f>IF('Main Data'!H1074="Gallet",1,0)</f>
        <v>0</v>
      </c>
      <c r="M1074">
        <f>IF('Main Data'!H1074="Girard Perregaux",1,0)</f>
        <v>0</v>
      </c>
      <c r="N1074">
        <f>IF('Main Data'!H1074="Gubelin",1,0)</f>
        <v>0</v>
      </c>
      <c r="O1074">
        <f>IF('Main Data'!H1074="Heuer",1,0)</f>
        <v>0</v>
      </c>
      <c r="P1074">
        <f>IF('Main Data'!H1074="IWC",1,0)</f>
        <v>0</v>
      </c>
      <c r="Q1074">
        <f>IF('Main Data'!H1074="JLC",1,0)</f>
        <v>1</v>
      </c>
      <c r="R1074">
        <f>IF('Main Data'!H1074="Longines",1,0)</f>
        <v>0</v>
      </c>
      <c r="S1074">
        <f>IF('Main Data'!H1074="Movado",1,0)</f>
        <v>0</v>
      </c>
      <c r="T1074">
        <f>IF('Main Data'!H1074="Omega",1,0)</f>
        <v>0</v>
      </c>
      <c r="U1074">
        <f>IF('Main Data'!H1074="Panerai",1,0)</f>
        <v>0</v>
      </c>
      <c r="V1074">
        <f>IF('Main Data'!H1074="Patek",1,0)</f>
        <v>0</v>
      </c>
      <c r="W1074">
        <f>IF('Main Data'!H1074="Rolex",1,0)</f>
        <v>0</v>
      </c>
      <c r="X1074">
        <f>IF('Main Data'!H1074="Tudor",1,0)</f>
        <v>0</v>
      </c>
      <c r="Y1074">
        <f>IF('Main Data'!H1074="Ulysse Nardin",1,0)</f>
        <v>0</v>
      </c>
      <c r="Z1074">
        <f>IF('Main Data'!H1074="Universal Geneve",1,0)</f>
        <v>0</v>
      </c>
      <c r="AA1074">
        <f>IF('Main Data'!H1074="Vacheron",1,0)</f>
        <v>0</v>
      </c>
      <c r="AB1074">
        <f>IF('Main Data'!H1074="Zenith",1,0)</f>
        <v>0</v>
      </c>
      <c r="AC1074">
        <f>IF('Main Data'!J1074="Stainless Steel",1,0)</f>
        <v>0</v>
      </c>
      <c r="AD1074">
        <f>IF('Main Data'!J1074="Two-tone",1,0)</f>
        <v>1</v>
      </c>
      <c r="AE1074">
        <f>IF(OR('Main Data'!J1074="YG 18K",'Main Data'!J1074="YG &lt;18K",'Main Data'!J1074="PG 18K",'Main Data'!J1074="PG &lt;18K",'Main Data'!J1074="WG 18K",'Main Data'!J1074="Mixes of 18K",'Main Data'!J1074="Mixes &lt;18K"),1,0)</f>
        <v>0</v>
      </c>
      <c r="AF1074">
        <f>IF('Main Data'!J1074="Platinum",1,0)</f>
        <v>0</v>
      </c>
      <c r="AG1074">
        <f>IF(OR('Main Data'!J1074="PVD",'Main Data'!J1074="Gold Plate",'Main Data'!J1074="Other"),1,0)</f>
        <v>0</v>
      </c>
      <c r="AH1074">
        <f>IF('Main Data'!N1074="Stainless Steel",1,0)</f>
        <v>0</v>
      </c>
      <c r="AI1074">
        <f>IF('Main Data'!N1074="Leather",1,0)</f>
        <v>1</v>
      </c>
      <c r="AJ1074">
        <f>IF('Main Data'!N1074="Two-tone",1,0)</f>
        <v>0</v>
      </c>
      <c r="AK1074">
        <f>IF(OR('Main Data'!N1074="YG 18K",'Main Data'!N1074="PG 18K",'Main Data'!N1074="WG 18K",'Main Data'!N1074="Mixes of 18K"),1,0)</f>
        <v>0</v>
      </c>
      <c r="AL1074">
        <f>IF(OR(,'Main Data'!N1074="PVD",'Main Data'!N1074="Gold plate"),1,0)</f>
        <v>0</v>
      </c>
      <c r="AM1074">
        <f>IF(OR('Main Data'!AV1074="Yes",'Main Data'!AW1074="Yes",'Main Data'!AU1074="Yes"),1,0)</f>
        <v>0</v>
      </c>
      <c r="AN1074">
        <f>IF(OR(ISTEXT('Main Data'!AX1074), ISTEXT('Main Data'!AY1074)),1,0)</f>
        <v>1</v>
      </c>
      <c r="AO1074">
        <f>IF('Main Data'!AZ1074="Yes",1,0)</f>
        <v>0</v>
      </c>
      <c r="AP1074">
        <f>IF('Main Data'!BA1074="Yes",1,0)</f>
        <v>0</v>
      </c>
      <c r="AQ1074">
        <f>IF('Main Data'!BD1074="Yes",1,0)</f>
        <v>0</v>
      </c>
      <c r="AR1074">
        <f>IF('Main Data'!BE1074="A",1,0)</f>
        <v>0</v>
      </c>
      <c r="AS1074">
        <f>IF('Main Data'!BE1074="AA",1,0)</f>
        <v>0</v>
      </c>
      <c r="AT1074">
        <f>IF('Main Data'!BE1074="AAA",1,0)</f>
        <v>1</v>
      </c>
      <c r="AU1074">
        <f>IF('Main Data'!BE1074="AAAA",1,0)</f>
        <v>0</v>
      </c>
      <c r="AV1074">
        <f>IF('Main Data'!P1074="Yes",1,0)</f>
        <v>1</v>
      </c>
      <c r="AW1074">
        <f>IF('Main Data'!AP1074="Yes",1,0)</f>
        <v>0</v>
      </c>
      <c r="AX1074">
        <f>IF(OR('Main Data'!V1074="Yes", 'Main Data'!W1074="Yes",'Main Data'!X1074="Yes"),1,0)</f>
        <v>0</v>
      </c>
      <c r="AY1074">
        <f>IF(OR('Main Data'!Y1074="Yes",'Main Data'!Z1074="Yes"),1,0)</f>
        <v>0</v>
      </c>
      <c r="AZ1074">
        <f>IF('Main Data'!AR1074="Yes",1,0)</f>
        <v>1</v>
      </c>
      <c r="BA1074">
        <f>IF('Main Data'!AS1074="Yes",1,0)</f>
        <v>0</v>
      </c>
      <c r="BB1074">
        <f>IF('Main Data'!AG1074="Yes",1,0)</f>
        <v>0</v>
      </c>
      <c r="BC1074">
        <f>IF('Main Data'!AB1074="Yes",1,0)</f>
        <v>0</v>
      </c>
      <c r="BD1074">
        <f>IF('Main Data'!AA1074="Yes",1,0)</f>
        <v>0</v>
      </c>
      <c r="BE1074">
        <f>IF('Main Data'!AC1074="Yes",1,0)</f>
        <v>0</v>
      </c>
      <c r="BF1074">
        <f>IF('Main Data'!AF1074="Yes",1,0)</f>
        <v>0</v>
      </c>
      <c r="BG1074">
        <f>IF(OR('Main Data'!AI1074="Yes",'Main Data'!AL1074="Yes"),1,0)</f>
        <v>0</v>
      </c>
      <c r="BH1074">
        <f>IF('Main Data'!AJ1074="Yes",1,0)</f>
        <v>0</v>
      </c>
      <c r="BI1074">
        <f>IF('Main Data'!AK1074="Yes",1,0)</f>
        <v>0</v>
      </c>
      <c r="BJ1074">
        <f>IF('Main Data'!AM1074="Yes",1,0)</f>
        <v>0</v>
      </c>
      <c r="BK1074">
        <f>IF('Main Data'!AQ1074="Yes",1,0)</f>
        <v>0</v>
      </c>
      <c r="BL1074" s="21">
        <f t="shared" si="97"/>
        <v>0</v>
      </c>
      <c r="BM1074" s="21">
        <f t="shared" si="98"/>
        <v>1</v>
      </c>
      <c r="BN1074" s="21">
        <f t="shared" si="99"/>
        <v>0</v>
      </c>
      <c r="BO1074" s="21">
        <f t="shared" si="100"/>
        <v>0</v>
      </c>
      <c r="BP1074" s="21">
        <f t="shared" si="101"/>
        <v>0</v>
      </c>
    </row>
    <row r="1075" spans="1:68" x14ac:dyDescent="0.2">
      <c r="A1075">
        <v>1071</v>
      </c>
      <c r="B1075" s="33">
        <f>'Main Data'!C1075</f>
        <v>43779</v>
      </c>
      <c r="C1075">
        <f>'Main Data'!D1075</f>
        <v>433</v>
      </c>
      <c r="D1075" s="26">
        <f>'Main Data'!E1075</f>
        <v>3200</v>
      </c>
      <c r="E1075" s="26">
        <f>'Main Data'!F1075</f>
        <v>4000</v>
      </c>
      <c r="F1075" s="34">
        <f t="shared" si="96"/>
        <v>8.0709060887878188</v>
      </c>
      <c r="G1075">
        <f>IF('Main Data'!H1075="AP",1,0)</f>
        <v>0</v>
      </c>
      <c r="H1075">
        <f>IF('Main Data'!H1075="Blancpain",1,0)</f>
        <v>0</v>
      </c>
      <c r="I1075">
        <f>IF('Main Data'!H1075="Breguet",1,0)</f>
        <v>0</v>
      </c>
      <c r="J1075">
        <f>IF('Main Data'!H1075="Breitling",1,0)</f>
        <v>0</v>
      </c>
      <c r="K1075">
        <f>IF('Main Data'!H1075="Cartier",1,0)</f>
        <v>0</v>
      </c>
      <c r="L1075">
        <f>IF('Main Data'!H1075="Gallet",1,0)</f>
        <v>0</v>
      </c>
      <c r="M1075">
        <f>IF('Main Data'!H1075="Girard Perregaux",1,0)</f>
        <v>0</v>
      </c>
      <c r="N1075">
        <f>IF('Main Data'!H1075="Gubelin",1,0)</f>
        <v>0</v>
      </c>
      <c r="O1075">
        <f>IF('Main Data'!H1075="Heuer",1,0)</f>
        <v>0</v>
      </c>
      <c r="P1075">
        <f>IF('Main Data'!H1075="IWC",1,0)</f>
        <v>0</v>
      </c>
      <c r="Q1075">
        <f>IF('Main Data'!H1075="JLC",1,0)</f>
        <v>1</v>
      </c>
      <c r="R1075">
        <f>IF('Main Data'!H1075="Longines",1,0)</f>
        <v>0</v>
      </c>
      <c r="S1075">
        <f>IF('Main Data'!H1075="Movado",1,0)</f>
        <v>0</v>
      </c>
      <c r="T1075">
        <f>IF('Main Data'!H1075="Omega",1,0)</f>
        <v>0</v>
      </c>
      <c r="U1075">
        <f>IF('Main Data'!H1075="Panerai",1,0)</f>
        <v>0</v>
      </c>
      <c r="V1075">
        <f>IF('Main Data'!H1075="Patek",1,0)</f>
        <v>0</v>
      </c>
      <c r="W1075">
        <f>IF('Main Data'!H1075="Rolex",1,0)</f>
        <v>0</v>
      </c>
      <c r="X1075">
        <f>IF('Main Data'!H1075="Tudor",1,0)</f>
        <v>0</v>
      </c>
      <c r="Y1075">
        <f>IF('Main Data'!H1075="Ulysse Nardin",1,0)</f>
        <v>0</v>
      </c>
      <c r="Z1075">
        <f>IF('Main Data'!H1075="Universal Geneve",1,0)</f>
        <v>0</v>
      </c>
      <c r="AA1075">
        <f>IF('Main Data'!H1075="Vacheron",1,0)</f>
        <v>0</v>
      </c>
      <c r="AB1075">
        <f>IF('Main Data'!H1075="Zenith",1,0)</f>
        <v>0</v>
      </c>
      <c r="AC1075">
        <f>IF('Main Data'!J1075="Stainless Steel",1,0)</f>
        <v>1</v>
      </c>
      <c r="AD1075">
        <f>IF('Main Data'!J1075="Two-tone",1,0)</f>
        <v>0</v>
      </c>
      <c r="AE1075">
        <f>IF(OR('Main Data'!J1075="YG 18K",'Main Data'!J1075="YG &lt;18K",'Main Data'!J1075="PG 18K",'Main Data'!J1075="PG &lt;18K",'Main Data'!J1075="WG 18K",'Main Data'!J1075="Mixes of 18K",'Main Data'!J1075="Mixes &lt;18K"),1,0)</f>
        <v>0</v>
      </c>
      <c r="AF1075">
        <f>IF('Main Data'!J1075="Platinum",1,0)</f>
        <v>0</v>
      </c>
      <c r="AG1075">
        <f>IF(OR('Main Data'!J1075="PVD",'Main Data'!J1075="Gold Plate",'Main Data'!J1075="Other"),1,0)</f>
        <v>0</v>
      </c>
      <c r="AH1075">
        <f>IF('Main Data'!N1075="Stainless Steel",1,0)</f>
        <v>0</v>
      </c>
      <c r="AI1075">
        <f>IF('Main Data'!N1075="Leather",1,0)</f>
        <v>1</v>
      </c>
      <c r="AJ1075">
        <f>IF('Main Data'!N1075="Two-tone",1,0)</f>
        <v>0</v>
      </c>
      <c r="AK1075">
        <f>IF(OR('Main Data'!N1075="YG 18K",'Main Data'!N1075="PG 18K",'Main Data'!N1075="WG 18K",'Main Data'!N1075="Mixes of 18K"),1,0)</f>
        <v>0</v>
      </c>
      <c r="AL1075">
        <f>IF(OR(,'Main Data'!N1075="PVD",'Main Data'!N1075="Gold plate"),1,0)</f>
        <v>0</v>
      </c>
      <c r="AM1075">
        <f>IF(OR('Main Data'!AV1075="Yes",'Main Data'!AW1075="Yes",'Main Data'!AU1075="Yes"),1,0)</f>
        <v>0</v>
      </c>
      <c r="AN1075">
        <f>IF(OR(ISTEXT('Main Data'!AX1075), ISTEXT('Main Data'!AY1075)),1,0)</f>
        <v>0</v>
      </c>
      <c r="AO1075">
        <f>IF('Main Data'!AZ1075="Yes",1,0)</f>
        <v>0</v>
      </c>
      <c r="AP1075">
        <f>IF('Main Data'!BA1075="Yes",1,0)</f>
        <v>0</v>
      </c>
      <c r="AQ1075">
        <f>IF('Main Data'!BD1075="Yes",1,0)</f>
        <v>0</v>
      </c>
      <c r="AR1075">
        <f>IF('Main Data'!BE1075="A",1,0)</f>
        <v>0</v>
      </c>
      <c r="AS1075">
        <f>IF('Main Data'!BE1075="AA",1,0)</f>
        <v>1</v>
      </c>
      <c r="AT1075">
        <f>IF('Main Data'!BE1075="AAA",1,0)</f>
        <v>0</v>
      </c>
      <c r="AU1075">
        <f>IF('Main Data'!BE1075="AAAA",1,0)</f>
        <v>0</v>
      </c>
      <c r="AV1075">
        <f>IF('Main Data'!P1075="Yes",1,0)</f>
        <v>1</v>
      </c>
      <c r="AW1075">
        <f>IF('Main Data'!AP1075="Yes",1,0)</f>
        <v>0</v>
      </c>
      <c r="AX1075">
        <f>IF(OR('Main Data'!V1075="Yes", 'Main Data'!W1075="Yes",'Main Data'!X1075="Yes"),1,0)</f>
        <v>0</v>
      </c>
      <c r="AY1075">
        <f>IF(OR('Main Data'!Y1075="Yes",'Main Data'!Z1075="Yes"),1,0)</f>
        <v>0</v>
      </c>
      <c r="AZ1075">
        <f>IF('Main Data'!AR1075="Yes",1,0)</f>
        <v>1</v>
      </c>
      <c r="BA1075">
        <f>IF('Main Data'!AS1075="Yes",1,0)</f>
        <v>0</v>
      </c>
      <c r="BB1075">
        <f>IF('Main Data'!AG1075="Yes",1,0)</f>
        <v>0</v>
      </c>
      <c r="BC1075">
        <f>IF('Main Data'!AB1075="Yes",1,0)</f>
        <v>0</v>
      </c>
      <c r="BD1075">
        <f>IF('Main Data'!AA1075="Yes",1,0)</f>
        <v>0</v>
      </c>
      <c r="BE1075">
        <f>IF('Main Data'!AC1075="Yes",1,0)</f>
        <v>0</v>
      </c>
      <c r="BF1075">
        <f>IF('Main Data'!AF1075="Yes",1,0)</f>
        <v>0</v>
      </c>
      <c r="BG1075">
        <f>IF(OR('Main Data'!AI1075="Yes",'Main Data'!AL1075="Yes"),1,0)</f>
        <v>0</v>
      </c>
      <c r="BH1075">
        <f>IF('Main Data'!AJ1075="Yes",1,0)</f>
        <v>0</v>
      </c>
      <c r="BI1075">
        <f>IF('Main Data'!AK1075="Yes",1,0)</f>
        <v>0</v>
      </c>
      <c r="BJ1075">
        <f>IF('Main Data'!AM1075="Yes",1,0)</f>
        <v>0</v>
      </c>
      <c r="BK1075">
        <f>IF('Main Data'!AQ1075="Yes",1,0)</f>
        <v>0</v>
      </c>
      <c r="BL1075" s="21">
        <f t="shared" si="97"/>
        <v>0</v>
      </c>
      <c r="BM1075" s="21">
        <f t="shared" si="98"/>
        <v>1</v>
      </c>
      <c r="BN1075" s="21">
        <f t="shared" si="99"/>
        <v>0</v>
      </c>
      <c r="BO1075" s="21">
        <f t="shared" si="100"/>
        <v>0</v>
      </c>
      <c r="BP1075" s="21">
        <f t="shared" si="101"/>
        <v>0</v>
      </c>
    </row>
    <row r="1076" spans="1:68" x14ac:dyDescent="0.2">
      <c r="A1076">
        <v>1072</v>
      </c>
      <c r="B1076" s="33">
        <f>'Main Data'!C1076</f>
        <v>43779</v>
      </c>
      <c r="C1076">
        <f>'Main Data'!D1076</f>
        <v>434</v>
      </c>
      <c r="D1076" s="26">
        <f>'Main Data'!E1076</f>
        <v>1600</v>
      </c>
      <c r="E1076" s="26">
        <f>'Main Data'!F1076</f>
        <v>2000</v>
      </c>
      <c r="F1076" s="34">
        <f t="shared" si="96"/>
        <v>7.3777589082278725</v>
      </c>
      <c r="G1076">
        <f>IF('Main Data'!H1076="AP",1,0)</f>
        <v>0</v>
      </c>
      <c r="H1076">
        <f>IF('Main Data'!H1076="Blancpain",1,0)</f>
        <v>0</v>
      </c>
      <c r="I1076">
        <f>IF('Main Data'!H1076="Breguet",1,0)</f>
        <v>0</v>
      </c>
      <c r="J1076">
        <f>IF('Main Data'!H1076="Breitling",1,0)</f>
        <v>0</v>
      </c>
      <c r="K1076">
        <f>IF('Main Data'!H1076="Cartier",1,0)</f>
        <v>0</v>
      </c>
      <c r="L1076">
        <f>IF('Main Data'!H1076="Gallet",1,0)</f>
        <v>0</v>
      </c>
      <c r="M1076">
        <f>IF('Main Data'!H1076="Girard Perregaux",1,0)</f>
        <v>0</v>
      </c>
      <c r="N1076">
        <f>IF('Main Data'!H1076="Gubelin",1,0)</f>
        <v>0</v>
      </c>
      <c r="O1076">
        <f>IF('Main Data'!H1076="Heuer",1,0)</f>
        <v>0</v>
      </c>
      <c r="P1076">
        <f>IF('Main Data'!H1076="IWC",1,0)</f>
        <v>0</v>
      </c>
      <c r="Q1076">
        <f>IF('Main Data'!H1076="JLC",1,0)</f>
        <v>1</v>
      </c>
      <c r="R1076">
        <f>IF('Main Data'!H1076="Longines",1,0)</f>
        <v>0</v>
      </c>
      <c r="S1076">
        <f>IF('Main Data'!H1076="Movado",1,0)</f>
        <v>0</v>
      </c>
      <c r="T1076">
        <f>IF('Main Data'!H1076="Omega",1,0)</f>
        <v>0</v>
      </c>
      <c r="U1076">
        <f>IF('Main Data'!H1076="Panerai",1,0)</f>
        <v>0</v>
      </c>
      <c r="V1076">
        <f>IF('Main Data'!H1076="Patek",1,0)</f>
        <v>0</v>
      </c>
      <c r="W1076">
        <f>IF('Main Data'!H1076="Rolex",1,0)</f>
        <v>0</v>
      </c>
      <c r="X1076">
        <f>IF('Main Data'!H1076="Tudor",1,0)</f>
        <v>0</v>
      </c>
      <c r="Y1076">
        <f>IF('Main Data'!H1076="Ulysse Nardin",1,0)</f>
        <v>0</v>
      </c>
      <c r="Z1076">
        <f>IF('Main Data'!H1076="Universal Geneve",1,0)</f>
        <v>0</v>
      </c>
      <c r="AA1076">
        <f>IF('Main Data'!H1076="Vacheron",1,0)</f>
        <v>0</v>
      </c>
      <c r="AB1076">
        <f>IF('Main Data'!H1076="Zenith",1,0)</f>
        <v>0</v>
      </c>
      <c r="AC1076">
        <f>IF('Main Data'!J1076="Stainless Steel",1,0)</f>
        <v>0</v>
      </c>
      <c r="AD1076">
        <f>IF('Main Data'!J1076="Two-tone",1,0)</f>
        <v>1</v>
      </c>
      <c r="AE1076">
        <f>IF(OR('Main Data'!J1076="YG 18K",'Main Data'!J1076="YG &lt;18K",'Main Data'!J1076="PG 18K",'Main Data'!J1076="PG &lt;18K",'Main Data'!J1076="WG 18K",'Main Data'!J1076="Mixes of 18K",'Main Data'!J1076="Mixes &lt;18K"),1,0)</f>
        <v>0</v>
      </c>
      <c r="AF1076">
        <f>IF('Main Data'!J1076="Platinum",1,0)</f>
        <v>0</v>
      </c>
      <c r="AG1076">
        <f>IF(OR('Main Data'!J1076="PVD",'Main Data'!J1076="Gold Plate",'Main Data'!J1076="Other"),1,0)</f>
        <v>0</v>
      </c>
      <c r="AH1076">
        <f>IF('Main Data'!N1076="Stainless Steel",1,0)</f>
        <v>0</v>
      </c>
      <c r="AI1076">
        <f>IF('Main Data'!N1076="Leather",1,0)</f>
        <v>1</v>
      </c>
      <c r="AJ1076">
        <f>IF('Main Data'!N1076="Two-tone",1,0)</f>
        <v>0</v>
      </c>
      <c r="AK1076">
        <f>IF(OR('Main Data'!N1076="YG 18K",'Main Data'!N1076="PG 18K",'Main Data'!N1076="WG 18K",'Main Data'!N1076="Mixes of 18K"),1,0)</f>
        <v>0</v>
      </c>
      <c r="AL1076">
        <f>IF(OR(,'Main Data'!N1076="PVD",'Main Data'!N1076="Gold plate"),1,0)</f>
        <v>0</v>
      </c>
      <c r="AM1076">
        <f>IF(OR('Main Data'!AV1076="Yes",'Main Data'!AW1076="Yes",'Main Data'!AU1076="Yes"),1,0)</f>
        <v>0</v>
      </c>
      <c r="AN1076">
        <f>IF(OR(ISTEXT('Main Data'!AX1076), ISTEXT('Main Data'!AY1076)),1,0)</f>
        <v>0</v>
      </c>
      <c r="AO1076">
        <f>IF('Main Data'!AZ1076="Yes",1,0)</f>
        <v>0</v>
      </c>
      <c r="AP1076">
        <f>IF('Main Data'!BA1076="Yes",1,0)</f>
        <v>0</v>
      </c>
      <c r="AQ1076">
        <f>IF('Main Data'!BD1076="Yes",1,0)</f>
        <v>0</v>
      </c>
      <c r="AR1076">
        <f>IF('Main Data'!BE1076="A",1,0)</f>
        <v>0</v>
      </c>
      <c r="AS1076">
        <f>IF('Main Data'!BE1076="AA",1,0)</f>
        <v>0</v>
      </c>
      <c r="AT1076">
        <f>IF('Main Data'!BE1076="AAA",1,0)</f>
        <v>1</v>
      </c>
      <c r="AU1076">
        <f>IF('Main Data'!BE1076="AAAA",1,0)</f>
        <v>0</v>
      </c>
      <c r="AV1076">
        <f>IF('Main Data'!P1076="Yes",1,0)</f>
        <v>0</v>
      </c>
      <c r="AW1076">
        <f>IF('Main Data'!AP1076="Yes",1,0)</f>
        <v>0</v>
      </c>
      <c r="AX1076">
        <f>IF(OR('Main Data'!V1076="Yes", 'Main Data'!W1076="Yes",'Main Data'!X1076="Yes"),1,0)</f>
        <v>1</v>
      </c>
      <c r="AY1076">
        <f>IF(OR('Main Data'!Y1076="Yes",'Main Data'!Z1076="Yes"),1,0)</f>
        <v>1</v>
      </c>
      <c r="AZ1076">
        <f>IF('Main Data'!AR1076="Yes",1,0)</f>
        <v>0</v>
      </c>
      <c r="BA1076">
        <f>IF('Main Data'!AS1076="Yes",1,0)</f>
        <v>0</v>
      </c>
      <c r="BB1076">
        <f>IF('Main Data'!AG1076="Yes",1,0)</f>
        <v>0</v>
      </c>
      <c r="BC1076">
        <f>IF('Main Data'!AB1076="Yes",1,0)</f>
        <v>0</v>
      </c>
      <c r="BD1076">
        <f>IF('Main Data'!AA1076="Yes",1,0)</f>
        <v>0</v>
      </c>
      <c r="BE1076">
        <f>IF('Main Data'!AC1076="Yes",1,0)</f>
        <v>0</v>
      </c>
      <c r="BF1076">
        <f>IF('Main Data'!AF1076="Yes",1,0)</f>
        <v>0</v>
      </c>
      <c r="BG1076">
        <f>IF(OR('Main Data'!AI1076="Yes",'Main Data'!AL1076="Yes"),1,0)</f>
        <v>0</v>
      </c>
      <c r="BH1076">
        <f>IF('Main Data'!AJ1076="Yes",1,0)</f>
        <v>0</v>
      </c>
      <c r="BI1076">
        <f>IF('Main Data'!AK1076="Yes",1,0)</f>
        <v>0</v>
      </c>
      <c r="BJ1076">
        <f>IF('Main Data'!AM1076="Yes",1,0)</f>
        <v>0</v>
      </c>
      <c r="BK1076">
        <f>IF('Main Data'!AQ1076="Yes",1,0)</f>
        <v>0</v>
      </c>
      <c r="BL1076" s="21">
        <f t="shared" si="97"/>
        <v>0</v>
      </c>
      <c r="BM1076" s="21">
        <f t="shared" si="98"/>
        <v>1</v>
      </c>
      <c r="BN1076" s="21">
        <f t="shared" si="99"/>
        <v>0</v>
      </c>
      <c r="BO1076" s="21">
        <f t="shared" si="100"/>
        <v>0</v>
      </c>
      <c r="BP1076" s="21">
        <f t="shared" si="101"/>
        <v>0</v>
      </c>
    </row>
    <row r="1077" spans="1:68" x14ac:dyDescent="0.2">
      <c r="A1077">
        <v>1073</v>
      </c>
      <c r="B1077" s="33">
        <f>'Main Data'!C1077</f>
        <v>43779</v>
      </c>
      <c r="C1077">
        <f>'Main Data'!D1077</f>
        <v>449</v>
      </c>
      <c r="D1077" s="26">
        <f>'Main Data'!E1077</f>
        <v>3600</v>
      </c>
      <c r="E1077" s="26">
        <f>'Main Data'!F1077</f>
        <v>4500</v>
      </c>
      <c r="F1077" s="34">
        <f t="shared" si="96"/>
        <v>8.1886891244442008</v>
      </c>
      <c r="G1077">
        <f>IF('Main Data'!H1077="AP",1,0)</f>
        <v>0</v>
      </c>
      <c r="H1077">
        <f>IF('Main Data'!H1077="Blancpain",1,0)</f>
        <v>0</v>
      </c>
      <c r="I1077">
        <f>IF('Main Data'!H1077="Breguet",1,0)</f>
        <v>0</v>
      </c>
      <c r="J1077">
        <f>IF('Main Data'!H1077="Breitling",1,0)</f>
        <v>0</v>
      </c>
      <c r="K1077">
        <f>IF('Main Data'!H1077="Cartier",1,0)</f>
        <v>0</v>
      </c>
      <c r="L1077">
        <f>IF('Main Data'!H1077="Gallet",1,0)</f>
        <v>0</v>
      </c>
      <c r="M1077">
        <f>IF('Main Data'!H1077="Girard Perregaux",1,0)</f>
        <v>0</v>
      </c>
      <c r="N1077">
        <f>IF('Main Data'!H1077="Gubelin",1,0)</f>
        <v>0</v>
      </c>
      <c r="O1077">
        <f>IF('Main Data'!H1077="Heuer",1,0)</f>
        <v>0</v>
      </c>
      <c r="P1077">
        <f>IF('Main Data'!H1077="IWC",1,0)</f>
        <v>0</v>
      </c>
      <c r="Q1077">
        <f>IF('Main Data'!H1077="JLC",1,0)</f>
        <v>0</v>
      </c>
      <c r="R1077">
        <f>IF('Main Data'!H1077="Longines",1,0)</f>
        <v>0</v>
      </c>
      <c r="S1077">
        <f>IF('Main Data'!H1077="Movado",1,0)</f>
        <v>0</v>
      </c>
      <c r="T1077">
        <f>IF('Main Data'!H1077="Omega",1,0)</f>
        <v>0</v>
      </c>
      <c r="U1077">
        <f>IF('Main Data'!H1077="Panerai",1,0)</f>
        <v>0</v>
      </c>
      <c r="V1077">
        <f>IF('Main Data'!H1077="Patek",1,0)</f>
        <v>0</v>
      </c>
      <c r="W1077">
        <f>IF('Main Data'!H1077="Rolex",1,0)</f>
        <v>1</v>
      </c>
      <c r="X1077">
        <f>IF('Main Data'!H1077="Tudor",1,0)</f>
        <v>0</v>
      </c>
      <c r="Y1077">
        <f>IF('Main Data'!H1077="Ulysse Nardin",1,0)</f>
        <v>0</v>
      </c>
      <c r="Z1077">
        <f>IF('Main Data'!H1077="Universal Geneve",1,0)</f>
        <v>0</v>
      </c>
      <c r="AA1077">
        <f>IF('Main Data'!H1077="Vacheron",1,0)</f>
        <v>0</v>
      </c>
      <c r="AB1077">
        <f>IF('Main Data'!H1077="Zenith",1,0)</f>
        <v>0</v>
      </c>
      <c r="AC1077">
        <f>IF('Main Data'!J1077="Stainless Steel",1,0)</f>
        <v>0</v>
      </c>
      <c r="AD1077">
        <f>IF('Main Data'!J1077="Two-tone",1,0)</f>
        <v>0</v>
      </c>
      <c r="AE1077">
        <f>IF(OR('Main Data'!J1077="YG 18K",'Main Data'!J1077="YG &lt;18K",'Main Data'!J1077="PG 18K",'Main Data'!J1077="PG &lt;18K",'Main Data'!J1077="WG 18K",'Main Data'!J1077="Mixes of 18K",'Main Data'!J1077="Mixes &lt;18K"),1,0)</f>
        <v>1</v>
      </c>
      <c r="AF1077">
        <f>IF('Main Data'!J1077="Platinum",1,0)</f>
        <v>0</v>
      </c>
      <c r="AG1077">
        <f>IF(OR('Main Data'!J1077="PVD",'Main Data'!J1077="Gold Plate",'Main Data'!J1077="Other"),1,0)</f>
        <v>0</v>
      </c>
      <c r="AH1077">
        <f>IF('Main Data'!N1077="Stainless Steel",1,0)</f>
        <v>0</v>
      </c>
      <c r="AI1077">
        <f>IF('Main Data'!N1077="Leather",1,0)</f>
        <v>1</v>
      </c>
      <c r="AJ1077">
        <f>IF('Main Data'!N1077="Two-tone",1,0)</f>
        <v>0</v>
      </c>
      <c r="AK1077">
        <f>IF(OR('Main Data'!N1077="YG 18K",'Main Data'!N1077="PG 18K",'Main Data'!N1077="WG 18K",'Main Data'!N1077="Mixes of 18K"),1,0)</f>
        <v>0</v>
      </c>
      <c r="AL1077">
        <f>IF(OR(,'Main Data'!N1077="PVD",'Main Data'!N1077="Gold plate"),1,0)</f>
        <v>0</v>
      </c>
      <c r="AM1077">
        <f>IF(OR('Main Data'!AV1077="Yes",'Main Data'!AW1077="Yes",'Main Data'!AU1077="Yes"),1,0)</f>
        <v>0</v>
      </c>
      <c r="AN1077">
        <f>IF(OR(ISTEXT('Main Data'!AX1077), ISTEXT('Main Data'!AY1077)),1,0)</f>
        <v>0</v>
      </c>
      <c r="AO1077">
        <f>IF('Main Data'!AZ1077="Yes",1,0)</f>
        <v>0</v>
      </c>
      <c r="AP1077">
        <f>IF('Main Data'!BA1077="Yes",1,0)</f>
        <v>0</v>
      </c>
      <c r="AQ1077">
        <f>IF('Main Data'!BD1077="Yes",1,0)</f>
        <v>0</v>
      </c>
      <c r="AR1077">
        <f>IF('Main Data'!BE1077="A",1,0)</f>
        <v>0</v>
      </c>
      <c r="AS1077">
        <f>IF('Main Data'!BE1077="AA",1,0)</f>
        <v>0</v>
      </c>
      <c r="AT1077">
        <f>IF('Main Data'!BE1077="AAA",1,0)</f>
        <v>1</v>
      </c>
      <c r="AU1077">
        <f>IF('Main Data'!BE1077="AAAA",1,0)</f>
        <v>0</v>
      </c>
      <c r="AV1077">
        <f>IF('Main Data'!P1077="Yes",1,0)</f>
        <v>1</v>
      </c>
      <c r="AW1077">
        <f>IF('Main Data'!AP1077="Yes",1,0)</f>
        <v>0</v>
      </c>
      <c r="AX1077">
        <f>IF(OR('Main Data'!V1077="Yes", 'Main Data'!W1077="Yes",'Main Data'!X1077="Yes"),1,0)</f>
        <v>0</v>
      </c>
      <c r="AY1077">
        <f>IF(OR('Main Data'!Y1077="Yes",'Main Data'!Z1077="Yes"),1,0)</f>
        <v>0</v>
      </c>
      <c r="AZ1077">
        <f>IF('Main Data'!AR1077="Yes",1,0)</f>
        <v>0</v>
      </c>
      <c r="BA1077">
        <f>IF('Main Data'!AS1077="Yes",1,0)</f>
        <v>0</v>
      </c>
      <c r="BB1077">
        <f>IF('Main Data'!AG1077="Yes",1,0)</f>
        <v>0</v>
      </c>
      <c r="BC1077">
        <f>IF('Main Data'!AB1077="Yes",1,0)</f>
        <v>0</v>
      </c>
      <c r="BD1077">
        <f>IF('Main Data'!AA1077="Yes",1,0)</f>
        <v>0</v>
      </c>
      <c r="BE1077">
        <f>IF('Main Data'!AC1077="Yes",1,0)</f>
        <v>0</v>
      </c>
      <c r="BF1077">
        <f>IF('Main Data'!AF1077="Yes",1,0)</f>
        <v>0</v>
      </c>
      <c r="BG1077">
        <f>IF(OR('Main Data'!AI1077="Yes",'Main Data'!AL1077="Yes"),1,0)</f>
        <v>0</v>
      </c>
      <c r="BH1077">
        <f>IF('Main Data'!AJ1077="Yes",1,0)</f>
        <v>0</v>
      </c>
      <c r="BI1077">
        <f>IF('Main Data'!AK1077="Yes",1,0)</f>
        <v>0</v>
      </c>
      <c r="BJ1077">
        <f>IF('Main Data'!AM1077="Yes",1,0)</f>
        <v>0</v>
      </c>
      <c r="BK1077">
        <f>IF('Main Data'!AQ1077="Yes",1,0)</f>
        <v>0</v>
      </c>
      <c r="BL1077" s="21">
        <f t="shared" si="97"/>
        <v>0</v>
      </c>
      <c r="BM1077" s="21">
        <f t="shared" si="98"/>
        <v>1</v>
      </c>
      <c r="BN1077" s="21">
        <f t="shared" si="99"/>
        <v>0</v>
      </c>
      <c r="BO1077" s="21">
        <f t="shared" si="100"/>
        <v>0</v>
      </c>
      <c r="BP1077" s="21">
        <f t="shared" si="101"/>
        <v>0</v>
      </c>
    </row>
    <row r="1078" spans="1:68" x14ac:dyDescent="0.2">
      <c r="A1078">
        <v>1074</v>
      </c>
      <c r="B1078" s="33">
        <f>'Main Data'!C1078</f>
        <v>43779</v>
      </c>
      <c r="C1078">
        <f>'Main Data'!D1078</f>
        <v>451</v>
      </c>
      <c r="D1078" s="26">
        <f>'Main Data'!E1078</f>
        <v>48000</v>
      </c>
      <c r="E1078" s="26">
        <f>'Main Data'!F1078</f>
        <v>60000</v>
      </c>
      <c r="F1078" s="34">
        <f t="shared" si="96"/>
        <v>10.778956289890028</v>
      </c>
      <c r="G1078">
        <f>IF('Main Data'!H1078="AP",1,0)</f>
        <v>0</v>
      </c>
      <c r="H1078">
        <f>IF('Main Data'!H1078="Blancpain",1,0)</f>
        <v>0</v>
      </c>
      <c r="I1078">
        <f>IF('Main Data'!H1078="Breguet",1,0)</f>
        <v>0</v>
      </c>
      <c r="J1078">
        <f>IF('Main Data'!H1078="Breitling",1,0)</f>
        <v>0</v>
      </c>
      <c r="K1078">
        <f>IF('Main Data'!H1078="Cartier",1,0)</f>
        <v>0</v>
      </c>
      <c r="L1078">
        <f>IF('Main Data'!H1078="Gallet",1,0)</f>
        <v>0</v>
      </c>
      <c r="M1078">
        <f>IF('Main Data'!H1078="Girard Perregaux",1,0)</f>
        <v>0</v>
      </c>
      <c r="N1078">
        <f>IF('Main Data'!H1078="Gubelin",1,0)</f>
        <v>0</v>
      </c>
      <c r="O1078">
        <f>IF('Main Data'!H1078="Heuer",1,0)</f>
        <v>0</v>
      </c>
      <c r="P1078">
        <f>IF('Main Data'!H1078="IWC",1,0)</f>
        <v>0</v>
      </c>
      <c r="Q1078">
        <f>IF('Main Data'!H1078="JLC",1,0)</f>
        <v>0</v>
      </c>
      <c r="R1078">
        <f>IF('Main Data'!H1078="Longines",1,0)</f>
        <v>0</v>
      </c>
      <c r="S1078">
        <f>IF('Main Data'!H1078="Movado",1,0)</f>
        <v>0</v>
      </c>
      <c r="T1078">
        <f>IF('Main Data'!H1078="Omega",1,0)</f>
        <v>0</v>
      </c>
      <c r="U1078">
        <f>IF('Main Data'!H1078="Panerai",1,0)</f>
        <v>0</v>
      </c>
      <c r="V1078">
        <f>IF('Main Data'!H1078="Patek",1,0)</f>
        <v>0</v>
      </c>
      <c r="W1078">
        <f>IF('Main Data'!H1078="Rolex",1,0)</f>
        <v>1</v>
      </c>
      <c r="X1078">
        <f>IF('Main Data'!H1078="Tudor",1,0)</f>
        <v>0</v>
      </c>
      <c r="Y1078">
        <f>IF('Main Data'!H1078="Ulysse Nardin",1,0)</f>
        <v>0</v>
      </c>
      <c r="Z1078">
        <f>IF('Main Data'!H1078="Universal Geneve",1,0)</f>
        <v>0</v>
      </c>
      <c r="AA1078">
        <f>IF('Main Data'!H1078="Vacheron",1,0)</f>
        <v>0</v>
      </c>
      <c r="AB1078">
        <f>IF('Main Data'!H1078="Zenith",1,0)</f>
        <v>0</v>
      </c>
      <c r="AC1078">
        <f>IF('Main Data'!J1078="Stainless Steel",1,0)</f>
        <v>1</v>
      </c>
      <c r="AD1078">
        <f>IF('Main Data'!J1078="Two-tone",1,0)</f>
        <v>0</v>
      </c>
      <c r="AE1078">
        <f>IF(OR('Main Data'!J1078="YG 18K",'Main Data'!J1078="YG &lt;18K",'Main Data'!J1078="PG 18K",'Main Data'!J1078="PG &lt;18K",'Main Data'!J1078="WG 18K",'Main Data'!J1078="Mixes of 18K",'Main Data'!J1078="Mixes &lt;18K"),1,0)</f>
        <v>0</v>
      </c>
      <c r="AF1078">
        <f>IF('Main Data'!J1078="Platinum",1,0)</f>
        <v>0</v>
      </c>
      <c r="AG1078">
        <f>IF(OR('Main Data'!J1078="PVD",'Main Data'!J1078="Gold Plate",'Main Data'!J1078="Other"),1,0)</f>
        <v>0</v>
      </c>
      <c r="AH1078">
        <f>IF('Main Data'!N1078="Stainless Steel",1,0)</f>
        <v>1</v>
      </c>
      <c r="AI1078">
        <f>IF('Main Data'!N1078="Leather",1,0)</f>
        <v>0</v>
      </c>
      <c r="AJ1078">
        <f>IF('Main Data'!N1078="Two-tone",1,0)</f>
        <v>0</v>
      </c>
      <c r="AK1078">
        <f>IF(OR('Main Data'!N1078="YG 18K",'Main Data'!N1078="PG 18K",'Main Data'!N1078="WG 18K",'Main Data'!N1078="Mixes of 18K"),1,0)</f>
        <v>0</v>
      </c>
      <c r="AL1078">
        <f>IF(OR(,'Main Data'!N1078="PVD",'Main Data'!N1078="Gold plate"),1,0)</f>
        <v>0</v>
      </c>
      <c r="AM1078">
        <f>IF(OR('Main Data'!AV1078="Yes",'Main Data'!AW1078="Yes",'Main Data'!AU1078="Yes"),1,0)</f>
        <v>0</v>
      </c>
      <c r="AN1078">
        <f>IF(OR(ISTEXT('Main Data'!AX1078), ISTEXT('Main Data'!AY1078)),1,0)</f>
        <v>0</v>
      </c>
      <c r="AO1078">
        <f>IF('Main Data'!AZ1078="Yes",1,0)</f>
        <v>0</v>
      </c>
      <c r="AP1078">
        <f>IF('Main Data'!BA1078="Yes",1,0)</f>
        <v>0</v>
      </c>
      <c r="AQ1078">
        <f>IF('Main Data'!BD1078="Yes",1,0)</f>
        <v>0</v>
      </c>
      <c r="AR1078">
        <f>IF('Main Data'!BE1078="A",1,0)</f>
        <v>0</v>
      </c>
      <c r="AS1078">
        <f>IF('Main Data'!BE1078="AA",1,0)</f>
        <v>0</v>
      </c>
      <c r="AT1078">
        <f>IF('Main Data'!BE1078="AAA",1,0)</f>
        <v>0</v>
      </c>
      <c r="AU1078">
        <f>IF('Main Data'!BE1078="AAAA",1,0)</f>
        <v>1</v>
      </c>
      <c r="AV1078">
        <f>IF('Main Data'!P1078="Yes",1,0)</f>
        <v>0</v>
      </c>
      <c r="AW1078">
        <f>IF('Main Data'!AP1078="Yes",1,0)</f>
        <v>0</v>
      </c>
      <c r="AX1078">
        <f>IF(OR('Main Data'!V1078="Yes", 'Main Data'!W1078="Yes",'Main Data'!X1078="Yes"),1,0)</f>
        <v>0</v>
      </c>
      <c r="AY1078">
        <f>IF(OR('Main Data'!Y1078="Yes",'Main Data'!Z1078="Yes"),1,0)</f>
        <v>0</v>
      </c>
      <c r="AZ1078">
        <f>IF('Main Data'!AR1078="Yes",1,0)</f>
        <v>0</v>
      </c>
      <c r="BA1078">
        <f>IF('Main Data'!AS1078="Yes",1,0)</f>
        <v>0</v>
      </c>
      <c r="BB1078">
        <f>IF('Main Data'!AG1078="Yes",1,0)</f>
        <v>0</v>
      </c>
      <c r="BC1078">
        <f>IF('Main Data'!AB1078="Yes",1,0)</f>
        <v>0</v>
      </c>
      <c r="BD1078">
        <f>IF('Main Data'!AA1078="Yes",1,0)</f>
        <v>0</v>
      </c>
      <c r="BE1078">
        <f>IF('Main Data'!AC1078="Yes",1,0)</f>
        <v>0</v>
      </c>
      <c r="BF1078">
        <f>IF('Main Data'!AF1078="Yes",1,0)</f>
        <v>0</v>
      </c>
      <c r="BG1078">
        <f>IF(OR('Main Data'!AI1078="Yes",'Main Data'!AL1078="Yes"),1,0)</f>
        <v>1</v>
      </c>
      <c r="BH1078">
        <f>IF('Main Data'!AJ1078="Yes",1,0)</f>
        <v>0</v>
      </c>
      <c r="BI1078">
        <f>IF('Main Data'!AK1078="Yes",1,0)</f>
        <v>0</v>
      </c>
      <c r="BJ1078">
        <f>IF('Main Data'!AM1078="Yes",1,0)</f>
        <v>0</v>
      </c>
      <c r="BK1078">
        <f>IF('Main Data'!AQ1078="Yes",1,0)</f>
        <v>0</v>
      </c>
      <c r="BL1078" s="21">
        <f t="shared" si="97"/>
        <v>0</v>
      </c>
      <c r="BM1078" s="21">
        <f t="shared" si="98"/>
        <v>1</v>
      </c>
      <c r="BN1078" s="21">
        <f t="shared" si="99"/>
        <v>0</v>
      </c>
      <c r="BO1078" s="21">
        <f t="shared" si="100"/>
        <v>0</v>
      </c>
      <c r="BP1078" s="21">
        <f t="shared" si="101"/>
        <v>0</v>
      </c>
    </row>
    <row r="1079" spans="1:68" x14ac:dyDescent="0.2">
      <c r="A1079">
        <v>1075</v>
      </c>
      <c r="B1079" s="33">
        <f>'Main Data'!C1079</f>
        <v>43779</v>
      </c>
      <c r="C1079">
        <f>'Main Data'!D1079</f>
        <v>452</v>
      </c>
      <c r="D1079" s="26">
        <f>'Main Data'!E1079</f>
        <v>8000</v>
      </c>
      <c r="E1079" s="26">
        <f>'Main Data'!F1079</f>
        <v>10000</v>
      </c>
      <c r="F1079" s="34">
        <f t="shared" si="96"/>
        <v>8.987196820661973</v>
      </c>
      <c r="G1079">
        <f>IF('Main Data'!H1079="AP",1,0)</f>
        <v>0</v>
      </c>
      <c r="H1079">
        <f>IF('Main Data'!H1079="Blancpain",1,0)</f>
        <v>0</v>
      </c>
      <c r="I1079">
        <f>IF('Main Data'!H1079="Breguet",1,0)</f>
        <v>0</v>
      </c>
      <c r="J1079">
        <f>IF('Main Data'!H1079="Breitling",1,0)</f>
        <v>0</v>
      </c>
      <c r="K1079">
        <f>IF('Main Data'!H1079="Cartier",1,0)</f>
        <v>0</v>
      </c>
      <c r="L1079">
        <f>IF('Main Data'!H1079="Gallet",1,0)</f>
        <v>0</v>
      </c>
      <c r="M1079">
        <f>IF('Main Data'!H1079="Girard Perregaux",1,0)</f>
        <v>0</v>
      </c>
      <c r="N1079">
        <f>IF('Main Data'!H1079="Gubelin",1,0)</f>
        <v>0</v>
      </c>
      <c r="O1079">
        <f>IF('Main Data'!H1079="Heuer",1,0)</f>
        <v>0</v>
      </c>
      <c r="P1079">
        <f>IF('Main Data'!H1079="IWC",1,0)</f>
        <v>0</v>
      </c>
      <c r="Q1079">
        <f>IF('Main Data'!H1079="JLC",1,0)</f>
        <v>0</v>
      </c>
      <c r="R1079">
        <f>IF('Main Data'!H1079="Longines",1,0)</f>
        <v>0</v>
      </c>
      <c r="S1079">
        <f>IF('Main Data'!H1079="Movado",1,0)</f>
        <v>0</v>
      </c>
      <c r="T1079">
        <f>IF('Main Data'!H1079="Omega",1,0)</f>
        <v>0</v>
      </c>
      <c r="U1079">
        <f>IF('Main Data'!H1079="Panerai",1,0)</f>
        <v>0</v>
      </c>
      <c r="V1079">
        <f>IF('Main Data'!H1079="Patek",1,0)</f>
        <v>0</v>
      </c>
      <c r="W1079">
        <f>IF('Main Data'!H1079="Rolex",1,0)</f>
        <v>1</v>
      </c>
      <c r="X1079">
        <f>IF('Main Data'!H1079="Tudor",1,0)</f>
        <v>0</v>
      </c>
      <c r="Y1079">
        <f>IF('Main Data'!H1079="Ulysse Nardin",1,0)</f>
        <v>0</v>
      </c>
      <c r="Z1079">
        <f>IF('Main Data'!H1079="Universal Geneve",1,0)</f>
        <v>0</v>
      </c>
      <c r="AA1079">
        <f>IF('Main Data'!H1079="Vacheron",1,0)</f>
        <v>0</v>
      </c>
      <c r="AB1079">
        <f>IF('Main Data'!H1079="Zenith",1,0)</f>
        <v>0</v>
      </c>
      <c r="AC1079">
        <f>IF('Main Data'!J1079="Stainless Steel",1,0)</f>
        <v>1</v>
      </c>
      <c r="AD1079">
        <f>IF('Main Data'!J1079="Two-tone",1,0)</f>
        <v>0</v>
      </c>
      <c r="AE1079">
        <f>IF(OR('Main Data'!J1079="YG 18K",'Main Data'!J1079="YG &lt;18K",'Main Data'!J1079="PG 18K",'Main Data'!J1079="PG &lt;18K",'Main Data'!J1079="WG 18K",'Main Data'!J1079="Mixes of 18K",'Main Data'!J1079="Mixes &lt;18K"),1,0)</f>
        <v>0</v>
      </c>
      <c r="AF1079">
        <f>IF('Main Data'!J1079="Platinum",1,0)</f>
        <v>0</v>
      </c>
      <c r="AG1079">
        <f>IF(OR('Main Data'!J1079="PVD",'Main Data'!J1079="Gold Plate",'Main Data'!J1079="Other"),1,0)</f>
        <v>0</v>
      </c>
      <c r="AH1079">
        <f>IF('Main Data'!N1079="Stainless Steel",1,0)</f>
        <v>1</v>
      </c>
      <c r="AI1079">
        <f>IF('Main Data'!N1079="Leather",1,0)</f>
        <v>0</v>
      </c>
      <c r="AJ1079">
        <f>IF('Main Data'!N1079="Two-tone",1,0)</f>
        <v>0</v>
      </c>
      <c r="AK1079">
        <f>IF(OR('Main Data'!N1079="YG 18K",'Main Data'!N1079="PG 18K",'Main Data'!N1079="WG 18K",'Main Data'!N1079="Mixes of 18K"),1,0)</f>
        <v>0</v>
      </c>
      <c r="AL1079">
        <f>IF(OR(,'Main Data'!N1079="PVD",'Main Data'!N1079="Gold plate"),1,0)</f>
        <v>0</v>
      </c>
      <c r="AM1079">
        <f>IF(OR('Main Data'!AV1079="Yes",'Main Data'!AW1079="Yes",'Main Data'!AU1079="Yes"),1,0)</f>
        <v>0</v>
      </c>
      <c r="AN1079">
        <f>IF(OR(ISTEXT('Main Data'!AX1079), ISTEXT('Main Data'!AY1079)),1,0)</f>
        <v>0</v>
      </c>
      <c r="AO1079">
        <f>IF('Main Data'!AZ1079="Yes",1,0)</f>
        <v>0</v>
      </c>
      <c r="AP1079">
        <f>IF('Main Data'!BA1079="Yes",1,0)</f>
        <v>0</v>
      </c>
      <c r="AQ1079">
        <f>IF('Main Data'!BD1079="Yes",1,0)</f>
        <v>0</v>
      </c>
      <c r="AR1079">
        <f>IF('Main Data'!BE1079="A",1,0)</f>
        <v>0</v>
      </c>
      <c r="AS1079">
        <f>IF('Main Data'!BE1079="AA",1,0)</f>
        <v>1</v>
      </c>
      <c r="AT1079">
        <f>IF('Main Data'!BE1079="AAA",1,0)</f>
        <v>0</v>
      </c>
      <c r="AU1079">
        <f>IF('Main Data'!BE1079="AAAA",1,0)</f>
        <v>0</v>
      </c>
      <c r="AV1079">
        <f>IF('Main Data'!P1079="Yes",1,0)</f>
        <v>1</v>
      </c>
      <c r="AW1079">
        <f>IF('Main Data'!AP1079="Yes",1,0)</f>
        <v>0</v>
      </c>
      <c r="AX1079">
        <f>IF(OR('Main Data'!V1079="Yes", 'Main Data'!W1079="Yes",'Main Data'!X1079="Yes"),1,0)</f>
        <v>0</v>
      </c>
      <c r="AY1079">
        <f>IF(OR('Main Data'!Y1079="Yes",'Main Data'!Z1079="Yes"),1,0)</f>
        <v>0</v>
      </c>
      <c r="AZ1079">
        <f>IF('Main Data'!AR1079="Yes",1,0)</f>
        <v>0</v>
      </c>
      <c r="BA1079">
        <f>IF('Main Data'!AS1079="Yes",1,0)</f>
        <v>0</v>
      </c>
      <c r="BB1079">
        <f>IF('Main Data'!AG1079="Yes",1,0)</f>
        <v>0</v>
      </c>
      <c r="BC1079">
        <f>IF('Main Data'!AB1079="Yes",1,0)</f>
        <v>0</v>
      </c>
      <c r="BD1079">
        <f>IF('Main Data'!AA1079="Yes",1,0)</f>
        <v>1</v>
      </c>
      <c r="BE1079">
        <f>IF('Main Data'!AC1079="Yes",1,0)</f>
        <v>0</v>
      </c>
      <c r="BF1079">
        <f>IF('Main Data'!AF1079="Yes",1,0)</f>
        <v>0</v>
      </c>
      <c r="BG1079">
        <f>IF(OR('Main Data'!AI1079="Yes",'Main Data'!AL1079="Yes"),1,0)</f>
        <v>0</v>
      </c>
      <c r="BH1079">
        <f>IF('Main Data'!AJ1079="Yes",1,0)</f>
        <v>0</v>
      </c>
      <c r="BI1079">
        <f>IF('Main Data'!AK1079="Yes",1,0)</f>
        <v>0</v>
      </c>
      <c r="BJ1079">
        <f>IF('Main Data'!AM1079="Yes",1,0)</f>
        <v>0</v>
      </c>
      <c r="BK1079">
        <f>IF('Main Data'!AQ1079="Yes",1,0)</f>
        <v>0</v>
      </c>
      <c r="BL1079" s="21">
        <f t="shared" si="97"/>
        <v>0</v>
      </c>
      <c r="BM1079" s="21">
        <f t="shared" si="98"/>
        <v>1</v>
      </c>
      <c r="BN1079" s="21">
        <f t="shared" si="99"/>
        <v>0</v>
      </c>
      <c r="BO1079" s="21">
        <f t="shared" si="100"/>
        <v>0</v>
      </c>
      <c r="BP1079" s="21">
        <f t="shared" si="101"/>
        <v>0</v>
      </c>
    </row>
    <row r="1080" spans="1:68" x14ac:dyDescent="0.2">
      <c r="A1080">
        <v>1076</v>
      </c>
      <c r="B1080" s="33">
        <f>'Main Data'!C1080</f>
        <v>43779</v>
      </c>
      <c r="C1080">
        <f>'Main Data'!D1080</f>
        <v>453</v>
      </c>
      <c r="D1080" s="26">
        <f>'Main Data'!E1080</f>
        <v>20000</v>
      </c>
      <c r="E1080" s="26">
        <f>'Main Data'!F1080</f>
        <v>25000</v>
      </c>
      <c r="F1080" s="34">
        <f t="shared" si="96"/>
        <v>9.9034875525361272</v>
      </c>
      <c r="G1080">
        <f>IF('Main Data'!H1080="AP",1,0)</f>
        <v>0</v>
      </c>
      <c r="H1080">
        <f>IF('Main Data'!H1080="Blancpain",1,0)</f>
        <v>0</v>
      </c>
      <c r="I1080">
        <f>IF('Main Data'!H1080="Breguet",1,0)</f>
        <v>0</v>
      </c>
      <c r="J1080">
        <f>IF('Main Data'!H1080="Breitling",1,0)</f>
        <v>0</v>
      </c>
      <c r="K1080">
        <f>IF('Main Data'!H1080="Cartier",1,0)</f>
        <v>0</v>
      </c>
      <c r="L1080">
        <f>IF('Main Data'!H1080="Gallet",1,0)</f>
        <v>0</v>
      </c>
      <c r="M1080">
        <f>IF('Main Data'!H1080="Girard Perregaux",1,0)</f>
        <v>0</v>
      </c>
      <c r="N1080">
        <f>IF('Main Data'!H1080="Gubelin",1,0)</f>
        <v>0</v>
      </c>
      <c r="O1080">
        <f>IF('Main Data'!H1080="Heuer",1,0)</f>
        <v>0</v>
      </c>
      <c r="P1080">
        <f>IF('Main Data'!H1080="IWC",1,0)</f>
        <v>0</v>
      </c>
      <c r="Q1080">
        <f>IF('Main Data'!H1080="JLC",1,0)</f>
        <v>0</v>
      </c>
      <c r="R1080">
        <f>IF('Main Data'!H1080="Longines",1,0)</f>
        <v>0</v>
      </c>
      <c r="S1080">
        <f>IF('Main Data'!H1080="Movado",1,0)</f>
        <v>0</v>
      </c>
      <c r="T1080">
        <f>IF('Main Data'!H1080="Omega",1,0)</f>
        <v>0</v>
      </c>
      <c r="U1080">
        <f>IF('Main Data'!H1080="Panerai",1,0)</f>
        <v>0</v>
      </c>
      <c r="V1080">
        <f>IF('Main Data'!H1080="Patek",1,0)</f>
        <v>0</v>
      </c>
      <c r="W1080">
        <f>IF('Main Data'!H1080="Rolex",1,0)</f>
        <v>1</v>
      </c>
      <c r="X1080">
        <f>IF('Main Data'!H1080="Tudor",1,0)</f>
        <v>0</v>
      </c>
      <c r="Y1080">
        <f>IF('Main Data'!H1080="Ulysse Nardin",1,0)</f>
        <v>0</v>
      </c>
      <c r="Z1080">
        <f>IF('Main Data'!H1080="Universal Geneve",1,0)</f>
        <v>0</v>
      </c>
      <c r="AA1080">
        <f>IF('Main Data'!H1080="Vacheron",1,0)</f>
        <v>0</v>
      </c>
      <c r="AB1080">
        <f>IF('Main Data'!H1080="Zenith",1,0)</f>
        <v>0</v>
      </c>
      <c r="AC1080">
        <f>IF('Main Data'!J1080="Stainless Steel",1,0)</f>
        <v>1</v>
      </c>
      <c r="AD1080">
        <f>IF('Main Data'!J1080="Two-tone",1,0)</f>
        <v>0</v>
      </c>
      <c r="AE1080">
        <f>IF(OR('Main Data'!J1080="YG 18K",'Main Data'!J1080="YG &lt;18K",'Main Data'!J1080="PG 18K",'Main Data'!J1080="PG &lt;18K",'Main Data'!J1080="WG 18K",'Main Data'!J1080="Mixes of 18K",'Main Data'!J1080="Mixes &lt;18K"),1,0)</f>
        <v>0</v>
      </c>
      <c r="AF1080">
        <f>IF('Main Data'!J1080="Platinum",1,0)</f>
        <v>0</v>
      </c>
      <c r="AG1080">
        <f>IF(OR('Main Data'!J1080="PVD",'Main Data'!J1080="Gold Plate",'Main Data'!J1080="Other"),1,0)</f>
        <v>0</v>
      </c>
      <c r="AH1080">
        <f>IF('Main Data'!N1080="Stainless Steel",1,0)</f>
        <v>1</v>
      </c>
      <c r="AI1080">
        <f>IF('Main Data'!N1080="Leather",1,0)</f>
        <v>0</v>
      </c>
      <c r="AJ1080">
        <f>IF('Main Data'!N1080="Two-tone",1,0)</f>
        <v>0</v>
      </c>
      <c r="AK1080">
        <f>IF(OR('Main Data'!N1080="YG 18K",'Main Data'!N1080="PG 18K",'Main Data'!N1080="WG 18K",'Main Data'!N1080="Mixes of 18K"),1,0)</f>
        <v>0</v>
      </c>
      <c r="AL1080">
        <f>IF(OR(,'Main Data'!N1080="PVD",'Main Data'!N1080="Gold plate"),1,0)</f>
        <v>0</v>
      </c>
      <c r="AM1080">
        <f>IF(OR('Main Data'!AV1080="Yes",'Main Data'!AW1080="Yes",'Main Data'!AU1080="Yes"),1,0)</f>
        <v>0</v>
      </c>
      <c r="AN1080">
        <f>IF(OR(ISTEXT('Main Data'!AX1080), ISTEXT('Main Data'!AY1080)),1,0)</f>
        <v>0</v>
      </c>
      <c r="AO1080">
        <f>IF('Main Data'!AZ1080="Yes",1,0)</f>
        <v>0</v>
      </c>
      <c r="AP1080">
        <f>IF('Main Data'!BA1080="Yes",1,0)</f>
        <v>0</v>
      </c>
      <c r="AQ1080">
        <f>IF('Main Data'!BD1080="Yes",1,0)</f>
        <v>0</v>
      </c>
      <c r="AR1080">
        <f>IF('Main Data'!BE1080="A",1,0)</f>
        <v>0</v>
      </c>
      <c r="AS1080">
        <f>IF('Main Data'!BE1080="AA",1,0)</f>
        <v>0</v>
      </c>
      <c r="AT1080">
        <f>IF('Main Data'!BE1080="AAA",1,0)</f>
        <v>0</v>
      </c>
      <c r="AU1080">
        <f>IF('Main Data'!BE1080="AAAA",1,0)</f>
        <v>1</v>
      </c>
      <c r="AV1080">
        <f>IF('Main Data'!P1080="Yes",1,0)</f>
        <v>0</v>
      </c>
      <c r="AW1080">
        <f>IF('Main Data'!AP1080="Yes",1,0)</f>
        <v>0</v>
      </c>
      <c r="AX1080">
        <f>IF(OR('Main Data'!V1080="Yes", 'Main Data'!W1080="Yes",'Main Data'!X1080="Yes"),1,0)</f>
        <v>1</v>
      </c>
      <c r="AY1080">
        <f>IF(OR('Main Data'!Y1080="Yes",'Main Data'!Z1080="Yes"),1,0)</f>
        <v>0</v>
      </c>
      <c r="AZ1080">
        <f>IF('Main Data'!AR1080="Yes",1,0)</f>
        <v>0</v>
      </c>
      <c r="BA1080">
        <f>IF('Main Data'!AS1080="Yes",1,0)</f>
        <v>0</v>
      </c>
      <c r="BB1080">
        <f>IF('Main Data'!AG1080="Yes",1,0)</f>
        <v>0</v>
      </c>
      <c r="BC1080">
        <f>IF('Main Data'!AB1080="Yes",1,0)</f>
        <v>0</v>
      </c>
      <c r="BD1080">
        <f>IF('Main Data'!AA1080="Yes",1,0)</f>
        <v>1</v>
      </c>
      <c r="BE1080">
        <f>IF('Main Data'!AC1080="Yes",1,0)</f>
        <v>0</v>
      </c>
      <c r="BF1080">
        <f>IF('Main Data'!AF1080="Yes",1,0)</f>
        <v>0</v>
      </c>
      <c r="BG1080">
        <f>IF(OR('Main Data'!AI1080="Yes",'Main Data'!AL1080="Yes"),1,0)</f>
        <v>0</v>
      </c>
      <c r="BH1080">
        <f>IF('Main Data'!AJ1080="Yes",1,0)</f>
        <v>0</v>
      </c>
      <c r="BI1080">
        <f>IF('Main Data'!AK1080="Yes",1,0)</f>
        <v>0</v>
      </c>
      <c r="BJ1080">
        <f>IF('Main Data'!AM1080="Yes",1,0)</f>
        <v>0</v>
      </c>
      <c r="BK1080">
        <f>IF('Main Data'!AQ1080="Yes",1,0)</f>
        <v>0</v>
      </c>
      <c r="BL1080" s="21">
        <f t="shared" si="97"/>
        <v>0</v>
      </c>
      <c r="BM1080" s="21">
        <f t="shared" si="98"/>
        <v>1</v>
      </c>
      <c r="BN1080" s="21">
        <f t="shared" si="99"/>
        <v>0</v>
      </c>
      <c r="BO1080" s="21">
        <f t="shared" si="100"/>
        <v>0</v>
      </c>
      <c r="BP1080" s="21">
        <f t="shared" si="101"/>
        <v>0</v>
      </c>
    </row>
    <row r="1081" spans="1:68" x14ac:dyDescent="0.2">
      <c r="A1081">
        <v>1077</v>
      </c>
      <c r="B1081" s="33">
        <f>'Main Data'!C1081</f>
        <v>43779</v>
      </c>
      <c r="C1081">
        <f>'Main Data'!D1081</f>
        <v>454</v>
      </c>
      <c r="D1081" s="26">
        <f>'Main Data'!E1081</f>
        <v>13000</v>
      </c>
      <c r="E1081" s="26">
        <f>'Main Data'!F1081</f>
        <v>16250</v>
      </c>
      <c r="F1081" s="34">
        <f t="shared" si="96"/>
        <v>9.4727046364436731</v>
      </c>
      <c r="G1081">
        <f>IF('Main Data'!H1081="AP",1,0)</f>
        <v>0</v>
      </c>
      <c r="H1081">
        <f>IF('Main Data'!H1081="Blancpain",1,0)</f>
        <v>0</v>
      </c>
      <c r="I1081">
        <f>IF('Main Data'!H1081="Breguet",1,0)</f>
        <v>0</v>
      </c>
      <c r="J1081">
        <f>IF('Main Data'!H1081="Breitling",1,0)</f>
        <v>0</v>
      </c>
      <c r="K1081">
        <f>IF('Main Data'!H1081="Cartier",1,0)</f>
        <v>0</v>
      </c>
      <c r="L1081">
        <f>IF('Main Data'!H1081="Gallet",1,0)</f>
        <v>0</v>
      </c>
      <c r="M1081">
        <f>IF('Main Data'!H1081="Girard Perregaux",1,0)</f>
        <v>0</v>
      </c>
      <c r="N1081">
        <f>IF('Main Data'!H1081="Gubelin",1,0)</f>
        <v>0</v>
      </c>
      <c r="O1081">
        <f>IF('Main Data'!H1081="Heuer",1,0)</f>
        <v>0</v>
      </c>
      <c r="P1081">
        <f>IF('Main Data'!H1081="IWC",1,0)</f>
        <v>0</v>
      </c>
      <c r="Q1081">
        <f>IF('Main Data'!H1081="JLC",1,0)</f>
        <v>0</v>
      </c>
      <c r="R1081">
        <f>IF('Main Data'!H1081="Longines",1,0)</f>
        <v>0</v>
      </c>
      <c r="S1081">
        <f>IF('Main Data'!H1081="Movado",1,0)</f>
        <v>0</v>
      </c>
      <c r="T1081">
        <f>IF('Main Data'!H1081="Omega",1,0)</f>
        <v>0</v>
      </c>
      <c r="U1081">
        <f>IF('Main Data'!H1081="Panerai",1,0)</f>
        <v>0</v>
      </c>
      <c r="V1081">
        <f>IF('Main Data'!H1081="Patek",1,0)</f>
        <v>0</v>
      </c>
      <c r="W1081">
        <f>IF('Main Data'!H1081="Rolex",1,0)</f>
        <v>1</v>
      </c>
      <c r="X1081">
        <f>IF('Main Data'!H1081="Tudor",1,0)</f>
        <v>0</v>
      </c>
      <c r="Y1081">
        <f>IF('Main Data'!H1081="Ulysse Nardin",1,0)</f>
        <v>0</v>
      </c>
      <c r="Z1081">
        <f>IF('Main Data'!H1081="Universal Geneve",1,0)</f>
        <v>0</v>
      </c>
      <c r="AA1081">
        <f>IF('Main Data'!H1081="Vacheron",1,0)</f>
        <v>0</v>
      </c>
      <c r="AB1081">
        <f>IF('Main Data'!H1081="Zenith",1,0)</f>
        <v>0</v>
      </c>
      <c r="AC1081">
        <f>IF('Main Data'!J1081="Stainless Steel",1,0)</f>
        <v>1</v>
      </c>
      <c r="AD1081">
        <f>IF('Main Data'!J1081="Two-tone",1,0)</f>
        <v>0</v>
      </c>
      <c r="AE1081">
        <f>IF(OR('Main Data'!J1081="YG 18K",'Main Data'!J1081="YG &lt;18K",'Main Data'!J1081="PG 18K",'Main Data'!J1081="PG &lt;18K",'Main Data'!J1081="WG 18K",'Main Data'!J1081="Mixes of 18K",'Main Data'!J1081="Mixes &lt;18K"),1,0)</f>
        <v>0</v>
      </c>
      <c r="AF1081">
        <f>IF('Main Data'!J1081="Platinum",1,0)</f>
        <v>0</v>
      </c>
      <c r="AG1081">
        <f>IF(OR('Main Data'!J1081="PVD",'Main Data'!J1081="Gold Plate",'Main Data'!J1081="Other"),1,0)</f>
        <v>0</v>
      </c>
      <c r="AH1081">
        <f>IF('Main Data'!N1081="Stainless Steel",1,0)</f>
        <v>1</v>
      </c>
      <c r="AI1081">
        <f>IF('Main Data'!N1081="Leather",1,0)</f>
        <v>0</v>
      </c>
      <c r="AJ1081">
        <f>IF('Main Data'!N1081="Two-tone",1,0)</f>
        <v>0</v>
      </c>
      <c r="AK1081">
        <f>IF(OR('Main Data'!N1081="YG 18K",'Main Data'!N1081="PG 18K",'Main Data'!N1081="WG 18K",'Main Data'!N1081="Mixes of 18K"),1,0)</f>
        <v>0</v>
      </c>
      <c r="AL1081">
        <f>IF(OR(,'Main Data'!N1081="PVD",'Main Data'!N1081="Gold plate"),1,0)</f>
        <v>0</v>
      </c>
      <c r="AM1081">
        <f>IF(OR('Main Data'!AV1081="Yes",'Main Data'!AW1081="Yes",'Main Data'!AU1081="Yes"),1,0)</f>
        <v>0</v>
      </c>
      <c r="AN1081">
        <f>IF(OR(ISTEXT('Main Data'!AX1081), ISTEXT('Main Data'!AY1081)),1,0)</f>
        <v>0</v>
      </c>
      <c r="AO1081">
        <f>IF('Main Data'!AZ1081="Yes",1,0)</f>
        <v>0</v>
      </c>
      <c r="AP1081">
        <f>IF('Main Data'!BA1081="Yes",1,0)</f>
        <v>0</v>
      </c>
      <c r="AQ1081">
        <f>IF('Main Data'!BD1081="Yes",1,0)</f>
        <v>0</v>
      </c>
      <c r="AR1081">
        <f>IF('Main Data'!BE1081="A",1,0)</f>
        <v>0</v>
      </c>
      <c r="AS1081">
        <f>IF('Main Data'!BE1081="AA",1,0)</f>
        <v>0</v>
      </c>
      <c r="AT1081">
        <f>IF('Main Data'!BE1081="AAA",1,0)</f>
        <v>0</v>
      </c>
      <c r="AU1081">
        <f>IF('Main Data'!BE1081="AAAA",1,0)</f>
        <v>1</v>
      </c>
      <c r="AV1081">
        <f>IF('Main Data'!P1081="Yes",1,0)</f>
        <v>0</v>
      </c>
      <c r="AW1081">
        <f>IF('Main Data'!AP1081="Yes",1,0)</f>
        <v>0</v>
      </c>
      <c r="AX1081">
        <f>IF(OR('Main Data'!V1081="Yes", 'Main Data'!W1081="Yes",'Main Data'!X1081="Yes"),1,0)</f>
        <v>1</v>
      </c>
      <c r="AY1081">
        <f>IF(OR('Main Data'!Y1081="Yes",'Main Data'!Z1081="Yes"),1,0)</f>
        <v>0</v>
      </c>
      <c r="AZ1081">
        <f>IF('Main Data'!AR1081="Yes",1,0)</f>
        <v>0</v>
      </c>
      <c r="BA1081">
        <f>IF('Main Data'!AS1081="Yes",1,0)</f>
        <v>0</v>
      </c>
      <c r="BB1081">
        <f>IF('Main Data'!AG1081="Yes",1,0)</f>
        <v>0</v>
      </c>
      <c r="BC1081">
        <f>IF('Main Data'!AB1081="Yes",1,0)</f>
        <v>0</v>
      </c>
      <c r="BD1081">
        <f>IF('Main Data'!AA1081="Yes",1,0)</f>
        <v>1</v>
      </c>
      <c r="BE1081">
        <f>IF('Main Data'!AC1081="Yes",1,0)</f>
        <v>0</v>
      </c>
      <c r="BF1081">
        <f>IF('Main Data'!AF1081="Yes",1,0)</f>
        <v>0</v>
      </c>
      <c r="BG1081">
        <f>IF(OR('Main Data'!AI1081="Yes",'Main Data'!AL1081="Yes"),1,0)</f>
        <v>0</v>
      </c>
      <c r="BH1081">
        <f>IF('Main Data'!AJ1081="Yes",1,0)</f>
        <v>0</v>
      </c>
      <c r="BI1081">
        <f>IF('Main Data'!AK1081="Yes",1,0)</f>
        <v>0</v>
      </c>
      <c r="BJ1081">
        <f>IF('Main Data'!AM1081="Yes",1,0)</f>
        <v>0</v>
      </c>
      <c r="BK1081">
        <f>IF('Main Data'!AQ1081="Yes",1,0)</f>
        <v>0</v>
      </c>
      <c r="BL1081" s="21">
        <f t="shared" si="97"/>
        <v>0</v>
      </c>
      <c r="BM1081" s="21">
        <f t="shared" si="98"/>
        <v>1</v>
      </c>
      <c r="BN1081" s="21">
        <f t="shared" si="99"/>
        <v>0</v>
      </c>
      <c r="BO1081" s="21">
        <f t="shared" si="100"/>
        <v>0</v>
      </c>
      <c r="BP1081" s="21">
        <f t="shared" si="101"/>
        <v>0</v>
      </c>
    </row>
    <row r="1082" spans="1:68" x14ac:dyDescent="0.2">
      <c r="A1082">
        <v>1078</v>
      </c>
      <c r="B1082" s="33">
        <f>'Main Data'!C1082</f>
        <v>43779</v>
      </c>
      <c r="C1082">
        <f>'Main Data'!D1082</f>
        <v>455</v>
      </c>
      <c r="D1082" s="26">
        <f>'Main Data'!E1082</f>
        <v>12000</v>
      </c>
      <c r="E1082" s="26">
        <f>'Main Data'!F1082</f>
        <v>15000</v>
      </c>
      <c r="F1082" s="34">
        <f t="shared" si="96"/>
        <v>9.3926619287701367</v>
      </c>
      <c r="G1082">
        <f>IF('Main Data'!H1082="AP",1,0)</f>
        <v>0</v>
      </c>
      <c r="H1082">
        <f>IF('Main Data'!H1082="Blancpain",1,0)</f>
        <v>0</v>
      </c>
      <c r="I1082">
        <f>IF('Main Data'!H1082="Breguet",1,0)</f>
        <v>0</v>
      </c>
      <c r="J1082">
        <f>IF('Main Data'!H1082="Breitling",1,0)</f>
        <v>0</v>
      </c>
      <c r="K1082">
        <f>IF('Main Data'!H1082="Cartier",1,0)</f>
        <v>0</v>
      </c>
      <c r="L1082">
        <f>IF('Main Data'!H1082="Gallet",1,0)</f>
        <v>0</v>
      </c>
      <c r="M1082">
        <f>IF('Main Data'!H1082="Girard Perregaux",1,0)</f>
        <v>0</v>
      </c>
      <c r="N1082">
        <f>IF('Main Data'!H1082="Gubelin",1,0)</f>
        <v>0</v>
      </c>
      <c r="O1082">
        <f>IF('Main Data'!H1082="Heuer",1,0)</f>
        <v>0</v>
      </c>
      <c r="P1082">
        <f>IF('Main Data'!H1082="IWC",1,0)</f>
        <v>0</v>
      </c>
      <c r="Q1082">
        <f>IF('Main Data'!H1082="JLC",1,0)</f>
        <v>0</v>
      </c>
      <c r="R1082">
        <f>IF('Main Data'!H1082="Longines",1,0)</f>
        <v>0</v>
      </c>
      <c r="S1082">
        <f>IF('Main Data'!H1082="Movado",1,0)</f>
        <v>0</v>
      </c>
      <c r="T1082">
        <f>IF('Main Data'!H1082="Omega",1,0)</f>
        <v>0</v>
      </c>
      <c r="U1082">
        <f>IF('Main Data'!H1082="Panerai",1,0)</f>
        <v>0</v>
      </c>
      <c r="V1082">
        <f>IF('Main Data'!H1082="Patek",1,0)</f>
        <v>0</v>
      </c>
      <c r="W1082">
        <f>IF('Main Data'!H1082="Rolex",1,0)</f>
        <v>1</v>
      </c>
      <c r="X1082">
        <f>IF('Main Data'!H1082="Tudor",1,0)</f>
        <v>0</v>
      </c>
      <c r="Y1082">
        <f>IF('Main Data'!H1082="Ulysse Nardin",1,0)</f>
        <v>0</v>
      </c>
      <c r="Z1082">
        <f>IF('Main Data'!H1082="Universal Geneve",1,0)</f>
        <v>0</v>
      </c>
      <c r="AA1082">
        <f>IF('Main Data'!H1082="Vacheron",1,0)</f>
        <v>0</v>
      </c>
      <c r="AB1082">
        <f>IF('Main Data'!H1082="Zenith",1,0)</f>
        <v>0</v>
      </c>
      <c r="AC1082">
        <f>IF('Main Data'!J1082="Stainless Steel",1,0)</f>
        <v>1</v>
      </c>
      <c r="AD1082">
        <f>IF('Main Data'!J1082="Two-tone",1,0)</f>
        <v>0</v>
      </c>
      <c r="AE1082">
        <f>IF(OR('Main Data'!J1082="YG 18K",'Main Data'!J1082="YG &lt;18K",'Main Data'!J1082="PG 18K",'Main Data'!J1082="PG &lt;18K",'Main Data'!J1082="WG 18K",'Main Data'!J1082="Mixes of 18K",'Main Data'!J1082="Mixes &lt;18K"),1,0)</f>
        <v>0</v>
      </c>
      <c r="AF1082">
        <f>IF('Main Data'!J1082="Platinum",1,0)</f>
        <v>0</v>
      </c>
      <c r="AG1082">
        <f>IF(OR('Main Data'!J1082="PVD",'Main Data'!J1082="Gold Plate",'Main Data'!J1082="Other"),1,0)</f>
        <v>0</v>
      </c>
      <c r="AH1082">
        <f>IF('Main Data'!N1082="Stainless Steel",1,0)</f>
        <v>0</v>
      </c>
      <c r="AI1082">
        <f>IF('Main Data'!N1082="Leather",1,0)</f>
        <v>1</v>
      </c>
      <c r="AJ1082">
        <f>IF('Main Data'!N1082="Two-tone",1,0)</f>
        <v>0</v>
      </c>
      <c r="AK1082">
        <f>IF(OR('Main Data'!N1082="YG 18K",'Main Data'!N1082="PG 18K",'Main Data'!N1082="WG 18K",'Main Data'!N1082="Mixes of 18K"),1,0)</f>
        <v>0</v>
      </c>
      <c r="AL1082">
        <f>IF(OR(,'Main Data'!N1082="PVD",'Main Data'!N1082="Gold plate"),1,0)</f>
        <v>0</v>
      </c>
      <c r="AM1082">
        <f>IF(OR('Main Data'!AV1082="Yes",'Main Data'!AW1082="Yes",'Main Data'!AU1082="Yes"),1,0)</f>
        <v>0</v>
      </c>
      <c r="AN1082">
        <f>IF(OR(ISTEXT('Main Data'!AX1082), ISTEXT('Main Data'!AY1082)),1,0)</f>
        <v>0</v>
      </c>
      <c r="AO1082">
        <f>IF('Main Data'!AZ1082="Yes",1,0)</f>
        <v>0</v>
      </c>
      <c r="AP1082">
        <f>IF('Main Data'!BA1082="Yes",1,0)</f>
        <v>0</v>
      </c>
      <c r="AQ1082">
        <f>IF('Main Data'!BD1082="Yes",1,0)</f>
        <v>0</v>
      </c>
      <c r="AR1082">
        <f>IF('Main Data'!BE1082="A",1,0)</f>
        <v>0</v>
      </c>
      <c r="AS1082">
        <f>IF('Main Data'!BE1082="AA",1,0)</f>
        <v>1</v>
      </c>
      <c r="AT1082">
        <f>IF('Main Data'!BE1082="AAA",1,0)</f>
        <v>0</v>
      </c>
      <c r="AU1082">
        <f>IF('Main Data'!BE1082="AAAA",1,0)</f>
        <v>0</v>
      </c>
      <c r="AV1082">
        <f>IF('Main Data'!P1082="Yes",1,0)</f>
        <v>0</v>
      </c>
      <c r="AW1082">
        <f>IF('Main Data'!AP1082="Yes",1,0)</f>
        <v>0</v>
      </c>
      <c r="AX1082">
        <f>IF(OR('Main Data'!V1082="Yes", 'Main Data'!W1082="Yes",'Main Data'!X1082="Yes"),1,0)</f>
        <v>1</v>
      </c>
      <c r="AY1082">
        <f>IF(OR('Main Data'!Y1082="Yes",'Main Data'!Z1082="Yes"),1,0)</f>
        <v>0</v>
      </c>
      <c r="AZ1082">
        <f>IF('Main Data'!AR1082="Yes",1,0)</f>
        <v>0</v>
      </c>
      <c r="BA1082">
        <f>IF('Main Data'!AS1082="Yes",1,0)</f>
        <v>0</v>
      </c>
      <c r="BB1082">
        <f>IF('Main Data'!AG1082="Yes",1,0)</f>
        <v>0</v>
      </c>
      <c r="BC1082">
        <f>IF('Main Data'!AB1082="Yes",1,0)</f>
        <v>0</v>
      </c>
      <c r="BD1082">
        <f>IF('Main Data'!AA1082="Yes",1,0)</f>
        <v>0</v>
      </c>
      <c r="BE1082">
        <f>IF('Main Data'!AC1082="Yes",1,0)</f>
        <v>1</v>
      </c>
      <c r="BF1082">
        <f>IF('Main Data'!AF1082="Yes",1,0)</f>
        <v>0</v>
      </c>
      <c r="BG1082">
        <f>IF(OR('Main Data'!AI1082="Yes",'Main Data'!AL1082="Yes"),1,0)</f>
        <v>0</v>
      </c>
      <c r="BH1082">
        <f>IF('Main Data'!AJ1082="Yes",1,0)</f>
        <v>0</v>
      </c>
      <c r="BI1082">
        <f>IF('Main Data'!AK1082="Yes",1,0)</f>
        <v>0</v>
      </c>
      <c r="BJ1082">
        <f>IF('Main Data'!AM1082="Yes",1,0)</f>
        <v>0</v>
      </c>
      <c r="BK1082">
        <f>IF('Main Data'!AQ1082="Yes",1,0)</f>
        <v>0</v>
      </c>
      <c r="BL1082" s="21">
        <f t="shared" si="97"/>
        <v>0</v>
      </c>
      <c r="BM1082" s="21">
        <f t="shared" si="98"/>
        <v>1</v>
      </c>
      <c r="BN1082" s="21">
        <f t="shared" si="99"/>
        <v>0</v>
      </c>
      <c r="BO1082" s="21">
        <f t="shared" si="100"/>
        <v>0</v>
      </c>
      <c r="BP1082" s="21">
        <f t="shared" si="101"/>
        <v>0</v>
      </c>
    </row>
    <row r="1083" spans="1:68" x14ac:dyDescent="0.2">
      <c r="A1083">
        <v>1079</v>
      </c>
      <c r="B1083" s="33">
        <f>'Main Data'!C1083</f>
        <v>43779</v>
      </c>
      <c r="C1083">
        <f>'Main Data'!D1083</f>
        <v>458</v>
      </c>
      <c r="D1083" s="26">
        <f>'Main Data'!E1083</f>
        <v>900</v>
      </c>
      <c r="E1083" s="26">
        <f>'Main Data'!F1083</f>
        <v>1125</v>
      </c>
      <c r="F1083" s="34">
        <f t="shared" si="96"/>
        <v>6.8023947633243109</v>
      </c>
      <c r="G1083">
        <f>IF('Main Data'!H1083="AP",1,0)</f>
        <v>0</v>
      </c>
      <c r="H1083">
        <f>IF('Main Data'!H1083="Blancpain",1,0)</f>
        <v>0</v>
      </c>
      <c r="I1083">
        <f>IF('Main Data'!H1083="Breguet",1,0)</f>
        <v>0</v>
      </c>
      <c r="J1083">
        <f>IF('Main Data'!H1083="Breitling",1,0)</f>
        <v>0</v>
      </c>
      <c r="K1083">
        <f>IF('Main Data'!H1083="Cartier",1,0)</f>
        <v>0</v>
      </c>
      <c r="L1083">
        <f>IF('Main Data'!H1083="Gallet",1,0)</f>
        <v>0</v>
      </c>
      <c r="M1083">
        <f>IF('Main Data'!H1083="Girard Perregaux",1,0)</f>
        <v>0</v>
      </c>
      <c r="N1083">
        <f>IF('Main Data'!H1083="Gubelin",1,0)</f>
        <v>0</v>
      </c>
      <c r="O1083">
        <f>IF('Main Data'!H1083="Heuer",1,0)</f>
        <v>0</v>
      </c>
      <c r="P1083">
        <f>IF('Main Data'!H1083="IWC",1,0)</f>
        <v>0</v>
      </c>
      <c r="Q1083">
        <f>IF('Main Data'!H1083="JLC",1,0)</f>
        <v>0</v>
      </c>
      <c r="R1083">
        <f>IF('Main Data'!H1083="Longines",1,0)</f>
        <v>0</v>
      </c>
      <c r="S1083">
        <f>IF('Main Data'!H1083="Movado",1,0)</f>
        <v>0</v>
      </c>
      <c r="T1083">
        <f>IF('Main Data'!H1083="Omega",1,0)</f>
        <v>0</v>
      </c>
      <c r="U1083">
        <f>IF('Main Data'!H1083="Panerai",1,0)</f>
        <v>0</v>
      </c>
      <c r="V1083">
        <f>IF('Main Data'!H1083="Patek",1,0)</f>
        <v>0</v>
      </c>
      <c r="W1083">
        <f>IF('Main Data'!H1083="Rolex",1,0)</f>
        <v>1</v>
      </c>
      <c r="X1083">
        <f>IF('Main Data'!H1083="Tudor",1,0)</f>
        <v>0</v>
      </c>
      <c r="Y1083">
        <f>IF('Main Data'!H1083="Ulysse Nardin",1,0)</f>
        <v>0</v>
      </c>
      <c r="Z1083">
        <f>IF('Main Data'!H1083="Universal Geneve",1,0)</f>
        <v>0</v>
      </c>
      <c r="AA1083">
        <f>IF('Main Data'!H1083="Vacheron",1,0)</f>
        <v>0</v>
      </c>
      <c r="AB1083">
        <f>IF('Main Data'!H1083="Zenith",1,0)</f>
        <v>0</v>
      </c>
      <c r="AC1083">
        <f>IF('Main Data'!J1083="Stainless Steel",1,0)</f>
        <v>0</v>
      </c>
      <c r="AD1083">
        <f>IF('Main Data'!J1083="Two-tone",1,0)</f>
        <v>1</v>
      </c>
      <c r="AE1083">
        <f>IF(OR('Main Data'!J1083="YG 18K",'Main Data'!J1083="YG &lt;18K",'Main Data'!J1083="PG 18K",'Main Data'!J1083="PG &lt;18K",'Main Data'!J1083="WG 18K",'Main Data'!J1083="Mixes of 18K",'Main Data'!J1083="Mixes &lt;18K"),1,0)</f>
        <v>0</v>
      </c>
      <c r="AF1083">
        <f>IF('Main Data'!J1083="Platinum",1,0)</f>
        <v>0</v>
      </c>
      <c r="AG1083">
        <f>IF(OR('Main Data'!J1083="PVD",'Main Data'!J1083="Gold Plate",'Main Data'!J1083="Other"),1,0)</f>
        <v>0</v>
      </c>
      <c r="AH1083">
        <f>IF('Main Data'!N1083="Stainless Steel",1,0)</f>
        <v>0</v>
      </c>
      <c r="AI1083">
        <f>IF('Main Data'!N1083="Leather",1,0)</f>
        <v>1</v>
      </c>
      <c r="AJ1083">
        <f>IF('Main Data'!N1083="Two-tone",1,0)</f>
        <v>0</v>
      </c>
      <c r="AK1083">
        <f>IF(OR('Main Data'!N1083="YG 18K",'Main Data'!N1083="PG 18K",'Main Data'!N1083="WG 18K",'Main Data'!N1083="Mixes of 18K"),1,0)</f>
        <v>0</v>
      </c>
      <c r="AL1083">
        <f>IF(OR(,'Main Data'!N1083="PVD",'Main Data'!N1083="Gold plate"),1,0)</f>
        <v>0</v>
      </c>
      <c r="AM1083">
        <f>IF(OR('Main Data'!AV1083="Yes",'Main Data'!AW1083="Yes",'Main Data'!AU1083="Yes"),1,0)</f>
        <v>0</v>
      </c>
      <c r="AN1083">
        <f>IF(OR(ISTEXT('Main Data'!AX1083), ISTEXT('Main Data'!AY1083)),1,0)</f>
        <v>0</v>
      </c>
      <c r="AO1083">
        <f>IF('Main Data'!AZ1083="Yes",1,0)</f>
        <v>0</v>
      </c>
      <c r="AP1083">
        <f>IF('Main Data'!BA1083="Yes",1,0)</f>
        <v>0</v>
      </c>
      <c r="AQ1083">
        <f>IF('Main Data'!BD1083="Yes",1,0)</f>
        <v>0</v>
      </c>
      <c r="AR1083">
        <f>IF('Main Data'!BE1083="A",1,0)</f>
        <v>0</v>
      </c>
      <c r="AS1083">
        <f>IF('Main Data'!BE1083="AA",1,0)</f>
        <v>1</v>
      </c>
      <c r="AT1083">
        <f>IF('Main Data'!BE1083="AAA",1,0)</f>
        <v>0</v>
      </c>
      <c r="AU1083">
        <f>IF('Main Data'!BE1083="AAAA",1,0)</f>
        <v>0</v>
      </c>
      <c r="AV1083">
        <f>IF('Main Data'!P1083="Yes",1,0)</f>
        <v>1</v>
      </c>
      <c r="AW1083">
        <f>IF('Main Data'!AP1083="Yes",1,0)</f>
        <v>0</v>
      </c>
      <c r="AX1083">
        <f>IF(OR('Main Data'!V1083="Yes", 'Main Data'!W1083="Yes",'Main Data'!X1083="Yes"),1,0)</f>
        <v>0</v>
      </c>
      <c r="AY1083">
        <f>IF(OR('Main Data'!Y1083="Yes",'Main Data'!Z1083="Yes"),1,0)</f>
        <v>0</v>
      </c>
      <c r="AZ1083">
        <f>IF('Main Data'!AR1083="Yes",1,0)</f>
        <v>0</v>
      </c>
      <c r="BA1083">
        <f>IF('Main Data'!AS1083="Yes",1,0)</f>
        <v>0</v>
      </c>
      <c r="BB1083">
        <f>IF('Main Data'!AG1083="Yes",1,0)</f>
        <v>0</v>
      </c>
      <c r="BC1083">
        <f>IF('Main Data'!AB1083="Yes",1,0)</f>
        <v>0</v>
      </c>
      <c r="BD1083">
        <f>IF('Main Data'!AA1083="Yes",1,0)</f>
        <v>0</v>
      </c>
      <c r="BE1083">
        <f>IF('Main Data'!AC1083="Yes",1,0)</f>
        <v>0</v>
      </c>
      <c r="BF1083">
        <f>IF('Main Data'!AF1083="Yes",1,0)</f>
        <v>0</v>
      </c>
      <c r="BG1083">
        <f>IF(OR('Main Data'!AI1083="Yes",'Main Data'!AL1083="Yes"),1,0)</f>
        <v>0</v>
      </c>
      <c r="BH1083">
        <f>IF('Main Data'!AJ1083="Yes",1,0)</f>
        <v>0</v>
      </c>
      <c r="BI1083">
        <f>IF('Main Data'!AK1083="Yes",1,0)</f>
        <v>0</v>
      </c>
      <c r="BJ1083">
        <f>IF('Main Data'!AM1083="Yes",1,0)</f>
        <v>0</v>
      </c>
      <c r="BK1083">
        <f>IF('Main Data'!AQ1083="Yes",1,0)</f>
        <v>0</v>
      </c>
      <c r="BL1083" s="21">
        <f t="shared" si="97"/>
        <v>0</v>
      </c>
      <c r="BM1083" s="21">
        <f t="shared" si="98"/>
        <v>1</v>
      </c>
      <c r="BN1083" s="21">
        <f t="shared" si="99"/>
        <v>0</v>
      </c>
      <c r="BO1083" s="21">
        <f t="shared" si="100"/>
        <v>0</v>
      </c>
      <c r="BP1083" s="21">
        <f t="shared" si="101"/>
        <v>0</v>
      </c>
    </row>
    <row r="1084" spans="1:68" x14ac:dyDescent="0.2">
      <c r="A1084">
        <v>1080</v>
      </c>
      <c r="B1084" s="33">
        <f>'Main Data'!C1084</f>
        <v>43779</v>
      </c>
      <c r="C1084">
        <f>'Main Data'!D1084</f>
        <v>459</v>
      </c>
      <c r="D1084" s="26">
        <f>'Main Data'!E1084</f>
        <v>1600</v>
      </c>
      <c r="E1084" s="26">
        <f>'Main Data'!F1084</f>
        <v>2000</v>
      </c>
      <c r="F1084" s="34">
        <f t="shared" si="96"/>
        <v>7.3777589082278725</v>
      </c>
      <c r="G1084">
        <f>IF('Main Data'!H1084="AP",1,0)</f>
        <v>0</v>
      </c>
      <c r="H1084">
        <f>IF('Main Data'!H1084="Blancpain",1,0)</f>
        <v>0</v>
      </c>
      <c r="I1084">
        <f>IF('Main Data'!H1084="Breguet",1,0)</f>
        <v>0</v>
      </c>
      <c r="J1084">
        <f>IF('Main Data'!H1084="Breitling",1,0)</f>
        <v>0</v>
      </c>
      <c r="K1084">
        <f>IF('Main Data'!H1084="Cartier",1,0)</f>
        <v>0</v>
      </c>
      <c r="L1084">
        <f>IF('Main Data'!H1084="Gallet",1,0)</f>
        <v>0</v>
      </c>
      <c r="M1084">
        <f>IF('Main Data'!H1084="Girard Perregaux",1,0)</f>
        <v>0</v>
      </c>
      <c r="N1084">
        <f>IF('Main Data'!H1084="Gubelin",1,0)</f>
        <v>0</v>
      </c>
      <c r="O1084">
        <f>IF('Main Data'!H1084="Heuer",1,0)</f>
        <v>0</v>
      </c>
      <c r="P1084">
        <f>IF('Main Data'!H1084="IWC",1,0)</f>
        <v>0</v>
      </c>
      <c r="Q1084">
        <f>IF('Main Data'!H1084="JLC",1,0)</f>
        <v>0</v>
      </c>
      <c r="R1084">
        <f>IF('Main Data'!H1084="Longines",1,0)</f>
        <v>0</v>
      </c>
      <c r="S1084">
        <f>IF('Main Data'!H1084="Movado",1,0)</f>
        <v>0</v>
      </c>
      <c r="T1084">
        <f>IF('Main Data'!H1084="Omega",1,0)</f>
        <v>0</v>
      </c>
      <c r="U1084">
        <f>IF('Main Data'!H1084="Panerai",1,0)</f>
        <v>0</v>
      </c>
      <c r="V1084">
        <f>IF('Main Data'!H1084="Patek",1,0)</f>
        <v>0</v>
      </c>
      <c r="W1084">
        <f>IF('Main Data'!H1084="Rolex",1,0)</f>
        <v>1</v>
      </c>
      <c r="X1084">
        <f>IF('Main Data'!H1084="Tudor",1,0)</f>
        <v>0</v>
      </c>
      <c r="Y1084">
        <f>IF('Main Data'!H1084="Ulysse Nardin",1,0)</f>
        <v>0</v>
      </c>
      <c r="Z1084">
        <f>IF('Main Data'!H1084="Universal Geneve",1,0)</f>
        <v>0</v>
      </c>
      <c r="AA1084">
        <f>IF('Main Data'!H1084="Vacheron",1,0)</f>
        <v>0</v>
      </c>
      <c r="AB1084">
        <f>IF('Main Data'!H1084="Zenith",1,0)</f>
        <v>0</v>
      </c>
      <c r="AC1084">
        <f>IF('Main Data'!J1084="Stainless Steel",1,0)</f>
        <v>0</v>
      </c>
      <c r="AD1084">
        <f>IF('Main Data'!J1084="Two-tone",1,0)</f>
        <v>0</v>
      </c>
      <c r="AE1084">
        <f>IF(OR('Main Data'!J1084="YG 18K",'Main Data'!J1084="YG &lt;18K",'Main Data'!J1084="PG 18K",'Main Data'!J1084="PG &lt;18K",'Main Data'!J1084="WG 18K",'Main Data'!J1084="Mixes of 18K",'Main Data'!J1084="Mixes &lt;18K"),1,0)</f>
        <v>1</v>
      </c>
      <c r="AF1084">
        <f>IF('Main Data'!J1084="Platinum",1,0)</f>
        <v>0</v>
      </c>
      <c r="AG1084">
        <f>IF(OR('Main Data'!J1084="PVD",'Main Data'!J1084="Gold Plate",'Main Data'!J1084="Other"),1,0)</f>
        <v>0</v>
      </c>
      <c r="AH1084">
        <f>IF('Main Data'!N1084="Stainless Steel",1,0)</f>
        <v>0</v>
      </c>
      <c r="AI1084">
        <f>IF('Main Data'!N1084="Leather",1,0)</f>
        <v>1</v>
      </c>
      <c r="AJ1084">
        <f>IF('Main Data'!N1084="Two-tone",1,0)</f>
        <v>0</v>
      </c>
      <c r="AK1084">
        <f>IF(OR('Main Data'!N1084="YG 18K",'Main Data'!N1084="PG 18K",'Main Data'!N1084="WG 18K",'Main Data'!N1084="Mixes of 18K"),1,0)</f>
        <v>0</v>
      </c>
      <c r="AL1084">
        <f>IF(OR(,'Main Data'!N1084="PVD",'Main Data'!N1084="Gold plate"),1,0)</f>
        <v>0</v>
      </c>
      <c r="AM1084">
        <f>IF(OR('Main Data'!AV1084="Yes",'Main Data'!AW1084="Yes",'Main Data'!AU1084="Yes"),1,0)</f>
        <v>0</v>
      </c>
      <c r="AN1084">
        <f>IF(OR(ISTEXT('Main Data'!AX1084), ISTEXT('Main Data'!AY1084)),1,0)</f>
        <v>0</v>
      </c>
      <c r="AO1084">
        <f>IF('Main Data'!AZ1084="Yes",1,0)</f>
        <v>0</v>
      </c>
      <c r="AP1084">
        <f>IF('Main Data'!BA1084="Yes",1,0)</f>
        <v>0</v>
      </c>
      <c r="AQ1084">
        <f>IF('Main Data'!BD1084="Yes",1,0)</f>
        <v>0</v>
      </c>
      <c r="AR1084">
        <f>IF('Main Data'!BE1084="A",1,0)</f>
        <v>0</v>
      </c>
      <c r="AS1084">
        <f>IF('Main Data'!BE1084="AA",1,0)</f>
        <v>0</v>
      </c>
      <c r="AT1084">
        <f>IF('Main Data'!BE1084="AAA",1,0)</f>
        <v>1</v>
      </c>
      <c r="AU1084">
        <f>IF('Main Data'!BE1084="AAAA",1,0)</f>
        <v>0</v>
      </c>
      <c r="AV1084">
        <f>IF('Main Data'!P1084="Yes",1,0)</f>
        <v>1</v>
      </c>
      <c r="AW1084">
        <f>IF('Main Data'!AP1084="Yes",1,0)</f>
        <v>0</v>
      </c>
      <c r="AX1084">
        <f>IF(OR('Main Data'!V1084="Yes", 'Main Data'!W1084="Yes",'Main Data'!X1084="Yes"),1,0)</f>
        <v>0</v>
      </c>
      <c r="AY1084">
        <f>IF(OR('Main Data'!Y1084="Yes",'Main Data'!Z1084="Yes"),1,0)</f>
        <v>0</v>
      </c>
      <c r="AZ1084">
        <f>IF('Main Data'!AR1084="Yes",1,0)</f>
        <v>0</v>
      </c>
      <c r="BA1084">
        <f>IF('Main Data'!AS1084="Yes",1,0)</f>
        <v>0</v>
      </c>
      <c r="BB1084">
        <f>IF('Main Data'!AG1084="Yes",1,0)</f>
        <v>0</v>
      </c>
      <c r="BC1084">
        <f>IF('Main Data'!AB1084="Yes",1,0)</f>
        <v>0</v>
      </c>
      <c r="BD1084">
        <f>IF('Main Data'!AA1084="Yes",1,0)</f>
        <v>0</v>
      </c>
      <c r="BE1084">
        <f>IF('Main Data'!AC1084="Yes",1,0)</f>
        <v>0</v>
      </c>
      <c r="BF1084">
        <f>IF('Main Data'!AF1084="Yes",1,0)</f>
        <v>0</v>
      </c>
      <c r="BG1084">
        <f>IF(OR('Main Data'!AI1084="Yes",'Main Data'!AL1084="Yes"),1,0)</f>
        <v>0</v>
      </c>
      <c r="BH1084">
        <f>IF('Main Data'!AJ1084="Yes",1,0)</f>
        <v>0</v>
      </c>
      <c r="BI1084">
        <f>IF('Main Data'!AK1084="Yes",1,0)</f>
        <v>0</v>
      </c>
      <c r="BJ1084">
        <f>IF('Main Data'!AM1084="Yes",1,0)</f>
        <v>0</v>
      </c>
      <c r="BK1084">
        <f>IF('Main Data'!AQ1084="Yes",1,0)</f>
        <v>0</v>
      </c>
      <c r="BL1084" s="21">
        <f t="shared" si="97"/>
        <v>0</v>
      </c>
      <c r="BM1084" s="21">
        <f t="shared" si="98"/>
        <v>1</v>
      </c>
      <c r="BN1084" s="21">
        <f t="shared" si="99"/>
        <v>0</v>
      </c>
      <c r="BO1084" s="21">
        <f t="shared" si="100"/>
        <v>0</v>
      </c>
      <c r="BP1084" s="21">
        <f t="shared" si="101"/>
        <v>0</v>
      </c>
    </row>
    <row r="1085" spans="1:68" x14ac:dyDescent="0.2">
      <c r="A1085">
        <v>1081</v>
      </c>
      <c r="B1085" s="33">
        <f>'Main Data'!C1085</f>
        <v>43779</v>
      </c>
      <c r="C1085">
        <f>'Main Data'!D1085</f>
        <v>460</v>
      </c>
      <c r="D1085" s="26">
        <f>'Main Data'!E1085</f>
        <v>4200</v>
      </c>
      <c r="E1085" s="26">
        <f>'Main Data'!F1085</f>
        <v>5250</v>
      </c>
      <c r="F1085" s="34">
        <f t="shared" si="96"/>
        <v>8.3428398042714598</v>
      </c>
      <c r="G1085">
        <f>IF('Main Data'!H1085="AP",1,0)</f>
        <v>0</v>
      </c>
      <c r="H1085">
        <f>IF('Main Data'!H1085="Blancpain",1,0)</f>
        <v>0</v>
      </c>
      <c r="I1085">
        <f>IF('Main Data'!H1085="Breguet",1,0)</f>
        <v>0</v>
      </c>
      <c r="J1085">
        <f>IF('Main Data'!H1085="Breitling",1,0)</f>
        <v>0</v>
      </c>
      <c r="K1085">
        <f>IF('Main Data'!H1085="Cartier",1,0)</f>
        <v>0</v>
      </c>
      <c r="L1085">
        <f>IF('Main Data'!H1085="Gallet",1,0)</f>
        <v>0</v>
      </c>
      <c r="M1085">
        <f>IF('Main Data'!H1085="Girard Perregaux",1,0)</f>
        <v>0</v>
      </c>
      <c r="N1085">
        <f>IF('Main Data'!H1085="Gubelin",1,0)</f>
        <v>0</v>
      </c>
      <c r="O1085">
        <f>IF('Main Data'!H1085="Heuer",1,0)</f>
        <v>0</v>
      </c>
      <c r="P1085">
        <f>IF('Main Data'!H1085="IWC",1,0)</f>
        <v>0</v>
      </c>
      <c r="Q1085">
        <f>IF('Main Data'!H1085="JLC",1,0)</f>
        <v>0</v>
      </c>
      <c r="R1085">
        <f>IF('Main Data'!H1085="Longines",1,0)</f>
        <v>0</v>
      </c>
      <c r="S1085">
        <f>IF('Main Data'!H1085="Movado",1,0)</f>
        <v>0</v>
      </c>
      <c r="T1085">
        <f>IF('Main Data'!H1085="Omega",1,0)</f>
        <v>0</v>
      </c>
      <c r="U1085">
        <f>IF('Main Data'!H1085="Panerai",1,0)</f>
        <v>0</v>
      </c>
      <c r="V1085">
        <f>IF('Main Data'!H1085="Patek",1,0)</f>
        <v>0</v>
      </c>
      <c r="W1085">
        <f>IF('Main Data'!H1085="Rolex",1,0)</f>
        <v>1</v>
      </c>
      <c r="X1085">
        <f>IF('Main Data'!H1085="Tudor",1,0)</f>
        <v>0</v>
      </c>
      <c r="Y1085">
        <f>IF('Main Data'!H1085="Ulysse Nardin",1,0)</f>
        <v>0</v>
      </c>
      <c r="Z1085">
        <f>IF('Main Data'!H1085="Universal Geneve",1,0)</f>
        <v>0</v>
      </c>
      <c r="AA1085">
        <f>IF('Main Data'!H1085="Vacheron",1,0)</f>
        <v>0</v>
      </c>
      <c r="AB1085">
        <f>IF('Main Data'!H1085="Zenith",1,0)</f>
        <v>0</v>
      </c>
      <c r="AC1085">
        <f>IF('Main Data'!J1085="Stainless Steel",1,0)</f>
        <v>0</v>
      </c>
      <c r="AD1085">
        <f>IF('Main Data'!J1085="Two-tone",1,0)</f>
        <v>1</v>
      </c>
      <c r="AE1085">
        <f>IF(OR('Main Data'!J1085="YG 18K",'Main Data'!J1085="YG &lt;18K",'Main Data'!J1085="PG 18K",'Main Data'!J1085="PG &lt;18K",'Main Data'!J1085="WG 18K",'Main Data'!J1085="Mixes of 18K",'Main Data'!J1085="Mixes &lt;18K"),1,0)</f>
        <v>0</v>
      </c>
      <c r="AF1085">
        <f>IF('Main Data'!J1085="Platinum",1,0)</f>
        <v>0</v>
      </c>
      <c r="AG1085">
        <f>IF(OR('Main Data'!J1085="PVD",'Main Data'!J1085="Gold Plate",'Main Data'!J1085="Other"),1,0)</f>
        <v>0</v>
      </c>
      <c r="AH1085">
        <f>IF('Main Data'!N1085="Stainless Steel",1,0)</f>
        <v>0</v>
      </c>
      <c r="AI1085">
        <f>IF('Main Data'!N1085="Leather",1,0)</f>
        <v>0</v>
      </c>
      <c r="AJ1085">
        <f>IF('Main Data'!N1085="Two-tone",1,0)</f>
        <v>1</v>
      </c>
      <c r="AK1085">
        <f>IF(OR('Main Data'!N1085="YG 18K",'Main Data'!N1085="PG 18K",'Main Data'!N1085="WG 18K",'Main Data'!N1085="Mixes of 18K"),1,0)</f>
        <v>0</v>
      </c>
      <c r="AL1085">
        <f>IF(OR(,'Main Data'!N1085="PVD",'Main Data'!N1085="Gold plate"),1,0)</f>
        <v>0</v>
      </c>
      <c r="AM1085">
        <f>IF(OR('Main Data'!AV1085="Yes",'Main Data'!AW1085="Yes",'Main Data'!AU1085="Yes"),1,0)</f>
        <v>0</v>
      </c>
      <c r="AN1085">
        <f>IF(OR(ISTEXT('Main Data'!AX1085), ISTEXT('Main Data'!AY1085)),1,0)</f>
        <v>0</v>
      </c>
      <c r="AO1085">
        <f>IF('Main Data'!AZ1085="Yes",1,0)</f>
        <v>0</v>
      </c>
      <c r="AP1085">
        <f>IF('Main Data'!BA1085="Yes",1,0)</f>
        <v>0</v>
      </c>
      <c r="AQ1085">
        <f>IF('Main Data'!BD1085="Yes",1,0)</f>
        <v>0</v>
      </c>
      <c r="AR1085">
        <f>IF('Main Data'!BE1085="A",1,0)</f>
        <v>0</v>
      </c>
      <c r="AS1085">
        <f>IF('Main Data'!BE1085="AA",1,0)</f>
        <v>0</v>
      </c>
      <c r="AT1085">
        <f>IF('Main Data'!BE1085="AAA",1,0)</f>
        <v>1</v>
      </c>
      <c r="AU1085">
        <f>IF('Main Data'!BE1085="AAAA",1,0)</f>
        <v>0</v>
      </c>
      <c r="AV1085">
        <f>IF('Main Data'!P1085="Yes",1,0)</f>
        <v>1</v>
      </c>
      <c r="AW1085">
        <f>IF('Main Data'!AP1085="Yes",1,0)</f>
        <v>0</v>
      </c>
      <c r="AX1085">
        <f>IF(OR('Main Data'!V1085="Yes", 'Main Data'!W1085="Yes",'Main Data'!X1085="Yes"),1,0)</f>
        <v>0</v>
      </c>
      <c r="AY1085">
        <f>IF(OR('Main Data'!Y1085="Yes",'Main Data'!Z1085="Yes"),1,0)</f>
        <v>0</v>
      </c>
      <c r="AZ1085">
        <f>IF('Main Data'!AR1085="Yes",1,0)</f>
        <v>0</v>
      </c>
      <c r="BA1085">
        <f>IF('Main Data'!AS1085="Yes",1,0)</f>
        <v>0</v>
      </c>
      <c r="BB1085">
        <f>IF('Main Data'!AG1085="Yes",1,0)</f>
        <v>0</v>
      </c>
      <c r="BC1085">
        <f>IF('Main Data'!AB1085="Yes",1,0)</f>
        <v>0</v>
      </c>
      <c r="BD1085">
        <f>IF('Main Data'!AA1085="Yes",1,0)</f>
        <v>0</v>
      </c>
      <c r="BE1085">
        <f>IF('Main Data'!AC1085="Yes",1,0)</f>
        <v>0</v>
      </c>
      <c r="BF1085">
        <f>IF('Main Data'!AF1085="Yes",1,0)</f>
        <v>0</v>
      </c>
      <c r="BG1085">
        <f>IF(OR('Main Data'!AI1085="Yes",'Main Data'!AL1085="Yes"),1,0)</f>
        <v>0</v>
      </c>
      <c r="BH1085">
        <f>IF('Main Data'!AJ1085="Yes",1,0)</f>
        <v>0</v>
      </c>
      <c r="BI1085">
        <f>IF('Main Data'!AK1085="Yes",1,0)</f>
        <v>0</v>
      </c>
      <c r="BJ1085">
        <f>IF('Main Data'!AM1085="Yes",1,0)</f>
        <v>0</v>
      </c>
      <c r="BK1085">
        <f>IF('Main Data'!AQ1085="Yes",1,0)</f>
        <v>0</v>
      </c>
      <c r="BL1085" s="21">
        <f t="shared" si="97"/>
        <v>0</v>
      </c>
      <c r="BM1085" s="21">
        <f t="shared" si="98"/>
        <v>1</v>
      </c>
      <c r="BN1085" s="21">
        <f t="shared" si="99"/>
        <v>0</v>
      </c>
      <c r="BO1085" s="21">
        <f t="shared" si="100"/>
        <v>0</v>
      </c>
      <c r="BP1085" s="21">
        <f t="shared" si="101"/>
        <v>0</v>
      </c>
    </row>
    <row r="1086" spans="1:68" x14ac:dyDescent="0.2">
      <c r="A1086">
        <v>1082</v>
      </c>
      <c r="B1086" s="33">
        <f>'Main Data'!C1086</f>
        <v>43779</v>
      </c>
      <c r="C1086">
        <f>'Main Data'!D1086</f>
        <v>461</v>
      </c>
      <c r="D1086" s="26">
        <f>'Main Data'!E1086</f>
        <v>28000</v>
      </c>
      <c r="E1086" s="26">
        <f>'Main Data'!F1086</f>
        <v>35000</v>
      </c>
      <c r="F1086" s="34">
        <f t="shared" si="96"/>
        <v>10.239959789157341</v>
      </c>
      <c r="G1086">
        <f>IF('Main Data'!H1086="AP",1,0)</f>
        <v>0</v>
      </c>
      <c r="H1086">
        <f>IF('Main Data'!H1086="Blancpain",1,0)</f>
        <v>0</v>
      </c>
      <c r="I1086">
        <f>IF('Main Data'!H1086="Breguet",1,0)</f>
        <v>0</v>
      </c>
      <c r="J1086">
        <f>IF('Main Data'!H1086="Breitling",1,0)</f>
        <v>0</v>
      </c>
      <c r="K1086">
        <f>IF('Main Data'!H1086="Cartier",1,0)</f>
        <v>0</v>
      </c>
      <c r="L1086">
        <f>IF('Main Data'!H1086="Gallet",1,0)</f>
        <v>0</v>
      </c>
      <c r="M1086">
        <f>IF('Main Data'!H1086="Girard Perregaux",1,0)</f>
        <v>0</v>
      </c>
      <c r="N1086">
        <f>IF('Main Data'!H1086="Gubelin",1,0)</f>
        <v>0</v>
      </c>
      <c r="O1086">
        <f>IF('Main Data'!H1086="Heuer",1,0)</f>
        <v>0</v>
      </c>
      <c r="P1086">
        <f>IF('Main Data'!H1086="IWC",1,0)</f>
        <v>0</v>
      </c>
      <c r="Q1086">
        <f>IF('Main Data'!H1086="JLC",1,0)</f>
        <v>0</v>
      </c>
      <c r="R1086">
        <f>IF('Main Data'!H1086="Longines",1,0)</f>
        <v>0</v>
      </c>
      <c r="S1086">
        <f>IF('Main Data'!H1086="Movado",1,0)</f>
        <v>0</v>
      </c>
      <c r="T1086">
        <f>IF('Main Data'!H1086="Omega",1,0)</f>
        <v>0</v>
      </c>
      <c r="U1086">
        <f>IF('Main Data'!H1086="Panerai",1,0)</f>
        <v>0</v>
      </c>
      <c r="V1086">
        <f>IF('Main Data'!H1086="Patek",1,0)</f>
        <v>0</v>
      </c>
      <c r="W1086">
        <f>IF('Main Data'!H1086="Rolex",1,0)</f>
        <v>1</v>
      </c>
      <c r="X1086">
        <f>IF('Main Data'!H1086="Tudor",1,0)</f>
        <v>0</v>
      </c>
      <c r="Y1086">
        <f>IF('Main Data'!H1086="Ulysse Nardin",1,0)</f>
        <v>0</v>
      </c>
      <c r="Z1086">
        <f>IF('Main Data'!H1086="Universal Geneve",1,0)</f>
        <v>0</v>
      </c>
      <c r="AA1086">
        <f>IF('Main Data'!H1086="Vacheron",1,0)</f>
        <v>0</v>
      </c>
      <c r="AB1086">
        <f>IF('Main Data'!H1086="Zenith",1,0)</f>
        <v>0</v>
      </c>
      <c r="AC1086">
        <f>IF('Main Data'!J1086="Stainless Steel",1,0)</f>
        <v>1</v>
      </c>
      <c r="AD1086">
        <f>IF('Main Data'!J1086="Two-tone",1,0)</f>
        <v>0</v>
      </c>
      <c r="AE1086">
        <f>IF(OR('Main Data'!J1086="YG 18K",'Main Data'!J1086="YG &lt;18K",'Main Data'!J1086="PG 18K",'Main Data'!J1086="PG &lt;18K",'Main Data'!J1086="WG 18K",'Main Data'!J1086="Mixes of 18K",'Main Data'!J1086="Mixes &lt;18K"),1,0)</f>
        <v>0</v>
      </c>
      <c r="AF1086">
        <f>IF('Main Data'!J1086="Platinum",1,0)</f>
        <v>0</v>
      </c>
      <c r="AG1086">
        <f>IF(OR('Main Data'!J1086="PVD",'Main Data'!J1086="Gold Plate",'Main Data'!J1086="Other"),1,0)</f>
        <v>0</v>
      </c>
      <c r="AH1086">
        <f>IF('Main Data'!N1086="Stainless Steel",1,0)</f>
        <v>1</v>
      </c>
      <c r="AI1086">
        <f>IF('Main Data'!N1086="Leather",1,0)</f>
        <v>0</v>
      </c>
      <c r="AJ1086">
        <f>IF('Main Data'!N1086="Two-tone",1,0)</f>
        <v>0</v>
      </c>
      <c r="AK1086">
        <f>IF(OR('Main Data'!N1086="YG 18K",'Main Data'!N1086="PG 18K",'Main Data'!N1086="WG 18K",'Main Data'!N1086="Mixes of 18K"),1,0)</f>
        <v>0</v>
      </c>
      <c r="AL1086">
        <f>IF(OR(,'Main Data'!N1086="PVD",'Main Data'!N1086="Gold plate"),1,0)</f>
        <v>0</v>
      </c>
      <c r="AM1086">
        <f>IF(OR('Main Data'!AV1086="Yes",'Main Data'!AW1086="Yes",'Main Data'!AU1086="Yes"),1,0)</f>
        <v>0</v>
      </c>
      <c r="AN1086">
        <f>IF(OR(ISTEXT('Main Data'!AX1086), ISTEXT('Main Data'!AY1086)),1,0)</f>
        <v>0</v>
      </c>
      <c r="AO1086">
        <f>IF('Main Data'!AZ1086="Yes",1,0)</f>
        <v>0</v>
      </c>
      <c r="AP1086">
        <f>IF('Main Data'!BA1086="Yes",1,0)</f>
        <v>0</v>
      </c>
      <c r="AQ1086">
        <f>IF('Main Data'!BD1086="Yes",1,0)</f>
        <v>0</v>
      </c>
      <c r="AR1086">
        <f>IF('Main Data'!BE1086="A",1,0)</f>
        <v>0</v>
      </c>
      <c r="AS1086">
        <f>IF('Main Data'!BE1086="AA",1,0)</f>
        <v>0</v>
      </c>
      <c r="AT1086">
        <f>IF('Main Data'!BE1086="AAA",1,0)</f>
        <v>1</v>
      </c>
      <c r="AU1086">
        <f>IF('Main Data'!BE1086="AAAA",1,0)</f>
        <v>0</v>
      </c>
      <c r="AV1086">
        <f>IF('Main Data'!P1086="Yes",1,0)</f>
        <v>0</v>
      </c>
      <c r="AW1086">
        <f>IF('Main Data'!AP1086="Yes",1,0)</f>
        <v>0</v>
      </c>
      <c r="AX1086">
        <f>IF(OR('Main Data'!V1086="Yes", 'Main Data'!W1086="Yes",'Main Data'!X1086="Yes"),1,0)</f>
        <v>1</v>
      </c>
      <c r="AY1086">
        <f>IF(OR('Main Data'!Y1086="Yes",'Main Data'!Z1086="Yes"),1,0)</f>
        <v>0</v>
      </c>
      <c r="AZ1086">
        <f>IF('Main Data'!AR1086="Yes",1,0)</f>
        <v>0</v>
      </c>
      <c r="BA1086">
        <f>IF('Main Data'!AS1086="Yes",1,0)</f>
        <v>0</v>
      </c>
      <c r="BB1086">
        <f>IF('Main Data'!AG1086="Yes",1,0)</f>
        <v>0</v>
      </c>
      <c r="BC1086">
        <f>IF('Main Data'!AB1086="Yes",1,0)</f>
        <v>0</v>
      </c>
      <c r="BD1086">
        <f>IF('Main Data'!AA1086="Yes",1,0)</f>
        <v>1</v>
      </c>
      <c r="BE1086">
        <f>IF('Main Data'!AC1086="Yes",1,0)</f>
        <v>0</v>
      </c>
      <c r="BF1086">
        <f>IF('Main Data'!AF1086="Yes",1,0)</f>
        <v>0</v>
      </c>
      <c r="BG1086">
        <f>IF(OR('Main Data'!AI1086="Yes",'Main Data'!AL1086="Yes"),1,0)</f>
        <v>0</v>
      </c>
      <c r="BH1086">
        <f>IF('Main Data'!AJ1086="Yes",1,0)</f>
        <v>0</v>
      </c>
      <c r="BI1086">
        <f>IF('Main Data'!AK1086="Yes",1,0)</f>
        <v>0</v>
      </c>
      <c r="BJ1086">
        <f>IF('Main Data'!AM1086="Yes",1,0)</f>
        <v>0</v>
      </c>
      <c r="BK1086">
        <f>IF('Main Data'!AQ1086="Yes",1,0)</f>
        <v>0</v>
      </c>
      <c r="BL1086" s="21">
        <f t="shared" si="97"/>
        <v>0</v>
      </c>
      <c r="BM1086" s="21">
        <f t="shared" si="98"/>
        <v>1</v>
      </c>
      <c r="BN1086" s="21">
        <f t="shared" si="99"/>
        <v>0</v>
      </c>
      <c r="BO1086" s="21">
        <f t="shared" si="100"/>
        <v>0</v>
      </c>
      <c r="BP1086" s="21">
        <f t="shared" si="101"/>
        <v>0</v>
      </c>
    </row>
    <row r="1087" spans="1:68" x14ac:dyDescent="0.2">
      <c r="A1087">
        <v>1083</v>
      </c>
      <c r="B1087" s="33">
        <f>'Main Data'!C1087</f>
        <v>43779</v>
      </c>
      <c r="C1087">
        <f>'Main Data'!D1087</f>
        <v>462</v>
      </c>
      <c r="D1087" s="26">
        <f>'Main Data'!E1087</f>
        <v>55000</v>
      </c>
      <c r="E1087" s="26">
        <f>'Main Data'!F1087</f>
        <v>68750</v>
      </c>
      <c r="F1087" s="34">
        <f t="shared" si="96"/>
        <v>10.915088464214607</v>
      </c>
      <c r="G1087">
        <f>IF('Main Data'!H1087="AP",1,0)</f>
        <v>0</v>
      </c>
      <c r="H1087">
        <f>IF('Main Data'!H1087="Blancpain",1,0)</f>
        <v>0</v>
      </c>
      <c r="I1087">
        <f>IF('Main Data'!H1087="Breguet",1,0)</f>
        <v>0</v>
      </c>
      <c r="J1087">
        <f>IF('Main Data'!H1087="Breitling",1,0)</f>
        <v>0</v>
      </c>
      <c r="K1087">
        <f>IF('Main Data'!H1087="Cartier",1,0)</f>
        <v>0</v>
      </c>
      <c r="L1087">
        <f>IF('Main Data'!H1087="Gallet",1,0)</f>
        <v>0</v>
      </c>
      <c r="M1087">
        <f>IF('Main Data'!H1087="Girard Perregaux",1,0)</f>
        <v>0</v>
      </c>
      <c r="N1087">
        <f>IF('Main Data'!H1087="Gubelin",1,0)</f>
        <v>0</v>
      </c>
      <c r="O1087">
        <f>IF('Main Data'!H1087="Heuer",1,0)</f>
        <v>0</v>
      </c>
      <c r="P1087">
        <f>IF('Main Data'!H1087="IWC",1,0)</f>
        <v>0</v>
      </c>
      <c r="Q1087">
        <f>IF('Main Data'!H1087="JLC",1,0)</f>
        <v>0</v>
      </c>
      <c r="R1087">
        <f>IF('Main Data'!H1087="Longines",1,0)</f>
        <v>0</v>
      </c>
      <c r="S1087">
        <f>IF('Main Data'!H1087="Movado",1,0)</f>
        <v>0</v>
      </c>
      <c r="T1087">
        <f>IF('Main Data'!H1087="Omega",1,0)</f>
        <v>0</v>
      </c>
      <c r="U1087">
        <f>IF('Main Data'!H1087="Panerai",1,0)</f>
        <v>0</v>
      </c>
      <c r="V1087">
        <f>IF('Main Data'!H1087="Patek",1,0)</f>
        <v>0</v>
      </c>
      <c r="W1087">
        <f>IF('Main Data'!H1087="Rolex",1,0)</f>
        <v>1</v>
      </c>
      <c r="X1087">
        <f>IF('Main Data'!H1087="Tudor",1,0)</f>
        <v>0</v>
      </c>
      <c r="Y1087">
        <f>IF('Main Data'!H1087="Ulysse Nardin",1,0)</f>
        <v>0</v>
      </c>
      <c r="Z1087">
        <f>IF('Main Data'!H1087="Universal Geneve",1,0)</f>
        <v>0</v>
      </c>
      <c r="AA1087">
        <f>IF('Main Data'!H1087="Vacheron",1,0)</f>
        <v>0</v>
      </c>
      <c r="AB1087">
        <f>IF('Main Data'!H1087="Zenith",1,0)</f>
        <v>0</v>
      </c>
      <c r="AC1087">
        <f>IF('Main Data'!J1087="Stainless Steel",1,0)</f>
        <v>1</v>
      </c>
      <c r="AD1087">
        <f>IF('Main Data'!J1087="Two-tone",1,0)</f>
        <v>0</v>
      </c>
      <c r="AE1087">
        <f>IF(OR('Main Data'!J1087="YG 18K",'Main Data'!J1087="YG &lt;18K",'Main Data'!J1087="PG 18K",'Main Data'!J1087="PG &lt;18K",'Main Data'!J1087="WG 18K",'Main Data'!J1087="Mixes of 18K",'Main Data'!J1087="Mixes &lt;18K"),1,0)</f>
        <v>0</v>
      </c>
      <c r="AF1087">
        <f>IF('Main Data'!J1087="Platinum",1,0)</f>
        <v>0</v>
      </c>
      <c r="AG1087">
        <f>IF(OR('Main Data'!J1087="PVD",'Main Data'!J1087="Gold Plate",'Main Data'!J1087="Other"),1,0)</f>
        <v>0</v>
      </c>
      <c r="AH1087">
        <f>IF('Main Data'!N1087="Stainless Steel",1,0)</f>
        <v>1</v>
      </c>
      <c r="AI1087">
        <f>IF('Main Data'!N1087="Leather",1,0)</f>
        <v>0</v>
      </c>
      <c r="AJ1087">
        <f>IF('Main Data'!N1087="Two-tone",1,0)</f>
        <v>0</v>
      </c>
      <c r="AK1087">
        <f>IF(OR('Main Data'!N1087="YG 18K",'Main Data'!N1087="PG 18K",'Main Data'!N1087="WG 18K",'Main Data'!N1087="Mixes of 18K"),1,0)</f>
        <v>0</v>
      </c>
      <c r="AL1087">
        <f>IF(OR(,'Main Data'!N1087="PVD",'Main Data'!N1087="Gold plate"),1,0)</f>
        <v>0</v>
      </c>
      <c r="AM1087">
        <f>IF(OR('Main Data'!AV1087="Yes",'Main Data'!AW1087="Yes",'Main Data'!AU1087="Yes"),1,0)</f>
        <v>0</v>
      </c>
      <c r="AN1087">
        <f>IF(OR(ISTEXT('Main Data'!AX1087), ISTEXT('Main Data'!AY1087)),1,0)</f>
        <v>0</v>
      </c>
      <c r="AO1087">
        <f>IF('Main Data'!AZ1087="Yes",1,0)</f>
        <v>0</v>
      </c>
      <c r="AP1087">
        <f>IF('Main Data'!BA1087="Yes",1,0)</f>
        <v>0</v>
      </c>
      <c r="AQ1087">
        <f>IF('Main Data'!BD1087="Yes",1,0)</f>
        <v>0</v>
      </c>
      <c r="AR1087">
        <f>IF('Main Data'!BE1087="A",1,0)</f>
        <v>0</v>
      </c>
      <c r="AS1087">
        <f>IF('Main Data'!BE1087="AA",1,0)</f>
        <v>0</v>
      </c>
      <c r="AT1087">
        <f>IF('Main Data'!BE1087="AAA",1,0)</f>
        <v>0</v>
      </c>
      <c r="AU1087">
        <f>IF('Main Data'!BE1087="AAAA",1,0)</f>
        <v>1</v>
      </c>
      <c r="AV1087">
        <f>IF('Main Data'!P1087="Yes",1,0)</f>
        <v>0</v>
      </c>
      <c r="AW1087">
        <f>IF('Main Data'!AP1087="Yes",1,0)</f>
        <v>0</v>
      </c>
      <c r="AX1087">
        <f>IF(OR('Main Data'!V1087="Yes", 'Main Data'!W1087="Yes",'Main Data'!X1087="Yes"),1,0)</f>
        <v>0</v>
      </c>
      <c r="AY1087">
        <f>IF(OR('Main Data'!Y1087="Yes",'Main Data'!Z1087="Yes"),1,0)</f>
        <v>0</v>
      </c>
      <c r="AZ1087">
        <f>IF('Main Data'!AR1087="Yes",1,0)</f>
        <v>0</v>
      </c>
      <c r="BA1087">
        <f>IF('Main Data'!AS1087="Yes",1,0)</f>
        <v>0</v>
      </c>
      <c r="BB1087">
        <f>IF('Main Data'!AG1087="Yes",1,0)</f>
        <v>0</v>
      </c>
      <c r="BC1087">
        <f>IF('Main Data'!AB1087="Yes",1,0)</f>
        <v>0</v>
      </c>
      <c r="BD1087">
        <f>IF('Main Data'!AA1087="Yes",1,0)</f>
        <v>0</v>
      </c>
      <c r="BE1087">
        <f>IF('Main Data'!AC1087="Yes",1,0)</f>
        <v>0</v>
      </c>
      <c r="BF1087">
        <f>IF('Main Data'!AF1087="Yes",1,0)</f>
        <v>0</v>
      </c>
      <c r="BG1087">
        <f>IF(OR('Main Data'!AI1087="Yes",'Main Data'!AL1087="Yes"),1,0)</f>
        <v>1</v>
      </c>
      <c r="BH1087">
        <f>IF('Main Data'!AJ1087="Yes",1,0)</f>
        <v>0</v>
      </c>
      <c r="BI1087">
        <f>IF('Main Data'!AK1087="Yes",1,0)</f>
        <v>0</v>
      </c>
      <c r="BJ1087">
        <f>IF('Main Data'!AM1087="Yes",1,0)</f>
        <v>0</v>
      </c>
      <c r="BK1087">
        <f>IF('Main Data'!AQ1087="Yes",1,0)</f>
        <v>0</v>
      </c>
      <c r="BL1087" s="21">
        <f t="shared" si="97"/>
        <v>0</v>
      </c>
      <c r="BM1087" s="21">
        <f t="shared" si="98"/>
        <v>1</v>
      </c>
      <c r="BN1087" s="21">
        <f t="shared" si="99"/>
        <v>0</v>
      </c>
      <c r="BO1087" s="21">
        <f t="shared" si="100"/>
        <v>0</v>
      </c>
      <c r="BP1087" s="21">
        <f t="shared" si="101"/>
        <v>0</v>
      </c>
    </row>
    <row r="1088" spans="1:68" x14ac:dyDescent="0.2">
      <c r="A1088">
        <v>1084</v>
      </c>
      <c r="B1088" s="33">
        <f>'Main Data'!C1088</f>
        <v>43779</v>
      </c>
      <c r="C1088">
        <f>'Main Data'!D1088</f>
        <v>463</v>
      </c>
      <c r="D1088" s="26">
        <f>'Main Data'!E1088</f>
        <v>80000</v>
      </c>
      <c r="E1088" s="26">
        <f>'Main Data'!F1088</f>
        <v>100000</v>
      </c>
      <c r="F1088" s="34">
        <f t="shared" si="96"/>
        <v>11.289781913656018</v>
      </c>
      <c r="G1088">
        <f>IF('Main Data'!H1088="AP",1,0)</f>
        <v>0</v>
      </c>
      <c r="H1088">
        <f>IF('Main Data'!H1088="Blancpain",1,0)</f>
        <v>0</v>
      </c>
      <c r="I1088">
        <f>IF('Main Data'!H1088="Breguet",1,0)</f>
        <v>0</v>
      </c>
      <c r="J1088">
        <f>IF('Main Data'!H1088="Breitling",1,0)</f>
        <v>0</v>
      </c>
      <c r="K1088">
        <f>IF('Main Data'!H1088="Cartier",1,0)</f>
        <v>0</v>
      </c>
      <c r="L1088">
        <f>IF('Main Data'!H1088="Gallet",1,0)</f>
        <v>0</v>
      </c>
      <c r="M1088">
        <f>IF('Main Data'!H1088="Girard Perregaux",1,0)</f>
        <v>0</v>
      </c>
      <c r="N1088">
        <f>IF('Main Data'!H1088="Gubelin",1,0)</f>
        <v>0</v>
      </c>
      <c r="O1088">
        <f>IF('Main Data'!H1088="Heuer",1,0)</f>
        <v>0</v>
      </c>
      <c r="P1088">
        <f>IF('Main Data'!H1088="IWC",1,0)</f>
        <v>0</v>
      </c>
      <c r="Q1088">
        <f>IF('Main Data'!H1088="JLC",1,0)</f>
        <v>0</v>
      </c>
      <c r="R1088">
        <f>IF('Main Data'!H1088="Longines",1,0)</f>
        <v>0</v>
      </c>
      <c r="S1088">
        <f>IF('Main Data'!H1088="Movado",1,0)</f>
        <v>0</v>
      </c>
      <c r="T1088">
        <f>IF('Main Data'!H1088="Omega",1,0)</f>
        <v>0</v>
      </c>
      <c r="U1088">
        <f>IF('Main Data'!H1088="Panerai",1,0)</f>
        <v>0</v>
      </c>
      <c r="V1088">
        <f>IF('Main Data'!H1088="Patek",1,0)</f>
        <v>0</v>
      </c>
      <c r="W1088">
        <f>IF('Main Data'!H1088="Rolex",1,0)</f>
        <v>1</v>
      </c>
      <c r="X1088">
        <f>IF('Main Data'!H1088="Tudor",1,0)</f>
        <v>0</v>
      </c>
      <c r="Y1088">
        <f>IF('Main Data'!H1088="Ulysse Nardin",1,0)</f>
        <v>0</v>
      </c>
      <c r="Z1088">
        <f>IF('Main Data'!H1088="Universal Geneve",1,0)</f>
        <v>0</v>
      </c>
      <c r="AA1088">
        <f>IF('Main Data'!H1088="Vacheron",1,0)</f>
        <v>0</v>
      </c>
      <c r="AB1088">
        <f>IF('Main Data'!H1088="Zenith",1,0)</f>
        <v>0</v>
      </c>
      <c r="AC1088">
        <f>IF('Main Data'!J1088="Stainless Steel",1,0)</f>
        <v>0</v>
      </c>
      <c r="AD1088">
        <f>IF('Main Data'!J1088="Two-tone",1,0)</f>
        <v>0</v>
      </c>
      <c r="AE1088">
        <f>IF(OR('Main Data'!J1088="YG 18K",'Main Data'!J1088="YG &lt;18K",'Main Data'!J1088="PG 18K",'Main Data'!J1088="PG &lt;18K",'Main Data'!J1088="WG 18K",'Main Data'!J1088="Mixes of 18K",'Main Data'!J1088="Mixes &lt;18K"),1,0)</f>
        <v>1</v>
      </c>
      <c r="AF1088">
        <f>IF('Main Data'!J1088="Platinum",1,0)</f>
        <v>0</v>
      </c>
      <c r="AG1088">
        <f>IF(OR('Main Data'!J1088="PVD",'Main Data'!J1088="Gold Plate",'Main Data'!J1088="Other"),1,0)</f>
        <v>0</v>
      </c>
      <c r="AH1088">
        <f>IF('Main Data'!N1088="Stainless Steel",1,0)</f>
        <v>0</v>
      </c>
      <c r="AI1088">
        <f>IF('Main Data'!N1088="Leather",1,0)</f>
        <v>1</v>
      </c>
      <c r="AJ1088">
        <f>IF('Main Data'!N1088="Two-tone",1,0)</f>
        <v>0</v>
      </c>
      <c r="AK1088">
        <f>IF(OR('Main Data'!N1088="YG 18K",'Main Data'!N1088="PG 18K",'Main Data'!N1088="WG 18K",'Main Data'!N1088="Mixes of 18K"),1,0)</f>
        <v>0</v>
      </c>
      <c r="AL1088">
        <f>IF(OR(,'Main Data'!N1088="PVD",'Main Data'!N1088="Gold plate"),1,0)</f>
        <v>0</v>
      </c>
      <c r="AM1088">
        <f>IF(OR('Main Data'!AV1088="Yes",'Main Data'!AW1088="Yes",'Main Data'!AU1088="Yes"),1,0)</f>
        <v>0</v>
      </c>
      <c r="AN1088">
        <f>IF(OR(ISTEXT('Main Data'!AX1088), ISTEXT('Main Data'!AY1088)),1,0)</f>
        <v>0</v>
      </c>
      <c r="AO1088">
        <f>IF('Main Data'!AZ1088="Yes",1,0)</f>
        <v>0</v>
      </c>
      <c r="AP1088">
        <f>IF('Main Data'!BA1088="Yes",1,0)</f>
        <v>0</v>
      </c>
      <c r="AQ1088">
        <f>IF('Main Data'!BD1088="Yes",1,0)</f>
        <v>0</v>
      </c>
      <c r="AR1088">
        <f>IF('Main Data'!BE1088="A",1,0)</f>
        <v>0</v>
      </c>
      <c r="AS1088">
        <f>IF('Main Data'!BE1088="AA",1,0)</f>
        <v>0</v>
      </c>
      <c r="AT1088">
        <f>IF('Main Data'!BE1088="AAA",1,0)</f>
        <v>0</v>
      </c>
      <c r="AU1088">
        <f>IF('Main Data'!BE1088="AAAA",1,0)</f>
        <v>1</v>
      </c>
      <c r="AV1088">
        <f>IF('Main Data'!P1088="Yes",1,0)</f>
        <v>0</v>
      </c>
      <c r="AW1088">
        <f>IF('Main Data'!AP1088="Yes",1,0)</f>
        <v>0</v>
      </c>
      <c r="AX1088">
        <f>IF(OR('Main Data'!V1088="Yes", 'Main Data'!W1088="Yes",'Main Data'!X1088="Yes"),1,0)</f>
        <v>0</v>
      </c>
      <c r="AY1088">
        <f>IF(OR('Main Data'!Y1088="Yes",'Main Data'!Z1088="Yes"),1,0)</f>
        <v>0</v>
      </c>
      <c r="AZ1088">
        <f>IF('Main Data'!AR1088="Yes",1,0)</f>
        <v>0</v>
      </c>
      <c r="BA1088">
        <f>IF('Main Data'!AS1088="Yes",1,0)</f>
        <v>0</v>
      </c>
      <c r="BB1088">
        <f>IF('Main Data'!AG1088="Yes",1,0)</f>
        <v>0</v>
      </c>
      <c r="BC1088">
        <f>IF('Main Data'!AB1088="Yes",1,0)</f>
        <v>0</v>
      </c>
      <c r="BD1088">
        <f>IF('Main Data'!AA1088="Yes",1,0)</f>
        <v>0</v>
      </c>
      <c r="BE1088">
        <f>IF('Main Data'!AC1088="Yes",1,0)</f>
        <v>0</v>
      </c>
      <c r="BF1088">
        <f>IF('Main Data'!AF1088="Yes",1,0)</f>
        <v>0</v>
      </c>
      <c r="BG1088">
        <f>IF(OR('Main Data'!AI1088="Yes",'Main Data'!AL1088="Yes"),1,0)</f>
        <v>1</v>
      </c>
      <c r="BH1088">
        <f>IF('Main Data'!AJ1088="Yes",1,0)</f>
        <v>0</v>
      </c>
      <c r="BI1088">
        <f>IF('Main Data'!AK1088="Yes",1,0)</f>
        <v>0</v>
      </c>
      <c r="BJ1088">
        <f>IF('Main Data'!AM1088="Yes",1,0)</f>
        <v>0</v>
      </c>
      <c r="BK1088">
        <f>IF('Main Data'!AQ1088="Yes",1,0)</f>
        <v>0</v>
      </c>
      <c r="BL1088" s="21">
        <f t="shared" si="97"/>
        <v>0</v>
      </c>
      <c r="BM1088" s="21">
        <f t="shared" si="98"/>
        <v>1</v>
      </c>
      <c r="BN1088" s="21">
        <f t="shared" si="99"/>
        <v>0</v>
      </c>
      <c r="BO1088" s="21">
        <f t="shared" si="100"/>
        <v>0</v>
      </c>
      <c r="BP1088" s="21">
        <f t="shared" si="101"/>
        <v>0</v>
      </c>
    </row>
    <row r="1089" spans="1:68" x14ac:dyDescent="0.2">
      <c r="A1089">
        <v>1085</v>
      </c>
      <c r="B1089" s="33">
        <f>'Main Data'!C1089</f>
        <v>43779</v>
      </c>
      <c r="C1089">
        <f>'Main Data'!D1089</f>
        <v>465</v>
      </c>
      <c r="D1089" s="26">
        <f>'Main Data'!E1089</f>
        <v>22000</v>
      </c>
      <c r="E1089" s="26">
        <f>'Main Data'!F1089</f>
        <v>27500</v>
      </c>
      <c r="F1089" s="34">
        <f t="shared" si="96"/>
        <v>9.9987977323404529</v>
      </c>
      <c r="G1089">
        <f>IF('Main Data'!H1089="AP",1,0)</f>
        <v>0</v>
      </c>
      <c r="H1089">
        <f>IF('Main Data'!H1089="Blancpain",1,0)</f>
        <v>0</v>
      </c>
      <c r="I1089">
        <f>IF('Main Data'!H1089="Breguet",1,0)</f>
        <v>0</v>
      </c>
      <c r="J1089">
        <f>IF('Main Data'!H1089="Breitling",1,0)</f>
        <v>0</v>
      </c>
      <c r="K1089">
        <f>IF('Main Data'!H1089="Cartier",1,0)</f>
        <v>0</v>
      </c>
      <c r="L1089">
        <f>IF('Main Data'!H1089="Gallet",1,0)</f>
        <v>0</v>
      </c>
      <c r="M1089">
        <f>IF('Main Data'!H1089="Girard Perregaux",1,0)</f>
        <v>0</v>
      </c>
      <c r="N1089">
        <f>IF('Main Data'!H1089="Gubelin",1,0)</f>
        <v>0</v>
      </c>
      <c r="O1089">
        <f>IF('Main Data'!H1089="Heuer",1,0)</f>
        <v>0</v>
      </c>
      <c r="P1089">
        <f>IF('Main Data'!H1089="IWC",1,0)</f>
        <v>0</v>
      </c>
      <c r="Q1089">
        <f>IF('Main Data'!H1089="JLC",1,0)</f>
        <v>0</v>
      </c>
      <c r="R1089">
        <f>IF('Main Data'!H1089="Longines",1,0)</f>
        <v>0</v>
      </c>
      <c r="S1089">
        <f>IF('Main Data'!H1089="Movado",1,0)</f>
        <v>0</v>
      </c>
      <c r="T1089">
        <f>IF('Main Data'!H1089="Omega",1,0)</f>
        <v>0</v>
      </c>
      <c r="U1089">
        <f>IF('Main Data'!H1089="Panerai",1,0)</f>
        <v>0</v>
      </c>
      <c r="V1089">
        <f>IF('Main Data'!H1089="Patek",1,0)</f>
        <v>0</v>
      </c>
      <c r="W1089">
        <f>IF('Main Data'!H1089="Rolex",1,0)</f>
        <v>1</v>
      </c>
      <c r="X1089">
        <f>IF('Main Data'!H1089="Tudor",1,0)</f>
        <v>0</v>
      </c>
      <c r="Y1089">
        <f>IF('Main Data'!H1089="Ulysse Nardin",1,0)</f>
        <v>0</v>
      </c>
      <c r="Z1089">
        <f>IF('Main Data'!H1089="Universal Geneve",1,0)</f>
        <v>0</v>
      </c>
      <c r="AA1089">
        <f>IF('Main Data'!H1089="Vacheron",1,0)</f>
        <v>0</v>
      </c>
      <c r="AB1089">
        <f>IF('Main Data'!H1089="Zenith",1,0)</f>
        <v>0</v>
      </c>
      <c r="AC1089">
        <f>IF('Main Data'!J1089="Stainless Steel",1,0)</f>
        <v>1</v>
      </c>
      <c r="AD1089">
        <f>IF('Main Data'!J1089="Two-tone",1,0)</f>
        <v>0</v>
      </c>
      <c r="AE1089">
        <f>IF(OR('Main Data'!J1089="YG 18K",'Main Data'!J1089="YG &lt;18K",'Main Data'!J1089="PG 18K",'Main Data'!J1089="PG &lt;18K",'Main Data'!J1089="WG 18K",'Main Data'!J1089="Mixes of 18K",'Main Data'!J1089="Mixes &lt;18K"),1,0)</f>
        <v>0</v>
      </c>
      <c r="AF1089">
        <f>IF('Main Data'!J1089="Platinum",1,0)</f>
        <v>0</v>
      </c>
      <c r="AG1089">
        <f>IF(OR('Main Data'!J1089="PVD",'Main Data'!J1089="Gold Plate",'Main Data'!J1089="Other"),1,0)</f>
        <v>0</v>
      </c>
      <c r="AH1089">
        <f>IF('Main Data'!N1089="Stainless Steel",1,0)</f>
        <v>0</v>
      </c>
      <c r="AI1089">
        <f>IF('Main Data'!N1089="Leather",1,0)</f>
        <v>1</v>
      </c>
      <c r="AJ1089">
        <f>IF('Main Data'!N1089="Two-tone",1,0)</f>
        <v>0</v>
      </c>
      <c r="AK1089">
        <f>IF(OR('Main Data'!N1089="YG 18K",'Main Data'!N1089="PG 18K",'Main Data'!N1089="WG 18K",'Main Data'!N1089="Mixes of 18K"),1,0)</f>
        <v>0</v>
      </c>
      <c r="AL1089">
        <f>IF(OR(,'Main Data'!N1089="PVD",'Main Data'!N1089="Gold plate"),1,0)</f>
        <v>0</v>
      </c>
      <c r="AM1089">
        <f>IF(OR('Main Data'!AV1089="Yes",'Main Data'!AW1089="Yes",'Main Data'!AU1089="Yes"),1,0)</f>
        <v>0</v>
      </c>
      <c r="AN1089">
        <f>IF(OR(ISTEXT('Main Data'!AX1089), ISTEXT('Main Data'!AY1089)),1,0)</f>
        <v>0</v>
      </c>
      <c r="AO1089">
        <f>IF('Main Data'!AZ1089="Yes",1,0)</f>
        <v>0</v>
      </c>
      <c r="AP1089">
        <f>IF('Main Data'!BA1089="Yes",1,0)</f>
        <v>0</v>
      </c>
      <c r="AQ1089">
        <f>IF('Main Data'!BD1089="Yes",1,0)</f>
        <v>0</v>
      </c>
      <c r="AR1089">
        <f>IF('Main Data'!BE1089="A",1,0)</f>
        <v>0</v>
      </c>
      <c r="AS1089">
        <f>IF('Main Data'!BE1089="AA",1,0)</f>
        <v>0</v>
      </c>
      <c r="AT1089">
        <f>IF('Main Data'!BE1089="AAA",1,0)</f>
        <v>1</v>
      </c>
      <c r="AU1089">
        <f>IF('Main Data'!BE1089="AAAA",1,0)</f>
        <v>0</v>
      </c>
      <c r="AV1089">
        <f>IF('Main Data'!P1089="Yes",1,0)</f>
        <v>0</v>
      </c>
      <c r="AW1089">
        <f>IF('Main Data'!AP1089="Yes",1,0)</f>
        <v>0</v>
      </c>
      <c r="AX1089">
        <f>IF(OR('Main Data'!V1089="Yes", 'Main Data'!W1089="Yes",'Main Data'!X1089="Yes"),1,0)</f>
        <v>0</v>
      </c>
      <c r="AY1089">
        <f>IF(OR('Main Data'!Y1089="Yes",'Main Data'!Z1089="Yes"),1,0)</f>
        <v>0</v>
      </c>
      <c r="AZ1089">
        <f>IF('Main Data'!AR1089="Yes",1,0)</f>
        <v>0</v>
      </c>
      <c r="BA1089">
        <f>IF('Main Data'!AS1089="Yes",1,0)</f>
        <v>0</v>
      </c>
      <c r="BB1089">
        <f>IF('Main Data'!AG1089="Yes",1,0)</f>
        <v>0</v>
      </c>
      <c r="BC1089">
        <f>IF('Main Data'!AB1089="Yes",1,0)</f>
        <v>0</v>
      </c>
      <c r="BD1089">
        <f>IF('Main Data'!AA1089="Yes",1,0)</f>
        <v>0</v>
      </c>
      <c r="BE1089">
        <f>IF('Main Data'!AC1089="Yes",1,0)</f>
        <v>0</v>
      </c>
      <c r="BF1089">
        <f>IF('Main Data'!AF1089="Yes",1,0)</f>
        <v>0</v>
      </c>
      <c r="BG1089">
        <f>IF(OR('Main Data'!AI1089="Yes",'Main Data'!AL1089="Yes"),1,0)</f>
        <v>1</v>
      </c>
      <c r="BH1089">
        <f>IF('Main Data'!AJ1089="Yes",1,0)</f>
        <v>0</v>
      </c>
      <c r="BI1089">
        <f>IF('Main Data'!AK1089="Yes",1,0)</f>
        <v>0</v>
      </c>
      <c r="BJ1089">
        <f>IF('Main Data'!AM1089="Yes",1,0)</f>
        <v>0</v>
      </c>
      <c r="BK1089">
        <f>IF('Main Data'!AQ1089="Yes",1,0)</f>
        <v>0</v>
      </c>
      <c r="BL1089" s="21">
        <f t="shared" si="97"/>
        <v>0</v>
      </c>
      <c r="BM1089" s="21">
        <f t="shared" si="98"/>
        <v>1</v>
      </c>
      <c r="BN1089" s="21">
        <f t="shared" si="99"/>
        <v>0</v>
      </c>
      <c r="BO1089" s="21">
        <f t="shared" si="100"/>
        <v>0</v>
      </c>
      <c r="BP1089" s="21">
        <f t="shared" si="101"/>
        <v>0</v>
      </c>
    </row>
    <row r="1090" spans="1:68" x14ac:dyDescent="0.2">
      <c r="A1090">
        <v>1086</v>
      </c>
      <c r="B1090" s="33">
        <f>'Main Data'!C1090</f>
        <v>43779</v>
      </c>
      <c r="C1090">
        <f>'Main Data'!D1090</f>
        <v>497</v>
      </c>
      <c r="D1090" s="26">
        <f>'Main Data'!E1090</f>
        <v>8500</v>
      </c>
      <c r="E1090" s="26">
        <f>'Main Data'!F1090</f>
        <v>10625</v>
      </c>
      <c r="F1090" s="34">
        <f t="shared" si="96"/>
        <v>9.0478214424784085</v>
      </c>
      <c r="G1090">
        <f>IF('Main Data'!H1090="AP",1,0)</f>
        <v>0</v>
      </c>
      <c r="H1090">
        <f>IF('Main Data'!H1090="Blancpain",1,0)</f>
        <v>0</v>
      </c>
      <c r="I1090">
        <f>IF('Main Data'!H1090="Breguet",1,0)</f>
        <v>0</v>
      </c>
      <c r="J1090">
        <f>IF('Main Data'!H1090="Breitling",1,0)</f>
        <v>0</v>
      </c>
      <c r="K1090">
        <f>IF('Main Data'!H1090="Cartier",1,0)</f>
        <v>0</v>
      </c>
      <c r="L1090">
        <f>IF('Main Data'!H1090="Gallet",1,0)</f>
        <v>0</v>
      </c>
      <c r="M1090">
        <f>IF('Main Data'!H1090="Girard Perregaux",1,0)</f>
        <v>0</v>
      </c>
      <c r="N1090">
        <f>IF('Main Data'!H1090="Gubelin",1,0)</f>
        <v>0</v>
      </c>
      <c r="O1090">
        <f>IF('Main Data'!H1090="Heuer",1,0)</f>
        <v>0</v>
      </c>
      <c r="P1090">
        <f>IF('Main Data'!H1090="IWC",1,0)</f>
        <v>0</v>
      </c>
      <c r="Q1090">
        <f>IF('Main Data'!H1090="JLC",1,0)</f>
        <v>0</v>
      </c>
      <c r="R1090">
        <f>IF('Main Data'!H1090="Longines",1,0)</f>
        <v>0</v>
      </c>
      <c r="S1090">
        <f>IF('Main Data'!H1090="Movado",1,0)</f>
        <v>1</v>
      </c>
      <c r="T1090">
        <f>IF('Main Data'!H1090="Omega",1,0)</f>
        <v>0</v>
      </c>
      <c r="U1090">
        <f>IF('Main Data'!H1090="Panerai",1,0)</f>
        <v>0</v>
      </c>
      <c r="V1090">
        <f>IF('Main Data'!H1090="Patek",1,0)</f>
        <v>0</v>
      </c>
      <c r="W1090">
        <f>IF('Main Data'!H1090="Rolex",1,0)</f>
        <v>0</v>
      </c>
      <c r="X1090">
        <f>IF('Main Data'!H1090="Tudor",1,0)</f>
        <v>0</v>
      </c>
      <c r="Y1090">
        <f>IF('Main Data'!H1090="Ulysse Nardin",1,0)</f>
        <v>0</v>
      </c>
      <c r="Z1090">
        <f>IF('Main Data'!H1090="Universal Geneve",1,0)</f>
        <v>0</v>
      </c>
      <c r="AA1090">
        <f>IF('Main Data'!H1090="Vacheron",1,0)</f>
        <v>0</v>
      </c>
      <c r="AB1090">
        <f>IF('Main Data'!H1090="Zenith",1,0)</f>
        <v>0</v>
      </c>
      <c r="AC1090">
        <f>IF('Main Data'!J1090="Stainless Steel",1,0)</f>
        <v>0</v>
      </c>
      <c r="AD1090">
        <f>IF('Main Data'!J1090="Two-tone",1,0)</f>
        <v>0</v>
      </c>
      <c r="AE1090">
        <f>IF(OR('Main Data'!J1090="YG 18K",'Main Data'!J1090="YG &lt;18K",'Main Data'!J1090="PG 18K",'Main Data'!J1090="PG &lt;18K",'Main Data'!J1090="WG 18K",'Main Data'!J1090="Mixes of 18K",'Main Data'!J1090="Mixes &lt;18K"),1,0)</f>
        <v>1</v>
      </c>
      <c r="AF1090">
        <f>IF('Main Data'!J1090="Platinum",1,0)</f>
        <v>0</v>
      </c>
      <c r="AG1090">
        <f>IF(OR('Main Data'!J1090="PVD",'Main Data'!J1090="Gold Plate",'Main Data'!J1090="Other"),1,0)</f>
        <v>0</v>
      </c>
      <c r="AH1090">
        <f>IF('Main Data'!N1090="Stainless Steel",1,0)</f>
        <v>0</v>
      </c>
      <c r="AI1090">
        <f>IF('Main Data'!N1090="Leather",1,0)</f>
        <v>1</v>
      </c>
      <c r="AJ1090">
        <f>IF('Main Data'!N1090="Two-tone",1,0)</f>
        <v>0</v>
      </c>
      <c r="AK1090">
        <f>IF(OR('Main Data'!N1090="YG 18K",'Main Data'!N1090="PG 18K",'Main Data'!N1090="WG 18K",'Main Data'!N1090="Mixes of 18K"),1,0)</f>
        <v>0</v>
      </c>
      <c r="AL1090">
        <f>IF(OR(,'Main Data'!N1090="PVD",'Main Data'!N1090="Gold plate"),1,0)</f>
        <v>0</v>
      </c>
      <c r="AM1090">
        <f>IF(OR('Main Data'!AV1090="Yes",'Main Data'!AW1090="Yes",'Main Data'!AU1090="Yes"),1,0)</f>
        <v>0</v>
      </c>
      <c r="AN1090">
        <f>IF(OR(ISTEXT('Main Data'!AX1090), ISTEXT('Main Data'!AY1090)),1,0)</f>
        <v>0</v>
      </c>
      <c r="AO1090">
        <f>IF('Main Data'!AZ1090="Yes",1,0)</f>
        <v>0</v>
      </c>
      <c r="AP1090">
        <f>IF('Main Data'!BA1090="Yes",1,0)</f>
        <v>0</v>
      </c>
      <c r="AQ1090">
        <f>IF('Main Data'!BD1090="Yes",1,0)</f>
        <v>0</v>
      </c>
      <c r="AR1090">
        <f>IF('Main Data'!BE1090="A",1,0)</f>
        <v>0</v>
      </c>
      <c r="AS1090">
        <f>IF('Main Data'!BE1090="AA",1,0)</f>
        <v>0</v>
      </c>
      <c r="AT1090">
        <f>IF('Main Data'!BE1090="AAA",1,0)</f>
        <v>1</v>
      </c>
      <c r="AU1090">
        <f>IF('Main Data'!BE1090="AAAA",1,0)</f>
        <v>0</v>
      </c>
      <c r="AV1090">
        <f>IF('Main Data'!P1090="Yes",1,0)</f>
        <v>1</v>
      </c>
      <c r="AW1090">
        <f>IF('Main Data'!AP1090="Yes",1,0)</f>
        <v>0</v>
      </c>
      <c r="AX1090">
        <f>IF(OR('Main Data'!V1090="Yes", 'Main Data'!W1090="Yes",'Main Data'!X1090="Yes"),1,0)</f>
        <v>0</v>
      </c>
      <c r="AY1090">
        <f>IF(OR('Main Data'!Y1090="Yes",'Main Data'!Z1090="Yes"),1,0)</f>
        <v>0</v>
      </c>
      <c r="AZ1090">
        <f>IF('Main Data'!AR1090="Yes",1,0)</f>
        <v>0</v>
      </c>
      <c r="BA1090">
        <f>IF('Main Data'!AS1090="Yes",1,0)</f>
        <v>0</v>
      </c>
      <c r="BB1090">
        <f>IF('Main Data'!AG1090="Yes",1,0)</f>
        <v>0</v>
      </c>
      <c r="BC1090">
        <f>IF('Main Data'!AB1090="Yes",1,0)</f>
        <v>0</v>
      </c>
      <c r="BD1090">
        <f>IF('Main Data'!AA1090="Yes",1,0)</f>
        <v>0</v>
      </c>
      <c r="BE1090">
        <f>IF('Main Data'!AC1090="Yes",1,0)</f>
        <v>0</v>
      </c>
      <c r="BF1090">
        <f>IF('Main Data'!AF1090="Yes",1,0)</f>
        <v>0</v>
      </c>
      <c r="BG1090">
        <f>IF(OR('Main Data'!AI1090="Yes",'Main Data'!AL1090="Yes"),1,0)</f>
        <v>0</v>
      </c>
      <c r="BH1090">
        <f>IF('Main Data'!AJ1090="Yes",1,0)</f>
        <v>0</v>
      </c>
      <c r="BI1090">
        <f>IF('Main Data'!AK1090="Yes",1,0)</f>
        <v>0</v>
      </c>
      <c r="BJ1090">
        <f>IF('Main Data'!AM1090="Yes",1,0)</f>
        <v>0</v>
      </c>
      <c r="BK1090">
        <f>IF('Main Data'!AQ1090="Yes",1,0)</f>
        <v>0</v>
      </c>
      <c r="BL1090" s="21">
        <f t="shared" si="97"/>
        <v>0</v>
      </c>
      <c r="BM1090" s="21">
        <f t="shared" si="98"/>
        <v>1</v>
      </c>
      <c r="BN1090" s="21">
        <f t="shared" si="99"/>
        <v>0</v>
      </c>
      <c r="BO1090" s="21">
        <f t="shared" si="100"/>
        <v>0</v>
      </c>
      <c r="BP1090" s="21">
        <f t="shared" si="101"/>
        <v>0</v>
      </c>
    </row>
    <row r="1091" spans="1:68" x14ac:dyDescent="0.2">
      <c r="A1091">
        <v>1087</v>
      </c>
      <c r="B1091" s="33">
        <f>'Main Data'!C1091</f>
        <v>43779</v>
      </c>
      <c r="C1091">
        <f>'Main Data'!D1091</f>
        <v>498</v>
      </c>
      <c r="D1091" s="26">
        <f>'Main Data'!E1091</f>
        <v>7000</v>
      </c>
      <c r="E1091" s="26">
        <f>'Main Data'!F1091</f>
        <v>8750</v>
      </c>
      <c r="F1091" s="34">
        <f t="shared" si="96"/>
        <v>8.8536654280374503</v>
      </c>
      <c r="G1091">
        <f>IF('Main Data'!H1091="AP",1,0)</f>
        <v>0</v>
      </c>
      <c r="H1091">
        <f>IF('Main Data'!H1091="Blancpain",1,0)</f>
        <v>0</v>
      </c>
      <c r="I1091">
        <f>IF('Main Data'!H1091="Breguet",1,0)</f>
        <v>0</v>
      </c>
      <c r="J1091">
        <f>IF('Main Data'!H1091="Breitling",1,0)</f>
        <v>0</v>
      </c>
      <c r="K1091">
        <f>IF('Main Data'!H1091="Cartier",1,0)</f>
        <v>0</v>
      </c>
      <c r="L1091">
        <f>IF('Main Data'!H1091="Gallet",1,0)</f>
        <v>0</v>
      </c>
      <c r="M1091">
        <f>IF('Main Data'!H1091="Girard Perregaux",1,0)</f>
        <v>0</v>
      </c>
      <c r="N1091">
        <f>IF('Main Data'!H1091="Gubelin",1,0)</f>
        <v>0</v>
      </c>
      <c r="O1091">
        <f>IF('Main Data'!H1091="Heuer",1,0)</f>
        <v>0</v>
      </c>
      <c r="P1091">
        <f>IF('Main Data'!H1091="IWC",1,0)</f>
        <v>0</v>
      </c>
      <c r="Q1091">
        <f>IF('Main Data'!H1091="JLC",1,0)</f>
        <v>1</v>
      </c>
      <c r="R1091">
        <f>IF('Main Data'!H1091="Longines",1,0)</f>
        <v>0</v>
      </c>
      <c r="S1091">
        <f>IF('Main Data'!H1091="Movado",1,0)</f>
        <v>0</v>
      </c>
      <c r="T1091">
        <f>IF('Main Data'!H1091="Omega",1,0)</f>
        <v>0</v>
      </c>
      <c r="U1091">
        <f>IF('Main Data'!H1091="Panerai",1,0)</f>
        <v>0</v>
      </c>
      <c r="V1091">
        <f>IF('Main Data'!H1091="Patek",1,0)</f>
        <v>0</v>
      </c>
      <c r="W1091">
        <f>IF('Main Data'!H1091="Rolex",1,0)</f>
        <v>0</v>
      </c>
      <c r="X1091">
        <f>IF('Main Data'!H1091="Tudor",1,0)</f>
        <v>0</v>
      </c>
      <c r="Y1091">
        <f>IF('Main Data'!H1091="Ulysse Nardin",1,0)</f>
        <v>0</v>
      </c>
      <c r="Z1091">
        <f>IF('Main Data'!H1091="Universal Geneve",1,0)</f>
        <v>0</v>
      </c>
      <c r="AA1091">
        <f>IF('Main Data'!H1091="Vacheron",1,0)</f>
        <v>0</v>
      </c>
      <c r="AB1091">
        <f>IF('Main Data'!H1091="Zenith",1,0)</f>
        <v>0</v>
      </c>
      <c r="AC1091">
        <f>IF('Main Data'!J1091="Stainless Steel",1,0)</f>
        <v>1</v>
      </c>
      <c r="AD1091">
        <f>IF('Main Data'!J1091="Two-tone",1,0)</f>
        <v>0</v>
      </c>
      <c r="AE1091">
        <f>IF(OR('Main Data'!J1091="YG 18K",'Main Data'!J1091="YG &lt;18K",'Main Data'!J1091="PG 18K",'Main Data'!J1091="PG &lt;18K",'Main Data'!J1091="WG 18K",'Main Data'!J1091="Mixes of 18K",'Main Data'!J1091="Mixes &lt;18K"),1,0)</f>
        <v>0</v>
      </c>
      <c r="AF1091">
        <f>IF('Main Data'!J1091="Platinum",1,0)</f>
        <v>0</v>
      </c>
      <c r="AG1091">
        <f>IF(OR('Main Data'!J1091="PVD",'Main Data'!J1091="Gold Plate",'Main Data'!J1091="Other"),1,0)</f>
        <v>0</v>
      </c>
      <c r="AH1091">
        <f>IF('Main Data'!N1091="Stainless Steel",1,0)</f>
        <v>1</v>
      </c>
      <c r="AI1091">
        <f>IF('Main Data'!N1091="Leather",1,0)</f>
        <v>0</v>
      </c>
      <c r="AJ1091">
        <f>IF('Main Data'!N1091="Two-tone",1,0)</f>
        <v>0</v>
      </c>
      <c r="AK1091">
        <f>IF(OR('Main Data'!N1091="YG 18K",'Main Data'!N1091="PG 18K",'Main Data'!N1091="WG 18K",'Main Data'!N1091="Mixes of 18K"),1,0)</f>
        <v>0</v>
      </c>
      <c r="AL1091">
        <f>IF(OR(,'Main Data'!N1091="PVD",'Main Data'!N1091="Gold plate"),1,0)</f>
        <v>0</v>
      </c>
      <c r="AM1091">
        <f>IF(OR('Main Data'!AV1091="Yes",'Main Data'!AW1091="Yes",'Main Data'!AU1091="Yes"),1,0)</f>
        <v>0</v>
      </c>
      <c r="AN1091">
        <f>IF(OR(ISTEXT('Main Data'!AX1091), ISTEXT('Main Data'!AY1091)),1,0)</f>
        <v>0</v>
      </c>
      <c r="AO1091">
        <f>IF('Main Data'!AZ1091="Yes",1,0)</f>
        <v>0</v>
      </c>
      <c r="AP1091">
        <f>IF('Main Data'!BA1091="Yes",1,0)</f>
        <v>0</v>
      </c>
      <c r="AQ1091">
        <f>IF('Main Data'!BD1091="Yes",1,0)</f>
        <v>0</v>
      </c>
      <c r="AR1091">
        <f>IF('Main Data'!BE1091="A",1,0)</f>
        <v>0</v>
      </c>
      <c r="AS1091">
        <f>IF('Main Data'!BE1091="AA",1,0)</f>
        <v>0</v>
      </c>
      <c r="AT1091">
        <f>IF('Main Data'!BE1091="AAA",1,0)</f>
        <v>1</v>
      </c>
      <c r="AU1091">
        <f>IF('Main Data'!BE1091="AAAA",1,0)</f>
        <v>0</v>
      </c>
      <c r="AV1091">
        <f>IF('Main Data'!P1091="Yes",1,0)</f>
        <v>1</v>
      </c>
      <c r="AW1091">
        <f>IF('Main Data'!AP1091="Yes",1,0)</f>
        <v>0</v>
      </c>
      <c r="AX1091">
        <f>IF(OR('Main Data'!V1091="Yes", 'Main Data'!W1091="Yes",'Main Data'!X1091="Yes"),1,0)</f>
        <v>0</v>
      </c>
      <c r="AY1091">
        <f>IF(OR('Main Data'!Y1091="Yes",'Main Data'!Z1091="Yes"),1,0)</f>
        <v>0</v>
      </c>
      <c r="AZ1091">
        <f>IF('Main Data'!AR1091="Yes",1,0)</f>
        <v>0</v>
      </c>
      <c r="BA1091">
        <f>IF('Main Data'!AS1091="Yes",1,0)</f>
        <v>0</v>
      </c>
      <c r="BB1091">
        <f>IF('Main Data'!AG1091="Yes",1,0)</f>
        <v>0</v>
      </c>
      <c r="BC1091">
        <f>IF('Main Data'!AB1091="Yes",1,0)</f>
        <v>0</v>
      </c>
      <c r="BD1091">
        <f>IF('Main Data'!AA1091="Yes",1,0)</f>
        <v>0</v>
      </c>
      <c r="BE1091">
        <f>IF('Main Data'!AC1091="Yes",1,0)</f>
        <v>0</v>
      </c>
      <c r="BF1091">
        <f>IF('Main Data'!AF1091="Yes",1,0)</f>
        <v>0</v>
      </c>
      <c r="BG1091">
        <f>IF(OR('Main Data'!AI1091="Yes",'Main Data'!AL1091="Yes"),1,0)</f>
        <v>0</v>
      </c>
      <c r="BH1091">
        <f>IF('Main Data'!AJ1091="Yes",1,0)</f>
        <v>0</v>
      </c>
      <c r="BI1091">
        <f>IF('Main Data'!AK1091="Yes",1,0)</f>
        <v>0</v>
      </c>
      <c r="BJ1091">
        <f>IF('Main Data'!AM1091="Yes",1,0)</f>
        <v>0</v>
      </c>
      <c r="BK1091">
        <f>IF('Main Data'!AQ1091="Yes",1,0)</f>
        <v>0</v>
      </c>
      <c r="BL1091" s="21">
        <f t="shared" si="97"/>
        <v>0</v>
      </c>
      <c r="BM1091" s="21">
        <f t="shared" si="98"/>
        <v>1</v>
      </c>
      <c r="BN1091" s="21">
        <f t="shared" si="99"/>
        <v>0</v>
      </c>
      <c r="BO1091" s="21">
        <f t="shared" si="100"/>
        <v>0</v>
      </c>
      <c r="BP1091" s="21">
        <f t="shared" si="101"/>
        <v>0</v>
      </c>
    </row>
    <row r="1092" spans="1:68" x14ac:dyDescent="0.2">
      <c r="A1092">
        <v>1088</v>
      </c>
      <c r="B1092" s="33">
        <f>'Main Data'!C1092</f>
        <v>43779</v>
      </c>
      <c r="C1092">
        <f>'Main Data'!D1092</f>
        <v>502</v>
      </c>
      <c r="D1092" s="26">
        <f>'Main Data'!E1092</f>
        <v>8500</v>
      </c>
      <c r="E1092" s="26">
        <f>'Main Data'!F1092</f>
        <v>10625</v>
      </c>
      <c r="F1092" s="34">
        <f t="shared" si="96"/>
        <v>9.0478214424784085</v>
      </c>
      <c r="G1092">
        <f>IF('Main Data'!H1092="AP",1,0)</f>
        <v>0</v>
      </c>
      <c r="H1092">
        <f>IF('Main Data'!H1092="Blancpain",1,0)</f>
        <v>0</v>
      </c>
      <c r="I1092">
        <f>IF('Main Data'!H1092="Breguet",1,0)</f>
        <v>0</v>
      </c>
      <c r="J1092">
        <f>IF('Main Data'!H1092="Breitling",1,0)</f>
        <v>0</v>
      </c>
      <c r="K1092">
        <f>IF('Main Data'!H1092="Cartier",1,0)</f>
        <v>0</v>
      </c>
      <c r="L1092">
        <f>IF('Main Data'!H1092="Gallet",1,0)</f>
        <v>0</v>
      </c>
      <c r="M1092">
        <f>IF('Main Data'!H1092="Girard Perregaux",1,0)</f>
        <v>0</v>
      </c>
      <c r="N1092">
        <f>IF('Main Data'!H1092="Gubelin",1,0)</f>
        <v>0</v>
      </c>
      <c r="O1092">
        <f>IF('Main Data'!H1092="Heuer",1,0)</f>
        <v>0</v>
      </c>
      <c r="P1092">
        <f>IF('Main Data'!H1092="IWC",1,0)</f>
        <v>0</v>
      </c>
      <c r="Q1092">
        <f>IF('Main Data'!H1092="JLC",1,0)</f>
        <v>0</v>
      </c>
      <c r="R1092">
        <f>IF('Main Data'!H1092="Longines",1,0)</f>
        <v>0</v>
      </c>
      <c r="S1092">
        <f>IF('Main Data'!H1092="Movado",1,0)</f>
        <v>0</v>
      </c>
      <c r="T1092">
        <f>IF('Main Data'!H1092="Omega",1,0)</f>
        <v>0</v>
      </c>
      <c r="U1092">
        <f>IF('Main Data'!H1092="Panerai",1,0)</f>
        <v>0</v>
      </c>
      <c r="V1092">
        <f>IF('Main Data'!H1092="Patek",1,0)</f>
        <v>0</v>
      </c>
      <c r="W1092">
        <f>IF('Main Data'!H1092="Rolex",1,0)</f>
        <v>0</v>
      </c>
      <c r="X1092">
        <f>IF('Main Data'!H1092="Tudor",1,0)</f>
        <v>0</v>
      </c>
      <c r="Y1092">
        <f>IF('Main Data'!H1092="Ulysse Nardin",1,0)</f>
        <v>0</v>
      </c>
      <c r="Z1092">
        <f>IF('Main Data'!H1092="Universal Geneve",1,0)</f>
        <v>1</v>
      </c>
      <c r="AA1092">
        <f>IF('Main Data'!H1092="Vacheron",1,0)</f>
        <v>0</v>
      </c>
      <c r="AB1092">
        <f>IF('Main Data'!H1092="Zenith",1,0)</f>
        <v>0</v>
      </c>
      <c r="AC1092">
        <f>IF('Main Data'!J1092="Stainless Steel",1,0)</f>
        <v>1</v>
      </c>
      <c r="AD1092">
        <f>IF('Main Data'!J1092="Two-tone",1,0)</f>
        <v>0</v>
      </c>
      <c r="AE1092">
        <f>IF(OR('Main Data'!J1092="YG 18K",'Main Data'!J1092="YG &lt;18K",'Main Data'!J1092="PG 18K",'Main Data'!J1092="PG &lt;18K",'Main Data'!J1092="WG 18K",'Main Data'!J1092="Mixes of 18K",'Main Data'!J1092="Mixes &lt;18K"),1,0)</f>
        <v>0</v>
      </c>
      <c r="AF1092">
        <f>IF('Main Data'!J1092="Platinum",1,0)</f>
        <v>0</v>
      </c>
      <c r="AG1092">
        <f>IF(OR('Main Data'!J1092="PVD",'Main Data'!J1092="Gold Plate",'Main Data'!J1092="Other"),1,0)</f>
        <v>0</v>
      </c>
      <c r="AH1092">
        <f>IF('Main Data'!N1092="Stainless Steel",1,0)</f>
        <v>0</v>
      </c>
      <c r="AI1092">
        <f>IF('Main Data'!N1092="Leather",1,0)</f>
        <v>1</v>
      </c>
      <c r="AJ1092">
        <f>IF('Main Data'!N1092="Two-tone",1,0)</f>
        <v>0</v>
      </c>
      <c r="AK1092">
        <f>IF(OR('Main Data'!N1092="YG 18K",'Main Data'!N1092="PG 18K",'Main Data'!N1092="WG 18K",'Main Data'!N1092="Mixes of 18K"),1,0)</f>
        <v>0</v>
      </c>
      <c r="AL1092">
        <f>IF(OR(,'Main Data'!N1092="PVD",'Main Data'!N1092="Gold plate"),1,0)</f>
        <v>0</v>
      </c>
      <c r="AM1092">
        <f>IF(OR('Main Data'!AV1092="Yes",'Main Data'!AW1092="Yes",'Main Data'!AU1092="Yes"),1,0)</f>
        <v>0</v>
      </c>
      <c r="AN1092">
        <f>IF(OR(ISTEXT('Main Data'!AX1092), ISTEXT('Main Data'!AY1092)),1,0)</f>
        <v>0</v>
      </c>
      <c r="AO1092">
        <f>IF('Main Data'!AZ1092="Yes",1,0)</f>
        <v>0</v>
      </c>
      <c r="AP1092">
        <f>IF('Main Data'!BA1092="Yes",1,0)</f>
        <v>0</v>
      </c>
      <c r="AQ1092">
        <f>IF('Main Data'!BD1092="Yes",1,0)</f>
        <v>0</v>
      </c>
      <c r="AR1092">
        <f>IF('Main Data'!BE1092="A",1,0)</f>
        <v>0</v>
      </c>
      <c r="AS1092">
        <f>IF('Main Data'!BE1092="AA",1,0)</f>
        <v>0</v>
      </c>
      <c r="AT1092">
        <f>IF('Main Data'!BE1092="AAA",1,0)</f>
        <v>1</v>
      </c>
      <c r="AU1092">
        <f>IF('Main Data'!BE1092="AAAA",1,0)</f>
        <v>0</v>
      </c>
      <c r="AV1092">
        <f>IF('Main Data'!P1092="Yes",1,0)</f>
        <v>0</v>
      </c>
      <c r="AW1092">
        <f>IF('Main Data'!AP1092="Yes",1,0)</f>
        <v>0</v>
      </c>
      <c r="AX1092">
        <f>IF(OR('Main Data'!V1092="Yes", 'Main Data'!W1092="Yes",'Main Data'!X1092="Yes"),1,0)</f>
        <v>0</v>
      </c>
      <c r="AY1092">
        <f>IF(OR('Main Data'!Y1092="Yes",'Main Data'!Z1092="Yes"),1,0)</f>
        <v>0</v>
      </c>
      <c r="AZ1092">
        <f>IF('Main Data'!AR1092="Yes",1,0)</f>
        <v>0</v>
      </c>
      <c r="BA1092">
        <f>IF('Main Data'!AS1092="Yes",1,0)</f>
        <v>0</v>
      </c>
      <c r="BB1092">
        <f>IF('Main Data'!AG1092="Yes",1,0)</f>
        <v>0</v>
      </c>
      <c r="BC1092">
        <f>IF('Main Data'!AB1092="Yes",1,0)</f>
        <v>0</v>
      </c>
      <c r="BD1092">
        <f>IF('Main Data'!AA1092="Yes",1,0)</f>
        <v>0</v>
      </c>
      <c r="BE1092">
        <f>IF('Main Data'!AC1092="Yes",1,0)</f>
        <v>0</v>
      </c>
      <c r="BF1092">
        <f>IF('Main Data'!AF1092="Yes",1,0)</f>
        <v>0</v>
      </c>
      <c r="BG1092">
        <f>IF(OR('Main Data'!AI1092="Yes",'Main Data'!AL1092="Yes"),1,0)</f>
        <v>1</v>
      </c>
      <c r="BH1092">
        <f>IF('Main Data'!AJ1092="Yes",1,0)</f>
        <v>0</v>
      </c>
      <c r="BI1092">
        <f>IF('Main Data'!AK1092="Yes",1,0)</f>
        <v>0</v>
      </c>
      <c r="BJ1092">
        <f>IF('Main Data'!AM1092="Yes",1,0)</f>
        <v>0</v>
      </c>
      <c r="BK1092">
        <f>IF('Main Data'!AQ1092="Yes",1,0)</f>
        <v>0</v>
      </c>
      <c r="BL1092" s="21">
        <f t="shared" si="97"/>
        <v>0</v>
      </c>
      <c r="BM1092" s="21">
        <f t="shared" si="98"/>
        <v>1</v>
      </c>
      <c r="BN1092" s="21">
        <f t="shared" si="99"/>
        <v>0</v>
      </c>
      <c r="BO1092" s="21">
        <f t="shared" si="100"/>
        <v>0</v>
      </c>
      <c r="BP1092" s="21">
        <f t="shared" si="101"/>
        <v>0</v>
      </c>
    </row>
    <row r="1093" spans="1:68" x14ac:dyDescent="0.2">
      <c r="A1093">
        <v>1089</v>
      </c>
      <c r="B1093" s="33">
        <f>'Main Data'!C1093</f>
        <v>43779</v>
      </c>
      <c r="C1093">
        <f>'Main Data'!D1093</f>
        <v>503</v>
      </c>
      <c r="D1093" s="26">
        <f>'Main Data'!E1093</f>
        <v>6000</v>
      </c>
      <c r="E1093" s="26">
        <f>'Main Data'!F1093</f>
        <v>7500</v>
      </c>
      <c r="F1093" s="34">
        <f t="shared" ref="F1093:F1156" si="102">LN(D1093)</f>
        <v>8.6995147482101913</v>
      </c>
      <c r="G1093">
        <f>IF('Main Data'!H1093="AP",1,0)</f>
        <v>0</v>
      </c>
      <c r="H1093">
        <f>IF('Main Data'!H1093="Blancpain",1,0)</f>
        <v>0</v>
      </c>
      <c r="I1093">
        <f>IF('Main Data'!H1093="Breguet",1,0)</f>
        <v>0</v>
      </c>
      <c r="J1093">
        <f>IF('Main Data'!H1093="Breitling",1,0)</f>
        <v>0</v>
      </c>
      <c r="K1093">
        <f>IF('Main Data'!H1093="Cartier",1,0)</f>
        <v>0</v>
      </c>
      <c r="L1093">
        <f>IF('Main Data'!H1093="Gallet",1,0)</f>
        <v>0</v>
      </c>
      <c r="M1093">
        <f>IF('Main Data'!H1093="Girard Perregaux",1,0)</f>
        <v>0</v>
      </c>
      <c r="N1093">
        <f>IF('Main Data'!H1093="Gubelin",1,0)</f>
        <v>0</v>
      </c>
      <c r="O1093">
        <f>IF('Main Data'!H1093="Heuer",1,0)</f>
        <v>0</v>
      </c>
      <c r="P1093">
        <f>IF('Main Data'!H1093="IWC",1,0)</f>
        <v>0</v>
      </c>
      <c r="Q1093">
        <f>IF('Main Data'!H1093="JLC",1,0)</f>
        <v>0</v>
      </c>
      <c r="R1093">
        <f>IF('Main Data'!H1093="Longines",1,0)</f>
        <v>0</v>
      </c>
      <c r="S1093">
        <f>IF('Main Data'!H1093="Movado",1,0)</f>
        <v>0</v>
      </c>
      <c r="T1093">
        <f>IF('Main Data'!H1093="Omega",1,0)</f>
        <v>0</v>
      </c>
      <c r="U1093">
        <f>IF('Main Data'!H1093="Panerai",1,0)</f>
        <v>0</v>
      </c>
      <c r="V1093">
        <f>IF('Main Data'!H1093="Patek",1,0)</f>
        <v>0</v>
      </c>
      <c r="W1093">
        <f>IF('Main Data'!H1093="Rolex",1,0)</f>
        <v>0</v>
      </c>
      <c r="X1093">
        <f>IF('Main Data'!H1093="Tudor",1,0)</f>
        <v>0</v>
      </c>
      <c r="Y1093">
        <f>IF('Main Data'!H1093="Ulysse Nardin",1,0)</f>
        <v>0</v>
      </c>
      <c r="Z1093">
        <f>IF('Main Data'!H1093="Universal Geneve",1,0)</f>
        <v>1</v>
      </c>
      <c r="AA1093">
        <f>IF('Main Data'!H1093="Vacheron",1,0)</f>
        <v>0</v>
      </c>
      <c r="AB1093">
        <f>IF('Main Data'!H1093="Zenith",1,0)</f>
        <v>0</v>
      </c>
      <c r="AC1093">
        <f>IF('Main Data'!J1093="Stainless Steel",1,0)</f>
        <v>0</v>
      </c>
      <c r="AD1093">
        <f>IF('Main Data'!J1093="Two-tone",1,0)</f>
        <v>0</v>
      </c>
      <c r="AE1093">
        <f>IF(OR('Main Data'!J1093="YG 18K",'Main Data'!J1093="YG &lt;18K",'Main Data'!J1093="PG 18K",'Main Data'!J1093="PG &lt;18K",'Main Data'!J1093="WG 18K",'Main Data'!J1093="Mixes of 18K",'Main Data'!J1093="Mixes &lt;18K"),1,0)</f>
        <v>1</v>
      </c>
      <c r="AF1093">
        <f>IF('Main Data'!J1093="Platinum",1,0)</f>
        <v>0</v>
      </c>
      <c r="AG1093">
        <f>IF(OR('Main Data'!J1093="PVD",'Main Data'!J1093="Gold Plate",'Main Data'!J1093="Other"),1,0)</f>
        <v>0</v>
      </c>
      <c r="AH1093">
        <f>IF('Main Data'!N1093="Stainless Steel",1,0)</f>
        <v>0</v>
      </c>
      <c r="AI1093">
        <f>IF('Main Data'!N1093="Leather",1,0)</f>
        <v>1</v>
      </c>
      <c r="AJ1093">
        <f>IF('Main Data'!N1093="Two-tone",1,0)</f>
        <v>0</v>
      </c>
      <c r="AK1093">
        <f>IF(OR('Main Data'!N1093="YG 18K",'Main Data'!N1093="PG 18K",'Main Data'!N1093="WG 18K",'Main Data'!N1093="Mixes of 18K"),1,0)</f>
        <v>0</v>
      </c>
      <c r="AL1093">
        <f>IF(OR(,'Main Data'!N1093="PVD",'Main Data'!N1093="Gold plate"),1,0)</f>
        <v>0</v>
      </c>
      <c r="AM1093">
        <f>IF(OR('Main Data'!AV1093="Yes",'Main Data'!AW1093="Yes",'Main Data'!AU1093="Yes"),1,0)</f>
        <v>0</v>
      </c>
      <c r="AN1093">
        <f>IF(OR(ISTEXT('Main Data'!AX1093), ISTEXT('Main Data'!AY1093)),1,0)</f>
        <v>0</v>
      </c>
      <c r="AO1093">
        <f>IF('Main Data'!AZ1093="Yes",1,0)</f>
        <v>0</v>
      </c>
      <c r="AP1093">
        <f>IF('Main Data'!BA1093="Yes",1,0)</f>
        <v>0</v>
      </c>
      <c r="AQ1093">
        <f>IF('Main Data'!BD1093="Yes",1,0)</f>
        <v>0</v>
      </c>
      <c r="AR1093">
        <f>IF('Main Data'!BE1093="A",1,0)</f>
        <v>0</v>
      </c>
      <c r="AS1093">
        <f>IF('Main Data'!BE1093="AA",1,0)</f>
        <v>0</v>
      </c>
      <c r="AT1093">
        <f>IF('Main Data'!BE1093="AAA",1,0)</f>
        <v>1</v>
      </c>
      <c r="AU1093">
        <f>IF('Main Data'!BE1093="AAAA",1,0)</f>
        <v>0</v>
      </c>
      <c r="AV1093">
        <f>IF('Main Data'!P1093="Yes",1,0)</f>
        <v>0</v>
      </c>
      <c r="AW1093">
        <f>IF('Main Data'!AP1093="Yes",1,0)</f>
        <v>0</v>
      </c>
      <c r="AX1093">
        <f>IF(OR('Main Data'!V1093="Yes", 'Main Data'!W1093="Yes",'Main Data'!X1093="Yes"),1,0)</f>
        <v>1</v>
      </c>
      <c r="AY1093">
        <f>IF(OR('Main Data'!Y1093="Yes",'Main Data'!Z1093="Yes"),1,0)</f>
        <v>1</v>
      </c>
      <c r="AZ1093">
        <f>IF('Main Data'!AR1093="Yes",1,0)</f>
        <v>0</v>
      </c>
      <c r="BA1093">
        <f>IF('Main Data'!AS1093="Yes",1,0)</f>
        <v>0</v>
      </c>
      <c r="BB1093">
        <f>IF('Main Data'!AG1093="Yes",1,0)</f>
        <v>0</v>
      </c>
      <c r="BC1093">
        <f>IF('Main Data'!AB1093="Yes",1,0)</f>
        <v>0</v>
      </c>
      <c r="BD1093">
        <f>IF('Main Data'!AA1093="Yes",1,0)</f>
        <v>0</v>
      </c>
      <c r="BE1093">
        <f>IF('Main Data'!AC1093="Yes",1,0)</f>
        <v>0</v>
      </c>
      <c r="BF1093">
        <f>IF('Main Data'!AF1093="Yes",1,0)</f>
        <v>0</v>
      </c>
      <c r="BG1093">
        <f>IF(OR('Main Data'!AI1093="Yes",'Main Data'!AL1093="Yes"),1,0)</f>
        <v>1</v>
      </c>
      <c r="BH1093">
        <f>IF('Main Data'!AJ1093="Yes",1,0)</f>
        <v>0</v>
      </c>
      <c r="BI1093">
        <f>IF('Main Data'!AK1093="Yes",1,0)</f>
        <v>0</v>
      </c>
      <c r="BJ1093">
        <f>IF('Main Data'!AM1093="Yes",1,0)</f>
        <v>0</v>
      </c>
      <c r="BK1093">
        <f>IF('Main Data'!AQ1093="Yes",1,0)</f>
        <v>0</v>
      </c>
      <c r="BL1093" s="21">
        <f t="shared" ref="BL1093:BL1156" si="103">IF(AND($B1093&gt;=DATEVALUE("1/1/2018"),$B1093&lt;=DATEVALUE("12/31/2018")),1,0)</f>
        <v>0</v>
      </c>
      <c r="BM1093" s="21">
        <f t="shared" ref="BM1093:BM1156" si="104">IF(AND($B1093&gt;=DATEVALUE("1/1/2019"),$B1093&lt;=DATEVALUE("12/31/2019")),1,0)</f>
        <v>1</v>
      </c>
      <c r="BN1093" s="21">
        <f t="shared" ref="BN1093:BN1156" si="105">IF(AND($B1093&gt;=DATEVALUE("1/1/2020"),$B1093&lt;=DATEVALUE("12/31/2020")),1,0)</f>
        <v>0</v>
      </c>
      <c r="BO1093" s="21">
        <f t="shared" ref="BO1093:BO1156" si="106">IF(AND($B1093&gt;=DATEVALUE("1/1/2021"),$B1093&lt;=DATEVALUE("12/31/2021")),1,0)</f>
        <v>0</v>
      </c>
      <c r="BP1093" s="21">
        <f t="shared" ref="BP1093:BP1156" si="107">IF(AND($B1093&gt;=DATEVALUE("1/1/2022"),$B1093&lt;=DATEVALUE("12/31/2022")),1,0)</f>
        <v>0</v>
      </c>
    </row>
    <row r="1094" spans="1:68" x14ac:dyDescent="0.2">
      <c r="A1094">
        <v>1090</v>
      </c>
      <c r="B1094" s="33">
        <f>'Main Data'!C1094</f>
        <v>43779</v>
      </c>
      <c r="C1094">
        <f>'Main Data'!D1094</f>
        <v>504</v>
      </c>
      <c r="D1094" s="26">
        <f>'Main Data'!E1094</f>
        <v>2000</v>
      </c>
      <c r="E1094" s="26">
        <f>'Main Data'!F1094</f>
        <v>2500</v>
      </c>
      <c r="F1094" s="34">
        <f t="shared" si="102"/>
        <v>7.6009024595420822</v>
      </c>
      <c r="G1094">
        <f>IF('Main Data'!H1094="AP",1,0)</f>
        <v>0</v>
      </c>
      <c r="H1094">
        <f>IF('Main Data'!H1094="Blancpain",1,0)</f>
        <v>0</v>
      </c>
      <c r="I1094">
        <f>IF('Main Data'!H1094="Breguet",1,0)</f>
        <v>0</v>
      </c>
      <c r="J1094">
        <f>IF('Main Data'!H1094="Breitling",1,0)</f>
        <v>0</v>
      </c>
      <c r="K1094">
        <f>IF('Main Data'!H1094="Cartier",1,0)</f>
        <v>0</v>
      </c>
      <c r="L1094">
        <f>IF('Main Data'!H1094="Gallet",1,0)</f>
        <v>0</v>
      </c>
      <c r="M1094">
        <f>IF('Main Data'!H1094="Girard Perregaux",1,0)</f>
        <v>0</v>
      </c>
      <c r="N1094">
        <f>IF('Main Data'!H1094="Gubelin",1,0)</f>
        <v>0</v>
      </c>
      <c r="O1094">
        <f>IF('Main Data'!H1094="Heuer",1,0)</f>
        <v>0</v>
      </c>
      <c r="P1094">
        <f>IF('Main Data'!H1094="IWC",1,0)</f>
        <v>0</v>
      </c>
      <c r="Q1094">
        <f>IF('Main Data'!H1094="JLC",1,0)</f>
        <v>0</v>
      </c>
      <c r="R1094">
        <f>IF('Main Data'!H1094="Longines",1,0)</f>
        <v>0</v>
      </c>
      <c r="S1094">
        <f>IF('Main Data'!H1094="Movado",1,0)</f>
        <v>0</v>
      </c>
      <c r="T1094">
        <f>IF('Main Data'!H1094="Omega",1,0)</f>
        <v>0</v>
      </c>
      <c r="U1094">
        <f>IF('Main Data'!H1094="Panerai",1,0)</f>
        <v>0</v>
      </c>
      <c r="V1094">
        <f>IF('Main Data'!H1094="Patek",1,0)</f>
        <v>0</v>
      </c>
      <c r="W1094">
        <f>IF('Main Data'!H1094="Rolex",1,0)</f>
        <v>0</v>
      </c>
      <c r="X1094">
        <f>IF('Main Data'!H1094="Tudor",1,0)</f>
        <v>0</v>
      </c>
      <c r="Y1094">
        <f>IF('Main Data'!H1094="Ulysse Nardin",1,0)</f>
        <v>0</v>
      </c>
      <c r="Z1094">
        <f>IF('Main Data'!H1094="Universal Geneve",1,0)</f>
        <v>1</v>
      </c>
      <c r="AA1094">
        <f>IF('Main Data'!H1094="Vacheron",1,0)</f>
        <v>0</v>
      </c>
      <c r="AB1094">
        <f>IF('Main Data'!H1094="Zenith",1,0)</f>
        <v>0</v>
      </c>
      <c r="AC1094">
        <f>IF('Main Data'!J1094="Stainless Steel",1,0)</f>
        <v>0</v>
      </c>
      <c r="AD1094">
        <f>IF('Main Data'!J1094="Two-tone",1,0)</f>
        <v>0</v>
      </c>
      <c r="AE1094">
        <f>IF(OR('Main Data'!J1094="YG 18K",'Main Data'!J1094="YG &lt;18K",'Main Data'!J1094="PG 18K",'Main Data'!J1094="PG &lt;18K",'Main Data'!J1094="WG 18K",'Main Data'!J1094="Mixes of 18K",'Main Data'!J1094="Mixes &lt;18K"),1,0)</f>
        <v>1</v>
      </c>
      <c r="AF1094">
        <f>IF('Main Data'!J1094="Platinum",1,0)</f>
        <v>0</v>
      </c>
      <c r="AG1094">
        <f>IF(OR('Main Data'!J1094="PVD",'Main Data'!J1094="Gold Plate",'Main Data'!J1094="Other"),1,0)</f>
        <v>0</v>
      </c>
      <c r="AH1094">
        <f>IF('Main Data'!N1094="Stainless Steel",1,0)</f>
        <v>0</v>
      </c>
      <c r="AI1094">
        <f>IF('Main Data'!N1094="Leather",1,0)</f>
        <v>1</v>
      </c>
      <c r="AJ1094">
        <f>IF('Main Data'!N1094="Two-tone",1,0)</f>
        <v>0</v>
      </c>
      <c r="AK1094">
        <f>IF(OR('Main Data'!N1094="YG 18K",'Main Data'!N1094="PG 18K",'Main Data'!N1094="WG 18K",'Main Data'!N1094="Mixes of 18K"),1,0)</f>
        <v>0</v>
      </c>
      <c r="AL1094">
        <f>IF(OR(,'Main Data'!N1094="PVD",'Main Data'!N1094="Gold plate"),1,0)</f>
        <v>0</v>
      </c>
      <c r="AM1094">
        <f>IF(OR('Main Data'!AV1094="Yes",'Main Data'!AW1094="Yes",'Main Data'!AU1094="Yes"),1,0)</f>
        <v>0</v>
      </c>
      <c r="AN1094">
        <f>IF(OR(ISTEXT('Main Data'!AX1094), ISTEXT('Main Data'!AY1094)),1,0)</f>
        <v>0</v>
      </c>
      <c r="AO1094">
        <f>IF('Main Data'!AZ1094="Yes",1,0)</f>
        <v>0</v>
      </c>
      <c r="AP1094">
        <f>IF('Main Data'!BA1094="Yes",1,0)</f>
        <v>0</v>
      </c>
      <c r="AQ1094">
        <f>IF('Main Data'!BD1094="Yes",1,0)</f>
        <v>0</v>
      </c>
      <c r="AR1094">
        <f>IF('Main Data'!BE1094="A",1,0)</f>
        <v>0</v>
      </c>
      <c r="AS1094">
        <f>IF('Main Data'!BE1094="AA",1,0)</f>
        <v>1</v>
      </c>
      <c r="AT1094">
        <f>IF('Main Data'!BE1094="AAA",1,0)</f>
        <v>0</v>
      </c>
      <c r="AU1094">
        <f>IF('Main Data'!BE1094="AAAA",1,0)</f>
        <v>0</v>
      </c>
      <c r="AV1094">
        <f>IF('Main Data'!P1094="Yes",1,0)</f>
        <v>0</v>
      </c>
      <c r="AW1094">
        <f>IF('Main Data'!AP1094="Yes",1,0)</f>
        <v>0</v>
      </c>
      <c r="AX1094">
        <f>IF(OR('Main Data'!V1094="Yes", 'Main Data'!W1094="Yes",'Main Data'!X1094="Yes"),1,0)</f>
        <v>1</v>
      </c>
      <c r="AY1094">
        <f>IF(OR('Main Data'!Y1094="Yes",'Main Data'!Z1094="Yes"),1,0)</f>
        <v>1</v>
      </c>
      <c r="AZ1094">
        <f>IF('Main Data'!AR1094="Yes",1,0)</f>
        <v>0</v>
      </c>
      <c r="BA1094">
        <f>IF('Main Data'!AS1094="Yes",1,0)</f>
        <v>0</v>
      </c>
      <c r="BB1094">
        <f>IF('Main Data'!AG1094="Yes",1,0)</f>
        <v>0</v>
      </c>
      <c r="BC1094">
        <f>IF('Main Data'!AB1094="Yes",1,0)</f>
        <v>0</v>
      </c>
      <c r="BD1094">
        <f>IF('Main Data'!AA1094="Yes",1,0)</f>
        <v>0</v>
      </c>
      <c r="BE1094">
        <f>IF('Main Data'!AC1094="Yes",1,0)</f>
        <v>0</v>
      </c>
      <c r="BF1094">
        <f>IF('Main Data'!AF1094="Yes",1,0)</f>
        <v>0</v>
      </c>
      <c r="BG1094">
        <f>IF(OR('Main Data'!AI1094="Yes",'Main Data'!AL1094="Yes"),1,0)</f>
        <v>0</v>
      </c>
      <c r="BH1094">
        <f>IF('Main Data'!AJ1094="Yes",1,0)</f>
        <v>0</v>
      </c>
      <c r="BI1094">
        <f>IF('Main Data'!AK1094="Yes",1,0)</f>
        <v>0</v>
      </c>
      <c r="BJ1094">
        <f>IF('Main Data'!AM1094="Yes",1,0)</f>
        <v>0</v>
      </c>
      <c r="BK1094">
        <f>IF('Main Data'!AQ1094="Yes",1,0)</f>
        <v>0</v>
      </c>
      <c r="BL1094" s="21">
        <f t="shared" si="103"/>
        <v>0</v>
      </c>
      <c r="BM1094" s="21">
        <f t="shared" si="104"/>
        <v>1</v>
      </c>
      <c r="BN1094" s="21">
        <f t="shared" si="105"/>
        <v>0</v>
      </c>
      <c r="BO1094" s="21">
        <f t="shared" si="106"/>
        <v>0</v>
      </c>
      <c r="BP1094" s="21">
        <f t="shared" si="107"/>
        <v>0</v>
      </c>
    </row>
    <row r="1095" spans="1:68" x14ac:dyDescent="0.2">
      <c r="A1095">
        <v>1091</v>
      </c>
      <c r="B1095" s="33">
        <f>'Main Data'!C1095</f>
        <v>43779</v>
      </c>
      <c r="C1095">
        <f>'Main Data'!D1095</f>
        <v>506</v>
      </c>
      <c r="D1095" s="26">
        <f>'Main Data'!E1095</f>
        <v>9000</v>
      </c>
      <c r="E1095" s="26">
        <f>'Main Data'!F1095</f>
        <v>11250</v>
      </c>
      <c r="F1095" s="34">
        <f t="shared" si="102"/>
        <v>9.1049798563183568</v>
      </c>
      <c r="G1095">
        <f>IF('Main Data'!H1095="AP",1,0)</f>
        <v>0</v>
      </c>
      <c r="H1095">
        <f>IF('Main Data'!H1095="Blancpain",1,0)</f>
        <v>0</v>
      </c>
      <c r="I1095">
        <f>IF('Main Data'!H1095="Breguet",1,0)</f>
        <v>0</v>
      </c>
      <c r="J1095">
        <f>IF('Main Data'!H1095="Breitling",1,0)</f>
        <v>0</v>
      </c>
      <c r="K1095">
        <f>IF('Main Data'!H1095="Cartier",1,0)</f>
        <v>0</v>
      </c>
      <c r="L1095">
        <f>IF('Main Data'!H1095="Gallet",1,0)</f>
        <v>0</v>
      </c>
      <c r="M1095">
        <f>IF('Main Data'!H1095="Girard Perregaux",1,0)</f>
        <v>0</v>
      </c>
      <c r="N1095">
        <f>IF('Main Data'!H1095="Gubelin",1,0)</f>
        <v>0</v>
      </c>
      <c r="O1095">
        <f>IF('Main Data'!H1095="Heuer",1,0)</f>
        <v>0</v>
      </c>
      <c r="P1095">
        <f>IF('Main Data'!H1095="IWC",1,0)</f>
        <v>0</v>
      </c>
      <c r="Q1095">
        <f>IF('Main Data'!H1095="JLC",1,0)</f>
        <v>0</v>
      </c>
      <c r="R1095">
        <f>IF('Main Data'!H1095="Longines",1,0)</f>
        <v>0</v>
      </c>
      <c r="S1095">
        <f>IF('Main Data'!H1095="Movado",1,0)</f>
        <v>0</v>
      </c>
      <c r="T1095">
        <f>IF('Main Data'!H1095="Omega",1,0)</f>
        <v>0</v>
      </c>
      <c r="U1095">
        <f>IF('Main Data'!H1095="Panerai",1,0)</f>
        <v>0</v>
      </c>
      <c r="V1095">
        <f>IF('Main Data'!H1095="Patek",1,0)</f>
        <v>0</v>
      </c>
      <c r="W1095">
        <f>IF('Main Data'!H1095="Rolex",1,0)</f>
        <v>0</v>
      </c>
      <c r="X1095">
        <f>IF('Main Data'!H1095="Tudor",1,0)</f>
        <v>0</v>
      </c>
      <c r="Y1095">
        <f>IF('Main Data'!H1095="Ulysse Nardin",1,0)</f>
        <v>0</v>
      </c>
      <c r="Z1095">
        <f>IF('Main Data'!H1095="Universal Geneve",1,0)</f>
        <v>0</v>
      </c>
      <c r="AA1095">
        <f>IF('Main Data'!H1095="Vacheron",1,0)</f>
        <v>0</v>
      </c>
      <c r="AB1095">
        <f>IF('Main Data'!H1095="Zenith",1,0)</f>
        <v>1</v>
      </c>
      <c r="AC1095">
        <f>IF('Main Data'!J1095="Stainless Steel",1,0)</f>
        <v>0</v>
      </c>
      <c r="AD1095">
        <f>IF('Main Data'!J1095="Two-tone",1,0)</f>
        <v>0</v>
      </c>
      <c r="AE1095">
        <f>IF(OR('Main Data'!J1095="YG 18K",'Main Data'!J1095="YG &lt;18K",'Main Data'!J1095="PG 18K",'Main Data'!J1095="PG &lt;18K",'Main Data'!J1095="WG 18K",'Main Data'!J1095="Mixes of 18K",'Main Data'!J1095="Mixes &lt;18K"),1,0)</f>
        <v>1</v>
      </c>
      <c r="AF1095">
        <f>IF('Main Data'!J1095="Platinum",1,0)</f>
        <v>0</v>
      </c>
      <c r="AG1095">
        <f>IF(OR('Main Data'!J1095="PVD",'Main Data'!J1095="Gold Plate",'Main Data'!J1095="Other"),1,0)</f>
        <v>0</v>
      </c>
      <c r="AH1095">
        <f>IF('Main Data'!N1095="Stainless Steel",1,0)</f>
        <v>0</v>
      </c>
      <c r="AI1095">
        <f>IF('Main Data'!N1095="Leather",1,0)</f>
        <v>1</v>
      </c>
      <c r="AJ1095">
        <f>IF('Main Data'!N1095="Two-tone",1,0)</f>
        <v>0</v>
      </c>
      <c r="AK1095">
        <f>IF(OR('Main Data'!N1095="YG 18K",'Main Data'!N1095="PG 18K",'Main Data'!N1095="WG 18K",'Main Data'!N1095="Mixes of 18K"),1,0)</f>
        <v>0</v>
      </c>
      <c r="AL1095">
        <f>IF(OR(,'Main Data'!N1095="PVD",'Main Data'!N1095="Gold plate"),1,0)</f>
        <v>0</v>
      </c>
      <c r="AM1095">
        <f>IF(OR('Main Data'!AV1095="Yes",'Main Data'!AW1095="Yes",'Main Data'!AU1095="Yes"),1,0)</f>
        <v>0</v>
      </c>
      <c r="AN1095">
        <f>IF(OR(ISTEXT('Main Data'!AX1095), ISTEXT('Main Data'!AY1095)),1,0)</f>
        <v>0</v>
      </c>
      <c r="AO1095">
        <f>IF('Main Data'!AZ1095="Yes",1,0)</f>
        <v>0</v>
      </c>
      <c r="AP1095">
        <f>IF('Main Data'!BA1095="Yes",1,0)</f>
        <v>0</v>
      </c>
      <c r="AQ1095">
        <f>IF('Main Data'!BD1095="Yes",1,0)</f>
        <v>0</v>
      </c>
      <c r="AR1095">
        <f>IF('Main Data'!BE1095="A",1,0)</f>
        <v>0</v>
      </c>
      <c r="AS1095">
        <f>IF('Main Data'!BE1095="AA",1,0)</f>
        <v>0</v>
      </c>
      <c r="AT1095">
        <f>IF('Main Data'!BE1095="AAA",1,0)</f>
        <v>0</v>
      </c>
      <c r="AU1095">
        <f>IF('Main Data'!BE1095="AAAA",1,0)</f>
        <v>1</v>
      </c>
      <c r="AV1095">
        <f>IF('Main Data'!P1095="Yes",1,0)</f>
        <v>0</v>
      </c>
      <c r="AW1095">
        <f>IF('Main Data'!AP1095="Yes",1,0)</f>
        <v>0</v>
      </c>
      <c r="AX1095">
        <f>IF(OR('Main Data'!V1095="Yes", 'Main Data'!W1095="Yes",'Main Data'!X1095="Yes"),1,0)</f>
        <v>0</v>
      </c>
      <c r="AY1095">
        <f>IF(OR('Main Data'!Y1095="Yes",'Main Data'!Z1095="Yes"),1,0)</f>
        <v>0</v>
      </c>
      <c r="AZ1095">
        <f>IF('Main Data'!AR1095="Yes",1,0)</f>
        <v>0</v>
      </c>
      <c r="BA1095">
        <f>IF('Main Data'!AS1095="Yes",1,0)</f>
        <v>0</v>
      </c>
      <c r="BB1095">
        <f>IF('Main Data'!AG1095="Yes",1,0)</f>
        <v>0</v>
      </c>
      <c r="BC1095">
        <f>IF('Main Data'!AB1095="Yes",1,0)</f>
        <v>0</v>
      </c>
      <c r="BD1095">
        <f>IF('Main Data'!AA1095="Yes",1,0)</f>
        <v>0</v>
      </c>
      <c r="BE1095">
        <f>IF('Main Data'!AC1095="Yes",1,0)</f>
        <v>0</v>
      </c>
      <c r="BF1095">
        <f>IF('Main Data'!AF1095="Yes",1,0)</f>
        <v>0</v>
      </c>
      <c r="BG1095">
        <f>IF(OR('Main Data'!AI1095="Yes",'Main Data'!AL1095="Yes"),1,0)</f>
        <v>1</v>
      </c>
      <c r="BH1095">
        <f>IF('Main Data'!AJ1095="Yes",1,0)</f>
        <v>0</v>
      </c>
      <c r="BI1095">
        <f>IF('Main Data'!AK1095="Yes",1,0)</f>
        <v>0</v>
      </c>
      <c r="BJ1095">
        <f>IF('Main Data'!AM1095="Yes",1,0)</f>
        <v>0</v>
      </c>
      <c r="BK1095">
        <f>IF('Main Data'!AQ1095="Yes",1,0)</f>
        <v>0</v>
      </c>
      <c r="BL1095" s="21">
        <f t="shared" si="103"/>
        <v>0</v>
      </c>
      <c r="BM1095" s="21">
        <f t="shared" si="104"/>
        <v>1</v>
      </c>
      <c r="BN1095" s="21">
        <f t="shared" si="105"/>
        <v>0</v>
      </c>
      <c r="BO1095" s="21">
        <f t="shared" si="106"/>
        <v>0</v>
      </c>
      <c r="BP1095" s="21">
        <f t="shared" si="107"/>
        <v>0</v>
      </c>
    </row>
    <row r="1096" spans="1:68" x14ac:dyDescent="0.2">
      <c r="A1096">
        <v>1092</v>
      </c>
      <c r="B1096" s="33">
        <f>'Main Data'!C1096</f>
        <v>43779</v>
      </c>
      <c r="C1096">
        <f>'Main Data'!D1096</f>
        <v>507</v>
      </c>
      <c r="D1096" s="26">
        <f>'Main Data'!E1096</f>
        <v>17000</v>
      </c>
      <c r="E1096" s="26">
        <f>'Main Data'!F1096</f>
        <v>21250</v>
      </c>
      <c r="F1096" s="34">
        <f t="shared" si="102"/>
        <v>9.7409686230383539</v>
      </c>
      <c r="G1096">
        <f>IF('Main Data'!H1096="AP",1,0)</f>
        <v>0</v>
      </c>
      <c r="H1096">
        <f>IF('Main Data'!H1096="Blancpain",1,0)</f>
        <v>0</v>
      </c>
      <c r="I1096">
        <f>IF('Main Data'!H1096="Breguet",1,0)</f>
        <v>0</v>
      </c>
      <c r="J1096">
        <f>IF('Main Data'!H1096="Breitling",1,0)</f>
        <v>0</v>
      </c>
      <c r="K1096">
        <f>IF('Main Data'!H1096="Cartier",1,0)</f>
        <v>0</v>
      </c>
      <c r="L1096">
        <f>IF('Main Data'!H1096="Gallet",1,0)</f>
        <v>0</v>
      </c>
      <c r="M1096">
        <f>IF('Main Data'!H1096="Girard Perregaux",1,0)</f>
        <v>0</v>
      </c>
      <c r="N1096">
        <f>IF('Main Data'!H1096="Gubelin",1,0)</f>
        <v>0</v>
      </c>
      <c r="O1096">
        <f>IF('Main Data'!H1096="Heuer",1,0)</f>
        <v>0</v>
      </c>
      <c r="P1096">
        <f>IF('Main Data'!H1096="IWC",1,0)</f>
        <v>1</v>
      </c>
      <c r="Q1096">
        <f>IF('Main Data'!H1096="JLC",1,0)</f>
        <v>0</v>
      </c>
      <c r="R1096">
        <f>IF('Main Data'!H1096="Longines",1,0)</f>
        <v>0</v>
      </c>
      <c r="S1096">
        <f>IF('Main Data'!H1096="Movado",1,0)</f>
        <v>0</v>
      </c>
      <c r="T1096">
        <f>IF('Main Data'!H1096="Omega",1,0)</f>
        <v>0</v>
      </c>
      <c r="U1096">
        <f>IF('Main Data'!H1096="Panerai",1,0)</f>
        <v>0</v>
      </c>
      <c r="V1096">
        <f>IF('Main Data'!H1096="Patek",1,0)</f>
        <v>0</v>
      </c>
      <c r="W1096">
        <f>IF('Main Data'!H1096="Rolex",1,0)</f>
        <v>0</v>
      </c>
      <c r="X1096">
        <f>IF('Main Data'!H1096="Tudor",1,0)</f>
        <v>0</v>
      </c>
      <c r="Y1096">
        <f>IF('Main Data'!H1096="Ulysse Nardin",1,0)</f>
        <v>0</v>
      </c>
      <c r="Z1096">
        <f>IF('Main Data'!H1096="Universal Geneve",1,0)</f>
        <v>0</v>
      </c>
      <c r="AA1096">
        <f>IF('Main Data'!H1096="Vacheron",1,0)</f>
        <v>0</v>
      </c>
      <c r="AB1096">
        <f>IF('Main Data'!H1096="Zenith",1,0)</f>
        <v>0</v>
      </c>
      <c r="AC1096">
        <f>IF('Main Data'!J1096="Stainless Steel",1,0)</f>
        <v>1</v>
      </c>
      <c r="AD1096">
        <f>IF('Main Data'!J1096="Two-tone",1,0)</f>
        <v>0</v>
      </c>
      <c r="AE1096">
        <f>IF(OR('Main Data'!J1096="YG 18K",'Main Data'!J1096="YG &lt;18K",'Main Data'!J1096="PG 18K",'Main Data'!J1096="PG &lt;18K",'Main Data'!J1096="WG 18K",'Main Data'!J1096="Mixes of 18K",'Main Data'!J1096="Mixes &lt;18K"),1,0)</f>
        <v>0</v>
      </c>
      <c r="AF1096">
        <f>IF('Main Data'!J1096="Platinum",1,0)</f>
        <v>0</v>
      </c>
      <c r="AG1096">
        <f>IF(OR('Main Data'!J1096="PVD",'Main Data'!J1096="Gold Plate",'Main Data'!J1096="Other"),1,0)</f>
        <v>0</v>
      </c>
      <c r="AH1096">
        <f>IF('Main Data'!N1096="Stainless Steel",1,0)</f>
        <v>0</v>
      </c>
      <c r="AI1096">
        <f>IF('Main Data'!N1096="Leather",1,0)</f>
        <v>1</v>
      </c>
      <c r="AJ1096">
        <f>IF('Main Data'!N1096="Two-tone",1,0)</f>
        <v>0</v>
      </c>
      <c r="AK1096">
        <f>IF(OR('Main Data'!N1096="YG 18K",'Main Data'!N1096="PG 18K",'Main Data'!N1096="WG 18K",'Main Data'!N1096="Mixes of 18K"),1,0)</f>
        <v>0</v>
      </c>
      <c r="AL1096">
        <f>IF(OR(,'Main Data'!N1096="PVD",'Main Data'!N1096="Gold plate"),1,0)</f>
        <v>0</v>
      </c>
      <c r="AM1096">
        <f>IF(OR('Main Data'!AV1096="Yes",'Main Data'!AW1096="Yes",'Main Data'!AU1096="Yes"),1,0)</f>
        <v>0</v>
      </c>
      <c r="AN1096">
        <f>IF(OR(ISTEXT('Main Data'!AX1096), ISTEXT('Main Data'!AY1096)),1,0)</f>
        <v>0</v>
      </c>
      <c r="AO1096">
        <f>IF('Main Data'!AZ1096="Yes",1,0)</f>
        <v>0</v>
      </c>
      <c r="AP1096">
        <f>IF('Main Data'!BA1096="Yes",1,0)</f>
        <v>0</v>
      </c>
      <c r="AQ1096">
        <f>IF('Main Data'!BD1096="Yes",1,0)</f>
        <v>0</v>
      </c>
      <c r="AR1096">
        <f>IF('Main Data'!BE1096="A",1,0)</f>
        <v>0</v>
      </c>
      <c r="AS1096">
        <f>IF('Main Data'!BE1096="AA",1,0)</f>
        <v>1</v>
      </c>
      <c r="AT1096">
        <f>IF('Main Data'!BE1096="AAA",1,0)</f>
        <v>0</v>
      </c>
      <c r="AU1096">
        <f>IF('Main Data'!BE1096="AAAA",1,0)</f>
        <v>0</v>
      </c>
      <c r="AV1096">
        <f>IF('Main Data'!P1096="Yes",1,0)</f>
        <v>1</v>
      </c>
      <c r="AW1096">
        <f>IF('Main Data'!AP1096="Yes",1,0)</f>
        <v>0</v>
      </c>
      <c r="AX1096">
        <f>IF(OR('Main Data'!V1096="Yes", 'Main Data'!W1096="Yes",'Main Data'!X1096="Yes"),1,0)</f>
        <v>0</v>
      </c>
      <c r="AY1096">
        <f>IF(OR('Main Data'!Y1096="Yes",'Main Data'!Z1096="Yes"),1,0)</f>
        <v>0</v>
      </c>
      <c r="AZ1096">
        <f>IF('Main Data'!AR1096="Yes",1,0)</f>
        <v>0</v>
      </c>
      <c r="BA1096">
        <f>IF('Main Data'!AS1096="Yes",1,0)</f>
        <v>0</v>
      </c>
      <c r="BB1096">
        <f>IF('Main Data'!AG1096="Yes",1,0)</f>
        <v>0</v>
      </c>
      <c r="BC1096">
        <f>IF('Main Data'!AB1096="Yes",1,0)</f>
        <v>0</v>
      </c>
      <c r="BD1096">
        <f>IF('Main Data'!AA1096="Yes",1,0)</f>
        <v>0</v>
      </c>
      <c r="BE1096">
        <f>IF('Main Data'!AC1096="Yes",1,0)</f>
        <v>0</v>
      </c>
      <c r="BF1096">
        <f>IF('Main Data'!AF1096="Yes",1,0)</f>
        <v>0</v>
      </c>
      <c r="BG1096">
        <f>IF(OR('Main Data'!AI1096="Yes",'Main Data'!AL1096="Yes"),1,0)</f>
        <v>0</v>
      </c>
      <c r="BH1096">
        <f>IF('Main Data'!AJ1096="Yes",1,0)</f>
        <v>0</v>
      </c>
      <c r="BI1096">
        <f>IF('Main Data'!AK1096="Yes",1,0)</f>
        <v>0</v>
      </c>
      <c r="BJ1096">
        <f>IF('Main Data'!AM1096="Yes",1,0)</f>
        <v>0</v>
      </c>
      <c r="BK1096">
        <f>IF('Main Data'!AQ1096="Yes",1,0)</f>
        <v>0</v>
      </c>
      <c r="BL1096" s="21">
        <f t="shared" si="103"/>
        <v>0</v>
      </c>
      <c r="BM1096" s="21">
        <f t="shared" si="104"/>
        <v>1</v>
      </c>
      <c r="BN1096" s="21">
        <f t="shared" si="105"/>
        <v>0</v>
      </c>
      <c r="BO1096" s="21">
        <f t="shared" si="106"/>
        <v>0</v>
      </c>
      <c r="BP1096" s="21">
        <f t="shared" si="107"/>
        <v>0</v>
      </c>
    </row>
    <row r="1097" spans="1:68" x14ac:dyDescent="0.2">
      <c r="A1097">
        <v>1093</v>
      </c>
      <c r="B1097" s="33">
        <f>'Main Data'!C1097</f>
        <v>43779</v>
      </c>
      <c r="C1097">
        <f>'Main Data'!D1097</f>
        <v>510</v>
      </c>
      <c r="D1097" s="26">
        <f>'Main Data'!E1097</f>
        <v>6000</v>
      </c>
      <c r="E1097" s="26">
        <f>'Main Data'!F1097</f>
        <v>7500</v>
      </c>
      <c r="F1097" s="34">
        <f t="shared" si="102"/>
        <v>8.6995147482101913</v>
      </c>
      <c r="G1097">
        <f>IF('Main Data'!H1097="AP",1,0)</f>
        <v>0</v>
      </c>
      <c r="H1097">
        <f>IF('Main Data'!H1097="Blancpain",1,0)</f>
        <v>0</v>
      </c>
      <c r="I1097">
        <f>IF('Main Data'!H1097="Breguet",1,0)</f>
        <v>0</v>
      </c>
      <c r="J1097">
        <f>IF('Main Data'!H1097="Breitling",1,0)</f>
        <v>0</v>
      </c>
      <c r="K1097">
        <f>IF('Main Data'!H1097="Cartier",1,0)</f>
        <v>0</v>
      </c>
      <c r="L1097">
        <f>IF('Main Data'!H1097="Gallet",1,0)</f>
        <v>0</v>
      </c>
      <c r="M1097">
        <f>IF('Main Data'!H1097="Girard Perregaux",1,0)</f>
        <v>0</v>
      </c>
      <c r="N1097">
        <f>IF('Main Data'!H1097="Gubelin",1,0)</f>
        <v>0</v>
      </c>
      <c r="O1097">
        <f>IF('Main Data'!H1097="Heuer",1,0)</f>
        <v>0</v>
      </c>
      <c r="P1097">
        <f>IF('Main Data'!H1097="IWC",1,0)</f>
        <v>0</v>
      </c>
      <c r="Q1097">
        <f>IF('Main Data'!H1097="JLC",1,0)</f>
        <v>0</v>
      </c>
      <c r="R1097">
        <f>IF('Main Data'!H1097="Longines",1,0)</f>
        <v>0</v>
      </c>
      <c r="S1097">
        <f>IF('Main Data'!H1097="Movado",1,0)</f>
        <v>0</v>
      </c>
      <c r="T1097">
        <f>IF('Main Data'!H1097="Omega",1,0)</f>
        <v>1</v>
      </c>
      <c r="U1097">
        <f>IF('Main Data'!H1097="Panerai",1,0)</f>
        <v>0</v>
      </c>
      <c r="V1097">
        <f>IF('Main Data'!H1097="Patek",1,0)</f>
        <v>0</v>
      </c>
      <c r="W1097">
        <f>IF('Main Data'!H1097="Rolex",1,0)</f>
        <v>0</v>
      </c>
      <c r="X1097">
        <f>IF('Main Data'!H1097="Tudor",1,0)</f>
        <v>0</v>
      </c>
      <c r="Y1097">
        <f>IF('Main Data'!H1097="Ulysse Nardin",1,0)</f>
        <v>0</v>
      </c>
      <c r="Z1097">
        <f>IF('Main Data'!H1097="Universal Geneve",1,0)</f>
        <v>0</v>
      </c>
      <c r="AA1097">
        <f>IF('Main Data'!H1097="Vacheron",1,0)</f>
        <v>0</v>
      </c>
      <c r="AB1097">
        <f>IF('Main Data'!H1097="Zenith",1,0)</f>
        <v>0</v>
      </c>
      <c r="AC1097">
        <f>IF('Main Data'!J1097="Stainless Steel",1,0)</f>
        <v>1</v>
      </c>
      <c r="AD1097">
        <f>IF('Main Data'!J1097="Two-tone",1,0)</f>
        <v>0</v>
      </c>
      <c r="AE1097">
        <f>IF(OR('Main Data'!J1097="YG 18K",'Main Data'!J1097="YG &lt;18K",'Main Data'!J1097="PG 18K",'Main Data'!J1097="PG &lt;18K",'Main Data'!J1097="WG 18K",'Main Data'!J1097="Mixes of 18K",'Main Data'!J1097="Mixes &lt;18K"),1,0)</f>
        <v>0</v>
      </c>
      <c r="AF1097">
        <f>IF('Main Data'!J1097="Platinum",1,0)</f>
        <v>0</v>
      </c>
      <c r="AG1097">
        <f>IF(OR('Main Data'!J1097="PVD",'Main Data'!J1097="Gold Plate",'Main Data'!J1097="Other"),1,0)</f>
        <v>0</v>
      </c>
      <c r="AH1097">
        <f>IF('Main Data'!N1097="Stainless Steel",1,0)</f>
        <v>1</v>
      </c>
      <c r="AI1097">
        <f>IF('Main Data'!N1097="Leather",1,0)</f>
        <v>0</v>
      </c>
      <c r="AJ1097">
        <f>IF('Main Data'!N1097="Two-tone",1,0)</f>
        <v>0</v>
      </c>
      <c r="AK1097">
        <f>IF(OR('Main Data'!N1097="YG 18K",'Main Data'!N1097="PG 18K",'Main Data'!N1097="WG 18K",'Main Data'!N1097="Mixes of 18K"),1,0)</f>
        <v>0</v>
      </c>
      <c r="AL1097">
        <f>IF(OR(,'Main Data'!N1097="PVD",'Main Data'!N1097="Gold plate"),1,0)</f>
        <v>0</v>
      </c>
      <c r="AM1097">
        <f>IF(OR('Main Data'!AV1097="Yes",'Main Data'!AW1097="Yes",'Main Data'!AU1097="Yes"),1,0)</f>
        <v>0</v>
      </c>
      <c r="AN1097">
        <f>IF(OR(ISTEXT('Main Data'!AX1097), ISTEXT('Main Data'!AY1097)),1,0)</f>
        <v>0</v>
      </c>
      <c r="AO1097">
        <f>IF('Main Data'!AZ1097="Yes",1,0)</f>
        <v>0</v>
      </c>
      <c r="AP1097">
        <f>IF('Main Data'!BA1097="Yes",1,0)</f>
        <v>0</v>
      </c>
      <c r="AQ1097">
        <f>IF('Main Data'!BD1097="Yes",1,0)</f>
        <v>0</v>
      </c>
      <c r="AR1097">
        <f>IF('Main Data'!BE1097="A",1,0)</f>
        <v>0</v>
      </c>
      <c r="AS1097">
        <f>IF('Main Data'!BE1097="AA",1,0)</f>
        <v>1</v>
      </c>
      <c r="AT1097">
        <f>IF('Main Data'!BE1097="AAA",1,0)</f>
        <v>0</v>
      </c>
      <c r="AU1097">
        <f>IF('Main Data'!BE1097="AAAA",1,0)</f>
        <v>0</v>
      </c>
      <c r="AV1097">
        <f>IF('Main Data'!P1097="Yes",1,0)</f>
        <v>0</v>
      </c>
      <c r="AW1097">
        <f>IF('Main Data'!AP1097="Yes",1,0)</f>
        <v>0</v>
      </c>
      <c r="AX1097">
        <f>IF(OR('Main Data'!V1097="Yes", 'Main Data'!W1097="Yes",'Main Data'!X1097="Yes"),1,0)</f>
        <v>0</v>
      </c>
      <c r="AY1097">
        <f>IF(OR('Main Data'!Y1097="Yes",'Main Data'!Z1097="Yes"),1,0)</f>
        <v>0</v>
      </c>
      <c r="AZ1097">
        <f>IF('Main Data'!AR1097="Yes",1,0)</f>
        <v>0</v>
      </c>
      <c r="BA1097">
        <f>IF('Main Data'!AS1097="Yes",1,0)</f>
        <v>0</v>
      </c>
      <c r="BB1097">
        <f>IF('Main Data'!AG1097="Yes",1,0)</f>
        <v>0</v>
      </c>
      <c r="BC1097">
        <f>IF('Main Data'!AB1097="Yes",1,0)</f>
        <v>0</v>
      </c>
      <c r="BD1097">
        <f>IF('Main Data'!AA1097="Yes",1,0)</f>
        <v>0</v>
      </c>
      <c r="BE1097">
        <f>IF('Main Data'!AC1097="Yes",1,0)</f>
        <v>0</v>
      </c>
      <c r="BF1097">
        <f>IF('Main Data'!AF1097="Yes",1,0)</f>
        <v>0</v>
      </c>
      <c r="BG1097">
        <f>IF(OR('Main Data'!AI1097="Yes",'Main Data'!AL1097="Yes"),1,0)</f>
        <v>1</v>
      </c>
      <c r="BH1097">
        <f>IF('Main Data'!AJ1097="Yes",1,0)</f>
        <v>0</v>
      </c>
      <c r="BI1097">
        <f>IF('Main Data'!AK1097="Yes",1,0)</f>
        <v>0</v>
      </c>
      <c r="BJ1097">
        <f>IF('Main Data'!AM1097="Yes",1,0)</f>
        <v>0</v>
      </c>
      <c r="BK1097">
        <f>IF('Main Data'!AQ1097="Yes",1,0)</f>
        <v>0</v>
      </c>
      <c r="BL1097" s="21">
        <f t="shared" si="103"/>
        <v>0</v>
      </c>
      <c r="BM1097" s="21">
        <f t="shared" si="104"/>
        <v>1</v>
      </c>
      <c r="BN1097" s="21">
        <f t="shared" si="105"/>
        <v>0</v>
      </c>
      <c r="BO1097" s="21">
        <f t="shared" si="106"/>
        <v>0</v>
      </c>
      <c r="BP1097" s="21">
        <f t="shared" si="107"/>
        <v>0</v>
      </c>
    </row>
    <row r="1098" spans="1:68" x14ac:dyDescent="0.2">
      <c r="A1098">
        <v>1094</v>
      </c>
      <c r="B1098" s="33">
        <f>'Main Data'!C1098</f>
        <v>43779</v>
      </c>
      <c r="C1098">
        <f>'Main Data'!D1098</f>
        <v>511</v>
      </c>
      <c r="D1098" s="26">
        <f>'Main Data'!E1098</f>
        <v>1900</v>
      </c>
      <c r="E1098" s="26">
        <f>'Main Data'!F1098</f>
        <v>2375</v>
      </c>
      <c r="F1098" s="34">
        <f t="shared" si="102"/>
        <v>7.5496091651545321</v>
      </c>
      <c r="G1098">
        <f>IF('Main Data'!H1098="AP",1,0)</f>
        <v>0</v>
      </c>
      <c r="H1098">
        <f>IF('Main Data'!H1098="Blancpain",1,0)</f>
        <v>0</v>
      </c>
      <c r="I1098">
        <f>IF('Main Data'!H1098="Breguet",1,0)</f>
        <v>0</v>
      </c>
      <c r="J1098">
        <f>IF('Main Data'!H1098="Breitling",1,0)</f>
        <v>0</v>
      </c>
      <c r="K1098">
        <f>IF('Main Data'!H1098="Cartier",1,0)</f>
        <v>0</v>
      </c>
      <c r="L1098">
        <f>IF('Main Data'!H1098="Gallet",1,0)</f>
        <v>0</v>
      </c>
      <c r="M1098">
        <f>IF('Main Data'!H1098="Girard Perregaux",1,0)</f>
        <v>0</v>
      </c>
      <c r="N1098">
        <f>IF('Main Data'!H1098="Gubelin",1,0)</f>
        <v>0</v>
      </c>
      <c r="O1098">
        <f>IF('Main Data'!H1098="Heuer",1,0)</f>
        <v>0</v>
      </c>
      <c r="P1098">
        <f>IF('Main Data'!H1098="IWC",1,0)</f>
        <v>0</v>
      </c>
      <c r="Q1098">
        <f>IF('Main Data'!H1098="JLC",1,0)</f>
        <v>0</v>
      </c>
      <c r="R1098">
        <f>IF('Main Data'!H1098="Longines",1,0)</f>
        <v>0</v>
      </c>
      <c r="S1098">
        <f>IF('Main Data'!H1098="Movado",1,0)</f>
        <v>0</v>
      </c>
      <c r="T1098">
        <f>IF('Main Data'!H1098="Omega",1,0)</f>
        <v>1</v>
      </c>
      <c r="U1098">
        <f>IF('Main Data'!H1098="Panerai",1,0)</f>
        <v>0</v>
      </c>
      <c r="V1098">
        <f>IF('Main Data'!H1098="Patek",1,0)</f>
        <v>0</v>
      </c>
      <c r="W1098">
        <f>IF('Main Data'!H1098="Rolex",1,0)</f>
        <v>0</v>
      </c>
      <c r="X1098">
        <f>IF('Main Data'!H1098="Tudor",1,0)</f>
        <v>0</v>
      </c>
      <c r="Y1098">
        <f>IF('Main Data'!H1098="Ulysse Nardin",1,0)</f>
        <v>0</v>
      </c>
      <c r="Z1098">
        <f>IF('Main Data'!H1098="Universal Geneve",1,0)</f>
        <v>0</v>
      </c>
      <c r="AA1098">
        <f>IF('Main Data'!H1098="Vacheron",1,0)</f>
        <v>0</v>
      </c>
      <c r="AB1098">
        <f>IF('Main Data'!H1098="Zenith",1,0)</f>
        <v>0</v>
      </c>
      <c r="AC1098">
        <f>IF('Main Data'!J1098="Stainless Steel",1,0)</f>
        <v>1</v>
      </c>
      <c r="AD1098">
        <f>IF('Main Data'!J1098="Two-tone",1,0)</f>
        <v>0</v>
      </c>
      <c r="AE1098">
        <f>IF(OR('Main Data'!J1098="YG 18K",'Main Data'!J1098="YG &lt;18K",'Main Data'!J1098="PG 18K",'Main Data'!J1098="PG &lt;18K",'Main Data'!J1098="WG 18K",'Main Data'!J1098="Mixes of 18K",'Main Data'!J1098="Mixes &lt;18K"),1,0)</f>
        <v>0</v>
      </c>
      <c r="AF1098">
        <f>IF('Main Data'!J1098="Platinum",1,0)</f>
        <v>0</v>
      </c>
      <c r="AG1098">
        <f>IF(OR('Main Data'!J1098="PVD",'Main Data'!J1098="Gold Plate",'Main Data'!J1098="Other"),1,0)</f>
        <v>0</v>
      </c>
      <c r="AH1098">
        <f>IF('Main Data'!N1098="Stainless Steel",1,0)</f>
        <v>0</v>
      </c>
      <c r="AI1098">
        <f>IF('Main Data'!N1098="Leather",1,0)</f>
        <v>1</v>
      </c>
      <c r="AJ1098">
        <f>IF('Main Data'!N1098="Two-tone",1,0)</f>
        <v>0</v>
      </c>
      <c r="AK1098">
        <f>IF(OR('Main Data'!N1098="YG 18K",'Main Data'!N1098="PG 18K",'Main Data'!N1098="WG 18K",'Main Data'!N1098="Mixes of 18K"),1,0)</f>
        <v>0</v>
      </c>
      <c r="AL1098">
        <f>IF(OR(,'Main Data'!N1098="PVD",'Main Data'!N1098="Gold plate"),1,0)</f>
        <v>0</v>
      </c>
      <c r="AM1098">
        <f>IF(OR('Main Data'!AV1098="Yes",'Main Data'!AW1098="Yes",'Main Data'!AU1098="Yes"),1,0)</f>
        <v>0</v>
      </c>
      <c r="AN1098">
        <f>IF(OR(ISTEXT('Main Data'!AX1098), ISTEXT('Main Data'!AY1098)),1,0)</f>
        <v>0</v>
      </c>
      <c r="AO1098">
        <f>IF('Main Data'!AZ1098="Yes",1,0)</f>
        <v>0</v>
      </c>
      <c r="AP1098">
        <f>IF('Main Data'!BA1098="Yes",1,0)</f>
        <v>0</v>
      </c>
      <c r="AQ1098">
        <f>IF('Main Data'!BD1098="Yes",1,0)</f>
        <v>0</v>
      </c>
      <c r="AR1098">
        <f>IF('Main Data'!BE1098="A",1,0)</f>
        <v>0</v>
      </c>
      <c r="AS1098">
        <f>IF('Main Data'!BE1098="AA",1,0)</f>
        <v>1</v>
      </c>
      <c r="AT1098">
        <f>IF('Main Data'!BE1098="AAA",1,0)</f>
        <v>0</v>
      </c>
      <c r="AU1098">
        <f>IF('Main Data'!BE1098="AAAA",1,0)</f>
        <v>0</v>
      </c>
      <c r="AV1098">
        <f>IF('Main Data'!P1098="Yes",1,0)</f>
        <v>0</v>
      </c>
      <c r="AW1098">
        <f>IF('Main Data'!AP1098="Yes",1,0)</f>
        <v>0</v>
      </c>
      <c r="AX1098">
        <f>IF(OR('Main Data'!V1098="Yes", 'Main Data'!W1098="Yes",'Main Data'!X1098="Yes"),1,0)</f>
        <v>0</v>
      </c>
      <c r="AY1098">
        <f>IF(OR('Main Data'!Y1098="Yes",'Main Data'!Z1098="Yes"),1,0)</f>
        <v>0</v>
      </c>
      <c r="AZ1098">
        <f>IF('Main Data'!AR1098="Yes",1,0)</f>
        <v>0</v>
      </c>
      <c r="BA1098">
        <f>IF('Main Data'!AS1098="Yes",1,0)</f>
        <v>0</v>
      </c>
      <c r="BB1098">
        <f>IF('Main Data'!AG1098="Yes",1,0)</f>
        <v>0</v>
      </c>
      <c r="BC1098">
        <f>IF('Main Data'!AB1098="Yes",1,0)</f>
        <v>0</v>
      </c>
      <c r="BD1098">
        <f>IF('Main Data'!AA1098="Yes",1,0)</f>
        <v>0</v>
      </c>
      <c r="BE1098">
        <f>IF('Main Data'!AC1098="Yes",1,0)</f>
        <v>1</v>
      </c>
      <c r="BF1098">
        <f>IF('Main Data'!AF1098="Yes",1,0)</f>
        <v>0</v>
      </c>
      <c r="BG1098">
        <f>IF(OR('Main Data'!AI1098="Yes",'Main Data'!AL1098="Yes"),1,0)</f>
        <v>1</v>
      </c>
      <c r="BH1098">
        <f>IF('Main Data'!AJ1098="Yes",1,0)</f>
        <v>0</v>
      </c>
      <c r="BI1098">
        <f>IF('Main Data'!AK1098="Yes",1,0)</f>
        <v>0</v>
      </c>
      <c r="BJ1098">
        <f>IF('Main Data'!AM1098="Yes",1,0)</f>
        <v>0</v>
      </c>
      <c r="BK1098">
        <f>IF('Main Data'!AQ1098="Yes",1,0)</f>
        <v>0</v>
      </c>
      <c r="BL1098" s="21">
        <f t="shared" si="103"/>
        <v>0</v>
      </c>
      <c r="BM1098" s="21">
        <f t="shared" si="104"/>
        <v>1</v>
      </c>
      <c r="BN1098" s="21">
        <f t="shared" si="105"/>
        <v>0</v>
      </c>
      <c r="BO1098" s="21">
        <f t="shared" si="106"/>
        <v>0</v>
      </c>
      <c r="BP1098" s="21">
        <f t="shared" si="107"/>
        <v>0</v>
      </c>
    </row>
    <row r="1099" spans="1:68" x14ac:dyDescent="0.2">
      <c r="A1099">
        <v>1095</v>
      </c>
      <c r="B1099" s="33">
        <f>'Main Data'!C1099</f>
        <v>43779</v>
      </c>
      <c r="C1099">
        <f>'Main Data'!D1099</f>
        <v>513</v>
      </c>
      <c r="D1099" s="26">
        <f>'Main Data'!E1099</f>
        <v>1600</v>
      </c>
      <c r="E1099" s="26">
        <f>'Main Data'!F1099</f>
        <v>2000</v>
      </c>
      <c r="F1099" s="34">
        <f t="shared" si="102"/>
        <v>7.3777589082278725</v>
      </c>
      <c r="G1099">
        <f>IF('Main Data'!H1099="AP",1,0)</f>
        <v>0</v>
      </c>
      <c r="H1099">
        <f>IF('Main Data'!H1099="Blancpain",1,0)</f>
        <v>0</v>
      </c>
      <c r="I1099">
        <f>IF('Main Data'!H1099="Breguet",1,0)</f>
        <v>0</v>
      </c>
      <c r="J1099">
        <f>IF('Main Data'!H1099="Breitling",1,0)</f>
        <v>0</v>
      </c>
      <c r="K1099">
        <f>IF('Main Data'!H1099="Cartier",1,0)</f>
        <v>0</v>
      </c>
      <c r="L1099">
        <f>IF('Main Data'!H1099="Gallet",1,0)</f>
        <v>0</v>
      </c>
      <c r="M1099">
        <f>IF('Main Data'!H1099="Girard Perregaux",1,0)</f>
        <v>0</v>
      </c>
      <c r="N1099">
        <f>IF('Main Data'!H1099="Gubelin",1,0)</f>
        <v>0</v>
      </c>
      <c r="O1099">
        <f>IF('Main Data'!H1099="Heuer",1,0)</f>
        <v>0</v>
      </c>
      <c r="P1099">
        <f>IF('Main Data'!H1099="IWC",1,0)</f>
        <v>0</v>
      </c>
      <c r="Q1099">
        <f>IF('Main Data'!H1099="JLC",1,0)</f>
        <v>0</v>
      </c>
      <c r="R1099">
        <f>IF('Main Data'!H1099="Longines",1,0)</f>
        <v>0</v>
      </c>
      <c r="S1099">
        <f>IF('Main Data'!H1099="Movado",1,0)</f>
        <v>0</v>
      </c>
      <c r="T1099">
        <f>IF('Main Data'!H1099="Omega",1,0)</f>
        <v>1</v>
      </c>
      <c r="U1099">
        <f>IF('Main Data'!H1099="Panerai",1,0)</f>
        <v>0</v>
      </c>
      <c r="V1099">
        <f>IF('Main Data'!H1099="Patek",1,0)</f>
        <v>0</v>
      </c>
      <c r="W1099">
        <f>IF('Main Data'!H1099="Rolex",1,0)</f>
        <v>0</v>
      </c>
      <c r="X1099">
        <f>IF('Main Data'!H1099="Tudor",1,0)</f>
        <v>0</v>
      </c>
      <c r="Y1099">
        <f>IF('Main Data'!H1099="Ulysse Nardin",1,0)</f>
        <v>0</v>
      </c>
      <c r="Z1099">
        <f>IF('Main Data'!H1099="Universal Geneve",1,0)</f>
        <v>0</v>
      </c>
      <c r="AA1099">
        <f>IF('Main Data'!H1099="Vacheron",1,0)</f>
        <v>0</v>
      </c>
      <c r="AB1099">
        <f>IF('Main Data'!H1099="Zenith",1,0)</f>
        <v>0</v>
      </c>
      <c r="AC1099">
        <f>IF('Main Data'!J1099="Stainless Steel",1,0)</f>
        <v>1</v>
      </c>
      <c r="AD1099">
        <f>IF('Main Data'!J1099="Two-tone",1,0)</f>
        <v>0</v>
      </c>
      <c r="AE1099">
        <f>IF(OR('Main Data'!J1099="YG 18K",'Main Data'!J1099="YG &lt;18K",'Main Data'!J1099="PG 18K",'Main Data'!J1099="PG &lt;18K",'Main Data'!J1099="WG 18K",'Main Data'!J1099="Mixes of 18K",'Main Data'!J1099="Mixes &lt;18K"),1,0)</f>
        <v>0</v>
      </c>
      <c r="AF1099">
        <f>IF('Main Data'!J1099="Platinum",1,0)</f>
        <v>0</v>
      </c>
      <c r="AG1099">
        <f>IF(OR('Main Data'!J1099="PVD",'Main Data'!J1099="Gold Plate",'Main Data'!J1099="Other"),1,0)</f>
        <v>0</v>
      </c>
      <c r="AH1099">
        <f>IF('Main Data'!N1099="Stainless Steel",1,0)</f>
        <v>1</v>
      </c>
      <c r="AI1099">
        <f>IF('Main Data'!N1099="Leather",1,0)</f>
        <v>0</v>
      </c>
      <c r="AJ1099">
        <f>IF('Main Data'!N1099="Two-tone",1,0)</f>
        <v>0</v>
      </c>
      <c r="AK1099">
        <f>IF(OR('Main Data'!N1099="YG 18K",'Main Data'!N1099="PG 18K",'Main Data'!N1099="WG 18K",'Main Data'!N1099="Mixes of 18K"),1,0)</f>
        <v>0</v>
      </c>
      <c r="AL1099">
        <f>IF(OR(,'Main Data'!N1099="PVD",'Main Data'!N1099="Gold plate"),1,0)</f>
        <v>0</v>
      </c>
      <c r="AM1099">
        <f>IF(OR('Main Data'!AV1099="Yes",'Main Data'!AW1099="Yes",'Main Data'!AU1099="Yes"),1,0)</f>
        <v>0</v>
      </c>
      <c r="AN1099">
        <f>IF(OR(ISTEXT('Main Data'!AX1099), ISTEXT('Main Data'!AY1099)),1,0)</f>
        <v>0</v>
      </c>
      <c r="AO1099">
        <f>IF('Main Data'!AZ1099="Yes",1,0)</f>
        <v>0</v>
      </c>
      <c r="AP1099">
        <f>IF('Main Data'!BA1099="Yes",1,0)</f>
        <v>0</v>
      </c>
      <c r="AQ1099">
        <f>IF('Main Data'!BD1099="Yes",1,0)</f>
        <v>0</v>
      </c>
      <c r="AR1099">
        <f>IF('Main Data'!BE1099="A",1,0)</f>
        <v>0</v>
      </c>
      <c r="AS1099">
        <f>IF('Main Data'!BE1099="AA",1,0)</f>
        <v>1</v>
      </c>
      <c r="AT1099">
        <f>IF('Main Data'!BE1099="AAA",1,0)</f>
        <v>0</v>
      </c>
      <c r="AU1099">
        <f>IF('Main Data'!BE1099="AAAA",1,0)</f>
        <v>0</v>
      </c>
      <c r="AV1099">
        <f>IF('Main Data'!P1099="Yes",1,0)</f>
        <v>0</v>
      </c>
      <c r="AW1099">
        <f>IF('Main Data'!AP1099="Yes",1,0)</f>
        <v>0</v>
      </c>
      <c r="AX1099">
        <f>IF(OR('Main Data'!V1099="Yes", 'Main Data'!W1099="Yes",'Main Data'!X1099="Yes"),1,0)</f>
        <v>1</v>
      </c>
      <c r="AY1099">
        <f>IF(OR('Main Data'!Y1099="Yes",'Main Data'!Z1099="Yes"),1,0)</f>
        <v>0</v>
      </c>
      <c r="AZ1099">
        <f>IF('Main Data'!AR1099="Yes",1,0)</f>
        <v>0</v>
      </c>
      <c r="BA1099">
        <f>IF('Main Data'!AS1099="Yes",1,0)</f>
        <v>0</v>
      </c>
      <c r="BB1099">
        <f>IF('Main Data'!AG1099="Yes",1,0)</f>
        <v>0</v>
      </c>
      <c r="BC1099">
        <f>IF('Main Data'!AB1099="Yes",1,0)</f>
        <v>0</v>
      </c>
      <c r="BD1099">
        <f>IF('Main Data'!AA1099="Yes",1,0)</f>
        <v>1</v>
      </c>
      <c r="BE1099">
        <f>IF('Main Data'!AC1099="Yes",1,0)</f>
        <v>0</v>
      </c>
      <c r="BF1099">
        <f>IF('Main Data'!AF1099="Yes",1,0)</f>
        <v>0</v>
      </c>
      <c r="BG1099">
        <f>IF(OR('Main Data'!AI1099="Yes",'Main Data'!AL1099="Yes"),1,0)</f>
        <v>0</v>
      </c>
      <c r="BH1099">
        <f>IF('Main Data'!AJ1099="Yes",1,0)</f>
        <v>0</v>
      </c>
      <c r="BI1099">
        <f>IF('Main Data'!AK1099="Yes",1,0)</f>
        <v>0</v>
      </c>
      <c r="BJ1099">
        <f>IF('Main Data'!AM1099="Yes",1,0)</f>
        <v>0</v>
      </c>
      <c r="BK1099">
        <f>IF('Main Data'!AQ1099="Yes",1,0)</f>
        <v>0</v>
      </c>
      <c r="BL1099" s="21">
        <f t="shared" si="103"/>
        <v>0</v>
      </c>
      <c r="BM1099" s="21">
        <f t="shared" si="104"/>
        <v>1</v>
      </c>
      <c r="BN1099" s="21">
        <f t="shared" si="105"/>
        <v>0</v>
      </c>
      <c r="BO1099" s="21">
        <f t="shared" si="106"/>
        <v>0</v>
      </c>
      <c r="BP1099" s="21">
        <f t="shared" si="107"/>
        <v>0</v>
      </c>
    </row>
    <row r="1100" spans="1:68" x14ac:dyDescent="0.2">
      <c r="A1100">
        <v>1096</v>
      </c>
      <c r="B1100" s="33">
        <f>'Main Data'!C1100</f>
        <v>43779</v>
      </c>
      <c r="C1100">
        <f>'Main Data'!D1100</f>
        <v>515</v>
      </c>
      <c r="D1100" s="26">
        <f>'Main Data'!E1100</f>
        <v>4100</v>
      </c>
      <c r="E1100" s="26">
        <f>'Main Data'!F1100</f>
        <v>5125</v>
      </c>
      <c r="F1100" s="34">
        <f t="shared" si="102"/>
        <v>8.3187422526923989</v>
      </c>
      <c r="G1100">
        <f>IF('Main Data'!H1100="AP",1,0)</f>
        <v>0</v>
      </c>
      <c r="H1100">
        <f>IF('Main Data'!H1100="Blancpain",1,0)</f>
        <v>0</v>
      </c>
      <c r="I1100">
        <f>IF('Main Data'!H1100="Breguet",1,0)</f>
        <v>0</v>
      </c>
      <c r="J1100">
        <f>IF('Main Data'!H1100="Breitling",1,0)</f>
        <v>0</v>
      </c>
      <c r="K1100">
        <f>IF('Main Data'!H1100="Cartier",1,0)</f>
        <v>0</v>
      </c>
      <c r="L1100">
        <f>IF('Main Data'!H1100="Gallet",1,0)</f>
        <v>0</v>
      </c>
      <c r="M1100">
        <f>IF('Main Data'!H1100="Girard Perregaux",1,0)</f>
        <v>0</v>
      </c>
      <c r="N1100">
        <f>IF('Main Data'!H1100="Gubelin",1,0)</f>
        <v>0</v>
      </c>
      <c r="O1100">
        <f>IF('Main Data'!H1100="Heuer",1,0)</f>
        <v>0</v>
      </c>
      <c r="P1100">
        <f>IF('Main Data'!H1100="IWC",1,0)</f>
        <v>0</v>
      </c>
      <c r="Q1100">
        <f>IF('Main Data'!H1100="JLC",1,0)</f>
        <v>0</v>
      </c>
      <c r="R1100">
        <f>IF('Main Data'!H1100="Longines",1,0)</f>
        <v>0</v>
      </c>
      <c r="S1100">
        <f>IF('Main Data'!H1100="Movado",1,0)</f>
        <v>0</v>
      </c>
      <c r="T1100">
        <f>IF('Main Data'!H1100="Omega",1,0)</f>
        <v>1</v>
      </c>
      <c r="U1100">
        <f>IF('Main Data'!H1100="Panerai",1,0)</f>
        <v>0</v>
      </c>
      <c r="V1100">
        <f>IF('Main Data'!H1100="Patek",1,0)</f>
        <v>0</v>
      </c>
      <c r="W1100">
        <f>IF('Main Data'!H1100="Rolex",1,0)</f>
        <v>0</v>
      </c>
      <c r="X1100">
        <f>IF('Main Data'!H1100="Tudor",1,0)</f>
        <v>0</v>
      </c>
      <c r="Y1100">
        <f>IF('Main Data'!H1100="Ulysse Nardin",1,0)</f>
        <v>0</v>
      </c>
      <c r="Z1100">
        <f>IF('Main Data'!H1100="Universal Geneve",1,0)</f>
        <v>0</v>
      </c>
      <c r="AA1100">
        <f>IF('Main Data'!H1100="Vacheron",1,0)</f>
        <v>0</v>
      </c>
      <c r="AB1100">
        <f>IF('Main Data'!H1100="Zenith",1,0)</f>
        <v>0</v>
      </c>
      <c r="AC1100">
        <f>IF('Main Data'!J1100="Stainless Steel",1,0)</f>
        <v>1</v>
      </c>
      <c r="AD1100">
        <f>IF('Main Data'!J1100="Two-tone",1,0)</f>
        <v>0</v>
      </c>
      <c r="AE1100">
        <f>IF(OR('Main Data'!J1100="YG 18K",'Main Data'!J1100="YG &lt;18K",'Main Data'!J1100="PG 18K",'Main Data'!J1100="PG &lt;18K",'Main Data'!J1100="WG 18K",'Main Data'!J1100="Mixes of 18K",'Main Data'!J1100="Mixes &lt;18K"),1,0)</f>
        <v>0</v>
      </c>
      <c r="AF1100">
        <f>IF('Main Data'!J1100="Platinum",1,0)</f>
        <v>0</v>
      </c>
      <c r="AG1100">
        <f>IF(OR('Main Data'!J1100="PVD",'Main Data'!J1100="Gold Plate",'Main Data'!J1100="Other"),1,0)</f>
        <v>0</v>
      </c>
      <c r="AH1100">
        <f>IF('Main Data'!N1100="Stainless Steel",1,0)</f>
        <v>1</v>
      </c>
      <c r="AI1100">
        <f>IF('Main Data'!N1100="Leather",1,0)</f>
        <v>0</v>
      </c>
      <c r="AJ1100">
        <f>IF('Main Data'!N1100="Two-tone",1,0)</f>
        <v>0</v>
      </c>
      <c r="AK1100">
        <f>IF(OR('Main Data'!N1100="YG 18K",'Main Data'!N1100="PG 18K",'Main Data'!N1100="WG 18K",'Main Data'!N1100="Mixes of 18K"),1,0)</f>
        <v>0</v>
      </c>
      <c r="AL1100">
        <f>IF(OR(,'Main Data'!N1100="PVD",'Main Data'!N1100="Gold plate"),1,0)</f>
        <v>0</v>
      </c>
      <c r="AM1100">
        <f>IF(OR('Main Data'!AV1100="Yes",'Main Data'!AW1100="Yes",'Main Data'!AU1100="Yes"),1,0)</f>
        <v>0</v>
      </c>
      <c r="AN1100">
        <f>IF(OR(ISTEXT('Main Data'!AX1100), ISTEXT('Main Data'!AY1100)),1,0)</f>
        <v>0</v>
      </c>
      <c r="AO1100">
        <f>IF('Main Data'!AZ1100="Yes",1,0)</f>
        <v>0</v>
      </c>
      <c r="AP1100">
        <f>IF('Main Data'!BA1100="Yes",1,0)</f>
        <v>0</v>
      </c>
      <c r="AQ1100">
        <f>IF('Main Data'!BD1100="Yes",1,0)</f>
        <v>0</v>
      </c>
      <c r="AR1100">
        <f>IF('Main Data'!BE1100="A",1,0)</f>
        <v>0</v>
      </c>
      <c r="AS1100">
        <f>IF('Main Data'!BE1100="AA",1,0)</f>
        <v>1</v>
      </c>
      <c r="AT1100">
        <f>IF('Main Data'!BE1100="AAA",1,0)</f>
        <v>0</v>
      </c>
      <c r="AU1100">
        <f>IF('Main Data'!BE1100="AAAA",1,0)</f>
        <v>0</v>
      </c>
      <c r="AV1100">
        <f>IF('Main Data'!P1100="Yes",1,0)</f>
        <v>0</v>
      </c>
      <c r="AW1100">
        <f>IF('Main Data'!AP1100="Yes",1,0)</f>
        <v>0</v>
      </c>
      <c r="AX1100">
        <f>IF(OR('Main Data'!V1100="Yes", 'Main Data'!W1100="Yes",'Main Data'!X1100="Yes"),1,0)</f>
        <v>1</v>
      </c>
      <c r="AY1100">
        <f>IF(OR('Main Data'!Y1100="Yes",'Main Data'!Z1100="Yes"),1,0)</f>
        <v>0</v>
      </c>
      <c r="AZ1100">
        <f>IF('Main Data'!AR1100="Yes",1,0)</f>
        <v>0</v>
      </c>
      <c r="BA1100">
        <f>IF('Main Data'!AS1100="Yes",1,0)</f>
        <v>0</v>
      </c>
      <c r="BB1100">
        <f>IF('Main Data'!AG1100="Yes",1,0)</f>
        <v>0</v>
      </c>
      <c r="BC1100">
        <f>IF('Main Data'!AB1100="Yes",1,0)</f>
        <v>0</v>
      </c>
      <c r="BD1100">
        <f>IF('Main Data'!AA1100="Yes",1,0)</f>
        <v>1</v>
      </c>
      <c r="BE1100">
        <f>IF('Main Data'!AC1100="Yes",1,0)</f>
        <v>0</v>
      </c>
      <c r="BF1100">
        <f>IF('Main Data'!AF1100="Yes",1,0)</f>
        <v>0</v>
      </c>
      <c r="BG1100">
        <f>IF(OR('Main Data'!AI1100="Yes",'Main Data'!AL1100="Yes"),1,0)</f>
        <v>1</v>
      </c>
      <c r="BH1100">
        <f>IF('Main Data'!AJ1100="Yes",1,0)</f>
        <v>0</v>
      </c>
      <c r="BI1100">
        <f>IF('Main Data'!AK1100="Yes",1,0)</f>
        <v>0</v>
      </c>
      <c r="BJ1100">
        <f>IF('Main Data'!AM1100="Yes",1,0)</f>
        <v>0</v>
      </c>
      <c r="BK1100">
        <f>IF('Main Data'!AQ1100="Yes",1,0)</f>
        <v>0</v>
      </c>
      <c r="BL1100" s="21">
        <f t="shared" si="103"/>
        <v>0</v>
      </c>
      <c r="BM1100" s="21">
        <f t="shared" si="104"/>
        <v>1</v>
      </c>
      <c r="BN1100" s="21">
        <f t="shared" si="105"/>
        <v>0</v>
      </c>
      <c r="BO1100" s="21">
        <f t="shared" si="106"/>
        <v>0</v>
      </c>
      <c r="BP1100" s="21">
        <f t="shared" si="107"/>
        <v>0</v>
      </c>
    </row>
    <row r="1101" spans="1:68" x14ac:dyDescent="0.2">
      <c r="A1101">
        <v>1097</v>
      </c>
      <c r="B1101" s="33">
        <f>'Main Data'!C1101</f>
        <v>43779</v>
      </c>
      <c r="C1101">
        <f>'Main Data'!D1101</f>
        <v>516</v>
      </c>
      <c r="D1101" s="26">
        <f>'Main Data'!E1101</f>
        <v>2200</v>
      </c>
      <c r="E1101" s="26">
        <f>'Main Data'!F1101</f>
        <v>2750</v>
      </c>
      <c r="F1101" s="34">
        <f t="shared" si="102"/>
        <v>7.696212639346407</v>
      </c>
      <c r="G1101">
        <f>IF('Main Data'!H1101="AP",1,0)</f>
        <v>0</v>
      </c>
      <c r="H1101">
        <f>IF('Main Data'!H1101="Blancpain",1,0)</f>
        <v>0</v>
      </c>
      <c r="I1101">
        <f>IF('Main Data'!H1101="Breguet",1,0)</f>
        <v>0</v>
      </c>
      <c r="J1101">
        <f>IF('Main Data'!H1101="Breitling",1,0)</f>
        <v>0</v>
      </c>
      <c r="K1101">
        <f>IF('Main Data'!H1101="Cartier",1,0)</f>
        <v>0</v>
      </c>
      <c r="L1101">
        <f>IF('Main Data'!H1101="Gallet",1,0)</f>
        <v>0</v>
      </c>
      <c r="M1101">
        <f>IF('Main Data'!H1101="Girard Perregaux",1,0)</f>
        <v>0</v>
      </c>
      <c r="N1101">
        <f>IF('Main Data'!H1101="Gubelin",1,0)</f>
        <v>0</v>
      </c>
      <c r="O1101">
        <f>IF('Main Data'!H1101="Heuer",1,0)</f>
        <v>0</v>
      </c>
      <c r="P1101">
        <f>IF('Main Data'!H1101="IWC",1,0)</f>
        <v>0</v>
      </c>
      <c r="Q1101">
        <f>IF('Main Data'!H1101="JLC",1,0)</f>
        <v>0</v>
      </c>
      <c r="R1101">
        <f>IF('Main Data'!H1101="Longines",1,0)</f>
        <v>0</v>
      </c>
      <c r="S1101">
        <f>IF('Main Data'!H1101="Movado",1,0)</f>
        <v>0</v>
      </c>
      <c r="T1101">
        <f>IF('Main Data'!H1101="Omega",1,0)</f>
        <v>1</v>
      </c>
      <c r="U1101">
        <f>IF('Main Data'!H1101="Panerai",1,0)</f>
        <v>0</v>
      </c>
      <c r="V1101">
        <f>IF('Main Data'!H1101="Patek",1,0)</f>
        <v>0</v>
      </c>
      <c r="W1101">
        <f>IF('Main Data'!H1101="Rolex",1,0)</f>
        <v>0</v>
      </c>
      <c r="X1101">
        <f>IF('Main Data'!H1101="Tudor",1,0)</f>
        <v>0</v>
      </c>
      <c r="Y1101">
        <f>IF('Main Data'!H1101="Ulysse Nardin",1,0)</f>
        <v>0</v>
      </c>
      <c r="Z1101">
        <f>IF('Main Data'!H1101="Universal Geneve",1,0)</f>
        <v>0</v>
      </c>
      <c r="AA1101">
        <f>IF('Main Data'!H1101="Vacheron",1,0)</f>
        <v>0</v>
      </c>
      <c r="AB1101">
        <f>IF('Main Data'!H1101="Zenith",1,0)</f>
        <v>0</v>
      </c>
      <c r="AC1101">
        <f>IF('Main Data'!J1101="Stainless Steel",1,0)</f>
        <v>1</v>
      </c>
      <c r="AD1101">
        <f>IF('Main Data'!J1101="Two-tone",1,0)</f>
        <v>0</v>
      </c>
      <c r="AE1101">
        <f>IF(OR('Main Data'!J1101="YG 18K",'Main Data'!J1101="YG &lt;18K",'Main Data'!J1101="PG 18K",'Main Data'!J1101="PG &lt;18K",'Main Data'!J1101="WG 18K",'Main Data'!J1101="Mixes of 18K",'Main Data'!J1101="Mixes &lt;18K"),1,0)</f>
        <v>0</v>
      </c>
      <c r="AF1101">
        <f>IF('Main Data'!J1101="Platinum",1,0)</f>
        <v>0</v>
      </c>
      <c r="AG1101">
        <f>IF(OR('Main Data'!J1101="PVD",'Main Data'!J1101="Gold Plate",'Main Data'!J1101="Other"),1,0)</f>
        <v>0</v>
      </c>
      <c r="AH1101">
        <f>IF('Main Data'!N1101="Stainless Steel",1,0)</f>
        <v>1</v>
      </c>
      <c r="AI1101">
        <f>IF('Main Data'!N1101="Leather",1,0)</f>
        <v>0</v>
      </c>
      <c r="AJ1101">
        <f>IF('Main Data'!N1101="Two-tone",1,0)</f>
        <v>0</v>
      </c>
      <c r="AK1101">
        <f>IF(OR('Main Data'!N1101="YG 18K",'Main Data'!N1101="PG 18K",'Main Data'!N1101="WG 18K",'Main Data'!N1101="Mixes of 18K"),1,0)</f>
        <v>0</v>
      </c>
      <c r="AL1101">
        <f>IF(OR(,'Main Data'!N1101="PVD",'Main Data'!N1101="Gold plate"),1,0)</f>
        <v>0</v>
      </c>
      <c r="AM1101">
        <f>IF(OR('Main Data'!AV1101="Yes",'Main Data'!AW1101="Yes",'Main Data'!AU1101="Yes"),1,0)</f>
        <v>0</v>
      </c>
      <c r="AN1101">
        <f>IF(OR(ISTEXT('Main Data'!AX1101), ISTEXT('Main Data'!AY1101)),1,0)</f>
        <v>0</v>
      </c>
      <c r="AO1101">
        <f>IF('Main Data'!AZ1101="Yes",1,0)</f>
        <v>0</v>
      </c>
      <c r="AP1101">
        <f>IF('Main Data'!BA1101="Yes",1,0)</f>
        <v>0</v>
      </c>
      <c r="AQ1101">
        <f>IF('Main Data'!BD1101="Yes",1,0)</f>
        <v>0</v>
      </c>
      <c r="AR1101">
        <f>IF('Main Data'!BE1101="A",1,0)</f>
        <v>0</v>
      </c>
      <c r="AS1101">
        <f>IF('Main Data'!BE1101="AA",1,0)</f>
        <v>1</v>
      </c>
      <c r="AT1101">
        <f>IF('Main Data'!BE1101="AAA",1,0)</f>
        <v>0</v>
      </c>
      <c r="AU1101">
        <f>IF('Main Data'!BE1101="AAAA",1,0)</f>
        <v>0</v>
      </c>
      <c r="AV1101">
        <f>IF('Main Data'!P1101="Yes",1,0)</f>
        <v>0</v>
      </c>
      <c r="AW1101">
        <f>IF('Main Data'!AP1101="Yes",1,0)</f>
        <v>0</v>
      </c>
      <c r="AX1101">
        <f>IF(OR('Main Data'!V1101="Yes", 'Main Data'!W1101="Yes",'Main Data'!X1101="Yes"),1,0)</f>
        <v>0</v>
      </c>
      <c r="AY1101">
        <f>IF(OR('Main Data'!Y1101="Yes",'Main Data'!Z1101="Yes"),1,0)</f>
        <v>0</v>
      </c>
      <c r="AZ1101">
        <f>IF('Main Data'!AR1101="Yes",1,0)</f>
        <v>0</v>
      </c>
      <c r="BA1101">
        <f>IF('Main Data'!AS1101="Yes",1,0)</f>
        <v>0</v>
      </c>
      <c r="BB1101">
        <f>IF('Main Data'!AG1101="Yes",1,0)</f>
        <v>0</v>
      </c>
      <c r="BC1101">
        <f>IF('Main Data'!AB1101="Yes",1,0)</f>
        <v>0</v>
      </c>
      <c r="BD1101">
        <f>IF('Main Data'!AA1101="Yes",1,0)</f>
        <v>0</v>
      </c>
      <c r="BE1101">
        <f>IF('Main Data'!AC1101="Yes",1,0)</f>
        <v>1</v>
      </c>
      <c r="BF1101">
        <f>IF('Main Data'!AF1101="Yes",1,0)</f>
        <v>0</v>
      </c>
      <c r="BG1101">
        <f>IF(OR('Main Data'!AI1101="Yes",'Main Data'!AL1101="Yes"),1,0)</f>
        <v>1</v>
      </c>
      <c r="BH1101">
        <f>IF('Main Data'!AJ1101="Yes",1,0)</f>
        <v>0</v>
      </c>
      <c r="BI1101">
        <f>IF('Main Data'!AK1101="Yes",1,0)</f>
        <v>0</v>
      </c>
      <c r="BJ1101">
        <f>IF('Main Data'!AM1101="Yes",1,0)</f>
        <v>0</v>
      </c>
      <c r="BK1101">
        <f>IF('Main Data'!AQ1101="Yes",1,0)</f>
        <v>0</v>
      </c>
      <c r="BL1101" s="21">
        <f t="shared" si="103"/>
        <v>0</v>
      </c>
      <c r="BM1101" s="21">
        <f t="shared" si="104"/>
        <v>1</v>
      </c>
      <c r="BN1101" s="21">
        <f t="shared" si="105"/>
        <v>0</v>
      </c>
      <c r="BO1101" s="21">
        <f t="shared" si="106"/>
        <v>0</v>
      </c>
      <c r="BP1101" s="21">
        <f t="shared" si="107"/>
        <v>0</v>
      </c>
    </row>
    <row r="1102" spans="1:68" x14ac:dyDescent="0.2">
      <c r="A1102">
        <v>1098</v>
      </c>
      <c r="B1102" s="33">
        <f>'Main Data'!C1102</f>
        <v>43779</v>
      </c>
      <c r="C1102">
        <f>'Main Data'!D1102</f>
        <v>517</v>
      </c>
      <c r="D1102" s="26">
        <f>'Main Data'!E1102</f>
        <v>2400</v>
      </c>
      <c r="E1102" s="26">
        <f>'Main Data'!F1102</f>
        <v>3000</v>
      </c>
      <c r="F1102" s="34">
        <f t="shared" si="102"/>
        <v>7.7832240163360371</v>
      </c>
      <c r="G1102">
        <f>IF('Main Data'!H1102="AP",1,0)</f>
        <v>0</v>
      </c>
      <c r="H1102">
        <f>IF('Main Data'!H1102="Blancpain",1,0)</f>
        <v>0</v>
      </c>
      <c r="I1102">
        <f>IF('Main Data'!H1102="Breguet",1,0)</f>
        <v>0</v>
      </c>
      <c r="J1102">
        <f>IF('Main Data'!H1102="Breitling",1,0)</f>
        <v>0</v>
      </c>
      <c r="K1102">
        <f>IF('Main Data'!H1102="Cartier",1,0)</f>
        <v>0</v>
      </c>
      <c r="L1102">
        <f>IF('Main Data'!H1102="Gallet",1,0)</f>
        <v>0</v>
      </c>
      <c r="M1102">
        <f>IF('Main Data'!H1102="Girard Perregaux",1,0)</f>
        <v>0</v>
      </c>
      <c r="N1102">
        <f>IF('Main Data'!H1102="Gubelin",1,0)</f>
        <v>0</v>
      </c>
      <c r="O1102">
        <f>IF('Main Data'!H1102="Heuer",1,0)</f>
        <v>0</v>
      </c>
      <c r="P1102">
        <f>IF('Main Data'!H1102="IWC",1,0)</f>
        <v>0</v>
      </c>
      <c r="Q1102">
        <f>IF('Main Data'!H1102="JLC",1,0)</f>
        <v>0</v>
      </c>
      <c r="R1102">
        <f>IF('Main Data'!H1102="Longines",1,0)</f>
        <v>0</v>
      </c>
      <c r="S1102">
        <f>IF('Main Data'!H1102="Movado",1,0)</f>
        <v>0</v>
      </c>
      <c r="T1102">
        <f>IF('Main Data'!H1102="Omega",1,0)</f>
        <v>1</v>
      </c>
      <c r="U1102">
        <f>IF('Main Data'!H1102="Panerai",1,0)</f>
        <v>0</v>
      </c>
      <c r="V1102">
        <f>IF('Main Data'!H1102="Patek",1,0)</f>
        <v>0</v>
      </c>
      <c r="W1102">
        <f>IF('Main Data'!H1102="Rolex",1,0)</f>
        <v>0</v>
      </c>
      <c r="X1102">
        <f>IF('Main Data'!H1102="Tudor",1,0)</f>
        <v>0</v>
      </c>
      <c r="Y1102">
        <f>IF('Main Data'!H1102="Ulysse Nardin",1,0)</f>
        <v>0</v>
      </c>
      <c r="Z1102">
        <f>IF('Main Data'!H1102="Universal Geneve",1,0)</f>
        <v>0</v>
      </c>
      <c r="AA1102">
        <f>IF('Main Data'!H1102="Vacheron",1,0)</f>
        <v>0</v>
      </c>
      <c r="AB1102">
        <f>IF('Main Data'!H1102="Zenith",1,0)</f>
        <v>0</v>
      </c>
      <c r="AC1102">
        <f>IF('Main Data'!J1102="Stainless Steel",1,0)</f>
        <v>1</v>
      </c>
      <c r="AD1102">
        <f>IF('Main Data'!J1102="Two-tone",1,0)</f>
        <v>0</v>
      </c>
      <c r="AE1102">
        <f>IF(OR('Main Data'!J1102="YG 18K",'Main Data'!J1102="YG &lt;18K",'Main Data'!J1102="PG 18K",'Main Data'!J1102="PG &lt;18K",'Main Data'!J1102="WG 18K",'Main Data'!J1102="Mixes of 18K",'Main Data'!J1102="Mixes &lt;18K"),1,0)</f>
        <v>0</v>
      </c>
      <c r="AF1102">
        <f>IF('Main Data'!J1102="Platinum",1,0)</f>
        <v>0</v>
      </c>
      <c r="AG1102">
        <f>IF(OR('Main Data'!J1102="PVD",'Main Data'!J1102="Gold Plate",'Main Data'!J1102="Other"),1,0)</f>
        <v>0</v>
      </c>
      <c r="AH1102">
        <f>IF('Main Data'!N1102="Stainless Steel",1,0)</f>
        <v>0</v>
      </c>
      <c r="AI1102">
        <f>IF('Main Data'!N1102="Leather",1,0)</f>
        <v>1</v>
      </c>
      <c r="AJ1102">
        <f>IF('Main Data'!N1102="Two-tone",1,0)</f>
        <v>0</v>
      </c>
      <c r="AK1102">
        <f>IF(OR('Main Data'!N1102="YG 18K",'Main Data'!N1102="PG 18K",'Main Data'!N1102="WG 18K",'Main Data'!N1102="Mixes of 18K"),1,0)</f>
        <v>0</v>
      </c>
      <c r="AL1102">
        <f>IF(OR(,'Main Data'!N1102="PVD",'Main Data'!N1102="Gold plate"),1,0)</f>
        <v>0</v>
      </c>
      <c r="AM1102">
        <f>IF(OR('Main Data'!AV1102="Yes",'Main Data'!AW1102="Yes",'Main Data'!AU1102="Yes"),1,0)</f>
        <v>0</v>
      </c>
      <c r="AN1102">
        <f>IF(OR(ISTEXT('Main Data'!AX1102), ISTEXT('Main Data'!AY1102)),1,0)</f>
        <v>0</v>
      </c>
      <c r="AO1102">
        <f>IF('Main Data'!AZ1102="Yes",1,0)</f>
        <v>1</v>
      </c>
      <c r="AP1102">
        <f>IF('Main Data'!BA1102="Yes",1,0)</f>
        <v>0</v>
      </c>
      <c r="AQ1102">
        <f>IF('Main Data'!BD1102="Yes",1,0)</f>
        <v>0</v>
      </c>
      <c r="AR1102">
        <f>IF('Main Data'!BE1102="A",1,0)</f>
        <v>0</v>
      </c>
      <c r="AS1102">
        <f>IF('Main Data'!BE1102="AA",1,0)</f>
        <v>1</v>
      </c>
      <c r="AT1102">
        <f>IF('Main Data'!BE1102="AAA",1,0)</f>
        <v>0</v>
      </c>
      <c r="AU1102">
        <f>IF('Main Data'!BE1102="AAAA",1,0)</f>
        <v>0</v>
      </c>
      <c r="AV1102">
        <f>IF('Main Data'!P1102="Yes",1,0)</f>
        <v>0</v>
      </c>
      <c r="AW1102">
        <f>IF('Main Data'!AP1102="Yes",1,0)</f>
        <v>0</v>
      </c>
      <c r="AX1102">
        <f>IF(OR('Main Data'!V1102="Yes", 'Main Data'!W1102="Yes",'Main Data'!X1102="Yes"),1,0)</f>
        <v>0</v>
      </c>
      <c r="AY1102">
        <f>IF(OR('Main Data'!Y1102="Yes",'Main Data'!Z1102="Yes"),1,0)</f>
        <v>0</v>
      </c>
      <c r="AZ1102">
        <f>IF('Main Data'!AR1102="Yes",1,0)</f>
        <v>0</v>
      </c>
      <c r="BA1102">
        <f>IF('Main Data'!AS1102="Yes",1,0)</f>
        <v>0</v>
      </c>
      <c r="BB1102">
        <f>IF('Main Data'!AG1102="Yes",1,0)</f>
        <v>0</v>
      </c>
      <c r="BC1102">
        <f>IF('Main Data'!AB1102="Yes",1,0)</f>
        <v>0</v>
      </c>
      <c r="BD1102">
        <f>IF('Main Data'!AA1102="Yes",1,0)</f>
        <v>0</v>
      </c>
      <c r="BE1102">
        <f>IF('Main Data'!AC1102="Yes",1,0)</f>
        <v>1</v>
      </c>
      <c r="BF1102">
        <f>IF('Main Data'!AF1102="Yes",1,0)</f>
        <v>0</v>
      </c>
      <c r="BG1102">
        <f>IF(OR('Main Data'!AI1102="Yes",'Main Data'!AL1102="Yes"),1,0)</f>
        <v>1</v>
      </c>
      <c r="BH1102">
        <f>IF('Main Data'!AJ1102="Yes",1,0)</f>
        <v>0</v>
      </c>
      <c r="BI1102">
        <f>IF('Main Data'!AK1102="Yes",1,0)</f>
        <v>0</v>
      </c>
      <c r="BJ1102">
        <f>IF('Main Data'!AM1102="Yes",1,0)</f>
        <v>0</v>
      </c>
      <c r="BK1102">
        <f>IF('Main Data'!AQ1102="Yes",1,0)</f>
        <v>0</v>
      </c>
      <c r="BL1102" s="21">
        <f t="shared" si="103"/>
        <v>0</v>
      </c>
      <c r="BM1102" s="21">
        <f t="shared" si="104"/>
        <v>1</v>
      </c>
      <c r="BN1102" s="21">
        <f t="shared" si="105"/>
        <v>0</v>
      </c>
      <c r="BO1102" s="21">
        <f t="shared" si="106"/>
        <v>0</v>
      </c>
      <c r="BP1102" s="21">
        <f t="shared" si="107"/>
        <v>0</v>
      </c>
    </row>
    <row r="1103" spans="1:68" x14ac:dyDescent="0.2">
      <c r="A1103">
        <v>1099</v>
      </c>
      <c r="B1103" s="33">
        <f>'Main Data'!C1103</f>
        <v>43779</v>
      </c>
      <c r="C1103">
        <f>'Main Data'!D1103</f>
        <v>519</v>
      </c>
      <c r="D1103" s="26">
        <f>'Main Data'!E1103</f>
        <v>1300</v>
      </c>
      <c r="E1103" s="26">
        <f>'Main Data'!F1103</f>
        <v>1625</v>
      </c>
      <c r="F1103" s="34">
        <f t="shared" si="102"/>
        <v>7.1701195434496281</v>
      </c>
      <c r="G1103">
        <f>IF('Main Data'!H1103="AP",1,0)</f>
        <v>0</v>
      </c>
      <c r="H1103">
        <f>IF('Main Data'!H1103="Blancpain",1,0)</f>
        <v>0</v>
      </c>
      <c r="I1103">
        <f>IF('Main Data'!H1103="Breguet",1,0)</f>
        <v>0</v>
      </c>
      <c r="J1103">
        <f>IF('Main Data'!H1103="Breitling",1,0)</f>
        <v>0</v>
      </c>
      <c r="K1103">
        <f>IF('Main Data'!H1103="Cartier",1,0)</f>
        <v>0</v>
      </c>
      <c r="L1103">
        <f>IF('Main Data'!H1103="Gallet",1,0)</f>
        <v>0</v>
      </c>
      <c r="M1103">
        <f>IF('Main Data'!H1103="Girard Perregaux",1,0)</f>
        <v>0</v>
      </c>
      <c r="N1103">
        <f>IF('Main Data'!H1103="Gubelin",1,0)</f>
        <v>0</v>
      </c>
      <c r="O1103">
        <f>IF('Main Data'!H1103="Heuer",1,0)</f>
        <v>0</v>
      </c>
      <c r="P1103">
        <f>IF('Main Data'!H1103="IWC",1,0)</f>
        <v>0</v>
      </c>
      <c r="Q1103">
        <f>IF('Main Data'!H1103="JLC",1,0)</f>
        <v>0</v>
      </c>
      <c r="R1103">
        <f>IF('Main Data'!H1103="Longines",1,0)</f>
        <v>0</v>
      </c>
      <c r="S1103">
        <f>IF('Main Data'!H1103="Movado",1,0)</f>
        <v>0</v>
      </c>
      <c r="T1103">
        <f>IF('Main Data'!H1103="Omega",1,0)</f>
        <v>1</v>
      </c>
      <c r="U1103">
        <f>IF('Main Data'!H1103="Panerai",1,0)</f>
        <v>0</v>
      </c>
      <c r="V1103">
        <f>IF('Main Data'!H1103="Patek",1,0)</f>
        <v>0</v>
      </c>
      <c r="W1103">
        <f>IF('Main Data'!H1103="Rolex",1,0)</f>
        <v>0</v>
      </c>
      <c r="X1103">
        <f>IF('Main Data'!H1103="Tudor",1,0)</f>
        <v>0</v>
      </c>
      <c r="Y1103">
        <f>IF('Main Data'!H1103="Ulysse Nardin",1,0)</f>
        <v>0</v>
      </c>
      <c r="Z1103">
        <f>IF('Main Data'!H1103="Universal Geneve",1,0)</f>
        <v>0</v>
      </c>
      <c r="AA1103">
        <f>IF('Main Data'!H1103="Vacheron",1,0)</f>
        <v>0</v>
      </c>
      <c r="AB1103">
        <f>IF('Main Data'!H1103="Zenith",1,0)</f>
        <v>0</v>
      </c>
      <c r="AC1103">
        <f>IF('Main Data'!J1103="Stainless Steel",1,0)</f>
        <v>1</v>
      </c>
      <c r="AD1103">
        <f>IF('Main Data'!J1103="Two-tone",1,0)</f>
        <v>0</v>
      </c>
      <c r="AE1103">
        <f>IF(OR('Main Data'!J1103="YG 18K",'Main Data'!J1103="YG &lt;18K",'Main Data'!J1103="PG 18K",'Main Data'!J1103="PG &lt;18K",'Main Data'!J1103="WG 18K",'Main Data'!J1103="Mixes of 18K",'Main Data'!J1103="Mixes &lt;18K"),1,0)</f>
        <v>0</v>
      </c>
      <c r="AF1103">
        <f>IF('Main Data'!J1103="Platinum",1,0)</f>
        <v>0</v>
      </c>
      <c r="AG1103">
        <f>IF(OR('Main Data'!J1103="PVD",'Main Data'!J1103="Gold Plate",'Main Data'!J1103="Other"),1,0)</f>
        <v>0</v>
      </c>
      <c r="AH1103">
        <f>IF('Main Data'!N1103="Stainless Steel",1,0)</f>
        <v>1</v>
      </c>
      <c r="AI1103">
        <f>IF('Main Data'!N1103="Leather",1,0)</f>
        <v>0</v>
      </c>
      <c r="AJ1103">
        <f>IF('Main Data'!N1103="Two-tone",1,0)</f>
        <v>0</v>
      </c>
      <c r="AK1103">
        <f>IF(OR('Main Data'!N1103="YG 18K",'Main Data'!N1103="PG 18K",'Main Data'!N1103="WG 18K",'Main Data'!N1103="Mixes of 18K"),1,0)</f>
        <v>0</v>
      </c>
      <c r="AL1103">
        <f>IF(OR(,'Main Data'!N1103="PVD",'Main Data'!N1103="Gold plate"),1,0)</f>
        <v>0</v>
      </c>
      <c r="AM1103">
        <f>IF(OR('Main Data'!AV1103="Yes",'Main Data'!AW1103="Yes",'Main Data'!AU1103="Yes"),1,0)</f>
        <v>0</v>
      </c>
      <c r="AN1103">
        <f>IF(OR(ISTEXT('Main Data'!AX1103), ISTEXT('Main Data'!AY1103)),1,0)</f>
        <v>0</v>
      </c>
      <c r="AO1103">
        <f>IF('Main Data'!AZ1103="Yes",1,0)</f>
        <v>0</v>
      </c>
      <c r="AP1103">
        <f>IF('Main Data'!BA1103="Yes",1,0)</f>
        <v>0</v>
      </c>
      <c r="AQ1103">
        <f>IF('Main Data'!BD1103="Yes",1,0)</f>
        <v>0</v>
      </c>
      <c r="AR1103">
        <f>IF('Main Data'!BE1103="A",1,0)</f>
        <v>1</v>
      </c>
      <c r="AS1103">
        <f>IF('Main Data'!BE1103="AA",1,0)</f>
        <v>0</v>
      </c>
      <c r="AT1103">
        <f>IF('Main Data'!BE1103="AAA",1,0)</f>
        <v>0</v>
      </c>
      <c r="AU1103">
        <f>IF('Main Data'!BE1103="AAAA",1,0)</f>
        <v>0</v>
      </c>
      <c r="AV1103">
        <f>IF('Main Data'!P1103="Yes",1,0)</f>
        <v>0</v>
      </c>
      <c r="AW1103">
        <f>IF('Main Data'!AP1103="Yes",1,0)</f>
        <v>0</v>
      </c>
      <c r="AX1103">
        <f>IF(OR('Main Data'!V1103="Yes", 'Main Data'!W1103="Yes",'Main Data'!X1103="Yes"),1,0)</f>
        <v>1</v>
      </c>
      <c r="AY1103">
        <f>IF(OR('Main Data'!Y1103="Yes",'Main Data'!Z1103="Yes"),1,0)</f>
        <v>0</v>
      </c>
      <c r="AZ1103">
        <f>IF('Main Data'!AR1103="Yes",1,0)</f>
        <v>0</v>
      </c>
      <c r="BA1103">
        <f>IF('Main Data'!AS1103="Yes",1,0)</f>
        <v>0</v>
      </c>
      <c r="BB1103">
        <f>IF('Main Data'!AG1103="Yes",1,0)</f>
        <v>0</v>
      </c>
      <c r="BC1103">
        <f>IF('Main Data'!AB1103="Yes",1,0)</f>
        <v>0</v>
      </c>
      <c r="BD1103">
        <f>IF('Main Data'!AA1103="Yes",1,0)</f>
        <v>0</v>
      </c>
      <c r="BE1103">
        <f>IF('Main Data'!AC1103="Yes",1,0)</f>
        <v>0</v>
      </c>
      <c r="BF1103">
        <f>IF('Main Data'!AF1103="Yes",1,0)</f>
        <v>0</v>
      </c>
      <c r="BG1103">
        <f>IF(OR('Main Data'!AI1103="Yes",'Main Data'!AL1103="Yes"),1,0)</f>
        <v>1</v>
      </c>
      <c r="BH1103">
        <f>IF('Main Data'!AJ1103="Yes",1,0)</f>
        <v>0</v>
      </c>
      <c r="BI1103">
        <f>IF('Main Data'!AK1103="Yes",1,0)</f>
        <v>0</v>
      </c>
      <c r="BJ1103">
        <f>IF('Main Data'!AM1103="Yes",1,0)</f>
        <v>0</v>
      </c>
      <c r="BK1103">
        <f>IF('Main Data'!AQ1103="Yes",1,0)</f>
        <v>0</v>
      </c>
      <c r="BL1103" s="21">
        <f t="shared" si="103"/>
        <v>0</v>
      </c>
      <c r="BM1103" s="21">
        <f t="shared" si="104"/>
        <v>1</v>
      </c>
      <c r="BN1103" s="21">
        <f t="shared" si="105"/>
        <v>0</v>
      </c>
      <c r="BO1103" s="21">
        <f t="shared" si="106"/>
        <v>0</v>
      </c>
      <c r="BP1103" s="21">
        <f t="shared" si="107"/>
        <v>0</v>
      </c>
    </row>
    <row r="1104" spans="1:68" x14ac:dyDescent="0.2">
      <c r="A1104">
        <v>1100</v>
      </c>
      <c r="B1104" s="33">
        <f>'Main Data'!C1104</f>
        <v>43779</v>
      </c>
      <c r="C1104">
        <f>'Main Data'!D1104</f>
        <v>522</v>
      </c>
      <c r="D1104" s="26">
        <f>'Main Data'!E1104</f>
        <v>4000</v>
      </c>
      <c r="E1104" s="26">
        <f>'Main Data'!F1104</f>
        <v>5000</v>
      </c>
      <c r="F1104" s="34">
        <f t="shared" si="102"/>
        <v>8.2940496401020276</v>
      </c>
      <c r="G1104">
        <f>IF('Main Data'!H1104="AP",1,0)</f>
        <v>0</v>
      </c>
      <c r="H1104">
        <f>IF('Main Data'!H1104="Blancpain",1,0)</f>
        <v>0</v>
      </c>
      <c r="I1104">
        <f>IF('Main Data'!H1104="Breguet",1,0)</f>
        <v>0</v>
      </c>
      <c r="J1104">
        <f>IF('Main Data'!H1104="Breitling",1,0)</f>
        <v>0</v>
      </c>
      <c r="K1104">
        <f>IF('Main Data'!H1104="Cartier",1,0)</f>
        <v>0</v>
      </c>
      <c r="L1104">
        <f>IF('Main Data'!H1104="Gallet",1,0)</f>
        <v>0</v>
      </c>
      <c r="M1104">
        <f>IF('Main Data'!H1104="Girard Perregaux",1,0)</f>
        <v>0</v>
      </c>
      <c r="N1104">
        <f>IF('Main Data'!H1104="Gubelin",1,0)</f>
        <v>0</v>
      </c>
      <c r="O1104">
        <f>IF('Main Data'!H1104="Heuer",1,0)</f>
        <v>0</v>
      </c>
      <c r="P1104">
        <f>IF('Main Data'!H1104="IWC",1,0)</f>
        <v>0</v>
      </c>
      <c r="Q1104">
        <f>IF('Main Data'!H1104="JLC",1,0)</f>
        <v>0</v>
      </c>
      <c r="R1104">
        <f>IF('Main Data'!H1104="Longines",1,0)</f>
        <v>0</v>
      </c>
      <c r="S1104">
        <f>IF('Main Data'!H1104="Movado",1,0)</f>
        <v>0</v>
      </c>
      <c r="T1104">
        <f>IF('Main Data'!H1104="Omega",1,0)</f>
        <v>1</v>
      </c>
      <c r="U1104">
        <f>IF('Main Data'!H1104="Panerai",1,0)</f>
        <v>0</v>
      </c>
      <c r="V1104">
        <f>IF('Main Data'!H1104="Patek",1,0)</f>
        <v>0</v>
      </c>
      <c r="W1104">
        <f>IF('Main Data'!H1104="Rolex",1,0)</f>
        <v>0</v>
      </c>
      <c r="X1104">
        <f>IF('Main Data'!H1104="Tudor",1,0)</f>
        <v>0</v>
      </c>
      <c r="Y1104">
        <f>IF('Main Data'!H1104="Ulysse Nardin",1,0)</f>
        <v>0</v>
      </c>
      <c r="Z1104">
        <f>IF('Main Data'!H1104="Universal Geneve",1,0)</f>
        <v>0</v>
      </c>
      <c r="AA1104">
        <f>IF('Main Data'!H1104="Vacheron",1,0)</f>
        <v>0</v>
      </c>
      <c r="AB1104">
        <f>IF('Main Data'!H1104="Zenith",1,0)</f>
        <v>0</v>
      </c>
      <c r="AC1104">
        <f>IF('Main Data'!J1104="Stainless Steel",1,0)</f>
        <v>1</v>
      </c>
      <c r="AD1104">
        <f>IF('Main Data'!J1104="Two-tone",1,0)</f>
        <v>0</v>
      </c>
      <c r="AE1104">
        <f>IF(OR('Main Data'!J1104="YG 18K",'Main Data'!J1104="YG &lt;18K",'Main Data'!J1104="PG 18K",'Main Data'!J1104="PG &lt;18K",'Main Data'!J1104="WG 18K",'Main Data'!J1104="Mixes of 18K",'Main Data'!J1104="Mixes &lt;18K"),1,0)</f>
        <v>0</v>
      </c>
      <c r="AF1104">
        <f>IF('Main Data'!J1104="Platinum",1,0)</f>
        <v>0</v>
      </c>
      <c r="AG1104">
        <f>IF(OR('Main Data'!J1104="PVD",'Main Data'!J1104="Gold Plate",'Main Data'!J1104="Other"),1,0)</f>
        <v>0</v>
      </c>
      <c r="AH1104">
        <f>IF('Main Data'!N1104="Stainless Steel",1,0)</f>
        <v>1</v>
      </c>
      <c r="AI1104">
        <f>IF('Main Data'!N1104="Leather",1,0)</f>
        <v>0</v>
      </c>
      <c r="AJ1104">
        <f>IF('Main Data'!N1104="Two-tone",1,0)</f>
        <v>0</v>
      </c>
      <c r="AK1104">
        <f>IF(OR('Main Data'!N1104="YG 18K",'Main Data'!N1104="PG 18K",'Main Data'!N1104="WG 18K",'Main Data'!N1104="Mixes of 18K"),1,0)</f>
        <v>0</v>
      </c>
      <c r="AL1104">
        <f>IF(OR(,'Main Data'!N1104="PVD",'Main Data'!N1104="Gold plate"),1,0)</f>
        <v>0</v>
      </c>
      <c r="AM1104">
        <f>IF(OR('Main Data'!AV1104="Yes",'Main Data'!AW1104="Yes",'Main Data'!AU1104="Yes"),1,0)</f>
        <v>0</v>
      </c>
      <c r="AN1104">
        <f>IF(OR(ISTEXT('Main Data'!AX1104), ISTEXT('Main Data'!AY1104)),1,0)</f>
        <v>0</v>
      </c>
      <c r="AO1104">
        <f>IF('Main Data'!AZ1104="Yes",1,0)</f>
        <v>0</v>
      </c>
      <c r="AP1104">
        <f>IF('Main Data'!BA1104="Yes",1,0)</f>
        <v>0</v>
      </c>
      <c r="AQ1104">
        <f>IF('Main Data'!BD1104="Yes",1,0)</f>
        <v>0</v>
      </c>
      <c r="AR1104">
        <f>IF('Main Data'!BE1104="A",1,0)</f>
        <v>0</v>
      </c>
      <c r="AS1104">
        <f>IF('Main Data'!BE1104="AA",1,0)</f>
        <v>0</v>
      </c>
      <c r="AT1104">
        <f>IF('Main Data'!BE1104="AAA",1,0)</f>
        <v>1</v>
      </c>
      <c r="AU1104">
        <f>IF('Main Data'!BE1104="AAAA",1,0)</f>
        <v>0</v>
      </c>
      <c r="AV1104">
        <f>IF('Main Data'!P1104="Yes",1,0)</f>
        <v>1</v>
      </c>
      <c r="AW1104">
        <f>IF('Main Data'!AP1104="Yes",1,0)</f>
        <v>0</v>
      </c>
      <c r="AX1104">
        <f>IF(OR('Main Data'!V1104="Yes", 'Main Data'!W1104="Yes",'Main Data'!X1104="Yes"),1,0)</f>
        <v>0</v>
      </c>
      <c r="AY1104">
        <f>IF(OR('Main Data'!Y1104="Yes",'Main Data'!Z1104="Yes"),1,0)</f>
        <v>0</v>
      </c>
      <c r="AZ1104">
        <f>IF('Main Data'!AR1104="Yes",1,0)</f>
        <v>0</v>
      </c>
      <c r="BA1104">
        <f>IF('Main Data'!AS1104="Yes",1,0)</f>
        <v>0</v>
      </c>
      <c r="BB1104">
        <f>IF('Main Data'!AG1104="Yes",1,0)</f>
        <v>0</v>
      </c>
      <c r="BC1104">
        <f>IF('Main Data'!AB1104="Yes",1,0)</f>
        <v>0</v>
      </c>
      <c r="BD1104">
        <f>IF('Main Data'!AA1104="Yes",1,0)</f>
        <v>0</v>
      </c>
      <c r="BE1104">
        <f>IF('Main Data'!AC1104="Yes",1,0)</f>
        <v>0</v>
      </c>
      <c r="BF1104">
        <f>IF('Main Data'!AF1104="Yes",1,0)</f>
        <v>0</v>
      </c>
      <c r="BG1104">
        <f>IF(OR('Main Data'!AI1104="Yes",'Main Data'!AL1104="Yes"),1,0)</f>
        <v>0</v>
      </c>
      <c r="BH1104">
        <f>IF('Main Data'!AJ1104="Yes",1,0)</f>
        <v>0</v>
      </c>
      <c r="BI1104">
        <f>IF('Main Data'!AK1104="Yes",1,0)</f>
        <v>0</v>
      </c>
      <c r="BJ1104">
        <f>IF('Main Data'!AM1104="Yes",1,0)</f>
        <v>0</v>
      </c>
      <c r="BK1104">
        <f>IF('Main Data'!AQ1104="Yes",1,0)</f>
        <v>0</v>
      </c>
      <c r="BL1104" s="21">
        <f t="shared" si="103"/>
        <v>0</v>
      </c>
      <c r="BM1104" s="21">
        <f t="shared" si="104"/>
        <v>1</v>
      </c>
      <c r="BN1104" s="21">
        <f t="shared" si="105"/>
        <v>0</v>
      </c>
      <c r="BO1104" s="21">
        <f t="shared" si="106"/>
        <v>0</v>
      </c>
      <c r="BP1104" s="21">
        <f t="shared" si="107"/>
        <v>0</v>
      </c>
    </row>
    <row r="1105" spans="1:68" x14ac:dyDescent="0.2">
      <c r="A1105">
        <v>1101</v>
      </c>
      <c r="B1105" s="33">
        <f>'Main Data'!C1105</f>
        <v>43779</v>
      </c>
      <c r="C1105">
        <f>'Main Data'!D1105</f>
        <v>523</v>
      </c>
      <c r="D1105" s="26">
        <f>'Main Data'!E1105</f>
        <v>7500</v>
      </c>
      <c r="E1105" s="26">
        <f>'Main Data'!F1105</f>
        <v>9375</v>
      </c>
      <c r="F1105" s="34">
        <f t="shared" si="102"/>
        <v>8.9226582995244019</v>
      </c>
      <c r="G1105">
        <f>IF('Main Data'!H1105="AP",1,0)</f>
        <v>0</v>
      </c>
      <c r="H1105">
        <f>IF('Main Data'!H1105="Blancpain",1,0)</f>
        <v>0</v>
      </c>
      <c r="I1105">
        <f>IF('Main Data'!H1105="Breguet",1,0)</f>
        <v>0</v>
      </c>
      <c r="J1105">
        <f>IF('Main Data'!H1105="Breitling",1,0)</f>
        <v>0</v>
      </c>
      <c r="K1105">
        <f>IF('Main Data'!H1105="Cartier",1,0)</f>
        <v>0</v>
      </c>
      <c r="L1105">
        <f>IF('Main Data'!H1105="Gallet",1,0)</f>
        <v>0</v>
      </c>
      <c r="M1105">
        <f>IF('Main Data'!H1105="Girard Perregaux",1,0)</f>
        <v>0</v>
      </c>
      <c r="N1105">
        <f>IF('Main Data'!H1105="Gubelin",1,0)</f>
        <v>0</v>
      </c>
      <c r="O1105">
        <f>IF('Main Data'!H1105="Heuer",1,0)</f>
        <v>0</v>
      </c>
      <c r="P1105">
        <f>IF('Main Data'!H1105="IWC",1,0)</f>
        <v>0</v>
      </c>
      <c r="Q1105">
        <f>IF('Main Data'!H1105="JLC",1,0)</f>
        <v>0</v>
      </c>
      <c r="R1105">
        <f>IF('Main Data'!H1105="Longines",1,0)</f>
        <v>0</v>
      </c>
      <c r="S1105">
        <f>IF('Main Data'!H1105="Movado",1,0)</f>
        <v>0</v>
      </c>
      <c r="T1105">
        <f>IF('Main Data'!H1105="Omega",1,0)</f>
        <v>1</v>
      </c>
      <c r="U1105">
        <f>IF('Main Data'!H1105="Panerai",1,0)</f>
        <v>0</v>
      </c>
      <c r="V1105">
        <f>IF('Main Data'!H1105="Patek",1,0)</f>
        <v>0</v>
      </c>
      <c r="W1105">
        <f>IF('Main Data'!H1105="Rolex",1,0)</f>
        <v>0</v>
      </c>
      <c r="X1105">
        <f>IF('Main Data'!H1105="Tudor",1,0)</f>
        <v>0</v>
      </c>
      <c r="Y1105">
        <f>IF('Main Data'!H1105="Ulysse Nardin",1,0)</f>
        <v>0</v>
      </c>
      <c r="Z1105">
        <f>IF('Main Data'!H1105="Universal Geneve",1,0)</f>
        <v>0</v>
      </c>
      <c r="AA1105">
        <f>IF('Main Data'!H1105="Vacheron",1,0)</f>
        <v>0</v>
      </c>
      <c r="AB1105">
        <f>IF('Main Data'!H1105="Zenith",1,0)</f>
        <v>0</v>
      </c>
      <c r="AC1105">
        <f>IF('Main Data'!J1105="Stainless Steel",1,0)</f>
        <v>1</v>
      </c>
      <c r="AD1105">
        <f>IF('Main Data'!J1105="Two-tone",1,0)</f>
        <v>0</v>
      </c>
      <c r="AE1105">
        <f>IF(OR('Main Data'!J1105="YG 18K",'Main Data'!J1105="YG &lt;18K",'Main Data'!J1105="PG 18K",'Main Data'!J1105="PG &lt;18K",'Main Data'!J1105="WG 18K",'Main Data'!J1105="Mixes of 18K",'Main Data'!J1105="Mixes &lt;18K"),1,0)</f>
        <v>0</v>
      </c>
      <c r="AF1105">
        <f>IF('Main Data'!J1105="Platinum",1,0)</f>
        <v>0</v>
      </c>
      <c r="AG1105">
        <f>IF(OR('Main Data'!J1105="PVD",'Main Data'!J1105="Gold Plate",'Main Data'!J1105="Other"),1,0)</f>
        <v>0</v>
      </c>
      <c r="AH1105">
        <f>IF('Main Data'!N1105="Stainless Steel",1,0)</f>
        <v>0</v>
      </c>
      <c r="AI1105">
        <f>IF('Main Data'!N1105="Leather",1,0)</f>
        <v>1</v>
      </c>
      <c r="AJ1105">
        <f>IF('Main Data'!N1105="Two-tone",1,0)</f>
        <v>0</v>
      </c>
      <c r="AK1105">
        <f>IF(OR('Main Data'!N1105="YG 18K",'Main Data'!N1105="PG 18K",'Main Data'!N1105="WG 18K",'Main Data'!N1105="Mixes of 18K"),1,0)</f>
        <v>0</v>
      </c>
      <c r="AL1105">
        <f>IF(OR(,'Main Data'!N1105="PVD",'Main Data'!N1105="Gold plate"),1,0)</f>
        <v>0</v>
      </c>
      <c r="AM1105">
        <f>IF(OR('Main Data'!AV1105="Yes",'Main Data'!AW1105="Yes",'Main Data'!AU1105="Yes"),1,0)</f>
        <v>0</v>
      </c>
      <c r="AN1105">
        <f>IF(OR(ISTEXT('Main Data'!AX1105), ISTEXT('Main Data'!AY1105)),1,0)</f>
        <v>0</v>
      </c>
      <c r="AO1105">
        <f>IF('Main Data'!AZ1105="Yes",1,0)</f>
        <v>0</v>
      </c>
      <c r="AP1105">
        <f>IF('Main Data'!BA1105="Yes",1,0)</f>
        <v>0</v>
      </c>
      <c r="AQ1105">
        <f>IF('Main Data'!BD1105="Yes",1,0)</f>
        <v>0</v>
      </c>
      <c r="AR1105">
        <f>IF('Main Data'!BE1105="A",1,0)</f>
        <v>0</v>
      </c>
      <c r="AS1105">
        <f>IF('Main Data'!BE1105="AA",1,0)</f>
        <v>0</v>
      </c>
      <c r="AT1105">
        <f>IF('Main Data'!BE1105="AAA",1,0)</f>
        <v>1</v>
      </c>
      <c r="AU1105">
        <f>IF('Main Data'!BE1105="AAAA",1,0)</f>
        <v>0</v>
      </c>
      <c r="AV1105">
        <f>IF('Main Data'!P1105="Yes",1,0)</f>
        <v>1</v>
      </c>
      <c r="AW1105">
        <f>IF('Main Data'!AP1105="Yes",1,0)</f>
        <v>0</v>
      </c>
      <c r="AX1105">
        <f>IF(OR('Main Data'!V1105="Yes", 'Main Data'!W1105="Yes",'Main Data'!X1105="Yes"),1,0)</f>
        <v>0</v>
      </c>
      <c r="AY1105">
        <f>IF(OR('Main Data'!Y1105="Yes",'Main Data'!Z1105="Yes"),1,0)</f>
        <v>0</v>
      </c>
      <c r="AZ1105">
        <f>IF('Main Data'!AR1105="Yes",1,0)</f>
        <v>0</v>
      </c>
      <c r="BA1105">
        <f>IF('Main Data'!AS1105="Yes",1,0)</f>
        <v>0</v>
      </c>
      <c r="BB1105">
        <f>IF('Main Data'!AG1105="Yes",1,0)</f>
        <v>0</v>
      </c>
      <c r="BC1105">
        <f>IF('Main Data'!AB1105="Yes",1,0)</f>
        <v>0</v>
      </c>
      <c r="BD1105">
        <f>IF('Main Data'!AA1105="Yes",1,0)</f>
        <v>0</v>
      </c>
      <c r="BE1105">
        <f>IF('Main Data'!AC1105="Yes",1,0)</f>
        <v>0</v>
      </c>
      <c r="BF1105">
        <f>IF('Main Data'!AF1105="Yes",1,0)</f>
        <v>0</v>
      </c>
      <c r="BG1105">
        <f>IF(OR('Main Data'!AI1105="Yes",'Main Data'!AL1105="Yes"),1,0)</f>
        <v>0</v>
      </c>
      <c r="BH1105">
        <f>IF('Main Data'!AJ1105="Yes",1,0)</f>
        <v>0</v>
      </c>
      <c r="BI1105">
        <f>IF('Main Data'!AK1105="Yes",1,0)</f>
        <v>0</v>
      </c>
      <c r="BJ1105">
        <f>IF('Main Data'!AM1105="Yes",1,0)</f>
        <v>0</v>
      </c>
      <c r="BK1105">
        <f>IF('Main Data'!AQ1105="Yes",1,0)</f>
        <v>0</v>
      </c>
      <c r="BL1105" s="21">
        <f t="shared" si="103"/>
        <v>0</v>
      </c>
      <c r="BM1105" s="21">
        <f t="shared" si="104"/>
        <v>1</v>
      </c>
      <c r="BN1105" s="21">
        <f t="shared" si="105"/>
        <v>0</v>
      </c>
      <c r="BO1105" s="21">
        <f t="shared" si="106"/>
        <v>0</v>
      </c>
      <c r="BP1105" s="21">
        <f t="shared" si="107"/>
        <v>0</v>
      </c>
    </row>
    <row r="1106" spans="1:68" x14ac:dyDescent="0.2">
      <c r="A1106">
        <v>1102</v>
      </c>
      <c r="B1106" s="33">
        <f>'Main Data'!C1106</f>
        <v>43779</v>
      </c>
      <c r="C1106">
        <f>'Main Data'!D1106</f>
        <v>527</v>
      </c>
      <c r="D1106" s="26">
        <f>'Main Data'!E1106</f>
        <v>2200</v>
      </c>
      <c r="E1106" s="26">
        <f>'Main Data'!F1106</f>
        <v>2750</v>
      </c>
      <c r="F1106" s="34">
        <f t="shared" si="102"/>
        <v>7.696212639346407</v>
      </c>
      <c r="G1106">
        <f>IF('Main Data'!H1106="AP",1,0)</f>
        <v>0</v>
      </c>
      <c r="H1106">
        <f>IF('Main Data'!H1106="Blancpain",1,0)</f>
        <v>0</v>
      </c>
      <c r="I1106">
        <f>IF('Main Data'!H1106="Breguet",1,0)</f>
        <v>0</v>
      </c>
      <c r="J1106">
        <f>IF('Main Data'!H1106="Breitling",1,0)</f>
        <v>0</v>
      </c>
      <c r="K1106">
        <f>IF('Main Data'!H1106="Cartier",1,0)</f>
        <v>0</v>
      </c>
      <c r="L1106">
        <f>IF('Main Data'!H1106="Gallet",1,0)</f>
        <v>0</v>
      </c>
      <c r="M1106">
        <f>IF('Main Data'!H1106="Girard Perregaux",1,0)</f>
        <v>0</v>
      </c>
      <c r="N1106">
        <f>IF('Main Data'!H1106="Gubelin",1,0)</f>
        <v>0</v>
      </c>
      <c r="O1106">
        <f>IF('Main Data'!H1106="Heuer",1,0)</f>
        <v>0</v>
      </c>
      <c r="P1106">
        <f>IF('Main Data'!H1106="IWC",1,0)</f>
        <v>0</v>
      </c>
      <c r="Q1106">
        <f>IF('Main Data'!H1106="JLC",1,0)</f>
        <v>0</v>
      </c>
      <c r="R1106">
        <f>IF('Main Data'!H1106="Longines",1,0)</f>
        <v>0</v>
      </c>
      <c r="S1106">
        <f>IF('Main Data'!H1106="Movado",1,0)</f>
        <v>0</v>
      </c>
      <c r="T1106">
        <f>IF('Main Data'!H1106="Omega",1,0)</f>
        <v>0</v>
      </c>
      <c r="U1106">
        <f>IF('Main Data'!H1106="Panerai",1,0)</f>
        <v>0</v>
      </c>
      <c r="V1106">
        <f>IF('Main Data'!H1106="Patek",1,0)</f>
        <v>0</v>
      </c>
      <c r="W1106">
        <f>IF('Main Data'!H1106="Rolex",1,0)</f>
        <v>0</v>
      </c>
      <c r="X1106">
        <f>IF('Main Data'!H1106="Tudor",1,0)</f>
        <v>0</v>
      </c>
      <c r="Y1106">
        <f>IF('Main Data'!H1106="Ulysse Nardin",1,0)</f>
        <v>1</v>
      </c>
      <c r="Z1106">
        <f>IF('Main Data'!H1106="Universal Geneve",1,0)</f>
        <v>0</v>
      </c>
      <c r="AA1106">
        <f>IF('Main Data'!H1106="Vacheron",1,0)</f>
        <v>0</v>
      </c>
      <c r="AB1106">
        <f>IF('Main Data'!H1106="Zenith",1,0)</f>
        <v>0</v>
      </c>
      <c r="AC1106">
        <f>IF('Main Data'!J1106="Stainless Steel",1,0)</f>
        <v>0</v>
      </c>
      <c r="AD1106">
        <f>IF('Main Data'!J1106="Two-tone",1,0)</f>
        <v>0</v>
      </c>
      <c r="AE1106">
        <f>IF(OR('Main Data'!J1106="YG 18K",'Main Data'!J1106="YG &lt;18K",'Main Data'!J1106="PG 18K",'Main Data'!J1106="PG &lt;18K",'Main Data'!J1106="WG 18K",'Main Data'!J1106="Mixes of 18K",'Main Data'!J1106="Mixes &lt;18K"),1,0)</f>
        <v>1</v>
      </c>
      <c r="AF1106">
        <f>IF('Main Data'!J1106="Platinum",1,0)</f>
        <v>0</v>
      </c>
      <c r="AG1106">
        <f>IF(OR('Main Data'!J1106="PVD",'Main Data'!J1106="Gold Plate",'Main Data'!J1106="Other"),1,0)</f>
        <v>0</v>
      </c>
      <c r="AH1106">
        <f>IF('Main Data'!N1106="Stainless Steel",1,0)</f>
        <v>0</v>
      </c>
      <c r="AI1106">
        <f>IF('Main Data'!N1106="Leather",1,0)</f>
        <v>1</v>
      </c>
      <c r="AJ1106">
        <f>IF('Main Data'!N1106="Two-tone",1,0)</f>
        <v>0</v>
      </c>
      <c r="AK1106">
        <f>IF(OR('Main Data'!N1106="YG 18K",'Main Data'!N1106="PG 18K",'Main Data'!N1106="WG 18K",'Main Data'!N1106="Mixes of 18K"),1,0)</f>
        <v>0</v>
      </c>
      <c r="AL1106">
        <f>IF(OR(,'Main Data'!N1106="PVD",'Main Data'!N1106="Gold plate"),1,0)</f>
        <v>0</v>
      </c>
      <c r="AM1106">
        <f>IF(OR('Main Data'!AV1106="Yes",'Main Data'!AW1106="Yes",'Main Data'!AU1106="Yes"),1,0)</f>
        <v>0</v>
      </c>
      <c r="AN1106">
        <f>IF(OR(ISTEXT('Main Data'!AX1106), ISTEXT('Main Data'!AY1106)),1,0)</f>
        <v>0</v>
      </c>
      <c r="AO1106">
        <f>IF('Main Data'!AZ1106="Yes",1,0)</f>
        <v>0</v>
      </c>
      <c r="AP1106">
        <f>IF('Main Data'!BA1106="Yes",1,0)</f>
        <v>0</v>
      </c>
      <c r="AQ1106">
        <f>IF('Main Data'!BD1106="Yes",1,0)</f>
        <v>0</v>
      </c>
      <c r="AR1106">
        <f>IF('Main Data'!BE1106="A",1,0)</f>
        <v>0</v>
      </c>
      <c r="AS1106">
        <f>IF('Main Data'!BE1106="AA",1,0)</f>
        <v>0</v>
      </c>
      <c r="AT1106">
        <f>IF('Main Data'!BE1106="AAA",1,0)</f>
        <v>1</v>
      </c>
      <c r="AU1106">
        <f>IF('Main Data'!BE1106="AAAA",1,0)</f>
        <v>0</v>
      </c>
      <c r="AV1106">
        <f>IF('Main Data'!P1106="Yes",1,0)</f>
        <v>1</v>
      </c>
      <c r="AW1106">
        <f>IF('Main Data'!AP1106="Yes",1,0)</f>
        <v>0</v>
      </c>
      <c r="AX1106">
        <f>IF(OR('Main Data'!V1106="Yes", 'Main Data'!W1106="Yes",'Main Data'!X1106="Yes"),1,0)</f>
        <v>0</v>
      </c>
      <c r="AY1106">
        <f>IF(OR('Main Data'!Y1106="Yes",'Main Data'!Z1106="Yes"),1,0)</f>
        <v>0</v>
      </c>
      <c r="AZ1106">
        <f>IF('Main Data'!AR1106="Yes",1,0)</f>
        <v>0</v>
      </c>
      <c r="BA1106">
        <f>IF('Main Data'!AS1106="Yes",1,0)</f>
        <v>0</v>
      </c>
      <c r="BB1106">
        <f>IF('Main Data'!AG1106="Yes",1,0)</f>
        <v>0</v>
      </c>
      <c r="BC1106">
        <f>IF('Main Data'!AB1106="Yes",1,0)</f>
        <v>0</v>
      </c>
      <c r="BD1106">
        <f>IF('Main Data'!AA1106="Yes",1,0)</f>
        <v>0</v>
      </c>
      <c r="BE1106">
        <f>IF('Main Data'!AC1106="Yes",1,0)</f>
        <v>0</v>
      </c>
      <c r="BF1106">
        <f>IF('Main Data'!AF1106="Yes",1,0)</f>
        <v>0</v>
      </c>
      <c r="BG1106">
        <f>IF(OR('Main Data'!AI1106="Yes",'Main Data'!AL1106="Yes"),1,0)</f>
        <v>0</v>
      </c>
      <c r="BH1106">
        <f>IF('Main Data'!AJ1106="Yes",1,0)</f>
        <v>0</v>
      </c>
      <c r="BI1106">
        <f>IF('Main Data'!AK1106="Yes",1,0)</f>
        <v>0</v>
      </c>
      <c r="BJ1106">
        <f>IF('Main Data'!AM1106="Yes",1,0)</f>
        <v>0</v>
      </c>
      <c r="BK1106">
        <f>IF('Main Data'!AQ1106="Yes",1,0)</f>
        <v>0</v>
      </c>
      <c r="BL1106" s="21">
        <f t="shared" si="103"/>
        <v>0</v>
      </c>
      <c r="BM1106" s="21">
        <f t="shared" si="104"/>
        <v>1</v>
      </c>
      <c r="BN1106" s="21">
        <f t="shared" si="105"/>
        <v>0</v>
      </c>
      <c r="BO1106" s="21">
        <f t="shared" si="106"/>
        <v>0</v>
      </c>
      <c r="BP1106" s="21">
        <f t="shared" si="107"/>
        <v>0</v>
      </c>
    </row>
    <row r="1107" spans="1:68" x14ac:dyDescent="0.2">
      <c r="A1107">
        <v>1103</v>
      </c>
      <c r="B1107" s="33">
        <f>'Main Data'!C1107</f>
        <v>43779</v>
      </c>
      <c r="C1107">
        <f>'Main Data'!D1107</f>
        <v>528</v>
      </c>
      <c r="D1107" s="26">
        <f>'Main Data'!E1107</f>
        <v>1900</v>
      </c>
      <c r="E1107" s="26">
        <f>'Main Data'!F1107</f>
        <v>2375</v>
      </c>
      <c r="F1107" s="34">
        <f t="shared" si="102"/>
        <v>7.5496091651545321</v>
      </c>
      <c r="G1107">
        <f>IF('Main Data'!H1107="AP",1,0)</f>
        <v>0</v>
      </c>
      <c r="H1107">
        <f>IF('Main Data'!H1107="Blancpain",1,0)</f>
        <v>0</v>
      </c>
      <c r="I1107">
        <f>IF('Main Data'!H1107="Breguet",1,0)</f>
        <v>0</v>
      </c>
      <c r="J1107">
        <f>IF('Main Data'!H1107="Breitling",1,0)</f>
        <v>0</v>
      </c>
      <c r="K1107">
        <f>IF('Main Data'!H1107="Cartier",1,0)</f>
        <v>0</v>
      </c>
      <c r="L1107">
        <f>IF('Main Data'!H1107="Gallet",1,0)</f>
        <v>0</v>
      </c>
      <c r="M1107">
        <f>IF('Main Data'!H1107="Girard Perregaux",1,0)</f>
        <v>0</v>
      </c>
      <c r="N1107">
        <f>IF('Main Data'!H1107="Gubelin",1,0)</f>
        <v>0</v>
      </c>
      <c r="O1107">
        <f>IF('Main Data'!H1107="Heuer",1,0)</f>
        <v>0</v>
      </c>
      <c r="P1107">
        <f>IF('Main Data'!H1107="IWC",1,0)</f>
        <v>0</v>
      </c>
      <c r="Q1107">
        <f>IF('Main Data'!H1107="JLC",1,0)</f>
        <v>0</v>
      </c>
      <c r="R1107">
        <f>IF('Main Data'!H1107="Longines",1,0)</f>
        <v>0</v>
      </c>
      <c r="S1107">
        <f>IF('Main Data'!H1107="Movado",1,0)</f>
        <v>0</v>
      </c>
      <c r="T1107">
        <f>IF('Main Data'!H1107="Omega",1,0)</f>
        <v>0</v>
      </c>
      <c r="U1107">
        <f>IF('Main Data'!H1107="Panerai",1,0)</f>
        <v>0</v>
      </c>
      <c r="V1107">
        <f>IF('Main Data'!H1107="Patek",1,0)</f>
        <v>0</v>
      </c>
      <c r="W1107">
        <f>IF('Main Data'!H1107="Rolex",1,0)</f>
        <v>0</v>
      </c>
      <c r="X1107">
        <f>IF('Main Data'!H1107="Tudor",1,0)</f>
        <v>0</v>
      </c>
      <c r="Y1107">
        <f>IF('Main Data'!H1107="Ulysse Nardin",1,0)</f>
        <v>1</v>
      </c>
      <c r="Z1107">
        <f>IF('Main Data'!H1107="Universal Geneve",1,0)</f>
        <v>0</v>
      </c>
      <c r="AA1107">
        <f>IF('Main Data'!H1107="Vacheron",1,0)</f>
        <v>0</v>
      </c>
      <c r="AB1107">
        <f>IF('Main Data'!H1107="Zenith",1,0)</f>
        <v>0</v>
      </c>
      <c r="AC1107">
        <f>IF('Main Data'!J1107="Stainless Steel",1,0)</f>
        <v>0</v>
      </c>
      <c r="AD1107">
        <f>IF('Main Data'!J1107="Two-tone",1,0)</f>
        <v>0</v>
      </c>
      <c r="AE1107">
        <f>IF(OR('Main Data'!J1107="YG 18K",'Main Data'!J1107="YG &lt;18K",'Main Data'!J1107="PG 18K",'Main Data'!J1107="PG &lt;18K",'Main Data'!J1107="WG 18K",'Main Data'!J1107="Mixes of 18K",'Main Data'!J1107="Mixes &lt;18K"),1,0)</f>
        <v>1</v>
      </c>
      <c r="AF1107">
        <f>IF('Main Data'!J1107="Platinum",1,0)</f>
        <v>0</v>
      </c>
      <c r="AG1107">
        <f>IF(OR('Main Data'!J1107="PVD",'Main Data'!J1107="Gold Plate",'Main Data'!J1107="Other"),1,0)</f>
        <v>0</v>
      </c>
      <c r="AH1107">
        <f>IF('Main Data'!N1107="Stainless Steel",1,0)</f>
        <v>0</v>
      </c>
      <c r="AI1107">
        <f>IF('Main Data'!N1107="Leather",1,0)</f>
        <v>1</v>
      </c>
      <c r="AJ1107">
        <f>IF('Main Data'!N1107="Two-tone",1,0)</f>
        <v>0</v>
      </c>
      <c r="AK1107">
        <f>IF(OR('Main Data'!N1107="YG 18K",'Main Data'!N1107="PG 18K",'Main Data'!N1107="WG 18K",'Main Data'!N1107="Mixes of 18K"),1,0)</f>
        <v>0</v>
      </c>
      <c r="AL1107">
        <f>IF(OR(,'Main Data'!N1107="PVD",'Main Data'!N1107="Gold plate"),1,0)</f>
        <v>0</v>
      </c>
      <c r="AM1107">
        <f>IF(OR('Main Data'!AV1107="Yes",'Main Data'!AW1107="Yes",'Main Data'!AU1107="Yes"),1,0)</f>
        <v>0</v>
      </c>
      <c r="AN1107">
        <f>IF(OR(ISTEXT('Main Data'!AX1107), ISTEXT('Main Data'!AY1107)),1,0)</f>
        <v>0</v>
      </c>
      <c r="AO1107">
        <f>IF('Main Data'!AZ1107="Yes",1,0)</f>
        <v>0</v>
      </c>
      <c r="AP1107">
        <f>IF('Main Data'!BA1107="Yes",1,0)</f>
        <v>0</v>
      </c>
      <c r="AQ1107">
        <f>IF('Main Data'!BD1107="Yes",1,0)</f>
        <v>0</v>
      </c>
      <c r="AR1107">
        <f>IF('Main Data'!BE1107="A",1,0)</f>
        <v>0</v>
      </c>
      <c r="AS1107">
        <f>IF('Main Data'!BE1107="AA",1,0)</f>
        <v>1</v>
      </c>
      <c r="AT1107">
        <f>IF('Main Data'!BE1107="AAA",1,0)</f>
        <v>0</v>
      </c>
      <c r="AU1107">
        <f>IF('Main Data'!BE1107="AAAA",1,0)</f>
        <v>0</v>
      </c>
      <c r="AV1107">
        <f>IF('Main Data'!P1107="Yes",1,0)</f>
        <v>0</v>
      </c>
      <c r="AW1107">
        <f>IF('Main Data'!AP1107="Yes",1,0)</f>
        <v>0</v>
      </c>
      <c r="AX1107">
        <f>IF(OR('Main Data'!V1107="Yes", 'Main Data'!W1107="Yes",'Main Data'!X1107="Yes"),1,0)</f>
        <v>1</v>
      </c>
      <c r="AY1107">
        <f>IF(OR('Main Data'!Y1107="Yes",'Main Data'!Z1107="Yes"),1,0)</f>
        <v>1</v>
      </c>
      <c r="AZ1107">
        <f>IF('Main Data'!AR1107="Yes",1,0)</f>
        <v>0</v>
      </c>
      <c r="BA1107">
        <f>IF('Main Data'!AS1107="Yes",1,0)</f>
        <v>0</v>
      </c>
      <c r="BB1107">
        <f>IF('Main Data'!AG1107="Yes",1,0)</f>
        <v>0</v>
      </c>
      <c r="BC1107">
        <f>IF('Main Data'!AB1107="Yes",1,0)</f>
        <v>0</v>
      </c>
      <c r="BD1107">
        <f>IF('Main Data'!AA1107="Yes",1,0)</f>
        <v>0</v>
      </c>
      <c r="BE1107">
        <f>IF('Main Data'!AC1107="Yes",1,0)</f>
        <v>0</v>
      </c>
      <c r="BF1107">
        <f>IF('Main Data'!AF1107="Yes",1,0)</f>
        <v>0</v>
      </c>
      <c r="BG1107">
        <f>IF(OR('Main Data'!AI1107="Yes",'Main Data'!AL1107="Yes"),1,0)</f>
        <v>0</v>
      </c>
      <c r="BH1107">
        <f>IF('Main Data'!AJ1107="Yes",1,0)</f>
        <v>0</v>
      </c>
      <c r="BI1107">
        <f>IF('Main Data'!AK1107="Yes",1,0)</f>
        <v>0</v>
      </c>
      <c r="BJ1107">
        <f>IF('Main Data'!AM1107="Yes",1,0)</f>
        <v>0</v>
      </c>
      <c r="BK1107">
        <f>IF('Main Data'!AQ1107="Yes",1,0)</f>
        <v>0</v>
      </c>
      <c r="BL1107" s="21">
        <f t="shared" si="103"/>
        <v>0</v>
      </c>
      <c r="BM1107" s="21">
        <f t="shared" si="104"/>
        <v>1</v>
      </c>
      <c r="BN1107" s="21">
        <f t="shared" si="105"/>
        <v>0</v>
      </c>
      <c r="BO1107" s="21">
        <f t="shared" si="106"/>
        <v>0</v>
      </c>
      <c r="BP1107" s="21">
        <f t="shared" si="107"/>
        <v>0</v>
      </c>
    </row>
    <row r="1108" spans="1:68" x14ac:dyDescent="0.2">
      <c r="A1108">
        <v>1104</v>
      </c>
      <c r="B1108" s="33">
        <f>'Main Data'!C1108</f>
        <v>43779</v>
      </c>
      <c r="C1108">
        <f>'Main Data'!D1108</f>
        <v>529</v>
      </c>
      <c r="D1108" s="26">
        <f>'Main Data'!E1108</f>
        <v>850</v>
      </c>
      <c r="E1108" s="26">
        <f>'Main Data'!F1108</f>
        <v>1062</v>
      </c>
      <c r="F1108" s="34">
        <f t="shared" si="102"/>
        <v>6.7452363494843626</v>
      </c>
      <c r="G1108">
        <f>IF('Main Data'!H1108="AP",1,0)</f>
        <v>0</v>
      </c>
      <c r="H1108">
        <f>IF('Main Data'!H1108="Blancpain",1,0)</f>
        <v>0</v>
      </c>
      <c r="I1108">
        <f>IF('Main Data'!H1108="Breguet",1,0)</f>
        <v>0</v>
      </c>
      <c r="J1108">
        <f>IF('Main Data'!H1108="Breitling",1,0)</f>
        <v>0</v>
      </c>
      <c r="K1108">
        <f>IF('Main Data'!H1108="Cartier",1,0)</f>
        <v>0</v>
      </c>
      <c r="L1108">
        <f>IF('Main Data'!H1108="Gallet",1,0)</f>
        <v>0</v>
      </c>
      <c r="M1108">
        <f>IF('Main Data'!H1108="Girard Perregaux",1,0)</f>
        <v>0</v>
      </c>
      <c r="N1108">
        <f>IF('Main Data'!H1108="Gubelin",1,0)</f>
        <v>0</v>
      </c>
      <c r="O1108">
        <f>IF('Main Data'!H1108="Heuer",1,0)</f>
        <v>0</v>
      </c>
      <c r="P1108">
        <f>IF('Main Data'!H1108="IWC",1,0)</f>
        <v>0</v>
      </c>
      <c r="Q1108">
        <f>IF('Main Data'!H1108="JLC",1,0)</f>
        <v>0</v>
      </c>
      <c r="R1108">
        <f>IF('Main Data'!H1108="Longines",1,0)</f>
        <v>0</v>
      </c>
      <c r="S1108">
        <f>IF('Main Data'!H1108="Movado",1,0)</f>
        <v>0</v>
      </c>
      <c r="T1108">
        <f>IF('Main Data'!H1108="Omega",1,0)</f>
        <v>0</v>
      </c>
      <c r="U1108">
        <f>IF('Main Data'!H1108="Panerai",1,0)</f>
        <v>0</v>
      </c>
      <c r="V1108">
        <f>IF('Main Data'!H1108="Patek",1,0)</f>
        <v>0</v>
      </c>
      <c r="W1108">
        <f>IF('Main Data'!H1108="Rolex",1,0)</f>
        <v>0</v>
      </c>
      <c r="X1108">
        <f>IF('Main Data'!H1108="Tudor",1,0)</f>
        <v>0</v>
      </c>
      <c r="Y1108">
        <f>IF('Main Data'!H1108="Ulysse Nardin",1,0)</f>
        <v>1</v>
      </c>
      <c r="Z1108">
        <f>IF('Main Data'!H1108="Universal Geneve",1,0)</f>
        <v>0</v>
      </c>
      <c r="AA1108">
        <f>IF('Main Data'!H1108="Vacheron",1,0)</f>
        <v>0</v>
      </c>
      <c r="AB1108">
        <f>IF('Main Data'!H1108="Zenith",1,0)</f>
        <v>0</v>
      </c>
      <c r="AC1108">
        <f>IF('Main Data'!J1108="Stainless Steel",1,0)</f>
        <v>1</v>
      </c>
      <c r="AD1108">
        <f>IF('Main Data'!J1108="Two-tone",1,0)</f>
        <v>0</v>
      </c>
      <c r="AE1108">
        <f>IF(OR('Main Data'!J1108="YG 18K",'Main Data'!J1108="YG &lt;18K",'Main Data'!J1108="PG 18K",'Main Data'!J1108="PG &lt;18K",'Main Data'!J1108="WG 18K",'Main Data'!J1108="Mixes of 18K",'Main Data'!J1108="Mixes &lt;18K"),1,0)</f>
        <v>0</v>
      </c>
      <c r="AF1108">
        <f>IF('Main Data'!J1108="Platinum",1,0)</f>
        <v>0</v>
      </c>
      <c r="AG1108">
        <f>IF(OR('Main Data'!J1108="PVD",'Main Data'!J1108="Gold Plate",'Main Data'!J1108="Other"),1,0)</f>
        <v>0</v>
      </c>
      <c r="AH1108">
        <f>IF('Main Data'!N1108="Stainless Steel",1,0)</f>
        <v>0</v>
      </c>
      <c r="AI1108">
        <f>IF('Main Data'!N1108="Leather",1,0)</f>
        <v>1</v>
      </c>
      <c r="AJ1108">
        <f>IF('Main Data'!N1108="Two-tone",1,0)</f>
        <v>0</v>
      </c>
      <c r="AK1108">
        <f>IF(OR('Main Data'!N1108="YG 18K",'Main Data'!N1108="PG 18K",'Main Data'!N1108="WG 18K",'Main Data'!N1108="Mixes of 18K"),1,0)</f>
        <v>0</v>
      </c>
      <c r="AL1108">
        <f>IF(OR(,'Main Data'!N1108="PVD",'Main Data'!N1108="Gold plate"),1,0)</f>
        <v>0</v>
      </c>
      <c r="AM1108">
        <f>IF(OR('Main Data'!AV1108="Yes",'Main Data'!AW1108="Yes",'Main Data'!AU1108="Yes"),1,0)</f>
        <v>0</v>
      </c>
      <c r="AN1108">
        <f>IF(OR(ISTEXT('Main Data'!AX1108), ISTEXT('Main Data'!AY1108)),1,0)</f>
        <v>0</v>
      </c>
      <c r="AO1108">
        <f>IF('Main Data'!AZ1108="Yes",1,0)</f>
        <v>0</v>
      </c>
      <c r="AP1108">
        <f>IF('Main Data'!BA1108="Yes",1,0)</f>
        <v>0</v>
      </c>
      <c r="AQ1108">
        <f>IF('Main Data'!BD1108="Yes",1,0)</f>
        <v>0</v>
      </c>
      <c r="AR1108">
        <f>IF('Main Data'!BE1108="A",1,0)</f>
        <v>0</v>
      </c>
      <c r="AS1108">
        <f>IF('Main Data'!BE1108="AA",1,0)</f>
        <v>1</v>
      </c>
      <c r="AT1108">
        <f>IF('Main Data'!BE1108="AAA",1,0)</f>
        <v>0</v>
      </c>
      <c r="AU1108">
        <f>IF('Main Data'!BE1108="AAAA",1,0)</f>
        <v>0</v>
      </c>
      <c r="AV1108">
        <f>IF('Main Data'!P1108="Yes",1,0)</f>
        <v>0</v>
      </c>
      <c r="AW1108">
        <f>IF('Main Data'!AP1108="Yes",1,0)</f>
        <v>0</v>
      </c>
      <c r="AX1108">
        <f>IF(OR('Main Data'!V1108="Yes", 'Main Data'!W1108="Yes",'Main Data'!X1108="Yes"),1,0)</f>
        <v>1</v>
      </c>
      <c r="AY1108">
        <f>IF(OR('Main Data'!Y1108="Yes",'Main Data'!Z1108="Yes"),1,0)</f>
        <v>0</v>
      </c>
      <c r="AZ1108">
        <f>IF('Main Data'!AR1108="Yes",1,0)</f>
        <v>0</v>
      </c>
      <c r="BA1108">
        <f>IF('Main Data'!AS1108="Yes",1,0)</f>
        <v>0</v>
      </c>
      <c r="BB1108">
        <f>IF('Main Data'!AG1108="Yes",1,0)</f>
        <v>0</v>
      </c>
      <c r="BC1108">
        <f>IF('Main Data'!AB1108="Yes",1,0)</f>
        <v>0</v>
      </c>
      <c r="BD1108">
        <f>IF('Main Data'!AA1108="Yes",1,0)</f>
        <v>0</v>
      </c>
      <c r="BE1108">
        <f>IF('Main Data'!AC1108="Yes",1,0)</f>
        <v>0</v>
      </c>
      <c r="BF1108">
        <f>IF('Main Data'!AF1108="Yes",1,0)</f>
        <v>0</v>
      </c>
      <c r="BG1108">
        <f>IF(OR('Main Data'!AI1108="Yes",'Main Data'!AL1108="Yes"),1,0)</f>
        <v>0</v>
      </c>
      <c r="BH1108">
        <f>IF('Main Data'!AJ1108="Yes",1,0)</f>
        <v>0</v>
      </c>
      <c r="BI1108">
        <f>IF('Main Data'!AK1108="Yes",1,0)</f>
        <v>0</v>
      </c>
      <c r="BJ1108">
        <f>IF('Main Data'!AM1108="Yes",1,0)</f>
        <v>0</v>
      </c>
      <c r="BK1108">
        <f>IF('Main Data'!AQ1108="Yes",1,0)</f>
        <v>0</v>
      </c>
      <c r="BL1108" s="21">
        <f t="shared" si="103"/>
        <v>0</v>
      </c>
      <c r="BM1108" s="21">
        <f t="shared" si="104"/>
        <v>1</v>
      </c>
      <c r="BN1108" s="21">
        <f t="shared" si="105"/>
        <v>0</v>
      </c>
      <c r="BO1108" s="21">
        <f t="shared" si="106"/>
        <v>0</v>
      </c>
      <c r="BP1108" s="21">
        <f t="shared" si="107"/>
        <v>0</v>
      </c>
    </row>
    <row r="1109" spans="1:68" x14ac:dyDescent="0.2">
      <c r="A1109">
        <v>1105</v>
      </c>
      <c r="B1109" s="33">
        <f>'Main Data'!C1109</f>
        <v>43779</v>
      </c>
      <c r="C1109">
        <f>'Main Data'!D1109</f>
        <v>536</v>
      </c>
      <c r="D1109" s="26">
        <f>'Main Data'!E1109</f>
        <v>7500</v>
      </c>
      <c r="E1109" s="26">
        <f>'Main Data'!F1109</f>
        <v>9375</v>
      </c>
      <c r="F1109" s="34">
        <f t="shared" si="102"/>
        <v>8.9226582995244019</v>
      </c>
      <c r="G1109">
        <f>IF('Main Data'!H1109="AP",1,0)</f>
        <v>0</v>
      </c>
      <c r="H1109">
        <f>IF('Main Data'!H1109="Blancpain",1,0)</f>
        <v>0</v>
      </c>
      <c r="I1109">
        <f>IF('Main Data'!H1109="Breguet",1,0)</f>
        <v>0</v>
      </c>
      <c r="J1109">
        <f>IF('Main Data'!H1109="Breitling",1,0)</f>
        <v>0</v>
      </c>
      <c r="K1109">
        <f>IF('Main Data'!H1109="Cartier",1,0)</f>
        <v>0</v>
      </c>
      <c r="L1109">
        <f>IF('Main Data'!H1109="Gallet",1,0)</f>
        <v>0</v>
      </c>
      <c r="M1109">
        <f>IF('Main Data'!H1109="Girard Perregaux",1,0)</f>
        <v>0</v>
      </c>
      <c r="N1109">
        <f>IF('Main Data'!H1109="Gubelin",1,0)</f>
        <v>0</v>
      </c>
      <c r="O1109">
        <f>IF('Main Data'!H1109="Heuer",1,0)</f>
        <v>0</v>
      </c>
      <c r="P1109">
        <f>IF('Main Data'!H1109="IWC",1,0)</f>
        <v>0</v>
      </c>
      <c r="Q1109">
        <f>IF('Main Data'!H1109="JLC",1,0)</f>
        <v>0</v>
      </c>
      <c r="R1109">
        <f>IF('Main Data'!H1109="Longines",1,0)</f>
        <v>0</v>
      </c>
      <c r="S1109">
        <f>IF('Main Data'!H1109="Movado",1,0)</f>
        <v>0</v>
      </c>
      <c r="T1109">
        <f>IF('Main Data'!H1109="Omega",1,0)</f>
        <v>0</v>
      </c>
      <c r="U1109">
        <f>IF('Main Data'!H1109="Panerai",1,0)</f>
        <v>0</v>
      </c>
      <c r="V1109">
        <f>IF('Main Data'!H1109="Patek",1,0)</f>
        <v>0</v>
      </c>
      <c r="W1109">
        <f>IF('Main Data'!H1109="Rolex",1,0)</f>
        <v>0</v>
      </c>
      <c r="X1109">
        <f>IF('Main Data'!H1109="Tudor",1,0)</f>
        <v>0</v>
      </c>
      <c r="Y1109">
        <f>IF('Main Data'!H1109="Ulysse Nardin",1,0)</f>
        <v>0</v>
      </c>
      <c r="Z1109">
        <f>IF('Main Data'!H1109="Universal Geneve",1,0)</f>
        <v>0</v>
      </c>
      <c r="AA1109">
        <f>IF('Main Data'!H1109="Vacheron",1,0)</f>
        <v>1</v>
      </c>
      <c r="AB1109">
        <f>IF('Main Data'!H1109="Zenith",1,0)</f>
        <v>0</v>
      </c>
      <c r="AC1109">
        <f>IF('Main Data'!J1109="Stainless Steel",1,0)</f>
        <v>0</v>
      </c>
      <c r="AD1109">
        <f>IF('Main Data'!J1109="Two-tone",1,0)</f>
        <v>0</v>
      </c>
      <c r="AE1109">
        <f>IF(OR('Main Data'!J1109="YG 18K",'Main Data'!J1109="YG &lt;18K",'Main Data'!J1109="PG 18K",'Main Data'!J1109="PG &lt;18K",'Main Data'!J1109="WG 18K",'Main Data'!J1109="Mixes of 18K",'Main Data'!J1109="Mixes &lt;18K"),1,0)</f>
        <v>1</v>
      </c>
      <c r="AF1109">
        <f>IF('Main Data'!J1109="Platinum",1,0)</f>
        <v>0</v>
      </c>
      <c r="AG1109">
        <f>IF(OR('Main Data'!J1109="PVD",'Main Data'!J1109="Gold Plate",'Main Data'!J1109="Other"),1,0)</f>
        <v>0</v>
      </c>
      <c r="AH1109">
        <f>IF('Main Data'!N1109="Stainless Steel",1,0)</f>
        <v>0</v>
      </c>
      <c r="AI1109">
        <f>IF('Main Data'!N1109="Leather",1,0)</f>
        <v>1</v>
      </c>
      <c r="AJ1109">
        <f>IF('Main Data'!N1109="Two-tone",1,0)</f>
        <v>0</v>
      </c>
      <c r="AK1109">
        <f>IF(OR('Main Data'!N1109="YG 18K",'Main Data'!N1109="PG 18K",'Main Data'!N1109="WG 18K",'Main Data'!N1109="Mixes of 18K"),1,0)</f>
        <v>0</v>
      </c>
      <c r="AL1109">
        <f>IF(OR(,'Main Data'!N1109="PVD",'Main Data'!N1109="Gold plate"),1,0)</f>
        <v>0</v>
      </c>
      <c r="AM1109">
        <f>IF(OR('Main Data'!AV1109="Yes",'Main Data'!AW1109="Yes",'Main Data'!AU1109="Yes"),1,0)</f>
        <v>0</v>
      </c>
      <c r="AN1109">
        <f>IF(OR(ISTEXT('Main Data'!AX1109), ISTEXT('Main Data'!AY1109)),1,0)</f>
        <v>0</v>
      </c>
      <c r="AO1109">
        <f>IF('Main Data'!AZ1109="Yes",1,0)</f>
        <v>0</v>
      </c>
      <c r="AP1109">
        <f>IF('Main Data'!BA1109="Yes",1,0)</f>
        <v>0</v>
      </c>
      <c r="AQ1109">
        <f>IF('Main Data'!BD1109="Yes",1,0)</f>
        <v>0</v>
      </c>
      <c r="AR1109">
        <f>IF('Main Data'!BE1109="A",1,0)</f>
        <v>0</v>
      </c>
      <c r="AS1109">
        <f>IF('Main Data'!BE1109="AA",1,0)</f>
        <v>0</v>
      </c>
      <c r="AT1109">
        <f>IF('Main Data'!BE1109="AAA",1,0)</f>
        <v>1</v>
      </c>
      <c r="AU1109">
        <f>IF('Main Data'!BE1109="AAAA",1,0)</f>
        <v>0</v>
      </c>
      <c r="AV1109">
        <f>IF('Main Data'!P1109="Yes",1,0)</f>
        <v>1</v>
      </c>
      <c r="AW1109">
        <f>IF('Main Data'!AP1109="Yes",1,0)</f>
        <v>0</v>
      </c>
      <c r="AX1109">
        <f>IF(OR('Main Data'!V1109="Yes", 'Main Data'!W1109="Yes",'Main Data'!X1109="Yes"),1,0)</f>
        <v>0</v>
      </c>
      <c r="AY1109">
        <f>IF(OR('Main Data'!Y1109="Yes",'Main Data'!Z1109="Yes"),1,0)</f>
        <v>0</v>
      </c>
      <c r="AZ1109">
        <f>IF('Main Data'!AR1109="Yes",1,0)</f>
        <v>0</v>
      </c>
      <c r="BA1109">
        <f>IF('Main Data'!AS1109="Yes",1,0)</f>
        <v>0</v>
      </c>
      <c r="BB1109">
        <f>IF('Main Data'!AG1109="Yes",1,0)</f>
        <v>0</v>
      </c>
      <c r="BC1109">
        <f>IF('Main Data'!AB1109="Yes",1,0)</f>
        <v>0</v>
      </c>
      <c r="BD1109">
        <f>IF('Main Data'!AA1109="Yes",1,0)</f>
        <v>0</v>
      </c>
      <c r="BE1109">
        <f>IF('Main Data'!AC1109="Yes",1,0)</f>
        <v>0</v>
      </c>
      <c r="BF1109">
        <f>IF('Main Data'!AF1109="Yes",1,0)</f>
        <v>0</v>
      </c>
      <c r="BG1109">
        <f>IF(OR('Main Data'!AI1109="Yes",'Main Data'!AL1109="Yes"),1,0)</f>
        <v>0</v>
      </c>
      <c r="BH1109">
        <f>IF('Main Data'!AJ1109="Yes",1,0)</f>
        <v>0</v>
      </c>
      <c r="BI1109">
        <f>IF('Main Data'!AK1109="Yes",1,0)</f>
        <v>0</v>
      </c>
      <c r="BJ1109">
        <f>IF('Main Data'!AM1109="Yes",1,0)</f>
        <v>0</v>
      </c>
      <c r="BK1109">
        <f>IF('Main Data'!AQ1109="Yes",1,0)</f>
        <v>0</v>
      </c>
      <c r="BL1109" s="21">
        <f t="shared" si="103"/>
        <v>0</v>
      </c>
      <c r="BM1109" s="21">
        <f t="shared" si="104"/>
        <v>1</v>
      </c>
      <c r="BN1109" s="21">
        <f t="shared" si="105"/>
        <v>0</v>
      </c>
      <c r="BO1109" s="21">
        <f t="shared" si="106"/>
        <v>0</v>
      </c>
      <c r="BP1109" s="21">
        <f t="shared" si="107"/>
        <v>0</v>
      </c>
    </row>
    <row r="1110" spans="1:68" x14ac:dyDescent="0.2">
      <c r="A1110">
        <v>1106</v>
      </c>
      <c r="B1110" s="33">
        <f>'Main Data'!C1110</f>
        <v>43779</v>
      </c>
      <c r="C1110">
        <f>'Main Data'!D1110</f>
        <v>538</v>
      </c>
      <c r="D1110" s="26">
        <f>'Main Data'!E1110</f>
        <v>5000</v>
      </c>
      <c r="E1110" s="26">
        <f>'Main Data'!F1110</f>
        <v>6250</v>
      </c>
      <c r="F1110" s="34">
        <f t="shared" si="102"/>
        <v>8.5171931914162382</v>
      </c>
      <c r="G1110">
        <f>IF('Main Data'!H1110="AP",1,0)</f>
        <v>1</v>
      </c>
      <c r="H1110">
        <f>IF('Main Data'!H1110="Blancpain",1,0)</f>
        <v>0</v>
      </c>
      <c r="I1110">
        <f>IF('Main Data'!H1110="Breguet",1,0)</f>
        <v>0</v>
      </c>
      <c r="J1110">
        <f>IF('Main Data'!H1110="Breitling",1,0)</f>
        <v>0</v>
      </c>
      <c r="K1110">
        <f>IF('Main Data'!H1110="Cartier",1,0)</f>
        <v>0</v>
      </c>
      <c r="L1110">
        <f>IF('Main Data'!H1110="Gallet",1,0)</f>
        <v>0</v>
      </c>
      <c r="M1110">
        <f>IF('Main Data'!H1110="Girard Perregaux",1,0)</f>
        <v>0</v>
      </c>
      <c r="N1110">
        <f>IF('Main Data'!H1110="Gubelin",1,0)</f>
        <v>0</v>
      </c>
      <c r="O1110">
        <f>IF('Main Data'!H1110="Heuer",1,0)</f>
        <v>0</v>
      </c>
      <c r="P1110">
        <f>IF('Main Data'!H1110="IWC",1,0)</f>
        <v>0</v>
      </c>
      <c r="Q1110">
        <f>IF('Main Data'!H1110="JLC",1,0)</f>
        <v>0</v>
      </c>
      <c r="R1110">
        <f>IF('Main Data'!H1110="Longines",1,0)</f>
        <v>0</v>
      </c>
      <c r="S1110">
        <f>IF('Main Data'!H1110="Movado",1,0)</f>
        <v>0</v>
      </c>
      <c r="T1110">
        <f>IF('Main Data'!H1110="Omega",1,0)</f>
        <v>0</v>
      </c>
      <c r="U1110">
        <f>IF('Main Data'!H1110="Panerai",1,0)</f>
        <v>0</v>
      </c>
      <c r="V1110">
        <f>IF('Main Data'!H1110="Patek",1,0)</f>
        <v>0</v>
      </c>
      <c r="W1110">
        <f>IF('Main Data'!H1110="Rolex",1,0)</f>
        <v>0</v>
      </c>
      <c r="X1110">
        <f>IF('Main Data'!H1110="Tudor",1,0)</f>
        <v>0</v>
      </c>
      <c r="Y1110">
        <f>IF('Main Data'!H1110="Ulysse Nardin",1,0)</f>
        <v>0</v>
      </c>
      <c r="Z1110">
        <f>IF('Main Data'!H1110="Universal Geneve",1,0)</f>
        <v>0</v>
      </c>
      <c r="AA1110">
        <f>IF('Main Data'!H1110="Vacheron",1,0)</f>
        <v>0</v>
      </c>
      <c r="AB1110">
        <f>IF('Main Data'!H1110="Zenith",1,0)</f>
        <v>0</v>
      </c>
      <c r="AC1110">
        <f>IF('Main Data'!J1110="Stainless Steel",1,0)</f>
        <v>0</v>
      </c>
      <c r="AD1110">
        <f>IF('Main Data'!J1110="Two-tone",1,0)</f>
        <v>0</v>
      </c>
      <c r="AE1110">
        <f>IF(OR('Main Data'!J1110="YG 18K",'Main Data'!J1110="YG &lt;18K",'Main Data'!J1110="PG 18K",'Main Data'!J1110="PG &lt;18K",'Main Data'!J1110="WG 18K",'Main Data'!J1110="Mixes of 18K",'Main Data'!J1110="Mixes &lt;18K"),1,0)</f>
        <v>1</v>
      </c>
      <c r="AF1110">
        <f>IF('Main Data'!J1110="Platinum",1,0)</f>
        <v>0</v>
      </c>
      <c r="AG1110">
        <f>IF(OR('Main Data'!J1110="PVD",'Main Data'!J1110="Gold Plate",'Main Data'!J1110="Other"),1,0)</f>
        <v>0</v>
      </c>
      <c r="AH1110">
        <f>IF('Main Data'!N1110="Stainless Steel",1,0)</f>
        <v>0</v>
      </c>
      <c r="AI1110">
        <f>IF('Main Data'!N1110="Leather",1,0)</f>
        <v>1</v>
      </c>
      <c r="AJ1110">
        <f>IF('Main Data'!N1110="Two-tone",1,0)</f>
        <v>0</v>
      </c>
      <c r="AK1110">
        <f>IF(OR('Main Data'!N1110="YG 18K",'Main Data'!N1110="PG 18K",'Main Data'!N1110="WG 18K",'Main Data'!N1110="Mixes of 18K"),1,0)</f>
        <v>0</v>
      </c>
      <c r="AL1110">
        <f>IF(OR(,'Main Data'!N1110="PVD",'Main Data'!N1110="Gold plate"),1,0)</f>
        <v>0</v>
      </c>
      <c r="AM1110">
        <f>IF(OR('Main Data'!AV1110="Yes",'Main Data'!AW1110="Yes",'Main Data'!AU1110="Yes"),1,0)</f>
        <v>1</v>
      </c>
      <c r="AN1110">
        <f>IF(OR(ISTEXT('Main Data'!AX1110), ISTEXT('Main Data'!AY1110)),1,0)</f>
        <v>0</v>
      </c>
      <c r="AO1110">
        <f>IF('Main Data'!AZ1110="Yes",1,0)</f>
        <v>0</v>
      </c>
      <c r="AP1110">
        <f>IF('Main Data'!BA1110="Yes",1,0)</f>
        <v>0</v>
      </c>
      <c r="AQ1110">
        <f>IF('Main Data'!BD1110="Yes",1,0)</f>
        <v>0</v>
      </c>
      <c r="AR1110">
        <f>IF('Main Data'!BE1110="A",1,0)</f>
        <v>0</v>
      </c>
      <c r="AS1110">
        <f>IF('Main Data'!BE1110="AA",1,0)</f>
        <v>1</v>
      </c>
      <c r="AT1110">
        <f>IF('Main Data'!BE1110="AAA",1,0)</f>
        <v>0</v>
      </c>
      <c r="AU1110">
        <f>IF('Main Data'!BE1110="AAAA",1,0)</f>
        <v>0</v>
      </c>
      <c r="AV1110">
        <f>IF('Main Data'!P1110="Yes",1,0)</f>
        <v>1</v>
      </c>
      <c r="AW1110">
        <f>IF('Main Data'!AP1110="Yes",1,0)</f>
        <v>0</v>
      </c>
      <c r="AX1110">
        <f>IF(OR('Main Data'!V1110="Yes", 'Main Data'!W1110="Yes",'Main Data'!X1110="Yes"),1,0)</f>
        <v>0</v>
      </c>
      <c r="AY1110">
        <f>IF(OR('Main Data'!Y1110="Yes",'Main Data'!Z1110="Yes"),1,0)</f>
        <v>0</v>
      </c>
      <c r="AZ1110">
        <f>IF('Main Data'!AR1110="Yes",1,0)</f>
        <v>0</v>
      </c>
      <c r="BA1110">
        <f>IF('Main Data'!AS1110="Yes",1,0)</f>
        <v>0</v>
      </c>
      <c r="BB1110">
        <f>IF('Main Data'!AG1110="Yes",1,0)</f>
        <v>0</v>
      </c>
      <c r="BC1110">
        <f>IF('Main Data'!AB1110="Yes",1,0)</f>
        <v>0</v>
      </c>
      <c r="BD1110">
        <f>IF('Main Data'!AA1110="Yes",1,0)</f>
        <v>0</v>
      </c>
      <c r="BE1110">
        <f>IF('Main Data'!AC1110="Yes",1,0)</f>
        <v>0</v>
      </c>
      <c r="BF1110">
        <f>IF('Main Data'!AF1110="Yes",1,0)</f>
        <v>0</v>
      </c>
      <c r="BG1110">
        <f>IF(OR('Main Data'!AI1110="Yes",'Main Data'!AL1110="Yes"),1,0)</f>
        <v>0</v>
      </c>
      <c r="BH1110">
        <f>IF('Main Data'!AJ1110="Yes",1,0)</f>
        <v>0</v>
      </c>
      <c r="BI1110">
        <f>IF('Main Data'!AK1110="Yes",1,0)</f>
        <v>0</v>
      </c>
      <c r="BJ1110">
        <f>IF('Main Data'!AM1110="Yes",1,0)</f>
        <v>0</v>
      </c>
      <c r="BK1110">
        <f>IF('Main Data'!AQ1110="Yes",1,0)</f>
        <v>0</v>
      </c>
      <c r="BL1110" s="21">
        <f t="shared" si="103"/>
        <v>0</v>
      </c>
      <c r="BM1110" s="21">
        <f t="shared" si="104"/>
        <v>1</v>
      </c>
      <c r="BN1110" s="21">
        <f t="shared" si="105"/>
        <v>0</v>
      </c>
      <c r="BO1110" s="21">
        <f t="shared" si="106"/>
        <v>0</v>
      </c>
      <c r="BP1110" s="21">
        <f t="shared" si="107"/>
        <v>0</v>
      </c>
    </row>
    <row r="1111" spans="1:68" x14ac:dyDescent="0.2">
      <c r="A1111">
        <v>1107</v>
      </c>
      <c r="B1111" s="33">
        <f>'Main Data'!C1111</f>
        <v>43779</v>
      </c>
      <c r="C1111">
        <f>'Main Data'!D1111</f>
        <v>542</v>
      </c>
      <c r="D1111" s="26">
        <f>'Main Data'!E1111</f>
        <v>4200</v>
      </c>
      <c r="E1111" s="26">
        <f>'Main Data'!F1111</f>
        <v>5250</v>
      </c>
      <c r="F1111" s="34">
        <f t="shared" si="102"/>
        <v>8.3428398042714598</v>
      </c>
      <c r="G1111">
        <f>IF('Main Data'!H1111="AP",1,0)</f>
        <v>0</v>
      </c>
      <c r="H1111">
        <f>IF('Main Data'!H1111="Blancpain",1,0)</f>
        <v>0</v>
      </c>
      <c r="I1111">
        <f>IF('Main Data'!H1111="Breguet",1,0)</f>
        <v>0</v>
      </c>
      <c r="J1111">
        <f>IF('Main Data'!H1111="Breitling",1,0)</f>
        <v>0</v>
      </c>
      <c r="K1111">
        <f>IF('Main Data'!H1111="Cartier",1,0)</f>
        <v>0</v>
      </c>
      <c r="L1111">
        <f>IF('Main Data'!H1111="Gallet",1,0)</f>
        <v>0</v>
      </c>
      <c r="M1111">
        <f>IF('Main Data'!H1111="Girard Perregaux",1,0)</f>
        <v>0</v>
      </c>
      <c r="N1111">
        <f>IF('Main Data'!H1111="Gubelin",1,0)</f>
        <v>0</v>
      </c>
      <c r="O1111">
        <f>IF('Main Data'!H1111="Heuer",1,0)</f>
        <v>0</v>
      </c>
      <c r="P1111">
        <f>IF('Main Data'!H1111="IWC",1,0)</f>
        <v>0</v>
      </c>
      <c r="Q1111">
        <f>IF('Main Data'!H1111="JLC",1,0)</f>
        <v>0</v>
      </c>
      <c r="R1111">
        <f>IF('Main Data'!H1111="Longines",1,0)</f>
        <v>0</v>
      </c>
      <c r="S1111">
        <f>IF('Main Data'!H1111="Movado",1,0)</f>
        <v>0</v>
      </c>
      <c r="T1111">
        <f>IF('Main Data'!H1111="Omega",1,0)</f>
        <v>0</v>
      </c>
      <c r="U1111">
        <f>IF('Main Data'!H1111="Panerai",1,0)</f>
        <v>0</v>
      </c>
      <c r="V1111">
        <f>IF('Main Data'!H1111="Patek",1,0)</f>
        <v>0</v>
      </c>
      <c r="W1111">
        <f>IF('Main Data'!H1111="Rolex",1,0)</f>
        <v>0</v>
      </c>
      <c r="X1111">
        <f>IF('Main Data'!H1111="Tudor",1,0)</f>
        <v>0</v>
      </c>
      <c r="Y1111">
        <f>IF('Main Data'!H1111="Ulysse Nardin",1,0)</f>
        <v>0</v>
      </c>
      <c r="Z1111">
        <f>IF('Main Data'!H1111="Universal Geneve",1,0)</f>
        <v>0</v>
      </c>
      <c r="AA1111">
        <f>IF('Main Data'!H1111="Vacheron",1,0)</f>
        <v>1</v>
      </c>
      <c r="AB1111">
        <f>IF('Main Data'!H1111="Zenith",1,0)</f>
        <v>0</v>
      </c>
      <c r="AC1111">
        <f>IF('Main Data'!J1111="Stainless Steel",1,0)</f>
        <v>0</v>
      </c>
      <c r="AD1111">
        <f>IF('Main Data'!J1111="Two-tone",1,0)</f>
        <v>0</v>
      </c>
      <c r="AE1111">
        <f>IF(OR('Main Data'!J1111="YG 18K",'Main Data'!J1111="YG &lt;18K",'Main Data'!J1111="PG 18K",'Main Data'!J1111="PG &lt;18K",'Main Data'!J1111="WG 18K",'Main Data'!J1111="Mixes of 18K",'Main Data'!J1111="Mixes &lt;18K"),1,0)</f>
        <v>1</v>
      </c>
      <c r="AF1111">
        <f>IF('Main Data'!J1111="Platinum",1,0)</f>
        <v>0</v>
      </c>
      <c r="AG1111">
        <f>IF(OR('Main Data'!J1111="PVD",'Main Data'!J1111="Gold Plate",'Main Data'!J1111="Other"),1,0)</f>
        <v>0</v>
      </c>
      <c r="AH1111">
        <f>IF('Main Data'!N1111="Stainless Steel",1,0)</f>
        <v>0</v>
      </c>
      <c r="AI1111">
        <f>IF('Main Data'!N1111="Leather",1,0)</f>
        <v>1</v>
      </c>
      <c r="AJ1111">
        <f>IF('Main Data'!N1111="Two-tone",1,0)</f>
        <v>0</v>
      </c>
      <c r="AK1111">
        <f>IF(OR('Main Data'!N1111="YG 18K",'Main Data'!N1111="PG 18K",'Main Data'!N1111="WG 18K",'Main Data'!N1111="Mixes of 18K"),1,0)</f>
        <v>0</v>
      </c>
      <c r="AL1111">
        <f>IF(OR(,'Main Data'!N1111="PVD",'Main Data'!N1111="Gold plate"),1,0)</f>
        <v>0</v>
      </c>
      <c r="AM1111">
        <f>IF(OR('Main Data'!AV1111="Yes",'Main Data'!AW1111="Yes",'Main Data'!AU1111="Yes"),1,0)</f>
        <v>0</v>
      </c>
      <c r="AN1111">
        <f>IF(OR(ISTEXT('Main Data'!AX1111), ISTEXT('Main Data'!AY1111)),1,0)</f>
        <v>0</v>
      </c>
      <c r="AO1111">
        <f>IF('Main Data'!AZ1111="Yes",1,0)</f>
        <v>0</v>
      </c>
      <c r="AP1111">
        <f>IF('Main Data'!BA1111="Yes",1,0)</f>
        <v>0</v>
      </c>
      <c r="AQ1111">
        <f>IF('Main Data'!BD1111="Yes",1,0)</f>
        <v>0</v>
      </c>
      <c r="AR1111">
        <f>IF('Main Data'!BE1111="A",1,0)</f>
        <v>0</v>
      </c>
      <c r="AS1111">
        <f>IF('Main Data'!BE1111="AA",1,0)</f>
        <v>1</v>
      </c>
      <c r="AT1111">
        <f>IF('Main Data'!BE1111="AAA",1,0)</f>
        <v>0</v>
      </c>
      <c r="AU1111">
        <f>IF('Main Data'!BE1111="AAAA",1,0)</f>
        <v>0</v>
      </c>
      <c r="AV1111">
        <f>IF('Main Data'!P1111="Yes",1,0)</f>
        <v>1</v>
      </c>
      <c r="AW1111">
        <f>IF('Main Data'!AP1111="Yes",1,0)</f>
        <v>0</v>
      </c>
      <c r="AX1111">
        <f>IF(OR('Main Data'!V1111="Yes", 'Main Data'!W1111="Yes",'Main Data'!X1111="Yes"),1,0)</f>
        <v>0</v>
      </c>
      <c r="AY1111">
        <f>IF(OR('Main Data'!Y1111="Yes",'Main Data'!Z1111="Yes"),1,0)</f>
        <v>0</v>
      </c>
      <c r="AZ1111">
        <f>IF('Main Data'!AR1111="Yes",1,0)</f>
        <v>0</v>
      </c>
      <c r="BA1111">
        <f>IF('Main Data'!AS1111="Yes",1,0)</f>
        <v>0</v>
      </c>
      <c r="BB1111">
        <f>IF('Main Data'!AG1111="Yes",1,0)</f>
        <v>0</v>
      </c>
      <c r="BC1111">
        <f>IF('Main Data'!AB1111="Yes",1,0)</f>
        <v>0</v>
      </c>
      <c r="BD1111">
        <f>IF('Main Data'!AA1111="Yes",1,0)</f>
        <v>0</v>
      </c>
      <c r="BE1111">
        <f>IF('Main Data'!AC1111="Yes",1,0)</f>
        <v>0</v>
      </c>
      <c r="BF1111">
        <f>IF('Main Data'!AF1111="Yes",1,0)</f>
        <v>0</v>
      </c>
      <c r="BG1111">
        <f>IF(OR('Main Data'!AI1111="Yes",'Main Data'!AL1111="Yes"),1,0)</f>
        <v>0</v>
      </c>
      <c r="BH1111">
        <f>IF('Main Data'!AJ1111="Yes",1,0)</f>
        <v>0</v>
      </c>
      <c r="BI1111">
        <f>IF('Main Data'!AK1111="Yes",1,0)</f>
        <v>0</v>
      </c>
      <c r="BJ1111">
        <f>IF('Main Data'!AM1111="Yes",1,0)</f>
        <v>0</v>
      </c>
      <c r="BK1111">
        <f>IF('Main Data'!AQ1111="Yes",1,0)</f>
        <v>0</v>
      </c>
      <c r="BL1111" s="21">
        <f t="shared" si="103"/>
        <v>0</v>
      </c>
      <c r="BM1111" s="21">
        <f t="shared" si="104"/>
        <v>1</v>
      </c>
      <c r="BN1111" s="21">
        <f t="shared" si="105"/>
        <v>0</v>
      </c>
      <c r="BO1111" s="21">
        <f t="shared" si="106"/>
        <v>0</v>
      </c>
      <c r="BP1111" s="21">
        <f t="shared" si="107"/>
        <v>0</v>
      </c>
    </row>
    <row r="1112" spans="1:68" x14ac:dyDescent="0.2">
      <c r="A1112">
        <v>1108</v>
      </c>
      <c r="B1112" s="33">
        <f>'Main Data'!C1112</f>
        <v>43779</v>
      </c>
      <c r="C1112">
        <f>'Main Data'!D1112</f>
        <v>543</v>
      </c>
      <c r="D1112" s="26">
        <f>'Main Data'!E1112</f>
        <v>3200</v>
      </c>
      <c r="E1112" s="26">
        <f>'Main Data'!F1112</f>
        <v>4000</v>
      </c>
      <c r="F1112" s="34">
        <f t="shared" si="102"/>
        <v>8.0709060887878188</v>
      </c>
      <c r="G1112">
        <f>IF('Main Data'!H1112="AP",1,0)</f>
        <v>0</v>
      </c>
      <c r="H1112">
        <f>IF('Main Data'!H1112="Blancpain",1,0)</f>
        <v>0</v>
      </c>
      <c r="I1112">
        <f>IF('Main Data'!H1112="Breguet",1,0)</f>
        <v>0</v>
      </c>
      <c r="J1112">
        <f>IF('Main Data'!H1112="Breitling",1,0)</f>
        <v>0</v>
      </c>
      <c r="K1112">
        <f>IF('Main Data'!H1112="Cartier",1,0)</f>
        <v>0</v>
      </c>
      <c r="L1112">
        <f>IF('Main Data'!H1112="Gallet",1,0)</f>
        <v>0</v>
      </c>
      <c r="M1112">
        <f>IF('Main Data'!H1112="Girard Perregaux",1,0)</f>
        <v>0</v>
      </c>
      <c r="N1112">
        <f>IF('Main Data'!H1112="Gubelin",1,0)</f>
        <v>0</v>
      </c>
      <c r="O1112">
        <f>IF('Main Data'!H1112="Heuer",1,0)</f>
        <v>0</v>
      </c>
      <c r="P1112">
        <f>IF('Main Data'!H1112="IWC",1,0)</f>
        <v>0</v>
      </c>
      <c r="Q1112">
        <f>IF('Main Data'!H1112="JLC",1,0)</f>
        <v>0</v>
      </c>
      <c r="R1112">
        <f>IF('Main Data'!H1112="Longines",1,0)</f>
        <v>0</v>
      </c>
      <c r="S1112">
        <f>IF('Main Data'!H1112="Movado",1,0)</f>
        <v>0</v>
      </c>
      <c r="T1112">
        <f>IF('Main Data'!H1112="Omega",1,0)</f>
        <v>0</v>
      </c>
      <c r="U1112">
        <f>IF('Main Data'!H1112="Panerai",1,0)</f>
        <v>0</v>
      </c>
      <c r="V1112">
        <f>IF('Main Data'!H1112="Patek",1,0)</f>
        <v>0</v>
      </c>
      <c r="W1112">
        <f>IF('Main Data'!H1112="Rolex",1,0)</f>
        <v>0</v>
      </c>
      <c r="X1112">
        <f>IF('Main Data'!H1112="Tudor",1,0)</f>
        <v>0</v>
      </c>
      <c r="Y1112">
        <f>IF('Main Data'!H1112="Ulysse Nardin",1,0)</f>
        <v>0</v>
      </c>
      <c r="Z1112">
        <f>IF('Main Data'!H1112="Universal Geneve",1,0)</f>
        <v>0</v>
      </c>
      <c r="AA1112">
        <f>IF('Main Data'!H1112="Vacheron",1,0)</f>
        <v>1</v>
      </c>
      <c r="AB1112">
        <f>IF('Main Data'!H1112="Zenith",1,0)</f>
        <v>0</v>
      </c>
      <c r="AC1112">
        <f>IF('Main Data'!J1112="Stainless Steel",1,0)</f>
        <v>0</v>
      </c>
      <c r="AD1112">
        <f>IF('Main Data'!J1112="Two-tone",1,0)</f>
        <v>0</v>
      </c>
      <c r="AE1112">
        <f>IF(OR('Main Data'!J1112="YG 18K",'Main Data'!J1112="YG &lt;18K",'Main Data'!J1112="PG 18K",'Main Data'!J1112="PG &lt;18K",'Main Data'!J1112="WG 18K",'Main Data'!J1112="Mixes of 18K",'Main Data'!J1112="Mixes &lt;18K"),1,0)</f>
        <v>1</v>
      </c>
      <c r="AF1112">
        <f>IF('Main Data'!J1112="Platinum",1,0)</f>
        <v>0</v>
      </c>
      <c r="AG1112">
        <f>IF(OR('Main Data'!J1112="PVD",'Main Data'!J1112="Gold Plate",'Main Data'!J1112="Other"),1,0)</f>
        <v>0</v>
      </c>
      <c r="AH1112">
        <f>IF('Main Data'!N1112="Stainless Steel",1,0)</f>
        <v>0</v>
      </c>
      <c r="AI1112">
        <f>IF('Main Data'!N1112="Leather",1,0)</f>
        <v>1</v>
      </c>
      <c r="AJ1112">
        <f>IF('Main Data'!N1112="Two-tone",1,0)</f>
        <v>0</v>
      </c>
      <c r="AK1112">
        <f>IF(OR('Main Data'!N1112="YG 18K",'Main Data'!N1112="PG 18K",'Main Data'!N1112="WG 18K",'Main Data'!N1112="Mixes of 18K"),1,0)</f>
        <v>0</v>
      </c>
      <c r="AL1112">
        <f>IF(OR(,'Main Data'!N1112="PVD",'Main Data'!N1112="Gold plate"),1,0)</f>
        <v>0</v>
      </c>
      <c r="AM1112">
        <f>IF(OR('Main Data'!AV1112="Yes",'Main Data'!AW1112="Yes",'Main Data'!AU1112="Yes"),1,0)</f>
        <v>0</v>
      </c>
      <c r="AN1112">
        <f>IF(OR(ISTEXT('Main Data'!AX1112), ISTEXT('Main Data'!AY1112)),1,0)</f>
        <v>0</v>
      </c>
      <c r="AO1112">
        <f>IF('Main Data'!AZ1112="Yes",1,0)</f>
        <v>0</v>
      </c>
      <c r="AP1112">
        <f>IF('Main Data'!BA1112="Yes",1,0)</f>
        <v>0</v>
      </c>
      <c r="AQ1112">
        <f>IF('Main Data'!BD1112="Yes",1,0)</f>
        <v>0</v>
      </c>
      <c r="AR1112">
        <f>IF('Main Data'!BE1112="A",1,0)</f>
        <v>0</v>
      </c>
      <c r="AS1112">
        <f>IF('Main Data'!BE1112="AA",1,0)</f>
        <v>0</v>
      </c>
      <c r="AT1112">
        <f>IF('Main Data'!BE1112="AAA",1,0)</f>
        <v>1</v>
      </c>
      <c r="AU1112">
        <f>IF('Main Data'!BE1112="AAAA",1,0)</f>
        <v>0</v>
      </c>
      <c r="AV1112">
        <f>IF('Main Data'!P1112="Yes",1,0)</f>
        <v>1</v>
      </c>
      <c r="AW1112">
        <f>IF('Main Data'!AP1112="Yes",1,0)</f>
        <v>0</v>
      </c>
      <c r="AX1112">
        <f>IF(OR('Main Data'!V1112="Yes", 'Main Data'!W1112="Yes",'Main Data'!X1112="Yes"),1,0)</f>
        <v>0</v>
      </c>
      <c r="AY1112">
        <f>IF(OR('Main Data'!Y1112="Yes",'Main Data'!Z1112="Yes"),1,0)</f>
        <v>0</v>
      </c>
      <c r="AZ1112">
        <f>IF('Main Data'!AR1112="Yes",1,0)</f>
        <v>0</v>
      </c>
      <c r="BA1112">
        <f>IF('Main Data'!AS1112="Yes",1,0)</f>
        <v>0</v>
      </c>
      <c r="BB1112">
        <f>IF('Main Data'!AG1112="Yes",1,0)</f>
        <v>0</v>
      </c>
      <c r="BC1112">
        <f>IF('Main Data'!AB1112="Yes",1,0)</f>
        <v>0</v>
      </c>
      <c r="BD1112">
        <f>IF('Main Data'!AA1112="Yes",1,0)</f>
        <v>0</v>
      </c>
      <c r="BE1112">
        <f>IF('Main Data'!AC1112="Yes",1,0)</f>
        <v>0</v>
      </c>
      <c r="BF1112">
        <f>IF('Main Data'!AF1112="Yes",1,0)</f>
        <v>0</v>
      </c>
      <c r="BG1112">
        <f>IF(OR('Main Data'!AI1112="Yes",'Main Data'!AL1112="Yes"),1,0)</f>
        <v>0</v>
      </c>
      <c r="BH1112">
        <f>IF('Main Data'!AJ1112="Yes",1,0)</f>
        <v>0</v>
      </c>
      <c r="BI1112">
        <f>IF('Main Data'!AK1112="Yes",1,0)</f>
        <v>0</v>
      </c>
      <c r="BJ1112">
        <f>IF('Main Data'!AM1112="Yes",1,0)</f>
        <v>0</v>
      </c>
      <c r="BK1112">
        <f>IF('Main Data'!AQ1112="Yes",1,0)</f>
        <v>0</v>
      </c>
      <c r="BL1112" s="21">
        <f t="shared" si="103"/>
        <v>0</v>
      </c>
      <c r="BM1112" s="21">
        <f t="shared" si="104"/>
        <v>1</v>
      </c>
      <c r="BN1112" s="21">
        <f t="shared" si="105"/>
        <v>0</v>
      </c>
      <c r="BO1112" s="21">
        <f t="shared" si="106"/>
        <v>0</v>
      </c>
      <c r="BP1112" s="21">
        <f t="shared" si="107"/>
        <v>0</v>
      </c>
    </row>
    <row r="1113" spans="1:68" x14ac:dyDescent="0.2">
      <c r="A1113">
        <v>1109</v>
      </c>
      <c r="B1113" s="33">
        <f>'Main Data'!C1113</f>
        <v>43779</v>
      </c>
      <c r="C1113">
        <f>'Main Data'!D1113</f>
        <v>547</v>
      </c>
      <c r="D1113" s="26">
        <f>'Main Data'!E1113</f>
        <v>3000</v>
      </c>
      <c r="E1113" s="26">
        <f>'Main Data'!F1113</f>
        <v>3750</v>
      </c>
      <c r="F1113" s="34">
        <f t="shared" si="102"/>
        <v>8.0063675676502459</v>
      </c>
      <c r="G1113">
        <f>IF('Main Data'!H1113="AP",1,0)</f>
        <v>0</v>
      </c>
      <c r="H1113">
        <f>IF('Main Data'!H1113="Blancpain",1,0)</f>
        <v>0</v>
      </c>
      <c r="I1113">
        <f>IF('Main Data'!H1113="Breguet",1,0)</f>
        <v>0</v>
      </c>
      <c r="J1113">
        <f>IF('Main Data'!H1113="Breitling",1,0)</f>
        <v>0</v>
      </c>
      <c r="K1113">
        <f>IF('Main Data'!H1113="Cartier",1,0)</f>
        <v>0</v>
      </c>
      <c r="L1113">
        <f>IF('Main Data'!H1113="Gallet",1,0)</f>
        <v>0</v>
      </c>
      <c r="M1113">
        <f>IF('Main Data'!H1113="Girard Perregaux",1,0)</f>
        <v>0</v>
      </c>
      <c r="N1113">
        <f>IF('Main Data'!H1113="Gubelin",1,0)</f>
        <v>0</v>
      </c>
      <c r="O1113">
        <f>IF('Main Data'!H1113="Heuer",1,0)</f>
        <v>0</v>
      </c>
      <c r="P1113">
        <f>IF('Main Data'!H1113="IWC",1,0)</f>
        <v>0</v>
      </c>
      <c r="Q1113">
        <f>IF('Main Data'!H1113="JLC",1,0)</f>
        <v>0</v>
      </c>
      <c r="R1113">
        <f>IF('Main Data'!H1113="Longines",1,0)</f>
        <v>1</v>
      </c>
      <c r="S1113">
        <f>IF('Main Data'!H1113="Movado",1,0)</f>
        <v>0</v>
      </c>
      <c r="T1113">
        <f>IF('Main Data'!H1113="Omega",1,0)</f>
        <v>0</v>
      </c>
      <c r="U1113">
        <f>IF('Main Data'!H1113="Panerai",1,0)</f>
        <v>0</v>
      </c>
      <c r="V1113">
        <f>IF('Main Data'!H1113="Patek",1,0)</f>
        <v>0</v>
      </c>
      <c r="W1113">
        <f>IF('Main Data'!H1113="Rolex",1,0)</f>
        <v>0</v>
      </c>
      <c r="X1113">
        <f>IF('Main Data'!H1113="Tudor",1,0)</f>
        <v>0</v>
      </c>
      <c r="Y1113">
        <f>IF('Main Data'!H1113="Ulysse Nardin",1,0)</f>
        <v>0</v>
      </c>
      <c r="Z1113">
        <f>IF('Main Data'!H1113="Universal Geneve",1,0)</f>
        <v>0</v>
      </c>
      <c r="AA1113">
        <f>IF('Main Data'!H1113="Vacheron",1,0)</f>
        <v>0</v>
      </c>
      <c r="AB1113">
        <f>IF('Main Data'!H1113="Zenith",1,0)</f>
        <v>0</v>
      </c>
      <c r="AC1113">
        <f>IF('Main Data'!J1113="Stainless Steel",1,0)</f>
        <v>1</v>
      </c>
      <c r="AD1113">
        <f>IF('Main Data'!J1113="Two-tone",1,0)</f>
        <v>0</v>
      </c>
      <c r="AE1113">
        <f>IF(OR('Main Data'!J1113="YG 18K",'Main Data'!J1113="YG &lt;18K",'Main Data'!J1113="PG 18K",'Main Data'!J1113="PG &lt;18K",'Main Data'!J1113="WG 18K",'Main Data'!J1113="Mixes of 18K",'Main Data'!J1113="Mixes &lt;18K"),1,0)</f>
        <v>0</v>
      </c>
      <c r="AF1113">
        <f>IF('Main Data'!J1113="Platinum",1,0)</f>
        <v>0</v>
      </c>
      <c r="AG1113">
        <f>IF(OR('Main Data'!J1113="PVD",'Main Data'!J1113="Gold Plate",'Main Data'!J1113="Other"),1,0)</f>
        <v>0</v>
      </c>
      <c r="AH1113">
        <f>IF('Main Data'!N1113="Stainless Steel",1,0)</f>
        <v>0</v>
      </c>
      <c r="AI1113">
        <f>IF('Main Data'!N1113="Leather",1,0)</f>
        <v>1</v>
      </c>
      <c r="AJ1113">
        <f>IF('Main Data'!N1113="Two-tone",1,0)</f>
        <v>0</v>
      </c>
      <c r="AK1113">
        <f>IF(OR('Main Data'!N1113="YG 18K",'Main Data'!N1113="PG 18K",'Main Data'!N1113="WG 18K",'Main Data'!N1113="Mixes of 18K"),1,0)</f>
        <v>0</v>
      </c>
      <c r="AL1113">
        <f>IF(OR(,'Main Data'!N1113="PVD",'Main Data'!N1113="Gold plate"),1,0)</f>
        <v>0</v>
      </c>
      <c r="AM1113">
        <f>IF(OR('Main Data'!AV1113="Yes",'Main Data'!AW1113="Yes",'Main Data'!AU1113="Yes"),1,0)</f>
        <v>0</v>
      </c>
      <c r="AN1113">
        <f>IF(OR(ISTEXT('Main Data'!AX1113), ISTEXT('Main Data'!AY1113)),1,0)</f>
        <v>0</v>
      </c>
      <c r="AO1113">
        <f>IF('Main Data'!AZ1113="Yes",1,0)</f>
        <v>0</v>
      </c>
      <c r="AP1113">
        <f>IF('Main Data'!BA1113="Yes",1,0)</f>
        <v>0</v>
      </c>
      <c r="AQ1113">
        <f>IF('Main Data'!BD1113="Yes",1,0)</f>
        <v>0</v>
      </c>
      <c r="AR1113">
        <f>IF('Main Data'!BE1113="A",1,0)</f>
        <v>0</v>
      </c>
      <c r="AS1113">
        <f>IF('Main Data'!BE1113="AA",1,0)</f>
        <v>1</v>
      </c>
      <c r="AT1113">
        <f>IF('Main Data'!BE1113="AAA",1,0)</f>
        <v>0</v>
      </c>
      <c r="AU1113">
        <f>IF('Main Data'!BE1113="AAAA",1,0)</f>
        <v>0</v>
      </c>
      <c r="AV1113">
        <f>IF('Main Data'!P1113="Yes",1,0)</f>
        <v>0</v>
      </c>
      <c r="AW1113">
        <f>IF('Main Data'!AP1113="Yes",1,0)</f>
        <v>0</v>
      </c>
      <c r="AX1113">
        <f>IF(OR('Main Data'!V1113="Yes", 'Main Data'!W1113="Yes",'Main Data'!X1113="Yes"),1,0)</f>
        <v>0</v>
      </c>
      <c r="AY1113">
        <f>IF(OR('Main Data'!Y1113="Yes",'Main Data'!Z1113="Yes"),1,0)</f>
        <v>0</v>
      </c>
      <c r="AZ1113">
        <f>IF('Main Data'!AR1113="Yes",1,0)</f>
        <v>0</v>
      </c>
      <c r="BA1113">
        <f>IF('Main Data'!AS1113="Yes",1,0)</f>
        <v>0</v>
      </c>
      <c r="BB1113">
        <f>IF('Main Data'!AG1113="Yes",1,0)</f>
        <v>0</v>
      </c>
      <c r="BC1113">
        <f>IF('Main Data'!AB1113="Yes",1,0)</f>
        <v>0</v>
      </c>
      <c r="BD1113">
        <f>IF('Main Data'!AA1113="Yes",1,0)</f>
        <v>0</v>
      </c>
      <c r="BE1113">
        <f>IF('Main Data'!AC1113="Yes",1,0)</f>
        <v>0</v>
      </c>
      <c r="BF1113">
        <f>IF('Main Data'!AF1113="Yes",1,0)</f>
        <v>0</v>
      </c>
      <c r="BG1113">
        <f>IF(OR('Main Data'!AI1113="Yes",'Main Data'!AL1113="Yes"),1,0)</f>
        <v>1</v>
      </c>
      <c r="BH1113">
        <f>IF('Main Data'!AJ1113="Yes",1,0)</f>
        <v>0</v>
      </c>
      <c r="BI1113">
        <f>IF('Main Data'!AK1113="Yes",1,0)</f>
        <v>0</v>
      </c>
      <c r="BJ1113">
        <f>IF('Main Data'!AM1113="Yes",1,0)</f>
        <v>0</v>
      </c>
      <c r="BK1113">
        <f>IF('Main Data'!AQ1113="Yes",1,0)</f>
        <v>0</v>
      </c>
      <c r="BL1113" s="21">
        <f t="shared" si="103"/>
        <v>0</v>
      </c>
      <c r="BM1113" s="21">
        <f t="shared" si="104"/>
        <v>1</v>
      </c>
      <c r="BN1113" s="21">
        <f t="shared" si="105"/>
        <v>0</v>
      </c>
      <c r="BO1113" s="21">
        <f t="shared" si="106"/>
        <v>0</v>
      </c>
      <c r="BP1113" s="21">
        <f t="shared" si="107"/>
        <v>0</v>
      </c>
    </row>
    <row r="1114" spans="1:68" x14ac:dyDescent="0.2">
      <c r="A1114">
        <v>1110</v>
      </c>
      <c r="B1114" s="33">
        <f>'Main Data'!C1114</f>
        <v>43779</v>
      </c>
      <c r="C1114">
        <f>'Main Data'!D1114</f>
        <v>548</v>
      </c>
      <c r="D1114" s="26">
        <f>'Main Data'!E1114</f>
        <v>2200</v>
      </c>
      <c r="E1114" s="26">
        <f>'Main Data'!F1114</f>
        <v>2750</v>
      </c>
      <c r="F1114" s="34">
        <f t="shared" si="102"/>
        <v>7.696212639346407</v>
      </c>
      <c r="G1114">
        <f>IF('Main Data'!H1114="AP",1,0)</f>
        <v>0</v>
      </c>
      <c r="H1114">
        <f>IF('Main Data'!H1114="Blancpain",1,0)</f>
        <v>0</v>
      </c>
      <c r="I1114">
        <f>IF('Main Data'!H1114="Breguet",1,0)</f>
        <v>0</v>
      </c>
      <c r="J1114">
        <f>IF('Main Data'!H1114="Breitling",1,0)</f>
        <v>0</v>
      </c>
      <c r="K1114">
        <f>IF('Main Data'!H1114="Cartier",1,0)</f>
        <v>0</v>
      </c>
      <c r="L1114">
        <f>IF('Main Data'!H1114="Gallet",1,0)</f>
        <v>0</v>
      </c>
      <c r="M1114">
        <f>IF('Main Data'!H1114="Girard Perregaux",1,0)</f>
        <v>0</v>
      </c>
      <c r="N1114">
        <f>IF('Main Data'!H1114="Gubelin",1,0)</f>
        <v>0</v>
      </c>
      <c r="O1114">
        <f>IF('Main Data'!H1114="Heuer",1,0)</f>
        <v>0</v>
      </c>
      <c r="P1114">
        <f>IF('Main Data'!H1114="IWC",1,0)</f>
        <v>0</v>
      </c>
      <c r="Q1114">
        <f>IF('Main Data'!H1114="JLC",1,0)</f>
        <v>0</v>
      </c>
      <c r="R1114">
        <f>IF('Main Data'!H1114="Longines",1,0)</f>
        <v>1</v>
      </c>
      <c r="S1114">
        <f>IF('Main Data'!H1114="Movado",1,0)</f>
        <v>0</v>
      </c>
      <c r="T1114">
        <f>IF('Main Data'!H1114="Omega",1,0)</f>
        <v>0</v>
      </c>
      <c r="U1114">
        <f>IF('Main Data'!H1114="Panerai",1,0)</f>
        <v>0</v>
      </c>
      <c r="V1114">
        <f>IF('Main Data'!H1114="Patek",1,0)</f>
        <v>0</v>
      </c>
      <c r="W1114">
        <f>IF('Main Data'!H1114="Rolex",1,0)</f>
        <v>0</v>
      </c>
      <c r="X1114">
        <f>IF('Main Data'!H1114="Tudor",1,0)</f>
        <v>0</v>
      </c>
      <c r="Y1114">
        <f>IF('Main Data'!H1114="Ulysse Nardin",1,0)</f>
        <v>0</v>
      </c>
      <c r="Z1114">
        <f>IF('Main Data'!H1114="Universal Geneve",1,0)</f>
        <v>0</v>
      </c>
      <c r="AA1114">
        <f>IF('Main Data'!H1114="Vacheron",1,0)</f>
        <v>0</v>
      </c>
      <c r="AB1114">
        <f>IF('Main Data'!H1114="Zenith",1,0)</f>
        <v>0</v>
      </c>
      <c r="AC1114">
        <f>IF('Main Data'!J1114="Stainless Steel",1,0)</f>
        <v>1</v>
      </c>
      <c r="AD1114">
        <f>IF('Main Data'!J1114="Two-tone",1,0)</f>
        <v>0</v>
      </c>
      <c r="AE1114">
        <f>IF(OR('Main Data'!J1114="YG 18K",'Main Data'!J1114="YG &lt;18K",'Main Data'!J1114="PG 18K",'Main Data'!J1114="PG &lt;18K",'Main Data'!J1114="WG 18K",'Main Data'!J1114="Mixes of 18K",'Main Data'!J1114="Mixes &lt;18K"),1,0)</f>
        <v>0</v>
      </c>
      <c r="AF1114">
        <f>IF('Main Data'!J1114="Platinum",1,0)</f>
        <v>0</v>
      </c>
      <c r="AG1114">
        <f>IF(OR('Main Data'!J1114="PVD",'Main Data'!J1114="Gold Plate",'Main Data'!J1114="Other"),1,0)</f>
        <v>0</v>
      </c>
      <c r="AH1114">
        <f>IF('Main Data'!N1114="Stainless Steel",1,0)</f>
        <v>1</v>
      </c>
      <c r="AI1114">
        <f>IF('Main Data'!N1114="Leather",1,0)</f>
        <v>0</v>
      </c>
      <c r="AJ1114">
        <f>IF('Main Data'!N1114="Two-tone",1,0)</f>
        <v>0</v>
      </c>
      <c r="AK1114">
        <f>IF(OR('Main Data'!N1114="YG 18K",'Main Data'!N1114="PG 18K",'Main Data'!N1114="WG 18K",'Main Data'!N1114="Mixes of 18K"),1,0)</f>
        <v>0</v>
      </c>
      <c r="AL1114">
        <f>IF(OR(,'Main Data'!N1114="PVD",'Main Data'!N1114="Gold plate"),1,0)</f>
        <v>0</v>
      </c>
      <c r="AM1114">
        <f>IF(OR('Main Data'!AV1114="Yes",'Main Data'!AW1114="Yes",'Main Data'!AU1114="Yes"),1,0)</f>
        <v>0</v>
      </c>
      <c r="AN1114">
        <f>IF(OR(ISTEXT('Main Data'!AX1114), ISTEXT('Main Data'!AY1114)),1,0)</f>
        <v>0</v>
      </c>
      <c r="AO1114">
        <f>IF('Main Data'!AZ1114="Yes",1,0)</f>
        <v>0</v>
      </c>
      <c r="AP1114">
        <f>IF('Main Data'!BA1114="Yes",1,0)</f>
        <v>0</v>
      </c>
      <c r="AQ1114">
        <f>IF('Main Data'!BD1114="Yes",1,0)</f>
        <v>0</v>
      </c>
      <c r="AR1114">
        <f>IF('Main Data'!BE1114="A",1,0)</f>
        <v>0</v>
      </c>
      <c r="AS1114">
        <f>IF('Main Data'!BE1114="AA",1,0)</f>
        <v>1</v>
      </c>
      <c r="AT1114">
        <f>IF('Main Data'!BE1114="AAA",1,0)</f>
        <v>0</v>
      </c>
      <c r="AU1114">
        <f>IF('Main Data'!BE1114="AAAA",1,0)</f>
        <v>0</v>
      </c>
      <c r="AV1114">
        <f>IF('Main Data'!P1114="Yes",1,0)</f>
        <v>0</v>
      </c>
      <c r="AW1114">
        <f>IF('Main Data'!AP1114="Yes",1,0)</f>
        <v>0</v>
      </c>
      <c r="AX1114">
        <f>IF(OR('Main Data'!V1114="Yes", 'Main Data'!W1114="Yes",'Main Data'!X1114="Yes"),1,0)</f>
        <v>0</v>
      </c>
      <c r="AY1114">
        <f>IF(OR('Main Data'!Y1114="Yes",'Main Data'!Z1114="Yes"),1,0)</f>
        <v>0</v>
      </c>
      <c r="AZ1114">
        <f>IF('Main Data'!AR1114="Yes",1,0)</f>
        <v>0</v>
      </c>
      <c r="BA1114">
        <f>IF('Main Data'!AS1114="Yes",1,0)</f>
        <v>0</v>
      </c>
      <c r="BB1114">
        <f>IF('Main Data'!AG1114="Yes",1,0)</f>
        <v>0</v>
      </c>
      <c r="BC1114">
        <f>IF('Main Data'!AB1114="Yes",1,0)</f>
        <v>0</v>
      </c>
      <c r="BD1114">
        <f>IF('Main Data'!AA1114="Yes",1,0)</f>
        <v>0</v>
      </c>
      <c r="BE1114">
        <f>IF('Main Data'!AC1114="Yes",1,0)</f>
        <v>0</v>
      </c>
      <c r="BF1114">
        <f>IF('Main Data'!AF1114="Yes",1,0)</f>
        <v>0</v>
      </c>
      <c r="BG1114">
        <f>IF(OR('Main Data'!AI1114="Yes",'Main Data'!AL1114="Yes"),1,0)</f>
        <v>1</v>
      </c>
      <c r="BH1114">
        <f>IF('Main Data'!AJ1114="Yes",1,0)</f>
        <v>0</v>
      </c>
      <c r="BI1114">
        <f>IF('Main Data'!AK1114="Yes",1,0)</f>
        <v>0</v>
      </c>
      <c r="BJ1114">
        <f>IF('Main Data'!AM1114="Yes",1,0)</f>
        <v>0</v>
      </c>
      <c r="BK1114">
        <f>IF('Main Data'!AQ1114="Yes",1,0)</f>
        <v>0</v>
      </c>
      <c r="BL1114" s="21">
        <f t="shared" si="103"/>
        <v>0</v>
      </c>
      <c r="BM1114" s="21">
        <f t="shared" si="104"/>
        <v>1</v>
      </c>
      <c r="BN1114" s="21">
        <f t="shared" si="105"/>
        <v>0</v>
      </c>
      <c r="BO1114" s="21">
        <f t="shared" si="106"/>
        <v>0</v>
      </c>
      <c r="BP1114" s="21">
        <f t="shared" si="107"/>
        <v>0</v>
      </c>
    </row>
    <row r="1115" spans="1:68" x14ac:dyDescent="0.2">
      <c r="A1115">
        <v>1111</v>
      </c>
      <c r="B1115" s="33">
        <f>'Main Data'!C1115</f>
        <v>43779</v>
      </c>
      <c r="C1115">
        <f>'Main Data'!D1115</f>
        <v>549</v>
      </c>
      <c r="D1115" s="26">
        <f>'Main Data'!E1115</f>
        <v>5000</v>
      </c>
      <c r="E1115" s="26">
        <f>'Main Data'!F1115</f>
        <v>6250</v>
      </c>
      <c r="F1115" s="34">
        <f t="shared" si="102"/>
        <v>8.5171931914162382</v>
      </c>
      <c r="G1115">
        <f>IF('Main Data'!H1115="AP",1,0)</f>
        <v>0</v>
      </c>
      <c r="H1115">
        <f>IF('Main Data'!H1115="Blancpain",1,0)</f>
        <v>0</v>
      </c>
      <c r="I1115">
        <f>IF('Main Data'!H1115="Breguet",1,0)</f>
        <v>0</v>
      </c>
      <c r="J1115">
        <f>IF('Main Data'!H1115="Breitling",1,0)</f>
        <v>0</v>
      </c>
      <c r="K1115">
        <f>IF('Main Data'!H1115="Cartier",1,0)</f>
        <v>0</v>
      </c>
      <c r="L1115">
        <f>IF('Main Data'!H1115="Gallet",1,0)</f>
        <v>0</v>
      </c>
      <c r="M1115">
        <f>IF('Main Data'!H1115="Girard Perregaux",1,0)</f>
        <v>0</v>
      </c>
      <c r="N1115">
        <f>IF('Main Data'!H1115="Gubelin",1,0)</f>
        <v>0</v>
      </c>
      <c r="O1115">
        <f>IF('Main Data'!H1115="Heuer",1,0)</f>
        <v>1</v>
      </c>
      <c r="P1115">
        <f>IF('Main Data'!H1115="IWC",1,0)</f>
        <v>0</v>
      </c>
      <c r="Q1115">
        <f>IF('Main Data'!H1115="JLC",1,0)</f>
        <v>0</v>
      </c>
      <c r="R1115">
        <f>IF('Main Data'!H1115="Longines",1,0)</f>
        <v>0</v>
      </c>
      <c r="S1115">
        <f>IF('Main Data'!H1115="Movado",1,0)</f>
        <v>0</v>
      </c>
      <c r="T1115">
        <f>IF('Main Data'!H1115="Omega",1,0)</f>
        <v>0</v>
      </c>
      <c r="U1115">
        <f>IF('Main Data'!H1115="Panerai",1,0)</f>
        <v>0</v>
      </c>
      <c r="V1115">
        <f>IF('Main Data'!H1115="Patek",1,0)</f>
        <v>0</v>
      </c>
      <c r="W1115">
        <f>IF('Main Data'!H1115="Rolex",1,0)</f>
        <v>0</v>
      </c>
      <c r="X1115">
        <f>IF('Main Data'!H1115="Tudor",1,0)</f>
        <v>0</v>
      </c>
      <c r="Y1115">
        <f>IF('Main Data'!H1115="Ulysse Nardin",1,0)</f>
        <v>0</v>
      </c>
      <c r="Z1115">
        <f>IF('Main Data'!H1115="Universal Geneve",1,0)</f>
        <v>0</v>
      </c>
      <c r="AA1115">
        <f>IF('Main Data'!H1115="Vacheron",1,0)</f>
        <v>0</v>
      </c>
      <c r="AB1115">
        <f>IF('Main Data'!H1115="Zenith",1,0)</f>
        <v>0</v>
      </c>
      <c r="AC1115">
        <f>IF('Main Data'!J1115="Stainless Steel",1,0)</f>
        <v>1</v>
      </c>
      <c r="AD1115">
        <f>IF('Main Data'!J1115="Two-tone",1,0)</f>
        <v>0</v>
      </c>
      <c r="AE1115">
        <f>IF(OR('Main Data'!J1115="YG 18K",'Main Data'!J1115="YG &lt;18K",'Main Data'!J1115="PG 18K",'Main Data'!J1115="PG &lt;18K",'Main Data'!J1115="WG 18K",'Main Data'!J1115="Mixes of 18K",'Main Data'!J1115="Mixes &lt;18K"),1,0)</f>
        <v>0</v>
      </c>
      <c r="AF1115">
        <f>IF('Main Data'!J1115="Platinum",1,0)</f>
        <v>0</v>
      </c>
      <c r="AG1115">
        <f>IF(OR('Main Data'!J1115="PVD",'Main Data'!J1115="Gold Plate",'Main Data'!J1115="Other"),1,0)</f>
        <v>0</v>
      </c>
      <c r="AH1115">
        <f>IF('Main Data'!N1115="Stainless Steel",1,0)</f>
        <v>1</v>
      </c>
      <c r="AI1115">
        <f>IF('Main Data'!N1115="Leather",1,0)</f>
        <v>0</v>
      </c>
      <c r="AJ1115">
        <f>IF('Main Data'!N1115="Two-tone",1,0)</f>
        <v>0</v>
      </c>
      <c r="AK1115">
        <f>IF(OR('Main Data'!N1115="YG 18K",'Main Data'!N1115="PG 18K",'Main Data'!N1115="WG 18K",'Main Data'!N1115="Mixes of 18K"),1,0)</f>
        <v>0</v>
      </c>
      <c r="AL1115">
        <f>IF(OR(,'Main Data'!N1115="PVD",'Main Data'!N1115="Gold plate"),1,0)</f>
        <v>0</v>
      </c>
      <c r="AM1115">
        <f>IF(OR('Main Data'!AV1115="Yes",'Main Data'!AW1115="Yes",'Main Data'!AU1115="Yes"),1,0)</f>
        <v>0</v>
      </c>
      <c r="AN1115">
        <f>IF(OR(ISTEXT('Main Data'!AX1115), ISTEXT('Main Data'!AY1115)),1,0)</f>
        <v>0</v>
      </c>
      <c r="AO1115">
        <f>IF('Main Data'!AZ1115="Yes",1,0)</f>
        <v>0</v>
      </c>
      <c r="AP1115">
        <f>IF('Main Data'!BA1115="Yes",1,0)</f>
        <v>0</v>
      </c>
      <c r="AQ1115">
        <f>IF('Main Data'!BD1115="Yes",1,0)</f>
        <v>0</v>
      </c>
      <c r="AR1115">
        <f>IF('Main Data'!BE1115="A",1,0)</f>
        <v>0</v>
      </c>
      <c r="AS1115">
        <f>IF('Main Data'!BE1115="AA",1,0)</f>
        <v>1</v>
      </c>
      <c r="AT1115">
        <f>IF('Main Data'!BE1115="AAA",1,0)</f>
        <v>0</v>
      </c>
      <c r="AU1115">
        <f>IF('Main Data'!BE1115="AAAA",1,0)</f>
        <v>0</v>
      </c>
      <c r="AV1115">
        <f>IF('Main Data'!P1115="Yes",1,0)</f>
        <v>0</v>
      </c>
      <c r="AW1115">
        <f>IF('Main Data'!AP1115="Yes",1,0)</f>
        <v>0</v>
      </c>
      <c r="AX1115">
        <f>IF(OR('Main Data'!V1115="Yes", 'Main Data'!W1115="Yes",'Main Data'!X1115="Yes"),1,0)</f>
        <v>1</v>
      </c>
      <c r="AY1115">
        <f>IF(OR('Main Data'!Y1115="Yes",'Main Data'!Z1115="Yes"),1,0)</f>
        <v>0</v>
      </c>
      <c r="AZ1115">
        <f>IF('Main Data'!AR1115="Yes",1,0)</f>
        <v>0</v>
      </c>
      <c r="BA1115">
        <f>IF('Main Data'!AS1115="Yes",1,0)</f>
        <v>0</v>
      </c>
      <c r="BB1115">
        <f>IF('Main Data'!AG1115="Yes",1,0)</f>
        <v>0</v>
      </c>
      <c r="BC1115">
        <f>IF('Main Data'!AB1115="Yes",1,0)</f>
        <v>0</v>
      </c>
      <c r="BD1115">
        <f>IF('Main Data'!AA1115="Yes",1,0)</f>
        <v>0</v>
      </c>
      <c r="BE1115">
        <f>IF('Main Data'!AC1115="Yes",1,0)</f>
        <v>0</v>
      </c>
      <c r="BF1115">
        <f>IF('Main Data'!AF1115="Yes",1,0)</f>
        <v>0</v>
      </c>
      <c r="BG1115">
        <f>IF(OR('Main Data'!AI1115="Yes",'Main Data'!AL1115="Yes"),1,0)</f>
        <v>1</v>
      </c>
      <c r="BH1115">
        <f>IF('Main Data'!AJ1115="Yes",1,0)</f>
        <v>0</v>
      </c>
      <c r="BI1115">
        <f>IF('Main Data'!AK1115="Yes",1,0)</f>
        <v>0</v>
      </c>
      <c r="BJ1115">
        <f>IF('Main Data'!AM1115="Yes",1,0)</f>
        <v>0</v>
      </c>
      <c r="BK1115">
        <f>IF('Main Data'!AQ1115="Yes",1,0)</f>
        <v>0</v>
      </c>
      <c r="BL1115" s="21">
        <f t="shared" si="103"/>
        <v>0</v>
      </c>
      <c r="BM1115" s="21">
        <f t="shared" si="104"/>
        <v>1</v>
      </c>
      <c r="BN1115" s="21">
        <f t="shared" si="105"/>
        <v>0</v>
      </c>
      <c r="BO1115" s="21">
        <f t="shared" si="106"/>
        <v>0</v>
      </c>
      <c r="BP1115" s="21">
        <f t="shared" si="107"/>
        <v>0</v>
      </c>
    </row>
    <row r="1116" spans="1:68" x14ac:dyDescent="0.2">
      <c r="A1116">
        <v>1112</v>
      </c>
      <c r="B1116" s="33">
        <f>'Main Data'!C1116</f>
        <v>43779</v>
      </c>
      <c r="C1116">
        <f>'Main Data'!D1116</f>
        <v>550</v>
      </c>
      <c r="D1116" s="26">
        <f>'Main Data'!E1116</f>
        <v>1900</v>
      </c>
      <c r="E1116" s="26">
        <f>'Main Data'!F1116</f>
        <v>2375</v>
      </c>
      <c r="F1116" s="34">
        <f t="shared" si="102"/>
        <v>7.5496091651545321</v>
      </c>
      <c r="G1116">
        <f>IF('Main Data'!H1116="AP",1,0)</f>
        <v>0</v>
      </c>
      <c r="H1116">
        <f>IF('Main Data'!H1116="Blancpain",1,0)</f>
        <v>0</v>
      </c>
      <c r="I1116">
        <f>IF('Main Data'!H1116="Breguet",1,0)</f>
        <v>0</v>
      </c>
      <c r="J1116">
        <f>IF('Main Data'!H1116="Breitling",1,0)</f>
        <v>0</v>
      </c>
      <c r="K1116">
        <f>IF('Main Data'!H1116="Cartier",1,0)</f>
        <v>0</v>
      </c>
      <c r="L1116">
        <f>IF('Main Data'!H1116="Gallet",1,0)</f>
        <v>0</v>
      </c>
      <c r="M1116">
        <f>IF('Main Data'!H1116="Girard Perregaux",1,0)</f>
        <v>0</v>
      </c>
      <c r="N1116">
        <f>IF('Main Data'!H1116="Gubelin",1,0)</f>
        <v>0</v>
      </c>
      <c r="O1116">
        <f>IF('Main Data'!H1116="Heuer",1,0)</f>
        <v>1</v>
      </c>
      <c r="P1116">
        <f>IF('Main Data'!H1116="IWC",1,0)</f>
        <v>0</v>
      </c>
      <c r="Q1116">
        <f>IF('Main Data'!H1116="JLC",1,0)</f>
        <v>0</v>
      </c>
      <c r="R1116">
        <f>IF('Main Data'!H1116="Longines",1,0)</f>
        <v>0</v>
      </c>
      <c r="S1116">
        <f>IF('Main Data'!H1116="Movado",1,0)</f>
        <v>0</v>
      </c>
      <c r="T1116">
        <f>IF('Main Data'!H1116="Omega",1,0)</f>
        <v>0</v>
      </c>
      <c r="U1116">
        <f>IF('Main Data'!H1116="Panerai",1,0)</f>
        <v>0</v>
      </c>
      <c r="V1116">
        <f>IF('Main Data'!H1116="Patek",1,0)</f>
        <v>0</v>
      </c>
      <c r="W1116">
        <f>IF('Main Data'!H1116="Rolex",1,0)</f>
        <v>0</v>
      </c>
      <c r="X1116">
        <f>IF('Main Data'!H1116="Tudor",1,0)</f>
        <v>0</v>
      </c>
      <c r="Y1116">
        <f>IF('Main Data'!H1116="Ulysse Nardin",1,0)</f>
        <v>0</v>
      </c>
      <c r="Z1116">
        <f>IF('Main Data'!H1116="Universal Geneve",1,0)</f>
        <v>0</v>
      </c>
      <c r="AA1116">
        <f>IF('Main Data'!H1116="Vacheron",1,0)</f>
        <v>0</v>
      </c>
      <c r="AB1116">
        <f>IF('Main Data'!H1116="Zenith",1,0)</f>
        <v>0</v>
      </c>
      <c r="AC1116">
        <f>IF('Main Data'!J1116="Stainless Steel",1,0)</f>
        <v>1</v>
      </c>
      <c r="AD1116">
        <f>IF('Main Data'!J1116="Two-tone",1,0)</f>
        <v>0</v>
      </c>
      <c r="AE1116">
        <f>IF(OR('Main Data'!J1116="YG 18K",'Main Data'!J1116="YG &lt;18K",'Main Data'!J1116="PG 18K",'Main Data'!J1116="PG &lt;18K",'Main Data'!J1116="WG 18K",'Main Data'!J1116="Mixes of 18K",'Main Data'!J1116="Mixes &lt;18K"),1,0)</f>
        <v>0</v>
      </c>
      <c r="AF1116">
        <f>IF('Main Data'!J1116="Platinum",1,0)</f>
        <v>0</v>
      </c>
      <c r="AG1116">
        <f>IF(OR('Main Data'!J1116="PVD",'Main Data'!J1116="Gold Plate",'Main Data'!J1116="Other"),1,0)</f>
        <v>0</v>
      </c>
      <c r="AH1116">
        <f>IF('Main Data'!N1116="Stainless Steel",1,0)</f>
        <v>0</v>
      </c>
      <c r="AI1116">
        <f>IF('Main Data'!N1116="Leather",1,0)</f>
        <v>1</v>
      </c>
      <c r="AJ1116">
        <f>IF('Main Data'!N1116="Two-tone",1,0)</f>
        <v>0</v>
      </c>
      <c r="AK1116">
        <f>IF(OR('Main Data'!N1116="YG 18K",'Main Data'!N1116="PG 18K",'Main Data'!N1116="WG 18K",'Main Data'!N1116="Mixes of 18K"),1,0)</f>
        <v>0</v>
      </c>
      <c r="AL1116">
        <f>IF(OR(,'Main Data'!N1116="PVD",'Main Data'!N1116="Gold plate"),1,0)</f>
        <v>0</v>
      </c>
      <c r="AM1116">
        <f>IF(OR('Main Data'!AV1116="Yes",'Main Data'!AW1116="Yes",'Main Data'!AU1116="Yes"),1,0)</f>
        <v>0</v>
      </c>
      <c r="AN1116">
        <f>IF(OR(ISTEXT('Main Data'!AX1116), ISTEXT('Main Data'!AY1116)),1,0)</f>
        <v>0</v>
      </c>
      <c r="AO1116">
        <f>IF('Main Data'!AZ1116="Yes",1,0)</f>
        <v>0</v>
      </c>
      <c r="AP1116">
        <f>IF('Main Data'!BA1116="Yes",1,0)</f>
        <v>0</v>
      </c>
      <c r="AQ1116">
        <f>IF('Main Data'!BD1116="Yes",1,0)</f>
        <v>0</v>
      </c>
      <c r="AR1116">
        <f>IF('Main Data'!BE1116="A",1,0)</f>
        <v>0</v>
      </c>
      <c r="AS1116">
        <f>IF('Main Data'!BE1116="AA",1,0)</f>
        <v>1</v>
      </c>
      <c r="AT1116">
        <f>IF('Main Data'!BE1116="AAA",1,0)</f>
        <v>0</v>
      </c>
      <c r="AU1116">
        <f>IF('Main Data'!BE1116="AAAA",1,0)</f>
        <v>0</v>
      </c>
      <c r="AV1116">
        <f>IF('Main Data'!P1116="Yes",1,0)</f>
        <v>0</v>
      </c>
      <c r="AW1116">
        <f>IF('Main Data'!AP1116="Yes",1,0)</f>
        <v>0</v>
      </c>
      <c r="AX1116">
        <f>IF(OR('Main Data'!V1116="Yes", 'Main Data'!W1116="Yes",'Main Data'!X1116="Yes"),1,0)</f>
        <v>1</v>
      </c>
      <c r="AY1116">
        <f>IF(OR('Main Data'!Y1116="Yes",'Main Data'!Z1116="Yes"),1,0)</f>
        <v>0</v>
      </c>
      <c r="AZ1116">
        <f>IF('Main Data'!AR1116="Yes",1,0)</f>
        <v>0</v>
      </c>
      <c r="BA1116">
        <f>IF('Main Data'!AS1116="Yes",1,0)</f>
        <v>0</v>
      </c>
      <c r="BB1116">
        <f>IF('Main Data'!AG1116="Yes",1,0)</f>
        <v>0</v>
      </c>
      <c r="BC1116">
        <f>IF('Main Data'!AB1116="Yes",1,0)</f>
        <v>0</v>
      </c>
      <c r="BD1116">
        <f>IF('Main Data'!AA1116="Yes",1,0)</f>
        <v>0</v>
      </c>
      <c r="BE1116">
        <f>IF('Main Data'!AC1116="Yes",1,0)</f>
        <v>0</v>
      </c>
      <c r="BF1116">
        <f>IF('Main Data'!AF1116="Yes",1,0)</f>
        <v>0</v>
      </c>
      <c r="BG1116">
        <f>IF(OR('Main Data'!AI1116="Yes",'Main Data'!AL1116="Yes"),1,0)</f>
        <v>1</v>
      </c>
      <c r="BH1116">
        <f>IF('Main Data'!AJ1116="Yes",1,0)</f>
        <v>0</v>
      </c>
      <c r="BI1116">
        <f>IF('Main Data'!AK1116="Yes",1,0)</f>
        <v>0</v>
      </c>
      <c r="BJ1116">
        <f>IF('Main Data'!AM1116="Yes",1,0)</f>
        <v>0</v>
      </c>
      <c r="BK1116">
        <f>IF('Main Data'!AQ1116="Yes",1,0)</f>
        <v>0</v>
      </c>
      <c r="BL1116" s="21">
        <f t="shared" si="103"/>
        <v>0</v>
      </c>
      <c r="BM1116" s="21">
        <f t="shared" si="104"/>
        <v>1</v>
      </c>
      <c r="BN1116" s="21">
        <f t="shared" si="105"/>
        <v>0</v>
      </c>
      <c r="BO1116" s="21">
        <f t="shared" si="106"/>
        <v>0</v>
      </c>
      <c r="BP1116" s="21">
        <f t="shared" si="107"/>
        <v>0</v>
      </c>
    </row>
    <row r="1117" spans="1:68" x14ac:dyDescent="0.2">
      <c r="A1117">
        <v>1113</v>
      </c>
      <c r="B1117" s="33">
        <f>'Main Data'!C1117</f>
        <v>43779</v>
      </c>
      <c r="C1117">
        <f>'Main Data'!D1117</f>
        <v>553</v>
      </c>
      <c r="D1117" s="26">
        <f>'Main Data'!E1117</f>
        <v>1600</v>
      </c>
      <c r="E1117" s="26">
        <f>'Main Data'!F1117</f>
        <v>2000</v>
      </c>
      <c r="F1117" s="34">
        <f t="shared" si="102"/>
        <v>7.3777589082278725</v>
      </c>
      <c r="G1117">
        <f>IF('Main Data'!H1117="AP",1,0)</f>
        <v>0</v>
      </c>
      <c r="H1117">
        <f>IF('Main Data'!H1117="Blancpain",1,0)</f>
        <v>0</v>
      </c>
      <c r="I1117">
        <f>IF('Main Data'!H1117="Breguet",1,0)</f>
        <v>0</v>
      </c>
      <c r="J1117">
        <f>IF('Main Data'!H1117="Breitling",1,0)</f>
        <v>0</v>
      </c>
      <c r="K1117">
        <f>IF('Main Data'!H1117="Cartier",1,0)</f>
        <v>0</v>
      </c>
      <c r="L1117">
        <f>IF('Main Data'!H1117="Gallet",1,0)</f>
        <v>0</v>
      </c>
      <c r="M1117">
        <f>IF('Main Data'!H1117="Girard Perregaux",1,0)</f>
        <v>0</v>
      </c>
      <c r="N1117">
        <f>IF('Main Data'!H1117="Gubelin",1,0)</f>
        <v>0</v>
      </c>
      <c r="O1117">
        <f>IF('Main Data'!H1117="Heuer",1,0)</f>
        <v>0</v>
      </c>
      <c r="P1117">
        <f>IF('Main Data'!H1117="IWC",1,0)</f>
        <v>0</v>
      </c>
      <c r="Q1117">
        <f>IF('Main Data'!H1117="JLC",1,0)</f>
        <v>0</v>
      </c>
      <c r="R1117">
        <f>IF('Main Data'!H1117="Longines",1,0)</f>
        <v>0</v>
      </c>
      <c r="S1117">
        <f>IF('Main Data'!H1117="Movado",1,0)</f>
        <v>0</v>
      </c>
      <c r="T1117">
        <f>IF('Main Data'!H1117="Omega",1,0)</f>
        <v>0</v>
      </c>
      <c r="U1117">
        <f>IF('Main Data'!H1117="Panerai",1,0)</f>
        <v>0</v>
      </c>
      <c r="V1117">
        <f>IF('Main Data'!H1117="Patek",1,0)</f>
        <v>0</v>
      </c>
      <c r="W1117">
        <f>IF('Main Data'!H1117="Rolex",1,0)</f>
        <v>0</v>
      </c>
      <c r="X1117">
        <f>IF('Main Data'!H1117="Tudor",1,0)</f>
        <v>0</v>
      </c>
      <c r="Y1117">
        <f>IF('Main Data'!H1117="Ulysse Nardin",1,0)</f>
        <v>0</v>
      </c>
      <c r="Z1117">
        <f>IF('Main Data'!H1117="Universal Geneve",1,0)</f>
        <v>0</v>
      </c>
      <c r="AA1117">
        <f>IF('Main Data'!H1117="Vacheron",1,0)</f>
        <v>0</v>
      </c>
      <c r="AB1117">
        <f>IF('Main Data'!H1117="Zenith",1,0)</f>
        <v>1</v>
      </c>
      <c r="AC1117">
        <f>IF('Main Data'!J1117="Stainless Steel",1,0)</f>
        <v>1</v>
      </c>
      <c r="AD1117">
        <f>IF('Main Data'!J1117="Two-tone",1,0)</f>
        <v>0</v>
      </c>
      <c r="AE1117">
        <f>IF(OR('Main Data'!J1117="YG 18K",'Main Data'!J1117="YG &lt;18K",'Main Data'!J1117="PG 18K",'Main Data'!J1117="PG &lt;18K",'Main Data'!J1117="WG 18K",'Main Data'!J1117="Mixes of 18K",'Main Data'!J1117="Mixes &lt;18K"),1,0)</f>
        <v>0</v>
      </c>
      <c r="AF1117">
        <f>IF('Main Data'!J1117="Platinum",1,0)</f>
        <v>0</v>
      </c>
      <c r="AG1117">
        <f>IF(OR('Main Data'!J1117="PVD",'Main Data'!J1117="Gold Plate",'Main Data'!J1117="Other"),1,0)</f>
        <v>0</v>
      </c>
      <c r="AH1117">
        <f>IF('Main Data'!N1117="Stainless Steel",1,0)</f>
        <v>1</v>
      </c>
      <c r="AI1117">
        <f>IF('Main Data'!N1117="Leather",1,0)</f>
        <v>0</v>
      </c>
      <c r="AJ1117">
        <f>IF('Main Data'!N1117="Two-tone",1,0)</f>
        <v>0</v>
      </c>
      <c r="AK1117">
        <f>IF(OR('Main Data'!N1117="YG 18K",'Main Data'!N1117="PG 18K",'Main Data'!N1117="WG 18K",'Main Data'!N1117="Mixes of 18K"),1,0)</f>
        <v>0</v>
      </c>
      <c r="AL1117">
        <f>IF(OR(,'Main Data'!N1117="PVD",'Main Data'!N1117="Gold plate"),1,0)</f>
        <v>0</v>
      </c>
      <c r="AM1117">
        <f>IF(OR('Main Data'!AV1117="Yes",'Main Data'!AW1117="Yes",'Main Data'!AU1117="Yes"),1,0)</f>
        <v>0</v>
      </c>
      <c r="AN1117">
        <f>IF(OR(ISTEXT('Main Data'!AX1117), ISTEXT('Main Data'!AY1117)),1,0)</f>
        <v>0</v>
      </c>
      <c r="AO1117">
        <f>IF('Main Data'!AZ1117="Yes",1,0)</f>
        <v>0</v>
      </c>
      <c r="AP1117">
        <f>IF('Main Data'!BA1117="Yes",1,0)</f>
        <v>0</v>
      </c>
      <c r="AQ1117">
        <f>IF('Main Data'!BD1117="Yes",1,0)</f>
        <v>0</v>
      </c>
      <c r="AR1117">
        <f>IF('Main Data'!BE1117="A",1,0)</f>
        <v>0</v>
      </c>
      <c r="AS1117">
        <f>IF('Main Data'!BE1117="AA",1,0)</f>
        <v>1</v>
      </c>
      <c r="AT1117">
        <f>IF('Main Data'!BE1117="AAA",1,0)</f>
        <v>0</v>
      </c>
      <c r="AU1117">
        <f>IF('Main Data'!BE1117="AAAA",1,0)</f>
        <v>0</v>
      </c>
      <c r="AV1117">
        <f>IF('Main Data'!P1117="Yes",1,0)</f>
        <v>0</v>
      </c>
      <c r="AW1117">
        <f>IF('Main Data'!AP1117="Yes",1,0)</f>
        <v>0</v>
      </c>
      <c r="AX1117">
        <f>IF(OR('Main Data'!V1117="Yes", 'Main Data'!W1117="Yes",'Main Data'!X1117="Yes"),1,0)</f>
        <v>1</v>
      </c>
      <c r="AY1117">
        <f>IF(OR('Main Data'!Y1117="Yes",'Main Data'!Z1117="Yes"),1,0)</f>
        <v>0</v>
      </c>
      <c r="AZ1117">
        <f>IF('Main Data'!AR1117="Yes",1,0)</f>
        <v>0</v>
      </c>
      <c r="BA1117">
        <f>IF('Main Data'!AS1117="Yes",1,0)</f>
        <v>0</v>
      </c>
      <c r="BB1117">
        <f>IF('Main Data'!AG1117="Yes",1,0)</f>
        <v>0</v>
      </c>
      <c r="BC1117">
        <f>IF('Main Data'!AB1117="Yes",1,0)</f>
        <v>0</v>
      </c>
      <c r="BD1117">
        <f>IF('Main Data'!AA1117="Yes",1,0)</f>
        <v>1</v>
      </c>
      <c r="BE1117">
        <f>IF('Main Data'!AC1117="Yes",1,0)</f>
        <v>0</v>
      </c>
      <c r="BF1117">
        <f>IF('Main Data'!AF1117="Yes",1,0)</f>
        <v>0</v>
      </c>
      <c r="BG1117">
        <f>IF(OR('Main Data'!AI1117="Yes",'Main Data'!AL1117="Yes"),1,0)</f>
        <v>0</v>
      </c>
      <c r="BH1117">
        <f>IF('Main Data'!AJ1117="Yes",1,0)</f>
        <v>0</v>
      </c>
      <c r="BI1117">
        <f>IF('Main Data'!AK1117="Yes",1,0)</f>
        <v>0</v>
      </c>
      <c r="BJ1117">
        <f>IF('Main Data'!AM1117="Yes",1,0)</f>
        <v>0</v>
      </c>
      <c r="BK1117">
        <f>IF('Main Data'!AQ1117="Yes",1,0)</f>
        <v>0</v>
      </c>
      <c r="BL1117" s="21">
        <f t="shared" si="103"/>
        <v>0</v>
      </c>
      <c r="BM1117" s="21">
        <f t="shared" si="104"/>
        <v>1</v>
      </c>
      <c r="BN1117" s="21">
        <f t="shared" si="105"/>
        <v>0</v>
      </c>
      <c r="BO1117" s="21">
        <f t="shared" si="106"/>
        <v>0</v>
      </c>
      <c r="BP1117" s="21">
        <f t="shared" si="107"/>
        <v>0</v>
      </c>
    </row>
    <row r="1118" spans="1:68" x14ac:dyDescent="0.2">
      <c r="A1118">
        <v>1114</v>
      </c>
      <c r="B1118" s="33">
        <f>'Main Data'!C1118</f>
        <v>43779</v>
      </c>
      <c r="C1118">
        <f>'Main Data'!D1118</f>
        <v>554</v>
      </c>
      <c r="D1118" s="26">
        <f>'Main Data'!E1118</f>
        <v>2700</v>
      </c>
      <c r="E1118" s="26">
        <f>'Main Data'!F1118</f>
        <v>3375</v>
      </c>
      <c r="F1118" s="34">
        <f t="shared" si="102"/>
        <v>7.90100705199242</v>
      </c>
      <c r="G1118">
        <f>IF('Main Data'!H1118="AP",1,0)</f>
        <v>0</v>
      </c>
      <c r="H1118">
        <f>IF('Main Data'!H1118="Blancpain",1,0)</f>
        <v>0</v>
      </c>
      <c r="I1118">
        <f>IF('Main Data'!H1118="Breguet",1,0)</f>
        <v>0</v>
      </c>
      <c r="J1118">
        <f>IF('Main Data'!H1118="Breitling",1,0)</f>
        <v>0</v>
      </c>
      <c r="K1118">
        <f>IF('Main Data'!H1118="Cartier",1,0)</f>
        <v>0</v>
      </c>
      <c r="L1118">
        <f>IF('Main Data'!H1118="Gallet",1,0)</f>
        <v>0</v>
      </c>
      <c r="M1118">
        <f>IF('Main Data'!H1118="Girard Perregaux",1,0)</f>
        <v>0</v>
      </c>
      <c r="N1118">
        <f>IF('Main Data'!H1118="Gubelin",1,0)</f>
        <v>0</v>
      </c>
      <c r="O1118">
        <f>IF('Main Data'!H1118="Heuer",1,0)</f>
        <v>0</v>
      </c>
      <c r="P1118">
        <f>IF('Main Data'!H1118="IWC",1,0)</f>
        <v>0</v>
      </c>
      <c r="Q1118">
        <f>IF('Main Data'!H1118="JLC",1,0)</f>
        <v>0</v>
      </c>
      <c r="R1118">
        <f>IF('Main Data'!H1118="Longines",1,0)</f>
        <v>0</v>
      </c>
      <c r="S1118">
        <f>IF('Main Data'!H1118="Movado",1,0)</f>
        <v>0</v>
      </c>
      <c r="T1118">
        <f>IF('Main Data'!H1118="Omega",1,0)</f>
        <v>0</v>
      </c>
      <c r="U1118">
        <f>IF('Main Data'!H1118="Panerai",1,0)</f>
        <v>0</v>
      </c>
      <c r="V1118">
        <f>IF('Main Data'!H1118="Patek",1,0)</f>
        <v>0</v>
      </c>
      <c r="W1118">
        <f>IF('Main Data'!H1118="Rolex",1,0)</f>
        <v>0</v>
      </c>
      <c r="X1118">
        <f>IF('Main Data'!H1118="Tudor",1,0)</f>
        <v>0</v>
      </c>
      <c r="Y1118">
        <f>IF('Main Data'!H1118="Ulysse Nardin",1,0)</f>
        <v>0</v>
      </c>
      <c r="Z1118">
        <f>IF('Main Data'!H1118="Universal Geneve",1,0)</f>
        <v>0</v>
      </c>
      <c r="AA1118">
        <f>IF('Main Data'!H1118="Vacheron",1,0)</f>
        <v>0</v>
      </c>
      <c r="AB1118">
        <f>IF('Main Data'!H1118="Zenith",1,0)</f>
        <v>1</v>
      </c>
      <c r="AC1118">
        <f>IF('Main Data'!J1118="Stainless Steel",1,0)</f>
        <v>1</v>
      </c>
      <c r="AD1118">
        <f>IF('Main Data'!J1118="Two-tone",1,0)</f>
        <v>0</v>
      </c>
      <c r="AE1118">
        <f>IF(OR('Main Data'!J1118="YG 18K",'Main Data'!J1118="YG &lt;18K",'Main Data'!J1118="PG 18K",'Main Data'!J1118="PG &lt;18K",'Main Data'!J1118="WG 18K",'Main Data'!J1118="Mixes of 18K",'Main Data'!J1118="Mixes &lt;18K"),1,0)</f>
        <v>0</v>
      </c>
      <c r="AF1118">
        <f>IF('Main Data'!J1118="Platinum",1,0)</f>
        <v>0</v>
      </c>
      <c r="AG1118">
        <f>IF(OR('Main Data'!J1118="PVD",'Main Data'!J1118="Gold Plate",'Main Data'!J1118="Other"),1,0)</f>
        <v>0</v>
      </c>
      <c r="AH1118">
        <f>IF('Main Data'!N1118="Stainless Steel",1,0)</f>
        <v>1</v>
      </c>
      <c r="AI1118">
        <f>IF('Main Data'!N1118="Leather",1,0)</f>
        <v>0</v>
      </c>
      <c r="AJ1118">
        <f>IF('Main Data'!N1118="Two-tone",1,0)</f>
        <v>0</v>
      </c>
      <c r="AK1118">
        <f>IF(OR('Main Data'!N1118="YG 18K",'Main Data'!N1118="PG 18K",'Main Data'!N1118="WG 18K",'Main Data'!N1118="Mixes of 18K"),1,0)</f>
        <v>0</v>
      </c>
      <c r="AL1118">
        <f>IF(OR(,'Main Data'!N1118="PVD",'Main Data'!N1118="Gold plate"),1,0)</f>
        <v>0</v>
      </c>
      <c r="AM1118">
        <f>IF(OR('Main Data'!AV1118="Yes",'Main Data'!AW1118="Yes",'Main Data'!AU1118="Yes"),1,0)</f>
        <v>0</v>
      </c>
      <c r="AN1118">
        <f>IF(OR(ISTEXT('Main Data'!AX1118), ISTEXT('Main Data'!AY1118)),1,0)</f>
        <v>0</v>
      </c>
      <c r="AO1118">
        <f>IF('Main Data'!AZ1118="Yes",1,0)</f>
        <v>0</v>
      </c>
      <c r="AP1118">
        <f>IF('Main Data'!BA1118="Yes",1,0)</f>
        <v>0</v>
      </c>
      <c r="AQ1118">
        <f>IF('Main Data'!BD1118="Yes",1,0)</f>
        <v>0</v>
      </c>
      <c r="AR1118">
        <f>IF('Main Data'!BE1118="A",1,0)</f>
        <v>0</v>
      </c>
      <c r="AS1118">
        <f>IF('Main Data'!BE1118="AA",1,0)</f>
        <v>1</v>
      </c>
      <c r="AT1118">
        <f>IF('Main Data'!BE1118="AAA",1,0)</f>
        <v>0</v>
      </c>
      <c r="AU1118">
        <f>IF('Main Data'!BE1118="AAAA",1,0)</f>
        <v>0</v>
      </c>
      <c r="AV1118">
        <f>IF('Main Data'!P1118="Yes",1,0)</f>
        <v>0</v>
      </c>
      <c r="AW1118">
        <f>IF('Main Data'!AP1118="Yes",1,0)</f>
        <v>0</v>
      </c>
      <c r="AX1118">
        <f>IF(OR('Main Data'!V1118="Yes", 'Main Data'!W1118="Yes",'Main Data'!X1118="Yes"),1,0)</f>
        <v>1</v>
      </c>
      <c r="AY1118">
        <f>IF(OR('Main Data'!Y1118="Yes",'Main Data'!Z1118="Yes"),1,0)</f>
        <v>0</v>
      </c>
      <c r="AZ1118">
        <f>IF('Main Data'!AR1118="Yes",1,0)</f>
        <v>0</v>
      </c>
      <c r="BA1118">
        <f>IF('Main Data'!AS1118="Yes",1,0)</f>
        <v>0</v>
      </c>
      <c r="BB1118">
        <f>IF('Main Data'!AG1118="Yes",1,0)</f>
        <v>0</v>
      </c>
      <c r="BC1118">
        <f>IF('Main Data'!AB1118="Yes",1,0)</f>
        <v>0</v>
      </c>
      <c r="BD1118">
        <f>IF('Main Data'!AA1118="Yes",1,0)</f>
        <v>1</v>
      </c>
      <c r="BE1118">
        <f>IF('Main Data'!AC1118="Yes",1,0)</f>
        <v>0</v>
      </c>
      <c r="BF1118">
        <f>IF('Main Data'!AF1118="Yes",1,0)</f>
        <v>0</v>
      </c>
      <c r="BG1118">
        <f>IF(OR('Main Data'!AI1118="Yes",'Main Data'!AL1118="Yes"),1,0)</f>
        <v>1</v>
      </c>
      <c r="BH1118">
        <f>IF('Main Data'!AJ1118="Yes",1,0)</f>
        <v>0</v>
      </c>
      <c r="BI1118">
        <f>IF('Main Data'!AK1118="Yes",1,0)</f>
        <v>0</v>
      </c>
      <c r="BJ1118">
        <f>IF('Main Data'!AM1118="Yes",1,0)</f>
        <v>0</v>
      </c>
      <c r="BK1118">
        <f>IF('Main Data'!AQ1118="Yes",1,0)</f>
        <v>0</v>
      </c>
      <c r="BL1118" s="21">
        <f t="shared" si="103"/>
        <v>0</v>
      </c>
      <c r="BM1118" s="21">
        <f t="shared" si="104"/>
        <v>1</v>
      </c>
      <c r="BN1118" s="21">
        <f t="shared" si="105"/>
        <v>0</v>
      </c>
      <c r="BO1118" s="21">
        <f t="shared" si="106"/>
        <v>0</v>
      </c>
      <c r="BP1118" s="21">
        <f t="shared" si="107"/>
        <v>0</v>
      </c>
    </row>
    <row r="1119" spans="1:68" x14ac:dyDescent="0.2">
      <c r="A1119">
        <v>1115</v>
      </c>
      <c r="B1119" s="33">
        <f>'Main Data'!C1119</f>
        <v>43779</v>
      </c>
      <c r="C1119">
        <f>'Main Data'!D1119</f>
        <v>555</v>
      </c>
      <c r="D1119" s="26">
        <f>'Main Data'!E1119</f>
        <v>3500</v>
      </c>
      <c r="E1119" s="26">
        <f>'Main Data'!F1119</f>
        <v>4375</v>
      </c>
      <c r="F1119" s="34">
        <f t="shared" si="102"/>
        <v>8.1605182474775049</v>
      </c>
      <c r="G1119">
        <f>IF('Main Data'!H1119="AP",1,0)</f>
        <v>0</v>
      </c>
      <c r="H1119">
        <f>IF('Main Data'!H1119="Blancpain",1,0)</f>
        <v>0</v>
      </c>
      <c r="I1119">
        <f>IF('Main Data'!H1119="Breguet",1,0)</f>
        <v>0</v>
      </c>
      <c r="J1119">
        <f>IF('Main Data'!H1119="Breitling",1,0)</f>
        <v>0</v>
      </c>
      <c r="K1119">
        <f>IF('Main Data'!H1119="Cartier",1,0)</f>
        <v>0</v>
      </c>
      <c r="L1119">
        <f>IF('Main Data'!H1119="Gallet",1,0)</f>
        <v>0</v>
      </c>
      <c r="M1119">
        <f>IF('Main Data'!H1119="Girard Perregaux",1,0)</f>
        <v>0</v>
      </c>
      <c r="N1119">
        <f>IF('Main Data'!H1119="Gubelin",1,0)</f>
        <v>0</v>
      </c>
      <c r="O1119">
        <f>IF('Main Data'!H1119="Heuer",1,0)</f>
        <v>0</v>
      </c>
      <c r="P1119">
        <f>IF('Main Data'!H1119="IWC",1,0)</f>
        <v>0</v>
      </c>
      <c r="Q1119">
        <f>IF('Main Data'!H1119="JLC",1,0)</f>
        <v>0</v>
      </c>
      <c r="R1119">
        <f>IF('Main Data'!H1119="Longines",1,0)</f>
        <v>0</v>
      </c>
      <c r="S1119">
        <f>IF('Main Data'!H1119="Movado",1,0)</f>
        <v>0</v>
      </c>
      <c r="T1119">
        <f>IF('Main Data'!H1119="Omega",1,0)</f>
        <v>0</v>
      </c>
      <c r="U1119">
        <f>IF('Main Data'!H1119="Panerai",1,0)</f>
        <v>0</v>
      </c>
      <c r="V1119">
        <f>IF('Main Data'!H1119="Patek",1,0)</f>
        <v>0</v>
      </c>
      <c r="W1119">
        <f>IF('Main Data'!H1119="Rolex",1,0)</f>
        <v>0</v>
      </c>
      <c r="X1119">
        <f>IF('Main Data'!H1119="Tudor",1,0)</f>
        <v>0</v>
      </c>
      <c r="Y1119">
        <f>IF('Main Data'!H1119="Ulysse Nardin",1,0)</f>
        <v>0</v>
      </c>
      <c r="Z1119">
        <f>IF('Main Data'!H1119="Universal Geneve",1,0)</f>
        <v>0</v>
      </c>
      <c r="AA1119">
        <f>IF('Main Data'!H1119="Vacheron",1,0)</f>
        <v>0</v>
      </c>
      <c r="AB1119">
        <f>IF('Main Data'!H1119="Zenith",1,0)</f>
        <v>1</v>
      </c>
      <c r="AC1119">
        <f>IF('Main Data'!J1119="Stainless Steel",1,0)</f>
        <v>1</v>
      </c>
      <c r="AD1119">
        <f>IF('Main Data'!J1119="Two-tone",1,0)</f>
        <v>0</v>
      </c>
      <c r="AE1119">
        <f>IF(OR('Main Data'!J1119="YG 18K",'Main Data'!J1119="YG &lt;18K",'Main Data'!J1119="PG 18K",'Main Data'!J1119="PG &lt;18K",'Main Data'!J1119="WG 18K",'Main Data'!J1119="Mixes of 18K",'Main Data'!J1119="Mixes &lt;18K"),1,0)</f>
        <v>0</v>
      </c>
      <c r="AF1119">
        <f>IF('Main Data'!J1119="Platinum",1,0)</f>
        <v>0</v>
      </c>
      <c r="AG1119">
        <f>IF(OR('Main Data'!J1119="PVD",'Main Data'!J1119="Gold Plate",'Main Data'!J1119="Other"),1,0)</f>
        <v>0</v>
      </c>
      <c r="AH1119">
        <f>IF('Main Data'!N1119="Stainless Steel",1,0)</f>
        <v>0</v>
      </c>
      <c r="AI1119">
        <f>IF('Main Data'!N1119="Leather",1,0)</f>
        <v>1</v>
      </c>
      <c r="AJ1119">
        <f>IF('Main Data'!N1119="Two-tone",1,0)</f>
        <v>0</v>
      </c>
      <c r="AK1119">
        <f>IF(OR('Main Data'!N1119="YG 18K",'Main Data'!N1119="PG 18K",'Main Data'!N1119="WG 18K",'Main Data'!N1119="Mixes of 18K"),1,0)</f>
        <v>0</v>
      </c>
      <c r="AL1119">
        <f>IF(OR(,'Main Data'!N1119="PVD",'Main Data'!N1119="Gold plate"),1,0)</f>
        <v>0</v>
      </c>
      <c r="AM1119">
        <f>IF(OR('Main Data'!AV1119="Yes",'Main Data'!AW1119="Yes",'Main Data'!AU1119="Yes"),1,0)</f>
        <v>0</v>
      </c>
      <c r="AN1119">
        <f>IF(OR(ISTEXT('Main Data'!AX1119), ISTEXT('Main Data'!AY1119)),1,0)</f>
        <v>0</v>
      </c>
      <c r="AO1119">
        <f>IF('Main Data'!AZ1119="Yes",1,0)</f>
        <v>0</v>
      </c>
      <c r="AP1119">
        <f>IF('Main Data'!BA1119="Yes",1,0)</f>
        <v>0</v>
      </c>
      <c r="AQ1119">
        <f>IF('Main Data'!BD1119="Yes",1,0)</f>
        <v>0</v>
      </c>
      <c r="AR1119">
        <f>IF('Main Data'!BE1119="A",1,0)</f>
        <v>0</v>
      </c>
      <c r="AS1119">
        <f>IF('Main Data'!BE1119="AA",1,0)</f>
        <v>1</v>
      </c>
      <c r="AT1119">
        <f>IF('Main Data'!BE1119="AAA",1,0)</f>
        <v>0</v>
      </c>
      <c r="AU1119">
        <f>IF('Main Data'!BE1119="AAAA",1,0)</f>
        <v>0</v>
      </c>
      <c r="AV1119">
        <f>IF('Main Data'!P1119="Yes",1,0)</f>
        <v>0</v>
      </c>
      <c r="AW1119">
        <f>IF('Main Data'!AP1119="Yes",1,0)</f>
        <v>0</v>
      </c>
      <c r="AX1119">
        <f>IF(OR('Main Data'!V1119="Yes", 'Main Data'!W1119="Yes",'Main Data'!X1119="Yes"),1,0)</f>
        <v>1</v>
      </c>
      <c r="AY1119">
        <f>IF(OR('Main Data'!Y1119="Yes",'Main Data'!Z1119="Yes"),1,0)</f>
        <v>0</v>
      </c>
      <c r="AZ1119">
        <f>IF('Main Data'!AR1119="Yes",1,0)</f>
        <v>0</v>
      </c>
      <c r="BA1119">
        <f>IF('Main Data'!AS1119="Yes",1,0)</f>
        <v>0</v>
      </c>
      <c r="BB1119">
        <f>IF('Main Data'!AG1119="Yes",1,0)</f>
        <v>0</v>
      </c>
      <c r="BC1119">
        <f>IF('Main Data'!AB1119="Yes",1,0)</f>
        <v>0</v>
      </c>
      <c r="BD1119">
        <f>IF('Main Data'!AA1119="Yes",1,0)</f>
        <v>1</v>
      </c>
      <c r="BE1119">
        <f>IF('Main Data'!AC1119="Yes",1,0)</f>
        <v>0</v>
      </c>
      <c r="BF1119">
        <f>IF('Main Data'!AF1119="Yes",1,0)</f>
        <v>0</v>
      </c>
      <c r="BG1119">
        <f>IF(OR('Main Data'!AI1119="Yes",'Main Data'!AL1119="Yes"),1,0)</f>
        <v>0</v>
      </c>
      <c r="BH1119">
        <f>IF('Main Data'!AJ1119="Yes",1,0)</f>
        <v>0</v>
      </c>
      <c r="BI1119">
        <f>IF('Main Data'!AK1119="Yes",1,0)</f>
        <v>0</v>
      </c>
      <c r="BJ1119">
        <f>IF('Main Data'!AM1119="Yes",1,0)</f>
        <v>0</v>
      </c>
      <c r="BK1119">
        <f>IF('Main Data'!AQ1119="Yes",1,0)</f>
        <v>0</v>
      </c>
      <c r="BL1119" s="21">
        <f t="shared" si="103"/>
        <v>0</v>
      </c>
      <c r="BM1119" s="21">
        <f t="shared" si="104"/>
        <v>1</v>
      </c>
      <c r="BN1119" s="21">
        <f t="shared" si="105"/>
        <v>0</v>
      </c>
      <c r="BO1119" s="21">
        <f t="shared" si="106"/>
        <v>0</v>
      </c>
      <c r="BP1119" s="21">
        <f t="shared" si="107"/>
        <v>0</v>
      </c>
    </row>
    <row r="1120" spans="1:68" x14ac:dyDescent="0.2">
      <c r="A1120">
        <v>1116</v>
      </c>
      <c r="B1120" s="33">
        <f>'Main Data'!C1120</f>
        <v>43779</v>
      </c>
      <c r="C1120">
        <f>'Main Data'!D1120</f>
        <v>556</v>
      </c>
      <c r="D1120" s="26">
        <f>'Main Data'!E1120</f>
        <v>8000</v>
      </c>
      <c r="E1120" s="26">
        <f>'Main Data'!F1120</f>
        <v>10000</v>
      </c>
      <c r="F1120" s="34">
        <f t="shared" si="102"/>
        <v>8.987196820661973</v>
      </c>
      <c r="G1120">
        <f>IF('Main Data'!H1120="AP",1,0)</f>
        <v>0</v>
      </c>
      <c r="H1120">
        <f>IF('Main Data'!H1120="Blancpain",1,0)</f>
        <v>1</v>
      </c>
      <c r="I1120">
        <f>IF('Main Data'!H1120="Breguet",1,0)</f>
        <v>0</v>
      </c>
      <c r="J1120">
        <f>IF('Main Data'!H1120="Breitling",1,0)</f>
        <v>0</v>
      </c>
      <c r="K1120">
        <f>IF('Main Data'!H1120="Cartier",1,0)</f>
        <v>0</v>
      </c>
      <c r="L1120">
        <f>IF('Main Data'!H1120="Gallet",1,0)</f>
        <v>0</v>
      </c>
      <c r="M1120">
        <f>IF('Main Data'!H1120="Girard Perregaux",1,0)</f>
        <v>0</v>
      </c>
      <c r="N1120">
        <f>IF('Main Data'!H1120="Gubelin",1,0)</f>
        <v>0</v>
      </c>
      <c r="O1120">
        <f>IF('Main Data'!H1120="Heuer",1,0)</f>
        <v>0</v>
      </c>
      <c r="P1120">
        <f>IF('Main Data'!H1120="IWC",1,0)</f>
        <v>0</v>
      </c>
      <c r="Q1120">
        <f>IF('Main Data'!H1120="JLC",1,0)</f>
        <v>0</v>
      </c>
      <c r="R1120">
        <f>IF('Main Data'!H1120="Longines",1,0)</f>
        <v>0</v>
      </c>
      <c r="S1120">
        <f>IF('Main Data'!H1120="Movado",1,0)</f>
        <v>0</v>
      </c>
      <c r="T1120">
        <f>IF('Main Data'!H1120="Omega",1,0)</f>
        <v>0</v>
      </c>
      <c r="U1120">
        <f>IF('Main Data'!H1120="Panerai",1,0)</f>
        <v>0</v>
      </c>
      <c r="V1120">
        <f>IF('Main Data'!H1120="Patek",1,0)</f>
        <v>0</v>
      </c>
      <c r="W1120">
        <f>IF('Main Data'!H1120="Rolex",1,0)</f>
        <v>0</v>
      </c>
      <c r="X1120">
        <f>IF('Main Data'!H1120="Tudor",1,0)</f>
        <v>0</v>
      </c>
      <c r="Y1120">
        <f>IF('Main Data'!H1120="Ulysse Nardin",1,0)</f>
        <v>0</v>
      </c>
      <c r="Z1120">
        <f>IF('Main Data'!H1120="Universal Geneve",1,0)</f>
        <v>0</v>
      </c>
      <c r="AA1120">
        <f>IF('Main Data'!H1120="Vacheron",1,0)</f>
        <v>0</v>
      </c>
      <c r="AB1120">
        <f>IF('Main Data'!H1120="Zenith",1,0)</f>
        <v>0</v>
      </c>
      <c r="AC1120">
        <f>IF('Main Data'!J1120="Stainless Steel",1,0)</f>
        <v>1</v>
      </c>
      <c r="AD1120">
        <f>IF('Main Data'!J1120="Two-tone",1,0)</f>
        <v>0</v>
      </c>
      <c r="AE1120">
        <f>IF(OR('Main Data'!J1120="YG 18K",'Main Data'!J1120="YG &lt;18K",'Main Data'!J1120="PG 18K",'Main Data'!J1120="PG &lt;18K",'Main Data'!J1120="WG 18K",'Main Data'!J1120="Mixes of 18K",'Main Data'!J1120="Mixes &lt;18K"),1,0)</f>
        <v>0</v>
      </c>
      <c r="AF1120">
        <f>IF('Main Data'!J1120="Platinum",1,0)</f>
        <v>0</v>
      </c>
      <c r="AG1120">
        <f>IF(OR('Main Data'!J1120="PVD",'Main Data'!J1120="Gold Plate",'Main Data'!J1120="Other"),1,0)</f>
        <v>0</v>
      </c>
      <c r="AH1120">
        <f>IF('Main Data'!N1120="Stainless Steel",1,0)</f>
        <v>0</v>
      </c>
      <c r="AI1120">
        <f>IF('Main Data'!N1120="Leather",1,0)</f>
        <v>1</v>
      </c>
      <c r="AJ1120">
        <f>IF('Main Data'!N1120="Two-tone",1,0)</f>
        <v>0</v>
      </c>
      <c r="AK1120">
        <f>IF(OR('Main Data'!N1120="YG 18K",'Main Data'!N1120="PG 18K",'Main Data'!N1120="WG 18K",'Main Data'!N1120="Mixes of 18K"),1,0)</f>
        <v>0</v>
      </c>
      <c r="AL1120">
        <f>IF(OR(,'Main Data'!N1120="PVD",'Main Data'!N1120="Gold plate"),1,0)</f>
        <v>0</v>
      </c>
      <c r="AM1120">
        <f>IF(OR('Main Data'!AV1120="Yes",'Main Data'!AW1120="Yes",'Main Data'!AU1120="Yes"),1,0)</f>
        <v>0</v>
      </c>
      <c r="AN1120">
        <f>IF(OR(ISTEXT('Main Data'!AX1120), ISTEXT('Main Data'!AY1120)),1,0)</f>
        <v>0</v>
      </c>
      <c r="AO1120">
        <f>IF('Main Data'!AZ1120="Yes",1,0)</f>
        <v>0</v>
      </c>
      <c r="AP1120">
        <f>IF('Main Data'!BA1120="Yes",1,0)</f>
        <v>1</v>
      </c>
      <c r="AQ1120">
        <f>IF('Main Data'!BD1120="Yes",1,0)</f>
        <v>0</v>
      </c>
      <c r="AR1120">
        <f>IF('Main Data'!BE1120="A",1,0)</f>
        <v>0</v>
      </c>
      <c r="AS1120">
        <f>IF('Main Data'!BE1120="AA",1,0)</f>
        <v>0</v>
      </c>
      <c r="AT1120">
        <f>IF('Main Data'!BE1120="AAA",1,0)</f>
        <v>1</v>
      </c>
      <c r="AU1120">
        <f>IF('Main Data'!BE1120="AAAA",1,0)</f>
        <v>0</v>
      </c>
      <c r="AV1120">
        <f>IF('Main Data'!P1120="Yes",1,0)</f>
        <v>0</v>
      </c>
      <c r="AW1120">
        <f>IF('Main Data'!AP1120="Yes",1,0)</f>
        <v>0</v>
      </c>
      <c r="AX1120">
        <f>IF(OR('Main Data'!V1120="Yes", 'Main Data'!W1120="Yes",'Main Data'!X1120="Yes"),1,0)</f>
        <v>1</v>
      </c>
      <c r="AY1120">
        <f>IF(OR('Main Data'!Y1120="Yes",'Main Data'!Z1120="Yes"),1,0)</f>
        <v>0</v>
      </c>
      <c r="AZ1120">
        <f>IF('Main Data'!AR1120="Yes",1,0)</f>
        <v>0</v>
      </c>
      <c r="BA1120">
        <f>IF('Main Data'!AS1120="Yes",1,0)</f>
        <v>0</v>
      </c>
      <c r="BB1120">
        <f>IF('Main Data'!AG1120="Yes",1,0)</f>
        <v>0</v>
      </c>
      <c r="BC1120">
        <f>IF('Main Data'!AB1120="Yes",1,0)</f>
        <v>0</v>
      </c>
      <c r="BD1120">
        <f>IF('Main Data'!AA1120="Yes",1,0)</f>
        <v>1</v>
      </c>
      <c r="BE1120">
        <f>IF('Main Data'!AC1120="Yes",1,0)</f>
        <v>0</v>
      </c>
      <c r="BF1120">
        <f>IF('Main Data'!AF1120="Yes",1,0)</f>
        <v>0</v>
      </c>
      <c r="BG1120">
        <f>IF(OR('Main Data'!AI1120="Yes",'Main Data'!AL1120="Yes"),1,0)</f>
        <v>0</v>
      </c>
      <c r="BH1120">
        <f>IF('Main Data'!AJ1120="Yes",1,0)</f>
        <v>0</v>
      </c>
      <c r="BI1120">
        <f>IF('Main Data'!AK1120="Yes",1,0)</f>
        <v>0</v>
      </c>
      <c r="BJ1120">
        <f>IF('Main Data'!AM1120="Yes",1,0)</f>
        <v>0</v>
      </c>
      <c r="BK1120">
        <f>IF('Main Data'!AQ1120="Yes",1,0)</f>
        <v>0</v>
      </c>
      <c r="BL1120" s="21">
        <f t="shared" si="103"/>
        <v>0</v>
      </c>
      <c r="BM1120" s="21">
        <f t="shared" si="104"/>
        <v>1</v>
      </c>
      <c r="BN1120" s="21">
        <f t="shared" si="105"/>
        <v>0</v>
      </c>
      <c r="BO1120" s="21">
        <f t="shared" si="106"/>
        <v>0</v>
      </c>
      <c r="BP1120" s="21">
        <f t="shared" si="107"/>
        <v>0</v>
      </c>
    </row>
    <row r="1121" spans="1:68" x14ac:dyDescent="0.2">
      <c r="A1121">
        <v>1117</v>
      </c>
      <c r="B1121" s="33">
        <f>'Main Data'!C1121</f>
        <v>43779</v>
      </c>
      <c r="C1121">
        <f>'Main Data'!D1121</f>
        <v>559</v>
      </c>
      <c r="D1121" s="26">
        <f>'Main Data'!E1121</f>
        <v>2600</v>
      </c>
      <c r="E1121" s="26">
        <f>'Main Data'!F1121</f>
        <v>3250</v>
      </c>
      <c r="F1121" s="34">
        <f t="shared" si="102"/>
        <v>7.8632667240095735</v>
      </c>
      <c r="G1121">
        <f>IF('Main Data'!H1121="AP",1,0)</f>
        <v>0</v>
      </c>
      <c r="H1121">
        <f>IF('Main Data'!H1121="Blancpain",1,0)</f>
        <v>0</v>
      </c>
      <c r="I1121">
        <f>IF('Main Data'!H1121="Breguet",1,0)</f>
        <v>0</v>
      </c>
      <c r="J1121">
        <f>IF('Main Data'!H1121="Breitling",1,0)</f>
        <v>0</v>
      </c>
      <c r="K1121">
        <f>IF('Main Data'!H1121="Cartier",1,0)</f>
        <v>0</v>
      </c>
      <c r="L1121">
        <f>IF('Main Data'!H1121="Gallet",1,0)</f>
        <v>0</v>
      </c>
      <c r="M1121">
        <f>IF('Main Data'!H1121="Girard Perregaux",1,0)</f>
        <v>0</v>
      </c>
      <c r="N1121">
        <f>IF('Main Data'!H1121="Gubelin",1,0)</f>
        <v>0</v>
      </c>
      <c r="O1121">
        <f>IF('Main Data'!H1121="Heuer",1,0)</f>
        <v>0</v>
      </c>
      <c r="P1121">
        <f>IF('Main Data'!H1121="IWC",1,0)</f>
        <v>0</v>
      </c>
      <c r="Q1121">
        <f>IF('Main Data'!H1121="JLC",1,0)</f>
        <v>1</v>
      </c>
      <c r="R1121">
        <f>IF('Main Data'!H1121="Longines",1,0)</f>
        <v>0</v>
      </c>
      <c r="S1121">
        <f>IF('Main Data'!H1121="Movado",1,0)</f>
        <v>0</v>
      </c>
      <c r="T1121">
        <f>IF('Main Data'!H1121="Omega",1,0)</f>
        <v>0</v>
      </c>
      <c r="U1121">
        <f>IF('Main Data'!H1121="Panerai",1,0)</f>
        <v>0</v>
      </c>
      <c r="V1121">
        <f>IF('Main Data'!H1121="Patek",1,0)</f>
        <v>0</v>
      </c>
      <c r="W1121">
        <f>IF('Main Data'!H1121="Rolex",1,0)</f>
        <v>0</v>
      </c>
      <c r="X1121">
        <f>IF('Main Data'!H1121="Tudor",1,0)</f>
        <v>0</v>
      </c>
      <c r="Y1121">
        <f>IF('Main Data'!H1121="Ulysse Nardin",1,0)</f>
        <v>0</v>
      </c>
      <c r="Z1121">
        <f>IF('Main Data'!H1121="Universal Geneve",1,0)</f>
        <v>0</v>
      </c>
      <c r="AA1121">
        <f>IF('Main Data'!H1121="Vacheron",1,0)</f>
        <v>0</v>
      </c>
      <c r="AB1121">
        <f>IF('Main Data'!H1121="Zenith",1,0)</f>
        <v>0</v>
      </c>
      <c r="AC1121">
        <f>IF('Main Data'!J1121="Stainless Steel",1,0)</f>
        <v>1</v>
      </c>
      <c r="AD1121">
        <f>IF('Main Data'!J1121="Two-tone",1,0)</f>
        <v>0</v>
      </c>
      <c r="AE1121">
        <f>IF(OR('Main Data'!J1121="YG 18K",'Main Data'!J1121="YG &lt;18K",'Main Data'!J1121="PG 18K",'Main Data'!J1121="PG &lt;18K",'Main Data'!J1121="WG 18K",'Main Data'!J1121="Mixes of 18K",'Main Data'!J1121="Mixes &lt;18K"),1,0)</f>
        <v>0</v>
      </c>
      <c r="AF1121">
        <f>IF('Main Data'!J1121="Platinum",1,0)</f>
        <v>0</v>
      </c>
      <c r="AG1121">
        <f>IF(OR('Main Data'!J1121="PVD",'Main Data'!J1121="Gold Plate",'Main Data'!J1121="Other"),1,0)</f>
        <v>0</v>
      </c>
      <c r="AH1121">
        <f>IF('Main Data'!N1121="Stainless Steel",1,0)</f>
        <v>1</v>
      </c>
      <c r="AI1121">
        <f>IF('Main Data'!N1121="Leather",1,0)</f>
        <v>0</v>
      </c>
      <c r="AJ1121">
        <f>IF('Main Data'!N1121="Two-tone",1,0)</f>
        <v>0</v>
      </c>
      <c r="AK1121">
        <f>IF(OR('Main Data'!N1121="YG 18K",'Main Data'!N1121="PG 18K",'Main Data'!N1121="WG 18K",'Main Data'!N1121="Mixes of 18K"),1,0)</f>
        <v>0</v>
      </c>
      <c r="AL1121">
        <f>IF(OR(,'Main Data'!N1121="PVD",'Main Data'!N1121="Gold plate"),1,0)</f>
        <v>0</v>
      </c>
      <c r="AM1121">
        <f>IF(OR('Main Data'!AV1121="Yes",'Main Data'!AW1121="Yes",'Main Data'!AU1121="Yes"),1,0)</f>
        <v>0</v>
      </c>
      <c r="AN1121">
        <f>IF(OR(ISTEXT('Main Data'!AX1121), ISTEXT('Main Data'!AY1121)),1,0)</f>
        <v>0</v>
      </c>
      <c r="AO1121">
        <f>IF('Main Data'!AZ1121="Yes",1,0)</f>
        <v>0</v>
      </c>
      <c r="AP1121">
        <f>IF('Main Data'!BA1121="Yes",1,0)</f>
        <v>0</v>
      </c>
      <c r="AQ1121">
        <f>IF('Main Data'!BD1121="Yes",1,0)</f>
        <v>0</v>
      </c>
      <c r="AR1121">
        <f>IF('Main Data'!BE1121="A",1,0)</f>
        <v>0</v>
      </c>
      <c r="AS1121">
        <f>IF('Main Data'!BE1121="AA",1,0)</f>
        <v>1</v>
      </c>
      <c r="AT1121">
        <f>IF('Main Data'!BE1121="AAA",1,0)</f>
        <v>0</v>
      </c>
      <c r="AU1121">
        <f>IF('Main Data'!BE1121="AAAA",1,0)</f>
        <v>0</v>
      </c>
      <c r="AV1121">
        <f>IF('Main Data'!P1121="Yes",1,0)</f>
        <v>0</v>
      </c>
      <c r="AW1121">
        <f>IF('Main Data'!AP1121="Yes",1,0)</f>
        <v>0</v>
      </c>
      <c r="AX1121">
        <f>IF(OR('Main Data'!V1121="Yes", 'Main Data'!W1121="Yes",'Main Data'!X1121="Yes"),1,0)</f>
        <v>1</v>
      </c>
      <c r="AY1121">
        <f>IF(OR('Main Data'!Y1121="Yes",'Main Data'!Z1121="Yes"),1,0)</f>
        <v>0</v>
      </c>
      <c r="AZ1121">
        <f>IF('Main Data'!AR1121="Yes",1,0)</f>
        <v>0</v>
      </c>
      <c r="BA1121">
        <f>IF('Main Data'!AS1121="Yes",1,0)</f>
        <v>1</v>
      </c>
      <c r="BB1121">
        <f>IF('Main Data'!AG1121="Yes",1,0)</f>
        <v>0</v>
      </c>
      <c r="BC1121">
        <f>IF('Main Data'!AB1121="Yes",1,0)</f>
        <v>0</v>
      </c>
      <c r="BD1121">
        <f>IF('Main Data'!AA1121="Yes",1,0)</f>
        <v>1</v>
      </c>
      <c r="BE1121">
        <f>IF('Main Data'!AC1121="Yes",1,0)</f>
        <v>0</v>
      </c>
      <c r="BF1121">
        <f>IF('Main Data'!AF1121="Yes",1,0)</f>
        <v>0</v>
      </c>
      <c r="BG1121">
        <f>IF(OR('Main Data'!AI1121="Yes",'Main Data'!AL1121="Yes"),1,0)</f>
        <v>0</v>
      </c>
      <c r="BH1121">
        <f>IF('Main Data'!AJ1121="Yes",1,0)</f>
        <v>0</v>
      </c>
      <c r="BI1121">
        <f>IF('Main Data'!AK1121="Yes",1,0)</f>
        <v>0</v>
      </c>
      <c r="BJ1121">
        <f>IF('Main Data'!AM1121="Yes",1,0)</f>
        <v>0</v>
      </c>
      <c r="BK1121">
        <f>IF('Main Data'!AQ1121="Yes",1,0)</f>
        <v>0</v>
      </c>
      <c r="BL1121" s="21">
        <f t="shared" si="103"/>
        <v>0</v>
      </c>
      <c r="BM1121" s="21">
        <f t="shared" si="104"/>
        <v>1</v>
      </c>
      <c r="BN1121" s="21">
        <f t="shared" si="105"/>
        <v>0</v>
      </c>
      <c r="BO1121" s="21">
        <f t="shared" si="106"/>
        <v>0</v>
      </c>
      <c r="BP1121" s="21">
        <f t="shared" si="107"/>
        <v>0</v>
      </c>
    </row>
    <row r="1122" spans="1:68" x14ac:dyDescent="0.2">
      <c r="A1122">
        <v>1118</v>
      </c>
      <c r="B1122" s="33">
        <f>'Main Data'!C1122</f>
        <v>43779</v>
      </c>
      <c r="C1122">
        <f>'Main Data'!D1122</f>
        <v>562</v>
      </c>
      <c r="D1122" s="26">
        <f>'Main Data'!E1122</f>
        <v>4900</v>
      </c>
      <c r="E1122" s="26">
        <f>'Main Data'!F1122</f>
        <v>6125</v>
      </c>
      <c r="F1122" s="34">
        <f t="shared" si="102"/>
        <v>8.4969904840987187</v>
      </c>
      <c r="G1122">
        <f>IF('Main Data'!H1122="AP",1,0)</f>
        <v>0</v>
      </c>
      <c r="H1122">
        <f>IF('Main Data'!H1122="Blancpain",1,0)</f>
        <v>0</v>
      </c>
      <c r="I1122">
        <f>IF('Main Data'!H1122="Breguet",1,0)</f>
        <v>0</v>
      </c>
      <c r="J1122">
        <f>IF('Main Data'!H1122="Breitling",1,0)</f>
        <v>0</v>
      </c>
      <c r="K1122">
        <f>IF('Main Data'!H1122="Cartier",1,0)</f>
        <v>0</v>
      </c>
      <c r="L1122">
        <f>IF('Main Data'!H1122="Gallet",1,0)</f>
        <v>0</v>
      </c>
      <c r="M1122">
        <f>IF('Main Data'!H1122="Girard Perregaux",1,0)</f>
        <v>0</v>
      </c>
      <c r="N1122">
        <f>IF('Main Data'!H1122="Gubelin",1,0)</f>
        <v>0</v>
      </c>
      <c r="O1122">
        <f>IF('Main Data'!H1122="Heuer",1,0)</f>
        <v>0</v>
      </c>
      <c r="P1122">
        <f>IF('Main Data'!H1122="IWC",1,0)</f>
        <v>0</v>
      </c>
      <c r="Q1122">
        <f>IF('Main Data'!H1122="JLC",1,0)</f>
        <v>0</v>
      </c>
      <c r="R1122">
        <f>IF('Main Data'!H1122="Longines",1,0)</f>
        <v>0</v>
      </c>
      <c r="S1122">
        <f>IF('Main Data'!H1122="Movado",1,0)</f>
        <v>0</v>
      </c>
      <c r="T1122">
        <f>IF('Main Data'!H1122="Omega",1,0)</f>
        <v>0</v>
      </c>
      <c r="U1122">
        <f>IF('Main Data'!H1122="Panerai",1,0)</f>
        <v>0</v>
      </c>
      <c r="V1122">
        <f>IF('Main Data'!H1122="Patek",1,0)</f>
        <v>0</v>
      </c>
      <c r="W1122">
        <f>IF('Main Data'!H1122="Rolex",1,0)</f>
        <v>0</v>
      </c>
      <c r="X1122">
        <f>IF('Main Data'!H1122="Tudor",1,0)</f>
        <v>0</v>
      </c>
      <c r="Y1122">
        <f>IF('Main Data'!H1122="Ulysse Nardin",1,0)</f>
        <v>0</v>
      </c>
      <c r="Z1122">
        <f>IF('Main Data'!H1122="Universal Geneve",1,0)</f>
        <v>0</v>
      </c>
      <c r="AA1122">
        <f>IF('Main Data'!H1122="Vacheron",1,0)</f>
        <v>1</v>
      </c>
      <c r="AB1122">
        <f>IF('Main Data'!H1122="Zenith",1,0)</f>
        <v>0</v>
      </c>
      <c r="AC1122">
        <f>IF('Main Data'!J1122="Stainless Steel",1,0)</f>
        <v>0</v>
      </c>
      <c r="AD1122">
        <f>IF('Main Data'!J1122="Two-tone",1,0)</f>
        <v>0</v>
      </c>
      <c r="AE1122">
        <f>IF(OR('Main Data'!J1122="YG 18K",'Main Data'!J1122="YG &lt;18K",'Main Data'!J1122="PG 18K",'Main Data'!J1122="PG &lt;18K",'Main Data'!J1122="WG 18K",'Main Data'!J1122="Mixes of 18K",'Main Data'!J1122="Mixes &lt;18K"),1,0)</f>
        <v>1</v>
      </c>
      <c r="AF1122">
        <f>IF('Main Data'!J1122="Platinum",1,0)</f>
        <v>0</v>
      </c>
      <c r="AG1122">
        <f>IF(OR('Main Data'!J1122="PVD",'Main Data'!J1122="Gold Plate",'Main Data'!J1122="Other"),1,0)</f>
        <v>0</v>
      </c>
      <c r="AH1122">
        <f>IF('Main Data'!N1122="Stainless Steel",1,0)</f>
        <v>0</v>
      </c>
      <c r="AI1122">
        <f>IF('Main Data'!N1122="Leather",1,0)</f>
        <v>1</v>
      </c>
      <c r="AJ1122">
        <f>IF('Main Data'!N1122="Two-tone",1,0)</f>
        <v>0</v>
      </c>
      <c r="AK1122">
        <f>IF(OR('Main Data'!N1122="YG 18K",'Main Data'!N1122="PG 18K",'Main Data'!N1122="WG 18K",'Main Data'!N1122="Mixes of 18K"),1,0)</f>
        <v>0</v>
      </c>
      <c r="AL1122">
        <f>IF(OR(,'Main Data'!N1122="PVD",'Main Data'!N1122="Gold plate"),1,0)</f>
        <v>0</v>
      </c>
      <c r="AM1122">
        <f>IF(OR('Main Data'!AV1122="Yes",'Main Data'!AW1122="Yes",'Main Data'!AU1122="Yes"),1,0)</f>
        <v>0</v>
      </c>
      <c r="AN1122">
        <f>IF(OR(ISTEXT('Main Data'!AX1122), ISTEXT('Main Data'!AY1122)),1,0)</f>
        <v>0</v>
      </c>
      <c r="AO1122">
        <f>IF('Main Data'!AZ1122="Yes",1,0)</f>
        <v>0</v>
      </c>
      <c r="AP1122">
        <f>IF('Main Data'!BA1122="Yes",1,0)</f>
        <v>0</v>
      </c>
      <c r="AQ1122">
        <f>IF('Main Data'!BD1122="Yes",1,0)</f>
        <v>0</v>
      </c>
      <c r="AR1122">
        <f>IF('Main Data'!BE1122="A",1,0)</f>
        <v>0</v>
      </c>
      <c r="AS1122">
        <f>IF('Main Data'!BE1122="AA",1,0)</f>
        <v>0</v>
      </c>
      <c r="AT1122">
        <f>IF('Main Data'!BE1122="AAA",1,0)</f>
        <v>1</v>
      </c>
      <c r="AU1122">
        <f>IF('Main Data'!BE1122="AAAA",1,0)</f>
        <v>0</v>
      </c>
      <c r="AV1122">
        <f>IF('Main Data'!P1122="Yes",1,0)</f>
        <v>1</v>
      </c>
      <c r="AW1122">
        <f>IF('Main Data'!AP1122="Yes",1,0)</f>
        <v>0</v>
      </c>
      <c r="AX1122">
        <f>IF(OR('Main Data'!V1122="Yes", 'Main Data'!W1122="Yes",'Main Data'!X1122="Yes"),1,0)</f>
        <v>0</v>
      </c>
      <c r="AY1122">
        <f>IF(OR('Main Data'!Y1122="Yes",'Main Data'!Z1122="Yes"),1,0)</f>
        <v>0</v>
      </c>
      <c r="AZ1122">
        <f>IF('Main Data'!AR1122="Yes",1,0)</f>
        <v>0</v>
      </c>
      <c r="BA1122">
        <f>IF('Main Data'!AS1122="Yes",1,0)</f>
        <v>0</v>
      </c>
      <c r="BB1122">
        <f>IF('Main Data'!AG1122="Yes",1,0)</f>
        <v>0</v>
      </c>
      <c r="BC1122">
        <f>IF('Main Data'!AB1122="Yes",1,0)</f>
        <v>0</v>
      </c>
      <c r="BD1122">
        <f>IF('Main Data'!AA1122="Yes",1,0)</f>
        <v>0</v>
      </c>
      <c r="BE1122">
        <f>IF('Main Data'!AC1122="Yes",1,0)</f>
        <v>0</v>
      </c>
      <c r="BF1122">
        <f>IF('Main Data'!AF1122="Yes",1,0)</f>
        <v>0</v>
      </c>
      <c r="BG1122">
        <f>IF(OR('Main Data'!AI1122="Yes",'Main Data'!AL1122="Yes"),1,0)</f>
        <v>0</v>
      </c>
      <c r="BH1122">
        <f>IF('Main Data'!AJ1122="Yes",1,0)</f>
        <v>0</v>
      </c>
      <c r="BI1122">
        <f>IF('Main Data'!AK1122="Yes",1,0)</f>
        <v>0</v>
      </c>
      <c r="BJ1122">
        <f>IF('Main Data'!AM1122="Yes",1,0)</f>
        <v>0</v>
      </c>
      <c r="BK1122">
        <f>IF('Main Data'!AQ1122="Yes",1,0)</f>
        <v>0</v>
      </c>
      <c r="BL1122" s="21">
        <f t="shared" si="103"/>
        <v>0</v>
      </c>
      <c r="BM1122" s="21">
        <f t="shared" si="104"/>
        <v>1</v>
      </c>
      <c r="BN1122" s="21">
        <f t="shared" si="105"/>
        <v>0</v>
      </c>
      <c r="BO1122" s="21">
        <f t="shared" si="106"/>
        <v>0</v>
      </c>
      <c r="BP1122" s="21">
        <f t="shared" si="107"/>
        <v>0</v>
      </c>
    </row>
    <row r="1123" spans="1:68" x14ac:dyDescent="0.2">
      <c r="A1123">
        <v>1119</v>
      </c>
      <c r="B1123" s="33">
        <f>'Main Data'!C1123</f>
        <v>43779</v>
      </c>
      <c r="C1123">
        <f>'Main Data'!D1123</f>
        <v>564</v>
      </c>
      <c r="D1123" s="26">
        <f>'Main Data'!E1123</f>
        <v>5500</v>
      </c>
      <c r="E1123" s="26">
        <f>'Main Data'!F1123</f>
        <v>6875</v>
      </c>
      <c r="F1123" s="34">
        <f t="shared" si="102"/>
        <v>8.6125033712205621</v>
      </c>
      <c r="G1123">
        <f>IF('Main Data'!H1123="AP",1,0)</f>
        <v>0</v>
      </c>
      <c r="H1123">
        <f>IF('Main Data'!H1123="Blancpain",1,0)</f>
        <v>0</v>
      </c>
      <c r="I1123">
        <f>IF('Main Data'!H1123="Breguet",1,0)</f>
        <v>0</v>
      </c>
      <c r="J1123">
        <f>IF('Main Data'!H1123="Breitling",1,0)</f>
        <v>0</v>
      </c>
      <c r="K1123">
        <f>IF('Main Data'!H1123="Cartier",1,0)</f>
        <v>0</v>
      </c>
      <c r="L1123">
        <f>IF('Main Data'!H1123="Gallet",1,0)</f>
        <v>0</v>
      </c>
      <c r="M1123">
        <f>IF('Main Data'!H1123="Girard Perregaux",1,0)</f>
        <v>0</v>
      </c>
      <c r="N1123">
        <f>IF('Main Data'!H1123="Gubelin",1,0)</f>
        <v>0</v>
      </c>
      <c r="O1123">
        <f>IF('Main Data'!H1123="Heuer",1,0)</f>
        <v>0</v>
      </c>
      <c r="P1123">
        <f>IF('Main Data'!H1123="IWC",1,0)</f>
        <v>0</v>
      </c>
      <c r="Q1123">
        <f>IF('Main Data'!H1123="JLC",1,0)</f>
        <v>0</v>
      </c>
      <c r="R1123">
        <f>IF('Main Data'!H1123="Longines",1,0)</f>
        <v>0</v>
      </c>
      <c r="S1123">
        <f>IF('Main Data'!H1123="Movado",1,0)</f>
        <v>0</v>
      </c>
      <c r="T1123">
        <f>IF('Main Data'!H1123="Omega",1,0)</f>
        <v>0</v>
      </c>
      <c r="U1123">
        <f>IF('Main Data'!H1123="Panerai",1,0)</f>
        <v>0</v>
      </c>
      <c r="V1123">
        <f>IF('Main Data'!H1123="Patek",1,0)</f>
        <v>0</v>
      </c>
      <c r="W1123">
        <f>IF('Main Data'!H1123="Rolex",1,0)</f>
        <v>0</v>
      </c>
      <c r="X1123">
        <f>IF('Main Data'!H1123="Tudor",1,0)</f>
        <v>0</v>
      </c>
      <c r="Y1123">
        <f>IF('Main Data'!H1123="Ulysse Nardin",1,0)</f>
        <v>0</v>
      </c>
      <c r="Z1123">
        <f>IF('Main Data'!H1123="Universal Geneve",1,0)</f>
        <v>0</v>
      </c>
      <c r="AA1123">
        <f>IF('Main Data'!H1123="Vacheron",1,0)</f>
        <v>1</v>
      </c>
      <c r="AB1123">
        <f>IF('Main Data'!H1123="Zenith",1,0)</f>
        <v>0</v>
      </c>
      <c r="AC1123">
        <f>IF('Main Data'!J1123="Stainless Steel",1,0)</f>
        <v>0</v>
      </c>
      <c r="AD1123">
        <f>IF('Main Data'!J1123="Two-tone",1,0)</f>
        <v>0</v>
      </c>
      <c r="AE1123">
        <f>IF(OR('Main Data'!J1123="YG 18K",'Main Data'!J1123="YG &lt;18K",'Main Data'!J1123="PG 18K",'Main Data'!J1123="PG &lt;18K",'Main Data'!J1123="WG 18K",'Main Data'!J1123="Mixes of 18K",'Main Data'!J1123="Mixes &lt;18K"),1,0)</f>
        <v>1</v>
      </c>
      <c r="AF1123">
        <f>IF('Main Data'!J1123="Platinum",1,0)</f>
        <v>0</v>
      </c>
      <c r="AG1123">
        <f>IF(OR('Main Data'!J1123="PVD",'Main Data'!J1123="Gold Plate",'Main Data'!J1123="Other"),1,0)</f>
        <v>0</v>
      </c>
      <c r="AH1123">
        <f>IF('Main Data'!N1123="Stainless Steel",1,0)</f>
        <v>0</v>
      </c>
      <c r="AI1123">
        <f>IF('Main Data'!N1123="Leather",1,0)</f>
        <v>0</v>
      </c>
      <c r="AJ1123">
        <f>IF('Main Data'!N1123="Two-tone",1,0)</f>
        <v>0</v>
      </c>
      <c r="AK1123">
        <f>IF(OR('Main Data'!N1123="YG 18K",'Main Data'!N1123="PG 18K",'Main Data'!N1123="WG 18K",'Main Data'!N1123="Mixes of 18K"),1,0)</f>
        <v>1</v>
      </c>
      <c r="AL1123">
        <f>IF(OR(,'Main Data'!N1123="PVD",'Main Data'!N1123="Gold plate"),1,0)</f>
        <v>0</v>
      </c>
      <c r="AM1123">
        <f>IF(OR('Main Data'!AV1123="Yes",'Main Data'!AW1123="Yes",'Main Data'!AU1123="Yes"),1,0)</f>
        <v>0</v>
      </c>
      <c r="AN1123">
        <f>IF(OR(ISTEXT('Main Data'!AX1123), ISTEXT('Main Data'!AY1123)),1,0)</f>
        <v>0</v>
      </c>
      <c r="AO1123">
        <f>IF('Main Data'!AZ1123="Yes",1,0)</f>
        <v>0</v>
      </c>
      <c r="AP1123">
        <f>IF('Main Data'!BA1123="Yes",1,0)</f>
        <v>0</v>
      </c>
      <c r="AQ1123">
        <f>IF('Main Data'!BD1123="Yes",1,0)</f>
        <v>0</v>
      </c>
      <c r="AR1123">
        <f>IF('Main Data'!BE1123="A",1,0)</f>
        <v>0</v>
      </c>
      <c r="AS1123">
        <f>IF('Main Data'!BE1123="AA",1,0)</f>
        <v>0</v>
      </c>
      <c r="AT1123">
        <f>IF('Main Data'!BE1123="AAA",1,0)</f>
        <v>1</v>
      </c>
      <c r="AU1123">
        <f>IF('Main Data'!BE1123="AAAA",1,0)</f>
        <v>0</v>
      </c>
      <c r="AV1123">
        <f>IF('Main Data'!P1123="Yes",1,0)</f>
        <v>1</v>
      </c>
      <c r="AW1123">
        <f>IF('Main Data'!AP1123="Yes",1,0)</f>
        <v>0</v>
      </c>
      <c r="AX1123">
        <f>IF(OR('Main Data'!V1123="Yes", 'Main Data'!W1123="Yes",'Main Data'!X1123="Yes"),1,0)</f>
        <v>0</v>
      </c>
      <c r="AY1123">
        <f>IF(OR('Main Data'!Y1123="Yes",'Main Data'!Z1123="Yes"),1,0)</f>
        <v>0</v>
      </c>
      <c r="AZ1123">
        <f>IF('Main Data'!AR1123="Yes",1,0)</f>
        <v>0</v>
      </c>
      <c r="BA1123">
        <f>IF('Main Data'!AS1123="Yes",1,0)</f>
        <v>0</v>
      </c>
      <c r="BB1123">
        <f>IF('Main Data'!AG1123="Yes",1,0)</f>
        <v>0</v>
      </c>
      <c r="BC1123">
        <f>IF('Main Data'!AB1123="Yes",1,0)</f>
        <v>0</v>
      </c>
      <c r="BD1123">
        <f>IF('Main Data'!AA1123="Yes",1,0)</f>
        <v>0</v>
      </c>
      <c r="BE1123">
        <f>IF('Main Data'!AC1123="Yes",1,0)</f>
        <v>0</v>
      </c>
      <c r="BF1123">
        <f>IF('Main Data'!AF1123="Yes",1,0)</f>
        <v>0</v>
      </c>
      <c r="BG1123">
        <f>IF(OR('Main Data'!AI1123="Yes",'Main Data'!AL1123="Yes"),1,0)</f>
        <v>0</v>
      </c>
      <c r="BH1123">
        <f>IF('Main Data'!AJ1123="Yes",1,0)</f>
        <v>0</v>
      </c>
      <c r="BI1123">
        <f>IF('Main Data'!AK1123="Yes",1,0)</f>
        <v>0</v>
      </c>
      <c r="BJ1123">
        <f>IF('Main Data'!AM1123="Yes",1,0)</f>
        <v>0</v>
      </c>
      <c r="BK1123">
        <f>IF('Main Data'!AQ1123="Yes",1,0)</f>
        <v>0</v>
      </c>
      <c r="BL1123" s="21">
        <f t="shared" si="103"/>
        <v>0</v>
      </c>
      <c r="BM1123" s="21">
        <f t="shared" si="104"/>
        <v>1</v>
      </c>
      <c r="BN1123" s="21">
        <f t="shared" si="105"/>
        <v>0</v>
      </c>
      <c r="BO1123" s="21">
        <f t="shared" si="106"/>
        <v>0</v>
      </c>
      <c r="BP1123" s="21">
        <f t="shared" si="107"/>
        <v>0</v>
      </c>
    </row>
    <row r="1124" spans="1:68" x14ac:dyDescent="0.2">
      <c r="A1124">
        <v>1120</v>
      </c>
      <c r="B1124" s="33">
        <f>'Main Data'!C1124</f>
        <v>43779</v>
      </c>
      <c r="C1124">
        <f>'Main Data'!D1124</f>
        <v>567</v>
      </c>
      <c r="D1124" s="26">
        <f>'Main Data'!E1124</f>
        <v>2000</v>
      </c>
      <c r="E1124" s="26">
        <f>'Main Data'!F1124</f>
        <v>2500</v>
      </c>
      <c r="F1124" s="34">
        <f t="shared" si="102"/>
        <v>7.6009024595420822</v>
      </c>
      <c r="G1124">
        <f>IF('Main Data'!H1124="AP",1,0)</f>
        <v>0</v>
      </c>
      <c r="H1124">
        <f>IF('Main Data'!H1124="Blancpain",1,0)</f>
        <v>0</v>
      </c>
      <c r="I1124">
        <f>IF('Main Data'!H1124="Breguet",1,0)</f>
        <v>0</v>
      </c>
      <c r="J1124">
        <f>IF('Main Data'!H1124="Breitling",1,0)</f>
        <v>0</v>
      </c>
      <c r="K1124">
        <f>IF('Main Data'!H1124="Cartier",1,0)</f>
        <v>0</v>
      </c>
      <c r="L1124">
        <f>IF('Main Data'!H1124="Gallet",1,0)</f>
        <v>0</v>
      </c>
      <c r="M1124">
        <f>IF('Main Data'!H1124="Girard Perregaux",1,0)</f>
        <v>0</v>
      </c>
      <c r="N1124">
        <f>IF('Main Data'!H1124="Gubelin",1,0)</f>
        <v>0</v>
      </c>
      <c r="O1124">
        <f>IF('Main Data'!H1124="Heuer",1,0)</f>
        <v>0</v>
      </c>
      <c r="P1124">
        <f>IF('Main Data'!H1124="IWC",1,0)</f>
        <v>0</v>
      </c>
      <c r="Q1124">
        <f>IF('Main Data'!H1124="JLC",1,0)</f>
        <v>0</v>
      </c>
      <c r="R1124">
        <f>IF('Main Data'!H1124="Longines",1,0)</f>
        <v>0</v>
      </c>
      <c r="S1124">
        <f>IF('Main Data'!H1124="Movado",1,0)</f>
        <v>0</v>
      </c>
      <c r="T1124">
        <f>IF('Main Data'!H1124="Omega",1,0)</f>
        <v>0</v>
      </c>
      <c r="U1124">
        <f>IF('Main Data'!H1124="Panerai",1,0)</f>
        <v>0</v>
      </c>
      <c r="V1124">
        <f>IF('Main Data'!H1124="Patek",1,0)</f>
        <v>0</v>
      </c>
      <c r="W1124">
        <f>IF('Main Data'!H1124="Rolex",1,0)</f>
        <v>0</v>
      </c>
      <c r="X1124">
        <f>IF('Main Data'!H1124="Tudor",1,0)</f>
        <v>0</v>
      </c>
      <c r="Y1124">
        <f>IF('Main Data'!H1124="Ulysse Nardin",1,0)</f>
        <v>0</v>
      </c>
      <c r="Z1124">
        <f>IF('Main Data'!H1124="Universal Geneve",1,0)</f>
        <v>0</v>
      </c>
      <c r="AA1124">
        <f>IF('Main Data'!H1124="Vacheron",1,0)</f>
        <v>1</v>
      </c>
      <c r="AB1124">
        <f>IF('Main Data'!H1124="Zenith",1,0)</f>
        <v>0</v>
      </c>
      <c r="AC1124">
        <f>IF('Main Data'!J1124="Stainless Steel",1,0)</f>
        <v>0</v>
      </c>
      <c r="AD1124">
        <f>IF('Main Data'!J1124="Two-tone",1,0)</f>
        <v>0</v>
      </c>
      <c r="AE1124">
        <f>IF(OR('Main Data'!J1124="YG 18K",'Main Data'!J1124="YG &lt;18K",'Main Data'!J1124="PG 18K",'Main Data'!J1124="PG &lt;18K",'Main Data'!J1124="WG 18K",'Main Data'!J1124="Mixes of 18K",'Main Data'!J1124="Mixes &lt;18K"),1,0)</f>
        <v>1</v>
      </c>
      <c r="AF1124">
        <f>IF('Main Data'!J1124="Platinum",1,0)</f>
        <v>0</v>
      </c>
      <c r="AG1124">
        <f>IF(OR('Main Data'!J1124="PVD",'Main Data'!J1124="Gold Plate",'Main Data'!J1124="Other"),1,0)</f>
        <v>0</v>
      </c>
      <c r="AH1124">
        <f>IF('Main Data'!N1124="Stainless Steel",1,0)</f>
        <v>0</v>
      </c>
      <c r="AI1124">
        <f>IF('Main Data'!N1124="Leather",1,0)</f>
        <v>1</v>
      </c>
      <c r="AJ1124">
        <f>IF('Main Data'!N1124="Two-tone",1,0)</f>
        <v>0</v>
      </c>
      <c r="AK1124">
        <f>IF(OR('Main Data'!N1124="YG 18K",'Main Data'!N1124="PG 18K",'Main Data'!N1124="WG 18K",'Main Data'!N1124="Mixes of 18K"),1,0)</f>
        <v>0</v>
      </c>
      <c r="AL1124">
        <f>IF(OR(,'Main Data'!N1124="PVD",'Main Data'!N1124="Gold plate"),1,0)</f>
        <v>0</v>
      </c>
      <c r="AM1124">
        <f>IF(OR('Main Data'!AV1124="Yes",'Main Data'!AW1124="Yes",'Main Data'!AU1124="Yes"),1,0)</f>
        <v>0</v>
      </c>
      <c r="AN1124">
        <f>IF(OR(ISTEXT('Main Data'!AX1124), ISTEXT('Main Data'!AY1124)),1,0)</f>
        <v>0</v>
      </c>
      <c r="AO1124">
        <f>IF('Main Data'!AZ1124="Yes",1,0)</f>
        <v>0</v>
      </c>
      <c r="AP1124">
        <f>IF('Main Data'!BA1124="Yes",1,0)</f>
        <v>0</v>
      </c>
      <c r="AQ1124">
        <f>IF('Main Data'!BD1124="Yes",1,0)</f>
        <v>0</v>
      </c>
      <c r="AR1124">
        <f>IF('Main Data'!BE1124="A",1,0)</f>
        <v>0</v>
      </c>
      <c r="AS1124">
        <f>IF('Main Data'!BE1124="AA",1,0)</f>
        <v>1</v>
      </c>
      <c r="AT1124">
        <f>IF('Main Data'!BE1124="AAA",1,0)</f>
        <v>0</v>
      </c>
      <c r="AU1124">
        <f>IF('Main Data'!BE1124="AAAA",1,0)</f>
        <v>0</v>
      </c>
      <c r="AV1124">
        <f>IF('Main Data'!P1124="Yes",1,0)</f>
        <v>1</v>
      </c>
      <c r="AW1124">
        <f>IF('Main Data'!AP1124="Yes",1,0)</f>
        <v>0</v>
      </c>
      <c r="AX1124">
        <f>IF(OR('Main Data'!V1124="Yes", 'Main Data'!W1124="Yes",'Main Data'!X1124="Yes"),1,0)</f>
        <v>0</v>
      </c>
      <c r="AY1124">
        <f>IF(OR('Main Data'!Y1124="Yes",'Main Data'!Z1124="Yes"),1,0)</f>
        <v>0</v>
      </c>
      <c r="AZ1124">
        <f>IF('Main Data'!AR1124="Yes",1,0)</f>
        <v>0</v>
      </c>
      <c r="BA1124">
        <f>IF('Main Data'!AS1124="Yes",1,0)</f>
        <v>0</v>
      </c>
      <c r="BB1124">
        <f>IF('Main Data'!AG1124="Yes",1,0)</f>
        <v>0</v>
      </c>
      <c r="BC1124">
        <f>IF('Main Data'!AB1124="Yes",1,0)</f>
        <v>0</v>
      </c>
      <c r="BD1124">
        <f>IF('Main Data'!AA1124="Yes",1,0)</f>
        <v>0</v>
      </c>
      <c r="BE1124">
        <f>IF('Main Data'!AC1124="Yes",1,0)</f>
        <v>0</v>
      </c>
      <c r="BF1124">
        <f>IF('Main Data'!AF1124="Yes",1,0)</f>
        <v>0</v>
      </c>
      <c r="BG1124">
        <f>IF(OR('Main Data'!AI1124="Yes",'Main Data'!AL1124="Yes"),1,0)</f>
        <v>0</v>
      </c>
      <c r="BH1124">
        <f>IF('Main Data'!AJ1124="Yes",1,0)</f>
        <v>0</v>
      </c>
      <c r="BI1124">
        <f>IF('Main Data'!AK1124="Yes",1,0)</f>
        <v>0</v>
      </c>
      <c r="BJ1124">
        <f>IF('Main Data'!AM1124="Yes",1,0)</f>
        <v>0</v>
      </c>
      <c r="BK1124">
        <f>IF('Main Data'!AQ1124="Yes",1,0)</f>
        <v>0</v>
      </c>
      <c r="BL1124" s="21">
        <f t="shared" si="103"/>
        <v>0</v>
      </c>
      <c r="BM1124" s="21">
        <f t="shared" si="104"/>
        <v>1</v>
      </c>
      <c r="BN1124" s="21">
        <f t="shared" si="105"/>
        <v>0</v>
      </c>
      <c r="BO1124" s="21">
        <f t="shared" si="106"/>
        <v>0</v>
      </c>
      <c r="BP1124" s="21">
        <f t="shared" si="107"/>
        <v>0</v>
      </c>
    </row>
    <row r="1125" spans="1:68" x14ac:dyDescent="0.2">
      <c r="A1125">
        <v>1121</v>
      </c>
      <c r="B1125" s="33">
        <f>'Main Data'!C1125</f>
        <v>43779</v>
      </c>
      <c r="C1125">
        <f>'Main Data'!D1125</f>
        <v>568</v>
      </c>
      <c r="D1125" s="26">
        <f>'Main Data'!E1125</f>
        <v>2200</v>
      </c>
      <c r="E1125" s="26">
        <f>'Main Data'!F1125</f>
        <v>2750</v>
      </c>
      <c r="F1125" s="34">
        <f t="shared" si="102"/>
        <v>7.696212639346407</v>
      </c>
      <c r="G1125">
        <f>IF('Main Data'!H1125="AP",1,0)</f>
        <v>0</v>
      </c>
      <c r="H1125">
        <f>IF('Main Data'!H1125="Blancpain",1,0)</f>
        <v>0</v>
      </c>
      <c r="I1125">
        <f>IF('Main Data'!H1125="Breguet",1,0)</f>
        <v>0</v>
      </c>
      <c r="J1125">
        <f>IF('Main Data'!H1125="Breitling",1,0)</f>
        <v>0</v>
      </c>
      <c r="K1125">
        <f>IF('Main Data'!H1125="Cartier",1,0)</f>
        <v>0</v>
      </c>
      <c r="L1125">
        <f>IF('Main Data'!H1125="Gallet",1,0)</f>
        <v>0</v>
      </c>
      <c r="M1125">
        <f>IF('Main Data'!H1125="Girard Perregaux",1,0)</f>
        <v>0</v>
      </c>
      <c r="N1125">
        <f>IF('Main Data'!H1125="Gubelin",1,0)</f>
        <v>0</v>
      </c>
      <c r="O1125">
        <f>IF('Main Data'!H1125="Heuer",1,0)</f>
        <v>0</v>
      </c>
      <c r="P1125">
        <f>IF('Main Data'!H1125="IWC",1,0)</f>
        <v>0</v>
      </c>
      <c r="Q1125">
        <f>IF('Main Data'!H1125="JLC",1,0)</f>
        <v>0</v>
      </c>
      <c r="R1125">
        <f>IF('Main Data'!H1125="Longines",1,0)</f>
        <v>0</v>
      </c>
      <c r="S1125">
        <f>IF('Main Data'!H1125="Movado",1,0)</f>
        <v>0</v>
      </c>
      <c r="T1125">
        <f>IF('Main Data'!H1125="Omega",1,0)</f>
        <v>0</v>
      </c>
      <c r="U1125">
        <f>IF('Main Data'!H1125="Panerai",1,0)</f>
        <v>0</v>
      </c>
      <c r="V1125">
        <f>IF('Main Data'!H1125="Patek",1,0)</f>
        <v>0</v>
      </c>
      <c r="W1125">
        <f>IF('Main Data'!H1125="Rolex",1,0)</f>
        <v>0</v>
      </c>
      <c r="X1125">
        <f>IF('Main Data'!H1125="Tudor",1,0)</f>
        <v>0</v>
      </c>
      <c r="Y1125">
        <f>IF('Main Data'!H1125="Ulysse Nardin",1,0)</f>
        <v>0</v>
      </c>
      <c r="Z1125">
        <f>IF('Main Data'!H1125="Universal Geneve",1,0)</f>
        <v>0</v>
      </c>
      <c r="AA1125">
        <f>IF('Main Data'!H1125="Vacheron",1,0)</f>
        <v>1</v>
      </c>
      <c r="AB1125">
        <f>IF('Main Data'!H1125="Zenith",1,0)</f>
        <v>0</v>
      </c>
      <c r="AC1125">
        <f>IF('Main Data'!J1125="Stainless Steel",1,0)</f>
        <v>0</v>
      </c>
      <c r="AD1125">
        <f>IF('Main Data'!J1125="Two-tone",1,0)</f>
        <v>0</v>
      </c>
      <c r="AE1125">
        <f>IF(OR('Main Data'!J1125="YG 18K",'Main Data'!J1125="YG &lt;18K",'Main Data'!J1125="PG 18K",'Main Data'!J1125="PG &lt;18K",'Main Data'!J1125="WG 18K",'Main Data'!J1125="Mixes of 18K",'Main Data'!J1125="Mixes &lt;18K"),1,0)</f>
        <v>1</v>
      </c>
      <c r="AF1125">
        <f>IF('Main Data'!J1125="Platinum",1,0)</f>
        <v>0</v>
      </c>
      <c r="AG1125">
        <f>IF(OR('Main Data'!J1125="PVD",'Main Data'!J1125="Gold Plate",'Main Data'!J1125="Other"),1,0)</f>
        <v>0</v>
      </c>
      <c r="AH1125">
        <f>IF('Main Data'!N1125="Stainless Steel",1,0)</f>
        <v>0</v>
      </c>
      <c r="AI1125">
        <f>IF('Main Data'!N1125="Leather",1,0)</f>
        <v>1</v>
      </c>
      <c r="AJ1125">
        <f>IF('Main Data'!N1125="Two-tone",1,0)</f>
        <v>0</v>
      </c>
      <c r="AK1125">
        <f>IF(OR('Main Data'!N1125="YG 18K",'Main Data'!N1125="PG 18K",'Main Data'!N1125="WG 18K",'Main Data'!N1125="Mixes of 18K"),1,0)</f>
        <v>0</v>
      </c>
      <c r="AL1125">
        <f>IF(OR(,'Main Data'!N1125="PVD",'Main Data'!N1125="Gold plate"),1,0)</f>
        <v>0</v>
      </c>
      <c r="AM1125">
        <f>IF(OR('Main Data'!AV1125="Yes",'Main Data'!AW1125="Yes",'Main Data'!AU1125="Yes"),1,0)</f>
        <v>0</v>
      </c>
      <c r="AN1125">
        <f>IF(OR(ISTEXT('Main Data'!AX1125), ISTEXT('Main Data'!AY1125)),1,0)</f>
        <v>0</v>
      </c>
      <c r="AO1125">
        <f>IF('Main Data'!AZ1125="Yes",1,0)</f>
        <v>0</v>
      </c>
      <c r="AP1125">
        <f>IF('Main Data'!BA1125="Yes",1,0)</f>
        <v>0</v>
      </c>
      <c r="AQ1125">
        <f>IF('Main Data'!BD1125="Yes",1,0)</f>
        <v>0</v>
      </c>
      <c r="AR1125">
        <f>IF('Main Data'!BE1125="A",1,0)</f>
        <v>0</v>
      </c>
      <c r="AS1125">
        <f>IF('Main Data'!BE1125="AA",1,0)</f>
        <v>1</v>
      </c>
      <c r="AT1125">
        <f>IF('Main Data'!BE1125="AAA",1,0)</f>
        <v>0</v>
      </c>
      <c r="AU1125">
        <f>IF('Main Data'!BE1125="AAAA",1,0)</f>
        <v>0</v>
      </c>
      <c r="AV1125">
        <f>IF('Main Data'!P1125="Yes",1,0)</f>
        <v>1</v>
      </c>
      <c r="AW1125">
        <f>IF('Main Data'!AP1125="Yes",1,0)</f>
        <v>0</v>
      </c>
      <c r="AX1125">
        <f>IF(OR('Main Data'!V1125="Yes", 'Main Data'!W1125="Yes",'Main Data'!X1125="Yes"),1,0)</f>
        <v>0</v>
      </c>
      <c r="AY1125">
        <f>IF(OR('Main Data'!Y1125="Yes",'Main Data'!Z1125="Yes"),1,0)</f>
        <v>0</v>
      </c>
      <c r="AZ1125">
        <f>IF('Main Data'!AR1125="Yes",1,0)</f>
        <v>0</v>
      </c>
      <c r="BA1125">
        <f>IF('Main Data'!AS1125="Yes",1,0)</f>
        <v>0</v>
      </c>
      <c r="BB1125">
        <f>IF('Main Data'!AG1125="Yes",1,0)</f>
        <v>0</v>
      </c>
      <c r="BC1125">
        <f>IF('Main Data'!AB1125="Yes",1,0)</f>
        <v>0</v>
      </c>
      <c r="BD1125">
        <f>IF('Main Data'!AA1125="Yes",1,0)</f>
        <v>0</v>
      </c>
      <c r="BE1125">
        <f>IF('Main Data'!AC1125="Yes",1,0)</f>
        <v>0</v>
      </c>
      <c r="BF1125">
        <f>IF('Main Data'!AF1125="Yes",1,0)</f>
        <v>0</v>
      </c>
      <c r="BG1125">
        <f>IF(OR('Main Data'!AI1125="Yes",'Main Data'!AL1125="Yes"),1,0)</f>
        <v>0</v>
      </c>
      <c r="BH1125">
        <f>IF('Main Data'!AJ1125="Yes",1,0)</f>
        <v>0</v>
      </c>
      <c r="BI1125">
        <f>IF('Main Data'!AK1125="Yes",1,0)</f>
        <v>0</v>
      </c>
      <c r="BJ1125">
        <f>IF('Main Data'!AM1125="Yes",1,0)</f>
        <v>0</v>
      </c>
      <c r="BK1125">
        <f>IF('Main Data'!AQ1125="Yes",1,0)</f>
        <v>0</v>
      </c>
      <c r="BL1125" s="21">
        <f t="shared" si="103"/>
        <v>0</v>
      </c>
      <c r="BM1125" s="21">
        <f t="shared" si="104"/>
        <v>1</v>
      </c>
      <c r="BN1125" s="21">
        <f t="shared" si="105"/>
        <v>0</v>
      </c>
      <c r="BO1125" s="21">
        <f t="shared" si="106"/>
        <v>0</v>
      </c>
      <c r="BP1125" s="21">
        <f t="shared" si="107"/>
        <v>0</v>
      </c>
    </row>
    <row r="1126" spans="1:68" x14ac:dyDescent="0.2">
      <c r="A1126">
        <v>1122</v>
      </c>
      <c r="B1126" s="33">
        <f>'Main Data'!C1126</f>
        <v>43779</v>
      </c>
      <c r="C1126">
        <f>'Main Data'!D1126</f>
        <v>570</v>
      </c>
      <c r="D1126" s="26">
        <f>'Main Data'!E1126</f>
        <v>2600</v>
      </c>
      <c r="E1126" s="26">
        <f>'Main Data'!F1126</f>
        <v>3250</v>
      </c>
      <c r="F1126" s="34">
        <f t="shared" si="102"/>
        <v>7.8632667240095735</v>
      </c>
      <c r="G1126">
        <f>IF('Main Data'!H1126="AP",1,0)</f>
        <v>0</v>
      </c>
      <c r="H1126">
        <f>IF('Main Data'!H1126="Blancpain",1,0)</f>
        <v>0</v>
      </c>
      <c r="I1126">
        <f>IF('Main Data'!H1126="Breguet",1,0)</f>
        <v>0</v>
      </c>
      <c r="J1126">
        <f>IF('Main Data'!H1126="Breitling",1,0)</f>
        <v>0</v>
      </c>
      <c r="K1126">
        <f>IF('Main Data'!H1126="Cartier",1,0)</f>
        <v>0</v>
      </c>
      <c r="L1126">
        <f>IF('Main Data'!H1126="Gallet",1,0)</f>
        <v>0</v>
      </c>
      <c r="M1126">
        <f>IF('Main Data'!H1126="Girard Perregaux",1,0)</f>
        <v>0</v>
      </c>
      <c r="N1126">
        <f>IF('Main Data'!H1126="Gubelin",1,0)</f>
        <v>0</v>
      </c>
      <c r="O1126">
        <f>IF('Main Data'!H1126="Heuer",1,0)</f>
        <v>0</v>
      </c>
      <c r="P1126">
        <f>IF('Main Data'!H1126="IWC",1,0)</f>
        <v>0</v>
      </c>
      <c r="Q1126">
        <f>IF('Main Data'!H1126="JLC",1,0)</f>
        <v>0</v>
      </c>
      <c r="R1126">
        <f>IF('Main Data'!H1126="Longines",1,0)</f>
        <v>0</v>
      </c>
      <c r="S1126">
        <f>IF('Main Data'!H1126="Movado",1,0)</f>
        <v>0</v>
      </c>
      <c r="T1126">
        <f>IF('Main Data'!H1126="Omega",1,0)</f>
        <v>0</v>
      </c>
      <c r="U1126">
        <f>IF('Main Data'!H1126="Panerai",1,0)</f>
        <v>0</v>
      </c>
      <c r="V1126">
        <f>IF('Main Data'!H1126="Patek",1,0)</f>
        <v>0</v>
      </c>
      <c r="W1126">
        <f>IF('Main Data'!H1126="Rolex",1,0)</f>
        <v>0</v>
      </c>
      <c r="X1126">
        <f>IF('Main Data'!H1126="Tudor",1,0)</f>
        <v>0</v>
      </c>
      <c r="Y1126">
        <f>IF('Main Data'!H1126="Ulysse Nardin",1,0)</f>
        <v>0</v>
      </c>
      <c r="Z1126">
        <f>IF('Main Data'!H1126="Universal Geneve",1,0)</f>
        <v>0</v>
      </c>
      <c r="AA1126">
        <f>IF('Main Data'!H1126="Vacheron",1,0)</f>
        <v>1</v>
      </c>
      <c r="AB1126">
        <f>IF('Main Data'!H1126="Zenith",1,0)</f>
        <v>0</v>
      </c>
      <c r="AC1126">
        <f>IF('Main Data'!J1126="Stainless Steel",1,0)</f>
        <v>0</v>
      </c>
      <c r="AD1126">
        <f>IF('Main Data'!J1126="Two-tone",1,0)</f>
        <v>0</v>
      </c>
      <c r="AE1126">
        <f>IF(OR('Main Data'!J1126="YG 18K",'Main Data'!J1126="YG &lt;18K",'Main Data'!J1126="PG 18K",'Main Data'!J1126="PG &lt;18K",'Main Data'!J1126="WG 18K",'Main Data'!J1126="Mixes of 18K",'Main Data'!J1126="Mixes &lt;18K"),1,0)</f>
        <v>1</v>
      </c>
      <c r="AF1126">
        <f>IF('Main Data'!J1126="Platinum",1,0)</f>
        <v>0</v>
      </c>
      <c r="AG1126">
        <f>IF(OR('Main Data'!J1126="PVD",'Main Data'!J1126="Gold Plate",'Main Data'!J1126="Other"),1,0)</f>
        <v>0</v>
      </c>
      <c r="AH1126">
        <f>IF('Main Data'!N1126="Stainless Steel",1,0)</f>
        <v>0</v>
      </c>
      <c r="AI1126">
        <f>IF('Main Data'!N1126="Leather",1,0)</f>
        <v>1</v>
      </c>
      <c r="AJ1126">
        <f>IF('Main Data'!N1126="Two-tone",1,0)</f>
        <v>0</v>
      </c>
      <c r="AK1126">
        <f>IF(OR('Main Data'!N1126="YG 18K",'Main Data'!N1126="PG 18K",'Main Data'!N1126="WG 18K",'Main Data'!N1126="Mixes of 18K"),1,0)</f>
        <v>0</v>
      </c>
      <c r="AL1126">
        <f>IF(OR(,'Main Data'!N1126="PVD",'Main Data'!N1126="Gold plate"),1,0)</f>
        <v>0</v>
      </c>
      <c r="AM1126">
        <f>IF(OR('Main Data'!AV1126="Yes",'Main Data'!AW1126="Yes",'Main Data'!AU1126="Yes"),1,0)</f>
        <v>0</v>
      </c>
      <c r="AN1126">
        <f>IF(OR(ISTEXT('Main Data'!AX1126), ISTEXT('Main Data'!AY1126)),1,0)</f>
        <v>0</v>
      </c>
      <c r="AO1126">
        <f>IF('Main Data'!AZ1126="Yes",1,0)</f>
        <v>0</v>
      </c>
      <c r="AP1126">
        <f>IF('Main Data'!BA1126="Yes",1,0)</f>
        <v>0</v>
      </c>
      <c r="AQ1126">
        <f>IF('Main Data'!BD1126="Yes",1,0)</f>
        <v>0</v>
      </c>
      <c r="AR1126">
        <f>IF('Main Data'!BE1126="A",1,0)</f>
        <v>0</v>
      </c>
      <c r="AS1126">
        <f>IF('Main Data'!BE1126="AA",1,0)</f>
        <v>0</v>
      </c>
      <c r="AT1126">
        <f>IF('Main Data'!BE1126="AAA",1,0)</f>
        <v>1</v>
      </c>
      <c r="AU1126">
        <f>IF('Main Data'!BE1126="AAAA",1,0)</f>
        <v>0</v>
      </c>
      <c r="AV1126">
        <f>IF('Main Data'!P1126="Yes",1,0)</f>
        <v>1</v>
      </c>
      <c r="AW1126">
        <f>IF('Main Data'!AP1126="Yes",1,0)</f>
        <v>0</v>
      </c>
      <c r="AX1126">
        <f>IF(OR('Main Data'!V1126="Yes", 'Main Data'!W1126="Yes",'Main Data'!X1126="Yes"),1,0)</f>
        <v>0</v>
      </c>
      <c r="AY1126">
        <f>IF(OR('Main Data'!Y1126="Yes",'Main Data'!Z1126="Yes"),1,0)</f>
        <v>0</v>
      </c>
      <c r="AZ1126">
        <f>IF('Main Data'!AR1126="Yes",1,0)</f>
        <v>0</v>
      </c>
      <c r="BA1126">
        <f>IF('Main Data'!AS1126="Yes",1,0)</f>
        <v>0</v>
      </c>
      <c r="BB1126">
        <f>IF('Main Data'!AG1126="Yes",1,0)</f>
        <v>0</v>
      </c>
      <c r="BC1126">
        <f>IF('Main Data'!AB1126="Yes",1,0)</f>
        <v>0</v>
      </c>
      <c r="BD1126">
        <f>IF('Main Data'!AA1126="Yes",1,0)</f>
        <v>0</v>
      </c>
      <c r="BE1126">
        <f>IF('Main Data'!AC1126="Yes",1,0)</f>
        <v>0</v>
      </c>
      <c r="BF1126">
        <f>IF('Main Data'!AF1126="Yes",1,0)</f>
        <v>0</v>
      </c>
      <c r="BG1126">
        <f>IF(OR('Main Data'!AI1126="Yes",'Main Data'!AL1126="Yes"),1,0)</f>
        <v>0</v>
      </c>
      <c r="BH1126">
        <f>IF('Main Data'!AJ1126="Yes",1,0)</f>
        <v>0</v>
      </c>
      <c r="BI1126">
        <f>IF('Main Data'!AK1126="Yes",1,0)</f>
        <v>0</v>
      </c>
      <c r="BJ1126">
        <f>IF('Main Data'!AM1126="Yes",1,0)</f>
        <v>0</v>
      </c>
      <c r="BK1126">
        <f>IF('Main Data'!AQ1126="Yes",1,0)</f>
        <v>0</v>
      </c>
      <c r="BL1126" s="21">
        <f t="shared" si="103"/>
        <v>0</v>
      </c>
      <c r="BM1126" s="21">
        <f t="shared" si="104"/>
        <v>1</v>
      </c>
      <c r="BN1126" s="21">
        <f t="shared" si="105"/>
        <v>0</v>
      </c>
      <c r="BO1126" s="21">
        <f t="shared" si="106"/>
        <v>0</v>
      </c>
      <c r="BP1126" s="21">
        <f t="shared" si="107"/>
        <v>0</v>
      </c>
    </row>
    <row r="1127" spans="1:68" x14ac:dyDescent="0.2">
      <c r="A1127">
        <v>1123</v>
      </c>
      <c r="B1127" s="33">
        <f>'Main Data'!C1127</f>
        <v>43779</v>
      </c>
      <c r="C1127">
        <f>'Main Data'!D1127</f>
        <v>571</v>
      </c>
      <c r="D1127" s="26">
        <f>'Main Data'!E1127</f>
        <v>4700</v>
      </c>
      <c r="E1127" s="26">
        <f>'Main Data'!F1127</f>
        <v>5875</v>
      </c>
      <c r="F1127" s="34">
        <f t="shared" si="102"/>
        <v>8.4553177876981493</v>
      </c>
      <c r="G1127">
        <f>IF('Main Data'!H1127="AP",1,0)</f>
        <v>0</v>
      </c>
      <c r="H1127">
        <f>IF('Main Data'!H1127="Blancpain",1,0)</f>
        <v>0</v>
      </c>
      <c r="I1127">
        <f>IF('Main Data'!H1127="Breguet",1,0)</f>
        <v>0</v>
      </c>
      <c r="J1127">
        <f>IF('Main Data'!H1127="Breitling",1,0)</f>
        <v>0</v>
      </c>
      <c r="K1127">
        <f>IF('Main Data'!H1127="Cartier",1,0)</f>
        <v>0</v>
      </c>
      <c r="L1127">
        <f>IF('Main Data'!H1127="Gallet",1,0)</f>
        <v>0</v>
      </c>
      <c r="M1127">
        <f>IF('Main Data'!H1127="Girard Perregaux",1,0)</f>
        <v>0</v>
      </c>
      <c r="N1127">
        <f>IF('Main Data'!H1127="Gubelin",1,0)</f>
        <v>0</v>
      </c>
      <c r="O1127">
        <f>IF('Main Data'!H1127="Heuer",1,0)</f>
        <v>0</v>
      </c>
      <c r="P1127">
        <f>IF('Main Data'!H1127="IWC",1,0)</f>
        <v>0</v>
      </c>
      <c r="Q1127">
        <f>IF('Main Data'!H1127="JLC",1,0)</f>
        <v>0</v>
      </c>
      <c r="R1127">
        <f>IF('Main Data'!H1127="Longines",1,0)</f>
        <v>0</v>
      </c>
      <c r="S1127">
        <f>IF('Main Data'!H1127="Movado",1,0)</f>
        <v>0</v>
      </c>
      <c r="T1127">
        <f>IF('Main Data'!H1127="Omega",1,0)</f>
        <v>0</v>
      </c>
      <c r="U1127">
        <f>IF('Main Data'!H1127="Panerai",1,0)</f>
        <v>0</v>
      </c>
      <c r="V1127">
        <f>IF('Main Data'!H1127="Patek",1,0)</f>
        <v>0</v>
      </c>
      <c r="W1127">
        <f>IF('Main Data'!H1127="Rolex",1,0)</f>
        <v>0</v>
      </c>
      <c r="X1127">
        <f>IF('Main Data'!H1127="Tudor",1,0)</f>
        <v>0</v>
      </c>
      <c r="Y1127">
        <f>IF('Main Data'!H1127="Ulysse Nardin",1,0)</f>
        <v>0</v>
      </c>
      <c r="Z1127">
        <f>IF('Main Data'!H1127="Universal Geneve",1,0)</f>
        <v>0</v>
      </c>
      <c r="AA1127">
        <f>IF('Main Data'!H1127="Vacheron",1,0)</f>
        <v>1</v>
      </c>
      <c r="AB1127">
        <f>IF('Main Data'!H1127="Zenith",1,0)</f>
        <v>0</v>
      </c>
      <c r="AC1127">
        <f>IF('Main Data'!J1127="Stainless Steel",1,0)</f>
        <v>0</v>
      </c>
      <c r="AD1127">
        <f>IF('Main Data'!J1127="Two-tone",1,0)</f>
        <v>0</v>
      </c>
      <c r="AE1127">
        <f>IF(OR('Main Data'!J1127="YG 18K",'Main Data'!J1127="YG &lt;18K",'Main Data'!J1127="PG 18K",'Main Data'!J1127="PG &lt;18K",'Main Data'!J1127="WG 18K",'Main Data'!J1127="Mixes of 18K",'Main Data'!J1127="Mixes &lt;18K"),1,0)</f>
        <v>1</v>
      </c>
      <c r="AF1127">
        <f>IF('Main Data'!J1127="Platinum",1,0)</f>
        <v>0</v>
      </c>
      <c r="AG1127">
        <f>IF(OR('Main Data'!J1127="PVD",'Main Data'!J1127="Gold Plate",'Main Data'!J1127="Other"),1,0)</f>
        <v>0</v>
      </c>
      <c r="AH1127">
        <f>IF('Main Data'!N1127="Stainless Steel",1,0)</f>
        <v>0</v>
      </c>
      <c r="AI1127">
        <f>IF('Main Data'!N1127="Leather",1,0)</f>
        <v>1</v>
      </c>
      <c r="AJ1127">
        <f>IF('Main Data'!N1127="Two-tone",1,0)</f>
        <v>0</v>
      </c>
      <c r="AK1127">
        <f>IF(OR('Main Data'!N1127="YG 18K",'Main Data'!N1127="PG 18K",'Main Data'!N1127="WG 18K",'Main Data'!N1127="Mixes of 18K"),1,0)</f>
        <v>0</v>
      </c>
      <c r="AL1127">
        <f>IF(OR(,'Main Data'!N1127="PVD",'Main Data'!N1127="Gold plate"),1,0)</f>
        <v>0</v>
      </c>
      <c r="AM1127">
        <f>IF(OR('Main Data'!AV1127="Yes",'Main Data'!AW1127="Yes",'Main Data'!AU1127="Yes"),1,0)</f>
        <v>0</v>
      </c>
      <c r="AN1127">
        <f>IF(OR(ISTEXT('Main Data'!AX1127), ISTEXT('Main Data'!AY1127)),1,0)</f>
        <v>0</v>
      </c>
      <c r="AO1127">
        <f>IF('Main Data'!AZ1127="Yes",1,0)</f>
        <v>0</v>
      </c>
      <c r="AP1127">
        <f>IF('Main Data'!BA1127="Yes",1,0)</f>
        <v>0</v>
      </c>
      <c r="AQ1127">
        <f>IF('Main Data'!BD1127="Yes",1,0)</f>
        <v>0</v>
      </c>
      <c r="AR1127">
        <f>IF('Main Data'!BE1127="A",1,0)</f>
        <v>0</v>
      </c>
      <c r="AS1127">
        <f>IF('Main Data'!BE1127="AA",1,0)</f>
        <v>0</v>
      </c>
      <c r="AT1127">
        <f>IF('Main Data'!BE1127="AAA",1,0)</f>
        <v>1</v>
      </c>
      <c r="AU1127">
        <f>IF('Main Data'!BE1127="AAAA",1,0)</f>
        <v>0</v>
      </c>
      <c r="AV1127">
        <f>IF('Main Data'!P1127="Yes",1,0)</f>
        <v>0</v>
      </c>
      <c r="AW1127">
        <f>IF('Main Data'!AP1127="Yes",1,0)</f>
        <v>0</v>
      </c>
      <c r="AX1127">
        <f>IF(OR('Main Data'!V1127="Yes", 'Main Data'!W1127="Yes",'Main Data'!X1127="Yes"),1,0)</f>
        <v>1</v>
      </c>
      <c r="AY1127">
        <f>IF(OR('Main Data'!Y1127="Yes",'Main Data'!Z1127="Yes"),1,0)</f>
        <v>0</v>
      </c>
      <c r="AZ1127">
        <f>IF('Main Data'!AR1127="Yes",1,0)</f>
        <v>0</v>
      </c>
      <c r="BA1127">
        <f>IF('Main Data'!AS1127="Yes",1,0)</f>
        <v>0</v>
      </c>
      <c r="BB1127">
        <f>IF('Main Data'!AG1127="Yes",1,0)</f>
        <v>0</v>
      </c>
      <c r="BC1127">
        <f>IF('Main Data'!AB1127="Yes",1,0)</f>
        <v>0</v>
      </c>
      <c r="BD1127">
        <f>IF('Main Data'!AA1127="Yes",1,0)</f>
        <v>0</v>
      </c>
      <c r="BE1127">
        <f>IF('Main Data'!AC1127="Yes",1,0)</f>
        <v>0</v>
      </c>
      <c r="BF1127">
        <f>IF('Main Data'!AF1127="Yes",1,0)</f>
        <v>0</v>
      </c>
      <c r="BG1127">
        <f>IF(OR('Main Data'!AI1127="Yes",'Main Data'!AL1127="Yes"),1,0)</f>
        <v>0</v>
      </c>
      <c r="BH1127">
        <f>IF('Main Data'!AJ1127="Yes",1,0)</f>
        <v>0</v>
      </c>
      <c r="BI1127">
        <f>IF('Main Data'!AK1127="Yes",1,0)</f>
        <v>0</v>
      </c>
      <c r="BJ1127">
        <f>IF('Main Data'!AM1127="Yes",1,0)</f>
        <v>0</v>
      </c>
      <c r="BK1127">
        <f>IF('Main Data'!AQ1127="Yes",1,0)</f>
        <v>0</v>
      </c>
      <c r="BL1127" s="21">
        <f t="shared" si="103"/>
        <v>0</v>
      </c>
      <c r="BM1127" s="21">
        <f t="shared" si="104"/>
        <v>1</v>
      </c>
      <c r="BN1127" s="21">
        <f t="shared" si="105"/>
        <v>0</v>
      </c>
      <c r="BO1127" s="21">
        <f t="shared" si="106"/>
        <v>0</v>
      </c>
      <c r="BP1127" s="21">
        <f t="shared" si="107"/>
        <v>0</v>
      </c>
    </row>
    <row r="1128" spans="1:68" x14ac:dyDescent="0.2">
      <c r="A1128">
        <v>1124</v>
      </c>
      <c r="B1128" s="33">
        <f>'Main Data'!C1128</f>
        <v>43779</v>
      </c>
      <c r="C1128">
        <f>'Main Data'!D1128</f>
        <v>573</v>
      </c>
      <c r="D1128" s="26">
        <f>'Main Data'!E1128</f>
        <v>4000</v>
      </c>
      <c r="E1128" s="26">
        <f>'Main Data'!F1128</f>
        <v>5000</v>
      </c>
      <c r="F1128" s="34">
        <f t="shared" si="102"/>
        <v>8.2940496401020276</v>
      </c>
      <c r="G1128">
        <f>IF('Main Data'!H1128="AP",1,0)</f>
        <v>1</v>
      </c>
      <c r="H1128">
        <f>IF('Main Data'!H1128="Blancpain",1,0)</f>
        <v>0</v>
      </c>
      <c r="I1128">
        <f>IF('Main Data'!H1128="Breguet",1,0)</f>
        <v>0</v>
      </c>
      <c r="J1128">
        <f>IF('Main Data'!H1128="Breitling",1,0)</f>
        <v>0</v>
      </c>
      <c r="K1128">
        <f>IF('Main Data'!H1128="Cartier",1,0)</f>
        <v>0</v>
      </c>
      <c r="L1128">
        <f>IF('Main Data'!H1128="Gallet",1,0)</f>
        <v>0</v>
      </c>
      <c r="M1128">
        <f>IF('Main Data'!H1128="Girard Perregaux",1,0)</f>
        <v>0</v>
      </c>
      <c r="N1128">
        <f>IF('Main Data'!H1128="Gubelin",1,0)</f>
        <v>0</v>
      </c>
      <c r="O1128">
        <f>IF('Main Data'!H1128="Heuer",1,0)</f>
        <v>0</v>
      </c>
      <c r="P1128">
        <f>IF('Main Data'!H1128="IWC",1,0)</f>
        <v>0</v>
      </c>
      <c r="Q1128">
        <f>IF('Main Data'!H1128="JLC",1,0)</f>
        <v>0</v>
      </c>
      <c r="R1128">
        <f>IF('Main Data'!H1128="Longines",1,0)</f>
        <v>0</v>
      </c>
      <c r="S1128">
        <f>IF('Main Data'!H1128="Movado",1,0)</f>
        <v>0</v>
      </c>
      <c r="T1128">
        <f>IF('Main Data'!H1128="Omega",1,0)</f>
        <v>0</v>
      </c>
      <c r="U1128">
        <f>IF('Main Data'!H1128="Panerai",1,0)</f>
        <v>0</v>
      </c>
      <c r="V1128">
        <f>IF('Main Data'!H1128="Patek",1,0)</f>
        <v>0</v>
      </c>
      <c r="W1128">
        <f>IF('Main Data'!H1128="Rolex",1,0)</f>
        <v>0</v>
      </c>
      <c r="X1128">
        <f>IF('Main Data'!H1128="Tudor",1,0)</f>
        <v>0</v>
      </c>
      <c r="Y1128">
        <f>IF('Main Data'!H1128="Ulysse Nardin",1,0)</f>
        <v>0</v>
      </c>
      <c r="Z1128">
        <f>IF('Main Data'!H1128="Universal Geneve",1,0)</f>
        <v>0</v>
      </c>
      <c r="AA1128">
        <f>IF('Main Data'!H1128="Vacheron",1,0)</f>
        <v>0</v>
      </c>
      <c r="AB1128">
        <f>IF('Main Data'!H1128="Zenith",1,0)</f>
        <v>0</v>
      </c>
      <c r="AC1128">
        <f>IF('Main Data'!J1128="Stainless Steel",1,0)</f>
        <v>0</v>
      </c>
      <c r="AD1128">
        <f>IF('Main Data'!J1128="Two-tone",1,0)</f>
        <v>0</v>
      </c>
      <c r="AE1128">
        <f>IF(OR('Main Data'!J1128="YG 18K",'Main Data'!J1128="YG &lt;18K",'Main Data'!J1128="PG 18K",'Main Data'!J1128="PG &lt;18K",'Main Data'!J1128="WG 18K",'Main Data'!J1128="Mixes of 18K",'Main Data'!J1128="Mixes &lt;18K"),1,0)</f>
        <v>1</v>
      </c>
      <c r="AF1128">
        <f>IF('Main Data'!J1128="Platinum",1,0)</f>
        <v>0</v>
      </c>
      <c r="AG1128">
        <f>IF(OR('Main Data'!J1128="PVD",'Main Data'!J1128="Gold Plate",'Main Data'!J1128="Other"),1,0)</f>
        <v>0</v>
      </c>
      <c r="AH1128">
        <f>IF('Main Data'!N1128="Stainless Steel",1,0)</f>
        <v>0</v>
      </c>
      <c r="AI1128">
        <f>IF('Main Data'!N1128="Leather",1,0)</f>
        <v>1</v>
      </c>
      <c r="AJ1128">
        <f>IF('Main Data'!N1128="Two-tone",1,0)</f>
        <v>0</v>
      </c>
      <c r="AK1128">
        <f>IF(OR('Main Data'!N1128="YG 18K",'Main Data'!N1128="PG 18K",'Main Data'!N1128="WG 18K",'Main Data'!N1128="Mixes of 18K"),1,0)</f>
        <v>0</v>
      </c>
      <c r="AL1128">
        <f>IF(OR(,'Main Data'!N1128="PVD",'Main Data'!N1128="Gold plate"),1,0)</f>
        <v>0</v>
      </c>
      <c r="AM1128">
        <f>IF(OR('Main Data'!AV1128="Yes",'Main Data'!AW1128="Yes",'Main Data'!AU1128="Yes"),1,0)</f>
        <v>0</v>
      </c>
      <c r="AN1128">
        <f>IF(OR(ISTEXT('Main Data'!AX1128), ISTEXT('Main Data'!AY1128)),1,0)</f>
        <v>0</v>
      </c>
      <c r="AO1128">
        <f>IF('Main Data'!AZ1128="Yes",1,0)</f>
        <v>0</v>
      </c>
      <c r="AP1128">
        <f>IF('Main Data'!BA1128="Yes",1,0)</f>
        <v>0</v>
      </c>
      <c r="AQ1128">
        <f>IF('Main Data'!BD1128="Yes",1,0)</f>
        <v>0</v>
      </c>
      <c r="AR1128">
        <f>IF('Main Data'!BE1128="A",1,0)</f>
        <v>0</v>
      </c>
      <c r="AS1128">
        <f>IF('Main Data'!BE1128="AA",1,0)</f>
        <v>0</v>
      </c>
      <c r="AT1128">
        <f>IF('Main Data'!BE1128="AAA",1,0)</f>
        <v>1</v>
      </c>
      <c r="AU1128">
        <f>IF('Main Data'!BE1128="AAAA",1,0)</f>
        <v>0</v>
      </c>
      <c r="AV1128">
        <f>IF('Main Data'!P1128="Yes",1,0)</f>
        <v>1</v>
      </c>
      <c r="AW1128">
        <f>IF('Main Data'!AP1128="Yes",1,0)</f>
        <v>0</v>
      </c>
      <c r="AX1128">
        <f>IF(OR('Main Data'!V1128="Yes", 'Main Data'!W1128="Yes",'Main Data'!X1128="Yes"),1,0)</f>
        <v>0</v>
      </c>
      <c r="AY1128">
        <f>IF(OR('Main Data'!Y1128="Yes",'Main Data'!Z1128="Yes"),1,0)</f>
        <v>0</v>
      </c>
      <c r="AZ1128">
        <f>IF('Main Data'!AR1128="Yes",1,0)</f>
        <v>0</v>
      </c>
      <c r="BA1128">
        <f>IF('Main Data'!AS1128="Yes",1,0)</f>
        <v>0</v>
      </c>
      <c r="BB1128">
        <f>IF('Main Data'!AG1128="Yes",1,0)</f>
        <v>0</v>
      </c>
      <c r="BC1128">
        <f>IF('Main Data'!AB1128="Yes",1,0)</f>
        <v>0</v>
      </c>
      <c r="BD1128">
        <f>IF('Main Data'!AA1128="Yes",1,0)</f>
        <v>0</v>
      </c>
      <c r="BE1128">
        <f>IF('Main Data'!AC1128="Yes",1,0)</f>
        <v>0</v>
      </c>
      <c r="BF1128">
        <f>IF('Main Data'!AF1128="Yes",1,0)</f>
        <v>0</v>
      </c>
      <c r="BG1128">
        <f>IF(OR('Main Data'!AI1128="Yes",'Main Data'!AL1128="Yes"),1,0)</f>
        <v>0</v>
      </c>
      <c r="BH1128">
        <f>IF('Main Data'!AJ1128="Yes",1,0)</f>
        <v>0</v>
      </c>
      <c r="BI1128">
        <f>IF('Main Data'!AK1128="Yes",1,0)</f>
        <v>0</v>
      </c>
      <c r="BJ1128">
        <f>IF('Main Data'!AM1128="Yes",1,0)</f>
        <v>0</v>
      </c>
      <c r="BK1128">
        <f>IF('Main Data'!AQ1128="Yes",1,0)</f>
        <v>0</v>
      </c>
      <c r="BL1128" s="21">
        <f t="shared" si="103"/>
        <v>0</v>
      </c>
      <c r="BM1128" s="21">
        <f t="shared" si="104"/>
        <v>1</v>
      </c>
      <c r="BN1128" s="21">
        <f t="shared" si="105"/>
        <v>0</v>
      </c>
      <c r="BO1128" s="21">
        <f t="shared" si="106"/>
        <v>0</v>
      </c>
      <c r="BP1128" s="21">
        <f t="shared" si="107"/>
        <v>0</v>
      </c>
    </row>
    <row r="1129" spans="1:68" x14ac:dyDescent="0.2">
      <c r="A1129">
        <v>1125</v>
      </c>
      <c r="B1129" s="33">
        <f>'Main Data'!C1129</f>
        <v>43779</v>
      </c>
      <c r="C1129">
        <f>'Main Data'!D1129</f>
        <v>577</v>
      </c>
      <c r="D1129" s="26">
        <f>'Main Data'!E1129</f>
        <v>1700</v>
      </c>
      <c r="E1129" s="26">
        <f>'Main Data'!F1129</f>
        <v>2125</v>
      </c>
      <c r="F1129" s="34">
        <f t="shared" si="102"/>
        <v>7.4383835300443071</v>
      </c>
      <c r="G1129">
        <f>IF('Main Data'!H1129="AP",1,0)</f>
        <v>0</v>
      </c>
      <c r="H1129">
        <f>IF('Main Data'!H1129="Blancpain",1,0)</f>
        <v>0</v>
      </c>
      <c r="I1129">
        <f>IF('Main Data'!H1129="Breguet",1,0)</f>
        <v>0</v>
      </c>
      <c r="J1129">
        <f>IF('Main Data'!H1129="Breitling",1,0)</f>
        <v>0</v>
      </c>
      <c r="K1129">
        <f>IF('Main Data'!H1129="Cartier",1,0)</f>
        <v>0</v>
      </c>
      <c r="L1129">
        <f>IF('Main Data'!H1129="Gallet",1,0)</f>
        <v>0</v>
      </c>
      <c r="M1129">
        <f>IF('Main Data'!H1129="Girard Perregaux",1,0)</f>
        <v>0</v>
      </c>
      <c r="N1129">
        <f>IF('Main Data'!H1129="Gubelin",1,0)</f>
        <v>0</v>
      </c>
      <c r="O1129">
        <f>IF('Main Data'!H1129="Heuer",1,0)</f>
        <v>0</v>
      </c>
      <c r="P1129">
        <f>IF('Main Data'!H1129="IWC",1,0)</f>
        <v>0</v>
      </c>
      <c r="Q1129">
        <f>IF('Main Data'!H1129="JLC",1,0)</f>
        <v>1</v>
      </c>
      <c r="R1129">
        <f>IF('Main Data'!H1129="Longines",1,0)</f>
        <v>0</v>
      </c>
      <c r="S1129">
        <f>IF('Main Data'!H1129="Movado",1,0)</f>
        <v>0</v>
      </c>
      <c r="T1129">
        <f>IF('Main Data'!H1129="Omega",1,0)</f>
        <v>0</v>
      </c>
      <c r="U1129">
        <f>IF('Main Data'!H1129="Panerai",1,0)</f>
        <v>0</v>
      </c>
      <c r="V1129">
        <f>IF('Main Data'!H1129="Patek",1,0)</f>
        <v>0</v>
      </c>
      <c r="W1129">
        <f>IF('Main Data'!H1129="Rolex",1,0)</f>
        <v>0</v>
      </c>
      <c r="X1129">
        <f>IF('Main Data'!H1129="Tudor",1,0)</f>
        <v>0</v>
      </c>
      <c r="Y1129">
        <f>IF('Main Data'!H1129="Ulysse Nardin",1,0)</f>
        <v>0</v>
      </c>
      <c r="Z1129">
        <f>IF('Main Data'!H1129="Universal Geneve",1,0)</f>
        <v>0</v>
      </c>
      <c r="AA1129">
        <f>IF('Main Data'!H1129="Vacheron",1,0)</f>
        <v>0</v>
      </c>
      <c r="AB1129">
        <f>IF('Main Data'!H1129="Zenith",1,0)</f>
        <v>0</v>
      </c>
      <c r="AC1129">
        <f>IF('Main Data'!J1129="Stainless Steel",1,0)</f>
        <v>0</v>
      </c>
      <c r="AD1129">
        <f>IF('Main Data'!J1129="Two-tone",1,0)</f>
        <v>0</v>
      </c>
      <c r="AE1129">
        <f>IF(OR('Main Data'!J1129="YG 18K",'Main Data'!J1129="YG &lt;18K",'Main Data'!J1129="PG 18K",'Main Data'!J1129="PG &lt;18K",'Main Data'!J1129="WG 18K",'Main Data'!J1129="Mixes of 18K",'Main Data'!J1129="Mixes &lt;18K"),1,0)</f>
        <v>1</v>
      </c>
      <c r="AF1129">
        <f>IF('Main Data'!J1129="Platinum",1,0)</f>
        <v>0</v>
      </c>
      <c r="AG1129">
        <f>IF(OR('Main Data'!J1129="PVD",'Main Data'!J1129="Gold Plate",'Main Data'!J1129="Other"),1,0)</f>
        <v>0</v>
      </c>
      <c r="AH1129">
        <f>IF('Main Data'!N1129="Stainless Steel",1,0)</f>
        <v>0</v>
      </c>
      <c r="AI1129">
        <f>IF('Main Data'!N1129="Leather",1,0)</f>
        <v>1</v>
      </c>
      <c r="AJ1129">
        <f>IF('Main Data'!N1129="Two-tone",1,0)</f>
        <v>0</v>
      </c>
      <c r="AK1129">
        <f>IF(OR('Main Data'!N1129="YG 18K",'Main Data'!N1129="PG 18K",'Main Data'!N1129="WG 18K",'Main Data'!N1129="Mixes of 18K"),1,0)</f>
        <v>0</v>
      </c>
      <c r="AL1129">
        <f>IF(OR(,'Main Data'!N1129="PVD",'Main Data'!N1129="Gold plate"),1,0)</f>
        <v>0</v>
      </c>
      <c r="AM1129">
        <f>IF(OR('Main Data'!AV1129="Yes",'Main Data'!AW1129="Yes",'Main Data'!AU1129="Yes"),1,0)</f>
        <v>0</v>
      </c>
      <c r="AN1129">
        <f>IF(OR(ISTEXT('Main Data'!AX1129), ISTEXT('Main Data'!AY1129)),1,0)</f>
        <v>0</v>
      </c>
      <c r="AO1129">
        <f>IF('Main Data'!AZ1129="Yes",1,0)</f>
        <v>0</v>
      </c>
      <c r="AP1129">
        <f>IF('Main Data'!BA1129="Yes",1,0)</f>
        <v>0</v>
      </c>
      <c r="AQ1129">
        <f>IF('Main Data'!BD1129="Yes",1,0)</f>
        <v>0</v>
      </c>
      <c r="AR1129">
        <f>IF('Main Data'!BE1129="A",1,0)</f>
        <v>0</v>
      </c>
      <c r="AS1129">
        <f>IF('Main Data'!BE1129="AA",1,0)</f>
        <v>1</v>
      </c>
      <c r="AT1129">
        <f>IF('Main Data'!BE1129="AAA",1,0)</f>
        <v>0</v>
      </c>
      <c r="AU1129">
        <f>IF('Main Data'!BE1129="AAAA",1,0)</f>
        <v>0</v>
      </c>
      <c r="AV1129">
        <f>IF('Main Data'!P1129="Yes",1,0)</f>
        <v>0</v>
      </c>
      <c r="AW1129">
        <f>IF('Main Data'!AP1129="Yes",1,0)</f>
        <v>0</v>
      </c>
      <c r="AX1129">
        <f>IF(OR('Main Data'!V1129="Yes", 'Main Data'!W1129="Yes",'Main Data'!X1129="Yes"),1,0)</f>
        <v>1</v>
      </c>
      <c r="AY1129">
        <f>IF(OR('Main Data'!Y1129="Yes",'Main Data'!Z1129="Yes"),1,0)</f>
        <v>0</v>
      </c>
      <c r="AZ1129">
        <f>IF('Main Data'!AR1129="Yes",1,0)</f>
        <v>0</v>
      </c>
      <c r="BA1129">
        <f>IF('Main Data'!AS1129="Yes",1,0)</f>
        <v>1</v>
      </c>
      <c r="BB1129">
        <f>IF('Main Data'!AG1129="Yes",1,0)</f>
        <v>0</v>
      </c>
      <c r="BC1129">
        <f>IF('Main Data'!AB1129="Yes",1,0)</f>
        <v>0</v>
      </c>
      <c r="BD1129">
        <f>IF('Main Data'!AA1129="Yes",1,0)</f>
        <v>0</v>
      </c>
      <c r="BE1129">
        <f>IF('Main Data'!AC1129="Yes",1,0)</f>
        <v>0</v>
      </c>
      <c r="BF1129">
        <f>IF('Main Data'!AF1129="Yes",1,0)</f>
        <v>0</v>
      </c>
      <c r="BG1129">
        <f>IF(OR('Main Data'!AI1129="Yes",'Main Data'!AL1129="Yes"),1,0)</f>
        <v>0</v>
      </c>
      <c r="BH1129">
        <f>IF('Main Data'!AJ1129="Yes",1,0)</f>
        <v>0</v>
      </c>
      <c r="BI1129">
        <f>IF('Main Data'!AK1129="Yes",1,0)</f>
        <v>0</v>
      </c>
      <c r="BJ1129">
        <f>IF('Main Data'!AM1129="Yes",1,0)</f>
        <v>0</v>
      </c>
      <c r="BK1129">
        <f>IF('Main Data'!AQ1129="Yes",1,0)</f>
        <v>0</v>
      </c>
      <c r="BL1129" s="21">
        <f t="shared" si="103"/>
        <v>0</v>
      </c>
      <c r="BM1129" s="21">
        <f t="shared" si="104"/>
        <v>1</v>
      </c>
      <c r="BN1129" s="21">
        <f t="shared" si="105"/>
        <v>0</v>
      </c>
      <c r="BO1129" s="21">
        <f t="shared" si="106"/>
        <v>0</v>
      </c>
      <c r="BP1129" s="21">
        <f t="shared" si="107"/>
        <v>0</v>
      </c>
    </row>
    <row r="1130" spans="1:68" x14ac:dyDescent="0.2">
      <c r="A1130">
        <v>1126</v>
      </c>
      <c r="B1130" s="33">
        <f>'Main Data'!C1130</f>
        <v>43779</v>
      </c>
      <c r="C1130">
        <f>'Main Data'!D1130</f>
        <v>578</v>
      </c>
      <c r="D1130" s="26">
        <f>'Main Data'!E1130</f>
        <v>2600</v>
      </c>
      <c r="E1130" s="26">
        <f>'Main Data'!F1130</f>
        <v>3250</v>
      </c>
      <c r="F1130" s="34">
        <f t="shared" si="102"/>
        <v>7.8632667240095735</v>
      </c>
      <c r="G1130">
        <f>IF('Main Data'!H1130="AP",1,0)</f>
        <v>0</v>
      </c>
      <c r="H1130">
        <f>IF('Main Data'!H1130="Blancpain",1,0)</f>
        <v>0</v>
      </c>
      <c r="I1130">
        <f>IF('Main Data'!H1130="Breguet",1,0)</f>
        <v>0</v>
      </c>
      <c r="J1130">
        <f>IF('Main Data'!H1130="Breitling",1,0)</f>
        <v>0</v>
      </c>
      <c r="K1130">
        <f>IF('Main Data'!H1130="Cartier",1,0)</f>
        <v>0</v>
      </c>
      <c r="L1130">
        <f>IF('Main Data'!H1130="Gallet",1,0)</f>
        <v>0</v>
      </c>
      <c r="M1130">
        <f>IF('Main Data'!H1130="Girard Perregaux",1,0)</f>
        <v>0</v>
      </c>
      <c r="N1130">
        <f>IF('Main Data'!H1130="Gubelin",1,0)</f>
        <v>0</v>
      </c>
      <c r="O1130">
        <f>IF('Main Data'!H1130="Heuer",1,0)</f>
        <v>0</v>
      </c>
      <c r="P1130">
        <f>IF('Main Data'!H1130="IWC",1,0)</f>
        <v>0</v>
      </c>
      <c r="Q1130">
        <f>IF('Main Data'!H1130="JLC",1,0)</f>
        <v>1</v>
      </c>
      <c r="R1130">
        <f>IF('Main Data'!H1130="Longines",1,0)</f>
        <v>0</v>
      </c>
      <c r="S1130">
        <f>IF('Main Data'!H1130="Movado",1,0)</f>
        <v>0</v>
      </c>
      <c r="T1130">
        <f>IF('Main Data'!H1130="Omega",1,0)</f>
        <v>0</v>
      </c>
      <c r="U1130">
        <f>IF('Main Data'!H1130="Panerai",1,0)</f>
        <v>0</v>
      </c>
      <c r="V1130">
        <f>IF('Main Data'!H1130="Patek",1,0)</f>
        <v>0</v>
      </c>
      <c r="W1130">
        <f>IF('Main Data'!H1130="Rolex",1,0)</f>
        <v>0</v>
      </c>
      <c r="X1130">
        <f>IF('Main Data'!H1130="Tudor",1,0)</f>
        <v>0</v>
      </c>
      <c r="Y1130">
        <f>IF('Main Data'!H1130="Ulysse Nardin",1,0)</f>
        <v>0</v>
      </c>
      <c r="Z1130">
        <f>IF('Main Data'!H1130="Universal Geneve",1,0)</f>
        <v>0</v>
      </c>
      <c r="AA1130">
        <f>IF('Main Data'!H1130="Vacheron",1,0)</f>
        <v>0</v>
      </c>
      <c r="AB1130">
        <f>IF('Main Data'!H1130="Zenith",1,0)</f>
        <v>0</v>
      </c>
      <c r="AC1130">
        <f>IF('Main Data'!J1130="Stainless Steel",1,0)</f>
        <v>1</v>
      </c>
      <c r="AD1130">
        <f>IF('Main Data'!J1130="Two-tone",1,0)</f>
        <v>0</v>
      </c>
      <c r="AE1130">
        <f>IF(OR('Main Data'!J1130="YG 18K",'Main Data'!J1130="YG &lt;18K",'Main Data'!J1130="PG 18K",'Main Data'!J1130="PG &lt;18K",'Main Data'!J1130="WG 18K",'Main Data'!J1130="Mixes of 18K",'Main Data'!J1130="Mixes &lt;18K"),1,0)</f>
        <v>0</v>
      </c>
      <c r="AF1130">
        <f>IF('Main Data'!J1130="Platinum",1,0)</f>
        <v>0</v>
      </c>
      <c r="AG1130">
        <f>IF(OR('Main Data'!J1130="PVD",'Main Data'!J1130="Gold Plate",'Main Data'!J1130="Other"),1,0)</f>
        <v>0</v>
      </c>
      <c r="AH1130">
        <f>IF('Main Data'!N1130="Stainless Steel",1,0)</f>
        <v>0</v>
      </c>
      <c r="AI1130">
        <f>IF('Main Data'!N1130="Leather",1,0)</f>
        <v>1</v>
      </c>
      <c r="AJ1130">
        <f>IF('Main Data'!N1130="Two-tone",1,0)</f>
        <v>0</v>
      </c>
      <c r="AK1130">
        <f>IF(OR('Main Data'!N1130="YG 18K",'Main Data'!N1130="PG 18K",'Main Data'!N1130="WG 18K",'Main Data'!N1130="Mixes of 18K"),1,0)</f>
        <v>0</v>
      </c>
      <c r="AL1130">
        <f>IF(OR(,'Main Data'!N1130="PVD",'Main Data'!N1130="Gold plate"),1,0)</f>
        <v>0</v>
      </c>
      <c r="AM1130">
        <f>IF(OR('Main Data'!AV1130="Yes",'Main Data'!AW1130="Yes",'Main Data'!AU1130="Yes"),1,0)</f>
        <v>0</v>
      </c>
      <c r="AN1130">
        <f>IF(OR(ISTEXT('Main Data'!AX1130), ISTEXT('Main Data'!AY1130)),1,0)</f>
        <v>0</v>
      </c>
      <c r="AO1130">
        <f>IF('Main Data'!AZ1130="Yes",1,0)</f>
        <v>0</v>
      </c>
      <c r="AP1130">
        <f>IF('Main Data'!BA1130="Yes",1,0)</f>
        <v>0</v>
      </c>
      <c r="AQ1130">
        <f>IF('Main Data'!BD1130="Yes",1,0)</f>
        <v>0</v>
      </c>
      <c r="AR1130">
        <f>IF('Main Data'!BE1130="A",1,0)</f>
        <v>0</v>
      </c>
      <c r="AS1130">
        <f>IF('Main Data'!BE1130="AA",1,0)</f>
        <v>1</v>
      </c>
      <c r="AT1130">
        <f>IF('Main Data'!BE1130="AAA",1,0)</f>
        <v>0</v>
      </c>
      <c r="AU1130">
        <f>IF('Main Data'!BE1130="AAAA",1,0)</f>
        <v>0</v>
      </c>
      <c r="AV1130">
        <f>IF('Main Data'!P1130="Yes",1,0)</f>
        <v>0</v>
      </c>
      <c r="AW1130">
        <f>IF('Main Data'!AP1130="Yes",1,0)</f>
        <v>0</v>
      </c>
      <c r="AX1130">
        <f>IF(OR('Main Data'!V1130="Yes", 'Main Data'!W1130="Yes",'Main Data'!X1130="Yes"),1,0)</f>
        <v>1</v>
      </c>
      <c r="AY1130">
        <f>IF(OR('Main Data'!Y1130="Yes",'Main Data'!Z1130="Yes"),1,0)</f>
        <v>0</v>
      </c>
      <c r="AZ1130">
        <f>IF('Main Data'!AR1130="Yes",1,0)</f>
        <v>0</v>
      </c>
      <c r="BA1130">
        <f>IF('Main Data'!AS1130="Yes",1,0)</f>
        <v>1</v>
      </c>
      <c r="BB1130">
        <f>IF('Main Data'!AG1130="Yes",1,0)</f>
        <v>0</v>
      </c>
      <c r="BC1130">
        <f>IF('Main Data'!AB1130="Yes",1,0)</f>
        <v>0</v>
      </c>
      <c r="BD1130">
        <f>IF('Main Data'!AA1130="Yes",1,0)</f>
        <v>0</v>
      </c>
      <c r="BE1130">
        <f>IF('Main Data'!AC1130="Yes",1,0)</f>
        <v>0</v>
      </c>
      <c r="BF1130">
        <f>IF('Main Data'!AF1130="Yes",1,0)</f>
        <v>0</v>
      </c>
      <c r="BG1130">
        <f>IF(OR('Main Data'!AI1130="Yes",'Main Data'!AL1130="Yes"),1,0)</f>
        <v>0</v>
      </c>
      <c r="BH1130">
        <f>IF('Main Data'!AJ1130="Yes",1,0)</f>
        <v>0</v>
      </c>
      <c r="BI1130">
        <f>IF('Main Data'!AK1130="Yes",1,0)</f>
        <v>0</v>
      </c>
      <c r="BJ1130">
        <f>IF('Main Data'!AM1130="Yes",1,0)</f>
        <v>0</v>
      </c>
      <c r="BK1130">
        <f>IF('Main Data'!AQ1130="Yes",1,0)</f>
        <v>0</v>
      </c>
      <c r="BL1130" s="21">
        <f t="shared" si="103"/>
        <v>0</v>
      </c>
      <c r="BM1130" s="21">
        <f t="shared" si="104"/>
        <v>1</v>
      </c>
      <c r="BN1130" s="21">
        <f t="shared" si="105"/>
        <v>0</v>
      </c>
      <c r="BO1130" s="21">
        <f t="shared" si="106"/>
        <v>0</v>
      </c>
      <c r="BP1130" s="21">
        <f t="shared" si="107"/>
        <v>0</v>
      </c>
    </row>
    <row r="1131" spans="1:68" x14ac:dyDescent="0.2">
      <c r="A1131">
        <v>1127</v>
      </c>
      <c r="B1131" s="33">
        <f>'Main Data'!C1131</f>
        <v>43779</v>
      </c>
      <c r="C1131">
        <f>'Main Data'!D1131</f>
        <v>579</v>
      </c>
      <c r="D1131" s="26">
        <f>'Main Data'!E1131</f>
        <v>3000</v>
      </c>
      <c r="E1131" s="26">
        <f>'Main Data'!F1131</f>
        <v>3750</v>
      </c>
      <c r="F1131" s="34">
        <f t="shared" si="102"/>
        <v>8.0063675676502459</v>
      </c>
      <c r="G1131">
        <f>IF('Main Data'!H1131="AP",1,0)</f>
        <v>0</v>
      </c>
      <c r="H1131">
        <f>IF('Main Data'!H1131="Blancpain",1,0)</f>
        <v>0</v>
      </c>
      <c r="I1131">
        <f>IF('Main Data'!H1131="Breguet",1,0)</f>
        <v>0</v>
      </c>
      <c r="J1131">
        <f>IF('Main Data'!H1131="Breitling",1,0)</f>
        <v>0</v>
      </c>
      <c r="K1131">
        <f>IF('Main Data'!H1131="Cartier",1,0)</f>
        <v>0</v>
      </c>
      <c r="L1131">
        <f>IF('Main Data'!H1131="Gallet",1,0)</f>
        <v>0</v>
      </c>
      <c r="M1131">
        <f>IF('Main Data'!H1131="Girard Perregaux",1,0)</f>
        <v>0</v>
      </c>
      <c r="N1131">
        <f>IF('Main Data'!H1131="Gubelin",1,0)</f>
        <v>0</v>
      </c>
      <c r="O1131">
        <f>IF('Main Data'!H1131="Heuer",1,0)</f>
        <v>0</v>
      </c>
      <c r="P1131">
        <f>IF('Main Data'!H1131="IWC",1,0)</f>
        <v>0</v>
      </c>
      <c r="Q1131">
        <f>IF('Main Data'!H1131="JLC",1,0)</f>
        <v>1</v>
      </c>
      <c r="R1131">
        <f>IF('Main Data'!H1131="Longines",1,0)</f>
        <v>0</v>
      </c>
      <c r="S1131">
        <f>IF('Main Data'!H1131="Movado",1,0)</f>
        <v>0</v>
      </c>
      <c r="T1131">
        <f>IF('Main Data'!H1131="Omega",1,0)</f>
        <v>0</v>
      </c>
      <c r="U1131">
        <f>IF('Main Data'!H1131="Panerai",1,0)</f>
        <v>0</v>
      </c>
      <c r="V1131">
        <f>IF('Main Data'!H1131="Patek",1,0)</f>
        <v>0</v>
      </c>
      <c r="W1131">
        <f>IF('Main Data'!H1131="Rolex",1,0)</f>
        <v>0</v>
      </c>
      <c r="X1131">
        <f>IF('Main Data'!H1131="Tudor",1,0)</f>
        <v>0</v>
      </c>
      <c r="Y1131">
        <f>IF('Main Data'!H1131="Ulysse Nardin",1,0)</f>
        <v>0</v>
      </c>
      <c r="Z1131">
        <f>IF('Main Data'!H1131="Universal Geneve",1,0)</f>
        <v>0</v>
      </c>
      <c r="AA1131">
        <f>IF('Main Data'!H1131="Vacheron",1,0)</f>
        <v>0</v>
      </c>
      <c r="AB1131">
        <f>IF('Main Data'!H1131="Zenith",1,0)</f>
        <v>0</v>
      </c>
      <c r="AC1131">
        <f>IF('Main Data'!J1131="Stainless Steel",1,0)</f>
        <v>1</v>
      </c>
      <c r="AD1131">
        <f>IF('Main Data'!J1131="Two-tone",1,0)</f>
        <v>0</v>
      </c>
      <c r="AE1131">
        <f>IF(OR('Main Data'!J1131="YG 18K",'Main Data'!J1131="YG &lt;18K",'Main Data'!J1131="PG 18K",'Main Data'!J1131="PG &lt;18K",'Main Data'!J1131="WG 18K",'Main Data'!J1131="Mixes of 18K",'Main Data'!J1131="Mixes &lt;18K"),1,0)</f>
        <v>0</v>
      </c>
      <c r="AF1131">
        <f>IF('Main Data'!J1131="Platinum",1,0)</f>
        <v>0</v>
      </c>
      <c r="AG1131">
        <f>IF(OR('Main Data'!J1131="PVD",'Main Data'!J1131="Gold Plate",'Main Data'!J1131="Other"),1,0)</f>
        <v>0</v>
      </c>
      <c r="AH1131">
        <f>IF('Main Data'!N1131="Stainless Steel",1,0)</f>
        <v>0</v>
      </c>
      <c r="AI1131">
        <f>IF('Main Data'!N1131="Leather",1,0)</f>
        <v>1</v>
      </c>
      <c r="AJ1131">
        <f>IF('Main Data'!N1131="Two-tone",1,0)</f>
        <v>0</v>
      </c>
      <c r="AK1131">
        <f>IF(OR('Main Data'!N1131="YG 18K",'Main Data'!N1131="PG 18K",'Main Data'!N1131="WG 18K",'Main Data'!N1131="Mixes of 18K"),1,0)</f>
        <v>0</v>
      </c>
      <c r="AL1131">
        <f>IF(OR(,'Main Data'!N1131="PVD",'Main Data'!N1131="Gold plate"),1,0)</f>
        <v>0</v>
      </c>
      <c r="AM1131">
        <f>IF(OR('Main Data'!AV1131="Yes",'Main Data'!AW1131="Yes",'Main Data'!AU1131="Yes"),1,0)</f>
        <v>0</v>
      </c>
      <c r="AN1131">
        <f>IF(OR(ISTEXT('Main Data'!AX1131), ISTEXT('Main Data'!AY1131)),1,0)</f>
        <v>0</v>
      </c>
      <c r="AO1131">
        <f>IF('Main Data'!AZ1131="Yes",1,0)</f>
        <v>0</v>
      </c>
      <c r="AP1131">
        <f>IF('Main Data'!BA1131="Yes",1,0)</f>
        <v>0</v>
      </c>
      <c r="AQ1131">
        <f>IF('Main Data'!BD1131="Yes",1,0)</f>
        <v>0</v>
      </c>
      <c r="AR1131">
        <f>IF('Main Data'!BE1131="A",1,0)</f>
        <v>0</v>
      </c>
      <c r="AS1131">
        <f>IF('Main Data'!BE1131="AA",1,0)</f>
        <v>1</v>
      </c>
      <c r="AT1131">
        <f>IF('Main Data'!BE1131="AAA",1,0)</f>
        <v>0</v>
      </c>
      <c r="AU1131">
        <f>IF('Main Data'!BE1131="AAAA",1,0)</f>
        <v>0</v>
      </c>
      <c r="AV1131">
        <f>IF('Main Data'!P1131="Yes",1,0)</f>
        <v>0</v>
      </c>
      <c r="AW1131">
        <f>IF('Main Data'!AP1131="Yes",1,0)</f>
        <v>0</v>
      </c>
      <c r="AX1131">
        <f>IF(OR('Main Data'!V1131="Yes", 'Main Data'!W1131="Yes",'Main Data'!X1131="Yes"),1,0)</f>
        <v>1</v>
      </c>
      <c r="AY1131">
        <f>IF(OR('Main Data'!Y1131="Yes",'Main Data'!Z1131="Yes"),1,0)</f>
        <v>0</v>
      </c>
      <c r="AZ1131">
        <f>IF('Main Data'!AR1131="Yes",1,0)</f>
        <v>0</v>
      </c>
      <c r="BA1131">
        <f>IF('Main Data'!AS1131="Yes",1,0)</f>
        <v>1</v>
      </c>
      <c r="BB1131">
        <f>IF('Main Data'!AG1131="Yes",1,0)</f>
        <v>0</v>
      </c>
      <c r="BC1131">
        <f>IF('Main Data'!AB1131="Yes",1,0)</f>
        <v>0</v>
      </c>
      <c r="BD1131">
        <f>IF('Main Data'!AA1131="Yes",1,0)</f>
        <v>1</v>
      </c>
      <c r="BE1131">
        <f>IF('Main Data'!AC1131="Yes",1,0)</f>
        <v>0</v>
      </c>
      <c r="BF1131">
        <f>IF('Main Data'!AF1131="Yes",1,0)</f>
        <v>0</v>
      </c>
      <c r="BG1131">
        <f>IF(OR('Main Data'!AI1131="Yes",'Main Data'!AL1131="Yes"),1,0)</f>
        <v>0</v>
      </c>
      <c r="BH1131">
        <f>IF('Main Data'!AJ1131="Yes",1,0)</f>
        <v>0</v>
      </c>
      <c r="BI1131">
        <f>IF('Main Data'!AK1131="Yes",1,0)</f>
        <v>0</v>
      </c>
      <c r="BJ1131">
        <f>IF('Main Data'!AM1131="Yes",1,0)</f>
        <v>0</v>
      </c>
      <c r="BK1131">
        <f>IF('Main Data'!AQ1131="Yes",1,0)</f>
        <v>0</v>
      </c>
      <c r="BL1131" s="21">
        <f t="shared" si="103"/>
        <v>0</v>
      </c>
      <c r="BM1131" s="21">
        <f t="shared" si="104"/>
        <v>1</v>
      </c>
      <c r="BN1131" s="21">
        <f t="shared" si="105"/>
        <v>0</v>
      </c>
      <c r="BO1131" s="21">
        <f t="shared" si="106"/>
        <v>0</v>
      </c>
      <c r="BP1131" s="21">
        <f t="shared" si="107"/>
        <v>0</v>
      </c>
    </row>
    <row r="1132" spans="1:68" x14ac:dyDescent="0.2">
      <c r="A1132">
        <v>1128</v>
      </c>
      <c r="B1132" s="33">
        <f>'Main Data'!C1132</f>
        <v>43779</v>
      </c>
      <c r="C1132">
        <f>'Main Data'!D1132</f>
        <v>580</v>
      </c>
      <c r="D1132" s="26">
        <f>'Main Data'!E1132</f>
        <v>3500</v>
      </c>
      <c r="E1132" s="26">
        <f>'Main Data'!F1132</f>
        <v>4375</v>
      </c>
      <c r="F1132" s="34">
        <f t="shared" si="102"/>
        <v>8.1605182474775049</v>
      </c>
      <c r="G1132">
        <f>IF('Main Data'!H1132="AP",1,0)</f>
        <v>0</v>
      </c>
      <c r="H1132">
        <f>IF('Main Data'!H1132="Blancpain",1,0)</f>
        <v>0</v>
      </c>
      <c r="I1132">
        <f>IF('Main Data'!H1132="Breguet",1,0)</f>
        <v>0</v>
      </c>
      <c r="J1132">
        <f>IF('Main Data'!H1132="Breitling",1,0)</f>
        <v>0</v>
      </c>
      <c r="K1132">
        <f>IF('Main Data'!H1132="Cartier",1,0)</f>
        <v>0</v>
      </c>
      <c r="L1132">
        <f>IF('Main Data'!H1132="Gallet",1,0)</f>
        <v>0</v>
      </c>
      <c r="M1132">
        <f>IF('Main Data'!H1132="Girard Perregaux",1,0)</f>
        <v>0</v>
      </c>
      <c r="N1132">
        <f>IF('Main Data'!H1132="Gubelin",1,0)</f>
        <v>0</v>
      </c>
      <c r="O1132">
        <f>IF('Main Data'!H1132="Heuer",1,0)</f>
        <v>0</v>
      </c>
      <c r="P1132">
        <f>IF('Main Data'!H1132="IWC",1,0)</f>
        <v>0</v>
      </c>
      <c r="Q1132">
        <f>IF('Main Data'!H1132="JLC",1,0)</f>
        <v>0</v>
      </c>
      <c r="R1132">
        <f>IF('Main Data'!H1132="Longines",1,0)</f>
        <v>0</v>
      </c>
      <c r="S1132">
        <f>IF('Main Data'!H1132="Movado",1,0)</f>
        <v>0</v>
      </c>
      <c r="T1132">
        <f>IF('Main Data'!H1132="Omega",1,0)</f>
        <v>0</v>
      </c>
      <c r="U1132">
        <f>IF('Main Data'!H1132="Panerai",1,0)</f>
        <v>0</v>
      </c>
      <c r="V1132">
        <f>IF('Main Data'!H1132="Patek",1,0)</f>
        <v>0</v>
      </c>
      <c r="W1132">
        <f>IF('Main Data'!H1132="Rolex",1,0)</f>
        <v>0</v>
      </c>
      <c r="X1132">
        <f>IF('Main Data'!H1132="Tudor",1,0)</f>
        <v>0</v>
      </c>
      <c r="Y1132">
        <f>IF('Main Data'!H1132="Ulysse Nardin",1,0)</f>
        <v>0</v>
      </c>
      <c r="Z1132">
        <f>IF('Main Data'!H1132="Universal Geneve",1,0)</f>
        <v>1</v>
      </c>
      <c r="AA1132">
        <f>IF('Main Data'!H1132="Vacheron",1,0)</f>
        <v>0</v>
      </c>
      <c r="AB1132">
        <f>IF('Main Data'!H1132="Zenith",1,0)</f>
        <v>0</v>
      </c>
      <c r="AC1132">
        <f>IF('Main Data'!J1132="Stainless Steel",1,0)</f>
        <v>0</v>
      </c>
      <c r="AD1132">
        <f>IF('Main Data'!J1132="Two-tone",1,0)</f>
        <v>0</v>
      </c>
      <c r="AE1132">
        <f>IF(OR('Main Data'!J1132="YG 18K",'Main Data'!J1132="YG &lt;18K",'Main Data'!J1132="PG 18K",'Main Data'!J1132="PG &lt;18K",'Main Data'!J1132="WG 18K",'Main Data'!J1132="Mixes of 18K",'Main Data'!J1132="Mixes &lt;18K"),1,0)</f>
        <v>1</v>
      </c>
      <c r="AF1132">
        <f>IF('Main Data'!J1132="Platinum",1,0)</f>
        <v>0</v>
      </c>
      <c r="AG1132">
        <f>IF(OR('Main Data'!J1132="PVD",'Main Data'!J1132="Gold Plate",'Main Data'!J1132="Other"),1,0)</f>
        <v>0</v>
      </c>
      <c r="AH1132">
        <f>IF('Main Data'!N1132="Stainless Steel",1,0)</f>
        <v>0</v>
      </c>
      <c r="AI1132">
        <f>IF('Main Data'!N1132="Leather",1,0)</f>
        <v>1</v>
      </c>
      <c r="AJ1132">
        <f>IF('Main Data'!N1132="Two-tone",1,0)</f>
        <v>0</v>
      </c>
      <c r="AK1132">
        <f>IF(OR('Main Data'!N1132="YG 18K",'Main Data'!N1132="PG 18K",'Main Data'!N1132="WG 18K",'Main Data'!N1132="Mixes of 18K"),1,0)</f>
        <v>0</v>
      </c>
      <c r="AL1132">
        <f>IF(OR(,'Main Data'!N1132="PVD",'Main Data'!N1132="Gold plate"),1,0)</f>
        <v>0</v>
      </c>
      <c r="AM1132">
        <f>IF(OR('Main Data'!AV1132="Yes",'Main Data'!AW1132="Yes",'Main Data'!AU1132="Yes"),1,0)</f>
        <v>0</v>
      </c>
      <c r="AN1132">
        <f>IF(OR(ISTEXT('Main Data'!AX1132), ISTEXT('Main Data'!AY1132)),1,0)</f>
        <v>0</v>
      </c>
      <c r="AO1132">
        <f>IF('Main Data'!AZ1132="Yes",1,0)</f>
        <v>0</v>
      </c>
      <c r="AP1132">
        <f>IF('Main Data'!BA1132="Yes",1,0)</f>
        <v>0</v>
      </c>
      <c r="AQ1132">
        <f>IF('Main Data'!BD1132="Yes",1,0)</f>
        <v>0</v>
      </c>
      <c r="AR1132">
        <f>IF('Main Data'!BE1132="A",1,0)</f>
        <v>0</v>
      </c>
      <c r="AS1132">
        <f>IF('Main Data'!BE1132="AA",1,0)</f>
        <v>1</v>
      </c>
      <c r="AT1132">
        <f>IF('Main Data'!BE1132="AAA",1,0)</f>
        <v>0</v>
      </c>
      <c r="AU1132">
        <f>IF('Main Data'!BE1132="AAAA",1,0)</f>
        <v>0</v>
      </c>
      <c r="AV1132">
        <f>IF('Main Data'!P1132="Yes",1,0)</f>
        <v>0</v>
      </c>
      <c r="AW1132">
        <f>IF('Main Data'!AP1132="Yes",1,0)</f>
        <v>0</v>
      </c>
      <c r="AX1132">
        <f>IF(OR('Main Data'!V1132="Yes", 'Main Data'!W1132="Yes",'Main Data'!X1132="Yes"),1,0)</f>
        <v>1</v>
      </c>
      <c r="AY1132">
        <f>IF(OR('Main Data'!Y1132="Yes",'Main Data'!Z1132="Yes"),1,0)</f>
        <v>1</v>
      </c>
      <c r="AZ1132">
        <f>IF('Main Data'!AR1132="Yes",1,0)</f>
        <v>0</v>
      </c>
      <c r="BA1132">
        <f>IF('Main Data'!AS1132="Yes",1,0)</f>
        <v>0</v>
      </c>
      <c r="BB1132">
        <f>IF('Main Data'!AG1132="Yes",1,0)</f>
        <v>0</v>
      </c>
      <c r="BC1132">
        <f>IF('Main Data'!AB1132="Yes",1,0)</f>
        <v>0</v>
      </c>
      <c r="BD1132">
        <f>IF('Main Data'!AA1132="Yes",1,0)</f>
        <v>0</v>
      </c>
      <c r="BE1132">
        <f>IF('Main Data'!AC1132="Yes",1,0)</f>
        <v>0</v>
      </c>
      <c r="BF1132">
        <f>IF('Main Data'!AF1132="Yes",1,0)</f>
        <v>0</v>
      </c>
      <c r="BG1132">
        <f>IF(OR('Main Data'!AI1132="Yes",'Main Data'!AL1132="Yes"),1,0)</f>
        <v>1</v>
      </c>
      <c r="BH1132">
        <f>IF('Main Data'!AJ1132="Yes",1,0)</f>
        <v>0</v>
      </c>
      <c r="BI1132">
        <f>IF('Main Data'!AK1132="Yes",1,0)</f>
        <v>0</v>
      </c>
      <c r="BJ1132">
        <f>IF('Main Data'!AM1132="Yes",1,0)</f>
        <v>0</v>
      </c>
      <c r="BK1132">
        <f>IF('Main Data'!AQ1132="Yes",1,0)</f>
        <v>0</v>
      </c>
      <c r="BL1132" s="21">
        <f t="shared" si="103"/>
        <v>0</v>
      </c>
      <c r="BM1132" s="21">
        <f t="shared" si="104"/>
        <v>1</v>
      </c>
      <c r="BN1132" s="21">
        <f t="shared" si="105"/>
        <v>0</v>
      </c>
      <c r="BO1132" s="21">
        <f t="shared" si="106"/>
        <v>0</v>
      </c>
      <c r="BP1132" s="21">
        <f t="shared" si="107"/>
        <v>0</v>
      </c>
    </row>
    <row r="1133" spans="1:68" x14ac:dyDescent="0.2">
      <c r="A1133">
        <v>1129</v>
      </c>
      <c r="B1133" s="33">
        <f>'Main Data'!C1133</f>
        <v>43779</v>
      </c>
      <c r="C1133">
        <f>'Main Data'!D1133</f>
        <v>581</v>
      </c>
      <c r="D1133" s="26">
        <f>'Main Data'!E1133</f>
        <v>7500</v>
      </c>
      <c r="E1133" s="26">
        <f>'Main Data'!F1133</f>
        <v>9375</v>
      </c>
      <c r="F1133" s="34">
        <f t="shared" si="102"/>
        <v>8.9226582995244019</v>
      </c>
      <c r="G1133">
        <f>IF('Main Data'!H1133="AP",1,0)</f>
        <v>0</v>
      </c>
      <c r="H1133">
        <f>IF('Main Data'!H1133="Blancpain",1,0)</f>
        <v>0</v>
      </c>
      <c r="I1133">
        <f>IF('Main Data'!H1133="Breguet",1,0)</f>
        <v>0</v>
      </c>
      <c r="J1133">
        <f>IF('Main Data'!H1133="Breitling",1,0)</f>
        <v>0</v>
      </c>
      <c r="K1133">
        <f>IF('Main Data'!H1133="Cartier",1,0)</f>
        <v>0</v>
      </c>
      <c r="L1133">
        <f>IF('Main Data'!H1133="Gallet",1,0)</f>
        <v>0</v>
      </c>
      <c r="M1133">
        <f>IF('Main Data'!H1133="Girard Perregaux",1,0)</f>
        <v>0</v>
      </c>
      <c r="N1133">
        <f>IF('Main Data'!H1133="Gubelin",1,0)</f>
        <v>0</v>
      </c>
      <c r="O1133">
        <f>IF('Main Data'!H1133="Heuer",1,0)</f>
        <v>0</v>
      </c>
      <c r="P1133">
        <f>IF('Main Data'!H1133="IWC",1,0)</f>
        <v>0</v>
      </c>
      <c r="Q1133">
        <f>IF('Main Data'!H1133="JLC",1,0)</f>
        <v>0</v>
      </c>
      <c r="R1133">
        <f>IF('Main Data'!H1133="Longines",1,0)</f>
        <v>0</v>
      </c>
      <c r="S1133">
        <f>IF('Main Data'!H1133="Movado",1,0)</f>
        <v>0</v>
      </c>
      <c r="T1133">
        <f>IF('Main Data'!H1133="Omega",1,0)</f>
        <v>0</v>
      </c>
      <c r="U1133">
        <f>IF('Main Data'!H1133="Panerai",1,0)</f>
        <v>0</v>
      </c>
      <c r="V1133">
        <f>IF('Main Data'!H1133="Patek",1,0)</f>
        <v>0</v>
      </c>
      <c r="W1133">
        <f>IF('Main Data'!H1133="Rolex",1,0)</f>
        <v>0</v>
      </c>
      <c r="X1133">
        <f>IF('Main Data'!H1133="Tudor",1,0)</f>
        <v>0</v>
      </c>
      <c r="Y1133">
        <f>IF('Main Data'!H1133="Ulysse Nardin",1,0)</f>
        <v>0</v>
      </c>
      <c r="Z1133">
        <f>IF('Main Data'!H1133="Universal Geneve",1,0)</f>
        <v>1</v>
      </c>
      <c r="AA1133">
        <f>IF('Main Data'!H1133="Vacheron",1,0)</f>
        <v>0</v>
      </c>
      <c r="AB1133">
        <f>IF('Main Data'!H1133="Zenith",1,0)</f>
        <v>0</v>
      </c>
      <c r="AC1133">
        <f>IF('Main Data'!J1133="Stainless Steel",1,0)</f>
        <v>0</v>
      </c>
      <c r="AD1133">
        <f>IF('Main Data'!J1133="Two-tone",1,0)</f>
        <v>0</v>
      </c>
      <c r="AE1133">
        <f>IF(OR('Main Data'!J1133="YG 18K",'Main Data'!J1133="YG &lt;18K",'Main Data'!J1133="PG 18K",'Main Data'!J1133="PG &lt;18K",'Main Data'!J1133="WG 18K",'Main Data'!J1133="Mixes of 18K",'Main Data'!J1133="Mixes &lt;18K"),1,0)</f>
        <v>1</v>
      </c>
      <c r="AF1133">
        <f>IF('Main Data'!J1133="Platinum",1,0)</f>
        <v>0</v>
      </c>
      <c r="AG1133">
        <f>IF(OR('Main Data'!J1133="PVD",'Main Data'!J1133="Gold Plate",'Main Data'!J1133="Other"),1,0)</f>
        <v>0</v>
      </c>
      <c r="AH1133">
        <f>IF('Main Data'!N1133="Stainless Steel",1,0)</f>
        <v>0</v>
      </c>
      <c r="AI1133">
        <f>IF('Main Data'!N1133="Leather",1,0)</f>
        <v>1</v>
      </c>
      <c r="AJ1133">
        <f>IF('Main Data'!N1133="Two-tone",1,0)</f>
        <v>0</v>
      </c>
      <c r="AK1133">
        <f>IF(OR('Main Data'!N1133="YG 18K",'Main Data'!N1133="PG 18K",'Main Data'!N1133="WG 18K",'Main Data'!N1133="Mixes of 18K"),1,0)</f>
        <v>0</v>
      </c>
      <c r="AL1133">
        <f>IF(OR(,'Main Data'!N1133="PVD",'Main Data'!N1133="Gold plate"),1,0)</f>
        <v>0</v>
      </c>
      <c r="AM1133">
        <f>IF(OR('Main Data'!AV1133="Yes",'Main Data'!AW1133="Yes",'Main Data'!AU1133="Yes"),1,0)</f>
        <v>0</v>
      </c>
      <c r="AN1133">
        <f>IF(OR(ISTEXT('Main Data'!AX1133), ISTEXT('Main Data'!AY1133)),1,0)</f>
        <v>0</v>
      </c>
      <c r="AO1133">
        <f>IF('Main Data'!AZ1133="Yes",1,0)</f>
        <v>0</v>
      </c>
      <c r="AP1133">
        <f>IF('Main Data'!BA1133="Yes",1,0)</f>
        <v>0</v>
      </c>
      <c r="AQ1133">
        <f>IF('Main Data'!BD1133="Yes",1,0)</f>
        <v>0</v>
      </c>
      <c r="AR1133">
        <f>IF('Main Data'!BE1133="A",1,0)</f>
        <v>0</v>
      </c>
      <c r="AS1133">
        <f>IF('Main Data'!BE1133="AA",1,0)</f>
        <v>1</v>
      </c>
      <c r="AT1133">
        <f>IF('Main Data'!BE1133="AAA",1,0)</f>
        <v>0</v>
      </c>
      <c r="AU1133">
        <f>IF('Main Data'!BE1133="AAAA",1,0)</f>
        <v>0</v>
      </c>
      <c r="AV1133">
        <f>IF('Main Data'!P1133="Yes",1,0)</f>
        <v>0</v>
      </c>
      <c r="AW1133">
        <f>IF('Main Data'!AP1133="Yes",1,0)</f>
        <v>0</v>
      </c>
      <c r="AX1133">
        <f>IF(OR('Main Data'!V1133="Yes", 'Main Data'!W1133="Yes",'Main Data'!X1133="Yes"),1,0)</f>
        <v>1</v>
      </c>
      <c r="AY1133">
        <f>IF(OR('Main Data'!Y1133="Yes",'Main Data'!Z1133="Yes"),1,0)</f>
        <v>1</v>
      </c>
      <c r="AZ1133">
        <f>IF('Main Data'!AR1133="Yes",1,0)</f>
        <v>0</v>
      </c>
      <c r="BA1133">
        <f>IF('Main Data'!AS1133="Yes",1,0)</f>
        <v>0</v>
      </c>
      <c r="BB1133">
        <f>IF('Main Data'!AG1133="Yes",1,0)</f>
        <v>0</v>
      </c>
      <c r="BC1133">
        <f>IF('Main Data'!AB1133="Yes",1,0)</f>
        <v>0</v>
      </c>
      <c r="BD1133">
        <f>IF('Main Data'!AA1133="Yes",1,0)</f>
        <v>0</v>
      </c>
      <c r="BE1133">
        <f>IF('Main Data'!AC1133="Yes",1,0)</f>
        <v>0</v>
      </c>
      <c r="BF1133">
        <f>IF('Main Data'!AF1133="Yes",1,0)</f>
        <v>0</v>
      </c>
      <c r="BG1133">
        <f>IF(OR('Main Data'!AI1133="Yes",'Main Data'!AL1133="Yes"),1,0)</f>
        <v>1</v>
      </c>
      <c r="BH1133">
        <f>IF('Main Data'!AJ1133="Yes",1,0)</f>
        <v>0</v>
      </c>
      <c r="BI1133">
        <f>IF('Main Data'!AK1133="Yes",1,0)</f>
        <v>0</v>
      </c>
      <c r="BJ1133">
        <f>IF('Main Data'!AM1133="Yes",1,0)</f>
        <v>0</v>
      </c>
      <c r="BK1133">
        <f>IF('Main Data'!AQ1133="Yes",1,0)</f>
        <v>0</v>
      </c>
      <c r="BL1133" s="21">
        <f t="shared" si="103"/>
        <v>0</v>
      </c>
      <c r="BM1133" s="21">
        <f t="shared" si="104"/>
        <v>1</v>
      </c>
      <c r="BN1133" s="21">
        <f t="shared" si="105"/>
        <v>0</v>
      </c>
      <c r="BO1133" s="21">
        <f t="shared" si="106"/>
        <v>0</v>
      </c>
      <c r="BP1133" s="21">
        <f t="shared" si="107"/>
        <v>0</v>
      </c>
    </row>
    <row r="1134" spans="1:68" x14ac:dyDescent="0.2">
      <c r="A1134">
        <v>1130</v>
      </c>
      <c r="B1134" s="33">
        <f>'Main Data'!C1134</f>
        <v>43779</v>
      </c>
      <c r="C1134">
        <f>'Main Data'!D1134</f>
        <v>582</v>
      </c>
      <c r="D1134" s="26">
        <f>'Main Data'!E1134</f>
        <v>9500</v>
      </c>
      <c r="E1134" s="26">
        <f>'Main Data'!F1134</f>
        <v>11875</v>
      </c>
      <c r="F1134" s="34">
        <f t="shared" si="102"/>
        <v>9.1590470775886317</v>
      </c>
      <c r="G1134">
        <f>IF('Main Data'!H1134="AP",1,0)</f>
        <v>0</v>
      </c>
      <c r="H1134">
        <f>IF('Main Data'!H1134="Blancpain",1,0)</f>
        <v>0</v>
      </c>
      <c r="I1134">
        <f>IF('Main Data'!H1134="Breguet",1,0)</f>
        <v>0</v>
      </c>
      <c r="J1134">
        <f>IF('Main Data'!H1134="Breitling",1,0)</f>
        <v>0</v>
      </c>
      <c r="K1134">
        <f>IF('Main Data'!H1134="Cartier",1,0)</f>
        <v>0</v>
      </c>
      <c r="L1134">
        <f>IF('Main Data'!H1134="Gallet",1,0)</f>
        <v>0</v>
      </c>
      <c r="M1134">
        <f>IF('Main Data'!H1134="Girard Perregaux",1,0)</f>
        <v>0</v>
      </c>
      <c r="N1134">
        <f>IF('Main Data'!H1134="Gubelin",1,0)</f>
        <v>0</v>
      </c>
      <c r="O1134">
        <f>IF('Main Data'!H1134="Heuer",1,0)</f>
        <v>0</v>
      </c>
      <c r="P1134">
        <f>IF('Main Data'!H1134="IWC",1,0)</f>
        <v>0</v>
      </c>
      <c r="Q1134">
        <f>IF('Main Data'!H1134="JLC",1,0)</f>
        <v>0</v>
      </c>
      <c r="R1134">
        <f>IF('Main Data'!H1134="Longines",1,0)</f>
        <v>0</v>
      </c>
      <c r="S1134">
        <f>IF('Main Data'!H1134="Movado",1,0)</f>
        <v>0</v>
      </c>
      <c r="T1134">
        <f>IF('Main Data'!H1134="Omega",1,0)</f>
        <v>0</v>
      </c>
      <c r="U1134">
        <f>IF('Main Data'!H1134="Panerai",1,0)</f>
        <v>0</v>
      </c>
      <c r="V1134">
        <f>IF('Main Data'!H1134="Patek",1,0)</f>
        <v>0</v>
      </c>
      <c r="W1134">
        <f>IF('Main Data'!H1134="Rolex",1,0)</f>
        <v>0</v>
      </c>
      <c r="X1134">
        <f>IF('Main Data'!H1134="Tudor",1,0)</f>
        <v>0</v>
      </c>
      <c r="Y1134">
        <f>IF('Main Data'!H1134="Ulysse Nardin",1,0)</f>
        <v>0</v>
      </c>
      <c r="Z1134">
        <f>IF('Main Data'!H1134="Universal Geneve",1,0)</f>
        <v>1</v>
      </c>
      <c r="AA1134">
        <f>IF('Main Data'!H1134="Vacheron",1,0)</f>
        <v>0</v>
      </c>
      <c r="AB1134">
        <f>IF('Main Data'!H1134="Zenith",1,0)</f>
        <v>0</v>
      </c>
      <c r="AC1134">
        <f>IF('Main Data'!J1134="Stainless Steel",1,0)</f>
        <v>1</v>
      </c>
      <c r="AD1134">
        <f>IF('Main Data'!J1134="Two-tone",1,0)</f>
        <v>0</v>
      </c>
      <c r="AE1134">
        <f>IF(OR('Main Data'!J1134="YG 18K",'Main Data'!J1134="YG &lt;18K",'Main Data'!J1134="PG 18K",'Main Data'!J1134="PG &lt;18K",'Main Data'!J1134="WG 18K",'Main Data'!J1134="Mixes of 18K",'Main Data'!J1134="Mixes &lt;18K"),1,0)</f>
        <v>0</v>
      </c>
      <c r="AF1134">
        <f>IF('Main Data'!J1134="Platinum",1,0)</f>
        <v>0</v>
      </c>
      <c r="AG1134">
        <f>IF(OR('Main Data'!J1134="PVD",'Main Data'!J1134="Gold Plate",'Main Data'!J1134="Other"),1,0)</f>
        <v>0</v>
      </c>
      <c r="AH1134">
        <f>IF('Main Data'!N1134="Stainless Steel",1,0)</f>
        <v>0</v>
      </c>
      <c r="AI1134">
        <f>IF('Main Data'!N1134="Leather",1,0)</f>
        <v>1</v>
      </c>
      <c r="AJ1134">
        <f>IF('Main Data'!N1134="Two-tone",1,0)</f>
        <v>0</v>
      </c>
      <c r="AK1134">
        <f>IF(OR('Main Data'!N1134="YG 18K",'Main Data'!N1134="PG 18K",'Main Data'!N1134="WG 18K",'Main Data'!N1134="Mixes of 18K"),1,0)</f>
        <v>0</v>
      </c>
      <c r="AL1134">
        <f>IF(OR(,'Main Data'!N1134="PVD",'Main Data'!N1134="Gold plate"),1,0)</f>
        <v>0</v>
      </c>
      <c r="AM1134">
        <f>IF(OR('Main Data'!AV1134="Yes",'Main Data'!AW1134="Yes",'Main Data'!AU1134="Yes"),1,0)</f>
        <v>0</v>
      </c>
      <c r="AN1134">
        <f>IF(OR(ISTEXT('Main Data'!AX1134), ISTEXT('Main Data'!AY1134)),1,0)</f>
        <v>0</v>
      </c>
      <c r="AO1134">
        <f>IF('Main Data'!AZ1134="Yes",1,0)</f>
        <v>0</v>
      </c>
      <c r="AP1134">
        <f>IF('Main Data'!BA1134="Yes",1,0)</f>
        <v>0</v>
      </c>
      <c r="AQ1134">
        <f>IF('Main Data'!BD1134="Yes",1,0)</f>
        <v>0</v>
      </c>
      <c r="AR1134">
        <f>IF('Main Data'!BE1134="A",1,0)</f>
        <v>0</v>
      </c>
      <c r="AS1134">
        <f>IF('Main Data'!BE1134="AA",1,0)</f>
        <v>1</v>
      </c>
      <c r="AT1134">
        <f>IF('Main Data'!BE1134="AAA",1,0)</f>
        <v>0</v>
      </c>
      <c r="AU1134">
        <f>IF('Main Data'!BE1134="AAAA",1,0)</f>
        <v>0</v>
      </c>
      <c r="AV1134">
        <f>IF('Main Data'!P1134="Yes",1,0)</f>
        <v>0</v>
      </c>
      <c r="AW1134">
        <f>IF('Main Data'!AP1134="Yes",1,0)</f>
        <v>0</v>
      </c>
      <c r="AX1134">
        <f>IF(OR('Main Data'!V1134="Yes", 'Main Data'!W1134="Yes",'Main Data'!X1134="Yes"),1,0)</f>
        <v>0</v>
      </c>
      <c r="AY1134">
        <f>IF(OR('Main Data'!Y1134="Yes",'Main Data'!Z1134="Yes"),1,0)</f>
        <v>0</v>
      </c>
      <c r="AZ1134">
        <f>IF('Main Data'!AR1134="Yes",1,0)</f>
        <v>0</v>
      </c>
      <c r="BA1134">
        <f>IF('Main Data'!AS1134="Yes",1,0)</f>
        <v>0</v>
      </c>
      <c r="BB1134">
        <f>IF('Main Data'!AG1134="Yes",1,0)</f>
        <v>0</v>
      </c>
      <c r="BC1134">
        <f>IF('Main Data'!AB1134="Yes",1,0)</f>
        <v>0</v>
      </c>
      <c r="BD1134">
        <f>IF('Main Data'!AA1134="Yes",1,0)</f>
        <v>1</v>
      </c>
      <c r="BE1134">
        <f>IF('Main Data'!AC1134="Yes",1,0)</f>
        <v>0</v>
      </c>
      <c r="BF1134">
        <f>IF('Main Data'!AF1134="Yes",1,0)</f>
        <v>0</v>
      </c>
      <c r="BG1134">
        <f>IF(OR('Main Data'!AI1134="Yes",'Main Data'!AL1134="Yes"),1,0)</f>
        <v>1</v>
      </c>
      <c r="BH1134">
        <f>IF('Main Data'!AJ1134="Yes",1,0)</f>
        <v>0</v>
      </c>
      <c r="BI1134">
        <f>IF('Main Data'!AK1134="Yes",1,0)</f>
        <v>0</v>
      </c>
      <c r="BJ1134">
        <f>IF('Main Data'!AM1134="Yes",1,0)</f>
        <v>0</v>
      </c>
      <c r="BK1134">
        <f>IF('Main Data'!AQ1134="Yes",1,0)</f>
        <v>0</v>
      </c>
      <c r="BL1134" s="21">
        <f t="shared" si="103"/>
        <v>0</v>
      </c>
      <c r="BM1134" s="21">
        <f t="shared" si="104"/>
        <v>1</v>
      </c>
      <c r="BN1134" s="21">
        <f t="shared" si="105"/>
        <v>0</v>
      </c>
      <c r="BO1134" s="21">
        <f t="shared" si="106"/>
        <v>0</v>
      </c>
      <c r="BP1134" s="21">
        <f t="shared" si="107"/>
        <v>0</v>
      </c>
    </row>
    <row r="1135" spans="1:68" x14ac:dyDescent="0.2">
      <c r="A1135">
        <v>1131</v>
      </c>
      <c r="B1135" s="33">
        <f>'Main Data'!C1135</f>
        <v>43779</v>
      </c>
      <c r="C1135">
        <f>'Main Data'!D1135</f>
        <v>583</v>
      </c>
      <c r="D1135" s="26">
        <f>'Main Data'!E1135</f>
        <v>2600</v>
      </c>
      <c r="E1135" s="26">
        <f>'Main Data'!F1135</f>
        <v>3250</v>
      </c>
      <c r="F1135" s="34">
        <f t="shared" si="102"/>
        <v>7.8632667240095735</v>
      </c>
      <c r="G1135">
        <f>IF('Main Data'!H1135="AP",1,0)</f>
        <v>0</v>
      </c>
      <c r="H1135">
        <f>IF('Main Data'!H1135="Blancpain",1,0)</f>
        <v>0</v>
      </c>
      <c r="I1135">
        <f>IF('Main Data'!H1135="Breguet",1,0)</f>
        <v>0</v>
      </c>
      <c r="J1135">
        <f>IF('Main Data'!H1135="Breitling",1,0)</f>
        <v>0</v>
      </c>
      <c r="K1135">
        <f>IF('Main Data'!H1135="Cartier",1,0)</f>
        <v>0</v>
      </c>
      <c r="L1135">
        <f>IF('Main Data'!H1135="Gallet",1,0)</f>
        <v>0</v>
      </c>
      <c r="M1135">
        <f>IF('Main Data'!H1135="Girard Perregaux",1,0)</f>
        <v>0</v>
      </c>
      <c r="N1135">
        <f>IF('Main Data'!H1135="Gubelin",1,0)</f>
        <v>0</v>
      </c>
      <c r="O1135">
        <f>IF('Main Data'!H1135="Heuer",1,0)</f>
        <v>0</v>
      </c>
      <c r="P1135">
        <f>IF('Main Data'!H1135="IWC",1,0)</f>
        <v>0</v>
      </c>
      <c r="Q1135">
        <f>IF('Main Data'!H1135="JLC",1,0)</f>
        <v>0</v>
      </c>
      <c r="R1135">
        <f>IF('Main Data'!H1135="Longines",1,0)</f>
        <v>0</v>
      </c>
      <c r="S1135">
        <f>IF('Main Data'!H1135="Movado",1,0)</f>
        <v>0</v>
      </c>
      <c r="T1135">
        <f>IF('Main Data'!H1135="Omega",1,0)</f>
        <v>0</v>
      </c>
      <c r="U1135">
        <f>IF('Main Data'!H1135="Panerai",1,0)</f>
        <v>0</v>
      </c>
      <c r="V1135">
        <f>IF('Main Data'!H1135="Patek",1,0)</f>
        <v>0</v>
      </c>
      <c r="W1135">
        <f>IF('Main Data'!H1135="Rolex",1,0)</f>
        <v>0</v>
      </c>
      <c r="X1135">
        <f>IF('Main Data'!H1135="Tudor",1,0)</f>
        <v>0</v>
      </c>
      <c r="Y1135">
        <f>IF('Main Data'!H1135="Ulysse Nardin",1,0)</f>
        <v>0</v>
      </c>
      <c r="Z1135">
        <f>IF('Main Data'!H1135="Universal Geneve",1,0)</f>
        <v>1</v>
      </c>
      <c r="AA1135">
        <f>IF('Main Data'!H1135="Vacheron",1,0)</f>
        <v>0</v>
      </c>
      <c r="AB1135">
        <f>IF('Main Data'!H1135="Zenith",1,0)</f>
        <v>0</v>
      </c>
      <c r="AC1135">
        <f>IF('Main Data'!J1135="Stainless Steel",1,0)</f>
        <v>1</v>
      </c>
      <c r="AD1135">
        <f>IF('Main Data'!J1135="Two-tone",1,0)</f>
        <v>0</v>
      </c>
      <c r="AE1135">
        <f>IF(OR('Main Data'!J1135="YG 18K",'Main Data'!J1135="YG &lt;18K",'Main Data'!J1135="PG 18K",'Main Data'!J1135="PG &lt;18K",'Main Data'!J1135="WG 18K",'Main Data'!J1135="Mixes of 18K",'Main Data'!J1135="Mixes &lt;18K"),1,0)</f>
        <v>0</v>
      </c>
      <c r="AF1135">
        <f>IF('Main Data'!J1135="Platinum",1,0)</f>
        <v>0</v>
      </c>
      <c r="AG1135">
        <f>IF(OR('Main Data'!J1135="PVD",'Main Data'!J1135="Gold Plate",'Main Data'!J1135="Other"),1,0)</f>
        <v>0</v>
      </c>
      <c r="AH1135">
        <f>IF('Main Data'!N1135="Stainless Steel",1,0)</f>
        <v>0</v>
      </c>
      <c r="AI1135">
        <f>IF('Main Data'!N1135="Leather",1,0)</f>
        <v>1</v>
      </c>
      <c r="AJ1135">
        <f>IF('Main Data'!N1135="Two-tone",1,0)</f>
        <v>0</v>
      </c>
      <c r="AK1135">
        <f>IF(OR('Main Data'!N1135="YG 18K",'Main Data'!N1135="PG 18K",'Main Data'!N1135="WG 18K",'Main Data'!N1135="Mixes of 18K"),1,0)</f>
        <v>0</v>
      </c>
      <c r="AL1135">
        <f>IF(OR(,'Main Data'!N1135="PVD",'Main Data'!N1135="Gold plate"),1,0)</f>
        <v>0</v>
      </c>
      <c r="AM1135">
        <f>IF(OR('Main Data'!AV1135="Yes",'Main Data'!AW1135="Yes",'Main Data'!AU1135="Yes"),1,0)</f>
        <v>0</v>
      </c>
      <c r="AN1135">
        <f>IF(OR(ISTEXT('Main Data'!AX1135), ISTEXT('Main Data'!AY1135)),1,0)</f>
        <v>0</v>
      </c>
      <c r="AO1135">
        <f>IF('Main Data'!AZ1135="Yes",1,0)</f>
        <v>0</v>
      </c>
      <c r="AP1135">
        <f>IF('Main Data'!BA1135="Yes",1,0)</f>
        <v>0</v>
      </c>
      <c r="AQ1135">
        <f>IF('Main Data'!BD1135="Yes",1,0)</f>
        <v>0</v>
      </c>
      <c r="AR1135">
        <f>IF('Main Data'!BE1135="A",1,0)</f>
        <v>0</v>
      </c>
      <c r="AS1135">
        <f>IF('Main Data'!BE1135="AA",1,0)</f>
        <v>1</v>
      </c>
      <c r="AT1135">
        <f>IF('Main Data'!BE1135="AAA",1,0)</f>
        <v>0</v>
      </c>
      <c r="AU1135">
        <f>IF('Main Data'!BE1135="AAAA",1,0)</f>
        <v>0</v>
      </c>
      <c r="AV1135">
        <f>IF('Main Data'!P1135="Yes",1,0)</f>
        <v>0</v>
      </c>
      <c r="AW1135">
        <f>IF('Main Data'!AP1135="Yes",1,0)</f>
        <v>0</v>
      </c>
      <c r="AX1135">
        <f>IF(OR('Main Data'!V1135="Yes", 'Main Data'!W1135="Yes",'Main Data'!X1135="Yes"),1,0)</f>
        <v>1</v>
      </c>
      <c r="AY1135">
        <f>IF(OR('Main Data'!Y1135="Yes",'Main Data'!Z1135="Yes"),1,0)</f>
        <v>0</v>
      </c>
      <c r="AZ1135">
        <f>IF('Main Data'!AR1135="Yes",1,0)</f>
        <v>0</v>
      </c>
      <c r="BA1135">
        <f>IF('Main Data'!AS1135="Yes",1,0)</f>
        <v>0</v>
      </c>
      <c r="BB1135">
        <f>IF('Main Data'!AG1135="Yes",1,0)</f>
        <v>0</v>
      </c>
      <c r="BC1135">
        <f>IF('Main Data'!AB1135="Yes",1,0)</f>
        <v>0</v>
      </c>
      <c r="BD1135">
        <f>IF('Main Data'!AA1135="Yes",1,0)</f>
        <v>1</v>
      </c>
      <c r="BE1135">
        <f>IF('Main Data'!AC1135="Yes",1,0)</f>
        <v>0</v>
      </c>
      <c r="BF1135">
        <f>IF('Main Data'!AF1135="Yes",1,0)</f>
        <v>0</v>
      </c>
      <c r="BG1135">
        <f>IF(OR('Main Data'!AI1135="Yes",'Main Data'!AL1135="Yes"),1,0)</f>
        <v>0</v>
      </c>
      <c r="BH1135">
        <f>IF('Main Data'!AJ1135="Yes",1,0)</f>
        <v>0</v>
      </c>
      <c r="BI1135">
        <f>IF('Main Data'!AK1135="Yes",1,0)</f>
        <v>0</v>
      </c>
      <c r="BJ1135">
        <f>IF('Main Data'!AM1135="Yes",1,0)</f>
        <v>0</v>
      </c>
      <c r="BK1135">
        <f>IF('Main Data'!AQ1135="Yes",1,0)</f>
        <v>0</v>
      </c>
      <c r="BL1135" s="21">
        <f t="shared" si="103"/>
        <v>0</v>
      </c>
      <c r="BM1135" s="21">
        <f t="shared" si="104"/>
        <v>1</v>
      </c>
      <c r="BN1135" s="21">
        <f t="shared" si="105"/>
        <v>0</v>
      </c>
      <c r="BO1135" s="21">
        <f t="shared" si="106"/>
        <v>0</v>
      </c>
      <c r="BP1135" s="21">
        <f t="shared" si="107"/>
        <v>0</v>
      </c>
    </row>
    <row r="1136" spans="1:68" x14ac:dyDescent="0.2">
      <c r="A1136">
        <v>1132</v>
      </c>
      <c r="B1136" s="33">
        <f>'Main Data'!C1136</f>
        <v>43779</v>
      </c>
      <c r="C1136">
        <f>'Main Data'!D1136</f>
        <v>587</v>
      </c>
      <c r="D1136" s="26">
        <f>'Main Data'!E1136</f>
        <v>24000</v>
      </c>
      <c r="E1136" s="26">
        <f>'Main Data'!F1136</f>
        <v>30000</v>
      </c>
      <c r="F1136" s="34">
        <f t="shared" si="102"/>
        <v>10.085809109330082</v>
      </c>
      <c r="G1136">
        <f>IF('Main Data'!H1136="AP",1,0)</f>
        <v>0</v>
      </c>
      <c r="H1136">
        <f>IF('Main Data'!H1136="Blancpain",1,0)</f>
        <v>0</v>
      </c>
      <c r="I1136">
        <f>IF('Main Data'!H1136="Breguet",1,0)</f>
        <v>0</v>
      </c>
      <c r="J1136">
        <f>IF('Main Data'!H1136="Breitling",1,0)</f>
        <v>0</v>
      </c>
      <c r="K1136">
        <f>IF('Main Data'!H1136="Cartier",1,0)</f>
        <v>0</v>
      </c>
      <c r="L1136">
        <f>IF('Main Data'!H1136="Gallet",1,0)</f>
        <v>0</v>
      </c>
      <c r="M1136">
        <f>IF('Main Data'!H1136="Girard Perregaux",1,0)</f>
        <v>0</v>
      </c>
      <c r="N1136">
        <f>IF('Main Data'!H1136="Gubelin",1,0)</f>
        <v>0</v>
      </c>
      <c r="O1136">
        <f>IF('Main Data'!H1136="Heuer",1,0)</f>
        <v>1</v>
      </c>
      <c r="P1136">
        <f>IF('Main Data'!H1136="IWC",1,0)</f>
        <v>0</v>
      </c>
      <c r="Q1136">
        <f>IF('Main Data'!H1136="JLC",1,0)</f>
        <v>0</v>
      </c>
      <c r="R1136">
        <f>IF('Main Data'!H1136="Longines",1,0)</f>
        <v>0</v>
      </c>
      <c r="S1136">
        <f>IF('Main Data'!H1136="Movado",1,0)</f>
        <v>0</v>
      </c>
      <c r="T1136">
        <f>IF('Main Data'!H1136="Omega",1,0)</f>
        <v>0</v>
      </c>
      <c r="U1136">
        <f>IF('Main Data'!H1136="Panerai",1,0)</f>
        <v>0</v>
      </c>
      <c r="V1136">
        <f>IF('Main Data'!H1136="Patek",1,0)</f>
        <v>0</v>
      </c>
      <c r="W1136">
        <f>IF('Main Data'!H1136="Rolex",1,0)</f>
        <v>0</v>
      </c>
      <c r="X1136">
        <f>IF('Main Data'!H1136="Tudor",1,0)</f>
        <v>0</v>
      </c>
      <c r="Y1136">
        <f>IF('Main Data'!H1136="Ulysse Nardin",1,0)</f>
        <v>0</v>
      </c>
      <c r="Z1136">
        <f>IF('Main Data'!H1136="Universal Geneve",1,0)</f>
        <v>0</v>
      </c>
      <c r="AA1136">
        <f>IF('Main Data'!H1136="Vacheron",1,0)</f>
        <v>0</v>
      </c>
      <c r="AB1136">
        <f>IF('Main Data'!H1136="Zenith",1,0)</f>
        <v>0</v>
      </c>
      <c r="AC1136">
        <f>IF('Main Data'!J1136="Stainless Steel",1,0)</f>
        <v>1</v>
      </c>
      <c r="AD1136">
        <f>IF('Main Data'!J1136="Two-tone",1,0)</f>
        <v>0</v>
      </c>
      <c r="AE1136">
        <f>IF(OR('Main Data'!J1136="YG 18K",'Main Data'!J1136="YG &lt;18K",'Main Data'!J1136="PG 18K",'Main Data'!J1136="PG &lt;18K",'Main Data'!J1136="WG 18K",'Main Data'!J1136="Mixes of 18K",'Main Data'!J1136="Mixes &lt;18K"),1,0)</f>
        <v>0</v>
      </c>
      <c r="AF1136">
        <f>IF('Main Data'!J1136="Platinum",1,0)</f>
        <v>0</v>
      </c>
      <c r="AG1136">
        <f>IF(OR('Main Data'!J1136="PVD",'Main Data'!J1136="Gold Plate",'Main Data'!J1136="Other"),1,0)</f>
        <v>0</v>
      </c>
      <c r="AH1136">
        <f>IF('Main Data'!N1136="Stainless Steel",1,0)</f>
        <v>0</v>
      </c>
      <c r="AI1136">
        <f>IF('Main Data'!N1136="Leather",1,0)</f>
        <v>1</v>
      </c>
      <c r="AJ1136">
        <f>IF('Main Data'!N1136="Two-tone",1,0)</f>
        <v>0</v>
      </c>
      <c r="AK1136">
        <f>IF(OR('Main Data'!N1136="YG 18K",'Main Data'!N1136="PG 18K",'Main Data'!N1136="WG 18K",'Main Data'!N1136="Mixes of 18K"),1,0)</f>
        <v>0</v>
      </c>
      <c r="AL1136">
        <f>IF(OR(,'Main Data'!N1136="PVD",'Main Data'!N1136="Gold plate"),1,0)</f>
        <v>0</v>
      </c>
      <c r="AM1136">
        <f>IF(OR('Main Data'!AV1136="Yes",'Main Data'!AW1136="Yes",'Main Data'!AU1136="Yes"),1,0)</f>
        <v>0</v>
      </c>
      <c r="AN1136">
        <f>IF(OR(ISTEXT('Main Data'!AX1136), ISTEXT('Main Data'!AY1136)),1,0)</f>
        <v>0</v>
      </c>
      <c r="AO1136">
        <f>IF('Main Data'!AZ1136="Yes",1,0)</f>
        <v>0</v>
      </c>
      <c r="AP1136">
        <f>IF('Main Data'!BA1136="Yes",1,0)</f>
        <v>0</v>
      </c>
      <c r="AQ1136">
        <f>IF('Main Data'!BD1136="Yes",1,0)</f>
        <v>0</v>
      </c>
      <c r="AR1136">
        <f>IF('Main Data'!BE1136="A",1,0)</f>
        <v>0</v>
      </c>
      <c r="AS1136">
        <f>IF('Main Data'!BE1136="AA",1,0)</f>
        <v>0</v>
      </c>
      <c r="AT1136">
        <f>IF('Main Data'!BE1136="AAA",1,0)</f>
        <v>1</v>
      </c>
      <c r="AU1136">
        <f>IF('Main Data'!BE1136="AAAA",1,0)</f>
        <v>0</v>
      </c>
      <c r="AV1136">
        <f>IF('Main Data'!P1136="Yes",1,0)</f>
        <v>0</v>
      </c>
      <c r="AW1136">
        <f>IF('Main Data'!AP1136="Yes",1,0)</f>
        <v>0</v>
      </c>
      <c r="AX1136">
        <f>IF(OR('Main Data'!V1136="Yes", 'Main Data'!W1136="Yes",'Main Data'!X1136="Yes"),1,0)</f>
        <v>0</v>
      </c>
      <c r="AY1136">
        <f>IF(OR('Main Data'!Y1136="Yes",'Main Data'!Z1136="Yes"),1,0)</f>
        <v>0</v>
      </c>
      <c r="AZ1136">
        <f>IF('Main Data'!AR1136="Yes",1,0)</f>
        <v>0</v>
      </c>
      <c r="BA1136">
        <f>IF('Main Data'!AS1136="Yes",1,0)</f>
        <v>0</v>
      </c>
      <c r="BB1136">
        <f>IF('Main Data'!AG1136="Yes",1,0)</f>
        <v>0</v>
      </c>
      <c r="BC1136">
        <f>IF('Main Data'!AB1136="Yes",1,0)</f>
        <v>0</v>
      </c>
      <c r="BD1136">
        <f>IF('Main Data'!AA1136="Yes",1,0)</f>
        <v>0</v>
      </c>
      <c r="BE1136">
        <f>IF('Main Data'!AC1136="Yes",1,0)</f>
        <v>0</v>
      </c>
      <c r="BF1136">
        <f>IF('Main Data'!AF1136="Yes",1,0)</f>
        <v>0</v>
      </c>
      <c r="BG1136">
        <f>IF(OR('Main Data'!AI1136="Yes",'Main Data'!AL1136="Yes"),1,0)</f>
        <v>1</v>
      </c>
      <c r="BH1136">
        <f>IF('Main Data'!AJ1136="Yes",1,0)</f>
        <v>0</v>
      </c>
      <c r="BI1136">
        <f>IF('Main Data'!AK1136="Yes",1,0)</f>
        <v>0</v>
      </c>
      <c r="BJ1136">
        <f>IF('Main Data'!AM1136="Yes",1,0)</f>
        <v>0</v>
      </c>
      <c r="BK1136">
        <f>IF('Main Data'!AQ1136="Yes",1,0)</f>
        <v>0</v>
      </c>
      <c r="BL1136" s="21">
        <f t="shared" si="103"/>
        <v>0</v>
      </c>
      <c r="BM1136" s="21">
        <f t="shared" si="104"/>
        <v>1</v>
      </c>
      <c r="BN1136" s="21">
        <f t="shared" si="105"/>
        <v>0</v>
      </c>
      <c r="BO1136" s="21">
        <f t="shared" si="106"/>
        <v>0</v>
      </c>
      <c r="BP1136" s="21">
        <f t="shared" si="107"/>
        <v>0</v>
      </c>
    </row>
    <row r="1137" spans="1:68" x14ac:dyDescent="0.2">
      <c r="A1137">
        <v>1133</v>
      </c>
      <c r="B1137" s="33">
        <f>'Main Data'!C1137</f>
        <v>43779</v>
      </c>
      <c r="C1137">
        <f>'Main Data'!D1137</f>
        <v>588</v>
      </c>
      <c r="D1137" s="26">
        <f>'Main Data'!E1137</f>
        <v>10000</v>
      </c>
      <c r="E1137" s="26">
        <f>'Main Data'!F1137</f>
        <v>12500</v>
      </c>
      <c r="F1137" s="34">
        <f t="shared" si="102"/>
        <v>9.2103403719761836</v>
      </c>
      <c r="G1137">
        <f>IF('Main Data'!H1137="AP",1,0)</f>
        <v>0</v>
      </c>
      <c r="H1137">
        <f>IF('Main Data'!H1137="Blancpain",1,0)</f>
        <v>0</v>
      </c>
      <c r="I1137">
        <f>IF('Main Data'!H1137="Breguet",1,0)</f>
        <v>0</v>
      </c>
      <c r="J1137">
        <f>IF('Main Data'!H1137="Breitling",1,0)</f>
        <v>0</v>
      </c>
      <c r="K1137">
        <f>IF('Main Data'!H1137="Cartier",1,0)</f>
        <v>0</v>
      </c>
      <c r="L1137">
        <f>IF('Main Data'!H1137="Gallet",1,0)</f>
        <v>0</v>
      </c>
      <c r="M1137">
        <f>IF('Main Data'!H1137="Girard Perregaux",1,0)</f>
        <v>0</v>
      </c>
      <c r="N1137">
        <f>IF('Main Data'!H1137="Gubelin",1,0)</f>
        <v>0</v>
      </c>
      <c r="O1137">
        <f>IF('Main Data'!H1137="Heuer",1,0)</f>
        <v>0</v>
      </c>
      <c r="P1137">
        <f>IF('Main Data'!H1137="IWC",1,0)</f>
        <v>0</v>
      </c>
      <c r="Q1137">
        <f>IF('Main Data'!H1137="JLC",1,0)</f>
        <v>0</v>
      </c>
      <c r="R1137">
        <f>IF('Main Data'!H1137="Longines",1,0)</f>
        <v>0</v>
      </c>
      <c r="S1137">
        <f>IF('Main Data'!H1137="Movado",1,0)</f>
        <v>0</v>
      </c>
      <c r="T1137">
        <f>IF('Main Data'!H1137="Omega",1,0)</f>
        <v>0</v>
      </c>
      <c r="U1137">
        <f>IF('Main Data'!H1137="Panerai",1,0)</f>
        <v>0</v>
      </c>
      <c r="V1137">
        <f>IF('Main Data'!H1137="Patek",1,0)</f>
        <v>0</v>
      </c>
      <c r="W1137">
        <f>IF('Main Data'!H1137="Rolex",1,0)</f>
        <v>0</v>
      </c>
      <c r="X1137">
        <f>IF('Main Data'!H1137="Tudor",1,0)</f>
        <v>0</v>
      </c>
      <c r="Y1137">
        <f>IF('Main Data'!H1137="Ulysse Nardin",1,0)</f>
        <v>0</v>
      </c>
      <c r="Z1137">
        <f>IF('Main Data'!H1137="Universal Geneve",1,0)</f>
        <v>0</v>
      </c>
      <c r="AA1137">
        <f>IF('Main Data'!H1137="Vacheron",1,0)</f>
        <v>0</v>
      </c>
      <c r="AB1137">
        <f>IF('Main Data'!H1137="Zenith",1,0)</f>
        <v>1</v>
      </c>
      <c r="AC1137">
        <f>IF('Main Data'!J1137="Stainless Steel",1,0)</f>
        <v>1</v>
      </c>
      <c r="AD1137">
        <f>IF('Main Data'!J1137="Two-tone",1,0)</f>
        <v>0</v>
      </c>
      <c r="AE1137">
        <f>IF(OR('Main Data'!J1137="YG 18K",'Main Data'!J1137="YG &lt;18K",'Main Data'!J1137="PG 18K",'Main Data'!J1137="PG &lt;18K",'Main Data'!J1137="WG 18K",'Main Data'!J1137="Mixes of 18K",'Main Data'!J1137="Mixes &lt;18K"),1,0)</f>
        <v>0</v>
      </c>
      <c r="AF1137">
        <f>IF('Main Data'!J1137="Platinum",1,0)</f>
        <v>0</v>
      </c>
      <c r="AG1137">
        <f>IF(OR('Main Data'!J1137="PVD",'Main Data'!J1137="Gold Plate",'Main Data'!J1137="Other"),1,0)</f>
        <v>0</v>
      </c>
      <c r="AH1137">
        <f>IF('Main Data'!N1137="Stainless Steel",1,0)</f>
        <v>0</v>
      </c>
      <c r="AI1137">
        <f>IF('Main Data'!N1137="Leather",1,0)</f>
        <v>1</v>
      </c>
      <c r="AJ1137">
        <f>IF('Main Data'!N1137="Two-tone",1,0)</f>
        <v>0</v>
      </c>
      <c r="AK1137">
        <f>IF(OR('Main Data'!N1137="YG 18K",'Main Data'!N1137="PG 18K",'Main Data'!N1137="WG 18K",'Main Data'!N1137="Mixes of 18K"),1,0)</f>
        <v>0</v>
      </c>
      <c r="AL1137">
        <f>IF(OR(,'Main Data'!N1137="PVD",'Main Data'!N1137="Gold plate"),1,0)</f>
        <v>0</v>
      </c>
      <c r="AM1137">
        <f>IF(OR('Main Data'!AV1137="Yes",'Main Data'!AW1137="Yes",'Main Data'!AU1137="Yes"),1,0)</f>
        <v>0</v>
      </c>
      <c r="AN1137">
        <f>IF(OR(ISTEXT('Main Data'!AX1137), ISTEXT('Main Data'!AY1137)),1,0)</f>
        <v>0</v>
      </c>
      <c r="AO1137">
        <f>IF('Main Data'!AZ1137="Yes",1,0)</f>
        <v>0</v>
      </c>
      <c r="AP1137">
        <f>IF('Main Data'!BA1137="Yes",1,0)</f>
        <v>1</v>
      </c>
      <c r="AQ1137">
        <f>IF('Main Data'!BD1137="Yes",1,0)</f>
        <v>0</v>
      </c>
      <c r="AR1137">
        <f>IF('Main Data'!BE1137="A",1,0)</f>
        <v>0</v>
      </c>
      <c r="AS1137">
        <f>IF('Main Data'!BE1137="AA",1,0)</f>
        <v>0</v>
      </c>
      <c r="AT1137">
        <f>IF('Main Data'!BE1137="AAA",1,0)</f>
        <v>1</v>
      </c>
      <c r="AU1137">
        <f>IF('Main Data'!BE1137="AAAA",1,0)</f>
        <v>0</v>
      </c>
      <c r="AV1137">
        <f>IF('Main Data'!P1137="Yes",1,0)</f>
        <v>0</v>
      </c>
      <c r="AW1137">
        <f>IF('Main Data'!AP1137="Yes",1,0)</f>
        <v>0</v>
      </c>
      <c r="AX1137">
        <f>IF(OR('Main Data'!V1137="Yes", 'Main Data'!W1137="Yes",'Main Data'!X1137="Yes"),1,0)</f>
        <v>0</v>
      </c>
      <c r="AY1137">
        <f>IF(OR('Main Data'!Y1137="Yes",'Main Data'!Z1137="Yes"),1,0)</f>
        <v>0</v>
      </c>
      <c r="AZ1137">
        <f>IF('Main Data'!AR1137="Yes",1,0)</f>
        <v>0</v>
      </c>
      <c r="BA1137">
        <f>IF('Main Data'!AS1137="Yes",1,0)</f>
        <v>0</v>
      </c>
      <c r="BB1137">
        <f>IF('Main Data'!AG1137="Yes",1,0)</f>
        <v>0</v>
      </c>
      <c r="BC1137">
        <f>IF('Main Data'!AB1137="Yes",1,0)</f>
        <v>0</v>
      </c>
      <c r="BD1137">
        <f>IF('Main Data'!AA1137="Yes",1,0)</f>
        <v>0</v>
      </c>
      <c r="BE1137">
        <f>IF('Main Data'!AC1137="Yes",1,0)</f>
        <v>0</v>
      </c>
      <c r="BF1137">
        <f>IF('Main Data'!AF1137="Yes",1,0)</f>
        <v>0</v>
      </c>
      <c r="BG1137">
        <f>IF(OR('Main Data'!AI1137="Yes",'Main Data'!AL1137="Yes"),1,0)</f>
        <v>1</v>
      </c>
      <c r="BH1137">
        <f>IF('Main Data'!AJ1137="Yes",1,0)</f>
        <v>0</v>
      </c>
      <c r="BI1137">
        <f>IF('Main Data'!AK1137="Yes",1,0)</f>
        <v>0</v>
      </c>
      <c r="BJ1137">
        <f>IF('Main Data'!AM1137="Yes",1,0)</f>
        <v>0</v>
      </c>
      <c r="BK1137">
        <f>IF('Main Data'!AQ1137="Yes",1,0)</f>
        <v>0</v>
      </c>
      <c r="BL1137" s="21">
        <f t="shared" si="103"/>
        <v>0</v>
      </c>
      <c r="BM1137" s="21">
        <f t="shared" si="104"/>
        <v>1</v>
      </c>
      <c r="BN1137" s="21">
        <f t="shared" si="105"/>
        <v>0</v>
      </c>
      <c r="BO1137" s="21">
        <f t="shared" si="106"/>
        <v>0</v>
      </c>
      <c r="BP1137" s="21">
        <f t="shared" si="107"/>
        <v>0</v>
      </c>
    </row>
    <row r="1138" spans="1:68" x14ac:dyDescent="0.2">
      <c r="A1138">
        <v>1134</v>
      </c>
      <c r="B1138" s="33">
        <f>'Main Data'!C1138</f>
        <v>43779</v>
      </c>
      <c r="C1138">
        <f>'Main Data'!D1138</f>
        <v>589</v>
      </c>
      <c r="D1138" s="26">
        <f>'Main Data'!E1138</f>
        <v>4500</v>
      </c>
      <c r="E1138" s="26">
        <f>'Main Data'!F1138</f>
        <v>5625</v>
      </c>
      <c r="F1138" s="34">
        <f t="shared" si="102"/>
        <v>8.4118326757584114</v>
      </c>
      <c r="G1138">
        <f>IF('Main Data'!H1138="AP",1,0)</f>
        <v>0</v>
      </c>
      <c r="H1138">
        <f>IF('Main Data'!H1138="Blancpain",1,0)</f>
        <v>0</v>
      </c>
      <c r="I1138">
        <f>IF('Main Data'!H1138="Breguet",1,0)</f>
        <v>0</v>
      </c>
      <c r="J1138">
        <f>IF('Main Data'!H1138="Breitling",1,0)</f>
        <v>0</v>
      </c>
      <c r="K1138">
        <f>IF('Main Data'!H1138="Cartier",1,0)</f>
        <v>0</v>
      </c>
      <c r="L1138">
        <f>IF('Main Data'!H1138="Gallet",1,0)</f>
        <v>0</v>
      </c>
      <c r="M1138">
        <f>IF('Main Data'!H1138="Girard Perregaux",1,0)</f>
        <v>0</v>
      </c>
      <c r="N1138">
        <f>IF('Main Data'!H1138="Gubelin",1,0)</f>
        <v>0</v>
      </c>
      <c r="O1138">
        <f>IF('Main Data'!H1138="Heuer",1,0)</f>
        <v>0</v>
      </c>
      <c r="P1138">
        <f>IF('Main Data'!H1138="IWC",1,0)</f>
        <v>0</v>
      </c>
      <c r="Q1138">
        <f>IF('Main Data'!H1138="JLC",1,0)</f>
        <v>0</v>
      </c>
      <c r="R1138">
        <f>IF('Main Data'!H1138="Longines",1,0)</f>
        <v>0</v>
      </c>
      <c r="S1138">
        <f>IF('Main Data'!H1138="Movado",1,0)</f>
        <v>0</v>
      </c>
      <c r="T1138">
        <f>IF('Main Data'!H1138="Omega",1,0)</f>
        <v>0</v>
      </c>
      <c r="U1138">
        <f>IF('Main Data'!H1138="Panerai",1,0)</f>
        <v>0</v>
      </c>
      <c r="V1138">
        <f>IF('Main Data'!H1138="Patek",1,0)</f>
        <v>0</v>
      </c>
      <c r="W1138">
        <f>IF('Main Data'!H1138="Rolex",1,0)</f>
        <v>0</v>
      </c>
      <c r="X1138">
        <f>IF('Main Data'!H1138="Tudor",1,0)</f>
        <v>0</v>
      </c>
      <c r="Y1138">
        <f>IF('Main Data'!H1138="Ulysse Nardin",1,0)</f>
        <v>0</v>
      </c>
      <c r="Z1138">
        <f>IF('Main Data'!H1138="Universal Geneve",1,0)</f>
        <v>0</v>
      </c>
      <c r="AA1138">
        <f>IF('Main Data'!H1138="Vacheron",1,0)</f>
        <v>0</v>
      </c>
      <c r="AB1138">
        <f>IF('Main Data'!H1138="Zenith",1,0)</f>
        <v>1</v>
      </c>
      <c r="AC1138">
        <f>IF('Main Data'!J1138="Stainless Steel",1,0)</f>
        <v>1</v>
      </c>
      <c r="AD1138">
        <f>IF('Main Data'!J1138="Two-tone",1,0)</f>
        <v>0</v>
      </c>
      <c r="AE1138">
        <f>IF(OR('Main Data'!J1138="YG 18K",'Main Data'!J1138="YG &lt;18K",'Main Data'!J1138="PG 18K",'Main Data'!J1138="PG &lt;18K",'Main Data'!J1138="WG 18K",'Main Data'!J1138="Mixes of 18K",'Main Data'!J1138="Mixes &lt;18K"),1,0)</f>
        <v>0</v>
      </c>
      <c r="AF1138">
        <f>IF('Main Data'!J1138="Platinum",1,0)</f>
        <v>0</v>
      </c>
      <c r="AG1138">
        <f>IF(OR('Main Data'!J1138="PVD",'Main Data'!J1138="Gold Plate",'Main Data'!J1138="Other"),1,0)</f>
        <v>0</v>
      </c>
      <c r="AH1138">
        <f>IF('Main Data'!N1138="Stainless Steel",1,0)</f>
        <v>1</v>
      </c>
      <c r="AI1138">
        <f>IF('Main Data'!N1138="Leather",1,0)</f>
        <v>0</v>
      </c>
      <c r="AJ1138">
        <f>IF('Main Data'!N1138="Two-tone",1,0)</f>
        <v>0</v>
      </c>
      <c r="AK1138">
        <f>IF(OR('Main Data'!N1138="YG 18K",'Main Data'!N1138="PG 18K",'Main Data'!N1138="WG 18K",'Main Data'!N1138="Mixes of 18K"),1,0)</f>
        <v>0</v>
      </c>
      <c r="AL1138">
        <f>IF(OR(,'Main Data'!N1138="PVD",'Main Data'!N1138="Gold plate"),1,0)</f>
        <v>0</v>
      </c>
      <c r="AM1138">
        <f>IF(OR('Main Data'!AV1138="Yes",'Main Data'!AW1138="Yes",'Main Data'!AU1138="Yes"),1,0)</f>
        <v>0</v>
      </c>
      <c r="AN1138">
        <f>IF(OR(ISTEXT('Main Data'!AX1138), ISTEXT('Main Data'!AY1138)),1,0)</f>
        <v>0</v>
      </c>
      <c r="AO1138">
        <f>IF('Main Data'!AZ1138="Yes",1,0)</f>
        <v>0</v>
      </c>
      <c r="AP1138">
        <f>IF('Main Data'!BA1138="Yes",1,0)</f>
        <v>0</v>
      </c>
      <c r="AQ1138">
        <f>IF('Main Data'!BD1138="Yes",1,0)</f>
        <v>0</v>
      </c>
      <c r="AR1138">
        <f>IF('Main Data'!BE1138="A",1,0)</f>
        <v>0</v>
      </c>
      <c r="AS1138">
        <f>IF('Main Data'!BE1138="AA",1,0)</f>
        <v>1</v>
      </c>
      <c r="AT1138">
        <f>IF('Main Data'!BE1138="AAA",1,0)</f>
        <v>0</v>
      </c>
      <c r="AU1138">
        <f>IF('Main Data'!BE1138="AAAA",1,0)</f>
        <v>0</v>
      </c>
      <c r="AV1138">
        <f>IF('Main Data'!P1138="Yes",1,0)</f>
        <v>0</v>
      </c>
      <c r="AW1138">
        <f>IF('Main Data'!AP1138="Yes",1,0)</f>
        <v>0</v>
      </c>
      <c r="AX1138">
        <f>IF(OR('Main Data'!V1138="Yes", 'Main Data'!W1138="Yes",'Main Data'!X1138="Yes"),1,0)</f>
        <v>1</v>
      </c>
      <c r="AY1138">
        <f>IF(OR('Main Data'!Y1138="Yes",'Main Data'!Z1138="Yes"),1,0)</f>
        <v>1</v>
      </c>
      <c r="AZ1138">
        <f>IF('Main Data'!AR1138="Yes",1,0)</f>
        <v>0</v>
      </c>
      <c r="BA1138">
        <f>IF('Main Data'!AS1138="Yes",1,0)</f>
        <v>0</v>
      </c>
      <c r="BB1138">
        <f>IF('Main Data'!AG1138="Yes",1,0)</f>
        <v>0</v>
      </c>
      <c r="BC1138">
        <f>IF('Main Data'!AB1138="Yes",1,0)</f>
        <v>0</v>
      </c>
      <c r="BD1138">
        <f>IF('Main Data'!AA1138="Yes",1,0)</f>
        <v>0</v>
      </c>
      <c r="BE1138">
        <f>IF('Main Data'!AC1138="Yes",1,0)</f>
        <v>0</v>
      </c>
      <c r="BF1138">
        <f>IF('Main Data'!AF1138="Yes",1,0)</f>
        <v>0</v>
      </c>
      <c r="BG1138">
        <f>IF(OR('Main Data'!AI1138="Yes",'Main Data'!AL1138="Yes"),1,0)</f>
        <v>1</v>
      </c>
      <c r="BH1138">
        <f>IF('Main Data'!AJ1138="Yes",1,0)</f>
        <v>0</v>
      </c>
      <c r="BI1138">
        <f>IF('Main Data'!AK1138="Yes",1,0)</f>
        <v>0</v>
      </c>
      <c r="BJ1138">
        <f>IF('Main Data'!AM1138="Yes",1,0)</f>
        <v>0</v>
      </c>
      <c r="BK1138">
        <f>IF('Main Data'!AQ1138="Yes",1,0)</f>
        <v>0</v>
      </c>
      <c r="BL1138" s="21">
        <f t="shared" si="103"/>
        <v>0</v>
      </c>
      <c r="BM1138" s="21">
        <f t="shared" si="104"/>
        <v>1</v>
      </c>
      <c r="BN1138" s="21">
        <f t="shared" si="105"/>
        <v>0</v>
      </c>
      <c r="BO1138" s="21">
        <f t="shared" si="106"/>
        <v>0</v>
      </c>
      <c r="BP1138" s="21">
        <f t="shared" si="107"/>
        <v>0</v>
      </c>
    </row>
    <row r="1139" spans="1:68" x14ac:dyDescent="0.2">
      <c r="A1139">
        <v>1135</v>
      </c>
      <c r="B1139" s="33">
        <f>'Main Data'!C1139</f>
        <v>43779</v>
      </c>
      <c r="C1139">
        <f>'Main Data'!D1139</f>
        <v>592</v>
      </c>
      <c r="D1139" s="26">
        <f>'Main Data'!E1139</f>
        <v>6500</v>
      </c>
      <c r="E1139" s="26">
        <f>'Main Data'!F1139</f>
        <v>8125</v>
      </c>
      <c r="F1139" s="34">
        <f t="shared" si="102"/>
        <v>8.7795574558837277</v>
      </c>
      <c r="G1139">
        <f>IF('Main Data'!H1139="AP",1,0)</f>
        <v>0</v>
      </c>
      <c r="H1139">
        <f>IF('Main Data'!H1139="Blancpain",1,0)</f>
        <v>0</v>
      </c>
      <c r="I1139">
        <f>IF('Main Data'!H1139="Breguet",1,0)</f>
        <v>0</v>
      </c>
      <c r="J1139">
        <f>IF('Main Data'!H1139="Breitling",1,0)</f>
        <v>0</v>
      </c>
      <c r="K1139">
        <f>IF('Main Data'!H1139="Cartier",1,0)</f>
        <v>0</v>
      </c>
      <c r="L1139">
        <f>IF('Main Data'!H1139="Gallet",1,0)</f>
        <v>0</v>
      </c>
      <c r="M1139">
        <f>IF('Main Data'!H1139="Girard Perregaux",1,0)</f>
        <v>0</v>
      </c>
      <c r="N1139">
        <f>IF('Main Data'!H1139="Gubelin",1,0)</f>
        <v>0</v>
      </c>
      <c r="O1139">
        <f>IF('Main Data'!H1139="Heuer",1,0)</f>
        <v>1</v>
      </c>
      <c r="P1139">
        <f>IF('Main Data'!H1139="IWC",1,0)</f>
        <v>0</v>
      </c>
      <c r="Q1139">
        <f>IF('Main Data'!H1139="JLC",1,0)</f>
        <v>0</v>
      </c>
      <c r="R1139">
        <f>IF('Main Data'!H1139="Longines",1,0)</f>
        <v>0</v>
      </c>
      <c r="S1139">
        <f>IF('Main Data'!H1139="Movado",1,0)</f>
        <v>0</v>
      </c>
      <c r="T1139">
        <f>IF('Main Data'!H1139="Omega",1,0)</f>
        <v>0</v>
      </c>
      <c r="U1139">
        <f>IF('Main Data'!H1139="Panerai",1,0)</f>
        <v>0</v>
      </c>
      <c r="V1139">
        <f>IF('Main Data'!H1139="Patek",1,0)</f>
        <v>0</v>
      </c>
      <c r="W1139">
        <f>IF('Main Data'!H1139="Rolex",1,0)</f>
        <v>0</v>
      </c>
      <c r="X1139">
        <f>IF('Main Data'!H1139="Tudor",1,0)</f>
        <v>0</v>
      </c>
      <c r="Y1139">
        <f>IF('Main Data'!H1139="Ulysse Nardin",1,0)</f>
        <v>0</v>
      </c>
      <c r="Z1139">
        <f>IF('Main Data'!H1139="Universal Geneve",1,0)</f>
        <v>0</v>
      </c>
      <c r="AA1139">
        <f>IF('Main Data'!H1139="Vacheron",1,0)</f>
        <v>0</v>
      </c>
      <c r="AB1139">
        <f>IF('Main Data'!H1139="Zenith",1,0)</f>
        <v>0</v>
      </c>
      <c r="AC1139">
        <f>IF('Main Data'!J1139="Stainless Steel",1,0)</f>
        <v>1</v>
      </c>
      <c r="AD1139">
        <f>IF('Main Data'!J1139="Two-tone",1,0)</f>
        <v>0</v>
      </c>
      <c r="AE1139">
        <f>IF(OR('Main Data'!J1139="YG 18K",'Main Data'!J1139="YG &lt;18K",'Main Data'!J1139="PG 18K",'Main Data'!J1139="PG &lt;18K",'Main Data'!J1139="WG 18K",'Main Data'!J1139="Mixes of 18K",'Main Data'!J1139="Mixes &lt;18K"),1,0)</f>
        <v>0</v>
      </c>
      <c r="AF1139">
        <f>IF('Main Data'!J1139="Platinum",1,0)</f>
        <v>0</v>
      </c>
      <c r="AG1139">
        <f>IF(OR('Main Data'!J1139="PVD",'Main Data'!J1139="Gold Plate",'Main Data'!J1139="Other"),1,0)</f>
        <v>0</v>
      </c>
      <c r="AH1139">
        <f>IF('Main Data'!N1139="Stainless Steel",1,0)</f>
        <v>0</v>
      </c>
      <c r="AI1139">
        <f>IF('Main Data'!N1139="Leather",1,0)</f>
        <v>1</v>
      </c>
      <c r="AJ1139">
        <f>IF('Main Data'!N1139="Two-tone",1,0)</f>
        <v>0</v>
      </c>
      <c r="AK1139">
        <f>IF(OR('Main Data'!N1139="YG 18K",'Main Data'!N1139="PG 18K",'Main Data'!N1139="WG 18K",'Main Data'!N1139="Mixes of 18K"),1,0)</f>
        <v>0</v>
      </c>
      <c r="AL1139">
        <f>IF(OR(,'Main Data'!N1139="PVD",'Main Data'!N1139="Gold plate"),1,0)</f>
        <v>0</v>
      </c>
      <c r="AM1139">
        <f>IF(OR('Main Data'!AV1139="Yes",'Main Data'!AW1139="Yes",'Main Data'!AU1139="Yes"),1,0)</f>
        <v>0</v>
      </c>
      <c r="AN1139">
        <f>IF(OR(ISTEXT('Main Data'!AX1139), ISTEXT('Main Data'!AY1139)),1,0)</f>
        <v>0</v>
      </c>
      <c r="AO1139">
        <f>IF('Main Data'!AZ1139="Yes",1,0)</f>
        <v>0</v>
      </c>
      <c r="AP1139">
        <f>IF('Main Data'!BA1139="Yes",1,0)</f>
        <v>0</v>
      </c>
      <c r="AQ1139">
        <f>IF('Main Data'!BD1139="Yes",1,0)</f>
        <v>0</v>
      </c>
      <c r="AR1139">
        <f>IF('Main Data'!BE1139="A",1,0)</f>
        <v>0</v>
      </c>
      <c r="AS1139">
        <f>IF('Main Data'!BE1139="AA",1,0)</f>
        <v>1</v>
      </c>
      <c r="AT1139">
        <f>IF('Main Data'!BE1139="AAA",1,0)</f>
        <v>0</v>
      </c>
      <c r="AU1139">
        <f>IF('Main Data'!BE1139="AAAA",1,0)</f>
        <v>0</v>
      </c>
      <c r="AV1139">
        <f>IF('Main Data'!P1139="Yes",1,0)</f>
        <v>0</v>
      </c>
      <c r="AW1139">
        <f>IF('Main Data'!AP1139="Yes",1,0)</f>
        <v>0</v>
      </c>
      <c r="AX1139">
        <f>IF(OR('Main Data'!V1139="Yes", 'Main Data'!W1139="Yes",'Main Data'!X1139="Yes"),1,0)</f>
        <v>1</v>
      </c>
      <c r="AY1139">
        <f>IF(OR('Main Data'!Y1139="Yes",'Main Data'!Z1139="Yes"),1,0)</f>
        <v>0</v>
      </c>
      <c r="AZ1139">
        <f>IF('Main Data'!AR1139="Yes",1,0)</f>
        <v>0</v>
      </c>
      <c r="BA1139">
        <f>IF('Main Data'!AS1139="Yes",1,0)</f>
        <v>0</v>
      </c>
      <c r="BB1139">
        <f>IF('Main Data'!AG1139="Yes",1,0)</f>
        <v>0</v>
      </c>
      <c r="BC1139">
        <f>IF('Main Data'!AB1139="Yes",1,0)</f>
        <v>0</v>
      </c>
      <c r="BD1139">
        <f>IF('Main Data'!AA1139="Yes",1,0)</f>
        <v>0</v>
      </c>
      <c r="BE1139">
        <f>IF('Main Data'!AC1139="Yes",1,0)</f>
        <v>1</v>
      </c>
      <c r="BF1139">
        <f>IF('Main Data'!AF1139="Yes",1,0)</f>
        <v>0</v>
      </c>
      <c r="BG1139">
        <f>IF(OR('Main Data'!AI1139="Yes",'Main Data'!AL1139="Yes"),1,0)</f>
        <v>1</v>
      </c>
      <c r="BH1139">
        <f>IF('Main Data'!AJ1139="Yes",1,0)</f>
        <v>0</v>
      </c>
      <c r="BI1139">
        <f>IF('Main Data'!AK1139="Yes",1,0)</f>
        <v>0</v>
      </c>
      <c r="BJ1139">
        <f>IF('Main Data'!AM1139="Yes",1,0)</f>
        <v>0</v>
      </c>
      <c r="BK1139">
        <f>IF('Main Data'!AQ1139="Yes",1,0)</f>
        <v>0</v>
      </c>
      <c r="BL1139" s="21">
        <f t="shared" si="103"/>
        <v>0</v>
      </c>
      <c r="BM1139" s="21">
        <f t="shared" si="104"/>
        <v>1</v>
      </c>
      <c r="BN1139" s="21">
        <f t="shared" si="105"/>
        <v>0</v>
      </c>
      <c r="BO1139" s="21">
        <f t="shared" si="106"/>
        <v>0</v>
      </c>
      <c r="BP1139" s="21">
        <f t="shared" si="107"/>
        <v>0</v>
      </c>
    </row>
    <row r="1140" spans="1:68" x14ac:dyDescent="0.2">
      <c r="A1140">
        <v>1136</v>
      </c>
      <c r="B1140" s="33">
        <f>'Main Data'!C1140</f>
        <v>43779</v>
      </c>
      <c r="C1140">
        <f>'Main Data'!D1140</f>
        <v>593</v>
      </c>
      <c r="D1140" s="26">
        <f>'Main Data'!E1140</f>
        <v>2000</v>
      </c>
      <c r="E1140" s="26">
        <f>'Main Data'!F1140</f>
        <v>2500</v>
      </c>
      <c r="F1140" s="34">
        <f t="shared" si="102"/>
        <v>7.6009024595420822</v>
      </c>
      <c r="G1140">
        <f>IF('Main Data'!H1140="AP",1,0)</f>
        <v>0</v>
      </c>
      <c r="H1140">
        <f>IF('Main Data'!H1140="Blancpain",1,0)</f>
        <v>0</v>
      </c>
      <c r="I1140">
        <f>IF('Main Data'!H1140="Breguet",1,0)</f>
        <v>0</v>
      </c>
      <c r="J1140">
        <f>IF('Main Data'!H1140="Breitling",1,0)</f>
        <v>0</v>
      </c>
      <c r="K1140">
        <f>IF('Main Data'!H1140="Cartier",1,0)</f>
        <v>0</v>
      </c>
      <c r="L1140">
        <f>IF('Main Data'!H1140="Gallet",1,0)</f>
        <v>0</v>
      </c>
      <c r="M1140">
        <f>IF('Main Data'!H1140="Girard Perregaux",1,0)</f>
        <v>0</v>
      </c>
      <c r="N1140">
        <f>IF('Main Data'!H1140="Gubelin",1,0)</f>
        <v>0</v>
      </c>
      <c r="O1140">
        <f>IF('Main Data'!H1140="Heuer",1,0)</f>
        <v>1</v>
      </c>
      <c r="P1140">
        <f>IF('Main Data'!H1140="IWC",1,0)</f>
        <v>0</v>
      </c>
      <c r="Q1140">
        <f>IF('Main Data'!H1140="JLC",1,0)</f>
        <v>0</v>
      </c>
      <c r="R1140">
        <f>IF('Main Data'!H1140="Longines",1,0)</f>
        <v>0</v>
      </c>
      <c r="S1140">
        <f>IF('Main Data'!H1140="Movado",1,0)</f>
        <v>0</v>
      </c>
      <c r="T1140">
        <f>IF('Main Data'!H1140="Omega",1,0)</f>
        <v>0</v>
      </c>
      <c r="U1140">
        <f>IF('Main Data'!H1140="Panerai",1,0)</f>
        <v>0</v>
      </c>
      <c r="V1140">
        <f>IF('Main Data'!H1140="Patek",1,0)</f>
        <v>0</v>
      </c>
      <c r="W1140">
        <f>IF('Main Data'!H1140="Rolex",1,0)</f>
        <v>0</v>
      </c>
      <c r="X1140">
        <f>IF('Main Data'!H1140="Tudor",1,0)</f>
        <v>0</v>
      </c>
      <c r="Y1140">
        <f>IF('Main Data'!H1140="Ulysse Nardin",1,0)</f>
        <v>0</v>
      </c>
      <c r="Z1140">
        <f>IF('Main Data'!H1140="Universal Geneve",1,0)</f>
        <v>0</v>
      </c>
      <c r="AA1140">
        <f>IF('Main Data'!H1140="Vacheron",1,0)</f>
        <v>0</v>
      </c>
      <c r="AB1140">
        <f>IF('Main Data'!H1140="Zenith",1,0)</f>
        <v>0</v>
      </c>
      <c r="AC1140">
        <f>IF('Main Data'!J1140="Stainless Steel",1,0)</f>
        <v>1</v>
      </c>
      <c r="AD1140">
        <f>IF('Main Data'!J1140="Two-tone",1,0)</f>
        <v>0</v>
      </c>
      <c r="AE1140">
        <f>IF(OR('Main Data'!J1140="YG 18K",'Main Data'!J1140="YG &lt;18K",'Main Data'!J1140="PG 18K",'Main Data'!J1140="PG &lt;18K",'Main Data'!J1140="WG 18K",'Main Data'!J1140="Mixes of 18K",'Main Data'!J1140="Mixes &lt;18K"),1,0)</f>
        <v>0</v>
      </c>
      <c r="AF1140">
        <f>IF('Main Data'!J1140="Platinum",1,0)</f>
        <v>0</v>
      </c>
      <c r="AG1140">
        <f>IF(OR('Main Data'!J1140="PVD",'Main Data'!J1140="Gold Plate",'Main Data'!J1140="Other"),1,0)</f>
        <v>0</v>
      </c>
      <c r="AH1140">
        <f>IF('Main Data'!N1140="Stainless Steel",1,0)</f>
        <v>0</v>
      </c>
      <c r="AI1140">
        <f>IF('Main Data'!N1140="Leather",1,0)</f>
        <v>1</v>
      </c>
      <c r="AJ1140">
        <f>IF('Main Data'!N1140="Two-tone",1,0)</f>
        <v>0</v>
      </c>
      <c r="AK1140">
        <f>IF(OR('Main Data'!N1140="YG 18K",'Main Data'!N1140="PG 18K",'Main Data'!N1140="WG 18K",'Main Data'!N1140="Mixes of 18K"),1,0)</f>
        <v>0</v>
      </c>
      <c r="AL1140">
        <f>IF(OR(,'Main Data'!N1140="PVD",'Main Data'!N1140="Gold plate"),1,0)</f>
        <v>0</v>
      </c>
      <c r="AM1140">
        <f>IF(OR('Main Data'!AV1140="Yes",'Main Data'!AW1140="Yes",'Main Data'!AU1140="Yes"),1,0)</f>
        <v>0</v>
      </c>
      <c r="AN1140">
        <f>IF(OR(ISTEXT('Main Data'!AX1140), ISTEXT('Main Data'!AY1140)),1,0)</f>
        <v>0</v>
      </c>
      <c r="AO1140">
        <f>IF('Main Data'!AZ1140="Yes",1,0)</f>
        <v>0</v>
      </c>
      <c r="AP1140">
        <f>IF('Main Data'!BA1140="Yes",1,0)</f>
        <v>0</v>
      </c>
      <c r="AQ1140">
        <f>IF('Main Data'!BD1140="Yes",1,0)</f>
        <v>0</v>
      </c>
      <c r="AR1140">
        <f>IF('Main Data'!BE1140="A",1,0)</f>
        <v>0</v>
      </c>
      <c r="AS1140">
        <f>IF('Main Data'!BE1140="AA",1,0)</f>
        <v>1</v>
      </c>
      <c r="AT1140">
        <f>IF('Main Data'!BE1140="AAA",1,0)</f>
        <v>0</v>
      </c>
      <c r="AU1140">
        <f>IF('Main Data'!BE1140="AAAA",1,0)</f>
        <v>0</v>
      </c>
      <c r="AV1140">
        <f>IF('Main Data'!P1140="Yes",1,0)</f>
        <v>0</v>
      </c>
      <c r="AW1140">
        <f>IF('Main Data'!AP1140="Yes",1,0)</f>
        <v>0</v>
      </c>
      <c r="AX1140">
        <f>IF(OR('Main Data'!V1140="Yes", 'Main Data'!W1140="Yes",'Main Data'!X1140="Yes"),1,0)</f>
        <v>1</v>
      </c>
      <c r="AY1140">
        <f>IF(OR('Main Data'!Y1140="Yes",'Main Data'!Z1140="Yes"),1,0)</f>
        <v>0</v>
      </c>
      <c r="AZ1140">
        <f>IF('Main Data'!AR1140="Yes",1,0)</f>
        <v>0</v>
      </c>
      <c r="BA1140">
        <f>IF('Main Data'!AS1140="Yes",1,0)</f>
        <v>0</v>
      </c>
      <c r="BB1140">
        <f>IF('Main Data'!AG1140="Yes",1,0)</f>
        <v>0</v>
      </c>
      <c r="BC1140">
        <f>IF('Main Data'!AB1140="Yes",1,0)</f>
        <v>0</v>
      </c>
      <c r="BD1140">
        <f>IF('Main Data'!AA1140="Yes",1,0)</f>
        <v>0</v>
      </c>
      <c r="BE1140">
        <f>IF('Main Data'!AC1140="Yes",1,0)</f>
        <v>0</v>
      </c>
      <c r="BF1140">
        <f>IF('Main Data'!AF1140="Yes",1,0)</f>
        <v>0</v>
      </c>
      <c r="BG1140">
        <f>IF(OR('Main Data'!AI1140="Yes",'Main Data'!AL1140="Yes"),1,0)</f>
        <v>1</v>
      </c>
      <c r="BH1140">
        <f>IF('Main Data'!AJ1140="Yes",1,0)</f>
        <v>0</v>
      </c>
      <c r="BI1140">
        <f>IF('Main Data'!AK1140="Yes",1,0)</f>
        <v>0</v>
      </c>
      <c r="BJ1140">
        <f>IF('Main Data'!AM1140="Yes",1,0)</f>
        <v>0</v>
      </c>
      <c r="BK1140">
        <f>IF('Main Data'!AQ1140="Yes",1,0)</f>
        <v>0</v>
      </c>
      <c r="BL1140" s="21">
        <f t="shared" si="103"/>
        <v>0</v>
      </c>
      <c r="BM1140" s="21">
        <f t="shared" si="104"/>
        <v>1</v>
      </c>
      <c r="BN1140" s="21">
        <f t="shared" si="105"/>
        <v>0</v>
      </c>
      <c r="BO1140" s="21">
        <f t="shared" si="106"/>
        <v>0</v>
      </c>
      <c r="BP1140" s="21">
        <f t="shared" si="107"/>
        <v>0</v>
      </c>
    </row>
    <row r="1141" spans="1:68" x14ac:dyDescent="0.2">
      <c r="A1141">
        <v>1137</v>
      </c>
      <c r="B1141" s="33">
        <f>'Main Data'!C1141</f>
        <v>43779</v>
      </c>
      <c r="C1141">
        <f>'Main Data'!D1141</f>
        <v>594</v>
      </c>
      <c r="D1141" s="26">
        <f>'Main Data'!E1141</f>
        <v>3000</v>
      </c>
      <c r="E1141" s="26">
        <f>'Main Data'!F1141</f>
        <v>3750</v>
      </c>
      <c r="F1141" s="34">
        <f t="shared" si="102"/>
        <v>8.0063675676502459</v>
      </c>
      <c r="G1141">
        <f>IF('Main Data'!H1141="AP",1,0)</f>
        <v>0</v>
      </c>
      <c r="H1141">
        <f>IF('Main Data'!H1141="Blancpain",1,0)</f>
        <v>0</v>
      </c>
      <c r="I1141">
        <f>IF('Main Data'!H1141="Breguet",1,0)</f>
        <v>0</v>
      </c>
      <c r="J1141">
        <f>IF('Main Data'!H1141="Breitling",1,0)</f>
        <v>0</v>
      </c>
      <c r="K1141">
        <f>IF('Main Data'!H1141="Cartier",1,0)</f>
        <v>0</v>
      </c>
      <c r="L1141">
        <f>IF('Main Data'!H1141="Gallet",1,0)</f>
        <v>0</v>
      </c>
      <c r="M1141">
        <f>IF('Main Data'!H1141="Girard Perregaux",1,0)</f>
        <v>0</v>
      </c>
      <c r="N1141">
        <f>IF('Main Data'!H1141="Gubelin",1,0)</f>
        <v>0</v>
      </c>
      <c r="O1141">
        <f>IF('Main Data'!H1141="Heuer",1,0)</f>
        <v>1</v>
      </c>
      <c r="P1141">
        <f>IF('Main Data'!H1141="IWC",1,0)</f>
        <v>0</v>
      </c>
      <c r="Q1141">
        <f>IF('Main Data'!H1141="JLC",1,0)</f>
        <v>0</v>
      </c>
      <c r="R1141">
        <f>IF('Main Data'!H1141="Longines",1,0)</f>
        <v>0</v>
      </c>
      <c r="S1141">
        <f>IF('Main Data'!H1141="Movado",1,0)</f>
        <v>0</v>
      </c>
      <c r="T1141">
        <f>IF('Main Data'!H1141="Omega",1,0)</f>
        <v>0</v>
      </c>
      <c r="U1141">
        <f>IF('Main Data'!H1141="Panerai",1,0)</f>
        <v>0</v>
      </c>
      <c r="V1141">
        <f>IF('Main Data'!H1141="Patek",1,0)</f>
        <v>0</v>
      </c>
      <c r="W1141">
        <f>IF('Main Data'!H1141="Rolex",1,0)</f>
        <v>0</v>
      </c>
      <c r="X1141">
        <f>IF('Main Data'!H1141="Tudor",1,0)</f>
        <v>0</v>
      </c>
      <c r="Y1141">
        <f>IF('Main Data'!H1141="Ulysse Nardin",1,0)</f>
        <v>0</v>
      </c>
      <c r="Z1141">
        <f>IF('Main Data'!H1141="Universal Geneve",1,0)</f>
        <v>0</v>
      </c>
      <c r="AA1141">
        <f>IF('Main Data'!H1141="Vacheron",1,0)</f>
        <v>0</v>
      </c>
      <c r="AB1141">
        <f>IF('Main Data'!H1141="Zenith",1,0)</f>
        <v>0</v>
      </c>
      <c r="AC1141">
        <f>IF('Main Data'!J1141="Stainless Steel",1,0)</f>
        <v>1</v>
      </c>
      <c r="AD1141">
        <f>IF('Main Data'!J1141="Two-tone",1,0)</f>
        <v>0</v>
      </c>
      <c r="AE1141">
        <f>IF(OR('Main Data'!J1141="YG 18K",'Main Data'!J1141="YG &lt;18K",'Main Data'!J1141="PG 18K",'Main Data'!J1141="PG &lt;18K",'Main Data'!J1141="WG 18K",'Main Data'!J1141="Mixes of 18K",'Main Data'!J1141="Mixes &lt;18K"),1,0)</f>
        <v>0</v>
      </c>
      <c r="AF1141">
        <f>IF('Main Data'!J1141="Platinum",1,0)</f>
        <v>0</v>
      </c>
      <c r="AG1141">
        <f>IF(OR('Main Data'!J1141="PVD",'Main Data'!J1141="Gold Plate",'Main Data'!J1141="Other"),1,0)</f>
        <v>0</v>
      </c>
      <c r="AH1141">
        <f>IF('Main Data'!N1141="Stainless Steel",1,0)</f>
        <v>0</v>
      </c>
      <c r="AI1141">
        <f>IF('Main Data'!N1141="Leather",1,0)</f>
        <v>1</v>
      </c>
      <c r="AJ1141">
        <f>IF('Main Data'!N1141="Two-tone",1,0)</f>
        <v>0</v>
      </c>
      <c r="AK1141">
        <f>IF(OR('Main Data'!N1141="YG 18K",'Main Data'!N1141="PG 18K",'Main Data'!N1141="WG 18K",'Main Data'!N1141="Mixes of 18K"),1,0)</f>
        <v>0</v>
      </c>
      <c r="AL1141">
        <f>IF(OR(,'Main Data'!N1141="PVD",'Main Data'!N1141="Gold plate"),1,0)</f>
        <v>0</v>
      </c>
      <c r="AM1141">
        <f>IF(OR('Main Data'!AV1141="Yes",'Main Data'!AW1141="Yes",'Main Data'!AU1141="Yes"),1,0)</f>
        <v>0</v>
      </c>
      <c r="AN1141">
        <f>IF(OR(ISTEXT('Main Data'!AX1141), ISTEXT('Main Data'!AY1141)),1,0)</f>
        <v>0</v>
      </c>
      <c r="AO1141">
        <f>IF('Main Data'!AZ1141="Yes",1,0)</f>
        <v>0</v>
      </c>
      <c r="AP1141">
        <f>IF('Main Data'!BA1141="Yes",1,0)</f>
        <v>0</v>
      </c>
      <c r="AQ1141">
        <f>IF('Main Data'!BD1141="Yes",1,0)</f>
        <v>0</v>
      </c>
      <c r="AR1141">
        <f>IF('Main Data'!BE1141="A",1,0)</f>
        <v>0</v>
      </c>
      <c r="AS1141">
        <f>IF('Main Data'!BE1141="AA",1,0)</f>
        <v>1</v>
      </c>
      <c r="AT1141">
        <f>IF('Main Data'!BE1141="AAA",1,0)</f>
        <v>0</v>
      </c>
      <c r="AU1141">
        <f>IF('Main Data'!BE1141="AAAA",1,0)</f>
        <v>0</v>
      </c>
      <c r="AV1141">
        <f>IF('Main Data'!P1141="Yes",1,0)</f>
        <v>0</v>
      </c>
      <c r="AW1141">
        <f>IF('Main Data'!AP1141="Yes",1,0)</f>
        <v>0</v>
      </c>
      <c r="AX1141">
        <f>IF(OR('Main Data'!V1141="Yes", 'Main Data'!W1141="Yes",'Main Data'!X1141="Yes"),1,0)</f>
        <v>1</v>
      </c>
      <c r="AY1141">
        <f>IF(OR('Main Data'!Y1141="Yes",'Main Data'!Z1141="Yes"),1,0)</f>
        <v>0</v>
      </c>
      <c r="AZ1141">
        <f>IF('Main Data'!AR1141="Yes",1,0)</f>
        <v>0</v>
      </c>
      <c r="BA1141">
        <f>IF('Main Data'!AS1141="Yes",1,0)</f>
        <v>0</v>
      </c>
      <c r="BB1141">
        <f>IF('Main Data'!AG1141="Yes",1,0)</f>
        <v>0</v>
      </c>
      <c r="BC1141">
        <f>IF('Main Data'!AB1141="Yes",1,0)</f>
        <v>0</v>
      </c>
      <c r="BD1141">
        <f>IF('Main Data'!AA1141="Yes",1,0)</f>
        <v>0</v>
      </c>
      <c r="BE1141">
        <f>IF('Main Data'!AC1141="Yes",1,0)</f>
        <v>0</v>
      </c>
      <c r="BF1141">
        <f>IF('Main Data'!AF1141="Yes",1,0)</f>
        <v>0</v>
      </c>
      <c r="BG1141">
        <f>IF(OR('Main Data'!AI1141="Yes",'Main Data'!AL1141="Yes"),1,0)</f>
        <v>1</v>
      </c>
      <c r="BH1141">
        <f>IF('Main Data'!AJ1141="Yes",1,0)</f>
        <v>0</v>
      </c>
      <c r="BI1141">
        <f>IF('Main Data'!AK1141="Yes",1,0)</f>
        <v>0</v>
      </c>
      <c r="BJ1141">
        <f>IF('Main Data'!AM1141="Yes",1,0)</f>
        <v>0</v>
      </c>
      <c r="BK1141">
        <f>IF('Main Data'!AQ1141="Yes",1,0)</f>
        <v>0</v>
      </c>
      <c r="BL1141" s="21">
        <f t="shared" si="103"/>
        <v>0</v>
      </c>
      <c r="BM1141" s="21">
        <f t="shared" si="104"/>
        <v>1</v>
      </c>
      <c r="BN1141" s="21">
        <f t="shared" si="105"/>
        <v>0</v>
      </c>
      <c r="BO1141" s="21">
        <f t="shared" si="106"/>
        <v>0</v>
      </c>
      <c r="BP1141" s="21">
        <f t="shared" si="107"/>
        <v>0</v>
      </c>
    </row>
    <row r="1142" spans="1:68" x14ac:dyDescent="0.2">
      <c r="A1142">
        <v>1138</v>
      </c>
      <c r="B1142" s="33">
        <f>'Main Data'!C1142</f>
        <v>43779</v>
      </c>
      <c r="C1142">
        <f>'Main Data'!D1142</f>
        <v>595</v>
      </c>
      <c r="D1142" s="26">
        <f>'Main Data'!E1142</f>
        <v>2000</v>
      </c>
      <c r="E1142" s="26">
        <f>'Main Data'!F1142</f>
        <v>2500</v>
      </c>
      <c r="F1142" s="34">
        <f t="shared" si="102"/>
        <v>7.6009024595420822</v>
      </c>
      <c r="G1142">
        <f>IF('Main Data'!H1142="AP",1,0)</f>
        <v>0</v>
      </c>
      <c r="H1142">
        <f>IF('Main Data'!H1142="Blancpain",1,0)</f>
        <v>0</v>
      </c>
      <c r="I1142">
        <f>IF('Main Data'!H1142="Breguet",1,0)</f>
        <v>0</v>
      </c>
      <c r="J1142">
        <f>IF('Main Data'!H1142="Breitling",1,0)</f>
        <v>0</v>
      </c>
      <c r="K1142">
        <f>IF('Main Data'!H1142="Cartier",1,0)</f>
        <v>0</v>
      </c>
      <c r="L1142">
        <f>IF('Main Data'!H1142="Gallet",1,0)</f>
        <v>0</v>
      </c>
      <c r="M1142">
        <f>IF('Main Data'!H1142="Girard Perregaux",1,0)</f>
        <v>0</v>
      </c>
      <c r="N1142">
        <f>IF('Main Data'!H1142="Gubelin",1,0)</f>
        <v>0</v>
      </c>
      <c r="O1142">
        <f>IF('Main Data'!H1142="Heuer",1,0)</f>
        <v>1</v>
      </c>
      <c r="P1142">
        <f>IF('Main Data'!H1142="IWC",1,0)</f>
        <v>0</v>
      </c>
      <c r="Q1142">
        <f>IF('Main Data'!H1142="JLC",1,0)</f>
        <v>0</v>
      </c>
      <c r="R1142">
        <f>IF('Main Data'!H1142="Longines",1,0)</f>
        <v>0</v>
      </c>
      <c r="S1142">
        <f>IF('Main Data'!H1142="Movado",1,0)</f>
        <v>0</v>
      </c>
      <c r="T1142">
        <f>IF('Main Data'!H1142="Omega",1,0)</f>
        <v>0</v>
      </c>
      <c r="U1142">
        <f>IF('Main Data'!H1142="Panerai",1,0)</f>
        <v>0</v>
      </c>
      <c r="V1142">
        <f>IF('Main Data'!H1142="Patek",1,0)</f>
        <v>0</v>
      </c>
      <c r="W1142">
        <f>IF('Main Data'!H1142="Rolex",1,0)</f>
        <v>0</v>
      </c>
      <c r="X1142">
        <f>IF('Main Data'!H1142="Tudor",1,0)</f>
        <v>0</v>
      </c>
      <c r="Y1142">
        <f>IF('Main Data'!H1142="Ulysse Nardin",1,0)</f>
        <v>0</v>
      </c>
      <c r="Z1142">
        <f>IF('Main Data'!H1142="Universal Geneve",1,0)</f>
        <v>0</v>
      </c>
      <c r="AA1142">
        <f>IF('Main Data'!H1142="Vacheron",1,0)</f>
        <v>0</v>
      </c>
      <c r="AB1142">
        <f>IF('Main Data'!H1142="Zenith",1,0)</f>
        <v>0</v>
      </c>
      <c r="AC1142">
        <f>IF('Main Data'!J1142="Stainless Steel",1,0)</f>
        <v>1</v>
      </c>
      <c r="AD1142">
        <f>IF('Main Data'!J1142="Two-tone",1,0)</f>
        <v>0</v>
      </c>
      <c r="AE1142">
        <f>IF(OR('Main Data'!J1142="YG 18K",'Main Data'!J1142="YG &lt;18K",'Main Data'!J1142="PG 18K",'Main Data'!J1142="PG &lt;18K",'Main Data'!J1142="WG 18K",'Main Data'!J1142="Mixes of 18K",'Main Data'!J1142="Mixes &lt;18K"),1,0)</f>
        <v>0</v>
      </c>
      <c r="AF1142">
        <f>IF('Main Data'!J1142="Platinum",1,0)</f>
        <v>0</v>
      </c>
      <c r="AG1142">
        <f>IF(OR('Main Data'!J1142="PVD",'Main Data'!J1142="Gold Plate",'Main Data'!J1142="Other"),1,0)</f>
        <v>0</v>
      </c>
      <c r="AH1142">
        <f>IF('Main Data'!N1142="Stainless Steel",1,0)</f>
        <v>0</v>
      </c>
      <c r="AI1142">
        <f>IF('Main Data'!N1142="Leather",1,0)</f>
        <v>1</v>
      </c>
      <c r="AJ1142">
        <f>IF('Main Data'!N1142="Two-tone",1,0)</f>
        <v>0</v>
      </c>
      <c r="AK1142">
        <f>IF(OR('Main Data'!N1142="YG 18K",'Main Data'!N1142="PG 18K",'Main Data'!N1142="WG 18K",'Main Data'!N1142="Mixes of 18K"),1,0)</f>
        <v>0</v>
      </c>
      <c r="AL1142">
        <f>IF(OR(,'Main Data'!N1142="PVD",'Main Data'!N1142="Gold plate"),1,0)</f>
        <v>0</v>
      </c>
      <c r="AM1142">
        <f>IF(OR('Main Data'!AV1142="Yes",'Main Data'!AW1142="Yes",'Main Data'!AU1142="Yes"),1,0)</f>
        <v>0</v>
      </c>
      <c r="AN1142">
        <f>IF(OR(ISTEXT('Main Data'!AX1142), ISTEXT('Main Data'!AY1142)),1,0)</f>
        <v>0</v>
      </c>
      <c r="AO1142">
        <f>IF('Main Data'!AZ1142="Yes",1,0)</f>
        <v>0</v>
      </c>
      <c r="AP1142">
        <f>IF('Main Data'!BA1142="Yes",1,0)</f>
        <v>0</v>
      </c>
      <c r="AQ1142">
        <f>IF('Main Data'!BD1142="Yes",1,0)</f>
        <v>0</v>
      </c>
      <c r="AR1142">
        <f>IF('Main Data'!BE1142="A",1,0)</f>
        <v>0</v>
      </c>
      <c r="AS1142">
        <f>IF('Main Data'!BE1142="AA",1,0)</f>
        <v>1</v>
      </c>
      <c r="AT1142">
        <f>IF('Main Data'!BE1142="AAA",1,0)</f>
        <v>0</v>
      </c>
      <c r="AU1142">
        <f>IF('Main Data'!BE1142="AAAA",1,0)</f>
        <v>0</v>
      </c>
      <c r="AV1142">
        <f>IF('Main Data'!P1142="Yes",1,0)</f>
        <v>0</v>
      </c>
      <c r="AW1142">
        <f>IF('Main Data'!AP1142="Yes",1,0)</f>
        <v>0</v>
      </c>
      <c r="AX1142">
        <f>IF(OR('Main Data'!V1142="Yes", 'Main Data'!W1142="Yes",'Main Data'!X1142="Yes"),1,0)</f>
        <v>1</v>
      </c>
      <c r="AY1142">
        <f>IF(OR('Main Data'!Y1142="Yes",'Main Data'!Z1142="Yes"),1,0)</f>
        <v>0</v>
      </c>
      <c r="AZ1142">
        <f>IF('Main Data'!AR1142="Yes",1,0)</f>
        <v>0</v>
      </c>
      <c r="BA1142">
        <f>IF('Main Data'!AS1142="Yes",1,0)</f>
        <v>0</v>
      </c>
      <c r="BB1142">
        <f>IF('Main Data'!AG1142="Yes",1,0)</f>
        <v>0</v>
      </c>
      <c r="BC1142">
        <f>IF('Main Data'!AB1142="Yes",1,0)</f>
        <v>0</v>
      </c>
      <c r="BD1142">
        <f>IF('Main Data'!AA1142="Yes",1,0)</f>
        <v>0</v>
      </c>
      <c r="BE1142">
        <f>IF('Main Data'!AC1142="Yes",1,0)</f>
        <v>0</v>
      </c>
      <c r="BF1142">
        <f>IF('Main Data'!AF1142="Yes",1,0)</f>
        <v>0</v>
      </c>
      <c r="BG1142">
        <f>IF(OR('Main Data'!AI1142="Yes",'Main Data'!AL1142="Yes"),1,0)</f>
        <v>1</v>
      </c>
      <c r="BH1142">
        <f>IF('Main Data'!AJ1142="Yes",1,0)</f>
        <v>0</v>
      </c>
      <c r="BI1142">
        <f>IF('Main Data'!AK1142="Yes",1,0)</f>
        <v>0</v>
      </c>
      <c r="BJ1142">
        <f>IF('Main Data'!AM1142="Yes",1,0)</f>
        <v>0</v>
      </c>
      <c r="BK1142">
        <f>IF('Main Data'!AQ1142="Yes",1,0)</f>
        <v>0</v>
      </c>
      <c r="BL1142" s="21">
        <f t="shared" si="103"/>
        <v>0</v>
      </c>
      <c r="BM1142" s="21">
        <f t="shared" si="104"/>
        <v>1</v>
      </c>
      <c r="BN1142" s="21">
        <f t="shared" si="105"/>
        <v>0</v>
      </c>
      <c r="BO1142" s="21">
        <f t="shared" si="106"/>
        <v>0</v>
      </c>
      <c r="BP1142" s="21">
        <f t="shared" si="107"/>
        <v>0</v>
      </c>
    </row>
    <row r="1143" spans="1:68" x14ac:dyDescent="0.2">
      <c r="A1143">
        <v>1139</v>
      </c>
      <c r="B1143" s="33">
        <f>'Main Data'!C1143</f>
        <v>43779</v>
      </c>
      <c r="C1143">
        <f>'Main Data'!D1143</f>
        <v>596</v>
      </c>
      <c r="D1143" s="26">
        <f>'Main Data'!E1143</f>
        <v>1500</v>
      </c>
      <c r="E1143" s="26">
        <f>'Main Data'!F1143</f>
        <v>1875</v>
      </c>
      <c r="F1143" s="34">
        <f t="shared" si="102"/>
        <v>7.3132203870903014</v>
      </c>
      <c r="G1143">
        <f>IF('Main Data'!H1143="AP",1,0)</f>
        <v>0</v>
      </c>
      <c r="H1143">
        <f>IF('Main Data'!H1143="Blancpain",1,0)</f>
        <v>0</v>
      </c>
      <c r="I1143">
        <f>IF('Main Data'!H1143="Breguet",1,0)</f>
        <v>0</v>
      </c>
      <c r="J1143">
        <f>IF('Main Data'!H1143="Breitling",1,0)</f>
        <v>0</v>
      </c>
      <c r="K1143">
        <f>IF('Main Data'!H1143="Cartier",1,0)</f>
        <v>0</v>
      </c>
      <c r="L1143">
        <f>IF('Main Data'!H1143="Gallet",1,0)</f>
        <v>0</v>
      </c>
      <c r="M1143">
        <f>IF('Main Data'!H1143="Girard Perregaux",1,0)</f>
        <v>0</v>
      </c>
      <c r="N1143">
        <f>IF('Main Data'!H1143="Gubelin",1,0)</f>
        <v>0</v>
      </c>
      <c r="O1143">
        <f>IF('Main Data'!H1143="Heuer",1,0)</f>
        <v>1</v>
      </c>
      <c r="P1143">
        <f>IF('Main Data'!H1143="IWC",1,0)</f>
        <v>0</v>
      </c>
      <c r="Q1143">
        <f>IF('Main Data'!H1143="JLC",1,0)</f>
        <v>0</v>
      </c>
      <c r="R1143">
        <f>IF('Main Data'!H1143="Longines",1,0)</f>
        <v>0</v>
      </c>
      <c r="S1143">
        <f>IF('Main Data'!H1143="Movado",1,0)</f>
        <v>0</v>
      </c>
      <c r="T1143">
        <f>IF('Main Data'!H1143="Omega",1,0)</f>
        <v>0</v>
      </c>
      <c r="U1143">
        <f>IF('Main Data'!H1143="Panerai",1,0)</f>
        <v>0</v>
      </c>
      <c r="V1143">
        <f>IF('Main Data'!H1143="Patek",1,0)</f>
        <v>0</v>
      </c>
      <c r="W1143">
        <f>IF('Main Data'!H1143="Rolex",1,0)</f>
        <v>0</v>
      </c>
      <c r="X1143">
        <f>IF('Main Data'!H1143="Tudor",1,0)</f>
        <v>0</v>
      </c>
      <c r="Y1143">
        <f>IF('Main Data'!H1143="Ulysse Nardin",1,0)</f>
        <v>0</v>
      </c>
      <c r="Z1143">
        <f>IF('Main Data'!H1143="Universal Geneve",1,0)</f>
        <v>0</v>
      </c>
      <c r="AA1143">
        <f>IF('Main Data'!H1143="Vacheron",1,0)</f>
        <v>0</v>
      </c>
      <c r="AB1143">
        <f>IF('Main Data'!H1143="Zenith",1,0)</f>
        <v>0</v>
      </c>
      <c r="AC1143">
        <f>IF('Main Data'!J1143="Stainless Steel",1,0)</f>
        <v>1</v>
      </c>
      <c r="AD1143">
        <f>IF('Main Data'!J1143="Two-tone",1,0)</f>
        <v>0</v>
      </c>
      <c r="AE1143">
        <f>IF(OR('Main Data'!J1143="YG 18K",'Main Data'!J1143="YG &lt;18K",'Main Data'!J1143="PG 18K",'Main Data'!J1143="PG &lt;18K",'Main Data'!J1143="WG 18K",'Main Data'!J1143="Mixes of 18K",'Main Data'!J1143="Mixes &lt;18K"),1,0)</f>
        <v>0</v>
      </c>
      <c r="AF1143">
        <f>IF('Main Data'!J1143="Platinum",1,0)</f>
        <v>0</v>
      </c>
      <c r="AG1143">
        <f>IF(OR('Main Data'!J1143="PVD",'Main Data'!J1143="Gold Plate",'Main Data'!J1143="Other"),1,0)</f>
        <v>0</v>
      </c>
      <c r="AH1143">
        <f>IF('Main Data'!N1143="Stainless Steel",1,0)</f>
        <v>1</v>
      </c>
      <c r="AI1143">
        <f>IF('Main Data'!N1143="Leather",1,0)</f>
        <v>0</v>
      </c>
      <c r="AJ1143">
        <f>IF('Main Data'!N1143="Two-tone",1,0)</f>
        <v>0</v>
      </c>
      <c r="AK1143">
        <f>IF(OR('Main Data'!N1143="YG 18K",'Main Data'!N1143="PG 18K",'Main Data'!N1143="WG 18K",'Main Data'!N1143="Mixes of 18K"),1,0)</f>
        <v>0</v>
      </c>
      <c r="AL1143">
        <f>IF(OR(,'Main Data'!N1143="PVD",'Main Data'!N1143="Gold plate"),1,0)</f>
        <v>0</v>
      </c>
      <c r="AM1143">
        <f>IF(OR('Main Data'!AV1143="Yes",'Main Data'!AW1143="Yes",'Main Data'!AU1143="Yes"),1,0)</f>
        <v>0</v>
      </c>
      <c r="AN1143">
        <f>IF(OR(ISTEXT('Main Data'!AX1143), ISTEXT('Main Data'!AY1143)),1,0)</f>
        <v>0</v>
      </c>
      <c r="AO1143">
        <f>IF('Main Data'!AZ1143="Yes",1,0)</f>
        <v>0</v>
      </c>
      <c r="AP1143">
        <f>IF('Main Data'!BA1143="Yes",1,0)</f>
        <v>0</v>
      </c>
      <c r="AQ1143">
        <f>IF('Main Data'!BD1143="Yes",1,0)</f>
        <v>0</v>
      </c>
      <c r="AR1143">
        <f>IF('Main Data'!BE1143="A",1,0)</f>
        <v>0</v>
      </c>
      <c r="AS1143">
        <f>IF('Main Data'!BE1143="AA",1,0)</f>
        <v>1</v>
      </c>
      <c r="AT1143">
        <f>IF('Main Data'!BE1143="AAA",1,0)</f>
        <v>0</v>
      </c>
      <c r="AU1143">
        <f>IF('Main Data'!BE1143="AAAA",1,0)</f>
        <v>0</v>
      </c>
      <c r="AV1143">
        <f>IF('Main Data'!P1143="Yes",1,0)</f>
        <v>0</v>
      </c>
      <c r="AW1143">
        <f>IF('Main Data'!AP1143="Yes",1,0)</f>
        <v>0</v>
      </c>
      <c r="AX1143">
        <f>IF(OR('Main Data'!V1143="Yes", 'Main Data'!W1143="Yes",'Main Data'!X1143="Yes"),1,0)</f>
        <v>1</v>
      </c>
      <c r="AY1143">
        <f>IF(OR('Main Data'!Y1143="Yes",'Main Data'!Z1143="Yes"),1,0)</f>
        <v>0</v>
      </c>
      <c r="AZ1143">
        <f>IF('Main Data'!AR1143="Yes",1,0)</f>
        <v>0</v>
      </c>
      <c r="BA1143">
        <f>IF('Main Data'!AS1143="Yes",1,0)</f>
        <v>0</v>
      </c>
      <c r="BB1143">
        <f>IF('Main Data'!AG1143="Yes",1,0)</f>
        <v>0</v>
      </c>
      <c r="BC1143">
        <f>IF('Main Data'!AB1143="Yes",1,0)</f>
        <v>0</v>
      </c>
      <c r="BD1143">
        <f>IF('Main Data'!AA1143="Yes",1,0)</f>
        <v>0</v>
      </c>
      <c r="BE1143">
        <f>IF('Main Data'!AC1143="Yes",1,0)</f>
        <v>0</v>
      </c>
      <c r="BF1143">
        <f>IF('Main Data'!AF1143="Yes",1,0)</f>
        <v>0</v>
      </c>
      <c r="BG1143">
        <f>IF(OR('Main Data'!AI1143="Yes",'Main Data'!AL1143="Yes"),1,0)</f>
        <v>1</v>
      </c>
      <c r="BH1143">
        <f>IF('Main Data'!AJ1143="Yes",1,0)</f>
        <v>0</v>
      </c>
      <c r="BI1143">
        <f>IF('Main Data'!AK1143="Yes",1,0)</f>
        <v>0</v>
      </c>
      <c r="BJ1143">
        <f>IF('Main Data'!AM1143="Yes",1,0)</f>
        <v>0</v>
      </c>
      <c r="BK1143">
        <f>IF('Main Data'!AQ1143="Yes",1,0)</f>
        <v>0</v>
      </c>
      <c r="BL1143" s="21">
        <f t="shared" si="103"/>
        <v>0</v>
      </c>
      <c r="BM1143" s="21">
        <f t="shared" si="104"/>
        <v>1</v>
      </c>
      <c r="BN1143" s="21">
        <f t="shared" si="105"/>
        <v>0</v>
      </c>
      <c r="BO1143" s="21">
        <f t="shared" si="106"/>
        <v>0</v>
      </c>
      <c r="BP1143" s="21">
        <f t="shared" si="107"/>
        <v>0</v>
      </c>
    </row>
    <row r="1144" spans="1:68" x14ac:dyDescent="0.2">
      <c r="A1144">
        <v>1140</v>
      </c>
      <c r="B1144" s="33">
        <f>'Main Data'!C1144</f>
        <v>43779</v>
      </c>
      <c r="C1144">
        <f>'Main Data'!D1144</f>
        <v>597</v>
      </c>
      <c r="D1144" s="26">
        <f>'Main Data'!E1144</f>
        <v>27000</v>
      </c>
      <c r="E1144" s="26">
        <f>'Main Data'!F1144</f>
        <v>33750</v>
      </c>
      <c r="F1144" s="34">
        <f t="shared" si="102"/>
        <v>10.203592144986466</v>
      </c>
      <c r="G1144">
        <f>IF('Main Data'!H1144="AP",1,0)</f>
        <v>0</v>
      </c>
      <c r="H1144">
        <f>IF('Main Data'!H1144="Blancpain",1,0)</f>
        <v>1</v>
      </c>
      <c r="I1144">
        <f>IF('Main Data'!H1144="Breguet",1,0)</f>
        <v>0</v>
      </c>
      <c r="J1144">
        <f>IF('Main Data'!H1144="Breitling",1,0)</f>
        <v>0</v>
      </c>
      <c r="K1144">
        <f>IF('Main Data'!H1144="Cartier",1,0)</f>
        <v>0</v>
      </c>
      <c r="L1144">
        <f>IF('Main Data'!H1144="Gallet",1,0)</f>
        <v>0</v>
      </c>
      <c r="M1144">
        <f>IF('Main Data'!H1144="Girard Perregaux",1,0)</f>
        <v>0</v>
      </c>
      <c r="N1144">
        <f>IF('Main Data'!H1144="Gubelin",1,0)</f>
        <v>0</v>
      </c>
      <c r="O1144">
        <f>IF('Main Data'!H1144="Heuer",1,0)</f>
        <v>0</v>
      </c>
      <c r="P1144">
        <f>IF('Main Data'!H1144="IWC",1,0)</f>
        <v>0</v>
      </c>
      <c r="Q1144">
        <f>IF('Main Data'!H1144="JLC",1,0)</f>
        <v>0</v>
      </c>
      <c r="R1144">
        <f>IF('Main Data'!H1144="Longines",1,0)</f>
        <v>0</v>
      </c>
      <c r="S1144">
        <f>IF('Main Data'!H1144="Movado",1,0)</f>
        <v>0</v>
      </c>
      <c r="T1144">
        <f>IF('Main Data'!H1144="Omega",1,0)</f>
        <v>0</v>
      </c>
      <c r="U1144">
        <f>IF('Main Data'!H1144="Panerai",1,0)</f>
        <v>0</v>
      </c>
      <c r="V1144">
        <f>IF('Main Data'!H1144="Patek",1,0)</f>
        <v>0</v>
      </c>
      <c r="W1144">
        <f>IF('Main Data'!H1144="Rolex",1,0)</f>
        <v>0</v>
      </c>
      <c r="X1144">
        <f>IF('Main Data'!H1144="Tudor",1,0)</f>
        <v>0</v>
      </c>
      <c r="Y1144">
        <f>IF('Main Data'!H1144="Ulysse Nardin",1,0)</f>
        <v>0</v>
      </c>
      <c r="Z1144">
        <f>IF('Main Data'!H1144="Universal Geneve",1,0)</f>
        <v>0</v>
      </c>
      <c r="AA1144">
        <f>IF('Main Data'!H1144="Vacheron",1,0)</f>
        <v>0</v>
      </c>
      <c r="AB1144">
        <f>IF('Main Data'!H1144="Zenith",1,0)</f>
        <v>0</v>
      </c>
      <c r="AC1144">
        <f>IF('Main Data'!J1144="Stainless Steel",1,0)</f>
        <v>1</v>
      </c>
      <c r="AD1144">
        <f>IF('Main Data'!J1144="Two-tone",1,0)</f>
        <v>0</v>
      </c>
      <c r="AE1144">
        <f>IF(OR('Main Data'!J1144="YG 18K",'Main Data'!J1144="YG &lt;18K",'Main Data'!J1144="PG 18K",'Main Data'!J1144="PG &lt;18K",'Main Data'!J1144="WG 18K",'Main Data'!J1144="Mixes of 18K",'Main Data'!J1144="Mixes &lt;18K"),1,0)</f>
        <v>0</v>
      </c>
      <c r="AF1144">
        <f>IF('Main Data'!J1144="Platinum",1,0)</f>
        <v>0</v>
      </c>
      <c r="AG1144">
        <f>IF(OR('Main Data'!J1144="PVD",'Main Data'!J1144="Gold Plate",'Main Data'!J1144="Other"),1,0)</f>
        <v>0</v>
      </c>
      <c r="AH1144">
        <f>IF('Main Data'!N1144="Stainless Steel",1,0)</f>
        <v>0</v>
      </c>
      <c r="AI1144">
        <f>IF('Main Data'!N1144="Leather",1,0)</f>
        <v>1</v>
      </c>
      <c r="AJ1144">
        <f>IF('Main Data'!N1144="Two-tone",1,0)</f>
        <v>0</v>
      </c>
      <c r="AK1144">
        <f>IF(OR('Main Data'!N1144="YG 18K",'Main Data'!N1144="PG 18K",'Main Data'!N1144="WG 18K",'Main Data'!N1144="Mixes of 18K"),1,0)</f>
        <v>0</v>
      </c>
      <c r="AL1144">
        <f>IF(OR(,'Main Data'!N1144="PVD",'Main Data'!N1144="Gold plate"),1,0)</f>
        <v>0</v>
      </c>
      <c r="AM1144">
        <f>IF(OR('Main Data'!AV1144="Yes",'Main Data'!AW1144="Yes",'Main Data'!AU1144="Yes"),1,0)</f>
        <v>0</v>
      </c>
      <c r="AN1144">
        <f>IF(OR(ISTEXT('Main Data'!AX1144), ISTEXT('Main Data'!AY1144)),1,0)</f>
        <v>0</v>
      </c>
      <c r="AO1144">
        <f>IF('Main Data'!AZ1144="Yes",1,0)</f>
        <v>0</v>
      </c>
      <c r="AP1144">
        <f>IF('Main Data'!BA1144="Yes",1,0)</f>
        <v>0</v>
      </c>
      <c r="AQ1144">
        <f>IF('Main Data'!BD1144="Yes",1,0)</f>
        <v>0</v>
      </c>
      <c r="AR1144">
        <f>IF('Main Data'!BE1144="A",1,0)</f>
        <v>0</v>
      </c>
      <c r="AS1144">
        <f>IF('Main Data'!BE1144="AA",1,0)</f>
        <v>0</v>
      </c>
      <c r="AT1144">
        <f>IF('Main Data'!BE1144="AAA",1,0)</f>
        <v>0</v>
      </c>
      <c r="AU1144">
        <f>IF('Main Data'!BE1144="AAAA",1,0)</f>
        <v>1</v>
      </c>
      <c r="AV1144">
        <f>IF('Main Data'!P1144="Yes",1,0)</f>
        <v>1</v>
      </c>
      <c r="AW1144">
        <f>IF('Main Data'!AP1144="Yes",1,0)</f>
        <v>0</v>
      </c>
      <c r="AX1144">
        <f>IF(OR('Main Data'!V1144="Yes", 'Main Data'!W1144="Yes",'Main Data'!X1144="Yes"),1,0)</f>
        <v>0</v>
      </c>
      <c r="AY1144">
        <f>IF(OR('Main Data'!Y1144="Yes",'Main Data'!Z1144="Yes"),1,0)</f>
        <v>0</v>
      </c>
      <c r="AZ1144">
        <f>IF('Main Data'!AR1144="Yes",1,0)</f>
        <v>0</v>
      </c>
      <c r="BA1144">
        <f>IF('Main Data'!AS1144="Yes",1,0)</f>
        <v>0</v>
      </c>
      <c r="BB1144">
        <f>IF('Main Data'!AG1144="Yes",1,0)</f>
        <v>0</v>
      </c>
      <c r="BC1144">
        <f>IF('Main Data'!AB1144="Yes",1,0)</f>
        <v>0</v>
      </c>
      <c r="BD1144">
        <f>IF('Main Data'!AA1144="Yes",1,0)</f>
        <v>1</v>
      </c>
      <c r="BE1144">
        <f>IF('Main Data'!AC1144="Yes",1,0)</f>
        <v>0</v>
      </c>
      <c r="BF1144">
        <f>IF('Main Data'!AF1144="Yes",1,0)</f>
        <v>0</v>
      </c>
      <c r="BG1144">
        <f>IF(OR('Main Data'!AI1144="Yes",'Main Data'!AL1144="Yes"),1,0)</f>
        <v>0</v>
      </c>
      <c r="BH1144">
        <f>IF('Main Data'!AJ1144="Yes",1,0)</f>
        <v>0</v>
      </c>
      <c r="BI1144">
        <f>IF('Main Data'!AK1144="Yes",1,0)</f>
        <v>0</v>
      </c>
      <c r="BJ1144">
        <f>IF('Main Data'!AM1144="Yes",1,0)</f>
        <v>0</v>
      </c>
      <c r="BK1144">
        <f>IF('Main Data'!AQ1144="Yes",1,0)</f>
        <v>0</v>
      </c>
      <c r="BL1144" s="21">
        <f t="shared" si="103"/>
        <v>0</v>
      </c>
      <c r="BM1144" s="21">
        <f t="shared" si="104"/>
        <v>1</v>
      </c>
      <c r="BN1144" s="21">
        <f t="shared" si="105"/>
        <v>0</v>
      </c>
      <c r="BO1144" s="21">
        <f t="shared" si="106"/>
        <v>0</v>
      </c>
      <c r="BP1144" s="21">
        <f t="shared" si="107"/>
        <v>0</v>
      </c>
    </row>
    <row r="1145" spans="1:68" x14ac:dyDescent="0.2">
      <c r="A1145">
        <v>1141</v>
      </c>
      <c r="B1145" s="33">
        <f>'Main Data'!C1145</f>
        <v>43779</v>
      </c>
      <c r="C1145">
        <f>'Main Data'!D1145</f>
        <v>598</v>
      </c>
      <c r="D1145" s="26">
        <f>'Main Data'!E1145</f>
        <v>3700</v>
      </c>
      <c r="E1145" s="26">
        <f>'Main Data'!F1145</f>
        <v>4625</v>
      </c>
      <c r="F1145" s="34">
        <f t="shared" si="102"/>
        <v>8.2160880986323157</v>
      </c>
      <c r="G1145">
        <f>IF('Main Data'!H1145="AP",1,0)</f>
        <v>0</v>
      </c>
      <c r="H1145">
        <f>IF('Main Data'!H1145="Blancpain",1,0)</f>
        <v>0</v>
      </c>
      <c r="I1145">
        <f>IF('Main Data'!H1145="Breguet",1,0)</f>
        <v>0</v>
      </c>
      <c r="J1145">
        <f>IF('Main Data'!H1145="Breitling",1,0)</f>
        <v>0</v>
      </c>
      <c r="K1145">
        <f>IF('Main Data'!H1145="Cartier",1,0)</f>
        <v>0</v>
      </c>
      <c r="L1145">
        <f>IF('Main Data'!H1145="Gallet",1,0)</f>
        <v>0</v>
      </c>
      <c r="M1145">
        <f>IF('Main Data'!H1145="Girard Perregaux",1,0)</f>
        <v>0</v>
      </c>
      <c r="N1145">
        <f>IF('Main Data'!H1145="Gubelin",1,0)</f>
        <v>0</v>
      </c>
      <c r="O1145">
        <f>IF('Main Data'!H1145="Heuer",1,0)</f>
        <v>0</v>
      </c>
      <c r="P1145">
        <f>IF('Main Data'!H1145="IWC",1,0)</f>
        <v>0</v>
      </c>
      <c r="Q1145">
        <f>IF('Main Data'!H1145="JLC",1,0)</f>
        <v>0</v>
      </c>
      <c r="R1145">
        <f>IF('Main Data'!H1145="Longines",1,0)</f>
        <v>0</v>
      </c>
      <c r="S1145">
        <f>IF('Main Data'!H1145="Movado",1,0)</f>
        <v>1</v>
      </c>
      <c r="T1145">
        <f>IF('Main Data'!H1145="Omega",1,0)</f>
        <v>0</v>
      </c>
      <c r="U1145">
        <f>IF('Main Data'!H1145="Panerai",1,0)</f>
        <v>0</v>
      </c>
      <c r="V1145">
        <f>IF('Main Data'!H1145="Patek",1,0)</f>
        <v>0</v>
      </c>
      <c r="W1145">
        <f>IF('Main Data'!H1145="Rolex",1,0)</f>
        <v>0</v>
      </c>
      <c r="X1145">
        <f>IF('Main Data'!H1145="Tudor",1,0)</f>
        <v>0</v>
      </c>
      <c r="Y1145">
        <f>IF('Main Data'!H1145="Ulysse Nardin",1,0)</f>
        <v>0</v>
      </c>
      <c r="Z1145">
        <f>IF('Main Data'!H1145="Universal Geneve",1,0)</f>
        <v>0</v>
      </c>
      <c r="AA1145">
        <f>IF('Main Data'!H1145="Vacheron",1,0)</f>
        <v>0</v>
      </c>
      <c r="AB1145">
        <f>IF('Main Data'!H1145="Zenith",1,0)</f>
        <v>0</v>
      </c>
      <c r="AC1145">
        <f>IF('Main Data'!J1145="Stainless Steel",1,0)</f>
        <v>1</v>
      </c>
      <c r="AD1145">
        <f>IF('Main Data'!J1145="Two-tone",1,0)</f>
        <v>0</v>
      </c>
      <c r="AE1145">
        <f>IF(OR('Main Data'!J1145="YG 18K",'Main Data'!J1145="YG &lt;18K",'Main Data'!J1145="PG 18K",'Main Data'!J1145="PG &lt;18K",'Main Data'!J1145="WG 18K",'Main Data'!J1145="Mixes of 18K",'Main Data'!J1145="Mixes &lt;18K"),1,0)</f>
        <v>0</v>
      </c>
      <c r="AF1145">
        <f>IF('Main Data'!J1145="Platinum",1,0)</f>
        <v>0</v>
      </c>
      <c r="AG1145">
        <f>IF(OR('Main Data'!J1145="PVD",'Main Data'!J1145="Gold Plate",'Main Data'!J1145="Other"),1,0)</f>
        <v>0</v>
      </c>
      <c r="AH1145">
        <f>IF('Main Data'!N1145="Stainless Steel",1,0)</f>
        <v>1</v>
      </c>
      <c r="AI1145">
        <f>IF('Main Data'!N1145="Leather",1,0)</f>
        <v>0</v>
      </c>
      <c r="AJ1145">
        <f>IF('Main Data'!N1145="Two-tone",1,0)</f>
        <v>0</v>
      </c>
      <c r="AK1145">
        <f>IF(OR('Main Data'!N1145="YG 18K",'Main Data'!N1145="PG 18K",'Main Data'!N1145="WG 18K",'Main Data'!N1145="Mixes of 18K"),1,0)</f>
        <v>0</v>
      </c>
      <c r="AL1145">
        <f>IF(OR(,'Main Data'!N1145="PVD",'Main Data'!N1145="Gold plate"),1,0)</f>
        <v>0</v>
      </c>
      <c r="AM1145">
        <f>IF(OR('Main Data'!AV1145="Yes",'Main Data'!AW1145="Yes",'Main Data'!AU1145="Yes"),1,0)</f>
        <v>0</v>
      </c>
      <c r="AN1145">
        <f>IF(OR(ISTEXT('Main Data'!AX1145), ISTEXT('Main Data'!AY1145)),1,0)</f>
        <v>0</v>
      </c>
      <c r="AO1145">
        <f>IF('Main Data'!AZ1145="Yes",1,0)</f>
        <v>0</v>
      </c>
      <c r="AP1145">
        <f>IF('Main Data'!BA1145="Yes",1,0)</f>
        <v>0</v>
      </c>
      <c r="AQ1145">
        <f>IF('Main Data'!BD1145="Yes",1,0)</f>
        <v>0</v>
      </c>
      <c r="AR1145">
        <f>IF('Main Data'!BE1145="A",1,0)</f>
        <v>0</v>
      </c>
      <c r="AS1145">
        <f>IF('Main Data'!BE1145="AA",1,0)</f>
        <v>1</v>
      </c>
      <c r="AT1145">
        <f>IF('Main Data'!BE1145="AAA",1,0)</f>
        <v>0</v>
      </c>
      <c r="AU1145">
        <f>IF('Main Data'!BE1145="AAAA",1,0)</f>
        <v>0</v>
      </c>
      <c r="AV1145">
        <f>IF('Main Data'!P1145="Yes",1,0)</f>
        <v>0</v>
      </c>
      <c r="AW1145">
        <f>IF('Main Data'!AP1145="Yes",1,0)</f>
        <v>0</v>
      </c>
      <c r="AX1145">
        <f>IF(OR('Main Data'!V1145="Yes", 'Main Data'!W1145="Yes",'Main Data'!X1145="Yes"),1,0)</f>
        <v>1</v>
      </c>
      <c r="AY1145">
        <f>IF(OR('Main Data'!Y1145="Yes",'Main Data'!Z1145="Yes"),1,0)</f>
        <v>1</v>
      </c>
      <c r="AZ1145">
        <f>IF('Main Data'!AR1145="Yes",1,0)</f>
        <v>0</v>
      </c>
      <c r="BA1145">
        <f>IF('Main Data'!AS1145="Yes",1,0)</f>
        <v>0</v>
      </c>
      <c r="BB1145">
        <f>IF('Main Data'!AG1145="Yes",1,0)</f>
        <v>0</v>
      </c>
      <c r="BC1145">
        <f>IF('Main Data'!AB1145="Yes",1,0)</f>
        <v>0</v>
      </c>
      <c r="BD1145">
        <f>IF('Main Data'!AA1145="Yes",1,0)</f>
        <v>0</v>
      </c>
      <c r="BE1145">
        <f>IF('Main Data'!AC1145="Yes",1,0)</f>
        <v>0</v>
      </c>
      <c r="BF1145">
        <f>IF('Main Data'!AF1145="Yes",1,0)</f>
        <v>0</v>
      </c>
      <c r="BG1145">
        <f>IF(OR('Main Data'!AI1145="Yes",'Main Data'!AL1145="Yes"),1,0)</f>
        <v>1</v>
      </c>
      <c r="BH1145">
        <f>IF('Main Data'!AJ1145="Yes",1,0)</f>
        <v>0</v>
      </c>
      <c r="BI1145">
        <f>IF('Main Data'!AK1145="Yes",1,0)</f>
        <v>0</v>
      </c>
      <c r="BJ1145">
        <f>IF('Main Data'!AM1145="Yes",1,0)</f>
        <v>0</v>
      </c>
      <c r="BK1145">
        <f>IF('Main Data'!AQ1145="Yes",1,0)</f>
        <v>0</v>
      </c>
      <c r="BL1145" s="21">
        <f t="shared" si="103"/>
        <v>0</v>
      </c>
      <c r="BM1145" s="21">
        <f t="shared" si="104"/>
        <v>1</v>
      </c>
      <c r="BN1145" s="21">
        <f t="shared" si="105"/>
        <v>0</v>
      </c>
      <c r="BO1145" s="21">
        <f t="shared" si="106"/>
        <v>0</v>
      </c>
      <c r="BP1145" s="21">
        <f t="shared" si="107"/>
        <v>0</v>
      </c>
    </row>
    <row r="1146" spans="1:68" x14ac:dyDescent="0.2">
      <c r="A1146">
        <v>1142</v>
      </c>
      <c r="B1146" s="33">
        <f>'Main Data'!C1146</f>
        <v>43779</v>
      </c>
      <c r="C1146">
        <f>'Main Data'!D1146</f>
        <v>599</v>
      </c>
      <c r="D1146" s="26">
        <f>'Main Data'!E1146</f>
        <v>6700</v>
      </c>
      <c r="E1146" s="26">
        <f>'Main Data'!F1146</f>
        <v>8375</v>
      </c>
      <c r="F1146" s="34">
        <f t="shared" si="102"/>
        <v>8.8098628053790566</v>
      </c>
      <c r="G1146">
        <f>IF('Main Data'!H1146="AP",1,0)</f>
        <v>0</v>
      </c>
      <c r="H1146">
        <f>IF('Main Data'!H1146="Blancpain",1,0)</f>
        <v>0</v>
      </c>
      <c r="I1146">
        <f>IF('Main Data'!H1146="Breguet",1,0)</f>
        <v>0</v>
      </c>
      <c r="J1146">
        <f>IF('Main Data'!H1146="Breitling",1,0)</f>
        <v>0</v>
      </c>
      <c r="K1146">
        <f>IF('Main Data'!H1146="Cartier",1,0)</f>
        <v>0</v>
      </c>
      <c r="L1146">
        <f>IF('Main Data'!H1146="Gallet",1,0)</f>
        <v>0</v>
      </c>
      <c r="M1146">
        <f>IF('Main Data'!H1146="Girard Perregaux",1,0)</f>
        <v>0</v>
      </c>
      <c r="N1146">
        <f>IF('Main Data'!H1146="Gubelin",1,0)</f>
        <v>0</v>
      </c>
      <c r="O1146">
        <f>IF('Main Data'!H1146="Heuer",1,0)</f>
        <v>0</v>
      </c>
      <c r="P1146">
        <f>IF('Main Data'!H1146="IWC",1,0)</f>
        <v>0</v>
      </c>
      <c r="Q1146">
        <f>IF('Main Data'!H1146="JLC",1,0)</f>
        <v>0</v>
      </c>
      <c r="R1146">
        <f>IF('Main Data'!H1146="Longines",1,0)</f>
        <v>0</v>
      </c>
      <c r="S1146">
        <f>IF('Main Data'!H1146="Movado",1,0)</f>
        <v>1</v>
      </c>
      <c r="T1146">
        <f>IF('Main Data'!H1146="Omega",1,0)</f>
        <v>0</v>
      </c>
      <c r="U1146">
        <f>IF('Main Data'!H1146="Panerai",1,0)</f>
        <v>0</v>
      </c>
      <c r="V1146">
        <f>IF('Main Data'!H1146="Patek",1,0)</f>
        <v>0</v>
      </c>
      <c r="W1146">
        <f>IF('Main Data'!H1146="Rolex",1,0)</f>
        <v>0</v>
      </c>
      <c r="X1146">
        <f>IF('Main Data'!H1146="Tudor",1,0)</f>
        <v>0</v>
      </c>
      <c r="Y1146">
        <f>IF('Main Data'!H1146="Ulysse Nardin",1,0)</f>
        <v>0</v>
      </c>
      <c r="Z1146">
        <f>IF('Main Data'!H1146="Universal Geneve",1,0)</f>
        <v>0</v>
      </c>
      <c r="AA1146">
        <f>IF('Main Data'!H1146="Vacheron",1,0)</f>
        <v>0</v>
      </c>
      <c r="AB1146">
        <f>IF('Main Data'!H1146="Zenith",1,0)</f>
        <v>0</v>
      </c>
      <c r="AC1146">
        <f>IF('Main Data'!J1146="Stainless Steel",1,0)</f>
        <v>1</v>
      </c>
      <c r="AD1146">
        <f>IF('Main Data'!J1146="Two-tone",1,0)</f>
        <v>0</v>
      </c>
      <c r="AE1146">
        <f>IF(OR('Main Data'!J1146="YG 18K",'Main Data'!J1146="YG &lt;18K",'Main Data'!J1146="PG 18K",'Main Data'!J1146="PG &lt;18K",'Main Data'!J1146="WG 18K",'Main Data'!J1146="Mixes of 18K",'Main Data'!J1146="Mixes &lt;18K"),1,0)</f>
        <v>0</v>
      </c>
      <c r="AF1146">
        <f>IF('Main Data'!J1146="Platinum",1,0)</f>
        <v>0</v>
      </c>
      <c r="AG1146">
        <f>IF(OR('Main Data'!J1146="PVD",'Main Data'!J1146="Gold Plate",'Main Data'!J1146="Other"),1,0)</f>
        <v>0</v>
      </c>
      <c r="AH1146">
        <f>IF('Main Data'!N1146="Stainless Steel",1,0)</f>
        <v>0</v>
      </c>
      <c r="AI1146">
        <f>IF('Main Data'!N1146="Leather",1,0)</f>
        <v>1</v>
      </c>
      <c r="AJ1146">
        <f>IF('Main Data'!N1146="Two-tone",1,0)</f>
        <v>0</v>
      </c>
      <c r="AK1146">
        <f>IF(OR('Main Data'!N1146="YG 18K",'Main Data'!N1146="PG 18K",'Main Data'!N1146="WG 18K",'Main Data'!N1146="Mixes of 18K"),1,0)</f>
        <v>0</v>
      </c>
      <c r="AL1146">
        <f>IF(OR(,'Main Data'!N1146="PVD",'Main Data'!N1146="Gold plate"),1,0)</f>
        <v>0</v>
      </c>
      <c r="AM1146">
        <f>IF(OR('Main Data'!AV1146="Yes",'Main Data'!AW1146="Yes",'Main Data'!AU1146="Yes"),1,0)</f>
        <v>0</v>
      </c>
      <c r="AN1146">
        <f>IF(OR(ISTEXT('Main Data'!AX1146), ISTEXT('Main Data'!AY1146)),1,0)</f>
        <v>0</v>
      </c>
      <c r="AO1146">
        <f>IF('Main Data'!AZ1146="Yes",1,0)</f>
        <v>0</v>
      </c>
      <c r="AP1146">
        <f>IF('Main Data'!BA1146="Yes",1,0)</f>
        <v>0</v>
      </c>
      <c r="AQ1146">
        <f>IF('Main Data'!BD1146="Yes",1,0)</f>
        <v>0</v>
      </c>
      <c r="AR1146">
        <f>IF('Main Data'!BE1146="A",1,0)</f>
        <v>0</v>
      </c>
      <c r="AS1146">
        <f>IF('Main Data'!BE1146="AA",1,0)</f>
        <v>1</v>
      </c>
      <c r="AT1146">
        <f>IF('Main Data'!BE1146="AAA",1,0)</f>
        <v>0</v>
      </c>
      <c r="AU1146">
        <f>IF('Main Data'!BE1146="AAAA",1,0)</f>
        <v>0</v>
      </c>
      <c r="AV1146">
        <f>IF('Main Data'!P1146="Yes",1,0)</f>
        <v>0</v>
      </c>
      <c r="AW1146">
        <f>IF('Main Data'!AP1146="Yes",1,0)</f>
        <v>0</v>
      </c>
      <c r="AX1146">
        <f>IF(OR('Main Data'!V1146="Yes", 'Main Data'!W1146="Yes",'Main Data'!X1146="Yes"),1,0)</f>
        <v>0</v>
      </c>
      <c r="AY1146">
        <f>IF(OR('Main Data'!Y1146="Yes",'Main Data'!Z1146="Yes"),1,0)</f>
        <v>0</v>
      </c>
      <c r="AZ1146">
        <f>IF('Main Data'!AR1146="Yes",1,0)</f>
        <v>0</v>
      </c>
      <c r="BA1146">
        <f>IF('Main Data'!AS1146="Yes",1,0)</f>
        <v>0</v>
      </c>
      <c r="BB1146">
        <f>IF('Main Data'!AG1146="Yes",1,0)</f>
        <v>0</v>
      </c>
      <c r="BC1146">
        <f>IF('Main Data'!AB1146="Yes",1,0)</f>
        <v>0</v>
      </c>
      <c r="BD1146">
        <f>IF('Main Data'!AA1146="Yes",1,0)</f>
        <v>1</v>
      </c>
      <c r="BE1146">
        <f>IF('Main Data'!AC1146="Yes",1,0)</f>
        <v>0</v>
      </c>
      <c r="BF1146">
        <f>IF('Main Data'!AF1146="Yes",1,0)</f>
        <v>0</v>
      </c>
      <c r="BG1146">
        <f>IF(OR('Main Data'!AI1146="Yes",'Main Data'!AL1146="Yes"),1,0)</f>
        <v>1</v>
      </c>
      <c r="BH1146">
        <f>IF('Main Data'!AJ1146="Yes",1,0)</f>
        <v>0</v>
      </c>
      <c r="BI1146">
        <f>IF('Main Data'!AK1146="Yes",1,0)</f>
        <v>0</v>
      </c>
      <c r="BJ1146">
        <f>IF('Main Data'!AM1146="Yes",1,0)</f>
        <v>0</v>
      </c>
      <c r="BK1146">
        <f>IF('Main Data'!AQ1146="Yes",1,0)</f>
        <v>0</v>
      </c>
      <c r="BL1146" s="21">
        <f t="shared" si="103"/>
        <v>0</v>
      </c>
      <c r="BM1146" s="21">
        <f t="shared" si="104"/>
        <v>1</v>
      </c>
      <c r="BN1146" s="21">
        <f t="shared" si="105"/>
        <v>0</v>
      </c>
      <c r="BO1146" s="21">
        <f t="shared" si="106"/>
        <v>0</v>
      </c>
      <c r="BP1146" s="21">
        <f t="shared" si="107"/>
        <v>0</v>
      </c>
    </row>
    <row r="1147" spans="1:68" x14ac:dyDescent="0.2">
      <c r="A1147">
        <v>1143</v>
      </c>
      <c r="B1147" s="33">
        <f>'Main Data'!C1147</f>
        <v>43779</v>
      </c>
      <c r="C1147">
        <f>'Main Data'!D1147</f>
        <v>602</v>
      </c>
      <c r="D1147" s="26">
        <f>'Main Data'!E1147</f>
        <v>15000</v>
      </c>
      <c r="E1147" s="26">
        <f>'Main Data'!F1147</f>
        <v>18750</v>
      </c>
      <c r="F1147" s="34">
        <f t="shared" si="102"/>
        <v>9.6158054800843473</v>
      </c>
      <c r="G1147">
        <f>IF('Main Data'!H1147="AP",1,0)</f>
        <v>0</v>
      </c>
      <c r="H1147">
        <f>IF('Main Data'!H1147="Blancpain",1,0)</f>
        <v>0</v>
      </c>
      <c r="I1147">
        <f>IF('Main Data'!H1147="Breguet",1,0)</f>
        <v>0</v>
      </c>
      <c r="J1147">
        <f>IF('Main Data'!H1147="Breitling",1,0)</f>
        <v>0</v>
      </c>
      <c r="K1147">
        <f>IF('Main Data'!H1147="Cartier",1,0)</f>
        <v>0</v>
      </c>
      <c r="L1147">
        <f>IF('Main Data'!H1147="Gallet",1,0)</f>
        <v>0</v>
      </c>
      <c r="M1147">
        <f>IF('Main Data'!H1147="Girard Perregaux",1,0)</f>
        <v>0</v>
      </c>
      <c r="N1147">
        <f>IF('Main Data'!H1147="Gubelin",1,0)</f>
        <v>0</v>
      </c>
      <c r="O1147">
        <f>IF('Main Data'!H1147="Heuer",1,0)</f>
        <v>0</v>
      </c>
      <c r="P1147">
        <f>IF('Main Data'!H1147="IWC",1,0)</f>
        <v>0</v>
      </c>
      <c r="Q1147">
        <f>IF('Main Data'!H1147="JLC",1,0)</f>
        <v>0</v>
      </c>
      <c r="R1147">
        <f>IF('Main Data'!H1147="Longines",1,0)</f>
        <v>0</v>
      </c>
      <c r="S1147">
        <f>IF('Main Data'!H1147="Movado",1,0)</f>
        <v>0</v>
      </c>
      <c r="T1147">
        <f>IF('Main Data'!H1147="Omega",1,0)</f>
        <v>1</v>
      </c>
      <c r="U1147">
        <f>IF('Main Data'!H1147="Panerai",1,0)</f>
        <v>0</v>
      </c>
      <c r="V1147">
        <f>IF('Main Data'!H1147="Patek",1,0)</f>
        <v>0</v>
      </c>
      <c r="W1147">
        <f>IF('Main Data'!H1147="Rolex",1,0)</f>
        <v>0</v>
      </c>
      <c r="X1147">
        <f>IF('Main Data'!H1147="Tudor",1,0)</f>
        <v>0</v>
      </c>
      <c r="Y1147">
        <f>IF('Main Data'!H1147="Ulysse Nardin",1,0)</f>
        <v>0</v>
      </c>
      <c r="Z1147">
        <f>IF('Main Data'!H1147="Universal Geneve",1,0)</f>
        <v>0</v>
      </c>
      <c r="AA1147">
        <f>IF('Main Data'!H1147="Vacheron",1,0)</f>
        <v>0</v>
      </c>
      <c r="AB1147">
        <f>IF('Main Data'!H1147="Zenith",1,0)</f>
        <v>0</v>
      </c>
      <c r="AC1147">
        <f>IF('Main Data'!J1147="Stainless Steel",1,0)</f>
        <v>1</v>
      </c>
      <c r="AD1147">
        <f>IF('Main Data'!J1147="Two-tone",1,0)</f>
        <v>0</v>
      </c>
      <c r="AE1147">
        <f>IF(OR('Main Data'!J1147="YG 18K",'Main Data'!J1147="YG &lt;18K",'Main Data'!J1147="PG 18K",'Main Data'!J1147="PG &lt;18K",'Main Data'!J1147="WG 18K",'Main Data'!J1147="Mixes of 18K",'Main Data'!J1147="Mixes &lt;18K"),1,0)</f>
        <v>0</v>
      </c>
      <c r="AF1147">
        <f>IF('Main Data'!J1147="Platinum",1,0)</f>
        <v>0</v>
      </c>
      <c r="AG1147">
        <f>IF(OR('Main Data'!J1147="PVD",'Main Data'!J1147="Gold Plate",'Main Data'!J1147="Other"),1,0)</f>
        <v>0</v>
      </c>
      <c r="AH1147">
        <f>IF('Main Data'!N1147="Stainless Steel",1,0)</f>
        <v>0</v>
      </c>
      <c r="AI1147">
        <f>IF('Main Data'!N1147="Leather",1,0)</f>
        <v>1</v>
      </c>
      <c r="AJ1147">
        <f>IF('Main Data'!N1147="Two-tone",1,0)</f>
        <v>0</v>
      </c>
      <c r="AK1147">
        <f>IF(OR('Main Data'!N1147="YG 18K",'Main Data'!N1147="PG 18K",'Main Data'!N1147="WG 18K",'Main Data'!N1147="Mixes of 18K"),1,0)</f>
        <v>0</v>
      </c>
      <c r="AL1147">
        <f>IF(OR(,'Main Data'!N1147="PVD",'Main Data'!N1147="Gold plate"),1,0)</f>
        <v>0</v>
      </c>
      <c r="AM1147">
        <f>IF(OR('Main Data'!AV1147="Yes",'Main Data'!AW1147="Yes",'Main Data'!AU1147="Yes"),1,0)</f>
        <v>0</v>
      </c>
      <c r="AN1147">
        <f>IF(OR(ISTEXT('Main Data'!AX1147), ISTEXT('Main Data'!AY1147)),1,0)</f>
        <v>0</v>
      </c>
      <c r="AO1147">
        <f>IF('Main Data'!AZ1147="Yes",1,0)</f>
        <v>0</v>
      </c>
      <c r="AP1147">
        <f>IF('Main Data'!BA1147="Yes",1,0)</f>
        <v>0</v>
      </c>
      <c r="AQ1147">
        <f>IF('Main Data'!BD1147="Yes",1,0)</f>
        <v>0</v>
      </c>
      <c r="AR1147">
        <f>IF('Main Data'!BE1147="A",1,0)</f>
        <v>0</v>
      </c>
      <c r="AS1147">
        <f>IF('Main Data'!BE1147="AA",1,0)</f>
        <v>0</v>
      </c>
      <c r="AT1147">
        <f>IF('Main Data'!BE1147="AAA",1,0)</f>
        <v>1</v>
      </c>
      <c r="AU1147">
        <f>IF('Main Data'!BE1147="AAAA",1,0)</f>
        <v>0</v>
      </c>
      <c r="AV1147">
        <f>IF('Main Data'!P1147="Yes",1,0)</f>
        <v>0</v>
      </c>
      <c r="AW1147">
        <f>IF('Main Data'!AP1147="Yes",1,0)</f>
        <v>0</v>
      </c>
      <c r="AX1147">
        <f>IF(OR('Main Data'!V1147="Yes", 'Main Data'!W1147="Yes",'Main Data'!X1147="Yes"),1,0)</f>
        <v>0</v>
      </c>
      <c r="AY1147">
        <f>IF(OR('Main Data'!Y1147="Yes",'Main Data'!Z1147="Yes"),1,0)</f>
        <v>0</v>
      </c>
      <c r="AZ1147">
        <f>IF('Main Data'!AR1147="Yes",1,0)</f>
        <v>0</v>
      </c>
      <c r="BA1147">
        <f>IF('Main Data'!AS1147="Yes",1,0)</f>
        <v>0</v>
      </c>
      <c r="BB1147">
        <f>IF('Main Data'!AG1147="Yes",1,0)</f>
        <v>0</v>
      </c>
      <c r="BC1147">
        <f>IF('Main Data'!AB1147="Yes",1,0)</f>
        <v>0</v>
      </c>
      <c r="BD1147">
        <f>IF('Main Data'!AA1147="Yes",1,0)</f>
        <v>0</v>
      </c>
      <c r="BE1147">
        <f>IF('Main Data'!AC1147="Yes",1,0)</f>
        <v>0</v>
      </c>
      <c r="BF1147">
        <f>IF('Main Data'!AF1147="Yes",1,0)</f>
        <v>0</v>
      </c>
      <c r="BG1147">
        <f>IF(OR('Main Data'!AI1147="Yes",'Main Data'!AL1147="Yes"),1,0)</f>
        <v>1</v>
      </c>
      <c r="BH1147">
        <f>IF('Main Data'!AJ1147="Yes",1,0)</f>
        <v>0</v>
      </c>
      <c r="BI1147">
        <f>IF('Main Data'!AK1147="Yes",1,0)</f>
        <v>0</v>
      </c>
      <c r="BJ1147">
        <f>IF('Main Data'!AM1147="Yes",1,0)</f>
        <v>0</v>
      </c>
      <c r="BK1147">
        <f>IF('Main Data'!AQ1147="Yes",1,0)</f>
        <v>0</v>
      </c>
      <c r="BL1147" s="21">
        <f t="shared" si="103"/>
        <v>0</v>
      </c>
      <c r="BM1147" s="21">
        <f t="shared" si="104"/>
        <v>1</v>
      </c>
      <c r="BN1147" s="21">
        <f t="shared" si="105"/>
        <v>0</v>
      </c>
      <c r="BO1147" s="21">
        <f t="shared" si="106"/>
        <v>0</v>
      </c>
      <c r="BP1147" s="21">
        <f t="shared" si="107"/>
        <v>0</v>
      </c>
    </row>
    <row r="1148" spans="1:68" x14ac:dyDescent="0.2">
      <c r="A1148">
        <v>1144</v>
      </c>
      <c r="B1148" s="33">
        <f>'Main Data'!C1148</f>
        <v>43779</v>
      </c>
      <c r="C1148">
        <f>'Main Data'!D1148</f>
        <v>603</v>
      </c>
      <c r="D1148" s="26">
        <f>'Main Data'!E1148</f>
        <v>60000</v>
      </c>
      <c r="E1148" s="26">
        <f>'Main Data'!F1148</f>
        <v>75000</v>
      </c>
      <c r="F1148" s="34">
        <f t="shared" si="102"/>
        <v>11.002099841204238</v>
      </c>
      <c r="G1148">
        <f>IF('Main Data'!H1148="AP",1,0)</f>
        <v>0</v>
      </c>
      <c r="H1148">
        <f>IF('Main Data'!H1148="Blancpain",1,0)</f>
        <v>0</v>
      </c>
      <c r="I1148">
        <f>IF('Main Data'!H1148="Breguet",1,0)</f>
        <v>0</v>
      </c>
      <c r="J1148">
        <f>IF('Main Data'!H1148="Breitling",1,0)</f>
        <v>0</v>
      </c>
      <c r="K1148">
        <f>IF('Main Data'!H1148="Cartier",1,0)</f>
        <v>0</v>
      </c>
      <c r="L1148">
        <f>IF('Main Data'!H1148="Gallet",1,0)</f>
        <v>0</v>
      </c>
      <c r="M1148">
        <f>IF('Main Data'!H1148="Girard Perregaux",1,0)</f>
        <v>0</v>
      </c>
      <c r="N1148">
        <f>IF('Main Data'!H1148="Gubelin",1,0)</f>
        <v>0</v>
      </c>
      <c r="O1148">
        <f>IF('Main Data'!H1148="Heuer",1,0)</f>
        <v>0</v>
      </c>
      <c r="P1148">
        <f>IF('Main Data'!H1148="IWC",1,0)</f>
        <v>0</v>
      </c>
      <c r="Q1148">
        <f>IF('Main Data'!H1148="JLC",1,0)</f>
        <v>0</v>
      </c>
      <c r="R1148">
        <f>IF('Main Data'!H1148="Longines",1,0)</f>
        <v>0</v>
      </c>
      <c r="S1148">
        <f>IF('Main Data'!H1148="Movado",1,0)</f>
        <v>0</v>
      </c>
      <c r="T1148">
        <f>IF('Main Data'!H1148="Omega",1,0)</f>
        <v>1</v>
      </c>
      <c r="U1148">
        <f>IF('Main Data'!H1148="Panerai",1,0)</f>
        <v>0</v>
      </c>
      <c r="V1148">
        <f>IF('Main Data'!H1148="Patek",1,0)</f>
        <v>0</v>
      </c>
      <c r="W1148">
        <f>IF('Main Data'!H1148="Rolex",1,0)</f>
        <v>0</v>
      </c>
      <c r="X1148">
        <f>IF('Main Data'!H1148="Tudor",1,0)</f>
        <v>0</v>
      </c>
      <c r="Y1148">
        <f>IF('Main Data'!H1148="Ulysse Nardin",1,0)</f>
        <v>0</v>
      </c>
      <c r="Z1148">
        <f>IF('Main Data'!H1148="Universal Geneve",1,0)</f>
        <v>0</v>
      </c>
      <c r="AA1148">
        <f>IF('Main Data'!H1148="Vacheron",1,0)</f>
        <v>0</v>
      </c>
      <c r="AB1148">
        <f>IF('Main Data'!H1148="Zenith",1,0)</f>
        <v>0</v>
      </c>
      <c r="AC1148">
        <f>IF('Main Data'!J1148="Stainless Steel",1,0)</f>
        <v>1</v>
      </c>
      <c r="AD1148">
        <f>IF('Main Data'!J1148="Two-tone",1,0)</f>
        <v>0</v>
      </c>
      <c r="AE1148">
        <f>IF(OR('Main Data'!J1148="YG 18K",'Main Data'!J1148="YG &lt;18K",'Main Data'!J1148="PG 18K",'Main Data'!J1148="PG &lt;18K",'Main Data'!J1148="WG 18K",'Main Data'!J1148="Mixes of 18K",'Main Data'!J1148="Mixes &lt;18K"),1,0)</f>
        <v>0</v>
      </c>
      <c r="AF1148">
        <f>IF('Main Data'!J1148="Platinum",1,0)</f>
        <v>0</v>
      </c>
      <c r="AG1148">
        <f>IF(OR('Main Data'!J1148="PVD",'Main Data'!J1148="Gold Plate",'Main Data'!J1148="Other"),1,0)</f>
        <v>0</v>
      </c>
      <c r="AH1148">
        <f>IF('Main Data'!N1148="Stainless Steel",1,0)</f>
        <v>1</v>
      </c>
      <c r="AI1148">
        <f>IF('Main Data'!N1148="Leather",1,0)</f>
        <v>0</v>
      </c>
      <c r="AJ1148">
        <f>IF('Main Data'!N1148="Two-tone",1,0)</f>
        <v>0</v>
      </c>
      <c r="AK1148">
        <f>IF(OR('Main Data'!N1148="YG 18K",'Main Data'!N1148="PG 18K",'Main Data'!N1148="WG 18K",'Main Data'!N1148="Mixes of 18K"),1,0)</f>
        <v>0</v>
      </c>
      <c r="AL1148">
        <f>IF(OR(,'Main Data'!N1148="PVD",'Main Data'!N1148="Gold plate"),1,0)</f>
        <v>0</v>
      </c>
      <c r="AM1148">
        <f>IF(OR('Main Data'!AV1148="Yes",'Main Data'!AW1148="Yes",'Main Data'!AU1148="Yes"),1,0)</f>
        <v>0</v>
      </c>
      <c r="AN1148">
        <f>IF(OR(ISTEXT('Main Data'!AX1148), ISTEXT('Main Data'!AY1148)),1,0)</f>
        <v>0</v>
      </c>
      <c r="AO1148">
        <f>IF('Main Data'!AZ1148="Yes",1,0)</f>
        <v>0</v>
      </c>
      <c r="AP1148">
        <f>IF('Main Data'!BA1148="Yes",1,0)</f>
        <v>0</v>
      </c>
      <c r="AQ1148">
        <f>IF('Main Data'!BD1148="Yes",1,0)</f>
        <v>0</v>
      </c>
      <c r="AR1148">
        <f>IF('Main Data'!BE1148="A",1,0)</f>
        <v>0</v>
      </c>
      <c r="AS1148">
        <f>IF('Main Data'!BE1148="AA",1,0)</f>
        <v>0</v>
      </c>
      <c r="AT1148">
        <f>IF('Main Data'!BE1148="AAA",1,0)</f>
        <v>0</v>
      </c>
      <c r="AU1148">
        <f>IF('Main Data'!BE1148="AAAA",1,0)</f>
        <v>1</v>
      </c>
      <c r="AV1148">
        <f>IF('Main Data'!P1148="Yes",1,0)</f>
        <v>0</v>
      </c>
      <c r="AW1148">
        <f>IF('Main Data'!AP1148="Yes",1,0)</f>
        <v>0</v>
      </c>
      <c r="AX1148">
        <f>IF(OR('Main Data'!V1148="Yes", 'Main Data'!W1148="Yes",'Main Data'!X1148="Yes"),1,0)</f>
        <v>0</v>
      </c>
      <c r="AY1148">
        <f>IF(OR('Main Data'!Y1148="Yes",'Main Data'!Z1148="Yes"),1,0)</f>
        <v>0</v>
      </c>
      <c r="AZ1148">
        <f>IF('Main Data'!AR1148="Yes",1,0)</f>
        <v>0</v>
      </c>
      <c r="BA1148">
        <f>IF('Main Data'!AS1148="Yes",1,0)</f>
        <v>0</v>
      </c>
      <c r="BB1148">
        <f>IF('Main Data'!AG1148="Yes",1,0)</f>
        <v>0</v>
      </c>
      <c r="BC1148">
        <f>IF('Main Data'!AB1148="Yes",1,0)</f>
        <v>0</v>
      </c>
      <c r="BD1148">
        <f>IF('Main Data'!AA1148="Yes",1,0)</f>
        <v>0</v>
      </c>
      <c r="BE1148">
        <f>IF('Main Data'!AC1148="Yes",1,0)</f>
        <v>0</v>
      </c>
      <c r="BF1148">
        <f>IF('Main Data'!AF1148="Yes",1,0)</f>
        <v>0</v>
      </c>
      <c r="BG1148">
        <f>IF(OR('Main Data'!AI1148="Yes",'Main Data'!AL1148="Yes"),1,0)</f>
        <v>1</v>
      </c>
      <c r="BH1148">
        <f>IF('Main Data'!AJ1148="Yes",1,0)</f>
        <v>0</v>
      </c>
      <c r="BI1148">
        <f>IF('Main Data'!AK1148="Yes",1,0)</f>
        <v>0</v>
      </c>
      <c r="BJ1148">
        <f>IF('Main Data'!AM1148="Yes",1,0)</f>
        <v>0</v>
      </c>
      <c r="BK1148">
        <f>IF('Main Data'!AQ1148="Yes",1,0)</f>
        <v>0</v>
      </c>
      <c r="BL1148" s="21">
        <f t="shared" si="103"/>
        <v>0</v>
      </c>
      <c r="BM1148" s="21">
        <f t="shared" si="104"/>
        <v>1</v>
      </c>
      <c r="BN1148" s="21">
        <f t="shared" si="105"/>
        <v>0</v>
      </c>
      <c r="BO1148" s="21">
        <f t="shared" si="106"/>
        <v>0</v>
      </c>
      <c r="BP1148" s="21">
        <f t="shared" si="107"/>
        <v>0</v>
      </c>
    </row>
    <row r="1149" spans="1:68" x14ac:dyDescent="0.2">
      <c r="A1149">
        <v>1145</v>
      </c>
      <c r="B1149" s="33">
        <f>'Main Data'!C1149</f>
        <v>43779</v>
      </c>
      <c r="C1149">
        <f>'Main Data'!D1149</f>
        <v>617</v>
      </c>
      <c r="D1149" s="26">
        <f>'Main Data'!E1149</f>
        <v>7500</v>
      </c>
      <c r="E1149" s="26">
        <f>'Main Data'!F1149</f>
        <v>9375</v>
      </c>
      <c r="F1149" s="34">
        <f t="shared" si="102"/>
        <v>8.9226582995244019</v>
      </c>
      <c r="G1149">
        <f>IF('Main Data'!H1149="AP",1,0)</f>
        <v>0</v>
      </c>
      <c r="H1149">
        <f>IF('Main Data'!H1149="Blancpain",1,0)</f>
        <v>0</v>
      </c>
      <c r="I1149">
        <f>IF('Main Data'!H1149="Breguet",1,0)</f>
        <v>0</v>
      </c>
      <c r="J1149">
        <f>IF('Main Data'!H1149="Breitling",1,0)</f>
        <v>0</v>
      </c>
      <c r="K1149">
        <f>IF('Main Data'!H1149="Cartier",1,0)</f>
        <v>0</v>
      </c>
      <c r="L1149">
        <f>IF('Main Data'!H1149="Gallet",1,0)</f>
        <v>0</v>
      </c>
      <c r="M1149">
        <f>IF('Main Data'!H1149="Girard Perregaux",1,0)</f>
        <v>0</v>
      </c>
      <c r="N1149">
        <f>IF('Main Data'!H1149="Gubelin",1,0)</f>
        <v>0</v>
      </c>
      <c r="O1149">
        <f>IF('Main Data'!H1149="Heuer",1,0)</f>
        <v>0</v>
      </c>
      <c r="P1149">
        <f>IF('Main Data'!H1149="IWC",1,0)</f>
        <v>0</v>
      </c>
      <c r="Q1149">
        <f>IF('Main Data'!H1149="JLC",1,0)</f>
        <v>0</v>
      </c>
      <c r="R1149">
        <f>IF('Main Data'!H1149="Longines",1,0)</f>
        <v>0</v>
      </c>
      <c r="S1149">
        <f>IF('Main Data'!H1149="Movado",1,0)</f>
        <v>0</v>
      </c>
      <c r="T1149">
        <f>IF('Main Data'!H1149="Omega",1,0)</f>
        <v>0</v>
      </c>
      <c r="U1149">
        <f>IF('Main Data'!H1149="Panerai",1,0)</f>
        <v>0</v>
      </c>
      <c r="V1149">
        <f>IF('Main Data'!H1149="Patek",1,0)</f>
        <v>0</v>
      </c>
      <c r="W1149">
        <f>IF('Main Data'!H1149="Rolex",1,0)</f>
        <v>1</v>
      </c>
      <c r="X1149">
        <f>IF('Main Data'!H1149="Tudor",1,0)</f>
        <v>0</v>
      </c>
      <c r="Y1149">
        <f>IF('Main Data'!H1149="Ulysse Nardin",1,0)</f>
        <v>0</v>
      </c>
      <c r="Z1149">
        <f>IF('Main Data'!H1149="Universal Geneve",1,0)</f>
        <v>0</v>
      </c>
      <c r="AA1149">
        <f>IF('Main Data'!H1149="Vacheron",1,0)</f>
        <v>0</v>
      </c>
      <c r="AB1149">
        <f>IF('Main Data'!H1149="Zenith",1,0)</f>
        <v>0</v>
      </c>
      <c r="AC1149">
        <f>IF('Main Data'!J1149="Stainless Steel",1,0)</f>
        <v>1</v>
      </c>
      <c r="AD1149">
        <f>IF('Main Data'!J1149="Two-tone",1,0)</f>
        <v>0</v>
      </c>
      <c r="AE1149">
        <f>IF(OR('Main Data'!J1149="YG 18K",'Main Data'!J1149="YG &lt;18K",'Main Data'!J1149="PG 18K",'Main Data'!J1149="PG &lt;18K",'Main Data'!J1149="WG 18K",'Main Data'!J1149="Mixes of 18K",'Main Data'!J1149="Mixes &lt;18K"),1,0)</f>
        <v>0</v>
      </c>
      <c r="AF1149">
        <f>IF('Main Data'!J1149="Platinum",1,0)</f>
        <v>0</v>
      </c>
      <c r="AG1149">
        <f>IF(OR('Main Data'!J1149="PVD",'Main Data'!J1149="Gold Plate",'Main Data'!J1149="Other"),1,0)</f>
        <v>0</v>
      </c>
      <c r="AH1149">
        <f>IF('Main Data'!N1149="Stainless Steel",1,0)</f>
        <v>1</v>
      </c>
      <c r="AI1149">
        <f>IF('Main Data'!N1149="Leather",1,0)</f>
        <v>0</v>
      </c>
      <c r="AJ1149">
        <f>IF('Main Data'!N1149="Two-tone",1,0)</f>
        <v>0</v>
      </c>
      <c r="AK1149">
        <f>IF(OR('Main Data'!N1149="YG 18K",'Main Data'!N1149="PG 18K",'Main Data'!N1149="WG 18K",'Main Data'!N1149="Mixes of 18K"),1,0)</f>
        <v>0</v>
      </c>
      <c r="AL1149">
        <f>IF(OR(,'Main Data'!N1149="PVD",'Main Data'!N1149="Gold plate"),1,0)</f>
        <v>0</v>
      </c>
      <c r="AM1149">
        <f>IF(OR('Main Data'!AV1149="Yes",'Main Data'!AW1149="Yes",'Main Data'!AU1149="Yes"),1,0)</f>
        <v>0</v>
      </c>
      <c r="AN1149">
        <f>IF(OR(ISTEXT('Main Data'!AX1149), ISTEXT('Main Data'!AY1149)),1,0)</f>
        <v>0</v>
      </c>
      <c r="AO1149">
        <f>IF('Main Data'!AZ1149="Yes",1,0)</f>
        <v>0</v>
      </c>
      <c r="AP1149">
        <f>IF('Main Data'!BA1149="Yes",1,0)</f>
        <v>0</v>
      </c>
      <c r="AQ1149">
        <f>IF('Main Data'!BD1149="Yes",1,0)</f>
        <v>0</v>
      </c>
      <c r="AR1149">
        <f>IF('Main Data'!BE1149="A",1,0)</f>
        <v>0</v>
      </c>
      <c r="AS1149">
        <f>IF('Main Data'!BE1149="AA",1,0)</f>
        <v>0</v>
      </c>
      <c r="AT1149">
        <f>IF('Main Data'!BE1149="AAA",1,0)</f>
        <v>1</v>
      </c>
      <c r="AU1149">
        <f>IF('Main Data'!BE1149="AAAA",1,0)</f>
        <v>0</v>
      </c>
      <c r="AV1149">
        <f>IF('Main Data'!P1149="Yes",1,0)</f>
        <v>0</v>
      </c>
      <c r="AW1149">
        <f>IF('Main Data'!AP1149="Yes",1,0)</f>
        <v>0</v>
      </c>
      <c r="AX1149">
        <f>IF(OR('Main Data'!V1149="Yes", 'Main Data'!W1149="Yes",'Main Data'!X1149="Yes"),1,0)</f>
        <v>1</v>
      </c>
      <c r="AY1149">
        <f>IF(OR('Main Data'!Y1149="Yes",'Main Data'!Z1149="Yes"),1,0)</f>
        <v>0</v>
      </c>
      <c r="AZ1149">
        <f>IF('Main Data'!AR1149="Yes",1,0)</f>
        <v>0</v>
      </c>
      <c r="BA1149">
        <f>IF('Main Data'!AS1149="Yes",1,0)</f>
        <v>0</v>
      </c>
      <c r="BB1149">
        <f>IF('Main Data'!AG1149="Yes",1,0)</f>
        <v>0</v>
      </c>
      <c r="BC1149">
        <f>IF('Main Data'!AB1149="Yes",1,0)</f>
        <v>0</v>
      </c>
      <c r="BD1149">
        <f>IF('Main Data'!AA1149="Yes",1,0)</f>
        <v>0</v>
      </c>
      <c r="BE1149">
        <f>IF('Main Data'!AC1149="Yes",1,0)</f>
        <v>1</v>
      </c>
      <c r="BF1149">
        <f>IF('Main Data'!AF1149="Yes",1,0)</f>
        <v>0</v>
      </c>
      <c r="BG1149">
        <f>IF(OR('Main Data'!AI1149="Yes",'Main Data'!AL1149="Yes"),1,0)</f>
        <v>0</v>
      </c>
      <c r="BH1149">
        <f>IF('Main Data'!AJ1149="Yes",1,0)</f>
        <v>0</v>
      </c>
      <c r="BI1149">
        <f>IF('Main Data'!AK1149="Yes",1,0)</f>
        <v>0</v>
      </c>
      <c r="BJ1149">
        <f>IF('Main Data'!AM1149="Yes",1,0)</f>
        <v>0</v>
      </c>
      <c r="BK1149">
        <f>IF('Main Data'!AQ1149="Yes",1,0)</f>
        <v>0</v>
      </c>
      <c r="BL1149" s="21">
        <f t="shared" si="103"/>
        <v>0</v>
      </c>
      <c r="BM1149" s="21">
        <f t="shared" si="104"/>
        <v>1</v>
      </c>
      <c r="BN1149" s="21">
        <f t="shared" si="105"/>
        <v>0</v>
      </c>
      <c r="BO1149" s="21">
        <f t="shared" si="106"/>
        <v>0</v>
      </c>
      <c r="BP1149" s="21">
        <f t="shared" si="107"/>
        <v>0</v>
      </c>
    </row>
    <row r="1150" spans="1:68" x14ac:dyDescent="0.2">
      <c r="A1150">
        <v>1146</v>
      </c>
      <c r="B1150" s="33">
        <f>'Main Data'!C1150</f>
        <v>43779</v>
      </c>
      <c r="C1150">
        <f>'Main Data'!D1150</f>
        <v>618</v>
      </c>
      <c r="D1150" s="26">
        <f>'Main Data'!E1150</f>
        <v>37000</v>
      </c>
      <c r="E1150" s="26">
        <f>'Main Data'!F1150</f>
        <v>46250</v>
      </c>
      <c r="F1150" s="34">
        <f t="shared" si="102"/>
        <v>10.518673191626361</v>
      </c>
      <c r="G1150">
        <f>IF('Main Data'!H1150="AP",1,0)</f>
        <v>0</v>
      </c>
      <c r="H1150">
        <f>IF('Main Data'!H1150="Blancpain",1,0)</f>
        <v>0</v>
      </c>
      <c r="I1150">
        <f>IF('Main Data'!H1150="Breguet",1,0)</f>
        <v>0</v>
      </c>
      <c r="J1150">
        <f>IF('Main Data'!H1150="Breitling",1,0)</f>
        <v>0</v>
      </c>
      <c r="K1150">
        <f>IF('Main Data'!H1150="Cartier",1,0)</f>
        <v>0</v>
      </c>
      <c r="L1150">
        <f>IF('Main Data'!H1150="Gallet",1,0)</f>
        <v>0</v>
      </c>
      <c r="M1150">
        <f>IF('Main Data'!H1150="Girard Perregaux",1,0)</f>
        <v>0</v>
      </c>
      <c r="N1150">
        <f>IF('Main Data'!H1150="Gubelin",1,0)</f>
        <v>0</v>
      </c>
      <c r="O1150">
        <f>IF('Main Data'!H1150="Heuer",1,0)</f>
        <v>0</v>
      </c>
      <c r="P1150">
        <f>IF('Main Data'!H1150="IWC",1,0)</f>
        <v>0</v>
      </c>
      <c r="Q1150">
        <f>IF('Main Data'!H1150="JLC",1,0)</f>
        <v>0</v>
      </c>
      <c r="R1150">
        <f>IF('Main Data'!H1150="Longines",1,0)</f>
        <v>0</v>
      </c>
      <c r="S1150">
        <f>IF('Main Data'!H1150="Movado",1,0)</f>
        <v>0</v>
      </c>
      <c r="T1150">
        <f>IF('Main Data'!H1150="Omega",1,0)</f>
        <v>0</v>
      </c>
      <c r="U1150">
        <f>IF('Main Data'!H1150="Panerai",1,0)</f>
        <v>0</v>
      </c>
      <c r="V1150">
        <f>IF('Main Data'!H1150="Patek",1,0)</f>
        <v>0</v>
      </c>
      <c r="W1150">
        <f>IF('Main Data'!H1150="Rolex",1,0)</f>
        <v>1</v>
      </c>
      <c r="X1150">
        <f>IF('Main Data'!H1150="Tudor",1,0)</f>
        <v>0</v>
      </c>
      <c r="Y1150">
        <f>IF('Main Data'!H1150="Ulysse Nardin",1,0)</f>
        <v>0</v>
      </c>
      <c r="Z1150">
        <f>IF('Main Data'!H1150="Universal Geneve",1,0)</f>
        <v>0</v>
      </c>
      <c r="AA1150">
        <f>IF('Main Data'!H1150="Vacheron",1,0)</f>
        <v>0</v>
      </c>
      <c r="AB1150">
        <f>IF('Main Data'!H1150="Zenith",1,0)</f>
        <v>0</v>
      </c>
      <c r="AC1150">
        <f>IF('Main Data'!J1150="Stainless Steel",1,0)</f>
        <v>0</v>
      </c>
      <c r="AD1150">
        <f>IF('Main Data'!J1150="Two-tone",1,0)</f>
        <v>0</v>
      </c>
      <c r="AE1150">
        <f>IF(OR('Main Data'!J1150="YG 18K",'Main Data'!J1150="YG &lt;18K",'Main Data'!J1150="PG 18K",'Main Data'!J1150="PG &lt;18K",'Main Data'!J1150="WG 18K",'Main Data'!J1150="Mixes of 18K",'Main Data'!J1150="Mixes &lt;18K"),1,0)</f>
        <v>1</v>
      </c>
      <c r="AF1150">
        <f>IF('Main Data'!J1150="Platinum",1,0)</f>
        <v>0</v>
      </c>
      <c r="AG1150">
        <f>IF(OR('Main Data'!J1150="PVD",'Main Data'!J1150="Gold Plate",'Main Data'!J1150="Other"),1,0)</f>
        <v>0</v>
      </c>
      <c r="AH1150">
        <f>IF('Main Data'!N1150="Stainless Steel",1,0)</f>
        <v>0</v>
      </c>
      <c r="AI1150">
        <f>IF('Main Data'!N1150="Leather",1,0)</f>
        <v>0</v>
      </c>
      <c r="AJ1150">
        <f>IF('Main Data'!N1150="Two-tone",1,0)</f>
        <v>0</v>
      </c>
      <c r="AK1150">
        <f>IF(OR('Main Data'!N1150="YG 18K",'Main Data'!N1150="PG 18K",'Main Data'!N1150="WG 18K",'Main Data'!N1150="Mixes of 18K"),1,0)</f>
        <v>1</v>
      </c>
      <c r="AL1150">
        <f>IF(OR(,'Main Data'!N1150="PVD",'Main Data'!N1150="Gold plate"),1,0)</f>
        <v>0</v>
      </c>
      <c r="AM1150">
        <f>IF(OR('Main Data'!AV1150="Yes",'Main Data'!AW1150="Yes",'Main Data'!AU1150="Yes"),1,0)</f>
        <v>0</v>
      </c>
      <c r="AN1150">
        <f>IF(OR(ISTEXT('Main Data'!AX1150), ISTEXT('Main Data'!AY1150)),1,0)</f>
        <v>1</v>
      </c>
      <c r="AO1150">
        <f>IF('Main Data'!AZ1150="Yes",1,0)</f>
        <v>0</v>
      </c>
      <c r="AP1150">
        <f>IF('Main Data'!BA1150="Yes",1,0)</f>
        <v>0</v>
      </c>
      <c r="AQ1150">
        <f>IF('Main Data'!BD1150="Yes",1,0)</f>
        <v>0</v>
      </c>
      <c r="AR1150">
        <f>IF('Main Data'!BE1150="A",1,0)</f>
        <v>0</v>
      </c>
      <c r="AS1150">
        <f>IF('Main Data'!BE1150="AA",1,0)</f>
        <v>0</v>
      </c>
      <c r="AT1150">
        <f>IF('Main Data'!BE1150="AAA",1,0)</f>
        <v>1</v>
      </c>
      <c r="AU1150">
        <f>IF('Main Data'!BE1150="AAAA",1,0)</f>
        <v>0</v>
      </c>
      <c r="AV1150">
        <f>IF('Main Data'!P1150="Yes",1,0)</f>
        <v>0</v>
      </c>
      <c r="AW1150">
        <f>IF('Main Data'!AP1150="Yes",1,0)</f>
        <v>0</v>
      </c>
      <c r="AX1150">
        <f>IF(OR('Main Data'!V1150="Yes", 'Main Data'!W1150="Yes",'Main Data'!X1150="Yes"),1,0)</f>
        <v>1</v>
      </c>
      <c r="AY1150">
        <f>IF(OR('Main Data'!Y1150="Yes",'Main Data'!Z1150="Yes"),1,0)</f>
        <v>0</v>
      </c>
      <c r="AZ1150">
        <f>IF('Main Data'!AR1150="Yes",1,0)</f>
        <v>0</v>
      </c>
      <c r="BA1150">
        <f>IF('Main Data'!AS1150="Yes",1,0)</f>
        <v>0</v>
      </c>
      <c r="BB1150">
        <f>IF('Main Data'!AG1150="Yes",1,0)</f>
        <v>0</v>
      </c>
      <c r="BC1150">
        <f>IF('Main Data'!AB1150="Yes",1,0)</f>
        <v>0</v>
      </c>
      <c r="BD1150">
        <f>IF('Main Data'!AA1150="Yes",1,0)</f>
        <v>0</v>
      </c>
      <c r="BE1150">
        <f>IF('Main Data'!AC1150="Yes",1,0)</f>
        <v>1</v>
      </c>
      <c r="BF1150">
        <f>IF('Main Data'!AF1150="Yes",1,0)</f>
        <v>0</v>
      </c>
      <c r="BG1150">
        <f>IF(OR('Main Data'!AI1150="Yes",'Main Data'!AL1150="Yes"),1,0)</f>
        <v>0</v>
      </c>
      <c r="BH1150">
        <f>IF('Main Data'!AJ1150="Yes",1,0)</f>
        <v>0</v>
      </c>
      <c r="BI1150">
        <f>IF('Main Data'!AK1150="Yes",1,0)</f>
        <v>0</v>
      </c>
      <c r="BJ1150">
        <f>IF('Main Data'!AM1150="Yes",1,0)</f>
        <v>0</v>
      </c>
      <c r="BK1150">
        <f>IF('Main Data'!AQ1150="Yes",1,0)</f>
        <v>0</v>
      </c>
      <c r="BL1150" s="21">
        <f t="shared" si="103"/>
        <v>0</v>
      </c>
      <c r="BM1150" s="21">
        <f t="shared" si="104"/>
        <v>1</v>
      </c>
      <c r="BN1150" s="21">
        <f t="shared" si="105"/>
        <v>0</v>
      </c>
      <c r="BO1150" s="21">
        <f t="shared" si="106"/>
        <v>0</v>
      </c>
      <c r="BP1150" s="21">
        <f t="shared" si="107"/>
        <v>0</v>
      </c>
    </row>
    <row r="1151" spans="1:68" x14ac:dyDescent="0.2">
      <c r="A1151">
        <v>1147</v>
      </c>
      <c r="B1151" s="33">
        <f>'Main Data'!C1151</f>
        <v>43779</v>
      </c>
      <c r="C1151">
        <f>'Main Data'!D1151</f>
        <v>626</v>
      </c>
      <c r="D1151" s="26">
        <f>'Main Data'!E1151</f>
        <v>5800</v>
      </c>
      <c r="E1151" s="26">
        <f>'Main Data'!F1151</f>
        <v>7250</v>
      </c>
      <c r="F1151" s="34">
        <f t="shared" si="102"/>
        <v>8.66561319653451</v>
      </c>
      <c r="G1151">
        <f>IF('Main Data'!H1151="AP",1,0)</f>
        <v>0</v>
      </c>
      <c r="H1151">
        <f>IF('Main Data'!H1151="Blancpain",1,0)</f>
        <v>0</v>
      </c>
      <c r="I1151">
        <f>IF('Main Data'!H1151="Breguet",1,0)</f>
        <v>0</v>
      </c>
      <c r="J1151">
        <f>IF('Main Data'!H1151="Breitling",1,0)</f>
        <v>0</v>
      </c>
      <c r="K1151">
        <f>IF('Main Data'!H1151="Cartier",1,0)</f>
        <v>0</v>
      </c>
      <c r="L1151">
        <f>IF('Main Data'!H1151="Gallet",1,0)</f>
        <v>0</v>
      </c>
      <c r="M1151">
        <f>IF('Main Data'!H1151="Girard Perregaux",1,0)</f>
        <v>0</v>
      </c>
      <c r="N1151">
        <f>IF('Main Data'!H1151="Gubelin",1,0)</f>
        <v>0</v>
      </c>
      <c r="O1151">
        <f>IF('Main Data'!H1151="Heuer",1,0)</f>
        <v>0</v>
      </c>
      <c r="P1151">
        <f>IF('Main Data'!H1151="IWC",1,0)</f>
        <v>0</v>
      </c>
      <c r="Q1151">
        <f>IF('Main Data'!H1151="JLC",1,0)</f>
        <v>0</v>
      </c>
      <c r="R1151">
        <f>IF('Main Data'!H1151="Longines",1,0)</f>
        <v>0</v>
      </c>
      <c r="S1151">
        <f>IF('Main Data'!H1151="Movado",1,0)</f>
        <v>0</v>
      </c>
      <c r="T1151">
        <f>IF('Main Data'!H1151="Omega",1,0)</f>
        <v>0</v>
      </c>
      <c r="U1151">
        <f>IF('Main Data'!H1151="Panerai",1,0)</f>
        <v>0</v>
      </c>
      <c r="V1151">
        <f>IF('Main Data'!H1151="Patek",1,0)</f>
        <v>1</v>
      </c>
      <c r="W1151">
        <f>IF('Main Data'!H1151="Rolex",1,0)</f>
        <v>0</v>
      </c>
      <c r="X1151">
        <f>IF('Main Data'!H1151="Tudor",1,0)</f>
        <v>0</v>
      </c>
      <c r="Y1151">
        <f>IF('Main Data'!H1151="Ulysse Nardin",1,0)</f>
        <v>0</v>
      </c>
      <c r="Z1151">
        <f>IF('Main Data'!H1151="Universal Geneve",1,0)</f>
        <v>0</v>
      </c>
      <c r="AA1151">
        <f>IF('Main Data'!H1151="Vacheron",1,0)</f>
        <v>0</v>
      </c>
      <c r="AB1151">
        <f>IF('Main Data'!H1151="Zenith",1,0)</f>
        <v>0</v>
      </c>
      <c r="AC1151">
        <f>IF('Main Data'!J1151="Stainless Steel",1,0)</f>
        <v>0</v>
      </c>
      <c r="AD1151">
        <f>IF('Main Data'!J1151="Two-tone",1,0)</f>
        <v>0</v>
      </c>
      <c r="AE1151">
        <f>IF(OR('Main Data'!J1151="YG 18K",'Main Data'!J1151="YG &lt;18K",'Main Data'!J1151="PG 18K",'Main Data'!J1151="PG &lt;18K",'Main Data'!J1151="WG 18K",'Main Data'!J1151="Mixes of 18K",'Main Data'!J1151="Mixes &lt;18K"),1,0)</f>
        <v>1</v>
      </c>
      <c r="AF1151">
        <f>IF('Main Data'!J1151="Platinum",1,0)</f>
        <v>0</v>
      </c>
      <c r="AG1151">
        <f>IF(OR('Main Data'!J1151="PVD",'Main Data'!J1151="Gold Plate",'Main Data'!J1151="Other"),1,0)</f>
        <v>0</v>
      </c>
      <c r="AH1151">
        <f>IF('Main Data'!N1151="Stainless Steel",1,0)</f>
        <v>0</v>
      </c>
      <c r="AI1151">
        <f>IF('Main Data'!N1151="Leather",1,0)</f>
        <v>1</v>
      </c>
      <c r="AJ1151">
        <f>IF('Main Data'!N1151="Two-tone",1,0)</f>
        <v>0</v>
      </c>
      <c r="AK1151">
        <f>IF(OR('Main Data'!N1151="YG 18K",'Main Data'!N1151="PG 18K",'Main Data'!N1151="WG 18K",'Main Data'!N1151="Mixes of 18K"),1,0)</f>
        <v>0</v>
      </c>
      <c r="AL1151">
        <f>IF(OR(,'Main Data'!N1151="PVD",'Main Data'!N1151="Gold plate"),1,0)</f>
        <v>0</v>
      </c>
      <c r="AM1151">
        <f>IF(OR('Main Data'!AV1151="Yes",'Main Data'!AW1151="Yes",'Main Data'!AU1151="Yes"),1,0)</f>
        <v>0</v>
      </c>
      <c r="AN1151">
        <f>IF(OR(ISTEXT('Main Data'!AX1151), ISTEXT('Main Data'!AY1151)),1,0)</f>
        <v>1</v>
      </c>
      <c r="AO1151">
        <f>IF('Main Data'!AZ1151="Yes",1,0)</f>
        <v>0</v>
      </c>
      <c r="AP1151">
        <f>IF('Main Data'!BA1151="Yes",1,0)</f>
        <v>0</v>
      </c>
      <c r="AQ1151">
        <f>IF('Main Data'!BD1151="Yes",1,0)</f>
        <v>0</v>
      </c>
      <c r="AR1151">
        <f>IF('Main Data'!BE1151="A",1,0)</f>
        <v>0</v>
      </c>
      <c r="AS1151">
        <f>IF('Main Data'!BE1151="AA",1,0)</f>
        <v>0</v>
      </c>
      <c r="AT1151">
        <f>IF('Main Data'!BE1151="AAA",1,0)</f>
        <v>1</v>
      </c>
      <c r="AU1151">
        <f>IF('Main Data'!BE1151="AAAA",1,0)</f>
        <v>0</v>
      </c>
      <c r="AV1151">
        <f>IF('Main Data'!P1151="Yes",1,0)</f>
        <v>1</v>
      </c>
      <c r="AW1151">
        <f>IF('Main Data'!AP1151="Yes",1,0)</f>
        <v>0</v>
      </c>
      <c r="AX1151">
        <f>IF(OR('Main Data'!V1151="Yes", 'Main Data'!W1151="Yes",'Main Data'!X1151="Yes"),1,0)</f>
        <v>0</v>
      </c>
      <c r="AY1151">
        <f>IF(OR('Main Data'!Y1151="Yes",'Main Data'!Z1151="Yes"),1,0)</f>
        <v>0</v>
      </c>
      <c r="AZ1151">
        <f>IF('Main Data'!AR1151="Yes",1,0)</f>
        <v>0</v>
      </c>
      <c r="BA1151">
        <f>IF('Main Data'!AS1151="Yes",1,0)</f>
        <v>0</v>
      </c>
      <c r="BB1151">
        <f>IF('Main Data'!AG1151="Yes",1,0)</f>
        <v>0</v>
      </c>
      <c r="BC1151">
        <f>IF('Main Data'!AB1151="Yes",1,0)</f>
        <v>0</v>
      </c>
      <c r="BD1151">
        <f>IF('Main Data'!AA1151="Yes",1,0)</f>
        <v>0</v>
      </c>
      <c r="BE1151">
        <f>IF('Main Data'!AC1151="Yes",1,0)</f>
        <v>0</v>
      </c>
      <c r="BF1151">
        <f>IF('Main Data'!AF1151="Yes",1,0)</f>
        <v>0</v>
      </c>
      <c r="BG1151">
        <f>IF(OR('Main Data'!AI1151="Yes",'Main Data'!AL1151="Yes"),1,0)</f>
        <v>0</v>
      </c>
      <c r="BH1151">
        <f>IF('Main Data'!AJ1151="Yes",1,0)</f>
        <v>0</v>
      </c>
      <c r="BI1151">
        <f>IF('Main Data'!AK1151="Yes",1,0)</f>
        <v>0</v>
      </c>
      <c r="BJ1151">
        <f>IF('Main Data'!AM1151="Yes",1,0)</f>
        <v>0</v>
      </c>
      <c r="BK1151">
        <f>IF('Main Data'!AQ1151="Yes",1,0)</f>
        <v>0</v>
      </c>
      <c r="BL1151" s="21">
        <f t="shared" si="103"/>
        <v>0</v>
      </c>
      <c r="BM1151" s="21">
        <f t="shared" si="104"/>
        <v>1</v>
      </c>
      <c r="BN1151" s="21">
        <f t="shared" si="105"/>
        <v>0</v>
      </c>
      <c r="BO1151" s="21">
        <f t="shared" si="106"/>
        <v>0</v>
      </c>
      <c r="BP1151" s="21">
        <f t="shared" si="107"/>
        <v>0</v>
      </c>
    </row>
    <row r="1152" spans="1:68" x14ac:dyDescent="0.2">
      <c r="A1152">
        <v>1148</v>
      </c>
      <c r="B1152" s="33">
        <f>'Main Data'!C1152</f>
        <v>43779</v>
      </c>
      <c r="C1152">
        <f>'Main Data'!D1152</f>
        <v>627</v>
      </c>
      <c r="D1152" s="26">
        <f>'Main Data'!E1152</f>
        <v>4500</v>
      </c>
      <c r="E1152" s="26">
        <f>'Main Data'!F1152</f>
        <v>5625</v>
      </c>
      <c r="F1152" s="34">
        <f t="shared" si="102"/>
        <v>8.4118326757584114</v>
      </c>
      <c r="G1152">
        <f>IF('Main Data'!H1152="AP",1,0)</f>
        <v>0</v>
      </c>
      <c r="H1152">
        <f>IF('Main Data'!H1152="Blancpain",1,0)</f>
        <v>0</v>
      </c>
      <c r="I1152">
        <f>IF('Main Data'!H1152="Breguet",1,0)</f>
        <v>0</v>
      </c>
      <c r="J1152">
        <f>IF('Main Data'!H1152="Breitling",1,0)</f>
        <v>0</v>
      </c>
      <c r="K1152">
        <f>IF('Main Data'!H1152="Cartier",1,0)</f>
        <v>0</v>
      </c>
      <c r="L1152">
        <f>IF('Main Data'!H1152="Gallet",1,0)</f>
        <v>0</v>
      </c>
      <c r="M1152">
        <f>IF('Main Data'!H1152="Girard Perregaux",1,0)</f>
        <v>0</v>
      </c>
      <c r="N1152">
        <f>IF('Main Data'!H1152="Gubelin",1,0)</f>
        <v>0</v>
      </c>
      <c r="O1152">
        <f>IF('Main Data'!H1152="Heuer",1,0)</f>
        <v>0</v>
      </c>
      <c r="P1152">
        <f>IF('Main Data'!H1152="IWC",1,0)</f>
        <v>0</v>
      </c>
      <c r="Q1152">
        <f>IF('Main Data'!H1152="JLC",1,0)</f>
        <v>0</v>
      </c>
      <c r="R1152">
        <f>IF('Main Data'!H1152="Longines",1,0)</f>
        <v>0</v>
      </c>
      <c r="S1152">
        <f>IF('Main Data'!H1152="Movado",1,0)</f>
        <v>0</v>
      </c>
      <c r="T1152">
        <f>IF('Main Data'!H1152="Omega",1,0)</f>
        <v>0</v>
      </c>
      <c r="U1152">
        <f>IF('Main Data'!H1152="Panerai",1,0)</f>
        <v>0</v>
      </c>
      <c r="V1152">
        <f>IF('Main Data'!H1152="Patek",1,0)</f>
        <v>1</v>
      </c>
      <c r="W1152">
        <f>IF('Main Data'!H1152="Rolex",1,0)</f>
        <v>0</v>
      </c>
      <c r="X1152">
        <f>IF('Main Data'!H1152="Tudor",1,0)</f>
        <v>0</v>
      </c>
      <c r="Y1152">
        <f>IF('Main Data'!H1152="Ulysse Nardin",1,0)</f>
        <v>0</v>
      </c>
      <c r="Z1152">
        <f>IF('Main Data'!H1152="Universal Geneve",1,0)</f>
        <v>0</v>
      </c>
      <c r="AA1152">
        <f>IF('Main Data'!H1152="Vacheron",1,0)</f>
        <v>0</v>
      </c>
      <c r="AB1152">
        <f>IF('Main Data'!H1152="Zenith",1,0)</f>
        <v>0</v>
      </c>
      <c r="AC1152">
        <f>IF('Main Data'!J1152="Stainless Steel",1,0)</f>
        <v>0</v>
      </c>
      <c r="AD1152">
        <f>IF('Main Data'!J1152="Two-tone",1,0)</f>
        <v>0</v>
      </c>
      <c r="AE1152">
        <f>IF(OR('Main Data'!J1152="YG 18K",'Main Data'!J1152="YG &lt;18K",'Main Data'!J1152="PG 18K",'Main Data'!J1152="PG &lt;18K",'Main Data'!J1152="WG 18K",'Main Data'!J1152="Mixes of 18K",'Main Data'!J1152="Mixes &lt;18K"),1,0)</f>
        <v>1</v>
      </c>
      <c r="AF1152">
        <f>IF('Main Data'!J1152="Platinum",1,0)</f>
        <v>0</v>
      </c>
      <c r="AG1152">
        <f>IF(OR('Main Data'!J1152="PVD",'Main Data'!J1152="Gold Plate",'Main Data'!J1152="Other"),1,0)</f>
        <v>0</v>
      </c>
      <c r="AH1152">
        <f>IF('Main Data'!N1152="Stainless Steel",1,0)</f>
        <v>0</v>
      </c>
      <c r="AI1152">
        <f>IF('Main Data'!N1152="Leather",1,0)</f>
        <v>1</v>
      </c>
      <c r="AJ1152">
        <f>IF('Main Data'!N1152="Two-tone",1,0)</f>
        <v>0</v>
      </c>
      <c r="AK1152">
        <f>IF(OR('Main Data'!N1152="YG 18K",'Main Data'!N1152="PG 18K",'Main Data'!N1152="WG 18K",'Main Data'!N1152="Mixes of 18K"),1,0)</f>
        <v>0</v>
      </c>
      <c r="AL1152">
        <f>IF(OR(,'Main Data'!N1152="PVD",'Main Data'!N1152="Gold plate"),1,0)</f>
        <v>0</v>
      </c>
      <c r="AM1152">
        <f>IF(OR('Main Data'!AV1152="Yes",'Main Data'!AW1152="Yes",'Main Data'!AU1152="Yes"),1,0)</f>
        <v>0</v>
      </c>
      <c r="AN1152">
        <f>IF(OR(ISTEXT('Main Data'!AX1152), ISTEXT('Main Data'!AY1152)),1,0)</f>
        <v>0</v>
      </c>
      <c r="AO1152">
        <f>IF('Main Data'!AZ1152="Yes",1,0)</f>
        <v>0</v>
      </c>
      <c r="AP1152">
        <f>IF('Main Data'!BA1152="Yes",1,0)</f>
        <v>0</v>
      </c>
      <c r="AQ1152">
        <f>IF('Main Data'!BD1152="Yes",1,0)</f>
        <v>0</v>
      </c>
      <c r="AR1152">
        <f>IF('Main Data'!BE1152="A",1,0)</f>
        <v>0</v>
      </c>
      <c r="AS1152">
        <f>IF('Main Data'!BE1152="AA",1,0)</f>
        <v>0</v>
      </c>
      <c r="AT1152">
        <f>IF('Main Data'!BE1152="AAA",1,0)</f>
        <v>1</v>
      </c>
      <c r="AU1152">
        <f>IF('Main Data'!BE1152="AAAA",1,0)</f>
        <v>0</v>
      </c>
      <c r="AV1152">
        <f>IF('Main Data'!P1152="Yes",1,0)</f>
        <v>1</v>
      </c>
      <c r="AW1152">
        <f>IF('Main Data'!AP1152="Yes",1,0)</f>
        <v>0</v>
      </c>
      <c r="AX1152">
        <f>IF(OR('Main Data'!V1152="Yes", 'Main Data'!W1152="Yes",'Main Data'!X1152="Yes"),1,0)</f>
        <v>0</v>
      </c>
      <c r="AY1152">
        <f>IF(OR('Main Data'!Y1152="Yes",'Main Data'!Z1152="Yes"),1,0)</f>
        <v>0</v>
      </c>
      <c r="AZ1152">
        <f>IF('Main Data'!AR1152="Yes",1,0)</f>
        <v>0</v>
      </c>
      <c r="BA1152">
        <f>IF('Main Data'!AS1152="Yes",1,0)</f>
        <v>0</v>
      </c>
      <c r="BB1152">
        <f>IF('Main Data'!AG1152="Yes",1,0)</f>
        <v>0</v>
      </c>
      <c r="BC1152">
        <f>IF('Main Data'!AB1152="Yes",1,0)</f>
        <v>0</v>
      </c>
      <c r="BD1152">
        <f>IF('Main Data'!AA1152="Yes",1,0)</f>
        <v>0</v>
      </c>
      <c r="BE1152">
        <f>IF('Main Data'!AC1152="Yes",1,0)</f>
        <v>0</v>
      </c>
      <c r="BF1152">
        <f>IF('Main Data'!AF1152="Yes",1,0)</f>
        <v>0</v>
      </c>
      <c r="BG1152">
        <f>IF(OR('Main Data'!AI1152="Yes",'Main Data'!AL1152="Yes"),1,0)</f>
        <v>0</v>
      </c>
      <c r="BH1152">
        <f>IF('Main Data'!AJ1152="Yes",1,0)</f>
        <v>0</v>
      </c>
      <c r="BI1152">
        <f>IF('Main Data'!AK1152="Yes",1,0)</f>
        <v>0</v>
      </c>
      <c r="BJ1152">
        <f>IF('Main Data'!AM1152="Yes",1,0)</f>
        <v>0</v>
      </c>
      <c r="BK1152">
        <f>IF('Main Data'!AQ1152="Yes",1,0)</f>
        <v>0</v>
      </c>
      <c r="BL1152" s="21">
        <f t="shared" si="103"/>
        <v>0</v>
      </c>
      <c r="BM1152" s="21">
        <f t="shared" si="104"/>
        <v>1</v>
      </c>
      <c r="BN1152" s="21">
        <f t="shared" si="105"/>
        <v>0</v>
      </c>
      <c r="BO1152" s="21">
        <f t="shared" si="106"/>
        <v>0</v>
      </c>
      <c r="BP1152" s="21">
        <f t="shared" si="107"/>
        <v>0</v>
      </c>
    </row>
    <row r="1153" spans="1:68" x14ac:dyDescent="0.2">
      <c r="A1153">
        <v>1149</v>
      </c>
      <c r="B1153" s="33">
        <f>'Main Data'!C1153</f>
        <v>43779</v>
      </c>
      <c r="C1153">
        <f>'Main Data'!D1153</f>
        <v>628</v>
      </c>
      <c r="D1153" s="26">
        <f>'Main Data'!E1153</f>
        <v>10000</v>
      </c>
      <c r="E1153" s="26">
        <f>'Main Data'!F1153</f>
        <v>12500</v>
      </c>
      <c r="F1153" s="34">
        <f t="shared" si="102"/>
        <v>9.2103403719761836</v>
      </c>
      <c r="G1153">
        <f>IF('Main Data'!H1153="AP",1,0)</f>
        <v>0</v>
      </c>
      <c r="H1153">
        <f>IF('Main Data'!H1153="Blancpain",1,0)</f>
        <v>0</v>
      </c>
      <c r="I1153">
        <f>IF('Main Data'!H1153="Breguet",1,0)</f>
        <v>0</v>
      </c>
      <c r="J1153">
        <f>IF('Main Data'!H1153="Breitling",1,0)</f>
        <v>0</v>
      </c>
      <c r="K1153">
        <f>IF('Main Data'!H1153="Cartier",1,0)</f>
        <v>0</v>
      </c>
      <c r="L1153">
        <f>IF('Main Data'!H1153="Gallet",1,0)</f>
        <v>0</v>
      </c>
      <c r="M1153">
        <f>IF('Main Data'!H1153="Girard Perregaux",1,0)</f>
        <v>0</v>
      </c>
      <c r="N1153">
        <f>IF('Main Data'!H1153="Gubelin",1,0)</f>
        <v>0</v>
      </c>
      <c r="O1153">
        <f>IF('Main Data'!H1153="Heuer",1,0)</f>
        <v>0</v>
      </c>
      <c r="P1153">
        <f>IF('Main Data'!H1153="IWC",1,0)</f>
        <v>0</v>
      </c>
      <c r="Q1153">
        <f>IF('Main Data'!H1153="JLC",1,0)</f>
        <v>0</v>
      </c>
      <c r="R1153">
        <f>IF('Main Data'!H1153="Longines",1,0)</f>
        <v>0</v>
      </c>
      <c r="S1153">
        <f>IF('Main Data'!H1153="Movado",1,0)</f>
        <v>0</v>
      </c>
      <c r="T1153">
        <f>IF('Main Data'!H1153="Omega",1,0)</f>
        <v>0</v>
      </c>
      <c r="U1153">
        <f>IF('Main Data'!H1153="Panerai",1,0)</f>
        <v>0</v>
      </c>
      <c r="V1153">
        <f>IF('Main Data'!H1153="Patek",1,0)</f>
        <v>1</v>
      </c>
      <c r="W1153">
        <f>IF('Main Data'!H1153="Rolex",1,0)</f>
        <v>0</v>
      </c>
      <c r="X1153">
        <f>IF('Main Data'!H1153="Tudor",1,0)</f>
        <v>0</v>
      </c>
      <c r="Y1153">
        <f>IF('Main Data'!H1153="Ulysse Nardin",1,0)</f>
        <v>0</v>
      </c>
      <c r="Z1153">
        <f>IF('Main Data'!H1153="Universal Geneve",1,0)</f>
        <v>0</v>
      </c>
      <c r="AA1153">
        <f>IF('Main Data'!H1153="Vacheron",1,0)</f>
        <v>0</v>
      </c>
      <c r="AB1153">
        <f>IF('Main Data'!H1153="Zenith",1,0)</f>
        <v>0</v>
      </c>
      <c r="AC1153">
        <f>IF('Main Data'!J1153="Stainless Steel",1,0)</f>
        <v>0</v>
      </c>
      <c r="AD1153">
        <f>IF('Main Data'!J1153="Two-tone",1,0)</f>
        <v>0</v>
      </c>
      <c r="AE1153">
        <f>IF(OR('Main Data'!J1153="YG 18K",'Main Data'!J1153="YG &lt;18K",'Main Data'!J1153="PG 18K",'Main Data'!J1153="PG &lt;18K",'Main Data'!J1153="WG 18K",'Main Data'!J1153="Mixes of 18K",'Main Data'!J1153="Mixes &lt;18K"),1,0)</f>
        <v>1</v>
      </c>
      <c r="AF1153">
        <f>IF('Main Data'!J1153="Platinum",1,0)</f>
        <v>0</v>
      </c>
      <c r="AG1153">
        <f>IF(OR('Main Data'!J1153="PVD",'Main Data'!J1153="Gold Plate",'Main Data'!J1153="Other"),1,0)</f>
        <v>0</v>
      </c>
      <c r="AH1153">
        <f>IF('Main Data'!N1153="Stainless Steel",1,0)</f>
        <v>0</v>
      </c>
      <c r="AI1153">
        <f>IF('Main Data'!N1153="Leather",1,0)</f>
        <v>0</v>
      </c>
      <c r="AJ1153">
        <f>IF('Main Data'!N1153="Two-tone",1,0)</f>
        <v>0</v>
      </c>
      <c r="AK1153">
        <f>IF(OR('Main Data'!N1153="YG 18K",'Main Data'!N1153="PG 18K",'Main Data'!N1153="WG 18K",'Main Data'!N1153="Mixes of 18K"),1,0)</f>
        <v>1</v>
      </c>
      <c r="AL1153">
        <f>IF(OR(,'Main Data'!N1153="PVD",'Main Data'!N1153="Gold plate"),1,0)</f>
        <v>0</v>
      </c>
      <c r="AM1153">
        <f>IF(OR('Main Data'!AV1153="Yes",'Main Data'!AW1153="Yes",'Main Data'!AU1153="Yes"),1,0)</f>
        <v>0</v>
      </c>
      <c r="AN1153">
        <f>IF(OR(ISTEXT('Main Data'!AX1153), ISTEXT('Main Data'!AY1153)),1,0)</f>
        <v>0</v>
      </c>
      <c r="AO1153">
        <f>IF('Main Data'!AZ1153="Yes",1,0)</f>
        <v>0</v>
      </c>
      <c r="AP1153">
        <f>IF('Main Data'!BA1153="Yes",1,0)</f>
        <v>0</v>
      </c>
      <c r="AQ1153">
        <f>IF('Main Data'!BD1153="Yes",1,0)</f>
        <v>0</v>
      </c>
      <c r="AR1153">
        <f>IF('Main Data'!BE1153="A",1,0)</f>
        <v>0</v>
      </c>
      <c r="AS1153">
        <f>IF('Main Data'!BE1153="AA",1,0)</f>
        <v>0</v>
      </c>
      <c r="AT1153">
        <f>IF('Main Data'!BE1153="AAA",1,0)</f>
        <v>1</v>
      </c>
      <c r="AU1153">
        <f>IF('Main Data'!BE1153="AAAA",1,0)</f>
        <v>0</v>
      </c>
      <c r="AV1153">
        <f>IF('Main Data'!P1153="Yes",1,0)</f>
        <v>1</v>
      </c>
      <c r="AW1153">
        <f>IF('Main Data'!AP1153="Yes",1,0)</f>
        <v>0</v>
      </c>
      <c r="AX1153">
        <f>IF(OR('Main Data'!V1153="Yes", 'Main Data'!W1153="Yes",'Main Data'!X1153="Yes"),1,0)</f>
        <v>0</v>
      </c>
      <c r="AY1153">
        <f>IF(OR('Main Data'!Y1153="Yes",'Main Data'!Z1153="Yes"),1,0)</f>
        <v>0</v>
      </c>
      <c r="AZ1153">
        <f>IF('Main Data'!AR1153="Yes",1,0)</f>
        <v>0</v>
      </c>
      <c r="BA1153">
        <f>IF('Main Data'!AS1153="Yes",1,0)</f>
        <v>0</v>
      </c>
      <c r="BB1153">
        <f>IF('Main Data'!AG1153="Yes",1,0)</f>
        <v>0</v>
      </c>
      <c r="BC1153">
        <f>IF('Main Data'!AB1153="Yes",1,0)</f>
        <v>0</v>
      </c>
      <c r="BD1153">
        <f>IF('Main Data'!AA1153="Yes",1,0)</f>
        <v>0</v>
      </c>
      <c r="BE1153">
        <f>IF('Main Data'!AC1153="Yes",1,0)</f>
        <v>0</v>
      </c>
      <c r="BF1153">
        <f>IF('Main Data'!AF1153="Yes",1,0)</f>
        <v>0</v>
      </c>
      <c r="BG1153">
        <f>IF(OR('Main Data'!AI1153="Yes",'Main Data'!AL1153="Yes"),1,0)</f>
        <v>0</v>
      </c>
      <c r="BH1153">
        <f>IF('Main Data'!AJ1153="Yes",1,0)</f>
        <v>0</v>
      </c>
      <c r="BI1153">
        <f>IF('Main Data'!AK1153="Yes",1,0)</f>
        <v>0</v>
      </c>
      <c r="BJ1153">
        <f>IF('Main Data'!AM1153="Yes",1,0)</f>
        <v>0</v>
      </c>
      <c r="BK1153">
        <f>IF('Main Data'!AQ1153="Yes",1,0)</f>
        <v>0</v>
      </c>
      <c r="BL1153" s="21">
        <f t="shared" si="103"/>
        <v>0</v>
      </c>
      <c r="BM1153" s="21">
        <f t="shared" si="104"/>
        <v>1</v>
      </c>
      <c r="BN1153" s="21">
        <f t="shared" si="105"/>
        <v>0</v>
      </c>
      <c r="BO1153" s="21">
        <f t="shared" si="106"/>
        <v>0</v>
      </c>
      <c r="BP1153" s="21">
        <f t="shared" si="107"/>
        <v>0</v>
      </c>
    </row>
    <row r="1154" spans="1:68" x14ac:dyDescent="0.2">
      <c r="A1154">
        <v>1150</v>
      </c>
      <c r="B1154" s="33">
        <f>'Main Data'!C1154</f>
        <v>43779</v>
      </c>
      <c r="C1154">
        <f>'Main Data'!D1154</f>
        <v>629</v>
      </c>
      <c r="D1154" s="26">
        <f>'Main Data'!E1154</f>
        <v>40000</v>
      </c>
      <c r="E1154" s="26">
        <f>'Main Data'!F1154</f>
        <v>50000</v>
      </c>
      <c r="F1154" s="34">
        <f t="shared" si="102"/>
        <v>10.596634733096073</v>
      </c>
      <c r="G1154">
        <f>IF('Main Data'!H1154="AP",1,0)</f>
        <v>0</v>
      </c>
      <c r="H1154">
        <f>IF('Main Data'!H1154="Blancpain",1,0)</f>
        <v>0</v>
      </c>
      <c r="I1154">
        <f>IF('Main Data'!H1154="Breguet",1,0)</f>
        <v>0</v>
      </c>
      <c r="J1154">
        <f>IF('Main Data'!H1154="Breitling",1,0)</f>
        <v>0</v>
      </c>
      <c r="K1154">
        <f>IF('Main Data'!H1154="Cartier",1,0)</f>
        <v>0</v>
      </c>
      <c r="L1154">
        <f>IF('Main Data'!H1154="Gallet",1,0)</f>
        <v>0</v>
      </c>
      <c r="M1154">
        <f>IF('Main Data'!H1154="Girard Perregaux",1,0)</f>
        <v>0</v>
      </c>
      <c r="N1154">
        <f>IF('Main Data'!H1154="Gubelin",1,0)</f>
        <v>0</v>
      </c>
      <c r="O1154">
        <f>IF('Main Data'!H1154="Heuer",1,0)</f>
        <v>0</v>
      </c>
      <c r="P1154">
        <f>IF('Main Data'!H1154="IWC",1,0)</f>
        <v>0</v>
      </c>
      <c r="Q1154">
        <f>IF('Main Data'!H1154="JLC",1,0)</f>
        <v>0</v>
      </c>
      <c r="R1154">
        <f>IF('Main Data'!H1154="Longines",1,0)</f>
        <v>0</v>
      </c>
      <c r="S1154">
        <f>IF('Main Data'!H1154="Movado",1,0)</f>
        <v>0</v>
      </c>
      <c r="T1154">
        <f>IF('Main Data'!H1154="Omega",1,0)</f>
        <v>0</v>
      </c>
      <c r="U1154">
        <f>IF('Main Data'!H1154="Panerai",1,0)</f>
        <v>0</v>
      </c>
      <c r="V1154">
        <f>IF('Main Data'!H1154="Patek",1,0)</f>
        <v>1</v>
      </c>
      <c r="W1154">
        <f>IF('Main Data'!H1154="Rolex",1,0)</f>
        <v>0</v>
      </c>
      <c r="X1154">
        <f>IF('Main Data'!H1154="Tudor",1,0)</f>
        <v>0</v>
      </c>
      <c r="Y1154">
        <f>IF('Main Data'!H1154="Ulysse Nardin",1,0)</f>
        <v>0</v>
      </c>
      <c r="Z1154">
        <f>IF('Main Data'!H1154="Universal Geneve",1,0)</f>
        <v>0</v>
      </c>
      <c r="AA1154">
        <f>IF('Main Data'!H1154="Vacheron",1,0)</f>
        <v>0</v>
      </c>
      <c r="AB1154">
        <f>IF('Main Data'!H1154="Zenith",1,0)</f>
        <v>0</v>
      </c>
      <c r="AC1154">
        <f>IF('Main Data'!J1154="Stainless Steel",1,0)</f>
        <v>0</v>
      </c>
      <c r="AD1154">
        <f>IF('Main Data'!J1154="Two-tone",1,0)</f>
        <v>0</v>
      </c>
      <c r="AE1154">
        <f>IF(OR('Main Data'!J1154="YG 18K",'Main Data'!J1154="YG &lt;18K",'Main Data'!J1154="PG 18K",'Main Data'!J1154="PG &lt;18K",'Main Data'!J1154="WG 18K",'Main Data'!J1154="Mixes of 18K",'Main Data'!J1154="Mixes &lt;18K"),1,0)</f>
        <v>1</v>
      </c>
      <c r="AF1154">
        <f>IF('Main Data'!J1154="Platinum",1,0)</f>
        <v>0</v>
      </c>
      <c r="AG1154">
        <f>IF(OR('Main Data'!J1154="PVD",'Main Data'!J1154="Gold Plate",'Main Data'!J1154="Other"),1,0)</f>
        <v>0</v>
      </c>
      <c r="AH1154">
        <f>IF('Main Data'!N1154="Stainless Steel",1,0)</f>
        <v>0</v>
      </c>
      <c r="AI1154">
        <f>IF('Main Data'!N1154="Leather",1,0)</f>
        <v>0</v>
      </c>
      <c r="AJ1154">
        <f>IF('Main Data'!N1154="Two-tone",1,0)</f>
        <v>0</v>
      </c>
      <c r="AK1154">
        <f>IF(OR('Main Data'!N1154="YG 18K",'Main Data'!N1154="PG 18K",'Main Data'!N1154="WG 18K",'Main Data'!N1154="Mixes of 18K"),1,0)</f>
        <v>1</v>
      </c>
      <c r="AL1154">
        <f>IF(OR(,'Main Data'!N1154="PVD",'Main Data'!N1154="Gold plate"),1,0)</f>
        <v>0</v>
      </c>
      <c r="AM1154">
        <f>IF(OR('Main Data'!AV1154="Yes",'Main Data'!AW1154="Yes",'Main Data'!AU1154="Yes"),1,0)</f>
        <v>0</v>
      </c>
      <c r="AN1154">
        <f>IF(OR(ISTEXT('Main Data'!AX1154), ISTEXT('Main Data'!AY1154)),1,0)</f>
        <v>0</v>
      </c>
      <c r="AO1154">
        <f>IF('Main Data'!AZ1154="Yes",1,0)</f>
        <v>0</v>
      </c>
      <c r="AP1154">
        <f>IF('Main Data'!BA1154="Yes",1,0)</f>
        <v>0</v>
      </c>
      <c r="AQ1154">
        <f>IF('Main Data'!BD1154="Yes",1,0)</f>
        <v>0</v>
      </c>
      <c r="AR1154">
        <f>IF('Main Data'!BE1154="A",1,0)</f>
        <v>0</v>
      </c>
      <c r="AS1154">
        <f>IF('Main Data'!BE1154="AA",1,0)</f>
        <v>0</v>
      </c>
      <c r="AT1154">
        <f>IF('Main Data'!BE1154="AAA",1,0)</f>
        <v>1</v>
      </c>
      <c r="AU1154">
        <f>IF('Main Data'!BE1154="AAAA",1,0)</f>
        <v>0</v>
      </c>
      <c r="AV1154">
        <f>IF('Main Data'!P1154="Yes",1,0)</f>
        <v>0</v>
      </c>
      <c r="AW1154">
        <f>IF('Main Data'!AP1154="Yes",1,0)</f>
        <v>0</v>
      </c>
      <c r="AX1154">
        <f>IF(OR('Main Data'!V1154="Yes", 'Main Data'!W1154="Yes",'Main Data'!X1154="Yes"),1,0)</f>
        <v>0</v>
      </c>
      <c r="AY1154">
        <f>IF(OR('Main Data'!Y1154="Yes",'Main Data'!Z1154="Yes"),1,0)</f>
        <v>0</v>
      </c>
      <c r="AZ1154">
        <f>IF('Main Data'!AR1154="Yes",1,0)</f>
        <v>0</v>
      </c>
      <c r="BA1154">
        <f>IF('Main Data'!AS1154="Yes",1,0)</f>
        <v>0</v>
      </c>
      <c r="BB1154">
        <f>IF('Main Data'!AG1154="Yes",1,0)</f>
        <v>0</v>
      </c>
      <c r="BC1154">
        <f>IF('Main Data'!AB1154="Yes",1,0)</f>
        <v>0</v>
      </c>
      <c r="BD1154">
        <f>IF('Main Data'!AA1154="Yes",1,0)</f>
        <v>0</v>
      </c>
      <c r="BE1154">
        <f>IF('Main Data'!AC1154="Yes",1,0)</f>
        <v>0</v>
      </c>
      <c r="BF1154">
        <f>IF('Main Data'!AF1154="Yes",1,0)</f>
        <v>0</v>
      </c>
      <c r="BG1154">
        <f>IF(OR('Main Data'!AI1154="Yes",'Main Data'!AL1154="Yes"),1,0)</f>
        <v>1</v>
      </c>
      <c r="BH1154">
        <f>IF('Main Data'!AJ1154="Yes",1,0)</f>
        <v>0</v>
      </c>
      <c r="BI1154">
        <f>IF('Main Data'!AK1154="Yes",1,0)</f>
        <v>0</v>
      </c>
      <c r="BJ1154">
        <f>IF('Main Data'!AM1154="Yes",1,0)</f>
        <v>0</v>
      </c>
      <c r="BK1154">
        <f>IF('Main Data'!AQ1154="Yes",1,0)</f>
        <v>0</v>
      </c>
      <c r="BL1154" s="21">
        <f t="shared" si="103"/>
        <v>0</v>
      </c>
      <c r="BM1154" s="21">
        <f t="shared" si="104"/>
        <v>1</v>
      </c>
      <c r="BN1154" s="21">
        <f t="shared" si="105"/>
        <v>0</v>
      </c>
      <c r="BO1154" s="21">
        <f t="shared" si="106"/>
        <v>0</v>
      </c>
      <c r="BP1154" s="21">
        <f t="shared" si="107"/>
        <v>0</v>
      </c>
    </row>
    <row r="1155" spans="1:68" x14ac:dyDescent="0.2">
      <c r="A1155">
        <v>1151</v>
      </c>
      <c r="B1155" s="33">
        <f>'Main Data'!C1155</f>
        <v>43779</v>
      </c>
      <c r="C1155">
        <f>'Main Data'!D1155</f>
        <v>630</v>
      </c>
      <c r="D1155" s="26">
        <f>'Main Data'!E1155</f>
        <v>8000</v>
      </c>
      <c r="E1155" s="26">
        <f>'Main Data'!F1155</f>
        <v>10000</v>
      </c>
      <c r="F1155" s="34">
        <f t="shared" si="102"/>
        <v>8.987196820661973</v>
      </c>
      <c r="G1155">
        <f>IF('Main Data'!H1155="AP",1,0)</f>
        <v>0</v>
      </c>
      <c r="H1155">
        <f>IF('Main Data'!H1155="Blancpain",1,0)</f>
        <v>0</v>
      </c>
      <c r="I1155">
        <f>IF('Main Data'!H1155="Breguet",1,0)</f>
        <v>0</v>
      </c>
      <c r="J1155">
        <f>IF('Main Data'!H1155="Breitling",1,0)</f>
        <v>0</v>
      </c>
      <c r="K1155">
        <f>IF('Main Data'!H1155="Cartier",1,0)</f>
        <v>0</v>
      </c>
      <c r="L1155">
        <f>IF('Main Data'!H1155="Gallet",1,0)</f>
        <v>0</v>
      </c>
      <c r="M1155">
        <f>IF('Main Data'!H1155="Girard Perregaux",1,0)</f>
        <v>0</v>
      </c>
      <c r="N1155">
        <f>IF('Main Data'!H1155="Gubelin",1,0)</f>
        <v>0</v>
      </c>
      <c r="O1155">
        <f>IF('Main Data'!H1155="Heuer",1,0)</f>
        <v>0</v>
      </c>
      <c r="P1155">
        <f>IF('Main Data'!H1155="IWC",1,0)</f>
        <v>0</v>
      </c>
      <c r="Q1155">
        <f>IF('Main Data'!H1155="JLC",1,0)</f>
        <v>0</v>
      </c>
      <c r="R1155">
        <f>IF('Main Data'!H1155="Longines",1,0)</f>
        <v>0</v>
      </c>
      <c r="S1155">
        <f>IF('Main Data'!H1155="Movado",1,0)</f>
        <v>0</v>
      </c>
      <c r="T1155">
        <f>IF('Main Data'!H1155="Omega",1,0)</f>
        <v>0</v>
      </c>
      <c r="U1155">
        <f>IF('Main Data'!H1155="Panerai",1,0)</f>
        <v>0</v>
      </c>
      <c r="V1155">
        <f>IF('Main Data'!H1155="Patek",1,0)</f>
        <v>1</v>
      </c>
      <c r="W1155">
        <f>IF('Main Data'!H1155="Rolex",1,0)</f>
        <v>0</v>
      </c>
      <c r="X1155">
        <f>IF('Main Data'!H1155="Tudor",1,0)</f>
        <v>0</v>
      </c>
      <c r="Y1155">
        <f>IF('Main Data'!H1155="Ulysse Nardin",1,0)</f>
        <v>0</v>
      </c>
      <c r="Z1155">
        <f>IF('Main Data'!H1155="Universal Geneve",1,0)</f>
        <v>0</v>
      </c>
      <c r="AA1155">
        <f>IF('Main Data'!H1155="Vacheron",1,0)</f>
        <v>0</v>
      </c>
      <c r="AB1155">
        <f>IF('Main Data'!H1155="Zenith",1,0)</f>
        <v>0</v>
      </c>
      <c r="AC1155">
        <f>IF('Main Data'!J1155="Stainless Steel",1,0)</f>
        <v>0</v>
      </c>
      <c r="AD1155">
        <f>IF('Main Data'!J1155="Two-tone",1,0)</f>
        <v>0</v>
      </c>
      <c r="AE1155">
        <f>IF(OR('Main Data'!J1155="YG 18K",'Main Data'!J1155="YG &lt;18K",'Main Data'!J1155="PG 18K",'Main Data'!J1155="PG &lt;18K",'Main Data'!J1155="WG 18K",'Main Data'!J1155="Mixes of 18K",'Main Data'!J1155="Mixes &lt;18K"),1,0)</f>
        <v>1</v>
      </c>
      <c r="AF1155">
        <f>IF('Main Data'!J1155="Platinum",1,0)</f>
        <v>0</v>
      </c>
      <c r="AG1155">
        <f>IF(OR('Main Data'!J1155="PVD",'Main Data'!J1155="Gold Plate",'Main Data'!J1155="Other"),1,0)</f>
        <v>0</v>
      </c>
      <c r="AH1155">
        <f>IF('Main Data'!N1155="Stainless Steel",1,0)</f>
        <v>0</v>
      </c>
      <c r="AI1155">
        <f>IF('Main Data'!N1155="Leather",1,0)</f>
        <v>1</v>
      </c>
      <c r="AJ1155">
        <f>IF('Main Data'!N1155="Two-tone",1,0)</f>
        <v>0</v>
      </c>
      <c r="AK1155">
        <f>IF(OR('Main Data'!N1155="YG 18K",'Main Data'!N1155="PG 18K",'Main Data'!N1155="WG 18K",'Main Data'!N1155="Mixes of 18K"),1,0)</f>
        <v>0</v>
      </c>
      <c r="AL1155">
        <f>IF(OR(,'Main Data'!N1155="PVD",'Main Data'!N1155="Gold plate"),1,0)</f>
        <v>0</v>
      </c>
      <c r="AM1155">
        <f>IF(OR('Main Data'!AV1155="Yes",'Main Data'!AW1155="Yes",'Main Data'!AU1155="Yes"),1,0)</f>
        <v>0</v>
      </c>
      <c r="AN1155">
        <f>IF(OR(ISTEXT('Main Data'!AX1155), ISTEXT('Main Data'!AY1155)),1,0)</f>
        <v>0</v>
      </c>
      <c r="AO1155">
        <f>IF('Main Data'!AZ1155="Yes",1,0)</f>
        <v>0</v>
      </c>
      <c r="AP1155">
        <f>IF('Main Data'!BA1155="Yes",1,0)</f>
        <v>0</v>
      </c>
      <c r="AQ1155">
        <f>IF('Main Data'!BD1155="Yes",1,0)</f>
        <v>0</v>
      </c>
      <c r="AR1155">
        <f>IF('Main Data'!BE1155="A",1,0)</f>
        <v>0</v>
      </c>
      <c r="AS1155">
        <f>IF('Main Data'!BE1155="AA",1,0)</f>
        <v>1</v>
      </c>
      <c r="AT1155">
        <f>IF('Main Data'!BE1155="AAA",1,0)</f>
        <v>0</v>
      </c>
      <c r="AU1155">
        <f>IF('Main Data'!BE1155="AAAA",1,0)</f>
        <v>0</v>
      </c>
      <c r="AV1155">
        <f>IF('Main Data'!P1155="Yes",1,0)</f>
        <v>1</v>
      </c>
      <c r="AW1155">
        <f>IF('Main Data'!AP1155="Yes",1,0)</f>
        <v>0</v>
      </c>
      <c r="AX1155">
        <f>IF(OR('Main Data'!V1155="Yes", 'Main Data'!W1155="Yes",'Main Data'!X1155="Yes"),1,0)</f>
        <v>0</v>
      </c>
      <c r="AY1155">
        <f>IF(OR('Main Data'!Y1155="Yes",'Main Data'!Z1155="Yes"),1,0)</f>
        <v>0</v>
      </c>
      <c r="AZ1155">
        <f>IF('Main Data'!AR1155="Yes",1,0)</f>
        <v>0</v>
      </c>
      <c r="BA1155">
        <f>IF('Main Data'!AS1155="Yes",1,0)</f>
        <v>0</v>
      </c>
      <c r="BB1155">
        <f>IF('Main Data'!AG1155="Yes",1,0)</f>
        <v>0</v>
      </c>
      <c r="BC1155">
        <f>IF('Main Data'!AB1155="Yes",1,0)</f>
        <v>0</v>
      </c>
      <c r="BD1155">
        <f>IF('Main Data'!AA1155="Yes",1,0)</f>
        <v>0</v>
      </c>
      <c r="BE1155">
        <f>IF('Main Data'!AC1155="Yes",1,0)</f>
        <v>0</v>
      </c>
      <c r="BF1155">
        <f>IF('Main Data'!AF1155="Yes",1,0)</f>
        <v>0</v>
      </c>
      <c r="BG1155">
        <f>IF(OR('Main Data'!AI1155="Yes",'Main Data'!AL1155="Yes"),1,0)</f>
        <v>0</v>
      </c>
      <c r="BH1155">
        <f>IF('Main Data'!AJ1155="Yes",1,0)</f>
        <v>0</v>
      </c>
      <c r="BI1155">
        <f>IF('Main Data'!AK1155="Yes",1,0)</f>
        <v>0</v>
      </c>
      <c r="BJ1155">
        <f>IF('Main Data'!AM1155="Yes",1,0)</f>
        <v>0</v>
      </c>
      <c r="BK1155">
        <f>IF('Main Data'!AQ1155="Yes",1,0)</f>
        <v>0</v>
      </c>
      <c r="BL1155" s="21">
        <f t="shared" si="103"/>
        <v>0</v>
      </c>
      <c r="BM1155" s="21">
        <f t="shared" si="104"/>
        <v>1</v>
      </c>
      <c r="BN1155" s="21">
        <f t="shared" si="105"/>
        <v>0</v>
      </c>
      <c r="BO1155" s="21">
        <f t="shared" si="106"/>
        <v>0</v>
      </c>
      <c r="BP1155" s="21">
        <f t="shared" si="107"/>
        <v>0</v>
      </c>
    </row>
    <row r="1156" spans="1:68" x14ac:dyDescent="0.2">
      <c r="A1156">
        <v>1152</v>
      </c>
      <c r="B1156" s="33">
        <f>'Main Data'!C1156</f>
        <v>43779</v>
      </c>
      <c r="C1156">
        <f>'Main Data'!D1156</f>
        <v>632</v>
      </c>
      <c r="D1156" s="26">
        <f>'Main Data'!E1156</f>
        <v>4000</v>
      </c>
      <c r="E1156" s="26">
        <f>'Main Data'!F1156</f>
        <v>5000</v>
      </c>
      <c r="F1156" s="34">
        <f t="shared" si="102"/>
        <v>8.2940496401020276</v>
      </c>
      <c r="G1156">
        <f>IF('Main Data'!H1156="AP",1,0)</f>
        <v>0</v>
      </c>
      <c r="H1156">
        <f>IF('Main Data'!H1156="Blancpain",1,0)</f>
        <v>0</v>
      </c>
      <c r="I1156">
        <f>IF('Main Data'!H1156="Breguet",1,0)</f>
        <v>0</v>
      </c>
      <c r="J1156">
        <f>IF('Main Data'!H1156="Breitling",1,0)</f>
        <v>0</v>
      </c>
      <c r="K1156">
        <f>IF('Main Data'!H1156="Cartier",1,0)</f>
        <v>0</v>
      </c>
      <c r="L1156">
        <f>IF('Main Data'!H1156="Gallet",1,0)</f>
        <v>0</v>
      </c>
      <c r="M1156">
        <f>IF('Main Data'!H1156="Girard Perregaux",1,0)</f>
        <v>0</v>
      </c>
      <c r="N1156">
        <f>IF('Main Data'!H1156="Gubelin",1,0)</f>
        <v>0</v>
      </c>
      <c r="O1156">
        <f>IF('Main Data'!H1156="Heuer",1,0)</f>
        <v>0</v>
      </c>
      <c r="P1156">
        <f>IF('Main Data'!H1156="IWC",1,0)</f>
        <v>0</v>
      </c>
      <c r="Q1156">
        <f>IF('Main Data'!H1156="JLC",1,0)</f>
        <v>0</v>
      </c>
      <c r="R1156">
        <f>IF('Main Data'!H1156="Longines",1,0)</f>
        <v>0</v>
      </c>
      <c r="S1156">
        <f>IF('Main Data'!H1156="Movado",1,0)</f>
        <v>0</v>
      </c>
      <c r="T1156">
        <f>IF('Main Data'!H1156="Omega",1,0)</f>
        <v>0</v>
      </c>
      <c r="U1156">
        <f>IF('Main Data'!H1156="Panerai",1,0)</f>
        <v>0</v>
      </c>
      <c r="V1156">
        <f>IF('Main Data'!H1156="Patek",1,0)</f>
        <v>1</v>
      </c>
      <c r="W1156">
        <f>IF('Main Data'!H1156="Rolex",1,0)</f>
        <v>0</v>
      </c>
      <c r="X1156">
        <f>IF('Main Data'!H1156="Tudor",1,0)</f>
        <v>0</v>
      </c>
      <c r="Y1156">
        <f>IF('Main Data'!H1156="Ulysse Nardin",1,0)</f>
        <v>0</v>
      </c>
      <c r="Z1156">
        <f>IF('Main Data'!H1156="Universal Geneve",1,0)</f>
        <v>0</v>
      </c>
      <c r="AA1156">
        <f>IF('Main Data'!H1156="Vacheron",1,0)</f>
        <v>0</v>
      </c>
      <c r="AB1156">
        <f>IF('Main Data'!H1156="Zenith",1,0)</f>
        <v>0</v>
      </c>
      <c r="AC1156">
        <f>IF('Main Data'!J1156="Stainless Steel",1,0)</f>
        <v>0</v>
      </c>
      <c r="AD1156">
        <f>IF('Main Data'!J1156="Two-tone",1,0)</f>
        <v>0</v>
      </c>
      <c r="AE1156">
        <f>IF(OR('Main Data'!J1156="YG 18K",'Main Data'!J1156="YG &lt;18K",'Main Data'!J1156="PG 18K",'Main Data'!J1156="PG &lt;18K",'Main Data'!J1156="WG 18K",'Main Data'!J1156="Mixes of 18K",'Main Data'!J1156="Mixes &lt;18K"),1,0)</f>
        <v>1</v>
      </c>
      <c r="AF1156">
        <f>IF('Main Data'!J1156="Platinum",1,0)</f>
        <v>0</v>
      </c>
      <c r="AG1156">
        <f>IF(OR('Main Data'!J1156="PVD",'Main Data'!J1156="Gold Plate",'Main Data'!J1156="Other"),1,0)</f>
        <v>0</v>
      </c>
      <c r="AH1156">
        <f>IF('Main Data'!N1156="Stainless Steel",1,0)</f>
        <v>0</v>
      </c>
      <c r="AI1156">
        <f>IF('Main Data'!N1156="Leather",1,0)</f>
        <v>0</v>
      </c>
      <c r="AJ1156">
        <f>IF('Main Data'!N1156="Two-tone",1,0)</f>
        <v>0</v>
      </c>
      <c r="AK1156">
        <f>IF(OR('Main Data'!N1156="YG 18K",'Main Data'!N1156="PG 18K",'Main Data'!N1156="WG 18K",'Main Data'!N1156="Mixes of 18K"),1,0)</f>
        <v>1</v>
      </c>
      <c r="AL1156">
        <f>IF(OR(,'Main Data'!N1156="PVD",'Main Data'!N1156="Gold plate"),1,0)</f>
        <v>0</v>
      </c>
      <c r="AM1156">
        <f>IF(OR('Main Data'!AV1156="Yes",'Main Data'!AW1156="Yes",'Main Data'!AU1156="Yes"),1,0)</f>
        <v>0</v>
      </c>
      <c r="AN1156">
        <f>IF(OR(ISTEXT('Main Data'!AX1156), ISTEXT('Main Data'!AY1156)),1,0)</f>
        <v>0</v>
      </c>
      <c r="AO1156">
        <f>IF('Main Data'!AZ1156="Yes",1,0)</f>
        <v>0</v>
      </c>
      <c r="AP1156">
        <f>IF('Main Data'!BA1156="Yes",1,0)</f>
        <v>0</v>
      </c>
      <c r="AQ1156">
        <f>IF('Main Data'!BD1156="Yes",1,0)</f>
        <v>0</v>
      </c>
      <c r="AR1156">
        <f>IF('Main Data'!BE1156="A",1,0)</f>
        <v>0</v>
      </c>
      <c r="AS1156">
        <f>IF('Main Data'!BE1156="AA",1,0)</f>
        <v>1</v>
      </c>
      <c r="AT1156">
        <f>IF('Main Data'!BE1156="AAA",1,0)</f>
        <v>0</v>
      </c>
      <c r="AU1156">
        <f>IF('Main Data'!BE1156="AAAA",1,0)</f>
        <v>0</v>
      </c>
      <c r="AV1156">
        <f>IF('Main Data'!P1156="Yes",1,0)</f>
        <v>1</v>
      </c>
      <c r="AW1156">
        <f>IF('Main Data'!AP1156="Yes",1,0)</f>
        <v>0</v>
      </c>
      <c r="AX1156">
        <f>IF(OR('Main Data'!V1156="Yes", 'Main Data'!W1156="Yes",'Main Data'!X1156="Yes"),1,0)</f>
        <v>0</v>
      </c>
      <c r="AY1156">
        <f>IF(OR('Main Data'!Y1156="Yes",'Main Data'!Z1156="Yes"),1,0)</f>
        <v>0</v>
      </c>
      <c r="AZ1156">
        <f>IF('Main Data'!AR1156="Yes",1,0)</f>
        <v>0</v>
      </c>
      <c r="BA1156">
        <f>IF('Main Data'!AS1156="Yes",1,0)</f>
        <v>0</v>
      </c>
      <c r="BB1156">
        <f>IF('Main Data'!AG1156="Yes",1,0)</f>
        <v>0</v>
      </c>
      <c r="BC1156">
        <f>IF('Main Data'!AB1156="Yes",1,0)</f>
        <v>0</v>
      </c>
      <c r="BD1156">
        <f>IF('Main Data'!AA1156="Yes",1,0)</f>
        <v>0</v>
      </c>
      <c r="BE1156">
        <f>IF('Main Data'!AC1156="Yes",1,0)</f>
        <v>0</v>
      </c>
      <c r="BF1156">
        <f>IF('Main Data'!AF1156="Yes",1,0)</f>
        <v>0</v>
      </c>
      <c r="BG1156">
        <f>IF(OR('Main Data'!AI1156="Yes",'Main Data'!AL1156="Yes"),1,0)</f>
        <v>0</v>
      </c>
      <c r="BH1156">
        <f>IF('Main Data'!AJ1156="Yes",1,0)</f>
        <v>0</v>
      </c>
      <c r="BI1156">
        <f>IF('Main Data'!AK1156="Yes",1,0)</f>
        <v>0</v>
      </c>
      <c r="BJ1156">
        <f>IF('Main Data'!AM1156="Yes",1,0)</f>
        <v>0</v>
      </c>
      <c r="BK1156">
        <f>IF('Main Data'!AQ1156="Yes",1,0)</f>
        <v>0</v>
      </c>
      <c r="BL1156" s="21">
        <f t="shared" si="103"/>
        <v>0</v>
      </c>
      <c r="BM1156" s="21">
        <f t="shared" si="104"/>
        <v>1</v>
      </c>
      <c r="BN1156" s="21">
        <f t="shared" si="105"/>
        <v>0</v>
      </c>
      <c r="BO1156" s="21">
        <f t="shared" si="106"/>
        <v>0</v>
      </c>
      <c r="BP1156" s="21">
        <f t="shared" si="107"/>
        <v>0</v>
      </c>
    </row>
    <row r="1157" spans="1:68" x14ac:dyDescent="0.2">
      <c r="A1157">
        <v>1153</v>
      </c>
      <c r="B1157" s="33">
        <f>'Main Data'!C1157</f>
        <v>43779</v>
      </c>
      <c r="C1157">
        <f>'Main Data'!D1157</f>
        <v>636</v>
      </c>
      <c r="D1157" s="26">
        <f>'Main Data'!E1157</f>
        <v>3600</v>
      </c>
      <c r="E1157" s="26">
        <f>'Main Data'!F1157</f>
        <v>4500</v>
      </c>
      <c r="F1157" s="34">
        <f t="shared" ref="F1157:F1220" si="108">LN(D1157)</f>
        <v>8.1886891244442008</v>
      </c>
      <c r="G1157">
        <f>IF('Main Data'!H1157="AP",1,0)</f>
        <v>0</v>
      </c>
      <c r="H1157">
        <f>IF('Main Data'!H1157="Blancpain",1,0)</f>
        <v>0</v>
      </c>
      <c r="I1157">
        <f>IF('Main Data'!H1157="Breguet",1,0)</f>
        <v>0</v>
      </c>
      <c r="J1157">
        <f>IF('Main Data'!H1157="Breitling",1,0)</f>
        <v>0</v>
      </c>
      <c r="K1157">
        <f>IF('Main Data'!H1157="Cartier",1,0)</f>
        <v>0</v>
      </c>
      <c r="L1157">
        <f>IF('Main Data'!H1157="Gallet",1,0)</f>
        <v>0</v>
      </c>
      <c r="M1157">
        <f>IF('Main Data'!H1157="Girard Perregaux",1,0)</f>
        <v>0</v>
      </c>
      <c r="N1157">
        <f>IF('Main Data'!H1157="Gubelin",1,0)</f>
        <v>0</v>
      </c>
      <c r="O1157">
        <f>IF('Main Data'!H1157="Heuer",1,0)</f>
        <v>0</v>
      </c>
      <c r="P1157">
        <f>IF('Main Data'!H1157="IWC",1,0)</f>
        <v>0</v>
      </c>
      <c r="Q1157">
        <f>IF('Main Data'!H1157="JLC",1,0)</f>
        <v>0</v>
      </c>
      <c r="R1157">
        <f>IF('Main Data'!H1157="Longines",1,0)</f>
        <v>0</v>
      </c>
      <c r="S1157">
        <f>IF('Main Data'!H1157="Movado",1,0)</f>
        <v>0</v>
      </c>
      <c r="T1157">
        <f>IF('Main Data'!H1157="Omega",1,0)</f>
        <v>0</v>
      </c>
      <c r="U1157">
        <f>IF('Main Data'!H1157="Panerai",1,0)</f>
        <v>0</v>
      </c>
      <c r="V1157">
        <f>IF('Main Data'!H1157="Patek",1,0)</f>
        <v>1</v>
      </c>
      <c r="W1157">
        <f>IF('Main Data'!H1157="Rolex",1,0)</f>
        <v>0</v>
      </c>
      <c r="X1157">
        <f>IF('Main Data'!H1157="Tudor",1,0)</f>
        <v>0</v>
      </c>
      <c r="Y1157">
        <f>IF('Main Data'!H1157="Ulysse Nardin",1,0)</f>
        <v>0</v>
      </c>
      <c r="Z1157">
        <f>IF('Main Data'!H1157="Universal Geneve",1,0)</f>
        <v>0</v>
      </c>
      <c r="AA1157">
        <f>IF('Main Data'!H1157="Vacheron",1,0)</f>
        <v>0</v>
      </c>
      <c r="AB1157">
        <f>IF('Main Data'!H1157="Zenith",1,0)</f>
        <v>0</v>
      </c>
      <c r="AC1157">
        <f>IF('Main Data'!J1157="Stainless Steel",1,0)</f>
        <v>0</v>
      </c>
      <c r="AD1157">
        <f>IF('Main Data'!J1157="Two-tone",1,0)</f>
        <v>0</v>
      </c>
      <c r="AE1157">
        <f>IF(OR('Main Data'!J1157="YG 18K",'Main Data'!J1157="YG &lt;18K",'Main Data'!J1157="PG 18K",'Main Data'!J1157="PG &lt;18K",'Main Data'!J1157="WG 18K",'Main Data'!J1157="Mixes of 18K",'Main Data'!J1157="Mixes &lt;18K"),1,0)</f>
        <v>1</v>
      </c>
      <c r="AF1157">
        <f>IF('Main Data'!J1157="Platinum",1,0)</f>
        <v>0</v>
      </c>
      <c r="AG1157">
        <f>IF(OR('Main Data'!J1157="PVD",'Main Data'!J1157="Gold Plate",'Main Data'!J1157="Other"),1,0)</f>
        <v>0</v>
      </c>
      <c r="AH1157">
        <f>IF('Main Data'!N1157="Stainless Steel",1,0)</f>
        <v>0</v>
      </c>
      <c r="AI1157">
        <f>IF('Main Data'!N1157="Leather",1,0)</f>
        <v>1</v>
      </c>
      <c r="AJ1157">
        <f>IF('Main Data'!N1157="Two-tone",1,0)</f>
        <v>0</v>
      </c>
      <c r="AK1157">
        <f>IF(OR('Main Data'!N1157="YG 18K",'Main Data'!N1157="PG 18K",'Main Data'!N1157="WG 18K",'Main Data'!N1157="Mixes of 18K"),1,0)</f>
        <v>0</v>
      </c>
      <c r="AL1157">
        <f>IF(OR(,'Main Data'!N1157="PVD",'Main Data'!N1157="Gold plate"),1,0)</f>
        <v>0</v>
      </c>
      <c r="AM1157">
        <f>IF(OR('Main Data'!AV1157="Yes",'Main Data'!AW1157="Yes",'Main Data'!AU1157="Yes"),1,0)</f>
        <v>0</v>
      </c>
      <c r="AN1157">
        <f>IF(OR(ISTEXT('Main Data'!AX1157), ISTEXT('Main Data'!AY1157)),1,0)</f>
        <v>0</v>
      </c>
      <c r="AO1157">
        <f>IF('Main Data'!AZ1157="Yes",1,0)</f>
        <v>0</v>
      </c>
      <c r="AP1157">
        <f>IF('Main Data'!BA1157="Yes",1,0)</f>
        <v>0</v>
      </c>
      <c r="AQ1157">
        <f>IF('Main Data'!BD1157="Yes",1,0)</f>
        <v>0</v>
      </c>
      <c r="AR1157">
        <f>IF('Main Data'!BE1157="A",1,0)</f>
        <v>0</v>
      </c>
      <c r="AS1157">
        <f>IF('Main Data'!BE1157="AA",1,0)</f>
        <v>1</v>
      </c>
      <c r="AT1157">
        <f>IF('Main Data'!BE1157="AAA",1,0)</f>
        <v>0</v>
      </c>
      <c r="AU1157">
        <f>IF('Main Data'!BE1157="AAAA",1,0)</f>
        <v>0</v>
      </c>
      <c r="AV1157">
        <f>IF('Main Data'!P1157="Yes",1,0)</f>
        <v>1</v>
      </c>
      <c r="AW1157">
        <f>IF('Main Data'!AP1157="Yes",1,0)</f>
        <v>0</v>
      </c>
      <c r="AX1157">
        <f>IF(OR('Main Data'!V1157="Yes", 'Main Data'!W1157="Yes",'Main Data'!X1157="Yes"),1,0)</f>
        <v>0</v>
      </c>
      <c r="AY1157">
        <f>IF(OR('Main Data'!Y1157="Yes",'Main Data'!Z1157="Yes"),1,0)</f>
        <v>0</v>
      </c>
      <c r="AZ1157">
        <f>IF('Main Data'!AR1157="Yes",1,0)</f>
        <v>0</v>
      </c>
      <c r="BA1157">
        <f>IF('Main Data'!AS1157="Yes",1,0)</f>
        <v>0</v>
      </c>
      <c r="BB1157">
        <f>IF('Main Data'!AG1157="Yes",1,0)</f>
        <v>0</v>
      </c>
      <c r="BC1157">
        <f>IF('Main Data'!AB1157="Yes",1,0)</f>
        <v>0</v>
      </c>
      <c r="BD1157">
        <f>IF('Main Data'!AA1157="Yes",1,0)</f>
        <v>0</v>
      </c>
      <c r="BE1157">
        <f>IF('Main Data'!AC1157="Yes",1,0)</f>
        <v>0</v>
      </c>
      <c r="BF1157">
        <f>IF('Main Data'!AF1157="Yes",1,0)</f>
        <v>0</v>
      </c>
      <c r="BG1157">
        <f>IF(OR('Main Data'!AI1157="Yes",'Main Data'!AL1157="Yes"),1,0)</f>
        <v>0</v>
      </c>
      <c r="BH1157">
        <f>IF('Main Data'!AJ1157="Yes",1,0)</f>
        <v>0</v>
      </c>
      <c r="BI1157">
        <f>IF('Main Data'!AK1157="Yes",1,0)</f>
        <v>0</v>
      </c>
      <c r="BJ1157">
        <f>IF('Main Data'!AM1157="Yes",1,0)</f>
        <v>0</v>
      </c>
      <c r="BK1157">
        <f>IF('Main Data'!AQ1157="Yes",1,0)</f>
        <v>0</v>
      </c>
      <c r="BL1157" s="21">
        <f t="shared" ref="BL1157:BL1220" si="109">IF(AND($B1157&gt;=DATEVALUE("1/1/2018"),$B1157&lt;=DATEVALUE("12/31/2018")),1,0)</f>
        <v>0</v>
      </c>
      <c r="BM1157" s="21">
        <f t="shared" ref="BM1157:BM1220" si="110">IF(AND($B1157&gt;=DATEVALUE("1/1/2019"),$B1157&lt;=DATEVALUE("12/31/2019")),1,0)</f>
        <v>1</v>
      </c>
      <c r="BN1157" s="21">
        <f t="shared" ref="BN1157:BN1220" si="111">IF(AND($B1157&gt;=DATEVALUE("1/1/2020"),$B1157&lt;=DATEVALUE("12/31/2020")),1,0)</f>
        <v>0</v>
      </c>
      <c r="BO1157" s="21">
        <f t="shared" ref="BO1157:BO1220" si="112">IF(AND($B1157&gt;=DATEVALUE("1/1/2021"),$B1157&lt;=DATEVALUE("12/31/2021")),1,0)</f>
        <v>0</v>
      </c>
      <c r="BP1157" s="21">
        <f t="shared" ref="BP1157:BP1220" si="113">IF(AND($B1157&gt;=DATEVALUE("1/1/2022"),$B1157&lt;=DATEVALUE("12/31/2022")),1,0)</f>
        <v>0</v>
      </c>
    </row>
    <row r="1158" spans="1:68" x14ac:dyDescent="0.2">
      <c r="A1158">
        <v>1154</v>
      </c>
      <c r="B1158" s="33">
        <f>'Main Data'!C1158</f>
        <v>43779</v>
      </c>
      <c r="C1158">
        <f>'Main Data'!D1158</f>
        <v>640</v>
      </c>
      <c r="D1158" s="26">
        <f>'Main Data'!E1158</f>
        <v>7800</v>
      </c>
      <c r="E1158" s="26">
        <f>'Main Data'!F1158</f>
        <v>9750</v>
      </c>
      <c r="F1158" s="34">
        <f t="shared" si="108"/>
        <v>8.9618790126776826</v>
      </c>
      <c r="G1158">
        <f>IF('Main Data'!H1158="AP",1,0)</f>
        <v>0</v>
      </c>
      <c r="H1158">
        <f>IF('Main Data'!H1158="Blancpain",1,0)</f>
        <v>0</v>
      </c>
      <c r="I1158">
        <f>IF('Main Data'!H1158="Breguet",1,0)</f>
        <v>0</v>
      </c>
      <c r="J1158">
        <f>IF('Main Data'!H1158="Breitling",1,0)</f>
        <v>0</v>
      </c>
      <c r="K1158">
        <f>IF('Main Data'!H1158="Cartier",1,0)</f>
        <v>0</v>
      </c>
      <c r="L1158">
        <f>IF('Main Data'!H1158="Gallet",1,0)</f>
        <v>0</v>
      </c>
      <c r="M1158">
        <f>IF('Main Data'!H1158="Girard Perregaux",1,0)</f>
        <v>0</v>
      </c>
      <c r="N1158">
        <f>IF('Main Data'!H1158="Gubelin",1,0)</f>
        <v>0</v>
      </c>
      <c r="O1158">
        <f>IF('Main Data'!H1158="Heuer",1,0)</f>
        <v>0</v>
      </c>
      <c r="P1158">
        <f>IF('Main Data'!H1158="IWC",1,0)</f>
        <v>0</v>
      </c>
      <c r="Q1158">
        <f>IF('Main Data'!H1158="JLC",1,0)</f>
        <v>0</v>
      </c>
      <c r="R1158">
        <f>IF('Main Data'!H1158="Longines",1,0)</f>
        <v>0</v>
      </c>
      <c r="S1158">
        <f>IF('Main Data'!H1158="Movado",1,0)</f>
        <v>0</v>
      </c>
      <c r="T1158">
        <f>IF('Main Data'!H1158="Omega",1,0)</f>
        <v>0</v>
      </c>
      <c r="U1158">
        <f>IF('Main Data'!H1158="Panerai",1,0)</f>
        <v>0</v>
      </c>
      <c r="V1158">
        <f>IF('Main Data'!H1158="Patek",1,0)</f>
        <v>1</v>
      </c>
      <c r="W1158">
        <f>IF('Main Data'!H1158="Rolex",1,0)</f>
        <v>0</v>
      </c>
      <c r="X1158">
        <f>IF('Main Data'!H1158="Tudor",1,0)</f>
        <v>0</v>
      </c>
      <c r="Y1158">
        <f>IF('Main Data'!H1158="Ulysse Nardin",1,0)</f>
        <v>0</v>
      </c>
      <c r="Z1158">
        <f>IF('Main Data'!H1158="Universal Geneve",1,0)</f>
        <v>0</v>
      </c>
      <c r="AA1158">
        <f>IF('Main Data'!H1158="Vacheron",1,0)</f>
        <v>0</v>
      </c>
      <c r="AB1158">
        <f>IF('Main Data'!H1158="Zenith",1,0)</f>
        <v>0</v>
      </c>
      <c r="AC1158">
        <f>IF('Main Data'!J1158="Stainless Steel",1,0)</f>
        <v>0</v>
      </c>
      <c r="AD1158">
        <f>IF('Main Data'!J1158="Two-tone",1,0)</f>
        <v>0</v>
      </c>
      <c r="AE1158">
        <f>IF(OR('Main Data'!J1158="YG 18K",'Main Data'!J1158="YG &lt;18K",'Main Data'!J1158="PG 18K",'Main Data'!J1158="PG &lt;18K",'Main Data'!J1158="WG 18K",'Main Data'!J1158="Mixes of 18K",'Main Data'!J1158="Mixes &lt;18K"),1,0)</f>
        <v>1</v>
      </c>
      <c r="AF1158">
        <f>IF('Main Data'!J1158="Platinum",1,0)</f>
        <v>0</v>
      </c>
      <c r="AG1158">
        <f>IF(OR('Main Data'!J1158="PVD",'Main Data'!J1158="Gold Plate",'Main Data'!J1158="Other"),1,0)</f>
        <v>0</v>
      </c>
      <c r="AH1158">
        <f>IF('Main Data'!N1158="Stainless Steel",1,0)</f>
        <v>0</v>
      </c>
      <c r="AI1158">
        <f>IF('Main Data'!N1158="Leather",1,0)</f>
        <v>0</v>
      </c>
      <c r="AJ1158">
        <f>IF('Main Data'!N1158="Two-tone",1,0)</f>
        <v>0</v>
      </c>
      <c r="AK1158">
        <f>IF(OR('Main Data'!N1158="YG 18K",'Main Data'!N1158="PG 18K",'Main Data'!N1158="WG 18K",'Main Data'!N1158="Mixes of 18K"),1,0)</f>
        <v>1</v>
      </c>
      <c r="AL1158">
        <f>IF(OR(,'Main Data'!N1158="PVD",'Main Data'!N1158="Gold plate"),1,0)</f>
        <v>0</v>
      </c>
      <c r="AM1158">
        <f>IF(OR('Main Data'!AV1158="Yes",'Main Data'!AW1158="Yes",'Main Data'!AU1158="Yes"),1,0)</f>
        <v>0</v>
      </c>
      <c r="AN1158">
        <f>IF(OR(ISTEXT('Main Data'!AX1158), ISTEXT('Main Data'!AY1158)),1,0)</f>
        <v>0</v>
      </c>
      <c r="AO1158">
        <f>IF('Main Data'!AZ1158="Yes",1,0)</f>
        <v>0</v>
      </c>
      <c r="AP1158">
        <f>IF('Main Data'!BA1158="Yes",1,0)</f>
        <v>0</v>
      </c>
      <c r="AQ1158">
        <f>IF('Main Data'!BD1158="Yes",1,0)</f>
        <v>0</v>
      </c>
      <c r="AR1158">
        <f>IF('Main Data'!BE1158="A",1,0)</f>
        <v>0</v>
      </c>
      <c r="AS1158">
        <f>IF('Main Data'!BE1158="AA",1,0)</f>
        <v>1</v>
      </c>
      <c r="AT1158">
        <f>IF('Main Data'!BE1158="AAA",1,0)</f>
        <v>0</v>
      </c>
      <c r="AU1158">
        <f>IF('Main Data'!BE1158="AAAA",1,0)</f>
        <v>0</v>
      </c>
      <c r="AV1158">
        <f>IF('Main Data'!P1158="Yes",1,0)</f>
        <v>0</v>
      </c>
      <c r="AW1158">
        <f>IF('Main Data'!AP1158="Yes",1,0)</f>
        <v>0</v>
      </c>
      <c r="AX1158">
        <f>IF(OR('Main Data'!V1158="Yes", 'Main Data'!W1158="Yes",'Main Data'!X1158="Yes"),1,0)</f>
        <v>1</v>
      </c>
      <c r="AY1158">
        <f>IF(OR('Main Data'!Y1158="Yes",'Main Data'!Z1158="Yes"),1,0)</f>
        <v>0</v>
      </c>
      <c r="AZ1158">
        <f>IF('Main Data'!AR1158="Yes",1,0)</f>
        <v>0</v>
      </c>
      <c r="BA1158">
        <f>IF('Main Data'!AS1158="Yes",1,0)</f>
        <v>0</v>
      </c>
      <c r="BB1158">
        <f>IF('Main Data'!AG1158="Yes",1,0)</f>
        <v>0</v>
      </c>
      <c r="BC1158">
        <f>IF('Main Data'!AB1158="Yes",1,0)</f>
        <v>0</v>
      </c>
      <c r="BD1158">
        <f>IF('Main Data'!AA1158="Yes",1,0)</f>
        <v>0</v>
      </c>
      <c r="BE1158">
        <f>IF('Main Data'!AC1158="Yes",1,0)</f>
        <v>0</v>
      </c>
      <c r="BF1158">
        <f>IF('Main Data'!AF1158="Yes",1,0)</f>
        <v>0</v>
      </c>
      <c r="BG1158">
        <f>IF(OR('Main Data'!AI1158="Yes",'Main Data'!AL1158="Yes"),1,0)</f>
        <v>0</v>
      </c>
      <c r="BH1158">
        <f>IF('Main Data'!AJ1158="Yes",1,0)</f>
        <v>0</v>
      </c>
      <c r="BI1158">
        <f>IF('Main Data'!AK1158="Yes",1,0)</f>
        <v>0</v>
      </c>
      <c r="BJ1158">
        <f>IF('Main Data'!AM1158="Yes",1,0)</f>
        <v>0</v>
      </c>
      <c r="BK1158">
        <f>IF('Main Data'!AQ1158="Yes",1,0)</f>
        <v>0</v>
      </c>
      <c r="BL1158" s="21">
        <f t="shared" si="109"/>
        <v>0</v>
      </c>
      <c r="BM1158" s="21">
        <f t="shared" si="110"/>
        <v>1</v>
      </c>
      <c r="BN1158" s="21">
        <f t="shared" si="111"/>
        <v>0</v>
      </c>
      <c r="BO1158" s="21">
        <f t="shared" si="112"/>
        <v>0</v>
      </c>
      <c r="BP1158" s="21">
        <f t="shared" si="113"/>
        <v>0</v>
      </c>
    </row>
    <row r="1159" spans="1:68" x14ac:dyDescent="0.2">
      <c r="A1159">
        <v>1155</v>
      </c>
      <c r="B1159" s="33">
        <f>'Main Data'!C1159</f>
        <v>43779</v>
      </c>
      <c r="C1159">
        <f>'Main Data'!D1159</f>
        <v>641</v>
      </c>
      <c r="D1159" s="26">
        <f>'Main Data'!E1159</f>
        <v>95000</v>
      </c>
      <c r="E1159" s="26">
        <f>'Main Data'!F1159</f>
        <v>118750</v>
      </c>
      <c r="F1159" s="34">
        <f t="shared" si="108"/>
        <v>11.461632170582678</v>
      </c>
      <c r="G1159">
        <f>IF('Main Data'!H1159="AP",1,0)</f>
        <v>0</v>
      </c>
      <c r="H1159">
        <f>IF('Main Data'!H1159="Blancpain",1,0)</f>
        <v>0</v>
      </c>
      <c r="I1159">
        <f>IF('Main Data'!H1159="Breguet",1,0)</f>
        <v>0</v>
      </c>
      <c r="J1159">
        <f>IF('Main Data'!H1159="Breitling",1,0)</f>
        <v>0</v>
      </c>
      <c r="K1159">
        <f>IF('Main Data'!H1159="Cartier",1,0)</f>
        <v>0</v>
      </c>
      <c r="L1159">
        <f>IF('Main Data'!H1159="Gallet",1,0)</f>
        <v>0</v>
      </c>
      <c r="M1159">
        <f>IF('Main Data'!H1159="Girard Perregaux",1,0)</f>
        <v>0</v>
      </c>
      <c r="N1159">
        <f>IF('Main Data'!H1159="Gubelin",1,0)</f>
        <v>0</v>
      </c>
      <c r="O1159">
        <f>IF('Main Data'!H1159="Heuer",1,0)</f>
        <v>0</v>
      </c>
      <c r="P1159">
        <f>IF('Main Data'!H1159="IWC",1,0)</f>
        <v>0</v>
      </c>
      <c r="Q1159">
        <f>IF('Main Data'!H1159="JLC",1,0)</f>
        <v>0</v>
      </c>
      <c r="R1159">
        <f>IF('Main Data'!H1159="Longines",1,0)</f>
        <v>0</v>
      </c>
      <c r="S1159">
        <f>IF('Main Data'!H1159="Movado",1,0)</f>
        <v>0</v>
      </c>
      <c r="T1159">
        <f>IF('Main Data'!H1159="Omega",1,0)</f>
        <v>0</v>
      </c>
      <c r="U1159">
        <f>IF('Main Data'!H1159="Panerai",1,0)</f>
        <v>0</v>
      </c>
      <c r="V1159">
        <f>IF('Main Data'!H1159="Patek",1,0)</f>
        <v>1</v>
      </c>
      <c r="W1159">
        <f>IF('Main Data'!H1159="Rolex",1,0)</f>
        <v>0</v>
      </c>
      <c r="X1159">
        <f>IF('Main Data'!H1159="Tudor",1,0)</f>
        <v>0</v>
      </c>
      <c r="Y1159">
        <f>IF('Main Data'!H1159="Ulysse Nardin",1,0)</f>
        <v>0</v>
      </c>
      <c r="Z1159">
        <f>IF('Main Data'!H1159="Universal Geneve",1,0)</f>
        <v>0</v>
      </c>
      <c r="AA1159">
        <f>IF('Main Data'!H1159="Vacheron",1,0)</f>
        <v>0</v>
      </c>
      <c r="AB1159">
        <f>IF('Main Data'!H1159="Zenith",1,0)</f>
        <v>0</v>
      </c>
      <c r="AC1159">
        <f>IF('Main Data'!J1159="Stainless Steel",1,0)</f>
        <v>1</v>
      </c>
      <c r="AD1159">
        <f>IF('Main Data'!J1159="Two-tone",1,0)</f>
        <v>0</v>
      </c>
      <c r="AE1159">
        <f>IF(OR('Main Data'!J1159="YG 18K",'Main Data'!J1159="YG &lt;18K",'Main Data'!J1159="PG 18K",'Main Data'!J1159="PG &lt;18K",'Main Data'!J1159="WG 18K",'Main Data'!J1159="Mixes of 18K",'Main Data'!J1159="Mixes &lt;18K"),1,0)</f>
        <v>0</v>
      </c>
      <c r="AF1159">
        <f>IF('Main Data'!J1159="Platinum",1,0)</f>
        <v>0</v>
      </c>
      <c r="AG1159">
        <f>IF(OR('Main Data'!J1159="PVD",'Main Data'!J1159="Gold Plate",'Main Data'!J1159="Other"),1,0)</f>
        <v>0</v>
      </c>
      <c r="AH1159">
        <f>IF('Main Data'!N1159="Stainless Steel",1,0)</f>
        <v>1</v>
      </c>
      <c r="AI1159">
        <f>IF('Main Data'!N1159="Leather",1,0)</f>
        <v>0</v>
      </c>
      <c r="AJ1159">
        <f>IF('Main Data'!N1159="Two-tone",1,0)</f>
        <v>0</v>
      </c>
      <c r="AK1159">
        <f>IF(OR('Main Data'!N1159="YG 18K",'Main Data'!N1159="PG 18K",'Main Data'!N1159="WG 18K",'Main Data'!N1159="Mixes of 18K"),1,0)</f>
        <v>0</v>
      </c>
      <c r="AL1159">
        <f>IF(OR(,'Main Data'!N1159="PVD",'Main Data'!N1159="Gold plate"),1,0)</f>
        <v>0</v>
      </c>
      <c r="AM1159">
        <f>IF(OR('Main Data'!AV1159="Yes",'Main Data'!AW1159="Yes",'Main Data'!AU1159="Yes"),1,0)</f>
        <v>0</v>
      </c>
      <c r="AN1159">
        <f>IF(OR(ISTEXT('Main Data'!AX1159), ISTEXT('Main Data'!AY1159)),1,0)</f>
        <v>0</v>
      </c>
      <c r="AO1159">
        <f>IF('Main Data'!AZ1159="Yes",1,0)</f>
        <v>0</v>
      </c>
      <c r="AP1159">
        <f>IF('Main Data'!BA1159="Yes",1,0)</f>
        <v>0</v>
      </c>
      <c r="AQ1159">
        <f>IF('Main Data'!BD1159="Yes",1,0)</f>
        <v>0</v>
      </c>
      <c r="AR1159">
        <f>IF('Main Data'!BE1159="A",1,0)</f>
        <v>0</v>
      </c>
      <c r="AS1159">
        <f>IF('Main Data'!BE1159="AA",1,0)</f>
        <v>0</v>
      </c>
      <c r="AT1159">
        <f>IF('Main Data'!BE1159="AAA",1,0)</f>
        <v>0</v>
      </c>
      <c r="AU1159">
        <f>IF('Main Data'!BE1159="AAAA",1,0)</f>
        <v>1</v>
      </c>
      <c r="AV1159">
        <f>IF('Main Data'!P1159="Yes",1,0)</f>
        <v>0</v>
      </c>
      <c r="AW1159">
        <f>IF('Main Data'!AP1159="Yes",1,0)</f>
        <v>0</v>
      </c>
      <c r="AX1159">
        <f>IF(OR('Main Data'!V1159="Yes", 'Main Data'!W1159="Yes",'Main Data'!X1159="Yes"),1,0)</f>
        <v>1</v>
      </c>
      <c r="AY1159">
        <f>IF(OR('Main Data'!Y1159="Yes",'Main Data'!Z1159="Yes"),1,0)</f>
        <v>0</v>
      </c>
      <c r="AZ1159">
        <f>IF('Main Data'!AR1159="Yes",1,0)</f>
        <v>0</v>
      </c>
      <c r="BA1159">
        <f>IF('Main Data'!AS1159="Yes",1,0)</f>
        <v>0</v>
      </c>
      <c r="BB1159">
        <f>IF('Main Data'!AG1159="Yes",1,0)</f>
        <v>0</v>
      </c>
      <c r="BC1159">
        <f>IF('Main Data'!AB1159="Yes",1,0)</f>
        <v>0</v>
      </c>
      <c r="BD1159">
        <f>IF('Main Data'!AA1159="Yes",1,0)</f>
        <v>0</v>
      </c>
      <c r="BE1159">
        <f>IF('Main Data'!AC1159="Yes",1,0)</f>
        <v>0</v>
      </c>
      <c r="BF1159">
        <f>IF('Main Data'!AF1159="Yes",1,0)</f>
        <v>0</v>
      </c>
      <c r="BG1159">
        <f>IF(OR('Main Data'!AI1159="Yes",'Main Data'!AL1159="Yes"),1,0)</f>
        <v>0</v>
      </c>
      <c r="BH1159">
        <f>IF('Main Data'!AJ1159="Yes",1,0)</f>
        <v>0</v>
      </c>
      <c r="BI1159">
        <f>IF('Main Data'!AK1159="Yes",1,0)</f>
        <v>0</v>
      </c>
      <c r="BJ1159">
        <f>IF('Main Data'!AM1159="Yes",1,0)</f>
        <v>0</v>
      </c>
      <c r="BK1159">
        <f>IF('Main Data'!AQ1159="Yes",1,0)</f>
        <v>0</v>
      </c>
      <c r="BL1159" s="21">
        <f t="shared" si="109"/>
        <v>0</v>
      </c>
      <c r="BM1159" s="21">
        <f t="shared" si="110"/>
        <v>1</v>
      </c>
      <c r="BN1159" s="21">
        <f t="shared" si="111"/>
        <v>0</v>
      </c>
      <c r="BO1159" s="21">
        <f t="shared" si="112"/>
        <v>0</v>
      </c>
      <c r="BP1159" s="21">
        <f t="shared" si="113"/>
        <v>0</v>
      </c>
    </row>
    <row r="1160" spans="1:68" x14ac:dyDescent="0.2">
      <c r="A1160">
        <v>1156</v>
      </c>
      <c r="B1160" s="33">
        <f>'Main Data'!C1160</f>
        <v>43779</v>
      </c>
      <c r="C1160">
        <f>'Main Data'!D1160</f>
        <v>647</v>
      </c>
      <c r="D1160" s="26">
        <f>'Main Data'!E1160</f>
        <v>48000</v>
      </c>
      <c r="E1160" s="26">
        <f>'Main Data'!F1160</f>
        <v>60000</v>
      </c>
      <c r="F1160" s="34">
        <f t="shared" si="108"/>
        <v>10.778956289890028</v>
      </c>
      <c r="G1160">
        <f>IF('Main Data'!H1160="AP",1,0)</f>
        <v>0</v>
      </c>
      <c r="H1160">
        <f>IF('Main Data'!H1160="Blancpain",1,0)</f>
        <v>0</v>
      </c>
      <c r="I1160">
        <f>IF('Main Data'!H1160="Breguet",1,0)</f>
        <v>0</v>
      </c>
      <c r="J1160">
        <f>IF('Main Data'!H1160="Breitling",1,0)</f>
        <v>0</v>
      </c>
      <c r="K1160">
        <f>IF('Main Data'!H1160="Cartier",1,0)</f>
        <v>0</v>
      </c>
      <c r="L1160">
        <f>IF('Main Data'!H1160="Gallet",1,0)</f>
        <v>0</v>
      </c>
      <c r="M1160">
        <f>IF('Main Data'!H1160="Girard Perregaux",1,0)</f>
        <v>0</v>
      </c>
      <c r="N1160">
        <f>IF('Main Data'!H1160="Gubelin",1,0)</f>
        <v>0</v>
      </c>
      <c r="O1160">
        <f>IF('Main Data'!H1160="Heuer",1,0)</f>
        <v>0</v>
      </c>
      <c r="P1160">
        <f>IF('Main Data'!H1160="IWC",1,0)</f>
        <v>0</v>
      </c>
      <c r="Q1160">
        <f>IF('Main Data'!H1160="JLC",1,0)</f>
        <v>0</v>
      </c>
      <c r="R1160">
        <f>IF('Main Data'!H1160="Longines",1,0)</f>
        <v>0</v>
      </c>
      <c r="S1160">
        <f>IF('Main Data'!H1160="Movado",1,0)</f>
        <v>0</v>
      </c>
      <c r="T1160">
        <f>IF('Main Data'!H1160="Omega",1,0)</f>
        <v>0</v>
      </c>
      <c r="U1160">
        <f>IF('Main Data'!H1160="Panerai",1,0)</f>
        <v>0</v>
      </c>
      <c r="V1160">
        <f>IF('Main Data'!H1160="Patek",1,0)</f>
        <v>0</v>
      </c>
      <c r="W1160">
        <f>IF('Main Data'!H1160="Rolex",1,0)</f>
        <v>1</v>
      </c>
      <c r="X1160">
        <f>IF('Main Data'!H1160="Tudor",1,0)</f>
        <v>0</v>
      </c>
      <c r="Y1160">
        <f>IF('Main Data'!H1160="Ulysse Nardin",1,0)</f>
        <v>0</v>
      </c>
      <c r="Z1160">
        <f>IF('Main Data'!H1160="Universal Geneve",1,0)</f>
        <v>0</v>
      </c>
      <c r="AA1160">
        <f>IF('Main Data'!H1160="Vacheron",1,0)</f>
        <v>0</v>
      </c>
      <c r="AB1160">
        <f>IF('Main Data'!H1160="Zenith",1,0)</f>
        <v>0</v>
      </c>
      <c r="AC1160">
        <f>IF('Main Data'!J1160="Stainless Steel",1,0)</f>
        <v>1</v>
      </c>
      <c r="AD1160">
        <f>IF('Main Data'!J1160="Two-tone",1,0)</f>
        <v>0</v>
      </c>
      <c r="AE1160">
        <f>IF(OR('Main Data'!J1160="YG 18K",'Main Data'!J1160="YG &lt;18K",'Main Data'!J1160="PG 18K",'Main Data'!J1160="PG &lt;18K",'Main Data'!J1160="WG 18K",'Main Data'!J1160="Mixes of 18K",'Main Data'!J1160="Mixes &lt;18K"),1,0)</f>
        <v>0</v>
      </c>
      <c r="AF1160">
        <f>IF('Main Data'!J1160="Platinum",1,0)</f>
        <v>0</v>
      </c>
      <c r="AG1160">
        <f>IF(OR('Main Data'!J1160="PVD",'Main Data'!J1160="Gold Plate",'Main Data'!J1160="Other"),1,0)</f>
        <v>0</v>
      </c>
      <c r="AH1160">
        <f>IF('Main Data'!N1160="Stainless Steel",1,0)</f>
        <v>0</v>
      </c>
      <c r="AI1160">
        <f>IF('Main Data'!N1160="Leather",1,0)</f>
        <v>1</v>
      </c>
      <c r="AJ1160">
        <f>IF('Main Data'!N1160="Two-tone",1,0)</f>
        <v>0</v>
      </c>
      <c r="AK1160">
        <f>IF(OR('Main Data'!N1160="YG 18K",'Main Data'!N1160="PG 18K",'Main Data'!N1160="WG 18K",'Main Data'!N1160="Mixes of 18K"),1,0)</f>
        <v>0</v>
      </c>
      <c r="AL1160">
        <f>IF(OR(,'Main Data'!N1160="PVD",'Main Data'!N1160="Gold plate"),1,0)</f>
        <v>0</v>
      </c>
      <c r="AM1160">
        <f>IF(OR('Main Data'!AV1160="Yes",'Main Data'!AW1160="Yes",'Main Data'!AU1160="Yes"),1,0)</f>
        <v>0</v>
      </c>
      <c r="AN1160">
        <f>IF(OR(ISTEXT('Main Data'!AX1160), ISTEXT('Main Data'!AY1160)),1,0)</f>
        <v>0</v>
      </c>
      <c r="AO1160">
        <f>IF('Main Data'!AZ1160="Yes",1,0)</f>
        <v>0</v>
      </c>
      <c r="AP1160">
        <f>IF('Main Data'!BA1160="Yes",1,0)</f>
        <v>0</v>
      </c>
      <c r="AQ1160">
        <f>IF('Main Data'!BD1160="Yes",1,0)</f>
        <v>0</v>
      </c>
      <c r="AR1160">
        <f>IF('Main Data'!BE1160="A",1,0)</f>
        <v>0</v>
      </c>
      <c r="AS1160">
        <f>IF('Main Data'!BE1160="AA",1,0)</f>
        <v>0</v>
      </c>
      <c r="AT1160">
        <f>IF('Main Data'!BE1160="AAA",1,0)</f>
        <v>0</v>
      </c>
      <c r="AU1160">
        <f>IF('Main Data'!BE1160="AAAA",1,0)</f>
        <v>1</v>
      </c>
      <c r="AV1160">
        <f>IF('Main Data'!P1160="Yes",1,0)</f>
        <v>0</v>
      </c>
      <c r="AW1160">
        <f>IF('Main Data'!AP1160="Yes",1,0)</f>
        <v>0</v>
      </c>
      <c r="AX1160">
        <f>IF(OR('Main Data'!V1160="Yes", 'Main Data'!W1160="Yes",'Main Data'!X1160="Yes"),1,0)</f>
        <v>1</v>
      </c>
      <c r="AY1160">
        <f>IF(OR('Main Data'!Y1160="Yes",'Main Data'!Z1160="Yes"),1,0)</f>
        <v>1</v>
      </c>
      <c r="AZ1160">
        <f>IF('Main Data'!AR1160="Yes",1,0)</f>
        <v>0</v>
      </c>
      <c r="BA1160">
        <f>IF('Main Data'!AS1160="Yes",1,0)</f>
        <v>0</v>
      </c>
      <c r="BB1160">
        <f>IF('Main Data'!AG1160="Yes",1,0)</f>
        <v>0</v>
      </c>
      <c r="BC1160">
        <f>IF('Main Data'!AB1160="Yes",1,0)</f>
        <v>0</v>
      </c>
      <c r="BD1160">
        <f>IF('Main Data'!AA1160="Yes",1,0)</f>
        <v>0</v>
      </c>
      <c r="BE1160">
        <f>IF('Main Data'!AC1160="Yes",1,0)</f>
        <v>0</v>
      </c>
      <c r="BF1160">
        <f>IF('Main Data'!AF1160="Yes",1,0)</f>
        <v>0</v>
      </c>
      <c r="BG1160">
        <f>IF(OR('Main Data'!AI1160="Yes",'Main Data'!AL1160="Yes"),1,0)</f>
        <v>0</v>
      </c>
      <c r="BH1160">
        <f>IF('Main Data'!AJ1160="Yes",1,0)</f>
        <v>0</v>
      </c>
      <c r="BI1160">
        <f>IF('Main Data'!AK1160="Yes",1,0)</f>
        <v>0</v>
      </c>
      <c r="BJ1160">
        <f>IF('Main Data'!AM1160="Yes",1,0)</f>
        <v>0</v>
      </c>
      <c r="BK1160">
        <f>IF('Main Data'!AQ1160="Yes",1,0)</f>
        <v>0</v>
      </c>
      <c r="BL1160" s="21">
        <f t="shared" si="109"/>
        <v>0</v>
      </c>
      <c r="BM1160" s="21">
        <f t="shared" si="110"/>
        <v>1</v>
      </c>
      <c r="BN1160" s="21">
        <f t="shared" si="111"/>
        <v>0</v>
      </c>
      <c r="BO1160" s="21">
        <f t="shared" si="112"/>
        <v>0</v>
      </c>
      <c r="BP1160" s="21">
        <f t="shared" si="113"/>
        <v>0</v>
      </c>
    </row>
    <row r="1161" spans="1:68" x14ac:dyDescent="0.2">
      <c r="A1161">
        <v>1157</v>
      </c>
      <c r="B1161" s="33">
        <f>'Main Data'!C1161</f>
        <v>43779</v>
      </c>
      <c r="C1161">
        <f>'Main Data'!D1161</f>
        <v>648</v>
      </c>
      <c r="D1161" s="26">
        <f>'Main Data'!E1161</f>
        <v>8500</v>
      </c>
      <c r="E1161" s="26">
        <f>'Main Data'!F1161</f>
        <v>10625</v>
      </c>
      <c r="F1161" s="34">
        <f t="shared" si="108"/>
        <v>9.0478214424784085</v>
      </c>
      <c r="G1161">
        <f>IF('Main Data'!H1161="AP",1,0)</f>
        <v>0</v>
      </c>
      <c r="H1161">
        <f>IF('Main Data'!H1161="Blancpain",1,0)</f>
        <v>0</v>
      </c>
      <c r="I1161">
        <f>IF('Main Data'!H1161="Breguet",1,0)</f>
        <v>0</v>
      </c>
      <c r="J1161">
        <f>IF('Main Data'!H1161="Breitling",1,0)</f>
        <v>0</v>
      </c>
      <c r="K1161">
        <f>IF('Main Data'!H1161="Cartier",1,0)</f>
        <v>0</v>
      </c>
      <c r="L1161">
        <f>IF('Main Data'!H1161="Gallet",1,0)</f>
        <v>0</v>
      </c>
      <c r="M1161">
        <f>IF('Main Data'!H1161="Girard Perregaux",1,0)</f>
        <v>0</v>
      </c>
      <c r="N1161">
        <f>IF('Main Data'!H1161="Gubelin",1,0)</f>
        <v>0</v>
      </c>
      <c r="O1161">
        <f>IF('Main Data'!H1161="Heuer",1,0)</f>
        <v>0</v>
      </c>
      <c r="P1161">
        <f>IF('Main Data'!H1161="IWC",1,0)</f>
        <v>0</v>
      </c>
      <c r="Q1161">
        <f>IF('Main Data'!H1161="JLC",1,0)</f>
        <v>0</v>
      </c>
      <c r="R1161">
        <f>IF('Main Data'!H1161="Longines",1,0)</f>
        <v>0</v>
      </c>
      <c r="S1161">
        <f>IF('Main Data'!H1161="Movado",1,0)</f>
        <v>0</v>
      </c>
      <c r="T1161">
        <f>IF('Main Data'!H1161="Omega",1,0)</f>
        <v>0</v>
      </c>
      <c r="U1161">
        <f>IF('Main Data'!H1161="Panerai",1,0)</f>
        <v>0</v>
      </c>
      <c r="V1161">
        <f>IF('Main Data'!H1161="Patek",1,0)</f>
        <v>0</v>
      </c>
      <c r="W1161">
        <f>IF('Main Data'!H1161="Rolex",1,0)</f>
        <v>1</v>
      </c>
      <c r="X1161">
        <f>IF('Main Data'!H1161="Tudor",1,0)</f>
        <v>0</v>
      </c>
      <c r="Y1161">
        <f>IF('Main Data'!H1161="Ulysse Nardin",1,0)</f>
        <v>0</v>
      </c>
      <c r="Z1161">
        <f>IF('Main Data'!H1161="Universal Geneve",1,0)</f>
        <v>0</v>
      </c>
      <c r="AA1161">
        <f>IF('Main Data'!H1161="Vacheron",1,0)</f>
        <v>0</v>
      </c>
      <c r="AB1161">
        <f>IF('Main Data'!H1161="Zenith",1,0)</f>
        <v>0</v>
      </c>
      <c r="AC1161">
        <f>IF('Main Data'!J1161="Stainless Steel",1,0)</f>
        <v>1</v>
      </c>
      <c r="AD1161">
        <f>IF('Main Data'!J1161="Two-tone",1,0)</f>
        <v>0</v>
      </c>
      <c r="AE1161">
        <f>IF(OR('Main Data'!J1161="YG 18K",'Main Data'!J1161="YG &lt;18K",'Main Data'!J1161="PG 18K",'Main Data'!J1161="PG &lt;18K",'Main Data'!J1161="WG 18K",'Main Data'!J1161="Mixes of 18K",'Main Data'!J1161="Mixes &lt;18K"),1,0)</f>
        <v>0</v>
      </c>
      <c r="AF1161">
        <f>IF('Main Data'!J1161="Platinum",1,0)</f>
        <v>0</v>
      </c>
      <c r="AG1161">
        <f>IF(OR('Main Data'!J1161="PVD",'Main Data'!J1161="Gold Plate",'Main Data'!J1161="Other"),1,0)</f>
        <v>0</v>
      </c>
      <c r="AH1161">
        <f>IF('Main Data'!N1161="Stainless Steel",1,0)</f>
        <v>0</v>
      </c>
      <c r="AI1161">
        <f>IF('Main Data'!N1161="Leather",1,0)</f>
        <v>1</v>
      </c>
      <c r="AJ1161">
        <f>IF('Main Data'!N1161="Two-tone",1,0)</f>
        <v>0</v>
      </c>
      <c r="AK1161">
        <f>IF(OR('Main Data'!N1161="YG 18K",'Main Data'!N1161="PG 18K",'Main Data'!N1161="WG 18K",'Main Data'!N1161="Mixes of 18K"),1,0)</f>
        <v>0</v>
      </c>
      <c r="AL1161">
        <f>IF(OR(,'Main Data'!N1161="PVD",'Main Data'!N1161="Gold plate"),1,0)</f>
        <v>0</v>
      </c>
      <c r="AM1161">
        <f>IF(OR('Main Data'!AV1161="Yes",'Main Data'!AW1161="Yes",'Main Data'!AU1161="Yes"),1,0)</f>
        <v>0</v>
      </c>
      <c r="AN1161">
        <f>IF(OR(ISTEXT('Main Data'!AX1161), ISTEXT('Main Data'!AY1161)),1,0)</f>
        <v>0</v>
      </c>
      <c r="AO1161">
        <f>IF('Main Data'!AZ1161="Yes",1,0)</f>
        <v>0</v>
      </c>
      <c r="AP1161">
        <f>IF('Main Data'!BA1161="Yes",1,0)</f>
        <v>0</v>
      </c>
      <c r="AQ1161">
        <f>IF('Main Data'!BD1161="Yes",1,0)</f>
        <v>0</v>
      </c>
      <c r="AR1161">
        <f>IF('Main Data'!BE1161="A",1,0)</f>
        <v>0</v>
      </c>
      <c r="AS1161">
        <f>IF('Main Data'!BE1161="AA",1,0)</f>
        <v>1</v>
      </c>
      <c r="AT1161">
        <f>IF('Main Data'!BE1161="AAA",1,0)</f>
        <v>0</v>
      </c>
      <c r="AU1161">
        <f>IF('Main Data'!BE1161="AAAA",1,0)</f>
        <v>0</v>
      </c>
      <c r="AV1161">
        <f>IF('Main Data'!P1161="Yes",1,0)</f>
        <v>0</v>
      </c>
      <c r="AW1161">
        <f>IF('Main Data'!AP1161="Yes",1,0)</f>
        <v>0</v>
      </c>
      <c r="AX1161">
        <f>IF(OR('Main Data'!V1161="Yes", 'Main Data'!W1161="Yes",'Main Data'!X1161="Yes"),1,0)</f>
        <v>0</v>
      </c>
      <c r="AY1161">
        <f>IF(OR('Main Data'!Y1161="Yes",'Main Data'!Z1161="Yes"),1,0)</f>
        <v>0</v>
      </c>
      <c r="AZ1161">
        <f>IF('Main Data'!AR1161="Yes",1,0)</f>
        <v>0</v>
      </c>
      <c r="BA1161">
        <f>IF('Main Data'!AS1161="Yes",1,0)</f>
        <v>0</v>
      </c>
      <c r="BB1161">
        <f>IF('Main Data'!AG1161="Yes",1,0)</f>
        <v>0</v>
      </c>
      <c r="BC1161">
        <f>IF('Main Data'!AB1161="Yes",1,0)</f>
        <v>0</v>
      </c>
      <c r="BD1161">
        <f>IF('Main Data'!AA1161="Yes",1,0)</f>
        <v>0</v>
      </c>
      <c r="BE1161">
        <f>IF('Main Data'!AC1161="Yes",1,0)</f>
        <v>0</v>
      </c>
      <c r="BF1161">
        <f>IF('Main Data'!AF1161="Yes",1,0)</f>
        <v>0</v>
      </c>
      <c r="BG1161">
        <f>IF(OR('Main Data'!AI1161="Yes",'Main Data'!AL1161="Yes"),1,0)</f>
        <v>1</v>
      </c>
      <c r="BH1161">
        <f>IF('Main Data'!AJ1161="Yes",1,0)</f>
        <v>0</v>
      </c>
      <c r="BI1161">
        <f>IF('Main Data'!AK1161="Yes",1,0)</f>
        <v>0</v>
      </c>
      <c r="BJ1161">
        <f>IF('Main Data'!AM1161="Yes",1,0)</f>
        <v>0</v>
      </c>
      <c r="BK1161">
        <f>IF('Main Data'!AQ1161="Yes",1,0)</f>
        <v>0</v>
      </c>
      <c r="BL1161" s="21">
        <f t="shared" si="109"/>
        <v>0</v>
      </c>
      <c r="BM1161" s="21">
        <f t="shared" si="110"/>
        <v>1</v>
      </c>
      <c r="BN1161" s="21">
        <f t="shared" si="111"/>
        <v>0</v>
      </c>
      <c r="BO1161" s="21">
        <f t="shared" si="112"/>
        <v>0</v>
      </c>
      <c r="BP1161" s="21">
        <f t="shared" si="113"/>
        <v>0</v>
      </c>
    </row>
    <row r="1162" spans="1:68" x14ac:dyDescent="0.2">
      <c r="A1162">
        <v>1158</v>
      </c>
      <c r="B1162" s="33">
        <f>'Main Data'!C1162</f>
        <v>43779</v>
      </c>
      <c r="C1162">
        <f>'Main Data'!D1162</f>
        <v>649</v>
      </c>
      <c r="D1162" s="26">
        <f>'Main Data'!E1162</f>
        <v>3800</v>
      </c>
      <c r="E1162" s="26">
        <f>'Main Data'!F1162</f>
        <v>4750</v>
      </c>
      <c r="F1162" s="34">
        <f t="shared" si="108"/>
        <v>8.2427563457144775</v>
      </c>
      <c r="G1162">
        <f>IF('Main Data'!H1162="AP",1,0)</f>
        <v>0</v>
      </c>
      <c r="H1162">
        <f>IF('Main Data'!H1162="Blancpain",1,0)</f>
        <v>0</v>
      </c>
      <c r="I1162">
        <f>IF('Main Data'!H1162="Breguet",1,0)</f>
        <v>0</v>
      </c>
      <c r="J1162">
        <f>IF('Main Data'!H1162="Breitling",1,0)</f>
        <v>0</v>
      </c>
      <c r="K1162">
        <f>IF('Main Data'!H1162="Cartier",1,0)</f>
        <v>0</v>
      </c>
      <c r="L1162">
        <f>IF('Main Data'!H1162="Gallet",1,0)</f>
        <v>0</v>
      </c>
      <c r="M1162">
        <f>IF('Main Data'!H1162="Girard Perregaux",1,0)</f>
        <v>0</v>
      </c>
      <c r="N1162">
        <f>IF('Main Data'!H1162="Gubelin",1,0)</f>
        <v>0</v>
      </c>
      <c r="O1162">
        <f>IF('Main Data'!H1162="Heuer",1,0)</f>
        <v>0</v>
      </c>
      <c r="P1162">
        <f>IF('Main Data'!H1162="IWC",1,0)</f>
        <v>0</v>
      </c>
      <c r="Q1162">
        <f>IF('Main Data'!H1162="JLC",1,0)</f>
        <v>0</v>
      </c>
      <c r="R1162">
        <f>IF('Main Data'!H1162="Longines",1,0)</f>
        <v>0</v>
      </c>
      <c r="S1162">
        <f>IF('Main Data'!H1162="Movado",1,0)</f>
        <v>0</v>
      </c>
      <c r="T1162">
        <f>IF('Main Data'!H1162="Omega",1,0)</f>
        <v>0</v>
      </c>
      <c r="U1162">
        <f>IF('Main Data'!H1162="Panerai",1,0)</f>
        <v>0</v>
      </c>
      <c r="V1162">
        <f>IF('Main Data'!H1162="Patek",1,0)</f>
        <v>0</v>
      </c>
      <c r="W1162">
        <f>IF('Main Data'!H1162="Rolex",1,0)</f>
        <v>1</v>
      </c>
      <c r="X1162">
        <f>IF('Main Data'!H1162="Tudor",1,0)</f>
        <v>0</v>
      </c>
      <c r="Y1162">
        <f>IF('Main Data'!H1162="Ulysse Nardin",1,0)</f>
        <v>0</v>
      </c>
      <c r="Z1162">
        <f>IF('Main Data'!H1162="Universal Geneve",1,0)</f>
        <v>0</v>
      </c>
      <c r="AA1162">
        <f>IF('Main Data'!H1162="Vacheron",1,0)</f>
        <v>0</v>
      </c>
      <c r="AB1162">
        <f>IF('Main Data'!H1162="Zenith",1,0)</f>
        <v>0</v>
      </c>
      <c r="AC1162">
        <f>IF('Main Data'!J1162="Stainless Steel",1,0)</f>
        <v>1</v>
      </c>
      <c r="AD1162">
        <f>IF('Main Data'!J1162="Two-tone",1,0)</f>
        <v>0</v>
      </c>
      <c r="AE1162">
        <f>IF(OR('Main Data'!J1162="YG 18K",'Main Data'!J1162="YG &lt;18K",'Main Data'!J1162="PG 18K",'Main Data'!J1162="PG &lt;18K",'Main Data'!J1162="WG 18K",'Main Data'!J1162="Mixes of 18K",'Main Data'!J1162="Mixes &lt;18K"),1,0)</f>
        <v>0</v>
      </c>
      <c r="AF1162">
        <f>IF('Main Data'!J1162="Platinum",1,0)</f>
        <v>0</v>
      </c>
      <c r="AG1162">
        <f>IF(OR('Main Data'!J1162="PVD",'Main Data'!J1162="Gold Plate",'Main Data'!J1162="Other"),1,0)</f>
        <v>0</v>
      </c>
      <c r="AH1162">
        <f>IF('Main Data'!N1162="Stainless Steel",1,0)</f>
        <v>1</v>
      </c>
      <c r="AI1162">
        <f>IF('Main Data'!N1162="Leather",1,0)</f>
        <v>0</v>
      </c>
      <c r="AJ1162">
        <f>IF('Main Data'!N1162="Two-tone",1,0)</f>
        <v>0</v>
      </c>
      <c r="AK1162">
        <f>IF(OR('Main Data'!N1162="YG 18K",'Main Data'!N1162="PG 18K",'Main Data'!N1162="WG 18K",'Main Data'!N1162="Mixes of 18K"),1,0)</f>
        <v>0</v>
      </c>
      <c r="AL1162">
        <f>IF(OR(,'Main Data'!N1162="PVD",'Main Data'!N1162="Gold plate"),1,0)</f>
        <v>0</v>
      </c>
      <c r="AM1162">
        <f>IF(OR('Main Data'!AV1162="Yes",'Main Data'!AW1162="Yes",'Main Data'!AU1162="Yes"),1,0)</f>
        <v>0</v>
      </c>
      <c r="AN1162">
        <f>IF(OR(ISTEXT('Main Data'!AX1162), ISTEXT('Main Data'!AY1162)),1,0)</f>
        <v>0</v>
      </c>
      <c r="AO1162">
        <f>IF('Main Data'!AZ1162="Yes",1,0)</f>
        <v>0</v>
      </c>
      <c r="AP1162">
        <f>IF('Main Data'!BA1162="Yes",1,0)</f>
        <v>0</v>
      </c>
      <c r="AQ1162">
        <f>IF('Main Data'!BD1162="Yes",1,0)</f>
        <v>0</v>
      </c>
      <c r="AR1162">
        <f>IF('Main Data'!BE1162="A",1,0)</f>
        <v>0</v>
      </c>
      <c r="AS1162">
        <f>IF('Main Data'!BE1162="AA",1,0)</f>
        <v>0</v>
      </c>
      <c r="AT1162">
        <f>IF('Main Data'!BE1162="AAA",1,0)</f>
        <v>1</v>
      </c>
      <c r="AU1162">
        <f>IF('Main Data'!BE1162="AAAA",1,0)</f>
        <v>0</v>
      </c>
      <c r="AV1162">
        <f>IF('Main Data'!P1162="Yes",1,0)</f>
        <v>1</v>
      </c>
      <c r="AW1162">
        <f>IF('Main Data'!AP1162="Yes",1,0)</f>
        <v>0</v>
      </c>
      <c r="AX1162">
        <f>IF(OR('Main Data'!V1162="Yes", 'Main Data'!W1162="Yes",'Main Data'!X1162="Yes"),1,0)</f>
        <v>0</v>
      </c>
      <c r="AY1162">
        <f>IF(OR('Main Data'!Y1162="Yes",'Main Data'!Z1162="Yes"),1,0)</f>
        <v>0</v>
      </c>
      <c r="AZ1162">
        <f>IF('Main Data'!AR1162="Yes",1,0)</f>
        <v>0</v>
      </c>
      <c r="BA1162">
        <f>IF('Main Data'!AS1162="Yes",1,0)</f>
        <v>0</v>
      </c>
      <c r="BB1162">
        <f>IF('Main Data'!AG1162="Yes",1,0)</f>
        <v>0</v>
      </c>
      <c r="BC1162">
        <f>IF('Main Data'!AB1162="Yes",1,0)</f>
        <v>0</v>
      </c>
      <c r="BD1162">
        <f>IF('Main Data'!AA1162="Yes",1,0)</f>
        <v>0</v>
      </c>
      <c r="BE1162">
        <f>IF('Main Data'!AC1162="Yes",1,0)</f>
        <v>0</v>
      </c>
      <c r="BF1162">
        <f>IF('Main Data'!AF1162="Yes",1,0)</f>
        <v>0</v>
      </c>
      <c r="BG1162">
        <f>IF(OR('Main Data'!AI1162="Yes",'Main Data'!AL1162="Yes"),1,0)</f>
        <v>0</v>
      </c>
      <c r="BH1162">
        <f>IF('Main Data'!AJ1162="Yes",1,0)</f>
        <v>0</v>
      </c>
      <c r="BI1162">
        <f>IF('Main Data'!AK1162="Yes",1,0)</f>
        <v>0</v>
      </c>
      <c r="BJ1162">
        <f>IF('Main Data'!AM1162="Yes",1,0)</f>
        <v>0</v>
      </c>
      <c r="BK1162">
        <f>IF('Main Data'!AQ1162="Yes",1,0)</f>
        <v>0</v>
      </c>
      <c r="BL1162" s="21">
        <f t="shared" si="109"/>
        <v>0</v>
      </c>
      <c r="BM1162" s="21">
        <f t="shared" si="110"/>
        <v>1</v>
      </c>
      <c r="BN1162" s="21">
        <f t="shared" si="111"/>
        <v>0</v>
      </c>
      <c r="BO1162" s="21">
        <f t="shared" si="112"/>
        <v>0</v>
      </c>
      <c r="BP1162" s="21">
        <f t="shared" si="113"/>
        <v>0</v>
      </c>
    </row>
    <row r="1163" spans="1:68" x14ac:dyDescent="0.2">
      <c r="A1163">
        <v>1159</v>
      </c>
      <c r="B1163" s="33">
        <f>'Main Data'!C1163</f>
        <v>43779</v>
      </c>
      <c r="C1163">
        <f>'Main Data'!D1163</f>
        <v>652</v>
      </c>
      <c r="D1163" s="26">
        <f>'Main Data'!E1163</f>
        <v>100000</v>
      </c>
      <c r="E1163" s="26">
        <f>'Main Data'!F1163</f>
        <v>362500</v>
      </c>
      <c r="F1163" s="34">
        <f t="shared" si="108"/>
        <v>11.512925464970229</v>
      </c>
      <c r="G1163">
        <f>IF('Main Data'!H1163="AP",1,0)</f>
        <v>0</v>
      </c>
      <c r="H1163">
        <f>IF('Main Data'!H1163="Blancpain",1,0)</f>
        <v>0</v>
      </c>
      <c r="I1163">
        <f>IF('Main Data'!H1163="Breguet",1,0)</f>
        <v>0</v>
      </c>
      <c r="J1163">
        <f>IF('Main Data'!H1163="Breitling",1,0)</f>
        <v>0</v>
      </c>
      <c r="K1163">
        <f>IF('Main Data'!H1163="Cartier",1,0)</f>
        <v>0</v>
      </c>
      <c r="L1163">
        <f>IF('Main Data'!H1163="Gallet",1,0)</f>
        <v>0</v>
      </c>
      <c r="M1163">
        <f>IF('Main Data'!H1163="Girard Perregaux",1,0)</f>
        <v>0</v>
      </c>
      <c r="N1163">
        <f>IF('Main Data'!H1163="Gubelin",1,0)</f>
        <v>0</v>
      </c>
      <c r="O1163">
        <f>IF('Main Data'!H1163="Heuer",1,0)</f>
        <v>0</v>
      </c>
      <c r="P1163">
        <f>IF('Main Data'!H1163="IWC",1,0)</f>
        <v>0</v>
      </c>
      <c r="Q1163">
        <f>IF('Main Data'!H1163="JLC",1,0)</f>
        <v>0</v>
      </c>
      <c r="R1163">
        <f>IF('Main Data'!H1163="Longines",1,0)</f>
        <v>0</v>
      </c>
      <c r="S1163">
        <f>IF('Main Data'!H1163="Movado",1,0)</f>
        <v>0</v>
      </c>
      <c r="T1163">
        <f>IF('Main Data'!H1163="Omega",1,0)</f>
        <v>0</v>
      </c>
      <c r="U1163">
        <f>IF('Main Data'!H1163="Panerai",1,0)</f>
        <v>0</v>
      </c>
      <c r="V1163">
        <f>IF('Main Data'!H1163="Patek",1,0)</f>
        <v>0</v>
      </c>
      <c r="W1163">
        <f>IF('Main Data'!H1163="Rolex",1,0)</f>
        <v>1</v>
      </c>
      <c r="X1163">
        <f>IF('Main Data'!H1163="Tudor",1,0)</f>
        <v>0</v>
      </c>
      <c r="Y1163">
        <f>IF('Main Data'!H1163="Ulysse Nardin",1,0)</f>
        <v>0</v>
      </c>
      <c r="Z1163">
        <f>IF('Main Data'!H1163="Universal Geneve",1,0)</f>
        <v>0</v>
      </c>
      <c r="AA1163">
        <f>IF('Main Data'!H1163="Vacheron",1,0)</f>
        <v>0</v>
      </c>
      <c r="AB1163">
        <f>IF('Main Data'!H1163="Zenith",1,0)</f>
        <v>0</v>
      </c>
      <c r="AC1163">
        <f>IF('Main Data'!J1163="Stainless Steel",1,0)</f>
        <v>1</v>
      </c>
      <c r="AD1163">
        <f>IF('Main Data'!J1163="Two-tone",1,0)</f>
        <v>0</v>
      </c>
      <c r="AE1163">
        <f>IF(OR('Main Data'!J1163="YG 18K",'Main Data'!J1163="YG &lt;18K",'Main Data'!J1163="PG 18K",'Main Data'!J1163="PG &lt;18K",'Main Data'!J1163="WG 18K",'Main Data'!J1163="Mixes of 18K",'Main Data'!J1163="Mixes &lt;18K"),1,0)</f>
        <v>0</v>
      </c>
      <c r="AF1163">
        <f>IF('Main Data'!J1163="Platinum",1,0)</f>
        <v>0</v>
      </c>
      <c r="AG1163">
        <f>IF(OR('Main Data'!J1163="PVD",'Main Data'!J1163="Gold Plate",'Main Data'!J1163="Other"),1,0)</f>
        <v>0</v>
      </c>
      <c r="AH1163">
        <f>IF('Main Data'!N1163="Stainless Steel",1,0)</f>
        <v>0</v>
      </c>
      <c r="AI1163">
        <f>IF('Main Data'!N1163="Leather",1,0)</f>
        <v>1</v>
      </c>
      <c r="AJ1163">
        <f>IF('Main Data'!N1163="Two-tone",1,0)</f>
        <v>0</v>
      </c>
      <c r="AK1163">
        <f>IF(OR('Main Data'!N1163="YG 18K",'Main Data'!N1163="PG 18K",'Main Data'!N1163="WG 18K",'Main Data'!N1163="Mixes of 18K"),1,0)</f>
        <v>0</v>
      </c>
      <c r="AL1163">
        <f>IF(OR(,'Main Data'!N1163="PVD",'Main Data'!N1163="Gold plate"),1,0)</f>
        <v>0</v>
      </c>
      <c r="AM1163">
        <f>IF(OR('Main Data'!AV1163="Yes",'Main Data'!AW1163="Yes",'Main Data'!AU1163="Yes"),1,0)</f>
        <v>0</v>
      </c>
      <c r="AN1163">
        <f>IF(OR(ISTEXT('Main Data'!AX1163), ISTEXT('Main Data'!AY1163)),1,0)</f>
        <v>0</v>
      </c>
      <c r="AO1163">
        <f>IF('Main Data'!AZ1163="Yes",1,0)</f>
        <v>1</v>
      </c>
      <c r="AP1163">
        <f>IF('Main Data'!BA1163="Yes",1,0)</f>
        <v>0</v>
      </c>
      <c r="AQ1163">
        <f>IF('Main Data'!BD1163="Yes",1,0)</f>
        <v>0</v>
      </c>
      <c r="AR1163">
        <f>IF('Main Data'!BE1163="A",1,0)</f>
        <v>0</v>
      </c>
      <c r="AS1163">
        <f>IF('Main Data'!BE1163="AA",1,0)</f>
        <v>0</v>
      </c>
      <c r="AT1163">
        <f>IF('Main Data'!BE1163="AAA",1,0)</f>
        <v>0</v>
      </c>
      <c r="AU1163">
        <f>IF('Main Data'!BE1163="AAAA",1,0)</f>
        <v>1</v>
      </c>
      <c r="AV1163">
        <f>IF('Main Data'!P1163="Yes",1,0)</f>
        <v>0</v>
      </c>
      <c r="AW1163">
        <f>IF('Main Data'!AP1163="Yes",1,0)</f>
        <v>0</v>
      </c>
      <c r="AX1163">
        <f>IF(OR('Main Data'!V1163="Yes", 'Main Data'!W1163="Yes",'Main Data'!X1163="Yes"),1,0)</f>
        <v>0</v>
      </c>
      <c r="AY1163">
        <f>IF(OR('Main Data'!Y1163="Yes",'Main Data'!Z1163="Yes"),1,0)</f>
        <v>0</v>
      </c>
      <c r="AZ1163">
        <f>IF('Main Data'!AR1163="Yes",1,0)</f>
        <v>0</v>
      </c>
      <c r="BA1163">
        <f>IF('Main Data'!AS1163="Yes",1,0)</f>
        <v>0</v>
      </c>
      <c r="BB1163">
        <f>IF('Main Data'!AG1163="Yes",1,0)</f>
        <v>0</v>
      </c>
      <c r="BC1163">
        <f>IF('Main Data'!AB1163="Yes",1,0)</f>
        <v>0</v>
      </c>
      <c r="BD1163">
        <f>IF('Main Data'!AA1163="Yes",1,0)</f>
        <v>0</v>
      </c>
      <c r="BE1163">
        <f>IF('Main Data'!AC1163="Yes",1,0)</f>
        <v>0</v>
      </c>
      <c r="BF1163">
        <f>IF('Main Data'!AF1163="Yes",1,0)</f>
        <v>0</v>
      </c>
      <c r="BG1163">
        <f>IF(OR('Main Data'!AI1163="Yes",'Main Data'!AL1163="Yes"),1,0)</f>
        <v>1</v>
      </c>
      <c r="BH1163">
        <f>IF('Main Data'!AJ1163="Yes",1,0)</f>
        <v>0</v>
      </c>
      <c r="BI1163">
        <f>IF('Main Data'!AK1163="Yes",1,0)</f>
        <v>0</v>
      </c>
      <c r="BJ1163">
        <f>IF('Main Data'!AM1163="Yes",1,0)</f>
        <v>0</v>
      </c>
      <c r="BK1163">
        <f>IF('Main Data'!AQ1163="Yes",1,0)</f>
        <v>0</v>
      </c>
      <c r="BL1163" s="21">
        <f t="shared" si="109"/>
        <v>0</v>
      </c>
      <c r="BM1163" s="21">
        <f t="shared" si="110"/>
        <v>1</v>
      </c>
      <c r="BN1163" s="21">
        <f t="shared" si="111"/>
        <v>0</v>
      </c>
      <c r="BO1163" s="21">
        <f t="shared" si="112"/>
        <v>0</v>
      </c>
      <c r="BP1163" s="21">
        <f t="shared" si="113"/>
        <v>0</v>
      </c>
    </row>
    <row r="1164" spans="1:68" x14ac:dyDescent="0.2">
      <c r="A1164">
        <v>1160</v>
      </c>
      <c r="B1164" s="33">
        <f>'Main Data'!C1164</f>
        <v>43596</v>
      </c>
      <c r="C1164">
        <f>'Main Data'!D1164</f>
        <v>36</v>
      </c>
      <c r="D1164" s="26">
        <f>'Main Data'!E1164</f>
        <v>1900</v>
      </c>
      <c r="E1164" s="26">
        <f>'Main Data'!F1164</f>
        <v>2375</v>
      </c>
      <c r="F1164" s="34">
        <f t="shared" si="108"/>
        <v>7.5496091651545321</v>
      </c>
      <c r="G1164">
        <f>IF('Main Data'!H1164="AP",1,0)</f>
        <v>0</v>
      </c>
      <c r="H1164">
        <f>IF('Main Data'!H1164="Blancpain",1,0)</f>
        <v>0</v>
      </c>
      <c r="I1164">
        <f>IF('Main Data'!H1164="Breguet",1,0)</f>
        <v>0</v>
      </c>
      <c r="J1164">
        <f>IF('Main Data'!H1164="Breitling",1,0)</f>
        <v>0</v>
      </c>
      <c r="K1164">
        <f>IF('Main Data'!H1164="Cartier",1,0)</f>
        <v>0</v>
      </c>
      <c r="L1164">
        <f>IF('Main Data'!H1164="Gallet",1,0)</f>
        <v>0</v>
      </c>
      <c r="M1164">
        <f>IF('Main Data'!H1164="Girard Perregaux",1,0)</f>
        <v>0</v>
      </c>
      <c r="N1164">
        <f>IF('Main Data'!H1164="Gubelin",1,0)</f>
        <v>0</v>
      </c>
      <c r="O1164">
        <f>IF('Main Data'!H1164="Heuer",1,0)</f>
        <v>0</v>
      </c>
      <c r="P1164">
        <f>IF('Main Data'!H1164="IWC",1,0)</f>
        <v>1</v>
      </c>
      <c r="Q1164">
        <f>IF('Main Data'!H1164="JLC",1,0)</f>
        <v>0</v>
      </c>
      <c r="R1164">
        <f>IF('Main Data'!H1164="Longines",1,0)</f>
        <v>0</v>
      </c>
      <c r="S1164">
        <f>IF('Main Data'!H1164="Movado",1,0)</f>
        <v>0</v>
      </c>
      <c r="T1164">
        <f>IF('Main Data'!H1164="Omega",1,0)</f>
        <v>0</v>
      </c>
      <c r="U1164">
        <f>IF('Main Data'!H1164="Panerai",1,0)</f>
        <v>0</v>
      </c>
      <c r="V1164">
        <f>IF('Main Data'!H1164="Patek",1,0)</f>
        <v>0</v>
      </c>
      <c r="W1164">
        <f>IF('Main Data'!H1164="Rolex",1,0)</f>
        <v>0</v>
      </c>
      <c r="X1164">
        <f>IF('Main Data'!H1164="Tudor",1,0)</f>
        <v>0</v>
      </c>
      <c r="Y1164">
        <f>IF('Main Data'!H1164="Ulysse Nardin",1,0)</f>
        <v>0</v>
      </c>
      <c r="Z1164">
        <f>IF('Main Data'!H1164="Universal Geneve",1,0)</f>
        <v>0</v>
      </c>
      <c r="AA1164">
        <f>IF('Main Data'!H1164="Vacheron",1,0)</f>
        <v>0</v>
      </c>
      <c r="AB1164">
        <f>IF('Main Data'!H1164="Zenith",1,0)</f>
        <v>0</v>
      </c>
      <c r="AC1164">
        <f>IF('Main Data'!J1164="Stainless Steel",1,0)</f>
        <v>0</v>
      </c>
      <c r="AD1164">
        <f>IF('Main Data'!J1164="Two-tone",1,0)</f>
        <v>0</v>
      </c>
      <c r="AE1164">
        <f>IF(OR('Main Data'!J1164="YG 18K",'Main Data'!J1164="YG &lt;18K",'Main Data'!J1164="PG 18K",'Main Data'!J1164="PG &lt;18K",'Main Data'!J1164="WG 18K",'Main Data'!J1164="Mixes of 18K",'Main Data'!J1164="Mixes &lt;18K"),1,0)</f>
        <v>1</v>
      </c>
      <c r="AF1164">
        <f>IF('Main Data'!J1164="Platinum",1,0)</f>
        <v>0</v>
      </c>
      <c r="AG1164">
        <f>IF(OR('Main Data'!J1164="PVD",'Main Data'!J1164="Gold Plate",'Main Data'!J1164="Other"),1,0)</f>
        <v>0</v>
      </c>
      <c r="AH1164">
        <f>IF('Main Data'!N1164="Stainless Steel",1,0)</f>
        <v>0</v>
      </c>
      <c r="AI1164">
        <f>IF('Main Data'!N1164="Leather",1,0)</f>
        <v>1</v>
      </c>
      <c r="AJ1164">
        <f>IF('Main Data'!N1164="Two-tone",1,0)</f>
        <v>0</v>
      </c>
      <c r="AK1164">
        <f>IF(OR('Main Data'!N1164="YG 18K",'Main Data'!N1164="PG 18K",'Main Data'!N1164="WG 18K",'Main Data'!N1164="Mixes of 18K"),1,0)</f>
        <v>0</v>
      </c>
      <c r="AL1164">
        <f>IF(OR(,'Main Data'!N1164="PVD",'Main Data'!N1164="Gold plate"),1,0)</f>
        <v>0</v>
      </c>
      <c r="AM1164">
        <f>IF(OR('Main Data'!AV1164="Yes",'Main Data'!AW1164="Yes",'Main Data'!AU1164="Yes"),1,0)</f>
        <v>0</v>
      </c>
      <c r="AN1164">
        <f>IF(OR(ISTEXT('Main Data'!AX1164), ISTEXT('Main Data'!AY1164)),1,0)</f>
        <v>0</v>
      </c>
      <c r="AO1164">
        <f>IF('Main Data'!AZ1164="Yes",1,0)</f>
        <v>0</v>
      </c>
      <c r="AP1164">
        <f>IF('Main Data'!BA1164="Yes",1,0)</f>
        <v>0</v>
      </c>
      <c r="AQ1164">
        <f>IF('Main Data'!BD1164="Yes",1,0)</f>
        <v>0</v>
      </c>
      <c r="AR1164">
        <f>IF('Main Data'!BE1164="A",1,0)</f>
        <v>0</v>
      </c>
      <c r="AS1164">
        <f>IF('Main Data'!BE1164="AA",1,0)</f>
        <v>1</v>
      </c>
      <c r="AT1164">
        <f>IF('Main Data'!BE1164="AAA",1,0)</f>
        <v>0</v>
      </c>
      <c r="AU1164">
        <f>IF('Main Data'!BE1164="AAAA",1,0)</f>
        <v>0</v>
      </c>
      <c r="AV1164">
        <f>IF('Main Data'!P1164="Yes",1,0)</f>
        <v>1</v>
      </c>
      <c r="AW1164">
        <f>IF('Main Data'!AP1164="Yes",1,0)</f>
        <v>0</v>
      </c>
      <c r="AX1164">
        <f>IF(OR('Main Data'!V1164="Yes", 'Main Data'!W1164="Yes",'Main Data'!X1164="Yes"),1,0)</f>
        <v>0</v>
      </c>
      <c r="AY1164">
        <f>IF(OR('Main Data'!Y1164="Yes",'Main Data'!Z1164="Yes"),1,0)</f>
        <v>0</v>
      </c>
      <c r="AZ1164">
        <f>IF('Main Data'!AR1164="Yes",1,0)</f>
        <v>0</v>
      </c>
      <c r="BA1164">
        <f>IF('Main Data'!AS1164="Yes",1,0)</f>
        <v>0</v>
      </c>
      <c r="BB1164">
        <f>IF('Main Data'!AG1164="Yes",1,0)</f>
        <v>0</v>
      </c>
      <c r="BC1164">
        <f>IF('Main Data'!AB1164="Yes",1,0)</f>
        <v>0</v>
      </c>
      <c r="BD1164">
        <f>IF('Main Data'!AA1164="Yes",1,0)</f>
        <v>0</v>
      </c>
      <c r="BE1164">
        <f>IF('Main Data'!AC1164="Yes",1,0)</f>
        <v>0</v>
      </c>
      <c r="BF1164">
        <f>IF('Main Data'!AF1164="Yes",1,0)</f>
        <v>0</v>
      </c>
      <c r="BG1164">
        <f>IF(OR('Main Data'!AI1164="Yes",'Main Data'!AL1164="Yes"),1,0)</f>
        <v>0</v>
      </c>
      <c r="BH1164">
        <f>IF('Main Data'!AJ1164="Yes",1,0)</f>
        <v>0</v>
      </c>
      <c r="BI1164">
        <f>IF('Main Data'!AK1164="Yes",1,0)</f>
        <v>0</v>
      </c>
      <c r="BJ1164">
        <f>IF('Main Data'!AM1164="Yes",1,0)</f>
        <v>0</v>
      </c>
      <c r="BK1164">
        <f>IF('Main Data'!AQ1164="Yes",1,0)</f>
        <v>0</v>
      </c>
      <c r="BL1164" s="21">
        <f t="shared" si="109"/>
        <v>0</v>
      </c>
      <c r="BM1164" s="21">
        <f t="shared" si="110"/>
        <v>1</v>
      </c>
      <c r="BN1164" s="21">
        <f t="shared" si="111"/>
        <v>0</v>
      </c>
      <c r="BO1164" s="21">
        <f t="shared" si="112"/>
        <v>0</v>
      </c>
      <c r="BP1164" s="21">
        <f t="shared" si="113"/>
        <v>0</v>
      </c>
    </row>
    <row r="1165" spans="1:68" x14ac:dyDescent="0.2">
      <c r="A1165">
        <v>1161</v>
      </c>
      <c r="B1165" s="33">
        <f>'Main Data'!C1165</f>
        <v>43596</v>
      </c>
      <c r="C1165">
        <f>'Main Data'!D1165</f>
        <v>37</v>
      </c>
      <c r="D1165" s="26">
        <f>'Main Data'!E1165</f>
        <v>2500</v>
      </c>
      <c r="E1165" s="26">
        <f>'Main Data'!F1165</f>
        <v>3125</v>
      </c>
      <c r="F1165" s="34">
        <f t="shared" si="108"/>
        <v>7.8240460108562919</v>
      </c>
      <c r="G1165">
        <f>IF('Main Data'!H1165="AP",1,0)</f>
        <v>0</v>
      </c>
      <c r="H1165">
        <f>IF('Main Data'!H1165="Blancpain",1,0)</f>
        <v>0</v>
      </c>
      <c r="I1165">
        <f>IF('Main Data'!H1165="Breguet",1,0)</f>
        <v>0</v>
      </c>
      <c r="J1165">
        <f>IF('Main Data'!H1165="Breitling",1,0)</f>
        <v>0</v>
      </c>
      <c r="K1165">
        <f>IF('Main Data'!H1165="Cartier",1,0)</f>
        <v>0</v>
      </c>
      <c r="L1165">
        <f>IF('Main Data'!H1165="Gallet",1,0)</f>
        <v>0</v>
      </c>
      <c r="M1165">
        <f>IF('Main Data'!H1165="Girard Perregaux",1,0)</f>
        <v>0</v>
      </c>
      <c r="N1165">
        <f>IF('Main Data'!H1165="Gubelin",1,0)</f>
        <v>0</v>
      </c>
      <c r="O1165">
        <f>IF('Main Data'!H1165="Heuer",1,0)</f>
        <v>0</v>
      </c>
      <c r="P1165">
        <f>IF('Main Data'!H1165="IWC",1,0)</f>
        <v>1</v>
      </c>
      <c r="Q1165">
        <f>IF('Main Data'!H1165="JLC",1,0)</f>
        <v>0</v>
      </c>
      <c r="R1165">
        <f>IF('Main Data'!H1165="Longines",1,0)</f>
        <v>0</v>
      </c>
      <c r="S1165">
        <f>IF('Main Data'!H1165="Movado",1,0)</f>
        <v>0</v>
      </c>
      <c r="T1165">
        <f>IF('Main Data'!H1165="Omega",1,0)</f>
        <v>0</v>
      </c>
      <c r="U1165">
        <f>IF('Main Data'!H1165="Panerai",1,0)</f>
        <v>0</v>
      </c>
      <c r="V1165">
        <f>IF('Main Data'!H1165="Patek",1,0)</f>
        <v>0</v>
      </c>
      <c r="W1165">
        <f>IF('Main Data'!H1165="Rolex",1,0)</f>
        <v>0</v>
      </c>
      <c r="X1165">
        <f>IF('Main Data'!H1165="Tudor",1,0)</f>
        <v>0</v>
      </c>
      <c r="Y1165">
        <f>IF('Main Data'!H1165="Ulysse Nardin",1,0)</f>
        <v>0</v>
      </c>
      <c r="Z1165">
        <f>IF('Main Data'!H1165="Universal Geneve",1,0)</f>
        <v>0</v>
      </c>
      <c r="AA1165">
        <f>IF('Main Data'!H1165="Vacheron",1,0)</f>
        <v>0</v>
      </c>
      <c r="AB1165">
        <f>IF('Main Data'!H1165="Zenith",1,0)</f>
        <v>0</v>
      </c>
      <c r="AC1165">
        <f>IF('Main Data'!J1165="Stainless Steel",1,0)</f>
        <v>0</v>
      </c>
      <c r="AD1165">
        <f>IF('Main Data'!J1165="Two-tone",1,0)</f>
        <v>0</v>
      </c>
      <c r="AE1165">
        <f>IF(OR('Main Data'!J1165="YG 18K",'Main Data'!J1165="YG &lt;18K",'Main Data'!J1165="PG 18K",'Main Data'!J1165="PG &lt;18K",'Main Data'!J1165="WG 18K",'Main Data'!J1165="Mixes of 18K",'Main Data'!J1165="Mixes &lt;18K"),1,0)</f>
        <v>1</v>
      </c>
      <c r="AF1165">
        <f>IF('Main Data'!J1165="Platinum",1,0)</f>
        <v>0</v>
      </c>
      <c r="AG1165">
        <f>IF(OR('Main Data'!J1165="PVD",'Main Data'!J1165="Gold Plate",'Main Data'!J1165="Other"),1,0)</f>
        <v>0</v>
      </c>
      <c r="AH1165">
        <f>IF('Main Data'!N1165="Stainless Steel",1,0)</f>
        <v>0</v>
      </c>
      <c r="AI1165">
        <f>IF('Main Data'!N1165="Leather",1,0)</f>
        <v>1</v>
      </c>
      <c r="AJ1165">
        <f>IF('Main Data'!N1165="Two-tone",1,0)</f>
        <v>0</v>
      </c>
      <c r="AK1165">
        <f>IF(OR('Main Data'!N1165="YG 18K",'Main Data'!N1165="PG 18K",'Main Data'!N1165="WG 18K",'Main Data'!N1165="Mixes of 18K"),1,0)</f>
        <v>0</v>
      </c>
      <c r="AL1165">
        <f>IF(OR(,'Main Data'!N1165="PVD",'Main Data'!N1165="Gold plate"),1,0)</f>
        <v>0</v>
      </c>
      <c r="AM1165">
        <f>IF(OR('Main Data'!AV1165="Yes",'Main Data'!AW1165="Yes",'Main Data'!AU1165="Yes"),1,0)</f>
        <v>0</v>
      </c>
      <c r="AN1165">
        <f>IF(OR(ISTEXT('Main Data'!AX1165), ISTEXT('Main Data'!AY1165)),1,0)</f>
        <v>0</v>
      </c>
      <c r="AO1165">
        <f>IF('Main Data'!AZ1165="Yes",1,0)</f>
        <v>0</v>
      </c>
      <c r="AP1165">
        <f>IF('Main Data'!BA1165="Yes",1,0)</f>
        <v>0</v>
      </c>
      <c r="AQ1165">
        <f>IF('Main Data'!BD1165="Yes",1,0)</f>
        <v>0</v>
      </c>
      <c r="AR1165">
        <f>IF('Main Data'!BE1165="A",1,0)</f>
        <v>0</v>
      </c>
      <c r="AS1165">
        <f>IF('Main Data'!BE1165="AA",1,0)</f>
        <v>0</v>
      </c>
      <c r="AT1165">
        <f>IF('Main Data'!BE1165="AAA",1,0)</f>
        <v>1</v>
      </c>
      <c r="AU1165">
        <f>IF('Main Data'!BE1165="AAAA",1,0)</f>
        <v>0</v>
      </c>
      <c r="AV1165">
        <f>IF('Main Data'!P1165="Yes",1,0)</f>
        <v>1</v>
      </c>
      <c r="AW1165">
        <f>IF('Main Data'!AP1165="Yes",1,0)</f>
        <v>0</v>
      </c>
      <c r="AX1165">
        <f>IF(OR('Main Data'!V1165="Yes", 'Main Data'!W1165="Yes",'Main Data'!X1165="Yes"),1,0)</f>
        <v>0</v>
      </c>
      <c r="AY1165">
        <f>IF(OR('Main Data'!Y1165="Yes",'Main Data'!Z1165="Yes"),1,0)</f>
        <v>0</v>
      </c>
      <c r="AZ1165">
        <f>IF('Main Data'!AR1165="Yes",1,0)</f>
        <v>0</v>
      </c>
      <c r="BA1165">
        <f>IF('Main Data'!AS1165="Yes",1,0)</f>
        <v>0</v>
      </c>
      <c r="BB1165">
        <f>IF('Main Data'!AG1165="Yes",1,0)</f>
        <v>0</v>
      </c>
      <c r="BC1165">
        <f>IF('Main Data'!AB1165="Yes",1,0)</f>
        <v>0</v>
      </c>
      <c r="BD1165">
        <f>IF('Main Data'!AA1165="Yes",1,0)</f>
        <v>0</v>
      </c>
      <c r="BE1165">
        <f>IF('Main Data'!AC1165="Yes",1,0)</f>
        <v>0</v>
      </c>
      <c r="BF1165">
        <f>IF('Main Data'!AF1165="Yes",1,0)</f>
        <v>0</v>
      </c>
      <c r="BG1165">
        <f>IF(OR('Main Data'!AI1165="Yes",'Main Data'!AL1165="Yes"),1,0)</f>
        <v>0</v>
      </c>
      <c r="BH1165">
        <f>IF('Main Data'!AJ1165="Yes",1,0)</f>
        <v>0</v>
      </c>
      <c r="BI1165">
        <f>IF('Main Data'!AK1165="Yes",1,0)</f>
        <v>0</v>
      </c>
      <c r="BJ1165">
        <f>IF('Main Data'!AM1165="Yes",1,0)</f>
        <v>0</v>
      </c>
      <c r="BK1165">
        <f>IF('Main Data'!AQ1165="Yes",1,0)</f>
        <v>0</v>
      </c>
      <c r="BL1165" s="21">
        <f t="shared" si="109"/>
        <v>0</v>
      </c>
      <c r="BM1165" s="21">
        <f t="shared" si="110"/>
        <v>1</v>
      </c>
      <c r="BN1165" s="21">
        <f t="shared" si="111"/>
        <v>0</v>
      </c>
      <c r="BO1165" s="21">
        <f t="shared" si="112"/>
        <v>0</v>
      </c>
      <c r="BP1165" s="21">
        <f t="shared" si="113"/>
        <v>0</v>
      </c>
    </row>
    <row r="1166" spans="1:68" x14ac:dyDescent="0.2">
      <c r="A1166">
        <v>1162</v>
      </c>
      <c r="B1166" s="33">
        <f>'Main Data'!C1166</f>
        <v>43596</v>
      </c>
      <c r="C1166">
        <f>'Main Data'!D1166</f>
        <v>38</v>
      </c>
      <c r="D1166" s="26">
        <f>'Main Data'!E1166</f>
        <v>2500</v>
      </c>
      <c r="E1166" s="26">
        <f>'Main Data'!F1166</f>
        <v>3125</v>
      </c>
      <c r="F1166" s="34">
        <f t="shared" si="108"/>
        <v>7.8240460108562919</v>
      </c>
      <c r="G1166">
        <f>IF('Main Data'!H1166="AP",1,0)</f>
        <v>0</v>
      </c>
      <c r="H1166">
        <f>IF('Main Data'!H1166="Blancpain",1,0)</f>
        <v>0</v>
      </c>
      <c r="I1166">
        <f>IF('Main Data'!H1166="Breguet",1,0)</f>
        <v>0</v>
      </c>
      <c r="J1166">
        <f>IF('Main Data'!H1166="Breitling",1,0)</f>
        <v>0</v>
      </c>
      <c r="K1166">
        <f>IF('Main Data'!H1166="Cartier",1,0)</f>
        <v>0</v>
      </c>
      <c r="L1166">
        <f>IF('Main Data'!H1166="Gallet",1,0)</f>
        <v>0</v>
      </c>
      <c r="M1166">
        <f>IF('Main Data'!H1166="Girard Perregaux",1,0)</f>
        <v>0</v>
      </c>
      <c r="N1166">
        <f>IF('Main Data'!H1166="Gubelin",1,0)</f>
        <v>0</v>
      </c>
      <c r="O1166">
        <f>IF('Main Data'!H1166="Heuer",1,0)</f>
        <v>0</v>
      </c>
      <c r="P1166">
        <f>IF('Main Data'!H1166="IWC",1,0)</f>
        <v>1</v>
      </c>
      <c r="Q1166">
        <f>IF('Main Data'!H1166="JLC",1,0)</f>
        <v>0</v>
      </c>
      <c r="R1166">
        <f>IF('Main Data'!H1166="Longines",1,0)</f>
        <v>0</v>
      </c>
      <c r="S1166">
        <f>IF('Main Data'!H1166="Movado",1,0)</f>
        <v>0</v>
      </c>
      <c r="T1166">
        <f>IF('Main Data'!H1166="Omega",1,0)</f>
        <v>0</v>
      </c>
      <c r="U1166">
        <f>IF('Main Data'!H1166="Panerai",1,0)</f>
        <v>0</v>
      </c>
      <c r="V1166">
        <f>IF('Main Data'!H1166="Patek",1,0)</f>
        <v>0</v>
      </c>
      <c r="W1166">
        <f>IF('Main Data'!H1166="Rolex",1,0)</f>
        <v>0</v>
      </c>
      <c r="X1166">
        <f>IF('Main Data'!H1166="Tudor",1,0)</f>
        <v>0</v>
      </c>
      <c r="Y1166">
        <f>IF('Main Data'!H1166="Ulysse Nardin",1,0)</f>
        <v>0</v>
      </c>
      <c r="Z1166">
        <f>IF('Main Data'!H1166="Universal Geneve",1,0)</f>
        <v>0</v>
      </c>
      <c r="AA1166">
        <f>IF('Main Data'!H1166="Vacheron",1,0)</f>
        <v>0</v>
      </c>
      <c r="AB1166">
        <f>IF('Main Data'!H1166="Zenith",1,0)</f>
        <v>0</v>
      </c>
      <c r="AC1166">
        <f>IF('Main Data'!J1166="Stainless Steel",1,0)</f>
        <v>0</v>
      </c>
      <c r="AD1166">
        <f>IF('Main Data'!J1166="Two-tone",1,0)</f>
        <v>0</v>
      </c>
      <c r="AE1166">
        <f>IF(OR('Main Data'!J1166="YG 18K",'Main Data'!J1166="YG &lt;18K",'Main Data'!J1166="PG 18K",'Main Data'!J1166="PG &lt;18K",'Main Data'!J1166="WG 18K",'Main Data'!J1166="Mixes of 18K",'Main Data'!J1166="Mixes &lt;18K"),1,0)</f>
        <v>1</v>
      </c>
      <c r="AF1166">
        <f>IF('Main Data'!J1166="Platinum",1,0)</f>
        <v>0</v>
      </c>
      <c r="AG1166">
        <f>IF(OR('Main Data'!J1166="PVD",'Main Data'!J1166="Gold Plate",'Main Data'!J1166="Other"),1,0)</f>
        <v>0</v>
      </c>
      <c r="AH1166">
        <f>IF('Main Data'!N1166="Stainless Steel",1,0)</f>
        <v>0</v>
      </c>
      <c r="AI1166">
        <f>IF('Main Data'!N1166="Leather",1,0)</f>
        <v>0</v>
      </c>
      <c r="AJ1166">
        <f>IF('Main Data'!N1166="Two-tone",1,0)</f>
        <v>0</v>
      </c>
      <c r="AK1166">
        <f>IF(OR('Main Data'!N1166="YG 18K",'Main Data'!N1166="PG 18K",'Main Data'!N1166="WG 18K",'Main Data'!N1166="Mixes of 18K"),1,0)</f>
        <v>1</v>
      </c>
      <c r="AL1166">
        <f>IF(OR(,'Main Data'!N1166="PVD",'Main Data'!N1166="Gold plate"),1,0)</f>
        <v>0</v>
      </c>
      <c r="AM1166">
        <f>IF(OR('Main Data'!AV1166="Yes",'Main Data'!AW1166="Yes",'Main Data'!AU1166="Yes"),1,0)</f>
        <v>0</v>
      </c>
      <c r="AN1166">
        <f>IF(OR(ISTEXT('Main Data'!AX1166), ISTEXT('Main Data'!AY1166)),1,0)</f>
        <v>0</v>
      </c>
      <c r="AO1166">
        <f>IF('Main Data'!AZ1166="Yes",1,0)</f>
        <v>0</v>
      </c>
      <c r="AP1166">
        <f>IF('Main Data'!BA1166="Yes",1,0)</f>
        <v>0</v>
      </c>
      <c r="AQ1166">
        <f>IF('Main Data'!BD1166="Yes",1,0)</f>
        <v>0</v>
      </c>
      <c r="AR1166">
        <f>IF('Main Data'!BE1166="A",1,0)</f>
        <v>0</v>
      </c>
      <c r="AS1166">
        <f>IF('Main Data'!BE1166="AA",1,0)</f>
        <v>1</v>
      </c>
      <c r="AT1166">
        <f>IF('Main Data'!BE1166="AAA",1,0)</f>
        <v>0</v>
      </c>
      <c r="AU1166">
        <f>IF('Main Data'!BE1166="AAAA",1,0)</f>
        <v>0</v>
      </c>
      <c r="AV1166">
        <f>IF('Main Data'!P1166="Yes",1,0)</f>
        <v>1</v>
      </c>
      <c r="AW1166">
        <f>IF('Main Data'!AP1166="Yes",1,0)</f>
        <v>0</v>
      </c>
      <c r="AX1166">
        <f>IF(OR('Main Data'!V1166="Yes", 'Main Data'!W1166="Yes",'Main Data'!X1166="Yes"),1,0)</f>
        <v>0</v>
      </c>
      <c r="AY1166">
        <f>IF(OR('Main Data'!Y1166="Yes",'Main Data'!Z1166="Yes"),1,0)</f>
        <v>0</v>
      </c>
      <c r="AZ1166">
        <f>IF('Main Data'!AR1166="Yes",1,0)</f>
        <v>0</v>
      </c>
      <c r="BA1166">
        <f>IF('Main Data'!AS1166="Yes",1,0)</f>
        <v>0</v>
      </c>
      <c r="BB1166">
        <f>IF('Main Data'!AG1166="Yes",1,0)</f>
        <v>0</v>
      </c>
      <c r="BC1166">
        <f>IF('Main Data'!AB1166="Yes",1,0)</f>
        <v>0</v>
      </c>
      <c r="BD1166">
        <f>IF('Main Data'!AA1166="Yes",1,0)</f>
        <v>0</v>
      </c>
      <c r="BE1166">
        <f>IF('Main Data'!AC1166="Yes",1,0)</f>
        <v>0</v>
      </c>
      <c r="BF1166">
        <f>IF('Main Data'!AF1166="Yes",1,0)</f>
        <v>0</v>
      </c>
      <c r="BG1166">
        <f>IF(OR('Main Data'!AI1166="Yes",'Main Data'!AL1166="Yes"),1,0)</f>
        <v>0</v>
      </c>
      <c r="BH1166">
        <f>IF('Main Data'!AJ1166="Yes",1,0)</f>
        <v>0</v>
      </c>
      <c r="BI1166">
        <f>IF('Main Data'!AK1166="Yes",1,0)</f>
        <v>0</v>
      </c>
      <c r="BJ1166">
        <f>IF('Main Data'!AM1166="Yes",1,0)</f>
        <v>0</v>
      </c>
      <c r="BK1166">
        <f>IF('Main Data'!AQ1166="Yes",1,0)</f>
        <v>0</v>
      </c>
      <c r="BL1166" s="21">
        <f t="shared" si="109"/>
        <v>0</v>
      </c>
      <c r="BM1166" s="21">
        <f t="shared" si="110"/>
        <v>1</v>
      </c>
      <c r="BN1166" s="21">
        <f t="shared" si="111"/>
        <v>0</v>
      </c>
      <c r="BO1166" s="21">
        <f t="shared" si="112"/>
        <v>0</v>
      </c>
      <c r="BP1166" s="21">
        <f t="shared" si="113"/>
        <v>0</v>
      </c>
    </row>
    <row r="1167" spans="1:68" x14ac:dyDescent="0.2">
      <c r="A1167">
        <v>1163</v>
      </c>
      <c r="B1167" s="33">
        <f>'Main Data'!C1167</f>
        <v>43596</v>
      </c>
      <c r="C1167">
        <f>'Main Data'!D1167</f>
        <v>39</v>
      </c>
      <c r="D1167" s="26">
        <f>'Main Data'!E1167</f>
        <v>1100</v>
      </c>
      <c r="E1167" s="26">
        <f>'Main Data'!F1167</f>
        <v>1375</v>
      </c>
      <c r="F1167" s="34">
        <f t="shared" si="108"/>
        <v>7.0030654587864616</v>
      </c>
      <c r="G1167">
        <f>IF('Main Data'!H1167="AP",1,0)</f>
        <v>0</v>
      </c>
      <c r="H1167">
        <f>IF('Main Data'!H1167="Blancpain",1,0)</f>
        <v>0</v>
      </c>
      <c r="I1167">
        <f>IF('Main Data'!H1167="Breguet",1,0)</f>
        <v>0</v>
      </c>
      <c r="J1167">
        <f>IF('Main Data'!H1167="Breitling",1,0)</f>
        <v>0</v>
      </c>
      <c r="K1167">
        <f>IF('Main Data'!H1167="Cartier",1,0)</f>
        <v>0</v>
      </c>
      <c r="L1167">
        <f>IF('Main Data'!H1167="Gallet",1,0)</f>
        <v>0</v>
      </c>
      <c r="M1167">
        <f>IF('Main Data'!H1167="Girard Perregaux",1,0)</f>
        <v>0</v>
      </c>
      <c r="N1167">
        <f>IF('Main Data'!H1167="Gubelin",1,0)</f>
        <v>0</v>
      </c>
      <c r="O1167">
        <f>IF('Main Data'!H1167="Heuer",1,0)</f>
        <v>0</v>
      </c>
      <c r="P1167">
        <f>IF('Main Data'!H1167="IWC",1,0)</f>
        <v>1</v>
      </c>
      <c r="Q1167">
        <f>IF('Main Data'!H1167="JLC",1,0)</f>
        <v>0</v>
      </c>
      <c r="R1167">
        <f>IF('Main Data'!H1167="Longines",1,0)</f>
        <v>0</v>
      </c>
      <c r="S1167">
        <f>IF('Main Data'!H1167="Movado",1,0)</f>
        <v>0</v>
      </c>
      <c r="T1167">
        <f>IF('Main Data'!H1167="Omega",1,0)</f>
        <v>0</v>
      </c>
      <c r="U1167">
        <f>IF('Main Data'!H1167="Panerai",1,0)</f>
        <v>0</v>
      </c>
      <c r="V1167">
        <f>IF('Main Data'!H1167="Patek",1,0)</f>
        <v>0</v>
      </c>
      <c r="W1167">
        <f>IF('Main Data'!H1167="Rolex",1,0)</f>
        <v>0</v>
      </c>
      <c r="X1167">
        <f>IF('Main Data'!H1167="Tudor",1,0)</f>
        <v>0</v>
      </c>
      <c r="Y1167">
        <f>IF('Main Data'!H1167="Ulysse Nardin",1,0)</f>
        <v>0</v>
      </c>
      <c r="Z1167">
        <f>IF('Main Data'!H1167="Universal Geneve",1,0)</f>
        <v>0</v>
      </c>
      <c r="AA1167">
        <f>IF('Main Data'!H1167="Vacheron",1,0)</f>
        <v>0</v>
      </c>
      <c r="AB1167">
        <f>IF('Main Data'!H1167="Zenith",1,0)</f>
        <v>0</v>
      </c>
      <c r="AC1167">
        <f>IF('Main Data'!J1167="Stainless Steel",1,0)</f>
        <v>0</v>
      </c>
      <c r="AD1167">
        <f>IF('Main Data'!J1167="Two-tone",1,0)</f>
        <v>0</v>
      </c>
      <c r="AE1167">
        <f>IF(OR('Main Data'!J1167="YG 18K",'Main Data'!J1167="YG &lt;18K",'Main Data'!J1167="PG 18K",'Main Data'!J1167="PG &lt;18K",'Main Data'!J1167="WG 18K",'Main Data'!J1167="Mixes of 18K",'Main Data'!J1167="Mixes &lt;18K"),1,0)</f>
        <v>1</v>
      </c>
      <c r="AF1167">
        <f>IF('Main Data'!J1167="Platinum",1,0)</f>
        <v>0</v>
      </c>
      <c r="AG1167">
        <f>IF(OR('Main Data'!J1167="PVD",'Main Data'!J1167="Gold Plate",'Main Data'!J1167="Other"),1,0)</f>
        <v>0</v>
      </c>
      <c r="AH1167">
        <f>IF('Main Data'!N1167="Stainless Steel",1,0)</f>
        <v>0</v>
      </c>
      <c r="AI1167">
        <f>IF('Main Data'!N1167="Leather",1,0)</f>
        <v>1</v>
      </c>
      <c r="AJ1167">
        <f>IF('Main Data'!N1167="Two-tone",1,0)</f>
        <v>0</v>
      </c>
      <c r="AK1167">
        <f>IF(OR('Main Data'!N1167="YG 18K",'Main Data'!N1167="PG 18K",'Main Data'!N1167="WG 18K",'Main Data'!N1167="Mixes of 18K"),1,0)</f>
        <v>0</v>
      </c>
      <c r="AL1167">
        <f>IF(OR(,'Main Data'!N1167="PVD",'Main Data'!N1167="Gold plate"),1,0)</f>
        <v>0</v>
      </c>
      <c r="AM1167">
        <f>IF(OR('Main Data'!AV1167="Yes",'Main Data'!AW1167="Yes",'Main Data'!AU1167="Yes"),1,0)</f>
        <v>0</v>
      </c>
      <c r="AN1167">
        <f>IF(OR(ISTEXT('Main Data'!AX1167), ISTEXT('Main Data'!AY1167)),1,0)</f>
        <v>0</v>
      </c>
      <c r="AO1167">
        <f>IF('Main Data'!AZ1167="Yes",1,0)</f>
        <v>0</v>
      </c>
      <c r="AP1167">
        <f>IF('Main Data'!BA1167="Yes",1,0)</f>
        <v>0</v>
      </c>
      <c r="AQ1167">
        <f>IF('Main Data'!BD1167="Yes",1,0)</f>
        <v>0</v>
      </c>
      <c r="AR1167">
        <f>IF('Main Data'!BE1167="A",1,0)</f>
        <v>0</v>
      </c>
      <c r="AS1167">
        <f>IF('Main Data'!BE1167="AA",1,0)</f>
        <v>1</v>
      </c>
      <c r="AT1167">
        <f>IF('Main Data'!BE1167="AAA",1,0)</f>
        <v>0</v>
      </c>
      <c r="AU1167">
        <f>IF('Main Data'!BE1167="AAAA",1,0)</f>
        <v>0</v>
      </c>
      <c r="AV1167">
        <f>IF('Main Data'!P1167="Yes",1,0)</f>
        <v>0</v>
      </c>
      <c r="AW1167">
        <f>IF('Main Data'!AP1167="Yes",1,0)</f>
        <v>0</v>
      </c>
      <c r="AX1167">
        <f>IF(OR('Main Data'!V1167="Yes", 'Main Data'!W1167="Yes",'Main Data'!X1167="Yes"),1,0)</f>
        <v>1</v>
      </c>
      <c r="AY1167">
        <f>IF(OR('Main Data'!Y1167="Yes",'Main Data'!Z1167="Yes"),1,0)</f>
        <v>0</v>
      </c>
      <c r="AZ1167">
        <f>IF('Main Data'!AR1167="Yes",1,0)</f>
        <v>0</v>
      </c>
      <c r="BA1167">
        <f>IF('Main Data'!AS1167="Yes",1,0)</f>
        <v>0</v>
      </c>
      <c r="BB1167">
        <f>IF('Main Data'!AG1167="Yes",1,0)</f>
        <v>0</v>
      </c>
      <c r="BC1167">
        <f>IF('Main Data'!AB1167="Yes",1,0)</f>
        <v>0</v>
      </c>
      <c r="BD1167">
        <f>IF('Main Data'!AA1167="Yes",1,0)</f>
        <v>0</v>
      </c>
      <c r="BE1167">
        <f>IF('Main Data'!AC1167="Yes",1,0)</f>
        <v>0</v>
      </c>
      <c r="BF1167">
        <f>IF('Main Data'!AF1167="Yes",1,0)</f>
        <v>0</v>
      </c>
      <c r="BG1167">
        <f>IF(OR('Main Data'!AI1167="Yes",'Main Data'!AL1167="Yes"),1,0)</f>
        <v>0</v>
      </c>
      <c r="BH1167">
        <f>IF('Main Data'!AJ1167="Yes",1,0)</f>
        <v>0</v>
      </c>
      <c r="BI1167">
        <f>IF('Main Data'!AK1167="Yes",1,0)</f>
        <v>0</v>
      </c>
      <c r="BJ1167">
        <f>IF('Main Data'!AM1167="Yes",1,0)</f>
        <v>0</v>
      </c>
      <c r="BK1167">
        <f>IF('Main Data'!AQ1167="Yes",1,0)</f>
        <v>0</v>
      </c>
      <c r="BL1167" s="21">
        <f t="shared" si="109"/>
        <v>0</v>
      </c>
      <c r="BM1167" s="21">
        <f t="shared" si="110"/>
        <v>1</v>
      </c>
      <c r="BN1167" s="21">
        <f t="shared" si="111"/>
        <v>0</v>
      </c>
      <c r="BO1167" s="21">
        <f t="shared" si="112"/>
        <v>0</v>
      </c>
      <c r="BP1167" s="21">
        <f t="shared" si="113"/>
        <v>0</v>
      </c>
    </row>
    <row r="1168" spans="1:68" x14ac:dyDescent="0.2">
      <c r="A1168">
        <v>1164</v>
      </c>
      <c r="B1168" s="33">
        <f>'Main Data'!C1168</f>
        <v>43596</v>
      </c>
      <c r="C1168">
        <f>'Main Data'!D1168</f>
        <v>40</v>
      </c>
      <c r="D1168" s="26">
        <f>'Main Data'!E1168</f>
        <v>800</v>
      </c>
      <c r="E1168" s="26">
        <f>'Main Data'!F1168</f>
        <v>1000</v>
      </c>
      <c r="F1168" s="34">
        <f t="shared" si="108"/>
        <v>6.6846117276679271</v>
      </c>
      <c r="G1168">
        <f>IF('Main Data'!H1168="AP",1,0)</f>
        <v>0</v>
      </c>
      <c r="H1168">
        <f>IF('Main Data'!H1168="Blancpain",1,0)</f>
        <v>0</v>
      </c>
      <c r="I1168">
        <f>IF('Main Data'!H1168="Breguet",1,0)</f>
        <v>0</v>
      </c>
      <c r="J1168">
        <f>IF('Main Data'!H1168="Breitling",1,0)</f>
        <v>0</v>
      </c>
      <c r="K1168">
        <f>IF('Main Data'!H1168="Cartier",1,0)</f>
        <v>0</v>
      </c>
      <c r="L1168">
        <f>IF('Main Data'!H1168="Gallet",1,0)</f>
        <v>0</v>
      </c>
      <c r="M1168">
        <f>IF('Main Data'!H1168="Girard Perregaux",1,0)</f>
        <v>0</v>
      </c>
      <c r="N1168">
        <f>IF('Main Data'!H1168="Gubelin",1,0)</f>
        <v>0</v>
      </c>
      <c r="O1168">
        <f>IF('Main Data'!H1168="Heuer",1,0)</f>
        <v>0</v>
      </c>
      <c r="P1168">
        <f>IF('Main Data'!H1168="IWC",1,0)</f>
        <v>1</v>
      </c>
      <c r="Q1168">
        <f>IF('Main Data'!H1168="JLC",1,0)</f>
        <v>0</v>
      </c>
      <c r="R1168">
        <f>IF('Main Data'!H1168="Longines",1,0)</f>
        <v>0</v>
      </c>
      <c r="S1168">
        <f>IF('Main Data'!H1168="Movado",1,0)</f>
        <v>0</v>
      </c>
      <c r="T1168">
        <f>IF('Main Data'!H1168="Omega",1,0)</f>
        <v>0</v>
      </c>
      <c r="U1168">
        <f>IF('Main Data'!H1168="Panerai",1,0)</f>
        <v>0</v>
      </c>
      <c r="V1168">
        <f>IF('Main Data'!H1168="Patek",1,0)</f>
        <v>0</v>
      </c>
      <c r="W1168">
        <f>IF('Main Data'!H1168="Rolex",1,0)</f>
        <v>0</v>
      </c>
      <c r="X1168">
        <f>IF('Main Data'!H1168="Tudor",1,0)</f>
        <v>0</v>
      </c>
      <c r="Y1168">
        <f>IF('Main Data'!H1168="Ulysse Nardin",1,0)</f>
        <v>0</v>
      </c>
      <c r="Z1168">
        <f>IF('Main Data'!H1168="Universal Geneve",1,0)</f>
        <v>0</v>
      </c>
      <c r="AA1168">
        <f>IF('Main Data'!H1168="Vacheron",1,0)</f>
        <v>0</v>
      </c>
      <c r="AB1168">
        <f>IF('Main Data'!H1168="Zenith",1,0)</f>
        <v>0</v>
      </c>
      <c r="AC1168">
        <f>IF('Main Data'!J1168="Stainless Steel",1,0)</f>
        <v>1</v>
      </c>
      <c r="AD1168">
        <f>IF('Main Data'!J1168="Two-tone",1,0)</f>
        <v>0</v>
      </c>
      <c r="AE1168">
        <f>IF(OR('Main Data'!J1168="YG 18K",'Main Data'!J1168="YG &lt;18K",'Main Data'!J1168="PG 18K",'Main Data'!J1168="PG &lt;18K",'Main Data'!J1168="WG 18K",'Main Data'!J1168="Mixes of 18K",'Main Data'!J1168="Mixes &lt;18K"),1,0)</f>
        <v>0</v>
      </c>
      <c r="AF1168">
        <f>IF('Main Data'!J1168="Platinum",1,0)</f>
        <v>0</v>
      </c>
      <c r="AG1168">
        <f>IF(OR('Main Data'!J1168="PVD",'Main Data'!J1168="Gold Plate",'Main Data'!J1168="Other"),1,0)</f>
        <v>0</v>
      </c>
      <c r="AH1168">
        <f>IF('Main Data'!N1168="Stainless Steel",1,0)</f>
        <v>0</v>
      </c>
      <c r="AI1168">
        <f>IF('Main Data'!N1168="Leather",1,0)</f>
        <v>1</v>
      </c>
      <c r="AJ1168">
        <f>IF('Main Data'!N1168="Two-tone",1,0)</f>
        <v>0</v>
      </c>
      <c r="AK1168">
        <f>IF(OR('Main Data'!N1168="YG 18K",'Main Data'!N1168="PG 18K",'Main Data'!N1168="WG 18K",'Main Data'!N1168="Mixes of 18K"),1,0)</f>
        <v>0</v>
      </c>
      <c r="AL1168">
        <f>IF(OR(,'Main Data'!N1168="PVD",'Main Data'!N1168="Gold plate"),1,0)</f>
        <v>0</v>
      </c>
      <c r="AM1168">
        <f>IF(OR('Main Data'!AV1168="Yes",'Main Data'!AW1168="Yes",'Main Data'!AU1168="Yes"),1,0)</f>
        <v>0</v>
      </c>
      <c r="AN1168">
        <f>IF(OR(ISTEXT('Main Data'!AX1168), ISTEXT('Main Data'!AY1168)),1,0)</f>
        <v>0</v>
      </c>
      <c r="AO1168">
        <f>IF('Main Data'!AZ1168="Yes",1,0)</f>
        <v>0</v>
      </c>
      <c r="AP1168">
        <f>IF('Main Data'!BA1168="Yes",1,0)</f>
        <v>0</v>
      </c>
      <c r="AQ1168">
        <f>IF('Main Data'!BD1168="Yes",1,0)</f>
        <v>0</v>
      </c>
      <c r="AR1168">
        <f>IF('Main Data'!BE1168="A",1,0)</f>
        <v>0</v>
      </c>
      <c r="AS1168">
        <f>IF('Main Data'!BE1168="AA",1,0)</f>
        <v>1</v>
      </c>
      <c r="AT1168">
        <f>IF('Main Data'!BE1168="AAA",1,0)</f>
        <v>0</v>
      </c>
      <c r="AU1168">
        <f>IF('Main Data'!BE1168="AAAA",1,0)</f>
        <v>0</v>
      </c>
      <c r="AV1168">
        <f>IF('Main Data'!P1168="Yes",1,0)</f>
        <v>0</v>
      </c>
      <c r="AW1168">
        <f>IF('Main Data'!AP1168="Yes",1,0)</f>
        <v>0</v>
      </c>
      <c r="AX1168">
        <f>IF(OR('Main Data'!V1168="Yes", 'Main Data'!W1168="Yes",'Main Data'!X1168="Yes"),1,0)</f>
        <v>1</v>
      </c>
      <c r="AY1168">
        <f>IF(OR('Main Data'!Y1168="Yes",'Main Data'!Z1168="Yes"),1,0)</f>
        <v>0</v>
      </c>
      <c r="AZ1168">
        <f>IF('Main Data'!AR1168="Yes",1,0)</f>
        <v>0</v>
      </c>
      <c r="BA1168">
        <f>IF('Main Data'!AS1168="Yes",1,0)</f>
        <v>0</v>
      </c>
      <c r="BB1168">
        <f>IF('Main Data'!AG1168="Yes",1,0)</f>
        <v>0</v>
      </c>
      <c r="BC1168">
        <f>IF('Main Data'!AB1168="Yes",1,0)</f>
        <v>0</v>
      </c>
      <c r="BD1168">
        <f>IF('Main Data'!AA1168="Yes",1,0)</f>
        <v>0</v>
      </c>
      <c r="BE1168">
        <f>IF('Main Data'!AC1168="Yes",1,0)</f>
        <v>0</v>
      </c>
      <c r="BF1168">
        <f>IF('Main Data'!AF1168="Yes",1,0)</f>
        <v>0</v>
      </c>
      <c r="BG1168">
        <f>IF(OR('Main Data'!AI1168="Yes",'Main Data'!AL1168="Yes"),1,0)</f>
        <v>0</v>
      </c>
      <c r="BH1168">
        <f>IF('Main Data'!AJ1168="Yes",1,0)</f>
        <v>0</v>
      </c>
      <c r="BI1168">
        <f>IF('Main Data'!AK1168="Yes",1,0)</f>
        <v>0</v>
      </c>
      <c r="BJ1168">
        <f>IF('Main Data'!AM1168="Yes",1,0)</f>
        <v>0</v>
      </c>
      <c r="BK1168">
        <f>IF('Main Data'!AQ1168="Yes",1,0)</f>
        <v>0</v>
      </c>
      <c r="BL1168" s="21">
        <f t="shared" si="109"/>
        <v>0</v>
      </c>
      <c r="BM1168" s="21">
        <f t="shared" si="110"/>
        <v>1</v>
      </c>
      <c r="BN1168" s="21">
        <f t="shared" si="111"/>
        <v>0</v>
      </c>
      <c r="BO1168" s="21">
        <f t="shared" si="112"/>
        <v>0</v>
      </c>
      <c r="BP1168" s="21">
        <f t="shared" si="113"/>
        <v>0</v>
      </c>
    </row>
    <row r="1169" spans="1:68" x14ac:dyDescent="0.2">
      <c r="A1169">
        <v>1165</v>
      </c>
      <c r="B1169" s="33">
        <f>'Main Data'!C1169</f>
        <v>43596</v>
      </c>
      <c r="C1169">
        <f>'Main Data'!D1169</f>
        <v>41</v>
      </c>
      <c r="D1169" s="26">
        <f>'Main Data'!E1169</f>
        <v>1000</v>
      </c>
      <c r="E1169" s="26">
        <f>'Main Data'!F1169</f>
        <v>1250</v>
      </c>
      <c r="F1169" s="34">
        <f t="shared" si="108"/>
        <v>6.9077552789821368</v>
      </c>
      <c r="G1169">
        <f>IF('Main Data'!H1169="AP",1,0)</f>
        <v>0</v>
      </c>
      <c r="H1169">
        <f>IF('Main Data'!H1169="Blancpain",1,0)</f>
        <v>0</v>
      </c>
      <c r="I1169">
        <f>IF('Main Data'!H1169="Breguet",1,0)</f>
        <v>0</v>
      </c>
      <c r="J1169">
        <f>IF('Main Data'!H1169="Breitling",1,0)</f>
        <v>0</v>
      </c>
      <c r="K1169">
        <f>IF('Main Data'!H1169="Cartier",1,0)</f>
        <v>0</v>
      </c>
      <c r="L1169">
        <f>IF('Main Data'!H1169="Gallet",1,0)</f>
        <v>0</v>
      </c>
      <c r="M1169">
        <f>IF('Main Data'!H1169="Girard Perregaux",1,0)</f>
        <v>0</v>
      </c>
      <c r="N1169">
        <f>IF('Main Data'!H1169="Gubelin",1,0)</f>
        <v>0</v>
      </c>
      <c r="O1169">
        <f>IF('Main Data'!H1169="Heuer",1,0)</f>
        <v>0</v>
      </c>
      <c r="P1169">
        <f>IF('Main Data'!H1169="IWC",1,0)</f>
        <v>1</v>
      </c>
      <c r="Q1169">
        <f>IF('Main Data'!H1169="JLC",1,0)</f>
        <v>0</v>
      </c>
      <c r="R1169">
        <f>IF('Main Data'!H1169="Longines",1,0)</f>
        <v>0</v>
      </c>
      <c r="S1169">
        <f>IF('Main Data'!H1169="Movado",1,0)</f>
        <v>0</v>
      </c>
      <c r="T1169">
        <f>IF('Main Data'!H1169="Omega",1,0)</f>
        <v>0</v>
      </c>
      <c r="U1169">
        <f>IF('Main Data'!H1169="Panerai",1,0)</f>
        <v>0</v>
      </c>
      <c r="V1169">
        <f>IF('Main Data'!H1169="Patek",1,0)</f>
        <v>0</v>
      </c>
      <c r="W1169">
        <f>IF('Main Data'!H1169="Rolex",1,0)</f>
        <v>0</v>
      </c>
      <c r="X1169">
        <f>IF('Main Data'!H1169="Tudor",1,0)</f>
        <v>0</v>
      </c>
      <c r="Y1169">
        <f>IF('Main Data'!H1169="Ulysse Nardin",1,0)</f>
        <v>0</v>
      </c>
      <c r="Z1169">
        <f>IF('Main Data'!H1169="Universal Geneve",1,0)</f>
        <v>0</v>
      </c>
      <c r="AA1169">
        <f>IF('Main Data'!H1169="Vacheron",1,0)</f>
        <v>0</v>
      </c>
      <c r="AB1169">
        <f>IF('Main Data'!H1169="Zenith",1,0)</f>
        <v>0</v>
      </c>
      <c r="AC1169">
        <f>IF('Main Data'!J1169="Stainless Steel",1,0)</f>
        <v>0</v>
      </c>
      <c r="AD1169">
        <f>IF('Main Data'!J1169="Two-tone",1,0)</f>
        <v>0</v>
      </c>
      <c r="AE1169">
        <f>IF(OR('Main Data'!J1169="YG 18K",'Main Data'!J1169="YG &lt;18K",'Main Data'!J1169="PG 18K",'Main Data'!J1169="PG &lt;18K",'Main Data'!J1169="WG 18K",'Main Data'!J1169="Mixes of 18K",'Main Data'!J1169="Mixes &lt;18K"),1,0)</f>
        <v>1</v>
      </c>
      <c r="AF1169">
        <f>IF('Main Data'!J1169="Platinum",1,0)</f>
        <v>0</v>
      </c>
      <c r="AG1169">
        <f>IF(OR('Main Data'!J1169="PVD",'Main Data'!J1169="Gold Plate",'Main Data'!J1169="Other"),1,0)</f>
        <v>0</v>
      </c>
      <c r="AH1169">
        <f>IF('Main Data'!N1169="Stainless Steel",1,0)</f>
        <v>0</v>
      </c>
      <c r="AI1169">
        <f>IF('Main Data'!N1169="Leather",1,0)</f>
        <v>1</v>
      </c>
      <c r="AJ1169">
        <f>IF('Main Data'!N1169="Two-tone",1,0)</f>
        <v>0</v>
      </c>
      <c r="AK1169">
        <f>IF(OR('Main Data'!N1169="YG 18K",'Main Data'!N1169="PG 18K",'Main Data'!N1169="WG 18K",'Main Data'!N1169="Mixes of 18K"),1,0)</f>
        <v>0</v>
      </c>
      <c r="AL1169">
        <f>IF(OR(,'Main Data'!N1169="PVD",'Main Data'!N1169="Gold plate"),1,0)</f>
        <v>0</v>
      </c>
      <c r="AM1169">
        <f>IF(OR('Main Data'!AV1169="Yes",'Main Data'!AW1169="Yes",'Main Data'!AU1169="Yes"),1,0)</f>
        <v>0</v>
      </c>
      <c r="AN1169">
        <f>IF(OR(ISTEXT('Main Data'!AX1169), ISTEXT('Main Data'!AY1169)),1,0)</f>
        <v>0</v>
      </c>
      <c r="AO1169">
        <f>IF('Main Data'!AZ1169="Yes",1,0)</f>
        <v>0</v>
      </c>
      <c r="AP1169">
        <f>IF('Main Data'!BA1169="Yes",1,0)</f>
        <v>0</v>
      </c>
      <c r="AQ1169">
        <f>IF('Main Data'!BD1169="Yes",1,0)</f>
        <v>0</v>
      </c>
      <c r="AR1169">
        <f>IF('Main Data'!BE1169="A",1,0)</f>
        <v>0</v>
      </c>
      <c r="AS1169">
        <f>IF('Main Data'!BE1169="AA",1,0)</f>
        <v>1</v>
      </c>
      <c r="AT1169">
        <f>IF('Main Data'!BE1169="AAA",1,0)</f>
        <v>0</v>
      </c>
      <c r="AU1169">
        <f>IF('Main Data'!BE1169="AAAA",1,0)</f>
        <v>0</v>
      </c>
      <c r="AV1169">
        <f>IF('Main Data'!P1169="Yes",1,0)</f>
        <v>0</v>
      </c>
      <c r="AW1169">
        <f>IF('Main Data'!AP1169="Yes",1,0)</f>
        <v>0</v>
      </c>
      <c r="AX1169">
        <f>IF(OR('Main Data'!V1169="Yes", 'Main Data'!W1169="Yes",'Main Data'!X1169="Yes"),1,0)</f>
        <v>1</v>
      </c>
      <c r="AY1169">
        <f>IF(OR('Main Data'!Y1169="Yes",'Main Data'!Z1169="Yes"),1,0)</f>
        <v>0</v>
      </c>
      <c r="AZ1169">
        <f>IF('Main Data'!AR1169="Yes",1,0)</f>
        <v>0</v>
      </c>
      <c r="BA1169">
        <f>IF('Main Data'!AS1169="Yes",1,0)</f>
        <v>0</v>
      </c>
      <c r="BB1169">
        <f>IF('Main Data'!AG1169="Yes",1,0)</f>
        <v>0</v>
      </c>
      <c r="BC1169">
        <f>IF('Main Data'!AB1169="Yes",1,0)</f>
        <v>0</v>
      </c>
      <c r="BD1169">
        <f>IF('Main Data'!AA1169="Yes",1,0)</f>
        <v>0</v>
      </c>
      <c r="BE1169">
        <f>IF('Main Data'!AC1169="Yes",1,0)</f>
        <v>0</v>
      </c>
      <c r="BF1169">
        <f>IF('Main Data'!AF1169="Yes",1,0)</f>
        <v>0</v>
      </c>
      <c r="BG1169">
        <f>IF(OR('Main Data'!AI1169="Yes",'Main Data'!AL1169="Yes"),1,0)</f>
        <v>0</v>
      </c>
      <c r="BH1169">
        <f>IF('Main Data'!AJ1169="Yes",1,0)</f>
        <v>0</v>
      </c>
      <c r="BI1169">
        <f>IF('Main Data'!AK1169="Yes",1,0)</f>
        <v>0</v>
      </c>
      <c r="BJ1169">
        <f>IF('Main Data'!AM1169="Yes",1,0)</f>
        <v>0</v>
      </c>
      <c r="BK1169">
        <f>IF('Main Data'!AQ1169="Yes",1,0)</f>
        <v>0</v>
      </c>
      <c r="BL1169" s="21">
        <f t="shared" si="109"/>
        <v>0</v>
      </c>
      <c r="BM1169" s="21">
        <f t="shared" si="110"/>
        <v>1</v>
      </c>
      <c r="BN1169" s="21">
        <f t="shared" si="111"/>
        <v>0</v>
      </c>
      <c r="BO1169" s="21">
        <f t="shared" si="112"/>
        <v>0</v>
      </c>
      <c r="BP1169" s="21">
        <f t="shared" si="113"/>
        <v>0</v>
      </c>
    </row>
    <row r="1170" spans="1:68" x14ac:dyDescent="0.2">
      <c r="A1170">
        <v>1166</v>
      </c>
      <c r="B1170" s="33">
        <f>'Main Data'!C1170</f>
        <v>43596</v>
      </c>
      <c r="C1170">
        <f>'Main Data'!D1170</f>
        <v>42</v>
      </c>
      <c r="D1170" s="26">
        <f>'Main Data'!E1170</f>
        <v>2200</v>
      </c>
      <c r="E1170" s="26">
        <f>'Main Data'!F1170</f>
        <v>2750</v>
      </c>
      <c r="F1170" s="34">
        <f t="shared" si="108"/>
        <v>7.696212639346407</v>
      </c>
      <c r="G1170">
        <f>IF('Main Data'!H1170="AP",1,0)</f>
        <v>0</v>
      </c>
      <c r="H1170">
        <f>IF('Main Data'!H1170="Blancpain",1,0)</f>
        <v>0</v>
      </c>
      <c r="I1170">
        <f>IF('Main Data'!H1170="Breguet",1,0)</f>
        <v>0</v>
      </c>
      <c r="J1170">
        <f>IF('Main Data'!H1170="Breitling",1,0)</f>
        <v>0</v>
      </c>
      <c r="K1170">
        <f>IF('Main Data'!H1170="Cartier",1,0)</f>
        <v>0</v>
      </c>
      <c r="L1170">
        <f>IF('Main Data'!H1170="Gallet",1,0)</f>
        <v>0</v>
      </c>
      <c r="M1170">
        <f>IF('Main Data'!H1170="Girard Perregaux",1,0)</f>
        <v>0</v>
      </c>
      <c r="N1170">
        <f>IF('Main Data'!H1170="Gubelin",1,0)</f>
        <v>0</v>
      </c>
      <c r="O1170">
        <f>IF('Main Data'!H1170="Heuer",1,0)</f>
        <v>0</v>
      </c>
      <c r="P1170">
        <f>IF('Main Data'!H1170="IWC",1,0)</f>
        <v>1</v>
      </c>
      <c r="Q1170">
        <f>IF('Main Data'!H1170="JLC",1,0)</f>
        <v>0</v>
      </c>
      <c r="R1170">
        <f>IF('Main Data'!H1170="Longines",1,0)</f>
        <v>0</v>
      </c>
      <c r="S1170">
        <f>IF('Main Data'!H1170="Movado",1,0)</f>
        <v>0</v>
      </c>
      <c r="T1170">
        <f>IF('Main Data'!H1170="Omega",1,0)</f>
        <v>0</v>
      </c>
      <c r="U1170">
        <f>IF('Main Data'!H1170="Panerai",1,0)</f>
        <v>0</v>
      </c>
      <c r="V1170">
        <f>IF('Main Data'!H1170="Patek",1,0)</f>
        <v>0</v>
      </c>
      <c r="W1170">
        <f>IF('Main Data'!H1170="Rolex",1,0)</f>
        <v>0</v>
      </c>
      <c r="X1170">
        <f>IF('Main Data'!H1170="Tudor",1,0)</f>
        <v>0</v>
      </c>
      <c r="Y1170">
        <f>IF('Main Data'!H1170="Ulysse Nardin",1,0)</f>
        <v>0</v>
      </c>
      <c r="Z1170">
        <f>IF('Main Data'!H1170="Universal Geneve",1,0)</f>
        <v>0</v>
      </c>
      <c r="AA1170">
        <f>IF('Main Data'!H1170="Vacheron",1,0)</f>
        <v>0</v>
      </c>
      <c r="AB1170">
        <f>IF('Main Data'!H1170="Zenith",1,0)</f>
        <v>0</v>
      </c>
      <c r="AC1170">
        <f>IF('Main Data'!J1170="Stainless Steel",1,0)</f>
        <v>0</v>
      </c>
      <c r="AD1170">
        <f>IF('Main Data'!J1170="Two-tone",1,0)</f>
        <v>0</v>
      </c>
      <c r="AE1170">
        <f>IF(OR('Main Data'!J1170="YG 18K",'Main Data'!J1170="YG &lt;18K",'Main Data'!J1170="PG 18K",'Main Data'!J1170="PG &lt;18K",'Main Data'!J1170="WG 18K",'Main Data'!J1170="Mixes of 18K",'Main Data'!J1170="Mixes &lt;18K"),1,0)</f>
        <v>1</v>
      </c>
      <c r="AF1170">
        <f>IF('Main Data'!J1170="Platinum",1,0)</f>
        <v>0</v>
      </c>
      <c r="AG1170">
        <f>IF(OR('Main Data'!J1170="PVD",'Main Data'!J1170="Gold Plate",'Main Data'!J1170="Other"),1,0)</f>
        <v>0</v>
      </c>
      <c r="AH1170">
        <f>IF('Main Data'!N1170="Stainless Steel",1,0)</f>
        <v>0</v>
      </c>
      <c r="AI1170">
        <f>IF('Main Data'!N1170="Leather",1,0)</f>
        <v>1</v>
      </c>
      <c r="AJ1170">
        <f>IF('Main Data'!N1170="Two-tone",1,0)</f>
        <v>0</v>
      </c>
      <c r="AK1170">
        <f>IF(OR('Main Data'!N1170="YG 18K",'Main Data'!N1170="PG 18K",'Main Data'!N1170="WG 18K",'Main Data'!N1170="Mixes of 18K"),1,0)</f>
        <v>0</v>
      </c>
      <c r="AL1170">
        <f>IF(OR(,'Main Data'!N1170="PVD",'Main Data'!N1170="Gold plate"),1,0)</f>
        <v>0</v>
      </c>
      <c r="AM1170">
        <f>IF(OR('Main Data'!AV1170="Yes",'Main Data'!AW1170="Yes",'Main Data'!AU1170="Yes"),1,0)</f>
        <v>0</v>
      </c>
      <c r="AN1170">
        <f>IF(OR(ISTEXT('Main Data'!AX1170), ISTEXT('Main Data'!AY1170)),1,0)</f>
        <v>0</v>
      </c>
      <c r="AO1170">
        <f>IF('Main Data'!AZ1170="Yes",1,0)</f>
        <v>0</v>
      </c>
      <c r="AP1170">
        <f>IF('Main Data'!BA1170="Yes",1,0)</f>
        <v>0</v>
      </c>
      <c r="AQ1170">
        <f>IF('Main Data'!BD1170="Yes",1,0)</f>
        <v>0</v>
      </c>
      <c r="AR1170">
        <f>IF('Main Data'!BE1170="A",1,0)</f>
        <v>0</v>
      </c>
      <c r="AS1170">
        <f>IF('Main Data'!BE1170="AA",1,0)</f>
        <v>1</v>
      </c>
      <c r="AT1170">
        <f>IF('Main Data'!BE1170="AAA",1,0)</f>
        <v>0</v>
      </c>
      <c r="AU1170">
        <f>IF('Main Data'!BE1170="AAAA",1,0)</f>
        <v>0</v>
      </c>
      <c r="AV1170">
        <f>IF('Main Data'!P1170="Yes",1,0)</f>
        <v>0</v>
      </c>
      <c r="AW1170">
        <f>IF('Main Data'!AP1170="Yes",1,0)</f>
        <v>0</v>
      </c>
      <c r="AX1170">
        <f>IF(OR('Main Data'!V1170="Yes", 'Main Data'!W1170="Yes",'Main Data'!X1170="Yes"),1,0)</f>
        <v>1</v>
      </c>
      <c r="AY1170">
        <f>IF(OR('Main Data'!Y1170="Yes",'Main Data'!Z1170="Yes"),1,0)</f>
        <v>0</v>
      </c>
      <c r="AZ1170">
        <f>IF('Main Data'!AR1170="Yes",1,0)</f>
        <v>0</v>
      </c>
      <c r="BA1170">
        <f>IF('Main Data'!AS1170="Yes",1,0)</f>
        <v>0</v>
      </c>
      <c r="BB1170">
        <f>IF('Main Data'!AG1170="Yes",1,0)</f>
        <v>0</v>
      </c>
      <c r="BC1170">
        <f>IF('Main Data'!AB1170="Yes",1,0)</f>
        <v>0</v>
      </c>
      <c r="BD1170">
        <f>IF('Main Data'!AA1170="Yes",1,0)</f>
        <v>0</v>
      </c>
      <c r="BE1170">
        <f>IF('Main Data'!AC1170="Yes",1,0)</f>
        <v>0</v>
      </c>
      <c r="BF1170">
        <f>IF('Main Data'!AF1170="Yes",1,0)</f>
        <v>0</v>
      </c>
      <c r="BG1170">
        <f>IF(OR('Main Data'!AI1170="Yes",'Main Data'!AL1170="Yes"),1,0)</f>
        <v>0</v>
      </c>
      <c r="BH1170">
        <f>IF('Main Data'!AJ1170="Yes",1,0)</f>
        <v>0</v>
      </c>
      <c r="BI1170">
        <f>IF('Main Data'!AK1170="Yes",1,0)</f>
        <v>0</v>
      </c>
      <c r="BJ1170">
        <f>IF('Main Data'!AM1170="Yes",1,0)</f>
        <v>0</v>
      </c>
      <c r="BK1170">
        <f>IF('Main Data'!AQ1170="Yes",1,0)</f>
        <v>0</v>
      </c>
      <c r="BL1170" s="21">
        <f t="shared" si="109"/>
        <v>0</v>
      </c>
      <c r="BM1170" s="21">
        <f t="shared" si="110"/>
        <v>1</v>
      </c>
      <c r="BN1170" s="21">
        <f t="shared" si="111"/>
        <v>0</v>
      </c>
      <c r="BO1170" s="21">
        <f t="shared" si="112"/>
        <v>0</v>
      </c>
      <c r="BP1170" s="21">
        <f t="shared" si="113"/>
        <v>0</v>
      </c>
    </row>
    <row r="1171" spans="1:68" x14ac:dyDescent="0.2">
      <c r="A1171">
        <v>1167</v>
      </c>
      <c r="B1171" s="33">
        <f>'Main Data'!C1171</f>
        <v>43596</v>
      </c>
      <c r="C1171">
        <f>'Main Data'!D1171</f>
        <v>43</v>
      </c>
      <c r="D1171" s="26">
        <f>'Main Data'!E1171</f>
        <v>11000</v>
      </c>
      <c r="E1171" s="26">
        <f>'Main Data'!F1171</f>
        <v>13750</v>
      </c>
      <c r="F1171" s="34">
        <f t="shared" si="108"/>
        <v>9.3056505517805075</v>
      </c>
      <c r="G1171">
        <f>IF('Main Data'!H1171="AP",1,0)</f>
        <v>0</v>
      </c>
      <c r="H1171">
        <f>IF('Main Data'!H1171="Blancpain",1,0)</f>
        <v>0</v>
      </c>
      <c r="I1171">
        <f>IF('Main Data'!H1171="Breguet",1,0)</f>
        <v>0</v>
      </c>
      <c r="J1171">
        <f>IF('Main Data'!H1171="Breitling",1,0)</f>
        <v>0</v>
      </c>
      <c r="K1171">
        <f>IF('Main Data'!H1171="Cartier",1,0)</f>
        <v>0</v>
      </c>
      <c r="L1171">
        <f>IF('Main Data'!H1171="Gallet",1,0)</f>
        <v>0</v>
      </c>
      <c r="M1171">
        <f>IF('Main Data'!H1171="Girard Perregaux",1,0)</f>
        <v>0</v>
      </c>
      <c r="N1171">
        <f>IF('Main Data'!H1171="Gubelin",1,0)</f>
        <v>0</v>
      </c>
      <c r="O1171">
        <f>IF('Main Data'!H1171="Heuer",1,0)</f>
        <v>0</v>
      </c>
      <c r="P1171">
        <f>IF('Main Data'!H1171="IWC",1,0)</f>
        <v>1</v>
      </c>
      <c r="Q1171">
        <f>IF('Main Data'!H1171="JLC",1,0)</f>
        <v>0</v>
      </c>
      <c r="R1171">
        <f>IF('Main Data'!H1171="Longines",1,0)</f>
        <v>0</v>
      </c>
      <c r="S1171">
        <f>IF('Main Data'!H1171="Movado",1,0)</f>
        <v>0</v>
      </c>
      <c r="T1171">
        <f>IF('Main Data'!H1171="Omega",1,0)</f>
        <v>0</v>
      </c>
      <c r="U1171">
        <f>IF('Main Data'!H1171="Panerai",1,0)</f>
        <v>0</v>
      </c>
      <c r="V1171">
        <f>IF('Main Data'!H1171="Patek",1,0)</f>
        <v>0</v>
      </c>
      <c r="W1171">
        <f>IF('Main Data'!H1171="Rolex",1,0)</f>
        <v>0</v>
      </c>
      <c r="X1171">
        <f>IF('Main Data'!H1171="Tudor",1,0)</f>
        <v>0</v>
      </c>
      <c r="Y1171">
        <f>IF('Main Data'!H1171="Ulysse Nardin",1,0)</f>
        <v>0</v>
      </c>
      <c r="Z1171">
        <f>IF('Main Data'!H1171="Universal Geneve",1,0)</f>
        <v>0</v>
      </c>
      <c r="AA1171">
        <f>IF('Main Data'!H1171="Vacheron",1,0)</f>
        <v>0</v>
      </c>
      <c r="AB1171">
        <f>IF('Main Data'!H1171="Zenith",1,0)</f>
        <v>0</v>
      </c>
      <c r="AC1171">
        <f>IF('Main Data'!J1171="Stainless Steel",1,0)</f>
        <v>0</v>
      </c>
      <c r="AD1171">
        <f>IF('Main Data'!J1171="Two-tone",1,0)</f>
        <v>0</v>
      </c>
      <c r="AE1171">
        <f>IF(OR('Main Data'!J1171="YG 18K",'Main Data'!J1171="YG &lt;18K",'Main Data'!J1171="PG 18K",'Main Data'!J1171="PG &lt;18K",'Main Data'!J1171="WG 18K",'Main Data'!J1171="Mixes of 18K",'Main Data'!J1171="Mixes &lt;18K"),1,0)</f>
        <v>1</v>
      </c>
      <c r="AF1171">
        <f>IF('Main Data'!J1171="Platinum",1,0)</f>
        <v>0</v>
      </c>
      <c r="AG1171">
        <f>IF(OR('Main Data'!J1171="PVD",'Main Data'!J1171="Gold Plate",'Main Data'!J1171="Other"),1,0)</f>
        <v>0</v>
      </c>
      <c r="AH1171">
        <f>IF('Main Data'!N1171="Stainless Steel",1,0)</f>
        <v>0</v>
      </c>
      <c r="AI1171">
        <f>IF('Main Data'!N1171="Leather",1,0)</f>
        <v>1</v>
      </c>
      <c r="AJ1171">
        <f>IF('Main Data'!N1171="Two-tone",1,0)</f>
        <v>0</v>
      </c>
      <c r="AK1171">
        <f>IF(OR('Main Data'!N1171="YG 18K",'Main Data'!N1171="PG 18K",'Main Data'!N1171="WG 18K",'Main Data'!N1171="Mixes of 18K"),1,0)</f>
        <v>0</v>
      </c>
      <c r="AL1171">
        <f>IF(OR(,'Main Data'!N1171="PVD",'Main Data'!N1171="Gold plate"),1,0)</f>
        <v>0</v>
      </c>
      <c r="AM1171">
        <f>IF(OR('Main Data'!AV1171="Yes",'Main Data'!AW1171="Yes",'Main Data'!AU1171="Yes"),1,0)</f>
        <v>0</v>
      </c>
      <c r="AN1171">
        <f>IF(OR(ISTEXT('Main Data'!AX1171), ISTEXT('Main Data'!AY1171)),1,0)</f>
        <v>0</v>
      </c>
      <c r="AO1171">
        <f>IF('Main Data'!AZ1171="Yes",1,0)</f>
        <v>0</v>
      </c>
      <c r="AP1171">
        <f>IF('Main Data'!BA1171="Yes",1,0)</f>
        <v>0</v>
      </c>
      <c r="AQ1171">
        <f>IF('Main Data'!BD1171="Yes",1,0)</f>
        <v>0</v>
      </c>
      <c r="AR1171">
        <f>IF('Main Data'!BE1171="A",1,0)</f>
        <v>0</v>
      </c>
      <c r="AS1171">
        <f>IF('Main Data'!BE1171="AA",1,0)</f>
        <v>0</v>
      </c>
      <c r="AT1171">
        <f>IF('Main Data'!BE1171="AAA",1,0)</f>
        <v>1</v>
      </c>
      <c r="AU1171">
        <f>IF('Main Data'!BE1171="AAAA",1,0)</f>
        <v>0</v>
      </c>
      <c r="AV1171">
        <f>IF('Main Data'!P1171="Yes",1,0)</f>
        <v>1</v>
      </c>
      <c r="AW1171">
        <f>IF('Main Data'!AP1171="Yes",1,0)</f>
        <v>0</v>
      </c>
      <c r="AX1171">
        <f>IF(OR('Main Data'!V1171="Yes", 'Main Data'!W1171="Yes",'Main Data'!X1171="Yes"),1,0)</f>
        <v>0</v>
      </c>
      <c r="AY1171">
        <f>IF(OR('Main Data'!Y1171="Yes",'Main Data'!Z1171="Yes"),1,0)</f>
        <v>0</v>
      </c>
      <c r="AZ1171">
        <f>IF('Main Data'!AR1171="Yes",1,0)</f>
        <v>0</v>
      </c>
      <c r="BA1171">
        <f>IF('Main Data'!AS1171="Yes",1,0)</f>
        <v>0</v>
      </c>
      <c r="BB1171">
        <f>IF('Main Data'!AG1171="Yes",1,0)</f>
        <v>0</v>
      </c>
      <c r="BC1171">
        <f>IF('Main Data'!AB1171="Yes",1,0)</f>
        <v>0</v>
      </c>
      <c r="BD1171">
        <f>IF('Main Data'!AA1171="Yes",1,0)</f>
        <v>0</v>
      </c>
      <c r="BE1171">
        <f>IF('Main Data'!AC1171="Yes",1,0)</f>
        <v>0</v>
      </c>
      <c r="BF1171">
        <f>IF('Main Data'!AF1171="Yes",1,0)</f>
        <v>0</v>
      </c>
      <c r="BG1171">
        <f>IF(OR('Main Data'!AI1171="Yes",'Main Data'!AL1171="Yes"),1,0)</f>
        <v>0</v>
      </c>
      <c r="BH1171">
        <f>IF('Main Data'!AJ1171="Yes",1,0)</f>
        <v>0</v>
      </c>
      <c r="BI1171">
        <f>IF('Main Data'!AK1171="Yes",1,0)</f>
        <v>0</v>
      </c>
      <c r="BJ1171">
        <f>IF('Main Data'!AM1171="Yes",1,0)</f>
        <v>0</v>
      </c>
      <c r="BK1171">
        <f>IF('Main Data'!AQ1171="Yes",1,0)</f>
        <v>0</v>
      </c>
      <c r="BL1171" s="21">
        <f t="shared" si="109"/>
        <v>0</v>
      </c>
      <c r="BM1171" s="21">
        <f t="shared" si="110"/>
        <v>1</v>
      </c>
      <c r="BN1171" s="21">
        <f t="shared" si="111"/>
        <v>0</v>
      </c>
      <c r="BO1171" s="21">
        <f t="shared" si="112"/>
        <v>0</v>
      </c>
      <c r="BP1171" s="21">
        <f t="shared" si="113"/>
        <v>0</v>
      </c>
    </row>
    <row r="1172" spans="1:68" x14ac:dyDescent="0.2">
      <c r="A1172">
        <v>1168</v>
      </c>
      <c r="B1172" s="33">
        <f>'Main Data'!C1172</f>
        <v>43596</v>
      </c>
      <c r="C1172">
        <f>'Main Data'!D1172</f>
        <v>44</v>
      </c>
      <c r="D1172" s="26">
        <f>'Main Data'!E1172</f>
        <v>1600</v>
      </c>
      <c r="E1172" s="26">
        <f>'Main Data'!F1172</f>
        <v>2000</v>
      </c>
      <c r="F1172" s="34">
        <f t="shared" si="108"/>
        <v>7.3777589082278725</v>
      </c>
      <c r="G1172">
        <f>IF('Main Data'!H1172="AP",1,0)</f>
        <v>0</v>
      </c>
      <c r="H1172">
        <f>IF('Main Data'!H1172="Blancpain",1,0)</f>
        <v>0</v>
      </c>
      <c r="I1172">
        <f>IF('Main Data'!H1172="Breguet",1,0)</f>
        <v>0</v>
      </c>
      <c r="J1172">
        <f>IF('Main Data'!H1172="Breitling",1,0)</f>
        <v>0</v>
      </c>
      <c r="K1172">
        <f>IF('Main Data'!H1172="Cartier",1,0)</f>
        <v>0</v>
      </c>
      <c r="L1172">
        <f>IF('Main Data'!H1172="Gallet",1,0)</f>
        <v>0</v>
      </c>
      <c r="M1172">
        <f>IF('Main Data'!H1172="Girard Perregaux",1,0)</f>
        <v>0</v>
      </c>
      <c r="N1172">
        <f>IF('Main Data'!H1172="Gubelin",1,0)</f>
        <v>0</v>
      </c>
      <c r="O1172">
        <f>IF('Main Data'!H1172="Heuer",1,0)</f>
        <v>0</v>
      </c>
      <c r="P1172">
        <f>IF('Main Data'!H1172="IWC",1,0)</f>
        <v>1</v>
      </c>
      <c r="Q1172">
        <f>IF('Main Data'!H1172="JLC",1,0)</f>
        <v>0</v>
      </c>
      <c r="R1172">
        <f>IF('Main Data'!H1172="Longines",1,0)</f>
        <v>0</v>
      </c>
      <c r="S1172">
        <f>IF('Main Data'!H1172="Movado",1,0)</f>
        <v>0</v>
      </c>
      <c r="T1172">
        <f>IF('Main Data'!H1172="Omega",1,0)</f>
        <v>0</v>
      </c>
      <c r="U1172">
        <f>IF('Main Data'!H1172="Panerai",1,0)</f>
        <v>0</v>
      </c>
      <c r="V1172">
        <f>IF('Main Data'!H1172="Patek",1,0)</f>
        <v>0</v>
      </c>
      <c r="W1172">
        <f>IF('Main Data'!H1172="Rolex",1,0)</f>
        <v>0</v>
      </c>
      <c r="X1172">
        <f>IF('Main Data'!H1172="Tudor",1,0)</f>
        <v>0</v>
      </c>
      <c r="Y1172">
        <f>IF('Main Data'!H1172="Ulysse Nardin",1,0)</f>
        <v>0</v>
      </c>
      <c r="Z1172">
        <f>IF('Main Data'!H1172="Universal Geneve",1,0)</f>
        <v>0</v>
      </c>
      <c r="AA1172">
        <f>IF('Main Data'!H1172="Vacheron",1,0)</f>
        <v>0</v>
      </c>
      <c r="AB1172">
        <f>IF('Main Data'!H1172="Zenith",1,0)</f>
        <v>0</v>
      </c>
      <c r="AC1172">
        <f>IF('Main Data'!J1172="Stainless Steel",1,0)</f>
        <v>0</v>
      </c>
      <c r="AD1172">
        <f>IF('Main Data'!J1172="Two-tone",1,0)</f>
        <v>0</v>
      </c>
      <c r="AE1172">
        <f>IF(OR('Main Data'!J1172="YG 18K",'Main Data'!J1172="YG &lt;18K",'Main Data'!J1172="PG 18K",'Main Data'!J1172="PG &lt;18K",'Main Data'!J1172="WG 18K",'Main Data'!J1172="Mixes of 18K",'Main Data'!J1172="Mixes &lt;18K"),1,0)</f>
        <v>1</v>
      </c>
      <c r="AF1172">
        <f>IF('Main Data'!J1172="Platinum",1,0)</f>
        <v>0</v>
      </c>
      <c r="AG1172">
        <f>IF(OR('Main Data'!J1172="PVD",'Main Data'!J1172="Gold Plate",'Main Data'!J1172="Other"),1,0)</f>
        <v>0</v>
      </c>
      <c r="AH1172">
        <f>IF('Main Data'!N1172="Stainless Steel",1,0)</f>
        <v>0</v>
      </c>
      <c r="AI1172">
        <f>IF('Main Data'!N1172="Leather",1,0)</f>
        <v>1</v>
      </c>
      <c r="AJ1172">
        <f>IF('Main Data'!N1172="Two-tone",1,0)</f>
        <v>0</v>
      </c>
      <c r="AK1172">
        <f>IF(OR('Main Data'!N1172="YG 18K",'Main Data'!N1172="PG 18K",'Main Data'!N1172="WG 18K",'Main Data'!N1172="Mixes of 18K"),1,0)</f>
        <v>0</v>
      </c>
      <c r="AL1172">
        <f>IF(OR(,'Main Data'!N1172="PVD",'Main Data'!N1172="Gold plate"),1,0)</f>
        <v>0</v>
      </c>
      <c r="AM1172">
        <f>IF(OR('Main Data'!AV1172="Yes",'Main Data'!AW1172="Yes",'Main Data'!AU1172="Yes"),1,0)</f>
        <v>0</v>
      </c>
      <c r="AN1172">
        <f>IF(OR(ISTEXT('Main Data'!AX1172), ISTEXT('Main Data'!AY1172)),1,0)</f>
        <v>0</v>
      </c>
      <c r="AO1172">
        <f>IF('Main Data'!AZ1172="Yes",1,0)</f>
        <v>0</v>
      </c>
      <c r="AP1172">
        <f>IF('Main Data'!BA1172="Yes",1,0)</f>
        <v>0</v>
      </c>
      <c r="AQ1172">
        <f>IF('Main Data'!BD1172="Yes",1,0)</f>
        <v>0</v>
      </c>
      <c r="AR1172">
        <f>IF('Main Data'!BE1172="A",1,0)</f>
        <v>0</v>
      </c>
      <c r="AS1172">
        <f>IF('Main Data'!BE1172="AA",1,0)</f>
        <v>1</v>
      </c>
      <c r="AT1172">
        <f>IF('Main Data'!BE1172="AAA",1,0)</f>
        <v>0</v>
      </c>
      <c r="AU1172">
        <f>IF('Main Data'!BE1172="AAAA",1,0)</f>
        <v>0</v>
      </c>
      <c r="AV1172">
        <f>IF('Main Data'!P1172="Yes",1,0)</f>
        <v>1</v>
      </c>
      <c r="AW1172">
        <f>IF('Main Data'!AP1172="Yes",1,0)</f>
        <v>0</v>
      </c>
      <c r="AX1172">
        <f>IF(OR('Main Data'!V1172="Yes", 'Main Data'!W1172="Yes",'Main Data'!X1172="Yes"),1,0)</f>
        <v>0</v>
      </c>
      <c r="AY1172">
        <f>IF(OR('Main Data'!Y1172="Yes",'Main Data'!Z1172="Yes"),1,0)</f>
        <v>0</v>
      </c>
      <c r="AZ1172">
        <f>IF('Main Data'!AR1172="Yes",1,0)</f>
        <v>0</v>
      </c>
      <c r="BA1172">
        <f>IF('Main Data'!AS1172="Yes",1,0)</f>
        <v>0</v>
      </c>
      <c r="BB1172">
        <f>IF('Main Data'!AG1172="Yes",1,0)</f>
        <v>0</v>
      </c>
      <c r="BC1172">
        <f>IF('Main Data'!AB1172="Yes",1,0)</f>
        <v>0</v>
      </c>
      <c r="BD1172">
        <f>IF('Main Data'!AA1172="Yes",1,0)</f>
        <v>0</v>
      </c>
      <c r="BE1172">
        <f>IF('Main Data'!AC1172="Yes",1,0)</f>
        <v>0</v>
      </c>
      <c r="BF1172">
        <f>IF('Main Data'!AF1172="Yes",1,0)</f>
        <v>0</v>
      </c>
      <c r="BG1172">
        <f>IF(OR('Main Data'!AI1172="Yes",'Main Data'!AL1172="Yes"),1,0)</f>
        <v>0</v>
      </c>
      <c r="BH1172">
        <f>IF('Main Data'!AJ1172="Yes",1,0)</f>
        <v>0</v>
      </c>
      <c r="BI1172">
        <f>IF('Main Data'!AK1172="Yes",1,0)</f>
        <v>0</v>
      </c>
      <c r="BJ1172">
        <f>IF('Main Data'!AM1172="Yes",1,0)</f>
        <v>0</v>
      </c>
      <c r="BK1172">
        <f>IF('Main Data'!AQ1172="Yes",1,0)</f>
        <v>0</v>
      </c>
      <c r="BL1172" s="21">
        <f t="shared" si="109"/>
        <v>0</v>
      </c>
      <c r="BM1172" s="21">
        <f t="shared" si="110"/>
        <v>1</v>
      </c>
      <c r="BN1172" s="21">
        <f t="shared" si="111"/>
        <v>0</v>
      </c>
      <c r="BO1172" s="21">
        <f t="shared" si="112"/>
        <v>0</v>
      </c>
      <c r="BP1172" s="21">
        <f t="shared" si="113"/>
        <v>0</v>
      </c>
    </row>
    <row r="1173" spans="1:68" x14ac:dyDescent="0.2">
      <c r="A1173">
        <v>1169</v>
      </c>
      <c r="B1173" s="33">
        <f>'Main Data'!C1173</f>
        <v>43596</v>
      </c>
      <c r="C1173">
        <f>'Main Data'!D1173</f>
        <v>45</v>
      </c>
      <c r="D1173" s="26">
        <f>'Main Data'!E1173</f>
        <v>1200</v>
      </c>
      <c r="E1173" s="26">
        <f>'Main Data'!F1173</f>
        <v>1500</v>
      </c>
      <c r="F1173" s="34">
        <f t="shared" si="108"/>
        <v>7.0900768357760917</v>
      </c>
      <c r="G1173">
        <f>IF('Main Data'!H1173="AP",1,0)</f>
        <v>0</v>
      </c>
      <c r="H1173">
        <f>IF('Main Data'!H1173="Blancpain",1,0)</f>
        <v>0</v>
      </c>
      <c r="I1173">
        <f>IF('Main Data'!H1173="Breguet",1,0)</f>
        <v>0</v>
      </c>
      <c r="J1173">
        <f>IF('Main Data'!H1173="Breitling",1,0)</f>
        <v>0</v>
      </c>
      <c r="K1173">
        <f>IF('Main Data'!H1173="Cartier",1,0)</f>
        <v>0</v>
      </c>
      <c r="L1173">
        <f>IF('Main Data'!H1173="Gallet",1,0)</f>
        <v>0</v>
      </c>
      <c r="M1173">
        <f>IF('Main Data'!H1173="Girard Perregaux",1,0)</f>
        <v>0</v>
      </c>
      <c r="N1173">
        <f>IF('Main Data'!H1173="Gubelin",1,0)</f>
        <v>0</v>
      </c>
      <c r="O1173">
        <f>IF('Main Data'!H1173="Heuer",1,0)</f>
        <v>0</v>
      </c>
      <c r="P1173">
        <f>IF('Main Data'!H1173="IWC",1,0)</f>
        <v>1</v>
      </c>
      <c r="Q1173">
        <f>IF('Main Data'!H1173="JLC",1,0)</f>
        <v>0</v>
      </c>
      <c r="R1173">
        <f>IF('Main Data'!H1173="Longines",1,0)</f>
        <v>0</v>
      </c>
      <c r="S1173">
        <f>IF('Main Data'!H1173="Movado",1,0)</f>
        <v>0</v>
      </c>
      <c r="T1173">
        <f>IF('Main Data'!H1173="Omega",1,0)</f>
        <v>0</v>
      </c>
      <c r="U1173">
        <f>IF('Main Data'!H1173="Panerai",1,0)</f>
        <v>0</v>
      </c>
      <c r="V1173">
        <f>IF('Main Data'!H1173="Patek",1,0)</f>
        <v>0</v>
      </c>
      <c r="W1173">
        <f>IF('Main Data'!H1173="Rolex",1,0)</f>
        <v>0</v>
      </c>
      <c r="X1173">
        <f>IF('Main Data'!H1173="Tudor",1,0)</f>
        <v>0</v>
      </c>
      <c r="Y1173">
        <f>IF('Main Data'!H1173="Ulysse Nardin",1,0)</f>
        <v>0</v>
      </c>
      <c r="Z1173">
        <f>IF('Main Data'!H1173="Universal Geneve",1,0)</f>
        <v>0</v>
      </c>
      <c r="AA1173">
        <f>IF('Main Data'!H1173="Vacheron",1,0)</f>
        <v>0</v>
      </c>
      <c r="AB1173">
        <f>IF('Main Data'!H1173="Zenith",1,0)</f>
        <v>0</v>
      </c>
      <c r="AC1173">
        <f>IF('Main Data'!J1173="Stainless Steel",1,0)</f>
        <v>0</v>
      </c>
      <c r="AD1173">
        <f>IF('Main Data'!J1173="Two-tone",1,0)</f>
        <v>0</v>
      </c>
      <c r="AE1173">
        <f>IF(OR('Main Data'!J1173="YG 18K",'Main Data'!J1173="YG &lt;18K",'Main Data'!J1173="PG 18K",'Main Data'!J1173="PG &lt;18K",'Main Data'!J1173="WG 18K",'Main Data'!J1173="Mixes of 18K",'Main Data'!J1173="Mixes &lt;18K"),1,0)</f>
        <v>1</v>
      </c>
      <c r="AF1173">
        <f>IF('Main Data'!J1173="Platinum",1,0)</f>
        <v>0</v>
      </c>
      <c r="AG1173">
        <f>IF(OR('Main Data'!J1173="PVD",'Main Data'!J1173="Gold Plate",'Main Data'!J1173="Other"),1,0)</f>
        <v>0</v>
      </c>
      <c r="AH1173">
        <f>IF('Main Data'!N1173="Stainless Steel",1,0)</f>
        <v>0</v>
      </c>
      <c r="AI1173">
        <f>IF('Main Data'!N1173="Leather",1,0)</f>
        <v>1</v>
      </c>
      <c r="AJ1173">
        <f>IF('Main Data'!N1173="Two-tone",1,0)</f>
        <v>0</v>
      </c>
      <c r="AK1173">
        <f>IF(OR('Main Data'!N1173="YG 18K",'Main Data'!N1173="PG 18K",'Main Data'!N1173="WG 18K",'Main Data'!N1173="Mixes of 18K"),1,0)</f>
        <v>0</v>
      </c>
      <c r="AL1173">
        <f>IF(OR(,'Main Data'!N1173="PVD",'Main Data'!N1173="Gold plate"),1,0)</f>
        <v>0</v>
      </c>
      <c r="AM1173">
        <f>IF(OR('Main Data'!AV1173="Yes",'Main Data'!AW1173="Yes",'Main Data'!AU1173="Yes"),1,0)</f>
        <v>0</v>
      </c>
      <c r="AN1173">
        <f>IF(OR(ISTEXT('Main Data'!AX1173), ISTEXT('Main Data'!AY1173)),1,0)</f>
        <v>0</v>
      </c>
      <c r="AO1173">
        <f>IF('Main Data'!AZ1173="Yes",1,0)</f>
        <v>0</v>
      </c>
      <c r="AP1173">
        <f>IF('Main Data'!BA1173="Yes",1,0)</f>
        <v>0</v>
      </c>
      <c r="AQ1173">
        <f>IF('Main Data'!BD1173="Yes",1,0)</f>
        <v>0</v>
      </c>
      <c r="AR1173">
        <f>IF('Main Data'!BE1173="A",1,0)</f>
        <v>1</v>
      </c>
      <c r="AS1173">
        <f>IF('Main Data'!BE1173="AA",1,0)</f>
        <v>0</v>
      </c>
      <c r="AT1173">
        <f>IF('Main Data'!BE1173="AAA",1,0)</f>
        <v>0</v>
      </c>
      <c r="AU1173">
        <f>IF('Main Data'!BE1173="AAAA",1,0)</f>
        <v>0</v>
      </c>
      <c r="AV1173">
        <f>IF('Main Data'!P1173="Yes",1,0)</f>
        <v>1</v>
      </c>
      <c r="AW1173">
        <f>IF('Main Data'!AP1173="Yes",1,0)</f>
        <v>0</v>
      </c>
      <c r="AX1173">
        <f>IF(OR('Main Data'!V1173="Yes", 'Main Data'!W1173="Yes",'Main Data'!X1173="Yes"),1,0)</f>
        <v>0</v>
      </c>
      <c r="AY1173">
        <f>IF(OR('Main Data'!Y1173="Yes",'Main Data'!Z1173="Yes"),1,0)</f>
        <v>0</v>
      </c>
      <c r="AZ1173">
        <f>IF('Main Data'!AR1173="Yes",1,0)</f>
        <v>0</v>
      </c>
      <c r="BA1173">
        <f>IF('Main Data'!AS1173="Yes",1,0)</f>
        <v>0</v>
      </c>
      <c r="BB1173">
        <f>IF('Main Data'!AG1173="Yes",1,0)</f>
        <v>0</v>
      </c>
      <c r="BC1173">
        <f>IF('Main Data'!AB1173="Yes",1,0)</f>
        <v>0</v>
      </c>
      <c r="BD1173">
        <f>IF('Main Data'!AA1173="Yes",1,0)</f>
        <v>0</v>
      </c>
      <c r="BE1173">
        <f>IF('Main Data'!AC1173="Yes",1,0)</f>
        <v>0</v>
      </c>
      <c r="BF1173">
        <f>IF('Main Data'!AF1173="Yes",1,0)</f>
        <v>0</v>
      </c>
      <c r="BG1173">
        <f>IF(OR('Main Data'!AI1173="Yes",'Main Data'!AL1173="Yes"),1,0)</f>
        <v>0</v>
      </c>
      <c r="BH1173">
        <f>IF('Main Data'!AJ1173="Yes",1,0)</f>
        <v>0</v>
      </c>
      <c r="BI1173">
        <f>IF('Main Data'!AK1173="Yes",1,0)</f>
        <v>0</v>
      </c>
      <c r="BJ1173">
        <f>IF('Main Data'!AM1173="Yes",1,0)</f>
        <v>0</v>
      </c>
      <c r="BK1173">
        <f>IF('Main Data'!AQ1173="Yes",1,0)</f>
        <v>0</v>
      </c>
      <c r="BL1173" s="21">
        <f t="shared" si="109"/>
        <v>0</v>
      </c>
      <c r="BM1173" s="21">
        <f t="shared" si="110"/>
        <v>1</v>
      </c>
      <c r="BN1173" s="21">
        <f t="shared" si="111"/>
        <v>0</v>
      </c>
      <c r="BO1173" s="21">
        <f t="shared" si="112"/>
        <v>0</v>
      </c>
      <c r="BP1173" s="21">
        <f t="shared" si="113"/>
        <v>0</v>
      </c>
    </row>
    <row r="1174" spans="1:68" x14ac:dyDescent="0.2">
      <c r="A1174">
        <v>1170</v>
      </c>
      <c r="B1174" s="33">
        <f>'Main Data'!C1174</f>
        <v>43596</v>
      </c>
      <c r="C1174">
        <f>'Main Data'!D1174</f>
        <v>46</v>
      </c>
      <c r="D1174" s="26">
        <f>'Main Data'!E1174</f>
        <v>1200</v>
      </c>
      <c r="E1174" s="26">
        <f>'Main Data'!F1174</f>
        <v>1500</v>
      </c>
      <c r="F1174" s="34">
        <f t="shared" si="108"/>
        <v>7.0900768357760917</v>
      </c>
      <c r="G1174">
        <f>IF('Main Data'!H1174="AP",1,0)</f>
        <v>0</v>
      </c>
      <c r="H1174">
        <f>IF('Main Data'!H1174="Blancpain",1,0)</f>
        <v>0</v>
      </c>
      <c r="I1174">
        <f>IF('Main Data'!H1174="Breguet",1,0)</f>
        <v>0</v>
      </c>
      <c r="J1174">
        <f>IF('Main Data'!H1174="Breitling",1,0)</f>
        <v>0</v>
      </c>
      <c r="K1174">
        <f>IF('Main Data'!H1174="Cartier",1,0)</f>
        <v>0</v>
      </c>
      <c r="L1174">
        <f>IF('Main Data'!H1174="Gallet",1,0)</f>
        <v>0</v>
      </c>
      <c r="M1174">
        <f>IF('Main Data'!H1174="Girard Perregaux",1,0)</f>
        <v>0</v>
      </c>
      <c r="N1174">
        <f>IF('Main Data'!H1174="Gubelin",1,0)</f>
        <v>0</v>
      </c>
      <c r="O1174">
        <f>IF('Main Data'!H1174="Heuer",1,0)</f>
        <v>0</v>
      </c>
      <c r="P1174">
        <f>IF('Main Data'!H1174="IWC",1,0)</f>
        <v>1</v>
      </c>
      <c r="Q1174">
        <f>IF('Main Data'!H1174="JLC",1,0)</f>
        <v>0</v>
      </c>
      <c r="R1174">
        <f>IF('Main Data'!H1174="Longines",1,0)</f>
        <v>0</v>
      </c>
      <c r="S1174">
        <f>IF('Main Data'!H1174="Movado",1,0)</f>
        <v>0</v>
      </c>
      <c r="T1174">
        <f>IF('Main Data'!H1174="Omega",1,0)</f>
        <v>0</v>
      </c>
      <c r="U1174">
        <f>IF('Main Data'!H1174="Panerai",1,0)</f>
        <v>0</v>
      </c>
      <c r="V1174">
        <f>IF('Main Data'!H1174="Patek",1,0)</f>
        <v>0</v>
      </c>
      <c r="W1174">
        <f>IF('Main Data'!H1174="Rolex",1,0)</f>
        <v>0</v>
      </c>
      <c r="X1174">
        <f>IF('Main Data'!H1174="Tudor",1,0)</f>
        <v>0</v>
      </c>
      <c r="Y1174">
        <f>IF('Main Data'!H1174="Ulysse Nardin",1,0)</f>
        <v>0</v>
      </c>
      <c r="Z1174">
        <f>IF('Main Data'!H1174="Universal Geneve",1,0)</f>
        <v>0</v>
      </c>
      <c r="AA1174">
        <f>IF('Main Data'!H1174="Vacheron",1,0)</f>
        <v>0</v>
      </c>
      <c r="AB1174">
        <f>IF('Main Data'!H1174="Zenith",1,0)</f>
        <v>0</v>
      </c>
      <c r="AC1174">
        <f>IF('Main Data'!J1174="Stainless Steel",1,0)</f>
        <v>0</v>
      </c>
      <c r="AD1174">
        <f>IF('Main Data'!J1174="Two-tone",1,0)</f>
        <v>0</v>
      </c>
      <c r="AE1174">
        <f>IF(OR('Main Data'!J1174="YG 18K",'Main Data'!J1174="YG &lt;18K",'Main Data'!J1174="PG 18K",'Main Data'!J1174="PG &lt;18K",'Main Data'!J1174="WG 18K",'Main Data'!J1174="Mixes of 18K",'Main Data'!J1174="Mixes &lt;18K"),1,0)</f>
        <v>1</v>
      </c>
      <c r="AF1174">
        <f>IF('Main Data'!J1174="Platinum",1,0)</f>
        <v>0</v>
      </c>
      <c r="AG1174">
        <f>IF(OR('Main Data'!J1174="PVD",'Main Data'!J1174="Gold Plate",'Main Data'!J1174="Other"),1,0)</f>
        <v>0</v>
      </c>
      <c r="AH1174">
        <f>IF('Main Data'!N1174="Stainless Steel",1,0)</f>
        <v>0</v>
      </c>
      <c r="AI1174">
        <f>IF('Main Data'!N1174="Leather",1,0)</f>
        <v>1</v>
      </c>
      <c r="AJ1174">
        <f>IF('Main Data'!N1174="Two-tone",1,0)</f>
        <v>0</v>
      </c>
      <c r="AK1174">
        <f>IF(OR('Main Data'!N1174="YG 18K",'Main Data'!N1174="PG 18K",'Main Data'!N1174="WG 18K",'Main Data'!N1174="Mixes of 18K"),1,0)</f>
        <v>0</v>
      </c>
      <c r="AL1174">
        <f>IF(OR(,'Main Data'!N1174="PVD",'Main Data'!N1174="Gold plate"),1,0)</f>
        <v>0</v>
      </c>
      <c r="AM1174">
        <f>IF(OR('Main Data'!AV1174="Yes",'Main Data'!AW1174="Yes",'Main Data'!AU1174="Yes"),1,0)</f>
        <v>0</v>
      </c>
      <c r="AN1174">
        <f>IF(OR(ISTEXT('Main Data'!AX1174), ISTEXT('Main Data'!AY1174)),1,0)</f>
        <v>0</v>
      </c>
      <c r="AO1174">
        <f>IF('Main Data'!AZ1174="Yes",1,0)</f>
        <v>0</v>
      </c>
      <c r="AP1174">
        <f>IF('Main Data'!BA1174="Yes",1,0)</f>
        <v>0</v>
      </c>
      <c r="AQ1174">
        <f>IF('Main Data'!BD1174="Yes",1,0)</f>
        <v>0</v>
      </c>
      <c r="AR1174">
        <f>IF('Main Data'!BE1174="A",1,0)</f>
        <v>1</v>
      </c>
      <c r="AS1174">
        <f>IF('Main Data'!BE1174="AA",1,0)</f>
        <v>0</v>
      </c>
      <c r="AT1174">
        <f>IF('Main Data'!BE1174="AAA",1,0)</f>
        <v>0</v>
      </c>
      <c r="AU1174">
        <f>IF('Main Data'!BE1174="AAAA",1,0)</f>
        <v>0</v>
      </c>
      <c r="AV1174">
        <f>IF('Main Data'!P1174="Yes",1,0)</f>
        <v>1</v>
      </c>
      <c r="AW1174">
        <f>IF('Main Data'!AP1174="Yes",1,0)</f>
        <v>0</v>
      </c>
      <c r="AX1174">
        <f>IF(OR('Main Data'!V1174="Yes", 'Main Data'!W1174="Yes",'Main Data'!X1174="Yes"),1,0)</f>
        <v>0</v>
      </c>
      <c r="AY1174">
        <f>IF(OR('Main Data'!Y1174="Yes",'Main Data'!Z1174="Yes"),1,0)</f>
        <v>0</v>
      </c>
      <c r="AZ1174">
        <f>IF('Main Data'!AR1174="Yes",1,0)</f>
        <v>0</v>
      </c>
      <c r="BA1174">
        <f>IF('Main Data'!AS1174="Yes",1,0)</f>
        <v>0</v>
      </c>
      <c r="BB1174">
        <f>IF('Main Data'!AG1174="Yes",1,0)</f>
        <v>0</v>
      </c>
      <c r="BC1174">
        <f>IF('Main Data'!AB1174="Yes",1,0)</f>
        <v>0</v>
      </c>
      <c r="BD1174">
        <f>IF('Main Data'!AA1174="Yes",1,0)</f>
        <v>0</v>
      </c>
      <c r="BE1174">
        <f>IF('Main Data'!AC1174="Yes",1,0)</f>
        <v>0</v>
      </c>
      <c r="BF1174">
        <f>IF('Main Data'!AF1174="Yes",1,0)</f>
        <v>0</v>
      </c>
      <c r="BG1174">
        <f>IF(OR('Main Data'!AI1174="Yes",'Main Data'!AL1174="Yes"),1,0)</f>
        <v>0</v>
      </c>
      <c r="BH1174">
        <f>IF('Main Data'!AJ1174="Yes",1,0)</f>
        <v>0</v>
      </c>
      <c r="BI1174">
        <f>IF('Main Data'!AK1174="Yes",1,0)</f>
        <v>0</v>
      </c>
      <c r="BJ1174">
        <f>IF('Main Data'!AM1174="Yes",1,0)</f>
        <v>0</v>
      </c>
      <c r="BK1174">
        <f>IF('Main Data'!AQ1174="Yes",1,0)</f>
        <v>0</v>
      </c>
      <c r="BL1174" s="21">
        <f t="shared" si="109"/>
        <v>0</v>
      </c>
      <c r="BM1174" s="21">
        <f t="shared" si="110"/>
        <v>1</v>
      </c>
      <c r="BN1174" s="21">
        <f t="shared" si="111"/>
        <v>0</v>
      </c>
      <c r="BO1174" s="21">
        <f t="shared" si="112"/>
        <v>0</v>
      </c>
      <c r="BP1174" s="21">
        <f t="shared" si="113"/>
        <v>0</v>
      </c>
    </row>
    <row r="1175" spans="1:68" x14ac:dyDescent="0.2">
      <c r="A1175">
        <v>1171</v>
      </c>
      <c r="B1175" s="33">
        <f>'Main Data'!C1175</f>
        <v>43596</v>
      </c>
      <c r="C1175">
        <f>'Main Data'!D1175</f>
        <v>47</v>
      </c>
      <c r="D1175" s="26">
        <f>'Main Data'!E1175</f>
        <v>1300</v>
      </c>
      <c r="E1175" s="26">
        <f>'Main Data'!F1175</f>
        <v>1625</v>
      </c>
      <c r="F1175" s="34">
        <f t="shared" si="108"/>
        <v>7.1701195434496281</v>
      </c>
      <c r="G1175">
        <f>IF('Main Data'!H1175="AP",1,0)</f>
        <v>0</v>
      </c>
      <c r="H1175">
        <f>IF('Main Data'!H1175="Blancpain",1,0)</f>
        <v>0</v>
      </c>
      <c r="I1175">
        <f>IF('Main Data'!H1175="Breguet",1,0)</f>
        <v>0</v>
      </c>
      <c r="J1175">
        <f>IF('Main Data'!H1175="Breitling",1,0)</f>
        <v>0</v>
      </c>
      <c r="K1175">
        <f>IF('Main Data'!H1175="Cartier",1,0)</f>
        <v>0</v>
      </c>
      <c r="L1175">
        <f>IF('Main Data'!H1175="Gallet",1,0)</f>
        <v>0</v>
      </c>
      <c r="M1175">
        <f>IF('Main Data'!H1175="Girard Perregaux",1,0)</f>
        <v>0</v>
      </c>
      <c r="N1175">
        <f>IF('Main Data'!H1175="Gubelin",1,0)</f>
        <v>0</v>
      </c>
      <c r="O1175">
        <f>IF('Main Data'!H1175="Heuer",1,0)</f>
        <v>0</v>
      </c>
      <c r="P1175">
        <f>IF('Main Data'!H1175="IWC",1,0)</f>
        <v>1</v>
      </c>
      <c r="Q1175">
        <f>IF('Main Data'!H1175="JLC",1,0)</f>
        <v>0</v>
      </c>
      <c r="R1175">
        <f>IF('Main Data'!H1175="Longines",1,0)</f>
        <v>0</v>
      </c>
      <c r="S1175">
        <f>IF('Main Data'!H1175="Movado",1,0)</f>
        <v>0</v>
      </c>
      <c r="T1175">
        <f>IF('Main Data'!H1175="Omega",1,0)</f>
        <v>0</v>
      </c>
      <c r="U1175">
        <f>IF('Main Data'!H1175="Panerai",1,0)</f>
        <v>0</v>
      </c>
      <c r="V1175">
        <f>IF('Main Data'!H1175="Patek",1,0)</f>
        <v>0</v>
      </c>
      <c r="W1175">
        <f>IF('Main Data'!H1175="Rolex",1,0)</f>
        <v>0</v>
      </c>
      <c r="X1175">
        <f>IF('Main Data'!H1175="Tudor",1,0)</f>
        <v>0</v>
      </c>
      <c r="Y1175">
        <f>IF('Main Data'!H1175="Ulysse Nardin",1,0)</f>
        <v>0</v>
      </c>
      <c r="Z1175">
        <f>IF('Main Data'!H1175="Universal Geneve",1,0)</f>
        <v>0</v>
      </c>
      <c r="AA1175">
        <f>IF('Main Data'!H1175="Vacheron",1,0)</f>
        <v>0</v>
      </c>
      <c r="AB1175">
        <f>IF('Main Data'!H1175="Zenith",1,0)</f>
        <v>0</v>
      </c>
      <c r="AC1175">
        <f>IF('Main Data'!J1175="Stainless Steel",1,0)</f>
        <v>0</v>
      </c>
      <c r="AD1175">
        <f>IF('Main Data'!J1175="Two-tone",1,0)</f>
        <v>0</v>
      </c>
      <c r="AE1175">
        <f>IF(OR('Main Data'!J1175="YG 18K",'Main Data'!J1175="YG &lt;18K",'Main Data'!J1175="PG 18K",'Main Data'!J1175="PG &lt;18K",'Main Data'!J1175="WG 18K",'Main Data'!J1175="Mixes of 18K",'Main Data'!J1175="Mixes &lt;18K"),1,0)</f>
        <v>1</v>
      </c>
      <c r="AF1175">
        <f>IF('Main Data'!J1175="Platinum",1,0)</f>
        <v>0</v>
      </c>
      <c r="AG1175">
        <f>IF(OR('Main Data'!J1175="PVD",'Main Data'!J1175="Gold Plate",'Main Data'!J1175="Other"),1,0)</f>
        <v>0</v>
      </c>
      <c r="AH1175">
        <f>IF('Main Data'!N1175="Stainless Steel",1,0)</f>
        <v>0</v>
      </c>
      <c r="AI1175">
        <f>IF('Main Data'!N1175="Leather",1,0)</f>
        <v>1</v>
      </c>
      <c r="AJ1175">
        <f>IF('Main Data'!N1175="Two-tone",1,0)</f>
        <v>0</v>
      </c>
      <c r="AK1175">
        <f>IF(OR('Main Data'!N1175="YG 18K",'Main Data'!N1175="PG 18K",'Main Data'!N1175="WG 18K",'Main Data'!N1175="Mixes of 18K"),1,0)</f>
        <v>0</v>
      </c>
      <c r="AL1175">
        <f>IF(OR(,'Main Data'!N1175="PVD",'Main Data'!N1175="Gold plate"),1,0)</f>
        <v>0</v>
      </c>
      <c r="AM1175">
        <f>IF(OR('Main Data'!AV1175="Yes",'Main Data'!AW1175="Yes",'Main Data'!AU1175="Yes"),1,0)</f>
        <v>0</v>
      </c>
      <c r="AN1175">
        <f>IF(OR(ISTEXT('Main Data'!AX1175), ISTEXT('Main Data'!AY1175)),1,0)</f>
        <v>0</v>
      </c>
      <c r="AO1175">
        <f>IF('Main Data'!AZ1175="Yes",1,0)</f>
        <v>0</v>
      </c>
      <c r="AP1175">
        <f>IF('Main Data'!BA1175="Yes",1,0)</f>
        <v>0</v>
      </c>
      <c r="AQ1175">
        <f>IF('Main Data'!BD1175="Yes",1,0)</f>
        <v>0</v>
      </c>
      <c r="AR1175">
        <f>IF('Main Data'!BE1175="A",1,0)</f>
        <v>0</v>
      </c>
      <c r="AS1175">
        <f>IF('Main Data'!BE1175="AA",1,0)</f>
        <v>1</v>
      </c>
      <c r="AT1175">
        <f>IF('Main Data'!BE1175="AAA",1,0)</f>
        <v>0</v>
      </c>
      <c r="AU1175">
        <f>IF('Main Data'!BE1175="AAAA",1,0)</f>
        <v>0</v>
      </c>
      <c r="AV1175">
        <f>IF('Main Data'!P1175="Yes",1,0)</f>
        <v>1</v>
      </c>
      <c r="AW1175">
        <f>IF('Main Data'!AP1175="Yes",1,0)</f>
        <v>0</v>
      </c>
      <c r="AX1175">
        <f>IF(OR('Main Data'!V1175="Yes", 'Main Data'!W1175="Yes",'Main Data'!X1175="Yes"),1,0)</f>
        <v>0</v>
      </c>
      <c r="AY1175">
        <f>IF(OR('Main Data'!Y1175="Yes",'Main Data'!Z1175="Yes"),1,0)</f>
        <v>0</v>
      </c>
      <c r="AZ1175">
        <f>IF('Main Data'!AR1175="Yes",1,0)</f>
        <v>0</v>
      </c>
      <c r="BA1175">
        <f>IF('Main Data'!AS1175="Yes",1,0)</f>
        <v>0</v>
      </c>
      <c r="BB1175">
        <f>IF('Main Data'!AG1175="Yes",1,0)</f>
        <v>0</v>
      </c>
      <c r="BC1175">
        <f>IF('Main Data'!AB1175="Yes",1,0)</f>
        <v>0</v>
      </c>
      <c r="BD1175">
        <f>IF('Main Data'!AA1175="Yes",1,0)</f>
        <v>0</v>
      </c>
      <c r="BE1175">
        <f>IF('Main Data'!AC1175="Yes",1,0)</f>
        <v>0</v>
      </c>
      <c r="BF1175">
        <f>IF('Main Data'!AF1175="Yes",1,0)</f>
        <v>0</v>
      </c>
      <c r="BG1175">
        <f>IF(OR('Main Data'!AI1175="Yes",'Main Data'!AL1175="Yes"),1,0)</f>
        <v>0</v>
      </c>
      <c r="BH1175">
        <f>IF('Main Data'!AJ1175="Yes",1,0)</f>
        <v>0</v>
      </c>
      <c r="BI1175">
        <f>IF('Main Data'!AK1175="Yes",1,0)</f>
        <v>0</v>
      </c>
      <c r="BJ1175">
        <f>IF('Main Data'!AM1175="Yes",1,0)</f>
        <v>0</v>
      </c>
      <c r="BK1175">
        <f>IF('Main Data'!AQ1175="Yes",1,0)</f>
        <v>0</v>
      </c>
      <c r="BL1175" s="21">
        <f t="shared" si="109"/>
        <v>0</v>
      </c>
      <c r="BM1175" s="21">
        <f t="shared" si="110"/>
        <v>1</v>
      </c>
      <c r="BN1175" s="21">
        <f t="shared" si="111"/>
        <v>0</v>
      </c>
      <c r="BO1175" s="21">
        <f t="shared" si="112"/>
        <v>0</v>
      </c>
      <c r="BP1175" s="21">
        <f t="shared" si="113"/>
        <v>0</v>
      </c>
    </row>
    <row r="1176" spans="1:68" x14ac:dyDescent="0.2">
      <c r="A1176">
        <v>1172</v>
      </c>
      <c r="B1176" s="33">
        <f>'Main Data'!C1176</f>
        <v>43596</v>
      </c>
      <c r="C1176">
        <f>'Main Data'!D1176</f>
        <v>48</v>
      </c>
      <c r="D1176" s="26">
        <f>'Main Data'!E1176</f>
        <v>1200</v>
      </c>
      <c r="E1176" s="26">
        <f>'Main Data'!F1176</f>
        <v>1500</v>
      </c>
      <c r="F1176" s="34">
        <f t="shared" si="108"/>
        <v>7.0900768357760917</v>
      </c>
      <c r="G1176">
        <f>IF('Main Data'!H1176="AP",1,0)</f>
        <v>0</v>
      </c>
      <c r="H1176">
        <f>IF('Main Data'!H1176="Blancpain",1,0)</f>
        <v>0</v>
      </c>
      <c r="I1176">
        <f>IF('Main Data'!H1176="Breguet",1,0)</f>
        <v>0</v>
      </c>
      <c r="J1176">
        <f>IF('Main Data'!H1176="Breitling",1,0)</f>
        <v>0</v>
      </c>
      <c r="K1176">
        <f>IF('Main Data'!H1176="Cartier",1,0)</f>
        <v>0</v>
      </c>
      <c r="L1176">
        <f>IF('Main Data'!H1176="Gallet",1,0)</f>
        <v>0</v>
      </c>
      <c r="M1176">
        <f>IF('Main Data'!H1176="Girard Perregaux",1,0)</f>
        <v>0</v>
      </c>
      <c r="N1176">
        <f>IF('Main Data'!H1176="Gubelin",1,0)</f>
        <v>0</v>
      </c>
      <c r="O1176">
        <f>IF('Main Data'!H1176="Heuer",1,0)</f>
        <v>0</v>
      </c>
      <c r="P1176">
        <f>IF('Main Data'!H1176="IWC",1,0)</f>
        <v>1</v>
      </c>
      <c r="Q1176">
        <f>IF('Main Data'!H1176="JLC",1,0)</f>
        <v>0</v>
      </c>
      <c r="R1176">
        <f>IF('Main Data'!H1176="Longines",1,0)</f>
        <v>0</v>
      </c>
      <c r="S1176">
        <f>IF('Main Data'!H1176="Movado",1,0)</f>
        <v>0</v>
      </c>
      <c r="T1176">
        <f>IF('Main Data'!H1176="Omega",1,0)</f>
        <v>0</v>
      </c>
      <c r="U1176">
        <f>IF('Main Data'!H1176="Panerai",1,0)</f>
        <v>0</v>
      </c>
      <c r="V1176">
        <f>IF('Main Data'!H1176="Patek",1,0)</f>
        <v>0</v>
      </c>
      <c r="W1176">
        <f>IF('Main Data'!H1176="Rolex",1,0)</f>
        <v>0</v>
      </c>
      <c r="X1176">
        <f>IF('Main Data'!H1176="Tudor",1,0)</f>
        <v>0</v>
      </c>
      <c r="Y1176">
        <f>IF('Main Data'!H1176="Ulysse Nardin",1,0)</f>
        <v>0</v>
      </c>
      <c r="Z1176">
        <f>IF('Main Data'!H1176="Universal Geneve",1,0)</f>
        <v>0</v>
      </c>
      <c r="AA1176">
        <f>IF('Main Data'!H1176="Vacheron",1,0)</f>
        <v>0</v>
      </c>
      <c r="AB1176">
        <f>IF('Main Data'!H1176="Zenith",1,0)</f>
        <v>0</v>
      </c>
      <c r="AC1176">
        <f>IF('Main Data'!J1176="Stainless Steel",1,0)</f>
        <v>0</v>
      </c>
      <c r="AD1176">
        <f>IF('Main Data'!J1176="Two-tone",1,0)</f>
        <v>0</v>
      </c>
      <c r="AE1176">
        <f>IF(OR('Main Data'!J1176="YG 18K",'Main Data'!J1176="YG &lt;18K",'Main Data'!J1176="PG 18K",'Main Data'!J1176="PG &lt;18K",'Main Data'!J1176="WG 18K",'Main Data'!J1176="Mixes of 18K",'Main Data'!J1176="Mixes &lt;18K"),1,0)</f>
        <v>1</v>
      </c>
      <c r="AF1176">
        <f>IF('Main Data'!J1176="Platinum",1,0)</f>
        <v>0</v>
      </c>
      <c r="AG1176">
        <f>IF(OR('Main Data'!J1176="PVD",'Main Data'!J1176="Gold Plate",'Main Data'!J1176="Other"),1,0)</f>
        <v>0</v>
      </c>
      <c r="AH1176">
        <f>IF('Main Data'!N1176="Stainless Steel",1,0)</f>
        <v>0</v>
      </c>
      <c r="AI1176">
        <f>IF('Main Data'!N1176="Leather",1,0)</f>
        <v>1</v>
      </c>
      <c r="AJ1176">
        <f>IF('Main Data'!N1176="Two-tone",1,0)</f>
        <v>0</v>
      </c>
      <c r="AK1176">
        <f>IF(OR('Main Data'!N1176="YG 18K",'Main Data'!N1176="PG 18K",'Main Data'!N1176="WG 18K",'Main Data'!N1176="Mixes of 18K"),1,0)</f>
        <v>0</v>
      </c>
      <c r="AL1176">
        <f>IF(OR(,'Main Data'!N1176="PVD",'Main Data'!N1176="Gold plate"),1,0)</f>
        <v>0</v>
      </c>
      <c r="AM1176">
        <f>IF(OR('Main Data'!AV1176="Yes",'Main Data'!AW1176="Yes",'Main Data'!AU1176="Yes"),1,0)</f>
        <v>0</v>
      </c>
      <c r="AN1176">
        <f>IF(OR(ISTEXT('Main Data'!AX1176), ISTEXT('Main Data'!AY1176)),1,0)</f>
        <v>0</v>
      </c>
      <c r="AO1176">
        <f>IF('Main Data'!AZ1176="Yes",1,0)</f>
        <v>0</v>
      </c>
      <c r="AP1176">
        <f>IF('Main Data'!BA1176="Yes",1,0)</f>
        <v>0</v>
      </c>
      <c r="AQ1176">
        <f>IF('Main Data'!BD1176="Yes",1,0)</f>
        <v>0</v>
      </c>
      <c r="AR1176">
        <f>IF('Main Data'!BE1176="A",1,0)</f>
        <v>0</v>
      </c>
      <c r="AS1176">
        <f>IF('Main Data'!BE1176="AA",1,0)</f>
        <v>1</v>
      </c>
      <c r="AT1176">
        <f>IF('Main Data'!BE1176="AAA",1,0)</f>
        <v>0</v>
      </c>
      <c r="AU1176">
        <f>IF('Main Data'!BE1176="AAAA",1,0)</f>
        <v>0</v>
      </c>
      <c r="AV1176">
        <f>IF('Main Data'!P1176="Yes",1,0)</f>
        <v>1</v>
      </c>
      <c r="AW1176">
        <f>IF('Main Data'!AP1176="Yes",1,0)</f>
        <v>0</v>
      </c>
      <c r="AX1176">
        <f>IF(OR('Main Data'!V1176="Yes", 'Main Data'!W1176="Yes",'Main Data'!X1176="Yes"),1,0)</f>
        <v>0</v>
      </c>
      <c r="AY1176">
        <f>IF(OR('Main Data'!Y1176="Yes",'Main Data'!Z1176="Yes"),1,0)</f>
        <v>0</v>
      </c>
      <c r="AZ1176">
        <f>IF('Main Data'!AR1176="Yes",1,0)</f>
        <v>0</v>
      </c>
      <c r="BA1176">
        <f>IF('Main Data'!AS1176="Yes",1,0)</f>
        <v>0</v>
      </c>
      <c r="BB1176">
        <f>IF('Main Data'!AG1176="Yes",1,0)</f>
        <v>0</v>
      </c>
      <c r="BC1176">
        <f>IF('Main Data'!AB1176="Yes",1,0)</f>
        <v>0</v>
      </c>
      <c r="BD1176">
        <f>IF('Main Data'!AA1176="Yes",1,0)</f>
        <v>0</v>
      </c>
      <c r="BE1176">
        <f>IF('Main Data'!AC1176="Yes",1,0)</f>
        <v>0</v>
      </c>
      <c r="BF1176">
        <f>IF('Main Data'!AF1176="Yes",1,0)</f>
        <v>0</v>
      </c>
      <c r="BG1176">
        <f>IF(OR('Main Data'!AI1176="Yes",'Main Data'!AL1176="Yes"),1,0)</f>
        <v>0</v>
      </c>
      <c r="BH1176">
        <f>IF('Main Data'!AJ1176="Yes",1,0)</f>
        <v>0</v>
      </c>
      <c r="BI1176">
        <f>IF('Main Data'!AK1176="Yes",1,0)</f>
        <v>0</v>
      </c>
      <c r="BJ1176">
        <f>IF('Main Data'!AM1176="Yes",1,0)</f>
        <v>0</v>
      </c>
      <c r="BK1176">
        <f>IF('Main Data'!AQ1176="Yes",1,0)</f>
        <v>0</v>
      </c>
      <c r="BL1176" s="21">
        <f t="shared" si="109"/>
        <v>0</v>
      </c>
      <c r="BM1176" s="21">
        <f t="shared" si="110"/>
        <v>1</v>
      </c>
      <c r="BN1176" s="21">
        <f t="shared" si="111"/>
        <v>0</v>
      </c>
      <c r="BO1176" s="21">
        <f t="shared" si="112"/>
        <v>0</v>
      </c>
      <c r="BP1176" s="21">
        <f t="shared" si="113"/>
        <v>0</v>
      </c>
    </row>
    <row r="1177" spans="1:68" x14ac:dyDescent="0.2">
      <c r="A1177">
        <v>1173</v>
      </c>
      <c r="B1177" s="33">
        <f>'Main Data'!C1177</f>
        <v>43596</v>
      </c>
      <c r="C1177">
        <f>'Main Data'!D1177</f>
        <v>49</v>
      </c>
      <c r="D1177" s="26">
        <f>'Main Data'!E1177</f>
        <v>6500</v>
      </c>
      <c r="E1177" s="26">
        <f>'Main Data'!F1177</f>
        <v>8125</v>
      </c>
      <c r="F1177" s="34">
        <f t="shared" si="108"/>
        <v>8.7795574558837277</v>
      </c>
      <c r="G1177">
        <f>IF('Main Data'!H1177="AP",1,0)</f>
        <v>0</v>
      </c>
      <c r="H1177">
        <f>IF('Main Data'!H1177="Blancpain",1,0)</f>
        <v>0</v>
      </c>
      <c r="I1177">
        <f>IF('Main Data'!H1177="Breguet",1,0)</f>
        <v>0</v>
      </c>
      <c r="J1177">
        <f>IF('Main Data'!H1177="Breitling",1,0)</f>
        <v>0</v>
      </c>
      <c r="K1177">
        <f>IF('Main Data'!H1177="Cartier",1,0)</f>
        <v>0</v>
      </c>
      <c r="L1177">
        <f>IF('Main Data'!H1177="Gallet",1,0)</f>
        <v>0</v>
      </c>
      <c r="M1177">
        <f>IF('Main Data'!H1177="Girard Perregaux",1,0)</f>
        <v>0</v>
      </c>
      <c r="N1177">
        <f>IF('Main Data'!H1177="Gubelin",1,0)</f>
        <v>0</v>
      </c>
      <c r="O1177">
        <f>IF('Main Data'!H1177="Heuer",1,0)</f>
        <v>0</v>
      </c>
      <c r="P1177">
        <f>IF('Main Data'!H1177="IWC",1,0)</f>
        <v>1</v>
      </c>
      <c r="Q1177">
        <f>IF('Main Data'!H1177="JLC",1,0)</f>
        <v>0</v>
      </c>
      <c r="R1177">
        <f>IF('Main Data'!H1177="Longines",1,0)</f>
        <v>0</v>
      </c>
      <c r="S1177">
        <f>IF('Main Data'!H1177="Movado",1,0)</f>
        <v>0</v>
      </c>
      <c r="T1177">
        <f>IF('Main Data'!H1177="Omega",1,0)</f>
        <v>0</v>
      </c>
      <c r="U1177">
        <f>IF('Main Data'!H1177="Panerai",1,0)</f>
        <v>0</v>
      </c>
      <c r="V1177">
        <f>IF('Main Data'!H1177="Patek",1,0)</f>
        <v>0</v>
      </c>
      <c r="W1177">
        <f>IF('Main Data'!H1177="Rolex",1,0)</f>
        <v>0</v>
      </c>
      <c r="X1177">
        <f>IF('Main Data'!H1177="Tudor",1,0)</f>
        <v>0</v>
      </c>
      <c r="Y1177">
        <f>IF('Main Data'!H1177="Ulysse Nardin",1,0)</f>
        <v>0</v>
      </c>
      <c r="Z1177">
        <f>IF('Main Data'!H1177="Universal Geneve",1,0)</f>
        <v>0</v>
      </c>
      <c r="AA1177">
        <f>IF('Main Data'!H1177="Vacheron",1,0)</f>
        <v>0</v>
      </c>
      <c r="AB1177">
        <f>IF('Main Data'!H1177="Zenith",1,0)</f>
        <v>0</v>
      </c>
      <c r="AC1177">
        <f>IF('Main Data'!J1177="Stainless Steel",1,0)</f>
        <v>0</v>
      </c>
      <c r="AD1177">
        <f>IF('Main Data'!J1177="Two-tone",1,0)</f>
        <v>0</v>
      </c>
      <c r="AE1177">
        <f>IF(OR('Main Data'!J1177="YG 18K",'Main Data'!J1177="YG &lt;18K",'Main Data'!J1177="PG 18K",'Main Data'!J1177="PG &lt;18K",'Main Data'!J1177="WG 18K",'Main Data'!J1177="Mixes of 18K",'Main Data'!J1177="Mixes &lt;18K"),1,0)</f>
        <v>1</v>
      </c>
      <c r="AF1177">
        <f>IF('Main Data'!J1177="Platinum",1,0)</f>
        <v>0</v>
      </c>
      <c r="AG1177">
        <f>IF(OR('Main Data'!J1177="PVD",'Main Data'!J1177="Gold Plate",'Main Data'!J1177="Other"),1,0)</f>
        <v>0</v>
      </c>
      <c r="AH1177">
        <f>IF('Main Data'!N1177="Stainless Steel",1,0)</f>
        <v>0</v>
      </c>
      <c r="AI1177">
        <f>IF('Main Data'!N1177="Leather",1,0)</f>
        <v>1</v>
      </c>
      <c r="AJ1177">
        <f>IF('Main Data'!N1177="Two-tone",1,0)</f>
        <v>0</v>
      </c>
      <c r="AK1177">
        <f>IF(OR('Main Data'!N1177="YG 18K",'Main Data'!N1177="PG 18K",'Main Data'!N1177="WG 18K",'Main Data'!N1177="Mixes of 18K"),1,0)</f>
        <v>0</v>
      </c>
      <c r="AL1177">
        <f>IF(OR(,'Main Data'!N1177="PVD",'Main Data'!N1177="Gold plate"),1,0)</f>
        <v>0</v>
      </c>
      <c r="AM1177">
        <f>IF(OR('Main Data'!AV1177="Yes",'Main Data'!AW1177="Yes",'Main Data'!AU1177="Yes"),1,0)</f>
        <v>0</v>
      </c>
      <c r="AN1177">
        <f>IF(OR(ISTEXT('Main Data'!AX1177), ISTEXT('Main Data'!AY1177)),1,0)</f>
        <v>0</v>
      </c>
      <c r="AO1177">
        <f>IF('Main Data'!AZ1177="Yes",1,0)</f>
        <v>0</v>
      </c>
      <c r="AP1177">
        <f>IF('Main Data'!BA1177="Yes",1,0)</f>
        <v>0</v>
      </c>
      <c r="AQ1177">
        <f>IF('Main Data'!BD1177="Yes",1,0)</f>
        <v>0</v>
      </c>
      <c r="AR1177">
        <f>IF('Main Data'!BE1177="A",1,0)</f>
        <v>0</v>
      </c>
      <c r="AS1177">
        <f>IF('Main Data'!BE1177="AA",1,0)</f>
        <v>0</v>
      </c>
      <c r="AT1177">
        <f>IF('Main Data'!BE1177="AAA",1,0)</f>
        <v>1</v>
      </c>
      <c r="AU1177">
        <f>IF('Main Data'!BE1177="AAAA",1,0)</f>
        <v>0</v>
      </c>
      <c r="AV1177">
        <f>IF('Main Data'!P1177="Yes",1,0)</f>
        <v>0</v>
      </c>
      <c r="AW1177">
        <f>IF('Main Data'!AP1177="Yes",1,0)</f>
        <v>0</v>
      </c>
      <c r="AX1177">
        <f>IF(OR('Main Data'!V1177="Yes", 'Main Data'!W1177="Yes",'Main Data'!X1177="Yes"),1,0)</f>
        <v>1</v>
      </c>
      <c r="AY1177">
        <f>IF(OR('Main Data'!Y1177="Yes",'Main Data'!Z1177="Yes"),1,0)</f>
        <v>1</v>
      </c>
      <c r="AZ1177">
        <f>IF('Main Data'!AR1177="Yes",1,0)</f>
        <v>0</v>
      </c>
      <c r="BA1177">
        <f>IF('Main Data'!AS1177="Yes",1,0)</f>
        <v>0</v>
      </c>
      <c r="BB1177">
        <f>IF('Main Data'!AG1177="Yes",1,0)</f>
        <v>0</v>
      </c>
      <c r="BC1177">
        <f>IF('Main Data'!AB1177="Yes",1,0)</f>
        <v>0</v>
      </c>
      <c r="BD1177">
        <f>IF('Main Data'!AA1177="Yes",1,0)</f>
        <v>0</v>
      </c>
      <c r="BE1177">
        <f>IF('Main Data'!AC1177="Yes",1,0)</f>
        <v>0</v>
      </c>
      <c r="BF1177">
        <f>IF('Main Data'!AF1177="Yes",1,0)</f>
        <v>0</v>
      </c>
      <c r="BG1177">
        <f>IF(OR('Main Data'!AI1177="Yes",'Main Data'!AL1177="Yes"),1,0)</f>
        <v>1</v>
      </c>
      <c r="BH1177">
        <f>IF('Main Data'!AJ1177="Yes",1,0)</f>
        <v>0</v>
      </c>
      <c r="BI1177">
        <f>IF('Main Data'!AK1177="Yes",1,0)</f>
        <v>0</v>
      </c>
      <c r="BJ1177">
        <f>IF('Main Data'!AM1177="Yes",1,0)</f>
        <v>0</v>
      </c>
      <c r="BK1177">
        <f>IF('Main Data'!AQ1177="Yes",1,0)</f>
        <v>0</v>
      </c>
      <c r="BL1177" s="21">
        <f t="shared" si="109"/>
        <v>0</v>
      </c>
      <c r="BM1177" s="21">
        <f t="shared" si="110"/>
        <v>1</v>
      </c>
      <c r="BN1177" s="21">
        <f t="shared" si="111"/>
        <v>0</v>
      </c>
      <c r="BO1177" s="21">
        <f t="shared" si="112"/>
        <v>0</v>
      </c>
      <c r="BP1177" s="21">
        <f t="shared" si="113"/>
        <v>0</v>
      </c>
    </row>
    <row r="1178" spans="1:68" x14ac:dyDescent="0.2">
      <c r="A1178">
        <v>1174</v>
      </c>
      <c r="B1178" s="33">
        <f>'Main Data'!C1178</f>
        <v>43596</v>
      </c>
      <c r="C1178">
        <f>'Main Data'!D1178</f>
        <v>51</v>
      </c>
      <c r="D1178" s="26">
        <f>'Main Data'!E1178</f>
        <v>5000</v>
      </c>
      <c r="E1178" s="26">
        <f>'Main Data'!F1178</f>
        <v>6250</v>
      </c>
      <c r="F1178" s="34">
        <f t="shared" si="108"/>
        <v>8.5171931914162382</v>
      </c>
      <c r="G1178">
        <f>IF('Main Data'!H1178="AP",1,0)</f>
        <v>0</v>
      </c>
      <c r="H1178">
        <f>IF('Main Data'!H1178="Blancpain",1,0)</f>
        <v>0</v>
      </c>
      <c r="I1178">
        <f>IF('Main Data'!H1178="Breguet",1,0)</f>
        <v>0</v>
      </c>
      <c r="J1178">
        <f>IF('Main Data'!H1178="Breitling",1,0)</f>
        <v>0</v>
      </c>
      <c r="K1178">
        <f>IF('Main Data'!H1178="Cartier",1,0)</f>
        <v>0</v>
      </c>
      <c r="L1178">
        <f>IF('Main Data'!H1178="Gallet",1,0)</f>
        <v>0</v>
      </c>
      <c r="M1178">
        <f>IF('Main Data'!H1178="Girard Perregaux",1,0)</f>
        <v>0</v>
      </c>
      <c r="N1178">
        <f>IF('Main Data'!H1178="Gubelin",1,0)</f>
        <v>0</v>
      </c>
      <c r="O1178">
        <f>IF('Main Data'!H1178="Heuer",1,0)</f>
        <v>0</v>
      </c>
      <c r="P1178">
        <f>IF('Main Data'!H1178="IWC",1,0)</f>
        <v>1</v>
      </c>
      <c r="Q1178">
        <f>IF('Main Data'!H1178="JLC",1,0)</f>
        <v>0</v>
      </c>
      <c r="R1178">
        <f>IF('Main Data'!H1178="Longines",1,0)</f>
        <v>0</v>
      </c>
      <c r="S1178">
        <f>IF('Main Data'!H1178="Movado",1,0)</f>
        <v>0</v>
      </c>
      <c r="T1178">
        <f>IF('Main Data'!H1178="Omega",1,0)</f>
        <v>0</v>
      </c>
      <c r="U1178">
        <f>IF('Main Data'!H1178="Panerai",1,0)</f>
        <v>0</v>
      </c>
      <c r="V1178">
        <f>IF('Main Data'!H1178="Patek",1,0)</f>
        <v>0</v>
      </c>
      <c r="W1178">
        <f>IF('Main Data'!H1178="Rolex",1,0)</f>
        <v>0</v>
      </c>
      <c r="X1178">
        <f>IF('Main Data'!H1178="Tudor",1,0)</f>
        <v>0</v>
      </c>
      <c r="Y1178">
        <f>IF('Main Data'!H1178="Ulysse Nardin",1,0)</f>
        <v>0</v>
      </c>
      <c r="Z1178">
        <f>IF('Main Data'!H1178="Universal Geneve",1,0)</f>
        <v>0</v>
      </c>
      <c r="AA1178">
        <f>IF('Main Data'!H1178="Vacheron",1,0)</f>
        <v>0</v>
      </c>
      <c r="AB1178">
        <f>IF('Main Data'!H1178="Zenith",1,0)</f>
        <v>0</v>
      </c>
      <c r="AC1178">
        <f>IF('Main Data'!J1178="Stainless Steel",1,0)</f>
        <v>0</v>
      </c>
      <c r="AD1178">
        <f>IF('Main Data'!J1178="Two-tone",1,0)</f>
        <v>0</v>
      </c>
      <c r="AE1178">
        <f>IF(OR('Main Data'!J1178="YG 18K",'Main Data'!J1178="YG &lt;18K",'Main Data'!J1178="PG 18K",'Main Data'!J1178="PG &lt;18K",'Main Data'!J1178="WG 18K",'Main Data'!J1178="Mixes of 18K",'Main Data'!J1178="Mixes &lt;18K"),1,0)</f>
        <v>1</v>
      </c>
      <c r="AF1178">
        <f>IF('Main Data'!J1178="Platinum",1,0)</f>
        <v>0</v>
      </c>
      <c r="AG1178">
        <f>IF(OR('Main Data'!J1178="PVD",'Main Data'!J1178="Gold Plate",'Main Data'!J1178="Other"),1,0)</f>
        <v>0</v>
      </c>
      <c r="AH1178">
        <f>IF('Main Data'!N1178="Stainless Steel",1,0)</f>
        <v>0</v>
      </c>
      <c r="AI1178">
        <f>IF('Main Data'!N1178="Leather",1,0)</f>
        <v>1</v>
      </c>
      <c r="AJ1178">
        <f>IF('Main Data'!N1178="Two-tone",1,0)</f>
        <v>0</v>
      </c>
      <c r="AK1178">
        <f>IF(OR('Main Data'!N1178="YG 18K",'Main Data'!N1178="PG 18K",'Main Data'!N1178="WG 18K",'Main Data'!N1178="Mixes of 18K"),1,0)</f>
        <v>0</v>
      </c>
      <c r="AL1178">
        <f>IF(OR(,'Main Data'!N1178="PVD",'Main Data'!N1178="Gold plate"),1,0)</f>
        <v>0</v>
      </c>
      <c r="AM1178">
        <f>IF(OR('Main Data'!AV1178="Yes",'Main Data'!AW1178="Yes",'Main Data'!AU1178="Yes"),1,0)</f>
        <v>0</v>
      </c>
      <c r="AN1178">
        <f>IF(OR(ISTEXT('Main Data'!AX1178), ISTEXT('Main Data'!AY1178)),1,0)</f>
        <v>0</v>
      </c>
      <c r="AO1178">
        <f>IF('Main Data'!AZ1178="Yes",1,0)</f>
        <v>0</v>
      </c>
      <c r="AP1178">
        <f>IF('Main Data'!BA1178="Yes",1,0)</f>
        <v>0</v>
      </c>
      <c r="AQ1178">
        <f>IF('Main Data'!BD1178="Yes",1,0)</f>
        <v>0</v>
      </c>
      <c r="AR1178">
        <f>IF('Main Data'!BE1178="A",1,0)</f>
        <v>0</v>
      </c>
      <c r="AS1178">
        <f>IF('Main Data'!BE1178="AA",1,0)</f>
        <v>1</v>
      </c>
      <c r="AT1178">
        <f>IF('Main Data'!BE1178="AAA",1,0)</f>
        <v>0</v>
      </c>
      <c r="AU1178">
        <f>IF('Main Data'!BE1178="AAAA",1,0)</f>
        <v>0</v>
      </c>
      <c r="AV1178">
        <f>IF('Main Data'!P1178="Yes",1,0)</f>
        <v>0</v>
      </c>
      <c r="AW1178">
        <f>IF('Main Data'!AP1178="Yes",1,0)</f>
        <v>0</v>
      </c>
      <c r="AX1178">
        <f>IF(OR('Main Data'!V1178="Yes", 'Main Data'!W1178="Yes",'Main Data'!X1178="Yes"),1,0)</f>
        <v>1</v>
      </c>
      <c r="AY1178">
        <f>IF(OR('Main Data'!Y1178="Yes",'Main Data'!Z1178="Yes"),1,0)</f>
        <v>0</v>
      </c>
      <c r="AZ1178">
        <f>IF('Main Data'!AR1178="Yes",1,0)</f>
        <v>0</v>
      </c>
      <c r="BA1178">
        <f>IF('Main Data'!AS1178="Yes",1,0)</f>
        <v>0</v>
      </c>
      <c r="BB1178">
        <f>IF('Main Data'!AG1178="Yes",1,0)</f>
        <v>0</v>
      </c>
      <c r="BC1178">
        <f>IF('Main Data'!AB1178="Yes",1,0)</f>
        <v>1</v>
      </c>
      <c r="BD1178">
        <f>IF('Main Data'!AA1178="Yes",1,0)</f>
        <v>0</v>
      </c>
      <c r="BE1178">
        <f>IF('Main Data'!AC1178="Yes",1,0)</f>
        <v>0</v>
      </c>
      <c r="BF1178">
        <f>IF('Main Data'!AF1178="Yes",1,0)</f>
        <v>0</v>
      </c>
      <c r="BG1178">
        <f>IF(OR('Main Data'!AI1178="Yes",'Main Data'!AL1178="Yes"),1,0)</f>
        <v>0</v>
      </c>
      <c r="BH1178">
        <f>IF('Main Data'!AJ1178="Yes",1,0)</f>
        <v>0</v>
      </c>
      <c r="BI1178">
        <f>IF('Main Data'!AK1178="Yes",1,0)</f>
        <v>0</v>
      </c>
      <c r="BJ1178">
        <f>IF('Main Data'!AM1178="Yes",1,0)</f>
        <v>0</v>
      </c>
      <c r="BK1178">
        <f>IF('Main Data'!AQ1178="Yes",1,0)</f>
        <v>0</v>
      </c>
      <c r="BL1178" s="21">
        <f t="shared" si="109"/>
        <v>0</v>
      </c>
      <c r="BM1178" s="21">
        <f t="shared" si="110"/>
        <v>1</v>
      </c>
      <c r="BN1178" s="21">
        <f t="shared" si="111"/>
        <v>0</v>
      </c>
      <c r="BO1178" s="21">
        <f t="shared" si="112"/>
        <v>0</v>
      </c>
      <c r="BP1178" s="21">
        <f t="shared" si="113"/>
        <v>0</v>
      </c>
    </row>
    <row r="1179" spans="1:68" x14ac:dyDescent="0.2">
      <c r="A1179">
        <v>1175</v>
      </c>
      <c r="B1179" s="33">
        <f>'Main Data'!C1179</f>
        <v>43596</v>
      </c>
      <c r="C1179">
        <f>'Main Data'!D1179</f>
        <v>52</v>
      </c>
      <c r="D1179" s="26">
        <f>'Main Data'!E1179</f>
        <v>3600</v>
      </c>
      <c r="E1179" s="26">
        <f>'Main Data'!F1179</f>
        <v>4500</v>
      </c>
      <c r="F1179" s="34">
        <f t="shared" si="108"/>
        <v>8.1886891244442008</v>
      </c>
      <c r="G1179">
        <f>IF('Main Data'!H1179="AP",1,0)</f>
        <v>0</v>
      </c>
      <c r="H1179">
        <f>IF('Main Data'!H1179="Blancpain",1,0)</f>
        <v>0</v>
      </c>
      <c r="I1179">
        <f>IF('Main Data'!H1179="Breguet",1,0)</f>
        <v>0</v>
      </c>
      <c r="J1179">
        <f>IF('Main Data'!H1179="Breitling",1,0)</f>
        <v>0</v>
      </c>
      <c r="K1179">
        <f>IF('Main Data'!H1179="Cartier",1,0)</f>
        <v>0</v>
      </c>
      <c r="L1179">
        <f>IF('Main Data'!H1179="Gallet",1,0)</f>
        <v>0</v>
      </c>
      <c r="M1179">
        <f>IF('Main Data'!H1179="Girard Perregaux",1,0)</f>
        <v>0</v>
      </c>
      <c r="N1179">
        <f>IF('Main Data'!H1179="Gubelin",1,0)</f>
        <v>0</v>
      </c>
      <c r="O1179">
        <f>IF('Main Data'!H1179="Heuer",1,0)</f>
        <v>0</v>
      </c>
      <c r="P1179">
        <f>IF('Main Data'!H1179="IWC",1,0)</f>
        <v>1</v>
      </c>
      <c r="Q1179">
        <f>IF('Main Data'!H1179="JLC",1,0)</f>
        <v>0</v>
      </c>
      <c r="R1179">
        <f>IF('Main Data'!H1179="Longines",1,0)</f>
        <v>0</v>
      </c>
      <c r="S1179">
        <f>IF('Main Data'!H1179="Movado",1,0)</f>
        <v>0</v>
      </c>
      <c r="T1179">
        <f>IF('Main Data'!H1179="Omega",1,0)</f>
        <v>0</v>
      </c>
      <c r="U1179">
        <f>IF('Main Data'!H1179="Panerai",1,0)</f>
        <v>0</v>
      </c>
      <c r="V1179">
        <f>IF('Main Data'!H1179="Patek",1,0)</f>
        <v>0</v>
      </c>
      <c r="W1179">
        <f>IF('Main Data'!H1179="Rolex",1,0)</f>
        <v>0</v>
      </c>
      <c r="X1179">
        <f>IF('Main Data'!H1179="Tudor",1,0)</f>
        <v>0</v>
      </c>
      <c r="Y1179">
        <f>IF('Main Data'!H1179="Ulysse Nardin",1,0)</f>
        <v>0</v>
      </c>
      <c r="Z1179">
        <f>IF('Main Data'!H1179="Universal Geneve",1,0)</f>
        <v>0</v>
      </c>
      <c r="AA1179">
        <f>IF('Main Data'!H1179="Vacheron",1,0)</f>
        <v>0</v>
      </c>
      <c r="AB1179">
        <f>IF('Main Data'!H1179="Zenith",1,0)</f>
        <v>0</v>
      </c>
      <c r="AC1179">
        <f>IF('Main Data'!J1179="Stainless Steel",1,0)</f>
        <v>0</v>
      </c>
      <c r="AD1179">
        <f>IF('Main Data'!J1179="Two-tone",1,0)</f>
        <v>0</v>
      </c>
      <c r="AE1179">
        <f>IF(OR('Main Data'!J1179="YG 18K",'Main Data'!J1179="YG &lt;18K",'Main Data'!J1179="PG 18K",'Main Data'!J1179="PG &lt;18K",'Main Data'!J1179="WG 18K",'Main Data'!J1179="Mixes of 18K",'Main Data'!J1179="Mixes &lt;18K"),1,0)</f>
        <v>1</v>
      </c>
      <c r="AF1179">
        <f>IF('Main Data'!J1179="Platinum",1,0)</f>
        <v>0</v>
      </c>
      <c r="AG1179">
        <f>IF(OR('Main Data'!J1179="PVD",'Main Data'!J1179="Gold Plate",'Main Data'!J1179="Other"),1,0)</f>
        <v>0</v>
      </c>
      <c r="AH1179">
        <f>IF('Main Data'!N1179="Stainless Steel",1,0)</f>
        <v>0</v>
      </c>
      <c r="AI1179">
        <f>IF('Main Data'!N1179="Leather",1,0)</f>
        <v>1</v>
      </c>
      <c r="AJ1179">
        <f>IF('Main Data'!N1179="Two-tone",1,0)</f>
        <v>0</v>
      </c>
      <c r="AK1179">
        <f>IF(OR('Main Data'!N1179="YG 18K",'Main Data'!N1179="PG 18K",'Main Data'!N1179="WG 18K",'Main Data'!N1179="Mixes of 18K"),1,0)</f>
        <v>0</v>
      </c>
      <c r="AL1179">
        <f>IF(OR(,'Main Data'!N1179="PVD",'Main Data'!N1179="Gold plate"),1,0)</f>
        <v>0</v>
      </c>
      <c r="AM1179">
        <f>IF(OR('Main Data'!AV1179="Yes",'Main Data'!AW1179="Yes",'Main Data'!AU1179="Yes"),1,0)</f>
        <v>0</v>
      </c>
      <c r="AN1179">
        <f>IF(OR(ISTEXT('Main Data'!AX1179), ISTEXT('Main Data'!AY1179)),1,0)</f>
        <v>0</v>
      </c>
      <c r="AO1179">
        <f>IF('Main Data'!AZ1179="Yes",1,0)</f>
        <v>0</v>
      </c>
      <c r="AP1179">
        <f>IF('Main Data'!BA1179="Yes",1,0)</f>
        <v>0</v>
      </c>
      <c r="AQ1179">
        <f>IF('Main Data'!BD1179="Yes",1,0)</f>
        <v>0</v>
      </c>
      <c r="AR1179">
        <f>IF('Main Data'!BE1179="A",1,0)</f>
        <v>0</v>
      </c>
      <c r="AS1179">
        <f>IF('Main Data'!BE1179="AA",1,0)</f>
        <v>0</v>
      </c>
      <c r="AT1179">
        <f>IF('Main Data'!BE1179="AAA",1,0)</f>
        <v>1</v>
      </c>
      <c r="AU1179">
        <f>IF('Main Data'!BE1179="AAAA",1,0)</f>
        <v>0</v>
      </c>
      <c r="AV1179">
        <f>IF('Main Data'!P1179="Yes",1,0)</f>
        <v>0</v>
      </c>
      <c r="AW1179">
        <f>IF('Main Data'!AP1179="Yes",1,0)</f>
        <v>0</v>
      </c>
      <c r="AX1179">
        <f>IF(OR('Main Data'!V1179="Yes", 'Main Data'!W1179="Yes",'Main Data'!X1179="Yes"),1,0)</f>
        <v>1</v>
      </c>
      <c r="AY1179">
        <f>IF(OR('Main Data'!Y1179="Yes",'Main Data'!Z1179="Yes"),1,0)</f>
        <v>0</v>
      </c>
      <c r="AZ1179">
        <f>IF('Main Data'!AR1179="Yes",1,0)</f>
        <v>0</v>
      </c>
      <c r="BA1179">
        <f>IF('Main Data'!AS1179="Yes",1,0)</f>
        <v>0</v>
      </c>
      <c r="BB1179">
        <f>IF('Main Data'!AG1179="Yes",1,0)</f>
        <v>0</v>
      </c>
      <c r="BC1179">
        <f>IF('Main Data'!AB1179="Yes",1,0)</f>
        <v>1</v>
      </c>
      <c r="BD1179">
        <f>IF('Main Data'!AA1179="Yes",1,0)</f>
        <v>0</v>
      </c>
      <c r="BE1179">
        <f>IF('Main Data'!AC1179="Yes",1,0)</f>
        <v>0</v>
      </c>
      <c r="BF1179">
        <f>IF('Main Data'!AF1179="Yes",1,0)</f>
        <v>0</v>
      </c>
      <c r="BG1179">
        <f>IF(OR('Main Data'!AI1179="Yes",'Main Data'!AL1179="Yes"),1,0)</f>
        <v>0</v>
      </c>
      <c r="BH1179">
        <f>IF('Main Data'!AJ1179="Yes",1,0)</f>
        <v>0</v>
      </c>
      <c r="BI1179">
        <f>IF('Main Data'!AK1179="Yes",1,0)</f>
        <v>0</v>
      </c>
      <c r="BJ1179">
        <f>IF('Main Data'!AM1179="Yes",1,0)</f>
        <v>0</v>
      </c>
      <c r="BK1179">
        <f>IF('Main Data'!AQ1179="Yes",1,0)</f>
        <v>0</v>
      </c>
      <c r="BL1179" s="21">
        <f t="shared" si="109"/>
        <v>0</v>
      </c>
      <c r="BM1179" s="21">
        <f t="shared" si="110"/>
        <v>1</v>
      </c>
      <c r="BN1179" s="21">
        <f t="shared" si="111"/>
        <v>0</v>
      </c>
      <c r="BO1179" s="21">
        <f t="shared" si="112"/>
        <v>0</v>
      </c>
      <c r="BP1179" s="21">
        <f t="shared" si="113"/>
        <v>0</v>
      </c>
    </row>
    <row r="1180" spans="1:68" x14ac:dyDescent="0.2">
      <c r="A1180">
        <v>1176</v>
      </c>
      <c r="B1180" s="33">
        <f>'Main Data'!C1180</f>
        <v>43596</v>
      </c>
      <c r="C1180">
        <f>'Main Data'!D1180</f>
        <v>54</v>
      </c>
      <c r="D1180" s="26">
        <f>'Main Data'!E1180</f>
        <v>20000</v>
      </c>
      <c r="E1180" s="26">
        <f>'Main Data'!F1180</f>
        <v>25000</v>
      </c>
      <c r="F1180" s="34">
        <f t="shared" si="108"/>
        <v>9.9034875525361272</v>
      </c>
      <c r="G1180">
        <f>IF('Main Data'!H1180="AP",1,0)</f>
        <v>0</v>
      </c>
      <c r="H1180">
        <f>IF('Main Data'!H1180="Blancpain",1,0)</f>
        <v>0</v>
      </c>
      <c r="I1180">
        <f>IF('Main Data'!H1180="Breguet",1,0)</f>
        <v>0</v>
      </c>
      <c r="J1180">
        <f>IF('Main Data'!H1180="Breitling",1,0)</f>
        <v>0</v>
      </c>
      <c r="K1180">
        <f>IF('Main Data'!H1180="Cartier",1,0)</f>
        <v>0</v>
      </c>
      <c r="L1180">
        <f>IF('Main Data'!H1180="Gallet",1,0)</f>
        <v>0</v>
      </c>
      <c r="M1180">
        <f>IF('Main Data'!H1180="Girard Perregaux",1,0)</f>
        <v>0</v>
      </c>
      <c r="N1180">
        <f>IF('Main Data'!H1180="Gubelin",1,0)</f>
        <v>0</v>
      </c>
      <c r="O1180">
        <f>IF('Main Data'!H1180="Heuer",1,0)</f>
        <v>0</v>
      </c>
      <c r="P1180">
        <f>IF('Main Data'!H1180="IWC",1,0)</f>
        <v>1</v>
      </c>
      <c r="Q1180">
        <f>IF('Main Data'!H1180="JLC",1,0)</f>
        <v>0</v>
      </c>
      <c r="R1180">
        <f>IF('Main Data'!H1180="Longines",1,0)</f>
        <v>0</v>
      </c>
      <c r="S1180">
        <f>IF('Main Data'!H1180="Movado",1,0)</f>
        <v>0</v>
      </c>
      <c r="T1180">
        <f>IF('Main Data'!H1180="Omega",1,0)</f>
        <v>0</v>
      </c>
      <c r="U1180">
        <f>IF('Main Data'!H1180="Panerai",1,0)</f>
        <v>0</v>
      </c>
      <c r="V1180">
        <f>IF('Main Data'!H1180="Patek",1,0)</f>
        <v>0</v>
      </c>
      <c r="W1180">
        <f>IF('Main Data'!H1180="Rolex",1,0)</f>
        <v>0</v>
      </c>
      <c r="X1180">
        <f>IF('Main Data'!H1180="Tudor",1,0)</f>
        <v>0</v>
      </c>
      <c r="Y1180">
        <f>IF('Main Data'!H1180="Ulysse Nardin",1,0)</f>
        <v>0</v>
      </c>
      <c r="Z1180">
        <f>IF('Main Data'!H1180="Universal Geneve",1,0)</f>
        <v>0</v>
      </c>
      <c r="AA1180">
        <f>IF('Main Data'!H1180="Vacheron",1,0)</f>
        <v>0</v>
      </c>
      <c r="AB1180">
        <f>IF('Main Data'!H1180="Zenith",1,0)</f>
        <v>0</v>
      </c>
      <c r="AC1180">
        <f>IF('Main Data'!J1180="Stainless Steel",1,0)</f>
        <v>0</v>
      </c>
      <c r="AD1180">
        <f>IF('Main Data'!J1180="Two-tone",1,0)</f>
        <v>0</v>
      </c>
      <c r="AE1180">
        <f>IF(OR('Main Data'!J1180="YG 18K",'Main Data'!J1180="YG &lt;18K",'Main Data'!J1180="PG 18K",'Main Data'!J1180="PG &lt;18K",'Main Data'!J1180="WG 18K",'Main Data'!J1180="Mixes of 18K",'Main Data'!J1180="Mixes &lt;18K"),1,0)</f>
        <v>1</v>
      </c>
      <c r="AF1180">
        <f>IF('Main Data'!J1180="Platinum",1,0)</f>
        <v>0</v>
      </c>
      <c r="AG1180">
        <f>IF(OR('Main Data'!J1180="PVD",'Main Data'!J1180="Gold Plate",'Main Data'!J1180="Other"),1,0)</f>
        <v>0</v>
      </c>
      <c r="AH1180">
        <f>IF('Main Data'!N1180="Stainless Steel",1,0)</f>
        <v>0</v>
      </c>
      <c r="AI1180">
        <f>IF('Main Data'!N1180="Leather",1,0)</f>
        <v>0</v>
      </c>
      <c r="AJ1180">
        <f>IF('Main Data'!N1180="Two-tone",1,0)</f>
        <v>0</v>
      </c>
      <c r="AK1180">
        <f>IF(OR('Main Data'!N1180="YG 18K",'Main Data'!N1180="PG 18K",'Main Data'!N1180="WG 18K",'Main Data'!N1180="Mixes of 18K"),1,0)</f>
        <v>1</v>
      </c>
      <c r="AL1180">
        <f>IF(OR(,'Main Data'!N1180="PVD",'Main Data'!N1180="Gold plate"),1,0)</f>
        <v>0</v>
      </c>
      <c r="AM1180">
        <f>IF(OR('Main Data'!AV1180="Yes",'Main Data'!AW1180="Yes",'Main Data'!AU1180="Yes"),1,0)</f>
        <v>0</v>
      </c>
      <c r="AN1180">
        <f>IF(OR(ISTEXT('Main Data'!AX1180), ISTEXT('Main Data'!AY1180)),1,0)</f>
        <v>0</v>
      </c>
      <c r="AO1180">
        <f>IF('Main Data'!AZ1180="Yes",1,0)</f>
        <v>0</v>
      </c>
      <c r="AP1180">
        <f>IF('Main Data'!BA1180="Yes",1,0)</f>
        <v>0</v>
      </c>
      <c r="AQ1180">
        <f>IF('Main Data'!BD1180="Yes",1,0)</f>
        <v>0</v>
      </c>
      <c r="AR1180">
        <f>IF('Main Data'!BE1180="A",1,0)</f>
        <v>0</v>
      </c>
      <c r="AS1180">
        <f>IF('Main Data'!BE1180="AA",1,0)</f>
        <v>0</v>
      </c>
      <c r="AT1180">
        <f>IF('Main Data'!BE1180="AAA",1,0)</f>
        <v>1</v>
      </c>
      <c r="AU1180">
        <f>IF('Main Data'!BE1180="AAAA",1,0)</f>
        <v>0</v>
      </c>
      <c r="AV1180">
        <f>IF('Main Data'!P1180="Yes",1,0)</f>
        <v>0</v>
      </c>
      <c r="AW1180">
        <f>IF('Main Data'!AP1180="Yes",1,0)</f>
        <v>0</v>
      </c>
      <c r="AX1180">
        <f>IF(OR('Main Data'!V1180="Yes", 'Main Data'!W1180="Yes",'Main Data'!X1180="Yes"),1,0)</f>
        <v>1</v>
      </c>
      <c r="AY1180">
        <f>IF(OR('Main Data'!Y1180="Yes",'Main Data'!Z1180="Yes"),1,0)</f>
        <v>0</v>
      </c>
      <c r="AZ1180">
        <f>IF('Main Data'!AR1180="Yes",1,0)</f>
        <v>0</v>
      </c>
      <c r="BA1180">
        <f>IF('Main Data'!AS1180="Yes",1,0)</f>
        <v>0</v>
      </c>
      <c r="BB1180">
        <f>IF('Main Data'!AG1180="Yes",1,0)</f>
        <v>0</v>
      </c>
      <c r="BC1180">
        <f>IF('Main Data'!AB1180="Yes",1,0)</f>
        <v>1</v>
      </c>
      <c r="BD1180">
        <f>IF('Main Data'!AA1180="Yes",1,0)</f>
        <v>0</v>
      </c>
      <c r="BE1180">
        <f>IF('Main Data'!AC1180="Yes",1,0)</f>
        <v>0</v>
      </c>
      <c r="BF1180">
        <f>IF('Main Data'!AF1180="Yes",1,0)</f>
        <v>0</v>
      </c>
      <c r="BG1180">
        <f>IF(OR('Main Data'!AI1180="Yes",'Main Data'!AL1180="Yes"),1,0)</f>
        <v>0</v>
      </c>
      <c r="BH1180">
        <f>IF('Main Data'!AJ1180="Yes",1,0)</f>
        <v>0</v>
      </c>
      <c r="BI1180">
        <f>IF('Main Data'!AK1180="Yes",1,0)</f>
        <v>0</v>
      </c>
      <c r="BJ1180">
        <f>IF('Main Data'!AM1180="Yes",1,0)</f>
        <v>0</v>
      </c>
      <c r="BK1180">
        <f>IF('Main Data'!AQ1180="Yes",1,0)</f>
        <v>0</v>
      </c>
      <c r="BL1180" s="21">
        <f t="shared" si="109"/>
        <v>0</v>
      </c>
      <c r="BM1180" s="21">
        <f t="shared" si="110"/>
        <v>1</v>
      </c>
      <c r="BN1180" s="21">
        <f t="shared" si="111"/>
        <v>0</v>
      </c>
      <c r="BO1180" s="21">
        <f t="shared" si="112"/>
        <v>0</v>
      </c>
      <c r="BP1180" s="21">
        <f t="shared" si="113"/>
        <v>0</v>
      </c>
    </row>
    <row r="1181" spans="1:68" x14ac:dyDescent="0.2">
      <c r="A1181">
        <v>1177</v>
      </c>
      <c r="B1181" s="33">
        <f>'Main Data'!C1181</f>
        <v>43596</v>
      </c>
      <c r="C1181">
        <f>'Main Data'!D1181</f>
        <v>55</v>
      </c>
      <c r="D1181" s="26">
        <f>'Main Data'!E1181</f>
        <v>3000</v>
      </c>
      <c r="E1181" s="26">
        <f>'Main Data'!F1181</f>
        <v>3750</v>
      </c>
      <c r="F1181" s="34">
        <f t="shared" si="108"/>
        <v>8.0063675676502459</v>
      </c>
      <c r="G1181">
        <f>IF('Main Data'!H1181="AP",1,0)</f>
        <v>0</v>
      </c>
      <c r="H1181">
        <f>IF('Main Data'!H1181="Blancpain",1,0)</f>
        <v>0</v>
      </c>
      <c r="I1181">
        <f>IF('Main Data'!H1181="Breguet",1,0)</f>
        <v>0</v>
      </c>
      <c r="J1181">
        <f>IF('Main Data'!H1181="Breitling",1,0)</f>
        <v>0</v>
      </c>
      <c r="K1181">
        <f>IF('Main Data'!H1181="Cartier",1,0)</f>
        <v>0</v>
      </c>
      <c r="L1181">
        <f>IF('Main Data'!H1181="Gallet",1,0)</f>
        <v>0</v>
      </c>
      <c r="M1181">
        <f>IF('Main Data'!H1181="Girard Perregaux",1,0)</f>
        <v>0</v>
      </c>
      <c r="N1181">
        <f>IF('Main Data'!H1181="Gubelin",1,0)</f>
        <v>0</v>
      </c>
      <c r="O1181">
        <f>IF('Main Data'!H1181="Heuer",1,0)</f>
        <v>0</v>
      </c>
      <c r="P1181">
        <f>IF('Main Data'!H1181="IWC",1,0)</f>
        <v>1</v>
      </c>
      <c r="Q1181">
        <f>IF('Main Data'!H1181="JLC",1,0)</f>
        <v>0</v>
      </c>
      <c r="R1181">
        <f>IF('Main Data'!H1181="Longines",1,0)</f>
        <v>0</v>
      </c>
      <c r="S1181">
        <f>IF('Main Data'!H1181="Movado",1,0)</f>
        <v>0</v>
      </c>
      <c r="T1181">
        <f>IF('Main Data'!H1181="Omega",1,0)</f>
        <v>0</v>
      </c>
      <c r="U1181">
        <f>IF('Main Data'!H1181="Panerai",1,0)</f>
        <v>0</v>
      </c>
      <c r="V1181">
        <f>IF('Main Data'!H1181="Patek",1,0)</f>
        <v>0</v>
      </c>
      <c r="W1181">
        <f>IF('Main Data'!H1181="Rolex",1,0)</f>
        <v>0</v>
      </c>
      <c r="X1181">
        <f>IF('Main Data'!H1181="Tudor",1,0)</f>
        <v>0</v>
      </c>
      <c r="Y1181">
        <f>IF('Main Data'!H1181="Ulysse Nardin",1,0)</f>
        <v>0</v>
      </c>
      <c r="Z1181">
        <f>IF('Main Data'!H1181="Universal Geneve",1,0)</f>
        <v>0</v>
      </c>
      <c r="AA1181">
        <f>IF('Main Data'!H1181="Vacheron",1,0)</f>
        <v>0</v>
      </c>
      <c r="AB1181">
        <f>IF('Main Data'!H1181="Zenith",1,0)</f>
        <v>0</v>
      </c>
      <c r="AC1181">
        <f>IF('Main Data'!J1181="Stainless Steel",1,0)</f>
        <v>1</v>
      </c>
      <c r="AD1181">
        <f>IF('Main Data'!J1181="Two-tone",1,0)</f>
        <v>0</v>
      </c>
      <c r="AE1181">
        <f>IF(OR('Main Data'!J1181="YG 18K",'Main Data'!J1181="YG &lt;18K",'Main Data'!J1181="PG 18K",'Main Data'!J1181="PG &lt;18K",'Main Data'!J1181="WG 18K",'Main Data'!J1181="Mixes of 18K",'Main Data'!J1181="Mixes &lt;18K"),1,0)</f>
        <v>0</v>
      </c>
      <c r="AF1181">
        <f>IF('Main Data'!J1181="Platinum",1,0)</f>
        <v>0</v>
      </c>
      <c r="AG1181">
        <f>IF(OR('Main Data'!J1181="PVD",'Main Data'!J1181="Gold Plate",'Main Data'!J1181="Other"),1,0)</f>
        <v>0</v>
      </c>
      <c r="AH1181">
        <f>IF('Main Data'!N1181="Stainless Steel",1,0)</f>
        <v>0</v>
      </c>
      <c r="AI1181">
        <f>IF('Main Data'!N1181="Leather",1,0)</f>
        <v>1</v>
      </c>
      <c r="AJ1181">
        <f>IF('Main Data'!N1181="Two-tone",1,0)</f>
        <v>0</v>
      </c>
      <c r="AK1181">
        <f>IF(OR('Main Data'!N1181="YG 18K",'Main Data'!N1181="PG 18K",'Main Data'!N1181="WG 18K",'Main Data'!N1181="Mixes of 18K"),1,0)</f>
        <v>0</v>
      </c>
      <c r="AL1181">
        <f>IF(OR(,'Main Data'!N1181="PVD",'Main Data'!N1181="Gold plate"),1,0)</f>
        <v>0</v>
      </c>
      <c r="AM1181">
        <f>IF(OR('Main Data'!AV1181="Yes",'Main Data'!AW1181="Yes",'Main Data'!AU1181="Yes"),1,0)</f>
        <v>0</v>
      </c>
      <c r="AN1181">
        <f>IF(OR(ISTEXT('Main Data'!AX1181), ISTEXT('Main Data'!AY1181)),1,0)</f>
        <v>0</v>
      </c>
      <c r="AO1181">
        <f>IF('Main Data'!AZ1181="Yes",1,0)</f>
        <v>0</v>
      </c>
      <c r="AP1181">
        <f>IF('Main Data'!BA1181="Yes",1,0)</f>
        <v>0</v>
      </c>
      <c r="AQ1181">
        <f>IF('Main Data'!BD1181="Yes",1,0)</f>
        <v>0</v>
      </c>
      <c r="AR1181">
        <f>IF('Main Data'!BE1181="A",1,0)</f>
        <v>0</v>
      </c>
      <c r="AS1181">
        <f>IF('Main Data'!BE1181="AA",1,0)</f>
        <v>0</v>
      </c>
      <c r="AT1181">
        <f>IF('Main Data'!BE1181="AAA",1,0)</f>
        <v>1</v>
      </c>
      <c r="AU1181">
        <f>IF('Main Data'!BE1181="AAAA",1,0)</f>
        <v>0</v>
      </c>
      <c r="AV1181">
        <f>IF('Main Data'!P1181="Yes",1,0)</f>
        <v>0</v>
      </c>
      <c r="AW1181">
        <f>IF('Main Data'!AP1181="Yes",1,0)</f>
        <v>0</v>
      </c>
      <c r="AX1181">
        <f>IF(OR('Main Data'!V1181="Yes", 'Main Data'!W1181="Yes",'Main Data'!X1181="Yes"),1,0)</f>
        <v>1</v>
      </c>
      <c r="AY1181">
        <f>IF(OR('Main Data'!Y1181="Yes",'Main Data'!Z1181="Yes"),1,0)</f>
        <v>0</v>
      </c>
      <c r="AZ1181">
        <f>IF('Main Data'!AR1181="Yes",1,0)</f>
        <v>0</v>
      </c>
      <c r="BA1181">
        <f>IF('Main Data'!AS1181="Yes",1,0)</f>
        <v>0</v>
      </c>
      <c r="BB1181">
        <f>IF('Main Data'!AG1181="Yes",1,0)</f>
        <v>0</v>
      </c>
      <c r="BC1181">
        <f>IF('Main Data'!AB1181="Yes",1,0)</f>
        <v>0</v>
      </c>
      <c r="BD1181">
        <f>IF('Main Data'!AA1181="Yes",1,0)</f>
        <v>0</v>
      </c>
      <c r="BE1181">
        <f>IF('Main Data'!AC1181="Yes",1,0)</f>
        <v>0</v>
      </c>
      <c r="BF1181">
        <f>IF('Main Data'!AF1181="Yes",1,0)</f>
        <v>0</v>
      </c>
      <c r="BG1181">
        <f>IF(OR('Main Data'!AI1181="Yes",'Main Data'!AL1181="Yes"),1,0)</f>
        <v>0</v>
      </c>
      <c r="BH1181">
        <f>IF('Main Data'!AJ1181="Yes",1,0)</f>
        <v>0</v>
      </c>
      <c r="BI1181">
        <f>IF('Main Data'!AK1181="Yes",1,0)</f>
        <v>0</v>
      </c>
      <c r="BJ1181">
        <f>IF('Main Data'!AM1181="Yes",1,0)</f>
        <v>0</v>
      </c>
      <c r="BK1181">
        <f>IF('Main Data'!AQ1181="Yes",1,0)</f>
        <v>0</v>
      </c>
      <c r="BL1181" s="21">
        <f t="shared" si="109"/>
        <v>0</v>
      </c>
      <c r="BM1181" s="21">
        <f t="shared" si="110"/>
        <v>1</v>
      </c>
      <c r="BN1181" s="21">
        <f t="shared" si="111"/>
        <v>0</v>
      </c>
      <c r="BO1181" s="21">
        <f t="shared" si="112"/>
        <v>0</v>
      </c>
      <c r="BP1181" s="21">
        <f t="shared" si="113"/>
        <v>0</v>
      </c>
    </row>
    <row r="1182" spans="1:68" x14ac:dyDescent="0.2">
      <c r="A1182">
        <v>1178</v>
      </c>
      <c r="B1182" s="33">
        <f>'Main Data'!C1182</f>
        <v>43596</v>
      </c>
      <c r="C1182">
        <f>'Main Data'!D1182</f>
        <v>56</v>
      </c>
      <c r="D1182" s="26">
        <f>'Main Data'!E1182</f>
        <v>3000</v>
      </c>
      <c r="E1182" s="26">
        <f>'Main Data'!F1182</f>
        <v>3750</v>
      </c>
      <c r="F1182" s="34">
        <f t="shared" si="108"/>
        <v>8.0063675676502459</v>
      </c>
      <c r="G1182">
        <f>IF('Main Data'!H1182="AP",1,0)</f>
        <v>0</v>
      </c>
      <c r="H1182">
        <f>IF('Main Data'!H1182="Blancpain",1,0)</f>
        <v>0</v>
      </c>
      <c r="I1182">
        <f>IF('Main Data'!H1182="Breguet",1,0)</f>
        <v>0</v>
      </c>
      <c r="J1182">
        <f>IF('Main Data'!H1182="Breitling",1,0)</f>
        <v>0</v>
      </c>
      <c r="K1182">
        <f>IF('Main Data'!H1182="Cartier",1,0)</f>
        <v>0</v>
      </c>
      <c r="L1182">
        <f>IF('Main Data'!H1182="Gallet",1,0)</f>
        <v>0</v>
      </c>
      <c r="M1182">
        <f>IF('Main Data'!H1182="Girard Perregaux",1,0)</f>
        <v>0</v>
      </c>
      <c r="N1182">
        <f>IF('Main Data'!H1182="Gubelin",1,0)</f>
        <v>0</v>
      </c>
      <c r="O1182">
        <f>IF('Main Data'!H1182="Heuer",1,0)</f>
        <v>0</v>
      </c>
      <c r="P1182">
        <f>IF('Main Data'!H1182="IWC",1,0)</f>
        <v>1</v>
      </c>
      <c r="Q1182">
        <f>IF('Main Data'!H1182="JLC",1,0)</f>
        <v>0</v>
      </c>
      <c r="R1182">
        <f>IF('Main Data'!H1182="Longines",1,0)</f>
        <v>0</v>
      </c>
      <c r="S1182">
        <f>IF('Main Data'!H1182="Movado",1,0)</f>
        <v>0</v>
      </c>
      <c r="T1182">
        <f>IF('Main Data'!H1182="Omega",1,0)</f>
        <v>0</v>
      </c>
      <c r="U1182">
        <f>IF('Main Data'!H1182="Panerai",1,0)</f>
        <v>0</v>
      </c>
      <c r="V1182">
        <f>IF('Main Data'!H1182="Patek",1,0)</f>
        <v>0</v>
      </c>
      <c r="W1182">
        <f>IF('Main Data'!H1182="Rolex",1,0)</f>
        <v>0</v>
      </c>
      <c r="X1182">
        <f>IF('Main Data'!H1182="Tudor",1,0)</f>
        <v>0</v>
      </c>
      <c r="Y1182">
        <f>IF('Main Data'!H1182="Ulysse Nardin",1,0)</f>
        <v>0</v>
      </c>
      <c r="Z1182">
        <f>IF('Main Data'!H1182="Universal Geneve",1,0)</f>
        <v>0</v>
      </c>
      <c r="AA1182">
        <f>IF('Main Data'!H1182="Vacheron",1,0)</f>
        <v>0</v>
      </c>
      <c r="AB1182">
        <f>IF('Main Data'!H1182="Zenith",1,0)</f>
        <v>0</v>
      </c>
      <c r="AC1182">
        <f>IF('Main Data'!J1182="Stainless Steel",1,0)</f>
        <v>0</v>
      </c>
      <c r="AD1182">
        <f>IF('Main Data'!J1182="Two-tone",1,0)</f>
        <v>0</v>
      </c>
      <c r="AE1182">
        <f>IF(OR('Main Data'!J1182="YG 18K",'Main Data'!J1182="YG &lt;18K",'Main Data'!J1182="PG 18K",'Main Data'!J1182="PG &lt;18K",'Main Data'!J1182="WG 18K",'Main Data'!J1182="Mixes of 18K",'Main Data'!J1182="Mixes &lt;18K"),1,0)</f>
        <v>1</v>
      </c>
      <c r="AF1182">
        <f>IF('Main Data'!J1182="Platinum",1,0)</f>
        <v>0</v>
      </c>
      <c r="AG1182">
        <f>IF(OR('Main Data'!J1182="PVD",'Main Data'!J1182="Gold Plate",'Main Data'!J1182="Other"),1,0)</f>
        <v>0</v>
      </c>
      <c r="AH1182">
        <f>IF('Main Data'!N1182="Stainless Steel",1,0)</f>
        <v>0</v>
      </c>
      <c r="AI1182">
        <f>IF('Main Data'!N1182="Leather",1,0)</f>
        <v>0</v>
      </c>
      <c r="AJ1182">
        <f>IF('Main Data'!N1182="Two-tone",1,0)</f>
        <v>0</v>
      </c>
      <c r="AK1182">
        <f>IF(OR('Main Data'!N1182="YG 18K",'Main Data'!N1182="PG 18K",'Main Data'!N1182="WG 18K",'Main Data'!N1182="Mixes of 18K"),1,0)</f>
        <v>1</v>
      </c>
      <c r="AL1182">
        <f>IF(OR(,'Main Data'!N1182="PVD",'Main Data'!N1182="Gold plate"),1,0)</f>
        <v>0</v>
      </c>
      <c r="AM1182">
        <f>IF(OR('Main Data'!AV1182="Yes",'Main Data'!AW1182="Yes",'Main Data'!AU1182="Yes"),1,0)</f>
        <v>0</v>
      </c>
      <c r="AN1182">
        <f>IF(OR(ISTEXT('Main Data'!AX1182), ISTEXT('Main Data'!AY1182)),1,0)</f>
        <v>0</v>
      </c>
      <c r="AO1182">
        <f>IF('Main Data'!AZ1182="Yes",1,0)</f>
        <v>0</v>
      </c>
      <c r="AP1182">
        <f>IF('Main Data'!BA1182="Yes",1,0)</f>
        <v>0</v>
      </c>
      <c r="AQ1182">
        <f>IF('Main Data'!BD1182="Yes",1,0)</f>
        <v>0</v>
      </c>
      <c r="AR1182">
        <f>IF('Main Data'!BE1182="A",1,0)</f>
        <v>0</v>
      </c>
      <c r="AS1182">
        <f>IF('Main Data'!BE1182="AA",1,0)</f>
        <v>1</v>
      </c>
      <c r="AT1182">
        <f>IF('Main Data'!BE1182="AAA",1,0)</f>
        <v>0</v>
      </c>
      <c r="AU1182">
        <f>IF('Main Data'!BE1182="AAAA",1,0)</f>
        <v>0</v>
      </c>
      <c r="AV1182">
        <f>IF('Main Data'!P1182="Yes",1,0)</f>
        <v>1</v>
      </c>
      <c r="AW1182">
        <f>IF('Main Data'!AP1182="Yes",1,0)</f>
        <v>0</v>
      </c>
      <c r="AX1182">
        <f>IF(OR('Main Data'!V1182="Yes", 'Main Data'!W1182="Yes",'Main Data'!X1182="Yes"),1,0)</f>
        <v>0</v>
      </c>
      <c r="AY1182">
        <f>IF(OR('Main Data'!Y1182="Yes",'Main Data'!Z1182="Yes"),1,0)</f>
        <v>0</v>
      </c>
      <c r="AZ1182">
        <f>IF('Main Data'!AR1182="Yes",1,0)</f>
        <v>0</v>
      </c>
      <c r="BA1182">
        <f>IF('Main Data'!AS1182="Yes",1,0)</f>
        <v>0</v>
      </c>
      <c r="BB1182">
        <f>IF('Main Data'!AG1182="Yes",1,0)</f>
        <v>0</v>
      </c>
      <c r="BC1182">
        <f>IF('Main Data'!AB1182="Yes",1,0)</f>
        <v>0</v>
      </c>
      <c r="BD1182">
        <f>IF('Main Data'!AA1182="Yes",1,0)</f>
        <v>0</v>
      </c>
      <c r="BE1182">
        <f>IF('Main Data'!AC1182="Yes",1,0)</f>
        <v>0</v>
      </c>
      <c r="BF1182">
        <f>IF('Main Data'!AF1182="Yes",1,0)</f>
        <v>0</v>
      </c>
      <c r="BG1182">
        <f>IF(OR('Main Data'!AI1182="Yes",'Main Data'!AL1182="Yes"),1,0)</f>
        <v>0</v>
      </c>
      <c r="BH1182">
        <f>IF('Main Data'!AJ1182="Yes",1,0)</f>
        <v>0</v>
      </c>
      <c r="BI1182">
        <f>IF('Main Data'!AK1182="Yes",1,0)</f>
        <v>0</v>
      </c>
      <c r="BJ1182">
        <f>IF('Main Data'!AM1182="Yes",1,0)</f>
        <v>0</v>
      </c>
      <c r="BK1182">
        <f>IF('Main Data'!AQ1182="Yes",1,0)</f>
        <v>0</v>
      </c>
      <c r="BL1182" s="21">
        <f t="shared" si="109"/>
        <v>0</v>
      </c>
      <c r="BM1182" s="21">
        <f t="shared" si="110"/>
        <v>1</v>
      </c>
      <c r="BN1182" s="21">
        <f t="shared" si="111"/>
        <v>0</v>
      </c>
      <c r="BO1182" s="21">
        <f t="shared" si="112"/>
        <v>0</v>
      </c>
      <c r="BP1182" s="21">
        <f t="shared" si="113"/>
        <v>0</v>
      </c>
    </row>
    <row r="1183" spans="1:68" x14ac:dyDescent="0.2">
      <c r="A1183">
        <v>1179</v>
      </c>
      <c r="B1183" s="33">
        <f>'Main Data'!C1183</f>
        <v>43596</v>
      </c>
      <c r="C1183">
        <f>'Main Data'!D1183</f>
        <v>65</v>
      </c>
      <c r="D1183" s="26">
        <f>'Main Data'!E1183</f>
        <v>5000</v>
      </c>
      <c r="E1183" s="26">
        <f>'Main Data'!F1183</f>
        <v>6250</v>
      </c>
      <c r="F1183" s="34">
        <f t="shared" si="108"/>
        <v>8.5171931914162382</v>
      </c>
      <c r="G1183">
        <f>IF('Main Data'!H1183="AP",1,0)</f>
        <v>0</v>
      </c>
      <c r="H1183">
        <f>IF('Main Data'!H1183="Blancpain",1,0)</f>
        <v>0</v>
      </c>
      <c r="I1183">
        <f>IF('Main Data'!H1183="Breguet",1,0)</f>
        <v>0</v>
      </c>
      <c r="J1183">
        <f>IF('Main Data'!H1183="Breitling",1,0)</f>
        <v>0</v>
      </c>
      <c r="K1183">
        <f>IF('Main Data'!H1183="Cartier",1,0)</f>
        <v>0</v>
      </c>
      <c r="L1183">
        <f>IF('Main Data'!H1183="Gallet",1,0)</f>
        <v>0</v>
      </c>
      <c r="M1183">
        <f>IF('Main Data'!H1183="Girard Perregaux",1,0)</f>
        <v>0</v>
      </c>
      <c r="N1183">
        <f>IF('Main Data'!H1183="Gubelin",1,0)</f>
        <v>0</v>
      </c>
      <c r="O1183">
        <f>IF('Main Data'!H1183="Heuer",1,0)</f>
        <v>0</v>
      </c>
      <c r="P1183">
        <f>IF('Main Data'!H1183="IWC",1,0)</f>
        <v>1</v>
      </c>
      <c r="Q1183">
        <f>IF('Main Data'!H1183="JLC",1,0)</f>
        <v>0</v>
      </c>
      <c r="R1183">
        <f>IF('Main Data'!H1183="Longines",1,0)</f>
        <v>0</v>
      </c>
      <c r="S1183">
        <f>IF('Main Data'!H1183="Movado",1,0)</f>
        <v>0</v>
      </c>
      <c r="T1183">
        <f>IF('Main Data'!H1183="Omega",1,0)</f>
        <v>0</v>
      </c>
      <c r="U1183">
        <f>IF('Main Data'!H1183="Panerai",1,0)</f>
        <v>0</v>
      </c>
      <c r="V1183">
        <f>IF('Main Data'!H1183="Patek",1,0)</f>
        <v>0</v>
      </c>
      <c r="W1183">
        <f>IF('Main Data'!H1183="Rolex",1,0)</f>
        <v>0</v>
      </c>
      <c r="X1183">
        <f>IF('Main Data'!H1183="Tudor",1,0)</f>
        <v>0</v>
      </c>
      <c r="Y1183">
        <f>IF('Main Data'!H1183="Ulysse Nardin",1,0)</f>
        <v>0</v>
      </c>
      <c r="Z1183">
        <f>IF('Main Data'!H1183="Universal Geneve",1,0)</f>
        <v>0</v>
      </c>
      <c r="AA1183">
        <f>IF('Main Data'!H1183="Vacheron",1,0)</f>
        <v>0</v>
      </c>
      <c r="AB1183">
        <f>IF('Main Data'!H1183="Zenith",1,0)</f>
        <v>0</v>
      </c>
      <c r="AC1183">
        <f>IF('Main Data'!J1183="Stainless Steel",1,0)</f>
        <v>0</v>
      </c>
      <c r="AD1183">
        <f>IF('Main Data'!J1183="Two-tone",1,0)</f>
        <v>0</v>
      </c>
      <c r="AE1183">
        <f>IF(OR('Main Data'!J1183="YG 18K",'Main Data'!J1183="YG &lt;18K",'Main Data'!J1183="PG 18K",'Main Data'!J1183="PG &lt;18K",'Main Data'!J1183="WG 18K",'Main Data'!J1183="Mixes of 18K",'Main Data'!J1183="Mixes &lt;18K"),1,0)</f>
        <v>1</v>
      </c>
      <c r="AF1183">
        <f>IF('Main Data'!J1183="Platinum",1,0)</f>
        <v>0</v>
      </c>
      <c r="AG1183">
        <f>IF(OR('Main Data'!J1183="PVD",'Main Data'!J1183="Gold Plate",'Main Data'!J1183="Other"),1,0)</f>
        <v>0</v>
      </c>
      <c r="AH1183">
        <f>IF('Main Data'!N1183="Stainless Steel",1,0)</f>
        <v>0</v>
      </c>
      <c r="AI1183">
        <f>IF('Main Data'!N1183="Leather",1,0)</f>
        <v>0</v>
      </c>
      <c r="AJ1183">
        <f>IF('Main Data'!N1183="Two-tone",1,0)</f>
        <v>0</v>
      </c>
      <c r="AK1183">
        <f>IF(OR('Main Data'!N1183="YG 18K",'Main Data'!N1183="PG 18K",'Main Data'!N1183="WG 18K",'Main Data'!N1183="Mixes of 18K"),1,0)</f>
        <v>1</v>
      </c>
      <c r="AL1183">
        <f>IF(OR(,'Main Data'!N1183="PVD",'Main Data'!N1183="Gold plate"),1,0)</f>
        <v>0</v>
      </c>
      <c r="AM1183">
        <f>IF(OR('Main Data'!AV1183="Yes",'Main Data'!AW1183="Yes",'Main Data'!AU1183="Yes"),1,0)</f>
        <v>0</v>
      </c>
      <c r="AN1183">
        <f>IF(OR(ISTEXT('Main Data'!AX1183), ISTEXT('Main Data'!AY1183)),1,0)</f>
        <v>0</v>
      </c>
      <c r="AO1183">
        <f>IF('Main Data'!AZ1183="Yes",1,0)</f>
        <v>0</v>
      </c>
      <c r="AP1183">
        <f>IF('Main Data'!BA1183="Yes",1,0)</f>
        <v>0</v>
      </c>
      <c r="AQ1183">
        <f>IF('Main Data'!BD1183="Yes",1,0)</f>
        <v>0</v>
      </c>
      <c r="AR1183">
        <f>IF('Main Data'!BE1183="A",1,0)</f>
        <v>0</v>
      </c>
      <c r="AS1183">
        <f>IF('Main Data'!BE1183="AA",1,0)</f>
        <v>0</v>
      </c>
      <c r="AT1183">
        <f>IF('Main Data'!BE1183="AAA",1,0)</f>
        <v>1</v>
      </c>
      <c r="AU1183">
        <f>IF('Main Data'!BE1183="AAAA",1,0)</f>
        <v>0</v>
      </c>
      <c r="AV1183">
        <f>IF('Main Data'!P1183="Yes",1,0)</f>
        <v>1</v>
      </c>
      <c r="AW1183">
        <f>IF('Main Data'!AP1183="Yes",1,0)</f>
        <v>0</v>
      </c>
      <c r="AX1183">
        <f>IF(OR('Main Data'!V1183="Yes", 'Main Data'!W1183="Yes",'Main Data'!X1183="Yes"),1,0)</f>
        <v>0</v>
      </c>
      <c r="AY1183">
        <f>IF(OR('Main Data'!Y1183="Yes",'Main Data'!Z1183="Yes"),1,0)</f>
        <v>0</v>
      </c>
      <c r="AZ1183">
        <f>IF('Main Data'!AR1183="Yes",1,0)</f>
        <v>0</v>
      </c>
      <c r="BA1183">
        <f>IF('Main Data'!AS1183="Yes",1,0)</f>
        <v>0</v>
      </c>
      <c r="BB1183">
        <f>IF('Main Data'!AG1183="Yes",1,0)</f>
        <v>0</v>
      </c>
      <c r="BC1183">
        <f>IF('Main Data'!AB1183="Yes",1,0)</f>
        <v>0</v>
      </c>
      <c r="BD1183">
        <f>IF('Main Data'!AA1183="Yes",1,0)</f>
        <v>0</v>
      </c>
      <c r="BE1183">
        <f>IF('Main Data'!AC1183="Yes",1,0)</f>
        <v>0</v>
      </c>
      <c r="BF1183">
        <f>IF('Main Data'!AF1183="Yes",1,0)</f>
        <v>0</v>
      </c>
      <c r="BG1183">
        <f>IF(OR('Main Data'!AI1183="Yes",'Main Data'!AL1183="Yes"),1,0)</f>
        <v>0</v>
      </c>
      <c r="BH1183">
        <f>IF('Main Data'!AJ1183="Yes",1,0)</f>
        <v>0</v>
      </c>
      <c r="BI1183">
        <f>IF('Main Data'!AK1183="Yes",1,0)</f>
        <v>0</v>
      </c>
      <c r="BJ1183">
        <f>IF('Main Data'!AM1183="Yes",1,0)</f>
        <v>0</v>
      </c>
      <c r="BK1183">
        <f>IF('Main Data'!AQ1183="Yes",1,0)</f>
        <v>0</v>
      </c>
      <c r="BL1183" s="21">
        <f t="shared" si="109"/>
        <v>0</v>
      </c>
      <c r="BM1183" s="21">
        <f t="shared" si="110"/>
        <v>1</v>
      </c>
      <c r="BN1183" s="21">
        <f t="shared" si="111"/>
        <v>0</v>
      </c>
      <c r="BO1183" s="21">
        <f t="shared" si="112"/>
        <v>0</v>
      </c>
      <c r="BP1183" s="21">
        <f t="shared" si="113"/>
        <v>0</v>
      </c>
    </row>
    <row r="1184" spans="1:68" x14ac:dyDescent="0.2">
      <c r="A1184">
        <v>1180</v>
      </c>
      <c r="B1184" s="33">
        <f>'Main Data'!C1184</f>
        <v>43596</v>
      </c>
      <c r="C1184">
        <f>'Main Data'!D1184</f>
        <v>76</v>
      </c>
      <c r="D1184" s="26">
        <f>'Main Data'!E1184</f>
        <v>11000</v>
      </c>
      <c r="E1184" s="26">
        <f>'Main Data'!F1184</f>
        <v>13750</v>
      </c>
      <c r="F1184" s="34">
        <f t="shared" si="108"/>
        <v>9.3056505517805075</v>
      </c>
      <c r="G1184">
        <f>IF('Main Data'!H1184="AP",1,0)</f>
        <v>0</v>
      </c>
      <c r="H1184">
        <f>IF('Main Data'!H1184="Blancpain",1,0)</f>
        <v>0</v>
      </c>
      <c r="I1184">
        <f>IF('Main Data'!H1184="Breguet",1,0)</f>
        <v>0</v>
      </c>
      <c r="J1184">
        <f>IF('Main Data'!H1184="Breitling",1,0)</f>
        <v>0</v>
      </c>
      <c r="K1184">
        <f>IF('Main Data'!H1184="Cartier",1,0)</f>
        <v>0</v>
      </c>
      <c r="L1184">
        <f>IF('Main Data'!H1184="Gallet",1,0)</f>
        <v>0</v>
      </c>
      <c r="M1184">
        <f>IF('Main Data'!H1184="Girard Perregaux",1,0)</f>
        <v>0</v>
      </c>
      <c r="N1184">
        <f>IF('Main Data'!H1184="Gubelin",1,0)</f>
        <v>0</v>
      </c>
      <c r="O1184">
        <f>IF('Main Data'!H1184="Heuer",1,0)</f>
        <v>0</v>
      </c>
      <c r="P1184">
        <f>IF('Main Data'!H1184="IWC",1,0)</f>
        <v>1</v>
      </c>
      <c r="Q1184">
        <f>IF('Main Data'!H1184="JLC",1,0)</f>
        <v>0</v>
      </c>
      <c r="R1184">
        <f>IF('Main Data'!H1184="Longines",1,0)</f>
        <v>0</v>
      </c>
      <c r="S1184">
        <f>IF('Main Data'!H1184="Movado",1,0)</f>
        <v>0</v>
      </c>
      <c r="T1184">
        <f>IF('Main Data'!H1184="Omega",1,0)</f>
        <v>0</v>
      </c>
      <c r="U1184">
        <f>IF('Main Data'!H1184="Panerai",1,0)</f>
        <v>0</v>
      </c>
      <c r="V1184">
        <f>IF('Main Data'!H1184="Patek",1,0)</f>
        <v>0</v>
      </c>
      <c r="W1184">
        <f>IF('Main Data'!H1184="Rolex",1,0)</f>
        <v>0</v>
      </c>
      <c r="X1184">
        <f>IF('Main Data'!H1184="Tudor",1,0)</f>
        <v>0</v>
      </c>
      <c r="Y1184">
        <f>IF('Main Data'!H1184="Ulysse Nardin",1,0)</f>
        <v>0</v>
      </c>
      <c r="Z1184">
        <f>IF('Main Data'!H1184="Universal Geneve",1,0)</f>
        <v>0</v>
      </c>
      <c r="AA1184">
        <f>IF('Main Data'!H1184="Vacheron",1,0)</f>
        <v>0</v>
      </c>
      <c r="AB1184">
        <f>IF('Main Data'!H1184="Zenith",1,0)</f>
        <v>0</v>
      </c>
      <c r="AC1184">
        <f>IF('Main Data'!J1184="Stainless Steel",1,0)</f>
        <v>1</v>
      </c>
      <c r="AD1184">
        <f>IF('Main Data'!J1184="Two-tone",1,0)</f>
        <v>0</v>
      </c>
      <c r="AE1184">
        <f>IF(OR('Main Data'!J1184="YG 18K",'Main Data'!J1184="YG &lt;18K",'Main Data'!J1184="PG 18K",'Main Data'!J1184="PG &lt;18K",'Main Data'!J1184="WG 18K",'Main Data'!J1184="Mixes of 18K",'Main Data'!J1184="Mixes &lt;18K"),1,0)</f>
        <v>0</v>
      </c>
      <c r="AF1184">
        <f>IF('Main Data'!J1184="Platinum",1,0)</f>
        <v>0</v>
      </c>
      <c r="AG1184">
        <f>IF(OR('Main Data'!J1184="PVD",'Main Data'!J1184="Gold Plate",'Main Data'!J1184="Other"),1,0)</f>
        <v>0</v>
      </c>
      <c r="AH1184">
        <f>IF('Main Data'!N1184="Stainless Steel",1,0)</f>
        <v>0</v>
      </c>
      <c r="AI1184">
        <f>IF('Main Data'!N1184="Leather",1,0)</f>
        <v>1</v>
      </c>
      <c r="AJ1184">
        <f>IF('Main Data'!N1184="Two-tone",1,0)</f>
        <v>0</v>
      </c>
      <c r="AK1184">
        <f>IF(OR('Main Data'!N1184="YG 18K",'Main Data'!N1184="PG 18K",'Main Data'!N1184="WG 18K",'Main Data'!N1184="Mixes of 18K"),1,0)</f>
        <v>0</v>
      </c>
      <c r="AL1184">
        <f>IF(OR(,'Main Data'!N1184="PVD",'Main Data'!N1184="Gold plate"),1,0)</f>
        <v>0</v>
      </c>
      <c r="AM1184">
        <f>IF(OR('Main Data'!AV1184="Yes",'Main Data'!AW1184="Yes",'Main Data'!AU1184="Yes"),1,0)</f>
        <v>0</v>
      </c>
      <c r="AN1184">
        <f>IF(OR(ISTEXT('Main Data'!AX1184), ISTEXT('Main Data'!AY1184)),1,0)</f>
        <v>0</v>
      </c>
      <c r="AO1184">
        <f>IF('Main Data'!AZ1184="Yes",1,0)</f>
        <v>0</v>
      </c>
      <c r="AP1184">
        <f>IF('Main Data'!BA1184="Yes",1,0)</f>
        <v>0</v>
      </c>
      <c r="AQ1184">
        <f>IF('Main Data'!BD1184="Yes",1,0)</f>
        <v>0</v>
      </c>
      <c r="AR1184">
        <f>IF('Main Data'!BE1184="A",1,0)</f>
        <v>0</v>
      </c>
      <c r="AS1184">
        <f>IF('Main Data'!BE1184="AA",1,0)</f>
        <v>0</v>
      </c>
      <c r="AT1184">
        <f>IF('Main Data'!BE1184="AAA",1,0)</f>
        <v>0</v>
      </c>
      <c r="AU1184">
        <f>IF('Main Data'!BE1184="AAAA",1,0)</f>
        <v>1</v>
      </c>
      <c r="AV1184">
        <f>IF('Main Data'!P1184="Yes",1,0)</f>
        <v>1</v>
      </c>
      <c r="AW1184">
        <f>IF('Main Data'!AP1184="Yes",1,0)</f>
        <v>0</v>
      </c>
      <c r="AX1184">
        <f>IF(OR('Main Data'!V1184="Yes", 'Main Data'!W1184="Yes",'Main Data'!X1184="Yes"),1,0)</f>
        <v>0</v>
      </c>
      <c r="AY1184">
        <f>IF(OR('Main Data'!Y1184="Yes",'Main Data'!Z1184="Yes"),1,0)</f>
        <v>0</v>
      </c>
      <c r="AZ1184">
        <f>IF('Main Data'!AR1184="Yes",1,0)</f>
        <v>0</v>
      </c>
      <c r="BA1184">
        <f>IF('Main Data'!AS1184="Yes",1,0)</f>
        <v>0</v>
      </c>
      <c r="BB1184">
        <f>IF('Main Data'!AG1184="Yes",1,0)</f>
        <v>0</v>
      </c>
      <c r="BC1184">
        <f>IF('Main Data'!AB1184="Yes",1,0)</f>
        <v>0</v>
      </c>
      <c r="BD1184">
        <f>IF('Main Data'!AA1184="Yes",1,0)</f>
        <v>0</v>
      </c>
      <c r="BE1184">
        <f>IF('Main Data'!AC1184="Yes",1,0)</f>
        <v>0</v>
      </c>
      <c r="BF1184">
        <f>IF('Main Data'!AF1184="Yes",1,0)</f>
        <v>0</v>
      </c>
      <c r="BG1184">
        <f>IF(OR('Main Data'!AI1184="Yes",'Main Data'!AL1184="Yes"),1,0)</f>
        <v>0</v>
      </c>
      <c r="BH1184">
        <f>IF('Main Data'!AJ1184="Yes",1,0)</f>
        <v>0</v>
      </c>
      <c r="BI1184">
        <f>IF('Main Data'!AK1184="Yes",1,0)</f>
        <v>0</v>
      </c>
      <c r="BJ1184">
        <f>IF('Main Data'!AM1184="Yes",1,0)</f>
        <v>0</v>
      </c>
      <c r="BK1184">
        <f>IF('Main Data'!AQ1184="Yes",1,0)</f>
        <v>0</v>
      </c>
      <c r="BL1184" s="21">
        <f t="shared" si="109"/>
        <v>0</v>
      </c>
      <c r="BM1184" s="21">
        <f t="shared" si="110"/>
        <v>1</v>
      </c>
      <c r="BN1184" s="21">
        <f t="shared" si="111"/>
        <v>0</v>
      </c>
      <c r="BO1184" s="21">
        <f t="shared" si="112"/>
        <v>0</v>
      </c>
      <c r="BP1184" s="21">
        <f t="shared" si="113"/>
        <v>0</v>
      </c>
    </row>
    <row r="1185" spans="1:68" x14ac:dyDescent="0.2">
      <c r="A1185">
        <v>1181</v>
      </c>
      <c r="B1185" s="33">
        <f>'Main Data'!C1185</f>
        <v>43596</v>
      </c>
      <c r="C1185">
        <f>'Main Data'!D1185</f>
        <v>80</v>
      </c>
      <c r="D1185" s="26">
        <f>'Main Data'!E1185</f>
        <v>6000</v>
      </c>
      <c r="E1185" s="26">
        <f>'Main Data'!F1185</f>
        <v>7500</v>
      </c>
      <c r="F1185" s="34">
        <f t="shared" si="108"/>
        <v>8.6995147482101913</v>
      </c>
      <c r="G1185">
        <f>IF('Main Data'!H1185="AP",1,0)</f>
        <v>0</v>
      </c>
      <c r="H1185">
        <f>IF('Main Data'!H1185="Blancpain",1,0)</f>
        <v>0</v>
      </c>
      <c r="I1185">
        <f>IF('Main Data'!H1185="Breguet",1,0)</f>
        <v>0</v>
      </c>
      <c r="J1185">
        <f>IF('Main Data'!H1185="Breitling",1,0)</f>
        <v>0</v>
      </c>
      <c r="K1185">
        <f>IF('Main Data'!H1185="Cartier",1,0)</f>
        <v>0</v>
      </c>
      <c r="L1185">
        <f>IF('Main Data'!H1185="Gallet",1,0)</f>
        <v>0</v>
      </c>
      <c r="M1185">
        <f>IF('Main Data'!H1185="Girard Perregaux",1,0)</f>
        <v>0</v>
      </c>
      <c r="N1185">
        <f>IF('Main Data'!H1185="Gubelin",1,0)</f>
        <v>0</v>
      </c>
      <c r="O1185">
        <f>IF('Main Data'!H1185="Heuer",1,0)</f>
        <v>0</v>
      </c>
      <c r="P1185">
        <f>IF('Main Data'!H1185="IWC",1,0)</f>
        <v>1</v>
      </c>
      <c r="Q1185">
        <f>IF('Main Data'!H1185="JLC",1,0)</f>
        <v>0</v>
      </c>
      <c r="R1185">
        <f>IF('Main Data'!H1185="Longines",1,0)</f>
        <v>0</v>
      </c>
      <c r="S1185">
        <f>IF('Main Data'!H1185="Movado",1,0)</f>
        <v>0</v>
      </c>
      <c r="T1185">
        <f>IF('Main Data'!H1185="Omega",1,0)</f>
        <v>0</v>
      </c>
      <c r="U1185">
        <f>IF('Main Data'!H1185="Panerai",1,0)</f>
        <v>0</v>
      </c>
      <c r="V1185">
        <f>IF('Main Data'!H1185="Patek",1,0)</f>
        <v>0</v>
      </c>
      <c r="W1185">
        <f>IF('Main Data'!H1185="Rolex",1,0)</f>
        <v>0</v>
      </c>
      <c r="X1185">
        <f>IF('Main Data'!H1185="Tudor",1,0)</f>
        <v>0</v>
      </c>
      <c r="Y1185">
        <f>IF('Main Data'!H1185="Ulysse Nardin",1,0)</f>
        <v>0</v>
      </c>
      <c r="Z1185">
        <f>IF('Main Data'!H1185="Universal Geneve",1,0)</f>
        <v>0</v>
      </c>
      <c r="AA1185">
        <f>IF('Main Data'!H1185="Vacheron",1,0)</f>
        <v>0</v>
      </c>
      <c r="AB1185">
        <f>IF('Main Data'!H1185="Zenith",1,0)</f>
        <v>0</v>
      </c>
      <c r="AC1185">
        <f>IF('Main Data'!J1185="Stainless Steel",1,0)</f>
        <v>1</v>
      </c>
      <c r="AD1185">
        <f>IF('Main Data'!J1185="Two-tone",1,0)</f>
        <v>0</v>
      </c>
      <c r="AE1185">
        <f>IF(OR('Main Data'!J1185="YG 18K",'Main Data'!J1185="YG &lt;18K",'Main Data'!J1185="PG 18K",'Main Data'!J1185="PG &lt;18K",'Main Data'!J1185="WG 18K",'Main Data'!J1185="Mixes of 18K",'Main Data'!J1185="Mixes &lt;18K"),1,0)</f>
        <v>0</v>
      </c>
      <c r="AF1185">
        <f>IF('Main Data'!J1185="Platinum",1,0)</f>
        <v>0</v>
      </c>
      <c r="AG1185">
        <f>IF(OR('Main Data'!J1185="PVD",'Main Data'!J1185="Gold Plate",'Main Data'!J1185="Other"),1,0)</f>
        <v>0</v>
      </c>
      <c r="AH1185">
        <f>IF('Main Data'!N1185="Stainless Steel",1,0)</f>
        <v>0</v>
      </c>
      <c r="AI1185">
        <f>IF('Main Data'!N1185="Leather",1,0)</f>
        <v>1</v>
      </c>
      <c r="AJ1185">
        <f>IF('Main Data'!N1185="Two-tone",1,0)</f>
        <v>0</v>
      </c>
      <c r="AK1185">
        <f>IF(OR('Main Data'!N1185="YG 18K",'Main Data'!N1185="PG 18K",'Main Data'!N1185="WG 18K",'Main Data'!N1185="Mixes of 18K"),1,0)</f>
        <v>0</v>
      </c>
      <c r="AL1185">
        <f>IF(OR(,'Main Data'!N1185="PVD",'Main Data'!N1185="Gold plate"),1,0)</f>
        <v>0</v>
      </c>
      <c r="AM1185">
        <f>IF(OR('Main Data'!AV1185="Yes",'Main Data'!AW1185="Yes",'Main Data'!AU1185="Yes"),1,0)</f>
        <v>0</v>
      </c>
      <c r="AN1185">
        <f>IF(OR(ISTEXT('Main Data'!AX1185), ISTEXT('Main Data'!AY1185)),1,0)</f>
        <v>0</v>
      </c>
      <c r="AO1185">
        <f>IF('Main Data'!AZ1185="Yes",1,0)</f>
        <v>0</v>
      </c>
      <c r="AP1185">
        <f>IF('Main Data'!BA1185="Yes",1,0)</f>
        <v>1</v>
      </c>
      <c r="AQ1185">
        <f>IF('Main Data'!BD1185="Yes",1,0)</f>
        <v>0</v>
      </c>
      <c r="AR1185">
        <f>IF('Main Data'!BE1185="A",1,0)</f>
        <v>0</v>
      </c>
      <c r="AS1185">
        <f>IF('Main Data'!BE1185="AA",1,0)</f>
        <v>1</v>
      </c>
      <c r="AT1185">
        <f>IF('Main Data'!BE1185="AAA",1,0)</f>
        <v>0</v>
      </c>
      <c r="AU1185">
        <f>IF('Main Data'!BE1185="AAAA",1,0)</f>
        <v>0</v>
      </c>
      <c r="AV1185">
        <f>IF('Main Data'!P1185="Yes",1,0)</f>
        <v>1</v>
      </c>
      <c r="AW1185">
        <f>IF('Main Data'!AP1185="Yes",1,0)</f>
        <v>0</v>
      </c>
      <c r="AX1185">
        <f>IF(OR('Main Data'!V1185="Yes", 'Main Data'!W1185="Yes",'Main Data'!X1185="Yes"),1,0)</f>
        <v>0</v>
      </c>
      <c r="AY1185">
        <f>IF(OR('Main Data'!Y1185="Yes",'Main Data'!Z1185="Yes"),1,0)</f>
        <v>0</v>
      </c>
      <c r="AZ1185">
        <f>IF('Main Data'!AR1185="Yes",1,0)</f>
        <v>0</v>
      </c>
      <c r="BA1185">
        <f>IF('Main Data'!AS1185="Yes",1,0)</f>
        <v>0</v>
      </c>
      <c r="BB1185">
        <f>IF('Main Data'!AG1185="Yes",1,0)</f>
        <v>0</v>
      </c>
      <c r="BC1185">
        <f>IF('Main Data'!AB1185="Yes",1,0)</f>
        <v>0</v>
      </c>
      <c r="BD1185">
        <f>IF('Main Data'!AA1185="Yes",1,0)</f>
        <v>0</v>
      </c>
      <c r="BE1185">
        <f>IF('Main Data'!AC1185="Yes",1,0)</f>
        <v>0</v>
      </c>
      <c r="BF1185">
        <f>IF('Main Data'!AF1185="Yes",1,0)</f>
        <v>0</v>
      </c>
      <c r="BG1185">
        <f>IF(OR('Main Data'!AI1185="Yes",'Main Data'!AL1185="Yes"),1,0)</f>
        <v>0</v>
      </c>
      <c r="BH1185">
        <f>IF('Main Data'!AJ1185="Yes",1,0)</f>
        <v>0</v>
      </c>
      <c r="BI1185">
        <f>IF('Main Data'!AK1185="Yes",1,0)</f>
        <v>0</v>
      </c>
      <c r="BJ1185">
        <f>IF('Main Data'!AM1185="Yes",1,0)</f>
        <v>0</v>
      </c>
      <c r="BK1185">
        <f>IF('Main Data'!AQ1185="Yes",1,0)</f>
        <v>0</v>
      </c>
      <c r="BL1185" s="21">
        <f t="shared" si="109"/>
        <v>0</v>
      </c>
      <c r="BM1185" s="21">
        <f t="shared" si="110"/>
        <v>1</v>
      </c>
      <c r="BN1185" s="21">
        <f t="shared" si="111"/>
        <v>0</v>
      </c>
      <c r="BO1185" s="21">
        <f t="shared" si="112"/>
        <v>0</v>
      </c>
      <c r="BP1185" s="21">
        <f t="shared" si="113"/>
        <v>0</v>
      </c>
    </row>
    <row r="1186" spans="1:68" x14ac:dyDescent="0.2">
      <c r="A1186">
        <v>1182</v>
      </c>
      <c r="B1186" s="33">
        <f>'Main Data'!C1186</f>
        <v>43596</v>
      </c>
      <c r="C1186">
        <f>'Main Data'!D1186</f>
        <v>81</v>
      </c>
      <c r="D1186" s="26">
        <f>'Main Data'!E1186</f>
        <v>2000</v>
      </c>
      <c r="E1186" s="26">
        <f>'Main Data'!F1186</f>
        <v>2500</v>
      </c>
      <c r="F1186" s="34">
        <f t="shared" si="108"/>
        <v>7.6009024595420822</v>
      </c>
      <c r="G1186">
        <f>IF('Main Data'!H1186="AP",1,0)</f>
        <v>0</v>
      </c>
      <c r="H1186">
        <f>IF('Main Data'!H1186="Blancpain",1,0)</f>
        <v>0</v>
      </c>
      <c r="I1186">
        <f>IF('Main Data'!H1186="Breguet",1,0)</f>
        <v>0</v>
      </c>
      <c r="J1186">
        <f>IF('Main Data'!H1186="Breitling",1,0)</f>
        <v>0</v>
      </c>
      <c r="K1186">
        <f>IF('Main Data'!H1186="Cartier",1,0)</f>
        <v>0</v>
      </c>
      <c r="L1186">
        <f>IF('Main Data'!H1186="Gallet",1,0)</f>
        <v>0</v>
      </c>
      <c r="M1186">
        <f>IF('Main Data'!H1186="Girard Perregaux",1,0)</f>
        <v>0</v>
      </c>
      <c r="N1186">
        <f>IF('Main Data'!H1186="Gubelin",1,0)</f>
        <v>0</v>
      </c>
      <c r="O1186">
        <f>IF('Main Data'!H1186="Heuer",1,0)</f>
        <v>0</v>
      </c>
      <c r="P1186">
        <f>IF('Main Data'!H1186="IWC",1,0)</f>
        <v>1</v>
      </c>
      <c r="Q1186">
        <f>IF('Main Data'!H1186="JLC",1,0)</f>
        <v>0</v>
      </c>
      <c r="R1186">
        <f>IF('Main Data'!H1186="Longines",1,0)</f>
        <v>0</v>
      </c>
      <c r="S1186">
        <f>IF('Main Data'!H1186="Movado",1,0)</f>
        <v>0</v>
      </c>
      <c r="T1186">
        <f>IF('Main Data'!H1186="Omega",1,0)</f>
        <v>0</v>
      </c>
      <c r="U1186">
        <f>IF('Main Data'!H1186="Panerai",1,0)</f>
        <v>0</v>
      </c>
      <c r="V1186">
        <f>IF('Main Data'!H1186="Patek",1,0)</f>
        <v>0</v>
      </c>
      <c r="W1186">
        <f>IF('Main Data'!H1186="Rolex",1,0)</f>
        <v>0</v>
      </c>
      <c r="X1186">
        <f>IF('Main Data'!H1186="Tudor",1,0)</f>
        <v>0</v>
      </c>
      <c r="Y1186">
        <f>IF('Main Data'!H1186="Ulysse Nardin",1,0)</f>
        <v>0</v>
      </c>
      <c r="Z1186">
        <f>IF('Main Data'!H1186="Universal Geneve",1,0)</f>
        <v>0</v>
      </c>
      <c r="AA1186">
        <f>IF('Main Data'!H1186="Vacheron",1,0)</f>
        <v>0</v>
      </c>
      <c r="AB1186">
        <f>IF('Main Data'!H1186="Zenith",1,0)</f>
        <v>0</v>
      </c>
      <c r="AC1186">
        <f>IF('Main Data'!J1186="Stainless Steel",1,0)</f>
        <v>0</v>
      </c>
      <c r="AD1186">
        <f>IF('Main Data'!J1186="Two-tone",1,0)</f>
        <v>0</v>
      </c>
      <c r="AE1186">
        <f>IF(OR('Main Data'!J1186="YG 18K",'Main Data'!J1186="YG &lt;18K",'Main Data'!J1186="PG 18K",'Main Data'!J1186="PG &lt;18K",'Main Data'!J1186="WG 18K",'Main Data'!J1186="Mixes of 18K",'Main Data'!J1186="Mixes &lt;18K"),1,0)</f>
        <v>0</v>
      </c>
      <c r="AF1186">
        <f>IF('Main Data'!J1186="Platinum",1,0)</f>
        <v>0</v>
      </c>
      <c r="AG1186">
        <f>IF(OR('Main Data'!J1186="PVD",'Main Data'!J1186="Gold Plate",'Main Data'!J1186="Other"),1,0)</f>
        <v>1</v>
      </c>
      <c r="AH1186">
        <f>IF('Main Data'!N1186="Stainless Steel",1,0)</f>
        <v>0</v>
      </c>
      <c r="AI1186">
        <f>IF('Main Data'!N1186="Leather",1,0)</f>
        <v>1</v>
      </c>
      <c r="AJ1186">
        <f>IF('Main Data'!N1186="Two-tone",1,0)</f>
        <v>0</v>
      </c>
      <c r="AK1186">
        <f>IF(OR('Main Data'!N1186="YG 18K",'Main Data'!N1186="PG 18K",'Main Data'!N1186="WG 18K",'Main Data'!N1186="Mixes of 18K"),1,0)</f>
        <v>0</v>
      </c>
      <c r="AL1186">
        <f>IF(OR(,'Main Data'!N1186="PVD",'Main Data'!N1186="Gold plate"),1,0)</f>
        <v>0</v>
      </c>
      <c r="AM1186">
        <f>IF(OR('Main Data'!AV1186="Yes",'Main Data'!AW1186="Yes",'Main Data'!AU1186="Yes"),1,0)</f>
        <v>0</v>
      </c>
      <c r="AN1186">
        <f>IF(OR(ISTEXT('Main Data'!AX1186), ISTEXT('Main Data'!AY1186)),1,0)</f>
        <v>0</v>
      </c>
      <c r="AO1186">
        <f>IF('Main Data'!AZ1186="Yes",1,0)</f>
        <v>0</v>
      </c>
      <c r="AP1186">
        <f>IF('Main Data'!BA1186="Yes",1,0)</f>
        <v>0</v>
      </c>
      <c r="AQ1186">
        <f>IF('Main Data'!BD1186="Yes",1,0)</f>
        <v>0</v>
      </c>
      <c r="AR1186">
        <f>IF('Main Data'!BE1186="A",1,0)</f>
        <v>0</v>
      </c>
      <c r="AS1186">
        <f>IF('Main Data'!BE1186="AA",1,0)</f>
        <v>1</v>
      </c>
      <c r="AT1186">
        <f>IF('Main Data'!BE1186="AAA",1,0)</f>
        <v>0</v>
      </c>
      <c r="AU1186">
        <f>IF('Main Data'!BE1186="AAAA",1,0)</f>
        <v>0</v>
      </c>
      <c r="AV1186">
        <f>IF('Main Data'!P1186="Yes",1,0)</f>
        <v>0</v>
      </c>
      <c r="AW1186">
        <f>IF('Main Data'!AP1186="Yes",1,0)</f>
        <v>0</v>
      </c>
      <c r="AX1186">
        <f>IF(OR('Main Data'!V1186="Yes", 'Main Data'!W1186="Yes",'Main Data'!X1186="Yes"),1,0)</f>
        <v>1</v>
      </c>
      <c r="AY1186">
        <f>IF(OR('Main Data'!Y1186="Yes",'Main Data'!Z1186="Yes"),1,0)</f>
        <v>0</v>
      </c>
      <c r="AZ1186">
        <f>IF('Main Data'!AR1186="Yes",1,0)</f>
        <v>0</v>
      </c>
      <c r="BA1186">
        <f>IF('Main Data'!AS1186="Yes",1,0)</f>
        <v>0</v>
      </c>
      <c r="BB1186">
        <f>IF('Main Data'!AG1186="Yes",1,0)</f>
        <v>0</v>
      </c>
      <c r="BC1186">
        <f>IF('Main Data'!AB1186="Yes",1,0)</f>
        <v>1</v>
      </c>
      <c r="BD1186">
        <f>IF('Main Data'!AA1186="Yes",1,0)</f>
        <v>0</v>
      </c>
      <c r="BE1186">
        <f>IF('Main Data'!AC1186="Yes",1,0)</f>
        <v>0</v>
      </c>
      <c r="BF1186">
        <f>IF('Main Data'!AF1186="Yes",1,0)</f>
        <v>0</v>
      </c>
      <c r="BG1186">
        <f>IF(OR('Main Data'!AI1186="Yes",'Main Data'!AL1186="Yes"),1,0)</f>
        <v>0</v>
      </c>
      <c r="BH1186">
        <f>IF('Main Data'!AJ1186="Yes",1,0)</f>
        <v>0</v>
      </c>
      <c r="BI1186">
        <f>IF('Main Data'!AK1186="Yes",1,0)</f>
        <v>0</v>
      </c>
      <c r="BJ1186">
        <f>IF('Main Data'!AM1186="Yes",1,0)</f>
        <v>0</v>
      </c>
      <c r="BK1186">
        <f>IF('Main Data'!AQ1186="Yes",1,0)</f>
        <v>0</v>
      </c>
      <c r="BL1186" s="21">
        <f t="shared" si="109"/>
        <v>0</v>
      </c>
      <c r="BM1186" s="21">
        <f t="shared" si="110"/>
        <v>1</v>
      </c>
      <c r="BN1186" s="21">
        <f t="shared" si="111"/>
        <v>0</v>
      </c>
      <c r="BO1186" s="21">
        <f t="shared" si="112"/>
        <v>0</v>
      </c>
      <c r="BP1186" s="21">
        <f t="shared" si="113"/>
        <v>0</v>
      </c>
    </row>
    <row r="1187" spans="1:68" x14ac:dyDescent="0.2">
      <c r="A1187">
        <v>1183</v>
      </c>
      <c r="B1187" s="33">
        <f>'Main Data'!C1187</f>
        <v>43596</v>
      </c>
      <c r="C1187">
        <f>'Main Data'!D1187</f>
        <v>88</v>
      </c>
      <c r="D1187" s="26">
        <f>'Main Data'!E1187</f>
        <v>90000</v>
      </c>
      <c r="E1187" s="26">
        <f>'Main Data'!F1187</f>
        <v>112500</v>
      </c>
      <c r="F1187" s="34">
        <f t="shared" si="108"/>
        <v>11.407564949312402</v>
      </c>
      <c r="G1187">
        <f>IF('Main Data'!H1187="AP",1,0)</f>
        <v>0</v>
      </c>
      <c r="H1187">
        <f>IF('Main Data'!H1187="Blancpain",1,0)</f>
        <v>0</v>
      </c>
      <c r="I1187">
        <f>IF('Main Data'!H1187="Breguet",1,0)</f>
        <v>0</v>
      </c>
      <c r="J1187">
        <f>IF('Main Data'!H1187="Breitling",1,0)</f>
        <v>0</v>
      </c>
      <c r="K1187">
        <f>IF('Main Data'!H1187="Cartier",1,0)</f>
        <v>0</v>
      </c>
      <c r="L1187">
        <f>IF('Main Data'!H1187="Gallet",1,0)</f>
        <v>0</v>
      </c>
      <c r="M1187">
        <f>IF('Main Data'!H1187="Girard Perregaux",1,0)</f>
        <v>0</v>
      </c>
      <c r="N1187">
        <f>IF('Main Data'!H1187="Gubelin",1,0)</f>
        <v>0</v>
      </c>
      <c r="O1187">
        <f>IF('Main Data'!H1187="Heuer",1,0)</f>
        <v>0</v>
      </c>
      <c r="P1187">
        <f>IF('Main Data'!H1187="IWC",1,0)</f>
        <v>1</v>
      </c>
      <c r="Q1187">
        <f>IF('Main Data'!H1187="JLC",1,0)</f>
        <v>0</v>
      </c>
      <c r="R1187">
        <f>IF('Main Data'!H1187="Longines",1,0)</f>
        <v>0</v>
      </c>
      <c r="S1187">
        <f>IF('Main Data'!H1187="Movado",1,0)</f>
        <v>0</v>
      </c>
      <c r="T1187">
        <f>IF('Main Data'!H1187="Omega",1,0)</f>
        <v>0</v>
      </c>
      <c r="U1187">
        <f>IF('Main Data'!H1187="Panerai",1,0)</f>
        <v>0</v>
      </c>
      <c r="V1187">
        <f>IF('Main Data'!H1187="Patek",1,0)</f>
        <v>0</v>
      </c>
      <c r="W1187">
        <f>IF('Main Data'!H1187="Rolex",1,0)</f>
        <v>0</v>
      </c>
      <c r="X1187">
        <f>IF('Main Data'!H1187="Tudor",1,0)</f>
        <v>0</v>
      </c>
      <c r="Y1187">
        <f>IF('Main Data'!H1187="Ulysse Nardin",1,0)</f>
        <v>0</v>
      </c>
      <c r="Z1187">
        <f>IF('Main Data'!H1187="Universal Geneve",1,0)</f>
        <v>0</v>
      </c>
      <c r="AA1187">
        <f>IF('Main Data'!H1187="Vacheron",1,0)</f>
        <v>0</v>
      </c>
      <c r="AB1187">
        <f>IF('Main Data'!H1187="Zenith",1,0)</f>
        <v>0</v>
      </c>
      <c r="AC1187">
        <f>IF('Main Data'!J1187="Stainless Steel",1,0)</f>
        <v>1</v>
      </c>
      <c r="AD1187">
        <f>IF('Main Data'!J1187="Two-tone",1,0)</f>
        <v>0</v>
      </c>
      <c r="AE1187">
        <f>IF(OR('Main Data'!J1187="YG 18K",'Main Data'!J1187="YG &lt;18K",'Main Data'!J1187="PG 18K",'Main Data'!J1187="PG &lt;18K",'Main Data'!J1187="WG 18K",'Main Data'!J1187="Mixes of 18K",'Main Data'!J1187="Mixes &lt;18K"),1,0)</f>
        <v>0</v>
      </c>
      <c r="AF1187">
        <f>IF('Main Data'!J1187="Platinum",1,0)</f>
        <v>0</v>
      </c>
      <c r="AG1187">
        <f>IF(OR('Main Data'!J1187="PVD",'Main Data'!J1187="Gold Plate",'Main Data'!J1187="Other"),1,0)</f>
        <v>0</v>
      </c>
      <c r="AH1187">
        <f>IF('Main Data'!N1187="Stainless Steel",1,0)</f>
        <v>1</v>
      </c>
      <c r="AI1187">
        <f>IF('Main Data'!N1187="Leather",1,0)</f>
        <v>0</v>
      </c>
      <c r="AJ1187">
        <f>IF('Main Data'!N1187="Two-tone",1,0)</f>
        <v>0</v>
      </c>
      <c r="AK1187">
        <f>IF(OR('Main Data'!N1187="YG 18K",'Main Data'!N1187="PG 18K",'Main Data'!N1187="WG 18K",'Main Data'!N1187="Mixes of 18K"),1,0)</f>
        <v>0</v>
      </c>
      <c r="AL1187">
        <f>IF(OR(,'Main Data'!N1187="PVD",'Main Data'!N1187="Gold plate"),1,0)</f>
        <v>0</v>
      </c>
      <c r="AM1187">
        <f>IF(OR('Main Data'!AV1187="Yes",'Main Data'!AW1187="Yes",'Main Data'!AU1187="Yes"),1,0)</f>
        <v>0</v>
      </c>
      <c r="AN1187">
        <f>IF(OR(ISTEXT('Main Data'!AX1187), ISTEXT('Main Data'!AY1187)),1,0)</f>
        <v>0</v>
      </c>
      <c r="AO1187">
        <f>IF('Main Data'!AZ1187="Yes",1,0)</f>
        <v>0</v>
      </c>
      <c r="AP1187">
        <f>IF('Main Data'!BA1187="Yes",1,0)</f>
        <v>0</v>
      </c>
      <c r="AQ1187">
        <f>IF('Main Data'!BD1187="Yes",1,0)</f>
        <v>0</v>
      </c>
      <c r="AR1187">
        <f>IF('Main Data'!BE1187="A",1,0)</f>
        <v>0</v>
      </c>
      <c r="AS1187">
        <f>IF('Main Data'!BE1187="AA",1,0)</f>
        <v>0</v>
      </c>
      <c r="AT1187">
        <f>IF('Main Data'!BE1187="AAA",1,0)</f>
        <v>0</v>
      </c>
      <c r="AU1187">
        <f>IF('Main Data'!BE1187="AAAA",1,0)</f>
        <v>1</v>
      </c>
      <c r="AV1187">
        <f>IF('Main Data'!P1187="Yes",1,0)</f>
        <v>1</v>
      </c>
      <c r="AW1187">
        <f>IF('Main Data'!AP1187="Yes",1,0)</f>
        <v>0</v>
      </c>
      <c r="AX1187">
        <f>IF(OR('Main Data'!V1187="Yes", 'Main Data'!W1187="Yes",'Main Data'!X1187="Yes"),1,0)</f>
        <v>0</v>
      </c>
      <c r="AY1187">
        <f>IF(OR('Main Data'!Y1187="Yes",'Main Data'!Z1187="Yes"),1,0)</f>
        <v>0</v>
      </c>
      <c r="AZ1187">
        <f>IF('Main Data'!AR1187="Yes",1,0)</f>
        <v>0</v>
      </c>
      <c r="BA1187">
        <f>IF('Main Data'!AS1187="Yes",1,0)</f>
        <v>0</v>
      </c>
      <c r="BB1187">
        <f>IF('Main Data'!AG1187="Yes",1,0)</f>
        <v>0</v>
      </c>
      <c r="BC1187">
        <f>IF('Main Data'!AB1187="Yes",1,0)</f>
        <v>0</v>
      </c>
      <c r="BD1187">
        <f>IF('Main Data'!AA1187="Yes",1,0)</f>
        <v>0</v>
      </c>
      <c r="BE1187">
        <f>IF('Main Data'!AC1187="Yes",1,0)</f>
        <v>0</v>
      </c>
      <c r="BF1187">
        <f>IF('Main Data'!AF1187="Yes",1,0)</f>
        <v>0</v>
      </c>
      <c r="BG1187">
        <f>IF(OR('Main Data'!AI1187="Yes",'Main Data'!AL1187="Yes"),1,0)</f>
        <v>0</v>
      </c>
      <c r="BH1187">
        <f>IF('Main Data'!AJ1187="Yes",1,0)</f>
        <v>0</v>
      </c>
      <c r="BI1187">
        <f>IF('Main Data'!AK1187="Yes",1,0)</f>
        <v>0</v>
      </c>
      <c r="BJ1187">
        <f>IF('Main Data'!AM1187="Yes",1,0)</f>
        <v>0</v>
      </c>
      <c r="BK1187">
        <f>IF('Main Data'!AQ1187="Yes",1,0)</f>
        <v>0</v>
      </c>
      <c r="BL1187" s="21">
        <f t="shared" si="109"/>
        <v>0</v>
      </c>
      <c r="BM1187" s="21">
        <f t="shared" si="110"/>
        <v>1</v>
      </c>
      <c r="BN1187" s="21">
        <f t="shared" si="111"/>
        <v>0</v>
      </c>
      <c r="BO1187" s="21">
        <f t="shared" si="112"/>
        <v>0</v>
      </c>
      <c r="BP1187" s="21">
        <f t="shared" si="113"/>
        <v>0</v>
      </c>
    </row>
    <row r="1188" spans="1:68" x14ac:dyDescent="0.2">
      <c r="A1188">
        <v>1184</v>
      </c>
      <c r="B1188" s="33">
        <f>'Main Data'!C1188</f>
        <v>43596</v>
      </c>
      <c r="C1188">
        <f>'Main Data'!D1188</f>
        <v>89</v>
      </c>
      <c r="D1188" s="26">
        <f>'Main Data'!E1188</f>
        <v>14000</v>
      </c>
      <c r="E1188" s="26">
        <f>'Main Data'!F1188</f>
        <v>17500</v>
      </c>
      <c r="F1188" s="34">
        <f t="shared" si="108"/>
        <v>9.5468126085973957</v>
      </c>
      <c r="G1188">
        <f>IF('Main Data'!H1188="AP",1,0)</f>
        <v>0</v>
      </c>
      <c r="H1188">
        <f>IF('Main Data'!H1188="Blancpain",1,0)</f>
        <v>0</v>
      </c>
      <c r="I1188">
        <f>IF('Main Data'!H1188="Breguet",1,0)</f>
        <v>0</v>
      </c>
      <c r="J1188">
        <f>IF('Main Data'!H1188="Breitling",1,0)</f>
        <v>0</v>
      </c>
      <c r="K1188">
        <f>IF('Main Data'!H1188="Cartier",1,0)</f>
        <v>0</v>
      </c>
      <c r="L1188">
        <f>IF('Main Data'!H1188="Gallet",1,0)</f>
        <v>0</v>
      </c>
      <c r="M1188">
        <f>IF('Main Data'!H1188="Girard Perregaux",1,0)</f>
        <v>0</v>
      </c>
      <c r="N1188">
        <f>IF('Main Data'!H1188="Gubelin",1,0)</f>
        <v>0</v>
      </c>
      <c r="O1188">
        <f>IF('Main Data'!H1188="Heuer",1,0)</f>
        <v>0</v>
      </c>
      <c r="P1188">
        <f>IF('Main Data'!H1188="IWC",1,0)</f>
        <v>1</v>
      </c>
      <c r="Q1188">
        <f>IF('Main Data'!H1188="JLC",1,0)</f>
        <v>0</v>
      </c>
      <c r="R1188">
        <f>IF('Main Data'!H1188="Longines",1,0)</f>
        <v>0</v>
      </c>
      <c r="S1188">
        <f>IF('Main Data'!H1188="Movado",1,0)</f>
        <v>0</v>
      </c>
      <c r="T1188">
        <f>IF('Main Data'!H1188="Omega",1,0)</f>
        <v>0</v>
      </c>
      <c r="U1188">
        <f>IF('Main Data'!H1188="Panerai",1,0)</f>
        <v>0</v>
      </c>
      <c r="V1188">
        <f>IF('Main Data'!H1188="Patek",1,0)</f>
        <v>0</v>
      </c>
      <c r="W1188">
        <f>IF('Main Data'!H1188="Rolex",1,0)</f>
        <v>0</v>
      </c>
      <c r="X1188">
        <f>IF('Main Data'!H1188="Tudor",1,0)</f>
        <v>0</v>
      </c>
      <c r="Y1188">
        <f>IF('Main Data'!H1188="Ulysse Nardin",1,0)</f>
        <v>0</v>
      </c>
      <c r="Z1188">
        <f>IF('Main Data'!H1188="Universal Geneve",1,0)</f>
        <v>0</v>
      </c>
      <c r="AA1188">
        <f>IF('Main Data'!H1188="Vacheron",1,0)</f>
        <v>0</v>
      </c>
      <c r="AB1188">
        <f>IF('Main Data'!H1188="Zenith",1,0)</f>
        <v>0</v>
      </c>
      <c r="AC1188">
        <f>IF('Main Data'!J1188="Stainless Steel",1,0)</f>
        <v>1</v>
      </c>
      <c r="AD1188">
        <f>IF('Main Data'!J1188="Two-tone",1,0)</f>
        <v>0</v>
      </c>
      <c r="AE1188">
        <f>IF(OR('Main Data'!J1188="YG 18K",'Main Data'!J1188="YG &lt;18K",'Main Data'!J1188="PG 18K",'Main Data'!J1188="PG &lt;18K",'Main Data'!J1188="WG 18K",'Main Data'!J1188="Mixes of 18K",'Main Data'!J1188="Mixes &lt;18K"),1,0)</f>
        <v>0</v>
      </c>
      <c r="AF1188">
        <f>IF('Main Data'!J1188="Platinum",1,0)</f>
        <v>0</v>
      </c>
      <c r="AG1188">
        <f>IF(OR('Main Data'!J1188="PVD",'Main Data'!J1188="Gold Plate",'Main Data'!J1188="Other"),1,0)</f>
        <v>0</v>
      </c>
      <c r="AH1188">
        <f>IF('Main Data'!N1188="Stainless Steel",1,0)</f>
        <v>0</v>
      </c>
      <c r="AI1188">
        <f>IF('Main Data'!N1188="Leather",1,0)</f>
        <v>1</v>
      </c>
      <c r="AJ1188">
        <f>IF('Main Data'!N1188="Two-tone",1,0)</f>
        <v>0</v>
      </c>
      <c r="AK1188">
        <f>IF(OR('Main Data'!N1188="YG 18K",'Main Data'!N1188="PG 18K",'Main Data'!N1188="WG 18K",'Main Data'!N1188="Mixes of 18K"),1,0)</f>
        <v>0</v>
      </c>
      <c r="AL1188">
        <f>IF(OR(,'Main Data'!N1188="PVD",'Main Data'!N1188="Gold plate"),1,0)</f>
        <v>0</v>
      </c>
      <c r="AM1188">
        <f>IF(OR('Main Data'!AV1188="Yes",'Main Data'!AW1188="Yes",'Main Data'!AU1188="Yes"),1,0)</f>
        <v>0</v>
      </c>
      <c r="AN1188">
        <f>IF(OR(ISTEXT('Main Data'!AX1188), ISTEXT('Main Data'!AY1188)),1,0)</f>
        <v>0</v>
      </c>
      <c r="AO1188">
        <f>IF('Main Data'!AZ1188="Yes",1,0)</f>
        <v>0</v>
      </c>
      <c r="AP1188">
        <f>IF('Main Data'!BA1188="Yes",1,0)</f>
        <v>0</v>
      </c>
      <c r="AQ1188">
        <f>IF('Main Data'!BD1188="Yes",1,0)</f>
        <v>0</v>
      </c>
      <c r="AR1188">
        <f>IF('Main Data'!BE1188="A",1,0)</f>
        <v>0</v>
      </c>
      <c r="AS1188">
        <f>IF('Main Data'!BE1188="AA",1,0)</f>
        <v>0</v>
      </c>
      <c r="AT1188">
        <f>IF('Main Data'!BE1188="AAA",1,0)</f>
        <v>1</v>
      </c>
      <c r="AU1188">
        <f>IF('Main Data'!BE1188="AAAA",1,0)</f>
        <v>0</v>
      </c>
      <c r="AV1188">
        <f>IF('Main Data'!P1188="Yes",1,0)</f>
        <v>1</v>
      </c>
      <c r="AW1188">
        <f>IF('Main Data'!AP1188="Yes",1,0)</f>
        <v>0</v>
      </c>
      <c r="AX1188">
        <f>IF(OR('Main Data'!V1188="Yes", 'Main Data'!W1188="Yes",'Main Data'!X1188="Yes"),1,0)</f>
        <v>0</v>
      </c>
      <c r="AY1188">
        <f>IF(OR('Main Data'!Y1188="Yes",'Main Data'!Z1188="Yes"),1,0)</f>
        <v>0</v>
      </c>
      <c r="AZ1188">
        <f>IF('Main Data'!AR1188="Yes",1,0)</f>
        <v>0</v>
      </c>
      <c r="BA1188">
        <f>IF('Main Data'!AS1188="Yes",1,0)</f>
        <v>0</v>
      </c>
      <c r="BB1188">
        <f>IF('Main Data'!AG1188="Yes",1,0)</f>
        <v>0</v>
      </c>
      <c r="BC1188">
        <f>IF('Main Data'!AB1188="Yes",1,0)</f>
        <v>0</v>
      </c>
      <c r="BD1188">
        <f>IF('Main Data'!AA1188="Yes",1,0)</f>
        <v>0</v>
      </c>
      <c r="BE1188">
        <f>IF('Main Data'!AC1188="Yes",1,0)</f>
        <v>0</v>
      </c>
      <c r="BF1188">
        <f>IF('Main Data'!AF1188="Yes",1,0)</f>
        <v>0</v>
      </c>
      <c r="BG1188">
        <f>IF(OR('Main Data'!AI1188="Yes",'Main Data'!AL1188="Yes"),1,0)</f>
        <v>0</v>
      </c>
      <c r="BH1188">
        <f>IF('Main Data'!AJ1188="Yes",1,0)</f>
        <v>0</v>
      </c>
      <c r="BI1188">
        <f>IF('Main Data'!AK1188="Yes",1,0)</f>
        <v>0</v>
      </c>
      <c r="BJ1188">
        <f>IF('Main Data'!AM1188="Yes",1,0)</f>
        <v>0</v>
      </c>
      <c r="BK1188">
        <f>IF('Main Data'!AQ1188="Yes",1,0)</f>
        <v>0</v>
      </c>
      <c r="BL1188" s="21">
        <f t="shared" si="109"/>
        <v>0</v>
      </c>
      <c r="BM1188" s="21">
        <f t="shared" si="110"/>
        <v>1</v>
      </c>
      <c r="BN1188" s="21">
        <f t="shared" si="111"/>
        <v>0</v>
      </c>
      <c r="BO1188" s="21">
        <f t="shared" si="112"/>
        <v>0</v>
      </c>
      <c r="BP1188" s="21">
        <f t="shared" si="113"/>
        <v>0</v>
      </c>
    </row>
    <row r="1189" spans="1:68" x14ac:dyDescent="0.2">
      <c r="A1189">
        <v>1185</v>
      </c>
      <c r="B1189" s="33">
        <f>'Main Data'!C1189</f>
        <v>43596</v>
      </c>
      <c r="C1189">
        <f>'Main Data'!D1189</f>
        <v>90</v>
      </c>
      <c r="D1189" s="26">
        <f>'Main Data'!E1189</f>
        <v>35000</v>
      </c>
      <c r="E1189" s="26">
        <f>'Main Data'!F1189</f>
        <v>43750</v>
      </c>
      <c r="F1189" s="34">
        <f t="shared" si="108"/>
        <v>10.46310334047155</v>
      </c>
      <c r="G1189">
        <f>IF('Main Data'!H1189="AP",1,0)</f>
        <v>0</v>
      </c>
      <c r="H1189">
        <f>IF('Main Data'!H1189="Blancpain",1,0)</f>
        <v>0</v>
      </c>
      <c r="I1189">
        <f>IF('Main Data'!H1189="Breguet",1,0)</f>
        <v>0</v>
      </c>
      <c r="J1189">
        <f>IF('Main Data'!H1189="Breitling",1,0)</f>
        <v>0</v>
      </c>
      <c r="K1189">
        <f>IF('Main Data'!H1189="Cartier",1,0)</f>
        <v>0</v>
      </c>
      <c r="L1189">
        <f>IF('Main Data'!H1189="Gallet",1,0)</f>
        <v>0</v>
      </c>
      <c r="M1189">
        <f>IF('Main Data'!H1189="Girard Perregaux",1,0)</f>
        <v>0</v>
      </c>
      <c r="N1189">
        <f>IF('Main Data'!H1189="Gubelin",1,0)</f>
        <v>0</v>
      </c>
      <c r="O1189">
        <f>IF('Main Data'!H1189="Heuer",1,0)</f>
        <v>0</v>
      </c>
      <c r="P1189">
        <f>IF('Main Data'!H1189="IWC",1,0)</f>
        <v>1</v>
      </c>
      <c r="Q1189">
        <f>IF('Main Data'!H1189="JLC",1,0)</f>
        <v>0</v>
      </c>
      <c r="R1189">
        <f>IF('Main Data'!H1189="Longines",1,0)</f>
        <v>0</v>
      </c>
      <c r="S1189">
        <f>IF('Main Data'!H1189="Movado",1,0)</f>
        <v>0</v>
      </c>
      <c r="T1189">
        <f>IF('Main Data'!H1189="Omega",1,0)</f>
        <v>0</v>
      </c>
      <c r="U1189">
        <f>IF('Main Data'!H1189="Panerai",1,0)</f>
        <v>0</v>
      </c>
      <c r="V1189">
        <f>IF('Main Data'!H1189="Patek",1,0)</f>
        <v>0</v>
      </c>
      <c r="W1189">
        <f>IF('Main Data'!H1189="Rolex",1,0)</f>
        <v>0</v>
      </c>
      <c r="X1189">
        <f>IF('Main Data'!H1189="Tudor",1,0)</f>
        <v>0</v>
      </c>
      <c r="Y1189">
        <f>IF('Main Data'!H1189="Ulysse Nardin",1,0)</f>
        <v>0</v>
      </c>
      <c r="Z1189">
        <f>IF('Main Data'!H1189="Universal Geneve",1,0)</f>
        <v>0</v>
      </c>
      <c r="AA1189">
        <f>IF('Main Data'!H1189="Vacheron",1,0)</f>
        <v>0</v>
      </c>
      <c r="AB1189">
        <f>IF('Main Data'!H1189="Zenith",1,0)</f>
        <v>0</v>
      </c>
      <c r="AC1189">
        <f>IF('Main Data'!J1189="Stainless Steel",1,0)</f>
        <v>1</v>
      </c>
      <c r="AD1189">
        <f>IF('Main Data'!J1189="Two-tone",1,0)</f>
        <v>0</v>
      </c>
      <c r="AE1189">
        <f>IF(OR('Main Data'!J1189="YG 18K",'Main Data'!J1189="YG &lt;18K",'Main Data'!J1189="PG 18K",'Main Data'!J1189="PG &lt;18K",'Main Data'!J1189="WG 18K",'Main Data'!J1189="Mixes of 18K",'Main Data'!J1189="Mixes &lt;18K"),1,0)</f>
        <v>0</v>
      </c>
      <c r="AF1189">
        <f>IF('Main Data'!J1189="Platinum",1,0)</f>
        <v>0</v>
      </c>
      <c r="AG1189">
        <f>IF(OR('Main Data'!J1189="PVD",'Main Data'!J1189="Gold Plate",'Main Data'!J1189="Other"),1,0)</f>
        <v>0</v>
      </c>
      <c r="AH1189">
        <f>IF('Main Data'!N1189="Stainless Steel",1,0)</f>
        <v>0</v>
      </c>
      <c r="AI1189">
        <f>IF('Main Data'!N1189="Leather",1,0)</f>
        <v>1</v>
      </c>
      <c r="AJ1189">
        <f>IF('Main Data'!N1189="Two-tone",1,0)</f>
        <v>0</v>
      </c>
      <c r="AK1189">
        <f>IF(OR('Main Data'!N1189="YG 18K",'Main Data'!N1189="PG 18K",'Main Data'!N1189="WG 18K",'Main Data'!N1189="Mixes of 18K"),1,0)</f>
        <v>0</v>
      </c>
      <c r="AL1189">
        <f>IF(OR(,'Main Data'!N1189="PVD",'Main Data'!N1189="Gold plate"),1,0)</f>
        <v>0</v>
      </c>
      <c r="AM1189">
        <f>IF(OR('Main Data'!AV1189="Yes",'Main Data'!AW1189="Yes",'Main Data'!AU1189="Yes"),1,0)</f>
        <v>0</v>
      </c>
      <c r="AN1189">
        <f>IF(OR(ISTEXT('Main Data'!AX1189), ISTEXT('Main Data'!AY1189)),1,0)</f>
        <v>0</v>
      </c>
      <c r="AO1189">
        <f>IF('Main Data'!AZ1189="Yes",1,0)</f>
        <v>0</v>
      </c>
      <c r="AP1189">
        <f>IF('Main Data'!BA1189="Yes",1,0)</f>
        <v>0</v>
      </c>
      <c r="AQ1189">
        <f>IF('Main Data'!BD1189="Yes",1,0)</f>
        <v>0</v>
      </c>
      <c r="AR1189">
        <f>IF('Main Data'!BE1189="A",1,0)</f>
        <v>0</v>
      </c>
      <c r="AS1189">
        <f>IF('Main Data'!BE1189="AA",1,0)</f>
        <v>0</v>
      </c>
      <c r="AT1189">
        <f>IF('Main Data'!BE1189="AAA",1,0)</f>
        <v>0</v>
      </c>
      <c r="AU1189">
        <f>IF('Main Data'!BE1189="AAAA",1,0)</f>
        <v>1</v>
      </c>
      <c r="AV1189">
        <f>IF('Main Data'!P1189="Yes",1,0)</f>
        <v>1</v>
      </c>
      <c r="AW1189">
        <f>IF('Main Data'!AP1189="Yes",1,0)</f>
        <v>0</v>
      </c>
      <c r="AX1189">
        <f>IF(OR('Main Data'!V1189="Yes", 'Main Data'!W1189="Yes",'Main Data'!X1189="Yes"),1,0)</f>
        <v>0</v>
      </c>
      <c r="AY1189">
        <f>IF(OR('Main Data'!Y1189="Yes",'Main Data'!Z1189="Yes"),1,0)</f>
        <v>0</v>
      </c>
      <c r="AZ1189">
        <f>IF('Main Data'!AR1189="Yes",1,0)</f>
        <v>0</v>
      </c>
      <c r="BA1189">
        <f>IF('Main Data'!AS1189="Yes",1,0)</f>
        <v>0</v>
      </c>
      <c r="BB1189">
        <f>IF('Main Data'!AG1189="Yes",1,0)</f>
        <v>0</v>
      </c>
      <c r="BC1189">
        <f>IF('Main Data'!AB1189="Yes",1,0)</f>
        <v>0</v>
      </c>
      <c r="BD1189">
        <f>IF('Main Data'!AA1189="Yes",1,0)</f>
        <v>0</v>
      </c>
      <c r="BE1189">
        <f>IF('Main Data'!AC1189="Yes",1,0)</f>
        <v>0</v>
      </c>
      <c r="BF1189">
        <f>IF('Main Data'!AF1189="Yes",1,0)</f>
        <v>0</v>
      </c>
      <c r="BG1189">
        <f>IF(OR('Main Data'!AI1189="Yes",'Main Data'!AL1189="Yes"),1,0)</f>
        <v>0</v>
      </c>
      <c r="BH1189">
        <f>IF('Main Data'!AJ1189="Yes",1,0)</f>
        <v>0</v>
      </c>
      <c r="BI1189">
        <f>IF('Main Data'!AK1189="Yes",1,0)</f>
        <v>0</v>
      </c>
      <c r="BJ1189">
        <f>IF('Main Data'!AM1189="Yes",1,0)</f>
        <v>0</v>
      </c>
      <c r="BK1189">
        <f>IF('Main Data'!AQ1189="Yes",1,0)</f>
        <v>0</v>
      </c>
      <c r="BL1189" s="21">
        <f t="shared" si="109"/>
        <v>0</v>
      </c>
      <c r="BM1189" s="21">
        <f t="shared" si="110"/>
        <v>1</v>
      </c>
      <c r="BN1189" s="21">
        <f t="shared" si="111"/>
        <v>0</v>
      </c>
      <c r="BO1189" s="21">
        <f t="shared" si="112"/>
        <v>0</v>
      </c>
      <c r="BP1189" s="21">
        <f t="shared" si="113"/>
        <v>0</v>
      </c>
    </row>
    <row r="1190" spans="1:68" x14ac:dyDescent="0.2">
      <c r="A1190">
        <v>1186</v>
      </c>
      <c r="B1190" s="33">
        <f>'Main Data'!C1190</f>
        <v>43596</v>
      </c>
      <c r="C1190">
        <f>'Main Data'!D1190</f>
        <v>111</v>
      </c>
      <c r="D1190" s="26">
        <f>'Main Data'!E1190</f>
        <v>5000</v>
      </c>
      <c r="E1190" s="26">
        <f>'Main Data'!F1190</f>
        <v>6250</v>
      </c>
      <c r="F1190" s="34">
        <f t="shared" si="108"/>
        <v>8.5171931914162382</v>
      </c>
      <c r="G1190">
        <f>IF('Main Data'!H1190="AP",1,0)</f>
        <v>0</v>
      </c>
      <c r="H1190">
        <f>IF('Main Data'!H1190="Blancpain",1,0)</f>
        <v>0</v>
      </c>
      <c r="I1190">
        <f>IF('Main Data'!H1190="Breguet",1,0)</f>
        <v>0</v>
      </c>
      <c r="J1190">
        <f>IF('Main Data'!H1190="Breitling",1,0)</f>
        <v>0</v>
      </c>
      <c r="K1190">
        <f>IF('Main Data'!H1190="Cartier",1,0)</f>
        <v>0</v>
      </c>
      <c r="L1190">
        <f>IF('Main Data'!H1190="Gallet",1,0)</f>
        <v>0</v>
      </c>
      <c r="M1190">
        <f>IF('Main Data'!H1190="Girard Perregaux",1,0)</f>
        <v>0</v>
      </c>
      <c r="N1190">
        <f>IF('Main Data'!H1190="Gubelin",1,0)</f>
        <v>0</v>
      </c>
      <c r="O1190">
        <f>IF('Main Data'!H1190="Heuer",1,0)</f>
        <v>0</v>
      </c>
      <c r="P1190">
        <f>IF('Main Data'!H1190="IWC",1,0)</f>
        <v>1</v>
      </c>
      <c r="Q1190">
        <f>IF('Main Data'!H1190="JLC",1,0)</f>
        <v>0</v>
      </c>
      <c r="R1190">
        <f>IF('Main Data'!H1190="Longines",1,0)</f>
        <v>0</v>
      </c>
      <c r="S1190">
        <f>IF('Main Data'!H1190="Movado",1,0)</f>
        <v>0</v>
      </c>
      <c r="T1190">
        <f>IF('Main Data'!H1190="Omega",1,0)</f>
        <v>0</v>
      </c>
      <c r="U1190">
        <f>IF('Main Data'!H1190="Panerai",1,0)</f>
        <v>0</v>
      </c>
      <c r="V1190">
        <f>IF('Main Data'!H1190="Patek",1,0)</f>
        <v>0</v>
      </c>
      <c r="W1190">
        <f>IF('Main Data'!H1190="Rolex",1,0)</f>
        <v>0</v>
      </c>
      <c r="X1190">
        <f>IF('Main Data'!H1190="Tudor",1,0)</f>
        <v>0</v>
      </c>
      <c r="Y1190">
        <f>IF('Main Data'!H1190="Ulysse Nardin",1,0)</f>
        <v>0</v>
      </c>
      <c r="Z1190">
        <f>IF('Main Data'!H1190="Universal Geneve",1,0)</f>
        <v>0</v>
      </c>
      <c r="AA1190">
        <f>IF('Main Data'!H1190="Vacheron",1,0)</f>
        <v>0</v>
      </c>
      <c r="AB1190">
        <f>IF('Main Data'!H1190="Zenith",1,0)</f>
        <v>0</v>
      </c>
      <c r="AC1190">
        <f>IF('Main Data'!J1190="Stainless Steel",1,0)</f>
        <v>0</v>
      </c>
      <c r="AD1190">
        <f>IF('Main Data'!J1190="Two-tone",1,0)</f>
        <v>0</v>
      </c>
      <c r="AE1190">
        <f>IF(OR('Main Data'!J1190="YG 18K",'Main Data'!J1190="YG &lt;18K",'Main Data'!J1190="PG 18K",'Main Data'!J1190="PG &lt;18K",'Main Data'!J1190="WG 18K",'Main Data'!J1190="Mixes of 18K",'Main Data'!J1190="Mixes &lt;18K"),1,0)</f>
        <v>1</v>
      </c>
      <c r="AF1190">
        <f>IF('Main Data'!J1190="Platinum",1,0)</f>
        <v>0</v>
      </c>
      <c r="AG1190">
        <f>IF(OR('Main Data'!J1190="PVD",'Main Data'!J1190="Gold Plate",'Main Data'!J1190="Other"),1,0)</f>
        <v>0</v>
      </c>
      <c r="AH1190">
        <f>IF('Main Data'!N1190="Stainless Steel",1,0)</f>
        <v>0</v>
      </c>
      <c r="AI1190">
        <f>IF('Main Data'!N1190="Leather",1,0)</f>
        <v>1</v>
      </c>
      <c r="AJ1190">
        <f>IF('Main Data'!N1190="Two-tone",1,0)</f>
        <v>0</v>
      </c>
      <c r="AK1190">
        <f>IF(OR('Main Data'!N1190="YG 18K",'Main Data'!N1190="PG 18K",'Main Data'!N1190="WG 18K",'Main Data'!N1190="Mixes of 18K"),1,0)</f>
        <v>0</v>
      </c>
      <c r="AL1190">
        <f>IF(OR(,'Main Data'!N1190="PVD",'Main Data'!N1190="Gold plate"),1,0)</f>
        <v>0</v>
      </c>
      <c r="AM1190">
        <f>IF(OR('Main Data'!AV1190="Yes",'Main Data'!AW1190="Yes",'Main Data'!AU1190="Yes"),1,0)</f>
        <v>0</v>
      </c>
      <c r="AN1190">
        <f>IF(OR(ISTEXT('Main Data'!AX1190), ISTEXT('Main Data'!AY1190)),1,0)</f>
        <v>0</v>
      </c>
      <c r="AO1190">
        <f>IF('Main Data'!AZ1190="Yes",1,0)</f>
        <v>0</v>
      </c>
      <c r="AP1190">
        <f>IF('Main Data'!BA1190="Yes",1,0)</f>
        <v>0</v>
      </c>
      <c r="AQ1190">
        <f>IF('Main Data'!BD1190="Yes",1,0)</f>
        <v>0</v>
      </c>
      <c r="AR1190">
        <f>IF('Main Data'!BE1190="A",1,0)</f>
        <v>0</v>
      </c>
      <c r="AS1190">
        <f>IF('Main Data'!BE1190="AA",1,0)</f>
        <v>1</v>
      </c>
      <c r="AT1190">
        <f>IF('Main Data'!BE1190="AAA",1,0)</f>
        <v>0</v>
      </c>
      <c r="AU1190">
        <f>IF('Main Data'!BE1190="AAAA",1,0)</f>
        <v>0</v>
      </c>
      <c r="AV1190">
        <f>IF('Main Data'!P1190="Yes",1,0)</f>
        <v>0</v>
      </c>
      <c r="AW1190">
        <f>IF('Main Data'!AP1190="Yes",1,0)</f>
        <v>0</v>
      </c>
      <c r="AX1190">
        <f>IF(OR('Main Data'!V1190="Yes", 'Main Data'!W1190="Yes",'Main Data'!X1190="Yes"),1,0)</f>
        <v>0</v>
      </c>
      <c r="AY1190">
        <f>IF(OR('Main Data'!Y1190="Yes",'Main Data'!Z1190="Yes"),1,0)</f>
        <v>0</v>
      </c>
      <c r="AZ1190">
        <f>IF('Main Data'!AR1190="Yes",1,0)</f>
        <v>0</v>
      </c>
      <c r="BA1190">
        <f>IF('Main Data'!AS1190="Yes",1,0)</f>
        <v>0</v>
      </c>
      <c r="BB1190">
        <f>IF('Main Data'!AG1190="Yes",1,0)</f>
        <v>0</v>
      </c>
      <c r="BC1190">
        <f>IF('Main Data'!AB1190="Yes",1,0)</f>
        <v>0</v>
      </c>
      <c r="BD1190">
        <f>IF('Main Data'!AA1190="Yes",1,0)</f>
        <v>0</v>
      </c>
      <c r="BE1190">
        <f>IF('Main Data'!AC1190="Yes",1,0)</f>
        <v>0</v>
      </c>
      <c r="BF1190">
        <f>IF('Main Data'!AF1190="Yes",1,0)</f>
        <v>0</v>
      </c>
      <c r="BG1190">
        <f>IF(OR('Main Data'!AI1190="Yes",'Main Data'!AL1190="Yes"),1,0)</f>
        <v>1</v>
      </c>
      <c r="BH1190">
        <f>IF('Main Data'!AJ1190="Yes",1,0)</f>
        <v>0</v>
      </c>
      <c r="BI1190">
        <f>IF('Main Data'!AK1190="Yes",1,0)</f>
        <v>0</v>
      </c>
      <c r="BJ1190">
        <f>IF('Main Data'!AM1190="Yes",1,0)</f>
        <v>1</v>
      </c>
      <c r="BK1190">
        <f>IF('Main Data'!AQ1190="Yes",1,0)</f>
        <v>0</v>
      </c>
      <c r="BL1190" s="21">
        <f t="shared" si="109"/>
        <v>0</v>
      </c>
      <c r="BM1190" s="21">
        <f t="shared" si="110"/>
        <v>1</v>
      </c>
      <c r="BN1190" s="21">
        <f t="shared" si="111"/>
        <v>0</v>
      </c>
      <c r="BO1190" s="21">
        <f t="shared" si="112"/>
        <v>0</v>
      </c>
      <c r="BP1190" s="21">
        <f t="shared" si="113"/>
        <v>0</v>
      </c>
    </row>
    <row r="1191" spans="1:68" x14ac:dyDescent="0.2">
      <c r="A1191">
        <v>1187</v>
      </c>
      <c r="B1191" s="33">
        <f>'Main Data'!C1191</f>
        <v>43597</v>
      </c>
      <c r="C1191">
        <f>'Main Data'!D1191</f>
        <v>253</v>
      </c>
      <c r="D1191" s="26">
        <f>'Main Data'!E1191</f>
        <v>6200</v>
      </c>
      <c r="E1191" s="26">
        <f>'Main Data'!F1191</f>
        <v>7750</v>
      </c>
      <c r="F1191" s="34">
        <f t="shared" si="108"/>
        <v>8.7323045710331826</v>
      </c>
      <c r="G1191">
        <f>IF('Main Data'!H1191="AP",1,0)</f>
        <v>0</v>
      </c>
      <c r="H1191">
        <f>IF('Main Data'!H1191="Blancpain",1,0)</f>
        <v>0</v>
      </c>
      <c r="I1191">
        <f>IF('Main Data'!H1191="Breguet",1,0)</f>
        <v>0</v>
      </c>
      <c r="J1191">
        <f>IF('Main Data'!H1191="Breitling",1,0)</f>
        <v>0</v>
      </c>
      <c r="K1191">
        <f>IF('Main Data'!H1191="Cartier",1,0)</f>
        <v>0</v>
      </c>
      <c r="L1191">
        <f>IF('Main Data'!H1191="Gallet",1,0)</f>
        <v>0</v>
      </c>
      <c r="M1191">
        <f>IF('Main Data'!H1191="Girard Perregaux",1,0)</f>
        <v>0</v>
      </c>
      <c r="N1191">
        <f>IF('Main Data'!H1191="Gubelin",1,0)</f>
        <v>0</v>
      </c>
      <c r="O1191">
        <f>IF('Main Data'!H1191="Heuer",1,0)</f>
        <v>0</v>
      </c>
      <c r="P1191">
        <f>IF('Main Data'!H1191="IWC",1,0)</f>
        <v>0</v>
      </c>
      <c r="Q1191">
        <f>IF('Main Data'!H1191="JLC",1,0)</f>
        <v>0</v>
      </c>
      <c r="R1191">
        <f>IF('Main Data'!H1191="Longines",1,0)</f>
        <v>1</v>
      </c>
      <c r="S1191">
        <f>IF('Main Data'!H1191="Movado",1,0)</f>
        <v>0</v>
      </c>
      <c r="T1191">
        <f>IF('Main Data'!H1191="Omega",1,0)</f>
        <v>0</v>
      </c>
      <c r="U1191">
        <f>IF('Main Data'!H1191="Panerai",1,0)</f>
        <v>0</v>
      </c>
      <c r="V1191">
        <f>IF('Main Data'!H1191="Patek",1,0)</f>
        <v>0</v>
      </c>
      <c r="W1191">
        <f>IF('Main Data'!H1191="Rolex",1,0)</f>
        <v>0</v>
      </c>
      <c r="X1191">
        <f>IF('Main Data'!H1191="Tudor",1,0)</f>
        <v>0</v>
      </c>
      <c r="Y1191">
        <f>IF('Main Data'!H1191="Ulysse Nardin",1,0)</f>
        <v>0</v>
      </c>
      <c r="Z1191">
        <f>IF('Main Data'!H1191="Universal Geneve",1,0)</f>
        <v>0</v>
      </c>
      <c r="AA1191">
        <f>IF('Main Data'!H1191="Vacheron",1,0)</f>
        <v>0</v>
      </c>
      <c r="AB1191">
        <f>IF('Main Data'!H1191="Zenith",1,0)</f>
        <v>0</v>
      </c>
      <c r="AC1191">
        <f>IF('Main Data'!J1191="Stainless Steel",1,0)</f>
        <v>0</v>
      </c>
      <c r="AD1191">
        <f>IF('Main Data'!J1191="Two-tone",1,0)</f>
        <v>0</v>
      </c>
      <c r="AE1191">
        <f>IF(OR('Main Data'!J1191="YG 18K",'Main Data'!J1191="YG &lt;18K",'Main Data'!J1191="PG 18K",'Main Data'!J1191="PG &lt;18K",'Main Data'!J1191="WG 18K",'Main Data'!J1191="Mixes of 18K",'Main Data'!J1191="Mixes &lt;18K"),1,0)</f>
        <v>1</v>
      </c>
      <c r="AF1191">
        <f>IF('Main Data'!J1191="Platinum",1,0)</f>
        <v>0</v>
      </c>
      <c r="AG1191">
        <f>IF(OR('Main Data'!J1191="PVD",'Main Data'!J1191="Gold Plate",'Main Data'!J1191="Other"),1,0)</f>
        <v>0</v>
      </c>
      <c r="AH1191">
        <f>IF('Main Data'!N1191="Stainless Steel",1,0)</f>
        <v>0</v>
      </c>
      <c r="AI1191">
        <f>IF('Main Data'!N1191="Leather",1,0)</f>
        <v>1</v>
      </c>
      <c r="AJ1191">
        <f>IF('Main Data'!N1191="Two-tone",1,0)</f>
        <v>0</v>
      </c>
      <c r="AK1191">
        <f>IF(OR('Main Data'!N1191="YG 18K",'Main Data'!N1191="PG 18K",'Main Data'!N1191="WG 18K",'Main Data'!N1191="Mixes of 18K"),1,0)</f>
        <v>0</v>
      </c>
      <c r="AL1191">
        <f>IF(OR(,'Main Data'!N1191="PVD",'Main Data'!N1191="Gold plate"),1,0)</f>
        <v>0</v>
      </c>
      <c r="AM1191">
        <f>IF(OR('Main Data'!AV1191="Yes",'Main Data'!AW1191="Yes",'Main Data'!AU1191="Yes"),1,0)</f>
        <v>0</v>
      </c>
      <c r="AN1191">
        <f>IF(OR(ISTEXT('Main Data'!AX1191), ISTEXT('Main Data'!AY1191)),1,0)</f>
        <v>0</v>
      </c>
      <c r="AO1191">
        <f>IF('Main Data'!AZ1191="Yes",1,0)</f>
        <v>0</v>
      </c>
      <c r="AP1191">
        <f>IF('Main Data'!BA1191="Yes",1,0)</f>
        <v>0</v>
      </c>
      <c r="AQ1191">
        <f>IF('Main Data'!BD1191="Yes",1,0)</f>
        <v>0</v>
      </c>
      <c r="AR1191">
        <f>IF('Main Data'!BE1191="A",1,0)</f>
        <v>0</v>
      </c>
      <c r="AS1191">
        <f>IF('Main Data'!BE1191="AA",1,0)</f>
        <v>0</v>
      </c>
      <c r="AT1191">
        <f>IF('Main Data'!BE1191="AAA",1,0)</f>
        <v>1</v>
      </c>
      <c r="AU1191">
        <f>IF('Main Data'!BE1191="AAAA",1,0)</f>
        <v>0</v>
      </c>
      <c r="AV1191">
        <f>IF('Main Data'!P1191="Yes",1,0)</f>
        <v>0</v>
      </c>
      <c r="AW1191">
        <f>IF('Main Data'!AP1191="Yes",1,0)</f>
        <v>0</v>
      </c>
      <c r="AX1191">
        <f>IF(OR('Main Data'!V1191="Yes", 'Main Data'!W1191="Yes",'Main Data'!X1191="Yes"),1,0)</f>
        <v>0</v>
      </c>
      <c r="AY1191">
        <f>IF(OR('Main Data'!Y1191="Yes",'Main Data'!Z1191="Yes"),1,0)</f>
        <v>0</v>
      </c>
      <c r="AZ1191">
        <f>IF('Main Data'!AR1191="Yes",1,0)</f>
        <v>0</v>
      </c>
      <c r="BA1191">
        <f>IF('Main Data'!AS1191="Yes",1,0)</f>
        <v>0</v>
      </c>
      <c r="BB1191">
        <f>IF('Main Data'!AG1191="Yes",1,0)</f>
        <v>0</v>
      </c>
      <c r="BC1191">
        <f>IF('Main Data'!AB1191="Yes",1,0)</f>
        <v>0</v>
      </c>
      <c r="BD1191">
        <f>IF('Main Data'!AA1191="Yes",1,0)</f>
        <v>0</v>
      </c>
      <c r="BE1191">
        <f>IF('Main Data'!AC1191="Yes",1,0)</f>
        <v>0</v>
      </c>
      <c r="BF1191">
        <f>IF('Main Data'!AF1191="Yes",1,0)</f>
        <v>0</v>
      </c>
      <c r="BG1191">
        <f>IF(OR('Main Data'!AI1191="Yes",'Main Data'!AL1191="Yes"),1,0)</f>
        <v>1</v>
      </c>
      <c r="BH1191">
        <f>IF('Main Data'!AJ1191="Yes",1,0)</f>
        <v>0</v>
      </c>
      <c r="BI1191">
        <f>IF('Main Data'!AK1191="Yes",1,0)</f>
        <v>0</v>
      </c>
      <c r="BJ1191">
        <f>IF('Main Data'!AM1191="Yes",1,0)</f>
        <v>0</v>
      </c>
      <c r="BK1191">
        <f>IF('Main Data'!AQ1191="Yes",1,0)</f>
        <v>0</v>
      </c>
      <c r="BL1191" s="21">
        <f t="shared" si="109"/>
        <v>0</v>
      </c>
      <c r="BM1191" s="21">
        <f t="shared" si="110"/>
        <v>1</v>
      </c>
      <c r="BN1191" s="21">
        <f t="shared" si="111"/>
        <v>0</v>
      </c>
      <c r="BO1191" s="21">
        <f t="shared" si="112"/>
        <v>0</v>
      </c>
      <c r="BP1191" s="21">
        <f t="shared" si="113"/>
        <v>0</v>
      </c>
    </row>
    <row r="1192" spans="1:68" x14ac:dyDescent="0.2">
      <c r="A1192">
        <v>1188</v>
      </c>
      <c r="B1192" s="33">
        <f>'Main Data'!C1192</f>
        <v>43597</v>
      </c>
      <c r="C1192">
        <f>'Main Data'!D1192</f>
        <v>256</v>
      </c>
      <c r="D1192" s="26">
        <f>'Main Data'!E1192</f>
        <v>2500</v>
      </c>
      <c r="E1192" s="26">
        <f>'Main Data'!F1192</f>
        <v>3125</v>
      </c>
      <c r="F1192" s="34">
        <f t="shared" si="108"/>
        <v>7.8240460108562919</v>
      </c>
      <c r="G1192">
        <f>IF('Main Data'!H1192="AP",1,0)</f>
        <v>0</v>
      </c>
      <c r="H1192">
        <f>IF('Main Data'!H1192="Blancpain",1,0)</f>
        <v>0</v>
      </c>
      <c r="I1192">
        <f>IF('Main Data'!H1192="Breguet",1,0)</f>
        <v>0</v>
      </c>
      <c r="J1192">
        <f>IF('Main Data'!H1192="Breitling",1,0)</f>
        <v>0</v>
      </c>
      <c r="K1192">
        <f>IF('Main Data'!H1192="Cartier",1,0)</f>
        <v>0</v>
      </c>
      <c r="L1192">
        <f>IF('Main Data'!H1192="Gallet",1,0)</f>
        <v>0</v>
      </c>
      <c r="M1192">
        <f>IF('Main Data'!H1192="Girard Perregaux",1,0)</f>
        <v>0</v>
      </c>
      <c r="N1192">
        <f>IF('Main Data'!H1192="Gubelin",1,0)</f>
        <v>0</v>
      </c>
      <c r="O1192">
        <f>IF('Main Data'!H1192="Heuer",1,0)</f>
        <v>0</v>
      </c>
      <c r="P1192">
        <f>IF('Main Data'!H1192="IWC",1,0)</f>
        <v>0</v>
      </c>
      <c r="Q1192">
        <f>IF('Main Data'!H1192="JLC",1,0)</f>
        <v>0</v>
      </c>
      <c r="R1192">
        <f>IF('Main Data'!H1192="Longines",1,0)</f>
        <v>0</v>
      </c>
      <c r="S1192">
        <f>IF('Main Data'!H1192="Movado",1,0)</f>
        <v>0</v>
      </c>
      <c r="T1192">
        <f>IF('Main Data'!H1192="Omega",1,0)</f>
        <v>0</v>
      </c>
      <c r="U1192">
        <f>IF('Main Data'!H1192="Panerai",1,0)</f>
        <v>0</v>
      </c>
      <c r="V1192">
        <f>IF('Main Data'!H1192="Patek",1,0)</f>
        <v>0</v>
      </c>
      <c r="W1192">
        <f>IF('Main Data'!H1192="Rolex",1,0)</f>
        <v>0</v>
      </c>
      <c r="X1192">
        <f>IF('Main Data'!H1192="Tudor",1,0)</f>
        <v>0</v>
      </c>
      <c r="Y1192">
        <f>IF('Main Data'!H1192="Ulysse Nardin",1,0)</f>
        <v>0</v>
      </c>
      <c r="Z1192">
        <f>IF('Main Data'!H1192="Universal Geneve",1,0)</f>
        <v>0</v>
      </c>
      <c r="AA1192">
        <f>IF('Main Data'!H1192="Vacheron",1,0)</f>
        <v>0</v>
      </c>
      <c r="AB1192">
        <f>IF('Main Data'!H1192="Zenith",1,0)</f>
        <v>1</v>
      </c>
      <c r="AC1192">
        <f>IF('Main Data'!J1192="Stainless Steel",1,0)</f>
        <v>1</v>
      </c>
      <c r="AD1192">
        <f>IF('Main Data'!J1192="Two-tone",1,0)</f>
        <v>0</v>
      </c>
      <c r="AE1192">
        <f>IF(OR('Main Data'!J1192="YG 18K",'Main Data'!J1192="YG &lt;18K",'Main Data'!J1192="PG 18K",'Main Data'!J1192="PG &lt;18K",'Main Data'!J1192="WG 18K",'Main Data'!J1192="Mixes of 18K",'Main Data'!J1192="Mixes &lt;18K"),1,0)</f>
        <v>0</v>
      </c>
      <c r="AF1192">
        <f>IF('Main Data'!J1192="Platinum",1,0)</f>
        <v>0</v>
      </c>
      <c r="AG1192">
        <f>IF(OR('Main Data'!J1192="PVD",'Main Data'!J1192="Gold Plate",'Main Data'!J1192="Other"),1,0)</f>
        <v>0</v>
      </c>
      <c r="AH1192">
        <f>IF('Main Data'!N1192="Stainless Steel",1,0)</f>
        <v>0</v>
      </c>
      <c r="AI1192">
        <f>IF('Main Data'!N1192="Leather",1,0)</f>
        <v>1</v>
      </c>
      <c r="AJ1192">
        <f>IF('Main Data'!N1192="Two-tone",1,0)</f>
        <v>0</v>
      </c>
      <c r="AK1192">
        <f>IF(OR('Main Data'!N1192="YG 18K",'Main Data'!N1192="PG 18K",'Main Data'!N1192="WG 18K",'Main Data'!N1192="Mixes of 18K"),1,0)</f>
        <v>0</v>
      </c>
      <c r="AL1192">
        <f>IF(OR(,'Main Data'!N1192="PVD",'Main Data'!N1192="Gold plate"),1,0)</f>
        <v>0</v>
      </c>
      <c r="AM1192">
        <f>IF(OR('Main Data'!AV1192="Yes",'Main Data'!AW1192="Yes",'Main Data'!AU1192="Yes"),1,0)</f>
        <v>0</v>
      </c>
      <c r="AN1192">
        <f>IF(OR(ISTEXT('Main Data'!AX1192), ISTEXT('Main Data'!AY1192)),1,0)</f>
        <v>0</v>
      </c>
      <c r="AO1192">
        <f>IF('Main Data'!AZ1192="Yes",1,0)</f>
        <v>0</v>
      </c>
      <c r="AP1192">
        <f>IF('Main Data'!BA1192="Yes",1,0)</f>
        <v>0</v>
      </c>
      <c r="AQ1192">
        <f>IF('Main Data'!BD1192="Yes",1,0)</f>
        <v>0</v>
      </c>
      <c r="AR1192">
        <f>IF('Main Data'!BE1192="A",1,0)</f>
        <v>0</v>
      </c>
      <c r="AS1192">
        <f>IF('Main Data'!BE1192="AA",1,0)</f>
        <v>1</v>
      </c>
      <c r="AT1192">
        <f>IF('Main Data'!BE1192="AAA",1,0)</f>
        <v>0</v>
      </c>
      <c r="AU1192">
        <f>IF('Main Data'!BE1192="AAAA",1,0)</f>
        <v>0</v>
      </c>
      <c r="AV1192">
        <f>IF('Main Data'!P1192="Yes",1,0)</f>
        <v>0</v>
      </c>
      <c r="AW1192">
        <f>IF('Main Data'!AP1192="Yes",1,0)</f>
        <v>0</v>
      </c>
      <c r="AX1192">
        <f>IF(OR('Main Data'!V1192="Yes", 'Main Data'!W1192="Yes",'Main Data'!X1192="Yes"),1,0)</f>
        <v>1</v>
      </c>
      <c r="AY1192">
        <f>IF(OR('Main Data'!Y1192="Yes",'Main Data'!Z1192="Yes"),1,0)</f>
        <v>0</v>
      </c>
      <c r="AZ1192">
        <f>IF('Main Data'!AR1192="Yes",1,0)</f>
        <v>0</v>
      </c>
      <c r="BA1192">
        <f>IF('Main Data'!AS1192="Yes",1,0)</f>
        <v>0</v>
      </c>
      <c r="BB1192">
        <f>IF('Main Data'!AG1192="Yes",1,0)</f>
        <v>0</v>
      </c>
      <c r="BC1192">
        <f>IF('Main Data'!AB1192="Yes",1,0)</f>
        <v>0</v>
      </c>
      <c r="BD1192">
        <f>IF('Main Data'!AA1192="Yes",1,0)</f>
        <v>0</v>
      </c>
      <c r="BE1192">
        <f>IF('Main Data'!AC1192="Yes",1,0)</f>
        <v>0</v>
      </c>
      <c r="BF1192">
        <f>IF('Main Data'!AF1192="Yes",1,0)</f>
        <v>0</v>
      </c>
      <c r="BG1192">
        <f>IF(OR('Main Data'!AI1192="Yes",'Main Data'!AL1192="Yes"),1,0)</f>
        <v>1</v>
      </c>
      <c r="BH1192">
        <f>IF('Main Data'!AJ1192="Yes",1,0)</f>
        <v>0</v>
      </c>
      <c r="BI1192">
        <f>IF('Main Data'!AK1192="Yes",1,0)</f>
        <v>0</v>
      </c>
      <c r="BJ1192">
        <f>IF('Main Data'!AM1192="Yes",1,0)</f>
        <v>0</v>
      </c>
      <c r="BK1192">
        <f>IF('Main Data'!AQ1192="Yes",1,0)</f>
        <v>0</v>
      </c>
      <c r="BL1192" s="21">
        <f t="shared" si="109"/>
        <v>0</v>
      </c>
      <c r="BM1192" s="21">
        <f t="shared" si="110"/>
        <v>1</v>
      </c>
      <c r="BN1192" s="21">
        <f t="shared" si="111"/>
        <v>0</v>
      </c>
      <c r="BO1192" s="21">
        <f t="shared" si="112"/>
        <v>0</v>
      </c>
      <c r="BP1192" s="21">
        <f t="shared" si="113"/>
        <v>0</v>
      </c>
    </row>
    <row r="1193" spans="1:68" x14ac:dyDescent="0.2">
      <c r="A1193">
        <v>1189</v>
      </c>
      <c r="B1193" s="33">
        <f>'Main Data'!C1193</f>
        <v>43597</v>
      </c>
      <c r="C1193">
        <f>'Main Data'!D1193</f>
        <v>257</v>
      </c>
      <c r="D1193" s="26">
        <f>'Main Data'!E1193</f>
        <v>3500</v>
      </c>
      <c r="E1193" s="26">
        <f>'Main Data'!F1193</f>
        <v>4375</v>
      </c>
      <c r="F1193" s="34">
        <f t="shared" si="108"/>
        <v>8.1605182474775049</v>
      </c>
      <c r="G1193">
        <f>IF('Main Data'!H1193="AP",1,0)</f>
        <v>0</v>
      </c>
      <c r="H1193">
        <f>IF('Main Data'!H1193="Blancpain",1,0)</f>
        <v>0</v>
      </c>
      <c r="I1193">
        <f>IF('Main Data'!H1193="Breguet",1,0)</f>
        <v>0</v>
      </c>
      <c r="J1193">
        <f>IF('Main Data'!H1193="Breitling",1,0)</f>
        <v>0</v>
      </c>
      <c r="K1193">
        <f>IF('Main Data'!H1193="Cartier",1,0)</f>
        <v>0</v>
      </c>
      <c r="L1193">
        <f>IF('Main Data'!H1193="Gallet",1,0)</f>
        <v>0</v>
      </c>
      <c r="M1193">
        <f>IF('Main Data'!H1193="Girard Perregaux",1,0)</f>
        <v>0</v>
      </c>
      <c r="N1193">
        <f>IF('Main Data'!H1193="Gubelin",1,0)</f>
        <v>0</v>
      </c>
      <c r="O1193">
        <f>IF('Main Data'!H1193="Heuer",1,0)</f>
        <v>0</v>
      </c>
      <c r="P1193">
        <f>IF('Main Data'!H1193="IWC",1,0)</f>
        <v>0</v>
      </c>
      <c r="Q1193">
        <f>IF('Main Data'!H1193="JLC",1,0)</f>
        <v>0</v>
      </c>
      <c r="R1193">
        <f>IF('Main Data'!H1193="Longines",1,0)</f>
        <v>0</v>
      </c>
      <c r="S1193">
        <f>IF('Main Data'!H1193="Movado",1,0)</f>
        <v>0</v>
      </c>
      <c r="T1193">
        <f>IF('Main Data'!H1193="Omega",1,0)</f>
        <v>0</v>
      </c>
      <c r="U1193">
        <f>IF('Main Data'!H1193="Panerai",1,0)</f>
        <v>0</v>
      </c>
      <c r="V1193">
        <f>IF('Main Data'!H1193="Patek",1,0)</f>
        <v>0</v>
      </c>
      <c r="W1193">
        <f>IF('Main Data'!H1193="Rolex",1,0)</f>
        <v>0</v>
      </c>
      <c r="X1193">
        <f>IF('Main Data'!H1193="Tudor",1,0)</f>
        <v>0</v>
      </c>
      <c r="Y1193">
        <f>IF('Main Data'!H1193="Ulysse Nardin",1,0)</f>
        <v>0</v>
      </c>
      <c r="Z1193">
        <f>IF('Main Data'!H1193="Universal Geneve",1,0)</f>
        <v>0</v>
      </c>
      <c r="AA1193">
        <f>IF('Main Data'!H1193="Vacheron",1,0)</f>
        <v>0</v>
      </c>
      <c r="AB1193">
        <f>IF('Main Data'!H1193="Zenith",1,0)</f>
        <v>1</v>
      </c>
      <c r="AC1193">
        <f>IF('Main Data'!J1193="Stainless Steel",1,0)</f>
        <v>1</v>
      </c>
      <c r="AD1193">
        <f>IF('Main Data'!J1193="Two-tone",1,0)</f>
        <v>0</v>
      </c>
      <c r="AE1193">
        <f>IF(OR('Main Data'!J1193="YG 18K",'Main Data'!J1193="YG &lt;18K",'Main Data'!J1193="PG 18K",'Main Data'!J1193="PG &lt;18K",'Main Data'!J1193="WG 18K",'Main Data'!J1193="Mixes of 18K",'Main Data'!J1193="Mixes &lt;18K"),1,0)</f>
        <v>0</v>
      </c>
      <c r="AF1193">
        <f>IF('Main Data'!J1193="Platinum",1,0)</f>
        <v>0</v>
      </c>
      <c r="AG1193">
        <f>IF(OR('Main Data'!J1193="PVD",'Main Data'!J1193="Gold Plate",'Main Data'!J1193="Other"),1,0)</f>
        <v>0</v>
      </c>
      <c r="AH1193">
        <f>IF('Main Data'!N1193="Stainless Steel",1,0)</f>
        <v>1</v>
      </c>
      <c r="AI1193">
        <f>IF('Main Data'!N1193="Leather",1,0)</f>
        <v>0</v>
      </c>
      <c r="AJ1193">
        <f>IF('Main Data'!N1193="Two-tone",1,0)</f>
        <v>0</v>
      </c>
      <c r="AK1193">
        <f>IF(OR('Main Data'!N1193="YG 18K",'Main Data'!N1193="PG 18K",'Main Data'!N1193="WG 18K",'Main Data'!N1193="Mixes of 18K"),1,0)</f>
        <v>0</v>
      </c>
      <c r="AL1193">
        <f>IF(OR(,'Main Data'!N1193="PVD",'Main Data'!N1193="Gold plate"),1,0)</f>
        <v>0</v>
      </c>
      <c r="AM1193">
        <f>IF(OR('Main Data'!AV1193="Yes",'Main Data'!AW1193="Yes",'Main Data'!AU1193="Yes"),1,0)</f>
        <v>0</v>
      </c>
      <c r="AN1193">
        <f>IF(OR(ISTEXT('Main Data'!AX1193), ISTEXT('Main Data'!AY1193)),1,0)</f>
        <v>0</v>
      </c>
      <c r="AO1193">
        <f>IF('Main Data'!AZ1193="Yes",1,0)</f>
        <v>0</v>
      </c>
      <c r="AP1193">
        <f>IF('Main Data'!BA1193="Yes",1,0)</f>
        <v>0</v>
      </c>
      <c r="AQ1193">
        <f>IF('Main Data'!BD1193="Yes",1,0)</f>
        <v>0</v>
      </c>
      <c r="AR1193">
        <f>IF('Main Data'!BE1193="A",1,0)</f>
        <v>0</v>
      </c>
      <c r="AS1193">
        <f>IF('Main Data'!BE1193="AA",1,0)</f>
        <v>1</v>
      </c>
      <c r="AT1193">
        <f>IF('Main Data'!BE1193="AAA",1,0)</f>
        <v>0</v>
      </c>
      <c r="AU1193">
        <f>IF('Main Data'!BE1193="AAAA",1,0)</f>
        <v>0</v>
      </c>
      <c r="AV1193">
        <f>IF('Main Data'!P1193="Yes",1,0)</f>
        <v>0</v>
      </c>
      <c r="AW1193">
        <f>IF('Main Data'!AP1193="Yes",1,0)</f>
        <v>0</v>
      </c>
      <c r="AX1193">
        <f>IF(OR('Main Data'!V1193="Yes", 'Main Data'!W1193="Yes",'Main Data'!X1193="Yes"),1,0)</f>
        <v>1</v>
      </c>
      <c r="AY1193">
        <f>IF(OR('Main Data'!Y1193="Yes",'Main Data'!Z1193="Yes"),1,0)</f>
        <v>0</v>
      </c>
      <c r="AZ1193">
        <f>IF('Main Data'!AR1193="Yes",1,0)</f>
        <v>0</v>
      </c>
      <c r="BA1193">
        <f>IF('Main Data'!AS1193="Yes",1,0)</f>
        <v>0</v>
      </c>
      <c r="BB1193">
        <f>IF('Main Data'!AG1193="Yes",1,0)</f>
        <v>0</v>
      </c>
      <c r="BC1193">
        <f>IF('Main Data'!AB1193="Yes",1,0)</f>
        <v>0</v>
      </c>
      <c r="BD1193">
        <f>IF('Main Data'!AA1193="Yes",1,0)</f>
        <v>0</v>
      </c>
      <c r="BE1193">
        <f>IF('Main Data'!AC1193="Yes",1,0)</f>
        <v>0</v>
      </c>
      <c r="BF1193">
        <f>IF('Main Data'!AF1193="Yes",1,0)</f>
        <v>0</v>
      </c>
      <c r="BG1193">
        <f>IF(OR('Main Data'!AI1193="Yes",'Main Data'!AL1193="Yes"),1,0)</f>
        <v>1</v>
      </c>
      <c r="BH1193">
        <f>IF('Main Data'!AJ1193="Yes",1,0)</f>
        <v>0</v>
      </c>
      <c r="BI1193">
        <f>IF('Main Data'!AK1193="Yes",1,0)</f>
        <v>0</v>
      </c>
      <c r="BJ1193">
        <f>IF('Main Data'!AM1193="Yes",1,0)</f>
        <v>0</v>
      </c>
      <c r="BK1193">
        <f>IF('Main Data'!AQ1193="Yes",1,0)</f>
        <v>0</v>
      </c>
      <c r="BL1193" s="21">
        <f t="shared" si="109"/>
        <v>0</v>
      </c>
      <c r="BM1193" s="21">
        <f t="shared" si="110"/>
        <v>1</v>
      </c>
      <c r="BN1193" s="21">
        <f t="shared" si="111"/>
        <v>0</v>
      </c>
      <c r="BO1193" s="21">
        <f t="shared" si="112"/>
        <v>0</v>
      </c>
      <c r="BP1193" s="21">
        <f t="shared" si="113"/>
        <v>0</v>
      </c>
    </row>
    <row r="1194" spans="1:68" x14ac:dyDescent="0.2">
      <c r="A1194">
        <v>1190</v>
      </c>
      <c r="B1194" s="33">
        <f>'Main Data'!C1194</f>
        <v>43597</v>
      </c>
      <c r="C1194">
        <f>'Main Data'!D1194</f>
        <v>258</v>
      </c>
      <c r="D1194" s="26">
        <f>'Main Data'!E1194</f>
        <v>3300</v>
      </c>
      <c r="E1194" s="26">
        <f>'Main Data'!F1194</f>
        <v>4125</v>
      </c>
      <c r="F1194" s="34">
        <f t="shared" si="108"/>
        <v>8.1016777474545716</v>
      </c>
      <c r="G1194">
        <f>IF('Main Data'!H1194="AP",1,0)</f>
        <v>0</v>
      </c>
      <c r="H1194">
        <f>IF('Main Data'!H1194="Blancpain",1,0)</f>
        <v>0</v>
      </c>
      <c r="I1194">
        <f>IF('Main Data'!H1194="Breguet",1,0)</f>
        <v>0</v>
      </c>
      <c r="J1194">
        <f>IF('Main Data'!H1194="Breitling",1,0)</f>
        <v>0</v>
      </c>
      <c r="K1194">
        <f>IF('Main Data'!H1194="Cartier",1,0)</f>
        <v>0</v>
      </c>
      <c r="L1194">
        <f>IF('Main Data'!H1194="Gallet",1,0)</f>
        <v>0</v>
      </c>
      <c r="M1194">
        <f>IF('Main Data'!H1194="Girard Perregaux",1,0)</f>
        <v>0</v>
      </c>
      <c r="N1194">
        <f>IF('Main Data'!H1194="Gubelin",1,0)</f>
        <v>0</v>
      </c>
      <c r="O1194">
        <f>IF('Main Data'!H1194="Heuer",1,0)</f>
        <v>0</v>
      </c>
      <c r="P1194">
        <f>IF('Main Data'!H1194="IWC",1,0)</f>
        <v>0</v>
      </c>
      <c r="Q1194">
        <f>IF('Main Data'!H1194="JLC",1,0)</f>
        <v>0</v>
      </c>
      <c r="R1194">
        <f>IF('Main Data'!H1194="Longines",1,0)</f>
        <v>0</v>
      </c>
      <c r="S1194">
        <f>IF('Main Data'!H1194="Movado",1,0)</f>
        <v>0</v>
      </c>
      <c r="T1194">
        <f>IF('Main Data'!H1194="Omega",1,0)</f>
        <v>0</v>
      </c>
      <c r="U1194">
        <f>IF('Main Data'!H1194="Panerai",1,0)</f>
        <v>0</v>
      </c>
      <c r="V1194">
        <f>IF('Main Data'!H1194="Patek",1,0)</f>
        <v>0</v>
      </c>
      <c r="W1194">
        <f>IF('Main Data'!H1194="Rolex",1,0)</f>
        <v>0</v>
      </c>
      <c r="X1194">
        <f>IF('Main Data'!H1194="Tudor",1,0)</f>
        <v>0</v>
      </c>
      <c r="Y1194">
        <f>IF('Main Data'!H1194="Ulysse Nardin",1,0)</f>
        <v>0</v>
      </c>
      <c r="Z1194">
        <f>IF('Main Data'!H1194="Universal Geneve",1,0)</f>
        <v>0</v>
      </c>
      <c r="AA1194">
        <f>IF('Main Data'!H1194="Vacheron",1,0)</f>
        <v>0</v>
      </c>
      <c r="AB1194">
        <f>IF('Main Data'!H1194="Zenith",1,0)</f>
        <v>1</v>
      </c>
      <c r="AC1194">
        <f>IF('Main Data'!J1194="Stainless Steel",1,0)</f>
        <v>1</v>
      </c>
      <c r="AD1194">
        <f>IF('Main Data'!J1194="Two-tone",1,0)</f>
        <v>0</v>
      </c>
      <c r="AE1194">
        <f>IF(OR('Main Data'!J1194="YG 18K",'Main Data'!J1194="YG &lt;18K",'Main Data'!J1194="PG 18K",'Main Data'!J1194="PG &lt;18K",'Main Data'!J1194="WG 18K",'Main Data'!J1194="Mixes of 18K",'Main Data'!J1194="Mixes &lt;18K"),1,0)</f>
        <v>0</v>
      </c>
      <c r="AF1194">
        <f>IF('Main Data'!J1194="Platinum",1,0)</f>
        <v>0</v>
      </c>
      <c r="AG1194">
        <f>IF(OR('Main Data'!J1194="PVD",'Main Data'!J1194="Gold Plate",'Main Data'!J1194="Other"),1,0)</f>
        <v>0</v>
      </c>
      <c r="AH1194">
        <f>IF('Main Data'!N1194="Stainless Steel",1,0)</f>
        <v>0</v>
      </c>
      <c r="AI1194">
        <f>IF('Main Data'!N1194="Leather",1,0)</f>
        <v>1</v>
      </c>
      <c r="AJ1194">
        <f>IF('Main Data'!N1194="Two-tone",1,0)</f>
        <v>0</v>
      </c>
      <c r="AK1194">
        <f>IF(OR('Main Data'!N1194="YG 18K",'Main Data'!N1194="PG 18K",'Main Data'!N1194="WG 18K",'Main Data'!N1194="Mixes of 18K"),1,0)</f>
        <v>0</v>
      </c>
      <c r="AL1194">
        <f>IF(OR(,'Main Data'!N1194="PVD",'Main Data'!N1194="Gold plate"),1,0)</f>
        <v>0</v>
      </c>
      <c r="AM1194">
        <f>IF(OR('Main Data'!AV1194="Yes",'Main Data'!AW1194="Yes",'Main Data'!AU1194="Yes"),1,0)</f>
        <v>0</v>
      </c>
      <c r="AN1194">
        <f>IF(OR(ISTEXT('Main Data'!AX1194), ISTEXT('Main Data'!AY1194)),1,0)</f>
        <v>0</v>
      </c>
      <c r="AO1194">
        <f>IF('Main Data'!AZ1194="Yes",1,0)</f>
        <v>0</v>
      </c>
      <c r="AP1194">
        <f>IF('Main Data'!BA1194="Yes",1,0)</f>
        <v>0</v>
      </c>
      <c r="AQ1194">
        <f>IF('Main Data'!BD1194="Yes",1,0)</f>
        <v>0</v>
      </c>
      <c r="AR1194">
        <f>IF('Main Data'!BE1194="A",1,0)</f>
        <v>0</v>
      </c>
      <c r="AS1194">
        <f>IF('Main Data'!BE1194="AA",1,0)</f>
        <v>1</v>
      </c>
      <c r="AT1194">
        <f>IF('Main Data'!BE1194="AAA",1,0)</f>
        <v>0</v>
      </c>
      <c r="AU1194">
        <f>IF('Main Data'!BE1194="AAAA",1,0)</f>
        <v>0</v>
      </c>
      <c r="AV1194">
        <f>IF('Main Data'!P1194="Yes",1,0)</f>
        <v>0</v>
      </c>
      <c r="AW1194">
        <f>IF('Main Data'!AP1194="Yes",1,0)</f>
        <v>0</v>
      </c>
      <c r="AX1194">
        <f>IF(OR('Main Data'!V1194="Yes", 'Main Data'!W1194="Yes",'Main Data'!X1194="Yes"),1,0)</f>
        <v>1</v>
      </c>
      <c r="AY1194">
        <f>IF(OR('Main Data'!Y1194="Yes",'Main Data'!Z1194="Yes"),1,0)</f>
        <v>0</v>
      </c>
      <c r="AZ1194">
        <f>IF('Main Data'!AR1194="Yes",1,0)</f>
        <v>0</v>
      </c>
      <c r="BA1194">
        <f>IF('Main Data'!AS1194="Yes",1,0)</f>
        <v>0</v>
      </c>
      <c r="BB1194">
        <f>IF('Main Data'!AG1194="Yes",1,0)</f>
        <v>0</v>
      </c>
      <c r="BC1194">
        <f>IF('Main Data'!AB1194="Yes",1,0)</f>
        <v>0</v>
      </c>
      <c r="BD1194">
        <f>IF('Main Data'!AA1194="Yes",1,0)</f>
        <v>0</v>
      </c>
      <c r="BE1194">
        <f>IF('Main Data'!AC1194="Yes",1,0)</f>
        <v>0</v>
      </c>
      <c r="BF1194">
        <f>IF('Main Data'!AF1194="Yes",1,0)</f>
        <v>0</v>
      </c>
      <c r="BG1194">
        <f>IF(OR('Main Data'!AI1194="Yes",'Main Data'!AL1194="Yes"),1,0)</f>
        <v>1</v>
      </c>
      <c r="BH1194">
        <f>IF('Main Data'!AJ1194="Yes",1,0)</f>
        <v>0</v>
      </c>
      <c r="BI1194">
        <f>IF('Main Data'!AK1194="Yes",1,0)</f>
        <v>0</v>
      </c>
      <c r="BJ1194">
        <f>IF('Main Data'!AM1194="Yes",1,0)</f>
        <v>0</v>
      </c>
      <c r="BK1194">
        <f>IF('Main Data'!AQ1194="Yes",1,0)</f>
        <v>0</v>
      </c>
      <c r="BL1194" s="21">
        <f t="shared" si="109"/>
        <v>0</v>
      </c>
      <c r="BM1194" s="21">
        <f t="shared" si="110"/>
        <v>1</v>
      </c>
      <c r="BN1194" s="21">
        <f t="shared" si="111"/>
        <v>0</v>
      </c>
      <c r="BO1194" s="21">
        <f t="shared" si="112"/>
        <v>0</v>
      </c>
      <c r="BP1194" s="21">
        <f t="shared" si="113"/>
        <v>0</v>
      </c>
    </row>
    <row r="1195" spans="1:68" x14ac:dyDescent="0.2">
      <c r="A1195">
        <v>1191</v>
      </c>
      <c r="B1195" s="33">
        <f>'Main Data'!C1195</f>
        <v>43597</v>
      </c>
      <c r="C1195">
        <f>'Main Data'!D1195</f>
        <v>259</v>
      </c>
      <c r="D1195" s="26">
        <f>'Main Data'!E1195</f>
        <v>3200</v>
      </c>
      <c r="E1195" s="26">
        <f>'Main Data'!F1195</f>
        <v>4000</v>
      </c>
      <c r="F1195" s="34">
        <f t="shared" si="108"/>
        <v>8.0709060887878188</v>
      </c>
      <c r="G1195">
        <f>IF('Main Data'!H1195="AP",1,0)</f>
        <v>0</v>
      </c>
      <c r="H1195">
        <f>IF('Main Data'!H1195="Blancpain",1,0)</f>
        <v>0</v>
      </c>
      <c r="I1195">
        <f>IF('Main Data'!H1195="Breguet",1,0)</f>
        <v>0</v>
      </c>
      <c r="J1195">
        <f>IF('Main Data'!H1195="Breitling",1,0)</f>
        <v>0</v>
      </c>
      <c r="K1195">
        <f>IF('Main Data'!H1195="Cartier",1,0)</f>
        <v>0</v>
      </c>
      <c r="L1195">
        <f>IF('Main Data'!H1195="Gallet",1,0)</f>
        <v>0</v>
      </c>
      <c r="M1195">
        <f>IF('Main Data'!H1195="Girard Perregaux",1,0)</f>
        <v>0</v>
      </c>
      <c r="N1195">
        <f>IF('Main Data'!H1195="Gubelin",1,0)</f>
        <v>0</v>
      </c>
      <c r="O1195">
        <f>IF('Main Data'!H1195="Heuer",1,0)</f>
        <v>0</v>
      </c>
      <c r="P1195">
        <f>IF('Main Data'!H1195="IWC",1,0)</f>
        <v>0</v>
      </c>
      <c r="Q1195">
        <f>IF('Main Data'!H1195="JLC",1,0)</f>
        <v>0</v>
      </c>
      <c r="R1195">
        <f>IF('Main Data'!H1195="Longines",1,0)</f>
        <v>0</v>
      </c>
      <c r="S1195">
        <f>IF('Main Data'!H1195="Movado",1,0)</f>
        <v>0</v>
      </c>
      <c r="T1195">
        <f>IF('Main Data'!H1195="Omega",1,0)</f>
        <v>0</v>
      </c>
      <c r="U1195">
        <f>IF('Main Data'!H1195="Panerai",1,0)</f>
        <v>0</v>
      </c>
      <c r="V1195">
        <f>IF('Main Data'!H1195="Patek",1,0)</f>
        <v>0</v>
      </c>
      <c r="W1195">
        <f>IF('Main Data'!H1195="Rolex",1,0)</f>
        <v>0</v>
      </c>
      <c r="X1195">
        <f>IF('Main Data'!H1195="Tudor",1,0)</f>
        <v>0</v>
      </c>
      <c r="Y1195">
        <f>IF('Main Data'!H1195="Ulysse Nardin",1,0)</f>
        <v>0</v>
      </c>
      <c r="Z1195">
        <f>IF('Main Data'!H1195="Universal Geneve",1,0)</f>
        <v>0</v>
      </c>
      <c r="AA1195">
        <f>IF('Main Data'!H1195="Vacheron",1,0)</f>
        <v>0</v>
      </c>
      <c r="AB1195">
        <f>IF('Main Data'!H1195="Zenith",1,0)</f>
        <v>1</v>
      </c>
      <c r="AC1195">
        <f>IF('Main Data'!J1195="Stainless Steel",1,0)</f>
        <v>1</v>
      </c>
      <c r="AD1195">
        <f>IF('Main Data'!J1195="Two-tone",1,0)</f>
        <v>0</v>
      </c>
      <c r="AE1195">
        <f>IF(OR('Main Data'!J1195="YG 18K",'Main Data'!J1195="YG &lt;18K",'Main Data'!J1195="PG 18K",'Main Data'!J1195="PG &lt;18K",'Main Data'!J1195="WG 18K",'Main Data'!J1195="Mixes of 18K",'Main Data'!J1195="Mixes &lt;18K"),1,0)</f>
        <v>0</v>
      </c>
      <c r="AF1195">
        <f>IF('Main Data'!J1195="Platinum",1,0)</f>
        <v>0</v>
      </c>
      <c r="AG1195">
        <f>IF(OR('Main Data'!J1195="PVD",'Main Data'!J1195="Gold Plate",'Main Data'!J1195="Other"),1,0)</f>
        <v>0</v>
      </c>
      <c r="AH1195">
        <f>IF('Main Data'!N1195="Stainless Steel",1,0)</f>
        <v>0</v>
      </c>
      <c r="AI1195">
        <f>IF('Main Data'!N1195="Leather",1,0)</f>
        <v>1</v>
      </c>
      <c r="AJ1195">
        <f>IF('Main Data'!N1195="Two-tone",1,0)</f>
        <v>0</v>
      </c>
      <c r="AK1195">
        <f>IF(OR('Main Data'!N1195="YG 18K",'Main Data'!N1195="PG 18K",'Main Data'!N1195="WG 18K",'Main Data'!N1195="Mixes of 18K"),1,0)</f>
        <v>0</v>
      </c>
      <c r="AL1195">
        <f>IF(OR(,'Main Data'!N1195="PVD",'Main Data'!N1195="Gold plate"),1,0)</f>
        <v>0</v>
      </c>
      <c r="AM1195">
        <f>IF(OR('Main Data'!AV1195="Yes",'Main Data'!AW1195="Yes",'Main Data'!AU1195="Yes"),1,0)</f>
        <v>0</v>
      </c>
      <c r="AN1195">
        <f>IF(OR(ISTEXT('Main Data'!AX1195), ISTEXT('Main Data'!AY1195)),1,0)</f>
        <v>0</v>
      </c>
      <c r="AO1195">
        <f>IF('Main Data'!AZ1195="Yes",1,0)</f>
        <v>0</v>
      </c>
      <c r="AP1195">
        <f>IF('Main Data'!BA1195="Yes",1,0)</f>
        <v>0</v>
      </c>
      <c r="AQ1195">
        <f>IF('Main Data'!BD1195="Yes",1,0)</f>
        <v>0</v>
      </c>
      <c r="AR1195">
        <f>IF('Main Data'!BE1195="A",1,0)</f>
        <v>0</v>
      </c>
      <c r="AS1195">
        <f>IF('Main Data'!BE1195="AA",1,0)</f>
        <v>1</v>
      </c>
      <c r="AT1195">
        <f>IF('Main Data'!BE1195="AAA",1,0)</f>
        <v>0</v>
      </c>
      <c r="AU1195">
        <f>IF('Main Data'!BE1195="AAAA",1,0)</f>
        <v>0</v>
      </c>
      <c r="AV1195">
        <f>IF('Main Data'!P1195="Yes",1,0)</f>
        <v>0</v>
      </c>
      <c r="AW1195">
        <f>IF('Main Data'!AP1195="Yes",1,0)</f>
        <v>0</v>
      </c>
      <c r="AX1195">
        <f>IF(OR('Main Data'!V1195="Yes", 'Main Data'!W1195="Yes",'Main Data'!X1195="Yes"),1,0)</f>
        <v>1</v>
      </c>
      <c r="AY1195">
        <f>IF(OR('Main Data'!Y1195="Yes",'Main Data'!Z1195="Yes"),1,0)</f>
        <v>0</v>
      </c>
      <c r="AZ1195">
        <f>IF('Main Data'!AR1195="Yes",1,0)</f>
        <v>0</v>
      </c>
      <c r="BA1195">
        <f>IF('Main Data'!AS1195="Yes",1,0)</f>
        <v>0</v>
      </c>
      <c r="BB1195">
        <f>IF('Main Data'!AG1195="Yes",1,0)</f>
        <v>0</v>
      </c>
      <c r="BC1195">
        <f>IF('Main Data'!AB1195="Yes",1,0)</f>
        <v>0</v>
      </c>
      <c r="BD1195">
        <f>IF('Main Data'!AA1195="Yes",1,0)</f>
        <v>1</v>
      </c>
      <c r="BE1195">
        <f>IF('Main Data'!AC1195="Yes",1,0)</f>
        <v>0</v>
      </c>
      <c r="BF1195">
        <f>IF('Main Data'!AF1195="Yes",1,0)</f>
        <v>0</v>
      </c>
      <c r="BG1195">
        <f>IF(OR('Main Data'!AI1195="Yes",'Main Data'!AL1195="Yes"),1,0)</f>
        <v>0</v>
      </c>
      <c r="BH1195">
        <f>IF('Main Data'!AJ1195="Yes",1,0)</f>
        <v>0</v>
      </c>
      <c r="BI1195">
        <f>IF('Main Data'!AK1195="Yes",1,0)</f>
        <v>0</v>
      </c>
      <c r="BJ1195">
        <f>IF('Main Data'!AM1195="Yes",1,0)</f>
        <v>0</v>
      </c>
      <c r="BK1195">
        <f>IF('Main Data'!AQ1195="Yes",1,0)</f>
        <v>0</v>
      </c>
      <c r="BL1195" s="21">
        <f t="shared" si="109"/>
        <v>0</v>
      </c>
      <c r="BM1195" s="21">
        <f t="shared" si="110"/>
        <v>1</v>
      </c>
      <c r="BN1195" s="21">
        <f t="shared" si="111"/>
        <v>0</v>
      </c>
      <c r="BO1195" s="21">
        <f t="shared" si="112"/>
        <v>0</v>
      </c>
      <c r="BP1195" s="21">
        <f t="shared" si="113"/>
        <v>0</v>
      </c>
    </row>
    <row r="1196" spans="1:68" x14ac:dyDescent="0.2">
      <c r="A1196">
        <v>1192</v>
      </c>
      <c r="B1196" s="33">
        <f>'Main Data'!C1196</f>
        <v>43597</v>
      </c>
      <c r="C1196">
        <f>'Main Data'!D1196</f>
        <v>263</v>
      </c>
      <c r="D1196" s="26">
        <f>'Main Data'!E1196</f>
        <v>23000</v>
      </c>
      <c r="E1196" s="26">
        <f>'Main Data'!F1196</f>
        <v>28750</v>
      </c>
      <c r="F1196" s="34">
        <f t="shared" si="108"/>
        <v>10.043249494911286</v>
      </c>
      <c r="G1196">
        <f>IF('Main Data'!H1196="AP",1,0)</f>
        <v>0</v>
      </c>
      <c r="H1196">
        <f>IF('Main Data'!H1196="Blancpain",1,0)</f>
        <v>0</v>
      </c>
      <c r="I1196">
        <f>IF('Main Data'!H1196="Breguet",1,0)</f>
        <v>1</v>
      </c>
      <c r="J1196">
        <f>IF('Main Data'!H1196="Breitling",1,0)</f>
        <v>0</v>
      </c>
      <c r="K1196">
        <f>IF('Main Data'!H1196="Cartier",1,0)</f>
        <v>0</v>
      </c>
      <c r="L1196">
        <f>IF('Main Data'!H1196="Gallet",1,0)</f>
        <v>0</v>
      </c>
      <c r="M1196">
        <f>IF('Main Data'!H1196="Girard Perregaux",1,0)</f>
        <v>0</v>
      </c>
      <c r="N1196">
        <f>IF('Main Data'!H1196="Gubelin",1,0)</f>
        <v>0</v>
      </c>
      <c r="O1196">
        <f>IF('Main Data'!H1196="Heuer",1,0)</f>
        <v>0</v>
      </c>
      <c r="P1196">
        <f>IF('Main Data'!H1196="IWC",1,0)</f>
        <v>0</v>
      </c>
      <c r="Q1196">
        <f>IF('Main Data'!H1196="JLC",1,0)</f>
        <v>0</v>
      </c>
      <c r="R1196">
        <f>IF('Main Data'!H1196="Longines",1,0)</f>
        <v>0</v>
      </c>
      <c r="S1196">
        <f>IF('Main Data'!H1196="Movado",1,0)</f>
        <v>0</v>
      </c>
      <c r="T1196">
        <f>IF('Main Data'!H1196="Omega",1,0)</f>
        <v>0</v>
      </c>
      <c r="U1196">
        <f>IF('Main Data'!H1196="Panerai",1,0)</f>
        <v>0</v>
      </c>
      <c r="V1196">
        <f>IF('Main Data'!H1196="Patek",1,0)</f>
        <v>0</v>
      </c>
      <c r="W1196">
        <f>IF('Main Data'!H1196="Rolex",1,0)</f>
        <v>0</v>
      </c>
      <c r="X1196">
        <f>IF('Main Data'!H1196="Tudor",1,0)</f>
        <v>0</v>
      </c>
      <c r="Y1196">
        <f>IF('Main Data'!H1196="Ulysse Nardin",1,0)</f>
        <v>0</v>
      </c>
      <c r="Z1196">
        <f>IF('Main Data'!H1196="Universal Geneve",1,0)</f>
        <v>0</v>
      </c>
      <c r="AA1196">
        <f>IF('Main Data'!H1196="Vacheron",1,0)</f>
        <v>0</v>
      </c>
      <c r="AB1196">
        <f>IF('Main Data'!H1196="Zenith",1,0)</f>
        <v>0</v>
      </c>
      <c r="AC1196">
        <f>IF('Main Data'!J1196="Stainless Steel",1,0)</f>
        <v>1</v>
      </c>
      <c r="AD1196">
        <f>IF('Main Data'!J1196="Two-tone",1,0)</f>
        <v>0</v>
      </c>
      <c r="AE1196">
        <f>IF(OR('Main Data'!J1196="YG 18K",'Main Data'!J1196="YG &lt;18K",'Main Data'!J1196="PG 18K",'Main Data'!J1196="PG &lt;18K",'Main Data'!J1196="WG 18K",'Main Data'!J1196="Mixes of 18K",'Main Data'!J1196="Mixes &lt;18K"),1,0)</f>
        <v>0</v>
      </c>
      <c r="AF1196">
        <f>IF('Main Data'!J1196="Platinum",1,0)</f>
        <v>0</v>
      </c>
      <c r="AG1196">
        <f>IF(OR('Main Data'!J1196="PVD",'Main Data'!J1196="Gold Plate",'Main Data'!J1196="Other"),1,0)</f>
        <v>0</v>
      </c>
      <c r="AH1196">
        <f>IF('Main Data'!N1196="Stainless Steel",1,0)</f>
        <v>0</v>
      </c>
      <c r="AI1196">
        <f>IF('Main Data'!N1196="Leather",1,0)</f>
        <v>1</v>
      </c>
      <c r="AJ1196">
        <f>IF('Main Data'!N1196="Two-tone",1,0)</f>
        <v>0</v>
      </c>
      <c r="AK1196">
        <f>IF(OR('Main Data'!N1196="YG 18K",'Main Data'!N1196="PG 18K",'Main Data'!N1196="WG 18K",'Main Data'!N1196="Mixes of 18K"),1,0)</f>
        <v>0</v>
      </c>
      <c r="AL1196">
        <f>IF(OR(,'Main Data'!N1196="PVD",'Main Data'!N1196="Gold plate"),1,0)</f>
        <v>0</v>
      </c>
      <c r="AM1196">
        <f>IF(OR('Main Data'!AV1196="Yes",'Main Data'!AW1196="Yes",'Main Data'!AU1196="Yes"),1,0)</f>
        <v>0</v>
      </c>
      <c r="AN1196">
        <f>IF(OR(ISTEXT('Main Data'!AX1196), ISTEXT('Main Data'!AY1196)),1,0)</f>
        <v>0</v>
      </c>
      <c r="AO1196">
        <f>IF('Main Data'!AZ1196="Yes",1,0)</f>
        <v>0</v>
      </c>
      <c r="AP1196">
        <f>IF('Main Data'!BA1196="Yes",1,0)</f>
        <v>1</v>
      </c>
      <c r="AQ1196">
        <f>IF('Main Data'!BD1196="Yes",1,0)</f>
        <v>0</v>
      </c>
      <c r="AR1196">
        <f>IF('Main Data'!BE1196="A",1,0)</f>
        <v>0</v>
      </c>
      <c r="AS1196">
        <f>IF('Main Data'!BE1196="AA",1,0)</f>
        <v>0</v>
      </c>
      <c r="AT1196">
        <f>IF('Main Data'!BE1196="AAA",1,0)</f>
        <v>1</v>
      </c>
      <c r="AU1196">
        <f>IF('Main Data'!BE1196="AAAA",1,0)</f>
        <v>0</v>
      </c>
      <c r="AV1196">
        <f>IF('Main Data'!P1196="Yes",1,0)</f>
        <v>0</v>
      </c>
      <c r="AW1196">
        <f>IF('Main Data'!AP1196="Yes",1,0)</f>
        <v>0</v>
      </c>
      <c r="AX1196">
        <f>IF(OR('Main Data'!V1196="Yes", 'Main Data'!W1196="Yes",'Main Data'!X1196="Yes"),1,0)</f>
        <v>0</v>
      </c>
      <c r="AY1196">
        <f>IF(OR('Main Data'!Y1196="Yes",'Main Data'!Z1196="Yes"),1,0)</f>
        <v>0</v>
      </c>
      <c r="AZ1196">
        <f>IF('Main Data'!AR1196="Yes",1,0)</f>
        <v>0</v>
      </c>
      <c r="BA1196">
        <f>IF('Main Data'!AS1196="Yes",1,0)</f>
        <v>0</v>
      </c>
      <c r="BB1196">
        <f>IF('Main Data'!AG1196="Yes",1,0)</f>
        <v>0</v>
      </c>
      <c r="BC1196">
        <f>IF('Main Data'!AB1196="Yes",1,0)</f>
        <v>0</v>
      </c>
      <c r="BD1196">
        <f>IF('Main Data'!AA1196="Yes",1,0)</f>
        <v>0</v>
      </c>
      <c r="BE1196">
        <f>IF('Main Data'!AC1196="Yes",1,0)</f>
        <v>0</v>
      </c>
      <c r="BF1196">
        <f>IF('Main Data'!AF1196="Yes",1,0)</f>
        <v>0</v>
      </c>
      <c r="BG1196">
        <f>IF(OR('Main Data'!AI1196="Yes",'Main Data'!AL1196="Yes"),1,0)</f>
        <v>0</v>
      </c>
      <c r="BH1196">
        <f>IF('Main Data'!AJ1196="Yes",1,0)</f>
        <v>1</v>
      </c>
      <c r="BI1196">
        <f>IF('Main Data'!AK1196="Yes",1,0)</f>
        <v>0</v>
      </c>
      <c r="BJ1196">
        <f>IF('Main Data'!AM1196="Yes",1,0)</f>
        <v>0</v>
      </c>
      <c r="BK1196">
        <f>IF('Main Data'!AQ1196="Yes",1,0)</f>
        <v>0</v>
      </c>
      <c r="BL1196" s="21">
        <f t="shared" si="109"/>
        <v>0</v>
      </c>
      <c r="BM1196" s="21">
        <f t="shared" si="110"/>
        <v>1</v>
      </c>
      <c r="BN1196" s="21">
        <f t="shared" si="111"/>
        <v>0</v>
      </c>
      <c r="BO1196" s="21">
        <f t="shared" si="112"/>
        <v>0</v>
      </c>
      <c r="BP1196" s="21">
        <f t="shared" si="113"/>
        <v>0</v>
      </c>
    </row>
    <row r="1197" spans="1:68" x14ac:dyDescent="0.2">
      <c r="A1197">
        <v>1193</v>
      </c>
      <c r="B1197" s="33">
        <f>'Main Data'!C1197</f>
        <v>43597</v>
      </c>
      <c r="C1197">
        <f>'Main Data'!D1197</f>
        <v>265</v>
      </c>
      <c r="D1197" s="26">
        <f>'Main Data'!E1197</f>
        <v>12000</v>
      </c>
      <c r="E1197" s="26">
        <f>'Main Data'!F1197</f>
        <v>15000</v>
      </c>
      <c r="F1197" s="34">
        <f t="shared" si="108"/>
        <v>9.3926619287701367</v>
      </c>
      <c r="G1197">
        <f>IF('Main Data'!H1197="AP",1,0)</f>
        <v>0</v>
      </c>
      <c r="H1197">
        <f>IF('Main Data'!H1197="Blancpain",1,0)</f>
        <v>0</v>
      </c>
      <c r="I1197">
        <f>IF('Main Data'!H1197="Breguet",1,0)</f>
        <v>0</v>
      </c>
      <c r="J1197">
        <f>IF('Main Data'!H1197="Breitling",1,0)</f>
        <v>1</v>
      </c>
      <c r="K1197">
        <f>IF('Main Data'!H1197="Cartier",1,0)</f>
        <v>0</v>
      </c>
      <c r="L1197">
        <f>IF('Main Data'!H1197="Gallet",1,0)</f>
        <v>0</v>
      </c>
      <c r="M1197">
        <f>IF('Main Data'!H1197="Girard Perregaux",1,0)</f>
        <v>0</v>
      </c>
      <c r="N1197">
        <f>IF('Main Data'!H1197="Gubelin",1,0)</f>
        <v>0</v>
      </c>
      <c r="O1197">
        <f>IF('Main Data'!H1197="Heuer",1,0)</f>
        <v>0</v>
      </c>
      <c r="P1197">
        <f>IF('Main Data'!H1197="IWC",1,0)</f>
        <v>0</v>
      </c>
      <c r="Q1197">
        <f>IF('Main Data'!H1197="JLC",1,0)</f>
        <v>0</v>
      </c>
      <c r="R1197">
        <f>IF('Main Data'!H1197="Longines",1,0)</f>
        <v>0</v>
      </c>
      <c r="S1197">
        <f>IF('Main Data'!H1197="Movado",1,0)</f>
        <v>0</v>
      </c>
      <c r="T1197">
        <f>IF('Main Data'!H1197="Omega",1,0)</f>
        <v>0</v>
      </c>
      <c r="U1197">
        <f>IF('Main Data'!H1197="Panerai",1,0)</f>
        <v>0</v>
      </c>
      <c r="V1197">
        <f>IF('Main Data'!H1197="Patek",1,0)</f>
        <v>0</v>
      </c>
      <c r="W1197">
        <f>IF('Main Data'!H1197="Rolex",1,0)</f>
        <v>0</v>
      </c>
      <c r="X1197">
        <f>IF('Main Data'!H1197="Tudor",1,0)</f>
        <v>0</v>
      </c>
      <c r="Y1197">
        <f>IF('Main Data'!H1197="Ulysse Nardin",1,0)</f>
        <v>0</v>
      </c>
      <c r="Z1197">
        <f>IF('Main Data'!H1197="Universal Geneve",1,0)</f>
        <v>0</v>
      </c>
      <c r="AA1197">
        <f>IF('Main Data'!H1197="Vacheron",1,0)</f>
        <v>0</v>
      </c>
      <c r="AB1197">
        <f>IF('Main Data'!H1197="Zenith",1,0)</f>
        <v>0</v>
      </c>
      <c r="AC1197">
        <f>IF('Main Data'!J1197="Stainless Steel",1,0)</f>
        <v>1</v>
      </c>
      <c r="AD1197">
        <f>IF('Main Data'!J1197="Two-tone",1,0)</f>
        <v>0</v>
      </c>
      <c r="AE1197">
        <f>IF(OR('Main Data'!J1197="YG 18K",'Main Data'!J1197="YG &lt;18K",'Main Data'!J1197="PG 18K",'Main Data'!J1197="PG &lt;18K",'Main Data'!J1197="WG 18K",'Main Data'!J1197="Mixes of 18K",'Main Data'!J1197="Mixes &lt;18K"),1,0)</f>
        <v>0</v>
      </c>
      <c r="AF1197">
        <f>IF('Main Data'!J1197="Platinum",1,0)</f>
        <v>0</v>
      </c>
      <c r="AG1197">
        <f>IF(OR('Main Data'!J1197="PVD",'Main Data'!J1197="Gold Plate",'Main Data'!J1197="Other"),1,0)</f>
        <v>0</v>
      </c>
      <c r="AH1197">
        <f>IF('Main Data'!N1197="Stainless Steel",1,0)</f>
        <v>0</v>
      </c>
      <c r="AI1197">
        <f>IF('Main Data'!N1197="Leather",1,0)</f>
        <v>1</v>
      </c>
      <c r="AJ1197">
        <f>IF('Main Data'!N1197="Two-tone",1,0)</f>
        <v>0</v>
      </c>
      <c r="AK1197">
        <f>IF(OR('Main Data'!N1197="YG 18K",'Main Data'!N1197="PG 18K",'Main Data'!N1197="WG 18K",'Main Data'!N1197="Mixes of 18K"),1,0)</f>
        <v>0</v>
      </c>
      <c r="AL1197">
        <f>IF(OR(,'Main Data'!N1197="PVD",'Main Data'!N1197="Gold plate"),1,0)</f>
        <v>0</v>
      </c>
      <c r="AM1197">
        <f>IF(OR('Main Data'!AV1197="Yes",'Main Data'!AW1197="Yes",'Main Data'!AU1197="Yes"),1,0)</f>
        <v>0</v>
      </c>
      <c r="AN1197">
        <f>IF(OR(ISTEXT('Main Data'!AX1197), ISTEXT('Main Data'!AY1197)),1,0)</f>
        <v>1</v>
      </c>
      <c r="AO1197">
        <f>IF('Main Data'!AZ1197="Yes",1,0)</f>
        <v>0</v>
      </c>
      <c r="AP1197">
        <f>IF('Main Data'!BA1197="Yes",1,0)</f>
        <v>0</v>
      </c>
      <c r="AQ1197">
        <f>IF('Main Data'!BD1197="Yes",1,0)</f>
        <v>0</v>
      </c>
      <c r="AR1197">
        <f>IF('Main Data'!BE1197="A",1,0)</f>
        <v>0</v>
      </c>
      <c r="AS1197">
        <f>IF('Main Data'!BE1197="AA",1,0)</f>
        <v>0</v>
      </c>
      <c r="AT1197">
        <f>IF('Main Data'!BE1197="AAA",1,0)</f>
        <v>1</v>
      </c>
      <c r="AU1197">
        <f>IF('Main Data'!BE1197="AAAA",1,0)</f>
        <v>0</v>
      </c>
      <c r="AV1197">
        <f>IF('Main Data'!P1197="Yes",1,0)</f>
        <v>0</v>
      </c>
      <c r="AW1197">
        <f>IF('Main Data'!AP1197="Yes",1,0)</f>
        <v>0</v>
      </c>
      <c r="AX1197">
        <f>IF(OR('Main Data'!V1197="Yes", 'Main Data'!W1197="Yes",'Main Data'!X1197="Yes"),1,0)</f>
        <v>0</v>
      </c>
      <c r="AY1197">
        <f>IF(OR('Main Data'!Y1197="Yes",'Main Data'!Z1197="Yes"),1,0)</f>
        <v>0</v>
      </c>
      <c r="AZ1197">
        <f>IF('Main Data'!AR1197="Yes",1,0)</f>
        <v>0</v>
      </c>
      <c r="BA1197">
        <f>IF('Main Data'!AS1197="Yes",1,0)</f>
        <v>0</v>
      </c>
      <c r="BB1197">
        <f>IF('Main Data'!AG1197="Yes",1,0)</f>
        <v>0</v>
      </c>
      <c r="BC1197">
        <f>IF('Main Data'!AB1197="Yes",1,0)</f>
        <v>0</v>
      </c>
      <c r="BD1197">
        <f>IF('Main Data'!AA1197="Yes",1,0)</f>
        <v>0</v>
      </c>
      <c r="BE1197">
        <f>IF('Main Data'!AC1197="Yes",1,0)</f>
        <v>0</v>
      </c>
      <c r="BF1197">
        <f>IF('Main Data'!AF1197="Yes",1,0)</f>
        <v>0</v>
      </c>
      <c r="BG1197">
        <f>IF(OR('Main Data'!AI1197="Yes",'Main Data'!AL1197="Yes"),1,0)</f>
        <v>1</v>
      </c>
      <c r="BH1197">
        <f>IF('Main Data'!AJ1197="Yes",1,0)</f>
        <v>0</v>
      </c>
      <c r="BI1197">
        <f>IF('Main Data'!AK1197="Yes",1,0)</f>
        <v>0</v>
      </c>
      <c r="BJ1197">
        <f>IF('Main Data'!AM1197="Yes",1,0)</f>
        <v>0</v>
      </c>
      <c r="BK1197">
        <f>IF('Main Data'!AQ1197="Yes",1,0)</f>
        <v>0</v>
      </c>
      <c r="BL1197" s="21">
        <f t="shared" si="109"/>
        <v>0</v>
      </c>
      <c r="BM1197" s="21">
        <f t="shared" si="110"/>
        <v>1</v>
      </c>
      <c r="BN1197" s="21">
        <f t="shared" si="111"/>
        <v>0</v>
      </c>
      <c r="BO1197" s="21">
        <f t="shared" si="112"/>
        <v>0</v>
      </c>
      <c r="BP1197" s="21">
        <f t="shared" si="113"/>
        <v>0</v>
      </c>
    </row>
    <row r="1198" spans="1:68" x14ac:dyDescent="0.2">
      <c r="A1198">
        <v>1194</v>
      </c>
      <c r="B1198" s="33">
        <f>'Main Data'!C1198</f>
        <v>43597</v>
      </c>
      <c r="C1198">
        <f>'Main Data'!D1198</f>
        <v>266</v>
      </c>
      <c r="D1198" s="26">
        <f>'Main Data'!E1198</f>
        <v>4000</v>
      </c>
      <c r="E1198" s="26">
        <f>'Main Data'!F1198</f>
        <v>5000</v>
      </c>
      <c r="F1198" s="34">
        <f t="shared" si="108"/>
        <v>8.2940496401020276</v>
      </c>
      <c r="G1198">
        <f>IF('Main Data'!H1198="AP",1,0)</f>
        <v>0</v>
      </c>
      <c r="H1198">
        <f>IF('Main Data'!H1198="Blancpain",1,0)</f>
        <v>0</v>
      </c>
      <c r="I1198">
        <f>IF('Main Data'!H1198="Breguet",1,0)</f>
        <v>0</v>
      </c>
      <c r="J1198">
        <f>IF('Main Data'!H1198="Breitling",1,0)</f>
        <v>1</v>
      </c>
      <c r="K1198">
        <f>IF('Main Data'!H1198="Cartier",1,0)</f>
        <v>0</v>
      </c>
      <c r="L1198">
        <f>IF('Main Data'!H1198="Gallet",1,0)</f>
        <v>0</v>
      </c>
      <c r="M1198">
        <f>IF('Main Data'!H1198="Girard Perregaux",1,0)</f>
        <v>0</v>
      </c>
      <c r="N1198">
        <f>IF('Main Data'!H1198="Gubelin",1,0)</f>
        <v>0</v>
      </c>
      <c r="O1198">
        <f>IF('Main Data'!H1198="Heuer",1,0)</f>
        <v>0</v>
      </c>
      <c r="P1198">
        <f>IF('Main Data'!H1198="IWC",1,0)</f>
        <v>0</v>
      </c>
      <c r="Q1198">
        <f>IF('Main Data'!H1198="JLC",1,0)</f>
        <v>0</v>
      </c>
      <c r="R1198">
        <f>IF('Main Data'!H1198="Longines",1,0)</f>
        <v>0</v>
      </c>
      <c r="S1198">
        <f>IF('Main Data'!H1198="Movado",1,0)</f>
        <v>0</v>
      </c>
      <c r="T1198">
        <f>IF('Main Data'!H1198="Omega",1,0)</f>
        <v>0</v>
      </c>
      <c r="U1198">
        <f>IF('Main Data'!H1198="Panerai",1,0)</f>
        <v>0</v>
      </c>
      <c r="V1198">
        <f>IF('Main Data'!H1198="Patek",1,0)</f>
        <v>0</v>
      </c>
      <c r="W1198">
        <f>IF('Main Data'!H1198="Rolex",1,0)</f>
        <v>0</v>
      </c>
      <c r="X1198">
        <f>IF('Main Data'!H1198="Tudor",1,0)</f>
        <v>0</v>
      </c>
      <c r="Y1198">
        <f>IF('Main Data'!H1198="Ulysse Nardin",1,0)</f>
        <v>0</v>
      </c>
      <c r="Z1198">
        <f>IF('Main Data'!H1198="Universal Geneve",1,0)</f>
        <v>0</v>
      </c>
      <c r="AA1198">
        <f>IF('Main Data'!H1198="Vacheron",1,0)</f>
        <v>0</v>
      </c>
      <c r="AB1198">
        <f>IF('Main Data'!H1198="Zenith",1,0)</f>
        <v>0</v>
      </c>
      <c r="AC1198">
        <f>IF('Main Data'!J1198="Stainless Steel",1,0)</f>
        <v>0</v>
      </c>
      <c r="AD1198">
        <f>IF('Main Data'!J1198="Two-tone",1,0)</f>
        <v>0</v>
      </c>
      <c r="AE1198">
        <f>IF(OR('Main Data'!J1198="YG 18K",'Main Data'!J1198="YG &lt;18K",'Main Data'!J1198="PG 18K",'Main Data'!J1198="PG &lt;18K",'Main Data'!J1198="WG 18K",'Main Data'!J1198="Mixes of 18K",'Main Data'!J1198="Mixes &lt;18K"),1,0)</f>
        <v>1</v>
      </c>
      <c r="AF1198">
        <f>IF('Main Data'!J1198="Platinum",1,0)</f>
        <v>0</v>
      </c>
      <c r="AG1198">
        <f>IF(OR('Main Data'!J1198="PVD",'Main Data'!J1198="Gold Plate",'Main Data'!J1198="Other"),1,0)</f>
        <v>0</v>
      </c>
      <c r="AH1198">
        <f>IF('Main Data'!N1198="Stainless Steel",1,0)</f>
        <v>0</v>
      </c>
      <c r="AI1198">
        <f>IF('Main Data'!N1198="Leather",1,0)</f>
        <v>1</v>
      </c>
      <c r="AJ1198">
        <f>IF('Main Data'!N1198="Two-tone",1,0)</f>
        <v>0</v>
      </c>
      <c r="AK1198">
        <f>IF(OR('Main Data'!N1198="YG 18K",'Main Data'!N1198="PG 18K",'Main Data'!N1198="WG 18K",'Main Data'!N1198="Mixes of 18K"),1,0)</f>
        <v>0</v>
      </c>
      <c r="AL1198">
        <f>IF(OR(,'Main Data'!N1198="PVD",'Main Data'!N1198="Gold plate"),1,0)</f>
        <v>0</v>
      </c>
      <c r="AM1198">
        <f>IF(OR('Main Data'!AV1198="Yes",'Main Data'!AW1198="Yes",'Main Data'!AU1198="Yes"),1,0)</f>
        <v>0</v>
      </c>
      <c r="AN1198">
        <f>IF(OR(ISTEXT('Main Data'!AX1198), ISTEXT('Main Data'!AY1198)),1,0)</f>
        <v>0</v>
      </c>
      <c r="AO1198">
        <f>IF('Main Data'!AZ1198="Yes",1,0)</f>
        <v>0</v>
      </c>
      <c r="AP1198">
        <f>IF('Main Data'!BA1198="Yes",1,0)</f>
        <v>0</v>
      </c>
      <c r="AQ1198">
        <f>IF('Main Data'!BD1198="Yes",1,0)</f>
        <v>0</v>
      </c>
      <c r="AR1198">
        <f>IF('Main Data'!BE1198="A",1,0)</f>
        <v>0</v>
      </c>
      <c r="AS1198">
        <f>IF('Main Data'!BE1198="AA",1,0)</f>
        <v>0</v>
      </c>
      <c r="AT1198">
        <f>IF('Main Data'!BE1198="AAA",1,0)</f>
        <v>1</v>
      </c>
      <c r="AU1198">
        <f>IF('Main Data'!BE1198="AAAA",1,0)</f>
        <v>0</v>
      </c>
      <c r="AV1198">
        <f>IF('Main Data'!P1198="Yes",1,0)</f>
        <v>0</v>
      </c>
      <c r="AW1198">
        <f>IF('Main Data'!AP1198="Yes",1,0)</f>
        <v>0</v>
      </c>
      <c r="AX1198">
        <f>IF(OR('Main Data'!V1198="Yes", 'Main Data'!W1198="Yes",'Main Data'!X1198="Yes"),1,0)</f>
        <v>0</v>
      </c>
      <c r="AY1198">
        <f>IF(OR('Main Data'!Y1198="Yes",'Main Data'!Z1198="Yes"),1,0)</f>
        <v>0</v>
      </c>
      <c r="AZ1198">
        <f>IF('Main Data'!AR1198="Yes",1,0)</f>
        <v>0</v>
      </c>
      <c r="BA1198">
        <f>IF('Main Data'!AS1198="Yes",1,0)</f>
        <v>0</v>
      </c>
      <c r="BB1198">
        <f>IF('Main Data'!AG1198="Yes",1,0)</f>
        <v>0</v>
      </c>
      <c r="BC1198">
        <f>IF('Main Data'!AB1198="Yes",1,0)</f>
        <v>0</v>
      </c>
      <c r="BD1198">
        <f>IF('Main Data'!AA1198="Yes",1,0)</f>
        <v>0</v>
      </c>
      <c r="BE1198">
        <f>IF('Main Data'!AC1198="Yes",1,0)</f>
        <v>0</v>
      </c>
      <c r="BF1198">
        <f>IF('Main Data'!AF1198="Yes",1,0)</f>
        <v>0</v>
      </c>
      <c r="BG1198">
        <f>IF(OR('Main Data'!AI1198="Yes",'Main Data'!AL1198="Yes"),1,0)</f>
        <v>1</v>
      </c>
      <c r="BH1198">
        <f>IF('Main Data'!AJ1198="Yes",1,0)</f>
        <v>0</v>
      </c>
      <c r="BI1198">
        <f>IF('Main Data'!AK1198="Yes",1,0)</f>
        <v>0</v>
      </c>
      <c r="BJ1198">
        <f>IF('Main Data'!AM1198="Yes",1,0)</f>
        <v>0</v>
      </c>
      <c r="BK1198">
        <f>IF('Main Data'!AQ1198="Yes",1,0)</f>
        <v>0</v>
      </c>
      <c r="BL1198" s="21">
        <f t="shared" si="109"/>
        <v>0</v>
      </c>
      <c r="BM1198" s="21">
        <f t="shared" si="110"/>
        <v>1</v>
      </c>
      <c r="BN1198" s="21">
        <f t="shared" si="111"/>
        <v>0</v>
      </c>
      <c r="BO1198" s="21">
        <f t="shared" si="112"/>
        <v>0</v>
      </c>
      <c r="BP1198" s="21">
        <f t="shared" si="113"/>
        <v>0</v>
      </c>
    </row>
    <row r="1199" spans="1:68" x14ac:dyDescent="0.2">
      <c r="A1199">
        <v>1195</v>
      </c>
      <c r="B1199" s="33">
        <f>'Main Data'!C1199</f>
        <v>43597</v>
      </c>
      <c r="C1199">
        <f>'Main Data'!D1199</f>
        <v>268</v>
      </c>
      <c r="D1199" s="26">
        <f>'Main Data'!E1199</f>
        <v>6500</v>
      </c>
      <c r="E1199" s="26">
        <f>'Main Data'!F1199</f>
        <v>8125</v>
      </c>
      <c r="F1199" s="34">
        <f t="shared" si="108"/>
        <v>8.7795574558837277</v>
      </c>
      <c r="G1199">
        <f>IF('Main Data'!H1199="AP",1,0)</f>
        <v>0</v>
      </c>
      <c r="H1199">
        <f>IF('Main Data'!H1199="Blancpain",1,0)</f>
        <v>0</v>
      </c>
      <c r="I1199">
        <f>IF('Main Data'!H1199="Breguet",1,0)</f>
        <v>0</v>
      </c>
      <c r="J1199">
        <f>IF('Main Data'!H1199="Breitling",1,0)</f>
        <v>1</v>
      </c>
      <c r="K1199">
        <f>IF('Main Data'!H1199="Cartier",1,0)</f>
        <v>0</v>
      </c>
      <c r="L1199">
        <f>IF('Main Data'!H1199="Gallet",1,0)</f>
        <v>0</v>
      </c>
      <c r="M1199">
        <f>IF('Main Data'!H1199="Girard Perregaux",1,0)</f>
        <v>0</v>
      </c>
      <c r="N1199">
        <f>IF('Main Data'!H1199="Gubelin",1,0)</f>
        <v>0</v>
      </c>
      <c r="O1199">
        <f>IF('Main Data'!H1199="Heuer",1,0)</f>
        <v>0</v>
      </c>
      <c r="P1199">
        <f>IF('Main Data'!H1199="IWC",1,0)</f>
        <v>0</v>
      </c>
      <c r="Q1199">
        <f>IF('Main Data'!H1199="JLC",1,0)</f>
        <v>0</v>
      </c>
      <c r="R1199">
        <f>IF('Main Data'!H1199="Longines",1,0)</f>
        <v>0</v>
      </c>
      <c r="S1199">
        <f>IF('Main Data'!H1199="Movado",1,0)</f>
        <v>0</v>
      </c>
      <c r="T1199">
        <f>IF('Main Data'!H1199="Omega",1,0)</f>
        <v>0</v>
      </c>
      <c r="U1199">
        <f>IF('Main Data'!H1199="Panerai",1,0)</f>
        <v>0</v>
      </c>
      <c r="V1199">
        <f>IF('Main Data'!H1199="Patek",1,0)</f>
        <v>0</v>
      </c>
      <c r="W1199">
        <f>IF('Main Data'!H1199="Rolex",1,0)</f>
        <v>0</v>
      </c>
      <c r="X1199">
        <f>IF('Main Data'!H1199="Tudor",1,0)</f>
        <v>0</v>
      </c>
      <c r="Y1199">
        <f>IF('Main Data'!H1199="Ulysse Nardin",1,0)</f>
        <v>0</v>
      </c>
      <c r="Z1199">
        <f>IF('Main Data'!H1199="Universal Geneve",1,0)</f>
        <v>0</v>
      </c>
      <c r="AA1199">
        <f>IF('Main Data'!H1199="Vacheron",1,0)</f>
        <v>0</v>
      </c>
      <c r="AB1199">
        <f>IF('Main Data'!H1199="Zenith",1,0)</f>
        <v>0</v>
      </c>
      <c r="AC1199">
        <f>IF('Main Data'!J1199="Stainless Steel",1,0)</f>
        <v>1</v>
      </c>
      <c r="AD1199">
        <f>IF('Main Data'!J1199="Two-tone",1,0)</f>
        <v>0</v>
      </c>
      <c r="AE1199">
        <f>IF(OR('Main Data'!J1199="YG 18K",'Main Data'!J1199="YG &lt;18K",'Main Data'!J1199="PG 18K",'Main Data'!J1199="PG &lt;18K",'Main Data'!J1199="WG 18K",'Main Data'!J1199="Mixes of 18K",'Main Data'!J1199="Mixes &lt;18K"),1,0)</f>
        <v>0</v>
      </c>
      <c r="AF1199">
        <f>IF('Main Data'!J1199="Platinum",1,0)</f>
        <v>0</v>
      </c>
      <c r="AG1199">
        <f>IF(OR('Main Data'!J1199="PVD",'Main Data'!J1199="Gold Plate",'Main Data'!J1199="Other"),1,0)</f>
        <v>0</v>
      </c>
      <c r="AH1199">
        <f>IF('Main Data'!N1199="Stainless Steel",1,0)</f>
        <v>0</v>
      </c>
      <c r="AI1199">
        <f>IF('Main Data'!N1199="Leather",1,0)</f>
        <v>1</v>
      </c>
      <c r="AJ1199">
        <f>IF('Main Data'!N1199="Two-tone",1,0)</f>
        <v>0</v>
      </c>
      <c r="AK1199">
        <f>IF(OR('Main Data'!N1199="YG 18K",'Main Data'!N1199="PG 18K",'Main Data'!N1199="WG 18K",'Main Data'!N1199="Mixes of 18K"),1,0)</f>
        <v>0</v>
      </c>
      <c r="AL1199">
        <f>IF(OR(,'Main Data'!N1199="PVD",'Main Data'!N1199="Gold plate"),1,0)</f>
        <v>0</v>
      </c>
      <c r="AM1199">
        <f>IF(OR('Main Data'!AV1199="Yes",'Main Data'!AW1199="Yes",'Main Data'!AU1199="Yes"),1,0)</f>
        <v>0</v>
      </c>
      <c r="AN1199">
        <f>IF(OR(ISTEXT('Main Data'!AX1199), ISTEXT('Main Data'!AY1199)),1,0)</f>
        <v>1</v>
      </c>
      <c r="AO1199">
        <f>IF('Main Data'!AZ1199="Yes",1,0)</f>
        <v>0</v>
      </c>
      <c r="AP1199">
        <f>IF('Main Data'!BA1199="Yes",1,0)</f>
        <v>0</v>
      </c>
      <c r="AQ1199">
        <f>IF('Main Data'!BD1199="Yes",1,0)</f>
        <v>0</v>
      </c>
      <c r="AR1199">
        <f>IF('Main Data'!BE1199="A",1,0)</f>
        <v>0</v>
      </c>
      <c r="AS1199">
        <f>IF('Main Data'!BE1199="AA",1,0)</f>
        <v>0</v>
      </c>
      <c r="AT1199">
        <f>IF('Main Data'!BE1199="AAA",1,0)</f>
        <v>1</v>
      </c>
      <c r="AU1199">
        <f>IF('Main Data'!BE1199="AAAA",1,0)</f>
        <v>0</v>
      </c>
      <c r="AV1199">
        <f>IF('Main Data'!P1199="Yes",1,0)</f>
        <v>0</v>
      </c>
      <c r="AW1199">
        <f>IF('Main Data'!AP1199="Yes",1,0)</f>
        <v>0</v>
      </c>
      <c r="AX1199">
        <f>IF(OR('Main Data'!V1199="Yes", 'Main Data'!W1199="Yes",'Main Data'!X1199="Yes"),1,0)</f>
        <v>0</v>
      </c>
      <c r="AY1199">
        <f>IF(OR('Main Data'!Y1199="Yes",'Main Data'!Z1199="Yes"),1,0)</f>
        <v>0</v>
      </c>
      <c r="AZ1199">
        <f>IF('Main Data'!AR1199="Yes",1,0)</f>
        <v>0</v>
      </c>
      <c r="BA1199">
        <f>IF('Main Data'!AS1199="Yes",1,0)</f>
        <v>0</v>
      </c>
      <c r="BB1199">
        <f>IF('Main Data'!AG1199="Yes",1,0)</f>
        <v>0</v>
      </c>
      <c r="BC1199">
        <f>IF('Main Data'!AB1199="Yes",1,0)</f>
        <v>0</v>
      </c>
      <c r="BD1199">
        <f>IF('Main Data'!AA1199="Yes",1,0)</f>
        <v>0</v>
      </c>
      <c r="BE1199">
        <f>IF('Main Data'!AC1199="Yes",1,0)</f>
        <v>0</v>
      </c>
      <c r="BF1199">
        <f>IF('Main Data'!AF1199="Yes",1,0)</f>
        <v>0</v>
      </c>
      <c r="BG1199">
        <f>IF(OR('Main Data'!AI1199="Yes",'Main Data'!AL1199="Yes"),1,0)</f>
        <v>1</v>
      </c>
      <c r="BH1199">
        <f>IF('Main Data'!AJ1199="Yes",1,0)</f>
        <v>0</v>
      </c>
      <c r="BI1199">
        <f>IF('Main Data'!AK1199="Yes",1,0)</f>
        <v>0</v>
      </c>
      <c r="BJ1199">
        <f>IF('Main Data'!AM1199="Yes",1,0)</f>
        <v>0</v>
      </c>
      <c r="BK1199">
        <f>IF('Main Data'!AQ1199="Yes",1,0)</f>
        <v>0</v>
      </c>
      <c r="BL1199" s="21">
        <f t="shared" si="109"/>
        <v>0</v>
      </c>
      <c r="BM1199" s="21">
        <f t="shared" si="110"/>
        <v>1</v>
      </c>
      <c r="BN1199" s="21">
        <f t="shared" si="111"/>
        <v>0</v>
      </c>
      <c r="BO1199" s="21">
        <f t="shared" si="112"/>
        <v>0</v>
      </c>
      <c r="BP1199" s="21">
        <f t="shared" si="113"/>
        <v>0</v>
      </c>
    </row>
    <row r="1200" spans="1:68" x14ac:dyDescent="0.2">
      <c r="A1200">
        <v>1196</v>
      </c>
      <c r="B1200" s="33">
        <f>'Main Data'!C1200</f>
        <v>43597</v>
      </c>
      <c r="C1200">
        <f>'Main Data'!D1200</f>
        <v>269</v>
      </c>
      <c r="D1200" s="26">
        <f>'Main Data'!E1200</f>
        <v>4300</v>
      </c>
      <c r="E1200" s="26">
        <f>'Main Data'!F1200</f>
        <v>5375</v>
      </c>
      <c r="F1200" s="34">
        <f t="shared" si="108"/>
        <v>8.3663703016816537</v>
      </c>
      <c r="G1200">
        <f>IF('Main Data'!H1200="AP",1,0)</f>
        <v>0</v>
      </c>
      <c r="H1200">
        <f>IF('Main Data'!H1200="Blancpain",1,0)</f>
        <v>0</v>
      </c>
      <c r="I1200">
        <f>IF('Main Data'!H1200="Breguet",1,0)</f>
        <v>0</v>
      </c>
      <c r="J1200">
        <f>IF('Main Data'!H1200="Breitling",1,0)</f>
        <v>1</v>
      </c>
      <c r="K1200">
        <f>IF('Main Data'!H1200="Cartier",1,0)</f>
        <v>0</v>
      </c>
      <c r="L1200">
        <f>IF('Main Data'!H1200="Gallet",1,0)</f>
        <v>0</v>
      </c>
      <c r="M1200">
        <f>IF('Main Data'!H1200="Girard Perregaux",1,0)</f>
        <v>0</v>
      </c>
      <c r="N1200">
        <f>IF('Main Data'!H1200="Gubelin",1,0)</f>
        <v>0</v>
      </c>
      <c r="O1200">
        <f>IF('Main Data'!H1200="Heuer",1,0)</f>
        <v>0</v>
      </c>
      <c r="P1200">
        <f>IF('Main Data'!H1200="IWC",1,0)</f>
        <v>0</v>
      </c>
      <c r="Q1200">
        <f>IF('Main Data'!H1200="JLC",1,0)</f>
        <v>0</v>
      </c>
      <c r="R1200">
        <f>IF('Main Data'!H1200="Longines",1,0)</f>
        <v>0</v>
      </c>
      <c r="S1200">
        <f>IF('Main Data'!H1200="Movado",1,0)</f>
        <v>0</v>
      </c>
      <c r="T1200">
        <f>IF('Main Data'!H1200="Omega",1,0)</f>
        <v>0</v>
      </c>
      <c r="U1200">
        <f>IF('Main Data'!H1200="Panerai",1,0)</f>
        <v>0</v>
      </c>
      <c r="V1200">
        <f>IF('Main Data'!H1200="Patek",1,0)</f>
        <v>0</v>
      </c>
      <c r="W1200">
        <f>IF('Main Data'!H1200="Rolex",1,0)</f>
        <v>0</v>
      </c>
      <c r="X1200">
        <f>IF('Main Data'!H1200="Tudor",1,0)</f>
        <v>0</v>
      </c>
      <c r="Y1200">
        <f>IF('Main Data'!H1200="Ulysse Nardin",1,0)</f>
        <v>0</v>
      </c>
      <c r="Z1200">
        <f>IF('Main Data'!H1200="Universal Geneve",1,0)</f>
        <v>0</v>
      </c>
      <c r="AA1200">
        <f>IF('Main Data'!H1200="Vacheron",1,0)</f>
        <v>0</v>
      </c>
      <c r="AB1200">
        <f>IF('Main Data'!H1200="Zenith",1,0)</f>
        <v>0</v>
      </c>
      <c r="AC1200">
        <f>IF('Main Data'!J1200="Stainless Steel",1,0)</f>
        <v>1</v>
      </c>
      <c r="AD1200">
        <f>IF('Main Data'!J1200="Two-tone",1,0)</f>
        <v>0</v>
      </c>
      <c r="AE1200">
        <f>IF(OR('Main Data'!J1200="YG 18K",'Main Data'!J1200="YG &lt;18K",'Main Data'!J1200="PG 18K",'Main Data'!J1200="PG &lt;18K",'Main Data'!J1200="WG 18K",'Main Data'!J1200="Mixes of 18K",'Main Data'!J1200="Mixes &lt;18K"),1,0)</f>
        <v>0</v>
      </c>
      <c r="AF1200">
        <f>IF('Main Data'!J1200="Platinum",1,0)</f>
        <v>0</v>
      </c>
      <c r="AG1200">
        <f>IF(OR('Main Data'!J1200="PVD",'Main Data'!J1200="Gold Plate",'Main Data'!J1200="Other"),1,0)</f>
        <v>0</v>
      </c>
      <c r="AH1200">
        <f>IF('Main Data'!N1200="Stainless Steel",1,0)</f>
        <v>0</v>
      </c>
      <c r="AI1200">
        <f>IF('Main Data'!N1200="Leather",1,0)</f>
        <v>1</v>
      </c>
      <c r="AJ1200">
        <f>IF('Main Data'!N1200="Two-tone",1,0)</f>
        <v>0</v>
      </c>
      <c r="AK1200">
        <f>IF(OR('Main Data'!N1200="YG 18K",'Main Data'!N1200="PG 18K",'Main Data'!N1200="WG 18K",'Main Data'!N1200="Mixes of 18K"),1,0)</f>
        <v>0</v>
      </c>
      <c r="AL1200">
        <f>IF(OR(,'Main Data'!N1200="PVD",'Main Data'!N1200="Gold plate"),1,0)</f>
        <v>0</v>
      </c>
      <c r="AM1200">
        <f>IF(OR('Main Data'!AV1200="Yes",'Main Data'!AW1200="Yes",'Main Data'!AU1200="Yes"),1,0)</f>
        <v>0</v>
      </c>
      <c r="AN1200">
        <f>IF(OR(ISTEXT('Main Data'!AX1200), ISTEXT('Main Data'!AY1200)),1,0)</f>
        <v>1</v>
      </c>
      <c r="AO1200">
        <f>IF('Main Data'!AZ1200="Yes",1,0)</f>
        <v>0</v>
      </c>
      <c r="AP1200">
        <f>IF('Main Data'!BA1200="Yes",1,0)</f>
        <v>0</v>
      </c>
      <c r="AQ1200">
        <f>IF('Main Data'!BD1200="Yes",1,0)</f>
        <v>0</v>
      </c>
      <c r="AR1200">
        <f>IF('Main Data'!BE1200="A",1,0)</f>
        <v>0</v>
      </c>
      <c r="AS1200">
        <f>IF('Main Data'!BE1200="AA",1,0)</f>
        <v>1</v>
      </c>
      <c r="AT1200">
        <f>IF('Main Data'!BE1200="AAA",1,0)</f>
        <v>0</v>
      </c>
      <c r="AU1200">
        <f>IF('Main Data'!BE1200="AAAA",1,0)</f>
        <v>0</v>
      </c>
      <c r="AV1200">
        <f>IF('Main Data'!P1200="Yes",1,0)</f>
        <v>0</v>
      </c>
      <c r="AW1200">
        <f>IF('Main Data'!AP1200="Yes",1,0)</f>
        <v>0</v>
      </c>
      <c r="AX1200">
        <f>IF(OR('Main Data'!V1200="Yes", 'Main Data'!W1200="Yes",'Main Data'!X1200="Yes"),1,0)</f>
        <v>0</v>
      </c>
      <c r="AY1200">
        <f>IF(OR('Main Data'!Y1200="Yes",'Main Data'!Z1200="Yes"),1,0)</f>
        <v>0</v>
      </c>
      <c r="AZ1200">
        <f>IF('Main Data'!AR1200="Yes",1,0)</f>
        <v>0</v>
      </c>
      <c r="BA1200">
        <f>IF('Main Data'!AS1200="Yes",1,0)</f>
        <v>0</v>
      </c>
      <c r="BB1200">
        <f>IF('Main Data'!AG1200="Yes",1,0)</f>
        <v>0</v>
      </c>
      <c r="BC1200">
        <f>IF('Main Data'!AB1200="Yes",1,0)</f>
        <v>0</v>
      </c>
      <c r="BD1200">
        <f>IF('Main Data'!AA1200="Yes",1,0)</f>
        <v>0</v>
      </c>
      <c r="BE1200">
        <f>IF('Main Data'!AC1200="Yes",1,0)</f>
        <v>0</v>
      </c>
      <c r="BF1200">
        <f>IF('Main Data'!AF1200="Yes",1,0)</f>
        <v>0</v>
      </c>
      <c r="BG1200">
        <f>IF(OR('Main Data'!AI1200="Yes",'Main Data'!AL1200="Yes"),1,0)</f>
        <v>1</v>
      </c>
      <c r="BH1200">
        <f>IF('Main Data'!AJ1200="Yes",1,0)</f>
        <v>0</v>
      </c>
      <c r="BI1200">
        <f>IF('Main Data'!AK1200="Yes",1,0)</f>
        <v>0</v>
      </c>
      <c r="BJ1200">
        <f>IF('Main Data'!AM1200="Yes",1,0)</f>
        <v>0</v>
      </c>
      <c r="BK1200">
        <f>IF('Main Data'!AQ1200="Yes",1,0)</f>
        <v>0</v>
      </c>
      <c r="BL1200" s="21">
        <f t="shared" si="109"/>
        <v>0</v>
      </c>
      <c r="BM1200" s="21">
        <f t="shared" si="110"/>
        <v>1</v>
      </c>
      <c r="BN1200" s="21">
        <f t="shared" si="111"/>
        <v>0</v>
      </c>
      <c r="BO1200" s="21">
        <f t="shared" si="112"/>
        <v>0</v>
      </c>
      <c r="BP1200" s="21">
        <f t="shared" si="113"/>
        <v>0</v>
      </c>
    </row>
    <row r="1201" spans="1:68" x14ac:dyDescent="0.2">
      <c r="A1201">
        <v>1197</v>
      </c>
      <c r="B1201" s="33">
        <f>'Main Data'!C1201</f>
        <v>43597</v>
      </c>
      <c r="C1201">
        <f>'Main Data'!D1201</f>
        <v>270</v>
      </c>
      <c r="D1201" s="26">
        <f>'Main Data'!E1201</f>
        <v>4500</v>
      </c>
      <c r="E1201" s="26">
        <f>'Main Data'!F1201</f>
        <v>5625</v>
      </c>
      <c r="F1201" s="34">
        <f t="shared" si="108"/>
        <v>8.4118326757584114</v>
      </c>
      <c r="G1201">
        <f>IF('Main Data'!H1201="AP",1,0)</f>
        <v>0</v>
      </c>
      <c r="H1201">
        <f>IF('Main Data'!H1201="Blancpain",1,0)</f>
        <v>0</v>
      </c>
      <c r="I1201">
        <f>IF('Main Data'!H1201="Breguet",1,0)</f>
        <v>0</v>
      </c>
      <c r="J1201">
        <f>IF('Main Data'!H1201="Breitling",1,0)</f>
        <v>1</v>
      </c>
      <c r="K1201">
        <f>IF('Main Data'!H1201="Cartier",1,0)</f>
        <v>0</v>
      </c>
      <c r="L1201">
        <f>IF('Main Data'!H1201="Gallet",1,0)</f>
        <v>0</v>
      </c>
      <c r="M1201">
        <f>IF('Main Data'!H1201="Girard Perregaux",1,0)</f>
        <v>0</v>
      </c>
      <c r="N1201">
        <f>IF('Main Data'!H1201="Gubelin",1,0)</f>
        <v>0</v>
      </c>
      <c r="O1201">
        <f>IF('Main Data'!H1201="Heuer",1,0)</f>
        <v>0</v>
      </c>
      <c r="P1201">
        <f>IF('Main Data'!H1201="IWC",1,0)</f>
        <v>0</v>
      </c>
      <c r="Q1201">
        <f>IF('Main Data'!H1201="JLC",1,0)</f>
        <v>0</v>
      </c>
      <c r="R1201">
        <f>IF('Main Data'!H1201="Longines",1,0)</f>
        <v>0</v>
      </c>
      <c r="S1201">
        <f>IF('Main Data'!H1201="Movado",1,0)</f>
        <v>0</v>
      </c>
      <c r="T1201">
        <f>IF('Main Data'!H1201="Omega",1,0)</f>
        <v>0</v>
      </c>
      <c r="U1201">
        <f>IF('Main Data'!H1201="Panerai",1,0)</f>
        <v>0</v>
      </c>
      <c r="V1201">
        <f>IF('Main Data'!H1201="Patek",1,0)</f>
        <v>0</v>
      </c>
      <c r="W1201">
        <f>IF('Main Data'!H1201="Rolex",1,0)</f>
        <v>0</v>
      </c>
      <c r="X1201">
        <f>IF('Main Data'!H1201="Tudor",1,0)</f>
        <v>0</v>
      </c>
      <c r="Y1201">
        <f>IF('Main Data'!H1201="Ulysse Nardin",1,0)</f>
        <v>0</v>
      </c>
      <c r="Z1201">
        <f>IF('Main Data'!H1201="Universal Geneve",1,0)</f>
        <v>0</v>
      </c>
      <c r="AA1201">
        <f>IF('Main Data'!H1201="Vacheron",1,0)</f>
        <v>0</v>
      </c>
      <c r="AB1201">
        <f>IF('Main Data'!H1201="Zenith",1,0)</f>
        <v>0</v>
      </c>
      <c r="AC1201">
        <f>IF('Main Data'!J1201="Stainless Steel",1,0)</f>
        <v>1</v>
      </c>
      <c r="AD1201">
        <f>IF('Main Data'!J1201="Two-tone",1,0)</f>
        <v>0</v>
      </c>
      <c r="AE1201">
        <f>IF(OR('Main Data'!J1201="YG 18K",'Main Data'!J1201="YG &lt;18K",'Main Data'!J1201="PG 18K",'Main Data'!J1201="PG &lt;18K",'Main Data'!J1201="WG 18K",'Main Data'!J1201="Mixes of 18K",'Main Data'!J1201="Mixes &lt;18K"),1,0)</f>
        <v>0</v>
      </c>
      <c r="AF1201">
        <f>IF('Main Data'!J1201="Platinum",1,0)</f>
        <v>0</v>
      </c>
      <c r="AG1201">
        <f>IF(OR('Main Data'!J1201="PVD",'Main Data'!J1201="Gold Plate",'Main Data'!J1201="Other"),1,0)</f>
        <v>0</v>
      </c>
      <c r="AH1201">
        <f>IF('Main Data'!N1201="Stainless Steel",1,0)</f>
        <v>1</v>
      </c>
      <c r="AI1201">
        <f>IF('Main Data'!N1201="Leather",1,0)</f>
        <v>0</v>
      </c>
      <c r="AJ1201">
        <f>IF('Main Data'!N1201="Two-tone",1,0)</f>
        <v>0</v>
      </c>
      <c r="AK1201">
        <f>IF(OR('Main Data'!N1201="YG 18K",'Main Data'!N1201="PG 18K",'Main Data'!N1201="WG 18K",'Main Data'!N1201="Mixes of 18K"),1,0)</f>
        <v>0</v>
      </c>
      <c r="AL1201">
        <f>IF(OR(,'Main Data'!N1201="PVD",'Main Data'!N1201="Gold plate"),1,0)</f>
        <v>0</v>
      </c>
      <c r="AM1201">
        <f>IF(OR('Main Data'!AV1201="Yes",'Main Data'!AW1201="Yes",'Main Data'!AU1201="Yes"),1,0)</f>
        <v>0</v>
      </c>
      <c r="AN1201">
        <f>IF(OR(ISTEXT('Main Data'!AX1201), ISTEXT('Main Data'!AY1201)),1,0)</f>
        <v>0</v>
      </c>
      <c r="AO1201">
        <f>IF('Main Data'!AZ1201="Yes",1,0)</f>
        <v>0</v>
      </c>
      <c r="AP1201">
        <f>IF('Main Data'!BA1201="Yes",1,0)</f>
        <v>0</v>
      </c>
      <c r="AQ1201">
        <f>IF('Main Data'!BD1201="Yes",1,0)</f>
        <v>0</v>
      </c>
      <c r="AR1201">
        <f>IF('Main Data'!BE1201="A",1,0)</f>
        <v>0</v>
      </c>
      <c r="AS1201">
        <f>IF('Main Data'!BE1201="AA",1,0)</f>
        <v>1</v>
      </c>
      <c r="AT1201">
        <f>IF('Main Data'!BE1201="AAA",1,0)</f>
        <v>0</v>
      </c>
      <c r="AU1201">
        <f>IF('Main Data'!BE1201="AAAA",1,0)</f>
        <v>0</v>
      </c>
      <c r="AV1201">
        <f>IF('Main Data'!P1201="Yes",1,0)</f>
        <v>0</v>
      </c>
      <c r="AW1201">
        <f>IF('Main Data'!AP1201="Yes",1,0)</f>
        <v>0</v>
      </c>
      <c r="AX1201">
        <f>IF(OR('Main Data'!V1201="Yes", 'Main Data'!W1201="Yes",'Main Data'!X1201="Yes"),1,0)</f>
        <v>0</v>
      </c>
      <c r="AY1201">
        <f>IF(OR('Main Data'!Y1201="Yes",'Main Data'!Z1201="Yes"),1,0)</f>
        <v>0</v>
      </c>
      <c r="AZ1201">
        <f>IF('Main Data'!AR1201="Yes",1,0)</f>
        <v>0</v>
      </c>
      <c r="BA1201">
        <f>IF('Main Data'!AS1201="Yes",1,0)</f>
        <v>0</v>
      </c>
      <c r="BB1201">
        <f>IF('Main Data'!AG1201="Yes",1,0)</f>
        <v>0</v>
      </c>
      <c r="BC1201">
        <f>IF('Main Data'!AB1201="Yes",1,0)</f>
        <v>0</v>
      </c>
      <c r="BD1201">
        <f>IF('Main Data'!AA1201="Yes",1,0)</f>
        <v>0</v>
      </c>
      <c r="BE1201">
        <f>IF('Main Data'!AC1201="Yes",1,0)</f>
        <v>0</v>
      </c>
      <c r="BF1201">
        <f>IF('Main Data'!AF1201="Yes",1,0)</f>
        <v>0</v>
      </c>
      <c r="BG1201">
        <f>IF(OR('Main Data'!AI1201="Yes",'Main Data'!AL1201="Yes"),1,0)</f>
        <v>1</v>
      </c>
      <c r="BH1201">
        <f>IF('Main Data'!AJ1201="Yes",1,0)</f>
        <v>0</v>
      </c>
      <c r="BI1201">
        <f>IF('Main Data'!AK1201="Yes",1,0)</f>
        <v>0</v>
      </c>
      <c r="BJ1201">
        <f>IF('Main Data'!AM1201="Yes",1,0)</f>
        <v>0</v>
      </c>
      <c r="BK1201">
        <f>IF('Main Data'!AQ1201="Yes",1,0)</f>
        <v>0</v>
      </c>
      <c r="BL1201" s="21">
        <f t="shared" si="109"/>
        <v>0</v>
      </c>
      <c r="BM1201" s="21">
        <f t="shared" si="110"/>
        <v>1</v>
      </c>
      <c r="BN1201" s="21">
        <f t="shared" si="111"/>
        <v>0</v>
      </c>
      <c r="BO1201" s="21">
        <f t="shared" si="112"/>
        <v>0</v>
      </c>
      <c r="BP1201" s="21">
        <f t="shared" si="113"/>
        <v>0</v>
      </c>
    </row>
    <row r="1202" spans="1:68" x14ac:dyDescent="0.2">
      <c r="A1202">
        <v>1198</v>
      </c>
      <c r="B1202" s="33">
        <f>'Main Data'!C1202</f>
        <v>43597</v>
      </c>
      <c r="C1202">
        <f>'Main Data'!D1202</f>
        <v>271</v>
      </c>
      <c r="D1202" s="26">
        <f>'Main Data'!E1202</f>
        <v>1600</v>
      </c>
      <c r="E1202" s="26">
        <f>'Main Data'!F1202</f>
        <v>2000</v>
      </c>
      <c r="F1202" s="34">
        <f t="shared" si="108"/>
        <v>7.3777589082278725</v>
      </c>
      <c r="G1202">
        <f>IF('Main Data'!H1202="AP",1,0)</f>
        <v>0</v>
      </c>
      <c r="H1202">
        <f>IF('Main Data'!H1202="Blancpain",1,0)</f>
        <v>0</v>
      </c>
      <c r="I1202">
        <f>IF('Main Data'!H1202="Breguet",1,0)</f>
        <v>0</v>
      </c>
      <c r="J1202">
        <f>IF('Main Data'!H1202="Breitling",1,0)</f>
        <v>1</v>
      </c>
      <c r="K1202">
        <f>IF('Main Data'!H1202="Cartier",1,0)</f>
        <v>0</v>
      </c>
      <c r="L1202">
        <f>IF('Main Data'!H1202="Gallet",1,0)</f>
        <v>0</v>
      </c>
      <c r="M1202">
        <f>IF('Main Data'!H1202="Girard Perregaux",1,0)</f>
        <v>0</v>
      </c>
      <c r="N1202">
        <f>IF('Main Data'!H1202="Gubelin",1,0)</f>
        <v>0</v>
      </c>
      <c r="O1202">
        <f>IF('Main Data'!H1202="Heuer",1,0)</f>
        <v>0</v>
      </c>
      <c r="P1202">
        <f>IF('Main Data'!H1202="IWC",1,0)</f>
        <v>0</v>
      </c>
      <c r="Q1202">
        <f>IF('Main Data'!H1202="JLC",1,0)</f>
        <v>0</v>
      </c>
      <c r="R1202">
        <f>IF('Main Data'!H1202="Longines",1,0)</f>
        <v>0</v>
      </c>
      <c r="S1202">
        <f>IF('Main Data'!H1202="Movado",1,0)</f>
        <v>0</v>
      </c>
      <c r="T1202">
        <f>IF('Main Data'!H1202="Omega",1,0)</f>
        <v>0</v>
      </c>
      <c r="U1202">
        <f>IF('Main Data'!H1202="Panerai",1,0)</f>
        <v>0</v>
      </c>
      <c r="V1202">
        <f>IF('Main Data'!H1202="Patek",1,0)</f>
        <v>0</v>
      </c>
      <c r="W1202">
        <f>IF('Main Data'!H1202="Rolex",1,0)</f>
        <v>0</v>
      </c>
      <c r="X1202">
        <f>IF('Main Data'!H1202="Tudor",1,0)</f>
        <v>0</v>
      </c>
      <c r="Y1202">
        <f>IF('Main Data'!H1202="Ulysse Nardin",1,0)</f>
        <v>0</v>
      </c>
      <c r="Z1202">
        <f>IF('Main Data'!H1202="Universal Geneve",1,0)</f>
        <v>0</v>
      </c>
      <c r="AA1202">
        <f>IF('Main Data'!H1202="Vacheron",1,0)</f>
        <v>0</v>
      </c>
      <c r="AB1202">
        <f>IF('Main Data'!H1202="Zenith",1,0)</f>
        <v>0</v>
      </c>
      <c r="AC1202">
        <f>IF('Main Data'!J1202="Stainless Steel",1,0)</f>
        <v>1</v>
      </c>
      <c r="AD1202">
        <f>IF('Main Data'!J1202="Two-tone",1,0)</f>
        <v>0</v>
      </c>
      <c r="AE1202">
        <f>IF(OR('Main Data'!J1202="YG 18K",'Main Data'!J1202="YG &lt;18K",'Main Data'!J1202="PG 18K",'Main Data'!J1202="PG &lt;18K",'Main Data'!J1202="WG 18K",'Main Data'!J1202="Mixes of 18K",'Main Data'!J1202="Mixes &lt;18K"),1,0)</f>
        <v>0</v>
      </c>
      <c r="AF1202">
        <f>IF('Main Data'!J1202="Platinum",1,0)</f>
        <v>0</v>
      </c>
      <c r="AG1202">
        <f>IF(OR('Main Data'!J1202="PVD",'Main Data'!J1202="Gold Plate",'Main Data'!J1202="Other"),1,0)</f>
        <v>0</v>
      </c>
      <c r="AH1202">
        <f>IF('Main Data'!N1202="Stainless Steel",1,0)</f>
        <v>0</v>
      </c>
      <c r="AI1202">
        <f>IF('Main Data'!N1202="Leather",1,0)</f>
        <v>1</v>
      </c>
      <c r="AJ1202">
        <f>IF('Main Data'!N1202="Two-tone",1,0)</f>
        <v>0</v>
      </c>
      <c r="AK1202">
        <f>IF(OR('Main Data'!N1202="YG 18K",'Main Data'!N1202="PG 18K",'Main Data'!N1202="WG 18K",'Main Data'!N1202="Mixes of 18K"),1,0)</f>
        <v>0</v>
      </c>
      <c r="AL1202">
        <f>IF(OR(,'Main Data'!N1202="PVD",'Main Data'!N1202="Gold plate"),1,0)</f>
        <v>0</v>
      </c>
      <c r="AM1202">
        <f>IF(OR('Main Data'!AV1202="Yes",'Main Data'!AW1202="Yes",'Main Data'!AU1202="Yes"),1,0)</f>
        <v>0</v>
      </c>
      <c r="AN1202">
        <f>IF(OR(ISTEXT('Main Data'!AX1202), ISTEXT('Main Data'!AY1202)),1,0)</f>
        <v>0</v>
      </c>
      <c r="AO1202">
        <f>IF('Main Data'!AZ1202="Yes",1,0)</f>
        <v>0</v>
      </c>
      <c r="AP1202">
        <f>IF('Main Data'!BA1202="Yes",1,0)</f>
        <v>0</v>
      </c>
      <c r="AQ1202">
        <f>IF('Main Data'!BD1202="Yes",1,0)</f>
        <v>0</v>
      </c>
      <c r="AR1202">
        <f>IF('Main Data'!BE1202="A",1,0)</f>
        <v>0</v>
      </c>
      <c r="AS1202">
        <f>IF('Main Data'!BE1202="AA",1,0)</f>
        <v>1</v>
      </c>
      <c r="AT1202">
        <f>IF('Main Data'!BE1202="AAA",1,0)</f>
        <v>0</v>
      </c>
      <c r="AU1202">
        <f>IF('Main Data'!BE1202="AAAA",1,0)</f>
        <v>0</v>
      </c>
      <c r="AV1202">
        <f>IF('Main Data'!P1202="Yes",1,0)</f>
        <v>0</v>
      </c>
      <c r="AW1202">
        <f>IF('Main Data'!AP1202="Yes",1,0)</f>
        <v>0</v>
      </c>
      <c r="AX1202">
        <f>IF(OR('Main Data'!V1202="Yes", 'Main Data'!W1202="Yes",'Main Data'!X1202="Yes"),1,0)</f>
        <v>1</v>
      </c>
      <c r="AY1202">
        <f>IF(OR('Main Data'!Y1202="Yes",'Main Data'!Z1202="Yes"),1,0)</f>
        <v>0</v>
      </c>
      <c r="AZ1202">
        <f>IF('Main Data'!AR1202="Yes",1,0)</f>
        <v>0</v>
      </c>
      <c r="BA1202">
        <f>IF('Main Data'!AS1202="Yes",1,0)</f>
        <v>0</v>
      </c>
      <c r="BB1202">
        <f>IF('Main Data'!AG1202="Yes",1,0)</f>
        <v>0</v>
      </c>
      <c r="BC1202">
        <f>IF('Main Data'!AB1202="Yes",1,0)</f>
        <v>0</v>
      </c>
      <c r="BD1202">
        <f>IF('Main Data'!AA1202="Yes",1,0)</f>
        <v>0</v>
      </c>
      <c r="BE1202">
        <f>IF('Main Data'!AC1202="Yes",1,0)</f>
        <v>0</v>
      </c>
      <c r="BF1202">
        <f>IF('Main Data'!AF1202="Yes",1,0)</f>
        <v>0</v>
      </c>
      <c r="BG1202">
        <f>IF(OR('Main Data'!AI1202="Yes",'Main Data'!AL1202="Yes"),1,0)</f>
        <v>1</v>
      </c>
      <c r="BH1202">
        <f>IF('Main Data'!AJ1202="Yes",1,0)</f>
        <v>0</v>
      </c>
      <c r="BI1202">
        <f>IF('Main Data'!AK1202="Yes",1,0)</f>
        <v>0</v>
      </c>
      <c r="BJ1202">
        <f>IF('Main Data'!AM1202="Yes",1,0)</f>
        <v>0</v>
      </c>
      <c r="BK1202">
        <f>IF('Main Data'!AQ1202="Yes",1,0)</f>
        <v>0</v>
      </c>
      <c r="BL1202" s="21">
        <f t="shared" si="109"/>
        <v>0</v>
      </c>
      <c r="BM1202" s="21">
        <f t="shared" si="110"/>
        <v>1</v>
      </c>
      <c r="BN1202" s="21">
        <f t="shared" si="111"/>
        <v>0</v>
      </c>
      <c r="BO1202" s="21">
        <f t="shared" si="112"/>
        <v>0</v>
      </c>
      <c r="BP1202" s="21">
        <f t="shared" si="113"/>
        <v>0</v>
      </c>
    </row>
    <row r="1203" spans="1:68" x14ac:dyDescent="0.2">
      <c r="A1203">
        <v>1199</v>
      </c>
      <c r="B1203" s="33">
        <f>'Main Data'!C1203</f>
        <v>43597</v>
      </c>
      <c r="C1203">
        <f>'Main Data'!D1203</f>
        <v>272</v>
      </c>
      <c r="D1203" s="26">
        <f>'Main Data'!E1203</f>
        <v>4000</v>
      </c>
      <c r="E1203" s="26">
        <f>'Main Data'!F1203</f>
        <v>5000</v>
      </c>
      <c r="F1203" s="34">
        <f t="shared" si="108"/>
        <v>8.2940496401020276</v>
      </c>
      <c r="G1203">
        <f>IF('Main Data'!H1203="AP",1,0)</f>
        <v>0</v>
      </c>
      <c r="H1203">
        <f>IF('Main Data'!H1203="Blancpain",1,0)</f>
        <v>0</v>
      </c>
      <c r="I1203">
        <f>IF('Main Data'!H1203="Breguet",1,0)</f>
        <v>0</v>
      </c>
      <c r="J1203">
        <f>IF('Main Data'!H1203="Breitling",1,0)</f>
        <v>1</v>
      </c>
      <c r="K1203">
        <f>IF('Main Data'!H1203="Cartier",1,0)</f>
        <v>0</v>
      </c>
      <c r="L1203">
        <f>IF('Main Data'!H1203="Gallet",1,0)</f>
        <v>0</v>
      </c>
      <c r="M1203">
        <f>IF('Main Data'!H1203="Girard Perregaux",1,0)</f>
        <v>0</v>
      </c>
      <c r="N1203">
        <f>IF('Main Data'!H1203="Gubelin",1,0)</f>
        <v>0</v>
      </c>
      <c r="O1203">
        <f>IF('Main Data'!H1203="Heuer",1,0)</f>
        <v>0</v>
      </c>
      <c r="P1203">
        <f>IF('Main Data'!H1203="IWC",1,0)</f>
        <v>0</v>
      </c>
      <c r="Q1203">
        <f>IF('Main Data'!H1203="JLC",1,0)</f>
        <v>0</v>
      </c>
      <c r="R1203">
        <f>IF('Main Data'!H1203="Longines",1,0)</f>
        <v>0</v>
      </c>
      <c r="S1203">
        <f>IF('Main Data'!H1203="Movado",1,0)</f>
        <v>0</v>
      </c>
      <c r="T1203">
        <f>IF('Main Data'!H1203="Omega",1,0)</f>
        <v>0</v>
      </c>
      <c r="U1203">
        <f>IF('Main Data'!H1203="Panerai",1,0)</f>
        <v>0</v>
      </c>
      <c r="V1203">
        <f>IF('Main Data'!H1203="Patek",1,0)</f>
        <v>0</v>
      </c>
      <c r="W1203">
        <f>IF('Main Data'!H1203="Rolex",1,0)</f>
        <v>0</v>
      </c>
      <c r="X1203">
        <f>IF('Main Data'!H1203="Tudor",1,0)</f>
        <v>0</v>
      </c>
      <c r="Y1203">
        <f>IF('Main Data'!H1203="Ulysse Nardin",1,0)</f>
        <v>0</v>
      </c>
      <c r="Z1203">
        <f>IF('Main Data'!H1203="Universal Geneve",1,0)</f>
        <v>0</v>
      </c>
      <c r="AA1203">
        <f>IF('Main Data'!H1203="Vacheron",1,0)</f>
        <v>0</v>
      </c>
      <c r="AB1203">
        <f>IF('Main Data'!H1203="Zenith",1,0)</f>
        <v>0</v>
      </c>
      <c r="AC1203">
        <f>IF('Main Data'!J1203="Stainless Steel",1,0)</f>
        <v>1</v>
      </c>
      <c r="AD1203">
        <f>IF('Main Data'!J1203="Two-tone",1,0)</f>
        <v>0</v>
      </c>
      <c r="AE1203">
        <f>IF(OR('Main Data'!J1203="YG 18K",'Main Data'!J1203="YG &lt;18K",'Main Data'!J1203="PG 18K",'Main Data'!J1203="PG &lt;18K",'Main Data'!J1203="WG 18K",'Main Data'!J1203="Mixes of 18K",'Main Data'!J1203="Mixes &lt;18K"),1,0)</f>
        <v>0</v>
      </c>
      <c r="AF1203">
        <f>IF('Main Data'!J1203="Platinum",1,0)</f>
        <v>0</v>
      </c>
      <c r="AG1203">
        <f>IF(OR('Main Data'!J1203="PVD",'Main Data'!J1203="Gold Plate",'Main Data'!J1203="Other"),1,0)</f>
        <v>0</v>
      </c>
      <c r="AH1203">
        <f>IF('Main Data'!N1203="Stainless Steel",1,0)</f>
        <v>0</v>
      </c>
      <c r="AI1203">
        <f>IF('Main Data'!N1203="Leather",1,0)</f>
        <v>1</v>
      </c>
      <c r="AJ1203">
        <f>IF('Main Data'!N1203="Two-tone",1,0)</f>
        <v>0</v>
      </c>
      <c r="AK1203">
        <f>IF(OR('Main Data'!N1203="YG 18K",'Main Data'!N1203="PG 18K",'Main Data'!N1203="WG 18K",'Main Data'!N1203="Mixes of 18K"),1,0)</f>
        <v>0</v>
      </c>
      <c r="AL1203">
        <f>IF(OR(,'Main Data'!N1203="PVD",'Main Data'!N1203="Gold plate"),1,0)</f>
        <v>0</v>
      </c>
      <c r="AM1203">
        <f>IF(OR('Main Data'!AV1203="Yes",'Main Data'!AW1203="Yes",'Main Data'!AU1203="Yes"),1,0)</f>
        <v>0</v>
      </c>
      <c r="AN1203">
        <f>IF(OR(ISTEXT('Main Data'!AX1203), ISTEXT('Main Data'!AY1203)),1,0)</f>
        <v>0</v>
      </c>
      <c r="AO1203">
        <f>IF('Main Data'!AZ1203="Yes",1,0)</f>
        <v>0</v>
      </c>
      <c r="AP1203">
        <f>IF('Main Data'!BA1203="Yes",1,0)</f>
        <v>0</v>
      </c>
      <c r="AQ1203">
        <f>IF('Main Data'!BD1203="Yes",1,0)</f>
        <v>0</v>
      </c>
      <c r="AR1203">
        <f>IF('Main Data'!BE1203="A",1,0)</f>
        <v>0</v>
      </c>
      <c r="AS1203">
        <f>IF('Main Data'!BE1203="AA",1,0)</f>
        <v>1</v>
      </c>
      <c r="AT1203">
        <f>IF('Main Data'!BE1203="AAA",1,0)</f>
        <v>0</v>
      </c>
      <c r="AU1203">
        <f>IF('Main Data'!BE1203="AAAA",1,0)</f>
        <v>0</v>
      </c>
      <c r="AV1203">
        <f>IF('Main Data'!P1203="Yes",1,0)</f>
        <v>0</v>
      </c>
      <c r="AW1203">
        <f>IF('Main Data'!AP1203="Yes",1,0)</f>
        <v>0</v>
      </c>
      <c r="AX1203">
        <f>IF(OR('Main Data'!V1203="Yes", 'Main Data'!W1203="Yes",'Main Data'!X1203="Yes"),1,0)</f>
        <v>1</v>
      </c>
      <c r="AY1203">
        <f>IF(OR('Main Data'!Y1203="Yes",'Main Data'!Z1203="Yes"),1,0)</f>
        <v>0</v>
      </c>
      <c r="AZ1203">
        <f>IF('Main Data'!AR1203="Yes",1,0)</f>
        <v>0</v>
      </c>
      <c r="BA1203">
        <f>IF('Main Data'!AS1203="Yes",1,0)</f>
        <v>0</v>
      </c>
      <c r="BB1203">
        <f>IF('Main Data'!AG1203="Yes",1,0)</f>
        <v>0</v>
      </c>
      <c r="BC1203">
        <f>IF('Main Data'!AB1203="Yes",1,0)</f>
        <v>0</v>
      </c>
      <c r="BD1203">
        <f>IF('Main Data'!AA1203="Yes",1,0)</f>
        <v>0</v>
      </c>
      <c r="BE1203">
        <f>IF('Main Data'!AC1203="Yes",1,0)</f>
        <v>0</v>
      </c>
      <c r="BF1203">
        <f>IF('Main Data'!AF1203="Yes",1,0)</f>
        <v>0</v>
      </c>
      <c r="BG1203">
        <f>IF(OR('Main Data'!AI1203="Yes",'Main Data'!AL1203="Yes"),1,0)</f>
        <v>1</v>
      </c>
      <c r="BH1203">
        <f>IF('Main Data'!AJ1203="Yes",1,0)</f>
        <v>0</v>
      </c>
      <c r="BI1203">
        <f>IF('Main Data'!AK1203="Yes",1,0)</f>
        <v>0</v>
      </c>
      <c r="BJ1203">
        <f>IF('Main Data'!AM1203="Yes",1,0)</f>
        <v>0</v>
      </c>
      <c r="BK1203">
        <f>IF('Main Data'!AQ1203="Yes",1,0)</f>
        <v>0</v>
      </c>
      <c r="BL1203" s="21">
        <f t="shared" si="109"/>
        <v>0</v>
      </c>
      <c r="BM1203" s="21">
        <f t="shared" si="110"/>
        <v>1</v>
      </c>
      <c r="BN1203" s="21">
        <f t="shared" si="111"/>
        <v>0</v>
      </c>
      <c r="BO1203" s="21">
        <f t="shared" si="112"/>
        <v>0</v>
      </c>
      <c r="BP1203" s="21">
        <f t="shared" si="113"/>
        <v>0</v>
      </c>
    </row>
    <row r="1204" spans="1:68" x14ac:dyDescent="0.2">
      <c r="A1204">
        <v>1200</v>
      </c>
      <c r="B1204" s="33">
        <f>'Main Data'!C1204</f>
        <v>43597</v>
      </c>
      <c r="C1204">
        <f>'Main Data'!D1204</f>
        <v>275</v>
      </c>
      <c r="D1204" s="26">
        <f>'Main Data'!E1204</f>
        <v>2000</v>
      </c>
      <c r="E1204" s="26">
        <f>'Main Data'!F1204</f>
        <v>2500</v>
      </c>
      <c r="F1204" s="34">
        <f t="shared" si="108"/>
        <v>7.6009024595420822</v>
      </c>
      <c r="G1204">
        <f>IF('Main Data'!H1204="AP",1,0)</f>
        <v>0</v>
      </c>
      <c r="H1204">
        <f>IF('Main Data'!H1204="Blancpain",1,0)</f>
        <v>0</v>
      </c>
      <c r="I1204">
        <f>IF('Main Data'!H1204="Breguet",1,0)</f>
        <v>0</v>
      </c>
      <c r="J1204">
        <f>IF('Main Data'!H1204="Breitling",1,0)</f>
        <v>1</v>
      </c>
      <c r="K1204">
        <f>IF('Main Data'!H1204="Cartier",1,0)</f>
        <v>0</v>
      </c>
      <c r="L1204">
        <f>IF('Main Data'!H1204="Gallet",1,0)</f>
        <v>0</v>
      </c>
      <c r="M1204">
        <f>IF('Main Data'!H1204="Girard Perregaux",1,0)</f>
        <v>0</v>
      </c>
      <c r="N1204">
        <f>IF('Main Data'!H1204="Gubelin",1,0)</f>
        <v>0</v>
      </c>
      <c r="O1204">
        <f>IF('Main Data'!H1204="Heuer",1,0)</f>
        <v>0</v>
      </c>
      <c r="P1204">
        <f>IF('Main Data'!H1204="IWC",1,0)</f>
        <v>0</v>
      </c>
      <c r="Q1204">
        <f>IF('Main Data'!H1204="JLC",1,0)</f>
        <v>0</v>
      </c>
      <c r="R1204">
        <f>IF('Main Data'!H1204="Longines",1,0)</f>
        <v>0</v>
      </c>
      <c r="S1204">
        <f>IF('Main Data'!H1204="Movado",1,0)</f>
        <v>0</v>
      </c>
      <c r="T1204">
        <f>IF('Main Data'!H1204="Omega",1,0)</f>
        <v>0</v>
      </c>
      <c r="U1204">
        <f>IF('Main Data'!H1204="Panerai",1,0)</f>
        <v>0</v>
      </c>
      <c r="V1204">
        <f>IF('Main Data'!H1204="Patek",1,0)</f>
        <v>0</v>
      </c>
      <c r="W1204">
        <f>IF('Main Data'!H1204="Rolex",1,0)</f>
        <v>0</v>
      </c>
      <c r="X1204">
        <f>IF('Main Data'!H1204="Tudor",1,0)</f>
        <v>0</v>
      </c>
      <c r="Y1204">
        <f>IF('Main Data'!H1204="Ulysse Nardin",1,0)</f>
        <v>0</v>
      </c>
      <c r="Z1204">
        <f>IF('Main Data'!H1204="Universal Geneve",1,0)</f>
        <v>0</v>
      </c>
      <c r="AA1204">
        <f>IF('Main Data'!H1204="Vacheron",1,0)</f>
        <v>0</v>
      </c>
      <c r="AB1204">
        <f>IF('Main Data'!H1204="Zenith",1,0)</f>
        <v>0</v>
      </c>
      <c r="AC1204">
        <f>IF('Main Data'!J1204="Stainless Steel",1,0)</f>
        <v>1</v>
      </c>
      <c r="AD1204">
        <f>IF('Main Data'!J1204="Two-tone",1,0)</f>
        <v>0</v>
      </c>
      <c r="AE1204">
        <f>IF(OR('Main Data'!J1204="YG 18K",'Main Data'!J1204="YG &lt;18K",'Main Data'!J1204="PG 18K",'Main Data'!J1204="PG &lt;18K",'Main Data'!J1204="WG 18K",'Main Data'!J1204="Mixes of 18K",'Main Data'!J1204="Mixes &lt;18K"),1,0)</f>
        <v>0</v>
      </c>
      <c r="AF1204">
        <f>IF('Main Data'!J1204="Platinum",1,0)</f>
        <v>0</v>
      </c>
      <c r="AG1204">
        <f>IF(OR('Main Data'!J1204="PVD",'Main Data'!J1204="Gold Plate",'Main Data'!J1204="Other"),1,0)</f>
        <v>0</v>
      </c>
      <c r="AH1204">
        <f>IF('Main Data'!N1204="Stainless Steel",1,0)</f>
        <v>0</v>
      </c>
      <c r="AI1204">
        <f>IF('Main Data'!N1204="Leather",1,0)</f>
        <v>1</v>
      </c>
      <c r="AJ1204">
        <f>IF('Main Data'!N1204="Two-tone",1,0)</f>
        <v>0</v>
      </c>
      <c r="AK1204">
        <f>IF(OR('Main Data'!N1204="YG 18K",'Main Data'!N1204="PG 18K",'Main Data'!N1204="WG 18K",'Main Data'!N1204="Mixes of 18K"),1,0)</f>
        <v>0</v>
      </c>
      <c r="AL1204">
        <f>IF(OR(,'Main Data'!N1204="PVD",'Main Data'!N1204="Gold plate"),1,0)</f>
        <v>0</v>
      </c>
      <c r="AM1204">
        <f>IF(OR('Main Data'!AV1204="Yes",'Main Data'!AW1204="Yes",'Main Data'!AU1204="Yes"),1,0)</f>
        <v>0</v>
      </c>
      <c r="AN1204">
        <f>IF(OR(ISTEXT('Main Data'!AX1204), ISTEXT('Main Data'!AY1204)),1,0)</f>
        <v>0</v>
      </c>
      <c r="AO1204">
        <f>IF('Main Data'!AZ1204="Yes",1,0)</f>
        <v>0</v>
      </c>
      <c r="AP1204">
        <f>IF('Main Data'!BA1204="Yes",1,0)</f>
        <v>0</v>
      </c>
      <c r="AQ1204">
        <f>IF('Main Data'!BD1204="Yes",1,0)</f>
        <v>0</v>
      </c>
      <c r="AR1204">
        <f>IF('Main Data'!BE1204="A",1,0)</f>
        <v>0</v>
      </c>
      <c r="AS1204">
        <f>IF('Main Data'!BE1204="AA",1,0)</f>
        <v>1</v>
      </c>
      <c r="AT1204">
        <f>IF('Main Data'!BE1204="AAA",1,0)</f>
        <v>0</v>
      </c>
      <c r="AU1204">
        <f>IF('Main Data'!BE1204="AAAA",1,0)</f>
        <v>0</v>
      </c>
      <c r="AV1204">
        <f>IF('Main Data'!P1204="Yes",1,0)</f>
        <v>0</v>
      </c>
      <c r="AW1204">
        <f>IF('Main Data'!AP1204="Yes",1,0)</f>
        <v>0</v>
      </c>
      <c r="AX1204">
        <f>IF(OR('Main Data'!V1204="Yes", 'Main Data'!W1204="Yes",'Main Data'!X1204="Yes"),1,0)</f>
        <v>1</v>
      </c>
      <c r="AY1204">
        <f>IF(OR('Main Data'!Y1204="Yes",'Main Data'!Z1204="Yes"),1,0)</f>
        <v>0</v>
      </c>
      <c r="AZ1204">
        <f>IF('Main Data'!AR1204="Yes",1,0)</f>
        <v>0</v>
      </c>
      <c r="BA1204">
        <f>IF('Main Data'!AS1204="Yes",1,0)</f>
        <v>0</v>
      </c>
      <c r="BB1204">
        <f>IF('Main Data'!AG1204="Yes",1,0)</f>
        <v>0</v>
      </c>
      <c r="BC1204">
        <f>IF('Main Data'!AB1204="Yes",1,0)</f>
        <v>0</v>
      </c>
      <c r="BD1204">
        <f>IF('Main Data'!AA1204="Yes",1,0)</f>
        <v>0</v>
      </c>
      <c r="BE1204">
        <f>IF('Main Data'!AC1204="Yes",1,0)</f>
        <v>0</v>
      </c>
      <c r="BF1204">
        <f>IF('Main Data'!AF1204="Yes",1,0)</f>
        <v>0</v>
      </c>
      <c r="BG1204">
        <f>IF(OR('Main Data'!AI1204="Yes",'Main Data'!AL1204="Yes"),1,0)</f>
        <v>1</v>
      </c>
      <c r="BH1204">
        <f>IF('Main Data'!AJ1204="Yes",1,0)</f>
        <v>0</v>
      </c>
      <c r="BI1204">
        <f>IF('Main Data'!AK1204="Yes",1,0)</f>
        <v>0</v>
      </c>
      <c r="BJ1204">
        <f>IF('Main Data'!AM1204="Yes",1,0)</f>
        <v>0</v>
      </c>
      <c r="BK1204">
        <f>IF('Main Data'!AQ1204="Yes",1,0)</f>
        <v>0</v>
      </c>
      <c r="BL1204" s="21">
        <f t="shared" si="109"/>
        <v>0</v>
      </c>
      <c r="BM1204" s="21">
        <f t="shared" si="110"/>
        <v>1</v>
      </c>
      <c r="BN1204" s="21">
        <f t="shared" si="111"/>
        <v>0</v>
      </c>
      <c r="BO1204" s="21">
        <f t="shared" si="112"/>
        <v>0</v>
      </c>
      <c r="BP1204" s="21">
        <f t="shared" si="113"/>
        <v>0</v>
      </c>
    </row>
    <row r="1205" spans="1:68" x14ac:dyDescent="0.2">
      <c r="A1205">
        <v>1201</v>
      </c>
      <c r="B1205" s="33">
        <f>'Main Data'!C1205</f>
        <v>43597</v>
      </c>
      <c r="C1205">
        <f>'Main Data'!D1205</f>
        <v>278</v>
      </c>
      <c r="D1205" s="26">
        <f>'Main Data'!E1205</f>
        <v>1600</v>
      </c>
      <c r="E1205" s="26">
        <f>'Main Data'!F1205</f>
        <v>2000</v>
      </c>
      <c r="F1205" s="34">
        <f t="shared" si="108"/>
        <v>7.3777589082278725</v>
      </c>
      <c r="G1205">
        <f>IF('Main Data'!H1205="AP",1,0)</f>
        <v>0</v>
      </c>
      <c r="H1205">
        <f>IF('Main Data'!H1205="Blancpain",1,0)</f>
        <v>0</v>
      </c>
      <c r="I1205">
        <f>IF('Main Data'!H1205="Breguet",1,0)</f>
        <v>0</v>
      </c>
      <c r="J1205">
        <f>IF('Main Data'!H1205="Breitling",1,0)</f>
        <v>1</v>
      </c>
      <c r="K1205">
        <f>IF('Main Data'!H1205="Cartier",1,0)</f>
        <v>0</v>
      </c>
      <c r="L1205">
        <f>IF('Main Data'!H1205="Gallet",1,0)</f>
        <v>0</v>
      </c>
      <c r="M1205">
        <f>IF('Main Data'!H1205="Girard Perregaux",1,0)</f>
        <v>0</v>
      </c>
      <c r="N1205">
        <f>IF('Main Data'!H1205="Gubelin",1,0)</f>
        <v>0</v>
      </c>
      <c r="O1205">
        <f>IF('Main Data'!H1205="Heuer",1,0)</f>
        <v>0</v>
      </c>
      <c r="P1205">
        <f>IF('Main Data'!H1205="IWC",1,0)</f>
        <v>0</v>
      </c>
      <c r="Q1205">
        <f>IF('Main Data'!H1205="JLC",1,0)</f>
        <v>0</v>
      </c>
      <c r="R1205">
        <f>IF('Main Data'!H1205="Longines",1,0)</f>
        <v>0</v>
      </c>
      <c r="S1205">
        <f>IF('Main Data'!H1205="Movado",1,0)</f>
        <v>0</v>
      </c>
      <c r="T1205">
        <f>IF('Main Data'!H1205="Omega",1,0)</f>
        <v>0</v>
      </c>
      <c r="U1205">
        <f>IF('Main Data'!H1205="Panerai",1,0)</f>
        <v>0</v>
      </c>
      <c r="V1205">
        <f>IF('Main Data'!H1205="Patek",1,0)</f>
        <v>0</v>
      </c>
      <c r="W1205">
        <f>IF('Main Data'!H1205="Rolex",1,0)</f>
        <v>0</v>
      </c>
      <c r="X1205">
        <f>IF('Main Data'!H1205="Tudor",1,0)</f>
        <v>0</v>
      </c>
      <c r="Y1205">
        <f>IF('Main Data'!H1205="Ulysse Nardin",1,0)</f>
        <v>0</v>
      </c>
      <c r="Z1205">
        <f>IF('Main Data'!H1205="Universal Geneve",1,0)</f>
        <v>0</v>
      </c>
      <c r="AA1205">
        <f>IF('Main Data'!H1205="Vacheron",1,0)</f>
        <v>0</v>
      </c>
      <c r="AB1205">
        <f>IF('Main Data'!H1205="Zenith",1,0)</f>
        <v>0</v>
      </c>
      <c r="AC1205">
        <f>IF('Main Data'!J1205="Stainless Steel",1,0)</f>
        <v>1</v>
      </c>
      <c r="AD1205">
        <f>IF('Main Data'!J1205="Two-tone",1,0)</f>
        <v>0</v>
      </c>
      <c r="AE1205">
        <f>IF(OR('Main Data'!J1205="YG 18K",'Main Data'!J1205="YG &lt;18K",'Main Data'!J1205="PG 18K",'Main Data'!J1205="PG &lt;18K",'Main Data'!J1205="WG 18K",'Main Data'!J1205="Mixes of 18K",'Main Data'!J1205="Mixes &lt;18K"),1,0)</f>
        <v>0</v>
      </c>
      <c r="AF1205">
        <f>IF('Main Data'!J1205="Platinum",1,0)</f>
        <v>0</v>
      </c>
      <c r="AG1205">
        <f>IF(OR('Main Data'!J1205="PVD",'Main Data'!J1205="Gold Plate",'Main Data'!J1205="Other"),1,0)</f>
        <v>0</v>
      </c>
      <c r="AH1205">
        <f>IF('Main Data'!N1205="Stainless Steel",1,0)</f>
        <v>0</v>
      </c>
      <c r="AI1205">
        <f>IF('Main Data'!N1205="Leather",1,0)</f>
        <v>1</v>
      </c>
      <c r="AJ1205">
        <f>IF('Main Data'!N1205="Two-tone",1,0)</f>
        <v>0</v>
      </c>
      <c r="AK1205">
        <f>IF(OR('Main Data'!N1205="YG 18K",'Main Data'!N1205="PG 18K",'Main Data'!N1205="WG 18K",'Main Data'!N1205="Mixes of 18K"),1,0)</f>
        <v>0</v>
      </c>
      <c r="AL1205">
        <f>IF(OR(,'Main Data'!N1205="PVD",'Main Data'!N1205="Gold plate"),1,0)</f>
        <v>0</v>
      </c>
      <c r="AM1205">
        <f>IF(OR('Main Data'!AV1205="Yes",'Main Data'!AW1205="Yes",'Main Data'!AU1205="Yes"),1,0)</f>
        <v>0</v>
      </c>
      <c r="AN1205">
        <f>IF(OR(ISTEXT('Main Data'!AX1205), ISTEXT('Main Data'!AY1205)),1,0)</f>
        <v>0</v>
      </c>
      <c r="AO1205">
        <f>IF('Main Data'!AZ1205="Yes",1,0)</f>
        <v>0</v>
      </c>
      <c r="AP1205">
        <f>IF('Main Data'!BA1205="Yes",1,0)</f>
        <v>0</v>
      </c>
      <c r="AQ1205">
        <f>IF('Main Data'!BD1205="Yes",1,0)</f>
        <v>0</v>
      </c>
      <c r="AR1205">
        <f>IF('Main Data'!BE1205="A",1,0)</f>
        <v>0</v>
      </c>
      <c r="AS1205">
        <f>IF('Main Data'!BE1205="AA",1,0)</f>
        <v>1</v>
      </c>
      <c r="AT1205">
        <f>IF('Main Data'!BE1205="AAA",1,0)</f>
        <v>0</v>
      </c>
      <c r="AU1205">
        <f>IF('Main Data'!BE1205="AAAA",1,0)</f>
        <v>0</v>
      </c>
      <c r="AV1205">
        <f>IF('Main Data'!P1205="Yes",1,0)</f>
        <v>0</v>
      </c>
      <c r="AW1205">
        <f>IF('Main Data'!AP1205="Yes",1,0)</f>
        <v>0</v>
      </c>
      <c r="AX1205">
        <f>IF(OR('Main Data'!V1205="Yes", 'Main Data'!W1205="Yes",'Main Data'!X1205="Yes"),1,0)</f>
        <v>1</v>
      </c>
      <c r="AY1205">
        <f>IF(OR('Main Data'!Y1205="Yes",'Main Data'!Z1205="Yes"),1,0)</f>
        <v>0</v>
      </c>
      <c r="AZ1205">
        <f>IF('Main Data'!AR1205="Yes",1,0)</f>
        <v>0</v>
      </c>
      <c r="BA1205">
        <f>IF('Main Data'!AS1205="Yes",1,0)</f>
        <v>0</v>
      </c>
      <c r="BB1205">
        <f>IF('Main Data'!AG1205="Yes",1,0)</f>
        <v>0</v>
      </c>
      <c r="BC1205">
        <f>IF('Main Data'!AB1205="Yes",1,0)</f>
        <v>0</v>
      </c>
      <c r="BD1205">
        <f>IF('Main Data'!AA1205="Yes",1,0)</f>
        <v>0</v>
      </c>
      <c r="BE1205">
        <f>IF('Main Data'!AC1205="Yes",1,0)</f>
        <v>0</v>
      </c>
      <c r="BF1205">
        <f>IF('Main Data'!AF1205="Yes",1,0)</f>
        <v>0</v>
      </c>
      <c r="BG1205">
        <f>IF(OR('Main Data'!AI1205="Yes",'Main Data'!AL1205="Yes"),1,0)</f>
        <v>1</v>
      </c>
      <c r="BH1205">
        <f>IF('Main Data'!AJ1205="Yes",1,0)</f>
        <v>0</v>
      </c>
      <c r="BI1205">
        <f>IF('Main Data'!AK1205="Yes",1,0)</f>
        <v>0</v>
      </c>
      <c r="BJ1205">
        <f>IF('Main Data'!AM1205="Yes",1,0)</f>
        <v>0</v>
      </c>
      <c r="BK1205">
        <f>IF('Main Data'!AQ1205="Yes",1,0)</f>
        <v>0</v>
      </c>
      <c r="BL1205" s="21">
        <f t="shared" si="109"/>
        <v>0</v>
      </c>
      <c r="BM1205" s="21">
        <f t="shared" si="110"/>
        <v>1</v>
      </c>
      <c r="BN1205" s="21">
        <f t="shared" si="111"/>
        <v>0</v>
      </c>
      <c r="BO1205" s="21">
        <f t="shared" si="112"/>
        <v>0</v>
      </c>
      <c r="BP1205" s="21">
        <f t="shared" si="113"/>
        <v>0</v>
      </c>
    </row>
    <row r="1206" spans="1:68" x14ac:dyDescent="0.2">
      <c r="A1206">
        <v>1202</v>
      </c>
      <c r="B1206" s="33">
        <f>'Main Data'!C1206</f>
        <v>43597</v>
      </c>
      <c r="C1206">
        <f>'Main Data'!D1206</f>
        <v>301</v>
      </c>
      <c r="D1206" s="26">
        <f>'Main Data'!E1206</f>
        <v>5500</v>
      </c>
      <c r="E1206" s="26">
        <f>'Main Data'!F1206</f>
        <v>6875</v>
      </c>
      <c r="F1206" s="34">
        <f t="shared" si="108"/>
        <v>8.6125033712205621</v>
      </c>
      <c r="G1206">
        <f>IF('Main Data'!H1206="AP",1,0)</f>
        <v>0</v>
      </c>
      <c r="H1206">
        <f>IF('Main Data'!H1206="Blancpain",1,0)</f>
        <v>0</v>
      </c>
      <c r="I1206">
        <f>IF('Main Data'!H1206="Breguet",1,0)</f>
        <v>0</v>
      </c>
      <c r="J1206">
        <f>IF('Main Data'!H1206="Breitling",1,0)</f>
        <v>0</v>
      </c>
      <c r="K1206">
        <f>IF('Main Data'!H1206="Cartier",1,0)</f>
        <v>0</v>
      </c>
      <c r="L1206">
        <f>IF('Main Data'!H1206="Gallet",1,0)</f>
        <v>0</v>
      </c>
      <c r="M1206">
        <f>IF('Main Data'!H1206="Girard Perregaux",1,0)</f>
        <v>0</v>
      </c>
      <c r="N1206">
        <f>IF('Main Data'!H1206="Gubelin",1,0)</f>
        <v>0</v>
      </c>
      <c r="O1206">
        <f>IF('Main Data'!H1206="Heuer",1,0)</f>
        <v>0</v>
      </c>
      <c r="P1206">
        <f>IF('Main Data'!H1206="IWC",1,0)</f>
        <v>0</v>
      </c>
      <c r="Q1206">
        <f>IF('Main Data'!H1206="JLC",1,0)</f>
        <v>0</v>
      </c>
      <c r="R1206">
        <f>IF('Main Data'!H1206="Longines",1,0)</f>
        <v>0</v>
      </c>
      <c r="S1206">
        <f>IF('Main Data'!H1206="Movado",1,0)</f>
        <v>0</v>
      </c>
      <c r="T1206">
        <f>IF('Main Data'!H1206="Omega",1,0)</f>
        <v>0</v>
      </c>
      <c r="U1206">
        <f>IF('Main Data'!H1206="Panerai",1,0)</f>
        <v>0</v>
      </c>
      <c r="V1206">
        <f>IF('Main Data'!H1206="Patek",1,0)</f>
        <v>0</v>
      </c>
      <c r="W1206">
        <f>IF('Main Data'!H1206="Rolex",1,0)</f>
        <v>1</v>
      </c>
      <c r="X1206">
        <f>IF('Main Data'!H1206="Tudor",1,0)</f>
        <v>0</v>
      </c>
      <c r="Y1206">
        <f>IF('Main Data'!H1206="Ulysse Nardin",1,0)</f>
        <v>0</v>
      </c>
      <c r="Z1206">
        <f>IF('Main Data'!H1206="Universal Geneve",1,0)</f>
        <v>0</v>
      </c>
      <c r="AA1206">
        <f>IF('Main Data'!H1206="Vacheron",1,0)</f>
        <v>0</v>
      </c>
      <c r="AB1206">
        <f>IF('Main Data'!H1206="Zenith",1,0)</f>
        <v>0</v>
      </c>
      <c r="AC1206">
        <f>IF('Main Data'!J1206="Stainless Steel",1,0)</f>
        <v>1</v>
      </c>
      <c r="AD1206">
        <f>IF('Main Data'!J1206="Two-tone",1,0)</f>
        <v>0</v>
      </c>
      <c r="AE1206">
        <f>IF(OR('Main Data'!J1206="YG 18K",'Main Data'!J1206="YG &lt;18K",'Main Data'!J1206="PG 18K",'Main Data'!J1206="PG &lt;18K",'Main Data'!J1206="WG 18K",'Main Data'!J1206="Mixes of 18K",'Main Data'!J1206="Mixes &lt;18K"),1,0)</f>
        <v>0</v>
      </c>
      <c r="AF1206">
        <f>IF('Main Data'!J1206="Platinum",1,0)</f>
        <v>0</v>
      </c>
      <c r="AG1206">
        <f>IF(OR('Main Data'!J1206="PVD",'Main Data'!J1206="Gold Plate",'Main Data'!J1206="Other"),1,0)</f>
        <v>0</v>
      </c>
      <c r="AH1206">
        <f>IF('Main Data'!N1206="Stainless Steel",1,0)</f>
        <v>0</v>
      </c>
      <c r="AI1206">
        <f>IF('Main Data'!N1206="Leather",1,0)</f>
        <v>1</v>
      </c>
      <c r="AJ1206">
        <f>IF('Main Data'!N1206="Two-tone",1,0)</f>
        <v>0</v>
      </c>
      <c r="AK1206">
        <f>IF(OR('Main Data'!N1206="YG 18K",'Main Data'!N1206="PG 18K",'Main Data'!N1206="WG 18K",'Main Data'!N1206="Mixes of 18K"),1,0)</f>
        <v>0</v>
      </c>
      <c r="AL1206">
        <f>IF(OR(,'Main Data'!N1206="PVD",'Main Data'!N1206="Gold plate"),1,0)</f>
        <v>0</v>
      </c>
      <c r="AM1206">
        <f>IF(OR('Main Data'!AV1206="Yes",'Main Data'!AW1206="Yes",'Main Data'!AU1206="Yes"),1,0)</f>
        <v>0</v>
      </c>
      <c r="AN1206">
        <f>IF(OR(ISTEXT('Main Data'!AX1206), ISTEXT('Main Data'!AY1206)),1,0)</f>
        <v>1</v>
      </c>
      <c r="AO1206">
        <f>IF('Main Data'!AZ1206="Yes",1,0)</f>
        <v>0</v>
      </c>
      <c r="AP1206">
        <f>IF('Main Data'!BA1206="Yes",1,0)</f>
        <v>0</v>
      </c>
      <c r="AQ1206">
        <f>IF('Main Data'!BD1206="Yes",1,0)</f>
        <v>0</v>
      </c>
      <c r="AR1206">
        <f>IF('Main Data'!BE1206="A",1,0)</f>
        <v>0</v>
      </c>
      <c r="AS1206">
        <f>IF('Main Data'!BE1206="AA",1,0)</f>
        <v>0</v>
      </c>
      <c r="AT1206">
        <f>IF('Main Data'!BE1206="AAA",1,0)</f>
        <v>1</v>
      </c>
      <c r="AU1206">
        <f>IF('Main Data'!BE1206="AAAA",1,0)</f>
        <v>0</v>
      </c>
      <c r="AV1206">
        <f>IF('Main Data'!P1206="Yes",1,0)</f>
        <v>1</v>
      </c>
      <c r="AW1206">
        <f>IF('Main Data'!AP1206="Yes",1,0)</f>
        <v>0</v>
      </c>
      <c r="AX1206">
        <f>IF(OR('Main Data'!V1206="Yes", 'Main Data'!W1206="Yes",'Main Data'!X1206="Yes"),1,0)</f>
        <v>0</v>
      </c>
      <c r="AY1206">
        <f>IF(OR('Main Data'!Y1206="Yes",'Main Data'!Z1206="Yes"),1,0)</f>
        <v>0</v>
      </c>
      <c r="AZ1206">
        <f>IF('Main Data'!AR1206="Yes",1,0)</f>
        <v>0</v>
      </c>
      <c r="BA1206">
        <f>IF('Main Data'!AS1206="Yes",1,0)</f>
        <v>0</v>
      </c>
      <c r="BB1206">
        <f>IF('Main Data'!AG1206="Yes",1,0)</f>
        <v>0</v>
      </c>
      <c r="BC1206">
        <f>IF('Main Data'!AB1206="Yes",1,0)</f>
        <v>0</v>
      </c>
      <c r="BD1206">
        <f>IF('Main Data'!AA1206="Yes",1,0)</f>
        <v>0</v>
      </c>
      <c r="BE1206">
        <f>IF('Main Data'!AC1206="Yes",1,0)</f>
        <v>0</v>
      </c>
      <c r="BF1206">
        <f>IF('Main Data'!AF1206="Yes",1,0)</f>
        <v>0</v>
      </c>
      <c r="BG1206">
        <f>IF(OR('Main Data'!AI1206="Yes",'Main Data'!AL1206="Yes"),1,0)</f>
        <v>0</v>
      </c>
      <c r="BH1206">
        <f>IF('Main Data'!AJ1206="Yes",1,0)</f>
        <v>0</v>
      </c>
      <c r="BI1206">
        <f>IF('Main Data'!AK1206="Yes",1,0)</f>
        <v>0</v>
      </c>
      <c r="BJ1206">
        <f>IF('Main Data'!AM1206="Yes",1,0)</f>
        <v>0</v>
      </c>
      <c r="BK1206">
        <f>IF('Main Data'!AQ1206="Yes",1,0)</f>
        <v>0</v>
      </c>
      <c r="BL1206" s="21">
        <f t="shared" si="109"/>
        <v>0</v>
      </c>
      <c r="BM1206" s="21">
        <f t="shared" si="110"/>
        <v>1</v>
      </c>
      <c r="BN1206" s="21">
        <f t="shared" si="111"/>
        <v>0</v>
      </c>
      <c r="BO1206" s="21">
        <f t="shared" si="112"/>
        <v>0</v>
      </c>
      <c r="BP1206" s="21">
        <f t="shared" si="113"/>
        <v>0</v>
      </c>
    </row>
    <row r="1207" spans="1:68" x14ac:dyDescent="0.2">
      <c r="A1207">
        <v>1203</v>
      </c>
      <c r="B1207" s="33">
        <f>'Main Data'!C1207</f>
        <v>43597</v>
      </c>
      <c r="C1207">
        <f>'Main Data'!D1207</f>
        <v>303</v>
      </c>
      <c r="D1207" s="26">
        <f>'Main Data'!E1207</f>
        <v>13000</v>
      </c>
      <c r="E1207" s="26">
        <f>'Main Data'!F1207</f>
        <v>16250</v>
      </c>
      <c r="F1207" s="34">
        <f t="shared" si="108"/>
        <v>9.4727046364436731</v>
      </c>
      <c r="G1207">
        <f>IF('Main Data'!H1207="AP",1,0)</f>
        <v>0</v>
      </c>
      <c r="H1207">
        <f>IF('Main Data'!H1207="Blancpain",1,0)</f>
        <v>0</v>
      </c>
      <c r="I1207">
        <f>IF('Main Data'!H1207="Breguet",1,0)</f>
        <v>0</v>
      </c>
      <c r="J1207">
        <f>IF('Main Data'!H1207="Breitling",1,0)</f>
        <v>0</v>
      </c>
      <c r="K1207">
        <f>IF('Main Data'!H1207="Cartier",1,0)</f>
        <v>0</v>
      </c>
      <c r="L1207">
        <f>IF('Main Data'!H1207="Gallet",1,0)</f>
        <v>0</v>
      </c>
      <c r="M1207">
        <f>IF('Main Data'!H1207="Girard Perregaux",1,0)</f>
        <v>0</v>
      </c>
      <c r="N1207">
        <f>IF('Main Data'!H1207="Gubelin",1,0)</f>
        <v>0</v>
      </c>
      <c r="O1207">
        <f>IF('Main Data'!H1207="Heuer",1,0)</f>
        <v>0</v>
      </c>
      <c r="P1207">
        <f>IF('Main Data'!H1207="IWC",1,0)</f>
        <v>0</v>
      </c>
      <c r="Q1207">
        <f>IF('Main Data'!H1207="JLC",1,0)</f>
        <v>0</v>
      </c>
      <c r="R1207">
        <f>IF('Main Data'!H1207="Longines",1,0)</f>
        <v>0</v>
      </c>
      <c r="S1207">
        <f>IF('Main Data'!H1207="Movado",1,0)</f>
        <v>0</v>
      </c>
      <c r="T1207">
        <f>IF('Main Data'!H1207="Omega",1,0)</f>
        <v>0</v>
      </c>
      <c r="U1207">
        <f>IF('Main Data'!H1207="Panerai",1,0)</f>
        <v>0</v>
      </c>
      <c r="V1207">
        <f>IF('Main Data'!H1207="Patek",1,0)</f>
        <v>0</v>
      </c>
      <c r="W1207">
        <f>IF('Main Data'!H1207="Rolex",1,0)</f>
        <v>1</v>
      </c>
      <c r="X1207">
        <f>IF('Main Data'!H1207="Tudor",1,0)</f>
        <v>0</v>
      </c>
      <c r="Y1207">
        <f>IF('Main Data'!H1207="Ulysse Nardin",1,0)</f>
        <v>0</v>
      </c>
      <c r="Z1207">
        <f>IF('Main Data'!H1207="Universal Geneve",1,0)</f>
        <v>0</v>
      </c>
      <c r="AA1207">
        <f>IF('Main Data'!H1207="Vacheron",1,0)</f>
        <v>0</v>
      </c>
      <c r="AB1207">
        <f>IF('Main Data'!H1207="Zenith",1,0)</f>
        <v>0</v>
      </c>
      <c r="AC1207">
        <f>IF('Main Data'!J1207="Stainless Steel",1,0)</f>
        <v>0</v>
      </c>
      <c r="AD1207">
        <f>IF('Main Data'!J1207="Two-tone",1,0)</f>
        <v>0</v>
      </c>
      <c r="AE1207">
        <f>IF(OR('Main Data'!J1207="YG 18K",'Main Data'!J1207="YG &lt;18K",'Main Data'!J1207="PG 18K",'Main Data'!J1207="PG &lt;18K",'Main Data'!J1207="WG 18K",'Main Data'!J1207="Mixes of 18K",'Main Data'!J1207="Mixes &lt;18K"),1,0)</f>
        <v>1</v>
      </c>
      <c r="AF1207">
        <f>IF('Main Data'!J1207="Platinum",1,0)</f>
        <v>0</v>
      </c>
      <c r="AG1207">
        <f>IF(OR('Main Data'!J1207="PVD",'Main Data'!J1207="Gold Plate",'Main Data'!J1207="Other"),1,0)</f>
        <v>0</v>
      </c>
      <c r="AH1207">
        <f>IF('Main Data'!N1207="Stainless Steel",1,0)</f>
        <v>0</v>
      </c>
      <c r="AI1207">
        <f>IF('Main Data'!N1207="Leather",1,0)</f>
        <v>0</v>
      </c>
      <c r="AJ1207">
        <f>IF('Main Data'!N1207="Two-tone",1,0)</f>
        <v>0</v>
      </c>
      <c r="AK1207">
        <f>IF(OR('Main Data'!N1207="YG 18K",'Main Data'!N1207="PG 18K",'Main Data'!N1207="WG 18K",'Main Data'!N1207="Mixes of 18K"),1,0)</f>
        <v>1</v>
      </c>
      <c r="AL1207">
        <f>IF(OR(,'Main Data'!N1207="PVD",'Main Data'!N1207="Gold plate"),1,0)</f>
        <v>0</v>
      </c>
      <c r="AM1207">
        <f>IF(OR('Main Data'!AV1207="Yes",'Main Data'!AW1207="Yes",'Main Data'!AU1207="Yes"),1,0)</f>
        <v>0</v>
      </c>
      <c r="AN1207">
        <f>IF(OR(ISTEXT('Main Data'!AX1207), ISTEXT('Main Data'!AY1207)),1,0)</f>
        <v>0</v>
      </c>
      <c r="AO1207">
        <f>IF('Main Data'!AZ1207="Yes",1,0)</f>
        <v>0</v>
      </c>
      <c r="AP1207">
        <f>IF('Main Data'!BA1207="Yes",1,0)</f>
        <v>0</v>
      </c>
      <c r="AQ1207">
        <f>IF('Main Data'!BD1207="Yes",1,0)</f>
        <v>0</v>
      </c>
      <c r="AR1207">
        <f>IF('Main Data'!BE1207="A",1,0)</f>
        <v>0</v>
      </c>
      <c r="AS1207">
        <f>IF('Main Data'!BE1207="AA",1,0)</f>
        <v>1</v>
      </c>
      <c r="AT1207">
        <f>IF('Main Data'!BE1207="AAA",1,0)</f>
        <v>0</v>
      </c>
      <c r="AU1207">
        <f>IF('Main Data'!BE1207="AAAA",1,0)</f>
        <v>0</v>
      </c>
      <c r="AV1207">
        <f>IF('Main Data'!P1207="Yes",1,0)</f>
        <v>1</v>
      </c>
      <c r="AW1207">
        <f>IF('Main Data'!AP1207="Yes",1,0)</f>
        <v>0</v>
      </c>
      <c r="AX1207">
        <f>IF(OR('Main Data'!V1207="Yes", 'Main Data'!W1207="Yes",'Main Data'!X1207="Yes"),1,0)</f>
        <v>0</v>
      </c>
      <c r="AY1207">
        <f>IF(OR('Main Data'!Y1207="Yes",'Main Data'!Z1207="Yes"),1,0)</f>
        <v>0</v>
      </c>
      <c r="AZ1207">
        <f>IF('Main Data'!AR1207="Yes",1,0)</f>
        <v>0</v>
      </c>
      <c r="BA1207">
        <f>IF('Main Data'!AS1207="Yes",1,0)</f>
        <v>0</v>
      </c>
      <c r="BB1207">
        <f>IF('Main Data'!AG1207="Yes",1,0)</f>
        <v>0</v>
      </c>
      <c r="BC1207">
        <f>IF('Main Data'!AB1207="Yes",1,0)</f>
        <v>0</v>
      </c>
      <c r="BD1207">
        <f>IF('Main Data'!AA1207="Yes",1,0)</f>
        <v>0</v>
      </c>
      <c r="BE1207">
        <f>IF('Main Data'!AC1207="Yes",1,0)</f>
        <v>0</v>
      </c>
      <c r="BF1207">
        <f>IF('Main Data'!AF1207="Yes",1,0)</f>
        <v>0</v>
      </c>
      <c r="BG1207">
        <f>IF(OR('Main Data'!AI1207="Yes",'Main Data'!AL1207="Yes"),1,0)</f>
        <v>0</v>
      </c>
      <c r="BH1207">
        <f>IF('Main Data'!AJ1207="Yes",1,0)</f>
        <v>0</v>
      </c>
      <c r="BI1207">
        <f>IF('Main Data'!AK1207="Yes",1,0)</f>
        <v>0</v>
      </c>
      <c r="BJ1207">
        <f>IF('Main Data'!AM1207="Yes",1,0)</f>
        <v>0</v>
      </c>
      <c r="BK1207">
        <f>IF('Main Data'!AQ1207="Yes",1,0)</f>
        <v>0</v>
      </c>
      <c r="BL1207" s="21">
        <f t="shared" si="109"/>
        <v>0</v>
      </c>
      <c r="BM1207" s="21">
        <f t="shared" si="110"/>
        <v>1</v>
      </c>
      <c r="BN1207" s="21">
        <f t="shared" si="111"/>
        <v>0</v>
      </c>
      <c r="BO1207" s="21">
        <f t="shared" si="112"/>
        <v>0</v>
      </c>
      <c r="BP1207" s="21">
        <f t="shared" si="113"/>
        <v>0</v>
      </c>
    </row>
    <row r="1208" spans="1:68" x14ac:dyDescent="0.2">
      <c r="A1208">
        <v>1204</v>
      </c>
      <c r="B1208" s="33">
        <f>'Main Data'!C1208</f>
        <v>43597</v>
      </c>
      <c r="C1208">
        <f>'Main Data'!D1208</f>
        <v>310</v>
      </c>
      <c r="D1208" s="26">
        <f>'Main Data'!E1208</f>
        <v>31000</v>
      </c>
      <c r="E1208" s="26">
        <f>'Main Data'!F1208</f>
        <v>38750</v>
      </c>
      <c r="F1208" s="34">
        <f t="shared" si="108"/>
        <v>10.341742483467284</v>
      </c>
      <c r="G1208">
        <f>IF('Main Data'!H1208="AP",1,0)</f>
        <v>0</v>
      </c>
      <c r="H1208">
        <f>IF('Main Data'!H1208="Blancpain",1,0)</f>
        <v>0</v>
      </c>
      <c r="I1208">
        <f>IF('Main Data'!H1208="Breguet",1,0)</f>
        <v>0</v>
      </c>
      <c r="J1208">
        <f>IF('Main Data'!H1208="Breitling",1,0)</f>
        <v>0</v>
      </c>
      <c r="K1208">
        <f>IF('Main Data'!H1208="Cartier",1,0)</f>
        <v>0</v>
      </c>
      <c r="L1208">
        <f>IF('Main Data'!H1208="Gallet",1,0)</f>
        <v>0</v>
      </c>
      <c r="M1208">
        <f>IF('Main Data'!H1208="Girard Perregaux",1,0)</f>
        <v>0</v>
      </c>
      <c r="N1208">
        <f>IF('Main Data'!H1208="Gubelin",1,0)</f>
        <v>0</v>
      </c>
      <c r="O1208">
        <f>IF('Main Data'!H1208="Heuer",1,0)</f>
        <v>0</v>
      </c>
      <c r="P1208">
        <f>IF('Main Data'!H1208="IWC",1,0)</f>
        <v>0</v>
      </c>
      <c r="Q1208">
        <f>IF('Main Data'!H1208="JLC",1,0)</f>
        <v>0</v>
      </c>
      <c r="R1208">
        <f>IF('Main Data'!H1208="Longines",1,0)</f>
        <v>0</v>
      </c>
      <c r="S1208">
        <f>IF('Main Data'!H1208="Movado",1,0)</f>
        <v>0</v>
      </c>
      <c r="T1208">
        <f>IF('Main Data'!H1208="Omega",1,0)</f>
        <v>0</v>
      </c>
      <c r="U1208">
        <f>IF('Main Data'!H1208="Panerai",1,0)</f>
        <v>0</v>
      </c>
      <c r="V1208">
        <f>IF('Main Data'!H1208="Patek",1,0)</f>
        <v>0</v>
      </c>
      <c r="W1208">
        <f>IF('Main Data'!H1208="Rolex",1,0)</f>
        <v>1</v>
      </c>
      <c r="X1208">
        <f>IF('Main Data'!H1208="Tudor",1,0)</f>
        <v>0</v>
      </c>
      <c r="Y1208">
        <f>IF('Main Data'!H1208="Ulysse Nardin",1,0)</f>
        <v>0</v>
      </c>
      <c r="Z1208">
        <f>IF('Main Data'!H1208="Universal Geneve",1,0)</f>
        <v>0</v>
      </c>
      <c r="AA1208">
        <f>IF('Main Data'!H1208="Vacheron",1,0)</f>
        <v>0</v>
      </c>
      <c r="AB1208">
        <f>IF('Main Data'!H1208="Zenith",1,0)</f>
        <v>0</v>
      </c>
      <c r="AC1208">
        <f>IF('Main Data'!J1208="Stainless Steel",1,0)</f>
        <v>0</v>
      </c>
      <c r="AD1208">
        <f>IF('Main Data'!J1208="Two-tone",1,0)</f>
        <v>0</v>
      </c>
      <c r="AE1208">
        <f>IF(OR('Main Data'!J1208="YG 18K",'Main Data'!J1208="YG &lt;18K",'Main Data'!J1208="PG 18K",'Main Data'!J1208="PG &lt;18K",'Main Data'!J1208="WG 18K",'Main Data'!J1208="Mixes of 18K",'Main Data'!J1208="Mixes &lt;18K"),1,0)</f>
        <v>1</v>
      </c>
      <c r="AF1208">
        <f>IF('Main Data'!J1208="Platinum",1,0)</f>
        <v>0</v>
      </c>
      <c r="AG1208">
        <f>IF(OR('Main Data'!J1208="PVD",'Main Data'!J1208="Gold Plate",'Main Data'!J1208="Other"),1,0)</f>
        <v>0</v>
      </c>
      <c r="AH1208">
        <f>IF('Main Data'!N1208="Stainless Steel",1,0)</f>
        <v>0</v>
      </c>
      <c r="AI1208">
        <f>IF('Main Data'!N1208="Leather",1,0)</f>
        <v>1</v>
      </c>
      <c r="AJ1208">
        <f>IF('Main Data'!N1208="Two-tone",1,0)</f>
        <v>0</v>
      </c>
      <c r="AK1208">
        <f>IF(OR('Main Data'!N1208="YG 18K",'Main Data'!N1208="PG 18K",'Main Data'!N1208="WG 18K",'Main Data'!N1208="Mixes of 18K"),1,0)</f>
        <v>0</v>
      </c>
      <c r="AL1208">
        <f>IF(OR(,'Main Data'!N1208="PVD",'Main Data'!N1208="Gold plate"),1,0)</f>
        <v>0</v>
      </c>
      <c r="AM1208">
        <f>IF(OR('Main Data'!AV1208="Yes",'Main Data'!AW1208="Yes",'Main Data'!AU1208="Yes"),1,0)</f>
        <v>0</v>
      </c>
      <c r="AN1208">
        <f>IF(OR(ISTEXT('Main Data'!AX1208), ISTEXT('Main Data'!AY1208)),1,0)</f>
        <v>0</v>
      </c>
      <c r="AO1208">
        <f>IF('Main Data'!AZ1208="Yes",1,0)</f>
        <v>0</v>
      </c>
      <c r="AP1208">
        <f>IF('Main Data'!BA1208="Yes",1,0)</f>
        <v>0</v>
      </c>
      <c r="AQ1208">
        <f>IF('Main Data'!BD1208="Yes",1,0)</f>
        <v>0</v>
      </c>
      <c r="AR1208">
        <f>IF('Main Data'!BE1208="A",1,0)</f>
        <v>0</v>
      </c>
      <c r="AS1208">
        <f>IF('Main Data'!BE1208="AA",1,0)</f>
        <v>0</v>
      </c>
      <c r="AT1208">
        <f>IF('Main Data'!BE1208="AAA",1,0)</f>
        <v>0</v>
      </c>
      <c r="AU1208">
        <f>IF('Main Data'!BE1208="AAAA",1,0)</f>
        <v>1</v>
      </c>
      <c r="AV1208">
        <f>IF('Main Data'!P1208="Yes",1,0)</f>
        <v>0</v>
      </c>
      <c r="AW1208">
        <f>IF('Main Data'!AP1208="Yes",1,0)</f>
        <v>0</v>
      </c>
      <c r="AX1208">
        <f>IF(OR('Main Data'!V1208="Yes", 'Main Data'!W1208="Yes",'Main Data'!X1208="Yes"),1,0)</f>
        <v>1</v>
      </c>
      <c r="AY1208">
        <f>IF(OR('Main Data'!Y1208="Yes",'Main Data'!Z1208="Yes"),1,0)</f>
        <v>0</v>
      </c>
      <c r="AZ1208">
        <f>IF('Main Data'!AR1208="Yes",1,0)</f>
        <v>0</v>
      </c>
      <c r="BA1208">
        <f>IF('Main Data'!AS1208="Yes",1,0)</f>
        <v>0</v>
      </c>
      <c r="BB1208">
        <f>IF('Main Data'!AG1208="Yes",1,0)</f>
        <v>0</v>
      </c>
      <c r="BC1208">
        <f>IF('Main Data'!AB1208="Yes",1,0)</f>
        <v>0</v>
      </c>
      <c r="BD1208">
        <f>IF('Main Data'!AA1208="Yes",1,0)</f>
        <v>0</v>
      </c>
      <c r="BE1208">
        <f>IF('Main Data'!AC1208="Yes",1,0)</f>
        <v>1</v>
      </c>
      <c r="BF1208">
        <f>IF('Main Data'!AF1208="Yes",1,0)</f>
        <v>0</v>
      </c>
      <c r="BG1208">
        <f>IF(OR('Main Data'!AI1208="Yes",'Main Data'!AL1208="Yes"),1,0)</f>
        <v>0</v>
      </c>
      <c r="BH1208">
        <f>IF('Main Data'!AJ1208="Yes",1,0)</f>
        <v>0</v>
      </c>
      <c r="BI1208">
        <f>IF('Main Data'!AK1208="Yes",1,0)</f>
        <v>0</v>
      </c>
      <c r="BJ1208">
        <f>IF('Main Data'!AM1208="Yes",1,0)</f>
        <v>0</v>
      </c>
      <c r="BK1208">
        <f>IF('Main Data'!AQ1208="Yes",1,0)</f>
        <v>0</v>
      </c>
      <c r="BL1208" s="21">
        <f t="shared" si="109"/>
        <v>0</v>
      </c>
      <c r="BM1208" s="21">
        <f t="shared" si="110"/>
        <v>1</v>
      </c>
      <c r="BN1208" s="21">
        <f t="shared" si="111"/>
        <v>0</v>
      </c>
      <c r="BO1208" s="21">
        <f t="shared" si="112"/>
        <v>0</v>
      </c>
      <c r="BP1208" s="21">
        <f t="shared" si="113"/>
        <v>0</v>
      </c>
    </row>
    <row r="1209" spans="1:68" x14ac:dyDescent="0.2">
      <c r="A1209">
        <v>1205</v>
      </c>
      <c r="B1209" s="33">
        <f>'Main Data'!C1209</f>
        <v>43597</v>
      </c>
      <c r="C1209">
        <f>'Main Data'!D1209</f>
        <v>311</v>
      </c>
      <c r="D1209" s="26">
        <f>'Main Data'!E1209</f>
        <v>30000</v>
      </c>
      <c r="E1209" s="26">
        <f>'Main Data'!F1209</f>
        <v>37500</v>
      </c>
      <c r="F1209" s="34">
        <f t="shared" si="108"/>
        <v>10.308952660644293</v>
      </c>
      <c r="G1209">
        <f>IF('Main Data'!H1209="AP",1,0)</f>
        <v>0</v>
      </c>
      <c r="H1209">
        <f>IF('Main Data'!H1209="Blancpain",1,0)</f>
        <v>0</v>
      </c>
      <c r="I1209">
        <f>IF('Main Data'!H1209="Breguet",1,0)</f>
        <v>0</v>
      </c>
      <c r="J1209">
        <f>IF('Main Data'!H1209="Breitling",1,0)</f>
        <v>0</v>
      </c>
      <c r="K1209">
        <f>IF('Main Data'!H1209="Cartier",1,0)</f>
        <v>0</v>
      </c>
      <c r="L1209">
        <f>IF('Main Data'!H1209="Gallet",1,0)</f>
        <v>0</v>
      </c>
      <c r="M1209">
        <f>IF('Main Data'!H1209="Girard Perregaux",1,0)</f>
        <v>0</v>
      </c>
      <c r="N1209">
        <f>IF('Main Data'!H1209="Gubelin",1,0)</f>
        <v>0</v>
      </c>
      <c r="O1209">
        <f>IF('Main Data'!H1209="Heuer",1,0)</f>
        <v>0</v>
      </c>
      <c r="P1209">
        <f>IF('Main Data'!H1209="IWC",1,0)</f>
        <v>0</v>
      </c>
      <c r="Q1209">
        <f>IF('Main Data'!H1209="JLC",1,0)</f>
        <v>0</v>
      </c>
      <c r="R1209">
        <f>IF('Main Data'!H1209="Longines",1,0)</f>
        <v>0</v>
      </c>
      <c r="S1209">
        <f>IF('Main Data'!H1209="Movado",1,0)</f>
        <v>0</v>
      </c>
      <c r="T1209">
        <f>IF('Main Data'!H1209="Omega",1,0)</f>
        <v>0</v>
      </c>
      <c r="U1209">
        <f>IF('Main Data'!H1209="Panerai",1,0)</f>
        <v>0</v>
      </c>
      <c r="V1209">
        <f>IF('Main Data'!H1209="Patek",1,0)</f>
        <v>0</v>
      </c>
      <c r="W1209">
        <f>IF('Main Data'!H1209="Rolex",1,0)</f>
        <v>1</v>
      </c>
      <c r="X1209">
        <f>IF('Main Data'!H1209="Tudor",1,0)</f>
        <v>0</v>
      </c>
      <c r="Y1209">
        <f>IF('Main Data'!H1209="Ulysse Nardin",1,0)</f>
        <v>0</v>
      </c>
      <c r="Z1209">
        <f>IF('Main Data'!H1209="Universal Geneve",1,0)</f>
        <v>0</v>
      </c>
      <c r="AA1209">
        <f>IF('Main Data'!H1209="Vacheron",1,0)</f>
        <v>0</v>
      </c>
      <c r="AB1209">
        <f>IF('Main Data'!H1209="Zenith",1,0)</f>
        <v>0</v>
      </c>
      <c r="AC1209">
        <f>IF('Main Data'!J1209="Stainless Steel",1,0)</f>
        <v>1</v>
      </c>
      <c r="AD1209">
        <f>IF('Main Data'!J1209="Two-tone",1,0)</f>
        <v>0</v>
      </c>
      <c r="AE1209">
        <f>IF(OR('Main Data'!J1209="YG 18K",'Main Data'!J1209="YG &lt;18K",'Main Data'!J1209="PG 18K",'Main Data'!J1209="PG &lt;18K",'Main Data'!J1209="WG 18K",'Main Data'!J1209="Mixes of 18K",'Main Data'!J1209="Mixes &lt;18K"),1,0)</f>
        <v>0</v>
      </c>
      <c r="AF1209">
        <f>IF('Main Data'!J1209="Platinum",1,0)</f>
        <v>0</v>
      </c>
      <c r="AG1209">
        <f>IF(OR('Main Data'!J1209="PVD",'Main Data'!J1209="Gold Plate",'Main Data'!J1209="Other"),1,0)</f>
        <v>0</v>
      </c>
      <c r="AH1209">
        <f>IF('Main Data'!N1209="Stainless Steel",1,0)</f>
        <v>1</v>
      </c>
      <c r="AI1209">
        <f>IF('Main Data'!N1209="Leather",1,0)</f>
        <v>0</v>
      </c>
      <c r="AJ1209">
        <f>IF('Main Data'!N1209="Two-tone",1,0)</f>
        <v>0</v>
      </c>
      <c r="AK1209">
        <f>IF(OR('Main Data'!N1209="YG 18K",'Main Data'!N1209="PG 18K",'Main Data'!N1209="WG 18K",'Main Data'!N1209="Mixes of 18K"),1,0)</f>
        <v>0</v>
      </c>
      <c r="AL1209">
        <f>IF(OR(,'Main Data'!N1209="PVD",'Main Data'!N1209="Gold plate"),1,0)</f>
        <v>0</v>
      </c>
      <c r="AM1209">
        <f>IF(OR('Main Data'!AV1209="Yes",'Main Data'!AW1209="Yes",'Main Data'!AU1209="Yes"),1,0)</f>
        <v>0</v>
      </c>
      <c r="AN1209">
        <f>IF(OR(ISTEXT('Main Data'!AX1209), ISTEXT('Main Data'!AY1209)),1,0)</f>
        <v>0</v>
      </c>
      <c r="AO1209">
        <f>IF('Main Data'!AZ1209="Yes",1,0)</f>
        <v>0</v>
      </c>
      <c r="AP1209">
        <f>IF('Main Data'!BA1209="Yes",1,0)</f>
        <v>0</v>
      </c>
      <c r="AQ1209">
        <f>IF('Main Data'!BD1209="Yes",1,0)</f>
        <v>0</v>
      </c>
      <c r="AR1209">
        <f>IF('Main Data'!BE1209="A",1,0)</f>
        <v>0</v>
      </c>
      <c r="AS1209">
        <f>IF('Main Data'!BE1209="AA",1,0)</f>
        <v>0</v>
      </c>
      <c r="AT1209">
        <f>IF('Main Data'!BE1209="AAA",1,0)</f>
        <v>1</v>
      </c>
      <c r="AU1209">
        <f>IF('Main Data'!BE1209="AAAA",1,0)</f>
        <v>0</v>
      </c>
      <c r="AV1209">
        <f>IF('Main Data'!P1209="Yes",1,0)</f>
        <v>0</v>
      </c>
      <c r="AW1209">
        <f>IF('Main Data'!AP1209="Yes",1,0)</f>
        <v>0</v>
      </c>
      <c r="AX1209">
        <f>IF(OR('Main Data'!V1209="Yes", 'Main Data'!W1209="Yes",'Main Data'!X1209="Yes"),1,0)</f>
        <v>1</v>
      </c>
      <c r="AY1209">
        <f>IF(OR('Main Data'!Y1209="Yes",'Main Data'!Z1209="Yes"),1,0)</f>
        <v>0</v>
      </c>
      <c r="AZ1209">
        <f>IF('Main Data'!AR1209="Yes",1,0)</f>
        <v>0</v>
      </c>
      <c r="BA1209">
        <f>IF('Main Data'!AS1209="Yes",1,0)</f>
        <v>0</v>
      </c>
      <c r="BB1209">
        <f>IF('Main Data'!AG1209="Yes",1,0)</f>
        <v>0</v>
      </c>
      <c r="BC1209">
        <f>IF('Main Data'!AB1209="Yes",1,0)</f>
        <v>0</v>
      </c>
      <c r="BD1209">
        <f>IF('Main Data'!AA1209="Yes",1,0)</f>
        <v>0</v>
      </c>
      <c r="BE1209">
        <f>IF('Main Data'!AC1209="Yes",1,0)</f>
        <v>1</v>
      </c>
      <c r="BF1209">
        <f>IF('Main Data'!AF1209="Yes",1,0)</f>
        <v>0</v>
      </c>
      <c r="BG1209">
        <f>IF(OR('Main Data'!AI1209="Yes",'Main Data'!AL1209="Yes"),1,0)</f>
        <v>0</v>
      </c>
      <c r="BH1209">
        <f>IF('Main Data'!AJ1209="Yes",1,0)</f>
        <v>0</v>
      </c>
      <c r="BI1209">
        <f>IF('Main Data'!AK1209="Yes",1,0)</f>
        <v>0</v>
      </c>
      <c r="BJ1209">
        <f>IF('Main Data'!AM1209="Yes",1,0)</f>
        <v>0</v>
      </c>
      <c r="BK1209">
        <f>IF('Main Data'!AQ1209="Yes",1,0)</f>
        <v>0</v>
      </c>
      <c r="BL1209" s="21">
        <f t="shared" si="109"/>
        <v>0</v>
      </c>
      <c r="BM1209" s="21">
        <f t="shared" si="110"/>
        <v>1</v>
      </c>
      <c r="BN1209" s="21">
        <f t="shared" si="111"/>
        <v>0</v>
      </c>
      <c r="BO1209" s="21">
        <f t="shared" si="112"/>
        <v>0</v>
      </c>
      <c r="BP1209" s="21">
        <f t="shared" si="113"/>
        <v>0</v>
      </c>
    </row>
    <row r="1210" spans="1:68" x14ac:dyDescent="0.2">
      <c r="A1210">
        <v>1206</v>
      </c>
      <c r="B1210" s="33">
        <f>'Main Data'!C1210</f>
        <v>43597</v>
      </c>
      <c r="C1210">
        <f>'Main Data'!D1210</f>
        <v>312</v>
      </c>
      <c r="D1210" s="26">
        <f>'Main Data'!E1210</f>
        <v>19000</v>
      </c>
      <c r="E1210" s="26">
        <f>'Main Data'!F1210</f>
        <v>23750</v>
      </c>
      <c r="F1210" s="34">
        <f t="shared" si="108"/>
        <v>9.8521942581485771</v>
      </c>
      <c r="G1210">
        <f>IF('Main Data'!H1210="AP",1,0)</f>
        <v>0</v>
      </c>
      <c r="H1210">
        <f>IF('Main Data'!H1210="Blancpain",1,0)</f>
        <v>0</v>
      </c>
      <c r="I1210">
        <f>IF('Main Data'!H1210="Breguet",1,0)</f>
        <v>0</v>
      </c>
      <c r="J1210">
        <f>IF('Main Data'!H1210="Breitling",1,0)</f>
        <v>0</v>
      </c>
      <c r="K1210">
        <f>IF('Main Data'!H1210="Cartier",1,0)</f>
        <v>0</v>
      </c>
      <c r="L1210">
        <f>IF('Main Data'!H1210="Gallet",1,0)</f>
        <v>0</v>
      </c>
      <c r="M1210">
        <f>IF('Main Data'!H1210="Girard Perregaux",1,0)</f>
        <v>0</v>
      </c>
      <c r="N1210">
        <f>IF('Main Data'!H1210="Gubelin",1,0)</f>
        <v>0</v>
      </c>
      <c r="O1210">
        <f>IF('Main Data'!H1210="Heuer",1,0)</f>
        <v>0</v>
      </c>
      <c r="P1210">
        <f>IF('Main Data'!H1210="IWC",1,0)</f>
        <v>0</v>
      </c>
      <c r="Q1210">
        <f>IF('Main Data'!H1210="JLC",1,0)</f>
        <v>0</v>
      </c>
      <c r="R1210">
        <f>IF('Main Data'!H1210="Longines",1,0)</f>
        <v>0</v>
      </c>
      <c r="S1210">
        <f>IF('Main Data'!H1210="Movado",1,0)</f>
        <v>0</v>
      </c>
      <c r="T1210">
        <f>IF('Main Data'!H1210="Omega",1,0)</f>
        <v>0</v>
      </c>
      <c r="U1210">
        <f>IF('Main Data'!H1210="Panerai",1,0)</f>
        <v>0</v>
      </c>
      <c r="V1210">
        <f>IF('Main Data'!H1210="Patek",1,0)</f>
        <v>0</v>
      </c>
      <c r="W1210">
        <f>IF('Main Data'!H1210="Rolex",1,0)</f>
        <v>1</v>
      </c>
      <c r="X1210">
        <f>IF('Main Data'!H1210="Tudor",1,0)</f>
        <v>0</v>
      </c>
      <c r="Y1210">
        <f>IF('Main Data'!H1210="Ulysse Nardin",1,0)</f>
        <v>0</v>
      </c>
      <c r="Z1210">
        <f>IF('Main Data'!H1210="Universal Geneve",1,0)</f>
        <v>0</v>
      </c>
      <c r="AA1210">
        <f>IF('Main Data'!H1210="Vacheron",1,0)</f>
        <v>0</v>
      </c>
      <c r="AB1210">
        <f>IF('Main Data'!H1210="Zenith",1,0)</f>
        <v>0</v>
      </c>
      <c r="AC1210">
        <f>IF('Main Data'!J1210="Stainless Steel",1,0)</f>
        <v>1</v>
      </c>
      <c r="AD1210">
        <f>IF('Main Data'!J1210="Two-tone",1,0)</f>
        <v>0</v>
      </c>
      <c r="AE1210">
        <f>IF(OR('Main Data'!J1210="YG 18K",'Main Data'!J1210="YG &lt;18K",'Main Data'!J1210="PG 18K",'Main Data'!J1210="PG &lt;18K",'Main Data'!J1210="WG 18K",'Main Data'!J1210="Mixes of 18K",'Main Data'!J1210="Mixes &lt;18K"),1,0)</f>
        <v>0</v>
      </c>
      <c r="AF1210">
        <f>IF('Main Data'!J1210="Platinum",1,0)</f>
        <v>0</v>
      </c>
      <c r="AG1210">
        <f>IF(OR('Main Data'!J1210="PVD",'Main Data'!J1210="Gold Plate",'Main Data'!J1210="Other"),1,0)</f>
        <v>0</v>
      </c>
      <c r="AH1210">
        <f>IF('Main Data'!N1210="Stainless Steel",1,0)</f>
        <v>1</v>
      </c>
      <c r="AI1210">
        <f>IF('Main Data'!N1210="Leather",1,0)</f>
        <v>0</v>
      </c>
      <c r="AJ1210">
        <f>IF('Main Data'!N1210="Two-tone",1,0)</f>
        <v>0</v>
      </c>
      <c r="AK1210">
        <f>IF(OR('Main Data'!N1210="YG 18K",'Main Data'!N1210="PG 18K",'Main Data'!N1210="WG 18K",'Main Data'!N1210="Mixes of 18K"),1,0)</f>
        <v>0</v>
      </c>
      <c r="AL1210">
        <f>IF(OR(,'Main Data'!N1210="PVD",'Main Data'!N1210="Gold plate"),1,0)</f>
        <v>0</v>
      </c>
      <c r="AM1210">
        <f>IF(OR('Main Data'!AV1210="Yes",'Main Data'!AW1210="Yes",'Main Data'!AU1210="Yes"),1,0)</f>
        <v>0</v>
      </c>
      <c r="AN1210">
        <f>IF(OR(ISTEXT('Main Data'!AX1210), ISTEXT('Main Data'!AY1210)),1,0)</f>
        <v>0</v>
      </c>
      <c r="AO1210">
        <f>IF('Main Data'!AZ1210="Yes",1,0)</f>
        <v>0</v>
      </c>
      <c r="AP1210">
        <f>IF('Main Data'!BA1210="Yes",1,0)</f>
        <v>0</v>
      </c>
      <c r="AQ1210">
        <f>IF('Main Data'!BD1210="Yes",1,0)</f>
        <v>0</v>
      </c>
      <c r="AR1210">
        <f>IF('Main Data'!BE1210="A",1,0)</f>
        <v>0</v>
      </c>
      <c r="AS1210">
        <f>IF('Main Data'!BE1210="AA",1,0)</f>
        <v>0</v>
      </c>
      <c r="AT1210">
        <f>IF('Main Data'!BE1210="AAA",1,0)</f>
        <v>1</v>
      </c>
      <c r="AU1210">
        <f>IF('Main Data'!BE1210="AAAA",1,0)</f>
        <v>0</v>
      </c>
      <c r="AV1210">
        <f>IF('Main Data'!P1210="Yes",1,0)</f>
        <v>0</v>
      </c>
      <c r="AW1210">
        <f>IF('Main Data'!AP1210="Yes",1,0)</f>
        <v>0</v>
      </c>
      <c r="AX1210">
        <f>IF(OR('Main Data'!V1210="Yes", 'Main Data'!W1210="Yes",'Main Data'!X1210="Yes"),1,0)</f>
        <v>1</v>
      </c>
      <c r="AY1210">
        <f>IF(OR('Main Data'!Y1210="Yes",'Main Data'!Z1210="Yes"),1,0)</f>
        <v>0</v>
      </c>
      <c r="AZ1210">
        <f>IF('Main Data'!AR1210="Yes",1,0)</f>
        <v>0</v>
      </c>
      <c r="BA1210">
        <f>IF('Main Data'!AS1210="Yes",1,0)</f>
        <v>0</v>
      </c>
      <c r="BB1210">
        <f>IF('Main Data'!AG1210="Yes",1,0)</f>
        <v>0</v>
      </c>
      <c r="BC1210">
        <f>IF('Main Data'!AB1210="Yes",1,0)</f>
        <v>0</v>
      </c>
      <c r="BD1210">
        <f>IF('Main Data'!AA1210="Yes",1,0)</f>
        <v>1</v>
      </c>
      <c r="BE1210">
        <f>IF('Main Data'!AC1210="Yes",1,0)</f>
        <v>0</v>
      </c>
      <c r="BF1210">
        <f>IF('Main Data'!AF1210="Yes",1,0)</f>
        <v>0</v>
      </c>
      <c r="BG1210">
        <f>IF(OR('Main Data'!AI1210="Yes",'Main Data'!AL1210="Yes"),1,0)</f>
        <v>0</v>
      </c>
      <c r="BH1210">
        <f>IF('Main Data'!AJ1210="Yes",1,0)</f>
        <v>0</v>
      </c>
      <c r="BI1210">
        <f>IF('Main Data'!AK1210="Yes",1,0)</f>
        <v>0</v>
      </c>
      <c r="BJ1210">
        <f>IF('Main Data'!AM1210="Yes",1,0)</f>
        <v>0</v>
      </c>
      <c r="BK1210">
        <f>IF('Main Data'!AQ1210="Yes",1,0)</f>
        <v>0</v>
      </c>
      <c r="BL1210" s="21">
        <f t="shared" si="109"/>
        <v>0</v>
      </c>
      <c r="BM1210" s="21">
        <f t="shared" si="110"/>
        <v>1</v>
      </c>
      <c r="BN1210" s="21">
        <f t="shared" si="111"/>
        <v>0</v>
      </c>
      <c r="BO1210" s="21">
        <f t="shared" si="112"/>
        <v>0</v>
      </c>
      <c r="BP1210" s="21">
        <f t="shared" si="113"/>
        <v>0</v>
      </c>
    </row>
    <row r="1211" spans="1:68" x14ac:dyDescent="0.2">
      <c r="A1211">
        <v>1207</v>
      </c>
      <c r="B1211" s="33">
        <f>'Main Data'!C1211</f>
        <v>43597</v>
      </c>
      <c r="C1211">
        <f>'Main Data'!D1211</f>
        <v>313</v>
      </c>
      <c r="D1211" s="26">
        <f>'Main Data'!E1211</f>
        <v>5500</v>
      </c>
      <c r="E1211" s="26">
        <f>'Main Data'!F1211</f>
        <v>6875</v>
      </c>
      <c r="F1211" s="34">
        <f t="shared" si="108"/>
        <v>8.6125033712205621</v>
      </c>
      <c r="G1211">
        <f>IF('Main Data'!H1211="AP",1,0)</f>
        <v>0</v>
      </c>
      <c r="H1211">
        <f>IF('Main Data'!H1211="Blancpain",1,0)</f>
        <v>0</v>
      </c>
      <c r="I1211">
        <f>IF('Main Data'!H1211="Breguet",1,0)</f>
        <v>0</v>
      </c>
      <c r="J1211">
        <f>IF('Main Data'!H1211="Breitling",1,0)</f>
        <v>0</v>
      </c>
      <c r="K1211">
        <f>IF('Main Data'!H1211="Cartier",1,0)</f>
        <v>0</v>
      </c>
      <c r="L1211">
        <f>IF('Main Data'!H1211="Gallet",1,0)</f>
        <v>0</v>
      </c>
      <c r="M1211">
        <f>IF('Main Data'!H1211="Girard Perregaux",1,0)</f>
        <v>0</v>
      </c>
      <c r="N1211">
        <f>IF('Main Data'!H1211="Gubelin",1,0)</f>
        <v>0</v>
      </c>
      <c r="O1211">
        <f>IF('Main Data'!H1211="Heuer",1,0)</f>
        <v>0</v>
      </c>
      <c r="P1211">
        <f>IF('Main Data'!H1211="IWC",1,0)</f>
        <v>0</v>
      </c>
      <c r="Q1211">
        <f>IF('Main Data'!H1211="JLC",1,0)</f>
        <v>0</v>
      </c>
      <c r="R1211">
        <f>IF('Main Data'!H1211="Longines",1,0)</f>
        <v>0</v>
      </c>
      <c r="S1211">
        <f>IF('Main Data'!H1211="Movado",1,0)</f>
        <v>0</v>
      </c>
      <c r="T1211">
        <f>IF('Main Data'!H1211="Omega",1,0)</f>
        <v>0</v>
      </c>
      <c r="U1211">
        <f>IF('Main Data'!H1211="Panerai",1,0)</f>
        <v>0</v>
      </c>
      <c r="V1211">
        <f>IF('Main Data'!H1211="Patek",1,0)</f>
        <v>0</v>
      </c>
      <c r="W1211">
        <f>IF('Main Data'!H1211="Rolex",1,0)</f>
        <v>1</v>
      </c>
      <c r="X1211">
        <f>IF('Main Data'!H1211="Tudor",1,0)</f>
        <v>0</v>
      </c>
      <c r="Y1211">
        <f>IF('Main Data'!H1211="Ulysse Nardin",1,0)</f>
        <v>0</v>
      </c>
      <c r="Z1211">
        <f>IF('Main Data'!H1211="Universal Geneve",1,0)</f>
        <v>0</v>
      </c>
      <c r="AA1211">
        <f>IF('Main Data'!H1211="Vacheron",1,0)</f>
        <v>0</v>
      </c>
      <c r="AB1211">
        <f>IF('Main Data'!H1211="Zenith",1,0)</f>
        <v>0</v>
      </c>
      <c r="AC1211">
        <f>IF('Main Data'!J1211="Stainless Steel",1,0)</f>
        <v>1</v>
      </c>
      <c r="AD1211">
        <f>IF('Main Data'!J1211="Two-tone",1,0)</f>
        <v>0</v>
      </c>
      <c r="AE1211">
        <f>IF(OR('Main Data'!J1211="YG 18K",'Main Data'!J1211="YG &lt;18K",'Main Data'!J1211="PG 18K",'Main Data'!J1211="PG &lt;18K",'Main Data'!J1211="WG 18K",'Main Data'!J1211="Mixes of 18K",'Main Data'!J1211="Mixes &lt;18K"),1,0)</f>
        <v>0</v>
      </c>
      <c r="AF1211">
        <f>IF('Main Data'!J1211="Platinum",1,0)</f>
        <v>0</v>
      </c>
      <c r="AG1211">
        <f>IF(OR('Main Data'!J1211="PVD",'Main Data'!J1211="Gold Plate",'Main Data'!J1211="Other"),1,0)</f>
        <v>0</v>
      </c>
      <c r="AH1211">
        <f>IF('Main Data'!N1211="Stainless Steel",1,0)</f>
        <v>0</v>
      </c>
      <c r="AI1211">
        <f>IF('Main Data'!N1211="Leather",1,0)</f>
        <v>1</v>
      </c>
      <c r="AJ1211">
        <f>IF('Main Data'!N1211="Two-tone",1,0)</f>
        <v>0</v>
      </c>
      <c r="AK1211">
        <f>IF(OR('Main Data'!N1211="YG 18K",'Main Data'!N1211="PG 18K",'Main Data'!N1211="WG 18K",'Main Data'!N1211="Mixes of 18K"),1,0)</f>
        <v>0</v>
      </c>
      <c r="AL1211">
        <f>IF(OR(,'Main Data'!N1211="PVD",'Main Data'!N1211="Gold plate"),1,0)</f>
        <v>0</v>
      </c>
      <c r="AM1211">
        <f>IF(OR('Main Data'!AV1211="Yes",'Main Data'!AW1211="Yes",'Main Data'!AU1211="Yes"),1,0)</f>
        <v>0</v>
      </c>
      <c r="AN1211">
        <f>IF(OR(ISTEXT('Main Data'!AX1211), ISTEXT('Main Data'!AY1211)),1,0)</f>
        <v>0</v>
      </c>
      <c r="AO1211">
        <f>IF('Main Data'!AZ1211="Yes",1,0)</f>
        <v>0</v>
      </c>
      <c r="AP1211">
        <f>IF('Main Data'!BA1211="Yes",1,0)</f>
        <v>0</v>
      </c>
      <c r="AQ1211">
        <f>IF('Main Data'!BD1211="Yes",1,0)</f>
        <v>0</v>
      </c>
      <c r="AR1211">
        <f>IF('Main Data'!BE1211="A",1,0)</f>
        <v>0</v>
      </c>
      <c r="AS1211">
        <f>IF('Main Data'!BE1211="AA",1,0)</f>
        <v>1</v>
      </c>
      <c r="AT1211">
        <f>IF('Main Data'!BE1211="AAA",1,0)</f>
        <v>0</v>
      </c>
      <c r="AU1211">
        <f>IF('Main Data'!BE1211="AAAA",1,0)</f>
        <v>0</v>
      </c>
      <c r="AV1211">
        <f>IF('Main Data'!P1211="Yes",1,0)</f>
        <v>0</v>
      </c>
      <c r="AW1211">
        <f>IF('Main Data'!AP1211="Yes",1,0)</f>
        <v>0</v>
      </c>
      <c r="AX1211">
        <f>IF(OR('Main Data'!V1211="Yes", 'Main Data'!W1211="Yes",'Main Data'!X1211="Yes"),1,0)</f>
        <v>1</v>
      </c>
      <c r="AY1211">
        <f>IF(OR('Main Data'!Y1211="Yes",'Main Data'!Z1211="Yes"),1,0)</f>
        <v>0</v>
      </c>
      <c r="AZ1211">
        <f>IF('Main Data'!AR1211="Yes",1,0)</f>
        <v>0</v>
      </c>
      <c r="BA1211">
        <f>IF('Main Data'!AS1211="Yes",1,0)</f>
        <v>0</v>
      </c>
      <c r="BB1211">
        <f>IF('Main Data'!AG1211="Yes",1,0)</f>
        <v>0</v>
      </c>
      <c r="BC1211">
        <f>IF('Main Data'!AB1211="Yes",1,0)</f>
        <v>0</v>
      </c>
      <c r="BD1211">
        <f>IF('Main Data'!AA1211="Yes",1,0)</f>
        <v>0</v>
      </c>
      <c r="BE1211">
        <f>IF('Main Data'!AC1211="Yes",1,0)</f>
        <v>1</v>
      </c>
      <c r="BF1211">
        <f>IF('Main Data'!AF1211="Yes",1,0)</f>
        <v>0</v>
      </c>
      <c r="BG1211">
        <f>IF(OR('Main Data'!AI1211="Yes",'Main Data'!AL1211="Yes"),1,0)</f>
        <v>0</v>
      </c>
      <c r="BH1211">
        <f>IF('Main Data'!AJ1211="Yes",1,0)</f>
        <v>0</v>
      </c>
      <c r="BI1211">
        <f>IF('Main Data'!AK1211="Yes",1,0)</f>
        <v>0</v>
      </c>
      <c r="BJ1211">
        <f>IF('Main Data'!AM1211="Yes",1,0)</f>
        <v>0</v>
      </c>
      <c r="BK1211">
        <f>IF('Main Data'!AQ1211="Yes",1,0)</f>
        <v>0</v>
      </c>
      <c r="BL1211" s="21">
        <f t="shared" si="109"/>
        <v>0</v>
      </c>
      <c r="BM1211" s="21">
        <f t="shared" si="110"/>
        <v>1</v>
      </c>
      <c r="BN1211" s="21">
        <f t="shared" si="111"/>
        <v>0</v>
      </c>
      <c r="BO1211" s="21">
        <f t="shared" si="112"/>
        <v>0</v>
      </c>
      <c r="BP1211" s="21">
        <f t="shared" si="113"/>
        <v>0</v>
      </c>
    </row>
    <row r="1212" spans="1:68" x14ac:dyDescent="0.2">
      <c r="A1212">
        <v>1208</v>
      </c>
      <c r="B1212" s="33">
        <f>'Main Data'!C1212</f>
        <v>43597</v>
      </c>
      <c r="C1212">
        <f>'Main Data'!D1212</f>
        <v>314</v>
      </c>
      <c r="D1212" s="26">
        <f>'Main Data'!E1212</f>
        <v>45000</v>
      </c>
      <c r="E1212" s="26">
        <f>'Main Data'!F1212</f>
        <v>56250</v>
      </c>
      <c r="F1212" s="34">
        <f t="shared" si="108"/>
        <v>10.714417768752456</v>
      </c>
      <c r="G1212">
        <f>IF('Main Data'!H1212="AP",1,0)</f>
        <v>0</v>
      </c>
      <c r="H1212">
        <f>IF('Main Data'!H1212="Blancpain",1,0)</f>
        <v>0</v>
      </c>
      <c r="I1212">
        <f>IF('Main Data'!H1212="Breguet",1,0)</f>
        <v>0</v>
      </c>
      <c r="J1212">
        <f>IF('Main Data'!H1212="Breitling",1,0)</f>
        <v>0</v>
      </c>
      <c r="K1212">
        <f>IF('Main Data'!H1212="Cartier",1,0)</f>
        <v>0</v>
      </c>
      <c r="L1212">
        <f>IF('Main Data'!H1212="Gallet",1,0)</f>
        <v>0</v>
      </c>
      <c r="M1212">
        <f>IF('Main Data'!H1212="Girard Perregaux",1,0)</f>
        <v>0</v>
      </c>
      <c r="N1212">
        <f>IF('Main Data'!H1212="Gubelin",1,0)</f>
        <v>0</v>
      </c>
      <c r="O1212">
        <f>IF('Main Data'!H1212="Heuer",1,0)</f>
        <v>0</v>
      </c>
      <c r="P1212">
        <f>IF('Main Data'!H1212="IWC",1,0)</f>
        <v>0</v>
      </c>
      <c r="Q1212">
        <f>IF('Main Data'!H1212="JLC",1,0)</f>
        <v>0</v>
      </c>
      <c r="R1212">
        <f>IF('Main Data'!H1212="Longines",1,0)</f>
        <v>0</v>
      </c>
      <c r="S1212">
        <f>IF('Main Data'!H1212="Movado",1,0)</f>
        <v>0</v>
      </c>
      <c r="T1212">
        <f>IF('Main Data'!H1212="Omega",1,0)</f>
        <v>0</v>
      </c>
      <c r="U1212">
        <f>IF('Main Data'!H1212="Panerai",1,0)</f>
        <v>0</v>
      </c>
      <c r="V1212">
        <f>IF('Main Data'!H1212="Patek",1,0)</f>
        <v>0</v>
      </c>
      <c r="W1212">
        <f>IF('Main Data'!H1212="Rolex",1,0)</f>
        <v>1</v>
      </c>
      <c r="X1212">
        <f>IF('Main Data'!H1212="Tudor",1,0)</f>
        <v>0</v>
      </c>
      <c r="Y1212">
        <f>IF('Main Data'!H1212="Ulysse Nardin",1,0)</f>
        <v>0</v>
      </c>
      <c r="Z1212">
        <f>IF('Main Data'!H1212="Universal Geneve",1,0)</f>
        <v>0</v>
      </c>
      <c r="AA1212">
        <f>IF('Main Data'!H1212="Vacheron",1,0)</f>
        <v>0</v>
      </c>
      <c r="AB1212">
        <f>IF('Main Data'!H1212="Zenith",1,0)</f>
        <v>0</v>
      </c>
      <c r="AC1212">
        <f>IF('Main Data'!J1212="Stainless Steel",1,0)</f>
        <v>1</v>
      </c>
      <c r="AD1212">
        <f>IF('Main Data'!J1212="Two-tone",1,0)</f>
        <v>0</v>
      </c>
      <c r="AE1212">
        <f>IF(OR('Main Data'!J1212="YG 18K",'Main Data'!J1212="YG &lt;18K",'Main Data'!J1212="PG 18K",'Main Data'!J1212="PG &lt;18K",'Main Data'!J1212="WG 18K",'Main Data'!J1212="Mixes of 18K",'Main Data'!J1212="Mixes &lt;18K"),1,0)</f>
        <v>0</v>
      </c>
      <c r="AF1212">
        <f>IF('Main Data'!J1212="Platinum",1,0)</f>
        <v>0</v>
      </c>
      <c r="AG1212">
        <f>IF(OR('Main Data'!J1212="PVD",'Main Data'!J1212="Gold Plate",'Main Data'!J1212="Other"),1,0)</f>
        <v>0</v>
      </c>
      <c r="AH1212">
        <f>IF('Main Data'!N1212="Stainless Steel",1,0)</f>
        <v>1</v>
      </c>
      <c r="AI1212">
        <f>IF('Main Data'!N1212="Leather",1,0)</f>
        <v>0</v>
      </c>
      <c r="AJ1212">
        <f>IF('Main Data'!N1212="Two-tone",1,0)</f>
        <v>0</v>
      </c>
      <c r="AK1212">
        <f>IF(OR('Main Data'!N1212="YG 18K",'Main Data'!N1212="PG 18K",'Main Data'!N1212="WG 18K",'Main Data'!N1212="Mixes of 18K"),1,0)</f>
        <v>0</v>
      </c>
      <c r="AL1212">
        <f>IF(OR(,'Main Data'!N1212="PVD",'Main Data'!N1212="Gold plate"),1,0)</f>
        <v>0</v>
      </c>
      <c r="AM1212">
        <f>IF(OR('Main Data'!AV1212="Yes",'Main Data'!AW1212="Yes",'Main Data'!AU1212="Yes"),1,0)</f>
        <v>0</v>
      </c>
      <c r="AN1212">
        <f>IF(OR(ISTEXT('Main Data'!AX1212), ISTEXT('Main Data'!AY1212)),1,0)</f>
        <v>0</v>
      </c>
      <c r="AO1212">
        <f>IF('Main Data'!AZ1212="Yes",1,0)</f>
        <v>1</v>
      </c>
      <c r="AP1212">
        <f>IF('Main Data'!BA1212="Yes",1,0)</f>
        <v>0</v>
      </c>
      <c r="AQ1212">
        <f>IF('Main Data'!BD1212="Yes",1,0)</f>
        <v>0</v>
      </c>
      <c r="AR1212">
        <f>IF('Main Data'!BE1212="A",1,0)</f>
        <v>0</v>
      </c>
      <c r="AS1212">
        <f>IF('Main Data'!BE1212="AA",1,0)</f>
        <v>0</v>
      </c>
      <c r="AT1212">
        <f>IF('Main Data'!BE1212="AAA",1,0)</f>
        <v>1</v>
      </c>
      <c r="AU1212">
        <f>IF('Main Data'!BE1212="AAAA",1,0)</f>
        <v>0</v>
      </c>
      <c r="AV1212">
        <f>IF('Main Data'!P1212="Yes",1,0)</f>
        <v>1</v>
      </c>
      <c r="AW1212">
        <f>IF('Main Data'!AP1212="Yes",1,0)</f>
        <v>0</v>
      </c>
      <c r="AX1212">
        <f>IF(OR('Main Data'!V1212="Yes", 'Main Data'!W1212="Yes",'Main Data'!X1212="Yes"),1,0)</f>
        <v>0</v>
      </c>
      <c r="AY1212">
        <f>IF(OR('Main Data'!Y1212="Yes",'Main Data'!Z1212="Yes"),1,0)</f>
        <v>0</v>
      </c>
      <c r="AZ1212">
        <f>IF('Main Data'!AR1212="Yes",1,0)</f>
        <v>0</v>
      </c>
      <c r="BA1212">
        <f>IF('Main Data'!AS1212="Yes",1,0)</f>
        <v>0</v>
      </c>
      <c r="BB1212">
        <f>IF('Main Data'!AG1212="Yes",1,0)</f>
        <v>0</v>
      </c>
      <c r="BC1212">
        <f>IF('Main Data'!AB1212="Yes",1,0)</f>
        <v>0</v>
      </c>
      <c r="BD1212">
        <f>IF('Main Data'!AA1212="Yes",1,0)</f>
        <v>1</v>
      </c>
      <c r="BE1212">
        <f>IF('Main Data'!AC1212="Yes",1,0)</f>
        <v>0</v>
      </c>
      <c r="BF1212">
        <f>IF('Main Data'!AF1212="Yes",1,0)</f>
        <v>0</v>
      </c>
      <c r="BG1212">
        <f>IF(OR('Main Data'!AI1212="Yes",'Main Data'!AL1212="Yes"),1,0)</f>
        <v>0</v>
      </c>
      <c r="BH1212">
        <f>IF('Main Data'!AJ1212="Yes",1,0)</f>
        <v>0</v>
      </c>
      <c r="BI1212">
        <f>IF('Main Data'!AK1212="Yes",1,0)</f>
        <v>0</v>
      </c>
      <c r="BJ1212">
        <f>IF('Main Data'!AM1212="Yes",1,0)</f>
        <v>0</v>
      </c>
      <c r="BK1212">
        <f>IF('Main Data'!AQ1212="Yes",1,0)</f>
        <v>0</v>
      </c>
      <c r="BL1212" s="21">
        <f t="shared" si="109"/>
        <v>0</v>
      </c>
      <c r="BM1212" s="21">
        <f t="shared" si="110"/>
        <v>1</v>
      </c>
      <c r="BN1212" s="21">
        <f t="shared" si="111"/>
        <v>0</v>
      </c>
      <c r="BO1212" s="21">
        <f t="shared" si="112"/>
        <v>0</v>
      </c>
      <c r="BP1212" s="21">
        <f t="shared" si="113"/>
        <v>0</v>
      </c>
    </row>
    <row r="1213" spans="1:68" x14ac:dyDescent="0.2">
      <c r="A1213">
        <v>1209</v>
      </c>
      <c r="B1213" s="33">
        <f>'Main Data'!C1213</f>
        <v>43597</v>
      </c>
      <c r="C1213">
        <f>'Main Data'!D1213</f>
        <v>315</v>
      </c>
      <c r="D1213" s="26">
        <f>'Main Data'!E1213</f>
        <v>1400</v>
      </c>
      <c r="E1213" s="26">
        <f>'Main Data'!F1213</f>
        <v>1750</v>
      </c>
      <c r="F1213" s="34">
        <f t="shared" si="108"/>
        <v>7.2442275156033498</v>
      </c>
      <c r="G1213">
        <f>IF('Main Data'!H1213="AP",1,0)</f>
        <v>0</v>
      </c>
      <c r="H1213">
        <f>IF('Main Data'!H1213="Blancpain",1,0)</f>
        <v>0</v>
      </c>
      <c r="I1213">
        <f>IF('Main Data'!H1213="Breguet",1,0)</f>
        <v>0</v>
      </c>
      <c r="J1213">
        <f>IF('Main Data'!H1213="Breitling",1,0)</f>
        <v>0</v>
      </c>
      <c r="K1213">
        <f>IF('Main Data'!H1213="Cartier",1,0)</f>
        <v>0</v>
      </c>
      <c r="L1213">
        <f>IF('Main Data'!H1213="Gallet",1,0)</f>
        <v>0</v>
      </c>
      <c r="M1213">
        <f>IF('Main Data'!H1213="Girard Perregaux",1,0)</f>
        <v>0</v>
      </c>
      <c r="N1213">
        <f>IF('Main Data'!H1213="Gubelin",1,0)</f>
        <v>0</v>
      </c>
      <c r="O1213">
        <f>IF('Main Data'!H1213="Heuer",1,0)</f>
        <v>0</v>
      </c>
      <c r="P1213">
        <f>IF('Main Data'!H1213="IWC",1,0)</f>
        <v>0</v>
      </c>
      <c r="Q1213">
        <f>IF('Main Data'!H1213="JLC",1,0)</f>
        <v>0</v>
      </c>
      <c r="R1213">
        <f>IF('Main Data'!H1213="Longines",1,0)</f>
        <v>0</v>
      </c>
      <c r="S1213">
        <f>IF('Main Data'!H1213="Movado",1,0)</f>
        <v>0</v>
      </c>
      <c r="T1213">
        <f>IF('Main Data'!H1213="Omega",1,0)</f>
        <v>0</v>
      </c>
      <c r="U1213">
        <f>IF('Main Data'!H1213="Panerai",1,0)</f>
        <v>0</v>
      </c>
      <c r="V1213">
        <f>IF('Main Data'!H1213="Patek",1,0)</f>
        <v>0</v>
      </c>
      <c r="W1213">
        <f>IF('Main Data'!H1213="Rolex",1,0)</f>
        <v>1</v>
      </c>
      <c r="X1213">
        <f>IF('Main Data'!H1213="Tudor",1,0)</f>
        <v>0</v>
      </c>
      <c r="Y1213">
        <f>IF('Main Data'!H1213="Ulysse Nardin",1,0)</f>
        <v>0</v>
      </c>
      <c r="Z1213">
        <f>IF('Main Data'!H1213="Universal Geneve",1,0)</f>
        <v>0</v>
      </c>
      <c r="AA1213">
        <f>IF('Main Data'!H1213="Vacheron",1,0)</f>
        <v>0</v>
      </c>
      <c r="AB1213">
        <f>IF('Main Data'!H1213="Zenith",1,0)</f>
        <v>0</v>
      </c>
      <c r="AC1213">
        <f>IF('Main Data'!J1213="Stainless Steel",1,0)</f>
        <v>1</v>
      </c>
      <c r="AD1213">
        <f>IF('Main Data'!J1213="Two-tone",1,0)</f>
        <v>0</v>
      </c>
      <c r="AE1213">
        <f>IF(OR('Main Data'!J1213="YG 18K",'Main Data'!J1213="YG &lt;18K",'Main Data'!J1213="PG 18K",'Main Data'!J1213="PG &lt;18K",'Main Data'!J1213="WG 18K",'Main Data'!J1213="Mixes of 18K",'Main Data'!J1213="Mixes &lt;18K"),1,0)</f>
        <v>0</v>
      </c>
      <c r="AF1213">
        <f>IF('Main Data'!J1213="Platinum",1,0)</f>
        <v>0</v>
      </c>
      <c r="AG1213">
        <f>IF(OR('Main Data'!J1213="PVD",'Main Data'!J1213="Gold Plate",'Main Data'!J1213="Other"),1,0)</f>
        <v>0</v>
      </c>
      <c r="AH1213">
        <f>IF('Main Data'!N1213="Stainless Steel",1,0)</f>
        <v>1</v>
      </c>
      <c r="AI1213">
        <f>IF('Main Data'!N1213="Leather",1,0)</f>
        <v>0</v>
      </c>
      <c r="AJ1213">
        <f>IF('Main Data'!N1213="Two-tone",1,0)</f>
        <v>0</v>
      </c>
      <c r="AK1213">
        <f>IF(OR('Main Data'!N1213="YG 18K",'Main Data'!N1213="PG 18K",'Main Data'!N1213="WG 18K",'Main Data'!N1213="Mixes of 18K"),1,0)</f>
        <v>0</v>
      </c>
      <c r="AL1213">
        <f>IF(OR(,'Main Data'!N1213="PVD",'Main Data'!N1213="Gold plate"),1,0)</f>
        <v>0</v>
      </c>
      <c r="AM1213">
        <f>IF(OR('Main Data'!AV1213="Yes",'Main Data'!AW1213="Yes",'Main Data'!AU1213="Yes"),1,0)</f>
        <v>0</v>
      </c>
      <c r="AN1213">
        <f>IF(OR(ISTEXT('Main Data'!AX1213), ISTEXT('Main Data'!AY1213)),1,0)</f>
        <v>0</v>
      </c>
      <c r="AO1213">
        <f>IF('Main Data'!AZ1213="Yes",1,0)</f>
        <v>0</v>
      </c>
      <c r="AP1213">
        <f>IF('Main Data'!BA1213="Yes",1,0)</f>
        <v>0</v>
      </c>
      <c r="AQ1213">
        <f>IF('Main Data'!BD1213="Yes",1,0)</f>
        <v>0</v>
      </c>
      <c r="AR1213">
        <f>IF('Main Data'!BE1213="A",1,0)</f>
        <v>0</v>
      </c>
      <c r="AS1213">
        <f>IF('Main Data'!BE1213="AA",1,0)</f>
        <v>1</v>
      </c>
      <c r="AT1213">
        <f>IF('Main Data'!BE1213="AAA",1,0)</f>
        <v>0</v>
      </c>
      <c r="AU1213">
        <f>IF('Main Data'!BE1213="AAAA",1,0)</f>
        <v>0</v>
      </c>
      <c r="AV1213">
        <f>IF('Main Data'!P1213="Yes",1,0)</f>
        <v>1</v>
      </c>
      <c r="AW1213">
        <f>IF('Main Data'!AP1213="Yes",1,0)</f>
        <v>0</v>
      </c>
      <c r="AX1213">
        <f>IF(OR('Main Data'!V1213="Yes", 'Main Data'!W1213="Yes",'Main Data'!X1213="Yes"),1,0)</f>
        <v>0</v>
      </c>
      <c r="AY1213">
        <f>IF(OR('Main Data'!Y1213="Yes",'Main Data'!Z1213="Yes"),1,0)</f>
        <v>0</v>
      </c>
      <c r="AZ1213">
        <f>IF('Main Data'!AR1213="Yes",1,0)</f>
        <v>0</v>
      </c>
      <c r="BA1213">
        <f>IF('Main Data'!AS1213="Yes",1,0)</f>
        <v>0</v>
      </c>
      <c r="BB1213">
        <f>IF('Main Data'!AG1213="Yes",1,0)</f>
        <v>0</v>
      </c>
      <c r="BC1213">
        <f>IF('Main Data'!AB1213="Yes",1,0)</f>
        <v>0</v>
      </c>
      <c r="BD1213">
        <f>IF('Main Data'!AA1213="Yes",1,0)</f>
        <v>0</v>
      </c>
      <c r="BE1213">
        <f>IF('Main Data'!AC1213="Yes",1,0)</f>
        <v>0</v>
      </c>
      <c r="BF1213">
        <f>IF('Main Data'!AF1213="Yes",1,0)</f>
        <v>0</v>
      </c>
      <c r="BG1213">
        <f>IF(OR('Main Data'!AI1213="Yes",'Main Data'!AL1213="Yes"),1,0)</f>
        <v>0</v>
      </c>
      <c r="BH1213">
        <f>IF('Main Data'!AJ1213="Yes",1,0)</f>
        <v>0</v>
      </c>
      <c r="BI1213">
        <f>IF('Main Data'!AK1213="Yes",1,0)</f>
        <v>0</v>
      </c>
      <c r="BJ1213">
        <f>IF('Main Data'!AM1213="Yes",1,0)</f>
        <v>0</v>
      </c>
      <c r="BK1213">
        <f>IF('Main Data'!AQ1213="Yes",1,0)</f>
        <v>0</v>
      </c>
      <c r="BL1213" s="21">
        <f t="shared" si="109"/>
        <v>0</v>
      </c>
      <c r="BM1213" s="21">
        <f t="shared" si="110"/>
        <v>1</v>
      </c>
      <c r="BN1213" s="21">
        <f t="shared" si="111"/>
        <v>0</v>
      </c>
      <c r="BO1213" s="21">
        <f t="shared" si="112"/>
        <v>0</v>
      </c>
      <c r="BP1213" s="21">
        <f t="shared" si="113"/>
        <v>0</v>
      </c>
    </row>
    <row r="1214" spans="1:68" x14ac:dyDescent="0.2">
      <c r="A1214">
        <v>1210</v>
      </c>
      <c r="B1214" s="33">
        <f>'Main Data'!C1214</f>
        <v>43597</v>
      </c>
      <c r="C1214">
        <f>'Main Data'!D1214</f>
        <v>317</v>
      </c>
      <c r="D1214" s="26">
        <f>'Main Data'!E1214</f>
        <v>8500</v>
      </c>
      <c r="E1214" s="26">
        <f>'Main Data'!F1214</f>
        <v>10625</v>
      </c>
      <c r="F1214" s="34">
        <f t="shared" si="108"/>
        <v>9.0478214424784085</v>
      </c>
      <c r="G1214">
        <f>IF('Main Data'!H1214="AP",1,0)</f>
        <v>0</v>
      </c>
      <c r="H1214">
        <f>IF('Main Data'!H1214="Blancpain",1,0)</f>
        <v>0</v>
      </c>
      <c r="I1214">
        <f>IF('Main Data'!H1214="Breguet",1,0)</f>
        <v>0</v>
      </c>
      <c r="J1214">
        <f>IF('Main Data'!H1214="Breitling",1,0)</f>
        <v>0</v>
      </c>
      <c r="K1214">
        <f>IF('Main Data'!H1214="Cartier",1,0)</f>
        <v>0</v>
      </c>
      <c r="L1214">
        <f>IF('Main Data'!H1214="Gallet",1,0)</f>
        <v>0</v>
      </c>
      <c r="M1214">
        <f>IF('Main Data'!H1214="Girard Perregaux",1,0)</f>
        <v>0</v>
      </c>
      <c r="N1214">
        <f>IF('Main Data'!H1214="Gubelin",1,0)</f>
        <v>0</v>
      </c>
      <c r="O1214">
        <f>IF('Main Data'!H1214="Heuer",1,0)</f>
        <v>0</v>
      </c>
      <c r="P1214">
        <f>IF('Main Data'!H1214="IWC",1,0)</f>
        <v>0</v>
      </c>
      <c r="Q1214">
        <f>IF('Main Data'!H1214="JLC",1,0)</f>
        <v>0</v>
      </c>
      <c r="R1214">
        <f>IF('Main Data'!H1214="Longines",1,0)</f>
        <v>0</v>
      </c>
      <c r="S1214">
        <f>IF('Main Data'!H1214="Movado",1,0)</f>
        <v>0</v>
      </c>
      <c r="T1214">
        <f>IF('Main Data'!H1214="Omega",1,0)</f>
        <v>0</v>
      </c>
      <c r="U1214">
        <f>IF('Main Data'!H1214="Panerai",1,0)</f>
        <v>0</v>
      </c>
      <c r="V1214">
        <f>IF('Main Data'!H1214="Patek",1,0)</f>
        <v>0</v>
      </c>
      <c r="W1214">
        <f>IF('Main Data'!H1214="Rolex",1,0)</f>
        <v>1</v>
      </c>
      <c r="X1214">
        <f>IF('Main Data'!H1214="Tudor",1,0)</f>
        <v>0</v>
      </c>
      <c r="Y1214">
        <f>IF('Main Data'!H1214="Ulysse Nardin",1,0)</f>
        <v>0</v>
      </c>
      <c r="Z1214">
        <f>IF('Main Data'!H1214="Universal Geneve",1,0)</f>
        <v>0</v>
      </c>
      <c r="AA1214">
        <f>IF('Main Data'!H1214="Vacheron",1,0)</f>
        <v>0</v>
      </c>
      <c r="AB1214">
        <f>IF('Main Data'!H1214="Zenith",1,0)</f>
        <v>0</v>
      </c>
      <c r="AC1214">
        <f>IF('Main Data'!J1214="Stainless Steel",1,0)</f>
        <v>0</v>
      </c>
      <c r="AD1214">
        <f>IF('Main Data'!J1214="Two-tone",1,0)</f>
        <v>0</v>
      </c>
      <c r="AE1214">
        <f>IF(OR('Main Data'!J1214="YG 18K",'Main Data'!J1214="YG &lt;18K",'Main Data'!J1214="PG 18K",'Main Data'!J1214="PG &lt;18K",'Main Data'!J1214="WG 18K",'Main Data'!J1214="Mixes of 18K",'Main Data'!J1214="Mixes &lt;18K"),1,0)</f>
        <v>1</v>
      </c>
      <c r="AF1214">
        <f>IF('Main Data'!J1214="Platinum",1,0)</f>
        <v>0</v>
      </c>
      <c r="AG1214">
        <f>IF(OR('Main Data'!J1214="PVD",'Main Data'!J1214="Gold Plate",'Main Data'!J1214="Other"),1,0)</f>
        <v>0</v>
      </c>
      <c r="AH1214">
        <f>IF('Main Data'!N1214="Stainless Steel",1,0)</f>
        <v>0</v>
      </c>
      <c r="AI1214">
        <f>IF('Main Data'!N1214="Leather",1,0)</f>
        <v>1</v>
      </c>
      <c r="AJ1214">
        <f>IF('Main Data'!N1214="Two-tone",1,0)</f>
        <v>0</v>
      </c>
      <c r="AK1214">
        <f>IF(OR('Main Data'!N1214="YG 18K",'Main Data'!N1214="PG 18K",'Main Data'!N1214="WG 18K",'Main Data'!N1214="Mixes of 18K"),1,0)</f>
        <v>0</v>
      </c>
      <c r="AL1214">
        <f>IF(OR(,'Main Data'!N1214="PVD",'Main Data'!N1214="Gold plate"),1,0)</f>
        <v>0</v>
      </c>
      <c r="AM1214">
        <f>IF(OR('Main Data'!AV1214="Yes",'Main Data'!AW1214="Yes",'Main Data'!AU1214="Yes"),1,0)</f>
        <v>0</v>
      </c>
      <c r="AN1214">
        <f>IF(OR(ISTEXT('Main Data'!AX1214), ISTEXT('Main Data'!AY1214)),1,0)</f>
        <v>0</v>
      </c>
      <c r="AO1214">
        <f>IF('Main Data'!AZ1214="Yes",1,0)</f>
        <v>0</v>
      </c>
      <c r="AP1214">
        <f>IF('Main Data'!BA1214="Yes",1,0)</f>
        <v>0</v>
      </c>
      <c r="AQ1214">
        <f>IF('Main Data'!BD1214="Yes",1,0)</f>
        <v>0</v>
      </c>
      <c r="AR1214">
        <f>IF('Main Data'!BE1214="A",1,0)</f>
        <v>0</v>
      </c>
      <c r="AS1214">
        <f>IF('Main Data'!BE1214="AA",1,0)</f>
        <v>0</v>
      </c>
      <c r="AT1214">
        <f>IF('Main Data'!BE1214="AAA",1,0)</f>
        <v>1</v>
      </c>
      <c r="AU1214">
        <f>IF('Main Data'!BE1214="AAAA",1,0)</f>
        <v>0</v>
      </c>
      <c r="AV1214">
        <f>IF('Main Data'!P1214="Yes",1,0)</f>
        <v>0</v>
      </c>
      <c r="AW1214">
        <f>IF('Main Data'!AP1214="Yes",1,0)</f>
        <v>0</v>
      </c>
      <c r="AX1214">
        <f>IF(OR('Main Data'!V1214="Yes", 'Main Data'!W1214="Yes",'Main Data'!X1214="Yes"),1,0)</f>
        <v>1</v>
      </c>
      <c r="AY1214">
        <f>IF(OR('Main Data'!Y1214="Yes",'Main Data'!Z1214="Yes"),1,0)</f>
        <v>0</v>
      </c>
      <c r="AZ1214">
        <f>IF('Main Data'!AR1214="Yes",1,0)</f>
        <v>0</v>
      </c>
      <c r="BA1214">
        <f>IF('Main Data'!AS1214="Yes",1,0)</f>
        <v>0</v>
      </c>
      <c r="BB1214">
        <f>IF('Main Data'!AG1214="Yes",1,0)</f>
        <v>0</v>
      </c>
      <c r="BC1214">
        <f>IF('Main Data'!AB1214="Yes",1,0)</f>
        <v>0</v>
      </c>
      <c r="BD1214">
        <f>IF('Main Data'!AA1214="Yes",1,0)</f>
        <v>0</v>
      </c>
      <c r="BE1214">
        <f>IF('Main Data'!AC1214="Yes",1,0)</f>
        <v>0</v>
      </c>
      <c r="BF1214">
        <f>IF('Main Data'!AF1214="Yes",1,0)</f>
        <v>0</v>
      </c>
      <c r="BG1214">
        <f>IF(OR('Main Data'!AI1214="Yes",'Main Data'!AL1214="Yes"),1,0)</f>
        <v>0</v>
      </c>
      <c r="BH1214">
        <f>IF('Main Data'!AJ1214="Yes",1,0)</f>
        <v>0</v>
      </c>
      <c r="BI1214">
        <f>IF('Main Data'!AK1214="Yes",1,0)</f>
        <v>0</v>
      </c>
      <c r="BJ1214">
        <f>IF('Main Data'!AM1214="Yes",1,0)</f>
        <v>0</v>
      </c>
      <c r="BK1214">
        <f>IF('Main Data'!AQ1214="Yes",1,0)</f>
        <v>0</v>
      </c>
      <c r="BL1214" s="21">
        <f t="shared" si="109"/>
        <v>0</v>
      </c>
      <c r="BM1214" s="21">
        <f t="shared" si="110"/>
        <v>1</v>
      </c>
      <c r="BN1214" s="21">
        <f t="shared" si="111"/>
        <v>0</v>
      </c>
      <c r="BO1214" s="21">
        <f t="shared" si="112"/>
        <v>0</v>
      </c>
      <c r="BP1214" s="21">
        <f t="shared" si="113"/>
        <v>0</v>
      </c>
    </row>
    <row r="1215" spans="1:68" x14ac:dyDescent="0.2">
      <c r="A1215">
        <v>1211</v>
      </c>
      <c r="B1215" s="33">
        <f>'Main Data'!C1215</f>
        <v>43597</v>
      </c>
      <c r="C1215">
        <f>'Main Data'!D1215</f>
        <v>319</v>
      </c>
      <c r="D1215" s="26">
        <f>'Main Data'!E1215</f>
        <v>2700</v>
      </c>
      <c r="E1215" s="26">
        <f>'Main Data'!F1215</f>
        <v>3375</v>
      </c>
      <c r="F1215" s="34">
        <f t="shared" si="108"/>
        <v>7.90100705199242</v>
      </c>
      <c r="G1215">
        <f>IF('Main Data'!H1215="AP",1,0)</f>
        <v>0</v>
      </c>
      <c r="H1215">
        <f>IF('Main Data'!H1215="Blancpain",1,0)</f>
        <v>0</v>
      </c>
      <c r="I1215">
        <f>IF('Main Data'!H1215="Breguet",1,0)</f>
        <v>0</v>
      </c>
      <c r="J1215">
        <f>IF('Main Data'!H1215="Breitling",1,0)</f>
        <v>0</v>
      </c>
      <c r="K1215">
        <f>IF('Main Data'!H1215="Cartier",1,0)</f>
        <v>0</v>
      </c>
      <c r="L1215">
        <f>IF('Main Data'!H1215="Gallet",1,0)</f>
        <v>0</v>
      </c>
      <c r="M1215">
        <f>IF('Main Data'!H1215="Girard Perregaux",1,0)</f>
        <v>0</v>
      </c>
      <c r="N1215">
        <f>IF('Main Data'!H1215="Gubelin",1,0)</f>
        <v>0</v>
      </c>
      <c r="O1215">
        <f>IF('Main Data'!H1215="Heuer",1,0)</f>
        <v>0</v>
      </c>
      <c r="P1215">
        <f>IF('Main Data'!H1215="IWC",1,0)</f>
        <v>0</v>
      </c>
      <c r="Q1215">
        <f>IF('Main Data'!H1215="JLC",1,0)</f>
        <v>0</v>
      </c>
      <c r="R1215">
        <f>IF('Main Data'!H1215="Longines",1,0)</f>
        <v>0</v>
      </c>
      <c r="S1215">
        <f>IF('Main Data'!H1215="Movado",1,0)</f>
        <v>0</v>
      </c>
      <c r="T1215">
        <f>IF('Main Data'!H1215="Omega",1,0)</f>
        <v>0</v>
      </c>
      <c r="U1215">
        <f>IF('Main Data'!H1215="Panerai",1,0)</f>
        <v>0</v>
      </c>
      <c r="V1215">
        <f>IF('Main Data'!H1215="Patek",1,0)</f>
        <v>0</v>
      </c>
      <c r="W1215">
        <f>IF('Main Data'!H1215="Rolex",1,0)</f>
        <v>1</v>
      </c>
      <c r="X1215">
        <f>IF('Main Data'!H1215="Tudor",1,0)</f>
        <v>0</v>
      </c>
      <c r="Y1215">
        <f>IF('Main Data'!H1215="Ulysse Nardin",1,0)</f>
        <v>0</v>
      </c>
      <c r="Z1215">
        <f>IF('Main Data'!H1215="Universal Geneve",1,0)</f>
        <v>0</v>
      </c>
      <c r="AA1215">
        <f>IF('Main Data'!H1215="Vacheron",1,0)</f>
        <v>0</v>
      </c>
      <c r="AB1215">
        <f>IF('Main Data'!H1215="Zenith",1,0)</f>
        <v>0</v>
      </c>
      <c r="AC1215">
        <f>IF('Main Data'!J1215="Stainless Steel",1,0)</f>
        <v>1</v>
      </c>
      <c r="AD1215">
        <f>IF('Main Data'!J1215="Two-tone",1,0)</f>
        <v>0</v>
      </c>
      <c r="AE1215">
        <f>IF(OR('Main Data'!J1215="YG 18K",'Main Data'!J1215="YG &lt;18K",'Main Data'!J1215="PG 18K",'Main Data'!J1215="PG &lt;18K",'Main Data'!J1215="WG 18K",'Main Data'!J1215="Mixes of 18K",'Main Data'!J1215="Mixes &lt;18K"),1,0)</f>
        <v>0</v>
      </c>
      <c r="AF1215">
        <f>IF('Main Data'!J1215="Platinum",1,0)</f>
        <v>0</v>
      </c>
      <c r="AG1215">
        <f>IF(OR('Main Data'!J1215="PVD",'Main Data'!J1215="Gold Plate",'Main Data'!J1215="Other"),1,0)</f>
        <v>0</v>
      </c>
      <c r="AH1215">
        <f>IF('Main Data'!N1215="Stainless Steel",1,0)</f>
        <v>1</v>
      </c>
      <c r="AI1215">
        <f>IF('Main Data'!N1215="Leather",1,0)</f>
        <v>0</v>
      </c>
      <c r="AJ1215">
        <f>IF('Main Data'!N1215="Two-tone",1,0)</f>
        <v>0</v>
      </c>
      <c r="AK1215">
        <f>IF(OR('Main Data'!N1215="YG 18K",'Main Data'!N1215="PG 18K",'Main Data'!N1215="WG 18K",'Main Data'!N1215="Mixes of 18K"),1,0)</f>
        <v>0</v>
      </c>
      <c r="AL1215">
        <f>IF(OR(,'Main Data'!N1215="PVD",'Main Data'!N1215="Gold plate"),1,0)</f>
        <v>0</v>
      </c>
      <c r="AM1215">
        <f>IF(OR('Main Data'!AV1215="Yes",'Main Data'!AW1215="Yes",'Main Data'!AU1215="Yes"),1,0)</f>
        <v>0</v>
      </c>
      <c r="AN1215">
        <f>IF(OR(ISTEXT('Main Data'!AX1215), ISTEXT('Main Data'!AY1215)),1,0)</f>
        <v>0</v>
      </c>
      <c r="AO1215">
        <f>IF('Main Data'!AZ1215="Yes",1,0)</f>
        <v>0</v>
      </c>
      <c r="AP1215">
        <f>IF('Main Data'!BA1215="Yes",1,0)</f>
        <v>0</v>
      </c>
      <c r="AQ1215">
        <f>IF('Main Data'!BD1215="Yes",1,0)</f>
        <v>0</v>
      </c>
      <c r="AR1215">
        <f>IF('Main Data'!BE1215="A",1,0)</f>
        <v>0</v>
      </c>
      <c r="AS1215">
        <f>IF('Main Data'!BE1215="AA",1,0)</f>
        <v>1</v>
      </c>
      <c r="AT1215">
        <f>IF('Main Data'!BE1215="AAA",1,0)</f>
        <v>0</v>
      </c>
      <c r="AU1215">
        <f>IF('Main Data'!BE1215="AAAA",1,0)</f>
        <v>0</v>
      </c>
      <c r="AV1215">
        <f>IF('Main Data'!P1215="Yes",1,0)</f>
        <v>0</v>
      </c>
      <c r="AW1215">
        <f>IF('Main Data'!AP1215="Yes",1,0)</f>
        <v>0</v>
      </c>
      <c r="AX1215">
        <f>IF(OR('Main Data'!V1215="Yes", 'Main Data'!W1215="Yes",'Main Data'!X1215="Yes"),1,0)</f>
        <v>1</v>
      </c>
      <c r="AY1215">
        <f>IF(OR('Main Data'!Y1215="Yes",'Main Data'!Z1215="Yes"),1,0)</f>
        <v>0</v>
      </c>
      <c r="AZ1215">
        <f>IF('Main Data'!AR1215="Yes",1,0)</f>
        <v>0</v>
      </c>
      <c r="BA1215">
        <f>IF('Main Data'!AS1215="Yes",1,0)</f>
        <v>0</v>
      </c>
      <c r="BB1215">
        <f>IF('Main Data'!AG1215="Yes",1,0)</f>
        <v>0</v>
      </c>
      <c r="BC1215">
        <f>IF('Main Data'!AB1215="Yes",1,0)</f>
        <v>0</v>
      </c>
      <c r="BD1215">
        <f>IF('Main Data'!AA1215="Yes",1,0)</f>
        <v>0</v>
      </c>
      <c r="BE1215">
        <f>IF('Main Data'!AC1215="Yes",1,0)</f>
        <v>0</v>
      </c>
      <c r="BF1215">
        <f>IF('Main Data'!AF1215="Yes",1,0)</f>
        <v>0</v>
      </c>
      <c r="BG1215">
        <f>IF(OR('Main Data'!AI1215="Yes",'Main Data'!AL1215="Yes"),1,0)</f>
        <v>0</v>
      </c>
      <c r="BH1215">
        <f>IF('Main Data'!AJ1215="Yes",1,0)</f>
        <v>0</v>
      </c>
      <c r="BI1215">
        <f>IF('Main Data'!AK1215="Yes",1,0)</f>
        <v>0</v>
      </c>
      <c r="BJ1215">
        <f>IF('Main Data'!AM1215="Yes",1,0)</f>
        <v>0</v>
      </c>
      <c r="BK1215">
        <f>IF('Main Data'!AQ1215="Yes",1,0)</f>
        <v>0</v>
      </c>
      <c r="BL1215" s="21">
        <f t="shared" si="109"/>
        <v>0</v>
      </c>
      <c r="BM1215" s="21">
        <f t="shared" si="110"/>
        <v>1</v>
      </c>
      <c r="BN1215" s="21">
        <f t="shared" si="111"/>
        <v>0</v>
      </c>
      <c r="BO1215" s="21">
        <f t="shared" si="112"/>
        <v>0</v>
      </c>
      <c r="BP1215" s="21">
        <f t="shared" si="113"/>
        <v>0</v>
      </c>
    </row>
    <row r="1216" spans="1:68" x14ac:dyDescent="0.2">
      <c r="A1216">
        <v>1212</v>
      </c>
      <c r="B1216" s="33">
        <f>'Main Data'!C1216</f>
        <v>43597</v>
      </c>
      <c r="C1216">
        <f>'Main Data'!D1216</f>
        <v>322</v>
      </c>
      <c r="D1216" s="26">
        <f>'Main Data'!E1216</f>
        <v>7000</v>
      </c>
      <c r="E1216" s="26">
        <f>'Main Data'!F1216</f>
        <v>8750</v>
      </c>
      <c r="F1216" s="34">
        <f t="shared" si="108"/>
        <v>8.8536654280374503</v>
      </c>
      <c r="G1216">
        <f>IF('Main Data'!H1216="AP",1,0)</f>
        <v>0</v>
      </c>
      <c r="H1216">
        <f>IF('Main Data'!H1216="Blancpain",1,0)</f>
        <v>0</v>
      </c>
      <c r="I1216">
        <f>IF('Main Data'!H1216="Breguet",1,0)</f>
        <v>0</v>
      </c>
      <c r="J1216">
        <f>IF('Main Data'!H1216="Breitling",1,0)</f>
        <v>0</v>
      </c>
      <c r="K1216">
        <f>IF('Main Data'!H1216="Cartier",1,0)</f>
        <v>0</v>
      </c>
      <c r="L1216">
        <f>IF('Main Data'!H1216="Gallet",1,0)</f>
        <v>0</v>
      </c>
      <c r="M1216">
        <f>IF('Main Data'!H1216="Girard Perregaux",1,0)</f>
        <v>0</v>
      </c>
      <c r="N1216">
        <f>IF('Main Data'!H1216="Gubelin",1,0)</f>
        <v>0</v>
      </c>
      <c r="O1216">
        <f>IF('Main Data'!H1216="Heuer",1,0)</f>
        <v>0</v>
      </c>
      <c r="P1216">
        <f>IF('Main Data'!H1216="IWC",1,0)</f>
        <v>0</v>
      </c>
      <c r="Q1216">
        <f>IF('Main Data'!H1216="JLC",1,0)</f>
        <v>0</v>
      </c>
      <c r="R1216">
        <f>IF('Main Data'!H1216="Longines",1,0)</f>
        <v>0</v>
      </c>
      <c r="S1216">
        <f>IF('Main Data'!H1216="Movado",1,0)</f>
        <v>0</v>
      </c>
      <c r="T1216">
        <f>IF('Main Data'!H1216="Omega",1,0)</f>
        <v>0</v>
      </c>
      <c r="U1216">
        <f>IF('Main Data'!H1216="Panerai",1,0)</f>
        <v>0</v>
      </c>
      <c r="V1216">
        <f>IF('Main Data'!H1216="Patek",1,0)</f>
        <v>0</v>
      </c>
      <c r="W1216">
        <f>IF('Main Data'!H1216="Rolex",1,0)</f>
        <v>1</v>
      </c>
      <c r="X1216">
        <f>IF('Main Data'!H1216="Tudor",1,0)</f>
        <v>0</v>
      </c>
      <c r="Y1216">
        <f>IF('Main Data'!H1216="Ulysse Nardin",1,0)</f>
        <v>0</v>
      </c>
      <c r="Z1216">
        <f>IF('Main Data'!H1216="Universal Geneve",1,0)</f>
        <v>0</v>
      </c>
      <c r="AA1216">
        <f>IF('Main Data'!H1216="Vacheron",1,0)</f>
        <v>0</v>
      </c>
      <c r="AB1216">
        <f>IF('Main Data'!H1216="Zenith",1,0)</f>
        <v>0</v>
      </c>
      <c r="AC1216">
        <f>IF('Main Data'!J1216="Stainless Steel",1,0)</f>
        <v>0</v>
      </c>
      <c r="AD1216">
        <f>IF('Main Data'!J1216="Two-tone",1,0)</f>
        <v>0</v>
      </c>
      <c r="AE1216">
        <f>IF(OR('Main Data'!J1216="YG 18K",'Main Data'!J1216="YG &lt;18K",'Main Data'!J1216="PG 18K",'Main Data'!J1216="PG &lt;18K",'Main Data'!J1216="WG 18K",'Main Data'!J1216="Mixes of 18K",'Main Data'!J1216="Mixes &lt;18K"),1,0)</f>
        <v>1</v>
      </c>
      <c r="AF1216">
        <f>IF('Main Data'!J1216="Platinum",1,0)</f>
        <v>0</v>
      </c>
      <c r="AG1216">
        <f>IF(OR('Main Data'!J1216="PVD",'Main Data'!J1216="Gold Plate",'Main Data'!J1216="Other"),1,0)</f>
        <v>0</v>
      </c>
      <c r="AH1216">
        <f>IF('Main Data'!N1216="Stainless Steel",1,0)</f>
        <v>0</v>
      </c>
      <c r="AI1216">
        <f>IF('Main Data'!N1216="Leather",1,0)</f>
        <v>0</v>
      </c>
      <c r="AJ1216">
        <f>IF('Main Data'!N1216="Two-tone",1,0)</f>
        <v>0</v>
      </c>
      <c r="AK1216">
        <f>IF(OR('Main Data'!N1216="YG 18K",'Main Data'!N1216="PG 18K",'Main Data'!N1216="WG 18K",'Main Data'!N1216="Mixes of 18K"),1,0)</f>
        <v>1</v>
      </c>
      <c r="AL1216">
        <f>IF(OR(,'Main Data'!N1216="PVD",'Main Data'!N1216="Gold plate"),1,0)</f>
        <v>0</v>
      </c>
      <c r="AM1216">
        <f>IF(OR('Main Data'!AV1216="Yes",'Main Data'!AW1216="Yes",'Main Data'!AU1216="Yes"),1,0)</f>
        <v>0</v>
      </c>
      <c r="AN1216">
        <f>IF(OR(ISTEXT('Main Data'!AX1216), ISTEXT('Main Data'!AY1216)),1,0)</f>
        <v>0</v>
      </c>
      <c r="AO1216">
        <f>IF('Main Data'!AZ1216="Yes",1,0)</f>
        <v>0</v>
      </c>
      <c r="AP1216">
        <f>IF('Main Data'!BA1216="Yes",1,0)</f>
        <v>0</v>
      </c>
      <c r="AQ1216">
        <f>IF('Main Data'!BD1216="Yes",1,0)</f>
        <v>0</v>
      </c>
      <c r="AR1216">
        <f>IF('Main Data'!BE1216="A",1,0)</f>
        <v>0</v>
      </c>
      <c r="AS1216">
        <f>IF('Main Data'!BE1216="AA",1,0)</f>
        <v>0</v>
      </c>
      <c r="AT1216">
        <f>IF('Main Data'!BE1216="AAA",1,0)</f>
        <v>1</v>
      </c>
      <c r="AU1216">
        <f>IF('Main Data'!BE1216="AAAA",1,0)</f>
        <v>0</v>
      </c>
      <c r="AV1216">
        <f>IF('Main Data'!P1216="Yes",1,0)</f>
        <v>0</v>
      </c>
      <c r="AW1216">
        <f>IF('Main Data'!AP1216="Yes",1,0)</f>
        <v>0</v>
      </c>
      <c r="AX1216">
        <f>IF(OR('Main Data'!V1216="Yes", 'Main Data'!W1216="Yes",'Main Data'!X1216="Yes"),1,0)</f>
        <v>1</v>
      </c>
      <c r="AY1216">
        <f>IF(OR('Main Data'!Y1216="Yes",'Main Data'!Z1216="Yes"),1,0)</f>
        <v>0</v>
      </c>
      <c r="AZ1216">
        <f>IF('Main Data'!AR1216="Yes",1,0)</f>
        <v>0</v>
      </c>
      <c r="BA1216">
        <f>IF('Main Data'!AS1216="Yes",1,0)</f>
        <v>0</v>
      </c>
      <c r="BB1216">
        <f>IF('Main Data'!AG1216="Yes",1,0)</f>
        <v>0</v>
      </c>
      <c r="BC1216">
        <f>IF('Main Data'!AB1216="Yes",1,0)</f>
        <v>0</v>
      </c>
      <c r="BD1216">
        <f>IF('Main Data'!AA1216="Yes",1,0)</f>
        <v>0</v>
      </c>
      <c r="BE1216">
        <f>IF('Main Data'!AC1216="Yes",1,0)</f>
        <v>0</v>
      </c>
      <c r="BF1216">
        <f>IF('Main Data'!AF1216="Yes",1,0)</f>
        <v>0</v>
      </c>
      <c r="BG1216">
        <f>IF(OR('Main Data'!AI1216="Yes",'Main Data'!AL1216="Yes"),1,0)</f>
        <v>0</v>
      </c>
      <c r="BH1216">
        <f>IF('Main Data'!AJ1216="Yes",1,0)</f>
        <v>0</v>
      </c>
      <c r="BI1216">
        <f>IF('Main Data'!AK1216="Yes",1,0)</f>
        <v>0</v>
      </c>
      <c r="BJ1216">
        <f>IF('Main Data'!AM1216="Yes",1,0)</f>
        <v>0</v>
      </c>
      <c r="BK1216">
        <f>IF('Main Data'!AQ1216="Yes",1,0)</f>
        <v>0</v>
      </c>
      <c r="BL1216" s="21">
        <f t="shared" si="109"/>
        <v>0</v>
      </c>
      <c r="BM1216" s="21">
        <f t="shared" si="110"/>
        <v>1</v>
      </c>
      <c r="BN1216" s="21">
        <f t="shared" si="111"/>
        <v>0</v>
      </c>
      <c r="BO1216" s="21">
        <f t="shared" si="112"/>
        <v>0</v>
      </c>
      <c r="BP1216" s="21">
        <f t="shared" si="113"/>
        <v>0</v>
      </c>
    </row>
    <row r="1217" spans="1:68" x14ac:dyDescent="0.2">
      <c r="A1217">
        <v>1213</v>
      </c>
      <c r="B1217" s="33">
        <f>'Main Data'!C1217</f>
        <v>43597</v>
      </c>
      <c r="C1217">
        <f>'Main Data'!D1217</f>
        <v>323</v>
      </c>
      <c r="D1217" s="26">
        <f>'Main Data'!E1217</f>
        <v>10000</v>
      </c>
      <c r="E1217" s="26">
        <f>'Main Data'!F1217</f>
        <v>12500</v>
      </c>
      <c r="F1217" s="34">
        <f t="shared" si="108"/>
        <v>9.2103403719761836</v>
      </c>
      <c r="G1217">
        <f>IF('Main Data'!H1217="AP",1,0)</f>
        <v>0</v>
      </c>
      <c r="H1217">
        <f>IF('Main Data'!H1217="Blancpain",1,0)</f>
        <v>0</v>
      </c>
      <c r="I1217">
        <f>IF('Main Data'!H1217="Breguet",1,0)</f>
        <v>0</v>
      </c>
      <c r="J1217">
        <f>IF('Main Data'!H1217="Breitling",1,0)</f>
        <v>0</v>
      </c>
      <c r="K1217">
        <f>IF('Main Data'!H1217="Cartier",1,0)</f>
        <v>0</v>
      </c>
      <c r="L1217">
        <f>IF('Main Data'!H1217="Gallet",1,0)</f>
        <v>0</v>
      </c>
      <c r="M1217">
        <f>IF('Main Data'!H1217="Girard Perregaux",1,0)</f>
        <v>0</v>
      </c>
      <c r="N1217">
        <f>IF('Main Data'!H1217="Gubelin",1,0)</f>
        <v>0</v>
      </c>
      <c r="O1217">
        <f>IF('Main Data'!H1217="Heuer",1,0)</f>
        <v>0</v>
      </c>
      <c r="P1217">
        <f>IF('Main Data'!H1217="IWC",1,0)</f>
        <v>0</v>
      </c>
      <c r="Q1217">
        <f>IF('Main Data'!H1217="JLC",1,0)</f>
        <v>0</v>
      </c>
      <c r="R1217">
        <f>IF('Main Data'!H1217="Longines",1,0)</f>
        <v>0</v>
      </c>
      <c r="S1217">
        <f>IF('Main Data'!H1217="Movado",1,0)</f>
        <v>0</v>
      </c>
      <c r="T1217">
        <f>IF('Main Data'!H1217="Omega",1,0)</f>
        <v>0</v>
      </c>
      <c r="U1217">
        <f>IF('Main Data'!H1217="Panerai",1,0)</f>
        <v>0</v>
      </c>
      <c r="V1217">
        <f>IF('Main Data'!H1217="Patek",1,0)</f>
        <v>0</v>
      </c>
      <c r="W1217">
        <f>IF('Main Data'!H1217="Rolex",1,0)</f>
        <v>1</v>
      </c>
      <c r="X1217">
        <f>IF('Main Data'!H1217="Tudor",1,0)</f>
        <v>0</v>
      </c>
      <c r="Y1217">
        <f>IF('Main Data'!H1217="Ulysse Nardin",1,0)</f>
        <v>0</v>
      </c>
      <c r="Z1217">
        <f>IF('Main Data'!H1217="Universal Geneve",1,0)</f>
        <v>0</v>
      </c>
      <c r="AA1217">
        <f>IF('Main Data'!H1217="Vacheron",1,0)</f>
        <v>0</v>
      </c>
      <c r="AB1217">
        <f>IF('Main Data'!H1217="Zenith",1,0)</f>
        <v>0</v>
      </c>
      <c r="AC1217">
        <f>IF('Main Data'!J1217="Stainless Steel",1,0)</f>
        <v>0</v>
      </c>
      <c r="AD1217">
        <f>IF('Main Data'!J1217="Two-tone",1,0)</f>
        <v>0</v>
      </c>
      <c r="AE1217">
        <f>IF(OR('Main Data'!J1217="YG 18K",'Main Data'!J1217="YG &lt;18K",'Main Data'!J1217="PG 18K",'Main Data'!J1217="PG &lt;18K",'Main Data'!J1217="WG 18K",'Main Data'!J1217="Mixes of 18K",'Main Data'!J1217="Mixes &lt;18K"),1,0)</f>
        <v>1</v>
      </c>
      <c r="AF1217">
        <f>IF('Main Data'!J1217="Platinum",1,0)</f>
        <v>0</v>
      </c>
      <c r="AG1217">
        <f>IF(OR('Main Data'!J1217="PVD",'Main Data'!J1217="Gold Plate",'Main Data'!J1217="Other"),1,0)</f>
        <v>0</v>
      </c>
      <c r="AH1217">
        <f>IF('Main Data'!N1217="Stainless Steel",1,0)</f>
        <v>0</v>
      </c>
      <c r="AI1217">
        <f>IF('Main Data'!N1217="Leather",1,0)</f>
        <v>0</v>
      </c>
      <c r="AJ1217">
        <f>IF('Main Data'!N1217="Two-tone",1,0)</f>
        <v>0</v>
      </c>
      <c r="AK1217">
        <f>IF(OR('Main Data'!N1217="YG 18K",'Main Data'!N1217="PG 18K",'Main Data'!N1217="WG 18K",'Main Data'!N1217="Mixes of 18K"),1,0)</f>
        <v>1</v>
      </c>
      <c r="AL1217">
        <f>IF(OR(,'Main Data'!N1217="PVD",'Main Data'!N1217="Gold plate"),1,0)</f>
        <v>0</v>
      </c>
      <c r="AM1217">
        <f>IF(OR('Main Data'!AV1217="Yes",'Main Data'!AW1217="Yes",'Main Data'!AU1217="Yes"),1,0)</f>
        <v>0</v>
      </c>
      <c r="AN1217">
        <f>IF(OR(ISTEXT('Main Data'!AX1217), ISTEXT('Main Data'!AY1217)),1,0)</f>
        <v>0</v>
      </c>
      <c r="AO1217">
        <f>IF('Main Data'!AZ1217="Yes",1,0)</f>
        <v>0</v>
      </c>
      <c r="AP1217">
        <f>IF('Main Data'!BA1217="Yes",1,0)</f>
        <v>0</v>
      </c>
      <c r="AQ1217">
        <f>IF('Main Data'!BD1217="Yes",1,0)</f>
        <v>0</v>
      </c>
      <c r="AR1217">
        <f>IF('Main Data'!BE1217="A",1,0)</f>
        <v>0</v>
      </c>
      <c r="AS1217">
        <f>IF('Main Data'!BE1217="AA",1,0)</f>
        <v>1</v>
      </c>
      <c r="AT1217">
        <f>IF('Main Data'!BE1217="AAA",1,0)</f>
        <v>0</v>
      </c>
      <c r="AU1217">
        <f>IF('Main Data'!BE1217="AAAA",1,0)</f>
        <v>0</v>
      </c>
      <c r="AV1217">
        <f>IF('Main Data'!P1217="Yes",1,0)</f>
        <v>0</v>
      </c>
      <c r="AW1217">
        <f>IF('Main Data'!AP1217="Yes",1,0)</f>
        <v>0</v>
      </c>
      <c r="AX1217">
        <f>IF(OR('Main Data'!V1217="Yes", 'Main Data'!W1217="Yes",'Main Data'!X1217="Yes"),1,0)</f>
        <v>1</v>
      </c>
      <c r="AY1217">
        <f>IF(OR('Main Data'!Y1217="Yes",'Main Data'!Z1217="Yes"),1,0)</f>
        <v>0</v>
      </c>
      <c r="AZ1217">
        <f>IF('Main Data'!AR1217="Yes",1,0)</f>
        <v>0</v>
      </c>
      <c r="BA1217">
        <f>IF('Main Data'!AS1217="Yes",1,0)</f>
        <v>0</v>
      </c>
      <c r="BB1217">
        <f>IF('Main Data'!AG1217="Yes",1,0)</f>
        <v>0</v>
      </c>
      <c r="BC1217">
        <f>IF('Main Data'!AB1217="Yes",1,0)</f>
        <v>0</v>
      </c>
      <c r="BD1217">
        <f>IF('Main Data'!AA1217="Yes",1,0)</f>
        <v>0</v>
      </c>
      <c r="BE1217">
        <f>IF('Main Data'!AC1217="Yes",1,0)</f>
        <v>0</v>
      </c>
      <c r="BF1217">
        <f>IF('Main Data'!AF1217="Yes",1,0)</f>
        <v>0</v>
      </c>
      <c r="BG1217">
        <f>IF(OR('Main Data'!AI1217="Yes",'Main Data'!AL1217="Yes"),1,0)</f>
        <v>0</v>
      </c>
      <c r="BH1217">
        <f>IF('Main Data'!AJ1217="Yes",1,0)</f>
        <v>0</v>
      </c>
      <c r="BI1217">
        <f>IF('Main Data'!AK1217="Yes",1,0)</f>
        <v>0</v>
      </c>
      <c r="BJ1217">
        <f>IF('Main Data'!AM1217="Yes",1,0)</f>
        <v>0</v>
      </c>
      <c r="BK1217">
        <f>IF('Main Data'!AQ1217="Yes",1,0)</f>
        <v>0</v>
      </c>
      <c r="BL1217" s="21">
        <f t="shared" si="109"/>
        <v>0</v>
      </c>
      <c r="BM1217" s="21">
        <f t="shared" si="110"/>
        <v>1</v>
      </c>
      <c r="BN1217" s="21">
        <f t="shared" si="111"/>
        <v>0</v>
      </c>
      <c r="BO1217" s="21">
        <f t="shared" si="112"/>
        <v>0</v>
      </c>
      <c r="BP1217" s="21">
        <f t="shared" si="113"/>
        <v>0</v>
      </c>
    </row>
    <row r="1218" spans="1:68" x14ac:dyDescent="0.2">
      <c r="A1218">
        <v>1214</v>
      </c>
      <c r="B1218" s="33">
        <f>'Main Data'!C1218</f>
        <v>43597</v>
      </c>
      <c r="C1218">
        <f>'Main Data'!D1218</f>
        <v>324</v>
      </c>
      <c r="D1218" s="26">
        <f>'Main Data'!E1218</f>
        <v>2400</v>
      </c>
      <c r="E1218" s="26">
        <f>'Main Data'!F1218</f>
        <v>3000</v>
      </c>
      <c r="F1218" s="34">
        <f t="shared" si="108"/>
        <v>7.7832240163360371</v>
      </c>
      <c r="G1218">
        <f>IF('Main Data'!H1218="AP",1,0)</f>
        <v>0</v>
      </c>
      <c r="H1218">
        <f>IF('Main Data'!H1218="Blancpain",1,0)</f>
        <v>0</v>
      </c>
      <c r="I1218">
        <f>IF('Main Data'!H1218="Breguet",1,0)</f>
        <v>0</v>
      </c>
      <c r="J1218">
        <f>IF('Main Data'!H1218="Breitling",1,0)</f>
        <v>0</v>
      </c>
      <c r="K1218">
        <f>IF('Main Data'!H1218="Cartier",1,0)</f>
        <v>0</v>
      </c>
      <c r="L1218">
        <f>IF('Main Data'!H1218="Gallet",1,0)</f>
        <v>0</v>
      </c>
      <c r="M1218">
        <f>IF('Main Data'!H1218="Girard Perregaux",1,0)</f>
        <v>0</v>
      </c>
      <c r="N1218">
        <f>IF('Main Data'!H1218="Gubelin",1,0)</f>
        <v>0</v>
      </c>
      <c r="O1218">
        <f>IF('Main Data'!H1218="Heuer",1,0)</f>
        <v>0</v>
      </c>
      <c r="P1218">
        <f>IF('Main Data'!H1218="IWC",1,0)</f>
        <v>0</v>
      </c>
      <c r="Q1218">
        <f>IF('Main Data'!H1218="JLC",1,0)</f>
        <v>0</v>
      </c>
      <c r="R1218">
        <f>IF('Main Data'!H1218="Longines",1,0)</f>
        <v>0</v>
      </c>
      <c r="S1218">
        <f>IF('Main Data'!H1218="Movado",1,0)</f>
        <v>0</v>
      </c>
      <c r="T1218">
        <f>IF('Main Data'!H1218="Omega",1,0)</f>
        <v>0</v>
      </c>
      <c r="U1218">
        <f>IF('Main Data'!H1218="Panerai",1,0)</f>
        <v>0</v>
      </c>
      <c r="V1218">
        <f>IF('Main Data'!H1218="Patek",1,0)</f>
        <v>0</v>
      </c>
      <c r="W1218">
        <f>IF('Main Data'!H1218="Rolex",1,0)</f>
        <v>1</v>
      </c>
      <c r="X1218">
        <f>IF('Main Data'!H1218="Tudor",1,0)</f>
        <v>0</v>
      </c>
      <c r="Y1218">
        <f>IF('Main Data'!H1218="Ulysse Nardin",1,0)</f>
        <v>0</v>
      </c>
      <c r="Z1218">
        <f>IF('Main Data'!H1218="Universal Geneve",1,0)</f>
        <v>0</v>
      </c>
      <c r="AA1218">
        <f>IF('Main Data'!H1218="Vacheron",1,0)</f>
        <v>0</v>
      </c>
      <c r="AB1218">
        <f>IF('Main Data'!H1218="Zenith",1,0)</f>
        <v>0</v>
      </c>
      <c r="AC1218">
        <f>IF('Main Data'!J1218="Stainless Steel",1,0)</f>
        <v>1</v>
      </c>
      <c r="AD1218">
        <f>IF('Main Data'!J1218="Two-tone",1,0)</f>
        <v>0</v>
      </c>
      <c r="AE1218">
        <f>IF(OR('Main Data'!J1218="YG 18K",'Main Data'!J1218="YG &lt;18K",'Main Data'!J1218="PG 18K",'Main Data'!J1218="PG &lt;18K",'Main Data'!J1218="WG 18K",'Main Data'!J1218="Mixes of 18K",'Main Data'!J1218="Mixes &lt;18K"),1,0)</f>
        <v>0</v>
      </c>
      <c r="AF1218">
        <f>IF('Main Data'!J1218="Platinum",1,0)</f>
        <v>0</v>
      </c>
      <c r="AG1218">
        <f>IF(OR('Main Data'!J1218="PVD",'Main Data'!J1218="Gold Plate",'Main Data'!J1218="Other"),1,0)</f>
        <v>0</v>
      </c>
      <c r="AH1218">
        <f>IF('Main Data'!N1218="Stainless Steel",1,0)</f>
        <v>1</v>
      </c>
      <c r="AI1218">
        <f>IF('Main Data'!N1218="Leather",1,0)</f>
        <v>0</v>
      </c>
      <c r="AJ1218">
        <f>IF('Main Data'!N1218="Two-tone",1,0)</f>
        <v>0</v>
      </c>
      <c r="AK1218">
        <f>IF(OR('Main Data'!N1218="YG 18K",'Main Data'!N1218="PG 18K",'Main Data'!N1218="WG 18K",'Main Data'!N1218="Mixes of 18K"),1,0)</f>
        <v>0</v>
      </c>
      <c r="AL1218">
        <f>IF(OR(,'Main Data'!N1218="PVD",'Main Data'!N1218="Gold plate"),1,0)</f>
        <v>0</v>
      </c>
      <c r="AM1218">
        <f>IF(OR('Main Data'!AV1218="Yes",'Main Data'!AW1218="Yes",'Main Data'!AU1218="Yes"),1,0)</f>
        <v>0</v>
      </c>
      <c r="AN1218">
        <f>IF(OR(ISTEXT('Main Data'!AX1218), ISTEXT('Main Data'!AY1218)),1,0)</f>
        <v>0</v>
      </c>
      <c r="AO1218">
        <f>IF('Main Data'!AZ1218="Yes",1,0)</f>
        <v>0</v>
      </c>
      <c r="AP1218">
        <f>IF('Main Data'!BA1218="Yes",1,0)</f>
        <v>0</v>
      </c>
      <c r="AQ1218">
        <f>IF('Main Data'!BD1218="Yes",1,0)</f>
        <v>0</v>
      </c>
      <c r="AR1218">
        <f>IF('Main Data'!BE1218="A",1,0)</f>
        <v>0</v>
      </c>
      <c r="AS1218">
        <f>IF('Main Data'!BE1218="AA",1,0)</f>
        <v>1</v>
      </c>
      <c r="AT1218">
        <f>IF('Main Data'!BE1218="AAA",1,0)</f>
        <v>0</v>
      </c>
      <c r="AU1218">
        <f>IF('Main Data'!BE1218="AAAA",1,0)</f>
        <v>0</v>
      </c>
      <c r="AV1218">
        <f>IF('Main Data'!P1218="Yes",1,0)</f>
        <v>0</v>
      </c>
      <c r="AW1218">
        <f>IF('Main Data'!AP1218="Yes",1,0)</f>
        <v>0</v>
      </c>
      <c r="AX1218">
        <f>IF(OR('Main Data'!V1218="Yes", 'Main Data'!W1218="Yes",'Main Data'!X1218="Yes"),1,0)</f>
        <v>1</v>
      </c>
      <c r="AY1218">
        <f>IF(OR('Main Data'!Y1218="Yes",'Main Data'!Z1218="Yes"),1,0)</f>
        <v>0</v>
      </c>
      <c r="AZ1218">
        <f>IF('Main Data'!AR1218="Yes",1,0)</f>
        <v>0</v>
      </c>
      <c r="BA1218">
        <f>IF('Main Data'!AS1218="Yes",1,0)</f>
        <v>0</v>
      </c>
      <c r="BB1218">
        <f>IF('Main Data'!AG1218="Yes",1,0)</f>
        <v>0</v>
      </c>
      <c r="BC1218">
        <f>IF('Main Data'!AB1218="Yes",1,0)</f>
        <v>0</v>
      </c>
      <c r="BD1218">
        <f>IF('Main Data'!AA1218="Yes",1,0)</f>
        <v>0</v>
      </c>
      <c r="BE1218">
        <f>IF('Main Data'!AC1218="Yes",1,0)</f>
        <v>0</v>
      </c>
      <c r="BF1218">
        <f>IF('Main Data'!AF1218="Yes",1,0)</f>
        <v>0</v>
      </c>
      <c r="BG1218">
        <f>IF(OR('Main Data'!AI1218="Yes",'Main Data'!AL1218="Yes"),1,0)</f>
        <v>0</v>
      </c>
      <c r="BH1218">
        <f>IF('Main Data'!AJ1218="Yes",1,0)</f>
        <v>0</v>
      </c>
      <c r="BI1218">
        <f>IF('Main Data'!AK1218="Yes",1,0)</f>
        <v>0</v>
      </c>
      <c r="BJ1218">
        <f>IF('Main Data'!AM1218="Yes",1,0)</f>
        <v>0</v>
      </c>
      <c r="BK1218">
        <f>IF('Main Data'!AQ1218="Yes",1,0)</f>
        <v>0</v>
      </c>
      <c r="BL1218" s="21">
        <f t="shared" si="109"/>
        <v>0</v>
      </c>
      <c r="BM1218" s="21">
        <f t="shared" si="110"/>
        <v>1</v>
      </c>
      <c r="BN1218" s="21">
        <f t="shared" si="111"/>
        <v>0</v>
      </c>
      <c r="BO1218" s="21">
        <f t="shared" si="112"/>
        <v>0</v>
      </c>
      <c r="BP1218" s="21">
        <f t="shared" si="113"/>
        <v>0</v>
      </c>
    </row>
    <row r="1219" spans="1:68" x14ac:dyDescent="0.2">
      <c r="A1219">
        <v>1215</v>
      </c>
      <c r="B1219" s="33">
        <f>'Main Data'!C1219</f>
        <v>43597</v>
      </c>
      <c r="C1219">
        <f>'Main Data'!D1219</f>
        <v>325</v>
      </c>
      <c r="D1219" s="26">
        <f>'Main Data'!E1219</f>
        <v>1100</v>
      </c>
      <c r="E1219" s="26">
        <f>'Main Data'!F1219</f>
        <v>1375</v>
      </c>
      <c r="F1219" s="34">
        <f t="shared" si="108"/>
        <v>7.0030654587864616</v>
      </c>
      <c r="G1219">
        <f>IF('Main Data'!H1219="AP",1,0)</f>
        <v>0</v>
      </c>
      <c r="H1219">
        <f>IF('Main Data'!H1219="Blancpain",1,0)</f>
        <v>0</v>
      </c>
      <c r="I1219">
        <f>IF('Main Data'!H1219="Breguet",1,0)</f>
        <v>0</v>
      </c>
      <c r="J1219">
        <f>IF('Main Data'!H1219="Breitling",1,0)</f>
        <v>0</v>
      </c>
      <c r="K1219">
        <f>IF('Main Data'!H1219="Cartier",1,0)</f>
        <v>0</v>
      </c>
      <c r="L1219">
        <f>IF('Main Data'!H1219="Gallet",1,0)</f>
        <v>0</v>
      </c>
      <c r="M1219">
        <f>IF('Main Data'!H1219="Girard Perregaux",1,0)</f>
        <v>0</v>
      </c>
      <c r="N1219">
        <f>IF('Main Data'!H1219="Gubelin",1,0)</f>
        <v>0</v>
      </c>
      <c r="O1219">
        <f>IF('Main Data'!H1219="Heuer",1,0)</f>
        <v>0</v>
      </c>
      <c r="P1219">
        <f>IF('Main Data'!H1219="IWC",1,0)</f>
        <v>0</v>
      </c>
      <c r="Q1219">
        <f>IF('Main Data'!H1219="JLC",1,0)</f>
        <v>0</v>
      </c>
      <c r="R1219">
        <f>IF('Main Data'!H1219="Longines",1,0)</f>
        <v>0</v>
      </c>
      <c r="S1219">
        <f>IF('Main Data'!H1219="Movado",1,0)</f>
        <v>0</v>
      </c>
      <c r="T1219">
        <f>IF('Main Data'!H1219="Omega",1,0)</f>
        <v>0</v>
      </c>
      <c r="U1219">
        <f>IF('Main Data'!H1219="Panerai",1,0)</f>
        <v>0</v>
      </c>
      <c r="V1219">
        <f>IF('Main Data'!H1219="Patek",1,0)</f>
        <v>0</v>
      </c>
      <c r="W1219">
        <f>IF('Main Data'!H1219="Rolex",1,0)</f>
        <v>0</v>
      </c>
      <c r="X1219">
        <f>IF('Main Data'!H1219="Tudor",1,0)</f>
        <v>1</v>
      </c>
      <c r="Y1219">
        <f>IF('Main Data'!H1219="Ulysse Nardin",1,0)</f>
        <v>0</v>
      </c>
      <c r="Z1219">
        <f>IF('Main Data'!H1219="Universal Geneve",1,0)</f>
        <v>0</v>
      </c>
      <c r="AA1219">
        <f>IF('Main Data'!H1219="Vacheron",1,0)</f>
        <v>0</v>
      </c>
      <c r="AB1219">
        <f>IF('Main Data'!H1219="Zenith",1,0)</f>
        <v>0</v>
      </c>
      <c r="AC1219">
        <f>IF('Main Data'!J1219="Stainless Steel",1,0)</f>
        <v>1</v>
      </c>
      <c r="AD1219">
        <f>IF('Main Data'!J1219="Two-tone",1,0)</f>
        <v>0</v>
      </c>
      <c r="AE1219">
        <f>IF(OR('Main Data'!J1219="YG 18K",'Main Data'!J1219="YG &lt;18K",'Main Data'!J1219="PG 18K",'Main Data'!J1219="PG &lt;18K",'Main Data'!J1219="WG 18K",'Main Data'!J1219="Mixes of 18K",'Main Data'!J1219="Mixes &lt;18K"),1,0)</f>
        <v>0</v>
      </c>
      <c r="AF1219">
        <f>IF('Main Data'!J1219="Platinum",1,0)</f>
        <v>0</v>
      </c>
      <c r="AG1219">
        <f>IF(OR('Main Data'!J1219="PVD",'Main Data'!J1219="Gold Plate",'Main Data'!J1219="Other"),1,0)</f>
        <v>0</v>
      </c>
      <c r="AH1219">
        <f>IF('Main Data'!N1219="Stainless Steel",1,0)</f>
        <v>0</v>
      </c>
      <c r="AI1219">
        <f>IF('Main Data'!N1219="Leather",1,0)</f>
        <v>1</v>
      </c>
      <c r="AJ1219">
        <f>IF('Main Data'!N1219="Two-tone",1,0)</f>
        <v>0</v>
      </c>
      <c r="AK1219">
        <f>IF(OR('Main Data'!N1219="YG 18K",'Main Data'!N1219="PG 18K",'Main Data'!N1219="WG 18K",'Main Data'!N1219="Mixes of 18K"),1,0)</f>
        <v>0</v>
      </c>
      <c r="AL1219">
        <f>IF(OR(,'Main Data'!N1219="PVD",'Main Data'!N1219="Gold plate"),1,0)</f>
        <v>0</v>
      </c>
      <c r="AM1219">
        <f>IF(OR('Main Data'!AV1219="Yes",'Main Data'!AW1219="Yes",'Main Data'!AU1219="Yes"),1,0)</f>
        <v>0</v>
      </c>
      <c r="AN1219">
        <f>IF(OR(ISTEXT('Main Data'!AX1219), ISTEXT('Main Data'!AY1219)),1,0)</f>
        <v>0</v>
      </c>
      <c r="AO1219">
        <f>IF('Main Data'!AZ1219="Yes",1,0)</f>
        <v>0</v>
      </c>
      <c r="AP1219">
        <f>IF('Main Data'!BA1219="Yes",1,0)</f>
        <v>0</v>
      </c>
      <c r="AQ1219">
        <f>IF('Main Data'!BD1219="Yes",1,0)</f>
        <v>0</v>
      </c>
      <c r="AR1219">
        <f>IF('Main Data'!BE1219="A",1,0)</f>
        <v>0</v>
      </c>
      <c r="AS1219">
        <f>IF('Main Data'!BE1219="AA",1,0)</f>
        <v>1</v>
      </c>
      <c r="AT1219">
        <f>IF('Main Data'!BE1219="AAA",1,0)</f>
        <v>0</v>
      </c>
      <c r="AU1219">
        <f>IF('Main Data'!BE1219="AAAA",1,0)</f>
        <v>0</v>
      </c>
      <c r="AV1219">
        <f>IF('Main Data'!P1219="Yes",1,0)</f>
        <v>1</v>
      </c>
      <c r="AW1219">
        <f>IF('Main Data'!AP1219="Yes",1,0)</f>
        <v>0</v>
      </c>
      <c r="AX1219">
        <f>IF(OR('Main Data'!V1219="Yes", 'Main Data'!W1219="Yes",'Main Data'!X1219="Yes"),1,0)</f>
        <v>0</v>
      </c>
      <c r="AY1219">
        <f>IF(OR('Main Data'!Y1219="Yes",'Main Data'!Z1219="Yes"),1,0)</f>
        <v>0</v>
      </c>
      <c r="AZ1219">
        <f>IF('Main Data'!AR1219="Yes",1,0)</f>
        <v>0</v>
      </c>
      <c r="BA1219">
        <f>IF('Main Data'!AS1219="Yes",1,0)</f>
        <v>0</v>
      </c>
      <c r="BB1219">
        <f>IF('Main Data'!AG1219="Yes",1,0)</f>
        <v>0</v>
      </c>
      <c r="BC1219">
        <f>IF('Main Data'!AB1219="Yes",1,0)</f>
        <v>0</v>
      </c>
      <c r="BD1219">
        <f>IF('Main Data'!AA1219="Yes",1,0)</f>
        <v>0</v>
      </c>
      <c r="BE1219">
        <f>IF('Main Data'!AC1219="Yes",1,0)</f>
        <v>0</v>
      </c>
      <c r="BF1219">
        <f>IF('Main Data'!AF1219="Yes",1,0)</f>
        <v>0</v>
      </c>
      <c r="BG1219">
        <f>IF(OR('Main Data'!AI1219="Yes",'Main Data'!AL1219="Yes"),1,0)</f>
        <v>0</v>
      </c>
      <c r="BH1219">
        <f>IF('Main Data'!AJ1219="Yes",1,0)</f>
        <v>0</v>
      </c>
      <c r="BI1219">
        <f>IF('Main Data'!AK1219="Yes",1,0)</f>
        <v>0</v>
      </c>
      <c r="BJ1219">
        <f>IF('Main Data'!AM1219="Yes",1,0)</f>
        <v>0</v>
      </c>
      <c r="BK1219">
        <f>IF('Main Data'!AQ1219="Yes",1,0)</f>
        <v>0</v>
      </c>
      <c r="BL1219" s="21">
        <f t="shared" si="109"/>
        <v>0</v>
      </c>
      <c r="BM1219" s="21">
        <f t="shared" si="110"/>
        <v>1</v>
      </c>
      <c r="BN1219" s="21">
        <f t="shared" si="111"/>
        <v>0</v>
      </c>
      <c r="BO1219" s="21">
        <f t="shared" si="112"/>
        <v>0</v>
      </c>
      <c r="BP1219" s="21">
        <f t="shared" si="113"/>
        <v>0</v>
      </c>
    </row>
    <row r="1220" spans="1:68" x14ac:dyDescent="0.2">
      <c r="A1220">
        <v>1216</v>
      </c>
      <c r="B1220" s="33">
        <f>'Main Data'!C1220</f>
        <v>43597</v>
      </c>
      <c r="C1220">
        <f>'Main Data'!D1220</f>
        <v>326</v>
      </c>
      <c r="D1220" s="26">
        <f>'Main Data'!E1220</f>
        <v>11000</v>
      </c>
      <c r="E1220" s="26">
        <f>'Main Data'!F1220</f>
        <v>13750</v>
      </c>
      <c r="F1220" s="34">
        <f t="shared" si="108"/>
        <v>9.3056505517805075</v>
      </c>
      <c r="G1220">
        <f>IF('Main Data'!H1220="AP",1,0)</f>
        <v>0</v>
      </c>
      <c r="H1220">
        <f>IF('Main Data'!H1220="Blancpain",1,0)</f>
        <v>0</v>
      </c>
      <c r="I1220">
        <f>IF('Main Data'!H1220="Breguet",1,0)</f>
        <v>0</v>
      </c>
      <c r="J1220">
        <f>IF('Main Data'!H1220="Breitling",1,0)</f>
        <v>0</v>
      </c>
      <c r="K1220">
        <f>IF('Main Data'!H1220="Cartier",1,0)</f>
        <v>0</v>
      </c>
      <c r="L1220">
        <f>IF('Main Data'!H1220="Gallet",1,0)</f>
        <v>0</v>
      </c>
      <c r="M1220">
        <f>IF('Main Data'!H1220="Girard Perregaux",1,0)</f>
        <v>0</v>
      </c>
      <c r="N1220">
        <f>IF('Main Data'!H1220="Gubelin",1,0)</f>
        <v>0</v>
      </c>
      <c r="O1220">
        <f>IF('Main Data'!H1220="Heuer",1,0)</f>
        <v>0</v>
      </c>
      <c r="P1220">
        <f>IF('Main Data'!H1220="IWC",1,0)</f>
        <v>0</v>
      </c>
      <c r="Q1220">
        <f>IF('Main Data'!H1220="JLC",1,0)</f>
        <v>0</v>
      </c>
      <c r="R1220">
        <f>IF('Main Data'!H1220="Longines",1,0)</f>
        <v>0</v>
      </c>
      <c r="S1220">
        <f>IF('Main Data'!H1220="Movado",1,0)</f>
        <v>0</v>
      </c>
      <c r="T1220">
        <f>IF('Main Data'!H1220="Omega",1,0)</f>
        <v>0</v>
      </c>
      <c r="U1220">
        <f>IF('Main Data'!H1220="Panerai",1,0)</f>
        <v>0</v>
      </c>
      <c r="V1220">
        <f>IF('Main Data'!H1220="Patek",1,0)</f>
        <v>0</v>
      </c>
      <c r="W1220">
        <f>IF('Main Data'!H1220="Rolex",1,0)</f>
        <v>1</v>
      </c>
      <c r="X1220">
        <f>IF('Main Data'!H1220="Tudor",1,0)</f>
        <v>0</v>
      </c>
      <c r="Y1220">
        <f>IF('Main Data'!H1220="Ulysse Nardin",1,0)</f>
        <v>0</v>
      </c>
      <c r="Z1220">
        <f>IF('Main Data'!H1220="Universal Geneve",1,0)</f>
        <v>0</v>
      </c>
      <c r="AA1220">
        <f>IF('Main Data'!H1220="Vacheron",1,0)</f>
        <v>0</v>
      </c>
      <c r="AB1220">
        <f>IF('Main Data'!H1220="Zenith",1,0)</f>
        <v>0</v>
      </c>
      <c r="AC1220">
        <f>IF('Main Data'!J1220="Stainless Steel",1,0)</f>
        <v>1</v>
      </c>
      <c r="AD1220">
        <f>IF('Main Data'!J1220="Two-tone",1,0)</f>
        <v>0</v>
      </c>
      <c r="AE1220">
        <f>IF(OR('Main Data'!J1220="YG 18K",'Main Data'!J1220="YG &lt;18K",'Main Data'!J1220="PG 18K",'Main Data'!J1220="PG &lt;18K",'Main Data'!J1220="WG 18K",'Main Data'!J1220="Mixes of 18K",'Main Data'!J1220="Mixes &lt;18K"),1,0)</f>
        <v>0</v>
      </c>
      <c r="AF1220">
        <f>IF('Main Data'!J1220="Platinum",1,0)</f>
        <v>0</v>
      </c>
      <c r="AG1220">
        <f>IF(OR('Main Data'!J1220="PVD",'Main Data'!J1220="Gold Plate",'Main Data'!J1220="Other"),1,0)</f>
        <v>0</v>
      </c>
      <c r="AH1220">
        <f>IF('Main Data'!N1220="Stainless Steel",1,0)</f>
        <v>1</v>
      </c>
      <c r="AI1220">
        <f>IF('Main Data'!N1220="Leather",1,0)</f>
        <v>0</v>
      </c>
      <c r="AJ1220">
        <f>IF('Main Data'!N1220="Two-tone",1,0)</f>
        <v>0</v>
      </c>
      <c r="AK1220">
        <f>IF(OR('Main Data'!N1220="YG 18K",'Main Data'!N1220="PG 18K",'Main Data'!N1220="WG 18K",'Main Data'!N1220="Mixes of 18K"),1,0)</f>
        <v>0</v>
      </c>
      <c r="AL1220">
        <f>IF(OR(,'Main Data'!N1220="PVD",'Main Data'!N1220="Gold plate"),1,0)</f>
        <v>0</v>
      </c>
      <c r="AM1220">
        <f>IF(OR('Main Data'!AV1220="Yes",'Main Data'!AW1220="Yes",'Main Data'!AU1220="Yes"),1,0)</f>
        <v>0</v>
      </c>
      <c r="AN1220">
        <f>IF(OR(ISTEXT('Main Data'!AX1220), ISTEXT('Main Data'!AY1220)),1,0)</f>
        <v>0</v>
      </c>
      <c r="AO1220">
        <f>IF('Main Data'!AZ1220="Yes",1,0)</f>
        <v>0</v>
      </c>
      <c r="AP1220">
        <f>IF('Main Data'!BA1220="Yes",1,0)</f>
        <v>0</v>
      </c>
      <c r="AQ1220">
        <f>IF('Main Data'!BD1220="Yes",1,0)</f>
        <v>0</v>
      </c>
      <c r="AR1220">
        <f>IF('Main Data'!BE1220="A",1,0)</f>
        <v>0</v>
      </c>
      <c r="AS1220">
        <f>IF('Main Data'!BE1220="AA",1,0)</f>
        <v>0</v>
      </c>
      <c r="AT1220">
        <f>IF('Main Data'!BE1220="AAA",1,0)</f>
        <v>1</v>
      </c>
      <c r="AU1220">
        <f>IF('Main Data'!BE1220="AAAA",1,0)</f>
        <v>0</v>
      </c>
      <c r="AV1220">
        <f>IF('Main Data'!P1220="Yes",1,0)</f>
        <v>1</v>
      </c>
      <c r="AW1220">
        <f>IF('Main Data'!AP1220="Yes",1,0)</f>
        <v>0</v>
      </c>
      <c r="AX1220">
        <f>IF(OR('Main Data'!V1220="Yes", 'Main Data'!W1220="Yes",'Main Data'!X1220="Yes"),1,0)</f>
        <v>0</v>
      </c>
      <c r="AY1220">
        <f>IF(OR('Main Data'!Y1220="Yes",'Main Data'!Z1220="Yes"),1,0)</f>
        <v>0</v>
      </c>
      <c r="AZ1220">
        <f>IF('Main Data'!AR1220="Yes",1,0)</f>
        <v>0</v>
      </c>
      <c r="BA1220">
        <f>IF('Main Data'!AS1220="Yes",1,0)</f>
        <v>0</v>
      </c>
      <c r="BB1220">
        <f>IF('Main Data'!AG1220="Yes",1,0)</f>
        <v>0</v>
      </c>
      <c r="BC1220">
        <f>IF('Main Data'!AB1220="Yes",1,0)</f>
        <v>0</v>
      </c>
      <c r="BD1220">
        <f>IF('Main Data'!AA1220="Yes",1,0)</f>
        <v>1</v>
      </c>
      <c r="BE1220">
        <f>IF('Main Data'!AC1220="Yes",1,0)</f>
        <v>0</v>
      </c>
      <c r="BF1220">
        <f>IF('Main Data'!AF1220="Yes",1,0)</f>
        <v>0</v>
      </c>
      <c r="BG1220">
        <f>IF(OR('Main Data'!AI1220="Yes",'Main Data'!AL1220="Yes"),1,0)</f>
        <v>0</v>
      </c>
      <c r="BH1220">
        <f>IF('Main Data'!AJ1220="Yes",1,0)</f>
        <v>0</v>
      </c>
      <c r="BI1220">
        <f>IF('Main Data'!AK1220="Yes",1,0)</f>
        <v>0</v>
      </c>
      <c r="BJ1220">
        <f>IF('Main Data'!AM1220="Yes",1,0)</f>
        <v>0</v>
      </c>
      <c r="BK1220">
        <f>IF('Main Data'!AQ1220="Yes",1,0)</f>
        <v>0</v>
      </c>
      <c r="BL1220" s="21">
        <f t="shared" si="109"/>
        <v>0</v>
      </c>
      <c r="BM1220" s="21">
        <f t="shared" si="110"/>
        <v>1</v>
      </c>
      <c r="BN1220" s="21">
        <f t="shared" si="111"/>
        <v>0</v>
      </c>
      <c r="BO1220" s="21">
        <f t="shared" si="112"/>
        <v>0</v>
      </c>
      <c r="BP1220" s="21">
        <f t="shared" si="113"/>
        <v>0</v>
      </c>
    </row>
    <row r="1221" spans="1:68" x14ac:dyDescent="0.2">
      <c r="A1221">
        <v>1217</v>
      </c>
      <c r="B1221" s="33">
        <f>'Main Data'!C1221</f>
        <v>43597</v>
      </c>
      <c r="C1221">
        <f>'Main Data'!D1221</f>
        <v>327</v>
      </c>
      <c r="D1221" s="26">
        <f>'Main Data'!E1221</f>
        <v>5500</v>
      </c>
      <c r="E1221" s="26">
        <f>'Main Data'!F1221</f>
        <v>6875</v>
      </c>
      <c r="F1221" s="34">
        <f t="shared" ref="F1221:F1284" si="114">LN(D1221)</f>
        <v>8.6125033712205621</v>
      </c>
      <c r="G1221">
        <f>IF('Main Data'!H1221="AP",1,0)</f>
        <v>0</v>
      </c>
      <c r="H1221">
        <f>IF('Main Data'!H1221="Blancpain",1,0)</f>
        <v>0</v>
      </c>
      <c r="I1221">
        <f>IF('Main Data'!H1221="Breguet",1,0)</f>
        <v>0</v>
      </c>
      <c r="J1221">
        <f>IF('Main Data'!H1221="Breitling",1,0)</f>
        <v>0</v>
      </c>
      <c r="K1221">
        <f>IF('Main Data'!H1221="Cartier",1,0)</f>
        <v>0</v>
      </c>
      <c r="L1221">
        <f>IF('Main Data'!H1221="Gallet",1,0)</f>
        <v>0</v>
      </c>
      <c r="M1221">
        <f>IF('Main Data'!H1221="Girard Perregaux",1,0)</f>
        <v>0</v>
      </c>
      <c r="N1221">
        <f>IF('Main Data'!H1221="Gubelin",1,0)</f>
        <v>0</v>
      </c>
      <c r="O1221">
        <f>IF('Main Data'!H1221="Heuer",1,0)</f>
        <v>0</v>
      </c>
      <c r="P1221">
        <f>IF('Main Data'!H1221="IWC",1,0)</f>
        <v>0</v>
      </c>
      <c r="Q1221">
        <f>IF('Main Data'!H1221="JLC",1,0)</f>
        <v>0</v>
      </c>
      <c r="R1221">
        <f>IF('Main Data'!H1221="Longines",1,0)</f>
        <v>0</v>
      </c>
      <c r="S1221">
        <f>IF('Main Data'!H1221="Movado",1,0)</f>
        <v>0</v>
      </c>
      <c r="T1221">
        <f>IF('Main Data'!H1221="Omega",1,0)</f>
        <v>0</v>
      </c>
      <c r="U1221">
        <f>IF('Main Data'!H1221="Panerai",1,0)</f>
        <v>0</v>
      </c>
      <c r="V1221">
        <f>IF('Main Data'!H1221="Patek",1,0)</f>
        <v>0</v>
      </c>
      <c r="W1221">
        <f>IF('Main Data'!H1221="Rolex",1,0)</f>
        <v>1</v>
      </c>
      <c r="X1221">
        <f>IF('Main Data'!H1221="Tudor",1,0)</f>
        <v>0</v>
      </c>
      <c r="Y1221">
        <f>IF('Main Data'!H1221="Ulysse Nardin",1,0)</f>
        <v>0</v>
      </c>
      <c r="Z1221">
        <f>IF('Main Data'!H1221="Universal Geneve",1,0)</f>
        <v>0</v>
      </c>
      <c r="AA1221">
        <f>IF('Main Data'!H1221="Vacheron",1,0)</f>
        <v>0</v>
      </c>
      <c r="AB1221">
        <f>IF('Main Data'!H1221="Zenith",1,0)</f>
        <v>0</v>
      </c>
      <c r="AC1221">
        <f>IF('Main Data'!J1221="Stainless Steel",1,0)</f>
        <v>0</v>
      </c>
      <c r="AD1221">
        <f>IF('Main Data'!J1221="Two-tone",1,0)</f>
        <v>1</v>
      </c>
      <c r="AE1221">
        <f>IF(OR('Main Data'!J1221="YG 18K",'Main Data'!J1221="YG &lt;18K",'Main Data'!J1221="PG 18K",'Main Data'!J1221="PG &lt;18K",'Main Data'!J1221="WG 18K",'Main Data'!J1221="Mixes of 18K",'Main Data'!J1221="Mixes &lt;18K"),1,0)</f>
        <v>0</v>
      </c>
      <c r="AF1221">
        <f>IF('Main Data'!J1221="Platinum",1,0)</f>
        <v>0</v>
      </c>
      <c r="AG1221">
        <f>IF(OR('Main Data'!J1221="PVD",'Main Data'!J1221="Gold Plate",'Main Data'!J1221="Other"),1,0)</f>
        <v>0</v>
      </c>
      <c r="AH1221">
        <f>IF('Main Data'!N1221="Stainless Steel",1,0)</f>
        <v>0</v>
      </c>
      <c r="AI1221">
        <f>IF('Main Data'!N1221="Leather",1,0)</f>
        <v>0</v>
      </c>
      <c r="AJ1221">
        <f>IF('Main Data'!N1221="Two-tone",1,0)</f>
        <v>1</v>
      </c>
      <c r="AK1221">
        <f>IF(OR('Main Data'!N1221="YG 18K",'Main Data'!N1221="PG 18K",'Main Data'!N1221="WG 18K",'Main Data'!N1221="Mixes of 18K"),1,0)</f>
        <v>0</v>
      </c>
      <c r="AL1221">
        <f>IF(OR(,'Main Data'!N1221="PVD",'Main Data'!N1221="Gold plate"),1,0)</f>
        <v>0</v>
      </c>
      <c r="AM1221">
        <f>IF(OR('Main Data'!AV1221="Yes",'Main Data'!AW1221="Yes",'Main Data'!AU1221="Yes"),1,0)</f>
        <v>0</v>
      </c>
      <c r="AN1221">
        <f>IF(OR(ISTEXT('Main Data'!AX1221), ISTEXT('Main Data'!AY1221)),1,0)</f>
        <v>0</v>
      </c>
      <c r="AO1221">
        <f>IF('Main Data'!AZ1221="Yes",1,0)</f>
        <v>0</v>
      </c>
      <c r="AP1221">
        <f>IF('Main Data'!BA1221="Yes",1,0)</f>
        <v>0</v>
      </c>
      <c r="AQ1221">
        <f>IF('Main Data'!BD1221="Yes",1,0)</f>
        <v>0</v>
      </c>
      <c r="AR1221">
        <f>IF('Main Data'!BE1221="A",1,0)</f>
        <v>0</v>
      </c>
      <c r="AS1221">
        <f>IF('Main Data'!BE1221="AA",1,0)</f>
        <v>1</v>
      </c>
      <c r="AT1221">
        <f>IF('Main Data'!BE1221="AAA",1,0)</f>
        <v>0</v>
      </c>
      <c r="AU1221">
        <f>IF('Main Data'!BE1221="AAAA",1,0)</f>
        <v>0</v>
      </c>
      <c r="AV1221">
        <f>IF('Main Data'!P1221="Yes",1,0)</f>
        <v>0</v>
      </c>
      <c r="AW1221">
        <f>IF('Main Data'!AP1221="Yes",1,0)</f>
        <v>0</v>
      </c>
      <c r="AX1221">
        <f>IF(OR('Main Data'!V1221="Yes", 'Main Data'!W1221="Yes",'Main Data'!X1221="Yes"),1,0)</f>
        <v>1</v>
      </c>
      <c r="AY1221">
        <f>IF(OR('Main Data'!Y1221="Yes",'Main Data'!Z1221="Yes"),1,0)</f>
        <v>0</v>
      </c>
      <c r="AZ1221">
        <f>IF('Main Data'!AR1221="Yes",1,0)</f>
        <v>0</v>
      </c>
      <c r="BA1221">
        <f>IF('Main Data'!AS1221="Yes",1,0)</f>
        <v>0</v>
      </c>
      <c r="BB1221">
        <f>IF('Main Data'!AG1221="Yes",1,0)</f>
        <v>0</v>
      </c>
      <c r="BC1221">
        <f>IF('Main Data'!AB1221="Yes",1,0)</f>
        <v>0</v>
      </c>
      <c r="BD1221">
        <f>IF('Main Data'!AA1221="Yes",1,0)</f>
        <v>1</v>
      </c>
      <c r="BE1221">
        <f>IF('Main Data'!AC1221="Yes",1,0)</f>
        <v>0</v>
      </c>
      <c r="BF1221">
        <f>IF('Main Data'!AF1221="Yes",1,0)</f>
        <v>0</v>
      </c>
      <c r="BG1221">
        <f>IF(OR('Main Data'!AI1221="Yes",'Main Data'!AL1221="Yes"),1,0)</f>
        <v>0</v>
      </c>
      <c r="BH1221">
        <f>IF('Main Data'!AJ1221="Yes",1,0)</f>
        <v>0</v>
      </c>
      <c r="BI1221">
        <f>IF('Main Data'!AK1221="Yes",1,0)</f>
        <v>0</v>
      </c>
      <c r="BJ1221">
        <f>IF('Main Data'!AM1221="Yes",1,0)</f>
        <v>0</v>
      </c>
      <c r="BK1221">
        <f>IF('Main Data'!AQ1221="Yes",1,0)</f>
        <v>0</v>
      </c>
      <c r="BL1221" s="21">
        <f t="shared" ref="BL1221:BL1284" si="115">IF(AND($B1221&gt;=DATEVALUE("1/1/2018"),$B1221&lt;=DATEVALUE("12/31/2018")),1,0)</f>
        <v>0</v>
      </c>
      <c r="BM1221" s="21">
        <f t="shared" ref="BM1221:BM1284" si="116">IF(AND($B1221&gt;=DATEVALUE("1/1/2019"),$B1221&lt;=DATEVALUE("12/31/2019")),1,0)</f>
        <v>1</v>
      </c>
      <c r="BN1221" s="21">
        <f t="shared" ref="BN1221:BN1284" si="117">IF(AND($B1221&gt;=DATEVALUE("1/1/2020"),$B1221&lt;=DATEVALUE("12/31/2020")),1,0)</f>
        <v>0</v>
      </c>
      <c r="BO1221" s="21">
        <f t="shared" ref="BO1221:BO1284" si="118">IF(AND($B1221&gt;=DATEVALUE("1/1/2021"),$B1221&lt;=DATEVALUE("12/31/2021")),1,0)</f>
        <v>0</v>
      </c>
      <c r="BP1221" s="21">
        <f t="shared" ref="BP1221:BP1284" si="119">IF(AND($B1221&gt;=DATEVALUE("1/1/2022"),$B1221&lt;=DATEVALUE("12/31/2022")),1,0)</f>
        <v>0</v>
      </c>
    </row>
    <row r="1222" spans="1:68" x14ac:dyDescent="0.2">
      <c r="A1222">
        <v>1218</v>
      </c>
      <c r="B1222" s="33">
        <f>'Main Data'!C1222</f>
        <v>43597</v>
      </c>
      <c r="C1222">
        <f>'Main Data'!D1222</f>
        <v>333</v>
      </c>
      <c r="D1222" s="26">
        <f>'Main Data'!E1222</f>
        <v>1900</v>
      </c>
      <c r="E1222" s="26">
        <f>'Main Data'!F1222</f>
        <v>2375</v>
      </c>
      <c r="F1222" s="34">
        <f t="shared" si="114"/>
        <v>7.5496091651545321</v>
      </c>
      <c r="G1222">
        <f>IF('Main Data'!H1222="AP",1,0)</f>
        <v>0</v>
      </c>
      <c r="H1222">
        <f>IF('Main Data'!H1222="Blancpain",1,0)</f>
        <v>0</v>
      </c>
      <c r="I1222">
        <f>IF('Main Data'!H1222="Breguet",1,0)</f>
        <v>0</v>
      </c>
      <c r="J1222">
        <f>IF('Main Data'!H1222="Breitling",1,0)</f>
        <v>0</v>
      </c>
      <c r="K1222">
        <f>IF('Main Data'!H1222="Cartier",1,0)</f>
        <v>0</v>
      </c>
      <c r="L1222">
        <f>IF('Main Data'!H1222="Gallet",1,0)</f>
        <v>0</v>
      </c>
      <c r="M1222">
        <f>IF('Main Data'!H1222="Girard Perregaux",1,0)</f>
        <v>0</v>
      </c>
      <c r="N1222">
        <f>IF('Main Data'!H1222="Gubelin",1,0)</f>
        <v>0</v>
      </c>
      <c r="O1222">
        <f>IF('Main Data'!H1222="Heuer",1,0)</f>
        <v>0</v>
      </c>
      <c r="P1222">
        <f>IF('Main Data'!H1222="IWC",1,0)</f>
        <v>0</v>
      </c>
      <c r="Q1222">
        <f>IF('Main Data'!H1222="JLC",1,0)</f>
        <v>0</v>
      </c>
      <c r="R1222">
        <f>IF('Main Data'!H1222="Longines",1,0)</f>
        <v>0</v>
      </c>
      <c r="S1222">
        <f>IF('Main Data'!H1222="Movado",1,0)</f>
        <v>0</v>
      </c>
      <c r="T1222">
        <f>IF('Main Data'!H1222="Omega",1,0)</f>
        <v>0</v>
      </c>
      <c r="U1222">
        <f>IF('Main Data'!H1222="Panerai",1,0)</f>
        <v>0</v>
      </c>
      <c r="V1222">
        <f>IF('Main Data'!H1222="Patek",1,0)</f>
        <v>0</v>
      </c>
      <c r="W1222">
        <f>IF('Main Data'!H1222="Rolex",1,0)</f>
        <v>0</v>
      </c>
      <c r="X1222">
        <f>IF('Main Data'!H1222="Tudor",1,0)</f>
        <v>0</v>
      </c>
      <c r="Y1222">
        <f>IF('Main Data'!H1222="Ulysse Nardin",1,0)</f>
        <v>0</v>
      </c>
      <c r="Z1222">
        <f>IF('Main Data'!H1222="Universal Geneve",1,0)</f>
        <v>0</v>
      </c>
      <c r="AA1222">
        <f>IF('Main Data'!H1222="Vacheron",1,0)</f>
        <v>1</v>
      </c>
      <c r="AB1222">
        <f>IF('Main Data'!H1222="Zenith",1,0)</f>
        <v>0</v>
      </c>
      <c r="AC1222">
        <f>IF('Main Data'!J1222="Stainless Steel",1,0)</f>
        <v>1</v>
      </c>
      <c r="AD1222">
        <f>IF('Main Data'!J1222="Two-tone",1,0)</f>
        <v>0</v>
      </c>
      <c r="AE1222">
        <f>IF(OR('Main Data'!J1222="YG 18K",'Main Data'!J1222="YG &lt;18K",'Main Data'!J1222="PG 18K",'Main Data'!J1222="PG &lt;18K",'Main Data'!J1222="WG 18K",'Main Data'!J1222="Mixes of 18K",'Main Data'!J1222="Mixes &lt;18K"),1,0)</f>
        <v>0</v>
      </c>
      <c r="AF1222">
        <f>IF('Main Data'!J1222="Platinum",1,0)</f>
        <v>0</v>
      </c>
      <c r="AG1222">
        <f>IF(OR('Main Data'!J1222="PVD",'Main Data'!J1222="Gold Plate",'Main Data'!J1222="Other"),1,0)</f>
        <v>0</v>
      </c>
      <c r="AH1222">
        <f>IF('Main Data'!N1222="Stainless Steel",1,0)</f>
        <v>0</v>
      </c>
      <c r="AI1222">
        <f>IF('Main Data'!N1222="Leather",1,0)</f>
        <v>1</v>
      </c>
      <c r="AJ1222">
        <f>IF('Main Data'!N1222="Two-tone",1,0)</f>
        <v>0</v>
      </c>
      <c r="AK1222">
        <f>IF(OR('Main Data'!N1222="YG 18K",'Main Data'!N1222="PG 18K",'Main Data'!N1222="WG 18K",'Main Data'!N1222="Mixes of 18K"),1,0)</f>
        <v>0</v>
      </c>
      <c r="AL1222">
        <f>IF(OR(,'Main Data'!N1222="PVD",'Main Data'!N1222="Gold plate"),1,0)</f>
        <v>0</v>
      </c>
      <c r="AM1222">
        <f>IF(OR('Main Data'!AV1222="Yes",'Main Data'!AW1222="Yes",'Main Data'!AU1222="Yes"),1,0)</f>
        <v>0</v>
      </c>
      <c r="AN1222">
        <f>IF(OR(ISTEXT('Main Data'!AX1222), ISTEXT('Main Data'!AY1222)),1,0)</f>
        <v>0</v>
      </c>
      <c r="AO1222">
        <f>IF('Main Data'!AZ1222="Yes",1,0)</f>
        <v>0</v>
      </c>
      <c r="AP1222">
        <f>IF('Main Data'!BA1222="Yes",1,0)</f>
        <v>0</v>
      </c>
      <c r="AQ1222">
        <f>IF('Main Data'!BD1222="Yes",1,0)</f>
        <v>0</v>
      </c>
      <c r="AR1222">
        <f>IF('Main Data'!BE1222="A",1,0)</f>
        <v>0</v>
      </c>
      <c r="AS1222">
        <f>IF('Main Data'!BE1222="AA",1,0)</f>
        <v>1</v>
      </c>
      <c r="AT1222">
        <f>IF('Main Data'!BE1222="AAA",1,0)</f>
        <v>0</v>
      </c>
      <c r="AU1222">
        <f>IF('Main Data'!BE1222="AAAA",1,0)</f>
        <v>0</v>
      </c>
      <c r="AV1222">
        <f>IF('Main Data'!P1222="Yes",1,0)</f>
        <v>1</v>
      </c>
      <c r="AW1222">
        <f>IF('Main Data'!AP1222="Yes",1,0)</f>
        <v>0</v>
      </c>
      <c r="AX1222">
        <f>IF(OR('Main Data'!V1222="Yes", 'Main Data'!W1222="Yes",'Main Data'!X1222="Yes"),1,0)</f>
        <v>0</v>
      </c>
      <c r="AY1222">
        <f>IF(OR('Main Data'!Y1222="Yes",'Main Data'!Z1222="Yes"),1,0)</f>
        <v>0</v>
      </c>
      <c r="AZ1222">
        <f>IF('Main Data'!AR1222="Yes",1,0)</f>
        <v>0</v>
      </c>
      <c r="BA1222">
        <f>IF('Main Data'!AS1222="Yes",1,0)</f>
        <v>0</v>
      </c>
      <c r="BB1222">
        <f>IF('Main Data'!AG1222="Yes",1,0)</f>
        <v>0</v>
      </c>
      <c r="BC1222">
        <f>IF('Main Data'!AB1222="Yes",1,0)</f>
        <v>0</v>
      </c>
      <c r="BD1222">
        <f>IF('Main Data'!AA1222="Yes",1,0)</f>
        <v>0</v>
      </c>
      <c r="BE1222">
        <f>IF('Main Data'!AC1222="Yes",1,0)</f>
        <v>0</v>
      </c>
      <c r="BF1222">
        <f>IF('Main Data'!AF1222="Yes",1,0)</f>
        <v>0</v>
      </c>
      <c r="BG1222">
        <f>IF(OR('Main Data'!AI1222="Yes",'Main Data'!AL1222="Yes"),1,0)</f>
        <v>0</v>
      </c>
      <c r="BH1222">
        <f>IF('Main Data'!AJ1222="Yes",1,0)</f>
        <v>0</v>
      </c>
      <c r="BI1222">
        <f>IF('Main Data'!AK1222="Yes",1,0)</f>
        <v>0</v>
      </c>
      <c r="BJ1222">
        <f>IF('Main Data'!AM1222="Yes",1,0)</f>
        <v>0</v>
      </c>
      <c r="BK1222">
        <f>IF('Main Data'!AQ1222="Yes",1,0)</f>
        <v>0</v>
      </c>
      <c r="BL1222" s="21">
        <f t="shared" si="115"/>
        <v>0</v>
      </c>
      <c r="BM1222" s="21">
        <f t="shared" si="116"/>
        <v>1</v>
      </c>
      <c r="BN1222" s="21">
        <f t="shared" si="117"/>
        <v>0</v>
      </c>
      <c r="BO1222" s="21">
        <f t="shared" si="118"/>
        <v>0</v>
      </c>
      <c r="BP1222" s="21">
        <f t="shared" si="119"/>
        <v>0</v>
      </c>
    </row>
    <row r="1223" spans="1:68" x14ac:dyDescent="0.2">
      <c r="A1223">
        <v>1219</v>
      </c>
      <c r="B1223" s="33">
        <f>'Main Data'!C1223</f>
        <v>43597</v>
      </c>
      <c r="C1223">
        <f>'Main Data'!D1223</f>
        <v>335</v>
      </c>
      <c r="D1223" s="26">
        <f>'Main Data'!E1223</f>
        <v>2800</v>
      </c>
      <c r="E1223" s="26">
        <f>'Main Data'!F1223</f>
        <v>3500</v>
      </c>
      <c r="F1223" s="34">
        <f t="shared" si="114"/>
        <v>7.9373746961632952</v>
      </c>
      <c r="G1223">
        <f>IF('Main Data'!H1223="AP",1,0)</f>
        <v>0</v>
      </c>
      <c r="H1223">
        <f>IF('Main Data'!H1223="Blancpain",1,0)</f>
        <v>0</v>
      </c>
      <c r="I1223">
        <f>IF('Main Data'!H1223="Breguet",1,0)</f>
        <v>0</v>
      </c>
      <c r="J1223">
        <f>IF('Main Data'!H1223="Breitling",1,0)</f>
        <v>0</v>
      </c>
      <c r="K1223">
        <f>IF('Main Data'!H1223="Cartier",1,0)</f>
        <v>0</v>
      </c>
      <c r="L1223">
        <f>IF('Main Data'!H1223="Gallet",1,0)</f>
        <v>0</v>
      </c>
      <c r="M1223">
        <f>IF('Main Data'!H1223="Girard Perregaux",1,0)</f>
        <v>0</v>
      </c>
      <c r="N1223">
        <f>IF('Main Data'!H1223="Gubelin",1,0)</f>
        <v>0</v>
      </c>
      <c r="O1223">
        <f>IF('Main Data'!H1223="Heuer",1,0)</f>
        <v>0</v>
      </c>
      <c r="P1223">
        <f>IF('Main Data'!H1223="IWC",1,0)</f>
        <v>0</v>
      </c>
      <c r="Q1223">
        <f>IF('Main Data'!H1223="JLC",1,0)</f>
        <v>0</v>
      </c>
      <c r="R1223">
        <f>IF('Main Data'!H1223="Longines",1,0)</f>
        <v>0</v>
      </c>
      <c r="S1223">
        <f>IF('Main Data'!H1223="Movado",1,0)</f>
        <v>0</v>
      </c>
      <c r="T1223">
        <f>IF('Main Data'!H1223="Omega",1,0)</f>
        <v>0</v>
      </c>
      <c r="U1223">
        <f>IF('Main Data'!H1223="Panerai",1,0)</f>
        <v>0</v>
      </c>
      <c r="V1223">
        <f>IF('Main Data'!H1223="Patek",1,0)</f>
        <v>0</v>
      </c>
      <c r="W1223">
        <f>IF('Main Data'!H1223="Rolex",1,0)</f>
        <v>0</v>
      </c>
      <c r="X1223">
        <f>IF('Main Data'!H1223="Tudor",1,0)</f>
        <v>0</v>
      </c>
      <c r="Y1223">
        <f>IF('Main Data'!H1223="Ulysse Nardin",1,0)</f>
        <v>0</v>
      </c>
      <c r="Z1223">
        <f>IF('Main Data'!H1223="Universal Geneve",1,0)</f>
        <v>0</v>
      </c>
      <c r="AA1223">
        <f>IF('Main Data'!H1223="Vacheron",1,0)</f>
        <v>1</v>
      </c>
      <c r="AB1223">
        <f>IF('Main Data'!H1223="Zenith",1,0)</f>
        <v>0</v>
      </c>
      <c r="AC1223">
        <f>IF('Main Data'!J1223="Stainless Steel",1,0)</f>
        <v>0</v>
      </c>
      <c r="AD1223">
        <f>IF('Main Data'!J1223="Two-tone",1,0)</f>
        <v>0</v>
      </c>
      <c r="AE1223">
        <f>IF(OR('Main Data'!J1223="YG 18K",'Main Data'!J1223="YG &lt;18K",'Main Data'!J1223="PG 18K",'Main Data'!J1223="PG &lt;18K",'Main Data'!J1223="WG 18K",'Main Data'!J1223="Mixes of 18K",'Main Data'!J1223="Mixes &lt;18K"),1,0)</f>
        <v>1</v>
      </c>
      <c r="AF1223">
        <f>IF('Main Data'!J1223="Platinum",1,0)</f>
        <v>0</v>
      </c>
      <c r="AG1223">
        <f>IF(OR('Main Data'!J1223="PVD",'Main Data'!J1223="Gold Plate",'Main Data'!J1223="Other"),1,0)</f>
        <v>0</v>
      </c>
      <c r="AH1223">
        <f>IF('Main Data'!N1223="Stainless Steel",1,0)</f>
        <v>0</v>
      </c>
      <c r="AI1223">
        <f>IF('Main Data'!N1223="Leather",1,0)</f>
        <v>1</v>
      </c>
      <c r="AJ1223">
        <f>IF('Main Data'!N1223="Two-tone",1,0)</f>
        <v>0</v>
      </c>
      <c r="AK1223">
        <f>IF(OR('Main Data'!N1223="YG 18K",'Main Data'!N1223="PG 18K",'Main Data'!N1223="WG 18K",'Main Data'!N1223="Mixes of 18K"),1,0)</f>
        <v>0</v>
      </c>
      <c r="AL1223">
        <f>IF(OR(,'Main Data'!N1223="PVD",'Main Data'!N1223="Gold plate"),1,0)</f>
        <v>0</v>
      </c>
      <c r="AM1223">
        <f>IF(OR('Main Data'!AV1223="Yes",'Main Data'!AW1223="Yes",'Main Data'!AU1223="Yes"),1,0)</f>
        <v>0</v>
      </c>
      <c r="AN1223">
        <f>IF(OR(ISTEXT('Main Data'!AX1223), ISTEXT('Main Data'!AY1223)),1,0)</f>
        <v>0</v>
      </c>
      <c r="AO1223">
        <f>IF('Main Data'!AZ1223="Yes",1,0)</f>
        <v>0</v>
      </c>
      <c r="AP1223">
        <f>IF('Main Data'!BA1223="Yes",1,0)</f>
        <v>0</v>
      </c>
      <c r="AQ1223">
        <f>IF('Main Data'!BD1223="Yes",1,0)</f>
        <v>0</v>
      </c>
      <c r="AR1223">
        <f>IF('Main Data'!BE1223="A",1,0)</f>
        <v>0</v>
      </c>
      <c r="AS1223">
        <f>IF('Main Data'!BE1223="AA",1,0)</f>
        <v>0</v>
      </c>
      <c r="AT1223">
        <f>IF('Main Data'!BE1223="AAA",1,0)</f>
        <v>1</v>
      </c>
      <c r="AU1223">
        <f>IF('Main Data'!BE1223="AAAA",1,0)</f>
        <v>0</v>
      </c>
      <c r="AV1223">
        <f>IF('Main Data'!P1223="Yes",1,0)</f>
        <v>1</v>
      </c>
      <c r="AW1223">
        <f>IF('Main Data'!AP1223="Yes",1,0)</f>
        <v>0</v>
      </c>
      <c r="AX1223">
        <f>IF(OR('Main Data'!V1223="Yes", 'Main Data'!W1223="Yes",'Main Data'!X1223="Yes"),1,0)</f>
        <v>0</v>
      </c>
      <c r="AY1223">
        <f>IF(OR('Main Data'!Y1223="Yes",'Main Data'!Z1223="Yes"),1,0)</f>
        <v>0</v>
      </c>
      <c r="AZ1223">
        <f>IF('Main Data'!AR1223="Yes",1,0)</f>
        <v>0</v>
      </c>
      <c r="BA1223">
        <f>IF('Main Data'!AS1223="Yes",1,0)</f>
        <v>0</v>
      </c>
      <c r="BB1223">
        <f>IF('Main Data'!AG1223="Yes",1,0)</f>
        <v>0</v>
      </c>
      <c r="BC1223">
        <f>IF('Main Data'!AB1223="Yes",1,0)</f>
        <v>0</v>
      </c>
      <c r="BD1223">
        <f>IF('Main Data'!AA1223="Yes",1,0)</f>
        <v>0</v>
      </c>
      <c r="BE1223">
        <f>IF('Main Data'!AC1223="Yes",1,0)</f>
        <v>0</v>
      </c>
      <c r="BF1223">
        <f>IF('Main Data'!AF1223="Yes",1,0)</f>
        <v>0</v>
      </c>
      <c r="BG1223">
        <f>IF(OR('Main Data'!AI1223="Yes",'Main Data'!AL1223="Yes"),1,0)</f>
        <v>0</v>
      </c>
      <c r="BH1223">
        <f>IF('Main Data'!AJ1223="Yes",1,0)</f>
        <v>0</v>
      </c>
      <c r="BI1223">
        <f>IF('Main Data'!AK1223="Yes",1,0)</f>
        <v>0</v>
      </c>
      <c r="BJ1223">
        <f>IF('Main Data'!AM1223="Yes",1,0)</f>
        <v>0</v>
      </c>
      <c r="BK1223">
        <f>IF('Main Data'!AQ1223="Yes",1,0)</f>
        <v>0</v>
      </c>
      <c r="BL1223" s="21">
        <f t="shared" si="115"/>
        <v>0</v>
      </c>
      <c r="BM1223" s="21">
        <f t="shared" si="116"/>
        <v>1</v>
      </c>
      <c r="BN1223" s="21">
        <f t="shared" si="117"/>
        <v>0</v>
      </c>
      <c r="BO1223" s="21">
        <f t="shared" si="118"/>
        <v>0</v>
      </c>
      <c r="BP1223" s="21">
        <f t="shared" si="119"/>
        <v>0</v>
      </c>
    </row>
    <row r="1224" spans="1:68" x14ac:dyDescent="0.2">
      <c r="A1224">
        <v>1220</v>
      </c>
      <c r="B1224" s="33">
        <f>'Main Data'!C1224</f>
        <v>43597</v>
      </c>
      <c r="C1224">
        <f>'Main Data'!D1224</f>
        <v>392</v>
      </c>
      <c r="D1224" s="26">
        <f>'Main Data'!E1224</f>
        <v>4700</v>
      </c>
      <c r="E1224" s="26">
        <f>'Main Data'!F1224</f>
        <v>5875</v>
      </c>
      <c r="F1224" s="34">
        <f t="shared" si="114"/>
        <v>8.4553177876981493</v>
      </c>
      <c r="G1224">
        <f>IF('Main Data'!H1224="AP",1,0)</f>
        <v>0</v>
      </c>
      <c r="H1224">
        <f>IF('Main Data'!H1224="Blancpain",1,0)</f>
        <v>0</v>
      </c>
      <c r="I1224">
        <f>IF('Main Data'!H1224="Breguet",1,0)</f>
        <v>0</v>
      </c>
      <c r="J1224">
        <f>IF('Main Data'!H1224="Breitling",1,0)</f>
        <v>0</v>
      </c>
      <c r="K1224">
        <f>IF('Main Data'!H1224="Cartier",1,0)</f>
        <v>0</v>
      </c>
      <c r="L1224">
        <f>IF('Main Data'!H1224="Gallet",1,0)</f>
        <v>0</v>
      </c>
      <c r="M1224">
        <f>IF('Main Data'!H1224="Girard Perregaux",1,0)</f>
        <v>0</v>
      </c>
      <c r="N1224">
        <f>IF('Main Data'!H1224="Gubelin",1,0)</f>
        <v>0</v>
      </c>
      <c r="O1224">
        <f>IF('Main Data'!H1224="Heuer",1,0)</f>
        <v>0</v>
      </c>
      <c r="P1224">
        <f>IF('Main Data'!H1224="IWC",1,0)</f>
        <v>0</v>
      </c>
      <c r="Q1224">
        <f>IF('Main Data'!H1224="JLC",1,0)</f>
        <v>0</v>
      </c>
      <c r="R1224">
        <f>IF('Main Data'!H1224="Longines",1,0)</f>
        <v>0</v>
      </c>
      <c r="S1224">
        <f>IF('Main Data'!H1224="Movado",1,0)</f>
        <v>0</v>
      </c>
      <c r="T1224">
        <f>IF('Main Data'!H1224="Omega",1,0)</f>
        <v>0</v>
      </c>
      <c r="U1224">
        <f>IF('Main Data'!H1224="Panerai",1,0)</f>
        <v>0</v>
      </c>
      <c r="V1224">
        <f>IF('Main Data'!H1224="Patek",1,0)</f>
        <v>1</v>
      </c>
      <c r="W1224">
        <f>IF('Main Data'!H1224="Rolex",1,0)</f>
        <v>0</v>
      </c>
      <c r="X1224">
        <f>IF('Main Data'!H1224="Tudor",1,0)</f>
        <v>0</v>
      </c>
      <c r="Y1224">
        <f>IF('Main Data'!H1224="Ulysse Nardin",1,0)</f>
        <v>0</v>
      </c>
      <c r="Z1224">
        <f>IF('Main Data'!H1224="Universal Geneve",1,0)</f>
        <v>0</v>
      </c>
      <c r="AA1224">
        <f>IF('Main Data'!H1224="Vacheron",1,0)</f>
        <v>0</v>
      </c>
      <c r="AB1224">
        <f>IF('Main Data'!H1224="Zenith",1,0)</f>
        <v>0</v>
      </c>
      <c r="AC1224">
        <f>IF('Main Data'!J1224="Stainless Steel",1,0)</f>
        <v>0</v>
      </c>
      <c r="AD1224">
        <f>IF('Main Data'!J1224="Two-tone",1,0)</f>
        <v>0</v>
      </c>
      <c r="AE1224">
        <f>IF(OR('Main Data'!J1224="YG 18K",'Main Data'!J1224="YG &lt;18K",'Main Data'!J1224="PG 18K",'Main Data'!J1224="PG &lt;18K",'Main Data'!J1224="WG 18K",'Main Data'!J1224="Mixes of 18K",'Main Data'!J1224="Mixes &lt;18K"),1,0)</f>
        <v>1</v>
      </c>
      <c r="AF1224">
        <f>IF('Main Data'!J1224="Platinum",1,0)</f>
        <v>0</v>
      </c>
      <c r="AG1224">
        <f>IF(OR('Main Data'!J1224="PVD",'Main Data'!J1224="Gold Plate",'Main Data'!J1224="Other"),1,0)</f>
        <v>0</v>
      </c>
      <c r="AH1224">
        <f>IF('Main Data'!N1224="Stainless Steel",1,0)</f>
        <v>0</v>
      </c>
      <c r="AI1224">
        <f>IF('Main Data'!N1224="Leather",1,0)</f>
        <v>1</v>
      </c>
      <c r="AJ1224">
        <f>IF('Main Data'!N1224="Two-tone",1,0)</f>
        <v>0</v>
      </c>
      <c r="AK1224">
        <f>IF(OR('Main Data'!N1224="YG 18K",'Main Data'!N1224="PG 18K",'Main Data'!N1224="WG 18K",'Main Data'!N1224="Mixes of 18K"),1,0)</f>
        <v>0</v>
      </c>
      <c r="AL1224">
        <f>IF(OR(,'Main Data'!N1224="PVD",'Main Data'!N1224="Gold plate"),1,0)</f>
        <v>0</v>
      </c>
      <c r="AM1224">
        <f>IF(OR('Main Data'!AV1224="Yes",'Main Data'!AW1224="Yes",'Main Data'!AU1224="Yes"),1,0)</f>
        <v>0</v>
      </c>
      <c r="AN1224">
        <f>IF(OR(ISTEXT('Main Data'!AX1224), ISTEXT('Main Data'!AY1224)),1,0)</f>
        <v>0</v>
      </c>
      <c r="AO1224">
        <f>IF('Main Data'!AZ1224="Yes",1,0)</f>
        <v>0</v>
      </c>
      <c r="AP1224">
        <f>IF('Main Data'!BA1224="Yes",1,0)</f>
        <v>0</v>
      </c>
      <c r="AQ1224">
        <f>IF('Main Data'!BD1224="Yes",1,0)</f>
        <v>0</v>
      </c>
      <c r="AR1224">
        <f>IF('Main Data'!BE1224="A",1,0)</f>
        <v>0</v>
      </c>
      <c r="AS1224">
        <f>IF('Main Data'!BE1224="AA",1,0)</f>
        <v>1</v>
      </c>
      <c r="AT1224">
        <f>IF('Main Data'!BE1224="AAA",1,0)</f>
        <v>0</v>
      </c>
      <c r="AU1224">
        <f>IF('Main Data'!BE1224="AAAA",1,0)</f>
        <v>0</v>
      </c>
      <c r="AV1224">
        <f>IF('Main Data'!P1224="Yes",1,0)</f>
        <v>1</v>
      </c>
      <c r="AW1224">
        <f>IF('Main Data'!AP1224="Yes",1,0)</f>
        <v>0</v>
      </c>
      <c r="AX1224">
        <f>IF(OR('Main Data'!V1224="Yes", 'Main Data'!W1224="Yes",'Main Data'!X1224="Yes"),1,0)</f>
        <v>0</v>
      </c>
      <c r="AY1224">
        <f>IF(OR('Main Data'!Y1224="Yes",'Main Data'!Z1224="Yes"),1,0)</f>
        <v>0</v>
      </c>
      <c r="AZ1224">
        <f>IF('Main Data'!AR1224="Yes",1,0)</f>
        <v>0</v>
      </c>
      <c r="BA1224">
        <f>IF('Main Data'!AS1224="Yes",1,0)</f>
        <v>0</v>
      </c>
      <c r="BB1224">
        <f>IF('Main Data'!AG1224="Yes",1,0)</f>
        <v>0</v>
      </c>
      <c r="BC1224">
        <f>IF('Main Data'!AB1224="Yes",1,0)</f>
        <v>0</v>
      </c>
      <c r="BD1224">
        <f>IF('Main Data'!AA1224="Yes",1,0)</f>
        <v>0</v>
      </c>
      <c r="BE1224">
        <f>IF('Main Data'!AC1224="Yes",1,0)</f>
        <v>0</v>
      </c>
      <c r="BF1224">
        <f>IF('Main Data'!AF1224="Yes",1,0)</f>
        <v>0</v>
      </c>
      <c r="BG1224">
        <f>IF(OR('Main Data'!AI1224="Yes",'Main Data'!AL1224="Yes"),1,0)</f>
        <v>0</v>
      </c>
      <c r="BH1224">
        <f>IF('Main Data'!AJ1224="Yes",1,0)</f>
        <v>0</v>
      </c>
      <c r="BI1224">
        <f>IF('Main Data'!AK1224="Yes",1,0)</f>
        <v>0</v>
      </c>
      <c r="BJ1224">
        <f>IF('Main Data'!AM1224="Yes",1,0)</f>
        <v>0</v>
      </c>
      <c r="BK1224">
        <f>IF('Main Data'!AQ1224="Yes",1,0)</f>
        <v>0</v>
      </c>
      <c r="BL1224" s="21">
        <f t="shared" si="115"/>
        <v>0</v>
      </c>
      <c r="BM1224" s="21">
        <f t="shared" si="116"/>
        <v>1</v>
      </c>
      <c r="BN1224" s="21">
        <f t="shared" si="117"/>
        <v>0</v>
      </c>
      <c r="BO1224" s="21">
        <f t="shared" si="118"/>
        <v>0</v>
      </c>
      <c r="BP1224" s="21">
        <f t="shared" si="119"/>
        <v>0</v>
      </c>
    </row>
    <row r="1225" spans="1:68" x14ac:dyDescent="0.2">
      <c r="A1225">
        <v>1221</v>
      </c>
      <c r="B1225" s="33">
        <f>'Main Data'!C1225</f>
        <v>43597</v>
      </c>
      <c r="C1225">
        <f>'Main Data'!D1225</f>
        <v>393</v>
      </c>
      <c r="D1225" s="26">
        <f>'Main Data'!E1225</f>
        <v>6200</v>
      </c>
      <c r="E1225" s="26">
        <f>'Main Data'!F1225</f>
        <v>7750</v>
      </c>
      <c r="F1225" s="34">
        <f t="shared" si="114"/>
        <v>8.7323045710331826</v>
      </c>
      <c r="G1225">
        <f>IF('Main Data'!H1225="AP",1,0)</f>
        <v>0</v>
      </c>
      <c r="H1225">
        <f>IF('Main Data'!H1225="Blancpain",1,0)</f>
        <v>0</v>
      </c>
      <c r="I1225">
        <f>IF('Main Data'!H1225="Breguet",1,0)</f>
        <v>0</v>
      </c>
      <c r="J1225">
        <f>IF('Main Data'!H1225="Breitling",1,0)</f>
        <v>0</v>
      </c>
      <c r="K1225">
        <f>IF('Main Data'!H1225="Cartier",1,0)</f>
        <v>0</v>
      </c>
      <c r="L1225">
        <f>IF('Main Data'!H1225="Gallet",1,0)</f>
        <v>0</v>
      </c>
      <c r="M1225">
        <f>IF('Main Data'!H1225="Girard Perregaux",1,0)</f>
        <v>0</v>
      </c>
      <c r="N1225">
        <f>IF('Main Data'!H1225="Gubelin",1,0)</f>
        <v>0</v>
      </c>
      <c r="O1225">
        <f>IF('Main Data'!H1225="Heuer",1,0)</f>
        <v>0</v>
      </c>
      <c r="P1225">
        <f>IF('Main Data'!H1225="IWC",1,0)</f>
        <v>0</v>
      </c>
      <c r="Q1225">
        <f>IF('Main Data'!H1225="JLC",1,0)</f>
        <v>0</v>
      </c>
      <c r="R1225">
        <f>IF('Main Data'!H1225="Longines",1,0)</f>
        <v>0</v>
      </c>
      <c r="S1225">
        <f>IF('Main Data'!H1225="Movado",1,0)</f>
        <v>0</v>
      </c>
      <c r="T1225">
        <f>IF('Main Data'!H1225="Omega",1,0)</f>
        <v>0</v>
      </c>
      <c r="U1225">
        <f>IF('Main Data'!H1225="Panerai",1,0)</f>
        <v>0</v>
      </c>
      <c r="V1225">
        <f>IF('Main Data'!H1225="Patek",1,0)</f>
        <v>1</v>
      </c>
      <c r="W1225">
        <f>IF('Main Data'!H1225="Rolex",1,0)</f>
        <v>0</v>
      </c>
      <c r="X1225">
        <f>IF('Main Data'!H1225="Tudor",1,0)</f>
        <v>0</v>
      </c>
      <c r="Y1225">
        <f>IF('Main Data'!H1225="Ulysse Nardin",1,0)</f>
        <v>0</v>
      </c>
      <c r="Z1225">
        <f>IF('Main Data'!H1225="Universal Geneve",1,0)</f>
        <v>0</v>
      </c>
      <c r="AA1225">
        <f>IF('Main Data'!H1225="Vacheron",1,0)</f>
        <v>0</v>
      </c>
      <c r="AB1225">
        <f>IF('Main Data'!H1225="Zenith",1,0)</f>
        <v>0</v>
      </c>
      <c r="AC1225">
        <f>IF('Main Data'!J1225="Stainless Steel",1,0)</f>
        <v>0</v>
      </c>
      <c r="AD1225">
        <f>IF('Main Data'!J1225="Two-tone",1,0)</f>
        <v>0</v>
      </c>
      <c r="AE1225">
        <f>IF(OR('Main Data'!J1225="YG 18K",'Main Data'!J1225="YG &lt;18K",'Main Data'!J1225="PG 18K",'Main Data'!J1225="PG &lt;18K",'Main Data'!J1225="WG 18K",'Main Data'!J1225="Mixes of 18K",'Main Data'!J1225="Mixes &lt;18K"),1,0)</f>
        <v>1</v>
      </c>
      <c r="AF1225">
        <f>IF('Main Data'!J1225="Platinum",1,0)</f>
        <v>0</v>
      </c>
      <c r="AG1225">
        <f>IF(OR('Main Data'!J1225="PVD",'Main Data'!J1225="Gold Plate",'Main Data'!J1225="Other"),1,0)</f>
        <v>0</v>
      </c>
      <c r="AH1225">
        <f>IF('Main Data'!N1225="Stainless Steel",1,0)</f>
        <v>0</v>
      </c>
      <c r="AI1225">
        <f>IF('Main Data'!N1225="Leather",1,0)</f>
        <v>1</v>
      </c>
      <c r="AJ1225">
        <f>IF('Main Data'!N1225="Two-tone",1,0)</f>
        <v>0</v>
      </c>
      <c r="AK1225">
        <f>IF(OR('Main Data'!N1225="YG 18K",'Main Data'!N1225="PG 18K",'Main Data'!N1225="WG 18K",'Main Data'!N1225="Mixes of 18K"),1,0)</f>
        <v>0</v>
      </c>
      <c r="AL1225">
        <f>IF(OR(,'Main Data'!N1225="PVD",'Main Data'!N1225="Gold plate"),1,0)</f>
        <v>0</v>
      </c>
      <c r="AM1225">
        <f>IF(OR('Main Data'!AV1225="Yes",'Main Data'!AW1225="Yes",'Main Data'!AU1225="Yes"),1,0)</f>
        <v>0</v>
      </c>
      <c r="AN1225">
        <f>IF(OR(ISTEXT('Main Data'!AX1225), ISTEXT('Main Data'!AY1225)),1,0)</f>
        <v>0</v>
      </c>
      <c r="AO1225">
        <f>IF('Main Data'!AZ1225="Yes",1,0)</f>
        <v>0</v>
      </c>
      <c r="AP1225">
        <f>IF('Main Data'!BA1225="Yes",1,0)</f>
        <v>0</v>
      </c>
      <c r="AQ1225">
        <f>IF('Main Data'!BD1225="Yes",1,0)</f>
        <v>0</v>
      </c>
      <c r="AR1225">
        <f>IF('Main Data'!BE1225="A",1,0)</f>
        <v>0</v>
      </c>
      <c r="AS1225">
        <f>IF('Main Data'!BE1225="AA",1,0)</f>
        <v>0</v>
      </c>
      <c r="AT1225">
        <f>IF('Main Data'!BE1225="AAA",1,0)</f>
        <v>1</v>
      </c>
      <c r="AU1225">
        <f>IF('Main Data'!BE1225="AAAA",1,0)</f>
        <v>0</v>
      </c>
      <c r="AV1225">
        <f>IF('Main Data'!P1225="Yes",1,0)</f>
        <v>1</v>
      </c>
      <c r="AW1225">
        <f>IF('Main Data'!AP1225="Yes",1,0)</f>
        <v>0</v>
      </c>
      <c r="AX1225">
        <f>IF(OR('Main Data'!V1225="Yes", 'Main Data'!W1225="Yes",'Main Data'!X1225="Yes"),1,0)</f>
        <v>0</v>
      </c>
      <c r="AY1225">
        <f>IF(OR('Main Data'!Y1225="Yes",'Main Data'!Z1225="Yes"),1,0)</f>
        <v>0</v>
      </c>
      <c r="AZ1225">
        <f>IF('Main Data'!AR1225="Yes",1,0)</f>
        <v>0</v>
      </c>
      <c r="BA1225">
        <f>IF('Main Data'!AS1225="Yes",1,0)</f>
        <v>0</v>
      </c>
      <c r="BB1225">
        <f>IF('Main Data'!AG1225="Yes",1,0)</f>
        <v>0</v>
      </c>
      <c r="BC1225">
        <f>IF('Main Data'!AB1225="Yes",1,0)</f>
        <v>0</v>
      </c>
      <c r="BD1225">
        <f>IF('Main Data'!AA1225="Yes",1,0)</f>
        <v>0</v>
      </c>
      <c r="BE1225">
        <f>IF('Main Data'!AC1225="Yes",1,0)</f>
        <v>0</v>
      </c>
      <c r="BF1225">
        <f>IF('Main Data'!AF1225="Yes",1,0)</f>
        <v>0</v>
      </c>
      <c r="BG1225">
        <f>IF(OR('Main Data'!AI1225="Yes",'Main Data'!AL1225="Yes"),1,0)</f>
        <v>0</v>
      </c>
      <c r="BH1225">
        <f>IF('Main Data'!AJ1225="Yes",1,0)</f>
        <v>0</v>
      </c>
      <c r="BI1225">
        <f>IF('Main Data'!AK1225="Yes",1,0)</f>
        <v>0</v>
      </c>
      <c r="BJ1225">
        <f>IF('Main Data'!AM1225="Yes",1,0)</f>
        <v>0</v>
      </c>
      <c r="BK1225">
        <f>IF('Main Data'!AQ1225="Yes",1,0)</f>
        <v>0</v>
      </c>
      <c r="BL1225" s="21">
        <f t="shared" si="115"/>
        <v>0</v>
      </c>
      <c r="BM1225" s="21">
        <f t="shared" si="116"/>
        <v>1</v>
      </c>
      <c r="BN1225" s="21">
        <f t="shared" si="117"/>
        <v>0</v>
      </c>
      <c r="BO1225" s="21">
        <f t="shared" si="118"/>
        <v>0</v>
      </c>
      <c r="BP1225" s="21">
        <f t="shared" si="119"/>
        <v>0</v>
      </c>
    </row>
    <row r="1226" spans="1:68" x14ac:dyDescent="0.2">
      <c r="A1226">
        <v>1222</v>
      </c>
      <c r="B1226" s="33">
        <f>'Main Data'!C1226</f>
        <v>43597</v>
      </c>
      <c r="C1226">
        <f>'Main Data'!D1226</f>
        <v>394</v>
      </c>
      <c r="D1226" s="26">
        <f>'Main Data'!E1226</f>
        <v>10000</v>
      </c>
      <c r="E1226" s="26">
        <f>'Main Data'!F1226</f>
        <v>12500</v>
      </c>
      <c r="F1226" s="34">
        <f t="shared" si="114"/>
        <v>9.2103403719761836</v>
      </c>
      <c r="G1226">
        <f>IF('Main Data'!H1226="AP",1,0)</f>
        <v>0</v>
      </c>
      <c r="H1226">
        <f>IF('Main Data'!H1226="Blancpain",1,0)</f>
        <v>0</v>
      </c>
      <c r="I1226">
        <f>IF('Main Data'!H1226="Breguet",1,0)</f>
        <v>0</v>
      </c>
      <c r="J1226">
        <f>IF('Main Data'!H1226="Breitling",1,0)</f>
        <v>0</v>
      </c>
      <c r="K1226">
        <f>IF('Main Data'!H1226="Cartier",1,0)</f>
        <v>0</v>
      </c>
      <c r="L1226">
        <f>IF('Main Data'!H1226="Gallet",1,0)</f>
        <v>0</v>
      </c>
      <c r="M1226">
        <f>IF('Main Data'!H1226="Girard Perregaux",1,0)</f>
        <v>0</v>
      </c>
      <c r="N1226">
        <f>IF('Main Data'!H1226="Gubelin",1,0)</f>
        <v>0</v>
      </c>
      <c r="O1226">
        <f>IF('Main Data'!H1226="Heuer",1,0)</f>
        <v>0</v>
      </c>
      <c r="P1226">
        <f>IF('Main Data'!H1226="IWC",1,0)</f>
        <v>0</v>
      </c>
      <c r="Q1226">
        <f>IF('Main Data'!H1226="JLC",1,0)</f>
        <v>0</v>
      </c>
      <c r="R1226">
        <f>IF('Main Data'!H1226="Longines",1,0)</f>
        <v>0</v>
      </c>
      <c r="S1226">
        <f>IF('Main Data'!H1226="Movado",1,0)</f>
        <v>0</v>
      </c>
      <c r="T1226">
        <f>IF('Main Data'!H1226="Omega",1,0)</f>
        <v>0</v>
      </c>
      <c r="U1226">
        <f>IF('Main Data'!H1226="Panerai",1,0)</f>
        <v>0</v>
      </c>
      <c r="V1226">
        <f>IF('Main Data'!H1226="Patek",1,0)</f>
        <v>1</v>
      </c>
      <c r="W1226">
        <f>IF('Main Data'!H1226="Rolex",1,0)</f>
        <v>0</v>
      </c>
      <c r="X1226">
        <f>IF('Main Data'!H1226="Tudor",1,0)</f>
        <v>0</v>
      </c>
      <c r="Y1226">
        <f>IF('Main Data'!H1226="Ulysse Nardin",1,0)</f>
        <v>0</v>
      </c>
      <c r="Z1226">
        <f>IF('Main Data'!H1226="Universal Geneve",1,0)</f>
        <v>0</v>
      </c>
      <c r="AA1226">
        <f>IF('Main Data'!H1226="Vacheron",1,0)</f>
        <v>0</v>
      </c>
      <c r="AB1226">
        <f>IF('Main Data'!H1226="Zenith",1,0)</f>
        <v>0</v>
      </c>
      <c r="AC1226">
        <f>IF('Main Data'!J1226="Stainless Steel",1,0)</f>
        <v>0</v>
      </c>
      <c r="AD1226">
        <f>IF('Main Data'!J1226="Two-tone",1,0)</f>
        <v>0</v>
      </c>
      <c r="AE1226">
        <f>IF(OR('Main Data'!J1226="YG 18K",'Main Data'!J1226="YG &lt;18K",'Main Data'!J1226="PG 18K",'Main Data'!J1226="PG &lt;18K",'Main Data'!J1226="WG 18K",'Main Data'!J1226="Mixes of 18K",'Main Data'!J1226="Mixes &lt;18K"),1,0)</f>
        <v>1</v>
      </c>
      <c r="AF1226">
        <f>IF('Main Data'!J1226="Platinum",1,0)</f>
        <v>0</v>
      </c>
      <c r="AG1226">
        <f>IF(OR('Main Data'!J1226="PVD",'Main Data'!J1226="Gold Plate",'Main Data'!J1226="Other"),1,0)</f>
        <v>0</v>
      </c>
      <c r="AH1226">
        <f>IF('Main Data'!N1226="Stainless Steel",1,0)</f>
        <v>0</v>
      </c>
      <c r="AI1226">
        <f>IF('Main Data'!N1226="Leather",1,0)</f>
        <v>1</v>
      </c>
      <c r="AJ1226">
        <f>IF('Main Data'!N1226="Two-tone",1,0)</f>
        <v>0</v>
      </c>
      <c r="AK1226">
        <f>IF(OR('Main Data'!N1226="YG 18K",'Main Data'!N1226="PG 18K",'Main Data'!N1226="WG 18K",'Main Data'!N1226="Mixes of 18K"),1,0)</f>
        <v>0</v>
      </c>
      <c r="AL1226">
        <f>IF(OR(,'Main Data'!N1226="PVD",'Main Data'!N1226="Gold plate"),1,0)</f>
        <v>0</v>
      </c>
      <c r="AM1226">
        <f>IF(OR('Main Data'!AV1226="Yes",'Main Data'!AW1226="Yes",'Main Data'!AU1226="Yes"),1,0)</f>
        <v>0</v>
      </c>
      <c r="AN1226">
        <f>IF(OR(ISTEXT('Main Data'!AX1226), ISTEXT('Main Data'!AY1226)),1,0)</f>
        <v>0</v>
      </c>
      <c r="AO1226">
        <f>IF('Main Data'!AZ1226="Yes",1,0)</f>
        <v>0</v>
      </c>
      <c r="AP1226">
        <f>IF('Main Data'!BA1226="Yes",1,0)</f>
        <v>0</v>
      </c>
      <c r="AQ1226">
        <f>IF('Main Data'!BD1226="Yes",1,0)</f>
        <v>0</v>
      </c>
      <c r="AR1226">
        <f>IF('Main Data'!BE1226="A",1,0)</f>
        <v>0</v>
      </c>
      <c r="AS1226">
        <f>IF('Main Data'!BE1226="AA",1,0)</f>
        <v>0</v>
      </c>
      <c r="AT1226">
        <f>IF('Main Data'!BE1226="AAA",1,0)</f>
        <v>1</v>
      </c>
      <c r="AU1226">
        <f>IF('Main Data'!BE1226="AAAA",1,0)</f>
        <v>0</v>
      </c>
      <c r="AV1226">
        <f>IF('Main Data'!P1226="Yes",1,0)</f>
        <v>1</v>
      </c>
      <c r="AW1226">
        <f>IF('Main Data'!AP1226="Yes",1,0)</f>
        <v>0</v>
      </c>
      <c r="AX1226">
        <f>IF(OR('Main Data'!V1226="Yes", 'Main Data'!W1226="Yes",'Main Data'!X1226="Yes"),1,0)</f>
        <v>0</v>
      </c>
      <c r="AY1226">
        <f>IF(OR('Main Data'!Y1226="Yes",'Main Data'!Z1226="Yes"),1,0)</f>
        <v>0</v>
      </c>
      <c r="AZ1226">
        <f>IF('Main Data'!AR1226="Yes",1,0)</f>
        <v>0</v>
      </c>
      <c r="BA1226">
        <f>IF('Main Data'!AS1226="Yes",1,0)</f>
        <v>0</v>
      </c>
      <c r="BB1226">
        <f>IF('Main Data'!AG1226="Yes",1,0)</f>
        <v>0</v>
      </c>
      <c r="BC1226">
        <f>IF('Main Data'!AB1226="Yes",1,0)</f>
        <v>0</v>
      </c>
      <c r="BD1226">
        <f>IF('Main Data'!AA1226="Yes",1,0)</f>
        <v>0</v>
      </c>
      <c r="BE1226">
        <f>IF('Main Data'!AC1226="Yes",1,0)</f>
        <v>0</v>
      </c>
      <c r="BF1226">
        <f>IF('Main Data'!AF1226="Yes",1,0)</f>
        <v>0</v>
      </c>
      <c r="BG1226">
        <f>IF(OR('Main Data'!AI1226="Yes",'Main Data'!AL1226="Yes"),1,0)</f>
        <v>0</v>
      </c>
      <c r="BH1226">
        <f>IF('Main Data'!AJ1226="Yes",1,0)</f>
        <v>0</v>
      </c>
      <c r="BI1226">
        <f>IF('Main Data'!AK1226="Yes",1,0)</f>
        <v>0</v>
      </c>
      <c r="BJ1226">
        <f>IF('Main Data'!AM1226="Yes",1,0)</f>
        <v>0</v>
      </c>
      <c r="BK1226">
        <f>IF('Main Data'!AQ1226="Yes",1,0)</f>
        <v>0</v>
      </c>
      <c r="BL1226" s="21">
        <f t="shared" si="115"/>
        <v>0</v>
      </c>
      <c r="BM1226" s="21">
        <f t="shared" si="116"/>
        <v>1</v>
      </c>
      <c r="BN1226" s="21">
        <f t="shared" si="117"/>
        <v>0</v>
      </c>
      <c r="BO1226" s="21">
        <f t="shared" si="118"/>
        <v>0</v>
      </c>
      <c r="BP1226" s="21">
        <f t="shared" si="119"/>
        <v>0</v>
      </c>
    </row>
    <row r="1227" spans="1:68" x14ac:dyDescent="0.2">
      <c r="A1227">
        <v>1223</v>
      </c>
      <c r="B1227" s="33">
        <f>'Main Data'!C1227</f>
        <v>43597</v>
      </c>
      <c r="C1227">
        <f>'Main Data'!D1227</f>
        <v>395</v>
      </c>
      <c r="D1227" s="26">
        <f>'Main Data'!E1227</f>
        <v>4600</v>
      </c>
      <c r="E1227" s="26">
        <f>'Main Data'!F1227</f>
        <v>5750</v>
      </c>
      <c r="F1227" s="34">
        <f t="shared" si="114"/>
        <v>8.4338115824771869</v>
      </c>
      <c r="G1227">
        <f>IF('Main Data'!H1227="AP",1,0)</f>
        <v>0</v>
      </c>
      <c r="H1227">
        <f>IF('Main Data'!H1227="Blancpain",1,0)</f>
        <v>0</v>
      </c>
      <c r="I1227">
        <f>IF('Main Data'!H1227="Breguet",1,0)</f>
        <v>0</v>
      </c>
      <c r="J1227">
        <f>IF('Main Data'!H1227="Breitling",1,0)</f>
        <v>0</v>
      </c>
      <c r="K1227">
        <f>IF('Main Data'!H1227="Cartier",1,0)</f>
        <v>0</v>
      </c>
      <c r="L1227">
        <f>IF('Main Data'!H1227="Gallet",1,0)</f>
        <v>0</v>
      </c>
      <c r="M1227">
        <f>IF('Main Data'!H1227="Girard Perregaux",1,0)</f>
        <v>0</v>
      </c>
      <c r="N1227">
        <f>IF('Main Data'!H1227="Gubelin",1,0)</f>
        <v>0</v>
      </c>
      <c r="O1227">
        <f>IF('Main Data'!H1227="Heuer",1,0)</f>
        <v>0</v>
      </c>
      <c r="P1227">
        <f>IF('Main Data'!H1227="IWC",1,0)</f>
        <v>0</v>
      </c>
      <c r="Q1227">
        <f>IF('Main Data'!H1227="JLC",1,0)</f>
        <v>0</v>
      </c>
      <c r="R1227">
        <f>IF('Main Data'!H1227="Longines",1,0)</f>
        <v>0</v>
      </c>
      <c r="S1227">
        <f>IF('Main Data'!H1227="Movado",1,0)</f>
        <v>0</v>
      </c>
      <c r="T1227">
        <f>IF('Main Data'!H1227="Omega",1,0)</f>
        <v>0</v>
      </c>
      <c r="U1227">
        <f>IF('Main Data'!H1227="Panerai",1,0)</f>
        <v>0</v>
      </c>
      <c r="V1227">
        <f>IF('Main Data'!H1227="Patek",1,0)</f>
        <v>1</v>
      </c>
      <c r="W1227">
        <f>IF('Main Data'!H1227="Rolex",1,0)</f>
        <v>0</v>
      </c>
      <c r="X1227">
        <f>IF('Main Data'!H1227="Tudor",1,0)</f>
        <v>0</v>
      </c>
      <c r="Y1227">
        <f>IF('Main Data'!H1227="Ulysse Nardin",1,0)</f>
        <v>0</v>
      </c>
      <c r="Z1227">
        <f>IF('Main Data'!H1227="Universal Geneve",1,0)</f>
        <v>0</v>
      </c>
      <c r="AA1227">
        <f>IF('Main Data'!H1227="Vacheron",1,0)</f>
        <v>0</v>
      </c>
      <c r="AB1227">
        <f>IF('Main Data'!H1227="Zenith",1,0)</f>
        <v>0</v>
      </c>
      <c r="AC1227">
        <f>IF('Main Data'!J1227="Stainless Steel",1,0)</f>
        <v>0</v>
      </c>
      <c r="AD1227">
        <f>IF('Main Data'!J1227="Two-tone",1,0)</f>
        <v>0</v>
      </c>
      <c r="AE1227">
        <f>IF(OR('Main Data'!J1227="YG 18K",'Main Data'!J1227="YG &lt;18K",'Main Data'!J1227="PG 18K",'Main Data'!J1227="PG &lt;18K",'Main Data'!J1227="WG 18K",'Main Data'!J1227="Mixes of 18K",'Main Data'!J1227="Mixes &lt;18K"),1,0)</f>
        <v>1</v>
      </c>
      <c r="AF1227">
        <f>IF('Main Data'!J1227="Platinum",1,0)</f>
        <v>0</v>
      </c>
      <c r="AG1227">
        <f>IF(OR('Main Data'!J1227="PVD",'Main Data'!J1227="Gold Plate",'Main Data'!J1227="Other"),1,0)</f>
        <v>0</v>
      </c>
      <c r="AH1227">
        <f>IF('Main Data'!N1227="Stainless Steel",1,0)</f>
        <v>0</v>
      </c>
      <c r="AI1227">
        <f>IF('Main Data'!N1227="Leather",1,0)</f>
        <v>1</v>
      </c>
      <c r="AJ1227">
        <f>IF('Main Data'!N1227="Two-tone",1,0)</f>
        <v>0</v>
      </c>
      <c r="AK1227">
        <f>IF(OR('Main Data'!N1227="YG 18K",'Main Data'!N1227="PG 18K",'Main Data'!N1227="WG 18K",'Main Data'!N1227="Mixes of 18K"),1,0)</f>
        <v>0</v>
      </c>
      <c r="AL1227">
        <f>IF(OR(,'Main Data'!N1227="PVD",'Main Data'!N1227="Gold plate"),1,0)</f>
        <v>0</v>
      </c>
      <c r="AM1227">
        <f>IF(OR('Main Data'!AV1227="Yes",'Main Data'!AW1227="Yes",'Main Data'!AU1227="Yes"),1,0)</f>
        <v>0</v>
      </c>
      <c r="AN1227">
        <f>IF(OR(ISTEXT('Main Data'!AX1227), ISTEXT('Main Data'!AY1227)),1,0)</f>
        <v>0</v>
      </c>
      <c r="AO1227">
        <f>IF('Main Data'!AZ1227="Yes",1,0)</f>
        <v>0</v>
      </c>
      <c r="AP1227">
        <f>IF('Main Data'!BA1227="Yes",1,0)</f>
        <v>0</v>
      </c>
      <c r="AQ1227">
        <f>IF('Main Data'!BD1227="Yes",1,0)</f>
        <v>0</v>
      </c>
      <c r="AR1227">
        <f>IF('Main Data'!BE1227="A",1,0)</f>
        <v>0</v>
      </c>
      <c r="AS1227">
        <f>IF('Main Data'!BE1227="AA",1,0)</f>
        <v>1</v>
      </c>
      <c r="AT1227">
        <f>IF('Main Data'!BE1227="AAA",1,0)</f>
        <v>0</v>
      </c>
      <c r="AU1227">
        <f>IF('Main Data'!BE1227="AAAA",1,0)</f>
        <v>0</v>
      </c>
      <c r="AV1227">
        <f>IF('Main Data'!P1227="Yes",1,0)</f>
        <v>1</v>
      </c>
      <c r="AW1227">
        <f>IF('Main Data'!AP1227="Yes",1,0)</f>
        <v>0</v>
      </c>
      <c r="AX1227">
        <f>IF(OR('Main Data'!V1227="Yes", 'Main Data'!W1227="Yes",'Main Data'!X1227="Yes"),1,0)</f>
        <v>0</v>
      </c>
      <c r="AY1227">
        <f>IF(OR('Main Data'!Y1227="Yes",'Main Data'!Z1227="Yes"),1,0)</f>
        <v>0</v>
      </c>
      <c r="AZ1227">
        <f>IF('Main Data'!AR1227="Yes",1,0)</f>
        <v>0</v>
      </c>
      <c r="BA1227">
        <f>IF('Main Data'!AS1227="Yes",1,0)</f>
        <v>0</v>
      </c>
      <c r="BB1227">
        <f>IF('Main Data'!AG1227="Yes",1,0)</f>
        <v>0</v>
      </c>
      <c r="BC1227">
        <f>IF('Main Data'!AB1227="Yes",1,0)</f>
        <v>0</v>
      </c>
      <c r="BD1227">
        <f>IF('Main Data'!AA1227="Yes",1,0)</f>
        <v>0</v>
      </c>
      <c r="BE1227">
        <f>IF('Main Data'!AC1227="Yes",1,0)</f>
        <v>0</v>
      </c>
      <c r="BF1227">
        <f>IF('Main Data'!AF1227="Yes",1,0)</f>
        <v>0</v>
      </c>
      <c r="BG1227">
        <f>IF(OR('Main Data'!AI1227="Yes",'Main Data'!AL1227="Yes"),1,0)</f>
        <v>0</v>
      </c>
      <c r="BH1227">
        <f>IF('Main Data'!AJ1227="Yes",1,0)</f>
        <v>0</v>
      </c>
      <c r="BI1227">
        <f>IF('Main Data'!AK1227="Yes",1,0)</f>
        <v>0</v>
      </c>
      <c r="BJ1227">
        <f>IF('Main Data'!AM1227="Yes",1,0)</f>
        <v>0</v>
      </c>
      <c r="BK1227">
        <f>IF('Main Data'!AQ1227="Yes",1,0)</f>
        <v>0</v>
      </c>
      <c r="BL1227" s="21">
        <f t="shared" si="115"/>
        <v>0</v>
      </c>
      <c r="BM1227" s="21">
        <f t="shared" si="116"/>
        <v>1</v>
      </c>
      <c r="BN1227" s="21">
        <f t="shared" si="117"/>
        <v>0</v>
      </c>
      <c r="BO1227" s="21">
        <f t="shared" si="118"/>
        <v>0</v>
      </c>
      <c r="BP1227" s="21">
        <f t="shared" si="119"/>
        <v>0</v>
      </c>
    </row>
    <row r="1228" spans="1:68" x14ac:dyDescent="0.2">
      <c r="A1228">
        <v>1224</v>
      </c>
      <c r="B1228" s="33">
        <f>'Main Data'!C1228</f>
        <v>43597</v>
      </c>
      <c r="C1228">
        <f>'Main Data'!D1228</f>
        <v>396</v>
      </c>
      <c r="D1228" s="26">
        <f>'Main Data'!E1228</f>
        <v>10000</v>
      </c>
      <c r="E1228" s="26">
        <f>'Main Data'!F1228</f>
        <v>12500</v>
      </c>
      <c r="F1228" s="34">
        <f t="shared" si="114"/>
        <v>9.2103403719761836</v>
      </c>
      <c r="G1228">
        <f>IF('Main Data'!H1228="AP",1,0)</f>
        <v>0</v>
      </c>
      <c r="H1228">
        <f>IF('Main Data'!H1228="Blancpain",1,0)</f>
        <v>0</v>
      </c>
      <c r="I1228">
        <f>IF('Main Data'!H1228="Breguet",1,0)</f>
        <v>0</v>
      </c>
      <c r="J1228">
        <f>IF('Main Data'!H1228="Breitling",1,0)</f>
        <v>0</v>
      </c>
      <c r="K1228">
        <f>IF('Main Data'!H1228="Cartier",1,0)</f>
        <v>0</v>
      </c>
      <c r="L1228">
        <f>IF('Main Data'!H1228="Gallet",1,0)</f>
        <v>0</v>
      </c>
      <c r="M1228">
        <f>IF('Main Data'!H1228="Girard Perregaux",1,0)</f>
        <v>0</v>
      </c>
      <c r="N1228">
        <f>IF('Main Data'!H1228="Gubelin",1,0)</f>
        <v>0</v>
      </c>
      <c r="O1228">
        <f>IF('Main Data'!H1228="Heuer",1,0)</f>
        <v>0</v>
      </c>
      <c r="P1228">
        <f>IF('Main Data'!H1228="IWC",1,0)</f>
        <v>0</v>
      </c>
      <c r="Q1228">
        <f>IF('Main Data'!H1228="JLC",1,0)</f>
        <v>0</v>
      </c>
      <c r="R1228">
        <f>IF('Main Data'!H1228="Longines",1,0)</f>
        <v>0</v>
      </c>
      <c r="S1228">
        <f>IF('Main Data'!H1228="Movado",1,0)</f>
        <v>0</v>
      </c>
      <c r="T1228">
        <f>IF('Main Data'!H1228="Omega",1,0)</f>
        <v>0</v>
      </c>
      <c r="U1228">
        <f>IF('Main Data'!H1228="Panerai",1,0)</f>
        <v>0</v>
      </c>
      <c r="V1228">
        <f>IF('Main Data'!H1228="Patek",1,0)</f>
        <v>1</v>
      </c>
      <c r="W1228">
        <f>IF('Main Data'!H1228="Rolex",1,0)</f>
        <v>0</v>
      </c>
      <c r="X1228">
        <f>IF('Main Data'!H1228="Tudor",1,0)</f>
        <v>0</v>
      </c>
      <c r="Y1228">
        <f>IF('Main Data'!H1228="Ulysse Nardin",1,0)</f>
        <v>0</v>
      </c>
      <c r="Z1228">
        <f>IF('Main Data'!H1228="Universal Geneve",1,0)</f>
        <v>0</v>
      </c>
      <c r="AA1228">
        <f>IF('Main Data'!H1228="Vacheron",1,0)</f>
        <v>0</v>
      </c>
      <c r="AB1228">
        <f>IF('Main Data'!H1228="Zenith",1,0)</f>
        <v>0</v>
      </c>
      <c r="AC1228">
        <f>IF('Main Data'!J1228="Stainless Steel",1,0)</f>
        <v>0</v>
      </c>
      <c r="AD1228">
        <f>IF('Main Data'!J1228="Two-tone",1,0)</f>
        <v>0</v>
      </c>
      <c r="AE1228">
        <f>IF(OR('Main Data'!J1228="YG 18K",'Main Data'!J1228="YG &lt;18K",'Main Data'!J1228="PG 18K",'Main Data'!J1228="PG &lt;18K",'Main Data'!J1228="WG 18K",'Main Data'!J1228="Mixes of 18K",'Main Data'!J1228="Mixes &lt;18K"),1,0)</f>
        <v>1</v>
      </c>
      <c r="AF1228">
        <f>IF('Main Data'!J1228="Platinum",1,0)</f>
        <v>0</v>
      </c>
      <c r="AG1228">
        <f>IF(OR('Main Data'!J1228="PVD",'Main Data'!J1228="Gold Plate",'Main Data'!J1228="Other"),1,0)</f>
        <v>0</v>
      </c>
      <c r="AH1228">
        <f>IF('Main Data'!N1228="Stainless Steel",1,0)</f>
        <v>0</v>
      </c>
      <c r="AI1228">
        <f>IF('Main Data'!N1228="Leather",1,0)</f>
        <v>1</v>
      </c>
      <c r="AJ1228">
        <f>IF('Main Data'!N1228="Two-tone",1,0)</f>
        <v>0</v>
      </c>
      <c r="AK1228">
        <f>IF(OR('Main Data'!N1228="YG 18K",'Main Data'!N1228="PG 18K",'Main Data'!N1228="WG 18K",'Main Data'!N1228="Mixes of 18K"),1,0)</f>
        <v>0</v>
      </c>
      <c r="AL1228">
        <f>IF(OR(,'Main Data'!N1228="PVD",'Main Data'!N1228="Gold plate"),1,0)</f>
        <v>0</v>
      </c>
      <c r="AM1228">
        <f>IF(OR('Main Data'!AV1228="Yes",'Main Data'!AW1228="Yes",'Main Data'!AU1228="Yes"),1,0)</f>
        <v>0</v>
      </c>
      <c r="AN1228">
        <f>IF(OR(ISTEXT('Main Data'!AX1228), ISTEXT('Main Data'!AY1228)),1,0)</f>
        <v>0</v>
      </c>
      <c r="AO1228">
        <f>IF('Main Data'!AZ1228="Yes",1,0)</f>
        <v>0</v>
      </c>
      <c r="AP1228">
        <f>IF('Main Data'!BA1228="Yes",1,0)</f>
        <v>0</v>
      </c>
      <c r="AQ1228">
        <f>IF('Main Data'!BD1228="Yes",1,0)</f>
        <v>0</v>
      </c>
      <c r="AR1228">
        <f>IF('Main Data'!BE1228="A",1,0)</f>
        <v>0</v>
      </c>
      <c r="AS1228">
        <f>IF('Main Data'!BE1228="AA",1,0)</f>
        <v>0</v>
      </c>
      <c r="AT1228">
        <f>IF('Main Data'!BE1228="AAA",1,0)</f>
        <v>1</v>
      </c>
      <c r="AU1228">
        <f>IF('Main Data'!BE1228="AAAA",1,0)</f>
        <v>0</v>
      </c>
      <c r="AV1228">
        <f>IF('Main Data'!P1228="Yes",1,0)</f>
        <v>1</v>
      </c>
      <c r="AW1228">
        <f>IF('Main Data'!AP1228="Yes",1,0)</f>
        <v>0</v>
      </c>
      <c r="AX1228">
        <f>IF(OR('Main Data'!V1228="Yes", 'Main Data'!W1228="Yes",'Main Data'!X1228="Yes"),1,0)</f>
        <v>0</v>
      </c>
      <c r="AY1228">
        <f>IF(OR('Main Data'!Y1228="Yes",'Main Data'!Z1228="Yes"),1,0)</f>
        <v>0</v>
      </c>
      <c r="AZ1228">
        <f>IF('Main Data'!AR1228="Yes",1,0)</f>
        <v>0</v>
      </c>
      <c r="BA1228">
        <f>IF('Main Data'!AS1228="Yes",1,0)</f>
        <v>0</v>
      </c>
      <c r="BB1228">
        <f>IF('Main Data'!AG1228="Yes",1,0)</f>
        <v>0</v>
      </c>
      <c r="BC1228">
        <f>IF('Main Data'!AB1228="Yes",1,0)</f>
        <v>0</v>
      </c>
      <c r="BD1228">
        <f>IF('Main Data'!AA1228="Yes",1,0)</f>
        <v>0</v>
      </c>
      <c r="BE1228">
        <f>IF('Main Data'!AC1228="Yes",1,0)</f>
        <v>0</v>
      </c>
      <c r="BF1228">
        <f>IF('Main Data'!AF1228="Yes",1,0)</f>
        <v>0</v>
      </c>
      <c r="BG1228">
        <f>IF(OR('Main Data'!AI1228="Yes",'Main Data'!AL1228="Yes"),1,0)</f>
        <v>0</v>
      </c>
      <c r="BH1228">
        <f>IF('Main Data'!AJ1228="Yes",1,0)</f>
        <v>0</v>
      </c>
      <c r="BI1228">
        <f>IF('Main Data'!AK1228="Yes",1,0)</f>
        <v>0</v>
      </c>
      <c r="BJ1228">
        <f>IF('Main Data'!AM1228="Yes",1,0)</f>
        <v>0</v>
      </c>
      <c r="BK1228">
        <f>IF('Main Data'!AQ1228="Yes",1,0)</f>
        <v>0</v>
      </c>
      <c r="BL1228" s="21">
        <f t="shared" si="115"/>
        <v>0</v>
      </c>
      <c r="BM1228" s="21">
        <f t="shared" si="116"/>
        <v>1</v>
      </c>
      <c r="BN1228" s="21">
        <f t="shared" si="117"/>
        <v>0</v>
      </c>
      <c r="BO1228" s="21">
        <f t="shared" si="118"/>
        <v>0</v>
      </c>
      <c r="BP1228" s="21">
        <f t="shared" si="119"/>
        <v>0</v>
      </c>
    </row>
    <row r="1229" spans="1:68" x14ac:dyDescent="0.2">
      <c r="A1229">
        <v>1225</v>
      </c>
      <c r="B1229" s="33">
        <f>'Main Data'!C1229</f>
        <v>43597</v>
      </c>
      <c r="C1229">
        <f>'Main Data'!D1229</f>
        <v>399</v>
      </c>
      <c r="D1229" s="26">
        <f>'Main Data'!E1229</f>
        <v>13000</v>
      </c>
      <c r="E1229" s="26">
        <f>'Main Data'!F1229</f>
        <v>16250</v>
      </c>
      <c r="F1229" s="34">
        <f t="shared" si="114"/>
        <v>9.4727046364436731</v>
      </c>
      <c r="G1229">
        <f>IF('Main Data'!H1229="AP",1,0)</f>
        <v>0</v>
      </c>
      <c r="H1229">
        <f>IF('Main Data'!H1229="Blancpain",1,0)</f>
        <v>0</v>
      </c>
      <c r="I1229">
        <f>IF('Main Data'!H1229="Breguet",1,0)</f>
        <v>0</v>
      </c>
      <c r="J1229">
        <f>IF('Main Data'!H1229="Breitling",1,0)</f>
        <v>0</v>
      </c>
      <c r="K1229">
        <f>IF('Main Data'!H1229="Cartier",1,0)</f>
        <v>0</v>
      </c>
      <c r="L1229">
        <f>IF('Main Data'!H1229="Gallet",1,0)</f>
        <v>0</v>
      </c>
      <c r="M1229">
        <f>IF('Main Data'!H1229="Girard Perregaux",1,0)</f>
        <v>0</v>
      </c>
      <c r="N1229">
        <f>IF('Main Data'!H1229="Gubelin",1,0)</f>
        <v>0</v>
      </c>
      <c r="O1229">
        <f>IF('Main Data'!H1229="Heuer",1,0)</f>
        <v>0</v>
      </c>
      <c r="P1229">
        <f>IF('Main Data'!H1229="IWC",1,0)</f>
        <v>0</v>
      </c>
      <c r="Q1229">
        <f>IF('Main Data'!H1229="JLC",1,0)</f>
        <v>0</v>
      </c>
      <c r="R1229">
        <f>IF('Main Data'!H1229="Longines",1,0)</f>
        <v>0</v>
      </c>
      <c r="S1229">
        <f>IF('Main Data'!H1229="Movado",1,0)</f>
        <v>0</v>
      </c>
      <c r="T1229">
        <f>IF('Main Data'!H1229="Omega",1,0)</f>
        <v>0</v>
      </c>
      <c r="U1229">
        <f>IF('Main Data'!H1229="Panerai",1,0)</f>
        <v>0</v>
      </c>
      <c r="V1229">
        <f>IF('Main Data'!H1229="Patek",1,0)</f>
        <v>1</v>
      </c>
      <c r="W1229">
        <f>IF('Main Data'!H1229="Rolex",1,0)</f>
        <v>0</v>
      </c>
      <c r="X1229">
        <f>IF('Main Data'!H1229="Tudor",1,0)</f>
        <v>0</v>
      </c>
      <c r="Y1229">
        <f>IF('Main Data'!H1229="Ulysse Nardin",1,0)</f>
        <v>0</v>
      </c>
      <c r="Z1229">
        <f>IF('Main Data'!H1229="Universal Geneve",1,0)</f>
        <v>0</v>
      </c>
      <c r="AA1229">
        <f>IF('Main Data'!H1229="Vacheron",1,0)</f>
        <v>0</v>
      </c>
      <c r="AB1229">
        <f>IF('Main Data'!H1229="Zenith",1,0)</f>
        <v>0</v>
      </c>
      <c r="AC1229">
        <f>IF('Main Data'!J1229="Stainless Steel",1,0)</f>
        <v>1</v>
      </c>
      <c r="AD1229">
        <f>IF('Main Data'!J1229="Two-tone",1,0)</f>
        <v>0</v>
      </c>
      <c r="AE1229">
        <f>IF(OR('Main Data'!J1229="YG 18K",'Main Data'!J1229="YG &lt;18K",'Main Data'!J1229="PG 18K",'Main Data'!J1229="PG &lt;18K",'Main Data'!J1229="WG 18K",'Main Data'!J1229="Mixes of 18K",'Main Data'!J1229="Mixes &lt;18K"),1,0)</f>
        <v>0</v>
      </c>
      <c r="AF1229">
        <f>IF('Main Data'!J1229="Platinum",1,0)</f>
        <v>0</v>
      </c>
      <c r="AG1229">
        <f>IF(OR('Main Data'!J1229="PVD",'Main Data'!J1229="Gold Plate",'Main Data'!J1229="Other"),1,0)</f>
        <v>0</v>
      </c>
      <c r="AH1229">
        <f>IF('Main Data'!N1229="Stainless Steel",1,0)</f>
        <v>0</v>
      </c>
      <c r="AI1229">
        <f>IF('Main Data'!N1229="Leather",1,0)</f>
        <v>1</v>
      </c>
      <c r="AJ1229">
        <f>IF('Main Data'!N1229="Two-tone",1,0)</f>
        <v>0</v>
      </c>
      <c r="AK1229">
        <f>IF(OR('Main Data'!N1229="YG 18K",'Main Data'!N1229="PG 18K",'Main Data'!N1229="WG 18K",'Main Data'!N1229="Mixes of 18K"),1,0)</f>
        <v>0</v>
      </c>
      <c r="AL1229">
        <f>IF(OR(,'Main Data'!N1229="PVD",'Main Data'!N1229="Gold plate"),1,0)</f>
        <v>0</v>
      </c>
      <c r="AM1229">
        <f>IF(OR('Main Data'!AV1229="Yes",'Main Data'!AW1229="Yes",'Main Data'!AU1229="Yes"),1,0)</f>
        <v>0</v>
      </c>
      <c r="AN1229">
        <f>IF(OR(ISTEXT('Main Data'!AX1229), ISTEXT('Main Data'!AY1229)),1,0)</f>
        <v>0</v>
      </c>
      <c r="AO1229">
        <f>IF('Main Data'!AZ1229="Yes",1,0)</f>
        <v>0</v>
      </c>
      <c r="AP1229">
        <f>IF('Main Data'!BA1229="Yes",1,0)</f>
        <v>0</v>
      </c>
      <c r="AQ1229">
        <f>IF('Main Data'!BD1229="Yes",1,0)</f>
        <v>0</v>
      </c>
      <c r="AR1229">
        <f>IF('Main Data'!BE1229="A",1,0)</f>
        <v>0</v>
      </c>
      <c r="AS1229">
        <f>IF('Main Data'!BE1229="AA",1,0)</f>
        <v>1</v>
      </c>
      <c r="AT1229">
        <f>IF('Main Data'!BE1229="AAA",1,0)</f>
        <v>0</v>
      </c>
      <c r="AU1229">
        <f>IF('Main Data'!BE1229="AAAA",1,0)</f>
        <v>0</v>
      </c>
      <c r="AV1229">
        <f>IF('Main Data'!P1229="Yes",1,0)</f>
        <v>1</v>
      </c>
      <c r="AW1229">
        <f>IF('Main Data'!AP1229="Yes",1,0)</f>
        <v>0</v>
      </c>
      <c r="AX1229">
        <f>IF(OR('Main Data'!V1229="Yes", 'Main Data'!W1229="Yes",'Main Data'!X1229="Yes"),1,0)</f>
        <v>0</v>
      </c>
      <c r="AY1229">
        <f>IF(OR('Main Data'!Y1229="Yes",'Main Data'!Z1229="Yes"),1,0)</f>
        <v>0</v>
      </c>
      <c r="AZ1229">
        <f>IF('Main Data'!AR1229="Yes",1,0)</f>
        <v>0</v>
      </c>
      <c r="BA1229">
        <f>IF('Main Data'!AS1229="Yes",1,0)</f>
        <v>0</v>
      </c>
      <c r="BB1229">
        <f>IF('Main Data'!AG1229="Yes",1,0)</f>
        <v>0</v>
      </c>
      <c r="BC1229">
        <f>IF('Main Data'!AB1229="Yes",1,0)</f>
        <v>0</v>
      </c>
      <c r="BD1229">
        <f>IF('Main Data'!AA1229="Yes",1,0)</f>
        <v>0</v>
      </c>
      <c r="BE1229">
        <f>IF('Main Data'!AC1229="Yes",1,0)</f>
        <v>0</v>
      </c>
      <c r="BF1229">
        <f>IF('Main Data'!AF1229="Yes",1,0)</f>
        <v>0</v>
      </c>
      <c r="BG1229">
        <f>IF(OR('Main Data'!AI1229="Yes",'Main Data'!AL1229="Yes"),1,0)</f>
        <v>0</v>
      </c>
      <c r="BH1229">
        <f>IF('Main Data'!AJ1229="Yes",1,0)</f>
        <v>0</v>
      </c>
      <c r="BI1229">
        <f>IF('Main Data'!AK1229="Yes",1,0)</f>
        <v>0</v>
      </c>
      <c r="BJ1229">
        <f>IF('Main Data'!AM1229="Yes",1,0)</f>
        <v>0</v>
      </c>
      <c r="BK1229">
        <f>IF('Main Data'!AQ1229="Yes",1,0)</f>
        <v>0</v>
      </c>
      <c r="BL1229" s="21">
        <f t="shared" si="115"/>
        <v>0</v>
      </c>
      <c r="BM1229" s="21">
        <f t="shared" si="116"/>
        <v>1</v>
      </c>
      <c r="BN1229" s="21">
        <f t="shared" si="117"/>
        <v>0</v>
      </c>
      <c r="BO1229" s="21">
        <f t="shared" si="118"/>
        <v>0</v>
      </c>
      <c r="BP1229" s="21">
        <f t="shared" si="119"/>
        <v>0</v>
      </c>
    </row>
    <row r="1230" spans="1:68" x14ac:dyDescent="0.2">
      <c r="A1230">
        <v>1226</v>
      </c>
      <c r="B1230" s="33">
        <f>'Main Data'!C1230</f>
        <v>43597</v>
      </c>
      <c r="C1230">
        <f>'Main Data'!D1230</f>
        <v>400</v>
      </c>
      <c r="D1230" s="26">
        <f>'Main Data'!E1230</f>
        <v>9000</v>
      </c>
      <c r="E1230" s="26">
        <f>'Main Data'!F1230</f>
        <v>11250</v>
      </c>
      <c r="F1230" s="34">
        <f t="shared" si="114"/>
        <v>9.1049798563183568</v>
      </c>
      <c r="G1230">
        <f>IF('Main Data'!H1230="AP",1,0)</f>
        <v>0</v>
      </c>
      <c r="H1230">
        <f>IF('Main Data'!H1230="Blancpain",1,0)</f>
        <v>0</v>
      </c>
      <c r="I1230">
        <f>IF('Main Data'!H1230="Breguet",1,0)</f>
        <v>0</v>
      </c>
      <c r="J1230">
        <f>IF('Main Data'!H1230="Breitling",1,0)</f>
        <v>0</v>
      </c>
      <c r="K1230">
        <f>IF('Main Data'!H1230="Cartier",1,0)</f>
        <v>0</v>
      </c>
      <c r="L1230">
        <f>IF('Main Data'!H1230="Gallet",1,0)</f>
        <v>0</v>
      </c>
      <c r="M1230">
        <f>IF('Main Data'!H1230="Girard Perregaux",1,0)</f>
        <v>0</v>
      </c>
      <c r="N1230">
        <f>IF('Main Data'!H1230="Gubelin",1,0)</f>
        <v>0</v>
      </c>
      <c r="O1230">
        <f>IF('Main Data'!H1230="Heuer",1,0)</f>
        <v>0</v>
      </c>
      <c r="P1230">
        <f>IF('Main Data'!H1230="IWC",1,0)</f>
        <v>0</v>
      </c>
      <c r="Q1230">
        <f>IF('Main Data'!H1230="JLC",1,0)</f>
        <v>0</v>
      </c>
      <c r="R1230">
        <f>IF('Main Data'!H1230="Longines",1,0)</f>
        <v>0</v>
      </c>
      <c r="S1230">
        <f>IF('Main Data'!H1230="Movado",1,0)</f>
        <v>0</v>
      </c>
      <c r="T1230">
        <f>IF('Main Data'!H1230="Omega",1,0)</f>
        <v>0</v>
      </c>
      <c r="U1230">
        <f>IF('Main Data'!H1230="Panerai",1,0)</f>
        <v>0</v>
      </c>
      <c r="V1230">
        <f>IF('Main Data'!H1230="Patek",1,0)</f>
        <v>1</v>
      </c>
      <c r="W1230">
        <f>IF('Main Data'!H1230="Rolex",1,0)</f>
        <v>0</v>
      </c>
      <c r="X1230">
        <f>IF('Main Data'!H1230="Tudor",1,0)</f>
        <v>0</v>
      </c>
      <c r="Y1230">
        <f>IF('Main Data'!H1230="Ulysse Nardin",1,0)</f>
        <v>0</v>
      </c>
      <c r="Z1230">
        <f>IF('Main Data'!H1230="Universal Geneve",1,0)</f>
        <v>0</v>
      </c>
      <c r="AA1230">
        <f>IF('Main Data'!H1230="Vacheron",1,0)</f>
        <v>0</v>
      </c>
      <c r="AB1230">
        <f>IF('Main Data'!H1230="Zenith",1,0)</f>
        <v>0</v>
      </c>
      <c r="AC1230">
        <f>IF('Main Data'!J1230="Stainless Steel",1,0)</f>
        <v>0</v>
      </c>
      <c r="AD1230">
        <f>IF('Main Data'!J1230="Two-tone",1,0)</f>
        <v>0</v>
      </c>
      <c r="AE1230">
        <f>IF(OR('Main Data'!J1230="YG 18K",'Main Data'!J1230="YG &lt;18K",'Main Data'!J1230="PG 18K",'Main Data'!J1230="PG &lt;18K",'Main Data'!J1230="WG 18K",'Main Data'!J1230="Mixes of 18K",'Main Data'!J1230="Mixes &lt;18K"),1,0)</f>
        <v>1</v>
      </c>
      <c r="AF1230">
        <f>IF('Main Data'!J1230="Platinum",1,0)</f>
        <v>0</v>
      </c>
      <c r="AG1230">
        <f>IF(OR('Main Data'!J1230="PVD",'Main Data'!J1230="Gold Plate",'Main Data'!J1230="Other"),1,0)</f>
        <v>0</v>
      </c>
      <c r="AH1230">
        <f>IF('Main Data'!N1230="Stainless Steel",1,0)</f>
        <v>0</v>
      </c>
      <c r="AI1230">
        <f>IF('Main Data'!N1230="Leather",1,0)</f>
        <v>1</v>
      </c>
      <c r="AJ1230">
        <f>IF('Main Data'!N1230="Two-tone",1,0)</f>
        <v>0</v>
      </c>
      <c r="AK1230">
        <f>IF(OR('Main Data'!N1230="YG 18K",'Main Data'!N1230="PG 18K",'Main Data'!N1230="WG 18K",'Main Data'!N1230="Mixes of 18K"),1,0)</f>
        <v>0</v>
      </c>
      <c r="AL1230">
        <f>IF(OR(,'Main Data'!N1230="PVD",'Main Data'!N1230="Gold plate"),1,0)</f>
        <v>0</v>
      </c>
      <c r="AM1230">
        <f>IF(OR('Main Data'!AV1230="Yes",'Main Data'!AW1230="Yes",'Main Data'!AU1230="Yes"),1,0)</f>
        <v>0</v>
      </c>
      <c r="AN1230">
        <f>IF(OR(ISTEXT('Main Data'!AX1230), ISTEXT('Main Data'!AY1230)),1,0)</f>
        <v>0</v>
      </c>
      <c r="AO1230">
        <f>IF('Main Data'!AZ1230="Yes",1,0)</f>
        <v>0</v>
      </c>
      <c r="AP1230">
        <f>IF('Main Data'!BA1230="Yes",1,0)</f>
        <v>0</v>
      </c>
      <c r="AQ1230">
        <f>IF('Main Data'!BD1230="Yes",1,0)</f>
        <v>0</v>
      </c>
      <c r="AR1230">
        <f>IF('Main Data'!BE1230="A",1,0)</f>
        <v>0</v>
      </c>
      <c r="AS1230">
        <f>IF('Main Data'!BE1230="AA",1,0)</f>
        <v>0</v>
      </c>
      <c r="AT1230">
        <f>IF('Main Data'!BE1230="AAA",1,0)</f>
        <v>1</v>
      </c>
      <c r="AU1230">
        <f>IF('Main Data'!BE1230="AAAA",1,0)</f>
        <v>0</v>
      </c>
      <c r="AV1230">
        <f>IF('Main Data'!P1230="Yes",1,0)</f>
        <v>1</v>
      </c>
      <c r="AW1230">
        <f>IF('Main Data'!AP1230="Yes",1,0)</f>
        <v>0</v>
      </c>
      <c r="AX1230">
        <f>IF(OR('Main Data'!V1230="Yes", 'Main Data'!W1230="Yes",'Main Data'!X1230="Yes"),1,0)</f>
        <v>0</v>
      </c>
      <c r="AY1230">
        <f>IF(OR('Main Data'!Y1230="Yes",'Main Data'!Z1230="Yes"),1,0)</f>
        <v>0</v>
      </c>
      <c r="AZ1230">
        <f>IF('Main Data'!AR1230="Yes",1,0)</f>
        <v>0</v>
      </c>
      <c r="BA1230">
        <f>IF('Main Data'!AS1230="Yes",1,0)</f>
        <v>0</v>
      </c>
      <c r="BB1230">
        <f>IF('Main Data'!AG1230="Yes",1,0)</f>
        <v>0</v>
      </c>
      <c r="BC1230">
        <f>IF('Main Data'!AB1230="Yes",1,0)</f>
        <v>0</v>
      </c>
      <c r="BD1230">
        <f>IF('Main Data'!AA1230="Yes",1,0)</f>
        <v>0</v>
      </c>
      <c r="BE1230">
        <f>IF('Main Data'!AC1230="Yes",1,0)</f>
        <v>0</v>
      </c>
      <c r="BF1230">
        <f>IF('Main Data'!AF1230="Yes",1,0)</f>
        <v>0</v>
      </c>
      <c r="BG1230">
        <f>IF(OR('Main Data'!AI1230="Yes",'Main Data'!AL1230="Yes"),1,0)</f>
        <v>0</v>
      </c>
      <c r="BH1230">
        <f>IF('Main Data'!AJ1230="Yes",1,0)</f>
        <v>0</v>
      </c>
      <c r="BI1230">
        <f>IF('Main Data'!AK1230="Yes",1,0)</f>
        <v>0</v>
      </c>
      <c r="BJ1230">
        <f>IF('Main Data'!AM1230="Yes",1,0)</f>
        <v>0</v>
      </c>
      <c r="BK1230">
        <f>IF('Main Data'!AQ1230="Yes",1,0)</f>
        <v>0</v>
      </c>
      <c r="BL1230" s="21">
        <f t="shared" si="115"/>
        <v>0</v>
      </c>
      <c r="BM1230" s="21">
        <f t="shared" si="116"/>
        <v>1</v>
      </c>
      <c r="BN1230" s="21">
        <f t="shared" si="117"/>
        <v>0</v>
      </c>
      <c r="BO1230" s="21">
        <f t="shared" si="118"/>
        <v>0</v>
      </c>
      <c r="BP1230" s="21">
        <f t="shared" si="119"/>
        <v>0</v>
      </c>
    </row>
    <row r="1231" spans="1:68" x14ac:dyDescent="0.2">
      <c r="A1231">
        <v>1227</v>
      </c>
      <c r="B1231" s="33">
        <f>'Main Data'!C1231</f>
        <v>43597</v>
      </c>
      <c r="C1231">
        <f>'Main Data'!D1231</f>
        <v>401</v>
      </c>
      <c r="D1231" s="26">
        <f>'Main Data'!E1231</f>
        <v>7500</v>
      </c>
      <c r="E1231" s="26">
        <f>'Main Data'!F1231</f>
        <v>9375</v>
      </c>
      <c r="F1231" s="34">
        <f t="shared" si="114"/>
        <v>8.9226582995244019</v>
      </c>
      <c r="G1231">
        <f>IF('Main Data'!H1231="AP",1,0)</f>
        <v>0</v>
      </c>
      <c r="H1231">
        <f>IF('Main Data'!H1231="Blancpain",1,0)</f>
        <v>0</v>
      </c>
      <c r="I1231">
        <f>IF('Main Data'!H1231="Breguet",1,0)</f>
        <v>0</v>
      </c>
      <c r="J1231">
        <f>IF('Main Data'!H1231="Breitling",1,0)</f>
        <v>0</v>
      </c>
      <c r="K1231">
        <f>IF('Main Data'!H1231="Cartier",1,0)</f>
        <v>0</v>
      </c>
      <c r="L1231">
        <f>IF('Main Data'!H1231="Gallet",1,0)</f>
        <v>0</v>
      </c>
      <c r="M1231">
        <f>IF('Main Data'!H1231="Girard Perregaux",1,0)</f>
        <v>0</v>
      </c>
      <c r="N1231">
        <f>IF('Main Data'!H1231="Gubelin",1,0)</f>
        <v>0</v>
      </c>
      <c r="O1231">
        <f>IF('Main Data'!H1231="Heuer",1,0)</f>
        <v>0</v>
      </c>
      <c r="P1231">
        <f>IF('Main Data'!H1231="IWC",1,0)</f>
        <v>0</v>
      </c>
      <c r="Q1231">
        <f>IF('Main Data'!H1231="JLC",1,0)</f>
        <v>0</v>
      </c>
      <c r="R1231">
        <f>IF('Main Data'!H1231="Longines",1,0)</f>
        <v>0</v>
      </c>
      <c r="S1231">
        <f>IF('Main Data'!H1231="Movado",1,0)</f>
        <v>0</v>
      </c>
      <c r="T1231">
        <f>IF('Main Data'!H1231="Omega",1,0)</f>
        <v>0</v>
      </c>
      <c r="U1231">
        <f>IF('Main Data'!H1231="Panerai",1,0)</f>
        <v>0</v>
      </c>
      <c r="V1231">
        <f>IF('Main Data'!H1231="Patek",1,0)</f>
        <v>1</v>
      </c>
      <c r="W1231">
        <f>IF('Main Data'!H1231="Rolex",1,0)</f>
        <v>0</v>
      </c>
      <c r="X1231">
        <f>IF('Main Data'!H1231="Tudor",1,0)</f>
        <v>0</v>
      </c>
      <c r="Y1231">
        <f>IF('Main Data'!H1231="Ulysse Nardin",1,0)</f>
        <v>0</v>
      </c>
      <c r="Z1231">
        <f>IF('Main Data'!H1231="Universal Geneve",1,0)</f>
        <v>0</v>
      </c>
      <c r="AA1231">
        <f>IF('Main Data'!H1231="Vacheron",1,0)</f>
        <v>0</v>
      </c>
      <c r="AB1231">
        <f>IF('Main Data'!H1231="Zenith",1,0)</f>
        <v>0</v>
      </c>
      <c r="AC1231">
        <f>IF('Main Data'!J1231="Stainless Steel",1,0)</f>
        <v>0</v>
      </c>
      <c r="AD1231">
        <f>IF('Main Data'!J1231="Two-tone",1,0)</f>
        <v>0</v>
      </c>
      <c r="AE1231">
        <f>IF(OR('Main Data'!J1231="YG 18K",'Main Data'!J1231="YG &lt;18K",'Main Data'!J1231="PG 18K",'Main Data'!J1231="PG &lt;18K",'Main Data'!J1231="WG 18K",'Main Data'!J1231="Mixes of 18K",'Main Data'!J1231="Mixes &lt;18K"),1,0)</f>
        <v>1</v>
      </c>
      <c r="AF1231">
        <f>IF('Main Data'!J1231="Platinum",1,0)</f>
        <v>0</v>
      </c>
      <c r="AG1231">
        <f>IF(OR('Main Data'!J1231="PVD",'Main Data'!J1231="Gold Plate",'Main Data'!J1231="Other"),1,0)</f>
        <v>0</v>
      </c>
      <c r="AH1231">
        <f>IF('Main Data'!N1231="Stainless Steel",1,0)</f>
        <v>0</v>
      </c>
      <c r="AI1231">
        <f>IF('Main Data'!N1231="Leather",1,0)</f>
        <v>1</v>
      </c>
      <c r="AJ1231">
        <f>IF('Main Data'!N1231="Two-tone",1,0)</f>
        <v>0</v>
      </c>
      <c r="AK1231">
        <f>IF(OR('Main Data'!N1231="YG 18K",'Main Data'!N1231="PG 18K",'Main Data'!N1231="WG 18K",'Main Data'!N1231="Mixes of 18K"),1,0)</f>
        <v>0</v>
      </c>
      <c r="AL1231">
        <f>IF(OR(,'Main Data'!N1231="PVD",'Main Data'!N1231="Gold plate"),1,0)</f>
        <v>0</v>
      </c>
      <c r="AM1231">
        <f>IF(OR('Main Data'!AV1231="Yes",'Main Data'!AW1231="Yes",'Main Data'!AU1231="Yes"),1,0)</f>
        <v>0</v>
      </c>
      <c r="AN1231">
        <f>IF(OR(ISTEXT('Main Data'!AX1231), ISTEXT('Main Data'!AY1231)),1,0)</f>
        <v>0</v>
      </c>
      <c r="AO1231">
        <f>IF('Main Data'!AZ1231="Yes",1,0)</f>
        <v>0</v>
      </c>
      <c r="AP1231">
        <f>IF('Main Data'!BA1231="Yes",1,0)</f>
        <v>0</v>
      </c>
      <c r="AQ1231">
        <f>IF('Main Data'!BD1231="Yes",1,0)</f>
        <v>0</v>
      </c>
      <c r="AR1231">
        <f>IF('Main Data'!BE1231="A",1,0)</f>
        <v>0</v>
      </c>
      <c r="AS1231">
        <f>IF('Main Data'!BE1231="AA",1,0)</f>
        <v>0</v>
      </c>
      <c r="AT1231">
        <f>IF('Main Data'!BE1231="AAA",1,0)</f>
        <v>1</v>
      </c>
      <c r="AU1231">
        <f>IF('Main Data'!BE1231="AAAA",1,0)</f>
        <v>0</v>
      </c>
      <c r="AV1231">
        <f>IF('Main Data'!P1231="Yes",1,0)</f>
        <v>1</v>
      </c>
      <c r="AW1231">
        <f>IF('Main Data'!AP1231="Yes",1,0)</f>
        <v>0</v>
      </c>
      <c r="AX1231">
        <f>IF(OR('Main Data'!V1231="Yes", 'Main Data'!W1231="Yes",'Main Data'!X1231="Yes"),1,0)</f>
        <v>0</v>
      </c>
      <c r="AY1231">
        <f>IF(OR('Main Data'!Y1231="Yes",'Main Data'!Z1231="Yes"),1,0)</f>
        <v>0</v>
      </c>
      <c r="AZ1231">
        <f>IF('Main Data'!AR1231="Yes",1,0)</f>
        <v>0</v>
      </c>
      <c r="BA1231">
        <f>IF('Main Data'!AS1231="Yes",1,0)</f>
        <v>0</v>
      </c>
      <c r="BB1231">
        <f>IF('Main Data'!AG1231="Yes",1,0)</f>
        <v>0</v>
      </c>
      <c r="BC1231">
        <f>IF('Main Data'!AB1231="Yes",1,0)</f>
        <v>0</v>
      </c>
      <c r="BD1231">
        <f>IF('Main Data'!AA1231="Yes",1,0)</f>
        <v>0</v>
      </c>
      <c r="BE1231">
        <f>IF('Main Data'!AC1231="Yes",1,0)</f>
        <v>0</v>
      </c>
      <c r="BF1231">
        <f>IF('Main Data'!AF1231="Yes",1,0)</f>
        <v>0</v>
      </c>
      <c r="BG1231">
        <f>IF(OR('Main Data'!AI1231="Yes",'Main Data'!AL1231="Yes"),1,0)</f>
        <v>0</v>
      </c>
      <c r="BH1231">
        <f>IF('Main Data'!AJ1231="Yes",1,0)</f>
        <v>0</v>
      </c>
      <c r="BI1231">
        <f>IF('Main Data'!AK1231="Yes",1,0)</f>
        <v>0</v>
      </c>
      <c r="BJ1231">
        <f>IF('Main Data'!AM1231="Yes",1,0)</f>
        <v>0</v>
      </c>
      <c r="BK1231">
        <f>IF('Main Data'!AQ1231="Yes",1,0)</f>
        <v>0</v>
      </c>
      <c r="BL1231" s="21">
        <f t="shared" si="115"/>
        <v>0</v>
      </c>
      <c r="BM1231" s="21">
        <f t="shared" si="116"/>
        <v>1</v>
      </c>
      <c r="BN1231" s="21">
        <f t="shared" si="117"/>
        <v>0</v>
      </c>
      <c r="BO1231" s="21">
        <f t="shared" si="118"/>
        <v>0</v>
      </c>
      <c r="BP1231" s="21">
        <f t="shared" si="119"/>
        <v>0</v>
      </c>
    </row>
    <row r="1232" spans="1:68" x14ac:dyDescent="0.2">
      <c r="A1232">
        <v>1228</v>
      </c>
      <c r="B1232" s="33">
        <f>'Main Data'!C1232</f>
        <v>43597</v>
      </c>
      <c r="C1232">
        <f>'Main Data'!D1232</f>
        <v>403</v>
      </c>
      <c r="D1232" s="26">
        <f>'Main Data'!E1232</f>
        <v>15000</v>
      </c>
      <c r="E1232" s="26">
        <f>'Main Data'!F1232</f>
        <v>18750</v>
      </c>
      <c r="F1232" s="34">
        <f t="shared" si="114"/>
        <v>9.6158054800843473</v>
      </c>
      <c r="G1232">
        <f>IF('Main Data'!H1232="AP",1,0)</f>
        <v>0</v>
      </c>
      <c r="H1232">
        <f>IF('Main Data'!H1232="Blancpain",1,0)</f>
        <v>0</v>
      </c>
      <c r="I1232">
        <f>IF('Main Data'!H1232="Breguet",1,0)</f>
        <v>0</v>
      </c>
      <c r="J1232">
        <f>IF('Main Data'!H1232="Breitling",1,0)</f>
        <v>0</v>
      </c>
      <c r="K1232">
        <f>IF('Main Data'!H1232="Cartier",1,0)</f>
        <v>0</v>
      </c>
      <c r="L1232">
        <f>IF('Main Data'!H1232="Gallet",1,0)</f>
        <v>0</v>
      </c>
      <c r="M1232">
        <f>IF('Main Data'!H1232="Girard Perregaux",1,0)</f>
        <v>0</v>
      </c>
      <c r="N1232">
        <f>IF('Main Data'!H1232="Gubelin",1,0)</f>
        <v>0</v>
      </c>
      <c r="O1232">
        <f>IF('Main Data'!H1232="Heuer",1,0)</f>
        <v>0</v>
      </c>
      <c r="P1232">
        <f>IF('Main Data'!H1232="IWC",1,0)</f>
        <v>0</v>
      </c>
      <c r="Q1232">
        <f>IF('Main Data'!H1232="JLC",1,0)</f>
        <v>0</v>
      </c>
      <c r="R1232">
        <f>IF('Main Data'!H1232="Longines",1,0)</f>
        <v>0</v>
      </c>
      <c r="S1232">
        <f>IF('Main Data'!H1232="Movado",1,0)</f>
        <v>0</v>
      </c>
      <c r="T1232">
        <f>IF('Main Data'!H1232="Omega",1,0)</f>
        <v>0</v>
      </c>
      <c r="U1232">
        <f>IF('Main Data'!H1232="Panerai",1,0)</f>
        <v>0</v>
      </c>
      <c r="V1232">
        <f>IF('Main Data'!H1232="Patek",1,0)</f>
        <v>1</v>
      </c>
      <c r="W1232">
        <f>IF('Main Data'!H1232="Rolex",1,0)</f>
        <v>0</v>
      </c>
      <c r="X1232">
        <f>IF('Main Data'!H1232="Tudor",1,0)</f>
        <v>0</v>
      </c>
      <c r="Y1232">
        <f>IF('Main Data'!H1232="Ulysse Nardin",1,0)</f>
        <v>0</v>
      </c>
      <c r="Z1232">
        <f>IF('Main Data'!H1232="Universal Geneve",1,0)</f>
        <v>0</v>
      </c>
      <c r="AA1232">
        <f>IF('Main Data'!H1232="Vacheron",1,0)</f>
        <v>0</v>
      </c>
      <c r="AB1232">
        <f>IF('Main Data'!H1232="Zenith",1,0)</f>
        <v>0</v>
      </c>
      <c r="AC1232">
        <f>IF('Main Data'!J1232="Stainless Steel",1,0)</f>
        <v>1</v>
      </c>
      <c r="AD1232">
        <f>IF('Main Data'!J1232="Two-tone",1,0)</f>
        <v>0</v>
      </c>
      <c r="AE1232">
        <f>IF(OR('Main Data'!J1232="YG 18K",'Main Data'!J1232="YG &lt;18K",'Main Data'!J1232="PG 18K",'Main Data'!J1232="PG &lt;18K",'Main Data'!J1232="WG 18K",'Main Data'!J1232="Mixes of 18K",'Main Data'!J1232="Mixes &lt;18K"),1,0)</f>
        <v>0</v>
      </c>
      <c r="AF1232">
        <f>IF('Main Data'!J1232="Platinum",1,0)</f>
        <v>0</v>
      </c>
      <c r="AG1232">
        <f>IF(OR('Main Data'!J1232="PVD",'Main Data'!J1232="Gold Plate",'Main Data'!J1232="Other"),1,0)</f>
        <v>0</v>
      </c>
      <c r="AH1232">
        <f>IF('Main Data'!N1232="Stainless Steel",1,0)</f>
        <v>0</v>
      </c>
      <c r="AI1232">
        <f>IF('Main Data'!N1232="Leather",1,0)</f>
        <v>1</v>
      </c>
      <c r="AJ1232">
        <f>IF('Main Data'!N1232="Two-tone",1,0)</f>
        <v>0</v>
      </c>
      <c r="AK1232">
        <f>IF(OR('Main Data'!N1232="YG 18K",'Main Data'!N1232="PG 18K",'Main Data'!N1232="WG 18K",'Main Data'!N1232="Mixes of 18K"),1,0)</f>
        <v>0</v>
      </c>
      <c r="AL1232">
        <f>IF(OR(,'Main Data'!N1232="PVD",'Main Data'!N1232="Gold plate"),1,0)</f>
        <v>0</v>
      </c>
      <c r="AM1232">
        <f>IF(OR('Main Data'!AV1232="Yes",'Main Data'!AW1232="Yes",'Main Data'!AU1232="Yes"),1,0)</f>
        <v>0</v>
      </c>
      <c r="AN1232">
        <f>IF(OR(ISTEXT('Main Data'!AX1232), ISTEXT('Main Data'!AY1232)),1,0)</f>
        <v>0</v>
      </c>
      <c r="AO1232">
        <f>IF('Main Data'!AZ1232="Yes",1,0)</f>
        <v>0</v>
      </c>
      <c r="AP1232">
        <f>IF('Main Data'!BA1232="Yes",1,0)</f>
        <v>0</v>
      </c>
      <c r="AQ1232">
        <f>IF('Main Data'!BD1232="Yes",1,0)</f>
        <v>0</v>
      </c>
      <c r="AR1232">
        <f>IF('Main Data'!BE1232="A",1,0)</f>
        <v>0</v>
      </c>
      <c r="AS1232">
        <f>IF('Main Data'!BE1232="AA",1,0)</f>
        <v>0</v>
      </c>
      <c r="AT1232">
        <f>IF('Main Data'!BE1232="AAA",1,0)</f>
        <v>1</v>
      </c>
      <c r="AU1232">
        <f>IF('Main Data'!BE1232="AAAA",1,0)</f>
        <v>0</v>
      </c>
      <c r="AV1232">
        <f>IF('Main Data'!P1232="Yes",1,0)</f>
        <v>1</v>
      </c>
      <c r="AW1232">
        <f>IF('Main Data'!AP1232="Yes",1,0)</f>
        <v>0</v>
      </c>
      <c r="AX1232">
        <f>IF(OR('Main Data'!V1232="Yes", 'Main Data'!W1232="Yes",'Main Data'!X1232="Yes"),1,0)</f>
        <v>0</v>
      </c>
      <c r="AY1232">
        <f>IF(OR('Main Data'!Y1232="Yes",'Main Data'!Z1232="Yes"),1,0)</f>
        <v>0</v>
      </c>
      <c r="AZ1232">
        <f>IF('Main Data'!AR1232="Yes",1,0)</f>
        <v>0</v>
      </c>
      <c r="BA1232">
        <f>IF('Main Data'!AS1232="Yes",1,0)</f>
        <v>0</v>
      </c>
      <c r="BB1232">
        <f>IF('Main Data'!AG1232="Yes",1,0)</f>
        <v>0</v>
      </c>
      <c r="BC1232">
        <f>IF('Main Data'!AB1232="Yes",1,0)</f>
        <v>1</v>
      </c>
      <c r="BD1232">
        <f>IF('Main Data'!AA1232="Yes",1,0)</f>
        <v>0</v>
      </c>
      <c r="BE1232">
        <f>IF('Main Data'!AC1232="Yes",1,0)</f>
        <v>0</v>
      </c>
      <c r="BF1232">
        <f>IF('Main Data'!AF1232="Yes",1,0)</f>
        <v>0</v>
      </c>
      <c r="BG1232">
        <f>IF(OR('Main Data'!AI1232="Yes",'Main Data'!AL1232="Yes"),1,0)</f>
        <v>0</v>
      </c>
      <c r="BH1232">
        <f>IF('Main Data'!AJ1232="Yes",1,0)</f>
        <v>0</v>
      </c>
      <c r="BI1232">
        <f>IF('Main Data'!AK1232="Yes",1,0)</f>
        <v>0</v>
      </c>
      <c r="BJ1232">
        <f>IF('Main Data'!AM1232="Yes",1,0)</f>
        <v>0</v>
      </c>
      <c r="BK1232">
        <f>IF('Main Data'!AQ1232="Yes",1,0)</f>
        <v>0</v>
      </c>
      <c r="BL1232" s="21">
        <f t="shared" si="115"/>
        <v>0</v>
      </c>
      <c r="BM1232" s="21">
        <f t="shared" si="116"/>
        <v>1</v>
      </c>
      <c r="BN1232" s="21">
        <f t="shared" si="117"/>
        <v>0</v>
      </c>
      <c r="BO1232" s="21">
        <f t="shared" si="118"/>
        <v>0</v>
      </c>
      <c r="BP1232" s="21">
        <f t="shared" si="119"/>
        <v>0</v>
      </c>
    </row>
    <row r="1233" spans="1:68" x14ac:dyDescent="0.2">
      <c r="A1233">
        <v>1229</v>
      </c>
      <c r="B1233" s="33">
        <f>'Main Data'!C1233</f>
        <v>43597</v>
      </c>
      <c r="C1233">
        <f>'Main Data'!D1233</f>
        <v>404</v>
      </c>
      <c r="D1233" s="26">
        <f>'Main Data'!E1233</f>
        <v>6000</v>
      </c>
      <c r="E1233" s="26">
        <f>'Main Data'!F1233</f>
        <v>7500</v>
      </c>
      <c r="F1233" s="34">
        <f t="shared" si="114"/>
        <v>8.6995147482101913</v>
      </c>
      <c r="G1233">
        <f>IF('Main Data'!H1233="AP",1,0)</f>
        <v>0</v>
      </c>
      <c r="H1233">
        <f>IF('Main Data'!H1233="Blancpain",1,0)</f>
        <v>0</v>
      </c>
      <c r="I1233">
        <f>IF('Main Data'!H1233="Breguet",1,0)</f>
        <v>0</v>
      </c>
      <c r="J1233">
        <f>IF('Main Data'!H1233="Breitling",1,0)</f>
        <v>0</v>
      </c>
      <c r="K1233">
        <f>IF('Main Data'!H1233="Cartier",1,0)</f>
        <v>0</v>
      </c>
      <c r="L1233">
        <f>IF('Main Data'!H1233="Gallet",1,0)</f>
        <v>0</v>
      </c>
      <c r="M1233">
        <f>IF('Main Data'!H1233="Girard Perregaux",1,0)</f>
        <v>0</v>
      </c>
      <c r="N1233">
        <f>IF('Main Data'!H1233="Gubelin",1,0)</f>
        <v>0</v>
      </c>
      <c r="O1233">
        <f>IF('Main Data'!H1233="Heuer",1,0)</f>
        <v>0</v>
      </c>
      <c r="P1233">
        <f>IF('Main Data'!H1233="IWC",1,0)</f>
        <v>0</v>
      </c>
      <c r="Q1233">
        <f>IF('Main Data'!H1233="JLC",1,0)</f>
        <v>0</v>
      </c>
      <c r="R1233">
        <f>IF('Main Data'!H1233="Longines",1,0)</f>
        <v>0</v>
      </c>
      <c r="S1233">
        <f>IF('Main Data'!H1233="Movado",1,0)</f>
        <v>0</v>
      </c>
      <c r="T1233">
        <f>IF('Main Data'!H1233="Omega",1,0)</f>
        <v>0</v>
      </c>
      <c r="U1233">
        <f>IF('Main Data'!H1233="Panerai",1,0)</f>
        <v>0</v>
      </c>
      <c r="V1233">
        <f>IF('Main Data'!H1233="Patek",1,0)</f>
        <v>1</v>
      </c>
      <c r="W1233">
        <f>IF('Main Data'!H1233="Rolex",1,0)</f>
        <v>0</v>
      </c>
      <c r="X1233">
        <f>IF('Main Data'!H1233="Tudor",1,0)</f>
        <v>0</v>
      </c>
      <c r="Y1233">
        <f>IF('Main Data'!H1233="Ulysse Nardin",1,0)</f>
        <v>0</v>
      </c>
      <c r="Z1233">
        <f>IF('Main Data'!H1233="Universal Geneve",1,0)</f>
        <v>0</v>
      </c>
      <c r="AA1233">
        <f>IF('Main Data'!H1233="Vacheron",1,0)</f>
        <v>0</v>
      </c>
      <c r="AB1233">
        <f>IF('Main Data'!H1233="Zenith",1,0)</f>
        <v>0</v>
      </c>
      <c r="AC1233">
        <f>IF('Main Data'!J1233="Stainless Steel",1,0)</f>
        <v>0</v>
      </c>
      <c r="AD1233">
        <f>IF('Main Data'!J1233="Two-tone",1,0)</f>
        <v>0</v>
      </c>
      <c r="AE1233">
        <f>IF(OR('Main Data'!J1233="YG 18K",'Main Data'!J1233="YG &lt;18K",'Main Data'!J1233="PG 18K",'Main Data'!J1233="PG &lt;18K",'Main Data'!J1233="WG 18K",'Main Data'!J1233="Mixes of 18K",'Main Data'!J1233="Mixes &lt;18K"),1,0)</f>
        <v>1</v>
      </c>
      <c r="AF1233">
        <f>IF('Main Data'!J1233="Platinum",1,0)</f>
        <v>0</v>
      </c>
      <c r="AG1233">
        <f>IF(OR('Main Data'!J1233="PVD",'Main Data'!J1233="Gold Plate",'Main Data'!J1233="Other"),1,0)</f>
        <v>0</v>
      </c>
      <c r="AH1233">
        <f>IF('Main Data'!N1233="Stainless Steel",1,0)</f>
        <v>0</v>
      </c>
      <c r="AI1233">
        <f>IF('Main Data'!N1233="Leather",1,0)</f>
        <v>1</v>
      </c>
      <c r="AJ1233">
        <f>IF('Main Data'!N1233="Two-tone",1,0)</f>
        <v>0</v>
      </c>
      <c r="AK1233">
        <f>IF(OR('Main Data'!N1233="YG 18K",'Main Data'!N1233="PG 18K",'Main Data'!N1233="WG 18K",'Main Data'!N1233="Mixes of 18K"),1,0)</f>
        <v>0</v>
      </c>
      <c r="AL1233">
        <f>IF(OR(,'Main Data'!N1233="PVD",'Main Data'!N1233="Gold plate"),1,0)</f>
        <v>0</v>
      </c>
      <c r="AM1233">
        <f>IF(OR('Main Data'!AV1233="Yes",'Main Data'!AW1233="Yes",'Main Data'!AU1233="Yes"),1,0)</f>
        <v>0</v>
      </c>
      <c r="AN1233">
        <f>IF(OR(ISTEXT('Main Data'!AX1233), ISTEXT('Main Data'!AY1233)),1,0)</f>
        <v>0</v>
      </c>
      <c r="AO1233">
        <f>IF('Main Data'!AZ1233="Yes",1,0)</f>
        <v>0</v>
      </c>
      <c r="AP1233">
        <f>IF('Main Data'!BA1233="Yes",1,0)</f>
        <v>0</v>
      </c>
      <c r="AQ1233">
        <f>IF('Main Data'!BD1233="Yes",1,0)</f>
        <v>0</v>
      </c>
      <c r="AR1233">
        <f>IF('Main Data'!BE1233="A",1,0)</f>
        <v>0</v>
      </c>
      <c r="AS1233">
        <f>IF('Main Data'!BE1233="AA",1,0)</f>
        <v>1</v>
      </c>
      <c r="AT1233">
        <f>IF('Main Data'!BE1233="AAA",1,0)</f>
        <v>0</v>
      </c>
      <c r="AU1233">
        <f>IF('Main Data'!BE1233="AAAA",1,0)</f>
        <v>0</v>
      </c>
      <c r="AV1233">
        <f>IF('Main Data'!P1233="Yes",1,0)</f>
        <v>1</v>
      </c>
      <c r="AW1233">
        <f>IF('Main Data'!AP1233="Yes",1,0)</f>
        <v>0</v>
      </c>
      <c r="AX1233">
        <f>IF(OR('Main Data'!V1233="Yes", 'Main Data'!W1233="Yes",'Main Data'!X1233="Yes"),1,0)</f>
        <v>0</v>
      </c>
      <c r="AY1233">
        <f>IF(OR('Main Data'!Y1233="Yes",'Main Data'!Z1233="Yes"),1,0)</f>
        <v>0</v>
      </c>
      <c r="AZ1233">
        <f>IF('Main Data'!AR1233="Yes",1,0)</f>
        <v>0</v>
      </c>
      <c r="BA1233">
        <f>IF('Main Data'!AS1233="Yes",1,0)</f>
        <v>0</v>
      </c>
      <c r="BB1233">
        <f>IF('Main Data'!AG1233="Yes",1,0)</f>
        <v>0</v>
      </c>
      <c r="BC1233">
        <f>IF('Main Data'!AB1233="Yes",1,0)</f>
        <v>0</v>
      </c>
      <c r="BD1233">
        <f>IF('Main Data'!AA1233="Yes",1,0)</f>
        <v>0</v>
      </c>
      <c r="BE1233">
        <f>IF('Main Data'!AC1233="Yes",1,0)</f>
        <v>0</v>
      </c>
      <c r="BF1233">
        <f>IF('Main Data'!AF1233="Yes",1,0)</f>
        <v>0</v>
      </c>
      <c r="BG1233">
        <f>IF(OR('Main Data'!AI1233="Yes",'Main Data'!AL1233="Yes"),1,0)</f>
        <v>0</v>
      </c>
      <c r="BH1233">
        <f>IF('Main Data'!AJ1233="Yes",1,0)</f>
        <v>0</v>
      </c>
      <c r="BI1233">
        <f>IF('Main Data'!AK1233="Yes",1,0)</f>
        <v>0</v>
      </c>
      <c r="BJ1233">
        <f>IF('Main Data'!AM1233="Yes",1,0)</f>
        <v>0</v>
      </c>
      <c r="BK1233">
        <f>IF('Main Data'!AQ1233="Yes",1,0)</f>
        <v>0</v>
      </c>
      <c r="BL1233" s="21">
        <f t="shared" si="115"/>
        <v>0</v>
      </c>
      <c r="BM1233" s="21">
        <f t="shared" si="116"/>
        <v>1</v>
      </c>
      <c r="BN1233" s="21">
        <f t="shared" si="117"/>
        <v>0</v>
      </c>
      <c r="BO1233" s="21">
        <f t="shared" si="118"/>
        <v>0</v>
      </c>
      <c r="BP1233" s="21">
        <f t="shared" si="119"/>
        <v>0</v>
      </c>
    </row>
    <row r="1234" spans="1:68" x14ac:dyDescent="0.2">
      <c r="A1234">
        <v>1230</v>
      </c>
      <c r="B1234" s="33">
        <f>'Main Data'!C1234</f>
        <v>43597</v>
      </c>
      <c r="C1234">
        <f>'Main Data'!D1234</f>
        <v>405</v>
      </c>
      <c r="D1234" s="26">
        <f>'Main Data'!E1234</f>
        <v>9000</v>
      </c>
      <c r="E1234" s="26">
        <f>'Main Data'!F1234</f>
        <v>11250</v>
      </c>
      <c r="F1234" s="34">
        <f t="shared" si="114"/>
        <v>9.1049798563183568</v>
      </c>
      <c r="G1234">
        <f>IF('Main Data'!H1234="AP",1,0)</f>
        <v>0</v>
      </c>
      <c r="H1234">
        <f>IF('Main Data'!H1234="Blancpain",1,0)</f>
        <v>0</v>
      </c>
      <c r="I1234">
        <f>IF('Main Data'!H1234="Breguet",1,0)</f>
        <v>0</v>
      </c>
      <c r="J1234">
        <f>IF('Main Data'!H1234="Breitling",1,0)</f>
        <v>0</v>
      </c>
      <c r="K1234">
        <f>IF('Main Data'!H1234="Cartier",1,0)</f>
        <v>0</v>
      </c>
      <c r="L1234">
        <f>IF('Main Data'!H1234="Gallet",1,0)</f>
        <v>0</v>
      </c>
      <c r="M1234">
        <f>IF('Main Data'!H1234="Girard Perregaux",1,0)</f>
        <v>0</v>
      </c>
      <c r="N1234">
        <f>IF('Main Data'!H1234="Gubelin",1,0)</f>
        <v>0</v>
      </c>
      <c r="O1234">
        <f>IF('Main Data'!H1234="Heuer",1,0)</f>
        <v>0</v>
      </c>
      <c r="P1234">
        <f>IF('Main Data'!H1234="IWC",1,0)</f>
        <v>0</v>
      </c>
      <c r="Q1234">
        <f>IF('Main Data'!H1234="JLC",1,0)</f>
        <v>0</v>
      </c>
      <c r="R1234">
        <f>IF('Main Data'!H1234="Longines",1,0)</f>
        <v>0</v>
      </c>
      <c r="S1234">
        <f>IF('Main Data'!H1234="Movado",1,0)</f>
        <v>0</v>
      </c>
      <c r="T1234">
        <f>IF('Main Data'!H1234="Omega",1,0)</f>
        <v>0</v>
      </c>
      <c r="U1234">
        <f>IF('Main Data'!H1234="Panerai",1,0)</f>
        <v>0</v>
      </c>
      <c r="V1234">
        <f>IF('Main Data'!H1234="Patek",1,0)</f>
        <v>1</v>
      </c>
      <c r="W1234">
        <f>IF('Main Data'!H1234="Rolex",1,0)</f>
        <v>0</v>
      </c>
      <c r="X1234">
        <f>IF('Main Data'!H1234="Tudor",1,0)</f>
        <v>0</v>
      </c>
      <c r="Y1234">
        <f>IF('Main Data'!H1234="Ulysse Nardin",1,0)</f>
        <v>0</v>
      </c>
      <c r="Z1234">
        <f>IF('Main Data'!H1234="Universal Geneve",1,0)</f>
        <v>0</v>
      </c>
      <c r="AA1234">
        <f>IF('Main Data'!H1234="Vacheron",1,0)</f>
        <v>0</v>
      </c>
      <c r="AB1234">
        <f>IF('Main Data'!H1234="Zenith",1,0)</f>
        <v>0</v>
      </c>
      <c r="AC1234">
        <f>IF('Main Data'!J1234="Stainless Steel",1,0)</f>
        <v>1</v>
      </c>
      <c r="AD1234">
        <f>IF('Main Data'!J1234="Two-tone",1,0)</f>
        <v>0</v>
      </c>
      <c r="AE1234">
        <f>IF(OR('Main Data'!J1234="YG 18K",'Main Data'!J1234="YG &lt;18K",'Main Data'!J1234="PG 18K",'Main Data'!J1234="PG &lt;18K",'Main Data'!J1234="WG 18K",'Main Data'!J1234="Mixes of 18K",'Main Data'!J1234="Mixes &lt;18K"),1,0)</f>
        <v>0</v>
      </c>
      <c r="AF1234">
        <f>IF('Main Data'!J1234="Platinum",1,0)</f>
        <v>0</v>
      </c>
      <c r="AG1234">
        <f>IF(OR('Main Data'!J1234="PVD",'Main Data'!J1234="Gold Plate",'Main Data'!J1234="Other"),1,0)</f>
        <v>0</v>
      </c>
      <c r="AH1234">
        <f>IF('Main Data'!N1234="Stainless Steel",1,0)</f>
        <v>0</v>
      </c>
      <c r="AI1234">
        <f>IF('Main Data'!N1234="Leather",1,0)</f>
        <v>1</v>
      </c>
      <c r="AJ1234">
        <f>IF('Main Data'!N1234="Two-tone",1,0)</f>
        <v>0</v>
      </c>
      <c r="AK1234">
        <f>IF(OR('Main Data'!N1234="YG 18K",'Main Data'!N1234="PG 18K",'Main Data'!N1234="WG 18K",'Main Data'!N1234="Mixes of 18K"),1,0)</f>
        <v>0</v>
      </c>
      <c r="AL1234">
        <f>IF(OR(,'Main Data'!N1234="PVD",'Main Data'!N1234="Gold plate"),1,0)</f>
        <v>0</v>
      </c>
      <c r="AM1234">
        <f>IF(OR('Main Data'!AV1234="Yes",'Main Data'!AW1234="Yes",'Main Data'!AU1234="Yes"),1,0)</f>
        <v>0</v>
      </c>
      <c r="AN1234">
        <f>IF(OR(ISTEXT('Main Data'!AX1234), ISTEXT('Main Data'!AY1234)),1,0)</f>
        <v>0</v>
      </c>
      <c r="AO1234">
        <f>IF('Main Data'!AZ1234="Yes",1,0)</f>
        <v>0</v>
      </c>
      <c r="AP1234">
        <f>IF('Main Data'!BA1234="Yes",1,0)</f>
        <v>0</v>
      </c>
      <c r="AQ1234">
        <f>IF('Main Data'!BD1234="Yes",1,0)</f>
        <v>0</v>
      </c>
      <c r="AR1234">
        <f>IF('Main Data'!BE1234="A",1,0)</f>
        <v>0</v>
      </c>
      <c r="AS1234">
        <f>IF('Main Data'!BE1234="AA",1,0)</f>
        <v>1</v>
      </c>
      <c r="AT1234">
        <f>IF('Main Data'!BE1234="AAA",1,0)</f>
        <v>0</v>
      </c>
      <c r="AU1234">
        <f>IF('Main Data'!BE1234="AAAA",1,0)</f>
        <v>0</v>
      </c>
      <c r="AV1234">
        <f>IF('Main Data'!P1234="Yes",1,0)</f>
        <v>1</v>
      </c>
      <c r="AW1234">
        <f>IF('Main Data'!AP1234="Yes",1,0)</f>
        <v>0</v>
      </c>
      <c r="AX1234">
        <f>IF(OR('Main Data'!V1234="Yes", 'Main Data'!W1234="Yes",'Main Data'!X1234="Yes"),1,0)</f>
        <v>0</v>
      </c>
      <c r="AY1234">
        <f>IF(OR('Main Data'!Y1234="Yes",'Main Data'!Z1234="Yes"),1,0)</f>
        <v>0</v>
      </c>
      <c r="AZ1234">
        <f>IF('Main Data'!AR1234="Yes",1,0)</f>
        <v>0</v>
      </c>
      <c r="BA1234">
        <f>IF('Main Data'!AS1234="Yes",1,0)</f>
        <v>0</v>
      </c>
      <c r="BB1234">
        <f>IF('Main Data'!AG1234="Yes",1,0)</f>
        <v>0</v>
      </c>
      <c r="BC1234">
        <f>IF('Main Data'!AB1234="Yes",1,0)</f>
        <v>0</v>
      </c>
      <c r="BD1234">
        <f>IF('Main Data'!AA1234="Yes",1,0)</f>
        <v>0</v>
      </c>
      <c r="BE1234">
        <f>IF('Main Data'!AC1234="Yes",1,0)</f>
        <v>0</v>
      </c>
      <c r="BF1234">
        <f>IF('Main Data'!AF1234="Yes",1,0)</f>
        <v>0</v>
      </c>
      <c r="BG1234">
        <f>IF(OR('Main Data'!AI1234="Yes",'Main Data'!AL1234="Yes"),1,0)</f>
        <v>0</v>
      </c>
      <c r="BH1234">
        <f>IF('Main Data'!AJ1234="Yes",1,0)</f>
        <v>0</v>
      </c>
      <c r="BI1234">
        <f>IF('Main Data'!AK1234="Yes",1,0)</f>
        <v>0</v>
      </c>
      <c r="BJ1234">
        <f>IF('Main Data'!AM1234="Yes",1,0)</f>
        <v>0</v>
      </c>
      <c r="BK1234">
        <f>IF('Main Data'!AQ1234="Yes",1,0)</f>
        <v>0</v>
      </c>
      <c r="BL1234" s="21">
        <f t="shared" si="115"/>
        <v>0</v>
      </c>
      <c r="BM1234" s="21">
        <f t="shared" si="116"/>
        <v>1</v>
      </c>
      <c r="BN1234" s="21">
        <f t="shared" si="117"/>
        <v>0</v>
      </c>
      <c r="BO1234" s="21">
        <f t="shared" si="118"/>
        <v>0</v>
      </c>
      <c r="BP1234" s="21">
        <f t="shared" si="119"/>
        <v>0</v>
      </c>
    </row>
    <row r="1235" spans="1:68" x14ac:dyDescent="0.2">
      <c r="A1235">
        <v>1231</v>
      </c>
      <c r="B1235" s="33">
        <f>'Main Data'!C1235</f>
        <v>43597</v>
      </c>
      <c r="C1235">
        <f>'Main Data'!D1235</f>
        <v>420</v>
      </c>
      <c r="D1235" s="26">
        <f>'Main Data'!E1235</f>
        <v>30000</v>
      </c>
      <c r="E1235" s="26">
        <f>'Main Data'!F1235</f>
        <v>37500</v>
      </c>
      <c r="F1235" s="34">
        <f t="shared" si="114"/>
        <v>10.308952660644293</v>
      </c>
      <c r="G1235">
        <f>IF('Main Data'!H1235="AP",1,0)</f>
        <v>0</v>
      </c>
      <c r="H1235">
        <f>IF('Main Data'!H1235="Blancpain",1,0)</f>
        <v>0</v>
      </c>
      <c r="I1235">
        <f>IF('Main Data'!H1235="Breguet",1,0)</f>
        <v>0</v>
      </c>
      <c r="J1235">
        <f>IF('Main Data'!H1235="Breitling",1,0)</f>
        <v>0</v>
      </c>
      <c r="K1235">
        <f>IF('Main Data'!H1235="Cartier",1,0)</f>
        <v>0</v>
      </c>
      <c r="L1235">
        <f>IF('Main Data'!H1235="Gallet",1,0)</f>
        <v>0</v>
      </c>
      <c r="M1235">
        <f>IF('Main Data'!H1235="Girard Perregaux",1,0)</f>
        <v>0</v>
      </c>
      <c r="N1235">
        <f>IF('Main Data'!H1235="Gubelin",1,0)</f>
        <v>0</v>
      </c>
      <c r="O1235">
        <f>IF('Main Data'!H1235="Heuer",1,0)</f>
        <v>0</v>
      </c>
      <c r="P1235">
        <f>IF('Main Data'!H1235="IWC",1,0)</f>
        <v>0</v>
      </c>
      <c r="Q1235">
        <f>IF('Main Data'!H1235="JLC",1,0)</f>
        <v>0</v>
      </c>
      <c r="R1235">
        <f>IF('Main Data'!H1235="Longines",1,0)</f>
        <v>0</v>
      </c>
      <c r="S1235">
        <f>IF('Main Data'!H1235="Movado",1,0)</f>
        <v>0</v>
      </c>
      <c r="T1235">
        <f>IF('Main Data'!H1235="Omega",1,0)</f>
        <v>0</v>
      </c>
      <c r="U1235">
        <f>IF('Main Data'!H1235="Panerai",1,0)</f>
        <v>0</v>
      </c>
      <c r="V1235">
        <f>IF('Main Data'!H1235="Patek",1,0)</f>
        <v>1</v>
      </c>
      <c r="W1235">
        <f>IF('Main Data'!H1235="Rolex",1,0)</f>
        <v>0</v>
      </c>
      <c r="X1235">
        <f>IF('Main Data'!H1235="Tudor",1,0)</f>
        <v>0</v>
      </c>
      <c r="Y1235">
        <f>IF('Main Data'!H1235="Ulysse Nardin",1,0)</f>
        <v>0</v>
      </c>
      <c r="Z1235">
        <f>IF('Main Data'!H1235="Universal Geneve",1,0)</f>
        <v>0</v>
      </c>
      <c r="AA1235">
        <f>IF('Main Data'!H1235="Vacheron",1,0)</f>
        <v>0</v>
      </c>
      <c r="AB1235">
        <f>IF('Main Data'!H1235="Zenith",1,0)</f>
        <v>0</v>
      </c>
      <c r="AC1235">
        <f>IF('Main Data'!J1235="Stainless Steel",1,0)</f>
        <v>0</v>
      </c>
      <c r="AD1235">
        <f>IF('Main Data'!J1235="Two-tone",1,0)</f>
        <v>0</v>
      </c>
      <c r="AE1235">
        <f>IF(OR('Main Data'!J1235="YG 18K",'Main Data'!J1235="YG &lt;18K",'Main Data'!J1235="PG 18K",'Main Data'!J1235="PG &lt;18K",'Main Data'!J1235="WG 18K",'Main Data'!J1235="Mixes of 18K",'Main Data'!J1235="Mixes &lt;18K"),1,0)</f>
        <v>1</v>
      </c>
      <c r="AF1235">
        <f>IF('Main Data'!J1235="Platinum",1,0)</f>
        <v>0</v>
      </c>
      <c r="AG1235">
        <f>IF(OR('Main Data'!J1235="PVD",'Main Data'!J1235="Gold Plate",'Main Data'!J1235="Other"),1,0)</f>
        <v>0</v>
      </c>
      <c r="AH1235">
        <f>IF('Main Data'!N1235="Stainless Steel",1,0)</f>
        <v>0</v>
      </c>
      <c r="AI1235">
        <f>IF('Main Data'!N1235="Leather",1,0)</f>
        <v>1</v>
      </c>
      <c r="AJ1235">
        <f>IF('Main Data'!N1235="Two-tone",1,0)</f>
        <v>0</v>
      </c>
      <c r="AK1235">
        <f>IF(OR('Main Data'!N1235="YG 18K",'Main Data'!N1235="PG 18K",'Main Data'!N1235="WG 18K",'Main Data'!N1235="Mixes of 18K"),1,0)</f>
        <v>0</v>
      </c>
      <c r="AL1235">
        <f>IF(OR(,'Main Data'!N1235="PVD",'Main Data'!N1235="Gold plate"),1,0)</f>
        <v>0</v>
      </c>
      <c r="AM1235">
        <f>IF(OR('Main Data'!AV1235="Yes",'Main Data'!AW1235="Yes",'Main Data'!AU1235="Yes"),1,0)</f>
        <v>0</v>
      </c>
      <c r="AN1235">
        <f>IF(OR(ISTEXT('Main Data'!AX1235), ISTEXT('Main Data'!AY1235)),1,0)</f>
        <v>0</v>
      </c>
      <c r="AO1235">
        <f>IF('Main Data'!AZ1235="Yes",1,0)</f>
        <v>0</v>
      </c>
      <c r="AP1235">
        <f>IF('Main Data'!BA1235="Yes",1,0)</f>
        <v>0</v>
      </c>
      <c r="AQ1235">
        <f>IF('Main Data'!BD1235="Yes",1,0)</f>
        <v>0</v>
      </c>
      <c r="AR1235">
        <f>IF('Main Data'!BE1235="A",1,0)</f>
        <v>0</v>
      </c>
      <c r="AS1235">
        <f>IF('Main Data'!BE1235="AA",1,0)</f>
        <v>0</v>
      </c>
      <c r="AT1235">
        <f>IF('Main Data'!BE1235="AAA",1,0)</f>
        <v>1</v>
      </c>
      <c r="AU1235">
        <f>IF('Main Data'!BE1235="AAAA",1,0)</f>
        <v>0</v>
      </c>
      <c r="AV1235">
        <f>IF('Main Data'!P1235="Yes",1,0)</f>
        <v>0</v>
      </c>
      <c r="AW1235">
        <f>IF('Main Data'!AP1235="Yes",1,0)</f>
        <v>0</v>
      </c>
      <c r="AX1235">
        <f>IF(OR('Main Data'!V1235="Yes", 'Main Data'!W1235="Yes",'Main Data'!X1235="Yes"),1,0)</f>
        <v>0</v>
      </c>
      <c r="AY1235">
        <f>IF(OR('Main Data'!Y1235="Yes",'Main Data'!Z1235="Yes"),1,0)</f>
        <v>0</v>
      </c>
      <c r="AZ1235">
        <f>IF('Main Data'!AR1235="Yes",1,0)</f>
        <v>0</v>
      </c>
      <c r="BA1235">
        <f>IF('Main Data'!AS1235="Yes",1,0)</f>
        <v>0</v>
      </c>
      <c r="BB1235">
        <f>IF('Main Data'!AG1235="Yes",1,0)</f>
        <v>0</v>
      </c>
      <c r="BC1235">
        <f>IF('Main Data'!AB1235="Yes",1,0)</f>
        <v>0</v>
      </c>
      <c r="BD1235">
        <f>IF('Main Data'!AA1235="Yes",1,0)</f>
        <v>0</v>
      </c>
      <c r="BE1235">
        <f>IF('Main Data'!AC1235="Yes",1,0)</f>
        <v>0</v>
      </c>
      <c r="BF1235">
        <f>IF('Main Data'!AF1235="Yes",1,0)</f>
        <v>0</v>
      </c>
      <c r="BG1235">
        <f>IF(OR('Main Data'!AI1235="Yes",'Main Data'!AL1235="Yes"),1,0)</f>
        <v>0</v>
      </c>
      <c r="BH1235">
        <f>IF('Main Data'!AJ1235="Yes",1,0)</f>
        <v>0</v>
      </c>
      <c r="BI1235">
        <f>IF('Main Data'!AK1235="Yes",1,0)</f>
        <v>0</v>
      </c>
      <c r="BJ1235">
        <f>IF('Main Data'!AM1235="Yes",1,0)</f>
        <v>1</v>
      </c>
      <c r="BK1235">
        <f>IF('Main Data'!AQ1235="Yes",1,0)</f>
        <v>0</v>
      </c>
      <c r="BL1235" s="21">
        <f t="shared" si="115"/>
        <v>0</v>
      </c>
      <c r="BM1235" s="21">
        <f t="shared" si="116"/>
        <v>1</v>
      </c>
      <c r="BN1235" s="21">
        <f t="shared" si="117"/>
        <v>0</v>
      </c>
      <c r="BO1235" s="21">
        <f t="shared" si="118"/>
        <v>0</v>
      </c>
      <c r="BP1235" s="21">
        <f t="shared" si="119"/>
        <v>0</v>
      </c>
    </row>
    <row r="1236" spans="1:68" x14ac:dyDescent="0.2">
      <c r="A1236">
        <v>1232</v>
      </c>
      <c r="B1236" s="33">
        <f>'Main Data'!C1236</f>
        <v>43597</v>
      </c>
      <c r="C1236">
        <f>'Main Data'!D1236</f>
        <v>424</v>
      </c>
      <c r="D1236" s="26">
        <f>'Main Data'!E1236</f>
        <v>70000</v>
      </c>
      <c r="E1236" s="26">
        <f>'Main Data'!F1236</f>
        <v>87500</v>
      </c>
      <c r="F1236" s="34">
        <f t="shared" si="114"/>
        <v>11.156250521031495</v>
      </c>
      <c r="G1236">
        <f>IF('Main Data'!H1236="AP",1,0)</f>
        <v>0</v>
      </c>
      <c r="H1236">
        <f>IF('Main Data'!H1236="Blancpain",1,0)</f>
        <v>0</v>
      </c>
      <c r="I1236">
        <f>IF('Main Data'!H1236="Breguet",1,0)</f>
        <v>0</v>
      </c>
      <c r="J1236">
        <f>IF('Main Data'!H1236="Breitling",1,0)</f>
        <v>0</v>
      </c>
      <c r="K1236">
        <f>IF('Main Data'!H1236="Cartier",1,0)</f>
        <v>0</v>
      </c>
      <c r="L1236">
        <f>IF('Main Data'!H1236="Gallet",1,0)</f>
        <v>0</v>
      </c>
      <c r="M1236">
        <f>IF('Main Data'!H1236="Girard Perregaux",1,0)</f>
        <v>0</v>
      </c>
      <c r="N1236">
        <f>IF('Main Data'!H1236="Gubelin",1,0)</f>
        <v>0</v>
      </c>
      <c r="O1236">
        <f>IF('Main Data'!H1236="Heuer",1,0)</f>
        <v>0</v>
      </c>
      <c r="P1236">
        <f>IF('Main Data'!H1236="IWC",1,0)</f>
        <v>0</v>
      </c>
      <c r="Q1236">
        <f>IF('Main Data'!H1236="JLC",1,0)</f>
        <v>0</v>
      </c>
      <c r="R1236">
        <f>IF('Main Data'!H1236="Longines",1,0)</f>
        <v>0</v>
      </c>
      <c r="S1236">
        <f>IF('Main Data'!H1236="Movado",1,0)</f>
        <v>0</v>
      </c>
      <c r="T1236">
        <f>IF('Main Data'!H1236="Omega",1,0)</f>
        <v>0</v>
      </c>
      <c r="U1236">
        <f>IF('Main Data'!H1236="Panerai",1,0)</f>
        <v>0</v>
      </c>
      <c r="V1236">
        <f>IF('Main Data'!H1236="Patek",1,0)</f>
        <v>0</v>
      </c>
      <c r="W1236">
        <f>IF('Main Data'!H1236="Rolex",1,0)</f>
        <v>1</v>
      </c>
      <c r="X1236">
        <f>IF('Main Data'!H1236="Tudor",1,0)</f>
        <v>0</v>
      </c>
      <c r="Y1236">
        <f>IF('Main Data'!H1236="Ulysse Nardin",1,0)</f>
        <v>0</v>
      </c>
      <c r="Z1236">
        <f>IF('Main Data'!H1236="Universal Geneve",1,0)</f>
        <v>0</v>
      </c>
      <c r="AA1236">
        <f>IF('Main Data'!H1236="Vacheron",1,0)</f>
        <v>0</v>
      </c>
      <c r="AB1236">
        <f>IF('Main Data'!H1236="Zenith",1,0)</f>
        <v>0</v>
      </c>
      <c r="AC1236">
        <f>IF('Main Data'!J1236="Stainless Steel",1,0)</f>
        <v>0</v>
      </c>
      <c r="AD1236">
        <f>IF('Main Data'!J1236="Two-tone",1,0)</f>
        <v>0</v>
      </c>
      <c r="AE1236">
        <f>IF(OR('Main Data'!J1236="YG 18K",'Main Data'!J1236="YG &lt;18K",'Main Data'!J1236="PG 18K",'Main Data'!J1236="PG &lt;18K",'Main Data'!J1236="WG 18K",'Main Data'!J1236="Mixes of 18K",'Main Data'!J1236="Mixes &lt;18K"),1,0)</f>
        <v>1</v>
      </c>
      <c r="AF1236">
        <f>IF('Main Data'!J1236="Platinum",1,0)</f>
        <v>0</v>
      </c>
      <c r="AG1236">
        <f>IF(OR('Main Data'!J1236="PVD",'Main Data'!J1236="Gold Plate",'Main Data'!J1236="Other"),1,0)</f>
        <v>0</v>
      </c>
      <c r="AH1236">
        <f>IF('Main Data'!N1236="Stainless Steel",1,0)</f>
        <v>0</v>
      </c>
      <c r="AI1236">
        <f>IF('Main Data'!N1236="Leather",1,0)</f>
        <v>0</v>
      </c>
      <c r="AJ1236">
        <f>IF('Main Data'!N1236="Two-tone",1,0)</f>
        <v>0</v>
      </c>
      <c r="AK1236">
        <f>IF(OR('Main Data'!N1236="YG 18K",'Main Data'!N1236="PG 18K",'Main Data'!N1236="WG 18K",'Main Data'!N1236="Mixes of 18K"),1,0)</f>
        <v>1</v>
      </c>
      <c r="AL1236">
        <f>IF(OR(,'Main Data'!N1236="PVD",'Main Data'!N1236="Gold plate"),1,0)</f>
        <v>0</v>
      </c>
      <c r="AM1236">
        <f>IF(OR('Main Data'!AV1236="Yes",'Main Data'!AW1236="Yes",'Main Data'!AU1236="Yes"),1,0)</f>
        <v>0</v>
      </c>
      <c r="AN1236">
        <f>IF(OR(ISTEXT('Main Data'!AX1236), ISTEXT('Main Data'!AY1236)),1,0)</f>
        <v>0</v>
      </c>
      <c r="AO1236">
        <f>IF('Main Data'!AZ1236="Yes",1,0)</f>
        <v>0</v>
      </c>
      <c r="AP1236">
        <f>IF('Main Data'!BA1236="Yes",1,0)</f>
        <v>0</v>
      </c>
      <c r="AQ1236">
        <f>IF('Main Data'!BD1236="Yes",1,0)</f>
        <v>0</v>
      </c>
      <c r="AR1236">
        <f>IF('Main Data'!BE1236="A",1,0)</f>
        <v>0</v>
      </c>
      <c r="AS1236">
        <f>IF('Main Data'!BE1236="AA",1,0)</f>
        <v>0</v>
      </c>
      <c r="AT1236">
        <f>IF('Main Data'!BE1236="AAA",1,0)</f>
        <v>1</v>
      </c>
      <c r="AU1236">
        <f>IF('Main Data'!BE1236="AAAA",1,0)</f>
        <v>0</v>
      </c>
      <c r="AV1236">
        <f>IF('Main Data'!P1236="Yes",1,0)</f>
        <v>0</v>
      </c>
      <c r="AW1236">
        <f>IF('Main Data'!AP1236="Yes",1,0)</f>
        <v>0</v>
      </c>
      <c r="AX1236">
        <f>IF(OR('Main Data'!V1236="Yes", 'Main Data'!W1236="Yes",'Main Data'!X1236="Yes"),1,0)</f>
        <v>0</v>
      </c>
      <c r="AY1236">
        <f>IF(OR('Main Data'!Y1236="Yes",'Main Data'!Z1236="Yes"),1,0)</f>
        <v>0</v>
      </c>
      <c r="AZ1236">
        <f>IF('Main Data'!AR1236="Yes",1,0)</f>
        <v>0</v>
      </c>
      <c r="BA1236">
        <f>IF('Main Data'!AS1236="Yes",1,0)</f>
        <v>0</v>
      </c>
      <c r="BB1236">
        <f>IF('Main Data'!AG1236="Yes",1,0)</f>
        <v>0</v>
      </c>
      <c r="BC1236">
        <f>IF('Main Data'!AB1236="Yes",1,0)</f>
        <v>0</v>
      </c>
      <c r="BD1236">
        <f>IF('Main Data'!AA1236="Yes",1,0)</f>
        <v>0</v>
      </c>
      <c r="BE1236">
        <f>IF('Main Data'!AC1236="Yes",1,0)</f>
        <v>0</v>
      </c>
      <c r="BF1236">
        <f>IF('Main Data'!AF1236="Yes",1,0)</f>
        <v>0</v>
      </c>
      <c r="BG1236">
        <f>IF(OR('Main Data'!AI1236="Yes",'Main Data'!AL1236="Yes"),1,0)</f>
        <v>1</v>
      </c>
      <c r="BH1236">
        <f>IF('Main Data'!AJ1236="Yes",1,0)</f>
        <v>0</v>
      </c>
      <c r="BI1236">
        <f>IF('Main Data'!AK1236="Yes",1,0)</f>
        <v>0</v>
      </c>
      <c r="BJ1236">
        <f>IF('Main Data'!AM1236="Yes",1,0)</f>
        <v>0</v>
      </c>
      <c r="BK1236">
        <f>IF('Main Data'!AQ1236="Yes",1,0)</f>
        <v>0</v>
      </c>
      <c r="BL1236" s="21">
        <f t="shared" si="115"/>
        <v>0</v>
      </c>
      <c r="BM1236" s="21">
        <f t="shared" si="116"/>
        <v>1</v>
      </c>
      <c r="BN1236" s="21">
        <f t="shared" si="117"/>
        <v>0</v>
      </c>
      <c r="BO1236" s="21">
        <f t="shared" si="118"/>
        <v>0</v>
      </c>
      <c r="BP1236" s="21">
        <f t="shared" si="119"/>
        <v>0</v>
      </c>
    </row>
    <row r="1237" spans="1:68" x14ac:dyDescent="0.2">
      <c r="A1237">
        <v>1233</v>
      </c>
      <c r="B1237" s="33">
        <f>'Main Data'!C1237</f>
        <v>43597</v>
      </c>
      <c r="C1237">
        <f>'Main Data'!D1237</f>
        <v>432</v>
      </c>
      <c r="D1237" s="26">
        <f>'Main Data'!E1237</f>
        <v>1000</v>
      </c>
      <c r="E1237" s="26">
        <f>'Main Data'!F1237</f>
        <v>1250</v>
      </c>
      <c r="F1237" s="34">
        <f t="shared" si="114"/>
        <v>6.9077552789821368</v>
      </c>
      <c r="G1237">
        <f>IF('Main Data'!H1237="AP",1,0)</f>
        <v>0</v>
      </c>
      <c r="H1237">
        <f>IF('Main Data'!H1237="Blancpain",1,0)</f>
        <v>0</v>
      </c>
      <c r="I1237">
        <f>IF('Main Data'!H1237="Breguet",1,0)</f>
        <v>0</v>
      </c>
      <c r="J1237">
        <f>IF('Main Data'!H1237="Breitling",1,0)</f>
        <v>0</v>
      </c>
      <c r="K1237">
        <f>IF('Main Data'!H1237="Cartier",1,0)</f>
        <v>0</v>
      </c>
      <c r="L1237">
        <f>IF('Main Data'!H1237="Gallet",1,0)</f>
        <v>0</v>
      </c>
      <c r="M1237">
        <f>IF('Main Data'!H1237="Girard Perregaux",1,0)</f>
        <v>0</v>
      </c>
      <c r="N1237">
        <f>IF('Main Data'!H1237="Gubelin",1,0)</f>
        <v>0</v>
      </c>
      <c r="O1237">
        <f>IF('Main Data'!H1237="Heuer",1,0)</f>
        <v>0</v>
      </c>
      <c r="P1237">
        <f>IF('Main Data'!H1237="IWC",1,0)</f>
        <v>0</v>
      </c>
      <c r="Q1237">
        <f>IF('Main Data'!H1237="JLC",1,0)</f>
        <v>0</v>
      </c>
      <c r="R1237">
        <f>IF('Main Data'!H1237="Longines",1,0)</f>
        <v>0</v>
      </c>
      <c r="S1237">
        <f>IF('Main Data'!H1237="Movado",1,0)</f>
        <v>0</v>
      </c>
      <c r="T1237">
        <f>IF('Main Data'!H1237="Omega",1,0)</f>
        <v>0</v>
      </c>
      <c r="U1237">
        <f>IF('Main Data'!H1237="Panerai",1,0)</f>
        <v>0</v>
      </c>
      <c r="V1237">
        <f>IF('Main Data'!H1237="Patek",1,0)</f>
        <v>0</v>
      </c>
      <c r="W1237">
        <f>IF('Main Data'!H1237="Rolex",1,0)</f>
        <v>0</v>
      </c>
      <c r="X1237">
        <f>IF('Main Data'!H1237="Tudor",1,0)</f>
        <v>0</v>
      </c>
      <c r="Y1237">
        <f>IF('Main Data'!H1237="Ulysse Nardin",1,0)</f>
        <v>0</v>
      </c>
      <c r="Z1237">
        <f>IF('Main Data'!H1237="Universal Geneve",1,0)</f>
        <v>1</v>
      </c>
      <c r="AA1237">
        <f>IF('Main Data'!H1237="Vacheron",1,0)</f>
        <v>0</v>
      </c>
      <c r="AB1237">
        <f>IF('Main Data'!H1237="Zenith",1,0)</f>
        <v>0</v>
      </c>
      <c r="AC1237">
        <f>IF('Main Data'!J1237="Stainless Steel",1,0)</f>
        <v>0</v>
      </c>
      <c r="AD1237">
        <f>IF('Main Data'!J1237="Two-tone",1,0)</f>
        <v>0</v>
      </c>
      <c r="AE1237">
        <f>IF(OR('Main Data'!J1237="YG 18K",'Main Data'!J1237="YG &lt;18K",'Main Data'!J1237="PG 18K",'Main Data'!J1237="PG &lt;18K",'Main Data'!J1237="WG 18K",'Main Data'!J1237="Mixes of 18K",'Main Data'!J1237="Mixes &lt;18K"),1,0)</f>
        <v>1</v>
      </c>
      <c r="AF1237">
        <f>IF('Main Data'!J1237="Platinum",1,0)</f>
        <v>0</v>
      </c>
      <c r="AG1237">
        <f>IF(OR('Main Data'!J1237="PVD",'Main Data'!J1237="Gold Plate",'Main Data'!J1237="Other"),1,0)</f>
        <v>0</v>
      </c>
      <c r="AH1237">
        <f>IF('Main Data'!N1237="Stainless Steel",1,0)</f>
        <v>0</v>
      </c>
      <c r="AI1237">
        <f>IF('Main Data'!N1237="Leather",1,0)</f>
        <v>1</v>
      </c>
      <c r="AJ1237">
        <f>IF('Main Data'!N1237="Two-tone",1,0)</f>
        <v>0</v>
      </c>
      <c r="AK1237">
        <f>IF(OR('Main Data'!N1237="YG 18K",'Main Data'!N1237="PG 18K",'Main Data'!N1237="WG 18K",'Main Data'!N1237="Mixes of 18K"),1,0)</f>
        <v>0</v>
      </c>
      <c r="AL1237">
        <f>IF(OR(,'Main Data'!N1237="PVD",'Main Data'!N1237="Gold plate"),1,0)</f>
        <v>0</v>
      </c>
      <c r="AM1237">
        <f>IF(OR('Main Data'!AV1237="Yes",'Main Data'!AW1237="Yes",'Main Data'!AU1237="Yes"),1,0)</f>
        <v>0</v>
      </c>
      <c r="AN1237">
        <f>IF(OR(ISTEXT('Main Data'!AX1237), ISTEXT('Main Data'!AY1237)),1,0)</f>
        <v>0</v>
      </c>
      <c r="AO1237">
        <f>IF('Main Data'!AZ1237="Yes",1,0)</f>
        <v>0</v>
      </c>
      <c r="AP1237">
        <f>IF('Main Data'!BA1237="Yes",1,0)</f>
        <v>0</v>
      </c>
      <c r="AQ1237">
        <f>IF('Main Data'!BD1237="Yes",1,0)</f>
        <v>0</v>
      </c>
      <c r="AR1237">
        <f>IF('Main Data'!BE1237="A",1,0)</f>
        <v>0</v>
      </c>
      <c r="AS1237">
        <f>IF('Main Data'!BE1237="AA",1,0)</f>
        <v>1</v>
      </c>
      <c r="AT1237">
        <f>IF('Main Data'!BE1237="AAA",1,0)</f>
        <v>0</v>
      </c>
      <c r="AU1237">
        <f>IF('Main Data'!BE1237="AAAA",1,0)</f>
        <v>0</v>
      </c>
      <c r="AV1237">
        <f>IF('Main Data'!P1237="Yes",1,0)</f>
        <v>0</v>
      </c>
      <c r="AW1237">
        <f>IF('Main Data'!AP1237="Yes",1,0)</f>
        <v>0</v>
      </c>
      <c r="AX1237">
        <f>IF(OR('Main Data'!V1237="Yes", 'Main Data'!W1237="Yes",'Main Data'!X1237="Yes"),1,0)</f>
        <v>1</v>
      </c>
      <c r="AY1237">
        <f>IF(OR('Main Data'!Y1237="Yes",'Main Data'!Z1237="Yes"),1,0)</f>
        <v>0</v>
      </c>
      <c r="AZ1237">
        <f>IF('Main Data'!AR1237="Yes",1,0)</f>
        <v>0</v>
      </c>
      <c r="BA1237">
        <f>IF('Main Data'!AS1237="Yes",1,0)</f>
        <v>0</v>
      </c>
      <c r="BB1237">
        <f>IF('Main Data'!AG1237="Yes",1,0)</f>
        <v>0</v>
      </c>
      <c r="BC1237">
        <f>IF('Main Data'!AB1237="Yes",1,0)</f>
        <v>0</v>
      </c>
      <c r="BD1237">
        <f>IF('Main Data'!AA1237="Yes",1,0)</f>
        <v>0</v>
      </c>
      <c r="BE1237">
        <f>IF('Main Data'!AC1237="Yes",1,0)</f>
        <v>0</v>
      </c>
      <c r="BF1237">
        <f>IF('Main Data'!AF1237="Yes",1,0)</f>
        <v>0</v>
      </c>
      <c r="BG1237">
        <f>IF(OR('Main Data'!AI1237="Yes",'Main Data'!AL1237="Yes"),1,0)</f>
        <v>0</v>
      </c>
      <c r="BH1237">
        <f>IF('Main Data'!AJ1237="Yes",1,0)</f>
        <v>0</v>
      </c>
      <c r="BI1237">
        <f>IF('Main Data'!AK1237="Yes",1,0)</f>
        <v>0</v>
      </c>
      <c r="BJ1237">
        <f>IF('Main Data'!AM1237="Yes",1,0)</f>
        <v>0</v>
      </c>
      <c r="BK1237">
        <f>IF('Main Data'!AQ1237="Yes",1,0)</f>
        <v>0</v>
      </c>
      <c r="BL1237" s="21">
        <f t="shared" si="115"/>
        <v>0</v>
      </c>
      <c r="BM1237" s="21">
        <f t="shared" si="116"/>
        <v>1</v>
      </c>
      <c r="BN1237" s="21">
        <f t="shared" si="117"/>
        <v>0</v>
      </c>
      <c r="BO1237" s="21">
        <f t="shared" si="118"/>
        <v>0</v>
      </c>
      <c r="BP1237" s="21">
        <f t="shared" si="119"/>
        <v>0</v>
      </c>
    </row>
    <row r="1238" spans="1:68" x14ac:dyDescent="0.2">
      <c r="A1238">
        <v>1234</v>
      </c>
      <c r="B1238" s="33">
        <f>'Main Data'!C1238</f>
        <v>43597</v>
      </c>
      <c r="C1238">
        <f>'Main Data'!D1238</f>
        <v>439</v>
      </c>
      <c r="D1238" s="26">
        <f>'Main Data'!E1238</f>
        <v>2200</v>
      </c>
      <c r="E1238" s="26">
        <f>'Main Data'!F1238</f>
        <v>2750</v>
      </c>
      <c r="F1238" s="34">
        <f t="shared" si="114"/>
        <v>7.696212639346407</v>
      </c>
      <c r="G1238">
        <f>IF('Main Data'!H1238="AP",1,0)</f>
        <v>0</v>
      </c>
      <c r="H1238">
        <f>IF('Main Data'!H1238="Blancpain",1,0)</f>
        <v>0</v>
      </c>
      <c r="I1238">
        <f>IF('Main Data'!H1238="Breguet",1,0)</f>
        <v>0</v>
      </c>
      <c r="J1238">
        <f>IF('Main Data'!H1238="Breitling",1,0)</f>
        <v>0</v>
      </c>
      <c r="K1238">
        <f>IF('Main Data'!H1238="Cartier",1,0)</f>
        <v>0</v>
      </c>
      <c r="L1238">
        <f>IF('Main Data'!H1238="Gallet",1,0)</f>
        <v>0</v>
      </c>
      <c r="M1238">
        <f>IF('Main Data'!H1238="Girard Perregaux",1,0)</f>
        <v>0</v>
      </c>
      <c r="N1238">
        <f>IF('Main Data'!H1238="Gubelin",1,0)</f>
        <v>0</v>
      </c>
      <c r="O1238">
        <f>IF('Main Data'!H1238="Heuer",1,0)</f>
        <v>0</v>
      </c>
      <c r="P1238">
        <f>IF('Main Data'!H1238="IWC",1,0)</f>
        <v>0</v>
      </c>
      <c r="Q1238">
        <f>IF('Main Data'!H1238="JLC",1,0)</f>
        <v>0</v>
      </c>
      <c r="R1238">
        <f>IF('Main Data'!H1238="Longines",1,0)</f>
        <v>0</v>
      </c>
      <c r="S1238">
        <f>IF('Main Data'!H1238="Movado",1,0)</f>
        <v>0</v>
      </c>
      <c r="T1238">
        <f>IF('Main Data'!H1238="Omega",1,0)</f>
        <v>0</v>
      </c>
      <c r="U1238">
        <f>IF('Main Data'!H1238="Panerai",1,0)</f>
        <v>0</v>
      </c>
      <c r="V1238">
        <f>IF('Main Data'!H1238="Patek",1,0)</f>
        <v>0</v>
      </c>
      <c r="W1238">
        <f>IF('Main Data'!H1238="Rolex",1,0)</f>
        <v>0</v>
      </c>
      <c r="X1238">
        <f>IF('Main Data'!H1238="Tudor",1,0)</f>
        <v>0</v>
      </c>
      <c r="Y1238">
        <f>IF('Main Data'!H1238="Ulysse Nardin",1,0)</f>
        <v>0</v>
      </c>
      <c r="Z1238">
        <f>IF('Main Data'!H1238="Universal Geneve",1,0)</f>
        <v>1</v>
      </c>
      <c r="AA1238">
        <f>IF('Main Data'!H1238="Vacheron",1,0)</f>
        <v>0</v>
      </c>
      <c r="AB1238">
        <f>IF('Main Data'!H1238="Zenith",1,0)</f>
        <v>0</v>
      </c>
      <c r="AC1238">
        <f>IF('Main Data'!J1238="Stainless Steel",1,0)</f>
        <v>0</v>
      </c>
      <c r="AD1238">
        <f>IF('Main Data'!J1238="Two-tone",1,0)</f>
        <v>0</v>
      </c>
      <c r="AE1238">
        <f>IF(OR('Main Data'!J1238="YG 18K",'Main Data'!J1238="YG &lt;18K",'Main Data'!J1238="PG 18K",'Main Data'!J1238="PG &lt;18K",'Main Data'!J1238="WG 18K",'Main Data'!J1238="Mixes of 18K",'Main Data'!J1238="Mixes &lt;18K"),1,0)</f>
        <v>1</v>
      </c>
      <c r="AF1238">
        <f>IF('Main Data'!J1238="Platinum",1,0)</f>
        <v>0</v>
      </c>
      <c r="AG1238">
        <f>IF(OR('Main Data'!J1238="PVD",'Main Data'!J1238="Gold Plate",'Main Data'!J1238="Other"),1,0)</f>
        <v>0</v>
      </c>
      <c r="AH1238">
        <f>IF('Main Data'!N1238="Stainless Steel",1,0)</f>
        <v>0</v>
      </c>
      <c r="AI1238">
        <f>IF('Main Data'!N1238="Leather",1,0)</f>
        <v>1</v>
      </c>
      <c r="AJ1238">
        <f>IF('Main Data'!N1238="Two-tone",1,0)</f>
        <v>0</v>
      </c>
      <c r="AK1238">
        <f>IF(OR('Main Data'!N1238="YG 18K",'Main Data'!N1238="PG 18K",'Main Data'!N1238="WG 18K",'Main Data'!N1238="Mixes of 18K"),1,0)</f>
        <v>0</v>
      </c>
      <c r="AL1238">
        <f>IF(OR(,'Main Data'!N1238="PVD",'Main Data'!N1238="Gold plate"),1,0)</f>
        <v>0</v>
      </c>
      <c r="AM1238">
        <f>IF(OR('Main Data'!AV1238="Yes",'Main Data'!AW1238="Yes",'Main Data'!AU1238="Yes"),1,0)</f>
        <v>0</v>
      </c>
      <c r="AN1238">
        <f>IF(OR(ISTEXT('Main Data'!AX1238), ISTEXT('Main Data'!AY1238)),1,0)</f>
        <v>0</v>
      </c>
      <c r="AO1238">
        <f>IF('Main Data'!AZ1238="Yes",1,0)</f>
        <v>0</v>
      </c>
      <c r="AP1238">
        <f>IF('Main Data'!BA1238="Yes",1,0)</f>
        <v>0</v>
      </c>
      <c r="AQ1238">
        <f>IF('Main Data'!BD1238="Yes",1,0)</f>
        <v>0</v>
      </c>
      <c r="AR1238">
        <f>IF('Main Data'!BE1238="A",1,0)</f>
        <v>0</v>
      </c>
      <c r="AS1238">
        <f>IF('Main Data'!BE1238="AA",1,0)</f>
        <v>1</v>
      </c>
      <c r="AT1238">
        <f>IF('Main Data'!BE1238="AAA",1,0)</f>
        <v>0</v>
      </c>
      <c r="AU1238">
        <f>IF('Main Data'!BE1238="AAAA",1,0)</f>
        <v>0</v>
      </c>
      <c r="AV1238">
        <f>IF('Main Data'!P1238="Yes",1,0)</f>
        <v>0</v>
      </c>
      <c r="AW1238">
        <f>IF('Main Data'!AP1238="Yes",1,0)</f>
        <v>0</v>
      </c>
      <c r="AX1238">
        <f>IF(OR('Main Data'!V1238="Yes", 'Main Data'!W1238="Yes",'Main Data'!X1238="Yes"),1,0)</f>
        <v>0</v>
      </c>
      <c r="AY1238">
        <f>IF(OR('Main Data'!Y1238="Yes",'Main Data'!Z1238="Yes"),1,0)</f>
        <v>0</v>
      </c>
      <c r="AZ1238">
        <f>IF('Main Data'!AR1238="Yes",1,0)</f>
        <v>0</v>
      </c>
      <c r="BA1238">
        <f>IF('Main Data'!AS1238="Yes",1,0)</f>
        <v>0</v>
      </c>
      <c r="BB1238">
        <f>IF('Main Data'!AG1238="Yes",1,0)</f>
        <v>0</v>
      </c>
      <c r="BC1238">
        <f>IF('Main Data'!AB1238="Yes",1,0)</f>
        <v>0</v>
      </c>
      <c r="BD1238">
        <f>IF('Main Data'!AA1238="Yes",1,0)</f>
        <v>0</v>
      </c>
      <c r="BE1238">
        <f>IF('Main Data'!AC1238="Yes",1,0)</f>
        <v>0</v>
      </c>
      <c r="BF1238">
        <f>IF('Main Data'!AF1238="Yes",1,0)</f>
        <v>0</v>
      </c>
      <c r="BG1238">
        <f>IF(OR('Main Data'!AI1238="Yes",'Main Data'!AL1238="Yes"),1,0)</f>
        <v>1</v>
      </c>
      <c r="BH1238">
        <f>IF('Main Data'!AJ1238="Yes",1,0)</f>
        <v>0</v>
      </c>
      <c r="BI1238">
        <f>IF('Main Data'!AK1238="Yes",1,0)</f>
        <v>0</v>
      </c>
      <c r="BJ1238">
        <f>IF('Main Data'!AM1238="Yes",1,0)</f>
        <v>0</v>
      </c>
      <c r="BK1238">
        <f>IF('Main Data'!AQ1238="Yes",1,0)</f>
        <v>0</v>
      </c>
      <c r="BL1238" s="21">
        <f t="shared" si="115"/>
        <v>0</v>
      </c>
      <c r="BM1238" s="21">
        <f t="shared" si="116"/>
        <v>1</v>
      </c>
      <c r="BN1238" s="21">
        <f t="shared" si="117"/>
        <v>0</v>
      </c>
      <c r="BO1238" s="21">
        <f t="shared" si="118"/>
        <v>0</v>
      </c>
      <c r="BP1238" s="21">
        <f t="shared" si="119"/>
        <v>0</v>
      </c>
    </row>
    <row r="1239" spans="1:68" x14ac:dyDescent="0.2">
      <c r="A1239">
        <v>1235</v>
      </c>
      <c r="B1239" s="33">
        <f>'Main Data'!C1239</f>
        <v>43597</v>
      </c>
      <c r="C1239">
        <f>'Main Data'!D1239</f>
        <v>441</v>
      </c>
      <c r="D1239" s="26">
        <f>'Main Data'!E1239</f>
        <v>1300</v>
      </c>
      <c r="E1239" s="26">
        <f>'Main Data'!F1239</f>
        <v>1625</v>
      </c>
      <c r="F1239" s="34">
        <f t="shared" si="114"/>
        <v>7.1701195434496281</v>
      </c>
      <c r="G1239">
        <f>IF('Main Data'!H1239="AP",1,0)</f>
        <v>0</v>
      </c>
      <c r="H1239">
        <f>IF('Main Data'!H1239="Blancpain",1,0)</f>
        <v>0</v>
      </c>
      <c r="I1239">
        <f>IF('Main Data'!H1239="Breguet",1,0)</f>
        <v>0</v>
      </c>
      <c r="J1239">
        <f>IF('Main Data'!H1239="Breitling",1,0)</f>
        <v>0</v>
      </c>
      <c r="K1239">
        <f>IF('Main Data'!H1239="Cartier",1,0)</f>
        <v>0</v>
      </c>
      <c r="L1239">
        <f>IF('Main Data'!H1239="Gallet",1,0)</f>
        <v>0</v>
      </c>
      <c r="M1239">
        <f>IF('Main Data'!H1239="Girard Perregaux",1,0)</f>
        <v>0</v>
      </c>
      <c r="N1239">
        <f>IF('Main Data'!H1239="Gubelin",1,0)</f>
        <v>0</v>
      </c>
      <c r="O1239">
        <f>IF('Main Data'!H1239="Heuer",1,0)</f>
        <v>0</v>
      </c>
      <c r="P1239">
        <f>IF('Main Data'!H1239="IWC",1,0)</f>
        <v>0</v>
      </c>
      <c r="Q1239">
        <f>IF('Main Data'!H1239="JLC",1,0)</f>
        <v>0</v>
      </c>
      <c r="R1239">
        <f>IF('Main Data'!H1239="Longines",1,0)</f>
        <v>0</v>
      </c>
      <c r="S1239">
        <f>IF('Main Data'!H1239="Movado",1,0)</f>
        <v>0</v>
      </c>
      <c r="T1239">
        <f>IF('Main Data'!H1239="Omega",1,0)</f>
        <v>0</v>
      </c>
      <c r="U1239">
        <f>IF('Main Data'!H1239="Panerai",1,0)</f>
        <v>0</v>
      </c>
      <c r="V1239">
        <f>IF('Main Data'!H1239="Patek",1,0)</f>
        <v>0</v>
      </c>
      <c r="W1239">
        <f>IF('Main Data'!H1239="Rolex",1,0)</f>
        <v>0</v>
      </c>
      <c r="X1239">
        <f>IF('Main Data'!H1239="Tudor",1,0)</f>
        <v>0</v>
      </c>
      <c r="Y1239">
        <f>IF('Main Data'!H1239="Ulysse Nardin",1,0)</f>
        <v>1</v>
      </c>
      <c r="Z1239">
        <f>IF('Main Data'!H1239="Universal Geneve",1,0)</f>
        <v>0</v>
      </c>
      <c r="AA1239">
        <f>IF('Main Data'!H1239="Vacheron",1,0)</f>
        <v>0</v>
      </c>
      <c r="AB1239">
        <f>IF('Main Data'!H1239="Zenith",1,0)</f>
        <v>0</v>
      </c>
      <c r="AC1239">
        <f>IF('Main Data'!J1239="Stainless Steel",1,0)</f>
        <v>0</v>
      </c>
      <c r="AD1239">
        <f>IF('Main Data'!J1239="Two-tone",1,0)</f>
        <v>0</v>
      </c>
      <c r="AE1239">
        <f>IF(OR('Main Data'!J1239="YG 18K",'Main Data'!J1239="YG &lt;18K",'Main Data'!J1239="PG 18K",'Main Data'!J1239="PG &lt;18K",'Main Data'!J1239="WG 18K",'Main Data'!J1239="Mixes of 18K",'Main Data'!J1239="Mixes &lt;18K"),1,0)</f>
        <v>1</v>
      </c>
      <c r="AF1239">
        <f>IF('Main Data'!J1239="Platinum",1,0)</f>
        <v>0</v>
      </c>
      <c r="AG1239">
        <f>IF(OR('Main Data'!J1239="PVD",'Main Data'!J1239="Gold Plate",'Main Data'!J1239="Other"),1,0)</f>
        <v>0</v>
      </c>
      <c r="AH1239">
        <f>IF('Main Data'!N1239="Stainless Steel",1,0)</f>
        <v>0</v>
      </c>
      <c r="AI1239">
        <f>IF('Main Data'!N1239="Leather",1,0)</f>
        <v>1</v>
      </c>
      <c r="AJ1239">
        <f>IF('Main Data'!N1239="Two-tone",1,0)</f>
        <v>0</v>
      </c>
      <c r="AK1239">
        <f>IF(OR('Main Data'!N1239="YG 18K",'Main Data'!N1239="PG 18K",'Main Data'!N1239="WG 18K",'Main Data'!N1239="Mixes of 18K"),1,0)</f>
        <v>0</v>
      </c>
      <c r="AL1239">
        <f>IF(OR(,'Main Data'!N1239="PVD",'Main Data'!N1239="Gold plate"),1,0)</f>
        <v>0</v>
      </c>
      <c r="AM1239">
        <f>IF(OR('Main Data'!AV1239="Yes",'Main Data'!AW1239="Yes",'Main Data'!AU1239="Yes"),1,0)</f>
        <v>0</v>
      </c>
      <c r="AN1239">
        <f>IF(OR(ISTEXT('Main Data'!AX1239), ISTEXT('Main Data'!AY1239)),1,0)</f>
        <v>0</v>
      </c>
      <c r="AO1239">
        <f>IF('Main Data'!AZ1239="Yes",1,0)</f>
        <v>0</v>
      </c>
      <c r="AP1239">
        <f>IF('Main Data'!BA1239="Yes",1,0)</f>
        <v>0</v>
      </c>
      <c r="AQ1239">
        <f>IF('Main Data'!BD1239="Yes",1,0)</f>
        <v>0</v>
      </c>
      <c r="AR1239">
        <f>IF('Main Data'!BE1239="A",1,0)</f>
        <v>0</v>
      </c>
      <c r="AS1239">
        <f>IF('Main Data'!BE1239="AA",1,0)</f>
        <v>1</v>
      </c>
      <c r="AT1239">
        <f>IF('Main Data'!BE1239="AAA",1,0)</f>
        <v>0</v>
      </c>
      <c r="AU1239">
        <f>IF('Main Data'!BE1239="AAAA",1,0)</f>
        <v>0</v>
      </c>
      <c r="AV1239">
        <f>IF('Main Data'!P1239="Yes",1,0)</f>
        <v>0</v>
      </c>
      <c r="AW1239">
        <f>IF('Main Data'!AP1239="Yes",1,0)</f>
        <v>0</v>
      </c>
      <c r="AX1239">
        <f>IF(OR('Main Data'!V1239="Yes", 'Main Data'!W1239="Yes",'Main Data'!X1239="Yes"),1,0)</f>
        <v>0</v>
      </c>
      <c r="AY1239">
        <f>IF(OR('Main Data'!Y1239="Yes",'Main Data'!Z1239="Yes"),1,0)</f>
        <v>0</v>
      </c>
      <c r="AZ1239">
        <f>IF('Main Data'!AR1239="Yes",1,0)</f>
        <v>0</v>
      </c>
      <c r="BA1239">
        <f>IF('Main Data'!AS1239="Yes",1,0)</f>
        <v>0</v>
      </c>
      <c r="BB1239">
        <f>IF('Main Data'!AG1239="Yes",1,0)</f>
        <v>0</v>
      </c>
      <c r="BC1239">
        <f>IF('Main Data'!AB1239="Yes",1,0)</f>
        <v>0</v>
      </c>
      <c r="BD1239">
        <f>IF('Main Data'!AA1239="Yes",1,0)</f>
        <v>0</v>
      </c>
      <c r="BE1239">
        <f>IF('Main Data'!AC1239="Yes",1,0)</f>
        <v>0</v>
      </c>
      <c r="BF1239">
        <f>IF('Main Data'!AF1239="Yes",1,0)</f>
        <v>0</v>
      </c>
      <c r="BG1239">
        <f>IF(OR('Main Data'!AI1239="Yes",'Main Data'!AL1239="Yes"),1,0)</f>
        <v>1</v>
      </c>
      <c r="BH1239">
        <f>IF('Main Data'!AJ1239="Yes",1,0)</f>
        <v>0</v>
      </c>
      <c r="BI1239">
        <f>IF('Main Data'!AK1239="Yes",1,0)</f>
        <v>0</v>
      </c>
      <c r="BJ1239">
        <f>IF('Main Data'!AM1239="Yes",1,0)</f>
        <v>0</v>
      </c>
      <c r="BK1239">
        <f>IF('Main Data'!AQ1239="Yes",1,0)</f>
        <v>0</v>
      </c>
      <c r="BL1239" s="21">
        <f t="shared" si="115"/>
        <v>0</v>
      </c>
      <c r="BM1239" s="21">
        <f t="shared" si="116"/>
        <v>1</v>
      </c>
      <c r="BN1239" s="21">
        <f t="shared" si="117"/>
        <v>0</v>
      </c>
      <c r="BO1239" s="21">
        <f t="shared" si="118"/>
        <v>0</v>
      </c>
      <c r="BP1239" s="21">
        <f t="shared" si="119"/>
        <v>0</v>
      </c>
    </row>
    <row r="1240" spans="1:68" x14ac:dyDescent="0.2">
      <c r="A1240">
        <v>1236</v>
      </c>
      <c r="B1240" s="33">
        <f>'Main Data'!C1240</f>
        <v>43597</v>
      </c>
      <c r="C1240">
        <f>'Main Data'!D1240</f>
        <v>442</v>
      </c>
      <c r="D1240" s="26">
        <f>'Main Data'!E1240</f>
        <v>1500</v>
      </c>
      <c r="E1240" s="26">
        <f>'Main Data'!F1240</f>
        <v>1875</v>
      </c>
      <c r="F1240" s="34">
        <f t="shared" si="114"/>
        <v>7.3132203870903014</v>
      </c>
      <c r="G1240">
        <f>IF('Main Data'!H1240="AP",1,0)</f>
        <v>0</v>
      </c>
      <c r="H1240">
        <f>IF('Main Data'!H1240="Blancpain",1,0)</f>
        <v>0</v>
      </c>
      <c r="I1240">
        <f>IF('Main Data'!H1240="Breguet",1,0)</f>
        <v>0</v>
      </c>
      <c r="J1240">
        <f>IF('Main Data'!H1240="Breitling",1,0)</f>
        <v>0</v>
      </c>
      <c r="K1240">
        <f>IF('Main Data'!H1240="Cartier",1,0)</f>
        <v>0</v>
      </c>
      <c r="L1240">
        <f>IF('Main Data'!H1240="Gallet",1,0)</f>
        <v>0</v>
      </c>
      <c r="M1240">
        <f>IF('Main Data'!H1240="Girard Perregaux",1,0)</f>
        <v>0</v>
      </c>
      <c r="N1240">
        <f>IF('Main Data'!H1240="Gubelin",1,0)</f>
        <v>0</v>
      </c>
      <c r="O1240">
        <f>IF('Main Data'!H1240="Heuer",1,0)</f>
        <v>0</v>
      </c>
      <c r="P1240">
        <f>IF('Main Data'!H1240="IWC",1,0)</f>
        <v>0</v>
      </c>
      <c r="Q1240">
        <f>IF('Main Data'!H1240="JLC",1,0)</f>
        <v>1</v>
      </c>
      <c r="R1240">
        <f>IF('Main Data'!H1240="Longines",1,0)</f>
        <v>0</v>
      </c>
      <c r="S1240">
        <f>IF('Main Data'!H1240="Movado",1,0)</f>
        <v>0</v>
      </c>
      <c r="T1240">
        <f>IF('Main Data'!H1240="Omega",1,0)</f>
        <v>0</v>
      </c>
      <c r="U1240">
        <f>IF('Main Data'!H1240="Panerai",1,0)</f>
        <v>0</v>
      </c>
      <c r="V1240">
        <f>IF('Main Data'!H1240="Patek",1,0)</f>
        <v>0</v>
      </c>
      <c r="W1240">
        <f>IF('Main Data'!H1240="Rolex",1,0)</f>
        <v>0</v>
      </c>
      <c r="X1240">
        <f>IF('Main Data'!H1240="Tudor",1,0)</f>
        <v>0</v>
      </c>
      <c r="Y1240">
        <f>IF('Main Data'!H1240="Ulysse Nardin",1,0)</f>
        <v>0</v>
      </c>
      <c r="Z1240">
        <f>IF('Main Data'!H1240="Universal Geneve",1,0)</f>
        <v>0</v>
      </c>
      <c r="AA1240">
        <f>IF('Main Data'!H1240="Vacheron",1,0)</f>
        <v>0</v>
      </c>
      <c r="AB1240">
        <f>IF('Main Data'!H1240="Zenith",1,0)</f>
        <v>0</v>
      </c>
      <c r="AC1240">
        <f>IF('Main Data'!J1240="Stainless Steel",1,0)</f>
        <v>0</v>
      </c>
      <c r="AD1240">
        <f>IF('Main Data'!J1240="Two-tone",1,0)</f>
        <v>0</v>
      </c>
      <c r="AE1240">
        <f>IF(OR('Main Data'!J1240="YG 18K",'Main Data'!J1240="YG &lt;18K",'Main Data'!J1240="PG 18K",'Main Data'!J1240="PG &lt;18K",'Main Data'!J1240="WG 18K",'Main Data'!J1240="Mixes of 18K",'Main Data'!J1240="Mixes &lt;18K"),1,0)</f>
        <v>1</v>
      </c>
      <c r="AF1240">
        <f>IF('Main Data'!J1240="Platinum",1,0)</f>
        <v>0</v>
      </c>
      <c r="AG1240">
        <f>IF(OR('Main Data'!J1240="PVD",'Main Data'!J1240="Gold Plate",'Main Data'!J1240="Other"),1,0)</f>
        <v>0</v>
      </c>
      <c r="AH1240">
        <f>IF('Main Data'!N1240="Stainless Steel",1,0)</f>
        <v>0</v>
      </c>
      <c r="AI1240">
        <f>IF('Main Data'!N1240="Leather",1,0)</f>
        <v>1</v>
      </c>
      <c r="AJ1240">
        <f>IF('Main Data'!N1240="Two-tone",1,0)</f>
        <v>0</v>
      </c>
      <c r="AK1240">
        <f>IF(OR('Main Data'!N1240="YG 18K",'Main Data'!N1240="PG 18K",'Main Data'!N1240="WG 18K",'Main Data'!N1240="Mixes of 18K"),1,0)</f>
        <v>0</v>
      </c>
      <c r="AL1240">
        <f>IF(OR(,'Main Data'!N1240="PVD",'Main Data'!N1240="Gold plate"),1,0)</f>
        <v>0</v>
      </c>
      <c r="AM1240">
        <f>IF(OR('Main Data'!AV1240="Yes",'Main Data'!AW1240="Yes",'Main Data'!AU1240="Yes"),1,0)</f>
        <v>0</v>
      </c>
      <c r="AN1240">
        <f>IF(OR(ISTEXT('Main Data'!AX1240), ISTEXT('Main Data'!AY1240)),1,0)</f>
        <v>0</v>
      </c>
      <c r="AO1240">
        <f>IF('Main Data'!AZ1240="Yes",1,0)</f>
        <v>0</v>
      </c>
      <c r="AP1240">
        <f>IF('Main Data'!BA1240="Yes",1,0)</f>
        <v>0</v>
      </c>
      <c r="AQ1240">
        <f>IF('Main Data'!BD1240="Yes",1,0)</f>
        <v>0</v>
      </c>
      <c r="AR1240">
        <f>IF('Main Data'!BE1240="A",1,0)</f>
        <v>0</v>
      </c>
      <c r="AS1240">
        <f>IF('Main Data'!BE1240="AA",1,0)</f>
        <v>1</v>
      </c>
      <c r="AT1240">
        <f>IF('Main Data'!BE1240="AAA",1,0)</f>
        <v>0</v>
      </c>
      <c r="AU1240">
        <f>IF('Main Data'!BE1240="AAAA",1,0)</f>
        <v>0</v>
      </c>
      <c r="AV1240">
        <f>IF('Main Data'!P1240="Yes",1,0)</f>
        <v>0</v>
      </c>
      <c r="AW1240">
        <f>IF('Main Data'!AP1240="Yes",1,0)</f>
        <v>0</v>
      </c>
      <c r="AX1240">
        <f>IF(OR('Main Data'!V1240="Yes", 'Main Data'!W1240="Yes",'Main Data'!X1240="Yes"),1,0)</f>
        <v>1</v>
      </c>
      <c r="AY1240">
        <f>IF(OR('Main Data'!Y1240="Yes",'Main Data'!Z1240="Yes"),1,0)</f>
        <v>0</v>
      </c>
      <c r="AZ1240">
        <f>IF('Main Data'!AR1240="Yes",1,0)</f>
        <v>0</v>
      </c>
      <c r="BA1240">
        <f>IF('Main Data'!AS1240="Yes",1,0)</f>
        <v>0</v>
      </c>
      <c r="BB1240">
        <f>IF('Main Data'!AG1240="Yes",1,0)</f>
        <v>0</v>
      </c>
      <c r="BC1240">
        <f>IF('Main Data'!AB1240="Yes",1,0)</f>
        <v>0</v>
      </c>
      <c r="BD1240">
        <f>IF('Main Data'!AA1240="Yes",1,0)</f>
        <v>0</v>
      </c>
      <c r="BE1240">
        <f>IF('Main Data'!AC1240="Yes",1,0)</f>
        <v>0</v>
      </c>
      <c r="BF1240">
        <f>IF('Main Data'!AF1240="Yes",1,0)</f>
        <v>0</v>
      </c>
      <c r="BG1240">
        <f>IF(OR('Main Data'!AI1240="Yes",'Main Data'!AL1240="Yes"),1,0)</f>
        <v>0</v>
      </c>
      <c r="BH1240">
        <f>IF('Main Data'!AJ1240="Yes",1,0)</f>
        <v>0</v>
      </c>
      <c r="BI1240">
        <f>IF('Main Data'!AK1240="Yes",1,0)</f>
        <v>0</v>
      </c>
      <c r="BJ1240">
        <f>IF('Main Data'!AM1240="Yes",1,0)</f>
        <v>0</v>
      </c>
      <c r="BK1240">
        <f>IF('Main Data'!AQ1240="Yes",1,0)</f>
        <v>0</v>
      </c>
      <c r="BL1240" s="21">
        <f t="shared" si="115"/>
        <v>0</v>
      </c>
      <c r="BM1240" s="21">
        <f t="shared" si="116"/>
        <v>1</v>
      </c>
      <c r="BN1240" s="21">
        <f t="shared" si="117"/>
        <v>0</v>
      </c>
      <c r="BO1240" s="21">
        <f t="shared" si="118"/>
        <v>0</v>
      </c>
      <c r="BP1240" s="21">
        <f t="shared" si="119"/>
        <v>0</v>
      </c>
    </row>
    <row r="1241" spans="1:68" x14ac:dyDescent="0.2">
      <c r="A1241">
        <v>1237</v>
      </c>
      <c r="B1241" s="33">
        <f>'Main Data'!C1241</f>
        <v>43597</v>
      </c>
      <c r="C1241">
        <f>'Main Data'!D1241</f>
        <v>450</v>
      </c>
      <c r="D1241" s="26">
        <f>'Main Data'!E1241</f>
        <v>11000</v>
      </c>
      <c r="E1241" s="26">
        <f>'Main Data'!F1241</f>
        <v>13750</v>
      </c>
      <c r="F1241" s="34">
        <f t="shared" si="114"/>
        <v>9.3056505517805075</v>
      </c>
      <c r="G1241">
        <f>IF('Main Data'!H1241="AP",1,0)</f>
        <v>0</v>
      </c>
      <c r="H1241">
        <f>IF('Main Data'!H1241="Blancpain",1,0)</f>
        <v>0</v>
      </c>
      <c r="I1241">
        <f>IF('Main Data'!H1241="Breguet",1,0)</f>
        <v>0</v>
      </c>
      <c r="J1241">
        <f>IF('Main Data'!H1241="Breitling",1,0)</f>
        <v>0</v>
      </c>
      <c r="K1241">
        <f>IF('Main Data'!H1241="Cartier",1,0)</f>
        <v>0</v>
      </c>
      <c r="L1241">
        <f>IF('Main Data'!H1241="Gallet",1,0)</f>
        <v>0</v>
      </c>
      <c r="M1241">
        <f>IF('Main Data'!H1241="Girard Perregaux",1,0)</f>
        <v>0</v>
      </c>
      <c r="N1241">
        <f>IF('Main Data'!H1241="Gubelin",1,0)</f>
        <v>0</v>
      </c>
      <c r="O1241">
        <f>IF('Main Data'!H1241="Heuer",1,0)</f>
        <v>1</v>
      </c>
      <c r="P1241">
        <f>IF('Main Data'!H1241="IWC",1,0)</f>
        <v>0</v>
      </c>
      <c r="Q1241">
        <f>IF('Main Data'!H1241="JLC",1,0)</f>
        <v>0</v>
      </c>
      <c r="R1241">
        <f>IF('Main Data'!H1241="Longines",1,0)</f>
        <v>0</v>
      </c>
      <c r="S1241">
        <f>IF('Main Data'!H1241="Movado",1,0)</f>
        <v>0</v>
      </c>
      <c r="T1241">
        <f>IF('Main Data'!H1241="Omega",1,0)</f>
        <v>0</v>
      </c>
      <c r="U1241">
        <f>IF('Main Data'!H1241="Panerai",1,0)</f>
        <v>0</v>
      </c>
      <c r="V1241">
        <f>IF('Main Data'!H1241="Patek",1,0)</f>
        <v>0</v>
      </c>
      <c r="W1241">
        <f>IF('Main Data'!H1241="Rolex",1,0)</f>
        <v>0</v>
      </c>
      <c r="X1241">
        <f>IF('Main Data'!H1241="Tudor",1,0)</f>
        <v>0</v>
      </c>
      <c r="Y1241">
        <f>IF('Main Data'!H1241="Ulysse Nardin",1,0)</f>
        <v>0</v>
      </c>
      <c r="Z1241">
        <f>IF('Main Data'!H1241="Universal Geneve",1,0)</f>
        <v>0</v>
      </c>
      <c r="AA1241">
        <f>IF('Main Data'!H1241="Vacheron",1,0)</f>
        <v>0</v>
      </c>
      <c r="AB1241">
        <f>IF('Main Data'!H1241="Zenith",1,0)</f>
        <v>0</v>
      </c>
      <c r="AC1241">
        <f>IF('Main Data'!J1241="Stainless Steel",1,0)</f>
        <v>0</v>
      </c>
      <c r="AD1241">
        <f>IF('Main Data'!J1241="Two-tone",1,0)</f>
        <v>0</v>
      </c>
      <c r="AE1241">
        <f>IF(OR('Main Data'!J1241="YG 18K",'Main Data'!J1241="YG &lt;18K",'Main Data'!J1241="PG 18K",'Main Data'!J1241="PG &lt;18K",'Main Data'!J1241="WG 18K",'Main Data'!J1241="Mixes of 18K",'Main Data'!J1241="Mixes &lt;18K"),1,0)</f>
        <v>1</v>
      </c>
      <c r="AF1241">
        <f>IF('Main Data'!J1241="Platinum",1,0)</f>
        <v>0</v>
      </c>
      <c r="AG1241">
        <f>IF(OR('Main Data'!J1241="PVD",'Main Data'!J1241="Gold Plate",'Main Data'!J1241="Other"),1,0)</f>
        <v>0</v>
      </c>
      <c r="AH1241">
        <f>IF('Main Data'!N1241="Stainless Steel",1,0)</f>
        <v>0</v>
      </c>
      <c r="AI1241">
        <f>IF('Main Data'!N1241="Leather",1,0)</f>
        <v>1</v>
      </c>
      <c r="AJ1241">
        <f>IF('Main Data'!N1241="Two-tone",1,0)</f>
        <v>0</v>
      </c>
      <c r="AK1241">
        <f>IF(OR('Main Data'!N1241="YG 18K",'Main Data'!N1241="PG 18K",'Main Data'!N1241="WG 18K",'Main Data'!N1241="Mixes of 18K"),1,0)</f>
        <v>0</v>
      </c>
      <c r="AL1241">
        <f>IF(OR(,'Main Data'!N1241="PVD",'Main Data'!N1241="Gold plate"),1,0)</f>
        <v>0</v>
      </c>
      <c r="AM1241">
        <f>IF(OR('Main Data'!AV1241="Yes",'Main Data'!AW1241="Yes",'Main Data'!AU1241="Yes"),1,0)</f>
        <v>0</v>
      </c>
      <c r="AN1241">
        <f>IF(OR(ISTEXT('Main Data'!AX1241), ISTEXT('Main Data'!AY1241)),1,0)</f>
        <v>0</v>
      </c>
      <c r="AO1241">
        <f>IF('Main Data'!AZ1241="Yes",1,0)</f>
        <v>0</v>
      </c>
      <c r="AP1241">
        <f>IF('Main Data'!BA1241="Yes",1,0)</f>
        <v>0</v>
      </c>
      <c r="AQ1241">
        <f>IF('Main Data'!BD1241="Yes",1,0)</f>
        <v>0</v>
      </c>
      <c r="AR1241">
        <f>IF('Main Data'!BE1241="A",1,0)</f>
        <v>0</v>
      </c>
      <c r="AS1241">
        <f>IF('Main Data'!BE1241="AA",1,0)</f>
        <v>0</v>
      </c>
      <c r="AT1241">
        <f>IF('Main Data'!BE1241="AAA",1,0)</f>
        <v>1</v>
      </c>
      <c r="AU1241">
        <f>IF('Main Data'!BE1241="AAAA",1,0)</f>
        <v>0</v>
      </c>
      <c r="AV1241">
        <f>IF('Main Data'!P1241="Yes",1,0)</f>
        <v>0</v>
      </c>
      <c r="AW1241">
        <f>IF('Main Data'!AP1241="Yes",1,0)</f>
        <v>0</v>
      </c>
      <c r="AX1241">
        <f>IF(OR('Main Data'!V1241="Yes", 'Main Data'!W1241="Yes",'Main Data'!X1241="Yes"),1,0)</f>
        <v>1</v>
      </c>
      <c r="AY1241">
        <f>IF(OR('Main Data'!Y1241="Yes",'Main Data'!Z1241="Yes"),1,0)</f>
        <v>0</v>
      </c>
      <c r="AZ1241">
        <f>IF('Main Data'!AR1241="Yes",1,0)</f>
        <v>0</v>
      </c>
      <c r="BA1241">
        <f>IF('Main Data'!AS1241="Yes",1,0)</f>
        <v>0</v>
      </c>
      <c r="BB1241">
        <f>IF('Main Data'!AG1241="Yes",1,0)</f>
        <v>0</v>
      </c>
      <c r="BC1241">
        <f>IF('Main Data'!AB1241="Yes",1,0)</f>
        <v>0</v>
      </c>
      <c r="BD1241">
        <f>IF('Main Data'!AA1241="Yes",1,0)</f>
        <v>0</v>
      </c>
      <c r="BE1241">
        <f>IF('Main Data'!AC1241="Yes",1,0)</f>
        <v>0</v>
      </c>
      <c r="BF1241">
        <f>IF('Main Data'!AF1241="Yes",1,0)</f>
        <v>0</v>
      </c>
      <c r="BG1241">
        <f>IF(OR('Main Data'!AI1241="Yes",'Main Data'!AL1241="Yes"),1,0)</f>
        <v>1</v>
      </c>
      <c r="BH1241">
        <f>IF('Main Data'!AJ1241="Yes",1,0)</f>
        <v>0</v>
      </c>
      <c r="BI1241">
        <f>IF('Main Data'!AK1241="Yes",1,0)</f>
        <v>0</v>
      </c>
      <c r="BJ1241">
        <f>IF('Main Data'!AM1241="Yes",1,0)</f>
        <v>0</v>
      </c>
      <c r="BK1241">
        <f>IF('Main Data'!AQ1241="Yes",1,0)</f>
        <v>0</v>
      </c>
      <c r="BL1241" s="21">
        <f t="shared" si="115"/>
        <v>0</v>
      </c>
      <c r="BM1241" s="21">
        <f t="shared" si="116"/>
        <v>1</v>
      </c>
      <c r="BN1241" s="21">
        <f t="shared" si="117"/>
        <v>0</v>
      </c>
      <c r="BO1241" s="21">
        <f t="shared" si="118"/>
        <v>0</v>
      </c>
      <c r="BP1241" s="21">
        <f t="shared" si="119"/>
        <v>0</v>
      </c>
    </row>
    <row r="1242" spans="1:68" x14ac:dyDescent="0.2">
      <c r="A1242">
        <v>1238</v>
      </c>
      <c r="B1242" s="33">
        <f>'Main Data'!C1242</f>
        <v>43597</v>
      </c>
      <c r="C1242">
        <f>'Main Data'!D1242</f>
        <v>459</v>
      </c>
      <c r="D1242" s="26">
        <f>'Main Data'!E1242</f>
        <v>2400</v>
      </c>
      <c r="E1242" s="26">
        <f>'Main Data'!F1242</f>
        <v>3000</v>
      </c>
      <c r="F1242" s="34">
        <f t="shared" si="114"/>
        <v>7.7832240163360371</v>
      </c>
      <c r="G1242">
        <f>IF('Main Data'!H1242="AP",1,0)</f>
        <v>0</v>
      </c>
      <c r="H1242">
        <f>IF('Main Data'!H1242="Blancpain",1,0)</f>
        <v>0</v>
      </c>
      <c r="I1242">
        <f>IF('Main Data'!H1242="Breguet",1,0)</f>
        <v>0</v>
      </c>
      <c r="J1242">
        <f>IF('Main Data'!H1242="Breitling",1,0)</f>
        <v>0</v>
      </c>
      <c r="K1242">
        <f>IF('Main Data'!H1242="Cartier",1,0)</f>
        <v>0</v>
      </c>
      <c r="L1242">
        <f>IF('Main Data'!H1242="Gallet",1,0)</f>
        <v>0</v>
      </c>
      <c r="M1242">
        <f>IF('Main Data'!H1242="Girard Perregaux",1,0)</f>
        <v>1</v>
      </c>
      <c r="N1242">
        <f>IF('Main Data'!H1242="Gubelin",1,0)</f>
        <v>0</v>
      </c>
      <c r="O1242">
        <f>IF('Main Data'!H1242="Heuer",1,0)</f>
        <v>0</v>
      </c>
      <c r="P1242">
        <f>IF('Main Data'!H1242="IWC",1,0)</f>
        <v>0</v>
      </c>
      <c r="Q1242">
        <f>IF('Main Data'!H1242="JLC",1,0)</f>
        <v>0</v>
      </c>
      <c r="R1242">
        <f>IF('Main Data'!H1242="Longines",1,0)</f>
        <v>0</v>
      </c>
      <c r="S1242">
        <f>IF('Main Data'!H1242="Movado",1,0)</f>
        <v>0</v>
      </c>
      <c r="T1242">
        <f>IF('Main Data'!H1242="Omega",1,0)</f>
        <v>0</v>
      </c>
      <c r="U1242">
        <f>IF('Main Data'!H1242="Panerai",1,0)</f>
        <v>0</v>
      </c>
      <c r="V1242">
        <f>IF('Main Data'!H1242="Patek",1,0)</f>
        <v>0</v>
      </c>
      <c r="W1242">
        <f>IF('Main Data'!H1242="Rolex",1,0)</f>
        <v>0</v>
      </c>
      <c r="X1242">
        <f>IF('Main Data'!H1242="Tudor",1,0)</f>
        <v>0</v>
      </c>
      <c r="Y1242">
        <f>IF('Main Data'!H1242="Ulysse Nardin",1,0)</f>
        <v>0</v>
      </c>
      <c r="Z1242">
        <f>IF('Main Data'!H1242="Universal Geneve",1,0)</f>
        <v>0</v>
      </c>
      <c r="AA1242">
        <f>IF('Main Data'!H1242="Vacheron",1,0)</f>
        <v>0</v>
      </c>
      <c r="AB1242">
        <f>IF('Main Data'!H1242="Zenith",1,0)</f>
        <v>0</v>
      </c>
      <c r="AC1242">
        <f>IF('Main Data'!J1242="Stainless Steel",1,0)</f>
        <v>1</v>
      </c>
      <c r="AD1242">
        <f>IF('Main Data'!J1242="Two-tone",1,0)</f>
        <v>0</v>
      </c>
      <c r="AE1242">
        <f>IF(OR('Main Data'!J1242="YG 18K",'Main Data'!J1242="YG &lt;18K",'Main Data'!J1242="PG 18K",'Main Data'!J1242="PG &lt;18K",'Main Data'!J1242="WG 18K",'Main Data'!J1242="Mixes of 18K",'Main Data'!J1242="Mixes &lt;18K"),1,0)</f>
        <v>0</v>
      </c>
      <c r="AF1242">
        <f>IF('Main Data'!J1242="Platinum",1,0)</f>
        <v>0</v>
      </c>
      <c r="AG1242">
        <f>IF(OR('Main Data'!J1242="PVD",'Main Data'!J1242="Gold Plate",'Main Data'!J1242="Other"),1,0)</f>
        <v>0</v>
      </c>
      <c r="AH1242">
        <f>IF('Main Data'!N1242="Stainless Steel",1,0)</f>
        <v>0</v>
      </c>
      <c r="AI1242">
        <f>IF('Main Data'!N1242="Leather",1,0)</f>
        <v>1</v>
      </c>
      <c r="AJ1242">
        <f>IF('Main Data'!N1242="Two-tone",1,0)</f>
        <v>0</v>
      </c>
      <c r="AK1242">
        <f>IF(OR('Main Data'!N1242="YG 18K",'Main Data'!N1242="PG 18K",'Main Data'!N1242="WG 18K",'Main Data'!N1242="Mixes of 18K"),1,0)</f>
        <v>0</v>
      </c>
      <c r="AL1242">
        <f>IF(OR(,'Main Data'!N1242="PVD",'Main Data'!N1242="Gold plate"),1,0)</f>
        <v>0</v>
      </c>
      <c r="AM1242">
        <f>IF(OR('Main Data'!AV1242="Yes",'Main Data'!AW1242="Yes",'Main Data'!AU1242="Yes"),1,0)</f>
        <v>0</v>
      </c>
      <c r="AN1242">
        <f>IF(OR(ISTEXT('Main Data'!AX1242), ISTEXT('Main Data'!AY1242)),1,0)</f>
        <v>0</v>
      </c>
      <c r="AO1242">
        <f>IF('Main Data'!AZ1242="Yes",1,0)</f>
        <v>0</v>
      </c>
      <c r="AP1242">
        <f>IF('Main Data'!BA1242="Yes",1,0)</f>
        <v>0</v>
      </c>
      <c r="AQ1242">
        <f>IF('Main Data'!BD1242="Yes",1,0)</f>
        <v>0</v>
      </c>
      <c r="AR1242">
        <f>IF('Main Data'!BE1242="A",1,0)</f>
        <v>0</v>
      </c>
      <c r="AS1242">
        <f>IF('Main Data'!BE1242="AA",1,0)</f>
        <v>1</v>
      </c>
      <c r="AT1242">
        <f>IF('Main Data'!BE1242="AAA",1,0)</f>
        <v>0</v>
      </c>
      <c r="AU1242">
        <f>IF('Main Data'!BE1242="AAAA",1,0)</f>
        <v>0</v>
      </c>
      <c r="AV1242">
        <f>IF('Main Data'!P1242="Yes",1,0)</f>
        <v>0</v>
      </c>
      <c r="AW1242">
        <f>IF('Main Data'!AP1242="Yes",1,0)</f>
        <v>0</v>
      </c>
      <c r="AX1242">
        <f>IF(OR('Main Data'!V1242="Yes", 'Main Data'!W1242="Yes",'Main Data'!X1242="Yes"),1,0)</f>
        <v>1</v>
      </c>
      <c r="AY1242">
        <f>IF(OR('Main Data'!Y1242="Yes",'Main Data'!Z1242="Yes"),1,0)</f>
        <v>0</v>
      </c>
      <c r="AZ1242">
        <f>IF('Main Data'!AR1242="Yes",1,0)</f>
        <v>0</v>
      </c>
      <c r="BA1242">
        <f>IF('Main Data'!AS1242="Yes",1,0)</f>
        <v>0</v>
      </c>
      <c r="BB1242">
        <f>IF('Main Data'!AG1242="Yes",1,0)</f>
        <v>0</v>
      </c>
      <c r="BC1242">
        <f>IF('Main Data'!AB1242="Yes",1,0)</f>
        <v>0</v>
      </c>
      <c r="BD1242">
        <f>IF('Main Data'!AA1242="Yes",1,0)</f>
        <v>1</v>
      </c>
      <c r="BE1242">
        <f>IF('Main Data'!AC1242="Yes",1,0)</f>
        <v>0</v>
      </c>
      <c r="BF1242">
        <f>IF('Main Data'!AF1242="Yes",1,0)</f>
        <v>0</v>
      </c>
      <c r="BG1242">
        <f>IF(OR('Main Data'!AI1242="Yes",'Main Data'!AL1242="Yes"),1,0)</f>
        <v>0</v>
      </c>
      <c r="BH1242">
        <f>IF('Main Data'!AJ1242="Yes",1,0)</f>
        <v>0</v>
      </c>
      <c r="BI1242">
        <f>IF('Main Data'!AK1242="Yes",1,0)</f>
        <v>0</v>
      </c>
      <c r="BJ1242">
        <f>IF('Main Data'!AM1242="Yes",1,0)</f>
        <v>0</v>
      </c>
      <c r="BK1242">
        <f>IF('Main Data'!AQ1242="Yes",1,0)</f>
        <v>0</v>
      </c>
      <c r="BL1242" s="21">
        <f t="shared" si="115"/>
        <v>0</v>
      </c>
      <c r="BM1242" s="21">
        <f t="shared" si="116"/>
        <v>1</v>
      </c>
      <c r="BN1242" s="21">
        <f t="shared" si="117"/>
        <v>0</v>
      </c>
      <c r="BO1242" s="21">
        <f t="shared" si="118"/>
        <v>0</v>
      </c>
      <c r="BP1242" s="21">
        <f t="shared" si="119"/>
        <v>0</v>
      </c>
    </row>
    <row r="1243" spans="1:68" x14ac:dyDescent="0.2">
      <c r="A1243">
        <v>1239</v>
      </c>
      <c r="B1243" s="33">
        <f>'Main Data'!C1243</f>
        <v>43597</v>
      </c>
      <c r="C1243">
        <f>'Main Data'!D1243</f>
        <v>465</v>
      </c>
      <c r="D1243" s="26">
        <f>'Main Data'!E1243</f>
        <v>1450</v>
      </c>
      <c r="E1243" s="26">
        <f>'Main Data'!F1243</f>
        <v>1812</v>
      </c>
      <c r="F1243" s="34">
        <f t="shared" si="114"/>
        <v>7.2793188354146201</v>
      </c>
      <c r="G1243">
        <f>IF('Main Data'!H1243="AP",1,0)</f>
        <v>0</v>
      </c>
      <c r="H1243">
        <f>IF('Main Data'!H1243="Blancpain",1,0)</f>
        <v>0</v>
      </c>
      <c r="I1243">
        <f>IF('Main Data'!H1243="Breguet",1,0)</f>
        <v>0</v>
      </c>
      <c r="J1243">
        <f>IF('Main Data'!H1243="Breitling",1,0)</f>
        <v>0</v>
      </c>
      <c r="K1243">
        <f>IF('Main Data'!H1243="Cartier",1,0)</f>
        <v>0</v>
      </c>
      <c r="L1243">
        <f>IF('Main Data'!H1243="Gallet",1,0)</f>
        <v>0</v>
      </c>
      <c r="M1243">
        <f>IF('Main Data'!H1243="Girard Perregaux",1,0)</f>
        <v>0</v>
      </c>
      <c r="N1243">
        <f>IF('Main Data'!H1243="Gubelin",1,0)</f>
        <v>0</v>
      </c>
      <c r="O1243">
        <f>IF('Main Data'!H1243="Heuer",1,0)</f>
        <v>0</v>
      </c>
      <c r="P1243">
        <f>IF('Main Data'!H1243="IWC",1,0)</f>
        <v>0</v>
      </c>
      <c r="Q1243">
        <f>IF('Main Data'!H1243="JLC",1,0)</f>
        <v>0</v>
      </c>
      <c r="R1243">
        <f>IF('Main Data'!H1243="Longines",1,0)</f>
        <v>0</v>
      </c>
      <c r="S1243">
        <f>IF('Main Data'!H1243="Movado",1,0)</f>
        <v>0</v>
      </c>
      <c r="T1243">
        <f>IF('Main Data'!H1243="Omega",1,0)</f>
        <v>1</v>
      </c>
      <c r="U1243">
        <f>IF('Main Data'!H1243="Panerai",1,0)</f>
        <v>0</v>
      </c>
      <c r="V1243">
        <f>IF('Main Data'!H1243="Patek",1,0)</f>
        <v>0</v>
      </c>
      <c r="W1243">
        <f>IF('Main Data'!H1243="Rolex",1,0)</f>
        <v>0</v>
      </c>
      <c r="X1243">
        <f>IF('Main Data'!H1243="Tudor",1,0)</f>
        <v>0</v>
      </c>
      <c r="Y1243">
        <f>IF('Main Data'!H1243="Ulysse Nardin",1,0)</f>
        <v>0</v>
      </c>
      <c r="Z1243">
        <f>IF('Main Data'!H1243="Universal Geneve",1,0)</f>
        <v>0</v>
      </c>
      <c r="AA1243">
        <f>IF('Main Data'!H1243="Vacheron",1,0)</f>
        <v>0</v>
      </c>
      <c r="AB1243">
        <f>IF('Main Data'!H1243="Zenith",1,0)</f>
        <v>0</v>
      </c>
      <c r="AC1243">
        <f>IF('Main Data'!J1243="Stainless Steel",1,0)</f>
        <v>1</v>
      </c>
      <c r="AD1243">
        <f>IF('Main Data'!J1243="Two-tone",1,0)</f>
        <v>0</v>
      </c>
      <c r="AE1243">
        <f>IF(OR('Main Data'!J1243="YG 18K",'Main Data'!J1243="YG &lt;18K",'Main Data'!J1243="PG 18K",'Main Data'!J1243="PG &lt;18K",'Main Data'!J1243="WG 18K",'Main Data'!J1243="Mixes of 18K",'Main Data'!J1243="Mixes &lt;18K"),1,0)</f>
        <v>0</v>
      </c>
      <c r="AF1243">
        <f>IF('Main Data'!J1243="Platinum",1,0)</f>
        <v>0</v>
      </c>
      <c r="AG1243">
        <f>IF(OR('Main Data'!J1243="PVD",'Main Data'!J1243="Gold Plate",'Main Data'!J1243="Other"),1,0)</f>
        <v>0</v>
      </c>
      <c r="AH1243">
        <f>IF('Main Data'!N1243="Stainless Steel",1,0)</f>
        <v>0</v>
      </c>
      <c r="AI1243">
        <f>IF('Main Data'!N1243="Leather",1,0)</f>
        <v>1</v>
      </c>
      <c r="AJ1243">
        <f>IF('Main Data'!N1243="Two-tone",1,0)</f>
        <v>0</v>
      </c>
      <c r="AK1243">
        <f>IF(OR('Main Data'!N1243="YG 18K",'Main Data'!N1243="PG 18K",'Main Data'!N1243="WG 18K",'Main Data'!N1243="Mixes of 18K"),1,0)</f>
        <v>0</v>
      </c>
      <c r="AL1243">
        <f>IF(OR(,'Main Data'!N1243="PVD",'Main Data'!N1243="Gold plate"),1,0)</f>
        <v>0</v>
      </c>
      <c r="AM1243">
        <f>IF(OR('Main Data'!AV1243="Yes",'Main Data'!AW1243="Yes",'Main Data'!AU1243="Yes"),1,0)</f>
        <v>0</v>
      </c>
      <c r="AN1243">
        <f>IF(OR(ISTEXT('Main Data'!AX1243), ISTEXT('Main Data'!AY1243)),1,0)</f>
        <v>0</v>
      </c>
      <c r="AO1243">
        <f>IF('Main Data'!AZ1243="Yes",1,0)</f>
        <v>0</v>
      </c>
      <c r="AP1243">
        <f>IF('Main Data'!BA1243="Yes",1,0)</f>
        <v>0</v>
      </c>
      <c r="AQ1243">
        <f>IF('Main Data'!BD1243="Yes",1,0)</f>
        <v>0</v>
      </c>
      <c r="AR1243">
        <f>IF('Main Data'!BE1243="A",1,0)</f>
        <v>0</v>
      </c>
      <c r="AS1243">
        <f>IF('Main Data'!BE1243="AA",1,0)</f>
        <v>1</v>
      </c>
      <c r="AT1243">
        <f>IF('Main Data'!BE1243="AAA",1,0)</f>
        <v>0</v>
      </c>
      <c r="AU1243">
        <f>IF('Main Data'!BE1243="AAAA",1,0)</f>
        <v>0</v>
      </c>
      <c r="AV1243">
        <f>IF('Main Data'!P1243="Yes",1,0)</f>
        <v>0</v>
      </c>
      <c r="AW1243">
        <f>IF('Main Data'!AP1243="Yes",1,0)</f>
        <v>0</v>
      </c>
      <c r="AX1243">
        <f>IF(OR('Main Data'!V1243="Yes", 'Main Data'!W1243="Yes",'Main Data'!X1243="Yes"),1,0)</f>
        <v>1</v>
      </c>
      <c r="AY1243">
        <f>IF(OR('Main Data'!Y1243="Yes",'Main Data'!Z1243="Yes"),1,0)</f>
        <v>0</v>
      </c>
      <c r="AZ1243">
        <f>IF('Main Data'!AR1243="Yes",1,0)</f>
        <v>0</v>
      </c>
      <c r="BA1243">
        <f>IF('Main Data'!AS1243="Yes",1,0)</f>
        <v>0</v>
      </c>
      <c r="BB1243">
        <f>IF('Main Data'!AG1243="Yes",1,0)</f>
        <v>0</v>
      </c>
      <c r="BC1243">
        <f>IF('Main Data'!AB1243="Yes",1,0)</f>
        <v>0</v>
      </c>
      <c r="BD1243">
        <f>IF('Main Data'!AA1243="Yes",1,0)</f>
        <v>1</v>
      </c>
      <c r="BE1243">
        <f>IF('Main Data'!AC1243="Yes",1,0)</f>
        <v>0</v>
      </c>
      <c r="BF1243">
        <f>IF('Main Data'!AF1243="Yes",1,0)</f>
        <v>0</v>
      </c>
      <c r="BG1243">
        <f>IF(OR('Main Data'!AI1243="Yes",'Main Data'!AL1243="Yes"),1,0)</f>
        <v>0</v>
      </c>
      <c r="BH1243">
        <f>IF('Main Data'!AJ1243="Yes",1,0)</f>
        <v>0</v>
      </c>
      <c r="BI1243">
        <f>IF('Main Data'!AK1243="Yes",1,0)</f>
        <v>0</v>
      </c>
      <c r="BJ1243">
        <f>IF('Main Data'!AM1243="Yes",1,0)</f>
        <v>0</v>
      </c>
      <c r="BK1243">
        <f>IF('Main Data'!AQ1243="Yes",1,0)</f>
        <v>0</v>
      </c>
      <c r="BL1243" s="21">
        <f t="shared" si="115"/>
        <v>0</v>
      </c>
      <c r="BM1243" s="21">
        <f t="shared" si="116"/>
        <v>1</v>
      </c>
      <c r="BN1243" s="21">
        <f t="shared" si="117"/>
        <v>0</v>
      </c>
      <c r="BO1243" s="21">
        <f t="shared" si="118"/>
        <v>0</v>
      </c>
      <c r="BP1243" s="21">
        <f t="shared" si="119"/>
        <v>0</v>
      </c>
    </row>
    <row r="1244" spans="1:68" x14ac:dyDescent="0.2">
      <c r="A1244">
        <v>1240</v>
      </c>
      <c r="B1244" s="33">
        <f>'Main Data'!C1244</f>
        <v>43597</v>
      </c>
      <c r="C1244">
        <f>'Main Data'!D1244</f>
        <v>466</v>
      </c>
      <c r="D1244" s="26">
        <f>'Main Data'!E1244</f>
        <v>1300</v>
      </c>
      <c r="E1244" s="26">
        <f>'Main Data'!F1244</f>
        <v>1625</v>
      </c>
      <c r="F1244" s="34">
        <f t="shared" si="114"/>
        <v>7.1701195434496281</v>
      </c>
      <c r="G1244">
        <f>IF('Main Data'!H1244="AP",1,0)</f>
        <v>0</v>
      </c>
      <c r="H1244">
        <f>IF('Main Data'!H1244="Blancpain",1,0)</f>
        <v>0</v>
      </c>
      <c r="I1244">
        <f>IF('Main Data'!H1244="Breguet",1,0)</f>
        <v>0</v>
      </c>
      <c r="J1244">
        <f>IF('Main Data'!H1244="Breitling",1,0)</f>
        <v>0</v>
      </c>
      <c r="K1244">
        <f>IF('Main Data'!H1244="Cartier",1,0)</f>
        <v>0</v>
      </c>
      <c r="L1244">
        <f>IF('Main Data'!H1244="Gallet",1,0)</f>
        <v>0</v>
      </c>
      <c r="M1244">
        <f>IF('Main Data'!H1244="Girard Perregaux",1,0)</f>
        <v>0</v>
      </c>
      <c r="N1244">
        <f>IF('Main Data'!H1244="Gubelin",1,0)</f>
        <v>0</v>
      </c>
      <c r="O1244">
        <f>IF('Main Data'!H1244="Heuer",1,0)</f>
        <v>0</v>
      </c>
      <c r="P1244">
        <f>IF('Main Data'!H1244="IWC",1,0)</f>
        <v>0</v>
      </c>
      <c r="Q1244">
        <f>IF('Main Data'!H1244="JLC",1,0)</f>
        <v>0</v>
      </c>
      <c r="R1244">
        <f>IF('Main Data'!H1244="Longines",1,0)</f>
        <v>1</v>
      </c>
      <c r="S1244">
        <f>IF('Main Data'!H1244="Movado",1,0)</f>
        <v>0</v>
      </c>
      <c r="T1244">
        <f>IF('Main Data'!H1244="Omega",1,0)</f>
        <v>0</v>
      </c>
      <c r="U1244">
        <f>IF('Main Data'!H1244="Panerai",1,0)</f>
        <v>0</v>
      </c>
      <c r="V1244">
        <f>IF('Main Data'!H1244="Patek",1,0)</f>
        <v>0</v>
      </c>
      <c r="W1244">
        <f>IF('Main Data'!H1244="Rolex",1,0)</f>
        <v>0</v>
      </c>
      <c r="X1244">
        <f>IF('Main Data'!H1244="Tudor",1,0)</f>
        <v>0</v>
      </c>
      <c r="Y1244">
        <f>IF('Main Data'!H1244="Ulysse Nardin",1,0)</f>
        <v>0</v>
      </c>
      <c r="Z1244">
        <f>IF('Main Data'!H1244="Universal Geneve",1,0)</f>
        <v>0</v>
      </c>
      <c r="AA1244">
        <f>IF('Main Data'!H1244="Vacheron",1,0)</f>
        <v>0</v>
      </c>
      <c r="AB1244">
        <f>IF('Main Data'!H1244="Zenith",1,0)</f>
        <v>0</v>
      </c>
      <c r="AC1244">
        <f>IF('Main Data'!J1244="Stainless Steel",1,0)</f>
        <v>1</v>
      </c>
      <c r="AD1244">
        <f>IF('Main Data'!J1244="Two-tone",1,0)</f>
        <v>0</v>
      </c>
      <c r="AE1244">
        <f>IF(OR('Main Data'!J1244="YG 18K",'Main Data'!J1244="YG &lt;18K",'Main Data'!J1244="PG 18K",'Main Data'!J1244="PG &lt;18K",'Main Data'!J1244="WG 18K",'Main Data'!J1244="Mixes of 18K",'Main Data'!J1244="Mixes &lt;18K"),1,0)</f>
        <v>0</v>
      </c>
      <c r="AF1244">
        <f>IF('Main Data'!J1244="Platinum",1,0)</f>
        <v>0</v>
      </c>
      <c r="AG1244">
        <f>IF(OR('Main Data'!J1244="PVD",'Main Data'!J1244="Gold Plate",'Main Data'!J1244="Other"),1,0)</f>
        <v>0</v>
      </c>
      <c r="AH1244">
        <f>IF('Main Data'!N1244="Stainless Steel",1,0)</f>
        <v>0</v>
      </c>
      <c r="AI1244">
        <f>IF('Main Data'!N1244="Leather",1,0)</f>
        <v>1</v>
      </c>
      <c r="AJ1244">
        <f>IF('Main Data'!N1244="Two-tone",1,0)</f>
        <v>0</v>
      </c>
      <c r="AK1244">
        <f>IF(OR('Main Data'!N1244="YG 18K",'Main Data'!N1244="PG 18K",'Main Data'!N1244="WG 18K",'Main Data'!N1244="Mixes of 18K"),1,0)</f>
        <v>0</v>
      </c>
      <c r="AL1244">
        <f>IF(OR(,'Main Data'!N1244="PVD",'Main Data'!N1244="Gold plate"),1,0)</f>
        <v>0</v>
      </c>
      <c r="AM1244">
        <f>IF(OR('Main Data'!AV1244="Yes",'Main Data'!AW1244="Yes",'Main Data'!AU1244="Yes"),1,0)</f>
        <v>0</v>
      </c>
      <c r="AN1244">
        <f>IF(OR(ISTEXT('Main Data'!AX1244), ISTEXT('Main Data'!AY1244)),1,0)</f>
        <v>0</v>
      </c>
      <c r="AO1244">
        <f>IF('Main Data'!AZ1244="Yes",1,0)</f>
        <v>0</v>
      </c>
      <c r="AP1244">
        <f>IF('Main Data'!BA1244="Yes",1,0)</f>
        <v>0</v>
      </c>
      <c r="AQ1244">
        <f>IF('Main Data'!BD1244="Yes",1,0)</f>
        <v>0</v>
      </c>
      <c r="AR1244">
        <f>IF('Main Data'!BE1244="A",1,0)</f>
        <v>0</v>
      </c>
      <c r="AS1244">
        <f>IF('Main Data'!BE1244="AA",1,0)</f>
        <v>1</v>
      </c>
      <c r="AT1244">
        <f>IF('Main Data'!BE1244="AAA",1,0)</f>
        <v>0</v>
      </c>
      <c r="AU1244">
        <f>IF('Main Data'!BE1244="AAAA",1,0)</f>
        <v>0</v>
      </c>
      <c r="AV1244">
        <f>IF('Main Data'!P1244="Yes",1,0)</f>
        <v>0</v>
      </c>
      <c r="AW1244">
        <f>IF('Main Data'!AP1244="Yes",1,0)</f>
        <v>0</v>
      </c>
      <c r="AX1244">
        <f>IF(OR('Main Data'!V1244="Yes", 'Main Data'!W1244="Yes",'Main Data'!X1244="Yes"),1,0)</f>
        <v>1</v>
      </c>
      <c r="AY1244">
        <f>IF(OR('Main Data'!Y1244="Yes",'Main Data'!Z1244="Yes"),1,0)</f>
        <v>0</v>
      </c>
      <c r="AZ1244">
        <f>IF('Main Data'!AR1244="Yes",1,0)</f>
        <v>0</v>
      </c>
      <c r="BA1244">
        <f>IF('Main Data'!AS1244="Yes",1,0)</f>
        <v>0</v>
      </c>
      <c r="BB1244">
        <f>IF('Main Data'!AG1244="Yes",1,0)</f>
        <v>0</v>
      </c>
      <c r="BC1244">
        <f>IF('Main Data'!AB1244="Yes",1,0)</f>
        <v>0</v>
      </c>
      <c r="BD1244">
        <f>IF('Main Data'!AA1244="Yes",1,0)</f>
        <v>1</v>
      </c>
      <c r="BE1244">
        <f>IF('Main Data'!AC1244="Yes",1,0)</f>
        <v>0</v>
      </c>
      <c r="BF1244">
        <f>IF('Main Data'!AF1244="Yes",1,0)</f>
        <v>0</v>
      </c>
      <c r="BG1244">
        <f>IF(OR('Main Data'!AI1244="Yes",'Main Data'!AL1244="Yes"),1,0)</f>
        <v>0</v>
      </c>
      <c r="BH1244">
        <f>IF('Main Data'!AJ1244="Yes",1,0)</f>
        <v>0</v>
      </c>
      <c r="BI1244">
        <f>IF('Main Data'!AK1244="Yes",1,0)</f>
        <v>0</v>
      </c>
      <c r="BJ1244">
        <f>IF('Main Data'!AM1244="Yes",1,0)</f>
        <v>0</v>
      </c>
      <c r="BK1244">
        <f>IF('Main Data'!AQ1244="Yes",1,0)</f>
        <v>0</v>
      </c>
      <c r="BL1244" s="21">
        <f t="shared" si="115"/>
        <v>0</v>
      </c>
      <c r="BM1244" s="21">
        <f t="shared" si="116"/>
        <v>1</v>
      </c>
      <c r="BN1244" s="21">
        <f t="shared" si="117"/>
        <v>0</v>
      </c>
      <c r="BO1244" s="21">
        <f t="shared" si="118"/>
        <v>0</v>
      </c>
      <c r="BP1244" s="21">
        <f t="shared" si="119"/>
        <v>0</v>
      </c>
    </row>
    <row r="1245" spans="1:68" x14ac:dyDescent="0.2">
      <c r="A1245">
        <v>1241</v>
      </c>
      <c r="B1245" s="33">
        <f>'Main Data'!C1245</f>
        <v>43597</v>
      </c>
      <c r="C1245">
        <f>'Main Data'!D1245</f>
        <v>484</v>
      </c>
      <c r="D1245" s="26">
        <f>'Main Data'!E1245</f>
        <v>8000</v>
      </c>
      <c r="E1245" s="26">
        <f>'Main Data'!F1245</f>
        <v>10000</v>
      </c>
      <c r="F1245" s="34">
        <f t="shared" si="114"/>
        <v>8.987196820661973</v>
      </c>
      <c r="G1245">
        <f>IF('Main Data'!H1245="AP",1,0)</f>
        <v>0</v>
      </c>
      <c r="H1245">
        <f>IF('Main Data'!H1245="Blancpain",1,0)</f>
        <v>0</v>
      </c>
      <c r="I1245">
        <f>IF('Main Data'!H1245="Breguet",1,0)</f>
        <v>0</v>
      </c>
      <c r="J1245">
        <f>IF('Main Data'!H1245="Breitling",1,0)</f>
        <v>0</v>
      </c>
      <c r="K1245">
        <f>IF('Main Data'!H1245="Cartier",1,0)</f>
        <v>0</v>
      </c>
      <c r="L1245">
        <f>IF('Main Data'!H1245="Gallet",1,0)</f>
        <v>0</v>
      </c>
      <c r="M1245">
        <f>IF('Main Data'!H1245="Girard Perregaux",1,0)</f>
        <v>0</v>
      </c>
      <c r="N1245">
        <f>IF('Main Data'!H1245="Gubelin",1,0)</f>
        <v>0</v>
      </c>
      <c r="O1245">
        <f>IF('Main Data'!H1245="Heuer",1,0)</f>
        <v>0</v>
      </c>
      <c r="P1245">
        <f>IF('Main Data'!H1245="IWC",1,0)</f>
        <v>0</v>
      </c>
      <c r="Q1245">
        <f>IF('Main Data'!H1245="JLC",1,0)</f>
        <v>0</v>
      </c>
      <c r="R1245">
        <f>IF('Main Data'!H1245="Longines",1,0)</f>
        <v>0</v>
      </c>
      <c r="S1245">
        <f>IF('Main Data'!H1245="Movado",1,0)</f>
        <v>0</v>
      </c>
      <c r="T1245">
        <f>IF('Main Data'!H1245="Omega",1,0)</f>
        <v>0</v>
      </c>
      <c r="U1245">
        <f>IF('Main Data'!H1245="Panerai",1,0)</f>
        <v>0</v>
      </c>
      <c r="V1245">
        <f>IF('Main Data'!H1245="Patek",1,0)</f>
        <v>0</v>
      </c>
      <c r="W1245">
        <f>IF('Main Data'!H1245="Rolex",1,0)</f>
        <v>1</v>
      </c>
      <c r="X1245">
        <f>IF('Main Data'!H1245="Tudor",1,0)</f>
        <v>0</v>
      </c>
      <c r="Y1245">
        <f>IF('Main Data'!H1245="Ulysse Nardin",1,0)</f>
        <v>0</v>
      </c>
      <c r="Z1245">
        <f>IF('Main Data'!H1245="Universal Geneve",1,0)</f>
        <v>0</v>
      </c>
      <c r="AA1245">
        <f>IF('Main Data'!H1245="Vacheron",1,0)</f>
        <v>0</v>
      </c>
      <c r="AB1245">
        <f>IF('Main Data'!H1245="Zenith",1,0)</f>
        <v>0</v>
      </c>
      <c r="AC1245">
        <f>IF('Main Data'!J1245="Stainless Steel",1,0)</f>
        <v>0</v>
      </c>
      <c r="AD1245">
        <f>IF('Main Data'!J1245="Two-tone",1,0)</f>
        <v>0</v>
      </c>
      <c r="AE1245">
        <f>IF(OR('Main Data'!J1245="YG 18K",'Main Data'!J1245="YG &lt;18K",'Main Data'!J1245="PG 18K",'Main Data'!J1245="PG &lt;18K",'Main Data'!J1245="WG 18K",'Main Data'!J1245="Mixes of 18K",'Main Data'!J1245="Mixes &lt;18K"),1,0)</f>
        <v>1</v>
      </c>
      <c r="AF1245">
        <f>IF('Main Data'!J1245="Platinum",1,0)</f>
        <v>0</v>
      </c>
      <c r="AG1245">
        <f>IF(OR('Main Data'!J1245="PVD",'Main Data'!J1245="Gold Plate",'Main Data'!J1245="Other"),1,0)</f>
        <v>0</v>
      </c>
      <c r="AH1245">
        <f>IF('Main Data'!N1245="Stainless Steel",1,0)</f>
        <v>0</v>
      </c>
      <c r="AI1245">
        <f>IF('Main Data'!N1245="Leather",1,0)</f>
        <v>0</v>
      </c>
      <c r="AJ1245">
        <f>IF('Main Data'!N1245="Two-tone",1,0)</f>
        <v>0</v>
      </c>
      <c r="AK1245">
        <f>IF(OR('Main Data'!N1245="YG 18K",'Main Data'!N1245="PG 18K",'Main Data'!N1245="WG 18K",'Main Data'!N1245="Mixes of 18K"),1,0)</f>
        <v>1</v>
      </c>
      <c r="AL1245">
        <f>IF(OR(,'Main Data'!N1245="PVD",'Main Data'!N1245="Gold plate"),1,0)</f>
        <v>0</v>
      </c>
      <c r="AM1245">
        <f>IF(OR('Main Data'!AV1245="Yes",'Main Data'!AW1245="Yes",'Main Data'!AU1245="Yes"),1,0)</f>
        <v>0</v>
      </c>
      <c r="AN1245">
        <f>IF(OR(ISTEXT('Main Data'!AX1245), ISTEXT('Main Data'!AY1245)),1,0)</f>
        <v>0</v>
      </c>
      <c r="AO1245">
        <f>IF('Main Data'!AZ1245="Yes",1,0)</f>
        <v>0</v>
      </c>
      <c r="AP1245">
        <f>IF('Main Data'!BA1245="Yes",1,0)</f>
        <v>0</v>
      </c>
      <c r="AQ1245">
        <f>IF('Main Data'!BD1245="Yes",1,0)</f>
        <v>0</v>
      </c>
      <c r="AR1245">
        <f>IF('Main Data'!BE1245="A",1,0)</f>
        <v>0</v>
      </c>
      <c r="AS1245">
        <f>IF('Main Data'!BE1245="AA",1,0)</f>
        <v>0</v>
      </c>
      <c r="AT1245">
        <f>IF('Main Data'!BE1245="AAA",1,0)</f>
        <v>1</v>
      </c>
      <c r="AU1245">
        <f>IF('Main Data'!BE1245="AAAA",1,0)</f>
        <v>0</v>
      </c>
      <c r="AV1245">
        <f>IF('Main Data'!P1245="Yes",1,0)</f>
        <v>1</v>
      </c>
      <c r="AW1245">
        <f>IF('Main Data'!AP1245="Yes",1,0)</f>
        <v>0</v>
      </c>
      <c r="AX1245">
        <f>IF(OR('Main Data'!V1245="Yes", 'Main Data'!W1245="Yes",'Main Data'!X1245="Yes"),1,0)</f>
        <v>0</v>
      </c>
      <c r="AY1245">
        <f>IF(OR('Main Data'!Y1245="Yes",'Main Data'!Z1245="Yes"),1,0)</f>
        <v>0</v>
      </c>
      <c r="AZ1245">
        <f>IF('Main Data'!AR1245="Yes",1,0)</f>
        <v>0</v>
      </c>
      <c r="BA1245">
        <f>IF('Main Data'!AS1245="Yes",1,0)</f>
        <v>0</v>
      </c>
      <c r="BB1245">
        <f>IF('Main Data'!AG1245="Yes",1,0)</f>
        <v>0</v>
      </c>
      <c r="BC1245">
        <f>IF('Main Data'!AB1245="Yes",1,0)</f>
        <v>0</v>
      </c>
      <c r="BD1245">
        <f>IF('Main Data'!AA1245="Yes",1,0)</f>
        <v>0</v>
      </c>
      <c r="BE1245">
        <f>IF('Main Data'!AC1245="Yes",1,0)</f>
        <v>0</v>
      </c>
      <c r="BF1245">
        <f>IF('Main Data'!AF1245="Yes",1,0)</f>
        <v>0</v>
      </c>
      <c r="BG1245">
        <f>IF(OR('Main Data'!AI1245="Yes",'Main Data'!AL1245="Yes"),1,0)</f>
        <v>0</v>
      </c>
      <c r="BH1245">
        <f>IF('Main Data'!AJ1245="Yes",1,0)</f>
        <v>0</v>
      </c>
      <c r="BI1245">
        <f>IF('Main Data'!AK1245="Yes",1,0)</f>
        <v>0</v>
      </c>
      <c r="BJ1245">
        <f>IF('Main Data'!AM1245="Yes",1,0)</f>
        <v>0</v>
      </c>
      <c r="BK1245">
        <f>IF('Main Data'!AQ1245="Yes",1,0)</f>
        <v>0</v>
      </c>
      <c r="BL1245" s="21">
        <f t="shared" si="115"/>
        <v>0</v>
      </c>
      <c r="BM1245" s="21">
        <f t="shared" si="116"/>
        <v>1</v>
      </c>
      <c r="BN1245" s="21">
        <f t="shared" si="117"/>
        <v>0</v>
      </c>
      <c r="BO1245" s="21">
        <f t="shared" si="118"/>
        <v>0</v>
      </c>
      <c r="BP1245" s="21">
        <f t="shared" si="119"/>
        <v>0</v>
      </c>
    </row>
    <row r="1246" spans="1:68" x14ac:dyDescent="0.2">
      <c r="A1246">
        <v>1242</v>
      </c>
      <c r="B1246" s="33">
        <f>'Main Data'!C1246</f>
        <v>43597</v>
      </c>
      <c r="C1246">
        <f>'Main Data'!D1246</f>
        <v>485</v>
      </c>
      <c r="D1246" s="26">
        <f>'Main Data'!E1246</f>
        <v>1100</v>
      </c>
      <c r="E1246" s="26">
        <f>'Main Data'!F1246</f>
        <v>1375</v>
      </c>
      <c r="F1246" s="34">
        <f t="shared" si="114"/>
        <v>7.0030654587864616</v>
      </c>
      <c r="G1246">
        <f>IF('Main Data'!H1246="AP",1,0)</f>
        <v>0</v>
      </c>
      <c r="H1246">
        <f>IF('Main Data'!H1246="Blancpain",1,0)</f>
        <v>0</v>
      </c>
      <c r="I1246">
        <f>IF('Main Data'!H1246="Breguet",1,0)</f>
        <v>0</v>
      </c>
      <c r="J1246">
        <f>IF('Main Data'!H1246="Breitling",1,0)</f>
        <v>0</v>
      </c>
      <c r="K1246">
        <f>IF('Main Data'!H1246="Cartier",1,0)</f>
        <v>0</v>
      </c>
      <c r="L1246">
        <f>IF('Main Data'!H1246="Gallet",1,0)</f>
        <v>0</v>
      </c>
      <c r="M1246">
        <f>IF('Main Data'!H1246="Girard Perregaux",1,0)</f>
        <v>0</v>
      </c>
      <c r="N1246">
        <f>IF('Main Data'!H1246="Gubelin",1,0)</f>
        <v>0</v>
      </c>
      <c r="O1246">
        <f>IF('Main Data'!H1246="Heuer",1,0)</f>
        <v>0</v>
      </c>
      <c r="P1246">
        <f>IF('Main Data'!H1246="IWC",1,0)</f>
        <v>0</v>
      </c>
      <c r="Q1246">
        <f>IF('Main Data'!H1246="JLC",1,0)</f>
        <v>0</v>
      </c>
      <c r="R1246">
        <f>IF('Main Data'!H1246="Longines",1,0)</f>
        <v>0</v>
      </c>
      <c r="S1246">
        <f>IF('Main Data'!H1246="Movado",1,0)</f>
        <v>0</v>
      </c>
      <c r="T1246">
        <f>IF('Main Data'!H1246="Omega",1,0)</f>
        <v>0</v>
      </c>
      <c r="U1246">
        <f>IF('Main Data'!H1246="Panerai",1,0)</f>
        <v>0</v>
      </c>
      <c r="V1246">
        <f>IF('Main Data'!H1246="Patek",1,0)</f>
        <v>0</v>
      </c>
      <c r="W1246">
        <f>IF('Main Data'!H1246="Rolex",1,0)</f>
        <v>1</v>
      </c>
      <c r="X1246">
        <f>IF('Main Data'!H1246="Tudor",1,0)</f>
        <v>0</v>
      </c>
      <c r="Y1246">
        <f>IF('Main Data'!H1246="Ulysse Nardin",1,0)</f>
        <v>0</v>
      </c>
      <c r="Z1246">
        <f>IF('Main Data'!H1246="Universal Geneve",1,0)</f>
        <v>0</v>
      </c>
      <c r="AA1246">
        <f>IF('Main Data'!H1246="Vacheron",1,0)</f>
        <v>0</v>
      </c>
      <c r="AB1246">
        <f>IF('Main Data'!H1246="Zenith",1,0)</f>
        <v>0</v>
      </c>
      <c r="AC1246">
        <f>IF('Main Data'!J1246="Stainless Steel",1,0)</f>
        <v>0</v>
      </c>
      <c r="AD1246">
        <f>IF('Main Data'!J1246="Two-tone",1,0)</f>
        <v>0</v>
      </c>
      <c r="AE1246">
        <f>IF(OR('Main Data'!J1246="YG 18K",'Main Data'!J1246="YG &lt;18K",'Main Data'!J1246="PG 18K",'Main Data'!J1246="PG &lt;18K",'Main Data'!J1246="WG 18K",'Main Data'!J1246="Mixes of 18K",'Main Data'!J1246="Mixes &lt;18K"),1,0)</f>
        <v>1</v>
      </c>
      <c r="AF1246">
        <f>IF('Main Data'!J1246="Platinum",1,0)</f>
        <v>0</v>
      </c>
      <c r="AG1246">
        <f>IF(OR('Main Data'!J1246="PVD",'Main Data'!J1246="Gold Plate",'Main Data'!J1246="Other"),1,0)</f>
        <v>0</v>
      </c>
      <c r="AH1246">
        <f>IF('Main Data'!N1246="Stainless Steel",1,0)</f>
        <v>0</v>
      </c>
      <c r="AI1246">
        <f>IF('Main Data'!N1246="Leather",1,0)</f>
        <v>1</v>
      </c>
      <c r="AJ1246">
        <f>IF('Main Data'!N1246="Two-tone",1,0)</f>
        <v>0</v>
      </c>
      <c r="AK1246">
        <f>IF(OR('Main Data'!N1246="YG 18K",'Main Data'!N1246="PG 18K",'Main Data'!N1246="WG 18K",'Main Data'!N1246="Mixes of 18K"),1,0)</f>
        <v>0</v>
      </c>
      <c r="AL1246">
        <f>IF(OR(,'Main Data'!N1246="PVD",'Main Data'!N1246="Gold plate"),1,0)</f>
        <v>0</v>
      </c>
      <c r="AM1246">
        <f>IF(OR('Main Data'!AV1246="Yes",'Main Data'!AW1246="Yes",'Main Data'!AU1246="Yes"),1,0)</f>
        <v>0</v>
      </c>
      <c r="AN1246">
        <f>IF(OR(ISTEXT('Main Data'!AX1246), ISTEXT('Main Data'!AY1246)),1,0)</f>
        <v>0</v>
      </c>
      <c r="AO1246">
        <f>IF('Main Data'!AZ1246="Yes",1,0)</f>
        <v>0</v>
      </c>
      <c r="AP1246">
        <f>IF('Main Data'!BA1246="Yes",1,0)</f>
        <v>0</v>
      </c>
      <c r="AQ1246">
        <f>IF('Main Data'!BD1246="Yes",1,0)</f>
        <v>0</v>
      </c>
      <c r="AR1246">
        <f>IF('Main Data'!BE1246="A",1,0)</f>
        <v>0</v>
      </c>
      <c r="AS1246">
        <f>IF('Main Data'!BE1246="AA",1,0)</f>
        <v>1</v>
      </c>
      <c r="AT1246">
        <f>IF('Main Data'!BE1246="AAA",1,0)</f>
        <v>0</v>
      </c>
      <c r="AU1246">
        <f>IF('Main Data'!BE1246="AAAA",1,0)</f>
        <v>0</v>
      </c>
      <c r="AV1246">
        <f>IF('Main Data'!P1246="Yes",1,0)</f>
        <v>1</v>
      </c>
      <c r="AW1246">
        <f>IF('Main Data'!AP1246="Yes",1,0)</f>
        <v>0</v>
      </c>
      <c r="AX1246">
        <f>IF(OR('Main Data'!V1246="Yes", 'Main Data'!W1246="Yes",'Main Data'!X1246="Yes"),1,0)</f>
        <v>0</v>
      </c>
      <c r="AY1246">
        <f>IF(OR('Main Data'!Y1246="Yes",'Main Data'!Z1246="Yes"),1,0)</f>
        <v>0</v>
      </c>
      <c r="AZ1246">
        <f>IF('Main Data'!AR1246="Yes",1,0)</f>
        <v>0</v>
      </c>
      <c r="BA1246">
        <f>IF('Main Data'!AS1246="Yes",1,0)</f>
        <v>0</v>
      </c>
      <c r="BB1246">
        <f>IF('Main Data'!AG1246="Yes",1,0)</f>
        <v>0</v>
      </c>
      <c r="BC1246">
        <f>IF('Main Data'!AB1246="Yes",1,0)</f>
        <v>0</v>
      </c>
      <c r="BD1246">
        <f>IF('Main Data'!AA1246="Yes",1,0)</f>
        <v>0</v>
      </c>
      <c r="BE1246">
        <f>IF('Main Data'!AC1246="Yes",1,0)</f>
        <v>0</v>
      </c>
      <c r="BF1246">
        <f>IF('Main Data'!AF1246="Yes",1,0)</f>
        <v>0</v>
      </c>
      <c r="BG1246">
        <f>IF(OR('Main Data'!AI1246="Yes",'Main Data'!AL1246="Yes"),1,0)</f>
        <v>0</v>
      </c>
      <c r="BH1246">
        <f>IF('Main Data'!AJ1246="Yes",1,0)</f>
        <v>0</v>
      </c>
      <c r="BI1246">
        <f>IF('Main Data'!AK1246="Yes",1,0)</f>
        <v>0</v>
      </c>
      <c r="BJ1246">
        <f>IF('Main Data'!AM1246="Yes",1,0)</f>
        <v>0</v>
      </c>
      <c r="BK1246">
        <f>IF('Main Data'!AQ1246="Yes",1,0)</f>
        <v>0</v>
      </c>
      <c r="BL1246" s="21">
        <f t="shared" si="115"/>
        <v>0</v>
      </c>
      <c r="BM1246" s="21">
        <f t="shared" si="116"/>
        <v>1</v>
      </c>
      <c r="BN1246" s="21">
        <f t="shared" si="117"/>
        <v>0</v>
      </c>
      <c r="BO1246" s="21">
        <f t="shared" si="118"/>
        <v>0</v>
      </c>
      <c r="BP1246" s="21">
        <f t="shared" si="119"/>
        <v>0</v>
      </c>
    </row>
    <row r="1247" spans="1:68" x14ac:dyDescent="0.2">
      <c r="A1247">
        <v>1243</v>
      </c>
      <c r="B1247" s="33">
        <f>'Main Data'!C1247</f>
        <v>43597</v>
      </c>
      <c r="C1247">
        <f>'Main Data'!D1247</f>
        <v>488</v>
      </c>
      <c r="D1247" s="26">
        <f>'Main Data'!E1247</f>
        <v>25000</v>
      </c>
      <c r="E1247" s="26">
        <f>'Main Data'!F1247</f>
        <v>31250</v>
      </c>
      <c r="F1247" s="34">
        <f t="shared" si="114"/>
        <v>10.126631103850338</v>
      </c>
      <c r="G1247">
        <f>IF('Main Data'!H1247="AP",1,0)</f>
        <v>0</v>
      </c>
      <c r="H1247">
        <f>IF('Main Data'!H1247="Blancpain",1,0)</f>
        <v>0</v>
      </c>
      <c r="I1247">
        <f>IF('Main Data'!H1247="Breguet",1,0)</f>
        <v>0</v>
      </c>
      <c r="J1247">
        <f>IF('Main Data'!H1247="Breitling",1,0)</f>
        <v>0</v>
      </c>
      <c r="K1247">
        <f>IF('Main Data'!H1247="Cartier",1,0)</f>
        <v>0</v>
      </c>
      <c r="L1247">
        <f>IF('Main Data'!H1247="Gallet",1,0)</f>
        <v>0</v>
      </c>
      <c r="M1247">
        <f>IF('Main Data'!H1247="Girard Perregaux",1,0)</f>
        <v>0</v>
      </c>
      <c r="N1247">
        <f>IF('Main Data'!H1247="Gubelin",1,0)</f>
        <v>0</v>
      </c>
      <c r="O1247">
        <f>IF('Main Data'!H1247="Heuer",1,0)</f>
        <v>0</v>
      </c>
      <c r="P1247">
        <f>IF('Main Data'!H1247="IWC",1,0)</f>
        <v>0</v>
      </c>
      <c r="Q1247">
        <f>IF('Main Data'!H1247="JLC",1,0)</f>
        <v>0</v>
      </c>
      <c r="R1247">
        <f>IF('Main Data'!H1247="Longines",1,0)</f>
        <v>0</v>
      </c>
      <c r="S1247">
        <f>IF('Main Data'!H1247="Movado",1,0)</f>
        <v>0</v>
      </c>
      <c r="T1247">
        <f>IF('Main Data'!H1247="Omega",1,0)</f>
        <v>0</v>
      </c>
      <c r="U1247">
        <f>IF('Main Data'!H1247="Panerai",1,0)</f>
        <v>0</v>
      </c>
      <c r="V1247">
        <f>IF('Main Data'!H1247="Patek",1,0)</f>
        <v>0</v>
      </c>
      <c r="W1247">
        <f>IF('Main Data'!H1247="Rolex",1,0)</f>
        <v>0</v>
      </c>
      <c r="X1247">
        <f>IF('Main Data'!H1247="Tudor",1,0)</f>
        <v>1</v>
      </c>
      <c r="Y1247">
        <f>IF('Main Data'!H1247="Ulysse Nardin",1,0)</f>
        <v>0</v>
      </c>
      <c r="Z1247">
        <f>IF('Main Data'!H1247="Universal Geneve",1,0)</f>
        <v>0</v>
      </c>
      <c r="AA1247">
        <f>IF('Main Data'!H1247="Vacheron",1,0)</f>
        <v>0</v>
      </c>
      <c r="AB1247">
        <f>IF('Main Data'!H1247="Zenith",1,0)</f>
        <v>0</v>
      </c>
      <c r="AC1247">
        <f>IF('Main Data'!J1247="Stainless Steel",1,0)</f>
        <v>1</v>
      </c>
      <c r="AD1247">
        <f>IF('Main Data'!J1247="Two-tone",1,0)</f>
        <v>0</v>
      </c>
      <c r="AE1247">
        <f>IF(OR('Main Data'!J1247="YG 18K",'Main Data'!J1247="YG &lt;18K",'Main Data'!J1247="PG 18K",'Main Data'!J1247="PG &lt;18K",'Main Data'!J1247="WG 18K",'Main Data'!J1247="Mixes of 18K",'Main Data'!J1247="Mixes &lt;18K"),1,0)</f>
        <v>0</v>
      </c>
      <c r="AF1247">
        <f>IF('Main Data'!J1247="Platinum",1,0)</f>
        <v>0</v>
      </c>
      <c r="AG1247">
        <f>IF(OR('Main Data'!J1247="PVD",'Main Data'!J1247="Gold Plate",'Main Data'!J1247="Other"),1,0)</f>
        <v>0</v>
      </c>
      <c r="AH1247">
        <f>IF('Main Data'!N1247="Stainless Steel",1,0)</f>
        <v>1</v>
      </c>
      <c r="AI1247">
        <f>IF('Main Data'!N1247="Leather",1,0)</f>
        <v>0</v>
      </c>
      <c r="AJ1247">
        <f>IF('Main Data'!N1247="Two-tone",1,0)</f>
        <v>0</v>
      </c>
      <c r="AK1247">
        <f>IF(OR('Main Data'!N1247="YG 18K",'Main Data'!N1247="PG 18K",'Main Data'!N1247="WG 18K",'Main Data'!N1247="Mixes of 18K"),1,0)</f>
        <v>0</v>
      </c>
      <c r="AL1247">
        <f>IF(OR(,'Main Data'!N1247="PVD",'Main Data'!N1247="Gold plate"),1,0)</f>
        <v>0</v>
      </c>
      <c r="AM1247">
        <f>IF(OR('Main Data'!AV1247="Yes",'Main Data'!AW1247="Yes",'Main Data'!AU1247="Yes"),1,0)</f>
        <v>0</v>
      </c>
      <c r="AN1247">
        <f>IF(OR(ISTEXT('Main Data'!AX1247), ISTEXT('Main Data'!AY1247)),1,0)</f>
        <v>0</v>
      </c>
      <c r="AO1247">
        <f>IF('Main Data'!AZ1247="Yes",1,0)</f>
        <v>0</v>
      </c>
      <c r="AP1247">
        <f>IF('Main Data'!BA1247="Yes",1,0)</f>
        <v>0</v>
      </c>
      <c r="AQ1247">
        <f>IF('Main Data'!BD1247="Yes",1,0)</f>
        <v>0</v>
      </c>
      <c r="AR1247">
        <f>IF('Main Data'!BE1247="A",1,0)</f>
        <v>0</v>
      </c>
      <c r="AS1247">
        <f>IF('Main Data'!BE1247="AA",1,0)</f>
        <v>0</v>
      </c>
      <c r="AT1247">
        <f>IF('Main Data'!BE1247="AAA",1,0)</f>
        <v>0</v>
      </c>
      <c r="AU1247">
        <f>IF('Main Data'!BE1247="AAAA",1,0)</f>
        <v>1</v>
      </c>
      <c r="AV1247">
        <f>IF('Main Data'!P1247="Yes",1,0)</f>
        <v>1</v>
      </c>
      <c r="AW1247">
        <f>IF('Main Data'!AP1247="Yes",1,0)</f>
        <v>0</v>
      </c>
      <c r="AX1247">
        <f>IF(OR('Main Data'!V1247="Yes", 'Main Data'!W1247="Yes",'Main Data'!X1247="Yes"),1,0)</f>
        <v>0</v>
      </c>
      <c r="AY1247">
        <f>IF(OR('Main Data'!Y1247="Yes",'Main Data'!Z1247="Yes"),1,0)</f>
        <v>0</v>
      </c>
      <c r="AZ1247">
        <f>IF('Main Data'!AR1247="Yes",1,0)</f>
        <v>0</v>
      </c>
      <c r="BA1247">
        <f>IF('Main Data'!AS1247="Yes",1,0)</f>
        <v>0</v>
      </c>
      <c r="BB1247">
        <f>IF('Main Data'!AG1247="Yes",1,0)</f>
        <v>0</v>
      </c>
      <c r="BC1247">
        <f>IF('Main Data'!AB1247="Yes",1,0)</f>
        <v>0</v>
      </c>
      <c r="BD1247">
        <f>IF('Main Data'!AA1247="Yes",1,0)</f>
        <v>1</v>
      </c>
      <c r="BE1247">
        <f>IF('Main Data'!AC1247="Yes",1,0)</f>
        <v>0</v>
      </c>
      <c r="BF1247">
        <f>IF('Main Data'!AF1247="Yes",1,0)</f>
        <v>0</v>
      </c>
      <c r="BG1247">
        <f>IF(OR('Main Data'!AI1247="Yes",'Main Data'!AL1247="Yes"),1,0)</f>
        <v>0</v>
      </c>
      <c r="BH1247">
        <f>IF('Main Data'!AJ1247="Yes",1,0)</f>
        <v>0</v>
      </c>
      <c r="BI1247">
        <f>IF('Main Data'!AK1247="Yes",1,0)</f>
        <v>0</v>
      </c>
      <c r="BJ1247">
        <f>IF('Main Data'!AM1247="Yes",1,0)</f>
        <v>0</v>
      </c>
      <c r="BK1247">
        <f>IF('Main Data'!AQ1247="Yes",1,0)</f>
        <v>0</v>
      </c>
      <c r="BL1247" s="21">
        <f t="shared" si="115"/>
        <v>0</v>
      </c>
      <c r="BM1247" s="21">
        <f t="shared" si="116"/>
        <v>1</v>
      </c>
      <c r="BN1247" s="21">
        <f t="shared" si="117"/>
        <v>0</v>
      </c>
      <c r="BO1247" s="21">
        <f t="shared" si="118"/>
        <v>0</v>
      </c>
      <c r="BP1247" s="21">
        <f t="shared" si="119"/>
        <v>0</v>
      </c>
    </row>
    <row r="1248" spans="1:68" x14ac:dyDescent="0.2">
      <c r="A1248">
        <v>1244</v>
      </c>
      <c r="B1248" s="33">
        <f>'Main Data'!C1248</f>
        <v>43597</v>
      </c>
      <c r="C1248">
        <f>'Main Data'!D1248</f>
        <v>489</v>
      </c>
      <c r="D1248" s="26">
        <f>'Main Data'!E1248</f>
        <v>3600</v>
      </c>
      <c r="E1248" s="26">
        <f>'Main Data'!F1248</f>
        <v>4500</v>
      </c>
      <c r="F1248" s="34">
        <f t="shared" si="114"/>
        <v>8.1886891244442008</v>
      </c>
      <c r="G1248">
        <f>IF('Main Data'!H1248="AP",1,0)</f>
        <v>0</v>
      </c>
      <c r="H1248">
        <f>IF('Main Data'!H1248="Blancpain",1,0)</f>
        <v>0</v>
      </c>
      <c r="I1248">
        <f>IF('Main Data'!H1248="Breguet",1,0)</f>
        <v>0</v>
      </c>
      <c r="J1248">
        <f>IF('Main Data'!H1248="Breitling",1,0)</f>
        <v>0</v>
      </c>
      <c r="K1248">
        <f>IF('Main Data'!H1248="Cartier",1,0)</f>
        <v>0</v>
      </c>
      <c r="L1248">
        <f>IF('Main Data'!H1248="Gallet",1,0)</f>
        <v>0</v>
      </c>
      <c r="M1248">
        <f>IF('Main Data'!H1248="Girard Perregaux",1,0)</f>
        <v>0</v>
      </c>
      <c r="N1248">
        <f>IF('Main Data'!H1248="Gubelin",1,0)</f>
        <v>0</v>
      </c>
      <c r="O1248">
        <f>IF('Main Data'!H1248="Heuer",1,0)</f>
        <v>0</v>
      </c>
      <c r="P1248">
        <f>IF('Main Data'!H1248="IWC",1,0)</f>
        <v>0</v>
      </c>
      <c r="Q1248">
        <f>IF('Main Data'!H1248="JLC",1,0)</f>
        <v>0</v>
      </c>
      <c r="R1248">
        <f>IF('Main Data'!H1248="Longines",1,0)</f>
        <v>0</v>
      </c>
      <c r="S1248">
        <f>IF('Main Data'!H1248="Movado",1,0)</f>
        <v>0</v>
      </c>
      <c r="T1248">
        <f>IF('Main Data'!H1248="Omega",1,0)</f>
        <v>0</v>
      </c>
      <c r="U1248">
        <f>IF('Main Data'!H1248="Panerai",1,0)</f>
        <v>0</v>
      </c>
      <c r="V1248">
        <f>IF('Main Data'!H1248="Patek",1,0)</f>
        <v>0</v>
      </c>
      <c r="W1248">
        <f>IF('Main Data'!H1248="Rolex",1,0)</f>
        <v>0</v>
      </c>
      <c r="X1248">
        <f>IF('Main Data'!H1248="Tudor",1,0)</f>
        <v>1</v>
      </c>
      <c r="Y1248">
        <f>IF('Main Data'!H1248="Ulysse Nardin",1,0)</f>
        <v>0</v>
      </c>
      <c r="Z1248">
        <f>IF('Main Data'!H1248="Universal Geneve",1,0)</f>
        <v>0</v>
      </c>
      <c r="AA1248">
        <f>IF('Main Data'!H1248="Vacheron",1,0)</f>
        <v>0</v>
      </c>
      <c r="AB1248">
        <f>IF('Main Data'!H1248="Zenith",1,0)</f>
        <v>0</v>
      </c>
      <c r="AC1248">
        <f>IF('Main Data'!J1248="Stainless Steel",1,0)</f>
        <v>1</v>
      </c>
      <c r="AD1248">
        <f>IF('Main Data'!J1248="Two-tone",1,0)</f>
        <v>0</v>
      </c>
      <c r="AE1248">
        <f>IF(OR('Main Data'!J1248="YG 18K",'Main Data'!J1248="YG &lt;18K",'Main Data'!J1248="PG 18K",'Main Data'!J1248="PG &lt;18K",'Main Data'!J1248="WG 18K",'Main Data'!J1248="Mixes of 18K",'Main Data'!J1248="Mixes &lt;18K"),1,0)</f>
        <v>0</v>
      </c>
      <c r="AF1248">
        <f>IF('Main Data'!J1248="Platinum",1,0)</f>
        <v>0</v>
      </c>
      <c r="AG1248">
        <f>IF(OR('Main Data'!J1248="PVD",'Main Data'!J1248="Gold Plate",'Main Data'!J1248="Other"),1,0)</f>
        <v>0</v>
      </c>
      <c r="AH1248">
        <f>IF('Main Data'!N1248="Stainless Steel",1,0)</f>
        <v>1</v>
      </c>
      <c r="AI1248">
        <f>IF('Main Data'!N1248="Leather",1,0)</f>
        <v>0</v>
      </c>
      <c r="AJ1248">
        <f>IF('Main Data'!N1248="Two-tone",1,0)</f>
        <v>0</v>
      </c>
      <c r="AK1248">
        <f>IF(OR('Main Data'!N1248="YG 18K",'Main Data'!N1248="PG 18K",'Main Data'!N1248="WG 18K",'Main Data'!N1248="Mixes of 18K"),1,0)</f>
        <v>0</v>
      </c>
      <c r="AL1248">
        <f>IF(OR(,'Main Data'!N1248="PVD",'Main Data'!N1248="Gold plate"),1,0)</f>
        <v>0</v>
      </c>
      <c r="AM1248">
        <f>IF(OR('Main Data'!AV1248="Yes",'Main Data'!AW1248="Yes",'Main Data'!AU1248="Yes"),1,0)</f>
        <v>0</v>
      </c>
      <c r="AN1248">
        <f>IF(OR(ISTEXT('Main Data'!AX1248), ISTEXT('Main Data'!AY1248)),1,0)</f>
        <v>0</v>
      </c>
      <c r="AO1248">
        <f>IF('Main Data'!AZ1248="Yes",1,0)</f>
        <v>0</v>
      </c>
      <c r="AP1248">
        <f>IF('Main Data'!BA1248="Yes",1,0)</f>
        <v>0</v>
      </c>
      <c r="AQ1248">
        <f>IF('Main Data'!BD1248="Yes",1,0)</f>
        <v>0</v>
      </c>
      <c r="AR1248">
        <f>IF('Main Data'!BE1248="A",1,0)</f>
        <v>0</v>
      </c>
      <c r="AS1248">
        <f>IF('Main Data'!BE1248="AA",1,0)</f>
        <v>0</v>
      </c>
      <c r="AT1248">
        <f>IF('Main Data'!BE1248="AAA",1,0)</f>
        <v>1</v>
      </c>
      <c r="AU1248">
        <f>IF('Main Data'!BE1248="AAAA",1,0)</f>
        <v>0</v>
      </c>
      <c r="AV1248">
        <f>IF('Main Data'!P1248="Yes",1,0)</f>
        <v>0</v>
      </c>
      <c r="AW1248">
        <f>IF('Main Data'!AP1248="Yes",1,0)</f>
        <v>0</v>
      </c>
      <c r="AX1248">
        <f>IF(OR('Main Data'!V1248="Yes", 'Main Data'!W1248="Yes",'Main Data'!X1248="Yes"),1,0)</f>
        <v>0</v>
      </c>
      <c r="AY1248">
        <f>IF(OR('Main Data'!Y1248="Yes",'Main Data'!Z1248="Yes"),1,0)</f>
        <v>0</v>
      </c>
      <c r="AZ1248">
        <f>IF('Main Data'!AR1248="Yes",1,0)</f>
        <v>0</v>
      </c>
      <c r="BA1248">
        <f>IF('Main Data'!AS1248="Yes",1,0)</f>
        <v>1</v>
      </c>
      <c r="BB1248">
        <f>IF('Main Data'!AG1248="Yes",1,0)</f>
        <v>0</v>
      </c>
      <c r="BC1248">
        <f>IF('Main Data'!AB1248="Yes",1,0)</f>
        <v>0</v>
      </c>
      <c r="BD1248">
        <f>IF('Main Data'!AA1248="Yes",1,0)</f>
        <v>0</v>
      </c>
      <c r="BE1248">
        <f>IF('Main Data'!AC1248="Yes",1,0)</f>
        <v>0</v>
      </c>
      <c r="BF1248">
        <f>IF('Main Data'!AF1248="Yes",1,0)</f>
        <v>0</v>
      </c>
      <c r="BG1248">
        <f>IF(OR('Main Data'!AI1248="Yes",'Main Data'!AL1248="Yes"),1,0)</f>
        <v>0</v>
      </c>
      <c r="BH1248">
        <f>IF('Main Data'!AJ1248="Yes",1,0)</f>
        <v>0</v>
      </c>
      <c r="BI1248">
        <f>IF('Main Data'!AK1248="Yes",1,0)</f>
        <v>0</v>
      </c>
      <c r="BJ1248">
        <f>IF('Main Data'!AM1248="Yes",1,0)</f>
        <v>0</v>
      </c>
      <c r="BK1248">
        <f>IF('Main Data'!AQ1248="Yes",1,0)</f>
        <v>0</v>
      </c>
      <c r="BL1248" s="21">
        <f t="shared" si="115"/>
        <v>0</v>
      </c>
      <c r="BM1248" s="21">
        <f t="shared" si="116"/>
        <v>1</v>
      </c>
      <c r="BN1248" s="21">
        <f t="shared" si="117"/>
        <v>0</v>
      </c>
      <c r="BO1248" s="21">
        <f t="shared" si="118"/>
        <v>0</v>
      </c>
      <c r="BP1248" s="21">
        <f t="shared" si="119"/>
        <v>0</v>
      </c>
    </row>
    <row r="1249" spans="1:68" x14ac:dyDescent="0.2">
      <c r="A1249">
        <v>1245</v>
      </c>
      <c r="B1249" s="33">
        <f>'Main Data'!C1249</f>
        <v>43597</v>
      </c>
      <c r="C1249">
        <f>'Main Data'!D1249</f>
        <v>490</v>
      </c>
      <c r="D1249" s="26">
        <f>'Main Data'!E1249</f>
        <v>7000</v>
      </c>
      <c r="E1249" s="26">
        <f>'Main Data'!F1249</f>
        <v>8750</v>
      </c>
      <c r="F1249" s="34">
        <f t="shared" si="114"/>
        <v>8.8536654280374503</v>
      </c>
      <c r="G1249">
        <f>IF('Main Data'!H1249="AP",1,0)</f>
        <v>0</v>
      </c>
      <c r="H1249">
        <f>IF('Main Data'!H1249="Blancpain",1,0)</f>
        <v>0</v>
      </c>
      <c r="I1249">
        <f>IF('Main Data'!H1249="Breguet",1,0)</f>
        <v>0</v>
      </c>
      <c r="J1249">
        <f>IF('Main Data'!H1249="Breitling",1,0)</f>
        <v>0</v>
      </c>
      <c r="K1249">
        <f>IF('Main Data'!H1249="Cartier",1,0)</f>
        <v>0</v>
      </c>
      <c r="L1249">
        <f>IF('Main Data'!H1249="Gallet",1,0)</f>
        <v>0</v>
      </c>
      <c r="M1249">
        <f>IF('Main Data'!H1249="Girard Perregaux",1,0)</f>
        <v>0</v>
      </c>
      <c r="N1249">
        <f>IF('Main Data'!H1249="Gubelin",1,0)</f>
        <v>0</v>
      </c>
      <c r="O1249">
        <f>IF('Main Data'!H1249="Heuer",1,0)</f>
        <v>0</v>
      </c>
      <c r="P1249">
        <f>IF('Main Data'!H1249="IWC",1,0)</f>
        <v>0</v>
      </c>
      <c r="Q1249">
        <f>IF('Main Data'!H1249="JLC",1,0)</f>
        <v>0</v>
      </c>
      <c r="R1249">
        <f>IF('Main Data'!H1249="Longines",1,0)</f>
        <v>0</v>
      </c>
      <c r="S1249">
        <f>IF('Main Data'!H1249="Movado",1,0)</f>
        <v>0</v>
      </c>
      <c r="T1249">
        <f>IF('Main Data'!H1249="Omega",1,0)</f>
        <v>0</v>
      </c>
      <c r="U1249">
        <f>IF('Main Data'!H1249="Panerai",1,0)</f>
        <v>0</v>
      </c>
      <c r="V1249">
        <f>IF('Main Data'!H1249="Patek",1,0)</f>
        <v>0</v>
      </c>
      <c r="W1249">
        <f>IF('Main Data'!H1249="Rolex",1,0)</f>
        <v>1</v>
      </c>
      <c r="X1249">
        <f>IF('Main Data'!H1249="Tudor",1,0)</f>
        <v>0</v>
      </c>
      <c r="Y1249">
        <f>IF('Main Data'!H1249="Ulysse Nardin",1,0)</f>
        <v>0</v>
      </c>
      <c r="Z1249">
        <f>IF('Main Data'!H1249="Universal Geneve",1,0)</f>
        <v>0</v>
      </c>
      <c r="AA1249">
        <f>IF('Main Data'!H1249="Vacheron",1,0)</f>
        <v>0</v>
      </c>
      <c r="AB1249">
        <f>IF('Main Data'!H1249="Zenith",1,0)</f>
        <v>0</v>
      </c>
      <c r="AC1249">
        <f>IF('Main Data'!J1249="Stainless Steel",1,0)</f>
        <v>1</v>
      </c>
      <c r="AD1249">
        <f>IF('Main Data'!J1249="Two-tone",1,0)</f>
        <v>0</v>
      </c>
      <c r="AE1249">
        <f>IF(OR('Main Data'!J1249="YG 18K",'Main Data'!J1249="YG &lt;18K",'Main Data'!J1249="PG 18K",'Main Data'!J1249="PG &lt;18K",'Main Data'!J1249="WG 18K",'Main Data'!J1249="Mixes of 18K",'Main Data'!J1249="Mixes &lt;18K"),1,0)</f>
        <v>0</v>
      </c>
      <c r="AF1249">
        <f>IF('Main Data'!J1249="Platinum",1,0)</f>
        <v>0</v>
      </c>
      <c r="AG1249">
        <f>IF(OR('Main Data'!J1249="PVD",'Main Data'!J1249="Gold Plate",'Main Data'!J1249="Other"),1,0)</f>
        <v>0</v>
      </c>
      <c r="AH1249">
        <f>IF('Main Data'!N1249="Stainless Steel",1,0)</f>
        <v>0</v>
      </c>
      <c r="AI1249">
        <f>IF('Main Data'!N1249="Leather",1,0)</f>
        <v>1</v>
      </c>
      <c r="AJ1249">
        <f>IF('Main Data'!N1249="Two-tone",1,0)</f>
        <v>0</v>
      </c>
      <c r="AK1249">
        <f>IF(OR('Main Data'!N1249="YG 18K",'Main Data'!N1249="PG 18K",'Main Data'!N1249="WG 18K",'Main Data'!N1249="Mixes of 18K"),1,0)</f>
        <v>0</v>
      </c>
      <c r="AL1249">
        <f>IF(OR(,'Main Data'!N1249="PVD",'Main Data'!N1249="Gold plate"),1,0)</f>
        <v>0</v>
      </c>
      <c r="AM1249">
        <f>IF(OR('Main Data'!AV1249="Yes",'Main Data'!AW1249="Yes",'Main Data'!AU1249="Yes"),1,0)</f>
        <v>0</v>
      </c>
      <c r="AN1249">
        <f>IF(OR(ISTEXT('Main Data'!AX1249), ISTEXT('Main Data'!AY1249)),1,0)</f>
        <v>0</v>
      </c>
      <c r="AO1249">
        <f>IF('Main Data'!AZ1249="Yes",1,0)</f>
        <v>0</v>
      </c>
      <c r="AP1249">
        <f>IF('Main Data'!BA1249="Yes",1,0)</f>
        <v>0</v>
      </c>
      <c r="AQ1249">
        <f>IF('Main Data'!BD1249="Yes",1,0)</f>
        <v>0</v>
      </c>
      <c r="AR1249">
        <f>IF('Main Data'!BE1249="A",1,0)</f>
        <v>0</v>
      </c>
      <c r="AS1249">
        <f>IF('Main Data'!BE1249="AA",1,0)</f>
        <v>1</v>
      </c>
      <c r="AT1249">
        <f>IF('Main Data'!BE1249="AAA",1,0)</f>
        <v>0</v>
      </c>
      <c r="AU1249">
        <f>IF('Main Data'!BE1249="AAAA",1,0)</f>
        <v>0</v>
      </c>
      <c r="AV1249">
        <f>IF('Main Data'!P1249="Yes",1,0)</f>
        <v>1</v>
      </c>
      <c r="AW1249">
        <f>IF('Main Data'!AP1249="Yes",1,0)</f>
        <v>0</v>
      </c>
      <c r="AX1249">
        <f>IF(OR('Main Data'!V1249="Yes", 'Main Data'!W1249="Yes",'Main Data'!X1249="Yes"),1,0)</f>
        <v>0</v>
      </c>
      <c r="AY1249">
        <f>IF(OR('Main Data'!Y1249="Yes",'Main Data'!Z1249="Yes"),1,0)</f>
        <v>0</v>
      </c>
      <c r="AZ1249">
        <f>IF('Main Data'!AR1249="Yes",1,0)</f>
        <v>0</v>
      </c>
      <c r="BA1249">
        <f>IF('Main Data'!AS1249="Yes",1,0)</f>
        <v>0</v>
      </c>
      <c r="BB1249">
        <f>IF('Main Data'!AG1249="Yes",1,0)</f>
        <v>0</v>
      </c>
      <c r="BC1249">
        <f>IF('Main Data'!AB1249="Yes",1,0)</f>
        <v>0</v>
      </c>
      <c r="BD1249">
        <f>IF('Main Data'!AA1249="Yes",1,0)</f>
        <v>1</v>
      </c>
      <c r="BE1249">
        <f>IF('Main Data'!AC1249="Yes",1,0)</f>
        <v>0</v>
      </c>
      <c r="BF1249">
        <f>IF('Main Data'!AF1249="Yes",1,0)</f>
        <v>0</v>
      </c>
      <c r="BG1249">
        <f>IF(OR('Main Data'!AI1249="Yes",'Main Data'!AL1249="Yes"),1,0)</f>
        <v>0</v>
      </c>
      <c r="BH1249">
        <f>IF('Main Data'!AJ1249="Yes",1,0)</f>
        <v>0</v>
      </c>
      <c r="BI1249">
        <f>IF('Main Data'!AK1249="Yes",1,0)</f>
        <v>0</v>
      </c>
      <c r="BJ1249">
        <f>IF('Main Data'!AM1249="Yes",1,0)</f>
        <v>0</v>
      </c>
      <c r="BK1249">
        <f>IF('Main Data'!AQ1249="Yes",1,0)</f>
        <v>0</v>
      </c>
      <c r="BL1249" s="21">
        <f t="shared" si="115"/>
        <v>0</v>
      </c>
      <c r="BM1249" s="21">
        <f t="shared" si="116"/>
        <v>1</v>
      </c>
      <c r="BN1249" s="21">
        <f t="shared" si="117"/>
        <v>0</v>
      </c>
      <c r="BO1249" s="21">
        <f t="shared" si="118"/>
        <v>0</v>
      </c>
      <c r="BP1249" s="21">
        <f t="shared" si="119"/>
        <v>0</v>
      </c>
    </row>
    <row r="1250" spans="1:68" x14ac:dyDescent="0.2">
      <c r="A1250">
        <v>1246</v>
      </c>
      <c r="B1250" s="33">
        <f>'Main Data'!C1250</f>
        <v>43597</v>
      </c>
      <c r="C1250">
        <f>'Main Data'!D1250</f>
        <v>492</v>
      </c>
      <c r="D1250" s="26">
        <f>'Main Data'!E1250</f>
        <v>16000</v>
      </c>
      <c r="E1250" s="26">
        <f>'Main Data'!F1250</f>
        <v>20000</v>
      </c>
      <c r="F1250" s="34">
        <f t="shared" si="114"/>
        <v>9.6803440012219184</v>
      </c>
      <c r="G1250">
        <f>IF('Main Data'!H1250="AP",1,0)</f>
        <v>0</v>
      </c>
      <c r="H1250">
        <f>IF('Main Data'!H1250="Blancpain",1,0)</f>
        <v>0</v>
      </c>
      <c r="I1250">
        <f>IF('Main Data'!H1250="Breguet",1,0)</f>
        <v>0</v>
      </c>
      <c r="J1250">
        <f>IF('Main Data'!H1250="Breitling",1,0)</f>
        <v>0</v>
      </c>
      <c r="K1250">
        <f>IF('Main Data'!H1250="Cartier",1,0)</f>
        <v>0</v>
      </c>
      <c r="L1250">
        <f>IF('Main Data'!H1250="Gallet",1,0)</f>
        <v>0</v>
      </c>
      <c r="M1250">
        <f>IF('Main Data'!H1250="Girard Perregaux",1,0)</f>
        <v>0</v>
      </c>
      <c r="N1250">
        <f>IF('Main Data'!H1250="Gubelin",1,0)</f>
        <v>0</v>
      </c>
      <c r="O1250">
        <f>IF('Main Data'!H1250="Heuer",1,0)</f>
        <v>0</v>
      </c>
      <c r="P1250">
        <f>IF('Main Data'!H1250="IWC",1,0)</f>
        <v>0</v>
      </c>
      <c r="Q1250">
        <f>IF('Main Data'!H1250="JLC",1,0)</f>
        <v>0</v>
      </c>
      <c r="R1250">
        <f>IF('Main Data'!H1250="Longines",1,0)</f>
        <v>0</v>
      </c>
      <c r="S1250">
        <f>IF('Main Data'!H1250="Movado",1,0)</f>
        <v>0</v>
      </c>
      <c r="T1250">
        <f>IF('Main Data'!H1250="Omega",1,0)</f>
        <v>0</v>
      </c>
      <c r="U1250">
        <f>IF('Main Data'!H1250="Panerai",1,0)</f>
        <v>0</v>
      </c>
      <c r="V1250">
        <f>IF('Main Data'!H1250="Patek",1,0)</f>
        <v>0</v>
      </c>
      <c r="W1250">
        <f>IF('Main Data'!H1250="Rolex",1,0)</f>
        <v>1</v>
      </c>
      <c r="X1250">
        <f>IF('Main Data'!H1250="Tudor",1,0)</f>
        <v>0</v>
      </c>
      <c r="Y1250">
        <f>IF('Main Data'!H1250="Ulysse Nardin",1,0)</f>
        <v>0</v>
      </c>
      <c r="Z1250">
        <f>IF('Main Data'!H1250="Universal Geneve",1,0)</f>
        <v>0</v>
      </c>
      <c r="AA1250">
        <f>IF('Main Data'!H1250="Vacheron",1,0)</f>
        <v>0</v>
      </c>
      <c r="AB1250">
        <f>IF('Main Data'!H1250="Zenith",1,0)</f>
        <v>0</v>
      </c>
      <c r="AC1250">
        <f>IF('Main Data'!J1250="Stainless Steel",1,0)</f>
        <v>1</v>
      </c>
      <c r="AD1250">
        <f>IF('Main Data'!J1250="Two-tone",1,0)</f>
        <v>0</v>
      </c>
      <c r="AE1250">
        <f>IF(OR('Main Data'!J1250="YG 18K",'Main Data'!J1250="YG &lt;18K",'Main Data'!J1250="PG 18K",'Main Data'!J1250="PG &lt;18K",'Main Data'!J1250="WG 18K",'Main Data'!J1250="Mixes of 18K",'Main Data'!J1250="Mixes &lt;18K"),1,0)</f>
        <v>0</v>
      </c>
      <c r="AF1250">
        <f>IF('Main Data'!J1250="Platinum",1,0)</f>
        <v>0</v>
      </c>
      <c r="AG1250">
        <f>IF(OR('Main Data'!J1250="PVD",'Main Data'!J1250="Gold Plate",'Main Data'!J1250="Other"),1,0)</f>
        <v>0</v>
      </c>
      <c r="AH1250">
        <f>IF('Main Data'!N1250="Stainless Steel",1,0)</f>
        <v>1</v>
      </c>
      <c r="AI1250">
        <f>IF('Main Data'!N1250="Leather",1,0)</f>
        <v>0</v>
      </c>
      <c r="AJ1250">
        <f>IF('Main Data'!N1250="Two-tone",1,0)</f>
        <v>0</v>
      </c>
      <c r="AK1250">
        <f>IF(OR('Main Data'!N1250="YG 18K",'Main Data'!N1250="PG 18K",'Main Data'!N1250="WG 18K",'Main Data'!N1250="Mixes of 18K"),1,0)</f>
        <v>0</v>
      </c>
      <c r="AL1250">
        <f>IF(OR(,'Main Data'!N1250="PVD",'Main Data'!N1250="Gold plate"),1,0)</f>
        <v>0</v>
      </c>
      <c r="AM1250">
        <f>IF(OR('Main Data'!AV1250="Yes",'Main Data'!AW1250="Yes",'Main Data'!AU1250="Yes"),1,0)</f>
        <v>0</v>
      </c>
      <c r="AN1250">
        <f>IF(OR(ISTEXT('Main Data'!AX1250), ISTEXT('Main Data'!AY1250)),1,0)</f>
        <v>0</v>
      </c>
      <c r="AO1250">
        <f>IF('Main Data'!AZ1250="Yes",1,0)</f>
        <v>0</v>
      </c>
      <c r="AP1250">
        <f>IF('Main Data'!BA1250="Yes",1,0)</f>
        <v>0</v>
      </c>
      <c r="AQ1250">
        <f>IF('Main Data'!BD1250="Yes",1,0)</f>
        <v>0</v>
      </c>
      <c r="AR1250">
        <f>IF('Main Data'!BE1250="A",1,0)</f>
        <v>0</v>
      </c>
      <c r="AS1250">
        <f>IF('Main Data'!BE1250="AA",1,0)</f>
        <v>0</v>
      </c>
      <c r="AT1250">
        <f>IF('Main Data'!BE1250="AAA",1,0)</f>
        <v>1</v>
      </c>
      <c r="AU1250">
        <f>IF('Main Data'!BE1250="AAAA",1,0)</f>
        <v>0</v>
      </c>
      <c r="AV1250">
        <f>IF('Main Data'!P1250="Yes",1,0)</f>
        <v>0</v>
      </c>
      <c r="AW1250">
        <f>IF('Main Data'!AP1250="Yes",1,0)</f>
        <v>0</v>
      </c>
      <c r="AX1250">
        <f>IF(OR('Main Data'!V1250="Yes", 'Main Data'!W1250="Yes",'Main Data'!X1250="Yes"),1,0)</f>
        <v>1</v>
      </c>
      <c r="AY1250">
        <f>IF(OR('Main Data'!Y1250="Yes",'Main Data'!Z1250="Yes"),1,0)</f>
        <v>0</v>
      </c>
      <c r="AZ1250">
        <f>IF('Main Data'!AR1250="Yes",1,0)</f>
        <v>0</v>
      </c>
      <c r="BA1250">
        <f>IF('Main Data'!AS1250="Yes",1,0)</f>
        <v>0</v>
      </c>
      <c r="BB1250">
        <f>IF('Main Data'!AG1250="Yes",1,0)</f>
        <v>0</v>
      </c>
      <c r="BC1250">
        <f>IF('Main Data'!AB1250="Yes",1,0)</f>
        <v>0</v>
      </c>
      <c r="BD1250">
        <f>IF('Main Data'!AA1250="Yes",1,0)</f>
        <v>0</v>
      </c>
      <c r="BE1250">
        <f>IF('Main Data'!AC1250="Yes",1,0)</f>
        <v>1</v>
      </c>
      <c r="BF1250">
        <f>IF('Main Data'!AF1250="Yes",1,0)</f>
        <v>0</v>
      </c>
      <c r="BG1250">
        <f>IF(OR('Main Data'!AI1250="Yes",'Main Data'!AL1250="Yes"),1,0)</f>
        <v>0</v>
      </c>
      <c r="BH1250">
        <f>IF('Main Data'!AJ1250="Yes",1,0)</f>
        <v>0</v>
      </c>
      <c r="BI1250">
        <f>IF('Main Data'!AK1250="Yes",1,0)</f>
        <v>0</v>
      </c>
      <c r="BJ1250">
        <f>IF('Main Data'!AM1250="Yes",1,0)</f>
        <v>0</v>
      </c>
      <c r="BK1250">
        <f>IF('Main Data'!AQ1250="Yes",1,0)</f>
        <v>0</v>
      </c>
      <c r="BL1250" s="21">
        <f t="shared" si="115"/>
        <v>0</v>
      </c>
      <c r="BM1250" s="21">
        <f t="shared" si="116"/>
        <v>1</v>
      </c>
      <c r="BN1250" s="21">
        <f t="shared" si="117"/>
        <v>0</v>
      </c>
      <c r="BO1250" s="21">
        <f t="shared" si="118"/>
        <v>0</v>
      </c>
      <c r="BP1250" s="21">
        <f t="shared" si="119"/>
        <v>0</v>
      </c>
    </row>
    <row r="1251" spans="1:68" x14ac:dyDescent="0.2">
      <c r="A1251">
        <v>1247</v>
      </c>
      <c r="B1251" s="33">
        <f>'Main Data'!C1251</f>
        <v>43597</v>
      </c>
      <c r="C1251">
        <f>'Main Data'!D1251</f>
        <v>493</v>
      </c>
      <c r="D1251" s="26">
        <f>'Main Data'!E1251</f>
        <v>58000</v>
      </c>
      <c r="E1251" s="26">
        <f>'Main Data'!F1251</f>
        <v>72500</v>
      </c>
      <c r="F1251" s="34">
        <f t="shared" si="114"/>
        <v>10.968198289528557</v>
      </c>
      <c r="G1251">
        <f>IF('Main Data'!H1251="AP",1,0)</f>
        <v>0</v>
      </c>
      <c r="H1251">
        <f>IF('Main Data'!H1251="Blancpain",1,0)</f>
        <v>0</v>
      </c>
      <c r="I1251">
        <f>IF('Main Data'!H1251="Breguet",1,0)</f>
        <v>0</v>
      </c>
      <c r="J1251">
        <f>IF('Main Data'!H1251="Breitling",1,0)</f>
        <v>0</v>
      </c>
      <c r="K1251">
        <f>IF('Main Data'!H1251="Cartier",1,0)</f>
        <v>0</v>
      </c>
      <c r="L1251">
        <f>IF('Main Data'!H1251="Gallet",1,0)</f>
        <v>0</v>
      </c>
      <c r="M1251">
        <f>IF('Main Data'!H1251="Girard Perregaux",1,0)</f>
        <v>0</v>
      </c>
      <c r="N1251">
        <f>IF('Main Data'!H1251="Gubelin",1,0)</f>
        <v>0</v>
      </c>
      <c r="O1251">
        <f>IF('Main Data'!H1251="Heuer",1,0)</f>
        <v>0</v>
      </c>
      <c r="P1251">
        <f>IF('Main Data'!H1251="IWC",1,0)</f>
        <v>0</v>
      </c>
      <c r="Q1251">
        <f>IF('Main Data'!H1251="JLC",1,0)</f>
        <v>0</v>
      </c>
      <c r="R1251">
        <f>IF('Main Data'!H1251="Longines",1,0)</f>
        <v>0</v>
      </c>
      <c r="S1251">
        <f>IF('Main Data'!H1251="Movado",1,0)</f>
        <v>0</v>
      </c>
      <c r="T1251">
        <f>IF('Main Data'!H1251="Omega",1,0)</f>
        <v>0</v>
      </c>
      <c r="U1251">
        <f>IF('Main Data'!H1251="Panerai",1,0)</f>
        <v>0</v>
      </c>
      <c r="V1251">
        <f>IF('Main Data'!H1251="Patek",1,0)</f>
        <v>0</v>
      </c>
      <c r="W1251">
        <f>IF('Main Data'!H1251="Rolex",1,0)</f>
        <v>1</v>
      </c>
      <c r="X1251">
        <f>IF('Main Data'!H1251="Tudor",1,0)</f>
        <v>0</v>
      </c>
      <c r="Y1251">
        <f>IF('Main Data'!H1251="Ulysse Nardin",1,0)</f>
        <v>0</v>
      </c>
      <c r="Z1251">
        <f>IF('Main Data'!H1251="Universal Geneve",1,0)</f>
        <v>0</v>
      </c>
      <c r="AA1251">
        <f>IF('Main Data'!H1251="Vacheron",1,0)</f>
        <v>0</v>
      </c>
      <c r="AB1251">
        <f>IF('Main Data'!H1251="Zenith",1,0)</f>
        <v>0</v>
      </c>
      <c r="AC1251">
        <f>IF('Main Data'!J1251="Stainless Steel",1,0)</f>
        <v>0</v>
      </c>
      <c r="AD1251">
        <f>IF('Main Data'!J1251="Two-tone",1,0)</f>
        <v>0</v>
      </c>
      <c r="AE1251">
        <f>IF(OR('Main Data'!J1251="YG 18K",'Main Data'!J1251="YG &lt;18K",'Main Data'!J1251="PG 18K",'Main Data'!J1251="PG &lt;18K",'Main Data'!J1251="WG 18K",'Main Data'!J1251="Mixes of 18K",'Main Data'!J1251="Mixes &lt;18K"),1,0)</f>
        <v>1</v>
      </c>
      <c r="AF1251">
        <f>IF('Main Data'!J1251="Platinum",1,0)</f>
        <v>0</v>
      </c>
      <c r="AG1251">
        <f>IF(OR('Main Data'!J1251="PVD",'Main Data'!J1251="Gold Plate",'Main Data'!J1251="Other"),1,0)</f>
        <v>0</v>
      </c>
      <c r="AH1251">
        <f>IF('Main Data'!N1251="Stainless Steel",1,0)</f>
        <v>0</v>
      </c>
      <c r="AI1251">
        <f>IF('Main Data'!N1251="Leather",1,0)</f>
        <v>0</v>
      </c>
      <c r="AJ1251">
        <f>IF('Main Data'!N1251="Two-tone",1,0)</f>
        <v>0</v>
      </c>
      <c r="AK1251">
        <f>IF(OR('Main Data'!N1251="YG 18K",'Main Data'!N1251="PG 18K",'Main Data'!N1251="WG 18K",'Main Data'!N1251="Mixes of 18K"),1,0)</f>
        <v>1</v>
      </c>
      <c r="AL1251">
        <f>IF(OR(,'Main Data'!N1251="PVD",'Main Data'!N1251="Gold plate"),1,0)</f>
        <v>0</v>
      </c>
      <c r="AM1251">
        <f>IF(OR('Main Data'!AV1251="Yes",'Main Data'!AW1251="Yes",'Main Data'!AU1251="Yes"),1,0)</f>
        <v>0</v>
      </c>
      <c r="AN1251">
        <f>IF(OR(ISTEXT('Main Data'!AX1251), ISTEXT('Main Data'!AY1251)),1,0)</f>
        <v>0</v>
      </c>
      <c r="AO1251">
        <f>IF('Main Data'!AZ1251="Yes",1,0)</f>
        <v>0</v>
      </c>
      <c r="AP1251">
        <f>IF('Main Data'!BA1251="Yes",1,0)</f>
        <v>0</v>
      </c>
      <c r="AQ1251">
        <f>IF('Main Data'!BD1251="Yes",1,0)</f>
        <v>0</v>
      </c>
      <c r="AR1251">
        <f>IF('Main Data'!BE1251="A",1,0)</f>
        <v>0</v>
      </c>
      <c r="AS1251">
        <f>IF('Main Data'!BE1251="AA",1,0)</f>
        <v>0</v>
      </c>
      <c r="AT1251">
        <f>IF('Main Data'!BE1251="AAA",1,0)</f>
        <v>0</v>
      </c>
      <c r="AU1251">
        <f>IF('Main Data'!BE1251="AAAA",1,0)</f>
        <v>1</v>
      </c>
      <c r="AV1251">
        <f>IF('Main Data'!P1251="Yes",1,0)</f>
        <v>0</v>
      </c>
      <c r="AW1251">
        <f>IF('Main Data'!AP1251="Yes",1,0)</f>
        <v>0</v>
      </c>
      <c r="AX1251">
        <f>IF(OR('Main Data'!V1251="Yes", 'Main Data'!W1251="Yes",'Main Data'!X1251="Yes"),1,0)</f>
        <v>1</v>
      </c>
      <c r="AY1251">
        <f>IF(OR('Main Data'!Y1251="Yes",'Main Data'!Z1251="Yes"),1,0)</f>
        <v>0</v>
      </c>
      <c r="AZ1251">
        <f>IF('Main Data'!AR1251="Yes",1,0)</f>
        <v>0</v>
      </c>
      <c r="BA1251">
        <f>IF('Main Data'!AS1251="Yes",1,0)</f>
        <v>0</v>
      </c>
      <c r="BB1251">
        <f>IF('Main Data'!AG1251="Yes",1,0)</f>
        <v>0</v>
      </c>
      <c r="BC1251">
        <f>IF('Main Data'!AB1251="Yes",1,0)</f>
        <v>0</v>
      </c>
      <c r="BD1251">
        <f>IF('Main Data'!AA1251="Yes",1,0)</f>
        <v>0</v>
      </c>
      <c r="BE1251">
        <f>IF('Main Data'!AC1251="Yes",1,0)</f>
        <v>1</v>
      </c>
      <c r="BF1251">
        <f>IF('Main Data'!AF1251="Yes",1,0)</f>
        <v>0</v>
      </c>
      <c r="BG1251">
        <f>IF(OR('Main Data'!AI1251="Yes",'Main Data'!AL1251="Yes"),1,0)</f>
        <v>0</v>
      </c>
      <c r="BH1251">
        <f>IF('Main Data'!AJ1251="Yes",1,0)</f>
        <v>0</v>
      </c>
      <c r="BI1251">
        <f>IF('Main Data'!AK1251="Yes",1,0)</f>
        <v>0</v>
      </c>
      <c r="BJ1251">
        <f>IF('Main Data'!AM1251="Yes",1,0)</f>
        <v>0</v>
      </c>
      <c r="BK1251">
        <f>IF('Main Data'!AQ1251="Yes",1,0)</f>
        <v>0</v>
      </c>
      <c r="BL1251" s="21">
        <f t="shared" si="115"/>
        <v>0</v>
      </c>
      <c r="BM1251" s="21">
        <f t="shared" si="116"/>
        <v>1</v>
      </c>
      <c r="BN1251" s="21">
        <f t="shared" si="117"/>
        <v>0</v>
      </c>
      <c r="BO1251" s="21">
        <f t="shared" si="118"/>
        <v>0</v>
      </c>
      <c r="BP1251" s="21">
        <f t="shared" si="119"/>
        <v>0</v>
      </c>
    </row>
    <row r="1252" spans="1:68" x14ac:dyDescent="0.2">
      <c r="A1252">
        <v>1248</v>
      </c>
      <c r="B1252" s="33">
        <f>'Main Data'!C1252</f>
        <v>43597</v>
      </c>
      <c r="C1252">
        <f>'Main Data'!D1252</f>
        <v>496</v>
      </c>
      <c r="D1252" s="26">
        <f>'Main Data'!E1252</f>
        <v>52000</v>
      </c>
      <c r="E1252" s="26">
        <f>'Main Data'!F1252</f>
        <v>65000</v>
      </c>
      <c r="F1252" s="34">
        <f t="shared" si="114"/>
        <v>10.858998997563564</v>
      </c>
      <c r="G1252">
        <f>IF('Main Data'!H1252="AP",1,0)</f>
        <v>0</v>
      </c>
      <c r="H1252">
        <f>IF('Main Data'!H1252="Blancpain",1,0)</f>
        <v>0</v>
      </c>
      <c r="I1252">
        <f>IF('Main Data'!H1252="Breguet",1,0)</f>
        <v>0</v>
      </c>
      <c r="J1252">
        <f>IF('Main Data'!H1252="Breitling",1,0)</f>
        <v>0</v>
      </c>
      <c r="K1252">
        <f>IF('Main Data'!H1252="Cartier",1,0)</f>
        <v>0</v>
      </c>
      <c r="L1252">
        <f>IF('Main Data'!H1252="Gallet",1,0)</f>
        <v>0</v>
      </c>
      <c r="M1252">
        <f>IF('Main Data'!H1252="Girard Perregaux",1,0)</f>
        <v>0</v>
      </c>
      <c r="N1252">
        <f>IF('Main Data'!H1252="Gubelin",1,0)</f>
        <v>0</v>
      </c>
      <c r="O1252">
        <f>IF('Main Data'!H1252="Heuer",1,0)</f>
        <v>0</v>
      </c>
      <c r="P1252">
        <f>IF('Main Data'!H1252="IWC",1,0)</f>
        <v>0</v>
      </c>
      <c r="Q1252">
        <f>IF('Main Data'!H1252="JLC",1,0)</f>
        <v>0</v>
      </c>
      <c r="R1252">
        <f>IF('Main Data'!H1252="Longines",1,0)</f>
        <v>0</v>
      </c>
      <c r="S1252">
        <f>IF('Main Data'!H1252="Movado",1,0)</f>
        <v>0</v>
      </c>
      <c r="T1252">
        <f>IF('Main Data'!H1252="Omega",1,0)</f>
        <v>0</v>
      </c>
      <c r="U1252">
        <f>IF('Main Data'!H1252="Panerai",1,0)</f>
        <v>0</v>
      </c>
      <c r="V1252">
        <f>IF('Main Data'!H1252="Patek",1,0)</f>
        <v>0</v>
      </c>
      <c r="W1252">
        <f>IF('Main Data'!H1252="Rolex",1,0)</f>
        <v>1</v>
      </c>
      <c r="X1252">
        <f>IF('Main Data'!H1252="Tudor",1,0)</f>
        <v>0</v>
      </c>
      <c r="Y1252">
        <f>IF('Main Data'!H1252="Ulysse Nardin",1,0)</f>
        <v>0</v>
      </c>
      <c r="Z1252">
        <f>IF('Main Data'!H1252="Universal Geneve",1,0)</f>
        <v>0</v>
      </c>
      <c r="AA1252">
        <f>IF('Main Data'!H1252="Vacheron",1,0)</f>
        <v>0</v>
      </c>
      <c r="AB1252">
        <f>IF('Main Data'!H1252="Zenith",1,0)</f>
        <v>0</v>
      </c>
      <c r="AC1252">
        <f>IF('Main Data'!J1252="Stainless Steel",1,0)</f>
        <v>1</v>
      </c>
      <c r="AD1252">
        <f>IF('Main Data'!J1252="Two-tone",1,0)</f>
        <v>0</v>
      </c>
      <c r="AE1252">
        <f>IF(OR('Main Data'!J1252="YG 18K",'Main Data'!J1252="YG &lt;18K",'Main Data'!J1252="PG 18K",'Main Data'!J1252="PG &lt;18K",'Main Data'!J1252="WG 18K",'Main Data'!J1252="Mixes of 18K",'Main Data'!J1252="Mixes &lt;18K"),1,0)</f>
        <v>0</v>
      </c>
      <c r="AF1252">
        <f>IF('Main Data'!J1252="Platinum",1,0)</f>
        <v>0</v>
      </c>
      <c r="AG1252">
        <f>IF(OR('Main Data'!J1252="PVD",'Main Data'!J1252="Gold Plate",'Main Data'!J1252="Other"),1,0)</f>
        <v>0</v>
      </c>
      <c r="AH1252">
        <f>IF('Main Data'!N1252="Stainless Steel",1,0)</f>
        <v>1</v>
      </c>
      <c r="AI1252">
        <f>IF('Main Data'!N1252="Leather",1,0)</f>
        <v>0</v>
      </c>
      <c r="AJ1252">
        <f>IF('Main Data'!N1252="Two-tone",1,0)</f>
        <v>0</v>
      </c>
      <c r="AK1252">
        <f>IF(OR('Main Data'!N1252="YG 18K",'Main Data'!N1252="PG 18K",'Main Data'!N1252="WG 18K",'Main Data'!N1252="Mixes of 18K"),1,0)</f>
        <v>0</v>
      </c>
      <c r="AL1252">
        <f>IF(OR(,'Main Data'!N1252="PVD",'Main Data'!N1252="Gold plate"),1,0)</f>
        <v>0</v>
      </c>
      <c r="AM1252">
        <f>IF(OR('Main Data'!AV1252="Yes",'Main Data'!AW1252="Yes",'Main Data'!AU1252="Yes"),1,0)</f>
        <v>0</v>
      </c>
      <c r="AN1252">
        <f>IF(OR(ISTEXT('Main Data'!AX1252), ISTEXT('Main Data'!AY1252)),1,0)</f>
        <v>0</v>
      </c>
      <c r="AO1252">
        <f>IF('Main Data'!AZ1252="Yes",1,0)</f>
        <v>1</v>
      </c>
      <c r="AP1252">
        <f>IF('Main Data'!BA1252="Yes",1,0)</f>
        <v>0</v>
      </c>
      <c r="AQ1252">
        <f>IF('Main Data'!BD1252="Yes",1,0)</f>
        <v>0</v>
      </c>
      <c r="AR1252">
        <f>IF('Main Data'!BE1252="A",1,0)</f>
        <v>0</v>
      </c>
      <c r="AS1252">
        <f>IF('Main Data'!BE1252="AA",1,0)</f>
        <v>0</v>
      </c>
      <c r="AT1252">
        <f>IF('Main Data'!BE1252="AAA",1,0)</f>
        <v>0</v>
      </c>
      <c r="AU1252">
        <f>IF('Main Data'!BE1252="AAAA",1,0)</f>
        <v>1</v>
      </c>
      <c r="AV1252">
        <f>IF('Main Data'!P1252="Yes",1,0)</f>
        <v>0</v>
      </c>
      <c r="AW1252">
        <f>IF('Main Data'!AP1252="Yes",1,0)</f>
        <v>0</v>
      </c>
      <c r="AX1252">
        <f>IF(OR('Main Data'!V1252="Yes", 'Main Data'!W1252="Yes",'Main Data'!X1252="Yes"),1,0)</f>
        <v>1</v>
      </c>
      <c r="AY1252">
        <f>IF(OR('Main Data'!Y1252="Yes",'Main Data'!Z1252="Yes"),1,0)</f>
        <v>0</v>
      </c>
      <c r="AZ1252">
        <f>IF('Main Data'!AR1252="Yes",1,0)</f>
        <v>0</v>
      </c>
      <c r="BA1252">
        <f>IF('Main Data'!AS1252="Yes",1,0)</f>
        <v>0</v>
      </c>
      <c r="BB1252">
        <f>IF('Main Data'!AG1252="Yes",1,0)</f>
        <v>0</v>
      </c>
      <c r="BC1252">
        <f>IF('Main Data'!AB1252="Yes",1,0)</f>
        <v>0</v>
      </c>
      <c r="BD1252">
        <f>IF('Main Data'!AA1252="Yes",1,0)</f>
        <v>1</v>
      </c>
      <c r="BE1252">
        <f>IF('Main Data'!AC1252="Yes",1,0)</f>
        <v>0</v>
      </c>
      <c r="BF1252">
        <f>IF('Main Data'!AF1252="Yes",1,0)</f>
        <v>0</v>
      </c>
      <c r="BG1252">
        <f>IF(OR('Main Data'!AI1252="Yes",'Main Data'!AL1252="Yes"),1,0)</f>
        <v>0</v>
      </c>
      <c r="BH1252">
        <f>IF('Main Data'!AJ1252="Yes",1,0)</f>
        <v>0</v>
      </c>
      <c r="BI1252">
        <f>IF('Main Data'!AK1252="Yes",1,0)</f>
        <v>0</v>
      </c>
      <c r="BJ1252">
        <f>IF('Main Data'!AM1252="Yes",1,0)</f>
        <v>0</v>
      </c>
      <c r="BK1252">
        <f>IF('Main Data'!AQ1252="Yes",1,0)</f>
        <v>0</v>
      </c>
      <c r="BL1252" s="21">
        <f t="shared" si="115"/>
        <v>0</v>
      </c>
      <c r="BM1252" s="21">
        <f t="shared" si="116"/>
        <v>1</v>
      </c>
      <c r="BN1252" s="21">
        <f t="shared" si="117"/>
        <v>0</v>
      </c>
      <c r="BO1252" s="21">
        <f t="shared" si="118"/>
        <v>0</v>
      </c>
      <c r="BP1252" s="21">
        <f t="shared" si="119"/>
        <v>0</v>
      </c>
    </row>
    <row r="1253" spans="1:68" x14ac:dyDescent="0.2">
      <c r="A1253">
        <v>1249</v>
      </c>
      <c r="B1253" s="33">
        <f>'Main Data'!C1253</f>
        <v>43597</v>
      </c>
      <c r="C1253">
        <f>'Main Data'!D1253</f>
        <v>497</v>
      </c>
      <c r="D1253" s="26">
        <f>'Main Data'!E1253</f>
        <v>28000</v>
      </c>
      <c r="E1253" s="26">
        <f>'Main Data'!F1253</f>
        <v>35000</v>
      </c>
      <c r="F1253" s="34">
        <f t="shared" si="114"/>
        <v>10.239959789157341</v>
      </c>
      <c r="G1253">
        <f>IF('Main Data'!H1253="AP",1,0)</f>
        <v>0</v>
      </c>
      <c r="H1253">
        <f>IF('Main Data'!H1253="Blancpain",1,0)</f>
        <v>0</v>
      </c>
      <c r="I1253">
        <f>IF('Main Data'!H1253="Breguet",1,0)</f>
        <v>0</v>
      </c>
      <c r="J1253">
        <f>IF('Main Data'!H1253="Breitling",1,0)</f>
        <v>0</v>
      </c>
      <c r="K1253">
        <f>IF('Main Data'!H1253="Cartier",1,0)</f>
        <v>0</v>
      </c>
      <c r="L1253">
        <f>IF('Main Data'!H1253="Gallet",1,0)</f>
        <v>0</v>
      </c>
      <c r="M1253">
        <f>IF('Main Data'!H1253="Girard Perregaux",1,0)</f>
        <v>0</v>
      </c>
      <c r="N1253">
        <f>IF('Main Data'!H1253="Gubelin",1,0)</f>
        <v>0</v>
      </c>
      <c r="O1253">
        <f>IF('Main Data'!H1253="Heuer",1,0)</f>
        <v>0</v>
      </c>
      <c r="P1253">
        <f>IF('Main Data'!H1253="IWC",1,0)</f>
        <v>0</v>
      </c>
      <c r="Q1253">
        <f>IF('Main Data'!H1253="JLC",1,0)</f>
        <v>0</v>
      </c>
      <c r="R1253">
        <f>IF('Main Data'!H1253="Longines",1,0)</f>
        <v>0</v>
      </c>
      <c r="S1253">
        <f>IF('Main Data'!H1253="Movado",1,0)</f>
        <v>0</v>
      </c>
      <c r="T1253">
        <f>IF('Main Data'!H1253="Omega",1,0)</f>
        <v>0</v>
      </c>
      <c r="U1253">
        <f>IF('Main Data'!H1253="Panerai",1,0)</f>
        <v>0</v>
      </c>
      <c r="V1253">
        <f>IF('Main Data'!H1253="Patek",1,0)</f>
        <v>0</v>
      </c>
      <c r="W1253">
        <f>IF('Main Data'!H1253="Rolex",1,0)</f>
        <v>1</v>
      </c>
      <c r="X1253">
        <f>IF('Main Data'!H1253="Tudor",1,0)</f>
        <v>0</v>
      </c>
      <c r="Y1253">
        <f>IF('Main Data'!H1253="Ulysse Nardin",1,0)</f>
        <v>0</v>
      </c>
      <c r="Z1253">
        <f>IF('Main Data'!H1253="Universal Geneve",1,0)</f>
        <v>0</v>
      </c>
      <c r="AA1253">
        <f>IF('Main Data'!H1253="Vacheron",1,0)</f>
        <v>0</v>
      </c>
      <c r="AB1253">
        <f>IF('Main Data'!H1253="Zenith",1,0)</f>
        <v>0</v>
      </c>
      <c r="AC1253">
        <f>IF('Main Data'!J1253="Stainless Steel",1,0)</f>
        <v>1</v>
      </c>
      <c r="AD1253">
        <f>IF('Main Data'!J1253="Two-tone",1,0)</f>
        <v>0</v>
      </c>
      <c r="AE1253">
        <f>IF(OR('Main Data'!J1253="YG 18K",'Main Data'!J1253="YG &lt;18K",'Main Data'!J1253="PG 18K",'Main Data'!J1253="PG &lt;18K",'Main Data'!J1253="WG 18K",'Main Data'!J1253="Mixes of 18K",'Main Data'!J1253="Mixes &lt;18K"),1,0)</f>
        <v>0</v>
      </c>
      <c r="AF1253">
        <f>IF('Main Data'!J1253="Platinum",1,0)</f>
        <v>0</v>
      </c>
      <c r="AG1253">
        <f>IF(OR('Main Data'!J1253="PVD",'Main Data'!J1253="Gold Plate",'Main Data'!J1253="Other"),1,0)</f>
        <v>0</v>
      </c>
      <c r="AH1253">
        <f>IF('Main Data'!N1253="Stainless Steel",1,0)</f>
        <v>1</v>
      </c>
      <c r="AI1253">
        <f>IF('Main Data'!N1253="Leather",1,0)</f>
        <v>0</v>
      </c>
      <c r="AJ1253">
        <f>IF('Main Data'!N1253="Two-tone",1,0)</f>
        <v>0</v>
      </c>
      <c r="AK1253">
        <f>IF(OR('Main Data'!N1253="YG 18K",'Main Data'!N1253="PG 18K",'Main Data'!N1253="WG 18K",'Main Data'!N1253="Mixes of 18K"),1,0)</f>
        <v>0</v>
      </c>
      <c r="AL1253">
        <f>IF(OR(,'Main Data'!N1253="PVD",'Main Data'!N1253="Gold plate"),1,0)</f>
        <v>0</v>
      </c>
      <c r="AM1253">
        <f>IF(OR('Main Data'!AV1253="Yes",'Main Data'!AW1253="Yes",'Main Data'!AU1253="Yes"),1,0)</f>
        <v>0</v>
      </c>
      <c r="AN1253">
        <f>IF(OR(ISTEXT('Main Data'!AX1253), ISTEXT('Main Data'!AY1253)),1,0)</f>
        <v>0</v>
      </c>
      <c r="AO1253">
        <f>IF('Main Data'!AZ1253="Yes",1,0)</f>
        <v>0</v>
      </c>
      <c r="AP1253">
        <f>IF('Main Data'!BA1253="Yes",1,0)</f>
        <v>0</v>
      </c>
      <c r="AQ1253">
        <f>IF('Main Data'!BD1253="Yes",1,0)</f>
        <v>0</v>
      </c>
      <c r="AR1253">
        <f>IF('Main Data'!BE1253="A",1,0)</f>
        <v>0</v>
      </c>
      <c r="AS1253">
        <f>IF('Main Data'!BE1253="AA",1,0)</f>
        <v>1</v>
      </c>
      <c r="AT1253">
        <f>IF('Main Data'!BE1253="AAA",1,0)</f>
        <v>0</v>
      </c>
      <c r="AU1253">
        <f>IF('Main Data'!BE1253="AAAA",1,0)</f>
        <v>0</v>
      </c>
      <c r="AV1253">
        <f>IF('Main Data'!P1253="Yes",1,0)</f>
        <v>1</v>
      </c>
      <c r="AW1253">
        <f>IF('Main Data'!AP1253="Yes",1,0)</f>
        <v>0</v>
      </c>
      <c r="AX1253">
        <f>IF(OR('Main Data'!V1253="Yes", 'Main Data'!W1253="Yes",'Main Data'!X1253="Yes"),1,0)</f>
        <v>0</v>
      </c>
      <c r="AY1253">
        <f>IF(OR('Main Data'!Y1253="Yes",'Main Data'!Z1253="Yes"),1,0)</f>
        <v>0</v>
      </c>
      <c r="AZ1253">
        <f>IF('Main Data'!AR1253="Yes",1,0)</f>
        <v>0</v>
      </c>
      <c r="BA1253">
        <f>IF('Main Data'!AS1253="Yes",1,0)</f>
        <v>0</v>
      </c>
      <c r="BB1253">
        <f>IF('Main Data'!AG1253="Yes",1,0)</f>
        <v>0</v>
      </c>
      <c r="BC1253">
        <f>IF('Main Data'!AB1253="Yes",1,0)</f>
        <v>0</v>
      </c>
      <c r="BD1253">
        <f>IF('Main Data'!AA1253="Yes",1,0)</f>
        <v>1</v>
      </c>
      <c r="BE1253">
        <f>IF('Main Data'!AC1253="Yes",1,0)</f>
        <v>0</v>
      </c>
      <c r="BF1253">
        <f>IF('Main Data'!AF1253="Yes",1,0)</f>
        <v>0</v>
      </c>
      <c r="BG1253">
        <f>IF(OR('Main Data'!AI1253="Yes",'Main Data'!AL1253="Yes"),1,0)</f>
        <v>0</v>
      </c>
      <c r="BH1253">
        <f>IF('Main Data'!AJ1253="Yes",1,0)</f>
        <v>0</v>
      </c>
      <c r="BI1253">
        <f>IF('Main Data'!AK1253="Yes",1,0)</f>
        <v>0</v>
      </c>
      <c r="BJ1253">
        <f>IF('Main Data'!AM1253="Yes",1,0)</f>
        <v>0</v>
      </c>
      <c r="BK1253">
        <f>IF('Main Data'!AQ1253="Yes",1,0)</f>
        <v>0</v>
      </c>
      <c r="BL1253" s="21">
        <f t="shared" si="115"/>
        <v>0</v>
      </c>
      <c r="BM1253" s="21">
        <f t="shared" si="116"/>
        <v>1</v>
      </c>
      <c r="BN1253" s="21">
        <f t="shared" si="117"/>
        <v>0</v>
      </c>
      <c r="BO1253" s="21">
        <f t="shared" si="118"/>
        <v>0</v>
      </c>
      <c r="BP1253" s="21">
        <f t="shared" si="119"/>
        <v>0</v>
      </c>
    </row>
    <row r="1254" spans="1:68" x14ac:dyDescent="0.2">
      <c r="A1254">
        <v>1250</v>
      </c>
      <c r="B1254" s="33">
        <f>'Main Data'!C1254</f>
        <v>43597</v>
      </c>
      <c r="C1254">
        <f>'Main Data'!D1254</f>
        <v>498</v>
      </c>
      <c r="D1254" s="26">
        <f>'Main Data'!E1254</f>
        <v>10000</v>
      </c>
      <c r="E1254" s="26">
        <f>'Main Data'!F1254</f>
        <v>12500</v>
      </c>
      <c r="F1254" s="34">
        <f t="shared" si="114"/>
        <v>9.2103403719761836</v>
      </c>
      <c r="G1254">
        <f>IF('Main Data'!H1254="AP",1,0)</f>
        <v>0</v>
      </c>
      <c r="H1254">
        <f>IF('Main Data'!H1254="Blancpain",1,0)</f>
        <v>0</v>
      </c>
      <c r="I1254">
        <f>IF('Main Data'!H1254="Breguet",1,0)</f>
        <v>0</v>
      </c>
      <c r="J1254">
        <f>IF('Main Data'!H1254="Breitling",1,0)</f>
        <v>0</v>
      </c>
      <c r="K1254">
        <f>IF('Main Data'!H1254="Cartier",1,0)</f>
        <v>0</v>
      </c>
      <c r="L1254">
        <f>IF('Main Data'!H1254="Gallet",1,0)</f>
        <v>0</v>
      </c>
      <c r="M1254">
        <f>IF('Main Data'!H1254="Girard Perregaux",1,0)</f>
        <v>0</v>
      </c>
      <c r="N1254">
        <f>IF('Main Data'!H1254="Gubelin",1,0)</f>
        <v>0</v>
      </c>
      <c r="O1254">
        <f>IF('Main Data'!H1254="Heuer",1,0)</f>
        <v>0</v>
      </c>
      <c r="P1254">
        <f>IF('Main Data'!H1254="IWC",1,0)</f>
        <v>0</v>
      </c>
      <c r="Q1254">
        <f>IF('Main Data'!H1254="JLC",1,0)</f>
        <v>0</v>
      </c>
      <c r="R1254">
        <f>IF('Main Data'!H1254="Longines",1,0)</f>
        <v>0</v>
      </c>
      <c r="S1254">
        <f>IF('Main Data'!H1254="Movado",1,0)</f>
        <v>0</v>
      </c>
      <c r="T1254">
        <f>IF('Main Data'!H1254="Omega",1,0)</f>
        <v>0</v>
      </c>
      <c r="U1254">
        <f>IF('Main Data'!H1254="Panerai",1,0)</f>
        <v>0</v>
      </c>
      <c r="V1254">
        <f>IF('Main Data'!H1254="Patek",1,0)</f>
        <v>0</v>
      </c>
      <c r="W1254">
        <f>IF('Main Data'!H1254="Rolex",1,0)</f>
        <v>1</v>
      </c>
      <c r="X1254">
        <f>IF('Main Data'!H1254="Tudor",1,0)</f>
        <v>0</v>
      </c>
      <c r="Y1254">
        <f>IF('Main Data'!H1254="Ulysse Nardin",1,0)</f>
        <v>0</v>
      </c>
      <c r="Z1254">
        <f>IF('Main Data'!H1254="Universal Geneve",1,0)</f>
        <v>0</v>
      </c>
      <c r="AA1254">
        <f>IF('Main Data'!H1254="Vacheron",1,0)</f>
        <v>0</v>
      </c>
      <c r="AB1254">
        <f>IF('Main Data'!H1254="Zenith",1,0)</f>
        <v>0</v>
      </c>
      <c r="AC1254">
        <f>IF('Main Data'!J1254="Stainless Steel",1,0)</f>
        <v>0</v>
      </c>
      <c r="AD1254">
        <f>IF('Main Data'!J1254="Two-tone",1,0)</f>
        <v>0</v>
      </c>
      <c r="AE1254">
        <f>IF(OR('Main Data'!J1254="YG 18K",'Main Data'!J1254="YG &lt;18K",'Main Data'!J1254="PG 18K",'Main Data'!J1254="PG &lt;18K",'Main Data'!J1254="WG 18K",'Main Data'!J1254="Mixes of 18K",'Main Data'!J1254="Mixes &lt;18K"),1,0)</f>
        <v>1</v>
      </c>
      <c r="AF1254">
        <f>IF('Main Data'!J1254="Platinum",1,0)</f>
        <v>0</v>
      </c>
      <c r="AG1254">
        <f>IF(OR('Main Data'!J1254="PVD",'Main Data'!J1254="Gold Plate",'Main Data'!J1254="Other"),1,0)</f>
        <v>0</v>
      </c>
      <c r="AH1254">
        <f>IF('Main Data'!N1254="Stainless Steel",1,0)</f>
        <v>0</v>
      </c>
      <c r="AI1254">
        <f>IF('Main Data'!N1254="Leather",1,0)</f>
        <v>1</v>
      </c>
      <c r="AJ1254">
        <f>IF('Main Data'!N1254="Two-tone",1,0)</f>
        <v>0</v>
      </c>
      <c r="AK1254">
        <f>IF(OR('Main Data'!N1254="YG 18K",'Main Data'!N1254="PG 18K",'Main Data'!N1254="WG 18K",'Main Data'!N1254="Mixes of 18K"),1,0)</f>
        <v>0</v>
      </c>
      <c r="AL1254">
        <f>IF(OR(,'Main Data'!N1254="PVD",'Main Data'!N1254="Gold plate"),1,0)</f>
        <v>0</v>
      </c>
      <c r="AM1254">
        <f>IF(OR('Main Data'!AV1254="Yes",'Main Data'!AW1254="Yes",'Main Data'!AU1254="Yes"),1,0)</f>
        <v>0</v>
      </c>
      <c r="AN1254">
        <f>IF(OR(ISTEXT('Main Data'!AX1254), ISTEXT('Main Data'!AY1254)),1,0)</f>
        <v>0</v>
      </c>
      <c r="AO1254">
        <f>IF('Main Data'!AZ1254="Yes",1,0)</f>
        <v>0</v>
      </c>
      <c r="AP1254">
        <f>IF('Main Data'!BA1254="Yes",1,0)</f>
        <v>0</v>
      </c>
      <c r="AQ1254">
        <f>IF('Main Data'!BD1254="Yes",1,0)</f>
        <v>0</v>
      </c>
      <c r="AR1254">
        <f>IF('Main Data'!BE1254="A",1,0)</f>
        <v>0</v>
      </c>
      <c r="AS1254">
        <f>IF('Main Data'!BE1254="AA",1,0)</f>
        <v>0</v>
      </c>
      <c r="AT1254">
        <f>IF('Main Data'!BE1254="AAA",1,0)</f>
        <v>1</v>
      </c>
      <c r="AU1254">
        <f>IF('Main Data'!BE1254="AAAA",1,0)</f>
        <v>0</v>
      </c>
      <c r="AV1254">
        <f>IF('Main Data'!P1254="Yes",1,0)</f>
        <v>0</v>
      </c>
      <c r="AW1254">
        <f>IF('Main Data'!AP1254="Yes",1,0)</f>
        <v>0</v>
      </c>
      <c r="AX1254">
        <f>IF(OR('Main Data'!V1254="Yes", 'Main Data'!W1254="Yes",'Main Data'!X1254="Yes"),1,0)</f>
        <v>0</v>
      </c>
      <c r="AY1254">
        <f>IF(OR('Main Data'!Y1254="Yes",'Main Data'!Z1254="Yes"),1,0)</f>
        <v>0</v>
      </c>
      <c r="AZ1254">
        <f>IF('Main Data'!AR1254="Yes",1,0)</f>
        <v>0</v>
      </c>
      <c r="BA1254">
        <f>IF('Main Data'!AS1254="Yes",1,0)</f>
        <v>0</v>
      </c>
      <c r="BB1254">
        <f>IF('Main Data'!AG1254="Yes",1,0)</f>
        <v>0</v>
      </c>
      <c r="BC1254">
        <f>IF('Main Data'!AB1254="Yes",1,0)</f>
        <v>0</v>
      </c>
      <c r="BD1254">
        <f>IF('Main Data'!AA1254="Yes",1,0)</f>
        <v>0</v>
      </c>
      <c r="BE1254">
        <f>IF('Main Data'!AC1254="Yes",1,0)</f>
        <v>0</v>
      </c>
      <c r="BF1254">
        <f>IF('Main Data'!AF1254="Yes",1,0)</f>
        <v>0</v>
      </c>
      <c r="BG1254">
        <f>IF(OR('Main Data'!AI1254="Yes",'Main Data'!AL1254="Yes"),1,0)</f>
        <v>1</v>
      </c>
      <c r="BH1254">
        <f>IF('Main Data'!AJ1254="Yes",1,0)</f>
        <v>0</v>
      </c>
      <c r="BI1254">
        <f>IF('Main Data'!AK1254="Yes",1,0)</f>
        <v>0</v>
      </c>
      <c r="BJ1254">
        <f>IF('Main Data'!AM1254="Yes",1,0)</f>
        <v>0</v>
      </c>
      <c r="BK1254">
        <f>IF('Main Data'!AQ1254="Yes",1,0)</f>
        <v>0</v>
      </c>
      <c r="BL1254" s="21">
        <f t="shared" si="115"/>
        <v>0</v>
      </c>
      <c r="BM1254" s="21">
        <f t="shared" si="116"/>
        <v>1</v>
      </c>
      <c r="BN1254" s="21">
        <f t="shared" si="117"/>
        <v>0</v>
      </c>
      <c r="BO1254" s="21">
        <f t="shared" si="118"/>
        <v>0</v>
      </c>
      <c r="BP1254" s="21">
        <f t="shared" si="119"/>
        <v>0</v>
      </c>
    </row>
    <row r="1255" spans="1:68" x14ac:dyDescent="0.2">
      <c r="A1255">
        <v>1251</v>
      </c>
      <c r="B1255" s="33">
        <f>'Main Data'!C1255</f>
        <v>43597</v>
      </c>
      <c r="C1255">
        <f>'Main Data'!D1255</f>
        <v>535</v>
      </c>
      <c r="D1255" s="26">
        <f>'Main Data'!E1255</f>
        <v>17000</v>
      </c>
      <c r="E1255" s="26">
        <f>'Main Data'!F1255</f>
        <v>21250</v>
      </c>
      <c r="F1255" s="34">
        <f t="shared" si="114"/>
        <v>9.7409686230383539</v>
      </c>
      <c r="G1255">
        <f>IF('Main Data'!H1255="AP",1,0)</f>
        <v>0</v>
      </c>
      <c r="H1255">
        <f>IF('Main Data'!H1255="Blancpain",1,0)</f>
        <v>0</v>
      </c>
      <c r="I1255">
        <f>IF('Main Data'!H1255="Breguet",1,0)</f>
        <v>0</v>
      </c>
      <c r="J1255">
        <f>IF('Main Data'!H1255="Breitling",1,0)</f>
        <v>0</v>
      </c>
      <c r="K1255">
        <f>IF('Main Data'!H1255="Cartier",1,0)</f>
        <v>0</v>
      </c>
      <c r="L1255">
        <f>IF('Main Data'!H1255="Gallet",1,0)</f>
        <v>0</v>
      </c>
      <c r="M1255">
        <f>IF('Main Data'!H1255="Girard Perregaux",1,0)</f>
        <v>0</v>
      </c>
      <c r="N1255">
        <f>IF('Main Data'!H1255="Gubelin",1,0)</f>
        <v>0</v>
      </c>
      <c r="O1255">
        <f>IF('Main Data'!H1255="Heuer",1,0)</f>
        <v>0</v>
      </c>
      <c r="P1255">
        <f>IF('Main Data'!H1255="IWC",1,0)</f>
        <v>0</v>
      </c>
      <c r="Q1255">
        <f>IF('Main Data'!H1255="JLC",1,0)</f>
        <v>0</v>
      </c>
      <c r="R1255">
        <f>IF('Main Data'!H1255="Longines",1,0)</f>
        <v>0</v>
      </c>
      <c r="S1255">
        <f>IF('Main Data'!H1255="Movado",1,0)</f>
        <v>0</v>
      </c>
      <c r="T1255">
        <f>IF('Main Data'!H1255="Omega",1,0)</f>
        <v>0</v>
      </c>
      <c r="U1255">
        <f>IF('Main Data'!H1255="Panerai",1,0)</f>
        <v>0</v>
      </c>
      <c r="V1255">
        <f>IF('Main Data'!H1255="Patek",1,0)</f>
        <v>1</v>
      </c>
      <c r="W1255">
        <f>IF('Main Data'!H1255="Rolex",1,0)</f>
        <v>0</v>
      </c>
      <c r="X1255">
        <f>IF('Main Data'!H1255="Tudor",1,0)</f>
        <v>0</v>
      </c>
      <c r="Y1255">
        <f>IF('Main Data'!H1255="Ulysse Nardin",1,0)</f>
        <v>0</v>
      </c>
      <c r="Z1255">
        <f>IF('Main Data'!H1255="Universal Geneve",1,0)</f>
        <v>0</v>
      </c>
      <c r="AA1255">
        <f>IF('Main Data'!H1255="Vacheron",1,0)</f>
        <v>0</v>
      </c>
      <c r="AB1255">
        <f>IF('Main Data'!H1255="Zenith",1,0)</f>
        <v>0</v>
      </c>
      <c r="AC1255">
        <f>IF('Main Data'!J1255="Stainless Steel",1,0)</f>
        <v>0</v>
      </c>
      <c r="AD1255">
        <f>IF('Main Data'!J1255="Two-tone",1,0)</f>
        <v>0</v>
      </c>
      <c r="AE1255">
        <f>IF(OR('Main Data'!J1255="YG 18K",'Main Data'!J1255="YG &lt;18K",'Main Data'!J1255="PG 18K",'Main Data'!J1255="PG &lt;18K",'Main Data'!J1255="WG 18K",'Main Data'!J1255="Mixes of 18K",'Main Data'!J1255="Mixes &lt;18K"),1,0)</f>
        <v>0</v>
      </c>
      <c r="AF1255">
        <f>IF('Main Data'!J1255="Platinum",1,0)</f>
        <v>1</v>
      </c>
      <c r="AG1255">
        <f>IF(OR('Main Data'!J1255="PVD",'Main Data'!J1255="Gold Plate",'Main Data'!J1255="Other"),1,0)</f>
        <v>0</v>
      </c>
      <c r="AH1255">
        <f>IF('Main Data'!N1255="Stainless Steel",1,0)</f>
        <v>0</v>
      </c>
      <c r="AI1255">
        <f>IF('Main Data'!N1255="Leather",1,0)</f>
        <v>1</v>
      </c>
      <c r="AJ1255">
        <f>IF('Main Data'!N1255="Two-tone",1,0)</f>
        <v>0</v>
      </c>
      <c r="AK1255">
        <f>IF(OR('Main Data'!N1255="YG 18K",'Main Data'!N1255="PG 18K",'Main Data'!N1255="WG 18K",'Main Data'!N1255="Mixes of 18K"),1,0)</f>
        <v>0</v>
      </c>
      <c r="AL1255">
        <f>IF(OR(,'Main Data'!N1255="PVD",'Main Data'!N1255="Gold plate"),1,0)</f>
        <v>0</v>
      </c>
      <c r="AM1255">
        <f>IF(OR('Main Data'!AV1255="Yes",'Main Data'!AW1255="Yes",'Main Data'!AU1255="Yes"),1,0)</f>
        <v>0</v>
      </c>
      <c r="AN1255">
        <f>IF(OR(ISTEXT('Main Data'!AX1255), ISTEXT('Main Data'!AY1255)),1,0)</f>
        <v>0</v>
      </c>
      <c r="AO1255">
        <f>IF('Main Data'!AZ1255="Yes",1,0)</f>
        <v>0</v>
      </c>
      <c r="AP1255">
        <f>IF('Main Data'!BA1255="Yes",1,0)</f>
        <v>0</v>
      </c>
      <c r="AQ1255">
        <f>IF('Main Data'!BD1255="Yes",1,0)</f>
        <v>0</v>
      </c>
      <c r="AR1255">
        <f>IF('Main Data'!BE1255="A",1,0)</f>
        <v>0</v>
      </c>
      <c r="AS1255">
        <f>IF('Main Data'!BE1255="AA",1,0)</f>
        <v>0</v>
      </c>
      <c r="AT1255">
        <f>IF('Main Data'!BE1255="AAA",1,0)</f>
        <v>1</v>
      </c>
      <c r="AU1255">
        <f>IF('Main Data'!BE1255="AAAA",1,0)</f>
        <v>0</v>
      </c>
      <c r="AV1255">
        <f>IF('Main Data'!P1255="Yes",1,0)</f>
        <v>1</v>
      </c>
      <c r="AW1255">
        <f>IF('Main Data'!AP1255="Yes",1,0)</f>
        <v>0</v>
      </c>
      <c r="AX1255">
        <f>IF(OR('Main Data'!V1255="Yes", 'Main Data'!W1255="Yes",'Main Data'!X1255="Yes"),1,0)</f>
        <v>0</v>
      </c>
      <c r="AY1255">
        <f>IF(OR('Main Data'!Y1255="Yes",'Main Data'!Z1255="Yes"),1,0)</f>
        <v>0</v>
      </c>
      <c r="AZ1255">
        <f>IF('Main Data'!AR1255="Yes",1,0)</f>
        <v>0</v>
      </c>
      <c r="BA1255">
        <f>IF('Main Data'!AS1255="Yes",1,0)</f>
        <v>0</v>
      </c>
      <c r="BB1255">
        <f>IF('Main Data'!AG1255="Yes",1,0)</f>
        <v>0</v>
      </c>
      <c r="BC1255">
        <f>IF('Main Data'!AB1255="Yes",1,0)</f>
        <v>0</v>
      </c>
      <c r="BD1255">
        <f>IF('Main Data'!AA1255="Yes",1,0)</f>
        <v>0</v>
      </c>
      <c r="BE1255">
        <f>IF('Main Data'!AC1255="Yes",1,0)</f>
        <v>0</v>
      </c>
      <c r="BF1255">
        <f>IF('Main Data'!AF1255="Yes",1,0)</f>
        <v>0</v>
      </c>
      <c r="BG1255">
        <f>IF(OR('Main Data'!AI1255="Yes",'Main Data'!AL1255="Yes"),1,0)</f>
        <v>0</v>
      </c>
      <c r="BH1255">
        <f>IF('Main Data'!AJ1255="Yes",1,0)</f>
        <v>0</v>
      </c>
      <c r="BI1255">
        <f>IF('Main Data'!AK1255="Yes",1,0)</f>
        <v>0</v>
      </c>
      <c r="BJ1255">
        <f>IF('Main Data'!AM1255="Yes",1,0)</f>
        <v>0</v>
      </c>
      <c r="BK1255">
        <f>IF('Main Data'!AQ1255="Yes",1,0)</f>
        <v>0</v>
      </c>
      <c r="BL1255" s="21">
        <f t="shared" si="115"/>
        <v>0</v>
      </c>
      <c r="BM1255" s="21">
        <f t="shared" si="116"/>
        <v>1</v>
      </c>
      <c r="BN1255" s="21">
        <f t="shared" si="117"/>
        <v>0</v>
      </c>
      <c r="BO1255" s="21">
        <f t="shared" si="118"/>
        <v>0</v>
      </c>
      <c r="BP1255" s="21">
        <f t="shared" si="119"/>
        <v>0</v>
      </c>
    </row>
    <row r="1256" spans="1:68" x14ac:dyDescent="0.2">
      <c r="A1256">
        <v>1252</v>
      </c>
      <c r="B1256" s="33">
        <f>'Main Data'!C1256</f>
        <v>43597</v>
      </c>
      <c r="C1256">
        <f>'Main Data'!D1256</f>
        <v>536</v>
      </c>
      <c r="D1256" s="26">
        <f>'Main Data'!E1256</f>
        <v>20000</v>
      </c>
      <c r="E1256" s="26">
        <f>'Main Data'!F1256</f>
        <v>25000</v>
      </c>
      <c r="F1256" s="34">
        <f t="shared" si="114"/>
        <v>9.9034875525361272</v>
      </c>
      <c r="G1256">
        <f>IF('Main Data'!H1256="AP",1,0)</f>
        <v>0</v>
      </c>
      <c r="H1256">
        <f>IF('Main Data'!H1256="Blancpain",1,0)</f>
        <v>0</v>
      </c>
      <c r="I1256">
        <f>IF('Main Data'!H1256="Breguet",1,0)</f>
        <v>0</v>
      </c>
      <c r="J1256">
        <f>IF('Main Data'!H1256="Breitling",1,0)</f>
        <v>0</v>
      </c>
      <c r="K1256">
        <f>IF('Main Data'!H1256="Cartier",1,0)</f>
        <v>0</v>
      </c>
      <c r="L1256">
        <f>IF('Main Data'!H1256="Gallet",1,0)</f>
        <v>0</v>
      </c>
      <c r="M1256">
        <f>IF('Main Data'!H1256="Girard Perregaux",1,0)</f>
        <v>0</v>
      </c>
      <c r="N1256">
        <f>IF('Main Data'!H1256="Gubelin",1,0)</f>
        <v>0</v>
      </c>
      <c r="O1256">
        <f>IF('Main Data'!H1256="Heuer",1,0)</f>
        <v>0</v>
      </c>
      <c r="P1256">
        <f>IF('Main Data'!H1256="IWC",1,0)</f>
        <v>0</v>
      </c>
      <c r="Q1256">
        <f>IF('Main Data'!H1256="JLC",1,0)</f>
        <v>0</v>
      </c>
      <c r="R1256">
        <f>IF('Main Data'!H1256="Longines",1,0)</f>
        <v>0</v>
      </c>
      <c r="S1256">
        <f>IF('Main Data'!H1256="Movado",1,0)</f>
        <v>0</v>
      </c>
      <c r="T1256">
        <f>IF('Main Data'!H1256="Omega",1,0)</f>
        <v>0</v>
      </c>
      <c r="U1256">
        <f>IF('Main Data'!H1256="Panerai",1,0)</f>
        <v>0</v>
      </c>
      <c r="V1256">
        <f>IF('Main Data'!H1256="Patek",1,0)</f>
        <v>1</v>
      </c>
      <c r="W1256">
        <f>IF('Main Data'!H1256="Rolex",1,0)</f>
        <v>0</v>
      </c>
      <c r="X1256">
        <f>IF('Main Data'!H1256="Tudor",1,0)</f>
        <v>0</v>
      </c>
      <c r="Y1256">
        <f>IF('Main Data'!H1256="Ulysse Nardin",1,0)</f>
        <v>0</v>
      </c>
      <c r="Z1256">
        <f>IF('Main Data'!H1256="Universal Geneve",1,0)</f>
        <v>0</v>
      </c>
      <c r="AA1256">
        <f>IF('Main Data'!H1256="Vacheron",1,0)</f>
        <v>0</v>
      </c>
      <c r="AB1256">
        <f>IF('Main Data'!H1256="Zenith",1,0)</f>
        <v>0</v>
      </c>
      <c r="AC1256">
        <f>IF('Main Data'!J1256="Stainless Steel",1,0)</f>
        <v>1</v>
      </c>
      <c r="AD1256">
        <f>IF('Main Data'!J1256="Two-tone",1,0)</f>
        <v>0</v>
      </c>
      <c r="AE1256">
        <f>IF(OR('Main Data'!J1256="YG 18K",'Main Data'!J1256="YG &lt;18K",'Main Data'!J1256="PG 18K",'Main Data'!J1256="PG &lt;18K",'Main Data'!J1256="WG 18K",'Main Data'!J1256="Mixes of 18K",'Main Data'!J1256="Mixes &lt;18K"),1,0)</f>
        <v>0</v>
      </c>
      <c r="AF1256">
        <f>IF('Main Data'!J1256="Platinum",1,0)</f>
        <v>0</v>
      </c>
      <c r="AG1256">
        <f>IF(OR('Main Data'!J1256="PVD",'Main Data'!J1256="Gold Plate",'Main Data'!J1256="Other"),1,0)</f>
        <v>0</v>
      </c>
      <c r="AH1256">
        <f>IF('Main Data'!N1256="Stainless Steel",1,0)</f>
        <v>0</v>
      </c>
      <c r="AI1256">
        <f>IF('Main Data'!N1256="Leather",1,0)</f>
        <v>1</v>
      </c>
      <c r="AJ1256">
        <f>IF('Main Data'!N1256="Two-tone",1,0)</f>
        <v>0</v>
      </c>
      <c r="AK1256">
        <f>IF(OR('Main Data'!N1256="YG 18K",'Main Data'!N1256="PG 18K",'Main Data'!N1256="WG 18K",'Main Data'!N1256="Mixes of 18K"),1,0)</f>
        <v>0</v>
      </c>
      <c r="AL1256">
        <f>IF(OR(,'Main Data'!N1256="PVD",'Main Data'!N1256="Gold plate"),1,0)</f>
        <v>0</v>
      </c>
      <c r="AM1256">
        <f>IF(OR('Main Data'!AV1256="Yes",'Main Data'!AW1256="Yes",'Main Data'!AU1256="Yes"),1,0)</f>
        <v>0</v>
      </c>
      <c r="AN1256">
        <f>IF(OR(ISTEXT('Main Data'!AX1256), ISTEXT('Main Data'!AY1256)),1,0)</f>
        <v>0</v>
      </c>
      <c r="AO1256">
        <f>IF('Main Data'!AZ1256="Yes",1,0)</f>
        <v>0</v>
      </c>
      <c r="AP1256">
        <f>IF('Main Data'!BA1256="Yes",1,0)</f>
        <v>0</v>
      </c>
      <c r="AQ1256">
        <f>IF('Main Data'!BD1256="Yes",1,0)</f>
        <v>0</v>
      </c>
      <c r="AR1256">
        <f>IF('Main Data'!BE1256="A",1,0)</f>
        <v>0</v>
      </c>
      <c r="AS1256">
        <f>IF('Main Data'!BE1256="AA",1,0)</f>
        <v>0</v>
      </c>
      <c r="AT1256">
        <f>IF('Main Data'!BE1256="AAA",1,0)</f>
        <v>1</v>
      </c>
      <c r="AU1256">
        <f>IF('Main Data'!BE1256="AAAA",1,0)</f>
        <v>0</v>
      </c>
      <c r="AV1256">
        <f>IF('Main Data'!P1256="Yes",1,0)</f>
        <v>1</v>
      </c>
      <c r="AW1256">
        <f>IF('Main Data'!AP1256="Yes",1,0)</f>
        <v>0</v>
      </c>
      <c r="AX1256">
        <f>IF(OR('Main Data'!V1256="Yes", 'Main Data'!W1256="Yes",'Main Data'!X1256="Yes"),1,0)</f>
        <v>0</v>
      </c>
      <c r="AY1256">
        <f>IF(OR('Main Data'!Y1256="Yes",'Main Data'!Z1256="Yes"),1,0)</f>
        <v>0</v>
      </c>
      <c r="AZ1256">
        <f>IF('Main Data'!AR1256="Yes",1,0)</f>
        <v>0</v>
      </c>
      <c r="BA1256">
        <f>IF('Main Data'!AS1256="Yes",1,0)</f>
        <v>0</v>
      </c>
      <c r="BB1256">
        <f>IF('Main Data'!AG1256="Yes",1,0)</f>
        <v>0</v>
      </c>
      <c r="BC1256">
        <f>IF('Main Data'!AB1256="Yes",1,0)</f>
        <v>0</v>
      </c>
      <c r="BD1256">
        <f>IF('Main Data'!AA1256="Yes",1,0)</f>
        <v>0</v>
      </c>
      <c r="BE1256">
        <f>IF('Main Data'!AC1256="Yes",1,0)</f>
        <v>0</v>
      </c>
      <c r="BF1256">
        <f>IF('Main Data'!AF1256="Yes",1,0)</f>
        <v>0</v>
      </c>
      <c r="BG1256">
        <f>IF(OR('Main Data'!AI1256="Yes",'Main Data'!AL1256="Yes"),1,0)</f>
        <v>0</v>
      </c>
      <c r="BH1256">
        <f>IF('Main Data'!AJ1256="Yes",1,0)</f>
        <v>0</v>
      </c>
      <c r="BI1256">
        <f>IF('Main Data'!AK1256="Yes",1,0)</f>
        <v>0</v>
      </c>
      <c r="BJ1256">
        <f>IF('Main Data'!AM1256="Yes",1,0)</f>
        <v>0</v>
      </c>
      <c r="BK1256">
        <f>IF('Main Data'!AQ1256="Yes",1,0)</f>
        <v>0</v>
      </c>
      <c r="BL1256" s="21">
        <f t="shared" si="115"/>
        <v>0</v>
      </c>
      <c r="BM1256" s="21">
        <f t="shared" si="116"/>
        <v>1</v>
      </c>
      <c r="BN1256" s="21">
        <f t="shared" si="117"/>
        <v>0</v>
      </c>
      <c r="BO1256" s="21">
        <f t="shared" si="118"/>
        <v>0</v>
      </c>
      <c r="BP1256" s="21">
        <f t="shared" si="119"/>
        <v>0</v>
      </c>
    </row>
    <row r="1257" spans="1:68" x14ac:dyDescent="0.2">
      <c r="A1257">
        <v>1253</v>
      </c>
      <c r="B1257" s="33">
        <f>'Main Data'!C1257</f>
        <v>43597</v>
      </c>
      <c r="C1257">
        <f>'Main Data'!D1257</f>
        <v>537</v>
      </c>
      <c r="D1257" s="26">
        <f>'Main Data'!E1257</f>
        <v>5500</v>
      </c>
      <c r="E1257" s="26">
        <f>'Main Data'!F1257</f>
        <v>6875</v>
      </c>
      <c r="F1257" s="34">
        <f t="shared" si="114"/>
        <v>8.6125033712205621</v>
      </c>
      <c r="G1257">
        <f>IF('Main Data'!H1257="AP",1,0)</f>
        <v>0</v>
      </c>
      <c r="H1257">
        <f>IF('Main Data'!H1257="Blancpain",1,0)</f>
        <v>0</v>
      </c>
      <c r="I1257">
        <f>IF('Main Data'!H1257="Breguet",1,0)</f>
        <v>0</v>
      </c>
      <c r="J1257">
        <f>IF('Main Data'!H1257="Breitling",1,0)</f>
        <v>0</v>
      </c>
      <c r="K1257">
        <f>IF('Main Data'!H1257="Cartier",1,0)</f>
        <v>0</v>
      </c>
      <c r="L1257">
        <f>IF('Main Data'!H1257="Gallet",1,0)</f>
        <v>0</v>
      </c>
      <c r="M1257">
        <f>IF('Main Data'!H1257="Girard Perregaux",1,0)</f>
        <v>0</v>
      </c>
      <c r="N1257">
        <f>IF('Main Data'!H1257="Gubelin",1,0)</f>
        <v>0</v>
      </c>
      <c r="O1257">
        <f>IF('Main Data'!H1257="Heuer",1,0)</f>
        <v>0</v>
      </c>
      <c r="P1257">
        <f>IF('Main Data'!H1257="IWC",1,0)</f>
        <v>0</v>
      </c>
      <c r="Q1257">
        <f>IF('Main Data'!H1257="JLC",1,0)</f>
        <v>0</v>
      </c>
      <c r="R1257">
        <f>IF('Main Data'!H1257="Longines",1,0)</f>
        <v>0</v>
      </c>
      <c r="S1257">
        <f>IF('Main Data'!H1257="Movado",1,0)</f>
        <v>0</v>
      </c>
      <c r="T1257">
        <f>IF('Main Data'!H1257="Omega",1,0)</f>
        <v>0</v>
      </c>
      <c r="U1257">
        <f>IF('Main Data'!H1257="Panerai",1,0)</f>
        <v>0</v>
      </c>
      <c r="V1257">
        <f>IF('Main Data'!H1257="Patek",1,0)</f>
        <v>1</v>
      </c>
      <c r="W1257">
        <f>IF('Main Data'!H1257="Rolex",1,0)</f>
        <v>0</v>
      </c>
      <c r="X1257">
        <f>IF('Main Data'!H1257="Tudor",1,0)</f>
        <v>0</v>
      </c>
      <c r="Y1257">
        <f>IF('Main Data'!H1257="Ulysse Nardin",1,0)</f>
        <v>0</v>
      </c>
      <c r="Z1257">
        <f>IF('Main Data'!H1257="Universal Geneve",1,0)</f>
        <v>0</v>
      </c>
      <c r="AA1257">
        <f>IF('Main Data'!H1257="Vacheron",1,0)</f>
        <v>0</v>
      </c>
      <c r="AB1257">
        <f>IF('Main Data'!H1257="Zenith",1,0)</f>
        <v>0</v>
      </c>
      <c r="AC1257">
        <f>IF('Main Data'!J1257="Stainless Steel",1,0)</f>
        <v>1</v>
      </c>
      <c r="AD1257">
        <f>IF('Main Data'!J1257="Two-tone",1,0)</f>
        <v>0</v>
      </c>
      <c r="AE1257">
        <f>IF(OR('Main Data'!J1257="YG 18K",'Main Data'!J1257="YG &lt;18K",'Main Data'!J1257="PG 18K",'Main Data'!J1257="PG &lt;18K",'Main Data'!J1257="WG 18K",'Main Data'!J1257="Mixes of 18K",'Main Data'!J1257="Mixes &lt;18K"),1,0)</f>
        <v>0</v>
      </c>
      <c r="AF1257">
        <f>IF('Main Data'!J1257="Platinum",1,0)</f>
        <v>0</v>
      </c>
      <c r="AG1257">
        <f>IF(OR('Main Data'!J1257="PVD",'Main Data'!J1257="Gold Plate",'Main Data'!J1257="Other"),1,0)</f>
        <v>0</v>
      </c>
      <c r="AH1257">
        <f>IF('Main Data'!N1257="Stainless Steel",1,0)</f>
        <v>0</v>
      </c>
      <c r="AI1257">
        <f>IF('Main Data'!N1257="Leather",1,0)</f>
        <v>1</v>
      </c>
      <c r="AJ1257">
        <f>IF('Main Data'!N1257="Two-tone",1,0)</f>
        <v>0</v>
      </c>
      <c r="AK1257">
        <f>IF(OR('Main Data'!N1257="YG 18K",'Main Data'!N1257="PG 18K",'Main Data'!N1257="WG 18K",'Main Data'!N1257="Mixes of 18K"),1,0)</f>
        <v>0</v>
      </c>
      <c r="AL1257">
        <f>IF(OR(,'Main Data'!N1257="PVD",'Main Data'!N1257="Gold plate"),1,0)</f>
        <v>0</v>
      </c>
      <c r="AM1257">
        <f>IF(OR('Main Data'!AV1257="Yes",'Main Data'!AW1257="Yes",'Main Data'!AU1257="Yes"),1,0)</f>
        <v>0</v>
      </c>
      <c r="AN1257">
        <f>IF(OR(ISTEXT('Main Data'!AX1257), ISTEXT('Main Data'!AY1257)),1,0)</f>
        <v>0</v>
      </c>
      <c r="AO1257">
        <f>IF('Main Data'!AZ1257="Yes",1,0)</f>
        <v>0</v>
      </c>
      <c r="AP1257">
        <f>IF('Main Data'!BA1257="Yes",1,0)</f>
        <v>0</v>
      </c>
      <c r="AQ1257">
        <f>IF('Main Data'!BD1257="Yes",1,0)</f>
        <v>0</v>
      </c>
      <c r="AR1257">
        <f>IF('Main Data'!BE1257="A",1,0)</f>
        <v>0</v>
      </c>
      <c r="AS1257">
        <f>IF('Main Data'!BE1257="AA",1,0)</f>
        <v>1</v>
      </c>
      <c r="AT1257">
        <f>IF('Main Data'!BE1257="AAA",1,0)</f>
        <v>0</v>
      </c>
      <c r="AU1257">
        <f>IF('Main Data'!BE1257="AAAA",1,0)</f>
        <v>0</v>
      </c>
      <c r="AV1257">
        <f>IF('Main Data'!P1257="Yes",1,0)</f>
        <v>1</v>
      </c>
      <c r="AW1257">
        <f>IF('Main Data'!AP1257="Yes",1,0)</f>
        <v>0</v>
      </c>
      <c r="AX1257">
        <f>IF(OR('Main Data'!V1257="Yes", 'Main Data'!W1257="Yes",'Main Data'!X1257="Yes"),1,0)</f>
        <v>0</v>
      </c>
      <c r="AY1257">
        <f>IF(OR('Main Data'!Y1257="Yes",'Main Data'!Z1257="Yes"),1,0)</f>
        <v>0</v>
      </c>
      <c r="AZ1257">
        <f>IF('Main Data'!AR1257="Yes",1,0)</f>
        <v>0</v>
      </c>
      <c r="BA1257">
        <f>IF('Main Data'!AS1257="Yes",1,0)</f>
        <v>0</v>
      </c>
      <c r="BB1257">
        <f>IF('Main Data'!AG1257="Yes",1,0)</f>
        <v>0</v>
      </c>
      <c r="BC1257">
        <f>IF('Main Data'!AB1257="Yes",1,0)</f>
        <v>0</v>
      </c>
      <c r="BD1257">
        <f>IF('Main Data'!AA1257="Yes",1,0)</f>
        <v>0</v>
      </c>
      <c r="BE1257">
        <f>IF('Main Data'!AC1257="Yes",1,0)</f>
        <v>0</v>
      </c>
      <c r="BF1257">
        <f>IF('Main Data'!AF1257="Yes",1,0)</f>
        <v>0</v>
      </c>
      <c r="BG1257">
        <f>IF(OR('Main Data'!AI1257="Yes",'Main Data'!AL1257="Yes"),1,0)</f>
        <v>0</v>
      </c>
      <c r="BH1257">
        <f>IF('Main Data'!AJ1257="Yes",1,0)</f>
        <v>0</v>
      </c>
      <c r="BI1257">
        <f>IF('Main Data'!AK1257="Yes",1,0)</f>
        <v>0</v>
      </c>
      <c r="BJ1257">
        <f>IF('Main Data'!AM1257="Yes",1,0)</f>
        <v>0</v>
      </c>
      <c r="BK1257">
        <f>IF('Main Data'!AQ1257="Yes",1,0)</f>
        <v>0</v>
      </c>
      <c r="BL1257" s="21">
        <f t="shared" si="115"/>
        <v>0</v>
      </c>
      <c r="BM1257" s="21">
        <f t="shared" si="116"/>
        <v>1</v>
      </c>
      <c r="BN1257" s="21">
        <f t="shared" si="117"/>
        <v>0</v>
      </c>
      <c r="BO1257" s="21">
        <f t="shared" si="118"/>
        <v>0</v>
      </c>
      <c r="BP1257" s="21">
        <f t="shared" si="119"/>
        <v>0</v>
      </c>
    </row>
    <row r="1258" spans="1:68" x14ac:dyDescent="0.2">
      <c r="A1258">
        <v>1254</v>
      </c>
      <c r="B1258" s="33">
        <f>'Main Data'!C1258</f>
        <v>43597</v>
      </c>
      <c r="C1258">
        <f>'Main Data'!D1258</f>
        <v>538</v>
      </c>
      <c r="D1258" s="26">
        <f>'Main Data'!E1258</f>
        <v>6500</v>
      </c>
      <c r="E1258" s="26">
        <f>'Main Data'!F1258</f>
        <v>8125</v>
      </c>
      <c r="F1258" s="34">
        <f t="shared" si="114"/>
        <v>8.7795574558837277</v>
      </c>
      <c r="G1258">
        <f>IF('Main Data'!H1258="AP",1,0)</f>
        <v>0</v>
      </c>
      <c r="H1258">
        <f>IF('Main Data'!H1258="Blancpain",1,0)</f>
        <v>0</v>
      </c>
      <c r="I1258">
        <f>IF('Main Data'!H1258="Breguet",1,0)</f>
        <v>0</v>
      </c>
      <c r="J1258">
        <f>IF('Main Data'!H1258="Breitling",1,0)</f>
        <v>0</v>
      </c>
      <c r="K1258">
        <f>IF('Main Data'!H1258="Cartier",1,0)</f>
        <v>0</v>
      </c>
      <c r="L1258">
        <f>IF('Main Data'!H1258="Gallet",1,0)</f>
        <v>0</v>
      </c>
      <c r="M1258">
        <f>IF('Main Data'!H1258="Girard Perregaux",1,0)</f>
        <v>0</v>
      </c>
      <c r="N1258">
        <f>IF('Main Data'!H1258="Gubelin",1,0)</f>
        <v>0</v>
      </c>
      <c r="O1258">
        <f>IF('Main Data'!H1258="Heuer",1,0)</f>
        <v>0</v>
      </c>
      <c r="P1258">
        <f>IF('Main Data'!H1258="IWC",1,0)</f>
        <v>0</v>
      </c>
      <c r="Q1258">
        <f>IF('Main Data'!H1258="JLC",1,0)</f>
        <v>0</v>
      </c>
      <c r="R1258">
        <f>IF('Main Data'!H1258="Longines",1,0)</f>
        <v>0</v>
      </c>
      <c r="S1258">
        <f>IF('Main Data'!H1258="Movado",1,0)</f>
        <v>0</v>
      </c>
      <c r="T1258">
        <f>IF('Main Data'!H1258="Omega",1,0)</f>
        <v>0</v>
      </c>
      <c r="U1258">
        <f>IF('Main Data'!H1258="Panerai",1,0)</f>
        <v>0</v>
      </c>
      <c r="V1258">
        <f>IF('Main Data'!H1258="Patek",1,0)</f>
        <v>1</v>
      </c>
      <c r="W1258">
        <f>IF('Main Data'!H1258="Rolex",1,0)</f>
        <v>0</v>
      </c>
      <c r="X1258">
        <f>IF('Main Data'!H1258="Tudor",1,0)</f>
        <v>0</v>
      </c>
      <c r="Y1258">
        <f>IF('Main Data'!H1258="Ulysse Nardin",1,0)</f>
        <v>0</v>
      </c>
      <c r="Z1258">
        <f>IF('Main Data'!H1258="Universal Geneve",1,0)</f>
        <v>0</v>
      </c>
      <c r="AA1258">
        <f>IF('Main Data'!H1258="Vacheron",1,0)</f>
        <v>0</v>
      </c>
      <c r="AB1258">
        <f>IF('Main Data'!H1258="Zenith",1,0)</f>
        <v>0</v>
      </c>
      <c r="AC1258">
        <f>IF('Main Data'!J1258="Stainless Steel",1,0)</f>
        <v>1</v>
      </c>
      <c r="AD1258">
        <f>IF('Main Data'!J1258="Two-tone",1,0)</f>
        <v>0</v>
      </c>
      <c r="AE1258">
        <f>IF(OR('Main Data'!J1258="YG 18K",'Main Data'!J1258="YG &lt;18K",'Main Data'!J1258="PG 18K",'Main Data'!J1258="PG &lt;18K",'Main Data'!J1258="WG 18K",'Main Data'!J1258="Mixes of 18K",'Main Data'!J1258="Mixes &lt;18K"),1,0)</f>
        <v>0</v>
      </c>
      <c r="AF1258">
        <f>IF('Main Data'!J1258="Platinum",1,0)</f>
        <v>0</v>
      </c>
      <c r="AG1258">
        <f>IF(OR('Main Data'!J1258="PVD",'Main Data'!J1258="Gold Plate",'Main Data'!J1258="Other"),1,0)</f>
        <v>0</v>
      </c>
      <c r="AH1258">
        <f>IF('Main Data'!N1258="Stainless Steel",1,0)</f>
        <v>0</v>
      </c>
      <c r="AI1258">
        <f>IF('Main Data'!N1258="Leather",1,0)</f>
        <v>1</v>
      </c>
      <c r="AJ1258">
        <f>IF('Main Data'!N1258="Two-tone",1,0)</f>
        <v>0</v>
      </c>
      <c r="AK1258">
        <f>IF(OR('Main Data'!N1258="YG 18K",'Main Data'!N1258="PG 18K",'Main Data'!N1258="WG 18K",'Main Data'!N1258="Mixes of 18K"),1,0)</f>
        <v>0</v>
      </c>
      <c r="AL1258">
        <f>IF(OR(,'Main Data'!N1258="PVD",'Main Data'!N1258="Gold plate"),1,0)</f>
        <v>0</v>
      </c>
      <c r="AM1258">
        <f>IF(OR('Main Data'!AV1258="Yes",'Main Data'!AW1258="Yes",'Main Data'!AU1258="Yes"),1,0)</f>
        <v>0</v>
      </c>
      <c r="AN1258">
        <f>IF(OR(ISTEXT('Main Data'!AX1258), ISTEXT('Main Data'!AY1258)),1,0)</f>
        <v>0</v>
      </c>
      <c r="AO1258">
        <f>IF('Main Data'!AZ1258="Yes",1,0)</f>
        <v>0</v>
      </c>
      <c r="AP1258">
        <f>IF('Main Data'!BA1258="Yes",1,0)</f>
        <v>0</v>
      </c>
      <c r="AQ1258">
        <f>IF('Main Data'!BD1258="Yes",1,0)</f>
        <v>0</v>
      </c>
      <c r="AR1258">
        <f>IF('Main Data'!BE1258="A",1,0)</f>
        <v>0</v>
      </c>
      <c r="AS1258">
        <f>IF('Main Data'!BE1258="AA",1,0)</f>
        <v>0</v>
      </c>
      <c r="AT1258">
        <f>IF('Main Data'!BE1258="AAA",1,0)</f>
        <v>1</v>
      </c>
      <c r="AU1258">
        <f>IF('Main Data'!BE1258="AAAA",1,0)</f>
        <v>0</v>
      </c>
      <c r="AV1258">
        <f>IF('Main Data'!P1258="Yes",1,0)</f>
        <v>1</v>
      </c>
      <c r="AW1258">
        <f>IF('Main Data'!AP1258="Yes",1,0)</f>
        <v>0</v>
      </c>
      <c r="AX1258">
        <f>IF(OR('Main Data'!V1258="Yes", 'Main Data'!W1258="Yes",'Main Data'!X1258="Yes"),1,0)</f>
        <v>0</v>
      </c>
      <c r="AY1258">
        <f>IF(OR('Main Data'!Y1258="Yes",'Main Data'!Z1258="Yes"),1,0)</f>
        <v>0</v>
      </c>
      <c r="AZ1258">
        <f>IF('Main Data'!AR1258="Yes",1,0)</f>
        <v>0</v>
      </c>
      <c r="BA1258">
        <f>IF('Main Data'!AS1258="Yes",1,0)</f>
        <v>0</v>
      </c>
      <c r="BB1258">
        <f>IF('Main Data'!AG1258="Yes",1,0)</f>
        <v>0</v>
      </c>
      <c r="BC1258">
        <f>IF('Main Data'!AB1258="Yes",1,0)</f>
        <v>0</v>
      </c>
      <c r="BD1258">
        <f>IF('Main Data'!AA1258="Yes",1,0)</f>
        <v>0</v>
      </c>
      <c r="BE1258">
        <f>IF('Main Data'!AC1258="Yes",1,0)</f>
        <v>0</v>
      </c>
      <c r="BF1258">
        <f>IF('Main Data'!AF1258="Yes",1,0)</f>
        <v>0</v>
      </c>
      <c r="BG1258">
        <f>IF(OR('Main Data'!AI1258="Yes",'Main Data'!AL1258="Yes"),1,0)</f>
        <v>0</v>
      </c>
      <c r="BH1258">
        <f>IF('Main Data'!AJ1258="Yes",1,0)</f>
        <v>0</v>
      </c>
      <c r="BI1258">
        <f>IF('Main Data'!AK1258="Yes",1,0)</f>
        <v>0</v>
      </c>
      <c r="BJ1258">
        <f>IF('Main Data'!AM1258="Yes",1,0)</f>
        <v>0</v>
      </c>
      <c r="BK1258">
        <f>IF('Main Data'!AQ1258="Yes",1,0)</f>
        <v>0</v>
      </c>
      <c r="BL1258" s="21">
        <f t="shared" si="115"/>
        <v>0</v>
      </c>
      <c r="BM1258" s="21">
        <f t="shared" si="116"/>
        <v>1</v>
      </c>
      <c r="BN1258" s="21">
        <f t="shared" si="117"/>
        <v>0</v>
      </c>
      <c r="BO1258" s="21">
        <f t="shared" si="118"/>
        <v>0</v>
      </c>
      <c r="BP1258" s="21">
        <f t="shared" si="119"/>
        <v>0</v>
      </c>
    </row>
    <row r="1259" spans="1:68" x14ac:dyDescent="0.2">
      <c r="A1259">
        <v>1255</v>
      </c>
      <c r="B1259" s="33">
        <f>'Main Data'!C1259</f>
        <v>43597</v>
      </c>
      <c r="C1259">
        <f>'Main Data'!D1259</f>
        <v>539</v>
      </c>
      <c r="D1259" s="26">
        <f>'Main Data'!E1259</f>
        <v>41500</v>
      </c>
      <c r="E1259" s="26">
        <f>'Main Data'!F1259</f>
        <v>51875</v>
      </c>
      <c r="F1259" s="34">
        <f t="shared" si="114"/>
        <v>10.63344870621879</v>
      </c>
      <c r="G1259">
        <f>IF('Main Data'!H1259="AP",1,0)</f>
        <v>0</v>
      </c>
      <c r="H1259">
        <f>IF('Main Data'!H1259="Blancpain",1,0)</f>
        <v>0</v>
      </c>
      <c r="I1259">
        <f>IF('Main Data'!H1259="Breguet",1,0)</f>
        <v>0</v>
      </c>
      <c r="J1259">
        <f>IF('Main Data'!H1259="Breitling",1,0)</f>
        <v>0</v>
      </c>
      <c r="K1259">
        <f>IF('Main Data'!H1259="Cartier",1,0)</f>
        <v>0</v>
      </c>
      <c r="L1259">
        <f>IF('Main Data'!H1259="Gallet",1,0)</f>
        <v>0</v>
      </c>
      <c r="M1259">
        <f>IF('Main Data'!H1259="Girard Perregaux",1,0)</f>
        <v>0</v>
      </c>
      <c r="N1259">
        <f>IF('Main Data'!H1259="Gubelin",1,0)</f>
        <v>0</v>
      </c>
      <c r="O1259">
        <f>IF('Main Data'!H1259="Heuer",1,0)</f>
        <v>0</v>
      </c>
      <c r="P1259">
        <f>IF('Main Data'!H1259="IWC",1,0)</f>
        <v>0</v>
      </c>
      <c r="Q1259">
        <f>IF('Main Data'!H1259="JLC",1,0)</f>
        <v>0</v>
      </c>
      <c r="R1259">
        <f>IF('Main Data'!H1259="Longines",1,0)</f>
        <v>0</v>
      </c>
      <c r="S1259">
        <f>IF('Main Data'!H1259="Movado",1,0)</f>
        <v>0</v>
      </c>
      <c r="T1259">
        <f>IF('Main Data'!H1259="Omega",1,0)</f>
        <v>0</v>
      </c>
      <c r="U1259">
        <f>IF('Main Data'!H1259="Panerai",1,0)</f>
        <v>0</v>
      </c>
      <c r="V1259">
        <f>IF('Main Data'!H1259="Patek",1,0)</f>
        <v>1</v>
      </c>
      <c r="W1259">
        <f>IF('Main Data'!H1259="Rolex",1,0)</f>
        <v>0</v>
      </c>
      <c r="X1259">
        <f>IF('Main Data'!H1259="Tudor",1,0)</f>
        <v>0</v>
      </c>
      <c r="Y1259">
        <f>IF('Main Data'!H1259="Ulysse Nardin",1,0)</f>
        <v>0</v>
      </c>
      <c r="Z1259">
        <f>IF('Main Data'!H1259="Universal Geneve",1,0)</f>
        <v>0</v>
      </c>
      <c r="AA1259">
        <f>IF('Main Data'!H1259="Vacheron",1,0)</f>
        <v>0</v>
      </c>
      <c r="AB1259">
        <f>IF('Main Data'!H1259="Zenith",1,0)</f>
        <v>0</v>
      </c>
      <c r="AC1259">
        <f>IF('Main Data'!J1259="Stainless Steel",1,0)</f>
        <v>0</v>
      </c>
      <c r="AD1259">
        <f>IF('Main Data'!J1259="Two-tone",1,0)</f>
        <v>0</v>
      </c>
      <c r="AE1259">
        <f>IF(OR('Main Data'!J1259="YG 18K",'Main Data'!J1259="YG &lt;18K",'Main Data'!J1259="PG 18K",'Main Data'!J1259="PG &lt;18K",'Main Data'!J1259="WG 18K",'Main Data'!J1259="Mixes of 18K",'Main Data'!J1259="Mixes &lt;18K"),1,0)</f>
        <v>1</v>
      </c>
      <c r="AF1259">
        <f>IF('Main Data'!J1259="Platinum",1,0)</f>
        <v>0</v>
      </c>
      <c r="AG1259">
        <f>IF(OR('Main Data'!J1259="PVD",'Main Data'!J1259="Gold Plate",'Main Data'!J1259="Other"),1,0)</f>
        <v>0</v>
      </c>
      <c r="AH1259">
        <f>IF('Main Data'!N1259="Stainless Steel",1,0)</f>
        <v>0</v>
      </c>
      <c r="AI1259">
        <f>IF('Main Data'!N1259="Leather",1,0)</f>
        <v>1</v>
      </c>
      <c r="AJ1259">
        <f>IF('Main Data'!N1259="Two-tone",1,0)</f>
        <v>0</v>
      </c>
      <c r="AK1259">
        <f>IF(OR('Main Data'!N1259="YG 18K",'Main Data'!N1259="PG 18K",'Main Data'!N1259="WG 18K",'Main Data'!N1259="Mixes of 18K"),1,0)</f>
        <v>0</v>
      </c>
      <c r="AL1259">
        <f>IF(OR(,'Main Data'!N1259="PVD",'Main Data'!N1259="Gold plate"),1,0)</f>
        <v>0</v>
      </c>
      <c r="AM1259">
        <f>IF(OR('Main Data'!AV1259="Yes",'Main Data'!AW1259="Yes",'Main Data'!AU1259="Yes"),1,0)</f>
        <v>0</v>
      </c>
      <c r="AN1259">
        <f>IF(OR(ISTEXT('Main Data'!AX1259), ISTEXT('Main Data'!AY1259)),1,0)</f>
        <v>0</v>
      </c>
      <c r="AO1259">
        <f>IF('Main Data'!AZ1259="Yes",1,0)</f>
        <v>0</v>
      </c>
      <c r="AP1259">
        <f>IF('Main Data'!BA1259="Yes",1,0)</f>
        <v>0</v>
      </c>
      <c r="AQ1259">
        <f>IF('Main Data'!BD1259="Yes",1,0)</f>
        <v>0</v>
      </c>
      <c r="AR1259">
        <f>IF('Main Data'!BE1259="A",1,0)</f>
        <v>0</v>
      </c>
      <c r="AS1259">
        <f>IF('Main Data'!BE1259="AA",1,0)</f>
        <v>0</v>
      </c>
      <c r="AT1259">
        <f>IF('Main Data'!BE1259="AAA",1,0)</f>
        <v>0</v>
      </c>
      <c r="AU1259">
        <f>IF('Main Data'!BE1259="AAAA",1,0)</f>
        <v>1</v>
      </c>
      <c r="AV1259">
        <f>IF('Main Data'!P1259="Yes",1,0)</f>
        <v>0</v>
      </c>
      <c r="AW1259">
        <f>IF('Main Data'!AP1259="Yes",1,0)</f>
        <v>0</v>
      </c>
      <c r="AX1259">
        <f>IF(OR('Main Data'!V1259="Yes", 'Main Data'!W1259="Yes",'Main Data'!X1259="Yes"),1,0)</f>
        <v>0</v>
      </c>
      <c r="AY1259">
        <f>IF(OR('Main Data'!Y1259="Yes",'Main Data'!Z1259="Yes"),1,0)</f>
        <v>0</v>
      </c>
      <c r="AZ1259">
        <f>IF('Main Data'!AR1259="Yes",1,0)</f>
        <v>0</v>
      </c>
      <c r="BA1259">
        <f>IF('Main Data'!AS1259="Yes",1,0)</f>
        <v>0</v>
      </c>
      <c r="BB1259">
        <f>IF('Main Data'!AG1259="Yes",1,0)</f>
        <v>0</v>
      </c>
      <c r="BC1259">
        <f>IF('Main Data'!AB1259="Yes",1,0)</f>
        <v>0</v>
      </c>
      <c r="BD1259">
        <f>IF('Main Data'!AA1259="Yes",1,0)</f>
        <v>0</v>
      </c>
      <c r="BE1259">
        <f>IF('Main Data'!AC1259="Yes",1,0)</f>
        <v>0</v>
      </c>
      <c r="BF1259">
        <f>IF('Main Data'!AF1259="Yes",1,0)</f>
        <v>0</v>
      </c>
      <c r="BG1259">
        <f>IF(OR('Main Data'!AI1259="Yes",'Main Data'!AL1259="Yes"),1,0)</f>
        <v>1</v>
      </c>
      <c r="BH1259">
        <f>IF('Main Data'!AJ1259="Yes",1,0)</f>
        <v>0</v>
      </c>
      <c r="BI1259">
        <f>IF('Main Data'!AK1259="Yes",1,0)</f>
        <v>0</v>
      </c>
      <c r="BJ1259">
        <f>IF('Main Data'!AM1259="Yes",1,0)</f>
        <v>0</v>
      </c>
      <c r="BK1259">
        <f>IF('Main Data'!AQ1259="Yes",1,0)</f>
        <v>0</v>
      </c>
      <c r="BL1259" s="21">
        <f t="shared" si="115"/>
        <v>0</v>
      </c>
      <c r="BM1259" s="21">
        <f t="shared" si="116"/>
        <v>1</v>
      </c>
      <c r="BN1259" s="21">
        <f t="shared" si="117"/>
        <v>0</v>
      </c>
      <c r="BO1259" s="21">
        <f t="shared" si="118"/>
        <v>0</v>
      </c>
      <c r="BP1259" s="21">
        <f t="shared" si="119"/>
        <v>0</v>
      </c>
    </row>
    <row r="1260" spans="1:68" x14ac:dyDescent="0.2">
      <c r="A1260">
        <v>1256</v>
      </c>
      <c r="B1260" s="33">
        <f>'Main Data'!C1260</f>
        <v>43597</v>
      </c>
      <c r="C1260">
        <f>'Main Data'!D1260</f>
        <v>540</v>
      </c>
      <c r="D1260" s="26">
        <f>'Main Data'!E1260</f>
        <v>30000</v>
      </c>
      <c r="E1260" s="26">
        <f>'Main Data'!F1260</f>
        <v>37500</v>
      </c>
      <c r="F1260" s="34">
        <f t="shared" si="114"/>
        <v>10.308952660644293</v>
      </c>
      <c r="G1260">
        <f>IF('Main Data'!H1260="AP",1,0)</f>
        <v>0</v>
      </c>
      <c r="H1260">
        <f>IF('Main Data'!H1260="Blancpain",1,0)</f>
        <v>0</v>
      </c>
      <c r="I1260">
        <f>IF('Main Data'!H1260="Breguet",1,0)</f>
        <v>0</v>
      </c>
      <c r="J1260">
        <f>IF('Main Data'!H1260="Breitling",1,0)</f>
        <v>0</v>
      </c>
      <c r="K1260">
        <f>IF('Main Data'!H1260="Cartier",1,0)</f>
        <v>0</v>
      </c>
      <c r="L1260">
        <f>IF('Main Data'!H1260="Gallet",1,0)</f>
        <v>0</v>
      </c>
      <c r="M1260">
        <f>IF('Main Data'!H1260="Girard Perregaux",1,0)</f>
        <v>0</v>
      </c>
      <c r="N1260">
        <f>IF('Main Data'!H1260="Gubelin",1,0)</f>
        <v>0</v>
      </c>
      <c r="O1260">
        <f>IF('Main Data'!H1260="Heuer",1,0)</f>
        <v>0</v>
      </c>
      <c r="P1260">
        <f>IF('Main Data'!H1260="IWC",1,0)</f>
        <v>0</v>
      </c>
      <c r="Q1260">
        <f>IF('Main Data'!H1260="JLC",1,0)</f>
        <v>0</v>
      </c>
      <c r="R1260">
        <f>IF('Main Data'!H1260="Longines",1,0)</f>
        <v>0</v>
      </c>
      <c r="S1260">
        <f>IF('Main Data'!H1260="Movado",1,0)</f>
        <v>0</v>
      </c>
      <c r="T1260">
        <f>IF('Main Data'!H1260="Omega",1,0)</f>
        <v>0</v>
      </c>
      <c r="U1260">
        <f>IF('Main Data'!H1260="Panerai",1,0)</f>
        <v>0</v>
      </c>
      <c r="V1260">
        <f>IF('Main Data'!H1260="Patek",1,0)</f>
        <v>1</v>
      </c>
      <c r="W1260">
        <f>IF('Main Data'!H1260="Rolex",1,0)</f>
        <v>0</v>
      </c>
      <c r="X1260">
        <f>IF('Main Data'!H1260="Tudor",1,0)</f>
        <v>0</v>
      </c>
      <c r="Y1260">
        <f>IF('Main Data'!H1260="Ulysse Nardin",1,0)</f>
        <v>0</v>
      </c>
      <c r="Z1260">
        <f>IF('Main Data'!H1260="Universal Geneve",1,0)</f>
        <v>0</v>
      </c>
      <c r="AA1260">
        <f>IF('Main Data'!H1260="Vacheron",1,0)</f>
        <v>0</v>
      </c>
      <c r="AB1260">
        <f>IF('Main Data'!H1260="Zenith",1,0)</f>
        <v>0</v>
      </c>
      <c r="AC1260">
        <f>IF('Main Data'!J1260="Stainless Steel",1,0)</f>
        <v>0</v>
      </c>
      <c r="AD1260">
        <f>IF('Main Data'!J1260="Two-tone",1,0)</f>
        <v>0</v>
      </c>
      <c r="AE1260">
        <f>IF(OR('Main Data'!J1260="YG 18K",'Main Data'!J1260="YG &lt;18K",'Main Data'!J1260="PG 18K",'Main Data'!J1260="PG &lt;18K",'Main Data'!J1260="WG 18K",'Main Data'!J1260="Mixes of 18K",'Main Data'!J1260="Mixes &lt;18K"),1,0)</f>
        <v>1</v>
      </c>
      <c r="AF1260">
        <f>IF('Main Data'!J1260="Platinum",1,0)</f>
        <v>0</v>
      </c>
      <c r="AG1260">
        <f>IF(OR('Main Data'!J1260="PVD",'Main Data'!J1260="Gold Plate",'Main Data'!J1260="Other"),1,0)</f>
        <v>0</v>
      </c>
      <c r="AH1260">
        <f>IF('Main Data'!N1260="Stainless Steel",1,0)</f>
        <v>0</v>
      </c>
      <c r="AI1260">
        <f>IF('Main Data'!N1260="Leather",1,0)</f>
        <v>1</v>
      </c>
      <c r="AJ1260">
        <f>IF('Main Data'!N1260="Two-tone",1,0)</f>
        <v>0</v>
      </c>
      <c r="AK1260">
        <f>IF(OR('Main Data'!N1260="YG 18K",'Main Data'!N1260="PG 18K",'Main Data'!N1260="WG 18K",'Main Data'!N1260="Mixes of 18K"),1,0)</f>
        <v>0</v>
      </c>
      <c r="AL1260">
        <f>IF(OR(,'Main Data'!N1260="PVD",'Main Data'!N1260="Gold plate"),1,0)</f>
        <v>0</v>
      </c>
      <c r="AM1260">
        <f>IF(OR('Main Data'!AV1260="Yes",'Main Data'!AW1260="Yes",'Main Data'!AU1260="Yes"),1,0)</f>
        <v>0</v>
      </c>
      <c r="AN1260">
        <f>IF(OR(ISTEXT('Main Data'!AX1260), ISTEXT('Main Data'!AY1260)),1,0)</f>
        <v>0</v>
      </c>
      <c r="AO1260">
        <f>IF('Main Data'!AZ1260="Yes",1,0)</f>
        <v>0</v>
      </c>
      <c r="AP1260">
        <f>IF('Main Data'!BA1260="Yes",1,0)</f>
        <v>0</v>
      </c>
      <c r="AQ1260">
        <f>IF('Main Data'!BD1260="Yes",1,0)</f>
        <v>0</v>
      </c>
      <c r="AR1260">
        <f>IF('Main Data'!BE1260="A",1,0)</f>
        <v>0</v>
      </c>
      <c r="AS1260">
        <f>IF('Main Data'!BE1260="AA",1,0)</f>
        <v>0</v>
      </c>
      <c r="AT1260">
        <f>IF('Main Data'!BE1260="AAA",1,0)</f>
        <v>1</v>
      </c>
      <c r="AU1260">
        <f>IF('Main Data'!BE1260="AAAA",1,0)</f>
        <v>0</v>
      </c>
      <c r="AV1260">
        <f>IF('Main Data'!P1260="Yes",1,0)</f>
        <v>1</v>
      </c>
      <c r="AW1260">
        <f>IF('Main Data'!AP1260="Yes",1,0)</f>
        <v>0</v>
      </c>
      <c r="AX1260">
        <f>IF(OR('Main Data'!V1260="Yes", 'Main Data'!W1260="Yes",'Main Data'!X1260="Yes"),1,0)</f>
        <v>0</v>
      </c>
      <c r="AY1260">
        <f>IF(OR('Main Data'!Y1260="Yes",'Main Data'!Z1260="Yes"),1,0)</f>
        <v>0</v>
      </c>
      <c r="AZ1260">
        <f>IF('Main Data'!AR1260="Yes",1,0)</f>
        <v>0</v>
      </c>
      <c r="BA1260">
        <f>IF('Main Data'!AS1260="Yes",1,0)</f>
        <v>0</v>
      </c>
      <c r="BB1260">
        <f>IF('Main Data'!AG1260="Yes",1,0)</f>
        <v>0</v>
      </c>
      <c r="BC1260">
        <f>IF('Main Data'!AB1260="Yes",1,0)</f>
        <v>0</v>
      </c>
      <c r="BD1260">
        <f>IF('Main Data'!AA1260="Yes",1,0)</f>
        <v>0</v>
      </c>
      <c r="BE1260">
        <f>IF('Main Data'!AC1260="Yes",1,0)</f>
        <v>0</v>
      </c>
      <c r="BF1260">
        <f>IF('Main Data'!AF1260="Yes",1,0)</f>
        <v>0</v>
      </c>
      <c r="BG1260">
        <f>IF(OR('Main Data'!AI1260="Yes",'Main Data'!AL1260="Yes"),1,0)</f>
        <v>0</v>
      </c>
      <c r="BH1260">
        <f>IF('Main Data'!AJ1260="Yes",1,0)</f>
        <v>0</v>
      </c>
      <c r="BI1260">
        <f>IF('Main Data'!AK1260="Yes",1,0)</f>
        <v>0</v>
      </c>
      <c r="BJ1260">
        <f>IF('Main Data'!AM1260="Yes",1,0)</f>
        <v>0</v>
      </c>
      <c r="BK1260">
        <f>IF('Main Data'!AQ1260="Yes",1,0)</f>
        <v>0</v>
      </c>
      <c r="BL1260" s="21">
        <f t="shared" si="115"/>
        <v>0</v>
      </c>
      <c r="BM1260" s="21">
        <f t="shared" si="116"/>
        <v>1</v>
      </c>
      <c r="BN1260" s="21">
        <f t="shared" si="117"/>
        <v>0</v>
      </c>
      <c r="BO1260" s="21">
        <f t="shared" si="118"/>
        <v>0</v>
      </c>
      <c r="BP1260" s="21">
        <f t="shared" si="119"/>
        <v>0</v>
      </c>
    </row>
    <row r="1261" spans="1:68" x14ac:dyDescent="0.2">
      <c r="A1261">
        <v>1257</v>
      </c>
      <c r="B1261" s="33">
        <f>'Main Data'!C1261</f>
        <v>43597</v>
      </c>
      <c r="C1261">
        <f>'Main Data'!D1261</f>
        <v>541</v>
      </c>
      <c r="D1261" s="26">
        <f>'Main Data'!E1261</f>
        <v>4400</v>
      </c>
      <c r="E1261" s="26">
        <f>'Main Data'!F1261</f>
        <v>5500</v>
      </c>
      <c r="F1261" s="34">
        <f t="shared" si="114"/>
        <v>8.3893598199063533</v>
      </c>
      <c r="G1261">
        <f>IF('Main Data'!H1261="AP",1,0)</f>
        <v>0</v>
      </c>
      <c r="H1261">
        <f>IF('Main Data'!H1261="Blancpain",1,0)</f>
        <v>0</v>
      </c>
      <c r="I1261">
        <f>IF('Main Data'!H1261="Breguet",1,0)</f>
        <v>0</v>
      </c>
      <c r="J1261">
        <f>IF('Main Data'!H1261="Breitling",1,0)</f>
        <v>0</v>
      </c>
      <c r="K1261">
        <f>IF('Main Data'!H1261="Cartier",1,0)</f>
        <v>0</v>
      </c>
      <c r="L1261">
        <f>IF('Main Data'!H1261="Gallet",1,0)</f>
        <v>0</v>
      </c>
      <c r="M1261">
        <f>IF('Main Data'!H1261="Girard Perregaux",1,0)</f>
        <v>0</v>
      </c>
      <c r="N1261">
        <f>IF('Main Data'!H1261="Gubelin",1,0)</f>
        <v>0</v>
      </c>
      <c r="O1261">
        <f>IF('Main Data'!H1261="Heuer",1,0)</f>
        <v>0</v>
      </c>
      <c r="P1261">
        <f>IF('Main Data'!H1261="IWC",1,0)</f>
        <v>0</v>
      </c>
      <c r="Q1261">
        <f>IF('Main Data'!H1261="JLC",1,0)</f>
        <v>0</v>
      </c>
      <c r="R1261">
        <f>IF('Main Data'!H1261="Longines",1,0)</f>
        <v>0</v>
      </c>
      <c r="S1261">
        <f>IF('Main Data'!H1261="Movado",1,0)</f>
        <v>0</v>
      </c>
      <c r="T1261">
        <f>IF('Main Data'!H1261="Omega",1,0)</f>
        <v>0</v>
      </c>
      <c r="U1261">
        <f>IF('Main Data'!H1261="Panerai",1,0)</f>
        <v>0</v>
      </c>
      <c r="V1261">
        <f>IF('Main Data'!H1261="Patek",1,0)</f>
        <v>1</v>
      </c>
      <c r="W1261">
        <f>IF('Main Data'!H1261="Rolex",1,0)</f>
        <v>0</v>
      </c>
      <c r="X1261">
        <f>IF('Main Data'!H1261="Tudor",1,0)</f>
        <v>0</v>
      </c>
      <c r="Y1261">
        <f>IF('Main Data'!H1261="Ulysse Nardin",1,0)</f>
        <v>0</v>
      </c>
      <c r="Z1261">
        <f>IF('Main Data'!H1261="Universal Geneve",1,0)</f>
        <v>0</v>
      </c>
      <c r="AA1261">
        <f>IF('Main Data'!H1261="Vacheron",1,0)</f>
        <v>0</v>
      </c>
      <c r="AB1261">
        <f>IF('Main Data'!H1261="Zenith",1,0)</f>
        <v>0</v>
      </c>
      <c r="AC1261">
        <f>IF('Main Data'!J1261="Stainless Steel",1,0)</f>
        <v>0</v>
      </c>
      <c r="AD1261">
        <f>IF('Main Data'!J1261="Two-tone",1,0)</f>
        <v>0</v>
      </c>
      <c r="AE1261">
        <f>IF(OR('Main Data'!J1261="YG 18K",'Main Data'!J1261="YG &lt;18K",'Main Data'!J1261="PG 18K",'Main Data'!J1261="PG &lt;18K",'Main Data'!J1261="WG 18K",'Main Data'!J1261="Mixes of 18K",'Main Data'!J1261="Mixes &lt;18K"),1,0)</f>
        <v>1</v>
      </c>
      <c r="AF1261">
        <f>IF('Main Data'!J1261="Platinum",1,0)</f>
        <v>0</v>
      </c>
      <c r="AG1261">
        <f>IF(OR('Main Data'!J1261="PVD",'Main Data'!J1261="Gold Plate",'Main Data'!J1261="Other"),1,0)</f>
        <v>0</v>
      </c>
      <c r="AH1261">
        <f>IF('Main Data'!N1261="Stainless Steel",1,0)</f>
        <v>0</v>
      </c>
      <c r="AI1261">
        <f>IF('Main Data'!N1261="Leather",1,0)</f>
        <v>0</v>
      </c>
      <c r="AJ1261">
        <f>IF('Main Data'!N1261="Two-tone",1,0)</f>
        <v>0</v>
      </c>
      <c r="AK1261">
        <f>IF(OR('Main Data'!N1261="YG 18K",'Main Data'!N1261="PG 18K",'Main Data'!N1261="WG 18K",'Main Data'!N1261="Mixes of 18K"),1,0)</f>
        <v>1</v>
      </c>
      <c r="AL1261">
        <f>IF(OR(,'Main Data'!N1261="PVD",'Main Data'!N1261="Gold plate"),1,0)</f>
        <v>0</v>
      </c>
      <c r="AM1261">
        <f>IF(OR('Main Data'!AV1261="Yes",'Main Data'!AW1261="Yes",'Main Data'!AU1261="Yes"),1,0)</f>
        <v>0</v>
      </c>
      <c r="AN1261">
        <f>IF(OR(ISTEXT('Main Data'!AX1261), ISTEXT('Main Data'!AY1261)),1,0)</f>
        <v>1</v>
      </c>
      <c r="AO1261">
        <f>IF('Main Data'!AZ1261="Yes",1,0)</f>
        <v>0</v>
      </c>
      <c r="AP1261">
        <f>IF('Main Data'!BA1261="Yes",1,0)</f>
        <v>0</v>
      </c>
      <c r="AQ1261">
        <f>IF('Main Data'!BD1261="Yes",1,0)</f>
        <v>0</v>
      </c>
      <c r="AR1261">
        <f>IF('Main Data'!BE1261="A",1,0)</f>
        <v>0</v>
      </c>
      <c r="AS1261">
        <f>IF('Main Data'!BE1261="AA",1,0)</f>
        <v>1</v>
      </c>
      <c r="AT1261">
        <f>IF('Main Data'!BE1261="AAA",1,0)</f>
        <v>0</v>
      </c>
      <c r="AU1261">
        <f>IF('Main Data'!BE1261="AAAA",1,0)</f>
        <v>0</v>
      </c>
      <c r="AV1261">
        <f>IF('Main Data'!P1261="Yes",1,0)</f>
        <v>1</v>
      </c>
      <c r="AW1261">
        <f>IF('Main Data'!AP1261="Yes",1,0)</f>
        <v>0</v>
      </c>
      <c r="AX1261">
        <f>IF(OR('Main Data'!V1261="Yes", 'Main Data'!W1261="Yes",'Main Data'!X1261="Yes"),1,0)</f>
        <v>0</v>
      </c>
      <c r="AY1261">
        <f>IF(OR('Main Data'!Y1261="Yes",'Main Data'!Z1261="Yes"),1,0)</f>
        <v>0</v>
      </c>
      <c r="AZ1261">
        <f>IF('Main Data'!AR1261="Yes",1,0)</f>
        <v>0</v>
      </c>
      <c r="BA1261">
        <f>IF('Main Data'!AS1261="Yes",1,0)</f>
        <v>0</v>
      </c>
      <c r="BB1261">
        <f>IF('Main Data'!AG1261="Yes",1,0)</f>
        <v>0</v>
      </c>
      <c r="BC1261">
        <f>IF('Main Data'!AB1261="Yes",1,0)</f>
        <v>0</v>
      </c>
      <c r="BD1261">
        <f>IF('Main Data'!AA1261="Yes",1,0)</f>
        <v>0</v>
      </c>
      <c r="BE1261">
        <f>IF('Main Data'!AC1261="Yes",1,0)</f>
        <v>0</v>
      </c>
      <c r="BF1261">
        <f>IF('Main Data'!AF1261="Yes",1,0)</f>
        <v>0</v>
      </c>
      <c r="BG1261">
        <f>IF(OR('Main Data'!AI1261="Yes",'Main Data'!AL1261="Yes"),1,0)</f>
        <v>0</v>
      </c>
      <c r="BH1261">
        <f>IF('Main Data'!AJ1261="Yes",1,0)</f>
        <v>0</v>
      </c>
      <c r="BI1261">
        <f>IF('Main Data'!AK1261="Yes",1,0)</f>
        <v>0</v>
      </c>
      <c r="BJ1261">
        <f>IF('Main Data'!AM1261="Yes",1,0)</f>
        <v>0</v>
      </c>
      <c r="BK1261">
        <f>IF('Main Data'!AQ1261="Yes",1,0)</f>
        <v>0</v>
      </c>
      <c r="BL1261" s="21">
        <f t="shared" si="115"/>
        <v>0</v>
      </c>
      <c r="BM1261" s="21">
        <f t="shared" si="116"/>
        <v>1</v>
      </c>
      <c r="BN1261" s="21">
        <f t="shared" si="117"/>
        <v>0</v>
      </c>
      <c r="BO1261" s="21">
        <f t="shared" si="118"/>
        <v>0</v>
      </c>
      <c r="BP1261" s="21">
        <f t="shared" si="119"/>
        <v>0</v>
      </c>
    </row>
    <row r="1262" spans="1:68" x14ac:dyDescent="0.2">
      <c r="A1262">
        <v>1258</v>
      </c>
      <c r="B1262" s="33">
        <f>'Main Data'!C1262</f>
        <v>43597</v>
      </c>
      <c r="C1262">
        <f>'Main Data'!D1262</f>
        <v>542</v>
      </c>
      <c r="D1262" s="26">
        <f>'Main Data'!E1262</f>
        <v>2200</v>
      </c>
      <c r="E1262" s="26">
        <f>'Main Data'!F1262</f>
        <v>2750</v>
      </c>
      <c r="F1262" s="34">
        <f t="shared" si="114"/>
        <v>7.696212639346407</v>
      </c>
      <c r="G1262">
        <f>IF('Main Data'!H1262="AP",1,0)</f>
        <v>0</v>
      </c>
      <c r="H1262">
        <f>IF('Main Data'!H1262="Blancpain",1,0)</f>
        <v>0</v>
      </c>
      <c r="I1262">
        <f>IF('Main Data'!H1262="Breguet",1,0)</f>
        <v>0</v>
      </c>
      <c r="J1262">
        <f>IF('Main Data'!H1262="Breitling",1,0)</f>
        <v>0</v>
      </c>
      <c r="K1262">
        <f>IF('Main Data'!H1262="Cartier",1,0)</f>
        <v>0</v>
      </c>
      <c r="L1262">
        <f>IF('Main Data'!H1262="Gallet",1,0)</f>
        <v>0</v>
      </c>
      <c r="M1262">
        <f>IF('Main Data'!H1262="Girard Perregaux",1,0)</f>
        <v>0</v>
      </c>
      <c r="N1262">
        <f>IF('Main Data'!H1262="Gubelin",1,0)</f>
        <v>0</v>
      </c>
      <c r="O1262">
        <f>IF('Main Data'!H1262="Heuer",1,0)</f>
        <v>0</v>
      </c>
      <c r="P1262">
        <f>IF('Main Data'!H1262="IWC",1,0)</f>
        <v>0</v>
      </c>
      <c r="Q1262">
        <f>IF('Main Data'!H1262="JLC",1,0)</f>
        <v>0</v>
      </c>
      <c r="R1262">
        <f>IF('Main Data'!H1262="Longines",1,0)</f>
        <v>0</v>
      </c>
      <c r="S1262">
        <f>IF('Main Data'!H1262="Movado",1,0)</f>
        <v>0</v>
      </c>
      <c r="T1262">
        <f>IF('Main Data'!H1262="Omega",1,0)</f>
        <v>0</v>
      </c>
      <c r="U1262">
        <f>IF('Main Data'!H1262="Panerai",1,0)</f>
        <v>0</v>
      </c>
      <c r="V1262">
        <f>IF('Main Data'!H1262="Patek",1,0)</f>
        <v>1</v>
      </c>
      <c r="W1262">
        <f>IF('Main Data'!H1262="Rolex",1,0)</f>
        <v>0</v>
      </c>
      <c r="X1262">
        <f>IF('Main Data'!H1262="Tudor",1,0)</f>
        <v>0</v>
      </c>
      <c r="Y1262">
        <f>IF('Main Data'!H1262="Ulysse Nardin",1,0)</f>
        <v>0</v>
      </c>
      <c r="Z1262">
        <f>IF('Main Data'!H1262="Universal Geneve",1,0)</f>
        <v>0</v>
      </c>
      <c r="AA1262">
        <f>IF('Main Data'!H1262="Vacheron",1,0)</f>
        <v>0</v>
      </c>
      <c r="AB1262">
        <f>IF('Main Data'!H1262="Zenith",1,0)</f>
        <v>0</v>
      </c>
      <c r="AC1262">
        <f>IF('Main Data'!J1262="Stainless Steel",1,0)</f>
        <v>0</v>
      </c>
      <c r="AD1262">
        <f>IF('Main Data'!J1262="Two-tone",1,0)</f>
        <v>0</v>
      </c>
      <c r="AE1262">
        <f>IF(OR('Main Data'!J1262="YG 18K",'Main Data'!J1262="YG &lt;18K",'Main Data'!J1262="PG 18K",'Main Data'!J1262="PG &lt;18K",'Main Data'!J1262="WG 18K",'Main Data'!J1262="Mixes of 18K",'Main Data'!J1262="Mixes &lt;18K"),1,0)</f>
        <v>1</v>
      </c>
      <c r="AF1262">
        <f>IF('Main Data'!J1262="Platinum",1,0)</f>
        <v>0</v>
      </c>
      <c r="AG1262">
        <f>IF(OR('Main Data'!J1262="PVD",'Main Data'!J1262="Gold Plate",'Main Data'!J1262="Other"),1,0)</f>
        <v>0</v>
      </c>
      <c r="AH1262">
        <f>IF('Main Data'!N1262="Stainless Steel",1,0)</f>
        <v>0</v>
      </c>
      <c r="AI1262">
        <f>IF('Main Data'!N1262="Leather",1,0)</f>
        <v>1</v>
      </c>
      <c r="AJ1262">
        <f>IF('Main Data'!N1262="Two-tone",1,0)</f>
        <v>0</v>
      </c>
      <c r="AK1262">
        <f>IF(OR('Main Data'!N1262="YG 18K",'Main Data'!N1262="PG 18K",'Main Data'!N1262="WG 18K",'Main Data'!N1262="Mixes of 18K"),1,0)</f>
        <v>0</v>
      </c>
      <c r="AL1262">
        <f>IF(OR(,'Main Data'!N1262="PVD",'Main Data'!N1262="Gold plate"),1,0)</f>
        <v>0</v>
      </c>
      <c r="AM1262">
        <f>IF(OR('Main Data'!AV1262="Yes",'Main Data'!AW1262="Yes",'Main Data'!AU1262="Yes"),1,0)</f>
        <v>0</v>
      </c>
      <c r="AN1262">
        <f>IF(OR(ISTEXT('Main Data'!AX1262), ISTEXT('Main Data'!AY1262)),1,0)</f>
        <v>0</v>
      </c>
      <c r="AO1262">
        <f>IF('Main Data'!AZ1262="Yes",1,0)</f>
        <v>0</v>
      </c>
      <c r="AP1262">
        <f>IF('Main Data'!BA1262="Yes",1,0)</f>
        <v>0</v>
      </c>
      <c r="AQ1262">
        <f>IF('Main Data'!BD1262="Yes",1,0)</f>
        <v>0</v>
      </c>
      <c r="AR1262">
        <f>IF('Main Data'!BE1262="A",1,0)</f>
        <v>0</v>
      </c>
      <c r="AS1262">
        <f>IF('Main Data'!BE1262="AA",1,0)</f>
        <v>1</v>
      </c>
      <c r="AT1262">
        <f>IF('Main Data'!BE1262="AAA",1,0)</f>
        <v>0</v>
      </c>
      <c r="AU1262">
        <f>IF('Main Data'!BE1262="AAAA",1,0)</f>
        <v>0</v>
      </c>
      <c r="AV1262">
        <f>IF('Main Data'!P1262="Yes",1,0)</f>
        <v>1</v>
      </c>
      <c r="AW1262">
        <f>IF('Main Data'!AP1262="Yes",1,0)</f>
        <v>0</v>
      </c>
      <c r="AX1262">
        <f>IF(OR('Main Data'!V1262="Yes", 'Main Data'!W1262="Yes",'Main Data'!X1262="Yes"),1,0)</f>
        <v>0</v>
      </c>
      <c r="AY1262">
        <f>IF(OR('Main Data'!Y1262="Yes",'Main Data'!Z1262="Yes"),1,0)</f>
        <v>0</v>
      </c>
      <c r="AZ1262">
        <f>IF('Main Data'!AR1262="Yes",1,0)</f>
        <v>0</v>
      </c>
      <c r="BA1262">
        <f>IF('Main Data'!AS1262="Yes",1,0)</f>
        <v>0</v>
      </c>
      <c r="BB1262">
        <f>IF('Main Data'!AG1262="Yes",1,0)</f>
        <v>0</v>
      </c>
      <c r="BC1262">
        <f>IF('Main Data'!AB1262="Yes",1,0)</f>
        <v>0</v>
      </c>
      <c r="BD1262">
        <f>IF('Main Data'!AA1262="Yes",1,0)</f>
        <v>0</v>
      </c>
      <c r="BE1262">
        <f>IF('Main Data'!AC1262="Yes",1,0)</f>
        <v>0</v>
      </c>
      <c r="BF1262">
        <f>IF('Main Data'!AF1262="Yes",1,0)</f>
        <v>0</v>
      </c>
      <c r="BG1262">
        <f>IF(OR('Main Data'!AI1262="Yes",'Main Data'!AL1262="Yes"),1,0)</f>
        <v>0</v>
      </c>
      <c r="BH1262">
        <f>IF('Main Data'!AJ1262="Yes",1,0)</f>
        <v>0</v>
      </c>
      <c r="BI1262">
        <f>IF('Main Data'!AK1262="Yes",1,0)</f>
        <v>0</v>
      </c>
      <c r="BJ1262">
        <f>IF('Main Data'!AM1262="Yes",1,0)</f>
        <v>0</v>
      </c>
      <c r="BK1262">
        <f>IF('Main Data'!AQ1262="Yes",1,0)</f>
        <v>0</v>
      </c>
      <c r="BL1262" s="21">
        <f t="shared" si="115"/>
        <v>0</v>
      </c>
      <c r="BM1262" s="21">
        <f t="shared" si="116"/>
        <v>1</v>
      </c>
      <c r="BN1262" s="21">
        <f t="shared" si="117"/>
        <v>0</v>
      </c>
      <c r="BO1262" s="21">
        <f t="shared" si="118"/>
        <v>0</v>
      </c>
      <c r="BP1262" s="21">
        <f t="shared" si="119"/>
        <v>0</v>
      </c>
    </row>
    <row r="1263" spans="1:68" x14ac:dyDescent="0.2">
      <c r="A1263">
        <v>1259</v>
      </c>
      <c r="B1263" s="33">
        <f>'Main Data'!C1263</f>
        <v>43597</v>
      </c>
      <c r="C1263">
        <f>'Main Data'!D1263</f>
        <v>544</v>
      </c>
      <c r="D1263" s="26">
        <f>'Main Data'!E1263</f>
        <v>100000</v>
      </c>
      <c r="E1263" s="26">
        <f>'Main Data'!F1263</f>
        <v>155000</v>
      </c>
      <c r="F1263" s="34">
        <f t="shared" si="114"/>
        <v>11.512925464970229</v>
      </c>
      <c r="G1263">
        <f>IF('Main Data'!H1263="AP",1,0)</f>
        <v>0</v>
      </c>
      <c r="H1263">
        <f>IF('Main Data'!H1263="Blancpain",1,0)</f>
        <v>0</v>
      </c>
      <c r="I1263">
        <f>IF('Main Data'!H1263="Breguet",1,0)</f>
        <v>0</v>
      </c>
      <c r="J1263">
        <f>IF('Main Data'!H1263="Breitling",1,0)</f>
        <v>0</v>
      </c>
      <c r="K1263">
        <f>IF('Main Data'!H1263="Cartier",1,0)</f>
        <v>0</v>
      </c>
      <c r="L1263">
        <f>IF('Main Data'!H1263="Gallet",1,0)</f>
        <v>0</v>
      </c>
      <c r="M1263">
        <f>IF('Main Data'!H1263="Girard Perregaux",1,0)</f>
        <v>0</v>
      </c>
      <c r="N1263">
        <f>IF('Main Data'!H1263="Gubelin",1,0)</f>
        <v>0</v>
      </c>
      <c r="O1263">
        <f>IF('Main Data'!H1263="Heuer",1,0)</f>
        <v>0</v>
      </c>
      <c r="P1263">
        <f>IF('Main Data'!H1263="IWC",1,0)</f>
        <v>0</v>
      </c>
      <c r="Q1263">
        <f>IF('Main Data'!H1263="JLC",1,0)</f>
        <v>0</v>
      </c>
      <c r="R1263">
        <f>IF('Main Data'!H1263="Longines",1,0)</f>
        <v>0</v>
      </c>
      <c r="S1263">
        <f>IF('Main Data'!H1263="Movado",1,0)</f>
        <v>0</v>
      </c>
      <c r="T1263">
        <f>IF('Main Data'!H1263="Omega",1,0)</f>
        <v>0</v>
      </c>
      <c r="U1263">
        <f>IF('Main Data'!H1263="Panerai",1,0)</f>
        <v>0</v>
      </c>
      <c r="V1263">
        <f>IF('Main Data'!H1263="Patek",1,0)</f>
        <v>1</v>
      </c>
      <c r="W1263">
        <f>IF('Main Data'!H1263="Rolex",1,0)</f>
        <v>0</v>
      </c>
      <c r="X1263">
        <f>IF('Main Data'!H1263="Tudor",1,0)</f>
        <v>0</v>
      </c>
      <c r="Y1263">
        <f>IF('Main Data'!H1263="Ulysse Nardin",1,0)</f>
        <v>0</v>
      </c>
      <c r="Z1263">
        <f>IF('Main Data'!H1263="Universal Geneve",1,0)</f>
        <v>0</v>
      </c>
      <c r="AA1263">
        <f>IF('Main Data'!H1263="Vacheron",1,0)</f>
        <v>0</v>
      </c>
      <c r="AB1263">
        <f>IF('Main Data'!H1263="Zenith",1,0)</f>
        <v>0</v>
      </c>
      <c r="AC1263">
        <f>IF('Main Data'!J1263="Stainless Steel",1,0)</f>
        <v>1</v>
      </c>
      <c r="AD1263">
        <f>IF('Main Data'!J1263="Two-tone",1,0)</f>
        <v>0</v>
      </c>
      <c r="AE1263">
        <f>IF(OR('Main Data'!J1263="YG 18K",'Main Data'!J1263="YG &lt;18K",'Main Data'!J1263="PG 18K",'Main Data'!J1263="PG &lt;18K",'Main Data'!J1263="WG 18K",'Main Data'!J1263="Mixes of 18K",'Main Data'!J1263="Mixes &lt;18K"),1,0)</f>
        <v>0</v>
      </c>
      <c r="AF1263">
        <f>IF('Main Data'!J1263="Platinum",1,0)</f>
        <v>0</v>
      </c>
      <c r="AG1263">
        <f>IF(OR('Main Data'!J1263="PVD",'Main Data'!J1263="Gold Plate",'Main Data'!J1263="Other"),1,0)</f>
        <v>0</v>
      </c>
      <c r="AH1263">
        <f>IF('Main Data'!N1263="Stainless Steel",1,0)</f>
        <v>1</v>
      </c>
      <c r="AI1263">
        <f>IF('Main Data'!N1263="Leather",1,0)</f>
        <v>0</v>
      </c>
      <c r="AJ1263">
        <f>IF('Main Data'!N1263="Two-tone",1,0)</f>
        <v>0</v>
      </c>
      <c r="AK1263">
        <f>IF(OR('Main Data'!N1263="YG 18K",'Main Data'!N1263="PG 18K",'Main Data'!N1263="WG 18K",'Main Data'!N1263="Mixes of 18K"),1,0)</f>
        <v>0</v>
      </c>
      <c r="AL1263">
        <f>IF(OR(,'Main Data'!N1263="PVD",'Main Data'!N1263="Gold plate"),1,0)</f>
        <v>0</v>
      </c>
      <c r="AM1263">
        <f>IF(OR('Main Data'!AV1263="Yes",'Main Data'!AW1263="Yes",'Main Data'!AU1263="Yes"),1,0)</f>
        <v>0</v>
      </c>
      <c r="AN1263">
        <f>IF(OR(ISTEXT('Main Data'!AX1263), ISTEXT('Main Data'!AY1263)),1,0)</f>
        <v>1</v>
      </c>
      <c r="AO1263">
        <f>IF('Main Data'!AZ1263="Yes",1,0)</f>
        <v>0</v>
      </c>
      <c r="AP1263">
        <f>IF('Main Data'!BA1263="Yes",1,0)</f>
        <v>0</v>
      </c>
      <c r="AQ1263">
        <f>IF('Main Data'!BD1263="Yes",1,0)</f>
        <v>0</v>
      </c>
      <c r="AR1263">
        <f>IF('Main Data'!BE1263="A",1,0)</f>
        <v>0</v>
      </c>
      <c r="AS1263">
        <f>IF('Main Data'!BE1263="AA",1,0)</f>
        <v>0</v>
      </c>
      <c r="AT1263">
        <f>IF('Main Data'!BE1263="AAA",1,0)</f>
        <v>0</v>
      </c>
      <c r="AU1263">
        <f>IF('Main Data'!BE1263="AAAA",1,0)</f>
        <v>1</v>
      </c>
      <c r="AV1263">
        <f>IF('Main Data'!P1263="Yes",1,0)</f>
        <v>0</v>
      </c>
      <c r="AW1263">
        <f>IF('Main Data'!AP1263="Yes",1,0)</f>
        <v>0</v>
      </c>
      <c r="AX1263">
        <f>IF(OR('Main Data'!V1263="Yes", 'Main Data'!W1263="Yes",'Main Data'!X1263="Yes"),1,0)</f>
        <v>1</v>
      </c>
      <c r="AY1263">
        <f>IF(OR('Main Data'!Y1263="Yes",'Main Data'!Z1263="Yes"),1,0)</f>
        <v>0</v>
      </c>
      <c r="AZ1263">
        <f>IF('Main Data'!AR1263="Yes",1,0)</f>
        <v>0</v>
      </c>
      <c r="BA1263">
        <f>IF('Main Data'!AS1263="Yes",1,0)</f>
        <v>0</v>
      </c>
      <c r="BB1263">
        <f>IF('Main Data'!AG1263="Yes",1,0)</f>
        <v>0</v>
      </c>
      <c r="BC1263">
        <f>IF('Main Data'!AB1263="Yes",1,0)</f>
        <v>0</v>
      </c>
      <c r="BD1263">
        <f>IF('Main Data'!AA1263="Yes",1,0)</f>
        <v>0</v>
      </c>
      <c r="BE1263">
        <f>IF('Main Data'!AC1263="Yes",1,0)</f>
        <v>0</v>
      </c>
      <c r="BF1263">
        <f>IF('Main Data'!AF1263="Yes",1,0)</f>
        <v>0</v>
      </c>
      <c r="BG1263">
        <f>IF(OR('Main Data'!AI1263="Yes",'Main Data'!AL1263="Yes"),1,0)</f>
        <v>0</v>
      </c>
      <c r="BH1263">
        <f>IF('Main Data'!AJ1263="Yes",1,0)</f>
        <v>0</v>
      </c>
      <c r="BI1263">
        <f>IF('Main Data'!AK1263="Yes",1,0)</f>
        <v>0</v>
      </c>
      <c r="BJ1263">
        <f>IF('Main Data'!AM1263="Yes",1,0)</f>
        <v>0</v>
      </c>
      <c r="BK1263">
        <f>IF('Main Data'!AQ1263="Yes",1,0)</f>
        <v>0</v>
      </c>
      <c r="BL1263" s="21">
        <f t="shared" si="115"/>
        <v>0</v>
      </c>
      <c r="BM1263" s="21">
        <f t="shared" si="116"/>
        <v>1</v>
      </c>
      <c r="BN1263" s="21">
        <f t="shared" si="117"/>
        <v>0</v>
      </c>
      <c r="BO1263" s="21">
        <f t="shared" si="118"/>
        <v>0</v>
      </c>
      <c r="BP1263" s="21">
        <f t="shared" si="119"/>
        <v>0</v>
      </c>
    </row>
    <row r="1264" spans="1:68" x14ac:dyDescent="0.2">
      <c r="A1264">
        <v>1260</v>
      </c>
      <c r="B1264" s="33">
        <f>'Main Data'!C1264</f>
        <v>43597</v>
      </c>
      <c r="C1264">
        <f>'Main Data'!D1264</f>
        <v>545</v>
      </c>
      <c r="D1264" s="26">
        <f>'Main Data'!E1264</f>
        <v>5000</v>
      </c>
      <c r="E1264" s="26">
        <f>'Main Data'!F1264</f>
        <v>6250</v>
      </c>
      <c r="F1264" s="34">
        <f t="shared" si="114"/>
        <v>8.5171931914162382</v>
      </c>
      <c r="G1264">
        <f>IF('Main Data'!H1264="AP",1,0)</f>
        <v>0</v>
      </c>
      <c r="H1264">
        <f>IF('Main Data'!H1264="Blancpain",1,0)</f>
        <v>0</v>
      </c>
      <c r="I1264">
        <f>IF('Main Data'!H1264="Breguet",1,0)</f>
        <v>0</v>
      </c>
      <c r="J1264">
        <f>IF('Main Data'!H1264="Breitling",1,0)</f>
        <v>0</v>
      </c>
      <c r="K1264">
        <f>IF('Main Data'!H1264="Cartier",1,0)</f>
        <v>0</v>
      </c>
      <c r="L1264">
        <f>IF('Main Data'!H1264="Gallet",1,0)</f>
        <v>0</v>
      </c>
      <c r="M1264">
        <f>IF('Main Data'!H1264="Girard Perregaux",1,0)</f>
        <v>0</v>
      </c>
      <c r="N1264">
        <f>IF('Main Data'!H1264="Gubelin",1,0)</f>
        <v>0</v>
      </c>
      <c r="O1264">
        <f>IF('Main Data'!H1264="Heuer",1,0)</f>
        <v>0</v>
      </c>
      <c r="P1264">
        <f>IF('Main Data'!H1264="IWC",1,0)</f>
        <v>0</v>
      </c>
      <c r="Q1264">
        <f>IF('Main Data'!H1264="JLC",1,0)</f>
        <v>0</v>
      </c>
      <c r="R1264">
        <f>IF('Main Data'!H1264="Longines",1,0)</f>
        <v>0</v>
      </c>
      <c r="S1264">
        <f>IF('Main Data'!H1264="Movado",1,0)</f>
        <v>0</v>
      </c>
      <c r="T1264">
        <f>IF('Main Data'!H1264="Omega",1,0)</f>
        <v>0</v>
      </c>
      <c r="U1264">
        <f>IF('Main Data'!H1264="Panerai",1,0)</f>
        <v>0</v>
      </c>
      <c r="V1264">
        <f>IF('Main Data'!H1264="Patek",1,0)</f>
        <v>1</v>
      </c>
      <c r="W1264">
        <f>IF('Main Data'!H1264="Rolex",1,0)</f>
        <v>0</v>
      </c>
      <c r="X1264">
        <f>IF('Main Data'!H1264="Tudor",1,0)</f>
        <v>0</v>
      </c>
      <c r="Y1264">
        <f>IF('Main Data'!H1264="Ulysse Nardin",1,0)</f>
        <v>0</v>
      </c>
      <c r="Z1264">
        <f>IF('Main Data'!H1264="Universal Geneve",1,0)</f>
        <v>0</v>
      </c>
      <c r="AA1264">
        <f>IF('Main Data'!H1264="Vacheron",1,0)</f>
        <v>0</v>
      </c>
      <c r="AB1264">
        <f>IF('Main Data'!H1264="Zenith",1,0)</f>
        <v>0</v>
      </c>
      <c r="AC1264">
        <f>IF('Main Data'!J1264="Stainless Steel",1,0)</f>
        <v>0</v>
      </c>
      <c r="AD1264">
        <f>IF('Main Data'!J1264="Two-tone",1,0)</f>
        <v>0</v>
      </c>
      <c r="AE1264">
        <f>IF(OR('Main Data'!J1264="YG 18K",'Main Data'!J1264="YG &lt;18K",'Main Data'!J1264="PG 18K",'Main Data'!J1264="PG &lt;18K",'Main Data'!J1264="WG 18K",'Main Data'!J1264="Mixes of 18K",'Main Data'!J1264="Mixes &lt;18K"),1,0)</f>
        <v>1</v>
      </c>
      <c r="AF1264">
        <f>IF('Main Data'!J1264="Platinum",1,0)</f>
        <v>0</v>
      </c>
      <c r="AG1264">
        <f>IF(OR('Main Data'!J1264="PVD",'Main Data'!J1264="Gold Plate",'Main Data'!J1264="Other"),1,0)</f>
        <v>0</v>
      </c>
      <c r="AH1264">
        <f>IF('Main Data'!N1264="Stainless Steel",1,0)</f>
        <v>0</v>
      </c>
      <c r="AI1264">
        <f>IF('Main Data'!N1264="Leather",1,0)</f>
        <v>0</v>
      </c>
      <c r="AJ1264">
        <f>IF('Main Data'!N1264="Two-tone",1,0)</f>
        <v>0</v>
      </c>
      <c r="AK1264">
        <f>IF(OR('Main Data'!N1264="YG 18K",'Main Data'!N1264="PG 18K",'Main Data'!N1264="WG 18K",'Main Data'!N1264="Mixes of 18K"),1,0)</f>
        <v>1</v>
      </c>
      <c r="AL1264">
        <f>IF(OR(,'Main Data'!N1264="PVD",'Main Data'!N1264="Gold plate"),1,0)</f>
        <v>0</v>
      </c>
      <c r="AM1264">
        <f>IF(OR('Main Data'!AV1264="Yes",'Main Data'!AW1264="Yes",'Main Data'!AU1264="Yes"),1,0)</f>
        <v>0</v>
      </c>
      <c r="AN1264">
        <f>IF(OR(ISTEXT('Main Data'!AX1264), ISTEXT('Main Data'!AY1264)),1,0)</f>
        <v>0</v>
      </c>
      <c r="AO1264">
        <f>IF('Main Data'!AZ1264="Yes",1,0)</f>
        <v>0</v>
      </c>
      <c r="AP1264">
        <f>IF('Main Data'!BA1264="Yes",1,0)</f>
        <v>0</v>
      </c>
      <c r="AQ1264">
        <f>IF('Main Data'!BD1264="Yes",1,0)</f>
        <v>0</v>
      </c>
      <c r="AR1264">
        <f>IF('Main Data'!BE1264="A",1,0)</f>
        <v>0</v>
      </c>
      <c r="AS1264">
        <f>IF('Main Data'!BE1264="AA",1,0)</f>
        <v>1</v>
      </c>
      <c r="AT1264">
        <f>IF('Main Data'!BE1264="AAA",1,0)</f>
        <v>0</v>
      </c>
      <c r="AU1264">
        <f>IF('Main Data'!BE1264="AAAA",1,0)</f>
        <v>0</v>
      </c>
      <c r="AV1264">
        <f>IF('Main Data'!P1264="Yes",1,0)</f>
        <v>1</v>
      </c>
      <c r="AW1264">
        <f>IF('Main Data'!AP1264="Yes",1,0)</f>
        <v>0</v>
      </c>
      <c r="AX1264">
        <f>IF(OR('Main Data'!V1264="Yes", 'Main Data'!W1264="Yes",'Main Data'!X1264="Yes"),1,0)</f>
        <v>0</v>
      </c>
      <c r="AY1264">
        <f>IF(OR('Main Data'!Y1264="Yes",'Main Data'!Z1264="Yes"),1,0)</f>
        <v>0</v>
      </c>
      <c r="AZ1264">
        <f>IF('Main Data'!AR1264="Yes",1,0)</f>
        <v>0</v>
      </c>
      <c r="BA1264">
        <f>IF('Main Data'!AS1264="Yes",1,0)</f>
        <v>0</v>
      </c>
      <c r="BB1264">
        <f>IF('Main Data'!AG1264="Yes",1,0)</f>
        <v>0</v>
      </c>
      <c r="BC1264">
        <f>IF('Main Data'!AB1264="Yes",1,0)</f>
        <v>0</v>
      </c>
      <c r="BD1264">
        <f>IF('Main Data'!AA1264="Yes",1,0)</f>
        <v>0</v>
      </c>
      <c r="BE1264">
        <f>IF('Main Data'!AC1264="Yes",1,0)</f>
        <v>0</v>
      </c>
      <c r="BF1264">
        <f>IF('Main Data'!AF1264="Yes",1,0)</f>
        <v>0</v>
      </c>
      <c r="BG1264">
        <f>IF(OR('Main Data'!AI1264="Yes",'Main Data'!AL1264="Yes"),1,0)</f>
        <v>0</v>
      </c>
      <c r="BH1264">
        <f>IF('Main Data'!AJ1264="Yes",1,0)</f>
        <v>0</v>
      </c>
      <c r="BI1264">
        <f>IF('Main Data'!AK1264="Yes",1,0)</f>
        <v>0</v>
      </c>
      <c r="BJ1264">
        <f>IF('Main Data'!AM1264="Yes",1,0)</f>
        <v>0</v>
      </c>
      <c r="BK1264">
        <f>IF('Main Data'!AQ1264="Yes",1,0)</f>
        <v>0</v>
      </c>
      <c r="BL1264" s="21">
        <f t="shared" si="115"/>
        <v>0</v>
      </c>
      <c r="BM1264" s="21">
        <f t="shared" si="116"/>
        <v>1</v>
      </c>
      <c r="BN1264" s="21">
        <f t="shared" si="117"/>
        <v>0</v>
      </c>
      <c r="BO1264" s="21">
        <f t="shared" si="118"/>
        <v>0</v>
      </c>
      <c r="BP1264" s="21">
        <f t="shared" si="119"/>
        <v>0</v>
      </c>
    </row>
    <row r="1265" spans="1:68" x14ac:dyDescent="0.2">
      <c r="A1265">
        <v>1261</v>
      </c>
      <c r="B1265" s="33">
        <f>'Main Data'!C1265</f>
        <v>43597</v>
      </c>
      <c r="C1265">
        <f>'Main Data'!D1265</f>
        <v>547</v>
      </c>
      <c r="D1265" s="26">
        <f>'Main Data'!E1265</f>
        <v>38000</v>
      </c>
      <c r="E1265" s="26">
        <f>'Main Data'!F1265</f>
        <v>47500</v>
      </c>
      <c r="F1265" s="34">
        <f t="shared" si="114"/>
        <v>10.545341438708522</v>
      </c>
      <c r="G1265">
        <f>IF('Main Data'!H1265="AP",1,0)</f>
        <v>0</v>
      </c>
      <c r="H1265">
        <f>IF('Main Data'!H1265="Blancpain",1,0)</f>
        <v>0</v>
      </c>
      <c r="I1265">
        <f>IF('Main Data'!H1265="Breguet",1,0)</f>
        <v>0</v>
      </c>
      <c r="J1265">
        <f>IF('Main Data'!H1265="Breitling",1,0)</f>
        <v>0</v>
      </c>
      <c r="K1265">
        <f>IF('Main Data'!H1265="Cartier",1,0)</f>
        <v>0</v>
      </c>
      <c r="L1265">
        <f>IF('Main Data'!H1265="Gallet",1,0)</f>
        <v>0</v>
      </c>
      <c r="M1265">
        <f>IF('Main Data'!H1265="Girard Perregaux",1,0)</f>
        <v>0</v>
      </c>
      <c r="N1265">
        <f>IF('Main Data'!H1265="Gubelin",1,0)</f>
        <v>0</v>
      </c>
      <c r="O1265">
        <f>IF('Main Data'!H1265="Heuer",1,0)</f>
        <v>0</v>
      </c>
      <c r="P1265">
        <f>IF('Main Data'!H1265="IWC",1,0)</f>
        <v>0</v>
      </c>
      <c r="Q1265">
        <f>IF('Main Data'!H1265="JLC",1,0)</f>
        <v>0</v>
      </c>
      <c r="R1265">
        <f>IF('Main Data'!H1265="Longines",1,0)</f>
        <v>0</v>
      </c>
      <c r="S1265">
        <f>IF('Main Data'!H1265="Movado",1,0)</f>
        <v>0</v>
      </c>
      <c r="T1265">
        <f>IF('Main Data'!H1265="Omega",1,0)</f>
        <v>0</v>
      </c>
      <c r="U1265">
        <f>IF('Main Data'!H1265="Panerai",1,0)</f>
        <v>0</v>
      </c>
      <c r="V1265">
        <f>IF('Main Data'!H1265="Patek",1,0)</f>
        <v>1</v>
      </c>
      <c r="W1265">
        <f>IF('Main Data'!H1265="Rolex",1,0)</f>
        <v>0</v>
      </c>
      <c r="X1265">
        <f>IF('Main Data'!H1265="Tudor",1,0)</f>
        <v>0</v>
      </c>
      <c r="Y1265">
        <f>IF('Main Data'!H1265="Ulysse Nardin",1,0)</f>
        <v>0</v>
      </c>
      <c r="Z1265">
        <f>IF('Main Data'!H1265="Universal Geneve",1,0)</f>
        <v>0</v>
      </c>
      <c r="AA1265">
        <f>IF('Main Data'!H1265="Vacheron",1,0)</f>
        <v>0</v>
      </c>
      <c r="AB1265">
        <f>IF('Main Data'!H1265="Zenith",1,0)</f>
        <v>0</v>
      </c>
      <c r="AC1265">
        <f>IF('Main Data'!J1265="Stainless Steel",1,0)</f>
        <v>0</v>
      </c>
      <c r="AD1265">
        <f>IF('Main Data'!J1265="Two-tone",1,0)</f>
        <v>1</v>
      </c>
      <c r="AE1265">
        <f>IF(OR('Main Data'!J1265="YG 18K",'Main Data'!J1265="YG &lt;18K",'Main Data'!J1265="PG 18K",'Main Data'!J1265="PG &lt;18K",'Main Data'!J1265="WG 18K",'Main Data'!J1265="Mixes of 18K",'Main Data'!J1265="Mixes &lt;18K"),1,0)</f>
        <v>0</v>
      </c>
      <c r="AF1265">
        <f>IF('Main Data'!J1265="Platinum",1,0)</f>
        <v>0</v>
      </c>
      <c r="AG1265">
        <f>IF(OR('Main Data'!J1265="PVD",'Main Data'!J1265="Gold Plate",'Main Data'!J1265="Other"),1,0)</f>
        <v>0</v>
      </c>
      <c r="AH1265">
        <f>IF('Main Data'!N1265="Stainless Steel",1,0)</f>
        <v>0</v>
      </c>
      <c r="AI1265">
        <f>IF('Main Data'!N1265="Leather",1,0)</f>
        <v>0</v>
      </c>
      <c r="AJ1265">
        <f>IF('Main Data'!N1265="Two-tone",1,0)</f>
        <v>1</v>
      </c>
      <c r="AK1265">
        <f>IF(OR('Main Data'!N1265="YG 18K",'Main Data'!N1265="PG 18K",'Main Data'!N1265="WG 18K",'Main Data'!N1265="Mixes of 18K"),1,0)</f>
        <v>0</v>
      </c>
      <c r="AL1265">
        <f>IF(OR(,'Main Data'!N1265="PVD",'Main Data'!N1265="Gold plate"),1,0)</f>
        <v>0</v>
      </c>
      <c r="AM1265">
        <f>IF(OR('Main Data'!AV1265="Yes",'Main Data'!AW1265="Yes",'Main Data'!AU1265="Yes"),1,0)</f>
        <v>0</v>
      </c>
      <c r="AN1265">
        <f>IF(OR(ISTEXT('Main Data'!AX1265), ISTEXT('Main Data'!AY1265)),1,0)</f>
        <v>0</v>
      </c>
      <c r="AO1265">
        <f>IF('Main Data'!AZ1265="Yes",1,0)</f>
        <v>0</v>
      </c>
      <c r="AP1265">
        <f>IF('Main Data'!BA1265="Yes",1,0)</f>
        <v>0</v>
      </c>
      <c r="AQ1265">
        <f>IF('Main Data'!BD1265="Yes",1,0)</f>
        <v>0</v>
      </c>
      <c r="AR1265">
        <f>IF('Main Data'!BE1265="A",1,0)</f>
        <v>0</v>
      </c>
      <c r="AS1265">
        <f>IF('Main Data'!BE1265="AA",1,0)</f>
        <v>0</v>
      </c>
      <c r="AT1265">
        <f>IF('Main Data'!BE1265="AAA",1,0)</f>
        <v>0</v>
      </c>
      <c r="AU1265">
        <f>IF('Main Data'!BE1265="AAAA",1,0)</f>
        <v>1</v>
      </c>
      <c r="AV1265">
        <f>IF('Main Data'!P1265="Yes",1,0)</f>
        <v>0</v>
      </c>
      <c r="AW1265">
        <f>IF('Main Data'!AP1265="Yes",1,0)</f>
        <v>0</v>
      </c>
      <c r="AX1265">
        <f>IF(OR('Main Data'!V1265="Yes", 'Main Data'!W1265="Yes",'Main Data'!X1265="Yes"),1,0)</f>
        <v>1</v>
      </c>
      <c r="AY1265">
        <f>IF(OR('Main Data'!Y1265="Yes",'Main Data'!Z1265="Yes"),1,0)</f>
        <v>0</v>
      </c>
      <c r="AZ1265">
        <f>IF('Main Data'!AR1265="Yes",1,0)</f>
        <v>0</v>
      </c>
      <c r="BA1265">
        <f>IF('Main Data'!AS1265="Yes",1,0)</f>
        <v>0</v>
      </c>
      <c r="BB1265">
        <f>IF('Main Data'!AG1265="Yes",1,0)</f>
        <v>0</v>
      </c>
      <c r="BC1265">
        <f>IF('Main Data'!AB1265="Yes",1,0)</f>
        <v>0</v>
      </c>
      <c r="BD1265">
        <f>IF('Main Data'!AA1265="Yes",1,0)</f>
        <v>0</v>
      </c>
      <c r="BE1265">
        <f>IF('Main Data'!AC1265="Yes",1,0)</f>
        <v>0</v>
      </c>
      <c r="BF1265">
        <f>IF('Main Data'!AF1265="Yes",1,0)</f>
        <v>0</v>
      </c>
      <c r="BG1265">
        <f>IF(OR('Main Data'!AI1265="Yes",'Main Data'!AL1265="Yes"),1,0)</f>
        <v>0</v>
      </c>
      <c r="BH1265">
        <f>IF('Main Data'!AJ1265="Yes",1,0)</f>
        <v>0</v>
      </c>
      <c r="BI1265">
        <f>IF('Main Data'!AK1265="Yes",1,0)</f>
        <v>0</v>
      </c>
      <c r="BJ1265">
        <f>IF('Main Data'!AM1265="Yes",1,0)</f>
        <v>0</v>
      </c>
      <c r="BK1265">
        <f>IF('Main Data'!AQ1265="Yes",1,0)</f>
        <v>0</v>
      </c>
      <c r="BL1265" s="21">
        <f t="shared" si="115"/>
        <v>0</v>
      </c>
      <c r="BM1265" s="21">
        <f t="shared" si="116"/>
        <v>1</v>
      </c>
      <c r="BN1265" s="21">
        <f t="shared" si="117"/>
        <v>0</v>
      </c>
      <c r="BO1265" s="21">
        <f t="shared" si="118"/>
        <v>0</v>
      </c>
      <c r="BP1265" s="21">
        <f t="shared" si="119"/>
        <v>0</v>
      </c>
    </row>
    <row r="1266" spans="1:68" x14ac:dyDescent="0.2">
      <c r="A1266">
        <v>1262</v>
      </c>
      <c r="B1266" s="33">
        <f>'Main Data'!C1266</f>
        <v>43597</v>
      </c>
      <c r="C1266">
        <f>'Main Data'!D1266</f>
        <v>548</v>
      </c>
      <c r="D1266" s="26">
        <f>'Main Data'!E1266</f>
        <v>25000</v>
      </c>
      <c r="E1266" s="26">
        <f>'Main Data'!F1266</f>
        <v>31250</v>
      </c>
      <c r="F1266" s="34">
        <f t="shared" si="114"/>
        <v>10.126631103850338</v>
      </c>
      <c r="G1266">
        <f>IF('Main Data'!H1266="AP",1,0)</f>
        <v>0</v>
      </c>
      <c r="H1266">
        <f>IF('Main Data'!H1266="Blancpain",1,0)</f>
        <v>0</v>
      </c>
      <c r="I1266">
        <f>IF('Main Data'!H1266="Breguet",1,0)</f>
        <v>0</v>
      </c>
      <c r="J1266">
        <f>IF('Main Data'!H1266="Breitling",1,0)</f>
        <v>0</v>
      </c>
      <c r="K1266">
        <f>IF('Main Data'!H1266="Cartier",1,0)</f>
        <v>0</v>
      </c>
      <c r="L1266">
        <f>IF('Main Data'!H1266="Gallet",1,0)</f>
        <v>0</v>
      </c>
      <c r="M1266">
        <f>IF('Main Data'!H1266="Girard Perregaux",1,0)</f>
        <v>0</v>
      </c>
      <c r="N1266">
        <f>IF('Main Data'!H1266="Gubelin",1,0)</f>
        <v>0</v>
      </c>
      <c r="O1266">
        <f>IF('Main Data'!H1266="Heuer",1,0)</f>
        <v>0</v>
      </c>
      <c r="P1266">
        <f>IF('Main Data'!H1266="IWC",1,0)</f>
        <v>0</v>
      </c>
      <c r="Q1266">
        <f>IF('Main Data'!H1266="JLC",1,0)</f>
        <v>0</v>
      </c>
      <c r="R1266">
        <f>IF('Main Data'!H1266="Longines",1,0)</f>
        <v>0</v>
      </c>
      <c r="S1266">
        <f>IF('Main Data'!H1266="Movado",1,0)</f>
        <v>0</v>
      </c>
      <c r="T1266">
        <f>IF('Main Data'!H1266="Omega",1,0)</f>
        <v>0</v>
      </c>
      <c r="U1266">
        <f>IF('Main Data'!H1266="Panerai",1,0)</f>
        <v>0</v>
      </c>
      <c r="V1266">
        <f>IF('Main Data'!H1266="Patek",1,0)</f>
        <v>1</v>
      </c>
      <c r="W1266">
        <f>IF('Main Data'!H1266="Rolex",1,0)</f>
        <v>0</v>
      </c>
      <c r="X1266">
        <f>IF('Main Data'!H1266="Tudor",1,0)</f>
        <v>0</v>
      </c>
      <c r="Y1266">
        <f>IF('Main Data'!H1266="Ulysse Nardin",1,0)</f>
        <v>0</v>
      </c>
      <c r="Z1266">
        <f>IF('Main Data'!H1266="Universal Geneve",1,0)</f>
        <v>0</v>
      </c>
      <c r="AA1266">
        <f>IF('Main Data'!H1266="Vacheron",1,0)</f>
        <v>0</v>
      </c>
      <c r="AB1266">
        <f>IF('Main Data'!H1266="Zenith",1,0)</f>
        <v>0</v>
      </c>
      <c r="AC1266">
        <f>IF('Main Data'!J1266="Stainless Steel",1,0)</f>
        <v>0</v>
      </c>
      <c r="AD1266">
        <f>IF('Main Data'!J1266="Two-tone",1,0)</f>
        <v>1</v>
      </c>
      <c r="AE1266">
        <f>IF(OR('Main Data'!J1266="YG 18K",'Main Data'!J1266="YG &lt;18K",'Main Data'!J1266="PG 18K",'Main Data'!J1266="PG &lt;18K",'Main Data'!J1266="WG 18K",'Main Data'!J1266="Mixes of 18K",'Main Data'!J1266="Mixes &lt;18K"),1,0)</f>
        <v>0</v>
      </c>
      <c r="AF1266">
        <f>IF('Main Data'!J1266="Platinum",1,0)</f>
        <v>0</v>
      </c>
      <c r="AG1266">
        <f>IF(OR('Main Data'!J1266="PVD",'Main Data'!J1266="Gold Plate",'Main Data'!J1266="Other"),1,0)</f>
        <v>0</v>
      </c>
      <c r="AH1266">
        <f>IF('Main Data'!N1266="Stainless Steel",1,0)</f>
        <v>0</v>
      </c>
      <c r="AI1266">
        <f>IF('Main Data'!N1266="Leather",1,0)</f>
        <v>0</v>
      </c>
      <c r="AJ1266">
        <f>IF('Main Data'!N1266="Two-tone",1,0)</f>
        <v>1</v>
      </c>
      <c r="AK1266">
        <f>IF(OR('Main Data'!N1266="YG 18K",'Main Data'!N1266="PG 18K",'Main Data'!N1266="WG 18K",'Main Data'!N1266="Mixes of 18K"),1,0)</f>
        <v>0</v>
      </c>
      <c r="AL1266">
        <f>IF(OR(,'Main Data'!N1266="PVD",'Main Data'!N1266="Gold plate"),1,0)</f>
        <v>0</v>
      </c>
      <c r="AM1266">
        <f>IF(OR('Main Data'!AV1266="Yes",'Main Data'!AW1266="Yes",'Main Data'!AU1266="Yes"),1,0)</f>
        <v>1</v>
      </c>
      <c r="AN1266">
        <f>IF(OR(ISTEXT('Main Data'!AX1266), ISTEXT('Main Data'!AY1266)),1,0)</f>
        <v>1</v>
      </c>
      <c r="AO1266">
        <f>IF('Main Data'!AZ1266="Yes",1,0)</f>
        <v>0</v>
      </c>
      <c r="AP1266">
        <f>IF('Main Data'!BA1266="Yes",1,0)</f>
        <v>0</v>
      </c>
      <c r="AQ1266">
        <f>IF('Main Data'!BD1266="Yes",1,0)</f>
        <v>0</v>
      </c>
      <c r="AR1266">
        <f>IF('Main Data'!BE1266="A",1,0)</f>
        <v>0</v>
      </c>
      <c r="AS1266">
        <f>IF('Main Data'!BE1266="AA",1,0)</f>
        <v>0</v>
      </c>
      <c r="AT1266">
        <f>IF('Main Data'!BE1266="AAA",1,0)</f>
        <v>1</v>
      </c>
      <c r="AU1266">
        <f>IF('Main Data'!BE1266="AAAA",1,0)</f>
        <v>0</v>
      </c>
      <c r="AV1266">
        <f>IF('Main Data'!P1266="Yes",1,0)</f>
        <v>0</v>
      </c>
      <c r="AW1266">
        <f>IF('Main Data'!AP1266="Yes",1,0)</f>
        <v>0</v>
      </c>
      <c r="AX1266">
        <f>IF(OR('Main Data'!V1266="Yes", 'Main Data'!W1266="Yes",'Main Data'!X1266="Yes"),1,0)</f>
        <v>1</v>
      </c>
      <c r="AY1266">
        <f>IF(OR('Main Data'!Y1266="Yes",'Main Data'!Z1266="Yes"),1,0)</f>
        <v>0</v>
      </c>
      <c r="AZ1266">
        <f>IF('Main Data'!AR1266="Yes",1,0)</f>
        <v>0</v>
      </c>
      <c r="BA1266">
        <f>IF('Main Data'!AS1266="Yes",1,0)</f>
        <v>0</v>
      </c>
      <c r="BB1266">
        <f>IF('Main Data'!AG1266="Yes",1,0)</f>
        <v>0</v>
      </c>
      <c r="BC1266">
        <f>IF('Main Data'!AB1266="Yes",1,0)</f>
        <v>0</v>
      </c>
      <c r="BD1266">
        <f>IF('Main Data'!AA1266="Yes",1,0)</f>
        <v>0</v>
      </c>
      <c r="BE1266">
        <f>IF('Main Data'!AC1266="Yes",1,0)</f>
        <v>0</v>
      </c>
      <c r="BF1266">
        <f>IF('Main Data'!AF1266="Yes",1,0)</f>
        <v>0</v>
      </c>
      <c r="BG1266">
        <f>IF(OR('Main Data'!AI1266="Yes",'Main Data'!AL1266="Yes"),1,0)</f>
        <v>0</v>
      </c>
      <c r="BH1266">
        <f>IF('Main Data'!AJ1266="Yes",1,0)</f>
        <v>0</v>
      </c>
      <c r="BI1266">
        <f>IF('Main Data'!AK1266="Yes",1,0)</f>
        <v>0</v>
      </c>
      <c r="BJ1266">
        <f>IF('Main Data'!AM1266="Yes",1,0)</f>
        <v>0</v>
      </c>
      <c r="BK1266">
        <f>IF('Main Data'!AQ1266="Yes",1,0)</f>
        <v>0</v>
      </c>
      <c r="BL1266" s="21">
        <f t="shared" si="115"/>
        <v>0</v>
      </c>
      <c r="BM1266" s="21">
        <f t="shared" si="116"/>
        <v>1</v>
      </c>
      <c r="BN1266" s="21">
        <f t="shared" si="117"/>
        <v>0</v>
      </c>
      <c r="BO1266" s="21">
        <f t="shared" si="118"/>
        <v>0</v>
      </c>
      <c r="BP1266" s="21">
        <f t="shared" si="119"/>
        <v>0</v>
      </c>
    </row>
    <row r="1267" spans="1:68" x14ac:dyDescent="0.2">
      <c r="A1267">
        <v>1263</v>
      </c>
      <c r="B1267" s="33">
        <f>'Main Data'!C1267</f>
        <v>43597</v>
      </c>
      <c r="C1267">
        <f>'Main Data'!D1267</f>
        <v>566</v>
      </c>
      <c r="D1267" s="26">
        <f>'Main Data'!E1267</f>
        <v>2200</v>
      </c>
      <c r="E1267" s="26">
        <f>'Main Data'!F1267</f>
        <v>2750</v>
      </c>
      <c r="F1267" s="34">
        <f t="shared" si="114"/>
        <v>7.696212639346407</v>
      </c>
      <c r="G1267">
        <f>IF('Main Data'!H1267="AP",1,0)</f>
        <v>0</v>
      </c>
      <c r="H1267">
        <f>IF('Main Data'!H1267="Blancpain",1,0)</f>
        <v>0</v>
      </c>
      <c r="I1267">
        <f>IF('Main Data'!H1267="Breguet",1,0)</f>
        <v>0</v>
      </c>
      <c r="J1267">
        <f>IF('Main Data'!H1267="Breitling",1,0)</f>
        <v>0</v>
      </c>
      <c r="K1267">
        <f>IF('Main Data'!H1267="Cartier",1,0)</f>
        <v>0</v>
      </c>
      <c r="L1267">
        <f>IF('Main Data'!H1267="Gallet",1,0)</f>
        <v>0</v>
      </c>
      <c r="M1267">
        <f>IF('Main Data'!H1267="Girard Perregaux",1,0)</f>
        <v>0</v>
      </c>
      <c r="N1267">
        <f>IF('Main Data'!H1267="Gubelin",1,0)</f>
        <v>0</v>
      </c>
      <c r="O1267">
        <f>IF('Main Data'!H1267="Heuer",1,0)</f>
        <v>0</v>
      </c>
      <c r="P1267">
        <f>IF('Main Data'!H1267="IWC",1,0)</f>
        <v>0</v>
      </c>
      <c r="Q1267">
        <f>IF('Main Data'!H1267="JLC",1,0)</f>
        <v>0</v>
      </c>
      <c r="R1267">
        <f>IF('Main Data'!H1267="Longines",1,0)</f>
        <v>0</v>
      </c>
      <c r="S1267">
        <f>IF('Main Data'!H1267="Movado",1,0)</f>
        <v>0</v>
      </c>
      <c r="T1267">
        <f>IF('Main Data'!H1267="Omega",1,0)</f>
        <v>0</v>
      </c>
      <c r="U1267">
        <f>IF('Main Data'!H1267="Panerai",1,0)</f>
        <v>0</v>
      </c>
      <c r="V1267">
        <f>IF('Main Data'!H1267="Patek",1,0)</f>
        <v>0</v>
      </c>
      <c r="W1267">
        <f>IF('Main Data'!H1267="Rolex",1,0)</f>
        <v>0</v>
      </c>
      <c r="X1267">
        <f>IF('Main Data'!H1267="Tudor",1,0)</f>
        <v>0</v>
      </c>
      <c r="Y1267">
        <f>IF('Main Data'!H1267="Ulysse Nardin",1,0)</f>
        <v>0</v>
      </c>
      <c r="Z1267">
        <f>IF('Main Data'!H1267="Universal Geneve",1,0)</f>
        <v>0</v>
      </c>
      <c r="AA1267">
        <f>IF('Main Data'!H1267="Vacheron",1,0)</f>
        <v>1</v>
      </c>
      <c r="AB1267">
        <f>IF('Main Data'!H1267="Zenith",1,0)</f>
        <v>0</v>
      </c>
      <c r="AC1267">
        <f>IF('Main Data'!J1267="Stainless Steel",1,0)</f>
        <v>0</v>
      </c>
      <c r="AD1267">
        <f>IF('Main Data'!J1267="Two-tone",1,0)</f>
        <v>0</v>
      </c>
      <c r="AE1267">
        <f>IF(OR('Main Data'!J1267="YG 18K",'Main Data'!J1267="YG &lt;18K",'Main Data'!J1267="PG 18K",'Main Data'!J1267="PG &lt;18K",'Main Data'!J1267="WG 18K",'Main Data'!J1267="Mixes of 18K",'Main Data'!J1267="Mixes &lt;18K"),1,0)</f>
        <v>1</v>
      </c>
      <c r="AF1267">
        <f>IF('Main Data'!J1267="Platinum",1,0)</f>
        <v>0</v>
      </c>
      <c r="AG1267">
        <f>IF(OR('Main Data'!J1267="PVD",'Main Data'!J1267="Gold Plate",'Main Data'!J1267="Other"),1,0)</f>
        <v>0</v>
      </c>
      <c r="AH1267">
        <f>IF('Main Data'!N1267="Stainless Steel",1,0)</f>
        <v>0</v>
      </c>
      <c r="AI1267">
        <f>IF('Main Data'!N1267="Leather",1,0)</f>
        <v>1</v>
      </c>
      <c r="AJ1267">
        <f>IF('Main Data'!N1267="Two-tone",1,0)</f>
        <v>0</v>
      </c>
      <c r="AK1267">
        <f>IF(OR('Main Data'!N1267="YG 18K",'Main Data'!N1267="PG 18K",'Main Data'!N1267="WG 18K",'Main Data'!N1267="Mixes of 18K"),1,0)</f>
        <v>0</v>
      </c>
      <c r="AL1267">
        <f>IF(OR(,'Main Data'!N1267="PVD",'Main Data'!N1267="Gold plate"),1,0)</f>
        <v>0</v>
      </c>
      <c r="AM1267">
        <f>IF(OR('Main Data'!AV1267="Yes",'Main Data'!AW1267="Yes",'Main Data'!AU1267="Yes"),1,0)</f>
        <v>0</v>
      </c>
      <c r="AN1267">
        <f>IF(OR(ISTEXT('Main Data'!AX1267), ISTEXT('Main Data'!AY1267)),1,0)</f>
        <v>0</v>
      </c>
      <c r="AO1267">
        <f>IF('Main Data'!AZ1267="Yes",1,0)</f>
        <v>0</v>
      </c>
      <c r="AP1267">
        <f>IF('Main Data'!BA1267="Yes",1,0)</f>
        <v>0</v>
      </c>
      <c r="AQ1267">
        <f>IF('Main Data'!BD1267="Yes",1,0)</f>
        <v>0</v>
      </c>
      <c r="AR1267">
        <f>IF('Main Data'!BE1267="A",1,0)</f>
        <v>0</v>
      </c>
      <c r="AS1267">
        <f>IF('Main Data'!BE1267="AA",1,0)</f>
        <v>1</v>
      </c>
      <c r="AT1267">
        <f>IF('Main Data'!BE1267="AAA",1,0)</f>
        <v>0</v>
      </c>
      <c r="AU1267">
        <f>IF('Main Data'!BE1267="AAAA",1,0)</f>
        <v>0</v>
      </c>
      <c r="AV1267">
        <f>IF('Main Data'!P1267="Yes",1,0)</f>
        <v>1</v>
      </c>
      <c r="AW1267">
        <f>IF('Main Data'!AP1267="Yes",1,0)</f>
        <v>0</v>
      </c>
      <c r="AX1267">
        <f>IF(OR('Main Data'!V1267="Yes", 'Main Data'!W1267="Yes",'Main Data'!X1267="Yes"),1,0)</f>
        <v>0</v>
      </c>
      <c r="AY1267">
        <f>IF(OR('Main Data'!Y1267="Yes",'Main Data'!Z1267="Yes"),1,0)</f>
        <v>0</v>
      </c>
      <c r="AZ1267">
        <f>IF('Main Data'!AR1267="Yes",1,0)</f>
        <v>0</v>
      </c>
      <c r="BA1267">
        <f>IF('Main Data'!AS1267="Yes",1,0)</f>
        <v>0</v>
      </c>
      <c r="BB1267">
        <f>IF('Main Data'!AG1267="Yes",1,0)</f>
        <v>0</v>
      </c>
      <c r="BC1267">
        <f>IF('Main Data'!AB1267="Yes",1,0)</f>
        <v>0</v>
      </c>
      <c r="BD1267">
        <f>IF('Main Data'!AA1267="Yes",1,0)</f>
        <v>0</v>
      </c>
      <c r="BE1267">
        <f>IF('Main Data'!AC1267="Yes",1,0)</f>
        <v>0</v>
      </c>
      <c r="BF1267">
        <f>IF('Main Data'!AF1267="Yes",1,0)</f>
        <v>0</v>
      </c>
      <c r="BG1267">
        <f>IF(OR('Main Data'!AI1267="Yes",'Main Data'!AL1267="Yes"),1,0)</f>
        <v>0</v>
      </c>
      <c r="BH1267">
        <f>IF('Main Data'!AJ1267="Yes",1,0)</f>
        <v>0</v>
      </c>
      <c r="BI1267">
        <f>IF('Main Data'!AK1267="Yes",1,0)</f>
        <v>0</v>
      </c>
      <c r="BJ1267">
        <f>IF('Main Data'!AM1267="Yes",1,0)</f>
        <v>0</v>
      </c>
      <c r="BK1267">
        <f>IF('Main Data'!AQ1267="Yes",1,0)</f>
        <v>0</v>
      </c>
      <c r="BL1267" s="21">
        <f t="shared" si="115"/>
        <v>0</v>
      </c>
      <c r="BM1267" s="21">
        <f t="shared" si="116"/>
        <v>1</v>
      </c>
      <c r="BN1267" s="21">
        <f t="shared" si="117"/>
        <v>0</v>
      </c>
      <c r="BO1267" s="21">
        <f t="shared" si="118"/>
        <v>0</v>
      </c>
      <c r="BP1267" s="21">
        <f t="shared" si="119"/>
        <v>0</v>
      </c>
    </row>
    <row r="1268" spans="1:68" x14ac:dyDescent="0.2">
      <c r="A1268">
        <v>1264</v>
      </c>
      <c r="B1268" s="33">
        <f>'Main Data'!C1268</f>
        <v>43597</v>
      </c>
      <c r="C1268">
        <f>'Main Data'!D1268</f>
        <v>570</v>
      </c>
      <c r="D1268" s="26">
        <f>'Main Data'!E1268</f>
        <v>2600</v>
      </c>
      <c r="E1268" s="26">
        <f>'Main Data'!F1268</f>
        <v>3250</v>
      </c>
      <c r="F1268" s="34">
        <f t="shared" si="114"/>
        <v>7.8632667240095735</v>
      </c>
      <c r="G1268">
        <f>IF('Main Data'!H1268="AP",1,0)</f>
        <v>1</v>
      </c>
      <c r="H1268">
        <f>IF('Main Data'!H1268="Blancpain",1,0)</f>
        <v>0</v>
      </c>
      <c r="I1268">
        <f>IF('Main Data'!H1268="Breguet",1,0)</f>
        <v>0</v>
      </c>
      <c r="J1268">
        <f>IF('Main Data'!H1268="Breitling",1,0)</f>
        <v>0</v>
      </c>
      <c r="K1268">
        <f>IF('Main Data'!H1268="Cartier",1,0)</f>
        <v>0</v>
      </c>
      <c r="L1268">
        <f>IF('Main Data'!H1268="Gallet",1,0)</f>
        <v>0</v>
      </c>
      <c r="M1268">
        <f>IF('Main Data'!H1268="Girard Perregaux",1,0)</f>
        <v>0</v>
      </c>
      <c r="N1268">
        <f>IF('Main Data'!H1268="Gubelin",1,0)</f>
        <v>0</v>
      </c>
      <c r="O1268">
        <f>IF('Main Data'!H1268="Heuer",1,0)</f>
        <v>0</v>
      </c>
      <c r="P1268">
        <f>IF('Main Data'!H1268="IWC",1,0)</f>
        <v>0</v>
      </c>
      <c r="Q1268">
        <f>IF('Main Data'!H1268="JLC",1,0)</f>
        <v>0</v>
      </c>
      <c r="R1268">
        <f>IF('Main Data'!H1268="Longines",1,0)</f>
        <v>0</v>
      </c>
      <c r="S1268">
        <f>IF('Main Data'!H1268="Movado",1,0)</f>
        <v>0</v>
      </c>
      <c r="T1268">
        <f>IF('Main Data'!H1268="Omega",1,0)</f>
        <v>0</v>
      </c>
      <c r="U1268">
        <f>IF('Main Data'!H1268="Panerai",1,0)</f>
        <v>0</v>
      </c>
      <c r="V1268">
        <f>IF('Main Data'!H1268="Patek",1,0)</f>
        <v>0</v>
      </c>
      <c r="W1268">
        <f>IF('Main Data'!H1268="Rolex",1,0)</f>
        <v>0</v>
      </c>
      <c r="X1268">
        <f>IF('Main Data'!H1268="Tudor",1,0)</f>
        <v>0</v>
      </c>
      <c r="Y1268">
        <f>IF('Main Data'!H1268="Ulysse Nardin",1,0)</f>
        <v>0</v>
      </c>
      <c r="Z1268">
        <f>IF('Main Data'!H1268="Universal Geneve",1,0)</f>
        <v>0</v>
      </c>
      <c r="AA1268">
        <f>IF('Main Data'!H1268="Vacheron",1,0)</f>
        <v>0</v>
      </c>
      <c r="AB1268">
        <f>IF('Main Data'!H1268="Zenith",1,0)</f>
        <v>0</v>
      </c>
      <c r="AC1268">
        <f>IF('Main Data'!J1268="Stainless Steel",1,0)</f>
        <v>0</v>
      </c>
      <c r="AD1268">
        <f>IF('Main Data'!J1268="Two-tone",1,0)</f>
        <v>0</v>
      </c>
      <c r="AE1268">
        <f>IF(OR('Main Data'!J1268="YG 18K",'Main Data'!J1268="YG &lt;18K",'Main Data'!J1268="PG 18K",'Main Data'!J1268="PG &lt;18K",'Main Data'!J1268="WG 18K",'Main Data'!J1268="Mixes of 18K",'Main Data'!J1268="Mixes &lt;18K"),1,0)</f>
        <v>1</v>
      </c>
      <c r="AF1268">
        <f>IF('Main Data'!J1268="Platinum",1,0)</f>
        <v>0</v>
      </c>
      <c r="AG1268">
        <f>IF(OR('Main Data'!J1268="PVD",'Main Data'!J1268="Gold Plate",'Main Data'!J1268="Other"),1,0)</f>
        <v>0</v>
      </c>
      <c r="AH1268">
        <f>IF('Main Data'!N1268="Stainless Steel",1,0)</f>
        <v>0</v>
      </c>
      <c r="AI1268">
        <f>IF('Main Data'!N1268="Leather",1,0)</f>
        <v>1</v>
      </c>
      <c r="AJ1268">
        <f>IF('Main Data'!N1268="Two-tone",1,0)</f>
        <v>0</v>
      </c>
      <c r="AK1268">
        <f>IF(OR('Main Data'!N1268="YG 18K",'Main Data'!N1268="PG 18K",'Main Data'!N1268="WG 18K",'Main Data'!N1268="Mixes of 18K"),1,0)</f>
        <v>0</v>
      </c>
      <c r="AL1268">
        <f>IF(OR(,'Main Data'!N1268="PVD",'Main Data'!N1268="Gold plate"),1,0)</f>
        <v>0</v>
      </c>
      <c r="AM1268">
        <f>IF(OR('Main Data'!AV1268="Yes",'Main Data'!AW1268="Yes",'Main Data'!AU1268="Yes"),1,0)</f>
        <v>0</v>
      </c>
      <c r="AN1268">
        <f>IF(OR(ISTEXT('Main Data'!AX1268), ISTEXT('Main Data'!AY1268)),1,0)</f>
        <v>0</v>
      </c>
      <c r="AO1268">
        <f>IF('Main Data'!AZ1268="Yes",1,0)</f>
        <v>0</v>
      </c>
      <c r="AP1268">
        <f>IF('Main Data'!BA1268="Yes",1,0)</f>
        <v>0</v>
      </c>
      <c r="AQ1268">
        <f>IF('Main Data'!BD1268="Yes",1,0)</f>
        <v>0</v>
      </c>
      <c r="AR1268">
        <f>IF('Main Data'!BE1268="A",1,0)</f>
        <v>0</v>
      </c>
      <c r="AS1268">
        <f>IF('Main Data'!BE1268="AA",1,0)</f>
        <v>1</v>
      </c>
      <c r="AT1268">
        <f>IF('Main Data'!BE1268="AAA",1,0)</f>
        <v>0</v>
      </c>
      <c r="AU1268">
        <f>IF('Main Data'!BE1268="AAAA",1,0)</f>
        <v>0</v>
      </c>
      <c r="AV1268">
        <f>IF('Main Data'!P1268="Yes",1,0)</f>
        <v>1</v>
      </c>
      <c r="AW1268">
        <f>IF('Main Data'!AP1268="Yes",1,0)</f>
        <v>0</v>
      </c>
      <c r="AX1268">
        <f>IF(OR('Main Data'!V1268="Yes", 'Main Data'!W1268="Yes",'Main Data'!X1268="Yes"),1,0)</f>
        <v>0</v>
      </c>
      <c r="AY1268">
        <f>IF(OR('Main Data'!Y1268="Yes",'Main Data'!Z1268="Yes"),1,0)</f>
        <v>0</v>
      </c>
      <c r="AZ1268">
        <f>IF('Main Data'!AR1268="Yes",1,0)</f>
        <v>0</v>
      </c>
      <c r="BA1268">
        <f>IF('Main Data'!AS1268="Yes",1,0)</f>
        <v>0</v>
      </c>
      <c r="BB1268">
        <f>IF('Main Data'!AG1268="Yes",1,0)</f>
        <v>0</v>
      </c>
      <c r="BC1268">
        <f>IF('Main Data'!AB1268="Yes",1,0)</f>
        <v>0</v>
      </c>
      <c r="BD1268">
        <f>IF('Main Data'!AA1268="Yes",1,0)</f>
        <v>0</v>
      </c>
      <c r="BE1268">
        <f>IF('Main Data'!AC1268="Yes",1,0)</f>
        <v>0</v>
      </c>
      <c r="BF1268">
        <f>IF('Main Data'!AF1268="Yes",1,0)</f>
        <v>0</v>
      </c>
      <c r="BG1268">
        <f>IF(OR('Main Data'!AI1268="Yes",'Main Data'!AL1268="Yes"),1,0)</f>
        <v>0</v>
      </c>
      <c r="BH1268">
        <f>IF('Main Data'!AJ1268="Yes",1,0)</f>
        <v>0</v>
      </c>
      <c r="BI1268">
        <f>IF('Main Data'!AK1268="Yes",1,0)</f>
        <v>0</v>
      </c>
      <c r="BJ1268">
        <f>IF('Main Data'!AM1268="Yes",1,0)</f>
        <v>0</v>
      </c>
      <c r="BK1268">
        <f>IF('Main Data'!AQ1268="Yes",1,0)</f>
        <v>0</v>
      </c>
      <c r="BL1268" s="21">
        <f t="shared" si="115"/>
        <v>0</v>
      </c>
      <c r="BM1268" s="21">
        <f t="shared" si="116"/>
        <v>1</v>
      </c>
      <c r="BN1268" s="21">
        <f t="shared" si="117"/>
        <v>0</v>
      </c>
      <c r="BO1268" s="21">
        <f t="shared" si="118"/>
        <v>0</v>
      </c>
      <c r="BP1268" s="21">
        <f t="shared" si="119"/>
        <v>0</v>
      </c>
    </row>
    <row r="1269" spans="1:68" x14ac:dyDescent="0.2">
      <c r="A1269">
        <v>1265</v>
      </c>
      <c r="B1269" s="33">
        <f>'Main Data'!C1269</f>
        <v>43597</v>
      </c>
      <c r="C1269">
        <f>'Main Data'!D1269</f>
        <v>571</v>
      </c>
      <c r="D1269" s="26">
        <f>'Main Data'!E1269</f>
        <v>2800</v>
      </c>
      <c r="E1269" s="26">
        <f>'Main Data'!F1269</f>
        <v>3500</v>
      </c>
      <c r="F1269" s="34">
        <f t="shared" si="114"/>
        <v>7.9373746961632952</v>
      </c>
      <c r="G1269">
        <f>IF('Main Data'!H1269="AP",1,0)</f>
        <v>0</v>
      </c>
      <c r="H1269">
        <f>IF('Main Data'!H1269="Blancpain",1,0)</f>
        <v>0</v>
      </c>
      <c r="I1269">
        <f>IF('Main Data'!H1269="Breguet",1,0)</f>
        <v>0</v>
      </c>
      <c r="J1269">
        <f>IF('Main Data'!H1269="Breitling",1,0)</f>
        <v>0</v>
      </c>
      <c r="K1269">
        <f>IF('Main Data'!H1269="Cartier",1,0)</f>
        <v>0</v>
      </c>
      <c r="L1269">
        <f>IF('Main Data'!H1269="Gallet",1,0)</f>
        <v>0</v>
      </c>
      <c r="M1269">
        <f>IF('Main Data'!H1269="Girard Perregaux",1,0)</f>
        <v>0</v>
      </c>
      <c r="N1269">
        <f>IF('Main Data'!H1269="Gubelin",1,0)</f>
        <v>0</v>
      </c>
      <c r="O1269">
        <f>IF('Main Data'!H1269="Heuer",1,0)</f>
        <v>0</v>
      </c>
      <c r="P1269">
        <f>IF('Main Data'!H1269="IWC",1,0)</f>
        <v>0</v>
      </c>
      <c r="Q1269">
        <f>IF('Main Data'!H1269="JLC",1,0)</f>
        <v>0</v>
      </c>
      <c r="R1269">
        <f>IF('Main Data'!H1269="Longines",1,0)</f>
        <v>0</v>
      </c>
      <c r="S1269">
        <f>IF('Main Data'!H1269="Movado",1,0)</f>
        <v>0</v>
      </c>
      <c r="T1269">
        <f>IF('Main Data'!H1269="Omega",1,0)</f>
        <v>0</v>
      </c>
      <c r="U1269">
        <f>IF('Main Data'!H1269="Panerai",1,0)</f>
        <v>0</v>
      </c>
      <c r="V1269">
        <f>IF('Main Data'!H1269="Patek",1,0)</f>
        <v>0</v>
      </c>
      <c r="W1269">
        <f>IF('Main Data'!H1269="Rolex",1,0)</f>
        <v>1</v>
      </c>
      <c r="X1269">
        <f>IF('Main Data'!H1269="Tudor",1,0)</f>
        <v>0</v>
      </c>
      <c r="Y1269">
        <f>IF('Main Data'!H1269="Ulysse Nardin",1,0)</f>
        <v>0</v>
      </c>
      <c r="Z1269">
        <f>IF('Main Data'!H1269="Universal Geneve",1,0)</f>
        <v>0</v>
      </c>
      <c r="AA1269">
        <f>IF('Main Data'!H1269="Vacheron",1,0)</f>
        <v>0</v>
      </c>
      <c r="AB1269">
        <f>IF('Main Data'!H1269="Zenith",1,0)</f>
        <v>0</v>
      </c>
      <c r="AC1269">
        <f>IF('Main Data'!J1269="Stainless Steel",1,0)</f>
        <v>0</v>
      </c>
      <c r="AD1269">
        <f>IF('Main Data'!J1269="Two-tone",1,0)</f>
        <v>0</v>
      </c>
      <c r="AE1269">
        <f>IF(OR('Main Data'!J1269="YG 18K",'Main Data'!J1269="YG &lt;18K",'Main Data'!J1269="PG 18K",'Main Data'!J1269="PG &lt;18K",'Main Data'!J1269="WG 18K",'Main Data'!J1269="Mixes of 18K",'Main Data'!J1269="Mixes &lt;18K"),1,0)</f>
        <v>1</v>
      </c>
      <c r="AF1269">
        <f>IF('Main Data'!J1269="Platinum",1,0)</f>
        <v>0</v>
      </c>
      <c r="AG1269">
        <f>IF(OR('Main Data'!J1269="PVD",'Main Data'!J1269="Gold Plate",'Main Data'!J1269="Other"),1,0)</f>
        <v>0</v>
      </c>
      <c r="AH1269">
        <f>IF('Main Data'!N1269="Stainless Steel",1,0)</f>
        <v>0</v>
      </c>
      <c r="AI1269">
        <f>IF('Main Data'!N1269="Leather",1,0)</f>
        <v>1</v>
      </c>
      <c r="AJ1269">
        <f>IF('Main Data'!N1269="Two-tone",1,0)</f>
        <v>0</v>
      </c>
      <c r="AK1269">
        <f>IF(OR('Main Data'!N1269="YG 18K",'Main Data'!N1269="PG 18K",'Main Data'!N1269="WG 18K",'Main Data'!N1269="Mixes of 18K"),1,0)</f>
        <v>0</v>
      </c>
      <c r="AL1269">
        <f>IF(OR(,'Main Data'!N1269="PVD",'Main Data'!N1269="Gold plate"),1,0)</f>
        <v>0</v>
      </c>
      <c r="AM1269">
        <f>IF(OR('Main Data'!AV1269="Yes",'Main Data'!AW1269="Yes",'Main Data'!AU1269="Yes"),1,0)</f>
        <v>0</v>
      </c>
      <c r="AN1269">
        <f>IF(OR(ISTEXT('Main Data'!AX1269), ISTEXT('Main Data'!AY1269)),1,0)</f>
        <v>0</v>
      </c>
      <c r="AO1269">
        <f>IF('Main Data'!AZ1269="Yes",1,0)</f>
        <v>0</v>
      </c>
      <c r="AP1269">
        <f>IF('Main Data'!BA1269="Yes",1,0)</f>
        <v>0</v>
      </c>
      <c r="AQ1269">
        <f>IF('Main Data'!BD1269="Yes",1,0)</f>
        <v>0</v>
      </c>
      <c r="AR1269">
        <f>IF('Main Data'!BE1269="A",1,0)</f>
        <v>0</v>
      </c>
      <c r="AS1269">
        <f>IF('Main Data'!BE1269="AA",1,0)</f>
        <v>1</v>
      </c>
      <c r="AT1269">
        <f>IF('Main Data'!BE1269="AAA",1,0)</f>
        <v>0</v>
      </c>
      <c r="AU1269">
        <f>IF('Main Data'!BE1269="AAAA",1,0)</f>
        <v>0</v>
      </c>
      <c r="AV1269">
        <f>IF('Main Data'!P1269="Yes",1,0)</f>
        <v>1</v>
      </c>
      <c r="AW1269">
        <f>IF('Main Data'!AP1269="Yes",1,0)</f>
        <v>0</v>
      </c>
      <c r="AX1269">
        <f>IF(OR('Main Data'!V1269="Yes", 'Main Data'!W1269="Yes",'Main Data'!X1269="Yes"),1,0)</f>
        <v>0</v>
      </c>
      <c r="AY1269">
        <f>IF(OR('Main Data'!Y1269="Yes",'Main Data'!Z1269="Yes"),1,0)</f>
        <v>0</v>
      </c>
      <c r="AZ1269">
        <f>IF('Main Data'!AR1269="Yes",1,0)</f>
        <v>0</v>
      </c>
      <c r="BA1269">
        <f>IF('Main Data'!AS1269="Yes",1,0)</f>
        <v>0</v>
      </c>
      <c r="BB1269">
        <f>IF('Main Data'!AG1269="Yes",1,0)</f>
        <v>0</v>
      </c>
      <c r="BC1269">
        <f>IF('Main Data'!AB1269="Yes",1,0)</f>
        <v>0</v>
      </c>
      <c r="BD1269">
        <f>IF('Main Data'!AA1269="Yes",1,0)</f>
        <v>0</v>
      </c>
      <c r="BE1269">
        <f>IF('Main Data'!AC1269="Yes",1,0)</f>
        <v>0</v>
      </c>
      <c r="BF1269">
        <f>IF('Main Data'!AF1269="Yes",1,0)</f>
        <v>0</v>
      </c>
      <c r="BG1269">
        <f>IF(OR('Main Data'!AI1269="Yes",'Main Data'!AL1269="Yes"),1,0)</f>
        <v>0</v>
      </c>
      <c r="BH1269">
        <f>IF('Main Data'!AJ1269="Yes",1,0)</f>
        <v>0</v>
      </c>
      <c r="BI1269">
        <f>IF('Main Data'!AK1269="Yes",1,0)</f>
        <v>0</v>
      </c>
      <c r="BJ1269">
        <f>IF('Main Data'!AM1269="Yes",1,0)</f>
        <v>0</v>
      </c>
      <c r="BK1269">
        <f>IF('Main Data'!AQ1269="Yes",1,0)</f>
        <v>0</v>
      </c>
      <c r="BL1269" s="21">
        <f t="shared" si="115"/>
        <v>0</v>
      </c>
      <c r="BM1269" s="21">
        <f t="shared" si="116"/>
        <v>1</v>
      </c>
      <c r="BN1269" s="21">
        <f t="shared" si="117"/>
        <v>0</v>
      </c>
      <c r="BO1269" s="21">
        <f t="shared" si="118"/>
        <v>0</v>
      </c>
      <c r="BP1269" s="21">
        <f t="shared" si="119"/>
        <v>0</v>
      </c>
    </row>
    <row r="1270" spans="1:68" x14ac:dyDescent="0.2">
      <c r="A1270">
        <v>1266</v>
      </c>
      <c r="B1270" s="33">
        <f>'Main Data'!C1270</f>
        <v>43597</v>
      </c>
      <c r="C1270">
        <f>'Main Data'!D1270</f>
        <v>572</v>
      </c>
      <c r="D1270" s="26">
        <f>'Main Data'!E1270</f>
        <v>2200</v>
      </c>
      <c r="E1270" s="26">
        <f>'Main Data'!F1270</f>
        <v>2750</v>
      </c>
      <c r="F1270" s="34">
        <f t="shared" si="114"/>
        <v>7.696212639346407</v>
      </c>
      <c r="G1270">
        <f>IF('Main Data'!H1270="AP",1,0)</f>
        <v>0</v>
      </c>
      <c r="H1270">
        <f>IF('Main Data'!H1270="Blancpain",1,0)</f>
        <v>0</v>
      </c>
      <c r="I1270">
        <f>IF('Main Data'!H1270="Breguet",1,0)</f>
        <v>0</v>
      </c>
      <c r="J1270">
        <f>IF('Main Data'!H1270="Breitling",1,0)</f>
        <v>0</v>
      </c>
      <c r="K1270">
        <f>IF('Main Data'!H1270="Cartier",1,0)</f>
        <v>0</v>
      </c>
      <c r="L1270">
        <f>IF('Main Data'!H1270="Gallet",1,0)</f>
        <v>0</v>
      </c>
      <c r="M1270">
        <f>IF('Main Data'!H1270="Girard Perregaux",1,0)</f>
        <v>0</v>
      </c>
      <c r="N1270">
        <f>IF('Main Data'!H1270="Gubelin",1,0)</f>
        <v>0</v>
      </c>
      <c r="O1270">
        <f>IF('Main Data'!H1270="Heuer",1,0)</f>
        <v>0</v>
      </c>
      <c r="P1270">
        <f>IF('Main Data'!H1270="IWC",1,0)</f>
        <v>0</v>
      </c>
      <c r="Q1270">
        <f>IF('Main Data'!H1270="JLC",1,0)</f>
        <v>0</v>
      </c>
      <c r="R1270">
        <f>IF('Main Data'!H1270="Longines",1,0)</f>
        <v>0</v>
      </c>
      <c r="S1270">
        <f>IF('Main Data'!H1270="Movado",1,0)</f>
        <v>0</v>
      </c>
      <c r="T1270">
        <f>IF('Main Data'!H1270="Omega",1,0)</f>
        <v>1</v>
      </c>
      <c r="U1270">
        <f>IF('Main Data'!H1270="Panerai",1,0)</f>
        <v>0</v>
      </c>
      <c r="V1270">
        <f>IF('Main Data'!H1270="Patek",1,0)</f>
        <v>0</v>
      </c>
      <c r="W1270">
        <f>IF('Main Data'!H1270="Rolex",1,0)</f>
        <v>0</v>
      </c>
      <c r="X1270">
        <f>IF('Main Data'!H1270="Tudor",1,0)</f>
        <v>0</v>
      </c>
      <c r="Y1270">
        <f>IF('Main Data'!H1270="Ulysse Nardin",1,0)</f>
        <v>0</v>
      </c>
      <c r="Z1270">
        <f>IF('Main Data'!H1270="Universal Geneve",1,0)</f>
        <v>0</v>
      </c>
      <c r="AA1270">
        <f>IF('Main Data'!H1270="Vacheron",1,0)</f>
        <v>0</v>
      </c>
      <c r="AB1270">
        <f>IF('Main Data'!H1270="Zenith",1,0)</f>
        <v>0</v>
      </c>
      <c r="AC1270">
        <f>IF('Main Data'!J1270="Stainless Steel",1,0)</f>
        <v>0</v>
      </c>
      <c r="AD1270">
        <f>IF('Main Data'!J1270="Two-tone",1,0)</f>
        <v>0</v>
      </c>
      <c r="AE1270">
        <f>IF(OR('Main Data'!J1270="YG 18K",'Main Data'!J1270="YG &lt;18K",'Main Data'!J1270="PG 18K",'Main Data'!J1270="PG &lt;18K",'Main Data'!J1270="WG 18K",'Main Data'!J1270="Mixes of 18K",'Main Data'!J1270="Mixes &lt;18K"),1,0)</f>
        <v>1</v>
      </c>
      <c r="AF1270">
        <f>IF('Main Data'!J1270="Platinum",1,0)</f>
        <v>0</v>
      </c>
      <c r="AG1270">
        <f>IF(OR('Main Data'!J1270="PVD",'Main Data'!J1270="Gold Plate",'Main Data'!J1270="Other"),1,0)</f>
        <v>0</v>
      </c>
      <c r="AH1270">
        <f>IF('Main Data'!N1270="Stainless Steel",1,0)</f>
        <v>0</v>
      </c>
      <c r="AI1270">
        <f>IF('Main Data'!N1270="Leather",1,0)</f>
        <v>0</v>
      </c>
      <c r="AJ1270">
        <f>IF('Main Data'!N1270="Two-tone",1,0)</f>
        <v>0</v>
      </c>
      <c r="AK1270">
        <f>IF(OR('Main Data'!N1270="YG 18K",'Main Data'!N1270="PG 18K",'Main Data'!N1270="WG 18K",'Main Data'!N1270="Mixes of 18K"),1,0)</f>
        <v>1</v>
      </c>
      <c r="AL1270">
        <f>IF(OR(,'Main Data'!N1270="PVD",'Main Data'!N1270="Gold plate"),1,0)</f>
        <v>0</v>
      </c>
      <c r="AM1270">
        <f>IF(OR('Main Data'!AV1270="Yes",'Main Data'!AW1270="Yes",'Main Data'!AU1270="Yes"),1,0)</f>
        <v>0</v>
      </c>
      <c r="AN1270">
        <f>IF(OR(ISTEXT('Main Data'!AX1270), ISTEXT('Main Data'!AY1270)),1,0)</f>
        <v>0</v>
      </c>
      <c r="AO1270">
        <f>IF('Main Data'!AZ1270="Yes",1,0)</f>
        <v>0</v>
      </c>
      <c r="AP1270">
        <f>IF('Main Data'!BA1270="Yes",1,0)</f>
        <v>0</v>
      </c>
      <c r="AQ1270">
        <f>IF('Main Data'!BD1270="Yes",1,0)</f>
        <v>0</v>
      </c>
      <c r="AR1270">
        <f>IF('Main Data'!BE1270="A",1,0)</f>
        <v>0</v>
      </c>
      <c r="AS1270">
        <f>IF('Main Data'!BE1270="AA",1,0)</f>
        <v>1</v>
      </c>
      <c r="AT1270">
        <f>IF('Main Data'!BE1270="AAA",1,0)</f>
        <v>0</v>
      </c>
      <c r="AU1270">
        <f>IF('Main Data'!BE1270="AAAA",1,0)</f>
        <v>0</v>
      </c>
      <c r="AV1270">
        <f>IF('Main Data'!P1270="Yes",1,0)</f>
        <v>0</v>
      </c>
      <c r="AW1270">
        <f>IF('Main Data'!AP1270="Yes",1,0)</f>
        <v>0</v>
      </c>
      <c r="AX1270">
        <f>IF(OR('Main Data'!V1270="Yes", 'Main Data'!W1270="Yes",'Main Data'!X1270="Yes"),1,0)</f>
        <v>1</v>
      </c>
      <c r="AY1270">
        <f>IF(OR('Main Data'!Y1270="Yes",'Main Data'!Z1270="Yes"),1,0)</f>
        <v>0</v>
      </c>
      <c r="AZ1270">
        <f>IF('Main Data'!AR1270="Yes",1,0)</f>
        <v>0</v>
      </c>
      <c r="BA1270">
        <f>IF('Main Data'!AS1270="Yes",1,0)</f>
        <v>0</v>
      </c>
      <c r="BB1270">
        <f>IF('Main Data'!AG1270="Yes",1,0)</f>
        <v>0</v>
      </c>
      <c r="BC1270">
        <f>IF('Main Data'!AB1270="Yes",1,0)</f>
        <v>0</v>
      </c>
      <c r="BD1270">
        <f>IF('Main Data'!AA1270="Yes",1,0)</f>
        <v>0</v>
      </c>
      <c r="BE1270">
        <f>IF('Main Data'!AC1270="Yes",1,0)</f>
        <v>0</v>
      </c>
      <c r="BF1270">
        <f>IF('Main Data'!AF1270="Yes",1,0)</f>
        <v>0</v>
      </c>
      <c r="BG1270">
        <f>IF(OR('Main Data'!AI1270="Yes",'Main Data'!AL1270="Yes"),1,0)</f>
        <v>0</v>
      </c>
      <c r="BH1270">
        <f>IF('Main Data'!AJ1270="Yes",1,0)</f>
        <v>0</v>
      </c>
      <c r="BI1270">
        <f>IF('Main Data'!AK1270="Yes",1,0)</f>
        <v>0</v>
      </c>
      <c r="BJ1270">
        <f>IF('Main Data'!AM1270="Yes",1,0)</f>
        <v>0</v>
      </c>
      <c r="BK1270">
        <f>IF('Main Data'!AQ1270="Yes",1,0)</f>
        <v>0</v>
      </c>
      <c r="BL1270" s="21">
        <f t="shared" si="115"/>
        <v>0</v>
      </c>
      <c r="BM1270" s="21">
        <f t="shared" si="116"/>
        <v>1</v>
      </c>
      <c r="BN1270" s="21">
        <f t="shared" si="117"/>
        <v>0</v>
      </c>
      <c r="BO1270" s="21">
        <f t="shared" si="118"/>
        <v>0</v>
      </c>
      <c r="BP1270" s="21">
        <f t="shared" si="119"/>
        <v>0</v>
      </c>
    </row>
    <row r="1271" spans="1:68" x14ac:dyDescent="0.2">
      <c r="A1271">
        <v>1267</v>
      </c>
      <c r="B1271" s="33">
        <f>'Main Data'!C1271</f>
        <v>43597</v>
      </c>
      <c r="C1271">
        <f>'Main Data'!D1271</f>
        <v>573</v>
      </c>
      <c r="D1271" s="26">
        <f>'Main Data'!E1271</f>
        <v>1500</v>
      </c>
      <c r="E1271" s="26">
        <f>'Main Data'!F1271</f>
        <v>1875</v>
      </c>
      <c r="F1271" s="34">
        <f t="shared" si="114"/>
        <v>7.3132203870903014</v>
      </c>
      <c r="G1271">
        <f>IF('Main Data'!H1271="AP",1,0)</f>
        <v>0</v>
      </c>
      <c r="H1271">
        <f>IF('Main Data'!H1271="Blancpain",1,0)</f>
        <v>0</v>
      </c>
      <c r="I1271">
        <f>IF('Main Data'!H1271="Breguet",1,0)</f>
        <v>0</v>
      </c>
      <c r="J1271">
        <f>IF('Main Data'!H1271="Breitling",1,0)</f>
        <v>0</v>
      </c>
      <c r="K1271">
        <f>IF('Main Data'!H1271="Cartier",1,0)</f>
        <v>0</v>
      </c>
      <c r="L1271">
        <f>IF('Main Data'!H1271="Gallet",1,0)</f>
        <v>0</v>
      </c>
      <c r="M1271">
        <f>IF('Main Data'!H1271="Girard Perregaux",1,0)</f>
        <v>0</v>
      </c>
      <c r="N1271">
        <f>IF('Main Data'!H1271="Gubelin",1,0)</f>
        <v>0</v>
      </c>
      <c r="O1271">
        <f>IF('Main Data'!H1271="Heuer",1,0)</f>
        <v>0</v>
      </c>
      <c r="P1271">
        <f>IF('Main Data'!H1271="IWC",1,0)</f>
        <v>0</v>
      </c>
      <c r="Q1271">
        <f>IF('Main Data'!H1271="JLC",1,0)</f>
        <v>1</v>
      </c>
      <c r="R1271">
        <f>IF('Main Data'!H1271="Longines",1,0)</f>
        <v>0</v>
      </c>
      <c r="S1271">
        <f>IF('Main Data'!H1271="Movado",1,0)</f>
        <v>0</v>
      </c>
      <c r="T1271">
        <f>IF('Main Data'!H1271="Omega",1,0)</f>
        <v>0</v>
      </c>
      <c r="U1271">
        <f>IF('Main Data'!H1271="Panerai",1,0)</f>
        <v>0</v>
      </c>
      <c r="V1271">
        <f>IF('Main Data'!H1271="Patek",1,0)</f>
        <v>0</v>
      </c>
      <c r="W1271">
        <f>IF('Main Data'!H1271="Rolex",1,0)</f>
        <v>0</v>
      </c>
      <c r="X1271">
        <f>IF('Main Data'!H1271="Tudor",1,0)</f>
        <v>0</v>
      </c>
      <c r="Y1271">
        <f>IF('Main Data'!H1271="Ulysse Nardin",1,0)</f>
        <v>0</v>
      </c>
      <c r="Z1271">
        <f>IF('Main Data'!H1271="Universal Geneve",1,0)</f>
        <v>0</v>
      </c>
      <c r="AA1271">
        <f>IF('Main Data'!H1271="Vacheron",1,0)</f>
        <v>0</v>
      </c>
      <c r="AB1271">
        <f>IF('Main Data'!H1271="Zenith",1,0)</f>
        <v>0</v>
      </c>
      <c r="AC1271">
        <f>IF('Main Data'!J1271="Stainless Steel",1,0)</f>
        <v>1</v>
      </c>
      <c r="AD1271">
        <f>IF('Main Data'!J1271="Two-tone",1,0)</f>
        <v>0</v>
      </c>
      <c r="AE1271">
        <f>IF(OR('Main Data'!J1271="YG 18K",'Main Data'!J1271="YG &lt;18K",'Main Data'!J1271="PG 18K",'Main Data'!J1271="PG &lt;18K",'Main Data'!J1271="WG 18K",'Main Data'!J1271="Mixes of 18K",'Main Data'!J1271="Mixes &lt;18K"),1,0)</f>
        <v>0</v>
      </c>
      <c r="AF1271">
        <f>IF('Main Data'!J1271="Platinum",1,0)</f>
        <v>0</v>
      </c>
      <c r="AG1271">
        <f>IF(OR('Main Data'!J1271="PVD",'Main Data'!J1271="Gold Plate",'Main Data'!J1271="Other"),1,0)</f>
        <v>0</v>
      </c>
      <c r="AH1271">
        <f>IF('Main Data'!N1271="Stainless Steel",1,0)</f>
        <v>0</v>
      </c>
      <c r="AI1271">
        <f>IF('Main Data'!N1271="Leather",1,0)</f>
        <v>1</v>
      </c>
      <c r="AJ1271">
        <f>IF('Main Data'!N1271="Two-tone",1,0)</f>
        <v>0</v>
      </c>
      <c r="AK1271">
        <f>IF(OR('Main Data'!N1271="YG 18K",'Main Data'!N1271="PG 18K",'Main Data'!N1271="WG 18K",'Main Data'!N1271="Mixes of 18K"),1,0)</f>
        <v>0</v>
      </c>
      <c r="AL1271">
        <f>IF(OR(,'Main Data'!N1271="PVD",'Main Data'!N1271="Gold plate"),1,0)</f>
        <v>0</v>
      </c>
      <c r="AM1271">
        <f>IF(OR('Main Data'!AV1271="Yes",'Main Data'!AW1271="Yes",'Main Data'!AU1271="Yes"),1,0)</f>
        <v>0</v>
      </c>
      <c r="AN1271">
        <f>IF(OR(ISTEXT('Main Data'!AX1271), ISTEXT('Main Data'!AY1271)),1,0)</f>
        <v>0</v>
      </c>
      <c r="AO1271">
        <f>IF('Main Data'!AZ1271="Yes",1,0)</f>
        <v>0</v>
      </c>
      <c r="AP1271">
        <f>IF('Main Data'!BA1271="Yes",1,0)</f>
        <v>0</v>
      </c>
      <c r="AQ1271">
        <f>IF('Main Data'!BD1271="Yes",1,0)</f>
        <v>0</v>
      </c>
      <c r="AR1271">
        <f>IF('Main Data'!BE1271="A",1,0)</f>
        <v>0</v>
      </c>
      <c r="AS1271">
        <f>IF('Main Data'!BE1271="AA",1,0)</f>
        <v>1</v>
      </c>
      <c r="AT1271">
        <f>IF('Main Data'!BE1271="AAA",1,0)</f>
        <v>0</v>
      </c>
      <c r="AU1271">
        <f>IF('Main Data'!BE1271="AAAA",1,0)</f>
        <v>0</v>
      </c>
      <c r="AV1271">
        <f>IF('Main Data'!P1271="Yes",1,0)</f>
        <v>0</v>
      </c>
      <c r="AW1271">
        <f>IF('Main Data'!AP1271="Yes",1,0)</f>
        <v>0</v>
      </c>
      <c r="AX1271">
        <f>IF(OR('Main Data'!V1271="Yes", 'Main Data'!W1271="Yes",'Main Data'!X1271="Yes"),1,0)</f>
        <v>0</v>
      </c>
      <c r="AY1271">
        <f>IF(OR('Main Data'!Y1271="Yes",'Main Data'!Z1271="Yes"),1,0)</f>
        <v>0</v>
      </c>
      <c r="AZ1271">
        <f>IF('Main Data'!AR1271="Yes",1,0)</f>
        <v>0</v>
      </c>
      <c r="BA1271">
        <f>IF('Main Data'!AS1271="Yes",1,0)</f>
        <v>1</v>
      </c>
      <c r="BB1271">
        <f>IF('Main Data'!AG1271="Yes",1,0)</f>
        <v>0</v>
      </c>
      <c r="BC1271">
        <f>IF('Main Data'!AB1271="Yes",1,0)</f>
        <v>0</v>
      </c>
      <c r="BD1271">
        <f>IF('Main Data'!AA1271="Yes",1,0)</f>
        <v>0</v>
      </c>
      <c r="BE1271">
        <f>IF('Main Data'!AC1271="Yes",1,0)</f>
        <v>0</v>
      </c>
      <c r="BF1271">
        <f>IF('Main Data'!AF1271="Yes",1,0)</f>
        <v>0</v>
      </c>
      <c r="BG1271">
        <f>IF(OR('Main Data'!AI1271="Yes",'Main Data'!AL1271="Yes"),1,0)</f>
        <v>0</v>
      </c>
      <c r="BH1271">
        <f>IF('Main Data'!AJ1271="Yes",1,0)</f>
        <v>0</v>
      </c>
      <c r="BI1271">
        <f>IF('Main Data'!AK1271="Yes",1,0)</f>
        <v>0</v>
      </c>
      <c r="BJ1271">
        <f>IF('Main Data'!AM1271="Yes",1,0)</f>
        <v>0</v>
      </c>
      <c r="BK1271">
        <f>IF('Main Data'!AQ1271="Yes",1,0)</f>
        <v>0</v>
      </c>
      <c r="BL1271" s="21">
        <f t="shared" si="115"/>
        <v>0</v>
      </c>
      <c r="BM1271" s="21">
        <f t="shared" si="116"/>
        <v>1</v>
      </c>
      <c r="BN1271" s="21">
        <f t="shared" si="117"/>
        <v>0</v>
      </c>
      <c r="BO1271" s="21">
        <f t="shared" si="118"/>
        <v>0</v>
      </c>
      <c r="BP1271" s="21">
        <f t="shared" si="119"/>
        <v>0</v>
      </c>
    </row>
    <row r="1272" spans="1:68" x14ac:dyDescent="0.2">
      <c r="A1272">
        <v>1268</v>
      </c>
      <c r="B1272" s="33">
        <f>'Main Data'!C1272</f>
        <v>43597</v>
      </c>
      <c r="C1272">
        <f>'Main Data'!D1272</f>
        <v>574</v>
      </c>
      <c r="D1272" s="26">
        <f>'Main Data'!E1272</f>
        <v>1400</v>
      </c>
      <c r="E1272" s="26">
        <f>'Main Data'!F1272</f>
        <v>1750</v>
      </c>
      <c r="F1272" s="34">
        <f t="shared" si="114"/>
        <v>7.2442275156033498</v>
      </c>
      <c r="G1272">
        <f>IF('Main Data'!H1272="AP",1,0)</f>
        <v>0</v>
      </c>
      <c r="H1272">
        <f>IF('Main Data'!H1272="Blancpain",1,0)</f>
        <v>0</v>
      </c>
      <c r="I1272">
        <f>IF('Main Data'!H1272="Breguet",1,0)</f>
        <v>0</v>
      </c>
      <c r="J1272">
        <f>IF('Main Data'!H1272="Breitling",1,0)</f>
        <v>0</v>
      </c>
      <c r="K1272">
        <f>IF('Main Data'!H1272="Cartier",1,0)</f>
        <v>0</v>
      </c>
      <c r="L1272">
        <f>IF('Main Data'!H1272="Gallet",1,0)</f>
        <v>0</v>
      </c>
      <c r="M1272">
        <f>IF('Main Data'!H1272="Girard Perregaux",1,0)</f>
        <v>0</v>
      </c>
      <c r="N1272">
        <f>IF('Main Data'!H1272="Gubelin",1,0)</f>
        <v>0</v>
      </c>
      <c r="O1272">
        <f>IF('Main Data'!H1272="Heuer",1,0)</f>
        <v>0</v>
      </c>
      <c r="P1272">
        <f>IF('Main Data'!H1272="IWC",1,0)</f>
        <v>0</v>
      </c>
      <c r="Q1272">
        <f>IF('Main Data'!H1272="JLC",1,0)</f>
        <v>1</v>
      </c>
      <c r="R1272">
        <f>IF('Main Data'!H1272="Longines",1,0)</f>
        <v>0</v>
      </c>
      <c r="S1272">
        <f>IF('Main Data'!H1272="Movado",1,0)</f>
        <v>0</v>
      </c>
      <c r="T1272">
        <f>IF('Main Data'!H1272="Omega",1,0)</f>
        <v>0</v>
      </c>
      <c r="U1272">
        <f>IF('Main Data'!H1272="Panerai",1,0)</f>
        <v>0</v>
      </c>
      <c r="V1272">
        <f>IF('Main Data'!H1272="Patek",1,0)</f>
        <v>0</v>
      </c>
      <c r="W1272">
        <f>IF('Main Data'!H1272="Rolex",1,0)</f>
        <v>0</v>
      </c>
      <c r="X1272">
        <f>IF('Main Data'!H1272="Tudor",1,0)</f>
        <v>0</v>
      </c>
      <c r="Y1272">
        <f>IF('Main Data'!H1272="Ulysse Nardin",1,0)</f>
        <v>0</v>
      </c>
      <c r="Z1272">
        <f>IF('Main Data'!H1272="Universal Geneve",1,0)</f>
        <v>0</v>
      </c>
      <c r="AA1272">
        <f>IF('Main Data'!H1272="Vacheron",1,0)</f>
        <v>0</v>
      </c>
      <c r="AB1272">
        <f>IF('Main Data'!H1272="Zenith",1,0)</f>
        <v>0</v>
      </c>
      <c r="AC1272">
        <f>IF('Main Data'!J1272="Stainless Steel",1,0)</f>
        <v>1</v>
      </c>
      <c r="AD1272">
        <f>IF('Main Data'!J1272="Two-tone",1,0)</f>
        <v>0</v>
      </c>
      <c r="AE1272">
        <f>IF(OR('Main Data'!J1272="YG 18K",'Main Data'!J1272="YG &lt;18K",'Main Data'!J1272="PG 18K",'Main Data'!J1272="PG &lt;18K",'Main Data'!J1272="WG 18K",'Main Data'!J1272="Mixes of 18K",'Main Data'!J1272="Mixes &lt;18K"),1,0)</f>
        <v>0</v>
      </c>
      <c r="AF1272">
        <f>IF('Main Data'!J1272="Platinum",1,0)</f>
        <v>0</v>
      </c>
      <c r="AG1272">
        <f>IF(OR('Main Data'!J1272="PVD",'Main Data'!J1272="Gold Plate",'Main Data'!J1272="Other"),1,0)</f>
        <v>0</v>
      </c>
      <c r="AH1272">
        <f>IF('Main Data'!N1272="Stainless Steel",1,0)</f>
        <v>0</v>
      </c>
      <c r="AI1272">
        <f>IF('Main Data'!N1272="Leather",1,0)</f>
        <v>1</v>
      </c>
      <c r="AJ1272">
        <f>IF('Main Data'!N1272="Two-tone",1,0)</f>
        <v>0</v>
      </c>
      <c r="AK1272">
        <f>IF(OR('Main Data'!N1272="YG 18K",'Main Data'!N1272="PG 18K",'Main Data'!N1272="WG 18K",'Main Data'!N1272="Mixes of 18K"),1,0)</f>
        <v>0</v>
      </c>
      <c r="AL1272">
        <f>IF(OR(,'Main Data'!N1272="PVD",'Main Data'!N1272="Gold plate"),1,0)</f>
        <v>0</v>
      </c>
      <c r="AM1272">
        <f>IF(OR('Main Data'!AV1272="Yes",'Main Data'!AW1272="Yes",'Main Data'!AU1272="Yes"),1,0)</f>
        <v>0</v>
      </c>
      <c r="AN1272">
        <f>IF(OR(ISTEXT('Main Data'!AX1272), ISTEXT('Main Data'!AY1272)),1,0)</f>
        <v>0</v>
      </c>
      <c r="AO1272">
        <f>IF('Main Data'!AZ1272="Yes",1,0)</f>
        <v>0</v>
      </c>
      <c r="AP1272">
        <f>IF('Main Data'!BA1272="Yes",1,0)</f>
        <v>0</v>
      </c>
      <c r="AQ1272">
        <f>IF('Main Data'!BD1272="Yes",1,0)</f>
        <v>0</v>
      </c>
      <c r="AR1272">
        <f>IF('Main Data'!BE1272="A",1,0)</f>
        <v>0</v>
      </c>
      <c r="AS1272">
        <f>IF('Main Data'!BE1272="AA",1,0)</f>
        <v>1</v>
      </c>
      <c r="AT1272">
        <f>IF('Main Data'!BE1272="AAA",1,0)</f>
        <v>0</v>
      </c>
      <c r="AU1272">
        <f>IF('Main Data'!BE1272="AAAA",1,0)</f>
        <v>0</v>
      </c>
      <c r="AV1272">
        <f>IF('Main Data'!P1272="Yes",1,0)</f>
        <v>0</v>
      </c>
      <c r="AW1272">
        <f>IF('Main Data'!AP1272="Yes",1,0)</f>
        <v>0</v>
      </c>
      <c r="AX1272">
        <f>IF(OR('Main Data'!V1272="Yes", 'Main Data'!W1272="Yes",'Main Data'!X1272="Yes"),1,0)</f>
        <v>1</v>
      </c>
      <c r="AY1272">
        <f>IF(OR('Main Data'!Y1272="Yes",'Main Data'!Z1272="Yes"),1,0)</f>
        <v>0</v>
      </c>
      <c r="AZ1272">
        <f>IF('Main Data'!AR1272="Yes",1,0)</f>
        <v>0</v>
      </c>
      <c r="BA1272">
        <f>IF('Main Data'!AS1272="Yes",1,0)</f>
        <v>1</v>
      </c>
      <c r="BB1272">
        <f>IF('Main Data'!AG1272="Yes",1,0)</f>
        <v>0</v>
      </c>
      <c r="BC1272">
        <f>IF('Main Data'!AB1272="Yes",1,0)</f>
        <v>0</v>
      </c>
      <c r="BD1272">
        <f>IF('Main Data'!AA1272="Yes",1,0)</f>
        <v>0</v>
      </c>
      <c r="BE1272">
        <f>IF('Main Data'!AC1272="Yes",1,0)</f>
        <v>0</v>
      </c>
      <c r="BF1272">
        <f>IF('Main Data'!AF1272="Yes",1,0)</f>
        <v>0</v>
      </c>
      <c r="BG1272">
        <f>IF(OR('Main Data'!AI1272="Yes",'Main Data'!AL1272="Yes"),1,0)</f>
        <v>0</v>
      </c>
      <c r="BH1272">
        <f>IF('Main Data'!AJ1272="Yes",1,0)</f>
        <v>0</v>
      </c>
      <c r="BI1272">
        <f>IF('Main Data'!AK1272="Yes",1,0)</f>
        <v>0</v>
      </c>
      <c r="BJ1272">
        <f>IF('Main Data'!AM1272="Yes",1,0)</f>
        <v>0</v>
      </c>
      <c r="BK1272">
        <f>IF('Main Data'!AQ1272="Yes",1,0)</f>
        <v>0</v>
      </c>
      <c r="BL1272" s="21">
        <f t="shared" si="115"/>
        <v>0</v>
      </c>
      <c r="BM1272" s="21">
        <f t="shared" si="116"/>
        <v>1</v>
      </c>
      <c r="BN1272" s="21">
        <f t="shared" si="117"/>
        <v>0</v>
      </c>
      <c r="BO1272" s="21">
        <f t="shared" si="118"/>
        <v>0</v>
      </c>
      <c r="BP1272" s="21">
        <f t="shared" si="119"/>
        <v>0</v>
      </c>
    </row>
    <row r="1273" spans="1:68" x14ac:dyDescent="0.2">
      <c r="A1273">
        <v>1269</v>
      </c>
      <c r="B1273" s="33">
        <f>'Main Data'!C1273</f>
        <v>43597</v>
      </c>
      <c r="C1273">
        <f>'Main Data'!D1273</f>
        <v>575</v>
      </c>
      <c r="D1273" s="26">
        <f>'Main Data'!E1273</f>
        <v>2200</v>
      </c>
      <c r="E1273" s="26">
        <f>'Main Data'!F1273</f>
        <v>2750</v>
      </c>
      <c r="F1273" s="34">
        <f t="shared" si="114"/>
        <v>7.696212639346407</v>
      </c>
      <c r="G1273">
        <f>IF('Main Data'!H1273="AP",1,0)</f>
        <v>0</v>
      </c>
      <c r="H1273">
        <f>IF('Main Data'!H1273="Blancpain",1,0)</f>
        <v>0</v>
      </c>
      <c r="I1273">
        <f>IF('Main Data'!H1273="Breguet",1,0)</f>
        <v>0</v>
      </c>
      <c r="J1273">
        <f>IF('Main Data'!H1273="Breitling",1,0)</f>
        <v>0</v>
      </c>
      <c r="K1273">
        <f>IF('Main Data'!H1273="Cartier",1,0)</f>
        <v>0</v>
      </c>
      <c r="L1273">
        <f>IF('Main Data'!H1273="Gallet",1,0)</f>
        <v>0</v>
      </c>
      <c r="M1273">
        <f>IF('Main Data'!H1273="Girard Perregaux",1,0)</f>
        <v>0</v>
      </c>
      <c r="N1273">
        <f>IF('Main Data'!H1273="Gubelin",1,0)</f>
        <v>0</v>
      </c>
      <c r="O1273">
        <f>IF('Main Data'!H1273="Heuer",1,0)</f>
        <v>0</v>
      </c>
      <c r="P1273">
        <f>IF('Main Data'!H1273="IWC",1,0)</f>
        <v>0</v>
      </c>
      <c r="Q1273">
        <f>IF('Main Data'!H1273="JLC",1,0)</f>
        <v>0</v>
      </c>
      <c r="R1273">
        <f>IF('Main Data'!H1273="Longines",1,0)</f>
        <v>0</v>
      </c>
      <c r="S1273">
        <f>IF('Main Data'!H1273="Movado",1,0)</f>
        <v>0</v>
      </c>
      <c r="T1273">
        <f>IF('Main Data'!H1273="Omega",1,0)</f>
        <v>1</v>
      </c>
      <c r="U1273">
        <f>IF('Main Data'!H1273="Panerai",1,0)</f>
        <v>0</v>
      </c>
      <c r="V1273">
        <f>IF('Main Data'!H1273="Patek",1,0)</f>
        <v>0</v>
      </c>
      <c r="W1273">
        <f>IF('Main Data'!H1273="Rolex",1,0)</f>
        <v>0</v>
      </c>
      <c r="X1273">
        <f>IF('Main Data'!H1273="Tudor",1,0)</f>
        <v>0</v>
      </c>
      <c r="Y1273">
        <f>IF('Main Data'!H1273="Ulysse Nardin",1,0)</f>
        <v>0</v>
      </c>
      <c r="Z1273">
        <f>IF('Main Data'!H1273="Universal Geneve",1,0)</f>
        <v>0</v>
      </c>
      <c r="AA1273">
        <f>IF('Main Data'!H1273="Vacheron",1,0)</f>
        <v>0</v>
      </c>
      <c r="AB1273">
        <f>IF('Main Data'!H1273="Zenith",1,0)</f>
        <v>0</v>
      </c>
      <c r="AC1273">
        <f>IF('Main Data'!J1273="Stainless Steel",1,0)</f>
        <v>0</v>
      </c>
      <c r="AD1273">
        <f>IF('Main Data'!J1273="Two-tone",1,0)</f>
        <v>0</v>
      </c>
      <c r="AE1273">
        <f>IF(OR('Main Data'!J1273="YG 18K",'Main Data'!J1273="YG &lt;18K",'Main Data'!J1273="PG 18K",'Main Data'!J1273="PG &lt;18K",'Main Data'!J1273="WG 18K",'Main Data'!J1273="Mixes of 18K",'Main Data'!J1273="Mixes &lt;18K"),1,0)</f>
        <v>1</v>
      </c>
      <c r="AF1273">
        <f>IF('Main Data'!J1273="Platinum",1,0)</f>
        <v>0</v>
      </c>
      <c r="AG1273">
        <f>IF(OR('Main Data'!J1273="PVD",'Main Data'!J1273="Gold Plate",'Main Data'!J1273="Other"),1,0)</f>
        <v>0</v>
      </c>
      <c r="AH1273">
        <f>IF('Main Data'!N1273="Stainless Steel",1,0)</f>
        <v>0</v>
      </c>
      <c r="AI1273">
        <f>IF('Main Data'!N1273="Leather",1,0)</f>
        <v>0</v>
      </c>
      <c r="AJ1273">
        <f>IF('Main Data'!N1273="Two-tone",1,0)</f>
        <v>0</v>
      </c>
      <c r="AK1273">
        <f>IF(OR('Main Data'!N1273="YG 18K",'Main Data'!N1273="PG 18K",'Main Data'!N1273="WG 18K",'Main Data'!N1273="Mixes of 18K"),1,0)</f>
        <v>1</v>
      </c>
      <c r="AL1273">
        <f>IF(OR(,'Main Data'!N1273="PVD",'Main Data'!N1273="Gold plate"),1,0)</f>
        <v>0</v>
      </c>
      <c r="AM1273">
        <f>IF(OR('Main Data'!AV1273="Yes",'Main Data'!AW1273="Yes",'Main Data'!AU1273="Yes"),1,0)</f>
        <v>0</v>
      </c>
      <c r="AN1273">
        <f>IF(OR(ISTEXT('Main Data'!AX1273), ISTEXT('Main Data'!AY1273)),1,0)</f>
        <v>0</v>
      </c>
      <c r="AO1273">
        <f>IF('Main Data'!AZ1273="Yes",1,0)</f>
        <v>0</v>
      </c>
      <c r="AP1273">
        <f>IF('Main Data'!BA1273="Yes",1,0)</f>
        <v>0</v>
      </c>
      <c r="AQ1273">
        <f>IF('Main Data'!BD1273="Yes",1,0)</f>
        <v>0</v>
      </c>
      <c r="AR1273">
        <f>IF('Main Data'!BE1273="A",1,0)</f>
        <v>0</v>
      </c>
      <c r="AS1273">
        <f>IF('Main Data'!BE1273="AA",1,0)</f>
        <v>1</v>
      </c>
      <c r="AT1273">
        <f>IF('Main Data'!BE1273="AAA",1,0)</f>
        <v>0</v>
      </c>
      <c r="AU1273">
        <f>IF('Main Data'!BE1273="AAAA",1,0)</f>
        <v>0</v>
      </c>
      <c r="AV1273">
        <f>IF('Main Data'!P1273="Yes",1,0)</f>
        <v>1</v>
      </c>
      <c r="AW1273">
        <f>IF('Main Data'!AP1273="Yes",1,0)</f>
        <v>0</v>
      </c>
      <c r="AX1273">
        <f>IF(OR('Main Data'!V1273="Yes", 'Main Data'!W1273="Yes",'Main Data'!X1273="Yes"),1,0)</f>
        <v>0</v>
      </c>
      <c r="AY1273">
        <f>IF(OR('Main Data'!Y1273="Yes",'Main Data'!Z1273="Yes"),1,0)</f>
        <v>0</v>
      </c>
      <c r="AZ1273">
        <f>IF('Main Data'!AR1273="Yes",1,0)</f>
        <v>0</v>
      </c>
      <c r="BA1273">
        <f>IF('Main Data'!AS1273="Yes",1,0)</f>
        <v>0</v>
      </c>
      <c r="BB1273">
        <f>IF('Main Data'!AG1273="Yes",1,0)</f>
        <v>0</v>
      </c>
      <c r="BC1273">
        <f>IF('Main Data'!AB1273="Yes",1,0)</f>
        <v>0</v>
      </c>
      <c r="BD1273">
        <f>IF('Main Data'!AA1273="Yes",1,0)</f>
        <v>0</v>
      </c>
      <c r="BE1273">
        <f>IF('Main Data'!AC1273="Yes",1,0)</f>
        <v>0</v>
      </c>
      <c r="BF1273">
        <f>IF('Main Data'!AF1273="Yes",1,0)</f>
        <v>0</v>
      </c>
      <c r="BG1273">
        <f>IF(OR('Main Data'!AI1273="Yes",'Main Data'!AL1273="Yes"),1,0)</f>
        <v>0</v>
      </c>
      <c r="BH1273">
        <f>IF('Main Data'!AJ1273="Yes",1,0)</f>
        <v>0</v>
      </c>
      <c r="BI1273">
        <f>IF('Main Data'!AK1273="Yes",1,0)</f>
        <v>0</v>
      </c>
      <c r="BJ1273">
        <f>IF('Main Data'!AM1273="Yes",1,0)</f>
        <v>0</v>
      </c>
      <c r="BK1273">
        <f>IF('Main Data'!AQ1273="Yes",1,0)</f>
        <v>0</v>
      </c>
      <c r="BL1273" s="21">
        <f t="shared" si="115"/>
        <v>0</v>
      </c>
      <c r="BM1273" s="21">
        <f t="shared" si="116"/>
        <v>1</v>
      </c>
      <c r="BN1273" s="21">
        <f t="shared" si="117"/>
        <v>0</v>
      </c>
      <c r="BO1273" s="21">
        <f t="shared" si="118"/>
        <v>0</v>
      </c>
      <c r="BP1273" s="21">
        <f t="shared" si="119"/>
        <v>0</v>
      </c>
    </row>
    <row r="1274" spans="1:68" x14ac:dyDescent="0.2">
      <c r="A1274">
        <v>1270</v>
      </c>
      <c r="B1274" s="33">
        <f>'Main Data'!C1274</f>
        <v>43597</v>
      </c>
      <c r="C1274">
        <f>'Main Data'!D1274</f>
        <v>576</v>
      </c>
      <c r="D1274" s="26">
        <f>'Main Data'!E1274</f>
        <v>1040</v>
      </c>
      <c r="E1274" s="26">
        <f>'Main Data'!F1274</f>
        <v>1300</v>
      </c>
      <c r="F1274" s="34">
        <f t="shared" si="114"/>
        <v>6.9469759921354184</v>
      </c>
      <c r="G1274">
        <f>IF('Main Data'!H1274="AP",1,0)</f>
        <v>0</v>
      </c>
      <c r="H1274">
        <f>IF('Main Data'!H1274="Blancpain",1,0)</f>
        <v>0</v>
      </c>
      <c r="I1274">
        <f>IF('Main Data'!H1274="Breguet",1,0)</f>
        <v>0</v>
      </c>
      <c r="J1274">
        <f>IF('Main Data'!H1274="Breitling",1,0)</f>
        <v>0</v>
      </c>
      <c r="K1274">
        <f>IF('Main Data'!H1274="Cartier",1,0)</f>
        <v>0</v>
      </c>
      <c r="L1274">
        <f>IF('Main Data'!H1274="Gallet",1,0)</f>
        <v>0</v>
      </c>
      <c r="M1274">
        <f>IF('Main Data'!H1274="Girard Perregaux",1,0)</f>
        <v>0</v>
      </c>
      <c r="N1274">
        <f>IF('Main Data'!H1274="Gubelin",1,0)</f>
        <v>0</v>
      </c>
      <c r="O1274">
        <f>IF('Main Data'!H1274="Heuer",1,0)</f>
        <v>0</v>
      </c>
      <c r="P1274">
        <f>IF('Main Data'!H1274="IWC",1,0)</f>
        <v>0</v>
      </c>
      <c r="Q1274">
        <f>IF('Main Data'!H1274="JLC",1,0)</f>
        <v>0</v>
      </c>
      <c r="R1274">
        <f>IF('Main Data'!H1274="Longines",1,0)</f>
        <v>0</v>
      </c>
      <c r="S1274">
        <f>IF('Main Data'!H1274="Movado",1,0)</f>
        <v>0</v>
      </c>
      <c r="T1274">
        <f>IF('Main Data'!H1274="Omega",1,0)</f>
        <v>1</v>
      </c>
      <c r="U1274">
        <f>IF('Main Data'!H1274="Panerai",1,0)</f>
        <v>0</v>
      </c>
      <c r="V1274">
        <f>IF('Main Data'!H1274="Patek",1,0)</f>
        <v>0</v>
      </c>
      <c r="W1274">
        <f>IF('Main Data'!H1274="Rolex",1,0)</f>
        <v>0</v>
      </c>
      <c r="X1274">
        <f>IF('Main Data'!H1274="Tudor",1,0)</f>
        <v>0</v>
      </c>
      <c r="Y1274">
        <f>IF('Main Data'!H1274="Ulysse Nardin",1,0)</f>
        <v>0</v>
      </c>
      <c r="Z1274">
        <f>IF('Main Data'!H1274="Universal Geneve",1,0)</f>
        <v>0</v>
      </c>
      <c r="AA1274">
        <f>IF('Main Data'!H1274="Vacheron",1,0)</f>
        <v>0</v>
      </c>
      <c r="AB1274">
        <f>IF('Main Data'!H1274="Zenith",1,0)</f>
        <v>0</v>
      </c>
      <c r="AC1274">
        <f>IF('Main Data'!J1274="Stainless Steel",1,0)</f>
        <v>0</v>
      </c>
      <c r="AD1274">
        <f>IF('Main Data'!J1274="Two-tone",1,0)</f>
        <v>0</v>
      </c>
      <c r="AE1274">
        <f>IF(OR('Main Data'!J1274="YG 18K",'Main Data'!J1274="YG &lt;18K",'Main Data'!J1274="PG 18K",'Main Data'!J1274="PG &lt;18K",'Main Data'!J1274="WG 18K",'Main Data'!J1274="Mixes of 18K",'Main Data'!J1274="Mixes &lt;18K"),1,0)</f>
        <v>1</v>
      </c>
      <c r="AF1274">
        <f>IF('Main Data'!J1274="Platinum",1,0)</f>
        <v>0</v>
      </c>
      <c r="AG1274">
        <f>IF(OR('Main Data'!J1274="PVD",'Main Data'!J1274="Gold Plate",'Main Data'!J1274="Other"),1,0)</f>
        <v>0</v>
      </c>
      <c r="AH1274">
        <f>IF('Main Data'!N1274="Stainless Steel",1,0)</f>
        <v>0</v>
      </c>
      <c r="AI1274">
        <f>IF('Main Data'!N1274="Leather",1,0)</f>
        <v>1</v>
      </c>
      <c r="AJ1274">
        <f>IF('Main Data'!N1274="Two-tone",1,0)</f>
        <v>0</v>
      </c>
      <c r="AK1274">
        <f>IF(OR('Main Data'!N1274="YG 18K",'Main Data'!N1274="PG 18K",'Main Data'!N1274="WG 18K",'Main Data'!N1274="Mixes of 18K"),1,0)</f>
        <v>0</v>
      </c>
      <c r="AL1274">
        <f>IF(OR(,'Main Data'!N1274="PVD",'Main Data'!N1274="Gold plate"),1,0)</f>
        <v>0</v>
      </c>
      <c r="AM1274">
        <f>IF(OR('Main Data'!AV1274="Yes",'Main Data'!AW1274="Yes",'Main Data'!AU1274="Yes"),1,0)</f>
        <v>0</v>
      </c>
      <c r="AN1274">
        <f>IF(OR(ISTEXT('Main Data'!AX1274), ISTEXT('Main Data'!AY1274)),1,0)</f>
        <v>0</v>
      </c>
      <c r="AO1274">
        <f>IF('Main Data'!AZ1274="Yes",1,0)</f>
        <v>0</v>
      </c>
      <c r="AP1274">
        <f>IF('Main Data'!BA1274="Yes",1,0)</f>
        <v>0</v>
      </c>
      <c r="AQ1274">
        <f>IF('Main Data'!BD1274="Yes",1,0)</f>
        <v>0</v>
      </c>
      <c r="AR1274">
        <f>IF('Main Data'!BE1274="A",1,0)</f>
        <v>0</v>
      </c>
      <c r="AS1274">
        <f>IF('Main Data'!BE1274="AA",1,0)</f>
        <v>1</v>
      </c>
      <c r="AT1274">
        <f>IF('Main Data'!BE1274="AAA",1,0)</f>
        <v>0</v>
      </c>
      <c r="AU1274">
        <f>IF('Main Data'!BE1274="AAAA",1,0)</f>
        <v>0</v>
      </c>
      <c r="AV1274">
        <f>IF('Main Data'!P1274="Yes",1,0)</f>
        <v>1</v>
      </c>
      <c r="AW1274">
        <f>IF('Main Data'!AP1274="Yes",1,0)</f>
        <v>0</v>
      </c>
      <c r="AX1274">
        <f>IF(OR('Main Data'!V1274="Yes", 'Main Data'!W1274="Yes",'Main Data'!X1274="Yes"),1,0)</f>
        <v>0</v>
      </c>
      <c r="AY1274">
        <f>IF(OR('Main Data'!Y1274="Yes",'Main Data'!Z1274="Yes"),1,0)</f>
        <v>0</v>
      </c>
      <c r="AZ1274">
        <f>IF('Main Data'!AR1274="Yes",1,0)</f>
        <v>0</v>
      </c>
      <c r="BA1274">
        <f>IF('Main Data'!AS1274="Yes",1,0)</f>
        <v>0</v>
      </c>
      <c r="BB1274">
        <f>IF('Main Data'!AG1274="Yes",1,0)</f>
        <v>0</v>
      </c>
      <c r="BC1274">
        <f>IF('Main Data'!AB1274="Yes",1,0)</f>
        <v>0</v>
      </c>
      <c r="BD1274">
        <f>IF('Main Data'!AA1274="Yes",1,0)</f>
        <v>0</v>
      </c>
      <c r="BE1274">
        <f>IF('Main Data'!AC1274="Yes",1,0)</f>
        <v>0</v>
      </c>
      <c r="BF1274">
        <f>IF('Main Data'!AF1274="Yes",1,0)</f>
        <v>0</v>
      </c>
      <c r="BG1274">
        <f>IF(OR('Main Data'!AI1274="Yes",'Main Data'!AL1274="Yes"),1,0)</f>
        <v>0</v>
      </c>
      <c r="BH1274">
        <f>IF('Main Data'!AJ1274="Yes",1,0)</f>
        <v>0</v>
      </c>
      <c r="BI1274">
        <f>IF('Main Data'!AK1274="Yes",1,0)</f>
        <v>0</v>
      </c>
      <c r="BJ1274">
        <f>IF('Main Data'!AM1274="Yes",1,0)</f>
        <v>0</v>
      </c>
      <c r="BK1274">
        <f>IF('Main Data'!AQ1274="Yes",1,0)</f>
        <v>0</v>
      </c>
      <c r="BL1274" s="21">
        <f t="shared" si="115"/>
        <v>0</v>
      </c>
      <c r="BM1274" s="21">
        <f t="shared" si="116"/>
        <v>1</v>
      </c>
      <c r="BN1274" s="21">
        <f t="shared" si="117"/>
        <v>0</v>
      </c>
      <c r="BO1274" s="21">
        <f t="shared" si="118"/>
        <v>0</v>
      </c>
      <c r="BP1274" s="21">
        <f t="shared" si="119"/>
        <v>0</v>
      </c>
    </row>
    <row r="1275" spans="1:68" x14ac:dyDescent="0.2">
      <c r="A1275">
        <v>1271</v>
      </c>
      <c r="B1275" s="33">
        <f>'Main Data'!C1275</f>
        <v>43597</v>
      </c>
      <c r="C1275">
        <f>'Main Data'!D1275</f>
        <v>581</v>
      </c>
      <c r="D1275" s="26">
        <f>'Main Data'!E1275</f>
        <v>4000</v>
      </c>
      <c r="E1275" s="26">
        <f>'Main Data'!F1275</f>
        <v>5000</v>
      </c>
      <c r="F1275" s="34">
        <f t="shared" si="114"/>
        <v>8.2940496401020276</v>
      </c>
      <c r="G1275">
        <f>IF('Main Data'!H1275="AP",1,0)</f>
        <v>0</v>
      </c>
      <c r="H1275">
        <f>IF('Main Data'!H1275="Blancpain",1,0)</f>
        <v>0</v>
      </c>
      <c r="I1275">
        <f>IF('Main Data'!H1275="Breguet",1,0)</f>
        <v>0</v>
      </c>
      <c r="J1275">
        <f>IF('Main Data'!H1275="Breitling",1,0)</f>
        <v>0</v>
      </c>
      <c r="K1275">
        <f>IF('Main Data'!H1275="Cartier",1,0)</f>
        <v>0</v>
      </c>
      <c r="L1275">
        <f>IF('Main Data'!H1275="Gallet",1,0)</f>
        <v>0</v>
      </c>
      <c r="M1275">
        <f>IF('Main Data'!H1275="Girard Perregaux",1,0)</f>
        <v>0</v>
      </c>
      <c r="N1275">
        <f>IF('Main Data'!H1275="Gubelin",1,0)</f>
        <v>0</v>
      </c>
      <c r="O1275">
        <f>IF('Main Data'!H1275="Heuer",1,0)</f>
        <v>0</v>
      </c>
      <c r="P1275">
        <f>IF('Main Data'!H1275="IWC",1,0)</f>
        <v>0</v>
      </c>
      <c r="Q1275">
        <f>IF('Main Data'!H1275="JLC",1,0)</f>
        <v>0</v>
      </c>
      <c r="R1275">
        <f>IF('Main Data'!H1275="Longines",1,0)</f>
        <v>0</v>
      </c>
      <c r="S1275">
        <f>IF('Main Data'!H1275="Movado",1,0)</f>
        <v>0</v>
      </c>
      <c r="T1275">
        <f>IF('Main Data'!H1275="Omega",1,0)</f>
        <v>1</v>
      </c>
      <c r="U1275">
        <f>IF('Main Data'!H1275="Panerai",1,0)</f>
        <v>0</v>
      </c>
      <c r="V1275">
        <f>IF('Main Data'!H1275="Patek",1,0)</f>
        <v>0</v>
      </c>
      <c r="W1275">
        <f>IF('Main Data'!H1275="Rolex",1,0)</f>
        <v>0</v>
      </c>
      <c r="X1275">
        <f>IF('Main Data'!H1275="Tudor",1,0)</f>
        <v>0</v>
      </c>
      <c r="Y1275">
        <f>IF('Main Data'!H1275="Ulysse Nardin",1,0)</f>
        <v>0</v>
      </c>
      <c r="Z1275">
        <f>IF('Main Data'!H1275="Universal Geneve",1,0)</f>
        <v>0</v>
      </c>
      <c r="AA1275">
        <f>IF('Main Data'!H1275="Vacheron",1,0)</f>
        <v>0</v>
      </c>
      <c r="AB1275">
        <f>IF('Main Data'!H1275="Zenith",1,0)</f>
        <v>0</v>
      </c>
      <c r="AC1275">
        <f>IF('Main Data'!J1275="Stainless Steel",1,0)</f>
        <v>0</v>
      </c>
      <c r="AD1275">
        <f>IF('Main Data'!J1275="Two-tone",1,0)</f>
        <v>0</v>
      </c>
      <c r="AE1275">
        <f>IF(OR('Main Data'!J1275="YG 18K",'Main Data'!J1275="YG &lt;18K",'Main Data'!J1275="PG 18K",'Main Data'!J1275="PG &lt;18K",'Main Data'!J1275="WG 18K",'Main Data'!J1275="Mixes of 18K",'Main Data'!J1275="Mixes &lt;18K"),1,0)</f>
        <v>1</v>
      </c>
      <c r="AF1275">
        <f>IF('Main Data'!J1275="Platinum",1,0)</f>
        <v>0</v>
      </c>
      <c r="AG1275">
        <f>IF(OR('Main Data'!J1275="PVD",'Main Data'!J1275="Gold Plate",'Main Data'!J1275="Other"),1,0)</f>
        <v>0</v>
      </c>
      <c r="AH1275">
        <f>IF('Main Data'!N1275="Stainless Steel",1,0)</f>
        <v>0</v>
      </c>
      <c r="AI1275">
        <f>IF('Main Data'!N1275="Leather",1,0)</f>
        <v>0</v>
      </c>
      <c r="AJ1275">
        <f>IF('Main Data'!N1275="Two-tone",1,0)</f>
        <v>0</v>
      </c>
      <c r="AK1275">
        <f>IF(OR('Main Data'!N1275="YG 18K",'Main Data'!N1275="PG 18K",'Main Data'!N1275="WG 18K",'Main Data'!N1275="Mixes of 18K"),1,0)</f>
        <v>1</v>
      </c>
      <c r="AL1275">
        <f>IF(OR(,'Main Data'!N1275="PVD",'Main Data'!N1275="Gold plate"),1,0)</f>
        <v>0</v>
      </c>
      <c r="AM1275">
        <f>IF(OR('Main Data'!AV1275="Yes",'Main Data'!AW1275="Yes",'Main Data'!AU1275="Yes"),1,0)</f>
        <v>0</v>
      </c>
      <c r="AN1275">
        <f>IF(OR(ISTEXT('Main Data'!AX1275), ISTEXT('Main Data'!AY1275)),1,0)</f>
        <v>0</v>
      </c>
      <c r="AO1275">
        <f>IF('Main Data'!AZ1275="Yes",1,0)</f>
        <v>0</v>
      </c>
      <c r="AP1275">
        <f>IF('Main Data'!BA1275="Yes",1,0)</f>
        <v>0</v>
      </c>
      <c r="AQ1275">
        <f>IF('Main Data'!BD1275="Yes",1,0)</f>
        <v>0</v>
      </c>
      <c r="AR1275">
        <f>IF('Main Data'!BE1275="A",1,0)</f>
        <v>0</v>
      </c>
      <c r="AS1275">
        <f>IF('Main Data'!BE1275="AA",1,0)</f>
        <v>0</v>
      </c>
      <c r="AT1275">
        <f>IF('Main Data'!BE1275="AAA",1,0)</f>
        <v>1</v>
      </c>
      <c r="AU1275">
        <f>IF('Main Data'!BE1275="AAAA",1,0)</f>
        <v>0</v>
      </c>
      <c r="AV1275">
        <f>IF('Main Data'!P1275="Yes",1,0)</f>
        <v>0</v>
      </c>
      <c r="AW1275">
        <f>IF('Main Data'!AP1275="Yes",1,0)</f>
        <v>0</v>
      </c>
      <c r="AX1275">
        <f>IF(OR('Main Data'!V1275="Yes", 'Main Data'!W1275="Yes",'Main Data'!X1275="Yes"),1,0)</f>
        <v>1</v>
      </c>
      <c r="AY1275">
        <f>IF(OR('Main Data'!Y1275="Yes",'Main Data'!Z1275="Yes"),1,0)</f>
        <v>0</v>
      </c>
      <c r="AZ1275">
        <f>IF('Main Data'!AR1275="Yes",1,0)</f>
        <v>0</v>
      </c>
      <c r="BA1275">
        <f>IF('Main Data'!AS1275="Yes",1,0)</f>
        <v>0</v>
      </c>
      <c r="BB1275">
        <f>IF('Main Data'!AG1275="Yes",1,0)</f>
        <v>0</v>
      </c>
      <c r="BC1275">
        <f>IF('Main Data'!AB1275="Yes",1,0)</f>
        <v>0</v>
      </c>
      <c r="BD1275">
        <f>IF('Main Data'!AA1275="Yes",1,0)</f>
        <v>0</v>
      </c>
      <c r="BE1275">
        <f>IF('Main Data'!AC1275="Yes",1,0)</f>
        <v>0</v>
      </c>
      <c r="BF1275">
        <f>IF('Main Data'!AF1275="Yes",1,0)</f>
        <v>0</v>
      </c>
      <c r="BG1275">
        <f>IF(OR('Main Data'!AI1275="Yes",'Main Data'!AL1275="Yes"),1,0)</f>
        <v>0</v>
      </c>
      <c r="BH1275">
        <f>IF('Main Data'!AJ1275="Yes",1,0)</f>
        <v>0</v>
      </c>
      <c r="BI1275">
        <f>IF('Main Data'!AK1275="Yes",1,0)</f>
        <v>0</v>
      </c>
      <c r="BJ1275">
        <f>IF('Main Data'!AM1275="Yes",1,0)</f>
        <v>0</v>
      </c>
      <c r="BK1275">
        <f>IF('Main Data'!AQ1275="Yes",1,0)</f>
        <v>0</v>
      </c>
      <c r="BL1275" s="21">
        <f t="shared" si="115"/>
        <v>0</v>
      </c>
      <c r="BM1275" s="21">
        <f t="shared" si="116"/>
        <v>1</v>
      </c>
      <c r="BN1275" s="21">
        <f t="shared" si="117"/>
        <v>0</v>
      </c>
      <c r="BO1275" s="21">
        <f t="shared" si="118"/>
        <v>0</v>
      </c>
      <c r="BP1275" s="21">
        <f t="shared" si="119"/>
        <v>0</v>
      </c>
    </row>
    <row r="1276" spans="1:68" x14ac:dyDescent="0.2">
      <c r="A1276">
        <v>1272</v>
      </c>
      <c r="B1276" s="33">
        <f>'Main Data'!C1276</f>
        <v>43597</v>
      </c>
      <c r="C1276">
        <f>'Main Data'!D1276</f>
        <v>582</v>
      </c>
      <c r="D1276" s="26">
        <f>'Main Data'!E1276</f>
        <v>7500</v>
      </c>
      <c r="E1276" s="26">
        <f>'Main Data'!F1276</f>
        <v>9375</v>
      </c>
      <c r="F1276" s="34">
        <f t="shared" si="114"/>
        <v>8.9226582995244019</v>
      </c>
      <c r="G1276">
        <f>IF('Main Data'!H1276="AP",1,0)</f>
        <v>0</v>
      </c>
      <c r="H1276">
        <f>IF('Main Data'!H1276="Blancpain",1,0)</f>
        <v>0</v>
      </c>
      <c r="I1276">
        <f>IF('Main Data'!H1276="Breguet",1,0)</f>
        <v>0</v>
      </c>
      <c r="J1276">
        <f>IF('Main Data'!H1276="Breitling",1,0)</f>
        <v>0</v>
      </c>
      <c r="K1276">
        <f>IF('Main Data'!H1276="Cartier",1,0)</f>
        <v>0</v>
      </c>
      <c r="L1276">
        <f>IF('Main Data'!H1276="Gallet",1,0)</f>
        <v>0</v>
      </c>
      <c r="M1276">
        <f>IF('Main Data'!H1276="Girard Perregaux",1,0)</f>
        <v>0</v>
      </c>
      <c r="N1276">
        <f>IF('Main Data'!H1276="Gubelin",1,0)</f>
        <v>0</v>
      </c>
      <c r="O1276">
        <f>IF('Main Data'!H1276="Heuer",1,0)</f>
        <v>0</v>
      </c>
      <c r="P1276">
        <f>IF('Main Data'!H1276="IWC",1,0)</f>
        <v>0</v>
      </c>
      <c r="Q1276">
        <f>IF('Main Data'!H1276="JLC",1,0)</f>
        <v>0</v>
      </c>
      <c r="R1276">
        <f>IF('Main Data'!H1276="Longines",1,0)</f>
        <v>0</v>
      </c>
      <c r="S1276">
        <f>IF('Main Data'!H1276="Movado",1,0)</f>
        <v>0</v>
      </c>
      <c r="T1276">
        <f>IF('Main Data'!H1276="Omega",1,0)</f>
        <v>1</v>
      </c>
      <c r="U1276">
        <f>IF('Main Data'!H1276="Panerai",1,0)</f>
        <v>0</v>
      </c>
      <c r="V1276">
        <f>IF('Main Data'!H1276="Patek",1,0)</f>
        <v>0</v>
      </c>
      <c r="W1276">
        <f>IF('Main Data'!H1276="Rolex",1,0)</f>
        <v>0</v>
      </c>
      <c r="X1276">
        <f>IF('Main Data'!H1276="Tudor",1,0)</f>
        <v>0</v>
      </c>
      <c r="Y1276">
        <f>IF('Main Data'!H1276="Ulysse Nardin",1,0)</f>
        <v>0</v>
      </c>
      <c r="Z1276">
        <f>IF('Main Data'!H1276="Universal Geneve",1,0)</f>
        <v>0</v>
      </c>
      <c r="AA1276">
        <f>IF('Main Data'!H1276="Vacheron",1,0)</f>
        <v>0</v>
      </c>
      <c r="AB1276">
        <f>IF('Main Data'!H1276="Zenith",1,0)</f>
        <v>0</v>
      </c>
      <c r="AC1276">
        <f>IF('Main Data'!J1276="Stainless Steel",1,0)</f>
        <v>0</v>
      </c>
      <c r="AD1276">
        <f>IF('Main Data'!J1276="Two-tone",1,0)</f>
        <v>0</v>
      </c>
      <c r="AE1276">
        <f>IF(OR('Main Data'!J1276="YG 18K",'Main Data'!J1276="YG &lt;18K",'Main Data'!J1276="PG 18K",'Main Data'!J1276="PG &lt;18K",'Main Data'!J1276="WG 18K",'Main Data'!J1276="Mixes of 18K",'Main Data'!J1276="Mixes &lt;18K"),1,0)</f>
        <v>1</v>
      </c>
      <c r="AF1276">
        <f>IF('Main Data'!J1276="Platinum",1,0)</f>
        <v>0</v>
      </c>
      <c r="AG1276">
        <f>IF(OR('Main Data'!J1276="PVD",'Main Data'!J1276="Gold Plate",'Main Data'!J1276="Other"),1,0)</f>
        <v>0</v>
      </c>
      <c r="AH1276">
        <f>IF('Main Data'!N1276="Stainless Steel",1,0)</f>
        <v>0</v>
      </c>
      <c r="AI1276">
        <f>IF('Main Data'!N1276="Leather",1,0)</f>
        <v>0</v>
      </c>
      <c r="AJ1276">
        <f>IF('Main Data'!N1276="Two-tone",1,0)</f>
        <v>0</v>
      </c>
      <c r="AK1276">
        <f>IF(OR('Main Data'!N1276="YG 18K",'Main Data'!N1276="PG 18K",'Main Data'!N1276="WG 18K",'Main Data'!N1276="Mixes of 18K"),1,0)</f>
        <v>1</v>
      </c>
      <c r="AL1276">
        <f>IF(OR(,'Main Data'!N1276="PVD",'Main Data'!N1276="Gold plate"),1,0)</f>
        <v>0</v>
      </c>
      <c r="AM1276">
        <f>IF(OR('Main Data'!AV1276="Yes",'Main Data'!AW1276="Yes",'Main Data'!AU1276="Yes"),1,0)</f>
        <v>0</v>
      </c>
      <c r="AN1276">
        <f>IF(OR(ISTEXT('Main Data'!AX1276), ISTEXT('Main Data'!AY1276)),1,0)</f>
        <v>0</v>
      </c>
      <c r="AO1276">
        <f>IF('Main Data'!AZ1276="Yes",1,0)</f>
        <v>0</v>
      </c>
      <c r="AP1276">
        <f>IF('Main Data'!BA1276="Yes",1,0)</f>
        <v>0</v>
      </c>
      <c r="AQ1276">
        <f>IF('Main Data'!BD1276="Yes",1,0)</f>
        <v>0</v>
      </c>
      <c r="AR1276">
        <f>IF('Main Data'!BE1276="A",1,0)</f>
        <v>0</v>
      </c>
      <c r="AS1276">
        <f>IF('Main Data'!BE1276="AA",1,0)</f>
        <v>0</v>
      </c>
      <c r="AT1276">
        <f>IF('Main Data'!BE1276="AAA",1,0)</f>
        <v>1</v>
      </c>
      <c r="AU1276">
        <f>IF('Main Data'!BE1276="AAAA",1,0)</f>
        <v>0</v>
      </c>
      <c r="AV1276">
        <f>IF('Main Data'!P1276="Yes",1,0)</f>
        <v>1</v>
      </c>
      <c r="AW1276">
        <f>IF('Main Data'!AP1276="Yes",1,0)</f>
        <v>0</v>
      </c>
      <c r="AX1276">
        <f>IF(OR('Main Data'!V1276="Yes", 'Main Data'!W1276="Yes",'Main Data'!X1276="Yes"),1,0)</f>
        <v>0</v>
      </c>
      <c r="AY1276">
        <f>IF(OR('Main Data'!Y1276="Yes",'Main Data'!Z1276="Yes"),1,0)</f>
        <v>0</v>
      </c>
      <c r="AZ1276">
        <f>IF('Main Data'!AR1276="Yes",1,0)</f>
        <v>0</v>
      </c>
      <c r="BA1276">
        <f>IF('Main Data'!AS1276="Yes",1,0)</f>
        <v>0</v>
      </c>
      <c r="BB1276">
        <f>IF('Main Data'!AG1276="Yes",1,0)</f>
        <v>0</v>
      </c>
      <c r="BC1276">
        <f>IF('Main Data'!AB1276="Yes",1,0)</f>
        <v>0</v>
      </c>
      <c r="BD1276">
        <f>IF('Main Data'!AA1276="Yes",1,0)</f>
        <v>0</v>
      </c>
      <c r="BE1276">
        <f>IF('Main Data'!AC1276="Yes",1,0)</f>
        <v>0</v>
      </c>
      <c r="BF1276">
        <f>IF('Main Data'!AF1276="Yes",1,0)</f>
        <v>0</v>
      </c>
      <c r="BG1276">
        <f>IF(OR('Main Data'!AI1276="Yes",'Main Data'!AL1276="Yes"),1,0)</f>
        <v>0</v>
      </c>
      <c r="BH1276">
        <f>IF('Main Data'!AJ1276="Yes",1,0)</f>
        <v>0</v>
      </c>
      <c r="BI1276">
        <f>IF('Main Data'!AK1276="Yes",1,0)</f>
        <v>0</v>
      </c>
      <c r="BJ1276">
        <f>IF('Main Data'!AM1276="Yes",1,0)</f>
        <v>0</v>
      </c>
      <c r="BK1276">
        <f>IF('Main Data'!AQ1276="Yes",1,0)</f>
        <v>0</v>
      </c>
      <c r="BL1276" s="21">
        <f t="shared" si="115"/>
        <v>0</v>
      </c>
      <c r="BM1276" s="21">
        <f t="shared" si="116"/>
        <v>1</v>
      </c>
      <c r="BN1276" s="21">
        <f t="shared" si="117"/>
        <v>0</v>
      </c>
      <c r="BO1276" s="21">
        <f t="shared" si="118"/>
        <v>0</v>
      </c>
      <c r="BP1276" s="21">
        <f t="shared" si="119"/>
        <v>0</v>
      </c>
    </row>
    <row r="1277" spans="1:68" x14ac:dyDescent="0.2">
      <c r="A1277">
        <v>1273</v>
      </c>
      <c r="B1277" s="33">
        <f>'Main Data'!C1277</f>
        <v>43597</v>
      </c>
      <c r="C1277">
        <f>'Main Data'!D1277</f>
        <v>583</v>
      </c>
      <c r="D1277" s="26">
        <f>'Main Data'!E1277</f>
        <v>12000</v>
      </c>
      <c r="E1277" s="26">
        <f>'Main Data'!F1277</f>
        <v>15000</v>
      </c>
      <c r="F1277" s="34">
        <f t="shared" si="114"/>
        <v>9.3926619287701367</v>
      </c>
      <c r="G1277">
        <f>IF('Main Data'!H1277="AP",1,0)</f>
        <v>0</v>
      </c>
      <c r="H1277">
        <f>IF('Main Data'!H1277="Blancpain",1,0)</f>
        <v>0</v>
      </c>
      <c r="I1277">
        <f>IF('Main Data'!H1277="Breguet",1,0)</f>
        <v>0</v>
      </c>
      <c r="J1277">
        <f>IF('Main Data'!H1277="Breitling",1,0)</f>
        <v>0</v>
      </c>
      <c r="K1277">
        <f>IF('Main Data'!H1277="Cartier",1,0)</f>
        <v>0</v>
      </c>
      <c r="L1277">
        <f>IF('Main Data'!H1277="Gallet",1,0)</f>
        <v>0</v>
      </c>
      <c r="M1277">
        <f>IF('Main Data'!H1277="Girard Perregaux",1,0)</f>
        <v>0</v>
      </c>
      <c r="N1277">
        <f>IF('Main Data'!H1277="Gubelin",1,0)</f>
        <v>0</v>
      </c>
      <c r="O1277">
        <f>IF('Main Data'!H1277="Heuer",1,0)</f>
        <v>0</v>
      </c>
      <c r="P1277">
        <f>IF('Main Data'!H1277="IWC",1,0)</f>
        <v>0</v>
      </c>
      <c r="Q1277">
        <f>IF('Main Data'!H1277="JLC",1,0)</f>
        <v>0</v>
      </c>
      <c r="R1277">
        <f>IF('Main Data'!H1277="Longines",1,0)</f>
        <v>0</v>
      </c>
      <c r="S1277">
        <f>IF('Main Data'!H1277="Movado",1,0)</f>
        <v>0</v>
      </c>
      <c r="T1277">
        <f>IF('Main Data'!H1277="Omega",1,0)</f>
        <v>1</v>
      </c>
      <c r="U1277">
        <f>IF('Main Data'!H1277="Panerai",1,0)</f>
        <v>0</v>
      </c>
      <c r="V1277">
        <f>IF('Main Data'!H1277="Patek",1,0)</f>
        <v>0</v>
      </c>
      <c r="W1277">
        <f>IF('Main Data'!H1277="Rolex",1,0)</f>
        <v>0</v>
      </c>
      <c r="X1277">
        <f>IF('Main Data'!H1277="Tudor",1,0)</f>
        <v>0</v>
      </c>
      <c r="Y1277">
        <f>IF('Main Data'!H1277="Ulysse Nardin",1,0)</f>
        <v>0</v>
      </c>
      <c r="Z1277">
        <f>IF('Main Data'!H1277="Universal Geneve",1,0)</f>
        <v>0</v>
      </c>
      <c r="AA1277">
        <f>IF('Main Data'!H1277="Vacheron",1,0)</f>
        <v>0</v>
      </c>
      <c r="AB1277">
        <f>IF('Main Data'!H1277="Zenith",1,0)</f>
        <v>0</v>
      </c>
      <c r="AC1277">
        <f>IF('Main Data'!J1277="Stainless Steel",1,0)</f>
        <v>0</v>
      </c>
      <c r="AD1277">
        <f>IF('Main Data'!J1277="Two-tone",1,0)</f>
        <v>0</v>
      </c>
      <c r="AE1277">
        <f>IF(OR('Main Data'!J1277="YG 18K",'Main Data'!J1277="YG &lt;18K",'Main Data'!J1277="PG 18K",'Main Data'!J1277="PG &lt;18K",'Main Data'!J1277="WG 18K",'Main Data'!J1277="Mixes of 18K",'Main Data'!J1277="Mixes &lt;18K"),1,0)</f>
        <v>1</v>
      </c>
      <c r="AF1277">
        <f>IF('Main Data'!J1277="Platinum",1,0)</f>
        <v>0</v>
      </c>
      <c r="AG1277">
        <f>IF(OR('Main Data'!J1277="PVD",'Main Data'!J1277="Gold Plate",'Main Data'!J1277="Other"),1,0)</f>
        <v>0</v>
      </c>
      <c r="AH1277">
        <f>IF('Main Data'!N1277="Stainless Steel",1,0)</f>
        <v>0</v>
      </c>
      <c r="AI1277">
        <f>IF('Main Data'!N1277="Leather",1,0)</f>
        <v>1</v>
      </c>
      <c r="AJ1277">
        <f>IF('Main Data'!N1277="Two-tone",1,0)</f>
        <v>0</v>
      </c>
      <c r="AK1277">
        <f>IF(OR('Main Data'!N1277="YG 18K",'Main Data'!N1277="PG 18K",'Main Data'!N1277="WG 18K",'Main Data'!N1277="Mixes of 18K"),1,0)</f>
        <v>0</v>
      </c>
      <c r="AL1277">
        <f>IF(OR(,'Main Data'!N1277="PVD",'Main Data'!N1277="Gold plate"),1,0)</f>
        <v>0</v>
      </c>
      <c r="AM1277">
        <f>IF(OR('Main Data'!AV1277="Yes",'Main Data'!AW1277="Yes",'Main Data'!AU1277="Yes"),1,0)</f>
        <v>0</v>
      </c>
      <c r="AN1277">
        <f>IF(OR(ISTEXT('Main Data'!AX1277), ISTEXT('Main Data'!AY1277)),1,0)</f>
        <v>0</v>
      </c>
      <c r="AO1277">
        <f>IF('Main Data'!AZ1277="Yes",1,0)</f>
        <v>0</v>
      </c>
      <c r="AP1277">
        <f>IF('Main Data'!BA1277="Yes",1,0)</f>
        <v>0</v>
      </c>
      <c r="AQ1277">
        <f>IF('Main Data'!BD1277="Yes",1,0)</f>
        <v>0</v>
      </c>
      <c r="AR1277">
        <f>IF('Main Data'!BE1277="A",1,0)</f>
        <v>0</v>
      </c>
      <c r="AS1277">
        <f>IF('Main Data'!BE1277="AA",1,0)</f>
        <v>0</v>
      </c>
      <c r="AT1277">
        <f>IF('Main Data'!BE1277="AAA",1,0)</f>
        <v>1</v>
      </c>
      <c r="AU1277">
        <f>IF('Main Data'!BE1277="AAAA",1,0)</f>
        <v>0</v>
      </c>
      <c r="AV1277">
        <f>IF('Main Data'!P1277="Yes",1,0)</f>
        <v>0</v>
      </c>
      <c r="AW1277">
        <f>IF('Main Data'!AP1277="Yes",1,0)</f>
        <v>0</v>
      </c>
      <c r="AX1277">
        <f>IF(OR('Main Data'!V1277="Yes", 'Main Data'!W1277="Yes",'Main Data'!X1277="Yes"),1,0)</f>
        <v>0</v>
      </c>
      <c r="AY1277">
        <f>IF(OR('Main Data'!Y1277="Yes",'Main Data'!Z1277="Yes"),1,0)</f>
        <v>0</v>
      </c>
      <c r="AZ1277">
        <f>IF('Main Data'!AR1277="Yes",1,0)</f>
        <v>0</v>
      </c>
      <c r="BA1277">
        <f>IF('Main Data'!AS1277="Yes",1,0)</f>
        <v>0</v>
      </c>
      <c r="BB1277">
        <f>IF('Main Data'!AG1277="Yes",1,0)</f>
        <v>0</v>
      </c>
      <c r="BC1277">
        <f>IF('Main Data'!AB1277="Yes",1,0)</f>
        <v>0</v>
      </c>
      <c r="BD1277">
        <f>IF('Main Data'!AA1277="Yes",1,0)</f>
        <v>0</v>
      </c>
      <c r="BE1277">
        <f>IF('Main Data'!AC1277="Yes",1,0)</f>
        <v>0</v>
      </c>
      <c r="BF1277">
        <f>IF('Main Data'!AF1277="Yes",1,0)</f>
        <v>0</v>
      </c>
      <c r="BG1277">
        <f>IF(OR('Main Data'!AI1277="Yes",'Main Data'!AL1277="Yes"),1,0)</f>
        <v>1</v>
      </c>
      <c r="BH1277">
        <f>IF('Main Data'!AJ1277="Yes",1,0)</f>
        <v>0</v>
      </c>
      <c r="BI1277">
        <f>IF('Main Data'!AK1277="Yes",1,0)</f>
        <v>0</v>
      </c>
      <c r="BJ1277">
        <f>IF('Main Data'!AM1277="Yes",1,0)</f>
        <v>0</v>
      </c>
      <c r="BK1277">
        <f>IF('Main Data'!AQ1277="Yes",1,0)</f>
        <v>0</v>
      </c>
      <c r="BL1277" s="21">
        <f t="shared" si="115"/>
        <v>0</v>
      </c>
      <c r="BM1277" s="21">
        <f t="shared" si="116"/>
        <v>1</v>
      </c>
      <c r="BN1277" s="21">
        <f t="shared" si="117"/>
        <v>0</v>
      </c>
      <c r="BO1277" s="21">
        <f t="shared" si="118"/>
        <v>0</v>
      </c>
      <c r="BP1277" s="21">
        <f t="shared" si="119"/>
        <v>0</v>
      </c>
    </row>
    <row r="1278" spans="1:68" x14ac:dyDescent="0.2">
      <c r="A1278">
        <v>1274</v>
      </c>
      <c r="B1278" s="33">
        <f>'Main Data'!C1278</f>
        <v>43597</v>
      </c>
      <c r="C1278">
        <f>'Main Data'!D1278</f>
        <v>586</v>
      </c>
      <c r="D1278" s="26">
        <f>'Main Data'!E1278</f>
        <v>4000</v>
      </c>
      <c r="E1278" s="26">
        <f>'Main Data'!F1278</f>
        <v>5000</v>
      </c>
      <c r="F1278" s="34">
        <f t="shared" si="114"/>
        <v>8.2940496401020276</v>
      </c>
      <c r="G1278">
        <f>IF('Main Data'!H1278="AP",1,0)</f>
        <v>0</v>
      </c>
      <c r="H1278">
        <f>IF('Main Data'!H1278="Blancpain",1,0)</f>
        <v>0</v>
      </c>
      <c r="I1278">
        <f>IF('Main Data'!H1278="Breguet",1,0)</f>
        <v>0</v>
      </c>
      <c r="J1278">
        <f>IF('Main Data'!H1278="Breitling",1,0)</f>
        <v>0</v>
      </c>
      <c r="K1278">
        <f>IF('Main Data'!H1278="Cartier",1,0)</f>
        <v>0</v>
      </c>
      <c r="L1278">
        <f>IF('Main Data'!H1278="Gallet",1,0)</f>
        <v>0</v>
      </c>
      <c r="M1278">
        <f>IF('Main Data'!H1278="Girard Perregaux",1,0)</f>
        <v>0</v>
      </c>
      <c r="N1278">
        <f>IF('Main Data'!H1278="Gubelin",1,0)</f>
        <v>0</v>
      </c>
      <c r="O1278">
        <f>IF('Main Data'!H1278="Heuer",1,0)</f>
        <v>0</v>
      </c>
      <c r="P1278">
        <f>IF('Main Data'!H1278="IWC",1,0)</f>
        <v>0</v>
      </c>
      <c r="Q1278">
        <f>IF('Main Data'!H1278="JLC",1,0)</f>
        <v>0</v>
      </c>
      <c r="R1278">
        <f>IF('Main Data'!H1278="Longines",1,0)</f>
        <v>0</v>
      </c>
      <c r="S1278">
        <f>IF('Main Data'!H1278="Movado",1,0)</f>
        <v>0</v>
      </c>
      <c r="T1278">
        <f>IF('Main Data'!H1278="Omega",1,0)</f>
        <v>1</v>
      </c>
      <c r="U1278">
        <f>IF('Main Data'!H1278="Panerai",1,0)</f>
        <v>0</v>
      </c>
      <c r="V1278">
        <f>IF('Main Data'!H1278="Patek",1,0)</f>
        <v>0</v>
      </c>
      <c r="W1278">
        <f>IF('Main Data'!H1278="Rolex",1,0)</f>
        <v>0</v>
      </c>
      <c r="X1278">
        <f>IF('Main Data'!H1278="Tudor",1,0)</f>
        <v>0</v>
      </c>
      <c r="Y1278">
        <f>IF('Main Data'!H1278="Ulysse Nardin",1,0)</f>
        <v>0</v>
      </c>
      <c r="Z1278">
        <f>IF('Main Data'!H1278="Universal Geneve",1,0)</f>
        <v>0</v>
      </c>
      <c r="AA1278">
        <f>IF('Main Data'!H1278="Vacheron",1,0)</f>
        <v>0</v>
      </c>
      <c r="AB1278">
        <f>IF('Main Data'!H1278="Zenith",1,0)</f>
        <v>0</v>
      </c>
      <c r="AC1278">
        <f>IF('Main Data'!J1278="Stainless Steel",1,0)</f>
        <v>1</v>
      </c>
      <c r="AD1278">
        <f>IF('Main Data'!J1278="Two-tone",1,0)</f>
        <v>0</v>
      </c>
      <c r="AE1278">
        <f>IF(OR('Main Data'!J1278="YG 18K",'Main Data'!J1278="YG &lt;18K",'Main Data'!J1278="PG 18K",'Main Data'!J1278="PG &lt;18K",'Main Data'!J1278="WG 18K",'Main Data'!J1278="Mixes of 18K",'Main Data'!J1278="Mixes &lt;18K"),1,0)</f>
        <v>0</v>
      </c>
      <c r="AF1278">
        <f>IF('Main Data'!J1278="Platinum",1,0)</f>
        <v>0</v>
      </c>
      <c r="AG1278">
        <f>IF(OR('Main Data'!J1278="PVD",'Main Data'!J1278="Gold Plate",'Main Data'!J1278="Other"),1,0)</f>
        <v>0</v>
      </c>
      <c r="AH1278">
        <f>IF('Main Data'!N1278="Stainless Steel",1,0)</f>
        <v>1</v>
      </c>
      <c r="AI1278">
        <f>IF('Main Data'!N1278="Leather",1,0)</f>
        <v>0</v>
      </c>
      <c r="AJ1278">
        <f>IF('Main Data'!N1278="Two-tone",1,0)</f>
        <v>0</v>
      </c>
      <c r="AK1278">
        <f>IF(OR('Main Data'!N1278="YG 18K",'Main Data'!N1278="PG 18K",'Main Data'!N1278="WG 18K",'Main Data'!N1278="Mixes of 18K"),1,0)</f>
        <v>0</v>
      </c>
      <c r="AL1278">
        <f>IF(OR(,'Main Data'!N1278="PVD",'Main Data'!N1278="Gold plate"),1,0)</f>
        <v>0</v>
      </c>
      <c r="AM1278">
        <f>IF(OR('Main Data'!AV1278="Yes",'Main Data'!AW1278="Yes",'Main Data'!AU1278="Yes"),1,0)</f>
        <v>0</v>
      </c>
      <c r="AN1278">
        <f>IF(OR(ISTEXT('Main Data'!AX1278), ISTEXT('Main Data'!AY1278)),1,0)</f>
        <v>0</v>
      </c>
      <c r="AO1278">
        <f>IF('Main Data'!AZ1278="Yes",1,0)</f>
        <v>0</v>
      </c>
      <c r="AP1278">
        <f>IF('Main Data'!BA1278="Yes",1,0)</f>
        <v>0</v>
      </c>
      <c r="AQ1278">
        <f>IF('Main Data'!BD1278="Yes",1,0)</f>
        <v>0</v>
      </c>
      <c r="AR1278">
        <f>IF('Main Data'!BE1278="A",1,0)</f>
        <v>0</v>
      </c>
      <c r="AS1278">
        <f>IF('Main Data'!BE1278="AA",1,0)</f>
        <v>1</v>
      </c>
      <c r="AT1278">
        <f>IF('Main Data'!BE1278="AAA",1,0)</f>
        <v>0</v>
      </c>
      <c r="AU1278">
        <f>IF('Main Data'!BE1278="AAAA",1,0)</f>
        <v>0</v>
      </c>
      <c r="AV1278">
        <f>IF('Main Data'!P1278="Yes",1,0)</f>
        <v>0</v>
      </c>
      <c r="AW1278">
        <f>IF('Main Data'!AP1278="Yes",1,0)</f>
        <v>0</v>
      </c>
      <c r="AX1278">
        <f>IF(OR('Main Data'!V1278="Yes", 'Main Data'!W1278="Yes",'Main Data'!X1278="Yes"),1,0)</f>
        <v>0</v>
      </c>
      <c r="AY1278">
        <f>IF(OR('Main Data'!Y1278="Yes",'Main Data'!Z1278="Yes"),1,0)</f>
        <v>0</v>
      </c>
      <c r="AZ1278">
        <f>IF('Main Data'!AR1278="Yes",1,0)</f>
        <v>0</v>
      </c>
      <c r="BA1278">
        <f>IF('Main Data'!AS1278="Yes",1,0)</f>
        <v>0</v>
      </c>
      <c r="BB1278">
        <f>IF('Main Data'!AG1278="Yes",1,0)</f>
        <v>0</v>
      </c>
      <c r="BC1278">
        <f>IF('Main Data'!AB1278="Yes",1,0)</f>
        <v>0</v>
      </c>
      <c r="BD1278">
        <f>IF('Main Data'!AA1278="Yes",1,0)</f>
        <v>0</v>
      </c>
      <c r="BE1278">
        <f>IF('Main Data'!AC1278="Yes",1,0)</f>
        <v>0</v>
      </c>
      <c r="BF1278">
        <f>IF('Main Data'!AF1278="Yes",1,0)</f>
        <v>0</v>
      </c>
      <c r="BG1278">
        <f>IF(OR('Main Data'!AI1278="Yes",'Main Data'!AL1278="Yes"),1,0)</f>
        <v>1</v>
      </c>
      <c r="BH1278">
        <f>IF('Main Data'!AJ1278="Yes",1,0)</f>
        <v>0</v>
      </c>
      <c r="BI1278">
        <f>IF('Main Data'!AK1278="Yes",1,0)</f>
        <v>0</v>
      </c>
      <c r="BJ1278">
        <f>IF('Main Data'!AM1278="Yes",1,0)</f>
        <v>0</v>
      </c>
      <c r="BK1278">
        <f>IF('Main Data'!AQ1278="Yes",1,0)</f>
        <v>0</v>
      </c>
      <c r="BL1278" s="21">
        <f t="shared" si="115"/>
        <v>0</v>
      </c>
      <c r="BM1278" s="21">
        <f t="shared" si="116"/>
        <v>1</v>
      </c>
      <c r="BN1278" s="21">
        <f t="shared" si="117"/>
        <v>0</v>
      </c>
      <c r="BO1278" s="21">
        <f t="shared" si="118"/>
        <v>0</v>
      </c>
      <c r="BP1278" s="21">
        <f t="shared" si="119"/>
        <v>0</v>
      </c>
    </row>
    <row r="1279" spans="1:68" x14ac:dyDescent="0.2">
      <c r="A1279">
        <v>1275</v>
      </c>
      <c r="B1279" s="33">
        <f>'Main Data'!C1279</f>
        <v>43597</v>
      </c>
      <c r="C1279">
        <f>'Main Data'!D1279</f>
        <v>588</v>
      </c>
      <c r="D1279" s="26">
        <f>'Main Data'!E1279</f>
        <v>40000</v>
      </c>
      <c r="E1279" s="26">
        <f>'Main Data'!F1279</f>
        <v>50000</v>
      </c>
      <c r="F1279" s="34">
        <f t="shared" si="114"/>
        <v>10.596634733096073</v>
      </c>
      <c r="G1279">
        <f>IF('Main Data'!H1279="AP",1,0)</f>
        <v>0</v>
      </c>
      <c r="H1279">
        <f>IF('Main Data'!H1279="Blancpain",1,0)</f>
        <v>0</v>
      </c>
      <c r="I1279">
        <f>IF('Main Data'!H1279="Breguet",1,0)</f>
        <v>0</v>
      </c>
      <c r="J1279">
        <f>IF('Main Data'!H1279="Breitling",1,0)</f>
        <v>0</v>
      </c>
      <c r="K1279">
        <f>IF('Main Data'!H1279="Cartier",1,0)</f>
        <v>0</v>
      </c>
      <c r="L1279">
        <f>IF('Main Data'!H1279="Gallet",1,0)</f>
        <v>0</v>
      </c>
      <c r="M1279">
        <f>IF('Main Data'!H1279="Girard Perregaux",1,0)</f>
        <v>0</v>
      </c>
      <c r="N1279">
        <f>IF('Main Data'!H1279="Gubelin",1,0)</f>
        <v>0</v>
      </c>
      <c r="O1279">
        <f>IF('Main Data'!H1279="Heuer",1,0)</f>
        <v>0</v>
      </c>
      <c r="P1279">
        <f>IF('Main Data'!H1279="IWC",1,0)</f>
        <v>0</v>
      </c>
      <c r="Q1279">
        <f>IF('Main Data'!H1279="JLC",1,0)</f>
        <v>0</v>
      </c>
      <c r="R1279">
        <f>IF('Main Data'!H1279="Longines",1,0)</f>
        <v>0</v>
      </c>
      <c r="S1279">
        <f>IF('Main Data'!H1279="Movado",1,0)</f>
        <v>0</v>
      </c>
      <c r="T1279">
        <f>IF('Main Data'!H1279="Omega",1,0)</f>
        <v>1</v>
      </c>
      <c r="U1279">
        <f>IF('Main Data'!H1279="Panerai",1,0)</f>
        <v>0</v>
      </c>
      <c r="V1279">
        <f>IF('Main Data'!H1279="Patek",1,0)</f>
        <v>0</v>
      </c>
      <c r="W1279">
        <f>IF('Main Data'!H1279="Rolex",1,0)</f>
        <v>0</v>
      </c>
      <c r="X1279">
        <f>IF('Main Data'!H1279="Tudor",1,0)</f>
        <v>0</v>
      </c>
      <c r="Y1279">
        <f>IF('Main Data'!H1279="Ulysse Nardin",1,0)</f>
        <v>0</v>
      </c>
      <c r="Z1279">
        <f>IF('Main Data'!H1279="Universal Geneve",1,0)</f>
        <v>0</v>
      </c>
      <c r="AA1279">
        <f>IF('Main Data'!H1279="Vacheron",1,0)</f>
        <v>0</v>
      </c>
      <c r="AB1279">
        <f>IF('Main Data'!H1279="Zenith",1,0)</f>
        <v>0</v>
      </c>
      <c r="AC1279">
        <f>IF('Main Data'!J1279="Stainless Steel",1,0)</f>
        <v>0</v>
      </c>
      <c r="AD1279">
        <f>IF('Main Data'!J1279="Two-tone",1,0)</f>
        <v>0</v>
      </c>
      <c r="AE1279">
        <f>IF(OR('Main Data'!J1279="YG 18K",'Main Data'!J1279="YG &lt;18K",'Main Data'!J1279="PG 18K",'Main Data'!J1279="PG &lt;18K",'Main Data'!J1279="WG 18K",'Main Data'!J1279="Mixes of 18K",'Main Data'!J1279="Mixes &lt;18K"),1,0)</f>
        <v>1</v>
      </c>
      <c r="AF1279">
        <f>IF('Main Data'!J1279="Platinum",1,0)</f>
        <v>0</v>
      </c>
      <c r="AG1279">
        <f>IF(OR('Main Data'!J1279="PVD",'Main Data'!J1279="Gold Plate",'Main Data'!J1279="Other"),1,0)</f>
        <v>0</v>
      </c>
      <c r="AH1279">
        <f>IF('Main Data'!N1279="Stainless Steel",1,0)</f>
        <v>0</v>
      </c>
      <c r="AI1279">
        <f>IF('Main Data'!N1279="Leather",1,0)</f>
        <v>0</v>
      </c>
      <c r="AJ1279">
        <f>IF('Main Data'!N1279="Two-tone",1,0)</f>
        <v>0</v>
      </c>
      <c r="AK1279">
        <f>IF(OR('Main Data'!N1279="YG 18K",'Main Data'!N1279="PG 18K",'Main Data'!N1279="WG 18K",'Main Data'!N1279="Mixes of 18K"),1,0)</f>
        <v>1</v>
      </c>
      <c r="AL1279">
        <f>IF(OR(,'Main Data'!N1279="PVD",'Main Data'!N1279="Gold plate"),1,0)</f>
        <v>0</v>
      </c>
      <c r="AM1279">
        <f>IF(OR('Main Data'!AV1279="Yes",'Main Data'!AW1279="Yes",'Main Data'!AU1279="Yes"),1,0)</f>
        <v>0</v>
      </c>
      <c r="AN1279">
        <f>IF(OR(ISTEXT('Main Data'!AX1279), ISTEXT('Main Data'!AY1279)),1,0)</f>
        <v>0</v>
      </c>
      <c r="AO1279">
        <f>IF('Main Data'!AZ1279="Yes",1,0)</f>
        <v>0</v>
      </c>
      <c r="AP1279">
        <f>IF('Main Data'!BA1279="Yes",1,0)</f>
        <v>0</v>
      </c>
      <c r="AQ1279">
        <f>IF('Main Data'!BD1279="Yes",1,0)</f>
        <v>0</v>
      </c>
      <c r="AR1279">
        <f>IF('Main Data'!BE1279="A",1,0)</f>
        <v>0</v>
      </c>
      <c r="AS1279">
        <f>IF('Main Data'!BE1279="AA",1,0)</f>
        <v>0</v>
      </c>
      <c r="AT1279">
        <f>IF('Main Data'!BE1279="AAA",1,0)</f>
        <v>1</v>
      </c>
      <c r="AU1279">
        <f>IF('Main Data'!BE1279="AAAA",1,0)</f>
        <v>0</v>
      </c>
      <c r="AV1279">
        <f>IF('Main Data'!P1279="Yes",1,0)</f>
        <v>0</v>
      </c>
      <c r="AW1279">
        <f>IF('Main Data'!AP1279="Yes",1,0)</f>
        <v>0</v>
      </c>
      <c r="AX1279">
        <f>IF(OR('Main Data'!V1279="Yes", 'Main Data'!W1279="Yes",'Main Data'!X1279="Yes"),1,0)</f>
        <v>0</v>
      </c>
      <c r="AY1279">
        <f>IF(OR('Main Data'!Y1279="Yes",'Main Data'!Z1279="Yes"),1,0)</f>
        <v>0</v>
      </c>
      <c r="AZ1279">
        <f>IF('Main Data'!AR1279="Yes",1,0)</f>
        <v>0</v>
      </c>
      <c r="BA1279">
        <f>IF('Main Data'!AS1279="Yes",1,0)</f>
        <v>0</v>
      </c>
      <c r="BB1279">
        <f>IF('Main Data'!AG1279="Yes",1,0)</f>
        <v>0</v>
      </c>
      <c r="BC1279">
        <f>IF('Main Data'!AB1279="Yes",1,0)</f>
        <v>0</v>
      </c>
      <c r="BD1279">
        <f>IF('Main Data'!AA1279="Yes",1,0)</f>
        <v>0</v>
      </c>
      <c r="BE1279">
        <f>IF('Main Data'!AC1279="Yes",1,0)</f>
        <v>0</v>
      </c>
      <c r="BF1279">
        <f>IF('Main Data'!AF1279="Yes",1,0)</f>
        <v>0</v>
      </c>
      <c r="BG1279">
        <f>IF(OR('Main Data'!AI1279="Yes",'Main Data'!AL1279="Yes"),1,0)</f>
        <v>1</v>
      </c>
      <c r="BH1279">
        <f>IF('Main Data'!AJ1279="Yes",1,0)</f>
        <v>0</v>
      </c>
      <c r="BI1279">
        <f>IF('Main Data'!AK1279="Yes",1,0)</f>
        <v>0</v>
      </c>
      <c r="BJ1279">
        <f>IF('Main Data'!AM1279="Yes",1,0)</f>
        <v>0</v>
      </c>
      <c r="BK1279">
        <f>IF('Main Data'!AQ1279="Yes",1,0)</f>
        <v>0</v>
      </c>
      <c r="BL1279" s="21">
        <f t="shared" si="115"/>
        <v>0</v>
      </c>
      <c r="BM1279" s="21">
        <f t="shared" si="116"/>
        <v>1</v>
      </c>
      <c r="BN1279" s="21">
        <f t="shared" si="117"/>
        <v>0</v>
      </c>
      <c r="BO1279" s="21">
        <f t="shared" si="118"/>
        <v>0</v>
      </c>
      <c r="BP1279" s="21">
        <f t="shared" si="119"/>
        <v>0</v>
      </c>
    </row>
    <row r="1280" spans="1:68" x14ac:dyDescent="0.2">
      <c r="A1280">
        <v>1276</v>
      </c>
      <c r="B1280" s="33">
        <f>'Main Data'!C1280</f>
        <v>43597</v>
      </c>
      <c r="C1280">
        <f>'Main Data'!D1280</f>
        <v>589</v>
      </c>
      <c r="D1280" s="26">
        <f>'Main Data'!E1280</f>
        <v>6500</v>
      </c>
      <c r="E1280" s="26">
        <f>'Main Data'!F1280</f>
        <v>8125</v>
      </c>
      <c r="F1280" s="34">
        <f t="shared" si="114"/>
        <v>8.7795574558837277</v>
      </c>
      <c r="G1280">
        <f>IF('Main Data'!H1280="AP",1,0)</f>
        <v>0</v>
      </c>
      <c r="H1280">
        <f>IF('Main Data'!H1280="Blancpain",1,0)</f>
        <v>0</v>
      </c>
      <c r="I1280">
        <f>IF('Main Data'!H1280="Breguet",1,0)</f>
        <v>0</v>
      </c>
      <c r="J1280">
        <f>IF('Main Data'!H1280="Breitling",1,0)</f>
        <v>0</v>
      </c>
      <c r="K1280">
        <f>IF('Main Data'!H1280="Cartier",1,0)</f>
        <v>0</v>
      </c>
      <c r="L1280">
        <f>IF('Main Data'!H1280="Gallet",1,0)</f>
        <v>0</v>
      </c>
      <c r="M1280">
        <f>IF('Main Data'!H1280="Girard Perregaux",1,0)</f>
        <v>0</v>
      </c>
      <c r="N1280">
        <f>IF('Main Data'!H1280="Gubelin",1,0)</f>
        <v>0</v>
      </c>
      <c r="O1280">
        <f>IF('Main Data'!H1280="Heuer",1,0)</f>
        <v>0</v>
      </c>
      <c r="P1280">
        <f>IF('Main Data'!H1280="IWC",1,0)</f>
        <v>0</v>
      </c>
      <c r="Q1280">
        <f>IF('Main Data'!H1280="JLC",1,0)</f>
        <v>0</v>
      </c>
      <c r="R1280">
        <f>IF('Main Data'!H1280="Longines",1,0)</f>
        <v>0</v>
      </c>
      <c r="S1280">
        <f>IF('Main Data'!H1280="Movado",1,0)</f>
        <v>0</v>
      </c>
      <c r="T1280">
        <f>IF('Main Data'!H1280="Omega",1,0)</f>
        <v>1</v>
      </c>
      <c r="U1280">
        <f>IF('Main Data'!H1280="Panerai",1,0)</f>
        <v>0</v>
      </c>
      <c r="V1280">
        <f>IF('Main Data'!H1280="Patek",1,0)</f>
        <v>0</v>
      </c>
      <c r="W1280">
        <f>IF('Main Data'!H1280="Rolex",1,0)</f>
        <v>0</v>
      </c>
      <c r="X1280">
        <f>IF('Main Data'!H1280="Tudor",1,0)</f>
        <v>0</v>
      </c>
      <c r="Y1280">
        <f>IF('Main Data'!H1280="Ulysse Nardin",1,0)</f>
        <v>0</v>
      </c>
      <c r="Z1280">
        <f>IF('Main Data'!H1280="Universal Geneve",1,0)</f>
        <v>0</v>
      </c>
      <c r="AA1280">
        <f>IF('Main Data'!H1280="Vacheron",1,0)</f>
        <v>0</v>
      </c>
      <c r="AB1280">
        <f>IF('Main Data'!H1280="Zenith",1,0)</f>
        <v>0</v>
      </c>
      <c r="AC1280">
        <f>IF('Main Data'!J1280="Stainless Steel",1,0)</f>
        <v>1</v>
      </c>
      <c r="AD1280">
        <f>IF('Main Data'!J1280="Two-tone",1,0)</f>
        <v>0</v>
      </c>
      <c r="AE1280">
        <f>IF(OR('Main Data'!J1280="YG 18K",'Main Data'!J1280="YG &lt;18K",'Main Data'!J1280="PG 18K",'Main Data'!J1280="PG &lt;18K",'Main Data'!J1280="WG 18K",'Main Data'!J1280="Mixes of 18K",'Main Data'!J1280="Mixes &lt;18K"),1,0)</f>
        <v>0</v>
      </c>
      <c r="AF1280">
        <f>IF('Main Data'!J1280="Platinum",1,0)</f>
        <v>0</v>
      </c>
      <c r="AG1280">
        <f>IF(OR('Main Data'!J1280="PVD",'Main Data'!J1280="Gold Plate",'Main Data'!J1280="Other"),1,0)</f>
        <v>0</v>
      </c>
      <c r="AH1280">
        <f>IF('Main Data'!N1280="Stainless Steel",1,0)</f>
        <v>0</v>
      </c>
      <c r="AI1280">
        <f>IF('Main Data'!N1280="Leather",1,0)</f>
        <v>1</v>
      </c>
      <c r="AJ1280">
        <f>IF('Main Data'!N1280="Two-tone",1,0)</f>
        <v>0</v>
      </c>
      <c r="AK1280">
        <f>IF(OR('Main Data'!N1280="YG 18K",'Main Data'!N1280="PG 18K",'Main Data'!N1280="WG 18K",'Main Data'!N1280="Mixes of 18K"),1,0)</f>
        <v>0</v>
      </c>
      <c r="AL1280">
        <f>IF(OR(,'Main Data'!N1280="PVD",'Main Data'!N1280="Gold plate"),1,0)</f>
        <v>0</v>
      </c>
      <c r="AM1280">
        <f>IF(OR('Main Data'!AV1280="Yes",'Main Data'!AW1280="Yes",'Main Data'!AU1280="Yes"),1,0)</f>
        <v>0</v>
      </c>
      <c r="AN1280">
        <f>IF(OR(ISTEXT('Main Data'!AX1280), ISTEXT('Main Data'!AY1280)),1,0)</f>
        <v>0</v>
      </c>
      <c r="AO1280">
        <f>IF('Main Data'!AZ1280="Yes",1,0)</f>
        <v>0</v>
      </c>
      <c r="AP1280">
        <f>IF('Main Data'!BA1280="Yes",1,0)</f>
        <v>0</v>
      </c>
      <c r="AQ1280">
        <f>IF('Main Data'!BD1280="Yes",1,0)</f>
        <v>0</v>
      </c>
      <c r="AR1280">
        <f>IF('Main Data'!BE1280="A",1,0)</f>
        <v>0</v>
      </c>
      <c r="AS1280">
        <f>IF('Main Data'!BE1280="AA",1,0)</f>
        <v>1</v>
      </c>
      <c r="AT1280">
        <f>IF('Main Data'!BE1280="AAA",1,0)</f>
        <v>0</v>
      </c>
      <c r="AU1280">
        <f>IF('Main Data'!BE1280="AAAA",1,0)</f>
        <v>0</v>
      </c>
      <c r="AV1280">
        <f>IF('Main Data'!P1280="Yes",1,0)</f>
        <v>0</v>
      </c>
      <c r="AW1280">
        <f>IF('Main Data'!AP1280="Yes",1,0)</f>
        <v>0</v>
      </c>
      <c r="AX1280">
        <f>IF(OR('Main Data'!V1280="Yes", 'Main Data'!W1280="Yes",'Main Data'!X1280="Yes"),1,0)</f>
        <v>0</v>
      </c>
      <c r="AY1280">
        <f>IF(OR('Main Data'!Y1280="Yes",'Main Data'!Z1280="Yes"),1,0)</f>
        <v>0</v>
      </c>
      <c r="AZ1280">
        <f>IF('Main Data'!AR1280="Yes",1,0)</f>
        <v>0</v>
      </c>
      <c r="BA1280">
        <f>IF('Main Data'!AS1280="Yes",1,0)</f>
        <v>0</v>
      </c>
      <c r="BB1280">
        <f>IF('Main Data'!AG1280="Yes",1,0)</f>
        <v>0</v>
      </c>
      <c r="BC1280">
        <f>IF('Main Data'!AB1280="Yes",1,0)</f>
        <v>0</v>
      </c>
      <c r="BD1280">
        <f>IF('Main Data'!AA1280="Yes",1,0)</f>
        <v>0</v>
      </c>
      <c r="BE1280">
        <f>IF('Main Data'!AC1280="Yes",1,0)</f>
        <v>0</v>
      </c>
      <c r="BF1280">
        <f>IF('Main Data'!AF1280="Yes",1,0)</f>
        <v>0</v>
      </c>
      <c r="BG1280">
        <f>IF(OR('Main Data'!AI1280="Yes",'Main Data'!AL1280="Yes"),1,0)</f>
        <v>1</v>
      </c>
      <c r="BH1280">
        <f>IF('Main Data'!AJ1280="Yes",1,0)</f>
        <v>0</v>
      </c>
      <c r="BI1280">
        <f>IF('Main Data'!AK1280="Yes",1,0)</f>
        <v>0</v>
      </c>
      <c r="BJ1280">
        <f>IF('Main Data'!AM1280="Yes",1,0)</f>
        <v>0</v>
      </c>
      <c r="BK1280">
        <f>IF('Main Data'!AQ1280="Yes",1,0)</f>
        <v>0</v>
      </c>
      <c r="BL1280" s="21">
        <f t="shared" si="115"/>
        <v>0</v>
      </c>
      <c r="BM1280" s="21">
        <f t="shared" si="116"/>
        <v>1</v>
      </c>
      <c r="BN1280" s="21">
        <f t="shared" si="117"/>
        <v>0</v>
      </c>
      <c r="BO1280" s="21">
        <f t="shared" si="118"/>
        <v>0</v>
      </c>
      <c r="BP1280" s="21">
        <f t="shared" si="119"/>
        <v>0</v>
      </c>
    </row>
    <row r="1281" spans="1:68" x14ac:dyDescent="0.2">
      <c r="A1281">
        <v>1277</v>
      </c>
      <c r="B1281" s="33">
        <f>'Main Data'!C1281</f>
        <v>43597</v>
      </c>
      <c r="C1281">
        <f>'Main Data'!D1281</f>
        <v>590</v>
      </c>
      <c r="D1281" s="26">
        <f>'Main Data'!E1281</f>
        <v>3700</v>
      </c>
      <c r="E1281" s="26">
        <f>'Main Data'!F1281</f>
        <v>4625</v>
      </c>
      <c r="F1281" s="34">
        <f t="shared" si="114"/>
        <v>8.2160880986323157</v>
      </c>
      <c r="G1281">
        <f>IF('Main Data'!H1281="AP",1,0)</f>
        <v>0</v>
      </c>
      <c r="H1281">
        <f>IF('Main Data'!H1281="Blancpain",1,0)</f>
        <v>0</v>
      </c>
      <c r="I1281">
        <f>IF('Main Data'!H1281="Breguet",1,0)</f>
        <v>0</v>
      </c>
      <c r="J1281">
        <f>IF('Main Data'!H1281="Breitling",1,0)</f>
        <v>0</v>
      </c>
      <c r="K1281">
        <f>IF('Main Data'!H1281="Cartier",1,0)</f>
        <v>0</v>
      </c>
      <c r="L1281">
        <f>IF('Main Data'!H1281="Gallet",1,0)</f>
        <v>0</v>
      </c>
      <c r="M1281">
        <f>IF('Main Data'!H1281="Girard Perregaux",1,0)</f>
        <v>0</v>
      </c>
      <c r="N1281">
        <f>IF('Main Data'!H1281="Gubelin",1,0)</f>
        <v>0</v>
      </c>
      <c r="O1281">
        <f>IF('Main Data'!H1281="Heuer",1,0)</f>
        <v>0</v>
      </c>
      <c r="P1281">
        <f>IF('Main Data'!H1281="IWC",1,0)</f>
        <v>0</v>
      </c>
      <c r="Q1281">
        <f>IF('Main Data'!H1281="JLC",1,0)</f>
        <v>0</v>
      </c>
      <c r="R1281">
        <f>IF('Main Data'!H1281="Longines",1,0)</f>
        <v>0</v>
      </c>
      <c r="S1281">
        <f>IF('Main Data'!H1281="Movado",1,0)</f>
        <v>0</v>
      </c>
      <c r="T1281">
        <f>IF('Main Data'!H1281="Omega",1,0)</f>
        <v>1</v>
      </c>
      <c r="U1281">
        <f>IF('Main Data'!H1281="Panerai",1,0)</f>
        <v>0</v>
      </c>
      <c r="V1281">
        <f>IF('Main Data'!H1281="Patek",1,0)</f>
        <v>0</v>
      </c>
      <c r="W1281">
        <f>IF('Main Data'!H1281="Rolex",1,0)</f>
        <v>0</v>
      </c>
      <c r="X1281">
        <f>IF('Main Data'!H1281="Tudor",1,0)</f>
        <v>0</v>
      </c>
      <c r="Y1281">
        <f>IF('Main Data'!H1281="Ulysse Nardin",1,0)</f>
        <v>0</v>
      </c>
      <c r="Z1281">
        <f>IF('Main Data'!H1281="Universal Geneve",1,0)</f>
        <v>0</v>
      </c>
      <c r="AA1281">
        <f>IF('Main Data'!H1281="Vacheron",1,0)</f>
        <v>0</v>
      </c>
      <c r="AB1281">
        <f>IF('Main Data'!H1281="Zenith",1,0)</f>
        <v>0</v>
      </c>
      <c r="AC1281">
        <f>IF('Main Data'!J1281="Stainless Steel",1,0)</f>
        <v>1</v>
      </c>
      <c r="AD1281">
        <f>IF('Main Data'!J1281="Two-tone",1,0)</f>
        <v>0</v>
      </c>
      <c r="AE1281">
        <f>IF(OR('Main Data'!J1281="YG 18K",'Main Data'!J1281="YG &lt;18K",'Main Data'!J1281="PG 18K",'Main Data'!J1281="PG &lt;18K",'Main Data'!J1281="WG 18K",'Main Data'!J1281="Mixes of 18K",'Main Data'!J1281="Mixes &lt;18K"),1,0)</f>
        <v>0</v>
      </c>
      <c r="AF1281">
        <f>IF('Main Data'!J1281="Platinum",1,0)</f>
        <v>0</v>
      </c>
      <c r="AG1281">
        <f>IF(OR('Main Data'!J1281="PVD",'Main Data'!J1281="Gold Plate",'Main Data'!J1281="Other"),1,0)</f>
        <v>0</v>
      </c>
      <c r="AH1281">
        <f>IF('Main Data'!N1281="Stainless Steel",1,0)</f>
        <v>0</v>
      </c>
      <c r="AI1281">
        <f>IF('Main Data'!N1281="Leather",1,0)</f>
        <v>1</v>
      </c>
      <c r="AJ1281">
        <f>IF('Main Data'!N1281="Two-tone",1,0)</f>
        <v>0</v>
      </c>
      <c r="AK1281">
        <f>IF(OR('Main Data'!N1281="YG 18K",'Main Data'!N1281="PG 18K",'Main Data'!N1281="WG 18K",'Main Data'!N1281="Mixes of 18K"),1,0)</f>
        <v>0</v>
      </c>
      <c r="AL1281">
        <f>IF(OR(,'Main Data'!N1281="PVD",'Main Data'!N1281="Gold plate"),1,0)</f>
        <v>0</v>
      </c>
      <c r="AM1281">
        <f>IF(OR('Main Data'!AV1281="Yes",'Main Data'!AW1281="Yes",'Main Data'!AU1281="Yes"),1,0)</f>
        <v>0</v>
      </c>
      <c r="AN1281">
        <f>IF(OR(ISTEXT('Main Data'!AX1281), ISTEXT('Main Data'!AY1281)),1,0)</f>
        <v>0</v>
      </c>
      <c r="AO1281">
        <f>IF('Main Data'!AZ1281="Yes",1,0)</f>
        <v>0</v>
      </c>
      <c r="AP1281">
        <f>IF('Main Data'!BA1281="Yes",1,0)</f>
        <v>0</v>
      </c>
      <c r="AQ1281">
        <f>IF('Main Data'!BD1281="Yes",1,0)</f>
        <v>0</v>
      </c>
      <c r="AR1281">
        <f>IF('Main Data'!BE1281="A",1,0)</f>
        <v>0</v>
      </c>
      <c r="AS1281">
        <f>IF('Main Data'!BE1281="AA",1,0)</f>
        <v>1</v>
      </c>
      <c r="AT1281">
        <f>IF('Main Data'!BE1281="AAA",1,0)</f>
        <v>0</v>
      </c>
      <c r="AU1281">
        <f>IF('Main Data'!BE1281="AAAA",1,0)</f>
        <v>0</v>
      </c>
      <c r="AV1281">
        <f>IF('Main Data'!P1281="Yes",1,0)</f>
        <v>0</v>
      </c>
      <c r="AW1281">
        <f>IF('Main Data'!AP1281="Yes",1,0)</f>
        <v>0</v>
      </c>
      <c r="AX1281">
        <f>IF(OR('Main Data'!V1281="Yes", 'Main Data'!W1281="Yes",'Main Data'!X1281="Yes"),1,0)</f>
        <v>0</v>
      </c>
      <c r="AY1281">
        <f>IF(OR('Main Data'!Y1281="Yes",'Main Data'!Z1281="Yes"),1,0)</f>
        <v>0</v>
      </c>
      <c r="AZ1281">
        <f>IF('Main Data'!AR1281="Yes",1,0)</f>
        <v>0</v>
      </c>
      <c r="BA1281">
        <f>IF('Main Data'!AS1281="Yes",1,0)</f>
        <v>0</v>
      </c>
      <c r="BB1281">
        <f>IF('Main Data'!AG1281="Yes",1,0)</f>
        <v>0</v>
      </c>
      <c r="BC1281">
        <f>IF('Main Data'!AB1281="Yes",1,0)</f>
        <v>0</v>
      </c>
      <c r="BD1281">
        <f>IF('Main Data'!AA1281="Yes",1,0)</f>
        <v>0</v>
      </c>
      <c r="BE1281">
        <f>IF('Main Data'!AC1281="Yes",1,0)</f>
        <v>0</v>
      </c>
      <c r="BF1281">
        <f>IF('Main Data'!AF1281="Yes",1,0)</f>
        <v>0</v>
      </c>
      <c r="BG1281">
        <f>IF(OR('Main Data'!AI1281="Yes",'Main Data'!AL1281="Yes"),1,0)</f>
        <v>1</v>
      </c>
      <c r="BH1281">
        <f>IF('Main Data'!AJ1281="Yes",1,0)</f>
        <v>0</v>
      </c>
      <c r="BI1281">
        <f>IF('Main Data'!AK1281="Yes",1,0)</f>
        <v>0</v>
      </c>
      <c r="BJ1281">
        <f>IF('Main Data'!AM1281="Yes",1,0)</f>
        <v>0</v>
      </c>
      <c r="BK1281">
        <f>IF('Main Data'!AQ1281="Yes",1,0)</f>
        <v>0</v>
      </c>
      <c r="BL1281" s="21">
        <f t="shared" si="115"/>
        <v>0</v>
      </c>
      <c r="BM1281" s="21">
        <f t="shared" si="116"/>
        <v>1</v>
      </c>
      <c r="BN1281" s="21">
        <f t="shared" si="117"/>
        <v>0</v>
      </c>
      <c r="BO1281" s="21">
        <f t="shared" si="118"/>
        <v>0</v>
      </c>
      <c r="BP1281" s="21">
        <f t="shared" si="119"/>
        <v>0</v>
      </c>
    </row>
    <row r="1282" spans="1:68" x14ac:dyDescent="0.2">
      <c r="A1282">
        <v>1278</v>
      </c>
      <c r="B1282" s="33">
        <f>'Main Data'!C1282</f>
        <v>43597</v>
      </c>
      <c r="C1282">
        <f>'Main Data'!D1282</f>
        <v>591</v>
      </c>
      <c r="D1282" s="26">
        <f>'Main Data'!E1282</f>
        <v>2800</v>
      </c>
      <c r="E1282" s="26">
        <f>'Main Data'!F1282</f>
        <v>3500</v>
      </c>
      <c r="F1282" s="34">
        <f t="shared" si="114"/>
        <v>7.9373746961632952</v>
      </c>
      <c r="G1282">
        <f>IF('Main Data'!H1282="AP",1,0)</f>
        <v>0</v>
      </c>
      <c r="H1282">
        <f>IF('Main Data'!H1282="Blancpain",1,0)</f>
        <v>0</v>
      </c>
      <c r="I1282">
        <f>IF('Main Data'!H1282="Breguet",1,0)</f>
        <v>0</v>
      </c>
      <c r="J1282">
        <f>IF('Main Data'!H1282="Breitling",1,0)</f>
        <v>0</v>
      </c>
      <c r="K1282">
        <f>IF('Main Data'!H1282="Cartier",1,0)</f>
        <v>0</v>
      </c>
      <c r="L1282">
        <f>IF('Main Data'!H1282="Gallet",1,0)</f>
        <v>0</v>
      </c>
      <c r="M1282">
        <f>IF('Main Data'!H1282="Girard Perregaux",1,0)</f>
        <v>0</v>
      </c>
      <c r="N1282">
        <f>IF('Main Data'!H1282="Gubelin",1,0)</f>
        <v>0</v>
      </c>
      <c r="O1282">
        <f>IF('Main Data'!H1282="Heuer",1,0)</f>
        <v>0</v>
      </c>
      <c r="P1282">
        <f>IF('Main Data'!H1282="IWC",1,0)</f>
        <v>0</v>
      </c>
      <c r="Q1282">
        <f>IF('Main Data'!H1282="JLC",1,0)</f>
        <v>0</v>
      </c>
      <c r="R1282">
        <f>IF('Main Data'!H1282="Longines",1,0)</f>
        <v>0</v>
      </c>
      <c r="S1282">
        <f>IF('Main Data'!H1282="Movado",1,0)</f>
        <v>0</v>
      </c>
      <c r="T1282">
        <f>IF('Main Data'!H1282="Omega",1,0)</f>
        <v>1</v>
      </c>
      <c r="U1282">
        <f>IF('Main Data'!H1282="Panerai",1,0)</f>
        <v>0</v>
      </c>
      <c r="V1282">
        <f>IF('Main Data'!H1282="Patek",1,0)</f>
        <v>0</v>
      </c>
      <c r="W1282">
        <f>IF('Main Data'!H1282="Rolex",1,0)</f>
        <v>0</v>
      </c>
      <c r="X1282">
        <f>IF('Main Data'!H1282="Tudor",1,0)</f>
        <v>0</v>
      </c>
      <c r="Y1282">
        <f>IF('Main Data'!H1282="Ulysse Nardin",1,0)</f>
        <v>0</v>
      </c>
      <c r="Z1282">
        <f>IF('Main Data'!H1282="Universal Geneve",1,0)</f>
        <v>0</v>
      </c>
      <c r="AA1282">
        <f>IF('Main Data'!H1282="Vacheron",1,0)</f>
        <v>0</v>
      </c>
      <c r="AB1282">
        <f>IF('Main Data'!H1282="Zenith",1,0)</f>
        <v>0</v>
      </c>
      <c r="AC1282">
        <f>IF('Main Data'!J1282="Stainless Steel",1,0)</f>
        <v>1</v>
      </c>
      <c r="AD1282">
        <f>IF('Main Data'!J1282="Two-tone",1,0)</f>
        <v>0</v>
      </c>
      <c r="AE1282">
        <f>IF(OR('Main Data'!J1282="YG 18K",'Main Data'!J1282="YG &lt;18K",'Main Data'!J1282="PG 18K",'Main Data'!J1282="PG &lt;18K",'Main Data'!J1282="WG 18K",'Main Data'!J1282="Mixes of 18K",'Main Data'!J1282="Mixes &lt;18K"),1,0)</f>
        <v>0</v>
      </c>
      <c r="AF1282">
        <f>IF('Main Data'!J1282="Platinum",1,0)</f>
        <v>0</v>
      </c>
      <c r="AG1282">
        <f>IF(OR('Main Data'!J1282="PVD",'Main Data'!J1282="Gold Plate",'Main Data'!J1282="Other"),1,0)</f>
        <v>0</v>
      </c>
      <c r="AH1282">
        <f>IF('Main Data'!N1282="Stainless Steel",1,0)</f>
        <v>0</v>
      </c>
      <c r="AI1282">
        <f>IF('Main Data'!N1282="Leather",1,0)</f>
        <v>1</v>
      </c>
      <c r="AJ1282">
        <f>IF('Main Data'!N1282="Two-tone",1,0)</f>
        <v>0</v>
      </c>
      <c r="AK1282">
        <f>IF(OR('Main Data'!N1282="YG 18K",'Main Data'!N1282="PG 18K",'Main Data'!N1282="WG 18K",'Main Data'!N1282="Mixes of 18K"),1,0)</f>
        <v>0</v>
      </c>
      <c r="AL1282">
        <f>IF(OR(,'Main Data'!N1282="PVD",'Main Data'!N1282="Gold plate"),1,0)</f>
        <v>0</v>
      </c>
      <c r="AM1282">
        <f>IF(OR('Main Data'!AV1282="Yes",'Main Data'!AW1282="Yes",'Main Data'!AU1282="Yes"),1,0)</f>
        <v>0</v>
      </c>
      <c r="AN1282">
        <f>IF(OR(ISTEXT('Main Data'!AX1282), ISTEXT('Main Data'!AY1282)),1,0)</f>
        <v>0</v>
      </c>
      <c r="AO1282">
        <f>IF('Main Data'!AZ1282="Yes",1,0)</f>
        <v>0</v>
      </c>
      <c r="AP1282">
        <f>IF('Main Data'!BA1282="Yes",1,0)</f>
        <v>0</v>
      </c>
      <c r="AQ1282">
        <f>IF('Main Data'!BD1282="Yes",1,0)</f>
        <v>0</v>
      </c>
      <c r="AR1282">
        <f>IF('Main Data'!BE1282="A",1,0)</f>
        <v>0</v>
      </c>
      <c r="AS1282">
        <f>IF('Main Data'!BE1282="AA",1,0)</f>
        <v>1</v>
      </c>
      <c r="AT1282">
        <f>IF('Main Data'!BE1282="AAA",1,0)</f>
        <v>0</v>
      </c>
      <c r="AU1282">
        <f>IF('Main Data'!BE1282="AAAA",1,0)</f>
        <v>0</v>
      </c>
      <c r="AV1282">
        <f>IF('Main Data'!P1282="Yes",1,0)</f>
        <v>0</v>
      </c>
      <c r="AW1282">
        <f>IF('Main Data'!AP1282="Yes",1,0)</f>
        <v>0</v>
      </c>
      <c r="AX1282">
        <f>IF(OR('Main Data'!V1282="Yes", 'Main Data'!W1282="Yes",'Main Data'!X1282="Yes"),1,0)</f>
        <v>0</v>
      </c>
      <c r="AY1282">
        <f>IF(OR('Main Data'!Y1282="Yes",'Main Data'!Z1282="Yes"),1,0)</f>
        <v>0</v>
      </c>
      <c r="AZ1282">
        <f>IF('Main Data'!AR1282="Yes",1,0)</f>
        <v>0</v>
      </c>
      <c r="BA1282">
        <f>IF('Main Data'!AS1282="Yes",1,0)</f>
        <v>0</v>
      </c>
      <c r="BB1282">
        <f>IF('Main Data'!AG1282="Yes",1,0)</f>
        <v>0</v>
      </c>
      <c r="BC1282">
        <f>IF('Main Data'!AB1282="Yes",1,0)</f>
        <v>0</v>
      </c>
      <c r="BD1282">
        <f>IF('Main Data'!AA1282="Yes",1,0)</f>
        <v>0</v>
      </c>
      <c r="BE1282">
        <f>IF('Main Data'!AC1282="Yes",1,0)</f>
        <v>0</v>
      </c>
      <c r="BF1282">
        <f>IF('Main Data'!AF1282="Yes",1,0)</f>
        <v>0</v>
      </c>
      <c r="BG1282">
        <f>IF(OR('Main Data'!AI1282="Yes",'Main Data'!AL1282="Yes"),1,0)</f>
        <v>1</v>
      </c>
      <c r="BH1282">
        <f>IF('Main Data'!AJ1282="Yes",1,0)</f>
        <v>0</v>
      </c>
      <c r="BI1282">
        <f>IF('Main Data'!AK1282="Yes",1,0)</f>
        <v>0</v>
      </c>
      <c r="BJ1282">
        <f>IF('Main Data'!AM1282="Yes",1,0)</f>
        <v>0</v>
      </c>
      <c r="BK1282">
        <f>IF('Main Data'!AQ1282="Yes",1,0)</f>
        <v>0</v>
      </c>
      <c r="BL1282" s="21">
        <f t="shared" si="115"/>
        <v>0</v>
      </c>
      <c r="BM1282" s="21">
        <f t="shared" si="116"/>
        <v>1</v>
      </c>
      <c r="BN1282" s="21">
        <f t="shared" si="117"/>
        <v>0</v>
      </c>
      <c r="BO1282" s="21">
        <f t="shared" si="118"/>
        <v>0</v>
      </c>
      <c r="BP1282" s="21">
        <f t="shared" si="119"/>
        <v>0</v>
      </c>
    </row>
    <row r="1283" spans="1:68" x14ac:dyDescent="0.2">
      <c r="A1283">
        <v>1279</v>
      </c>
      <c r="B1283" s="33">
        <f>'Main Data'!C1283</f>
        <v>43597</v>
      </c>
      <c r="C1283">
        <f>'Main Data'!D1283</f>
        <v>592</v>
      </c>
      <c r="D1283" s="26">
        <f>'Main Data'!E1283</f>
        <v>2400</v>
      </c>
      <c r="E1283" s="26">
        <f>'Main Data'!F1283</f>
        <v>3000</v>
      </c>
      <c r="F1283" s="34">
        <f t="shared" si="114"/>
        <v>7.7832240163360371</v>
      </c>
      <c r="G1283">
        <f>IF('Main Data'!H1283="AP",1,0)</f>
        <v>0</v>
      </c>
      <c r="H1283">
        <f>IF('Main Data'!H1283="Blancpain",1,0)</f>
        <v>0</v>
      </c>
      <c r="I1283">
        <f>IF('Main Data'!H1283="Breguet",1,0)</f>
        <v>0</v>
      </c>
      <c r="J1283">
        <f>IF('Main Data'!H1283="Breitling",1,0)</f>
        <v>0</v>
      </c>
      <c r="K1283">
        <f>IF('Main Data'!H1283="Cartier",1,0)</f>
        <v>0</v>
      </c>
      <c r="L1283">
        <f>IF('Main Data'!H1283="Gallet",1,0)</f>
        <v>0</v>
      </c>
      <c r="M1283">
        <f>IF('Main Data'!H1283="Girard Perregaux",1,0)</f>
        <v>0</v>
      </c>
      <c r="N1283">
        <f>IF('Main Data'!H1283="Gubelin",1,0)</f>
        <v>0</v>
      </c>
      <c r="O1283">
        <f>IF('Main Data'!H1283="Heuer",1,0)</f>
        <v>0</v>
      </c>
      <c r="P1283">
        <f>IF('Main Data'!H1283="IWC",1,0)</f>
        <v>0</v>
      </c>
      <c r="Q1283">
        <f>IF('Main Data'!H1283="JLC",1,0)</f>
        <v>0</v>
      </c>
      <c r="R1283">
        <f>IF('Main Data'!H1283="Longines",1,0)</f>
        <v>0</v>
      </c>
      <c r="S1283">
        <f>IF('Main Data'!H1283="Movado",1,0)</f>
        <v>0</v>
      </c>
      <c r="T1283">
        <f>IF('Main Data'!H1283="Omega",1,0)</f>
        <v>1</v>
      </c>
      <c r="U1283">
        <f>IF('Main Data'!H1283="Panerai",1,0)</f>
        <v>0</v>
      </c>
      <c r="V1283">
        <f>IF('Main Data'!H1283="Patek",1,0)</f>
        <v>0</v>
      </c>
      <c r="W1283">
        <f>IF('Main Data'!H1283="Rolex",1,0)</f>
        <v>0</v>
      </c>
      <c r="X1283">
        <f>IF('Main Data'!H1283="Tudor",1,0)</f>
        <v>0</v>
      </c>
      <c r="Y1283">
        <f>IF('Main Data'!H1283="Ulysse Nardin",1,0)</f>
        <v>0</v>
      </c>
      <c r="Z1283">
        <f>IF('Main Data'!H1283="Universal Geneve",1,0)</f>
        <v>0</v>
      </c>
      <c r="AA1283">
        <f>IF('Main Data'!H1283="Vacheron",1,0)</f>
        <v>0</v>
      </c>
      <c r="AB1283">
        <f>IF('Main Data'!H1283="Zenith",1,0)</f>
        <v>0</v>
      </c>
      <c r="AC1283">
        <f>IF('Main Data'!J1283="Stainless Steel",1,0)</f>
        <v>1</v>
      </c>
      <c r="AD1283">
        <f>IF('Main Data'!J1283="Two-tone",1,0)</f>
        <v>0</v>
      </c>
      <c r="AE1283">
        <f>IF(OR('Main Data'!J1283="YG 18K",'Main Data'!J1283="YG &lt;18K",'Main Data'!J1283="PG 18K",'Main Data'!J1283="PG &lt;18K",'Main Data'!J1283="WG 18K",'Main Data'!J1283="Mixes of 18K",'Main Data'!J1283="Mixes &lt;18K"),1,0)</f>
        <v>0</v>
      </c>
      <c r="AF1283">
        <f>IF('Main Data'!J1283="Platinum",1,0)</f>
        <v>0</v>
      </c>
      <c r="AG1283">
        <f>IF(OR('Main Data'!J1283="PVD",'Main Data'!J1283="Gold Plate",'Main Data'!J1283="Other"),1,0)</f>
        <v>0</v>
      </c>
      <c r="AH1283">
        <f>IF('Main Data'!N1283="Stainless Steel",1,0)</f>
        <v>1</v>
      </c>
      <c r="AI1283">
        <f>IF('Main Data'!N1283="Leather",1,0)</f>
        <v>0</v>
      </c>
      <c r="AJ1283">
        <f>IF('Main Data'!N1283="Two-tone",1,0)</f>
        <v>0</v>
      </c>
      <c r="AK1283">
        <f>IF(OR('Main Data'!N1283="YG 18K",'Main Data'!N1283="PG 18K",'Main Data'!N1283="WG 18K",'Main Data'!N1283="Mixes of 18K"),1,0)</f>
        <v>0</v>
      </c>
      <c r="AL1283">
        <f>IF(OR(,'Main Data'!N1283="PVD",'Main Data'!N1283="Gold plate"),1,0)</f>
        <v>0</v>
      </c>
      <c r="AM1283">
        <f>IF(OR('Main Data'!AV1283="Yes",'Main Data'!AW1283="Yes",'Main Data'!AU1283="Yes"),1,0)</f>
        <v>0</v>
      </c>
      <c r="AN1283">
        <f>IF(OR(ISTEXT('Main Data'!AX1283), ISTEXT('Main Data'!AY1283)),1,0)</f>
        <v>0</v>
      </c>
      <c r="AO1283">
        <f>IF('Main Data'!AZ1283="Yes",1,0)</f>
        <v>0</v>
      </c>
      <c r="AP1283">
        <f>IF('Main Data'!BA1283="Yes",1,0)</f>
        <v>0</v>
      </c>
      <c r="AQ1283">
        <f>IF('Main Data'!BD1283="Yes",1,0)</f>
        <v>0</v>
      </c>
      <c r="AR1283">
        <f>IF('Main Data'!BE1283="A",1,0)</f>
        <v>0</v>
      </c>
      <c r="AS1283">
        <f>IF('Main Data'!BE1283="AA",1,0)</f>
        <v>1</v>
      </c>
      <c r="AT1283">
        <f>IF('Main Data'!BE1283="AAA",1,0)</f>
        <v>0</v>
      </c>
      <c r="AU1283">
        <f>IF('Main Data'!BE1283="AAAA",1,0)</f>
        <v>0</v>
      </c>
      <c r="AV1283">
        <f>IF('Main Data'!P1283="Yes",1,0)</f>
        <v>0</v>
      </c>
      <c r="AW1283">
        <f>IF('Main Data'!AP1283="Yes",1,0)</f>
        <v>0</v>
      </c>
      <c r="AX1283">
        <f>IF(OR('Main Data'!V1283="Yes", 'Main Data'!W1283="Yes",'Main Data'!X1283="Yes"),1,0)</f>
        <v>0</v>
      </c>
      <c r="AY1283">
        <f>IF(OR('Main Data'!Y1283="Yes",'Main Data'!Z1283="Yes"),1,0)</f>
        <v>0</v>
      </c>
      <c r="AZ1283">
        <f>IF('Main Data'!AR1283="Yes",1,0)</f>
        <v>0</v>
      </c>
      <c r="BA1283">
        <f>IF('Main Data'!AS1283="Yes",1,0)</f>
        <v>0</v>
      </c>
      <c r="BB1283">
        <f>IF('Main Data'!AG1283="Yes",1,0)</f>
        <v>0</v>
      </c>
      <c r="BC1283">
        <f>IF('Main Data'!AB1283="Yes",1,0)</f>
        <v>0</v>
      </c>
      <c r="BD1283">
        <f>IF('Main Data'!AA1283="Yes",1,0)</f>
        <v>0</v>
      </c>
      <c r="BE1283">
        <f>IF('Main Data'!AC1283="Yes",1,0)</f>
        <v>1</v>
      </c>
      <c r="BF1283">
        <f>IF('Main Data'!AF1283="Yes",1,0)</f>
        <v>0</v>
      </c>
      <c r="BG1283">
        <f>IF(OR('Main Data'!AI1283="Yes",'Main Data'!AL1283="Yes"),1,0)</f>
        <v>1</v>
      </c>
      <c r="BH1283">
        <f>IF('Main Data'!AJ1283="Yes",1,0)</f>
        <v>0</v>
      </c>
      <c r="BI1283">
        <f>IF('Main Data'!AK1283="Yes",1,0)</f>
        <v>0</v>
      </c>
      <c r="BJ1283">
        <f>IF('Main Data'!AM1283="Yes",1,0)</f>
        <v>0</v>
      </c>
      <c r="BK1283">
        <f>IF('Main Data'!AQ1283="Yes",1,0)</f>
        <v>0</v>
      </c>
      <c r="BL1283" s="21">
        <f t="shared" si="115"/>
        <v>0</v>
      </c>
      <c r="BM1283" s="21">
        <f t="shared" si="116"/>
        <v>1</v>
      </c>
      <c r="BN1283" s="21">
        <f t="shared" si="117"/>
        <v>0</v>
      </c>
      <c r="BO1283" s="21">
        <f t="shared" si="118"/>
        <v>0</v>
      </c>
      <c r="BP1283" s="21">
        <f t="shared" si="119"/>
        <v>0</v>
      </c>
    </row>
    <row r="1284" spans="1:68" x14ac:dyDescent="0.2">
      <c r="A1284">
        <v>1280</v>
      </c>
      <c r="B1284" s="33">
        <f>'Main Data'!C1284</f>
        <v>43597</v>
      </c>
      <c r="C1284">
        <f>'Main Data'!D1284</f>
        <v>600</v>
      </c>
      <c r="D1284" s="26">
        <f>'Main Data'!E1284</f>
        <v>2000</v>
      </c>
      <c r="E1284" s="26">
        <f>'Main Data'!F1284</f>
        <v>2500</v>
      </c>
      <c r="F1284" s="34">
        <f t="shared" si="114"/>
        <v>7.6009024595420822</v>
      </c>
      <c r="G1284">
        <f>IF('Main Data'!H1284="AP",1,0)</f>
        <v>0</v>
      </c>
      <c r="H1284">
        <f>IF('Main Data'!H1284="Blancpain",1,0)</f>
        <v>0</v>
      </c>
      <c r="I1284">
        <f>IF('Main Data'!H1284="Breguet",1,0)</f>
        <v>0</v>
      </c>
      <c r="J1284">
        <f>IF('Main Data'!H1284="Breitling",1,0)</f>
        <v>0</v>
      </c>
      <c r="K1284">
        <f>IF('Main Data'!H1284="Cartier",1,0)</f>
        <v>0</v>
      </c>
      <c r="L1284">
        <f>IF('Main Data'!H1284="Gallet",1,0)</f>
        <v>0</v>
      </c>
      <c r="M1284">
        <f>IF('Main Data'!H1284="Girard Perregaux",1,0)</f>
        <v>0</v>
      </c>
      <c r="N1284">
        <f>IF('Main Data'!H1284="Gubelin",1,0)</f>
        <v>0</v>
      </c>
      <c r="O1284">
        <f>IF('Main Data'!H1284="Heuer",1,0)</f>
        <v>0</v>
      </c>
      <c r="P1284">
        <f>IF('Main Data'!H1284="IWC",1,0)</f>
        <v>1</v>
      </c>
      <c r="Q1284">
        <f>IF('Main Data'!H1284="JLC",1,0)</f>
        <v>0</v>
      </c>
      <c r="R1284">
        <f>IF('Main Data'!H1284="Longines",1,0)</f>
        <v>0</v>
      </c>
      <c r="S1284">
        <f>IF('Main Data'!H1284="Movado",1,0)</f>
        <v>0</v>
      </c>
      <c r="T1284">
        <f>IF('Main Data'!H1284="Omega",1,0)</f>
        <v>0</v>
      </c>
      <c r="U1284">
        <f>IF('Main Data'!H1284="Panerai",1,0)</f>
        <v>0</v>
      </c>
      <c r="V1284">
        <f>IF('Main Data'!H1284="Patek",1,0)</f>
        <v>0</v>
      </c>
      <c r="W1284">
        <f>IF('Main Data'!H1284="Rolex",1,0)</f>
        <v>0</v>
      </c>
      <c r="X1284">
        <f>IF('Main Data'!H1284="Tudor",1,0)</f>
        <v>0</v>
      </c>
      <c r="Y1284">
        <f>IF('Main Data'!H1284="Ulysse Nardin",1,0)</f>
        <v>0</v>
      </c>
      <c r="Z1284">
        <f>IF('Main Data'!H1284="Universal Geneve",1,0)</f>
        <v>0</v>
      </c>
      <c r="AA1284">
        <f>IF('Main Data'!H1284="Vacheron",1,0)</f>
        <v>0</v>
      </c>
      <c r="AB1284">
        <f>IF('Main Data'!H1284="Zenith",1,0)</f>
        <v>0</v>
      </c>
      <c r="AC1284">
        <f>IF('Main Data'!J1284="Stainless Steel",1,0)</f>
        <v>0</v>
      </c>
      <c r="AD1284">
        <f>IF('Main Data'!J1284="Two-tone",1,0)</f>
        <v>0</v>
      </c>
      <c r="AE1284">
        <f>IF(OR('Main Data'!J1284="YG 18K",'Main Data'!J1284="YG &lt;18K",'Main Data'!J1284="PG 18K",'Main Data'!J1284="PG &lt;18K",'Main Data'!J1284="WG 18K",'Main Data'!J1284="Mixes of 18K",'Main Data'!J1284="Mixes &lt;18K"),1,0)</f>
        <v>1</v>
      </c>
      <c r="AF1284">
        <f>IF('Main Data'!J1284="Platinum",1,0)</f>
        <v>0</v>
      </c>
      <c r="AG1284">
        <f>IF(OR('Main Data'!J1284="PVD",'Main Data'!J1284="Gold Plate",'Main Data'!J1284="Other"),1,0)</f>
        <v>0</v>
      </c>
      <c r="AH1284">
        <f>IF('Main Data'!N1284="Stainless Steel",1,0)</f>
        <v>0</v>
      </c>
      <c r="AI1284">
        <f>IF('Main Data'!N1284="Leather",1,0)</f>
        <v>0</v>
      </c>
      <c r="AJ1284">
        <f>IF('Main Data'!N1284="Two-tone",1,0)</f>
        <v>0</v>
      </c>
      <c r="AK1284">
        <f>IF(OR('Main Data'!N1284="YG 18K",'Main Data'!N1284="PG 18K",'Main Data'!N1284="WG 18K",'Main Data'!N1284="Mixes of 18K"),1,0)</f>
        <v>1</v>
      </c>
      <c r="AL1284">
        <f>IF(OR(,'Main Data'!N1284="PVD",'Main Data'!N1284="Gold plate"),1,0)</f>
        <v>0</v>
      </c>
      <c r="AM1284">
        <f>IF(OR('Main Data'!AV1284="Yes",'Main Data'!AW1284="Yes",'Main Data'!AU1284="Yes"),1,0)</f>
        <v>0</v>
      </c>
      <c r="AN1284">
        <f>IF(OR(ISTEXT('Main Data'!AX1284), ISTEXT('Main Data'!AY1284)),1,0)</f>
        <v>0</v>
      </c>
      <c r="AO1284">
        <f>IF('Main Data'!AZ1284="Yes",1,0)</f>
        <v>0</v>
      </c>
      <c r="AP1284">
        <f>IF('Main Data'!BA1284="Yes",1,0)</f>
        <v>0</v>
      </c>
      <c r="AQ1284">
        <f>IF('Main Data'!BD1284="Yes",1,0)</f>
        <v>0</v>
      </c>
      <c r="AR1284">
        <f>IF('Main Data'!BE1284="A",1,0)</f>
        <v>0</v>
      </c>
      <c r="AS1284">
        <f>IF('Main Data'!BE1284="AA",1,0)</f>
        <v>1</v>
      </c>
      <c r="AT1284">
        <f>IF('Main Data'!BE1284="AAA",1,0)</f>
        <v>0</v>
      </c>
      <c r="AU1284">
        <f>IF('Main Data'!BE1284="AAAA",1,0)</f>
        <v>0</v>
      </c>
      <c r="AV1284">
        <f>IF('Main Data'!P1284="Yes",1,0)</f>
        <v>1</v>
      </c>
      <c r="AW1284">
        <f>IF('Main Data'!AP1284="Yes",1,0)</f>
        <v>0</v>
      </c>
      <c r="AX1284">
        <f>IF(OR('Main Data'!V1284="Yes", 'Main Data'!W1284="Yes",'Main Data'!X1284="Yes"),1,0)</f>
        <v>0</v>
      </c>
      <c r="AY1284">
        <f>IF(OR('Main Data'!Y1284="Yes",'Main Data'!Z1284="Yes"),1,0)</f>
        <v>0</v>
      </c>
      <c r="AZ1284">
        <f>IF('Main Data'!AR1284="Yes",1,0)</f>
        <v>0</v>
      </c>
      <c r="BA1284">
        <f>IF('Main Data'!AS1284="Yes",1,0)</f>
        <v>0</v>
      </c>
      <c r="BB1284">
        <f>IF('Main Data'!AG1284="Yes",1,0)</f>
        <v>0</v>
      </c>
      <c r="BC1284">
        <f>IF('Main Data'!AB1284="Yes",1,0)</f>
        <v>0</v>
      </c>
      <c r="BD1284">
        <f>IF('Main Data'!AA1284="Yes",1,0)</f>
        <v>0</v>
      </c>
      <c r="BE1284">
        <f>IF('Main Data'!AC1284="Yes",1,0)</f>
        <v>0</v>
      </c>
      <c r="BF1284">
        <f>IF('Main Data'!AF1284="Yes",1,0)</f>
        <v>0</v>
      </c>
      <c r="BG1284">
        <f>IF(OR('Main Data'!AI1284="Yes",'Main Data'!AL1284="Yes"),1,0)</f>
        <v>0</v>
      </c>
      <c r="BH1284">
        <f>IF('Main Data'!AJ1284="Yes",1,0)</f>
        <v>0</v>
      </c>
      <c r="BI1284">
        <f>IF('Main Data'!AK1284="Yes",1,0)</f>
        <v>0</v>
      </c>
      <c r="BJ1284">
        <f>IF('Main Data'!AM1284="Yes",1,0)</f>
        <v>0</v>
      </c>
      <c r="BK1284">
        <f>IF('Main Data'!AQ1284="Yes",1,0)</f>
        <v>0</v>
      </c>
      <c r="BL1284" s="21">
        <f t="shared" si="115"/>
        <v>0</v>
      </c>
      <c r="BM1284" s="21">
        <f t="shared" si="116"/>
        <v>1</v>
      </c>
      <c r="BN1284" s="21">
        <f t="shared" si="117"/>
        <v>0</v>
      </c>
      <c r="BO1284" s="21">
        <f t="shared" si="118"/>
        <v>0</v>
      </c>
      <c r="BP1284" s="21">
        <f t="shared" si="119"/>
        <v>0</v>
      </c>
    </row>
    <row r="1285" spans="1:68" x14ac:dyDescent="0.2">
      <c r="A1285">
        <v>1281</v>
      </c>
      <c r="B1285" s="33">
        <f>'Main Data'!C1285</f>
        <v>43597</v>
      </c>
      <c r="C1285">
        <f>'Main Data'!D1285</f>
        <v>623</v>
      </c>
      <c r="D1285" s="26">
        <f>'Main Data'!E1285</f>
        <v>3500</v>
      </c>
      <c r="E1285" s="26">
        <f>'Main Data'!F1285</f>
        <v>4375</v>
      </c>
      <c r="F1285" s="34">
        <f t="shared" ref="F1285:F1348" si="120">LN(D1285)</f>
        <v>8.1605182474775049</v>
      </c>
      <c r="G1285">
        <f>IF('Main Data'!H1285="AP",1,0)</f>
        <v>0</v>
      </c>
      <c r="H1285">
        <f>IF('Main Data'!H1285="Blancpain",1,0)</f>
        <v>0</v>
      </c>
      <c r="I1285">
        <f>IF('Main Data'!H1285="Breguet",1,0)</f>
        <v>0</v>
      </c>
      <c r="J1285">
        <f>IF('Main Data'!H1285="Breitling",1,0)</f>
        <v>0</v>
      </c>
      <c r="K1285">
        <f>IF('Main Data'!H1285="Cartier",1,0)</f>
        <v>0</v>
      </c>
      <c r="L1285">
        <f>IF('Main Data'!H1285="Gallet",1,0)</f>
        <v>0</v>
      </c>
      <c r="M1285">
        <f>IF('Main Data'!H1285="Girard Perregaux",1,0)</f>
        <v>0</v>
      </c>
      <c r="N1285">
        <f>IF('Main Data'!H1285="Gubelin",1,0)</f>
        <v>0</v>
      </c>
      <c r="O1285">
        <f>IF('Main Data'!H1285="Heuer",1,0)</f>
        <v>0</v>
      </c>
      <c r="P1285">
        <f>IF('Main Data'!H1285="IWC",1,0)</f>
        <v>0</v>
      </c>
      <c r="Q1285">
        <f>IF('Main Data'!H1285="JLC",1,0)</f>
        <v>1</v>
      </c>
      <c r="R1285">
        <f>IF('Main Data'!H1285="Longines",1,0)</f>
        <v>0</v>
      </c>
      <c r="S1285">
        <f>IF('Main Data'!H1285="Movado",1,0)</f>
        <v>0</v>
      </c>
      <c r="T1285">
        <f>IF('Main Data'!H1285="Omega",1,0)</f>
        <v>0</v>
      </c>
      <c r="U1285">
        <f>IF('Main Data'!H1285="Panerai",1,0)</f>
        <v>0</v>
      </c>
      <c r="V1285">
        <f>IF('Main Data'!H1285="Patek",1,0)</f>
        <v>0</v>
      </c>
      <c r="W1285">
        <f>IF('Main Data'!H1285="Rolex",1,0)</f>
        <v>0</v>
      </c>
      <c r="X1285">
        <f>IF('Main Data'!H1285="Tudor",1,0)</f>
        <v>0</v>
      </c>
      <c r="Y1285">
        <f>IF('Main Data'!H1285="Ulysse Nardin",1,0)</f>
        <v>0</v>
      </c>
      <c r="Z1285">
        <f>IF('Main Data'!H1285="Universal Geneve",1,0)</f>
        <v>0</v>
      </c>
      <c r="AA1285">
        <f>IF('Main Data'!H1285="Vacheron",1,0)</f>
        <v>0</v>
      </c>
      <c r="AB1285">
        <f>IF('Main Data'!H1285="Zenith",1,0)</f>
        <v>0</v>
      </c>
      <c r="AC1285">
        <f>IF('Main Data'!J1285="Stainless Steel",1,0)</f>
        <v>1</v>
      </c>
      <c r="AD1285">
        <f>IF('Main Data'!J1285="Two-tone",1,0)</f>
        <v>0</v>
      </c>
      <c r="AE1285">
        <f>IF(OR('Main Data'!J1285="YG 18K",'Main Data'!J1285="YG &lt;18K",'Main Data'!J1285="PG 18K",'Main Data'!J1285="PG &lt;18K",'Main Data'!J1285="WG 18K",'Main Data'!J1285="Mixes of 18K",'Main Data'!J1285="Mixes &lt;18K"),1,0)</f>
        <v>0</v>
      </c>
      <c r="AF1285">
        <f>IF('Main Data'!J1285="Platinum",1,0)</f>
        <v>0</v>
      </c>
      <c r="AG1285">
        <f>IF(OR('Main Data'!J1285="PVD",'Main Data'!J1285="Gold Plate",'Main Data'!J1285="Other"),1,0)</f>
        <v>0</v>
      </c>
      <c r="AH1285">
        <f>IF('Main Data'!N1285="Stainless Steel",1,0)</f>
        <v>0</v>
      </c>
      <c r="AI1285">
        <f>IF('Main Data'!N1285="Leather",1,0)</f>
        <v>1</v>
      </c>
      <c r="AJ1285">
        <f>IF('Main Data'!N1285="Two-tone",1,0)</f>
        <v>0</v>
      </c>
      <c r="AK1285">
        <f>IF(OR('Main Data'!N1285="YG 18K",'Main Data'!N1285="PG 18K",'Main Data'!N1285="WG 18K",'Main Data'!N1285="Mixes of 18K"),1,0)</f>
        <v>0</v>
      </c>
      <c r="AL1285">
        <f>IF(OR(,'Main Data'!N1285="PVD",'Main Data'!N1285="Gold plate"),1,0)</f>
        <v>0</v>
      </c>
      <c r="AM1285">
        <f>IF(OR('Main Data'!AV1285="Yes",'Main Data'!AW1285="Yes",'Main Data'!AU1285="Yes"),1,0)</f>
        <v>0</v>
      </c>
      <c r="AN1285">
        <f>IF(OR(ISTEXT('Main Data'!AX1285), ISTEXT('Main Data'!AY1285)),1,0)</f>
        <v>0</v>
      </c>
      <c r="AO1285">
        <f>IF('Main Data'!AZ1285="Yes",1,0)</f>
        <v>0</v>
      </c>
      <c r="AP1285">
        <f>IF('Main Data'!BA1285="Yes",1,0)</f>
        <v>0</v>
      </c>
      <c r="AQ1285">
        <f>IF('Main Data'!BD1285="Yes",1,0)</f>
        <v>0</v>
      </c>
      <c r="AR1285">
        <f>IF('Main Data'!BE1285="A",1,0)</f>
        <v>0</v>
      </c>
      <c r="AS1285">
        <f>IF('Main Data'!BE1285="AA",1,0)</f>
        <v>1</v>
      </c>
      <c r="AT1285">
        <f>IF('Main Data'!BE1285="AAA",1,0)</f>
        <v>0</v>
      </c>
      <c r="AU1285">
        <f>IF('Main Data'!BE1285="AAAA",1,0)</f>
        <v>0</v>
      </c>
      <c r="AV1285">
        <f>IF('Main Data'!P1285="Yes",1,0)</f>
        <v>1</v>
      </c>
      <c r="AW1285">
        <f>IF('Main Data'!AP1285="Yes",1,0)</f>
        <v>0</v>
      </c>
      <c r="AX1285">
        <f>IF(OR('Main Data'!V1285="Yes", 'Main Data'!W1285="Yes",'Main Data'!X1285="Yes"),1,0)</f>
        <v>0</v>
      </c>
      <c r="AY1285">
        <f>IF(OR('Main Data'!Y1285="Yes",'Main Data'!Z1285="Yes"),1,0)</f>
        <v>0</v>
      </c>
      <c r="AZ1285">
        <f>IF('Main Data'!AR1285="Yes",1,0)</f>
        <v>1</v>
      </c>
      <c r="BA1285">
        <f>IF('Main Data'!AS1285="Yes",1,0)</f>
        <v>0</v>
      </c>
      <c r="BB1285">
        <f>IF('Main Data'!AG1285="Yes",1,0)</f>
        <v>0</v>
      </c>
      <c r="BC1285">
        <f>IF('Main Data'!AB1285="Yes",1,0)</f>
        <v>0</v>
      </c>
      <c r="BD1285">
        <f>IF('Main Data'!AA1285="Yes",1,0)</f>
        <v>0</v>
      </c>
      <c r="BE1285">
        <f>IF('Main Data'!AC1285="Yes",1,0)</f>
        <v>0</v>
      </c>
      <c r="BF1285">
        <f>IF('Main Data'!AF1285="Yes",1,0)</f>
        <v>0</v>
      </c>
      <c r="BG1285">
        <f>IF(OR('Main Data'!AI1285="Yes",'Main Data'!AL1285="Yes"),1,0)</f>
        <v>0</v>
      </c>
      <c r="BH1285">
        <f>IF('Main Data'!AJ1285="Yes",1,0)</f>
        <v>0</v>
      </c>
      <c r="BI1285">
        <f>IF('Main Data'!AK1285="Yes",1,0)</f>
        <v>0</v>
      </c>
      <c r="BJ1285">
        <f>IF('Main Data'!AM1285="Yes",1,0)</f>
        <v>0</v>
      </c>
      <c r="BK1285">
        <f>IF('Main Data'!AQ1285="Yes",1,0)</f>
        <v>0</v>
      </c>
      <c r="BL1285" s="21">
        <f t="shared" ref="BL1285:BL1348" si="121">IF(AND($B1285&gt;=DATEVALUE("1/1/2018"),$B1285&lt;=DATEVALUE("12/31/2018")),1,0)</f>
        <v>0</v>
      </c>
      <c r="BM1285" s="21">
        <f t="shared" ref="BM1285:BM1348" si="122">IF(AND($B1285&gt;=DATEVALUE("1/1/2019"),$B1285&lt;=DATEVALUE("12/31/2019")),1,0)</f>
        <v>1</v>
      </c>
      <c r="BN1285" s="21">
        <f t="shared" ref="BN1285:BN1348" si="123">IF(AND($B1285&gt;=DATEVALUE("1/1/2020"),$B1285&lt;=DATEVALUE("12/31/2020")),1,0)</f>
        <v>0</v>
      </c>
      <c r="BO1285" s="21">
        <f t="shared" ref="BO1285:BO1348" si="124">IF(AND($B1285&gt;=DATEVALUE("1/1/2021"),$B1285&lt;=DATEVALUE("12/31/2021")),1,0)</f>
        <v>0</v>
      </c>
      <c r="BP1285" s="21">
        <f t="shared" ref="BP1285:BP1348" si="125">IF(AND($B1285&gt;=DATEVALUE("1/1/2022"),$B1285&lt;=DATEVALUE("12/31/2022")),1,0)</f>
        <v>0</v>
      </c>
    </row>
    <row r="1286" spans="1:68" x14ac:dyDescent="0.2">
      <c r="A1286">
        <v>1282</v>
      </c>
      <c r="B1286" s="33">
        <f>'Main Data'!C1286</f>
        <v>43597</v>
      </c>
      <c r="C1286">
        <f>'Main Data'!D1286</f>
        <v>626</v>
      </c>
      <c r="D1286" s="26">
        <f>'Main Data'!E1286</f>
        <v>7000</v>
      </c>
      <c r="E1286" s="26">
        <f>'Main Data'!F1286</f>
        <v>8750</v>
      </c>
      <c r="F1286" s="34">
        <f t="shared" si="120"/>
        <v>8.8536654280374503</v>
      </c>
      <c r="G1286">
        <f>IF('Main Data'!H1286="AP",1,0)</f>
        <v>0</v>
      </c>
      <c r="H1286">
        <f>IF('Main Data'!H1286="Blancpain",1,0)</f>
        <v>0</v>
      </c>
      <c r="I1286">
        <f>IF('Main Data'!H1286="Breguet",1,0)</f>
        <v>0</v>
      </c>
      <c r="J1286">
        <f>IF('Main Data'!H1286="Breitling",1,0)</f>
        <v>0</v>
      </c>
      <c r="K1286">
        <f>IF('Main Data'!H1286="Cartier",1,0)</f>
        <v>0</v>
      </c>
      <c r="L1286">
        <f>IF('Main Data'!H1286="Gallet",1,0)</f>
        <v>0</v>
      </c>
      <c r="M1286">
        <f>IF('Main Data'!H1286="Girard Perregaux",1,0)</f>
        <v>0</v>
      </c>
      <c r="N1286">
        <f>IF('Main Data'!H1286="Gubelin",1,0)</f>
        <v>0</v>
      </c>
      <c r="O1286">
        <f>IF('Main Data'!H1286="Heuer",1,0)</f>
        <v>1</v>
      </c>
      <c r="P1286">
        <f>IF('Main Data'!H1286="IWC",1,0)</f>
        <v>0</v>
      </c>
      <c r="Q1286">
        <f>IF('Main Data'!H1286="JLC",1,0)</f>
        <v>0</v>
      </c>
      <c r="R1286">
        <f>IF('Main Data'!H1286="Longines",1,0)</f>
        <v>0</v>
      </c>
      <c r="S1286">
        <f>IF('Main Data'!H1286="Movado",1,0)</f>
        <v>0</v>
      </c>
      <c r="T1286">
        <f>IF('Main Data'!H1286="Omega",1,0)</f>
        <v>0</v>
      </c>
      <c r="U1286">
        <f>IF('Main Data'!H1286="Panerai",1,0)</f>
        <v>0</v>
      </c>
      <c r="V1286">
        <f>IF('Main Data'!H1286="Patek",1,0)</f>
        <v>0</v>
      </c>
      <c r="W1286">
        <f>IF('Main Data'!H1286="Rolex",1,0)</f>
        <v>0</v>
      </c>
      <c r="X1286">
        <f>IF('Main Data'!H1286="Tudor",1,0)</f>
        <v>0</v>
      </c>
      <c r="Y1286">
        <f>IF('Main Data'!H1286="Ulysse Nardin",1,0)</f>
        <v>0</v>
      </c>
      <c r="Z1286">
        <f>IF('Main Data'!H1286="Universal Geneve",1,0)</f>
        <v>0</v>
      </c>
      <c r="AA1286">
        <f>IF('Main Data'!H1286="Vacheron",1,0)</f>
        <v>0</v>
      </c>
      <c r="AB1286">
        <f>IF('Main Data'!H1286="Zenith",1,0)</f>
        <v>0</v>
      </c>
      <c r="AC1286">
        <f>IF('Main Data'!J1286="Stainless Steel",1,0)</f>
        <v>1</v>
      </c>
      <c r="AD1286">
        <f>IF('Main Data'!J1286="Two-tone",1,0)</f>
        <v>0</v>
      </c>
      <c r="AE1286">
        <f>IF(OR('Main Data'!J1286="YG 18K",'Main Data'!J1286="YG &lt;18K",'Main Data'!J1286="PG 18K",'Main Data'!J1286="PG &lt;18K",'Main Data'!J1286="WG 18K",'Main Data'!J1286="Mixes of 18K",'Main Data'!J1286="Mixes &lt;18K"),1,0)</f>
        <v>0</v>
      </c>
      <c r="AF1286">
        <f>IF('Main Data'!J1286="Platinum",1,0)</f>
        <v>0</v>
      </c>
      <c r="AG1286">
        <f>IF(OR('Main Data'!J1286="PVD",'Main Data'!J1286="Gold Plate",'Main Data'!J1286="Other"),1,0)</f>
        <v>0</v>
      </c>
      <c r="AH1286">
        <f>IF('Main Data'!N1286="Stainless Steel",1,0)</f>
        <v>0</v>
      </c>
      <c r="AI1286">
        <f>IF('Main Data'!N1286="Leather",1,0)</f>
        <v>1</v>
      </c>
      <c r="AJ1286">
        <f>IF('Main Data'!N1286="Two-tone",1,0)</f>
        <v>0</v>
      </c>
      <c r="AK1286">
        <f>IF(OR('Main Data'!N1286="YG 18K",'Main Data'!N1286="PG 18K",'Main Data'!N1286="WG 18K",'Main Data'!N1286="Mixes of 18K"),1,0)</f>
        <v>0</v>
      </c>
      <c r="AL1286">
        <f>IF(OR(,'Main Data'!N1286="PVD",'Main Data'!N1286="Gold plate"),1,0)</f>
        <v>0</v>
      </c>
      <c r="AM1286">
        <f>IF(OR('Main Data'!AV1286="Yes",'Main Data'!AW1286="Yes",'Main Data'!AU1286="Yes"),1,0)</f>
        <v>0</v>
      </c>
      <c r="AN1286">
        <f>IF(OR(ISTEXT('Main Data'!AX1286), ISTEXT('Main Data'!AY1286)),1,0)</f>
        <v>1</v>
      </c>
      <c r="AO1286">
        <f>IF('Main Data'!AZ1286="Yes",1,0)</f>
        <v>0</v>
      </c>
      <c r="AP1286">
        <f>IF('Main Data'!BA1286="Yes",1,0)</f>
        <v>0</v>
      </c>
      <c r="AQ1286">
        <f>IF('Main Data'!BD1286="Yes",1,0)</f>
        <v>0</v>
      </c>
      <c r="AR1286">
        <f>IF('Main Data'!BE1286="A",1,0)</f>
        <v>0</v>
      </c>
      <c r="AS1286">
        <f>IF('Main Data'!BE1286="AA",1,0)</f>
        <v>0</v>
      </c>
      <c r="AT1286">
        <f>IF('Main Data'!BE1286="AAA",1,0)</f>
        <v>1</v>
      </c>
      <c r="AU1286">
        <f>IF('Main Data'!BE1286="AAAA",1,0)</f>
        <v>0</v>
      </c>
      <c r="AV1286">
        <f>IF('Main Data'!P1286="Yes",1,0)</f>
        <v>0</v>
      </c>
      <c r="AW1286">
        <f>IF('Main Data'!AP1286="Yes",1,0)</f>
        <v>0</v>
      </c>
      <c r="AX1286">
        <f>IF(OR('Main Data'!V1286="Yes", 'Main Data'!W1286="Yes",'Main Data'!X1286="Yes"),1,0)</f>
        <v>0</v>
      </c>
      <c r="AY1286">
        <f>IF(OR('Main Data'!Y1286="Yes",'Main Data'!Z1286="Yes"),1,0)</f>
        <v>1</v>
      </c>
      <c r="AZ1286">
        <f>IF('Main Data'!AR1286="Yes",1,0)</f>
        <v>0</v>
      </c>
      <c r="BA1286">
        <f>IF('Main Data'!AS1286="Yes",1,0)</f>
        <v>0</v>
      </c>
      <c r="BB1286">
        <f>IF('Main Data'!AG1286="Yes",1,0)</f>
        <v>0</v>
      </c>
      <c r="BC1286">
        <f>IF('Main Data'!AB1286="Yes",1,0)</f>
        <v>0</v>
      </c>
      <c r="BD1286">
        <f>IF('Main Data'!AA1286="Yes",1,0)</f>
        <v>0</v>
      </c>
      <c r="BE1286">
        <f>IF('Main Data'!AC1286="Yes",1,0)</f>
        <v>0</v>
      </c>
      <c r="BF1286">
        <f>IF('Main Data'!AF1286="Yes",1,0)</f>
        <v>0</v>
      </c>
      <c r="BG1286">
        <f>IF(OR('Main Data'!AI1286="Yes",'Main Data'!AL1286="Yes"),1,0)</f>
        <v>1</v>
      </c>
      <c r="BH1286">
        <f>IF('Main Data'!AJ1286="Yes",1,0)</f>
        <v>0</v>
      </c>
      <c r="BI1286">
        <f>IF('Main Data'!AK1286="Yes",1,0)</f>
        <v>0</v>
      </c>
      <c r="BJ1286">
        <f>IF('Main Data'!AM1286="Yes",1,0)</f>
        <v>0</v>
      </c>
      <c r="BK1286">
        <f>IF('Main Data'!AQ1286="Yes",1,0)</f>
        <v>0</v>
      </c>
      <c r="BL1286" s="21">
        <f t="shared" si="121"/>
        <v>0</v>
      </c>
      <c r="BM1286" s="21">
        <f t="shared" si="122"/>
        <v>1</v>
      </c>
      <c r="BN1286" s="21">
        <f t="shared" si="123"/>
        <v>0</v>
      </c>
      <c r="BO1286" s="21">
        <f t="shared" si="124"/>
        <v>0</v>
      </c>
      <c r="BP1286" s="21">
        <f t="shared" si="125"/>
        <v>0</v>
      </c>
    </row>
    <row r="1287" spans="1:68" x14ac:dyDescent="0.2">
      <c r="A1287">
        <v>1283</v>
      </c>
      <c r="B1287" s="33">
        <f>'Main Data'!C1287</f>
        <v>43597</v>
      </c>
      <c r="C1287">
        <f>'Main Data'!D1287</f>
        <v>627</v>
      </c>
      <c r="D1287" s="26">
        <f>'Main Data'!E1287</f>
        <v>4300</v>
      </c>
      <c r="E1287" s="26">
        <f>'Main Data'!F1287</f>
        <v>5375</v>
      </c>
      <c r="F1287" s="34">
        <f t="shared" si="120"/>
        <v>8.3663703016816537</v>
      </c>
      <c r="G1287">
        <f>IF('Main Data'!H1287="AP",1,0)</f>
        <v>0</v>
      </c>
      <c r="H1287">
        <f>IF('Main Data'!H1287="Blancpain",1,0)</f>
        <v>0</v>
      </c>
      <c r="I1287">
        <f>IF('Main Data'!H1287="Breguet",1,0)</f>
        <v>0</v>
      </c>
      <c r="J1287">
        <f>IF('Main Data'!H1287="Breitling",1,0)</f>
        <v>0</v>
      </c>
      <c r="K1287">
        <f>IF('Main Data'!H1287="Cartier",1,0)</f>
        <v>0</v>
      </c>
      <c r="L1287">
        <f>IF('Main Data'!H1287="Gallet",1,0)</f>
        <v>0</v>
      </c>
      <c r="M1287">
        <f>IF('Main Data'!H1287="Girard Perregaux",1,0)</f>
        <v>0</v>
      </c>
      <c r="N1287">
        <f>IF('Main Data'!H1287="Gubelin",1,0)</f>
        <v>0</v>
      </c>
      <c r="O1287">
        <f>IF('Main Data'!H1287="Heuer",1,0)</f>
        <v>0</v>
      </c>
      <c r="P1287">
        <f>IF('Main Data'!H1287="IWC",1,0)</f>
        <v>0</v>
      </c>
      <c r="Q1287">
        <f>IF('Main Data'!H1287="JLC",1,0)</f>
        <v>0</v>
      </c>
      <c r="R1287">
        <f>IF('Main Data'!H1287="Longines",1,0)</f>
        <v>0</v>
      </c>
      <c r="S1287">
        <f>IF('Main Data'!H1287="Movado",1,0)</f>
        <v>0</v>
      </c>
      <c r="T1287">
        <f>IF('Main Data'!H1287="Omega",1,0)</f>
        <v>0</v>
      </c>
      <c r="U1287">
        <f>IF('Main Data'!H1287="Panerai",1,0)</f>
        <v>0</v>
      </c>
      <c r="V1287">
        <f>IF('Main Data'!H1287="Patek",1,0)</f>
        <v>0</v>
      </c>
      <c r="W1287">
        <f>IF('Main Data'!H1287="Rolex",1,0)</f>
        <v>0</v>
      </c>
      <c r="X1287">
        <f>IF('Main Data'!H1287="Tudor",1,0)</f>
        <v>0</v>
      </c>
      <c r="Y1287">
        <f>IF('Main Data'!H1287="Ulysse Nardin",1,0)</f>
        <v>0</v>
      </c>
      <c r="Z1287">
        <f>IF('Main Data'!H1287="Universal Geneve",1,0)</f>
        <v>1</v>
      </c>
      <c r="AA1287">
        <f>IF('Main Data'!H1287="Vacheron",1,0)</f>
        <v>0</v>
      </c>
      <c r="AB1287">
        <f>IF('Main Data'!H1287="Zenith",1,0)</f>
        <v>0</v>
      </c>
      <c r="AC1287">
        <f>IF('Main Data'!J1287="Stainless Steel",1,0)</f>
        <v>0</v>
      </c>
      <c r="AD1287">
        <f>IF('Main Data'!J1287="Two-tone",1,0)</f>
        <v>0</v>
      </c>
      <c r="AE1287">
        <f>IF(OR('Main Data'!J1287="YG 18K",'Main Data'!J1287="YG &lt;18K",'Main Data'!J1287="PG 18K",'Main Data'!J1287="PG &lt;18K",'Main Data'!J1287="WG 18K",'Main Data'!J1287="Mixes of 18K",'Main Data'!J1287="Mixes &lt;18K"),1,0)</f>
        <v>1</v>
      </c>
      <c r="AF1287">
        <f>IF('Main Data'!J1287="Platinum",1,0)</f>
        <v>0</v>
      </c>
      <c r="AG1287">
        <f>IF(OR('Main Data'!J1287="PVD",'Main Data'!J1287="Gold Plate",'Main Data'!J1287="Other"),1,0)</f>
        <v>0</v>
      </c>
      <c r="AH1287">
        <f>IF('Main Data'!N1287="Stainless Steel",1,0)</f>
        <v>0</v>
      </c>
      <c r="AI1287">
        <f>IF('Main Data'!N1287="Leather",1,0)</f>
        <v>1</v>
      </c>
      <c r="AJ1287">
        <f>IF('Main Data'!N1287="Two-tone",1,0)</f>
        <v>0</v>
      </c>
      <c r="AK1287">
        <f>IF(OR('Main Data'!N1287="YG 18K",'Main Data'!N1287="PG 18K",'Main Data'!N1287="WG 18K",'Main Data'!N1287="Mixes of 18K"),1,0)</f>
        <v>0</v>
      </c>
      <c r="AL1287">
        <f>IF(OR(,'Main Data'!N1287="PVD",'Main Data'!N1287="Gold plate"),1,0)</f>
        <v>0</v>
      </c>
      <c r="AM1287">
        <f>IF(OR('Main Data'!AV1287="Yes",'Main Data'!AW1287="Yes",'Main Data'!AU1287="Yes"),1,0)</f>
        <v>0</v>
      </c>
      <c r="AN1287">
        <f>IF(OR(ISTEXT('Main Data'!AX1287), ISTEXT('Main Data'!AY1287)),1,0)</f>
        <v>0</v>
      </c>
      <c r="AO1287">
        <f>IF('Main Data'!AZ1287="Yes",1,0)</f>
        <v>0</v>
      </c>
      <c r="AP1287">
        <f>IF('Main Data'!BA1287="Yes",1,0)</f>
        <v>0</v>
      </c>
      <c r="AQ1287">
        <f>IF('Main Data'!BD1287="Yes",1,0)</f>
        <v>0</v>
      </c>
      <c r="AR1287">
        <f>IF('Main Data'!BE1287="A",1,0)</f>
        <v>0</v>
      </c>
      <c r="AS1287">
        <f>IF('Main Data'!BE1287="AA",1,0)</f>
        <v>0</v>
      </c>
      <c r="AT1287">
        <f>IF('Main Data'!BE1287="AAA",1,0)</f>
        <v>1</v>
      </c>
      <c r="AU1287">
        <f>IF('Main Data'!BE1287="AAAA",1,0)</f>
        <v>0</v>
      </c>
      <c r="AV1287">
        <f>IF('Main Data'!P1287="Yes",1,0)</f>
        <v>0</v>
      </c>
      <c r="AW1287">
        <f>IF('Main Data'!AP1287="Yes",1,0)</f>
        <v>0</v>
      </c>
      <c r="AX1287">
        <f>IF(OR('Main Data'!V1287="Yes", 'Main Data'!W1287="Yes",'Main Data'!X1287="Yes"),1,0)</f>
        <v>1</v>
      </c>
      <c r="AY1287">
        <f>IF(OR('Main Data'!Y1287="Yes",'Main Data'!Z1287="Yes"),1,0)</f>
        <v>1</v>
      </c>
      <c r="AZ1287">
        <f>IF('Main Data'!AR1287="Yes",1,0)</f>
        <v>0</v>
      </c>
      <c r="BA1287">
        <f>IF('Main Data'!AS1287="Yes",1,0)</f>
        <v>0</v>
      </c>
      <c r="BB1287">
        <f>IF('Main Data'!AG1287="Yes",1,0)</f>
        <v>0</v>
      </c>
      <c r="BC1287">
        <f>IF('Main Data'!AB1287="Yes",1,0)</f>
        <v>0</v>
      </c>
      <c r="BD1287">
        <f>IF('Main Data'!AA1287="Yes",1,0)</f>
        <v>0</v>
      </c>
      <c r="BE1287">
        <f>IF('Main Data'!AC1287="Yes",1,0)</f>
        <v>0</v>
      </c>
      <c r="BF1287">
        <f>IF('Main Data'!AF1287="Yes",1,0)</f>
        <v>0</v>
      </c>
      <c r="BG1287">
        <f>IF(OR('Main Data'!AI1287="Yes",'Main Data'!AL1287="Yes"),1,0)</f>
        <v>1</v>
      </c>
      <c r="BH1287">
        <f>IF('Main Data'!AJ1287="Yes",1,0)</f>
        <v>0</v>
      </c>
      <c r="BI1287">
        <f>IF('Main Data'!AK1287="Yes",1,0)</f>
        <v>0</v>
      </c>
      <c r="BJ1287">
        <f>IF('Main Data'!AM1287="Yes",1,0)</f>
        <v>0</v>
      </c>
      <c r="BK1287">
        <f>IF('Main Data'!AQ1287="Yes",1,0)</f>
        <v>0</v>
      </c>
      <c r="BL1287" s="21">
        <f t="shared" si="121"/>
        <v>0</v>
      </c>
      <c r="BM1287" s="21">
        <f t="shared" si="122"/>
        <v>1</v>
      </c>
      <c r="BN1287" s="21">
        <f t="shared" si="123"/>
        <v>0</v>
      </c>
      <c r="BO1287" s="21">
        <f t="shared" si="124"/>
        <v>0</v>
      </c>
      <c r="BP1287" s="21">
        <f t="shared" si="125"/>
        <v>0</v>
      </c>
    </row>
    <row r="1288" spans="1:68" x14ac:dyDescent="0.2">
      <c r="A1288">
        <v>1284</v>
      </c>
      <c r="B1288" s="33">
        <f>'Main Data'!C1288</f>
        <v>43597</v>
      </c>
      <c r="C1288">
        <f>'Main Data'!D1288</f>
        <v>628</v>
      </c>
      <c r="D1288" s="26">
        <f>'Main Data'!E1288</f>
        <v>2000</v>
      </c>
      <c r="E1288" s="26">
        <f>'Main Data'!F1288</f>
        <v>2500</v>
      </c>
      <c r="F1288" s="34">
        <f t="shared" si="120"/>
        <v>7.6009024595420822</v>
      </c>
      <c r="G1288">
        <f>IF('Main Data'!H1288="AP",1,0)</f>
        <v>0</v>
      </c>
      <c r="H1288">
        <f>IF('Main Data'!H1288="Blancpain",1,0)</f>
        <v>0</v>
      </c>
      <c r="I1288">
        <f>IF('Main Data'!H1288="Breguet",1,0)</f>
        <v>0</v>
      </c>
      <c r="J1288">
        <f>IF('Main Data'!H1288="Breitling",1,0)</f>
        <v>0</v>
      </c>
      <c r="K1288">
        <f>IF('Main Data'!H1288="Cartier",1,0)</f>
        <v>0</v>
      </c>
      <c r="L1288">
        <f>IF('Main Data'!H1288="Gallet",1,0)</f>
        <v>0</v>
      </c>
      <c r="M1288">
        <f>IF('Main Data'!H1288="Girard Perregaux",1,0)</f>
        <v>0</v>
      </c>
      <c r="N1288">
        <f>IF('Main Data'!H1288="Gubelin",1,0)</f>
        <v>0</v>
      </c>
      <c r="O1288">
        <f>IF('Main Data'!H1288="Heuer",1,0)</f>
        <v>0</v>
      </c>
      <c r="P1288">
        <f>IF('Main Data'!H1288="IWC",1,0)</f>
        <v>0</v>
      </c>
      <c r="Q1288">
        <f>IF('Main Data'!H1288="JLC",1,0)</f>
        <v>0</v>
      </c>
      <c r="R1288">
        <f>IF('Main Data'!H1288="Longines",1,0)</f>
        <v>0</v>
      </c>
      <c r="S1288">
        <f>IF('Main Data'!H1288="Movado",1,0)</f>
        <v>0</v>
      </c>
      <c r="T1288">
        <f>IF('Main Data'!H1288="Omega",1,0)</f>
        <v>0</v>
      </c>
      <c r="U1288">
        <f>IF('Main Data'!H1288="Panerai",1,0)</f>
        <v>0</v>
      </c>
      <c r="V1288">
        <f>IF('Main Data'!H1288="Patek",1,0)</f>
        <v>0</v>
      </c>
      <c r="W1288">
        <f>IF('Main Data'!H1288="Rolex",1,0)</f>
        <v>0</v>
      </c>
      <c r="X1288">
        <f>IF('Main Data'!H1288="Tudor",1,0)</f>
        <v>0</v>
      </c>
      <c r="Y1288">
        <f>IF('Main Data'!H1288="Ulysse Nardin",1,0)</f>
        <v>1</v>
      </c>
      <c r="Z1288">
        <f>IF('Main Data'!H1288="Universal Geneve",1,0)</f>
        <v>0</v>
      </c>
      <c r="AA1288">
        <f>IF('Main Data'!H1288="Vacheron",1,0)</f>
        <v>0</v>
      </c>
      <c r="AB1288">
        <f>IF('Main Data'!H1288="Zenith",1,0)</f>
        <v>0</v>
      </c>
      <c r="AC1288">
        <f>IF('Main Data'!J1288="Stainless Steel",1,0)</f>
        <v>0</v>
      </c>
      <c r="AD1288">
        <f>IF('Main Data'!J1288="Two-tone",1,0)</f>
        <v>0</v>
      </c>
      <c r="AE1288">
        <f>IF(OR('Main Data'!J1288="YG 18K",'Main Data'!J1288="YG &lt;18K",'Main Data'!J1288="PG 18K",'Main Data'!J1288="PG &lt;18K",'Main Data'!J1288="WG 18K",'Main Data'!J1288="Mixes of 18K",'Main Data'!J1288="Mixes &lt;18K"),1,0)</f>
        <v>1</v>
      </c>
      <c r="AF1288">
        <f>IF('Main Data'!J1288="Platinum",1,0)</f>
        <v>0</v>
      </c>
      <c r="AG1288">
        <f>IF(OR('Main Data'!J1288="PVD",'Main Data'!J1288="Gold Plate",'Main Data'!J1288="Other"),1,0)</f>
        <v>0</v>
      </c>
      <c r="AH1288">
        <f>IF('Main Data'!N1288="Stainless Steel",1,0)</f>
        <v>0</v>
      </c>
      <c r="AI1288">
        <f>IF('Main Data'!N1288="Leather",1,0)</f>
        <v>1</v>
      </c>
      <c r="AJ1288">
        <f>IF('Main Data'!N1288="Two-tone",1,0)</f>
        <v>0</v>
      </c>
      <c r="AK1288">
        <f>IF(OR('Main Data'!N1288="YG 18K",'Main Data'!N1288="PG 18K",'Main Data'!N1288="WG 18K",'Main Data'!N1288="Mixes of 18K"),1,0)</f>
        <v>0</v>
      </c>
      <c r="AL1288">
        <f>IF(OR(,'Main Data'!N1288="PVD",'Main Data'!N1288="Gold plate"),1,0)</f>
        <v>0</v>
      </c>
      <c r="AM1288">
        <f>IF(OR('Main Data'!AV1288="Yes",'Main Data'!AW1288="Yes",'Main Data'!AU1288="Yes"),1,0)</f>
        <v>0</v>
      </c>
      <c r="AN1288">
        <f>IF(OR(ISTEXT('Main Data'!AX1288), ISTEXT('Main Data'!AY1288)),1,0)</f>
        <v>0</v>
      </c>
      <c r="AO1288">
        <f>IF('Main Data'!AZ1288="Yes",1,0)</f>
        <v>0</v>
      </c>
      <c r="AP1288">
        <f>IF('Main Data'!BA1288="Yes",1,0)</f>
        <v>0</v>
      </c>
      <c r="AQ1288">
        <f>IF('Main Data'!BD1288="Yes",1,0)</f>
        <v>0</v>
      </c>
      <c r="AR1288">
        <f>IF('Main Data'!BE1288="A",1,0)</f>
        <v>0</v>
      </c>
      <c r="AS1288">
        <f>IF('Main Data'!BE1288="AA",1,0)</f>
        <v>0</v>
      </c>
      <c r="AT1288">
        <f>IF('Main Data'!BE1288="AAA",1,0)</f>
        <v>1</v>
      </c>
      <c r="AU1288">
        <f>IF('Main Data'!BE1288="AAAA",1,0)</f>
        <v>0</v>
      </c>
      <c r="AV1288">
        <f>IF('Main Data'!P1288="Yes",1,0)</f>
        <v>0</v>
      </c>
      <c r="AW1288">
        <f>IF('Main Data'!AP1288="Yes",1,0)</f>
        <v>0</v>
      </c>
      <c r="AX1288">
        <f>IF(OR('Main Data'!V1288="Yes", 'Main Data'!W1288="Yes",'Main Data'!X1288="Yes"),1,0)</f>
        <v>0</v>
      </c>
      <c r="AY1288">
        <f>IF(OR('Main Data'!Y1288="Yes",'Main Data'!Z1288="Yes"),1,0)</f>
        <v>0</v>
      </c>
      <c r="AZ1288">
        <f>IF('Main Data'!AR1288="Yes",1,0)</f>
        <v>0</v>
      </c>
      <c r="BA1288">
        <f>IF('Main Data'!AS1288="Yes",1,0)</f>
        <v>0</v>
      </c>
      <c r="BB1288">
        <f>IF('Main Data'!AG1288="Yes",1,0)</f>
        <v>0</v>
      </c>
      <c r="BC1288">
        <f>IF('Main Data'!AB1288="Yes",1,0)</f>
        <v>0</v>
      </c>
      <c r="BD1288">
        <f>IF('Main Data'!AA1288="Yes",1,0)</f>
        <v>0</v>
      </c>
      <c r="BE1288">
        <f>IF('Main Data'!AC1288="Yes",1,0)</f>
        <v>0</v>
      </c>
      <c r="BF1288">
        <f>IF('Main Data'!AF1288="Yes",1,0)</f>
        <v>0</v>
      </c>
      <c r="BG1288">
        <f>IF(OR('Main Data'!AI1288="Yes",'Main Data'!AL1288="Yes"),1,0)</f>
        <v>1</v>
      </c>
      <c r="BH1288">
        <f>IF('Main Data'!AJ1288="Yes",1,0)</f>
        <v>0</v>
      </c>
      <c r="BI1288">
        <f>IF('Main Data'!AK1288="Yes",1,0)</f>
        <v>0</v>
      </c>
      <c r="BJ1288">
        <f>IF('Main Data'!AM1288="Yes",1,0)</f>
        <v>0</v>
      </c>
      <c r="BK1288">
        <f>IF('Main Data'!AQ1288="Yes",1,0)</f>
        <v>0</v>
      </c>
      <c r="BL1288" s="21">
        <f t="shared" si="121"/>
        <v>0</v>
      </c>
      <c r="BM1288" s="21">
        <f t="shared" si="122"/>
        <v>1</v>
      </c>
      <c r="BN1288" s="21">
        <f t="shared" si="123"/>
        <v>0</v>
      </c>
      <c r="BO1288" s="21">
        <f t="shared" si="124"/>
        <v>0</v>
      </c>
      <c r="BP1288" s="21">
        <f t="shared" si="125"/>
        <v>0</v>
      </c>
    </row>
    <row r="1289" spans="1:68" x14ac:dyDescent="0.2">
      <c r="A1289">
        <v>1285</v>
      </c>
      <c r="B1289" s="33">
        <f>'Main Data'!C1289</f>
        <v>43597</v>
      </c>
      <c r="C1289">
        <f>'Main Data'!D1289</f>
        <v>629</v>
      </c>
      <c r="D1289" s="26">
        <f>'Main Data'!E1289</f>
        <v>19000</v>
      </c>
      <c r="E1289" s="26">
        <f>'Main Data'!F1289</f>
        <v>23750</v>
      </c>
      <c r="F1289" s="34">
        <f t="shared" si="120"/>
        <v>9.8521942581485771</v>
      </c>
      <c r="G1289">
        <f>IF('Main Data'!H1289="AP",1,0)</f>
        <v>0</v>
      </c>
      <c r="H1289">
        <f>IF('Main Data'!H1289="Blancpain",1,0)</f>
        <v>0</v>
      </c>
      <c r="I1289">
        <f>IF('Main Data'!H1289="Breguet",1,0)</f>
        <v>0</v>
      </c>
      <c r="J1289">
        <f>IF('Main Data'!H1289="Breitling",1,0)</f>
        <v>0</v>
      </c>
      <c r="K1289">
        <f>IF('Main Data'!H1289="Cartier",1,0)</f>
        <v>0</v>
      </c>
      <c r="L1289">
        <f>IF('Main Data'!H1289="Gallet",1,0)</f>
        <v>0</v>
      </c>
      <c r="M1289">
        <f>IF('Main Data'!H1289="Girard Perregaux",1,0)</f>
        <v>0</v>
      </c>
      <c r="N1289">
        <f>IF('Main Data'!H1289="Gubelin",1,0)</f>
        <v>0</v>
      </c>
      <c r="O1289">
        <f>IF('Main Data'!H1289="Heuer",1,0)</f>
        <v>0</v>
      </c>
      <c r="P1289">
        <f>IF('Main Data'!H1289="IWC",1,0)</f>
        <v>0</v>
      </c>
      <c r="Q1289">
        <f>IF('Main Data'!H1289="JLC",1,0)</f>
        <v>1</v>
      </c>
      <c r="R1289">
        <f>IF('Main Data'!H1289="Longines",1,0)</f>
        <v>0</v>
      </c>
      <c r="S1289">
        <f>IF('Main Data'!H1289="Movado",1,0)</f>
        <v>0</v>
      </c>
      <c r="T1289">
        <f>IF('Main Data'!H1289="Omega",1,0)</f>
        <v>0</v>
      </c>
      <c r="U1289">
        <f>IF('Main Data'!H1289="Panerai",1,0)</f>
        <v>0</v>
      </c>
      <c r="V1289">
        <f>IF('Main Data'!H1289="Patek",1,0)</f>
        <v>0</v>
      </c>
      <c r="W1289">
        <f>IF('Main Data'!H1289="Rolex",1,0)</f>
        <v>0</v>
      </c>
      <c r="X1289">
        <f>IF('Main Data'!H1289="Tudor",1,0)</f>
        <v>0</v>
      </c>
      <c r="Y1289">
        <f>IF('Main Data'!H1289="Ulysse Nardin",1,0)</f>
        <v>0</v>
      </c>
      <c r="Z1289">
        <f>IF('Main Data'!H1289="Universal Geneve",1,0)</f>
        <v>0</v>
      </c>
      <c r="AA1289">
        <f>IF('Main Data'!H1289="Vacheron",1,0)</f>
        <v>0</v>
      </c>
      <c r="AB1289">
        <f>IF('Main Data'!H1289="Zenith",1,0)</f>
        <v>0</v>
      </c>
      <c r="AC1289">
        <f>IF('Main Data'!J1289="Stainless Steel",1,0)</f>
        <v>1</v>
      </c>
      <c r="AD1289">
        <f>IF('Main Data'!J1289="Two-tone",1,0)</f>
        <v>0</v>
      </c>
      <c r="AE1289">
        <f>IF(OR('Main Data'!J1289="YG 18K",'Main Data'!J1289="YG &lt;18K",'Main Data'!J1289="PG 18K",'Main Data'!J1289="PG &lt;18K",'Main Data'!J1289="WG 18K",'Main Data'!J1289="Mixes of 18K",'Main Data'!J1289="Mixes &lt;18K"),1,0)</f>
        <v>0</v>
      </c>
      <c r="AF1289">
        <f>IF('Main Data'!J1289="Platinum",1,0)</f>
        <v>0</v>
      </c>
      <c r="AG1289">
        <f>IF(OR('Main Data'!J1289="PVD",'Main Data'!J1289="Gold Plate",'Main Data'!J1289="Other"),1,0)</f>
        <v>0</v>
      </c>
      <c r="AH1289">
        <f>IF('Main Data'!N1289="Stainless Steel",1,0)</f>
        <v>0</v>
      </c>
      <c r="AI1289">
        <f>IF('Main Data'!N1289="Leather",1,0)</f>
        <v>1</v>
      </c>
      <c r="AJ1289">
        <f>IF('Main Data'!N1289="Two-tone",1,0)</f>
        <v>0</v>
      </c>
      <c r="AK1289">
        <f>IF(OR('Main Data'!N1289="YG 18K",'Main Data'!N1289="PG 18K",'Main Data'!N1289="WG 18K",'Main Data'!N1289="Mixes of 18K"),1,0)</f>
        <v>0</v>
      </c>
      <c r="AL1289">
        <f>IF(OR(,'Main Data'!N1289="PVD",'Main Data'!N1289="Gold plate"),1,0)</f>
        <v>0</v>
      </c>
      <c r="AM1289">
        <f>IF(OR('Main Data'!AV1289="Yes",'Main Data'!AW1289="Yes",'Main Data'!AU1289="Yes"),1,0)</f>
        <v>0</v>
      </c>
      <c r="AN1289">
        <f>IF(OR(ISTEXT('Main Data'!AX1289), ISTEXT('Main Data'!AY1289)),1,0)</f>
        <v>0</v>
      </c>
      <c r="AO1289">
        <f>IF('Main Data'!AZ1289="Yes",1,0)</f>
        <v>0</v>
      </c>
      <c r="AP1289">
        <f>IF('Main Data'!BA1289="Yes",1,0)</f>
        <v>0</v>
      </c>
      <c r="AQ1289">
        <f>IF('Main Data'!BD1289="Yes",1,0)</f>
        <v>0</v>
      </c>
      <c r="AR1289">
        <f>IF('Main Data'!BE1289="A",1,0)</f>
        <v>0</v>
      </c>
      <c r="AS1289">
        <f>IF('Main Data'!BE1289="AA",1,0)</f>
        <v>0</v>
      </c>
      <c r="AT1289">
        <f>IF('Main Data'!BE1289="AAA",1,0)</f>
        <v>1</v>
      </c>
      <c r="AU1289">
        <f>IF('Main Data'!BE1289="AAAA",1,0)</f>
        <v>0</v>
      </c>
      <c r="AV1289">
        <f>IF('Main Data'!P1289="Yes",1,0)</f>
        <v>0</v>
      </c>
      <c r="AW1289">
        <f>IF('Main Data'!AP1289="Yes",1,0)</f>
        <v>0</v>
      </c>
      <c r="AX1289">
        <f>IF(OR('Main Data'!V1289="Yes", 'Main Data'!W1289="Yes",'Main Data'!X1289="Yes"),1,0)</f>
        <v>1</v>
      </c>
      <c r="AY1289">
        <f>IF(OR('Main Data'!Y1289="Yes",'Main Data'!Z1289="Yes"),1,0)</f>
        <v>0</v>
      </c>
      <c r="AZ1289">
        <f>IF('Main Data'!AR1289="Yes",1,0)</f>
        <v>0</v>
      </c>
      <c r="BA1289">
        <f>IF('Main Data'!AS1289="Yes",1,0)</f>
        <v>1</v>
      </c>
      <c r="BB1289">
        <f>IF('Main Data'!AG1289="Yes",1,0)</f>
        <v>0</v>
      </c>
      <c r="BC1289">
        <f>IF('Main Data'!AB1289="Yes",1,0)</f>
        <v>0</v>
      </c>
      <c r="BD1289">
        <f>IF('Main Data'!AA1289="Yes",1,0)</f>
        <v>1</v>
      </c>
      <c r="BE1289">
        <f>IF('Main Data'!AC1289="Yes",1,0)</f>
        <v>0</v>
      </c>
      <c r="BF1289">
        <f>IF('Main Data'!AF1289="Yes",1,0)</f>
        <v>0</v>
      </c>
      <c r="BG1289">
        <f>IF(OR('Main Data'!AI1289="Yes",'Main Data'!AL1289="Yes"),1,0)</f>
        <v>0</v>
      </c>
      <c r="BH1289">
        <f>IF('Main Data'!AJ1289="Yes",1,0)</f>
        <v>0</v>
      </c>
      <c r="BI1289">
        <f>IF('Main Data'!AK1289="Yes",1,0)</f>
        <v>0</v>
      </c>
      <c r="BJ1289">
        <f>IF('Main Data'!AM1289="Yes",1,0)</f>
        <v>0</v>
      </c>
      <c r="BK1289">
        <f>IF('Main Data'!AQ1289="Yes",1,0)</f>
        <v>0</v>
      </c>
      <c r="BL1289" s="21">
        <f t="shared" si="121"/>
        <v>0</v>
      </c>
      <c r="BM1289" s="21">
        <f t="shared" si="122"/>
        <v>1</v>
      </c>
      <c r="BN1289" s="21">
        <f t="shared" si="123"/>
        <v>0</v>
      </c>
      <c r="BO1289" s="21">
        <f t="shared" si="124"/>
        <v>0</v>
      </c>
      <c r="BP1289" s="21">
        <f t="shared" si="125"/>
        <v>0</v>
      </c>
    </row>
    <row r="1290" spans="1:68" x14ac:dyDescent="0.2">
      <c r="A1290">
        <v>1286</v>
      </c>
      <c r="B1290" s="33">
        <f>'Main Data'!C1290</f>
        <v>43597</v>
      </c>
      <c r="C1290">
        <f>'Main Data'!D1290</f>
        <v>631</v>
      </c>
      <c r="D1290" s="26">
        <f>'Main Data'!E1290</f>
        <v>2000</v>
      </c>
      <c r="E1290" s="26">
        <f>'Main Data'!F1290</f>
        <v>2500</v>
      </c>
      <c r="F1290" s="34">
        <f t="shared" si="120"/>
        <v>7.6009024595420822</v>
      </c>
      <c r="G1290">
        <f>IF('Main Data'!H1290="AP",1,0)</f>
        <v>0</v>
      </c>
      <c r="H1290">
        <f>IF('Main Data'!H1290="Blancpain",1,0)</f>
        <v>0</v>
      </c>
      <c r="I1290">
        <f>IF('Main Data'!H1290="Breguet",1,0)</f>
        <v>0</v>
      </c>
      <c r="J1290">
        <f>IF('Main Data'!H1290="Breitling",1,0)</f>
        <v>0</v>
      </c>
      <c r="K1290">
        <f>IF('Main Data'!H1290="Cartier",1,0)</f>
        <v>0</v>
      </c>
      <c r="L1290">
        <f>IF('Main Data'!H1290="Gallet",1,0)</f>
        <v>0</v>
      </c>
      <c r="M1290">
        <f>IF('Main Data'!H1290="Girard Perregaux",1,0)</f>
        <v>0</v>
      </c>
      <c r="N1290">
        <f>IF('Main Data'!H1290="Gubelin",1,0)</f>
        <v>0</v>
      </c>
      <c r="O1290">
        <f>IF('Main Data'!H1290="Heuer",1,0)</f>
        <v>0</v>
      </c>
      <c r="P1290">
        <f>IF('Main Data'!H1290="IWC",1,0)</f>
        <v>0</v>
      </c>
      <c r="Q1290">
        <f>IF('Main Data'!H1290="JLC",1,0)</f>
        <v>0</v>
      </c>
      <c r="R1290">
        <f>IF('Main Data'!H1290="Longines",1,0)</f>
        <v>0</v>
      </c>
      <c r="S1290">
        <f>IF('Main Data'!H1290="Movado",1,0)</f>
        <v>0</v>
      </c>
      <c r="T1290">
        <f>IF('Main Data'!H1290="Omega",1,0)</f>
        <v>0</v>
      </c>
      <c r="U1290">
        <f>IF('Main Data'!H1290="Panerai",1,0)</f>
        <v>0</v>
      </c>
      <c r="V1290">
        <f>IF('Main Data'!H1290="Patek",1,0)</f>
        <v>0</v>
      </c>
      <c r="W1290">
        <f>IF('Main Data'!H1290="Rolex",1,0)</f>
        <v>0</v>
      </c>
      <c r="X1290">
        <f>IF('Main Data'!H1290="Tudor",1,0)</f>
        <v>0</v>
      </c>
      <c r="Y1290">
        <f>IF('Main Data'!H1290="Ulysse Nardin",1,0)</f>
        <v>0</v>
      </c>
      <c r="Z1290">
        <f>IF('Main Data'!H1290="Universal Geneve",1,0)</f>
        <v>1</v>
      </c>
      <c r="AA1290">
        <f>IF('Main Data'!H1290="Vacheron",1,0)</f>
        <v>0</v>
      </c>
      <c r="AB1290">
        <f>IF('Main Data'!H1290="Zenith",1,0)</f>
        <v>0</v>
      </c>
      <c r="AC1290">
        <f>IF('Main Data'!J1290="Stainless Steel",1,0)</f>
        <v>0</v>
      </c>
      <c r="AD1290">
        <f>IF('Main Data'!J1290="Two-tone",1,0)</f>
        <v>0</v>
      </c>
      <c r="AE1290">
        <f>IF(OR('Main Data'!J1290="YG 18K",'Main Data'!J1290="YG &lt;18K",'Main Data'!J1290="PG 18K",'Main Data'!J1290="PG &lt;18K",'Main Data'!J1290="WG 18K",'Main Data'!J1290="Mixes of 18K",'Main Data'!J1290="Mixes &lt;18K"),1,0)</f>
        <v>1</v>
      </c>
      <c r="AF1290">
        <f>IF('Main Data'!J1290="Platinum",1,0)</f>
        <v>0</v>
      </c>
      <c r="AG1290">
        <f>IF(OR('Main Data'!J1290="PVD",'Main Data'!J1290="Gold Plate",'Main Data'!J1290="Other"),1,0)</f>
        <v>0</v>
      </c>
      <c r="AH1290">
        <f>IF('Main Data'!N1290="Stainless Steel",1,0)</f>
        <v>0</v>
      </c>
      <c r="AI1290">
        <f>IF('Main Data'!N1290="Leather",1,0)</f>
        <v>1</v>
      </c>
      <c r="AJ1290">
        <f>IF('Main Data'!N1290="Two-tone",1,0)</f>
        <v>0</v>
      </c>
      <c r="AK1290">
        <f>IF(OR('Main Data'!N1290="YG 18K",'Main Data'!N1290="PG 18K",'Main Data'!N1290="WG 18K",'Main Data'!N1290="Mixes of 18K"),1,0)</f>
        <v>0</v>
      </c>
      <c r="AL1290">
        <f>IF(OR(,'Main Data'!N1290="PVD",'Main Data'!N1290="Gold plate"),1,0)</f>
        <v>0</v>
      </c>
      <c r="AM1290">
        <f>IF(OR('Main Data'!AV1290="Yes",'Main Data'!AW1290="Yes",'Main Data'!AU1290="Yes"),1,0)</f>
        <v>0</v>
      </c>
      <c r="AN1290">
        <f>IF(OR(ISTEXT('Main Data'!AX1290), ISTEXT('Main Data'!AY1290)),1,0)</f>
        <v>0</v>
      </c>
      <c r="AO1290">
        <f>IF('Main Data'!AZ1290="Yes",1,0)</f>
        <v>0</v>
      </c>
      <c r="AP1290">
        <f>IF('Main Data'!BA1290="Yes",1,0)</f>
        <v>0</v>
      </c>
      <c r="AQ1290">
        <f>IF('Main Data'!BD1290="Yes",1,0)</f>
        <v>0</v>
      </c>
      <c r="AR1290">
        <f>IF('Main Data'!BE1290="A",1,0)</f>
        <v>0</v>
      </c>
      <c r="AS1290">
        <f>IF('Main Data'!BE1290="AA",1,0)</f>
        <v>1</v>
      </c>
      <c r="AT1290">
        <f>IF('Main Data'!BE1290="AAA",1,0)</f>
        <v>0</v>
      </c>
      <c r="AU1290">
        <f>IF('Main Data'!BE1290="AAAA",1,0)</f>
        <v>0</v>
      </c>
      <c r="AV1290">
        <f>IF('Main Data'!P1290="Yes",1,0)</f>
        <v>0</v>
      </c>
      <c r="AW1290">
        <f>IF('Main Data'!AP1290="Yes",1,0)</f>
        <v>0</v>
      </c>
      <c r="AX1290">
        <f>IF(OR('Main Data'!V1290="Yes", 'Main Data'!W1290="Yes",'Main Data'!X1290="Yes"),1,0)</f>
        <v>0</v>
      </c>
      <c r="AY1290">
        <f>IF(OR('Main Data'!Y1290="Yes",'Main Data'!Z1290="Yes"),1,0)</f>
        <v>0</v>
      </c>
      <c r="AZ1290">
        <f>IF('Main Data'!AR1290="Yes",1,0)</f>
        <v>0</v>
      </c>
      <c r="BA1290">
        <f>IF('Main Data'!AS1290="Yes",1,0)</f>
        <v>0</v>
      </c>
      <c r="BB1290">
        <f>IF('Main Data'!AG1290="Yes",1,0)</f>
        <v>0</v>
      </c>
      <c r="BC1290">
        <f>IF('Main Data'!AB1290="Yes",1,0)</f>
        <v>0</v>
      </c>
      <c r="BD1290">
        <f>IF('Main Data'!AA1290="Yes",1,0)</f>
        <v>0</v>
      </c>
      <c r="BE1290">
        <f>IF('Main Data'!AC1290="Yes",1,0)</f>
        <v>0</v>
      </c>
      <c r="BF1290">
        <f>IF('Main Data'!AF1290="Yes",1,0)</f>
        <v>0</v>
      </c>
      <c r="BG1290">
        <f>IF(OR('Main Data'!AI1290="Yes",'Main Data'!AL1290="Yes"),1,0)</f>
        <v>1</v>
      </c>
      <c r="BH1290">
        <f>IF('Main Data'!AJ1290="Yes",1,0)</f>
        <v>0</v>
      </c>
      <c r="BI1290">
        <f>IF('Main Data'!AK1290="Yes",1,0)</f>
        <v>0</v>
      </c>
      <c r="BJ1290">
        <f>IF('Main Data'!AM1290="Yes",1,0)</f>
        <v>0</v>
      </c>
      <c r="BK1290">
        <f>IF('Main Data'!AQ1290="Yes",1,0)</f>
        <v>0</v>
      </c>
      <c r="BL1290" s="21">
        <f t="shared" si="121"/>
        <v>0</v>
      </c>
      <c r="BM1290" s="21">
        <f t="shared" si="122"/>
        <v>1</v>
      </c>
      <c r="BN1290" s="21">
        <f t="shared" si="123"/>
        <v>0</v>
      </c>
      <c r="BO1290" s="21">
        <f t="shared" si="124"/>
        <v>0</v>
      </c>
      <c r="BP1290" s="21">
        <f t="shared" si="125"/>
        <v>0</v>
      </c>
    </row>
    <row r="1291" spans="1:68" x14ac:dyDescent="0.2">
      <c r="A1291">
        <v>1287</v>
      </c>
      <c r="B1291" s="33">
        <f>'Main Data'!C1291</f>
        <v>43597</v>
      </c>
      <c r="C1291">
        <f>'Main Data'!D1291</f>
        <v>634</v>
      </c>
      <c r="D1291" s="26">
        <f>'Main Data'!E1291</f>
        <v>16500</v>
      </c>
      <c r="E1291" s="26">
        <f>'Main Data'!F1291</f>
        <v>20625</v>
      </c>
      <c r="F1291" s="34">
        <f t="shared" si="120"/>
        <v>9.7111156598886712</v>
      </c>
      <c r="G1291">
        <f>IF('Main Data'!H1291="AP",1,0)</f>
        <v>0</v>
      </c>
      <c r="H1291">
        <f>IF('Main Data'!H1291="Blancpain",1,0)</f>
        <v>0</v>
      </c>
      <c r="I1291">
        <f>IF('Main Data'!H1291="Breguet",1,0)</f>
        <v>1</v>
      </c>
      <c r="J1291">
        <f>IF('Main Data'!H1291="Breitling",1,0)</f>
        <v>0</v>
      </c>
      <c r="K1291">
        <f>IF('Main Data'!H1291="Cartier",1,0)</f>
        <v>0</v>
      </c>
      <c r="L1291">
        <f>IF('Main Data'!H1291="Gallet",1,0)</f>
        <v>0</v>
      </c>
      <c r="M1291">
        <f>IF('Main Data'!H1291="Girard Perregaux",1,0)</f>
        <v>0</v>
      </c>
      <c r="N1291">
        <f>IF('Main Data'!H1291="Gubelin",1,0)</f>
        <v>0</v>
      </c>
      <c r="O1291">
        <f>IF('Main Data'!H1291="Heuer",1,0)</f>
        <v>0</v>
      </c>
      <c r="P1291">
        <f>IF('Main Data'!H1291="IWC",1,0)</f>
        <v>0</v>
      </c>
      <c r="Q1291">
        <f>IF('Main Data'!H1291="JLC",1,0)</f>
        <v>0</v>
      </c>
      <c r="R1291">
        <f>IF('Main Data'!H1291="Longines",1,0)</f>
        <v>0</v>
      </c>
      <c r="S1291">
        <f>IF('Main Data'!H1291="Movado",1,0)</f>
        <v>0</v>
      </c>
      <c r="T1291">
        <f>IF('Main Data'!H1291="Omega",1,0)</f>
        <v>0</v>
      </c>
      <c r="U1291">
        <f>IF('Main Data'!H1291="Panerai",1,0)</f>
        <v>0</v>
      </c>
      <c r="V1291">
        <f>IF('Main Data'!H1291="Patek",1,0)</f>
        <v>0</v>
      </c>
      <c r="W1291">
        <f>IF('Main Data'!H1291="Rolex",1,0)</f>
        <v>0</v>
      </c>
      <c r="X1291">
        <f>IF('Main Data'!H1291="Tudor",1,0)</f>
        <v>0</v>
      </c>
      <c r="Y1291">
        <f>IF('Main Data'!H1291="Ulysse Nardin",1,0)</f>
        <v>0</v>
      </c>
      <c r="Z1291">
        <f>IF('Main Data'!H1291="Universal Geneve",1,0)</f>
        <v>0</v>
      </c>
      <c r="AA1291">
        <f>IF('Main Data'!H1291="Vacheron",1,0)</f>
        <v>0</v>
      </c>
      <c r="AB1291">
        <f>IF('Main Data'!H1291="Zenith",1,0)</f>
        <v>0</v>
      </c>
      <c r="AC1291">
        <f>IF('Main Data'!J1291="Stainless Steel",1,0)</f>
        <v>1</v>
      </c>
      <c r="AD1291">
        <f>IF('Main Data'!J1291="Two-tone",1,0)</f>
        <v>0</v>
      </c>
      <c r="AE1291">
        <f>IF(OR('Main Data'!J1291="YG 18K",'Main Data'!J1291="YG &lt;18K",'Main Data'!J1291="PG 18K",'Main Data'!J1291="PG &lt;18K",'Main Data'!J1291="WG 18K",'Main Data'!J1291="Mixes of 18K",'Main Data'!J1291="Mixes &lt;18K"),1,0)</f>
        <v>0</v>
      </c>
      <c r="AF1291">
        <f>IF('Main Data'!J1291="Platinum",1,0)</f>
        <v>0</v>
      </c>
      <c r="AG1291">
        <f>IF(OR('Main Data'!J1291="PVD",'Main Data'!J1291="Gold Plate",'Main Data'!J1291="Other"),1,0)</f>
        <v>0</v>
      </c>
      <c r="AH1291">
        <f>IF('Main Data'!N1291="Stainless Steel",1,0)</f>
        <v>1</v>
      </c>
      <c r="AI1291">
        <f>IF('Main Data'!N1291="Leather",1,0)</f>
        <v>0</v>
      </c>
      <c r="AJ1291">
        <f>IF('Main Data'!N1291="Two-tone",1,0)</f>
        <v>0</v>
      </c>
      <c r="AK1291">
        <f>IF(OR('Main Data'!N1291="YG 18K",'Main Data'!N1291="PG 18K",'Main Data'!N1291="WG 18K",'Main Data'!N1291="Mixes of 18K"),1,0)</f>
        <v>0</v>
      </c>
      <c r="AL1291">
        <f>IF(OR(,'Main Data'!N1291="PVD",'Main Data'!N1291="Gold plate"),1,0)</f>
        <v>0</v>
      </c>
      <c r="AM1291">
        <f>IF(OR('Main Data'!AV1291="Yes",'Main Data'!AW1291="Yes",'Main Data'!AU1291="Yes"),1,0)</f>
        <v>0</v>
      </c>
      <c r="AN1291">
        <f>IF(OR(ISTEXT('Main Data'!AX1291), ISTEXT('Main Data'!AY1291)),1,0)</f>
        <v>0</v>
      </c>
      <c r="AO1291">
        <f>IF('Main Data'!AZ1291="Yes",1,0)</f>
        <v>0</v>
      </c>
      <c r="AP1291">
        <f>IF('Main Data'!BA1291="Yes",1,0)</f>
        <v>0</v>
      </c>
      <c r="AQ1291">
        <f>IF('Main Data'!BD1291="Yes",1,0)</f>
        <v>0</v>
      </c>
      <c r="AR1291">
        <f>IF('Main Data'!BE1291="A",1,0)</f>
        <v>0</v>
      </c>
      <c r="AS1291">
        <f>IF('Main Data'!BE1291="AA",1,0)</f>
        <v>1</v>
      </c>
      <c r="AT1291">
        <f>IF('Main Data'!BE1291="AAA",1,0)</f>
        <v>0</v>
      </c>
      <c r="AU1291">
        <f>IF('Main Data'!BE1291="AAAA",1,0)</f>
        <v>0</v>
      </c>
      <c r="AV1291">
        <f>IF('Main Data'!P1291="Yes",1,0)</f>
        <v>0</v>
      </c>
      <c r="AW1291">
        <f>IF('Main Data'!AP1291="Yes",1,0)</f>
        <v>0</v>
      </c>
      <c r="AX1291">
        <f>IF(OR('Main Data'!V1291="Yes", 'Main Data'!W1291="Yes",'Main Data'!X1291="Yes"),1,0)</f>
        <v>0</v>
      </c>
      <c r="AY1291">
        <f>IF(OR('Main Data'!Y1291="Yes",'Main Data'!Z1291="Yes"),1,0)</f>
        <v>0</v>
      </c>
      <c r="AZ1291">
        <f>IF('Main Data'!AR1291="Yes",1,0)</f>
        <v>0</v>
      </c>
      <c r="BA1291">
        <f>IF('Main Data'!AS1291="Yes",1,0)</f>
        <v>0</v>
      </c>
      <c r="BB1291">
        <f>IF('Main Data'!AG1291="Yes",1,0)</f>
        <v>0</v>
      </c>
      <c r="BC1291">
        <f>IF('Main Data'!AB1291="Yes",1,0)</f>
        <v>0</v>
      </c>
      <c r="BD1291">
        <f>IF('Main Data'!AA1291="Yes",1,0)</f>
        <v>0</v>
      </c>
      <c r="BE1291">
        <f>IF('Main Data'!AC1291="Yes",1,0)</f>
        <v>0</v>
      </c>
      <c r="BF1291">
        <f>IF('Main Data'!AF1291="Yes",1,0)</f>
        <v>0</v>
      </c>
      <c r="BG1291">
        <f>IF(OR('Main Data'!AI1291="Yes",'Main Data'!AL1291="Yes"),1,0)</f>
        <v>0</v>
      </c>
      <c r="BH1291">
        <f>IF('Main Data'!AJ1291="Yes",1,0)</f>
        <v>1</v>
      </c>
      <c r="BI1291">
        <f>IF('Main Data'!AK1291="Yes",1,0)</f>
        <v>0</v>
      </c>
      <c r="BJ1291">
        <f>IF('Main Data'!AM1291="Yes",1,0)</f>
        <v>0</v>
      </c>
      <c r="BK1291">
        <f>IF('Main Data'!AQ1291="Yes",1,0)</f>
        <v>0</v>
      </c>
      <c r="BL1291" s="21">
        <f t="shared" si="121"/>
        <v>0</v>
      </c>
      <c r="BM1291" s="21">
        <f t="shared" si="122"/>
        <v>1</v>
      </c>
      <c r="BN1291" s="21">
        <f t="shared" si="123"/>
        <v>0</v>
      </c>
      <c r="BO1291" s="21">
        <f t="shared" si="124"/>
        <v>0</v>
      </c>
      <c r="BP1291" s="21">
        <f t="shared" si="125"/>
        <v>0</v>
      </c>
    </row>
    <row r="1292" spans="1:68" x14ac:dyDescent="0.2">
      <c r="A1292">
        <v>1288</v>
      </c>
      <c r="B1292" s="33">
        <f>'Main Data'!C1292</f>
        <v>43597</v>
      </c>
      <c r="C1292">
        <f>'Main Data'!D1292</f>
        <v>635</v>
      </c>
      <c r="D1292" s="26">
        <f>'Main Data'!E1292</f>
        <v>6500</v>
      </c>
      <c r="E1292" s="26">
        <f>'Main Data'!F1292</f>
        <v>8125</v>
      </c>
      <c r="F1292" s="34">
        <f t="shared" si="120"/>
        <v>8.7795574558837277</v>
      </c>
      <c r="G1292">
        <f>IF('Main Data'!H1292="AP",1,0)</f>
        <v>0</v>
      </c>
      <c r="H1292">
        <f>IF('Main Data'!H1292="Blancpain",1,0)</f>
        <v>0</v>
      </c>
      <c r="I1292">
        <f>IF('Main Data'!H1292="Breguet",1,0)</f>
        <v>0</v>
      </c>
      <c r="J1292">
        <f>IF('Main Data'!H1292="Breitling",1,0)</f>
        <v>0</v>
      </c>
      <c r="K1292">
        <f>IF('Main Data'!H1292="Cartier",1,0)</f>
        <v>0</v>
      </c>
      <c r="L1292">
        <f>IF('Main Data'!H1292="Gallet",1,0)</f>
        <v>0</v>
      </c>
      <c r="M1292">
        <f>IF('Main Data'!H1292="Girard Perregaux",1,0)</f>
        <v>0</v>
      </c>
      <c r="N1292">
        <f>IF('Main Data'!H1292="Gubelin",1,0)</f>
        <v>0</v>
      </c>
      <c r="O1292">
        <f>IF('Main Data'!H1292="Heuer",1,0)</f>
        <v>0</v>
      </c>
      <c r="P1292">
        <f>IF('Main Data'!H1292="IWC",1,0)</f>
        <v>0</v>
      </c>
      <c r="Q1292">
        <f>IF('Main Data'!H1292="JLC",1,0)</f>
        <v>1</v>
      </c>
      <c r="R1292">
        <f>IF('Main Data'!H1292="Longines",1,0)</f>
        <v>0</v>
      </c>
      <c r="S1292">
        <f>IF('Main Data'!H1292="Movado",1,0)</f>
        <v>0</v>
      </c>
      <c r="T1292">
        <f>IF('Main Data'!H1292="Omega",1,0)</f>
        <v>0</v>
      </c>
      <c r="U1292">
        <f>IF('Main Data'!H1292="Panerai",1,0)</f>
        <v>0</v>
      </c>
      <c r="V1292">
        <f>IF('Main Data'!H1292="Patek",1,0)</f>
        <v>0</v>
      </c>
      <c r="W1292">
        <f>IF('Main Data'!H1292="Rolex",1,0)</f>
        <v>0</v>
      </c>
      <c r="X1292">
        <f>IF('Main Data'!H1292="Tudor",1,0)</f>
        <v>0</v>
      </c>
      <c r="Y1292">
        <f>IF('Main Data'!H1292="Ulysse Nardin",1,0)</f>
        <v>0</v>
      </c>
      <c r="Z1292">
        <f>IF('Main Data'!H1292="Universal Geneve",1,0)</f>
        <v>0</v>
      </c>
      <c r="AA1292">
        <f>IF('Main Data'!H1292="Vacheron",1,0)</f>
        <v>0</v>
      </c>
      <c r="AB1292">
        <f>IF('Main Data'!H1292="Zenith",1,0)</f>
        <v>0</v>
      </c>
      <c r="AC1292">
        <f>IF('Main Data'!J1292="Stainless Steel",1,0)</f>
        <v>1</v>
      </c>
      <c r="AD1292">
        <f>IF('Main Data'!J1292="Two-tone",1,0)</f>
        <v>0</v>
      </c>
      <c r="AE1292">
        <f>IF(OR('Main Data'!J1292="YG 18K",'Main Data'!J1292="YG &lt;18K",'Main Data'!J1292="PG 18K",'Main Data'!J1292="PG &lt;18K",'Main Data'!J1292="WG 18K",'Main Data'!J1292="Mixes of 18K",'Main Data'!J1292="Mixes &lt;18K"),1,0)</f>
        <v>0</v>
      </c>
      <c r="AF1292">
        <f>IF('Main Data'!J1292="Platinum",1,0)</f>
        <v>0</v>
      </c>
      <c r="AG1292">
        <f>IF(OR('Main Data'!J1292="PVD",'Main Data'!J1292="Gold Plate",'Main Data'!J1292="Other"),1,0)</f>
        <v>0</v>
      </c>
      <c r="AH1292">
        <f>IF('Main Data'!N1292="Stainless Steel",1,0)</f>
        <v>0</v>
      </c>
      <c r="AI1292">
        <f>IF('Main Data'!N1292="Leather",1,0)</f>
        <v>1</v>
      </c>
      <c r="AJ1292">
        <f>IF('Main Data'!N1292="Two-tone",1,0)</f>
        <v>0</v>
      </c>
      <c r="AK1292">
        <f>IF(OR('Main Data'!N1292="YG 18K",'Main Data'!N1292="PG 18K",'Main Data'!N1292="WG 18K",'Main Data'!N1292="Mixes of 18K"),1,0)</f>
        <v>0</v>
      </c>
      <c r="AL1292">
        <f>IF(OR(,'Main Data'!N1292="PVD",'Main Data'!N1292="Gold plate"),1,0)</f>
        <v>0</v>
      </c>
      <c r="AM1292">
        <f>IF(OR('Main Data'!AV1292="Yes",'Main Data'!AW1292="Yes",'Main Data'!AU1292="Yes"),1,0)</f>
        <v>0</v>
      </c>
      <c r="AN1292">
        <f>IF(OR(ISTEXT('Main Data'!AX1292), ISTEXT('Main Data'!AY1292)),1,0)</f>
        <v>0</v>
      </c>
      <c r="AO1292">
        <f>IF('Main Data'!AZ1292="Yes",1,0)</f>
        <v>0</v>
      </c>
      <c r="AP1292">
        <f>IF('Main Data'!BA1292="Yes",1,0)</f>
        <v>0</v>
      </c>
      <c r="AQ1292">
        <f>IF('Main Data'!BD1292="Yes",1,0)</f>
        <v>0</v>
      </c>
      <c r="AR1292">
        <f>IF('Main Data'!BE1292="A",1,0)</f>
        <v>0</v>
      </c>
      <c r="AS1292">
        <f>IF('Main Data'!BE1292="AA",1,0)</f>
        <v>0</v>
      </c>
      <c r="AT1292">
        <f>IF('Main Data'!BE1292="AAA",1,0)</f>
        <v>0</v>
      </c>
      <c r="AU1292">
        <f>IF('Main Data'!BE1292="AAAA",1,0)</f>
        <v>1</v>
      </c>
      <c r="AV1292">
        <f>IF('Main Data'!P1292="Yes",1,0)</f>
        <v>0</v>
      </c>
      <c r="AW1292">
        <f>IF('Main Data'!AP1292="Yes",1,0)</f>
        <v>0</v>
      </c>
      <c r="AX1292">
        <f>IF(OR('Main Data'!V1292="Yes", 'Main Data'!W1292="Yes",'Main Data'!X1292="Yes"),1,0)</f>
        <v>0</v>
      </c>
      <c r="AY1292">
        <f>IF(OR('Main Data'!Y1292="Yes",'Main Data'!Z1292="Yes"),1,0)</f>
        <v>0</v>
      </c>
      <c r="AZ1292">
        <f>IF('Main Data'!AR1292="Yes",1,0)</f>
        <v>0</v>
      </c>
      <c r="BA1292">
        <f>IF('Main Data'!AS1292="Yes",1,0)</f>
        <v>0</v>
      </c>
      <c r="BB1292">
        <f>IF('Main Data'!AG1292="Yes",1,0)</f>
        <v>0</v>
      </c>
      <c r="BC1292">
        <f>IF('Main Data'!AB1292="Yes",1,0)</f>
        <v>0</v>
      </c>
      <c r="BD1292">
        <f>IF('Main Data'!AA1292="Yes",1,0)</f>
        <v>0</v>
      </c>
      <c r="BE1292">
        <f>IF('Main Data'!AC1292="Yes",1,0)</f>
        <v>0</v>
      </c>
      <c r="BF1292">
        <f>IF('Main Data'!AF1292="Yes",1,0)</f>
        <v>0</v>
      </c>
      <c r="BG1292">
        <f>IF(OR('Main Data'!AI1292="Yes",'Main Data'!AL1292="Yes"),1,0)</f>
        <v>1</v>
      </c>
      <c r="BH1292">
        <f>IF('Main Data'!AJ1292="Yes",1,0)</f>
        <v>0</v>
      </c>
      <c r="BI1292">
        <f>IF('Main Data'!AK1292="Yes",1,0)</f>
        <v>0</v>
      </c>
      <c r="BJ1292">
        <f>IF('Main Data'!AM1292="Yes",1,0)</f>
        <v>0</v>
      </c>
      <c r="BK1292">
        <f>IF('Main Data'!AQ1292="Yes",1,0)</f>
        <v>0</v>
      </c>
      <c r="BL1292" s="21">
        <f t="shared" si="121"/>
        <v>0</v>
      </c>
      <c r="BM1292" s="21">
        <f t="shared" si="122"/>
        <v>1</v>
      </c>
      <c r="BN1292" s="21">
        <f t="shared" si="123"/>
        <v>0</v>
      </c>
      <c r="BO1292" s="21">
        <f t="shared" si="124"/>
        <v>0</v>
      </c>
      <c r="BP1292" s="21">
        <f t="shared" si="125"/>
        <v>0</v>
      </c>
    </row>
    <row r="1293" spans="1:68" x14ac:dyDescent="0.2">
      <c r="A1293">
        <v>1289</v>
      </c>
      <c r="B1293" s="33">
        <f>'Main Data'!C1293</f>
        <v>43597</v>
      </c>
      <c r="C1293">
        <f>'Main Data'!D1293</f>
        <v>636</v>
      </c>
      <c r="D1293" s="26">
        <f>'Main Data'!E1293</f>
        <v>6000</v>
      </c>
      <c r="E1293" s="26">
        <f>'Main Data'!F1293</f>
        <v>7500</v>
      </c>
      <c r="F1293" s="34">
        <f t="shared" si="120"/>
        <v>8.6995147482101913</v>
      </c>
      <c r="G1293">
        <f>IF('Main Data'!H1293="AP",1,0)</f>
        <v>0</v>
      </c>
      <c r="H1293">
        <f>IF('Main Data'!H1293="Blancpain",1,0)</f>
        <v>0</v>
      </c>
      <c r="I1293">
        <f>IF('Main Data'!H1293="Breguet",1,0)</f>
        <v>0</v>
      </c>
      <c r="J1293">
        <f>IF('Main Data'!H1293="Breitling",1,0)</f>
        <v>0</v>
      </c>
      <c r="K1293">
        <f>IF('Main Data'!H1293="Cartier",1,0)</f>
        <v>0</v>
      </c>
      <c r="L1293">
        <f>IF('Main Data'!H1293="Gallet",1,0)</f>
        <v>0</v>
      </c>
      <c r="M1293">
        <f>IF('Main Data'!H1293="Girard Perregaux",1,0)</f>
        <v>0</v>
      </c>
      <c r="N1293">
        <f>IF('Main Data'!H1293="Gubelin",1,0)</f>
        <v>0</v>
      </c>
      <c r="O1293">
        <f>IF('Main Data'!H1293="Heuer",1,0)</f>
        <v>0</v>
      </c>
      <c r="P1293">
        <f>IF('Main Data'!H1293="IWC",1,0)</f>
        <v>0</v>
      </c>
      <c r="Q1293">
        <f>IF('Main Data'!H1293="JLC",1,0)</f>
        <v>1</v>
      </c>
      <c r="R1293">
        <f>IF('Main Data'!H1293="Longines",1,0)</f>
        <v>0</v>
      </c>
      <c r="S1293">
        <f>IF('Main Data'!H1293="Movado",1,0)</f>
        <v>0</v>
      </c>
      <c r="T1293">
        <f>IF('Main Data'!H1293="Omega",1,0)</f>
        <v>0</v>
      </c>
      <c r="U1293">
        <f>IF('Main Data'!H1293="Panerai",1,0)</f>
        <v>0</v>
      </c>
      <c r="V1293">
        <f>IF('Main Data'!H1293="Patek",1,0)</f>
        <v>0</v>
      </c>
      <c r="W1293">
        <f>IF('Main Data'!H1293="Rolex",1,0)</f>
        <v>0</v>
      </c>
      <c r="X1293">
        <f>IF('Main Data'!H1293="Tudor",1,0)</f>
        <v>0</v>
      </c>
      <c r="Y1293">
        <f>IF('Main Data'!H1293="Ulysse Nardin",1,0)</f>
        <v>0</v>
      </c>
      <c r="Z1293">
        <f>IF('Main Data'!H1293="Universal Geneve",1,0)</f>
        <v>0</v>
      </c>
      <c r="AA1293">
        <f>IF('Main Data'!H1293="Vacheron",1,0)</f>
        <v>0</v>
      </c>
      <c r="AB1293">
        <f>IF('Main Data'!H1293="Zenith",1,0)</f>
        <v>0</v>
      </c>
      <c r="AC1293">
        <f>IF('Main Data'!J1293="Stainless Steel",1,0)</f>
        <v>1</v>
      </c>
      <c r="AD1293">
        <f>IF('Main Data'!J1293="Two-tone",1,0)</f>
        <v>0</v>
      </c>
      <c r="AE1293">
        <f>IF(OR('Main Data'!J1293="YG 18K",'Main Data'!J1293="YG &lt;18K",'Main Data'!J1293="PG 18K",'Main Data'!J1293="PG &lt;18K",'Main Data'!J1293="WG 18K",'Main Data'!J1293="Mixes of 18K",'Main Data'!J1293="Mixes &lt;18K"),1,0)</f>
        <v>0</v>
      </c>
      <c r="AF1293">
        <f>IF('Main Data'!J1293="Platinum",1,0)</f>
        <v>0</v>
      </c>
      <c r="AG1293">
        <f>IF(OR('Main Data'!J1293="PVD",'Main Data'!J1293="Gold Plate",'Main Data'!J1293="Other"),1,0)</f>
        <v>0</v>
      </c>
      <c r="AH1293">
        <f>IF('Main Data'!N1293="Stainless Steel",1,0)</f>
        <v>0</v>
      </c>
      <c r="AI1293">
        <f>IF('Main Data'!N1293="Leather",1,0)</f>
        <v>1</v>
      </c>
      <c r="AJ1293">
        <f>IF('Main Data'!N1293="Two-tone",1,0)</f>
        <v>0</v>
      </c>
      <c r="AK1293">
        <f>IF(OR('Main Data'!N1293="YG 18K",'Main Data'!N1293="PG 18K",'Main Data'!N1293="WG 18K",'Main Data'!N1293="Mixes of 18K"),1,0)</f>
        <v>0</v>
      </c>
      <c r="AL1293">
        <f>IF(OR(,'Main Data'!N1293="PVD",'Main Data'!N1293="Gold plate"),1,0)</f>
        <v>0</v>
      </c>
      <c r="AM1293">
        <f>IF(OR('Main Data'!AV1293="Yes",'Main Data'!AW1293="Yes",'Main Data'!AU1293="Yes"),1,0)</f>
        <v>0</v>
      </c>
      <c r="AN1293">
        <f>IF(OR(ISTEXT('Main Data'!AX1293), ISTEXT('Main Data'!AY1293)),1,0)</f>
        <v>0</v>
      </c>
      <c r="AO1293">
        <f>IF('Main Data'!AZ1293="Yes",1,0)</f>
        <v>0</v>
      </c>
      <c r="AP1293">
        <f>IF('Main Data'!BA1293="Yes",1,0)</f>
        <v>0</v>
      </c>
      <c r="AQ1293">
        <f>IF('Main Data'!BD1293="Yes",1,0)</f>
        <v>0</v>
      </c>
      <c r="AR1293">
        <f>IF('Main Data'!BE1293="A",1,0)</f>
        <v>0</v>
      </c>
      <c r="AS1293">
        <f>IF('Main Data'!BE1293="AA",1,0)</f>
        <v>0</v>
      </c>
      <c r="AT1293">
        <f>IF('Main Data'!BE1293="AAA",1,0)</f>
        <v>0</v>
      </c>
      <c r="AU1293">
        <f>IF('Main Data'!BE1293="AAAA",1,0)</f>
        <v>1</v>
      </c>
      <c r="AV1293">
        <f>IF('Main Data'!P1293="Yes",1,0)</f>
        <v>0</v>
      </c>
      <c r="AW1293">
        <f>IF('Main Data'!AP1293="Yes",1,0)</f>
        <v>0</v>
      </c>
      <c r="AX1293">
        <f>IF(OR('Main Data'!V1293="Yes", 'Main Data'!W1293="Yes",'Main Data'!X1293="Yes"),1,0)</f>
        <v>0</v>
      </c>
      <c r="AY1293">
        <f>IF(OR('Main Data'!Y1293="Yes",'Main Data'!Z1293="Yes"),1,0)</f>
        <v>0</v>
      </c>
      <c r="AZ1293">
        <f>IF('Main Data'!AR1293="Yes",1,0)</f>
        <v>0</v>
      </c>
      <c r="BA1293">
        <f>IF('Main Data'!AS1293="Yes",1,0)</f>
        <v>0</v>
      </c>
      <c r="BB1293">
        <f>IF('Main Data'!AG1293="Yes",1,0)</f>
        <v>0</v>
      </c>
      <c r="BC1293">
        <f>IF('Main Data'!AB1293="Yes",1,0)</f>
        <v>0</v>
      </c>
      <c r="BD1293">
        <f>IF('Main Data'!AA1293="Yes",1,0)</f>
        <v>0</v>
      </c>
      <c r="BE1293">
        <f>IF('Main Data'!AC1293="Yes",1,0)</f>
        <v>0</v>
      </c>
      <c r="BF1293">
        <f>IF('Main Data'!AF1293="Yes",1,0)</f>
        <v>0</v>
      </c>
      <c r="BG1293">
        <f>IF(OR('Main Data'!AI1293="Yes",'Main Data'!AL1293="Yes"),1,0)</f>
        <v>1</v>
      </c>
      <c r="BH1293">
        <f>IF('Main Data'!AJ1293="Yes",1,0)</f>
        <v>0</v>
      </c>
      <c r="BI1293">
        <f>IF('Main Data'!AK1293="Yes",1,0)</f>
        <v>0</v>
      </c>
      <c r="BJ1293">
        <f>IF('Main Data'!AM1293="Yes",1,0)</f>
        <v>0</v>
      </c>
      <c r="BK1293">
        <f>IF('Main Data'!AQ1293="Yes",1,0)</f>
        <v>0</v>
      </c>
      <c r="BL1293" s="21">
        <f t="shared" si="121"/>
        <v>0</v>
      </c>
      <c r="BM1293" s="21">
        <f t="shared" si="122"/>
        <v>1</v>
      </c>
      <c r="BN1293" s="21">
        <f t="shared" si="123"/>
        <v>0</v>
      </c>
      <c r="BO1293" s="21">
        <f t="shared" si="124"/>
        <v>0</v>
      </c>
      <c r="BP1293" s="21">
        <f t="shared" si="125"/>
        <v>0</v>
      </c>
    </row>
    <row r="1294" spans="1:68" x14ac:dyDescent="0.2">
      <c r="A1294">
        <v>1290</v>
      </c>
      <c r="B1294" s="33">
        <f>'Main Data'!C1294</f>
        <v>43597</v>
      </c>
      <c r="C1294">
        <f>'Main Data'!D1294</f>
        <v>637</v>
      </c>
      <c r="D1294" s="26">
        <f>'Main Data'!E1294</f>
        <v>39000</v>
      </c>
      <c r="E1294" s="26">
        <f>'Main Data'!F1294</f>
        <v>48750</v>
      </c>
      <c r="F1294" s="34">
        <f t="shared" si="120"/>
        <v>10.571316925111784</v>
      </c>
      <c r="G1294">
        <f>IF('Main Data'!H1294="AP",1,0)</f>
        <v>0</v>
      </c>
      <c r="H1294">
        <f>IF('Main Data'!H1294="Blancpain",1,0)</f>
        <v>0</v>
      </c>
      <c r="I1294">
        <f>IF('Main Data'!H1294="Breguet",1,0)</f>
        <v>0</v>
      </c>
      <c r="J1294">
        <f>IF('Main Data'!H1294="Breitling",1,0)</f>
        <v>0</v>
      </c>
      <c r="K1294">
        <f>IF('Main Data'!H1294="Cartier",1,0)</f>
        <v>0</v>
      </c>
      <c r="L1294">
        <f>IF('Main Data'!H1294="Gallet",1,0)</f>
        <v>0</v>
      </c>
      <c r="M1294">
        <f>IF('Main Data'!H1294="Girard Perregaux",1,0)</f>
        <v>0</v>
      </c>
      <c r="N1294">
        <f>IF('Main Data'!H1294="Gubelin",1,0)</f>
        <v>0</v>
      </c>
      <c r="O1294">
        <f>IF('Main Data'!H1294="Heuer",1,0)</f>
        <v>1</v>
      </c>
      <c r="P1294">
        <f>IF('Main Data'!H1294="IWC",1,0)</f>
        <v>0</v>
      </c>
      <c r="Q1294">
        <f>IF('Main Data'!H1294="JLC",1,0)</f>
        <v>0</v>
      </c>
      <c r="R1294">
        <f>IF('Main Data'!H1294="Longines",1,0)</f>
        <v>0</v>
      </c>
      <c r="S1294">
        <f>IF('Main Data'!H1294="Movado",1,0)</f>
        <v>0</v>
      </c>
      <c r="T1294">
        <f>IF('Main Data'!H1294="Omega",1,0)</f>
        <v>0</v>
      </c>
      <c r="U1294">
        <f>IF('Main Data'!H1294="Panerai",1,0)</f>
        <v>0</v>
      </c>
      <c r="V1294">
        <f>IF('Main Data'!H1294="Patek",1,0)</f>
        <v>0</v>
      </c>
      <c r="W1294">
        <f>IF('Main Data'!H1294="Rolex",1,0)</f>
        <v>0</v>
      </c>
      <c r="X1294">
        <f>IF('Main Data'!H1294="Tudor",1,0)</f>
        <v>0</v>
      </c>
      <c r="Y1294">
        <f>IF('Main Data'!H1294="Ulysse Nardin",1,0)</f>
        <v>0</v>
      </c>
      <c r="Z1294">
        <f>IF('Main Data'!H1294="Universal Geneve",1,0)</f>
        <v>0</v>
      </c>
      <c r="AA1294">
        <f>IF('Main Data'!H1294="Vacheron",1,0)</f>
        <v>0</v>
      </c>
      <c r="AB1294">
        <f>IF('Main Data'!H1294="Zenith",1,0)</f>
        <v>0</v>
      </c>
      <c r="AC1294">
        <f>IF('Main Data'!J1294="Stainless Steel",1,0)</f>
        <v>1</v>
      </c>
      <c r="AD1294">
        <f>IF('Main Data'!J1294="Two-tone",1,0)</f>
        <v>0</v>
      </c>
      <c r="AE1294">
        <f>IF(OR('Main Data'!J1294="YG 18K",'Main Data'!J1294="YG &lt;18K",'Main Data'!J1294="PG 18K",'Main Data'!J1294="PG &lt;18K",'Main Data'!J1294="WG 18K",'Main Data'!J1294="Mixes of 18K",'Main Data'!J1294="Mixes &lt;18K"),1,0)</f>
        <v>0</v>
      </c>
      <c r="AF1294">
        <f>IF('Main Data'!J1294="Platinum",1,0)</f>
        <v>0</v>
      </c>
      <c r="AG1294">
        <f>IF(OR('Main Data'!J1294="PVD",'Main Data'!J1294="Gold Plate",'Main Data'!J1294="Other"),1,0)</f>
        <v>0</v>
      </c>
      <c r="AH1294">
        <f>IF('Main Data'!N1294="Stainless Steel",1,0)</f>
        <v>1</v>
      </c>
      <c r="AI1294">
        <f>IF('Main Data'!N1294="Leather",1,0)</f>
        <v>0</v>
      </c>
      <c r="AJ1294">
        <f>IF('Main Data'!N1294="Two-tone",1,0)</f>
        <v>0</v>
      </c>
      <c r="AK1294">
        <f>IF(OR('Main Data'!N1294="YG 18K",'Main Data'!N1294="PG 18K",'Main Data'!N1294="WG 18K",'Main Data'!N1294="Mixes of 18K"),1,0)</f>
        <v>0</v>
      </c>
      <c r="AL1294">
        <f>IF(OR(,'Main Data'!N1294="PVD",'Main Data'!N1294="Gold plate"),1,0)</f>
        <v>0</v>
      </c>
      <c r="AM1294">
        <f>IF(OR('Main Data'!AV1294="Yes",'Main Data'!AW1294="Yes",'Main Data'!AU1294="Yes"),1,0)</f>
        <v>0</v>
      </c>
      <c r="AN1294">
        <f>IF(OR(ISTEXT('Main Data'!AX1294), ISTEXT('Main Data'!AY1294)),1,0)</f>
        <v>0</v>
      </c>
      <c r="AO1294">
        <f>IF('Main Data'!AZ1294="Yes",1,0)</f>
        <v>0</v>
      </c>
      <c r="AP1294">
        <f>IF('Main Data'!BA1294="Yes",1,0)</f>
        <v>0</v>
      </c>
      <c r="AQ1294">
        <f>IF('Main Data'!BD1294="Yes",1,0)</f>
        <v>0</v>
      </c>
      <c r="AR1294">
        <f>IF('Main Data'!BE1294="A",1,0)</f>
        <v>0</v>
      </c>
      <c r="AS1294">
        <f>IF('Main Data'!BE1294="AA",1,0)</f>
        <v>0</v>
      </c>
      <c r="AT1294">
        <f>IF('Main Data'!BE1294="AAA",1,0)</f>
        <v>1</v>
      </c>
      <c r="AU1294">
        <f>IF('Main Data'!BE1294="AAAA",1,0)</f>
        <v>0</v>
      </c>
      <c r="AV1294">
        <f>IF('Main Data'!P1294="Yes",1,0)</f>
        <v>0</v>
      </c>
      <c r="AW1294">
        <f>IF('Main Data'!AP1294="Yes",1,0)</f>
        <v>0</v>
      </c>
      <c r="AX1294">
        <f>IF(OR('Main Data'!V1294="Yes", 'Main Data'!W1294="Yes",'Main Data'!X1294="Yes"),1,0)</f>
        <v>0</v>
      </c>
      <c r="AY1294">
        <f>IF(OR('Main Data'!Y1294="Yes",'Main Data'!Z1294="Yes"),1,0)</f>
        <v>0</v>
      </c>
      <c r="AZ1294">
        <f>IF('Main Data'!AR1294="Yes",1,0)</f>
        <v>0</v>
      </c>
      <c r="BA1294">
        <f>IF('Main Data'!AS1294="Yes",1,0)</f>
        <v>0</v>
      </c>
      <c r="BB1294">
        <f>IF('Main Data'!AG1294="Yes",1,0)</f>
        <v>0</v>
      </c>
      <c r="BC1294">
        <f>IF('Main Data'!AB1294="Yes",1,0)</f>
        <v>0</v>
      </c>
      <c r="BD1294">
        <f>IF('Main Data'!AA1294="Yes",1,0)</f>
        <v>0</v>
      </c>
      <c r="BE1294">
        <f>IF('Main Data'!AC1294="Yes",1,0)</f>
        <v>0</v>
      </c>
      <c r="BF1294">
        <f>IF('Main Data'!AF1294="Yes",1,0)</f>
        <v>0</v>
      </c>
      <c r="BG1294">
        <f>IF(OR('Main Data'!AI1294="Yes",'Main Data'!AL1294="Yes"),1,0)</f>
        <v>1</v>
      </c>
      <c r="BH1294">
        <f>IF('Main Data'!AJ1294="Yes",1,0)</f>
        <v>0</v>
      </c>
      <c r="BI1294">
        <f>IF('Main Data'!AK1294="Yes",1,0)</f>
        <v>0</v>
      </c>
      <c r="BJ1294">
        <f>IF('Main Data'!AM1294="Yes",1,0)</f>
        <v>0</v>
      </c>
      <c r="BK1294">
        <f>IF('Main Data'!AQ1294="Yes",1,0)</f>
        <v>0</v>
      </c>
      <c r="BL1294" s="21">
        <f t="shared" si="121"/>
        <v>0</v>
      </c>
      <c r="BM1294" s="21">
        <f t="shared" si="122"/>
        <v>1</v>
      </c>
      <c r="BN1294" s="21">
        <f t="shared" si="123"/>
        <v>0</v>
      </c>
      <c r="BO1294" s="21">
        <f t="shared" si="124"/>
        <v>0</v>
      </c>
      <c r="BP1294" s="21">
        <f t="shared" si="125"/>
        <v>0</v>
      </c>
    </row>
    <row r="1295" spans="1:68" x14ac:dyDescent="0.2">
      <c r="A1295">
        <v>1291</v>
      </c>
      <c r="B1295" s="33">
        <f>'Main Data'!C1295</f>
        <v>43597</v>
      </c>
      <c r="C1295">
        <f>'Main Data'!D1295</f>
        <v>638</v>
      </c>
      <c r="D1295" s="26">
        <f>'Main Data'!E1295</f>
        <v>5000</v>
      </c>
      <c r="E1295" s="26">
        <f>'Main Data'!F1295</f>
        <v>6250</v>
      </c>
      <c r="F1295" s="34">
        <f t="shared" si="120"/>
        <v>8.5171931914162382</v>
      </c>
      <c r="G1295">
        <f>IF('Main Data'!H1295="AP",1,0)</f>
        <v>0</v>
      </c>
      <c r="H1295">
        <f>IF('Main Data'!H1295="Blancpain",1,0)</f>
        <v>0</v>
      </c>
      <c r="I1295">
        <f>IF('Main Data'!H1295="Breguet",1,0)</f>
        <v>0</v>
      </c>
      <c r="J1295">
        <f>IF('Main Data'!H1295="Breitling",1,0)</f>
        <v>0</v>
      </c>
      <c r="K1295">
        <f>IF('Main Data'!H1295="Cartier",1,0)</f>
        <v>0</v>
      </c>
      <c r="L1295">
        <f>IF('Main Data'!H1295="Gallet",1,0)</f>
        <v>0</v>
      </c>
      <c r="M1295">
        <f>IF('Main Data'!H1295="Girard Perregaux",1,0)</f>
        <v>0</v>
      </c>
      <c r="N1295">
        <f>IF('Main Data'!H1295="Gubelin",1,0)</f>
        <v>0</v>
      </c>
      <c r="O1295">
        <f>IF('Main Data'!H1295="Heuer",1,0)</f>
        <v>1</v>
      </c>
      <c r="P1295">
        <f>IF('Main Data'!H1295="IWC",1,0)</f>
        <v>0</v>
      </c>
      <c r="Q1295">
        <f>IF('Main Data'!H1295="JLC",1,0)</f>
        <v>0</v>
      </c>
      <c r="R1295">
        <f>IF('Main Data'!H1295="Longines",1,0)</f>
        <v>0</v>
      </c>
      <c r="S1295">
        <f>IF('Main Data'!H1295="Movado",1,0)</f>
        <v>0</v>
      </c>
      <c r="T1295">
        <f>IF('Main Data'!H1295="Omega",1,0)</f>
        <v>0</v>
      </c>
      <c r="U1295">
        <f>IF('Main Data'!H1295="Panerai",1,0)</f>
        <v>0</v>
      </c>
      <c r="V1295">
        <f>IF('Main Data'!H1295="Patek",1,0)</f>
        <v>0</v>
      </c>
      <c r="W1295">
        <f>IF('Main Data'!H1295="Rolex",1,0)</f>
        <v>0</v>
      </c>
      <c r="X1295">
        <f>IF('Main Data'!H1295="Tudor",1,0)</f>
        <v>0</v>
      </c>
      <c r="Y1295">
        <f>IF('Main Data'!H1295="Ulysse Nardin",1,0)</f>
        <v>0</v>
      </c>
      <c r="Z1295">
        <f>IF('Main Data'!H1295="Universal Geneve",1,0)</f>
        <v>0</v>
      </c>
      <c r="AA1295">
        <f>IF('Main Data'!H1295="Vacheron",1,0)</f>
        <v>0</v>
      </c>
      <c r="AB1295">
        <f>IF('Main Data'!H1295="Zenith",1,0)</f>
        <v>0</v>
      </c>
      <c r="AC1295">
        <f>IF('Main Data'!J1295="Stainless Steel",1,0)</f>
        <v>1</v>
      </c>
      <c r="AD1295">
        <f>IF('Main Data'!J1295="Two-tone",1,0)</f>
        <v>0</v>
      </c>
      <c r="AE1295">
        <f>IF(OR('Main Data'!J1295="YG 18K",'Main Data'!J1295="YG &lt;18K",'Main Data'!J1295="PG 18K",'Main Data'!J1295="PG &lt;18K",'Main Data'!J1295="WG 18K",'Main Data'!J1295="Mixes of 18K",'Main Data'!J1295="Mixes &lt;18K"),1,0)</f>
        <v>0</v>
      </c>
      <c r="AF1295">
        <f>IF('Main Data'!J1295="Platinum",1,0)</f>
        <v>0</v>
      </c>
      <c r="AG1295">
        <f>IF(OR('Main Data'!J1295="PVD",'Main Data'!J1295="Gold Plate",'Main Data'!J1295="Other"),1,0)</f>
        <v>0</v>
      </c>
      <c r="AH1295">
        <f>IF('Main Data'!N1295="Stainless Steel",1,0)</f>
        <v>0</v>
      </c>
      <c r="AI1295">
        <f>IF('Main Data'!N1295="Leather",1,0)</f>
        <v>1</v>
      </c>
      <c r="AJ1295">
        <f>IF('Main Data'!N1295="Two-tone",1,0)</f>
        <v>0</v>
      </c>
      <c r="AK1295">
        <f>IF(OR('Main Data'!N1295="YG 18K",'Main Data'!N1295="PG 18K",'Main Data'!N1295="WG 18K",'Main Data'!N1295="Mixes of 18K"),1,0)</f>
        <v>0</v>
      </c>
      <c r="AL1295">
        <f>IF(OR(,'Main Data'!N1295="PVD",'Main Data'!N1295="Gold plate"),1,0)</f>
        <v>0</v>
      </c>
      <c r="AM1295">
        <f>IF(OR('Main Data'!AV1295="Yes",'Main Data'!AW1295="Yes",'Main Data'!AU1295="Yes"),1,0)</f>
        <v>0</v>
      </c>
      <c r="AN1295">
        <f>IF(OR(ISTEXT('Main Data'!AX1295), ISTEXT('Main Data'!AY1295)),1,0)</f>
        <v>0</v>
      </c>
      <c r="AO1295">
        <f>IF('Main Data'!AZ1295="Yes",1,0)</f>
        <v>0</v>
      </c>
      <c r="AP1295">
        <f>IF('Main Data'!BA1295="Yes",1,0)</f>
        <v>0</v>
      </c>
      <c r="AQ1295">
        <f>IF('Main Data'!BD1295="Yes",1,0)</f>
        <v>0</v>
      </c>
      <c r="AR1295">
        <f>IF('Main Data'!BE1295="A",1,0)</f>
        <v>0</v>
      </c>
      <c r="AS1295">
        <f>IF('Main Data'!BE1295="AA",1,0)</f>
        <v>0</v>
      </c>
      <c r="AT1295">
        <f>IF('Main Data'!BE1295="AAA",1,0)</f>
        <v>1</v>
      </c>
      <c r="AU1295">
        <f>IF('Main Data'!BE1295="AAAA",1,0)</f>
        <v>0</v>
      </c>
      <c r="AV1295">
        <f>IF('Main Data'!P1295="Yes",1,0)</f>
        <v>0</v>
      </c>
      <c r="AW1295">
        <f>IF('Main Data'!AP1295="Yes",1,0)</f>
        <v>0</v>
      </c>
      <c r="AX1295">
        <f>IF(OR('Main Data'!V1295="Yes", 'Main Data'!W1295="Yes",'Main Data'!X1295="Yes"),1,0)</f>
        <v>1</v>
      </c>
      <c r="AY1295">
        <f>IF(OR('Main Data'!Y1295="Yes",'Main Data'!Z1295="Yes"),1,0)</f>
        <v>0</v>
      </c>
      <c r="AZ1295">
        <f>IF('Main Data'!AR1295="Yes",1,0)</f>
        <v>0</v>
      </c>
      <c r="BA1295">
        <f>IF('Main Data'!AS1295="Yes",1,0)</f>
        <v>0</v>
      </c>
      <c r="BB1295">
        <f>IF('Main Data'!AG1295="Yes",1,0)</f>
        <v>0</v>
      </c>
      <c r="BC1295">
        <f>IF('Main Data'!AB1295="Yes",1,0)</f>
        <v>0</v>
      </c>
      <c r="BD1295">
        <f>IF('Main Data'!AA1295="Yes",1,0)</f>
        <v>0</v>
      </c>
      <c r="BE1295">
        <f>IF('Main Data'!AC1295="Yes",1,0)</f>
        <v>0</v>
      </c>
      <c r="BF1295">
        <f>IF('Main Data'!AF1295="Yes",1,0)</f>
        <v>0</v>
      </c>
      <c r="BG1295">
        <f>IF(OR('Main Data'!AI1295="Yes",'Main Data'!AL1295="Yes"),1,0)</f>
        <v>1</v>
      </c>
      <c r="BH1295">
        <f>IF('Main Data'!AJ1295="Yes",1,0)</f>
        <v>0</v>
      </c>
      <c r="BI1295">
        <f>IF('Main Data'!AK1295="Yes",1,0)</f>
        <v>0</v>
      </c>
      <c r="BJ1295">
        <f>IF('Main Data'!AM1295="Yes",1,0)</f>
        <v>0</v>
      </c>
      <c r="BK1295">
        <f>IF('Main Data'!AQ1295="Yes",1,0)</f>
        <v>0</v>
      </c>
      <c r="BL1295" s="21">
        <f t="shared" si="121"/>
        <v>0</v>
      </c>
      <c r="BM1295" s="21">
        <f t="shared" si="122"/>
        <v>1</v>
      </c>
      <c r="BN1295" s="21">
        <f t="shared" si="123"/>
        <v>0</v>
      </c>
      <c r="BO1295" s="21">
        <f t="shared" si="124"/>
        <v>0</v>
      </c>
      <c r="BP1295" s="21">
        <f t="shared" si="125"/>
        <v>0</v>
      </c>
    </row>
    <row r="1296" spans="1:68" x14ac:dyDescent="0.2">
      <c r="A1296">
        <v>1292</v>
      </c>
      <c r="B1296" s="33">
        <f>'Main Data'!C1296</f>
        <v>43597</v>
      </c>
      <c r="C1296">
        <f>'Main Data'!D1296</f>
        <v>639</v>
      </c>
      <c r="D1296" s="26">
        <f>'Main Data'!E1296</f>
        <v>2200</v>
      </c>
      <c r="E1296" s="26">
        <f>'Main Data'!F1296</f>
        <v>2750</v>
      </c>
      <c r="F1296" s="34">
        <f t="shared" si="120"/>
        <v>7.696212639346407</v>
      </c>
      <c r="G1296">
        <f>IF('Main Data'!H1296="AP",1,0)</f>
        <v>0</v>
      </c>
      <c r="H1296">
        <f>IF('Main Data'!H1296="Blancpain",1,0)</f>
        <v>0</v>
      </c>
      <c r="I1296">
        <f>IF('Main Data'!H1296="Breguet",1,0)</f>
        <v>0</v>
      </c>
      <c r="J1296">
        <f>IF('Main Data'!H1296="Breitling",1,0)</f>
        <v>0</v>
      </c>
      <c r="K1296">
        <f>IF('Main Data'!H1296="Cartier",1,0)</f>
        <v>0</v>
      </c>
      <c r="L1296">
        <f>IF('Main Data'!H1296="Gallet",1,0)</f>
        <v>0</v>
      </c>
      <c r="M1296">
        <f>IF('Main Data'!H1296="Girard Perregaux",1,0)</f>
        <v>0</v>
      </c>
      <c r="N1296">
        <f>IF('Main Data'!H1296="Gubelin",1,0)</f>
        <v>0</v>
      </c>
      <c r="O1296">
        <f>IF('Main Data'!H1296="Heuer",1,0)</f>
        <v>1</v>
      </c>
      <c r="P1296">
        <f>IF('Main Data'!H1296="IWC",1,0)</f>
        <v>0</v>
      </c>
      <c r="Q1296">
        <f>IF('Main Data'!H1296="JLC",1,0)</f>
        <v>0</v>
      </c>
      <c r="R1296">
        <f>IF('Main Data'!H1296="Longines",1,0)</f>
        <v>0</v>
      </c>
      <c r="S1296">
        <f>IF('Main Data'!H1296="Movado",1,0)</f>
        <v>0</v>
      </c>
      <c r="T1296">
        <f>IF('Main Data'!H1296="Omega",1,0)</f>
        <v>0</v>
      </c>
      <c r="U1296">
        <f>IF('Main Data'!H1296="Panerai",1,0)</f>
        <v>0</v>
      </c>
      <c r="V1296">
        <f>IF('Main Data'!H1296="Patek",1,0)</f>
        <v>0</v>
      </c>
      <c r="W1296">
        <f>IF('Main Data'!H1296="Rolex",1,0)</f>
        <v>0</v>
      </c>
      <c r="X1296">
        <f>IF('Main Data'!H1296="Tudor",1,0)</f>
        <v>0</v>
      </c>
      <c r="Y1296">
        <f>IF('Main Data'!H1296="Ulysse Nardin",1,0)</f>
        <v>0</v>
      </c>
      <c r="Z1296">
        <f>IF('Main Data'!H1296="Universal Geneve",1,0)</f>
        <v>0</v>
      </c>
      <c r="AA1296">
        <f>IF('Main Data'!H1296="Vacheron",1,0)</f>
        <v>0</v>
      </c>
      <c r="AB1296">
        <f>IF('Main Data'!H1296="Zenith",1,0)</f>
        <v>0</v>
      </c>
      <c r="AC1296">
        <f>IF('Main Data'!J1296="Stainless Steel",1,0)</f>
        <v>1</v>
      </c>
      <c r="AD1296">
        <f>IF('Main Data'!J1296="Two-tone",1,0)</f>
        <v>0</v>
      </c>
      <c r="AE1296">
        <f>IF(OR('Main Data'!J1296="YG 18K",'Main Data'!J1296="YG &lt;18K",'Main Data'!J1296="PG 18K",'Main Data'!J1296="PG &lt;18K",'Main Data'!J1296="WG 18K",'Main Data'!J1296="Mixes of 18K",'Main Data'!J1296="Mixes &lt;18K"),1,0)</f>
        <v>0</v>
      </c>
      <c r="AF1296">
        <f>IF('Main Data'!J1296="Platinum",1,0)</f>
        <v>0</v>
      </c>
      <c r="AG1296">
        <f>IF(OR('Main Data'!J1296="PVD",'Main Data'!J1296="Gold Plate",'Main Data'!J1296="Other"),1,0)</f>
        <v>0</v>
      </c>
      <c r="AH1296">
        <f>IF('Main Data'!N1296="Stainless Steel",1,0)</f>
        <v>0</v>
      </c>
      <c r="AI1296">
        <f>IF('Main Data'!N1296="Leather",1,0)</f>
        <v>1</v>
      </c>
      <c r="AJ1296">
        <f>IF('Main Data'!N1296="Two-tone",1,0)</f>
        <v>0</v>
      </c>
      <c r="AK1296">
        <f>IF(OR('Main Data'!N1296="YG 18K",'Main Data'!N1296="PG 18K",'Main Data'!N1296="WG 18K",'Main Data'!N1296="Mixes of 18K"),1,0)</f>
        <v>0</v>
      </c>
      <c r="AL1296">
        <f>IF(OR(,'Main Data'!N1296="PVD",'Main Data'!N1296="Gold plate"),1,0)</f>
        <v>0</v>
      </c>
      <c r="AM1296">
        <f>IF(OR('Main Data'!AV1296="Yes",'Main Data'!AW1296="Yes",'Main Data'!AU1296="Yes"),1,0)</f>
        <v>0</v>
      </c>
      <c r="AN1296">
        <f>IF(OR(ISTEXT('Main Data'!AX1296), ISTEXT('Main Data'!AY1296)),1,0)</f>
        <v>0</v>
      </c>
      <c r="AO1296">
        <f>IF('Main Data'!AZ1296="Yes",1,0)</f>
        <v>0</v>
      </c>
      <c r="AP1296">
        <f>IF('Main Data'!BA1296="Yes",1,0)</f>
        <v>0</v>
      </c>
      <c r="AQ1296">
        <f>IF('Main Data'!BD1296="Yes",1,0)</f>
        <v>0</v>
      </c>
      <c r="AR1296">
        <f>IF('Main Data'!BE1296="A",1,0)</f>
        <v>0</v>
      </c>
      <c r="AS1296">
        <f>IF('Main Data'!BE1296="AA",1,0)</f>
        <v>1</v>
      </c>
      <c r="AT1296">
        <f>IF('Main Data'!BE1296="AAA",1,0)</f>
        <v>0</v>
      </c>
      <c r="AU1296">
        <f>IF('Main Data'!BE1296="AAAA",1,0)</f>
        <v>0</v>
      </c>
      <c r="AV1296">
        <f>IF('Main Data'!P1296="Yes",1,0)</f>
        <v>0</v>
      </c>
      <c r="AW1296">
        <f>IF('Main Data'!AP1296="Yes",1,0)</f>
        <v>0</v>
      </c>
      <c r="AX1296">
        <f>IF(OR('Main Data'!V1296="Yes", 'Main Data'!W1296="Yes",'Main Data'!X1296="Yes"),1,0)</f>
        <v>1</v>
      </c>
      <c r="AY1296">
        <f>IF(OR('Main Data'!Y1296="Yes",'Main Data'!Z1296="Yes"),1,0)</f>
        <v>0</v>
      </c>
      <c r="AZ1296">
        <f>IF('Main Data'!AR1296="Yes",1,0)</f>
        <v>0</v>
      </c>
      <c r="BA1296">
        <f>IF('Main Data'!AS1296="Yes",1,0)</f>
        <v>0</v>
      </c>
      <c r="BB1296">
        <f>IF('Main Data'!AG1296="Yes",1,0)</f>
        <v>0</v>
      </c>
      <c r="BC1296">
        <f>IF('Main Data'!AB1296="Yes",1,0)</f>
        <v>0</v>
      </c>
      <c r="BD1296">
        <f>IF('Main Data'!AA1296="Yes",1,0)</f>
        <v>0</v>
      </c>
      <c r="BE1296">
        <f>IF('Main Data'!AC1296="Yes",1,0)</f>
        <v>0</v>
      </c>
      <c r="BF1296">
        <f>IF('Main Data'!AF1296="Yes",1,0)</f>
        <v>0</v>
      </c>
      <c r="BG1296">
        <f>IF(OR('Main Data'!AI1296="Yes",'Main Data'!AL1296="Yes"),1,0)</f>
        <v>1</v>
      </c>
      <c r="BH1296">
        <f>IF('Main Data'!AJ1296="Yes",1,0)</f>
        <v>0</v>
      </c>
      <c r="BI1296">
        <f>IF('Main Data'!AK1296="Yes",1,0)</f>
        <v>0</v>
      </c>
      <c r="BJ1296">
        <f>IF('Main Data'!AM1296="Yes",1,0)</f>
        <v>0</v>
      </c>
      <c r="BK1296">
        <f>IF('Main Data'!AQ1296="Yes",1,0)</f>
        <v>0</v>
      </c>
      <c r="BL1296" s="21">
        <f t="shared" si="121"/>
        <v>0</v>
      </c>
      <c r="BM1296" s="21">
        <f t="shared" si="122"/>
        <v>1</v>
      </c>
      <c r="BN1296" s="21">
        <f t="shared" si="123"/>
        <v>0</v>
      </c>
      <c r="BO1296" s="21">
        <f t="shared" si="124"/>
        <v>0</v>
      </c>
      <c r="BP1296" s="21">
        <f t="shared" si="125"/>
        <v>0</v>
      </c>
    </row>
    <row r="1297" spans="1:68" x14ac:dyDescent="0.2">
      <c r="A1297">
        <v>1293</v>
      </c>
      <c r="B1297" s="33">
        <f>'Main Data'!C1297</f>
        <v>43597</v>
      </c>
      <c r="C1297">
        <f>'Main Data'!D1297</f>
        <v>640</v>
      </c>
      <c r="D1297" s="26">
        <f>'Main Data'!E1297</f>
        <v>16000</v>
      </c>
      <c r="E1297" s="26">
        <f>'Main Data'!F1297</f>
        <v>20000</v>
      </c>
      <c r="F1297" s="34">
        <f t="shared" si="120"/>
        <v>9.6803440012219184</v>
      </c>
      <c r="G1297">
        <f>IF('Main Data'!H1297="AP",1,0)</f>
        <v>0</v>
      </c>
      <c r="H1297">
        <f>IF('Main Data'!H1297="Blancpain",1,0)</f>
        <v>0</v>
      </c>
      <c r="I1297">
        <f>IF('Main Data'!H1297="Breguet",1,0)</f>
        <v>0</v>
      </c>
      <c r="J1297">
        <f>IF('Main Data'!H1297="Breitling",1,0)</f>
        <v>0</v>
      </c>
      <c r="K1297">
        <f>IF('Main Data'!H1297="Cartier",1,0)</f>
        <v>0</v>
      </c>
      <c r="L1297">
        <f>IF('Main Data'!H1297="Gallet",1,0)</f>
        <v>0</v>
      </c>
      <c r="M1297">
        <f>IF('Main Data'!H1297="Girard Perregaux",1,0)</f>
        <v>0</v>
      </c>
      <c r="N1297">
        <f>IF('Main Data'!H1297="Gubelin",1,0)</f>
        <v>0</v>
      </c>
      <c r="O1297">
        <f>IF('Main Data'!H1297="Heuer",1,0)</f>
        <v>1</v>
      </c>
      <c r="P1297">
        <f>IF('Main Data'!H1297="IWC",1,0)</f>
        <v>0</v>
      </c>
      <c r="Q1297">
        <f>IF('Main Data'!H1297="JLC",1,0)</f>
        <v>0</v>
      </c>
      <c r="R1297">
        <f>IF('Main Data'!H1297="Longines",1,0)</f>
        <v>0</v>
      </c>
      <c r="S1297">
        <f>IF('Main Data'!H1297="Movado",1,0)</f>
        <v>0</v>
      </c>
      <c r="T1297">
        <f>IF('Main Data'!H1297="Omega",1,0)</f>
        <v>0</v>
      </c>
      <c r="U1297">
        <f>IF('Main Data'!H1297="Panerai",1,0)</f>
        <v>0</v>
      </c>
      <c r="V1297">
        <f>IF('Main Data'!H1297="Patek",1,0)</f>
        <v>0</v>
      </c>
      <c r="W1297">
        <f>IF('Main Data'!H1297="Rolex",1,0)</f>
        <v>0</v>
      </c>
      <c r="X1297">
        <f>IF('Main Data'!H1297="Tudor",1,0)</f>
        <v>0</v>
      </c>
      <c r="Y1297">
        <f>IF('Main Data'!H1297="Ulysse Nardin",1,0)</f>
        <v>0</v>
      </c>
      <c r="Z1297">
        <f>IF('Main Data'!H1297="Universal Geneve",1,0)</f>
        <v>0</v>
      </c>
      <c r="AA1297">
        <f>IF('Main Data'!H1297="Vacheron",1,0)</f>
        <v>0</v>
      </c>
      <c r="AB1297">
        <f>IF('Main Data'!H1297="Zenith",1,0)</f>
        <v>0</v>
      </c>
      <c r="AC1297">
        <f>IF('Main Data'!J1297="Stainless Steel",1,0)</f>
        <v>0</v>
      </c>
      <c r="AD1297">
        <f>IF('Main Data'!J1297="Two-tone",1,0)</f>
        <v>0</v>
      </c>
      <c r="AE1297">
        <f>IF(OR('Main Data'!J1297="YG 18K",'Main Data'!J1297="YG &lt;18K",'Main Data'!J1297="PG 18K",'Main Data'!J1297="PG &lt;18K",'Main Data'!J1297="WG 18K",'Main Data'!J1297="Mixes of 18K",'Main Data'!J1297="Mixes &lt;18K"),1,0)</f>
        <v>1</v>
      </c>
      <c r="AF1297">
        <f>IF('Main Data'!J1297="Platinum",1,0)</f>
        <v>0</v>
      </c>
      <c r="AG1297">
        <f>IF(OR('Main Data'!J1297="PVD",'Main Data'!J1297="Gold Plate",'Main Data'!J1297="Other"),1,0)</f>
        <v>0</v>
      </c>
      <c r="AH1297">
        <f>IF('Main Data'!N1297="Stainless Steel",1,0)</f>
        <v>0</v>
      </c>
      <c r="AI1297">
        <f>IF('Main Data'!N1297="Leather",1,0)</f>
        <v>1</v>
      </c>
      <c r="AJ1297">
        <f>IF('Main Data'!N1297="Two-tone",1,0)</f>
        <v>0</v>
      </c>
      <c r="AK1297">
        <f>IF(OR('Main Data'!N1297="YG 18K",'Main Data'!N1297="PG 18K",'Main Data'!N1297="WG 18K",'Main Data'!N1297="Mixes of 18K"),1,0)</f>
        <v>0</v>
      </c>
      <c r="AL1297">
        <f>IF(OR(,'Main Data'!N1297="PVD",'Main Data'!N1297="Gold plate"),1,0)</f>
        <v>0</v>
      </c>
      <c r="AM1297">
        <f>IF(OR('Main Data'!AV1297="Yes",'Main Data'!AW1297="Yes",'Main Data'!AU1297="Yes"),1,0)</f>
        <v>0</v>
      </c>
      <c r="AN1297">
        <f>IF(OR(ISTEXT('Main Data'!AX1297), ISTEXT('Main Data'!AY1297)),1,0)</f>
        <v>0</v>
      </c>
      <c r="AO1297">
        <f>IF('Main Data'!AZ1297="Yes",1,0)</f>
        <v>0</v>
      </c>
      <c r="AP1297">
        <f>IF('Main Data'!BA1297="Yes",1,0)</f>
        <v>0</v>
      </c>
      <c r="AQ1297">
        <f>IF('Main Data'!BD1297="Yes",1,0)</f>
        <v>0</v>
      </c>
      <c r="AR1297">
        <f>IF('Main Data'!BE1297="A",1,0)</f>
        <v>0</v>
      </c>
      <c r="AS1297">
        <f>IF('Main Data'!BE1297="AA",1,0)</f>
        <v>0</v>
      </c>
      <c r="AT1297">
        <f>IF('Main Data'!BE1297="AAA",1,0)</f>
        <v>1</v>
      </c>
      <c r="AU1297">
        <f>IF('Main Data'!BE1297="AAAA",1,0)</f>
        <v>0</v>
      </c>
      <c r="AV1297">
        <f>IF('Main Data'!P1297="Yes",1,0)</f>
        <v>0</v>
      </c>
      <c r="AW1297">
        <f>IF('Main Data'!AP1297="Yes",1,0)</f>
        <v>0</v>
      </c>
      <c r="AX1297">
        <f>IF(OR('Main Data'!V1297="Yes", 'Main Data'!W1297="Yes",'Main Data'!X1297="Yes"),1,0)</f>
        <v>1</v>
      </c>
      <c r="AY1297">
        <f>IF(OR('Main Data'!Y1297="Yes",'Main Data'!Z1297="Yes"),1,0)</f>
        <v>0</v>
      </c>
      <c r="AZ1297">
        <f>IF('Main Data'!AR1297="Yes",1,0)</f>
        <v>0</v>
      </c>
      <c r="BA1297">
        <f>IF('Main Data'!AS1297="Yes",1,0)</f>
        <v>0</v>
      </c>
      <c r="BB1297">
        <f>IF('Main Data'!AG1297="Yes",1,0)</f>
        <v>0</v>
      </c>
      <c r="BC1297">
        <f>IF('Main Data'!AB1297="Yes",1,0)</f>
        <v>0</v>
      </c>
      <c r="BD1297">
        <f>IF('Main Data'!AA1297="Yes",1,0)</f>
        <v>0</v>
      </c>
      <c r="BE1297">
        <f>IF('Main Data'!AC1297="Yes",1,0)</f>
        <v>0</v>
      </c>
      <c r="BF1297">
        <f>IF('Main Data'!AF1297="Yes",1,0)</f>
        <v>0</v>
      </c>
      <c r="BG1297">
        <f>IF(OR('Main Data'!AI1297="Yes",'Main Data'!AL1297="Yes"),1,0)</f>
        <v>1</v>
      </c>
      <c r="BH1297">
        <f>IF('Main Data'!AJ1297="Yes",1,0)</f>
        <v>0</v>
      </c>
      <c r="BI1297">
        <f>IF('Main Data'!AK1297="Yes",1,0)</f>
        <v>0</v>
      </c>
      <c r="BJ1297">
        <f>IF('Main Data'!AM1297="Yes",1,0)</f>
        <v>0</v>
      </c>
      <c r="BK1297">
        <f>IF('Main Data'!AQ1297="Yes",1,0)</f>
        <v>0</v>
      </c>
      <c r="BL1297" s="21">
        <f t="shared" si="121"/>
        <v>0</v>
      </c>
      <c r="BM1297" s="21">
        <f t="shared" si="122"/>
        <v>1</v>
      </c>
      <c r="BN1297" s="21">
        <f t="shared" si="123"/>
        <v>0</v>
      </c>
      <c r="BO1297" s="21">
        <f t="shared" si="124"/>
        <v>0</v>
      </c>
      <c r="BP1297" s="21">
        <f t="shared" si="125"/>
        <v>0</v>
      </c>
    </row>
    <row r="1298" spans="1:68" x14ac:dyDescent="0.2">
      <c r="A1298">
        <v>1294</v>
      </c>
      <c r="B1298" s="33">
        <f>'Main Data'!C1298</f>
        <v>43597</v>
      </c>
      <c r="C1298">
        <f>'Main Data'!D1298</f>
        <v>641</v>
      </c>
      <c r="D1298" s="26">
        <f>'Main Data'!E1298</f>
        <v>16000</v>
      </c>
      <c r="E1298" s="26">
        <f>'Main Data'!F1298</f>
        <v>20000</v>
      </c>
      <c r="F1298" s="34">
        <f t="shared" si="120"/>
        <v>9.6803440012219184</v>
      </c>
      <c r="G1298">
        <f>IF('Main Data'!H1298="AP",1,0)</f>
        <v>0</v>
      </c>
      <c r="H1298">
        <f>IF('Main Data'!H1298="Blancpain",1,0)</f>
        <v>0</v>
      </c>
      <c r="I1298">
        <f>IF('Main Data'!H1298="Breguet",1,0)</f>
        <v>0</v>
      </c>
      <c r="J1298">
        <f>IF('Main Data'!H1298="Breitling",1,0)</f>
        <v>0</v>
      </c>
      <c r="K1298">
        <f>IF('Main Data'!H1298="Cartier",1,0)</f>
        <v>0</v>
      </c>
      <c r="L1298">
        <f>IF('Main Data'!H1298="Gallet",1,0)</f>
        <v>0</v>
      </c>
      <c r="M1298">
        <f>IF('Main Data'!H1298="Girard Perregaux",1,0)</f>
        <v>0</v>
      </c>
      <c r="N1298">
        <f>IF('Main Data'!H1298="Gubelin",1,0)</f>
        <v>0</v>
      </c>
      <c r="O1298">
        <f>IF('Main Data'!H1298="Heuer",1,0)</f>
        <v>1</v>
      </c>
      <c r="P1298">
        <f>IF('Main Data'!H1298="IWC",1,0)</f>
        <v>0</v>
      </c>
      <c r="Q1298">
        <f>IF('Main Data'!H1298="JLC",1,0)</f>
        <v>0</v>
      </c>
      <c r="R1298">
        <f>IF('Main Data'!H1298="Longines",1,0)</f>
        <v>0</v>
      </c>
      <c r="S1298">
        <f>IF('Main Data'!H1298="Movado",1,0)</f>
        <v>0</v>
      </c>
      <c r="T1298">
        <f>IF('Main Data'!H1298="Omega",1,0)</f>
        <v>0</v>
      </c>
      <c r="U1298">
        <f>IF('Main Data'!H1298="Panerai",1,0)</f>
        <v>0</v>
      </c>
      <c r="V1298">
        <f>IF('Main Data'!H1298="Patek",1,0)</f>
        <v>0</v>
      </c>
      <c r="W1298">
        <f>IF('Main Data'!H1298="Rolex",1,0)</f>
        <v>0</v>
      </c>
      <c r="X1298">
        <f>IF('Main Data'!H1298="Tudor",1,0)</f>
        <v>0</v>
      </c>
      <c r="Y1298">
        <f>IF('Main Data'!H1298="Ulysse Nardin",1,0)</f>
        <v>0</v>
      </c>
      <c r="Z1298">
        <f>IF('Main Data'!H1298="Universal Geneve",1,0)</f>
        <v>0</v>
      </c>
      <c r="AA1298">
        <f>IF('Main Data'!H1298="Vacheron",1,0)</f>
        <v>0</v>
      </c>
      <c r="AB1298">
        <f>IF('Main Data'!H1298="Zenith",1,0)</f>
        <v>0</v>
      </c>
      <c r="AC1298">
        <f>IF('Main Data'!J1298="Stainless Steel",1,0)</f>
        <v>1</v>
      </c>
      <c r="AD1298">
        <f>IF('Main Data'!J1298="Two-tone",1,0)</f>
        <v>0</v>
      </c>
      <c r="AE1298">
        <f>IF(OR('Main Data'!J1298="YG 18K",'Main Data'!J1298="YG &lt;18K",'Main Data'!J1298="PG 18K",'Main Data'!J1298="PG &lt;18K",'Main Data'!J1298="WG 18K",'Main Data'!J1298="Mixes of 18K",'Main Data'!J1298="Mixes &lt;18K"),1,0)</f>
        <v>0</v>
      </c>
      <c r="AF1298">
        <f>IF('Main Data'!J1298="Platinum",1,0)</f>
        <v>0</v>
      </c>
      <c r="AG1298">
        <f>IF(OR('Main Data'!J1298="PVD",'Main Data'!J1298="Gold Plate",'Main Data'!J1298="Other"),1,0)</f>
        <v>0</v>
      </c>
      <c r="AH1298">
        <f>IF('Main Data'!N1298="Stainless Steel",1,0)</f>
        <v>0</v>
      </c>
      <c r="AI1298">
        <f>IF('Main Data'!N1298="Leather",1,0)</f>
        <v>1</v>
      </c>
      <c r="AJ1298">
        <f>IF('Main Data'!N1298="Two-tone",1,0)</f>
        <v>0</v>
      </c>
      <c r="AK1298">
        <f>IF(OR('Main Data'!N1298="YG 18K",'Main Data'!N1298="PG 18K",'Main Data'!N1298="WG 18K",'Main Data'!N1298="Mixes of 18K"),1,0)</f>
        <v>0</v>
      </c>
      <c r="AL1298">
        <f>IF(OR(,'Main Data'!N1298="PVD",'Main Data'!N1298="Gold plate"),1,0)</f>
        <v>0</v>
      </c>
      <c r="AM1298">
        <f>IF(OR('Main Data'!AV1298="Yes",'Main Data'!AW1298="Yes",'Main Data'!AU1298="Yes"),1,0)</f>
        <v>0</v>
      </c>
      <c r="AN1298">
        <f>IF(OR(ISTEXT('Main Data'!AX1298), ISTEXT('Main Data'!AY1298)),1,0)</f>
        <v>0</v>
      </c>
      <c r="AO1298">
        <f>IF('Main Data'!AZ1298="Yes",1,0)</f>
        <v>0</v>
      </c>
      <c r="AP1298">
        <f>IF('Main Data'!BA1298="Yes",1,0)</f>
        <v>0</v>
      </c>
      <c r="AQ1298">
        <f>IF('Main Data'!BD1298="Yes",1,0)</f>
        <v>0</v>
      </c>
      <c r="AR1298">
        <f>IF('Main Data'!BE1298="A",1,0)</f>
        <v>0</v>
      </c>
      <c r="AS1298">
        <f>IF('Main Data'!BE1298="AA",1,0)</f>
        <v>0</v>
      </c>
      <c r="AT1298">
        <f>IF('Main Data'!BE1298="AAA",1,0)</f>
        <v>1</v>
      </c>
      <c r="AU1298">
        <f>IF('Main Data'!BE1298="AAAA",1,0)</f>
        <v>0</v>
      </c>
      <c r="AV1298">
        <f>IF('Main Data'!P1298="Yes",1,0)</f>
        <v>0</v>
      </c>
      <c r="AW1298">
        <f>IF('Main Data'!AP1298="Yes",1,0)</f>
        <v>0</v>
      </c>
      <c r="AX1298">
        <f>IF(OR('Main Data'!V1298="Yes", 'Main Data'!W1298="Yes",'Main Data'!X1298="Yes"),1,0)</f>
        <v>0</v>
      </c>
      <c r="AY1298">
        <f>IF(OR('Main Data'!Y1298="Yes",'Main Data'!Z1298="Yes"),1,0)</f>
        <v>1</v>
      </c>
      <c r="AZ1298">
        <f>IF('Main Data'!AR1298="Yes",1,0)</f>
        <v>0</v>
      </c>
      <c r="BA1298">
        <f>IF('Main Data'!AS1298="Yes",1,0)</f>
        <v>0</v>
      </c>
      <c r="BB1298">
        <f>IF('Main Data'!AG1298="Yes",1,0)</f>
        <v>0</v>
      </c>
      <c r="BC1298">
        <f>IF('Main Data'!AB1298="Yes",1,0)</f>
        <v>0</v>
      </c>
      <c r="BD1298">
        <f>IF('Main Data'!AA1298="Yes",1,0)</f>
        <v>0</v>
      </c>
      <c r="BE1298">
        <f>IF('Main Data'!AC1298="Yes",1,0)</f>
        <v>0</v>
      </c>
      <c r="BF1298">
        <f>IF('Main Data'!AF1298="Yes",1,0)</f>
        <v>0</v>
      </c>
      <c r="BG1298">
        <f>IF(OR('Main Data'!AI1298="Yes",'Main Data'!AL1298="Yes"),1,0)</f>
        <v>1</v>
      </c>
      <c r="BH1298">
        <f>IF('Main Data'!AJ1298="Yes",1,0)</f>
        <v>0</v>
      </c>
      <c r="BI1298">
        <f>IF('Main Data'!AK1298="Yes",1,0)</f>
        <v>0</v>
      </c>
      <c r="BJ1298">
        <f>IF('Main Data'!AM1298="Yes",1,0)</f>
        <v>0</v>
      </c>
      <c r="BK1298">
        <f>IF('Main Data'!AQ1298="Yes",1,0)</f>
        <v>0</v>
      </c>
      <c r="BL1298" s="21">
        <f t="shared" si="121"/>
        <v>0</v>
      </c>
      <c r="BM1298" s="21">
        <f t="shared" si="122"/>
        <v>1</v>
      </c>
      <c r="BN1298" s="21">
        <f t="shared" si="123"/>
        <v>0</v>
      </c>
      <c r="BO1298" s="21">
        <f t="shared" si="124"/>
        <v>0</v>
      </c>
      <c r="BP1298" s="21">
        <f t="shared" si="125"/>
        <v>0</v>
      </c>
    </row>
    <row r="1299" spans="1:68" x14ac:dyDescent="0.2">
      <c r="A1299">
        <v>1295</v>
      </c>
      <c r="B1299" s="33">
        <f>'Main Data'!C1299</f>
        <v>43597</v>
      </c>
      <c r="C1299">
        <f>'Main Data'!D1299</f>
        <v>659</v>
      </c>
      <c r="D1299" s="26">
        <f>'Main Data'!E1299</f>
        <v>19000</v>
      </c>
      <c r="E1299" s="26">
        <f>'Main Data'!F1299</f>
        <v>23750</v>
      </c>
      <c r="F1299" s="34">
        <f t="shared" si="120"/>
        <v>9.8521942581485771</v>
      </c>
      <c r="G1299">
        <f>IF('Main Data'!H1299="AP",1,0)</f>
        <v>0</v>
      </c>
      <c r="H1299">
        <f>IF('Main Data'!H1299="Blancpain",1,0)</f>
        <v>0</v>
      </c>
      <c r="I1299">
        <f>IF('Main Data'!H1299="Breguet",1,0)</f>
        <v>0</v>
      </c>
      <c r="J1299">
        <f>IF('Main Data'!H1299="Breitling",1,0)</f>
        <v>0</v>
      </c>
      <c r="K1299">
        <f>IF('Main Data'!H1299="Cartier",1,0)</f>
        <v>0</v>
      </c>
      <c r="L1299">
        <f>IF('Main Data'!H1299="Gallet",1,0)</f>
        <v>0</v>
      </c>
      <c r="M1299">
        <f>IF('Main Data'!H1299="Girard Perregaux",1,0)</f>
        <v>0</v>
      </c>
      <c r="N1299">
        <f>IF('Main Data'!H1299="Gubelin",1,0)</f>
        <v>0</v>
      </c>
      <c r="O1299">
        <f>IF('Main Data'!H1299="Heuer",1,0)</f>
        <v>0</v>
      </c>
      <c r="P1299">
        <f>IF('Main Data'!H1299="IWC",1,0)</f>
        <v>0</v>
      </c>
      <c r="Q1299">
        <f>IF('Main Data'!H1299="JLC",1,0)</f>
        <v>0</v>
      </c>
      <c r="R1299">
        <f>IF('Main Data'!H1299="Longines",1,0)</f>
        <v>0</v>
      </c>
      <c r="S1299">
        <f>IF('Main Data'!H1299="Movado",1,0)</f>
        <v>0</v>
      </c>
      <c r="T1299">
        <f>IF('Main Data'!H1299="Omega",1,0)</f>
        <v>0</v>
      </c>
      <c r="U1299">
        <f>IF('Main Data'!H1299="Panerai",1,0)</f>
        <v>0</v>
      </c>
      <c r="V1299">
        <f>IF('Main Data'!H1299="Patek",1,0)</f>
        <v>0</v>
      </c>
      <c r="W1299">
        <f>IF('Main Data'!H1299="Rolex",1,0)</f>
        <v>1</v>
      </c>
      <c r="X1299">
        <f>IF('Main Data'!H1299="Tudor",1,0)</f>
        <v>0</v>
      </c>
      <c r="Y1299">
        <f>IF('Main Data'!H1299="Ulysse Nardin",1,0)</f>
        <v>0</v>
      </c>
      <c r="Z1299">
        <f>IF('Main Data'!H1299="Universal Geneve",1,0)</f>
        <v>0</v>
      </c>
      <c r="AA1299">
        <f>IF('Main Data'!H1299="Vacheron",1,0)</f>
        <v>0</v>
      </c>
      <c r="AB1299">
        <f>IF('Main Data'!H1299="Zenith",1,0)</f>
        <v>0</v>
      </c>
      <c r="AC1299">
        <f>IF('Main Data'!J1299="Stainless Steel",1,0)</f>
        <v>0</v>
      </c>
      <c r="AD1299">
        <f>IF('Main Data'!J1299="Two-tone",1,0)</f>
        <v>0</v>
      </c>
      <c r="AE1299">
        <f>IF(OR('Main Data'!J1299="YG 18K",'Main Data'!J1299="YG &lt;18K",'Main Data'!J1299="PG 18K",'Main Data'!J1299="PG &lt;18K",'Main Data'!J1299="WG 18K",'Main Data'!J1299="Mixes of 18K",'Main Data'!J1299="Mixes &lt;18K"),1,0)</f>
        <v>1</v>
      </c>
      <c r="AF1299">
        <f>IF('Main Data'!J1299="Platinum",1,0)</f>
        <v>0</v>
      </c>
      <c r="AG1299">
        <f>IF(OR('Main Data'!J1299="PVD",'Main Data'!J1299="Gold Plate",'Main Data'!J1299="Other"),1,0)</f>
        <v>0</v>
      </c>
      <c r="AH1299">
        <f>IF('Main Data'!N1299="Stainless Steel",1,0)</f>
        <v>0</v>
      </c>
      <c r="AI1299">
        <f>IF('Main Data'!N1299="Leather",1,0)</f>
        <v>1</v>
      </c>
      <c r="AJ1299">
        <f>IF('Main Data'!N1299="Two-tone",1,0)</f>
        <v>0</v>
      </c>
      <c r="AK1299">
        <f>IF(OR('Main Data'!N1299="YG 18K",'Main Data'!N1299="PG 18K",'Main Data'!N1299="WG 18K",'Main Data'!N1299="Mixes of 18K"),1,0)</f>
        <v>0</v>
      </c>
      <c r="AL1299">
        <f>IF(OR(,'Main Data'!N1299="PVD",'Main Data'!N1299="Gold plate"),1,0)</f>
        <v>0</v>
      </c>
      <c r="AM1299">
        <f>IF(OR('Main Data'!AV1299="Yes",'Main Data'!AW1299="Yes",'Main Data'!AU1299="Yes"),1,0)</f>
        <v>0</v>
      </c>
      <c r="AN1299">
        <f>IF(OR(ISTEXT('Main Data'!AX1299), ISTEXT('Main Data'!AY1299)),1,0)</f>
        <v>0</v>
      </c>
      <c r="AO1299">
        <f>IF('Main Data'!AZ1299="Yes",1,0)</f>
        <v>0</v>
      </c>
      <c r="AP1299">
        <f>IF('Main Data'!BA1299="Yes",1,0)</f>
        <v>0</v>
      </c>
      <c r="AQ1299">
        <f>IF('Main Data'!BD1299="Yes",1,0)</f>
        <v>0</v>
      </c>
      <c r="AR1299">
        <f>IF('Main Data'!BE1299="A",1,0)</f>
        <v>0</v>
      </c>
      <c r="AS1299">
        <f>IF('Main Data'!BE1299="AA",1,0)</f>
        <v>0</v>
      </c>
      <c r="AT1299">
        <f>IF('Main Data'!BE1299="AAA",1,0)</f>
        <v>1</v>
      </c>
      <c r="AU1299">
        <f>IF('Main Data'!BE1299="AAAA",1,0)</f>
        <v>0</v>
      </c>
      <c r="AV1299">
        <f>IF('Main Data'!P1299="Yes",1,0)</f>
        <v>0</v>
      </c>
      <c r="AW1299">
        <f>IF('Main Data'!AP1299="Yes",1,0)</f>
        <v>0</v>
      </c>
      <c r="AX1299">
        <f>IF(OR('Main Data'!V1299="Yes", 'Main Data'!W1299="Yes",'Main Data'!X1299="Yes"),1,0)</f>
        <v>0</v>
      </c>
      <c r="AY1299">
        <f>IF(OR('Main Data'!Y1299="Yes",'Main Data'!Z1299="Yes"),1,0)</f>
        <v>0</v>
      </c>
      <c r="AZ1299">
        <f>IF('Main Data'!AR1299="Yes",1,0)</f>
        <v>0</v>
      </c>
      <c r="BA1299">
        <f>IF('Main Data'!AS1299="Yes",1,0)</f>
        <v>0</v>
      </c>
      <c r="BB1299">
        <f>IF('Main Data'!AG1299="Yes",1,0)</f>
        <v>0</v>
      </c>
      <c r="BC1299">
        <f>IF('Main Data'!AB1299="Yes",1,0)</f>
        <v>0</v>
      </c>
      <c r="BD1299">
        <f>IF('Main Data'!AA1299="Yes",1,0)</f>
        <v>0</v>
      </c>
      <c r="BE1299">
        <f>IF('Main Data'!AC1299="Yes",1,0)</f>
        <v>0</v>
      </c>
      <c r="BF1299">
        <f>IF('Main Data'!AF1299="Yes",1,0)</f>
        <v>0</v>
      </c>
      <c r="BG1299">
        <f>IF(OR('Main Data'!AI1299="Yes",'Main Data'!AL1299="Yes"),1,0)</f>
        <v>1</v>
      </c>
      <c r="BH1299">
        <f>IF('Main Data'!AJ1299="Yes",1,0)</f>
        <v>0</v>
      </c>
      <c r="BI1299">
        <f>IF('Main Data'!AK1299="Yes",1,0)</f>
        <v>0</v>
      </c>
      <c r="BJ1299">
        <f>IF('Main Data'!AM1299="Yes",1,0)</f>
        <v>0</v>
      </c>
      <c r="BK1299">
        <f>IF('Main Data'!AQ1299="Yes",1,0)</f>
        <v>0</v>
      </c>
      <c r="BL1299" s="21">
        <f t="shared" si="121"/>
        <v>0</v>
      </c>
      <c r="BM1299" s="21">
        <f t="shared" si="122"/>
        <v>1</v>
      </c>
      <c r="BN1299" s="21">
        <f t="shared" si="123"/>
        <v>0</v>
      </c>
      <c r="BO1299" s="21">
        <f t="shared" si="124"/>
        <v>0</v>
      </c>
      <c r="BP1299" s="21">
        <f t="shared" si="125"/>
        <v>0</v>
      </c>
    </row>
    <row r="1300" spans="1:68" x14ac:dyDescent="0.2">
      <c r="A1300">
        <v>1296</v>
      </c>
      <c r="B1300" s="33">
        <f>'Main Data'!C1300</f>
        <v>43597</v>
      </c>
      <c r="C1300">
        <f>'Main Data'!D1300</f>
        <v>660</v>
      </c>
      <c r="D1300" s="26">
        <f>'Main Data'!E1300</f>
        <v>55000</v>
      </c>
      <c r="E1300" s="26">
        <f>'Main Data'!F1300</f>
        <v>68750</v>
      </c>
      <c r="F1300" s="34">
        <f t="shared" si="120"/>
        <v>10.915088464214607</v>
      </c>
      <c r="G1300">
        <f>IF('Main Data'!H1300="AP",1,0)</f>
        <v>0</v>
      </c>
      <c r="H1300">
        <f>IF('Main Data'!H1300="Blancpain",1,0)</f>
        <v>0</v>
      </c>
      <c r="I1300">
        <f>IF('Main Data'!H1300="Breguet",1,0)</f>
        <v>0</v>
      </c>
      <c r="J1300">
        <f>IF('Main Data'!H1300="Breitling",1,0)</f>
        <v>0</v>
      </c>
      <c r="K1300">
        <f>IF('Main Data'!H1300="Cartier",1,0)</f>
        <v>0</v>
      </c>
      <c r="L1300">
        <f>IF('Main Data'!H1300="Gallet",1,0)</f>
        <v>0</v>
      </c>
      <c r="M1300">
        <f>IF('Main Data'!H1300="Girard Perregaux",1,0)</f>
        <v>0</v>
      </c>
      <c r="N1300">
        <f>IF('Main Data'!H1300="Gubelin",1,0)</f>
        <v>0</v>
      </c>
      <c r="O1300">
        <f>IF('Main Data'!H1300="Heuer",1,0)</f>
        <v>0</v>
      </c>
      <c r="P1300">
        <f>IF('Main Data'!H1300="IWC",1,0)</f>
        <v>0</v>
      </c>
      <c r="Q1300">
        <f>IF('Main Data'!H1300="JLC",1,0)</f>
        <v>0</v>
      </c>
      <c r="R1300">
        <f>IF('Main Data'!H1300="Longines",1,0)</f>
        <v>0</v>
      </c>
      <c r="S1300">
        <f>IF('Main Data'!H1300="Movado",1,0)</f>
        <v>0</v>
      </c>
      <c r="T1300">
        <f>IF('Main Data'!H1300="Omega",1,0)</f>
        <v>0</v>
      </c>
      <c r="U1300">
        <f>IF('Main Data'!H1300="Panerai",1,0)</f>
        <v>0</v>
      </c>
      <c r="V1300">
        <f>IF('Main Data'!H1300="Patek",1,0)</f>
        <v>0</v>
      </c>
      <c r="W1300">
        <f>IF('Main Data'!H1300="Rolex",1,0)</f>
        <v>1</v>
      </c>
      <c r="X1300">
        <f>IF('Main Data'!H1300="Tudor",1,0)</f>
        <v>0</v>
      </c>
      <c r="Y1300">
        <f>IF('Main Data'!H1300="Ulysse Nardin",1,0)</f>
        <v>0</v>
      </c>
      <c r="Z1300">
        <f>IF('Main Data'!H1300="Universal Geneve",1,0)</f>
        <v>0</v>
      </c>
      <c r="AA1300">
        <f>IF('Main Data'!H1300="Vacheron",1,0)</f>
        <v>0</v>
      </c>
      <c r="AB1300">
        <f>IF('Main Data'!H1300="Zenith",1,0)</f>
        <v>0</v>
      </c>
      <c r="AC1300">
        <f>IF('Main Data'!J1300="Stainless Steel",1,0)</f>
        <v>0</v>
      </c>
      <c r="AD1300">
        <f>IF('Main Data'!J1300="Two-tone",1,0)</f>
        <v>0</v>
      </c>
      <c r="AE1300">
        <f>IF(OR('Main Data'!J1300="YG 18K",'Main Data'!J1300="YG &lt;18K",'Main Data'!J1300="PG 18K",'Main Data'!J1300="PG &lt;18K",'Main Data'!J1300="WG 18K",'Main Data'!J1300="Mixes of 18K",'Main Data'!J1300="Mixes &lt;18K"),1,0)</f>
        <v>1</v>
      </c>
      <c r="AF1300">
        <f>IF('Main Data'!J1300="Platinum",1,0)</f>
        <v>0</v>
      </c>
      <c r="AG1300">
        <f>IF(OR('Main Data'!J1300="PVD",'Main Data'!J1300="Gold Plate",'Main Data'!J1300="Other"),1,0)</f>
        <v>0</v>
      </c>
      <c r="AH1300">
        <f>IF('Main Data'!N1300="Stainless Steel",1,0)</f>
        <v>0</v>
      </c>
      <c r="AI1300">
        <f>IF('Main Data'!N1300="Leather",1,0)</f>
        <v>1</v>
      </c>
      <c r="AJ1300">
        <f>IF('Main Data'!N1300="Two-tone",1,0)</f>
        <v>0</v>
      </c>
      <c r="AK1300">
        <f>IF(OR('Main Data'!N1300="YG 18K",'Main Data'!N1300="PG 18K",'Main Data'!N1300="WG 18K",'Main Data'!N1300="Mixes of 18K"),1,0)</f>
        <v>0</v>
      </c>
      <c r="AL1300">
        <f>IF(OR(,'Main Data'!N1300="PVD",'Main Data'!N1300="Gold plate"),1,0)</f>
        <v>0</v>
      </c>
      <c r="AM1300">
        <f>IF(OR('Main Data'!AV1300="Yes",'Main Data'!AW1300="Yes",'Main Data'!AU1300="Yes"),1,0)</f>
        <v>0</v>
      </c>
      <c r="AN1300">
        <f>IF(OR(ISTEXT('Main Data'!AX1300), ISTEXT('Main Data'!AY1300)),1,0)</f>
        <v>0</v>
      </c>
      <c r="AO1300">
        <f>IF('Main Data'!AZ1300="Yes",1,0)</f>
        <v>0</v>
      </c>
      <c r="AP1300">
        <f>IF('Main Data'!BA1300="Yes",1,0)</f>
        <v>0</v>
      </c>
      <c r="AQ1300">
        <f>IF('Main Data'!BD1300="Yes",1,0)</f>
        <v>0</v>
      </c>
      <c r="AR1300">
        <f>IF('Main Data'!BE1300="A",1,0)</f>
        <v>0</v>
      </c>
      <c r="AS1300">
        <f>IF('Main Data'!BE1300="AA",1,0)</f>
        <v>0</v>
      </c>
      <c r="AT1300">
        <f>IF('Main Data'!BE1300="AAA",1,0)</f>
        <v>1</v>
      </c>
      <c r="AU1300">
        <f>IF('Main Data'!BE1300="AAAA",1,0)</f>
        <v>0</v>
      </c>
      <c r="AV1300">
        <f>IF('Main Data'!P1300="Yes",1,0)</f>
        <v>0</v>
      </c>
      <c r="AW1300">
        <f>IF('Main Data'!AP1300="Yes",1,0)</f>
        <v>0</v>
      </c>
      <c r="AX1300">
        <f>IF(OR('Main Data'!V1300="Yes", 'Main Data'!W1300="Yes",'Main Data'!X1300="Yes"),1,0)</f>
        <v>0</v>
      </c>
      <c r="AY1300">
        <f>IF(OR('Main Data'!Y1300="Yes",'Main Data'!Z1300="Yes"),1,0)</f>
        <v>0</v>
      </c>
      <c r="AZ1300">
        <f>IF('Main Data'!AR1300="Yes",1,0)</f>
        <v>0</v>
      </c>
      <c r="BA1300">
        <f>IF('Main Data'!AS1300="Yes",1,0)</f>
        <v>0</v>
      </c>
      <c r="BB1300">
        <f>IF('Main Data'!AG1300="Yes",1,0)</f>
        <v>0</v>
      </c>
      <c r="BC1300">
        <f>IF('Main Data'!AB1300="Yes",1,0)</f>
        <v>0</v>
      </c>
      <c r="BD1300">
        <f>IF('Main Data'!AA1300="Yes",1,0)</f>
        <v>0</v>
      </c>
      <c r="BE1300">
        <f>IF('Main Data'!AC1300="Yes",1,0)</f>
        <v>0</v>
      </c>
      <c r="BF1300">
        <f>IF('Main Data'!AF1300="Yes",1,0)</f>
        <v>0</v>
      </c>
      <c r="BG1300">
        <f>IF(OR('Main Data'!AI1300="Yes",'Main Data'!AL1300="Yes"),1,0)</f>
        <v>1</v>
      </c>
      <c r="BH1300">
        <f>IF('Main Data'!AJ1300="Yes",1,0)</f>
        <v>0</v>
      </c>
      <c r="BI1300">
        <f>IF('Main Data'!AK1300="Yes",1,0)</f>
        <v>0</v>
      </c>
      <c r="BJ1300">
        <f>IF('Main Data'!AM1300="Yes",1,0)</f>
        <v>0</v>
      </c>
      <c r="BK1300">
        <f>IF('Main Data'!AQ1300="Yes",1,0)</f>
        <v>0</v>
      </c>
      <c r="BL1300" s="21">
        <f t="shared" si="121"/>
        <v>0</v>
      </c>
      <c r="BM1300" s="21">
        <f t="shared" si="122"/>
        <v>1</v>
      </c>
      <c r="BN1300" s="21">
        <f t="shared" si="123"/>
        <v>0</v>
      </c>
      <c r="BO1300" s="21">
        <f t="shared" si="124"/>
        <v>0</v>
      </c>
      <c r="BP1300" s="21">
        <f t="shared" si="125"/>
        <v>0</v>
      </c>
    </row>
    <row r="1301" spans="1:68" x14ac:dyDescent="0.2">
      <c r="A1301">
        <v>1297</v>
      </c>
      <c r="B1301" s="33">
        <f>'Main Data'!C1301</f>
        <v>43597</v>
      </c>
      <c r="C1301">
        <f>'Main Data'!D1301</f>
        <v>662</v>
      </c>
      <c r="D1301" s="26">
        <f>'Main Data'!E1301</f>
        <v>55000</v>
      </c>
      <c r="E1301" s="26">
        <f>'Main Data'!F1301</f>
        <v>68750</v>
      </c>
      <c r="F1301" s="34">
        <f t="shared" si="120"/>
        <v>10.915088464214607</v>
      </c>
      <c r="G1301">
        <f>IF('Main Data'!H1301="AP",1,0)</f>
        <v>0</v>
      </c>
      <c r="H1301">
        <f>IF('Main Data'!H1301="Blancpain",1,0)</f>
        <v>0</v>
      </c>
      <c r="I1301">
        <f>IF('Main Data'!H1301="Breguet",1,0)</f>
        <v>0</v>
      </c>
      <c r="J1301">
        <f>IF('Main Data'!H1301="Breitling",1,0)</f>
        <v>0</v>
      </c>
      <c r="K1301">
        <f>IF('Main Data'!H1301="Cartier",1,0)</f>
        <v>0</v>
      </c>
      <c r="L1301">
        <f>IF('Main Data'!H1301="Gallet",1,0)</f>
        <v>0</v>
      </c>
      <c r="M1301">
        <f>IF('Main Data'!H1301="Girard Perregaux",1,0)</f>
        <v>0</v>
      </c>
      <c r="N1301">
        <f>IF('Main Data'!H1301="Gubelin",1,0)</f>
        <v>0</v>
      </c>
      <c r="O1301">
        <f>IF('Main Data'!H1301="Heuer",1,0)</f>
        <v>0</v>
      </c>
      <c r="P1301">
        <f>IF('Main Data'!H1301="IWC",1,0)</f>
        <v>0</v>
      </c>
      <c r="Q1301">
        <f>IF('Main Data'!H1301="JLC",1,0)</f>
        <v>0</v>
      </c>
      <c r="R1301">
        <f>IF('Main Data'!H1301="Longines",1,0)</f>
        <v>0</v>
      </c>
      <c r="S1301">
        <f>IF('Main Data'!H1301="Movado",1,0)</f>
        <v>0</v>
      </c>
      <c r="T1301">
        <f>IF('Main Data'!H1301="Omega",1,0)</f>
        <v>0</v>
      </c>
      <c r="U1301">
        <f>IF('Main Data'!H1301="Panerai",1,0)</f>
        <v>0</v>
      </c>
      <c r="V1301">
        <f>IF('Main Data'!H1301="Patek",1,0)</f>
        <v>0</v>
      </c>
      <c r="W1301">
        <f>IF('Main Data'!H1301="Rolex",1,0)</f>
        <v>0</v>
      </c>
      <c r="X1301">
        <f>IF('Main Data'!H1301="Tudor",1,0)</f>
        <v>1</v>
      </c>
      <c r="Y1301">
        <f>IF('Main Data'!H1301="Ulysse Nardin",1,0)</f>
        <v>0</v>
      </c>
      <c r="Z1301">
        <f>IF('Main Data'!H1301="Universal Geneve",1,0)</f>
        <v>0</v>
      </c>
      <c r="AA1301">
        <f>IF('Main Data'!H1301="Vacheron",1,0)</f>
        <v>0</v>
      </c>
      <c r="AB1301">
        <f>IF('Main Data'!H1301="Zenith",1,0)</f>
        <v>0</v>
      </c>
      <c r="AC1301">
        <f>IF('Main Data'!J1301="Stainless Steel",1,0)</f>
        <v>1</v>
      </c>
      <c r="AD1301">
        <f>IF('Main Data'!J1301="Two-tone",1,0)</f>
        <v>0</v>
      </c>
      <c r="AE1301">
        <f>IF(OR('Main Data'!J1301="YG 18K",'Main Data'!J1301="YG &lt;18K",'Main Data'!J1301="PG 18K",'Main Data'!J1301="PG &lt;18K",'Main Data'!J1301="WG 18K",'Main Data'!J1301="Mixes of 18K",'Main Data'!J1301="Mixes &lt;18K"),1,0)</f>
        <v>0</v>
      </c>
      <c r="AF1301">
        <f>IF('Main Data'!J1301="Platinum",1,0)</f>
        <v>0</v>
      </c>
      <c r="AG1301">
        <f>IF(OR('Main Data'!J1301="PVD",'Main Data'!J1301="Gold Plate",'Main Data'!J1301="Other"),1,0)</f>
        <v>0</v>
      </c>
      <c r="AH1301">
        <f>IF('Main Data'!N1301="Stainless Steel",1,0)</f>
        <v>1</v>
      </c>
      <c r="AI1301">
        <f>IF('Main Data'!N1301="Leather",1,0)</f>
        <v>0</v>
      </c>
      <c r="AJ1301">
        <f>IF('Main Data'!N1301="Two-tone",1,0)</f>
        <v>0</v>
      </c>
      <c r="AK1301">
        <f>IF(OR('Main Data'!N1301="YG 18K",'Main Data'!N1301="PG 18K",'Main Data'!N1301="WG 18K",'Main Data'!N1301="Mixes of 18K"),1,0)</f>
        <v>0</v>
      </c>
      <c r="AL1301">
        <f>IF(OR(,'Main Data'!N1301="PVD",'Main Data'!N1301="Gold plate"),1,0)</f>
        <v>0</v>
      </c>
      <c r="AM1301">
        <f>IF(OR('Main Data'!AV1301="Yes",'Main Data'!AW1301="Yes",'Main Data'!AU1301="Yes"),1,0)</f>
        <v>0</v>
      </c>
      <c r="AN1301">
        <f>IF(OR(ISTEXT('Main Data'!AX1301), ISTEXT('Main Data'!AY1301)),1,0)</f>
        <v>0</v>
      </c>
      <c r="AO1301">
        <f>IF('Main Data'!AZ1301="Yes",1,0)</f>
        <v>0</v>
      </c>
      <c r="AP1301">
        <f>IF('Main Data'!BA1301="Yes",1,0)</f>
        <v>0</v>
      </c>
      <c r="AQ1301">
        <f>IF('Main Data'!BD1301="Yes",1,0)</f>
        <v>0</v>
      </c>
      <c r="AR1301">
        <f>IF('Main Data'!BE1301="A",1,0)</f>
        <v>0</v>
      </c>
      <c r="AS1301">
        <f>IF('Main Data'!BE1301="AA",1,0)</f>
        <v>0</v>
      </c>
      <c r="AT1301">
        <f>IF('Main Data'!BE1301="AAA",1,0)</f>
        <v>0</v>
      </c>
      <c r="AU1301">
        <f>IF('Main Data'!BE1301="AAAA",1,0)</f>
        <v>1</v>
      </c>
      <c r="AV1301">
        <f>IF('Main Data'!P1301="Yes",1,0)</f>
        <v>1</v>
      </c>
      <c r="AW1301">
        <f>IF('Main Data'!AP1301="Yes",1,0)</f>
        <v>0</v>
      </c>
      <c r="AX1301">
        <f>IF(OR('Main Data'!V1301="Yes", 'Main Data'!W1301="Yes",'Main Data'!X1301="Yes"),1,0)</f>
        <v>0</v>
      </c>
      <c r="AY1301">
        <f>IF(OR('Main Data'!Y1301="Yes",'Main Data'!Z1301="Yes"),1,0)</f>
        <v>0</v>
      </c>
      <c r="AZ1301">
        <f>IF('Main Data'!AR1301="Yes",1,0)</f>
        <v>0</v>
      </c>
      <c r="BA1301">
        <f>IF('Main Data'!AS1301="Yes",1,0)</f>
        <v>0</v>
      </c>
      <c r="BB1301">
        <f>IF('Main Data'!AG1301="Yes",1,0)</f>
        <v>0</v>
      </c>
      <c r="BC1301">
        <f>IF('Main Data'!AB1301="Yes",1,0)</f>
        <v>0</v>
      </c>
      <c r="BD1301">
        <f>IF('Main Data'!AA1301="Yes",1,0)</f>
        <v>1</v>
      </c>
      <c r="BE1301">
        <f>IF('Main Data'!AC1301="Yes",1,0)</f>
        <v>0</v>
      </c>
      <c r="BF1301">
        <f>IF('Main Data'!AF1301="Yes",1,0)</f>
        <v>0</v>
      </c>
      <c r="BG1301">
        <f>IF(OR('Main Data'!AI1301="Yes",'Main Data'!AL1301="Yes"),1,0)</f>
        <v>0</v>
      </c>
      <c r="BH1301">
        <f>IF('Main Data'!AJ1301="Yes",1,0)</f>
        <v>0</v>
      </c>
      <c r="BI1301">
        <f>IF('Main Data'!AK1301="Yes",1,0)</f>
        <v>0</v>
      </c>
      <c r="BJ1301">
        <f>IF('Main Data'!AM1301="Yes",1,0)</f>
        <v>0</v>
      </c>
      <c r="BK1301">
        <f>IF('Main Data'!AQ1301="Yes",1,0)</f>
        <v>0</v>
      </c>
      <c r="BL1301" s="21">
        <f t="shared" si="121"/>
        <v>0</v>
      </c>
      <c r="BM1301" s="21">
        <f t="shared" si="122"/>
        <v>1</v>
      </c>
      <c r="BN1301" s="21">
        <f t="shared" si="123"/>
        <v>0</v>
      </c>
      <c r="BO1301" s="21">
        <f t="shared" si="124"/>
        <v>0</v>
      </c>
      <c r="BP1301" s="21">
        <f t="shared" si="125"/>
        <v>0</v>
      </c>
    </row>
    <row r="1302" spans="1:68" x14ac:dyDescent="0.2">
      <c r="A1302">
        <v>1298</v>
      </c>
      <c r="B1302" s="33">
        <f>'Main Data'!C1302</f>
        <v>43597</v>
      </c>
      <c r="C1302">
        <f>'Main Data'!D1302</f>
        <v>663</v>
      </c>
      <c r="D1302" s="26">
        <f>'Main Data'!E1302</f>
        <v>5500</v>
      </c>
      <c r="E1302" s="26">
        <f>'Main Data'!F1302</f>
        <v>6875</v>
      </c>
      <c r="F1302" s="34">
        <f t="shared" si="120"/>
        <v>8.6125033712205621</v>
      </c>
      <c r="G1302">
        <f>IF('Main Data'!H1302="AP",1,0)</f>
        <v>0</v>
      </c>
      <c r="H1302">
        <f>IF('Main Data'!H1302="Blancpain",1,0)</f>
        <v>0</v>
      </c>
      <c r="I1302">
        <f>IF('Main Data'!H1302="Breguet",1,0)</f>
        <v>0</v>
      </c>
      <c r="J1302">
        <f>IF('Main Data'!H1302="Breitling",1,0)</f>
        <v>0</v>
      </c>
      <c r="K1302">
        <f>IF('Main Data'!H1302="Cartier",1,0)</f>
        <v>0</v>
      </c>
      <c r="L1302">
        <f>IF('Main Data'!H1302="Gallet",1,0)</f>
        <v>0</v>
      </c>
      <c r="M1302">
        <f>IF('Main Data'!H1302="Girard Perregaux",1,0)</f>
        <v>0</v>
      </c>
      <c r="N1302">
        <f>IF('Main Data'!H1302="Gubelin",1,0)</f>
        <v>0</v>
      </c>
      <c r="O1302">
        <f>IF('Main Data'!H1302="Heuer",1,0)</f>
        <v>0</v>
      </c>
      <c r="P1302">
        <f>IF('Main Data'!H1302="IWC",1,0)</f>
        <v>0</v>
      </c>
      <c r="Q1302">
        <f>IF('Main Data'!H1302="JLC",1,0)</f>
        <v>0</v>
      </c>
      <c r="R1302">
        <f>IF('Main Data'!H1302="Longines",1,0)</f>
        <v>0</v>
      </c>
      <c r="S1302">
        <f>IF('Main Data'!H1302="Movado",1,0)</f>
        <v>0</v>
      </c>
      <c r="T1302">
        <f>IF('Main Data'!H1302="Omega",1,0)</f>
        <v>0</v>
      </c>
      <c r="U1302">
        <f>IF('Main Data'!H1302="Panerai",1,0)</f>
        <v>0</v>
      </c>
      <c r="V1302">
        <f>IF('Main Data'!H1302="Patek",1,0)</f>
        <v>0</v>
      </c>
      <c r="W1302">
        <f>IF('Main Data'!H1302="Rolex",1,0)</f>
        <v>0</v>
      </c>
      <c r="X1302">
        <f>IF('Main Data'!H1302="Tudor",1,0)</f>
        <v>1</v>
      </c>
      <c r="Y1302">
        <f>IF('Main Data'!H1302="Ulysse Nardin",1,0)</f>
        <v>0</v>
      </c>
      <c r="Z1302">
        <f>IF('Main Data'!H1302="Universal Geneve",1,0)</f>
        <v>0</v>
      </c>
      <c r="AA1302">
        <f>IF('Main Data'!H1302="Vacheron",1,0)</f>
        <v>0</v>
      </c>
      <c r="AB1302">
        <f>IF('Main Data'!H1302="Zenith",1,0)</f>
        <v>0</v>
      </c>
      <c r="AC1302">
        <f>IF('Main Data'!J1302="Stainless Steel",1,0)</f>
        <v>1</v>
      </c>
      <c r="AD1302">
        <f>IF('Main Data'!J1302="Two-tone",1,0)</f>
        <v>0</v>
      </c>
      <c r="AE1302">
        <f>IF(OR('Main Data'!J1302="YG 18K",'Main Data'!J1302="YG &lt;18K",'Main Data'!J1302="PG 18K",'Main Data'!J1302="PG &lt;18K",'Main Data'!J1302="WG 18K",'Main Data'!J1302="Mixes of 18K",'Main Data'!J1302="Mixes &lt;18K"),1,0)</f>
        <v>0</v>
      </c>
      <c r="AF1302">
        <f>IF('Main Data'!J1302="Platinum",1,0)</f>
        <v>0</v>
      </c>
      <c r="AG1302">
        <f>IF(OR('Main Data'!J1302="PVD",'Main Data'!J1302="Gold Plate",'Main Data'!J1302="Other"),1,0)</f>
        <v>0</v>
      </c>
      <c r="AH1302">
        <f>IF('Main Data'!N1302="Stainless Steel",1,0)</f>
        <v>1</v>
      </c>
      <c r="AI1302">
        <f>IF('Main Data'!N1302="Leather",1,0)</f>
        <v>0</v>
      </c>
      <c r="AJ1302">
        <f>IF('Main Data'!N1302="Two-tone",1,0)</f>
        <v>0</v>
      </c>
      <c r="AK1302">
        <f>IF(OR('Main Data'!N1302="YG 18K",'Main Data'!N1302="PG 18K",'Main Data'!N1302="WG 18K",'Main Data'!N1302="Mixes of 18K"),1,0)</f>
        <v>0</v>
      </c>
      <c r="AL1302">
        <f>IF(OR(,'Main Data'!N1302="PVD",'Main Data'!N1302="Gold plate"),1,0)</f>
        <v>0</v>
      </c>
      <c r="AM1302">
        <f>IF(OR('Main Data'!AV1302="Yes",'Main Data'!AW1302="Yes",'Main Data'!AU1302="Yes"),1,0)</f>
        <v>0</v>
      </c>
      <c r="AN1302">
        <f>IF(OR(ISTEXT('Main Data'!AX1302), ISTEXT('Main Data'!AY1302)),1,0)</f>
        <v>0</v>
      </c>
      <c r="AO1302">
        <f>IF('Main Data'!AZ1302="Yes",1,0)</f>
        <v>0</v>
      </c>
      <c r="AP1302">
        <f>IF('Main Data'!BA1302="Yes",1,0)</f>
        <v>0</v>
      </c>
      <c r="AQ1302">
        <f>IF('Main Data'!BD1302="Yes",1,0)</f>
        <v>0</v>
      </c>
      <c r="AR1302">
        <f>IF('Main Data'!BE1302="A",1,0)</f>
        <v>0</v>
      </c>
      <c r="AS1302">
        <f>IF('Main Data'!BE1302="AA",1,0)</f>
        <v>1</v>
      </c>
      <c r="AT1302">
        <f>IF('Main Data'!BE1302="AAA",1,0)</f>
        <v>0</v>
      </c>
      <c r="AU1302">
        <f>IF('Main Data'!BE1302="AAAA",1,0)</f>
        <v>0</v>
      </c>
      <c r="AV1302">
        <f>IF('Main Data'!P1302="Yes",1,0)</f>
        <v>0</v>
      </c>
      <c r="AW1302">
        <f>IF('Main Data'!AP1302="Yes",1,0)</f>
        <v>0</v>
      </c>
      <c r="AX1302">
        <f>IF(OR('Main Data'!V1302="Yes", 'Main Data'!W1302="Yes",'Main Data'!X1302="Yes"),1,0)</f>
        <v>1</v>
      </c>
      <c r="AY1302">
        <f>IF(OR('Main Data'!Y1302="Yes",'Main Data'!Z1302="Yes"),1,0)</f>
        <v>0</v>
      </c>
      <c r="AZ1302">
        <f>IF('Main Data'!AR1302="Yes",1,0)</f>
        <v>0</v>
      </c>
      <c r="BA1302">
        <f>IF('Main Data'!AS1302="Yes",1,0)</f>
        <v>0</v>
      </c>
      <c r="BB1302">
        <f>IF('Main Data'!AG1302="Yes",1,0)</f>
        <v>0</v>
      </c>
      <c r="BC1302">
        <f>IF('Main Data'!AB1302="Yes",1,0)</f>
        <v>0</v>
      </c>
      <c r="BD1302">
        <f>IF('Main Data'!AA1302="Yes",1,0)</f>
        <v>1</v>
      </c>
      <c r="BE1302">
        <f>IF('Main Data'!AC1302="Yes",1,0)</f>
        <v>0</v>
      </c>
      <c r="BF1302">
        <f>IF('Main Data'!AF1302="Yes",1,0)</f>
        <v>0</v>
      </c>
      <c r="BG1302">
        <f>IF(OR('Main Data'!AI1302="Yes",'Main Data'!AL1302="Yes"),1,0)</f>
        <v>0</v>
      </c>
      <c r="BH1302">
        <f>IF('Main Data'!AJ1302="Yes",1,0)</f>
        <v>0</v>
      </c>
      <c r="BI1302">
        <f>IF('Main Data'!AK1302="Yes",1,0)</f>
        <v>0</v>
      </c>
      <c r="BJ1302">
        <f>IF('Main Data'!AM1302="Yes",1,0)</f>
        <v>0</v>
      </c>
      <c r="BK1302">
        <f>IF('Main Data'!AQ1302="Yes",1,0)</f>
        <v>0</v>
      </c>
      <c r="BL1302" s="21">
        <f t="shared" si="121"/>
        <v>0</v>
      </c>
      <c r="BM1302" s="21">
        <f t="shared" si="122"/>
        <v>1</v>
      </c>
      <c r="BN1302" s="21">
        <f t="shared" si="123"/>
        <v>0</v>
      </c>
      <c r="BO1302" s="21">
        <f t="shared" si="124"/>
        <v>0</v>
      </c>
      <c r="BP1302" s="21">
        <f t="shared" si="125"/>
        <v>0</v>
      </c>
    </row>
    <row r="1303" spans="1:68" x14ac:dyDescent="0.2">
      <c r="A1303">
        <v>1299</v>
      </c>
      <c r="B1303" s="33">
        <f>'Main Data'!C1303</f>
        <v>43597</v>
      </c>
      <c r="C1303">
        <f>'Main Data'!D1303</f>
        <v>666</v>
      </c>
      <c r="D1303" s="26">
        <f>'Main Data'!E1303</f>
        <v>27000</v>
      </c>
      <c r="E1303" s="26">
        <f>'Main Data'!F1303</f>
        <v>33750</v>
      </c>
      <c r="F1303" s="34">
        <f t="shared" si="120"/>
        <v>10.203592144986466</v>
      </c>
      <c r="G1303">
        <f>IF('Main Data'!H1303="AP",1,0)</f>
        <v>0</v>
      </c>
      <c r="H1303">
        <f>IF('Main Data'!H1303="Blancpain",1,0)</f>
        <v>0</v>
      </c>
      <c r="I1303">
        <f>IF('Main Data'!H1303="Breguet",1,0)</f>
        <v>0</v>
      </c>
      <c r="J1303">
        <f>IF('Main Data'!H1303="Breitling",1,0)</f>
        <v>0</v>
      </c>
      <c r="K1303">
        <f>IF('Main Data'!H1303="Cartier",1,0)</f>
        <v>0</v>
      </c>
      <c r="L1303">
        <f>IF('Main Data'!H1303="Gallet",1,0)</f>
        <v>0</v>
      </c>
      <c r="M1303">
        <f>IF('Main Data'!H1303="Girard Perregaux",1,0)</f>
        <v>0</v>
      </c>
      <c r="N1303">
        <f>IF('Main Data'!H1303="Gubelin",1,0)</f>
        <v>0</v>
      </c>
      <c r="O1303">
        <f>IF('Main Data'!H1303="Heuer",1,0)</f>
        <v>0</v>
      </c>
      <c r="P1303">
        <f>IF('Main Data'!H1303="IWC",1,0)</f>
        <v>0</v>
      </c>
      <c r="Q1303">
        <f>IF('Main Data'!H1303="JLC",1,0)</f>
        <v>0</v>
      </c>
      <c r="R1303">
        <f>IF('Main Data'!H1303="Longines",1,0)</f>
        <v>0</v>
      </c>
      <c r="S1303">
        <f>IF('Main Data'!H1303="Movado",1,0)</f>
        <v>0</v>
      </c>
      <c r="T1303">
        <f>IF('Main Data'!H1303="Omega",1,0)</f>
        <v>0</v>
      </c>
      <c r="U1303">
        <f>IF('Main Data'!H1303="Panerai",1,0)</f>
        <v>0</v>
      </c>
      <c r="V1303">
        <f>IF('Main Data'!H1303="Patek",1,0)</f>
        <v>0</v>
      </c>
      <c r="W1303">
        <f>IF('Main Data'!H1303="Rolex",1,0)</f>
        <v>1</v>
      </c>
      <c r="X1303">
        <f>IF('Main Data'!H1303="Tudor",1,0)</f>
        <v>0</v>
      </c>
      <c r="Y1303">
        <f>IF('Main Data'!H1303="Ulysse Nardin",1,0)</f>
        <v>0</v>
      </c>
      <c r="Z1303">
        <f>IF('Main Data'!H1303="Universal Geneve",1,0)</f>
        <v>0</v>
      </c>
      <c r="AA1303">
        <f>IF('Main Data'!H1303="Vacheron",1,0)</f>
        <v>0</v>
      </c>
      <c r="AB1303">
        <f>IF('Main Data'!H1303="Zenith",1,0)</f>
        <v>0</v>
      </c>
      <c r="AC1303">
        <f>IF('Main Data'!J1303="Stainless Steel",1,0)</f>
        <v>1</v>
      </c>
      <c r="AD1303">
        <f>IF('Main Data'!J1303="Two-tone",1,0)</f>
        <v>0</v>
      </c>
      <c r="AE1303">
        <f>IF(OR('Main Data'!J1303="YG 18K",'Main Data'!J1303="YG &lt;18K",'Main Data'!J1303="PG 18K",'Main Data'!J1303="PG &lt;18K",'Main Data'!J1303="WG 18K",'Main Data'!J1303="Mixes of 18K",'Main Data'!J1303="Mixes &lt;18K"),1,0)</f>
        <v>0</v>
      </c>
      <c r="AF1303">
        <f>IF('Main Data'!J1303="Platinum",1,0)</f>
        <v>0</v>
      </c>
      <c r="AG1303">
        <f>IF(OR('Main Data'!J1303="PVD",'Main Data'!J1303="Gold Plate",'Main Data'!J1303="Other"),1,0)</f>
        <v>0</v>
      </c>
      <c r="AH1303">
        <f>IF('Main Data'!N1303="Stainless Steel",1,0)</f>
        <v>1</v>
      </c>
      <c r="AI1303">
        <f>IF('Main Data'!N1303="Leather",1,0)</f>
        <v>0</v>
      </c>
      <c r="AJ1303">
        <f>IF('Main Data'!N1303="Two-tone",1,0)</f>
        <v>0</v>
      </c>
      <c r="AK1303">
        <f>IF(OR('Main Data'!N1303="YG 18K",'Main Data'!N1303="PG 18K",'Main Data'!N1303="WG 18K",'Main Data'!N1303="Mixes of 18K"),1,0)</f>
        <v>0</v>
      </c>
      <c r="AL1303">
        <f>IF(OR(,'Main Data'!N1303="PVD",'Main Data'!N1303="Gold plate"),1,0)</f>
        <v>0</v>
      </c>
      <c r="AM1303">
        <f>IF(OR('Main Data'!AV1303="Yes",'Main Data'!AW1303="Yes",'Main Data'!AU1303="Yes"),1,0)</f>
        <v>0</v>
      </c>
      <c r="AN1303">
        <f>IF(OR(ISTEXT('Main Data'!AX1303), ISTEXT('Main Data'!AY1303)),1,0)</f>
        <v>1</v>
      </c>
      <c r="AO1303">
        <f>IF('Main Data'!AZ1303="Yes",1,0)</f>
        <v>0</v>
      </c>
      <c r="AP1303">
        <f>IF('Main Data'!BA1303="Yes",1,0)</f>
        <v>0</v>
      </c>
      <c r="AQ1303">
        <f>IF('Main Data'!BD1303="Yes",1,0)</f>
        <v>0</v>
      </c>
      <c r="AR1303">
        <f>IF('Main Data'!BE1303="A",1,0)</f>
        <v>0</v>
      </c>
      <c r="AS1303">
        <f>IF('Main Data'!BE1303="AA",1,0)</f>
        <v>0</v>
      </c>
      <c r="AT1303">
        <f>IF('Main Data'!BE1303="AAA",1,0)</f>
        <v>1</v>
      </c>
      <c r="AU1303">
        <f>IF('Main Data'!BE1303="AAAA",1,0)</f>
        <v>0</v>
      </c>
      <c r="AV1303">
        <f>IF('Main Data'!P1303="Yes",1,0)</f>
        <v>1</v>
      </c>
      <c r="AW1303">
        <f>IF('Main Data'!AP1303="Yes",1,0)</f>
        <v>0</v>
      </c>
      <c r="AX1303">
        <f>IF(OR('Main Data'!V1303="Yes", 'Main Data'!W1303="Yes",'Main Data'!X1303="Yes"),1,0)</f>
        <v>0</v>
      </c>
      <c r="AY1303">
        <f>IF(OR('Main Data'!Y1303="Yes",'Main Data'!Z1303="Yes"),1,0)</f>
        <v>0</v>
      </c>
      <c r="AZ1303">
        <f>IF('Main Data'!AR1303="Yes",1,0)</f>
        <v>0</v>
      </c>
      <c r="BA1303">
        <f>IF('Main Data'!AS1303="Yes",1,0)</f>
        <v>0</v>
      </c>
      <c r="BB1303">
        <f>IF('Main Data'!AG1303="Yes",1,0)</f>
        <v>0</v>
      </c>
      <c r="BC1303">
        <f>IF('Main Data'!AB1303="Yes",1,0)</f>
        <v>0</v>
      </c>
      <c r="BD1303">
        <f>IF('Main Data'!AA1303="Yes",1,0)</f>
        <v>1</v>
      </c>
      <c r="BE1303">
        <f>IF('Main Data'!AC1303="Yes",1,0)</f>
        <v>0</v>
      </c>
      <c r="BF1303">
        <f>IF('Main Data'!AF1303="Yes",1,0)</f>
        <v>0</v>
      </c>
      <c r="BG1303">
        <f>IF(OR('Main Data'!AI1303="Yes",'Main Data'!AL1303="Yes"),1,0)</f>
        <v>0</v>
      </c>
      <c r="BH1303">
        <f>IF('Main Data'!AJ1303="Yes",1,0)</f>
        <v>0</v>
      </c>
      <c r="BI1303">
        <f>IF('Main Data'!AK1303="Yes",1,0)</f>
        <v>0</v>
      </c>
      <c r="BJ1303">
        <f>IF('Main Data'!AM1303="Yes",1,0)</f>
        <v>0</v>
      </c>
      <c r="BK1303">
        <f>IF('Main Data'!AQ1303="Yes",1,0)</f>
        <v>0</v>
      </c>
      <c r="BL1303" s="21">
        <f t="shared" si="121"/>
        <v>0</v>
      </c>
      <c r="BM1303" s="21">
        <f t="shared" si="122"/>
        <v>1</v>
      </c>
      <c r="BN1303" s="21">
        <f t="shared" si="123"/>
        <v>0</v>
      </c>
      <c r="BO1303" s="21">
        <f t="shared" si="124"/>
        <v>0</v>
      </c>
      <c r="BP1303" s="21">
        <f t="shared" si="125"/>
        <v>0</v>
      </c>
    </row>
    <row r="1304" spans="1:68" x14ac:dyDescent="0.2">
      <c r="A1304">
        <v>1300</v>
      </c>
      <c r="B1304" s="33">
        <f>'Main Data'!C1304</f>
        <v>43597</v>
      </c>
      <c r="C1304">
        <f>'Main Data'!D1304</f>
        <v>670</v>
      </c>
      <c r="D1304" s="26">
        <f>'Main Data'!E1304</f>
        <v>3200</v>
      </c>
      <c r="E1304" s="26">
        <f>'Main Data'!F1304</f>
        <v>4000</v>
      </c>
      <c r="F1304" s="34">
        <f t="shared" si="120"/>
        <v>8.0709060887878188</v>
      </c>
      <c r="G1304">
        <f>IF('Main Data'!H1304="AP",1,0)</f>
        <v>0</v>
      </c>
      <c r="H1304">
        <f>IF('Main Data'!H1304="Blancpain",1,0)</f>
        <v>0</v>
      </c>
      <c r="I1304">
        <f>IF('Main Data'!H1304="Breguet",1,0)</f>
        <v>0</v>
      </c>
      <c r="J1304">
        <f>IF('Main Data'!H1304="Breitling",1,0)</f>
        <v>0</v>
      </c>
      <c r="K1304">
        <f>IF('Main Data'!H1304="Cartier",1,0)</f>
        <v>0</v>
      </c>
      <c r="L1304">
        <f>IF('Main Data'!H1304="Gallet",1,0)</f>
        <v>0</v>
      </c>
      <c r="M1304">
        <f>IF('Main Data'!H1304="Girard Perregaux",1,0)</f>
        <v>0</v>
      </c>
      <c r="N1304">
        <f>IF('Main Data'!H1304="Gubelin",1,0)</f>
        <v>0</v>
      </c>
      <c r="O1304">
        <f>IF('Main Data'!H1304="Heuer",1,0)</f>
        <v>0</v>
      </c>
      <c r="P1304">
        <f>IF('Main Data'!H1304="IWC",1,0)</f>
        <v>0</v>
      </c>
      <c r="Q1304">
        <f>IF('Main Data'!H1304="JLC",1,0)</f>
        <v>0</v>
      </c>
      <c r="R1304">
        <f>IF('Main Data'!H1304="Longines",1,0)</f>
        <v>1</v>
      </c>
      <c r="S1304">
        <f>IF('Main Data'!H1304="Movado",1,0)</f>
        <v>0</v>
      </c>
      <c r="T1304">
        <f>IF('Main Data'!H1304="Omega",1,0)</f>
        <v>0</v>
      </c>
      <c r="U1304">
        <f>IF('Main Data'!H1304="Panerai",1,0)</f>
        <v>0</v>
      </c>
      <c r="V1304">
        <f>IF('Main Data'!H1304="Patek",1,0)</f>
        <v>0</v>
      </c>
      <c r="W1304">
        <f>IF('Main Data'!H1304="Rolex",1,0)</f>
        <v>0</v>
      </c>
      <c r="X1304">
        <f>IF('Main Data'!H1304="Tudor",1,0)</f>
        <v>0</v>
      </c>
      <c r="Y1304">
        <f>IF('Main Data'!H1304="Ulysse Nardin",1,0)</f>
        <v>0</v>
      </c>
      <c r="Z1304">
        <f>IF('Main Data'!H1304="Universal Geneve",1,0)</f>
        <v>0</v>
      </c>
      <c r="AA1304">
        <f>IF('Main Data'!H1304="Vacheron",1,0)</f>
        <v>0</v>
      </c>
      <c r="AB1304">
        <f>IF('Main Data'!H1304="Zenith",1,0)</f>
        <v>0</v>
      </c>
      <c r="AC1304">
        <f>IF('Main Data'!J1304="Stainless Steel",1,0)</f>
        <v>0</v>
      </c>
      <c r="AD1304">
        <f>IF('Main Data'!J1304="Two-tone",1,0)</f>
        <v>0</v>
      </c>
      <c r="AE1304">
        <f>IF(OR('Main Data'!J1304="YG 18K",'Main Data'!J1304="YG &lt;18K",'Main Data'!J1304="PG 18K",'Main Data'!J1304="PG &lt;18K",'Main Data'!J1304="WG 18K",'Main Data'!J1304="Mixes of 18K",'Main Data'!J1304="Mixes &lt;18K"),1,0)</f>
        <v>1</v>
      </c>
      <c r="AF1304">
        <f>IF('Main Data'!J1304="Platinum",1,0)</f>
        <v>0</v>
      </c>
      <c r="AG1304">
        <f>IF(OR('Main Data'!J1304="PVD",'Main Data'!J1304="Gold Plate",'Main Data'!J1304="Other"),1,0)</f>
        <v>0</v>
      </c>
      <c r="AH1304">
        <f>IF('Main Data'!N1304="Stainless Steel",1,0)</f>
        <v>0</v>
      </c>
      <c r="AI1304">
        <f>IF('Main Data'!N1304="Leather",1,0)</f>
        <v>1</v>
      </c>
      <c r="AJ1304">
        <f>IF('Main Data'!N1304="Two-tone",1,0)</f>
        <v>0</v>
      </c>
      <c r="AK1304">
        <f>IF(OR('Main Data'!N1304="YG 18K",'Main Data'!N1304="PG 18K",'Main Data'!N1304="WG 18K",'Main Data'!N1304="Mixes of 18K"),1,0)</f>
        <v>0</v>
      </c>
      <c r="AL1304">
        <f>IF(OR(,'Main Data'!N1304="PVD",'Main Data'!N1304="Gold plate"),1,0)</f>
        <v>0</v>
      </c>
      <c r="AM1304">
        <f>IF(OR('Main Data'!AV1304="Yes",'Main Data'!AW1304="Yes",'Main Data'!AU1304="Yes"),1,0)</f>
        <v>0</v>
      </c>
      <c r="AN1304">
        <f>IF(OR(ISTEXT('Main Data'!AX1304), ISTEXT('Main Data'!AY1304)),1,0)</f>
        <v>0</v>
      </c>
      <c r="AO1304">
        <f>IF('Main Data'!AZ1304="Yes",1,0)</f>
        <v>0</v>
      </c>
      <c r="AP1304">
        <f>IF('Main Data'!BA1304="Yes",1,0)</f>
        <v>0</v>
      </c>
      <c r="AQ1304">
        <f>IF('Main Data'!BD1304="Yes",1,0)</f>
        <v>0</v>
      </c>
      <c r="AR1304">
        <f>IF('Main Data'!BE1304="A",1,0)</f>
        <v>0</v>
      </c>
      <c r="AS1304">
        <f>IF('Main Data'!BE1304="AA",1,0)</f>
        <v>1</v>
      </c>
      <c r="AT1304">
        <f>IF('Main Data'!BE1304="AAA",1,0)</f>
        <v>0</v>
      </c>
      <c r="AU1304">
        <f>IF('Main Data'!BE1304="AAAA",1,0)</f>
        <v>0</v>
      </c>
      <c r="AV1304">
        <f>IF('Main Data'!P1304="Yes",1,0)</f>
        <v>0</v>
      </c>
      <c r="AW1304">
        <f>IF('Main Data'!AP1304="Yes",1,0)</f>
        <v>0</v>
      </c>
      <c r="AX1304">
        <f>IF(OR('Main Data'!V1304="Yes", 'Main Data'!W1304="Yes",'Main Data'!X1304="Yes"),1,0)</f>
        <v>0</v>
      </c>
      <c r="AY1304">
        <f>IF(OR('Main Data'!Y1304="Yes",'Main Data'!Z1304="Yes"),1,0)</f>
        <v>0</v>
      </c>
      <c r="AZ1304">
        <f>IF('Main Data'!AR1304="Yes",1,0)</f>
        <v>0</v>
      </c>
      <c r="BA1304">
        <f>IF('Main Data'!AS1304="Yes",1,0)</f>
        <v>0</v>
      </c>
      <c r="BB1304">
        <f>IF('Main Data'!AG1304="Yes",1,0)</f>
        <v>0</v>
      </c>
      <c r="BC1304">
        <f>IF('Main Data'!AB1304="Yes",1,0)</f>
        <v>0</v>
      </c>
      <c r="BD1304">
        <f>IF('Main Data'!AA1304="Yes",1,0)</f>
        <v>0</v>
      </c>
      <c r="BE1304">
        <f>IF('Main Data'!AC1304="Yes",1,0)</f>
        <v>0</v>
      </c>
      <c r="BF1304">
        <f>IF('Main Data'!AF1304="Yes",1,0)</f>
        <v>0</v>
      </c>
      <c r="BG1304">
        <f>IF(OR('Main Data'!AI1304="Yes",'Main Data'!AL1304="Yes"),1,0)</f>
        <v>1</v>
      </c>
      <c r="BH1304">
        <f>IF('Main Data'!AJ1304="Yes",1,0)</f>
        <v>0</v>
      </c>
      <c r="BI1304">
        <f>IF('Main Data'!AK1304="Yes",1,0)</f>
        <v>0</v>
      </c>
      <c r="BJ1304">
        <f>IF('Main Data'!AM1304="Yes",1,0)</f>
        <v>0</v>
      </c>
      <c r="BK1304">
        <f>IF('Main Data'!AQ1304="Yes",1,0)</f>
        <v>0</v>
      </c>
      <c r="BL1304" s="21">
        <f t="shared" si="121"/>
        <v>0</v>
      </c>
      <c r="BM1304" s="21">
        <f t="shared" si="122"/>
        <v>1</v>
      </c>
      <c r="BN1304" s="21">
        <f t="shared" si="123"/>
        <v>0</v>
      </c>
      <c r="BO1304" s="21">
        <f t="shared" si="124"/>
        <v>0</v>
      </c>
      <c r="BP1304" s="21">
        <f t="shared" si="125"/>
        <v>0</v>
      </c>
    </row>
    <row r="1305" spans="1:68" x14ac:dyDescent="0.2">
      <c r="A1305">
        <v>1301</v>
      </c>
      <c r="B1305" s="33">
        <f>'Main Data'!C1305</f>
        <v>43597</v>
      </c>
      <c r="C1305">
        <f>'Main Data'!D1305</f>
        <v>675</v>
      </c>
      <c r="D1305" s="26">
        <f>'Main Data'!E1305</f>
        <v>58000</v>
      </c>
      <c r="E1305" s="26">
        <f>'Main Data'!F1305</f>
        <v>72500</v>
      </c>
      <c r="F1305" s="34">
        <f t="shared" si="120"/>
        <v>10.968198289528557</v>
      </c>
      <c r="G1305">
        <f>IF('Main Data'!H1305="AP",1,0)</f>
        <v>0</v>
      </c>
      <c r="H1305">
        <f>IF('Main Data'!H1305="Blancpain",1,0)</f>
        <v>0</v>
      </c>
      <c r="I1305">
        <f>IF('Main Data'!H1305="Breguet",1,0)</f>
        <v>0</v>
      </c>
      <c r="J1305">
        <f>IF('Main Data'!H1305="Breitling",1,0)</f>
        <v>0</v>
      </c>
      <c r="K1305">
        <f>IF('Main Data'!H1305="Cartier",1,0)</f>
        <v>0</v>
      </c>
      <c r="L1305">
        <f>IF('Main Data'!H1305="Gallet",1,0)</f>
        <v>0</v>
      </c>
      <c r="M1305">
        <f>IF('Main Data'!H1305="Girard Perregaux",1,0)</f>
        <v>0</v>
      </c>
      <c r="N1305">
        <f>IF('Main Data'!H1305="Gubelin",1,0)</f>
        <v>0</v>
      </c>
      <c r="O1305">
        <f>IF('Main Data'!H1305="Heuer",1,0)</f>
        <v>0</v>
      </c>
      <c r="P1305">
        <f>IF('Main Data'!H1305="IWC",1,0)</f>
        <v>0</v>
      </c>
      <c r="Q1305">
        <f>IF('Main Data'!H1305="JLC",1,0)</f>
        <v>0</v>
      </c>
      <c r="R1305">
        <f>IF('Main Data'!H1305="Longines",1,0)</f>
        <v>0</v>
      </c>
      <c r="S1305">
        <f>IF('Main Data'!H1305="Movado",1,0)</f>
        <v>0</v>
      </c>
      <c r="T1305">
        <f>IF('Main Data'!H1305="Omega",1,0)</f>
        <v>1</v>
      </c>
      <c r="U1305">
        <f>IF('Main Data'!H1305="Panerai",1,0)</f>
        <v>0</v>
      </c>
      <c r="V1305">
        <f>IF('Main Data'!H1305="Patek",1,0)</f>
        <v>0</v>
      </c>
      <c r="W1305">
        <f>IF('Main Data'!H1305="Rolex",1,0)</f>
        <v>0</v>
      </c>
      <c r="X1305">
        <f>IF('Main Data'!H1305="Tudor",1,0)</f>
        <v>0</v>
      </c>
      <c r="Y1305">
        <f>IF('Main Data'!H1305="Ulysse Nardin",1,0)</f>
        <v>0</v>
      </c>
      <c r="Z1305">
        <f>IF('Main Data'!H1305="Universal Geneve",1,0)</f>
        <v>0</v>
      </c>
      <c r="AA1305">
        <f>IF('Main Data'!H1305="Vacheron",1,0)</f>
        <v>0</v>
      </c>
      <c r="AB1305">
        <f>IF('Main Data'!H1305="Zenith",1,0)</f>
        <v>0</v>
      </c>
      <c r="AC1305">
        <f>IF('Main Data'!J1305="Stainless Steel",1,0)</f>
        <v>0</v>
      </c>
      <c r="AD1305">
        <f>IF('Main Data'!J1305="Two-tone",1,0)</f>
        <v>0</v>
      </c>
      <c r="AE1305">
        <f>IF(OR('Main Data'!J1305="YG 18K",'Main Data'!J1305="YG &lt;18K",'Main Data'!J1305="PG 18K",'Main Data'!J1305="PG &lt;18K",'Main Data'!J1305="WG 18K",'Main Data'!J1305="Mixes of 18K",'Main Data'!J1305="Mixes &lt;18K"),1,0)</f>
        <v>0</v>
      </c>
      <c r="AF1305">
        <f>IF('Main Data'!J1305="Platinum",1,0)</f>
        <v>1</v>
      </c>
      <c r="AG1305">
        <f>IF(OR('Main Data'!J1305="PVD",'Main Data'!J1305="Gold Plate",'Main Data'!J1305="Other"),1,0)</f>
        <v>0</v>
      </c>
      <c r="AH1305">
        <f>IF('Main Data'!N1305="Stainless Steel",1,0)</f>
        <v>0</v>
      </c>
      <c r="AI1305">
        <f>IF('Main Data'!N1305="Leather",1,0)</f>
        <v>1</v>
      </c>
      <c r="AJ1305">
        <f>IF('Main Data'!N1305="Two-tone",1,0)</f>
        <v>0</v>
      </c>
      <c r="AK1305">
        <f>IF(OR('Main Data'!N1305="YG 18K",'Main Data'!N1305="PG 18K",'Main Data'!N1305="WG 18K",'Main Data'!N1305="Mixes of 18K"),1,0)</f>
        <v>0</v>
      </c>
      <c r="AL1305">
        <f>IF(OR(,'Main Data'!N1305="PVD",'Main Data'!N1305="Gold plate"),1,0)</f>
        <v>0</v>
      </c>
      <c r="AM1305">
        <f>IF(OR('Main Data'!AV1305="Yes",'Main Data'!AW1305="Yes",'Main Data'!AU1305="Yes"),1,0)</f>
        <v>1</v>
      </c>
      <c r="AN1305">
        <f>IF(OR(ISTEXT('Main Data'!AX1305), ISTEXT('Main Data'!AY1305)),1,0)</f>
        <v>0</v>
      </c>
      <c r="AO1305">
        <f>IF('Main Data'!AZ1305="Yes",1,0)</f>
        <v>0</v>
      </c>
      <c r="AP1305">
        <f>IF('Main Data'!BA1305="Yes",1,0)</f>
        <v>0</v>
      </c>
      <c r="AQ1305">
        <f>IF('Main Data'!BD1305="Yes",1,0)</f>
        <v>0</v>
      </c>
      <c r="AR1305">
        <f>IF('Main Data'!BE1305="A",1,0)</f>
        <v>0</v>
      </c>
      <c r="AS1305">
        <f>IF('Main Data'!BE1305="AA",1,0)</f>
        <v>0</v>
      </c>
      <c r="AT1305">
        <f>IF('Main Data'!BE1305="AAA",1,0)</f>
        <v>0</v>
      </c>
      <c r="AU1305">
        <f>IF('Main Data'!BE1305="AAAA",1,0)</f>
        <v>1</v>
      </c>
      <c r="AV1305">
        <f>IF('Main Data'!P1305="Yes",1,0)</f>
        <v>1</v>
      </c>
      <c r="AW1305">
        <f>IF('Main Data'!AP1305="Yes",1,0)</f>
        <v>0</v>
      </c>
      <c r="AX1305">
        <f>IF(OR('Main Data'!V1305="Yes", 'Main Data'!W1305="Yes",'Main Data'!X1305="Yes"),1,0)</f>
        <v>0</v>
      </c>
      <c r="AY1305">
        <f>IF(OR('Main Data'!Y1305="Yes",'Main Data'!Z1305="Yes"),1,0)</f>
        <v>0</v>
      </c>
      <c r="AZ1305">
        <f>IF('Main Data'!AR1305="Yes",1,0)</f>
        <v>0</v>
      </c>
      <c r="BA1305">
        <f>IF('Main Data'!AS1305="Yes",1,0)</f>
        <v>0</v>
      </c>
      <c r="BB1305">
        <f>IF('Main Data'!AG1305="Yes",1,0)</f>
        <v>0</v>
      </c>
      <c r="BC1305">
        <f>IF('Main Data'!AB1305="Yes",1,0)</f>
        <v>0</v>
      </c>
      <c r="BD1305">
        <f>IF('Main Data'!AA1305="Yes",1,0)</f>
        <v>0</v>
      </c>
      <c r="BE1305">
        <f>IF('Main Data'!AC1305="Yes",1,0)</f>
        <v>0</v>
      </c>
      <c r="BF1305">
        <f>IF('Main Data'!AF1305="Yes",1,0)</f>
        <v>0</v>
      </c>
      <c r="BG1305">
        <f>IF(OR('Main Data'!AI1305="Yes",'Main Data'!AL1305="Yes"),1,0)</f>
        <v>0</v>
      </c>
      <c r="BH1305">
        <f>IF('Main Data'!AJ1305="Yes",1,0)</f>
        <v>0</v>
      </c>
      <c r="BI1305">
        <f>IF('Main Data'!AK1305="Yes",1,0)</f>
        <v>0</v>
      </c>
      <c r="BJ1305">
        <f>IF('Main Data'!AM1305="Yes",1,0)</f>
        <v>0</v>
      </c>
      <c r="BK1305">
        <f>IF('Main Data'!AQ1305="Yes",1,0)</f>
        <v>0</v>
      </c>
      <c r="BL1305" s="21">
        <f t="shared" si="121"/>
        <v>0</v>
      </c>
      <c r="BM1305" s="21">
        <f t="shared" si="122"/>
        <v>1</v>
      </c>
      <c r="BN1305" s="21">
        <f t="shared" si="123"/>
        <v>0</v>
      </c>
      <c r="BO1305" s="21">
        <f t="shared" si="124"/>
        <v>0</v>
      </c>
      <c r="BP1305" s="21">
        <f t="shared" si="125"/>
        <v>0</v>
      </c>
    </row>
    <row r="1306" spans="1:68" x14ac:dyDescent="0.2">
      <c r="A1306">
        <v>1302</v>
      </c>
      <c r="B1306" s="33">
        <f>'Main Data'!C1306</f>
        <v>43597</v>
      </c>
      <c r="C1306">
        <f>'Main Data'!D1306</f>
        <v>676</v>
      </c>
      <c r="D1306" s="26">
        <f>'Main Data'!E1306</f>
        <v>26000</v>
      </c>
      <c r="E1306" s="26">
        <f>'Main Data'!F1306</f>
        <v>32500</v>
      </c>
      <c r="F1306" s="34">
        <f t="shared" si="120"/>
        <v>10.165851817003619</v>
      </c>
      <c r="G1306">
        <f>IF('Main Data'!H1306="AP",1,0)</f>
        <v>0</v>
      </c>
      <c r="H1306">
        <f>IF('Main Data'!H1306="Blancpain",1,0)</f>
        <v>0</v>
      </c>
      <c r="I1306">
        <f>IF('Main Data'!H1306="Breguet",1,0)</f>
        <v>0</v>
      </c>
      <c r="J1306">
        <f>IF('Main Data'!H1306="Breitling",1,0)</f>
        <v>0</v>
      </c>
      <c r="K1306">
        <f>IF('Main Data'!H1306="Cartier",1,0)</f>
        <v>0</v>
      </c>
      <c r="L1306">
        <f>IF('Main Data'!H1306="Gallet",1,0)</f>
        <v>0</v>
      </c>
      <c r="M1306">
        <f>IF('Main Data'!H1306="Girard Perregaux",1,0)</f>
        <v>0</v>
      </c>
      <c r="N1306">
        <f>IF('Main Data'!H1306="Gubelin",1,0)</f>
        <v>0</v>
      </c>
      <c r="O1306">
        <f>IF('Main Data'!H1306="Heuer",1,0)</f>
        <v>0</v>
      </c>
      <c r="P1306">
        <f>IF('Main Data'!H1306="IWC",1,0)</f>
        <v>0</v>
      </c>
      <c r="Q1306">
        <f>IF('Main Data'!H1306="JLC",1,0)</f>
        <v>0</v>
      </c>
      <c r="R1306">
        <f>IF('Main Data'!H1306="Longines",1,0)</f>
        <v>0</v>
      </c>
      <c r="S1306">
        <f>IF('Main Data'!H1306="Movado",1,0)</f>
        <v>0</v>
      </c>
      <c r="T1306">
        <f>IF('Main Data'!H1306="Omega",1,0)</f>
        <v>1</v>
      </c>
      <c r="U1306">
        <f>IF('Main Data'!H1306="Panerai",1,0)</f>
        <v>0</v>
      </c>
      <c r="V1306">
        <f>IF('Main Data'!H1306="Patek",1,0)</f>
        <v>0</v>
      </c>
      <c r="W1306">
        <f>IF('Main Data'!H1306="Rolex",1,0)</f>
        <v>0</v>
      </c>
      <c r="X1306">
        <f>IF('Main Data'!H1306="Tudor",1,0)</f>
        <v>0</v>
      </c>
      <c r="Y1306">
        <f>IF('Main Data'!H1306="Ulysse Nardin",1,0)</f>
        <v>0</v>
      </c>
      <c r="Z1306">
        <f>IF('Main Data'!H1306="Universal Geneve",1,0)</f>
        <v>0</v>
      </c>
      <c r="AA1306">
        <f>IF('Main Data'!H1306="Vacheron",1,0)</f>
        <v>0</v>
      </c>
      <c r="AB1306">
        <f>IF('Main Data'!H1306="Zenith",1,0)</f>
        <v>0</v>
      </c>
      <c r="AC1306">
        <f>IF('Main Data'!J1306="Stainless Steel",1,0)</f>
        <v>0</v>
      </c>
      <c r="AD1306">
        <f>IF('Main Data'!J1306="Two-tone",1,0)</f>
        <v>0</v>
      </c>
      <c r="AE1306">
        <f>IF(OR('Main Data'!J1306="YG 18K",'Main Data'!J1306="YG &lt;18K",'Main Data'!J1306="PG 18K",'Main Data'!J1306="PG &lt;18K",'Main Data'!J1306="WG 18K",'Main Data'!J1306="Mixes of 18K",'Main Data'!J1306="Mixes &lt;18K"),1,0)</f>
        <v>1</v>
      </c>
      <c r="AF1306">
        <f>IF('Main Data'!J1306="Platinum",1,0)</f>
        <v>0</v>
      </c>
      <c r="AG1306">
        <f>IF(OR('Main Data'!J1306="PVD",'Main Data'!J1306="Gold Plate",'Main Data'!J1306="Other"),1,0)</f>
        <v>0</v>
      </c>
      <c r="AH1306">
        <f>IF('Main Data'!N1306="Stainless Steel",1,0)</f>
        <v>0</v>
      </c>
      <c r="AI1306">
        <f>IF('Main Data'!N1306="Leather",1,0)</f>
        <v>1</v>
      </c>
      <c r="AJ1306">
        <f>IF('Main Data'!N1306="Two-tone",1,0)</f>
        <v>0</v>
      </c>
      <c r="AK1306">
        <f>IF(OR('Main Data'!N1306="YG 18K",'Main Data'!N1306="PG 18K",'Main Data'!N1306="WG 18K",'Main Data'!N1306="Mixes of 18K"),1,0)</f>
        <v>0</v>
      </c>
      <c r="AL1306">
        <f>IF(OR(,'Main Data'!N1306="PVD",'Main Data'!N1306="Gold plate"),1,0)</f>
        <v>0</v>
      </c>
      <c r="AM1306">
        <f>IF(OR('Main Data'!AV1306="Yes",'Main Data'!AW1306="Yes",'Main Data'!AU1306="Yes"),1,0)</f>
        <v>0</v>
      </c>
      <c r="AN1306">
        <f>IF(OR(ISTEXT('Main Data'!AX1306), ISTEXT('Main Data'!AY1306)),1,0)</f>
        <v>0</v>
      </c>
      <c r="AO1306">
        <f>IF('Main Data'!AZ1306="Yes",1,0)</f>
        <v>0</v>
      </c>
      <c r="AP1306">
        <f>IF('Main Data'!BA1306="Yes",1,0)</f>
        <v>0</v>
      </c>
      <c r="AQ1306">
        <f>IF('Main Data'!BD1306="Yes",1,0)</f>
        <v>0</v>
      </c>
      <c r="AR1306">
        <f>IF('Main Data'!BE1306="A",1,0)</f>
        <v>0</v>
      </c>
      <c r="AS1306">
        <f>IF('Main Data'!BE1306="AA",1,0)</f>
        <v>0</v>
      </c>
      <c r="AT1306">
        <f>IF('Main Data'!BE1306="AAA",1,0)</f>
        <v>1</v>
      </c>
      <c r="AU1306">
        <f>IF('Main Data'!BE1306="AAAA",1,0)</f>
        <v>0</v>
      </c>
      <c r="AV1306">
        <f>IF('Main Data'!P1306="Yes",1,0)</f>
        <v>1</v>
      </c>
      <c r="AW1306">
        <f>IF('Main Data'!AP1306="Yes",1,0)</f>
        <v>0</v>
      </c>
      <c r="AX1306">
        <f>IF(OR('Main Data'!V1306="Yes", 'Main Data'!W1306="Yes",'Main Data'!X1306="Yes"),1,0)</f>
        <v>0</v>
      </c>
      <c r="AY1306">
        <f>IF(OR('Main Data'!Y1306="Yes",'Main Data'!Z1306="Yes"),1,0)</f>
        <v>0</v>
      </c>
      <c r="AZ1306">
        <f>IF('Main Data'!AR1306="Yes",1,0)</f>
        <v>0</v>
      </c>
      <c r="BA1306">
        <f>IF('Main Data'!AS1306="Yes",1,0)</f>
        <v>0</v>
      </c>
      <c r="BB1306">
        <f>IF('Main Data'!AG1306="Yes",1,0)</f>
        <v>0</v>
      </c>
      <c r="BC1306">
        <f>IF('Main Data'!AB1306="Yes",1,0)</f>
        <v>0</v>
      </c>
      <c r="BD1306">
        <f>IF('Main Data'!AA1306="Yes",1,0)</f>
        <v>0</v>
      </c>
      <c r="BE1306">
        <f>IF('Main Data'!AC1306="Yes",1,0)</f>
        <v>0</v>
      </c>
      <c r="BF1306">
        <f>IF('Main Data'!AF1306="Yes",1,0)</f>
        <v>0</v>
      </c>
      <c r="BG1306">
        <f>IF(OR('Main Data'!AI1306="Yes",'Main Data'!AL1306="Yes"),1,0)</f>
        <v>0</v>
      </c>
      <c r="BH1306">
        <f>IF('Main Data'!AJ1306="Yes",1,0)</f>
        <v>0</v>
      </c>
      <c r="BI1306">
        <f>IF('Main Data'!AK1306="Yes",1,0)</f>
        <v>0</v>
      </c>
      <c r="BJ1306">
        <f>IF('Main Data'!AM1306="Yes",1,0)</f>
        <v>0</v>
      </c>
      <c r="BK1306">
        <f>IF('Main Data'!AQ1306="Yes",1,0)</f>
        <v>0</v>
      </c>
      <c r="BL1306" s="21">
        <f t="shared" si="121"/>
        <v>0</v>
      </c>
      <c r="BM1306" s="21">
        <f t="shared" si="122"/>
        <v>1</v>
      </c>
      <c r="BN1306" s="21">
        <f t="shared" si="123"/>
        <v>0</v>
      </c>
      <c r="BO1306" s="21">
        <f t="shared" si="124"/>
        <v>0</v>
      </c>
      <c r="BP1306" s="21">
        <f t="shared" si="125"/>
        <v>0</v>
      </c>
    </row>
    <row r="1307" spans="1:68" x14ac:dyDescent="0.2">
      <c r="A1307">
        <v>1303</v>
      </c>
      <c r="B1307" s="33">
        <f>'Main Data'!C1307</f>
        <v>43597</v>
      </c>
      <c r="C1307">
        <f>'Main Data'!D1307</f>
        <v>681</v>
      </c>
      <c r="D1307" s="26">
        <f>'Main Data'!E1307</f>
        <v>2200</v>
      </c>
      <c r="E1307" s="26">
        <f>'Main Data'!F1307</f>
        <v>2750</v>
      </c>
      <c r="F1307" s="34">
        <f t="shared" si="120"/>
        <v>7.696212639346407</v>
      </c>
      <c r="G1307">
        <f>IF('Main Data'!H1307="AP",1,0)</f>
        <v>0</v>
      </c>
      <c r="H1307">
        <f>IF('Main Data'!H1307="Blancpain",1,0)</f>
        <v>0</v>
      </c>
      <c r="I1307">
        <f>IF('Main Data'!H1307="Breguet",1,0)</f>
        <v>0</v>
      </c>
      <c r="J1307">
        <f>IF('Main Data'!H1307="Breitling",1,0)</f>
        <v>0</v>
      </c>
      <c r="K1307">
        <f>IF('Main Data'!H1307="Cartier",1,0)</f>
        <v>0</v>
      </c>
      <c r="L1307">
        <f>IF('Main Data'!H1307="Gallet",1,0)</f>
        <v>0</v>
      </c>
      <c r="M1307">
        <f>IF('Main Data'!H1307="Girard Perregaux",1,0)</f>
        <v>0</v>
      </c>
      <c r="N1307">
        <f>IF('Main Data'!H1307="Gubelin",1,0)</f>
        <v>0</v>
      </c>
      <c r="O1307">
        <f>IF('Main Data'!H1307="Heuer",1,0)</f>
        <v>0</v>
      </c>
      <c r="P1307">
        <f>IF('Main Data'!H1307="IWC",1,0)</f>
        <v>0</v>
      </c>
      <c r="Q1307">
        <f>IF('Main Data'!H1307="JLC",1,0)</f>
        <v>0</v>
      </c>
      <c r="R1307">
        <f>IF('Main Data'!H1307="Longines",1,0)</f>
        <v>0</v>
      </c>
      <c r="S1307">
        <f>IF('Main Data'!H1307="Movado",1,0)</f>
        <v>0</v>
      </c>
      <c r="T1307">
        <f>IF('Main Data'!H1307="Omega",1,0)</f>
        <v>0</v>
      </c>
      <c r="U1307">
        <f>IF('Main Data'!H1307="Panerai",1,0)</f>
        <v>0</v>
      </c>
      <c r="V1307">
        <f>IF('Main Data'!H1307="Patek",1,0)</f>
        <v>0</v>
      </c>
      <c r="W1307">
        <f>IF('Main Data'!H1307="Rolex",1,0)</f>
        <v>0</v>
      </c>
      <c r="X1307">
        <f>IF('Main Data'!H1307="Tudor",1,0)</f>
        <v>1</v>
      </c>
      <c r="Y1307">
        <f>IF('Main Data'!H1307="Ulysse Nardin",1,0)</f>
        <v>0</v>
      </c>
      <c r="Z1307">
        <f>IF('Main Data'!H1307="Universal Geneve",1,0)</f>
        <v>0</v>
      </c>
      <c r="AA1307">
        <f>IF('Main Data'!H1307="Vacheron",1,0)</f>
        <v>0</v>
      </c>
      <c r="AB1307">
        <f>IF('Main Data'!H1307="Zenith",1,0)</f>
        <v>0</v>
      </c>
      <c r="AC1307">
        <f>IF('Main Data'!J1307="Stainless Steel",1,0)</f>
        <v>1</v>
      </c>
      <c r="AD1307">
        <f>IF('Main Data'!J1307="Two-tone",1,0)</f>
        <v>0</v>
      </c>
      <c r="AE1307">
        <f>IF(OR('Main Data'!J1307="YG 18K",'Main Data'!J1307="YG &lt;18K",'Main Data'!J1307="PG 18K",'Main Data'!J1307="PG &lt;18K",'Main Data'!J1307="WG 18K",'Main Data'!J1307="Mixes of 18K",'Main Data'!J1307="Mixes &lt;18K"),1,0)</f>
        <v>0</v>
      </c>
      <c r="AF1307">
        <f>IF('Main Data'!J1307="Platinum",1,0)</f>
        <v>0</v>
      </c>
      <c r="AG1307">
        <f>IF(OR('Main Data'!J1307="PVD",'Main Data'!J1307="Gold Plate",'Main Data'!J1307="Other"),1,0)</f>
        <v>0</v>
      </c>
      <c r="AH1307">
        <f>IF('Main Data'!N1307="Stainless Steel",1,0)</f>
        <v>1</v>
      </c>
      <c r="AI1307">
        <f>IF('Main Data'!N1307="Leather",1,0)</f>
        <v>0</v>
      </c>
      <c r="AJ1307">
        <f>IF('Main Data'!N1307="Two-tone",1,0)</f>
        <v>0</v>
      </c>
      <c r="AK1307">
        <f>IF(OR('Main Data'!N1307="YG 18K",'Main Data'!N1307="PG 18K",'Main Data'!N1307="WG 18K",'Main Data'!N1307="Mixes of 18K"),1,0)</f>
        <v>0</v>
      </c>
      <c r="AL1307">
        <f>IF(OR(,'Main Data'!N1307="PVD",'Main Data'!N1307="Gold plate"),1,0)</f>
        <v>0</v>
      </c>
      <c r="AM1307">
        <f>IF(OR('Main Data'!AV1307="Yes",'Main Data'!AW1307="Yes",'Main Data'!AU1307="Yes"),1,0)</f>
        <v>0</v>
      </c>
      <c r="AN1307">
        <f>IF(OR(ISTEXT('Main Data'!AX1307), ISTEXT('Main Data'!AY1307)),1,0)</f>
        <v>0</v>
      </c>
      <c r="AO1307">
        <f>IF('Main Data'!AZ1307="Yes",1,0)</f>
        <v>0</v>
      </c>
      <c r="AP1307">
        <f>IF('Main Data'!BA1307="Yes",1,0)</f>
        <v>0</v>
      </c>
      <c r="AQ1307">
        <f>IF('Main Data'!BD1307="Yes",1,0)</f>
        <v>0</v>
      </c>
      <c r="AR1307">
        <f>IF('Main Data'!BE1307="A",1,0)</f>
        <v>0</v>
      </c>
      <c r="AS1307">
        <f>IF('Main Data'!BE1307="AA",1,0)</f>
        <v>1</v>
      </c>
      <c r="AT1307">
        <f>IF('Main Data'!BE1307="AAA",1,0)</f>
        <v>0</v>
      </c>
      <c r="AU1307">
        <f>IF('Main Data'!BE1307="AAAA",1,0)</f>
        <v>0</v>
      </c>
      <c r="AV1307">
        <f>IF('Main Data'!P1307="Yes",1,0)</f>
        <v>0</v>
      </c>
      <c r="AW1307">
        <f>IF('Main Data'!AP1307="Yes",1,0)</f>
        <v>0</v>
      </c>
      <c r="AX1307">
        <f>IF(OR('Main Data'!V1307="Yes", 'Main Data'!W1307="Yes",'Main Data'!X1307="Yes"),1,0)</f>
        <v>1</v>
      </c>
      <c r="AY1307">
        <f>IF(OR('Main Data'!Y1307="Yes",'Main Data'!Z1307="Yes"),1,0)</f>
        <v>0</v>
      </c>
      <c r="AZ1307">
        <f>IF('Main Data'!AR1307="Yes",1,0)</f>
        <v>0</v>
      </c>
      <c r="BA1307">
        <f>IF('Main Data'!AS1307="Yes",1,0)</f>
        <v>0</v>
      </c>
      <c r="BB1307">
        <f>IF('Main Data'!AG1307="Yes",1,0)</f>
        <v>0</v>
      </c>
      <c r="BC1307">
        <f>IF('Main Data'!AB1307="Yes",1,0)</f>
        <v>0</v>
      </c>
      <c r="BD1307">
        <f>IF('Main Data'!AA1307="Yes",1,0)</f>
        <v>0</v>
      </c>
      <c r="BE1307">
        <f>IF('Main Data'!AC1307="Yes",1,0)</f>
        <v>0</v>
      </c>
      <c r="BF1307">
        <f>IF('Main Data'!AF1307="Yes",1,0)</f>
        <v>0</v>
      </c>
      <c r="BG1307">
        <f>IF(OR('Main Data'!AI1307="Yes",'Main Data'!AL1307="Yes"),1,0)</f>
        <v>0</v>
      </c>
      <c r="BH1307">
        <f>IF('Main Data'!AJ1307="Yes",1,0)</f>
        <v>0</v>
      </c>
      <c r="BI1307">
        <f>IF('Main Data'!AK1307="Yes",1,0)</f>
        <v>0</v>
      </c>
      <c r="BJ1307">
        <f>IF('Main Data'!AM1307="Yes",1,0)</f>
        <v>0</v>
      </c>
      <c r="BK1307">
        <f>IF('Main Data'!AQ1307="Yes",1,0)</f>
        <v>0</v>
      </c>
      <c r="BL1307" s="21">
        <f t="shared" si="121"/>
        <v>0</v>
      </c>
      <c r="BM1307" s="21">
        <f t="shared" si="122"/>
        <v>1</v>
      </c>
      <c r="BN1307" s="21">
        <f t="shared" si="123"/>
        <v>0</v>
      </c>
      <c r="BO1307" s="21">
        <f t="shared" si="124"/>
        <v>0</v>
      </c>
      <c r="BP1307" s="21">
        <f t="shared" si="125"/>
        <v>0</v>
      </c>
    </row>
    <row r="1308" spans="1:68" x14ac:dyDescent="0.2">
      <c r="A1308">
        <v>1304</v>
      </c>
      <c r="B1308" s="33">
        <f>'Main Data'!C1308</f>
        <v>43597</v>
      </c>
      <c r="C1308">
        <f>'Main Data'!D1308</f>
        <v>685</v>
      </c>
      <c r="D1308" s="26">
        <f>'Main Data'!E1308</f>
        <v>100000</v>
      </c>
      <c r="E1308" s="26">
        <f>'Main Data'!F1308</f>
        <v>353000</v>
      </c>
      <c r="F1308" s="34">
        <f t="shared" si="120"/>
        <v>11.512925464970229</v>
      </c>
      <c r="G1308">
        <f>IF('Main Data'!H1308="AP",1,0)</f>
        <v>0</v>
      </c>
      <c r="H1308">
        <f>IF('Main Data'!H1308="Blancpain",1,0)</f>
        <v>0</v>
      </c>
      <c r="I1308">
        <f>IF('Main Data'!H1308="Breguet",1,0)</f>
        <v>0</v>
      </c>
      <c r="J1308">
        <f>IF('Main Data'!H1308="Breitling",1,0)</f>
        <v>0</v>
      </c>
      <c r="K1308">
        <f>IF('Main Data'!H1308="Cartier",1,0)</f>
        <v>0</v>
      </c>
      <c r="L1308">
        <f>IF('Main Data'!H1308="Gallet",1,0)</f>
        <v>0</v>
      </c>
      <c r="M1308">
        <f>IF('Main Data'!H1308="Girard Perregaux",1,0)</f>
        <v>0</v>
      </c>
      <c r="N1308">
        <f>IF('Main Data'!H1308="Gubelin",1,0)</f>
        <v>0</v>
      </c>
      <c r="O1308">
        <f>IF('Main Data'!H1308="Heuer",1,0)</f>
        <v>0</v>
      </c>
      <c r="P1308">
        <f>IF('Main Data'!H1308="IWC",1,0)</f>
        <v>0</v>
      </c>
      <c r="Q1308">
        <f>IF('Main Data'!H1308="JLC",1,0)</f>
        <v>0</v>
      </c>
      <c r="R1308">
        <f>IF('Main Data'!H1308="Longines",1,0)</f>
        <v>0</v>
      </c>
      <c r="S1308">
        <f>IF('Main Data'!H1308="Movado",1,0)</f>
        <v>0</v>
      </c>
      <c r="T1308">
        <f>IF('Main Data'!H1308="Omega",1,0)</f>
        <v>0</v>
      </c>
      <c r="U1308">
        <f>IF('Main Data'!H1308="Panerai",1,0)</f>
        <v>0</v>
      </c>
      <c r="V1308">
        <f>IF('Main Data'!H1308="Patek",1,0)</f>
        <v>0</v>
      </c>
      <c r="W1308">
        <f>IF('Main Data'!H1308="Rolex",1,0)</f>
        <v>1</v>
      </c>
      <c r="X1308">
        <f>IF('Main Data'!H1308="Tudor",1,0)</f>
        <v>0</v>
      </c>
      <c r="Y1308">
        <f>IF('Main Data'!H1308="Ulysse Nardin",1,0)</f>
        <v>0</v>
      </c>
      <c r="Z1308">
        <f>IF('Main Data'!H1308="Universal Geneve",1,0)</f>
        <v>0</v>
      </c>
      <c r="AA1308">
        <f>IF('Main Data'!H1308="Vacheron",1,0)</f>
        <v>0</v>
      </c>
      <c r="AB1308">
        <f>IF('Main Data'!H1308="Zenith",1,0)</f>
        <v>0</v>
      </c>
      <c r="AC1308">
        <f>IF('Main Data'!J1308="Stainless Steel",1,0)</f>
        <v>1</v>
      </c>
      <c r="AD1308">
        <f>IF('Main Data'!J1308="Two-tone",1,0)</f>
        <v>0</v>
      </c>
      <c r="AE1308">
        <f>IF(OR('Main Data'!J1308="YG 18K",'Main Data'!J1308="YG &lt;18K",'Main Data'!J1308="PG 18K",'Main Data'!J1308="PG &lt;18K",'Main Data'!J1308="WG 18K",'Main Data'!J1308="Mixes of 18K",'Main Data'!J1308="Mixes &lt;18K"),1,0)</f>
        <v>0</v>
      </c>
      <c r="AF1308">
        <f>IF('Main Data'!J1308="Platinum",1,0)</f>
        <v>0</v>
      </c>
      <c r="AG1308">
        <f>IF(OR('Main Data'!J1308="PVD",'Main Data'!J1308="Gold Plate",'Main Data'!J1308="Other"),1,0)</f>
        <v>0</v>
      </c>
      <c r="AH1308">
        <f>IF('Main Data'!N1308="Stainless Steel",1,0)</f>
        <v>1</v>
      </c>
      <c r="AI1308">
        <f>IF('Main Data'!N1308="Leather",1,0)</f>
        <v>0</v>
      </c>
      <c r="AJ1308">
        <f>IF('Main Data'!N1308="Two-tone",1,0)</f>
        <v>0</v>
      </c>
      <c r="AK1308">
        <f>IF(OR('Main Data'!N1308="YG 18K",'Main Data'!N1308="PG 18K",'Main Data'!N1308="WG 18K",'Main Data'!N1308="Mixes of 18K"),1,0)</f>
        <v>0</v>
      </c>
      <c r="AL1308">
        <f>IF(OR(,'Main Data'!N1308="PVD",'Main Data'!N1308="Gold plate"),1,0)</f>
        <v>0</v>
      </c>
      <c r="AM1308">
        <f>IF(OR('Main Data'!AV1308="Yes",'Main Data'!AW1308="Yes",'Main Data'!AU1308="Yes"),1,0)</f>
        <v>0</v>
      </c>
      <c r="AN1308">
        <f>IF(OR(ISTEXT('Main Data'!AX1308), ISTEXT('Main Data'!AY1308)),1,0)</f>
        <v>0</v>
      </c>
      <c r="AO1308">
        <f>IF('Main Data'!AZ1308="Yes",1,0)</f>
        <v>0</v>
      </c>
      <c r="AP1308">
        <f>IF('Main Data'!BA1308="Yes",1,0)</f>
        <v>0</v>
      </c>
      <c r="AQ1308">
        <f>IF('Main Data'!BD1308="Yes",1,0)</f>
        <v>0</v>
      </c>
      <c r="AR1308">
        <f>IF('Main Data'!BE1308="A",1,0)</f>
        <v>0</v>
      </c>
      <c r="AS1308">
        <f>IF('Main Data'!BE1308="AA",1,0)</f>
        <v>0</v>
      </c>
      <c r="AT1308">
        <f>IF('Main Data'!BE1308="AAA",1,0)</f>
        <v>0</v>
      </c>
      <c r="AU1308">
        <f>IF('Main Data'!BE1308="AAAA",1,0)</f>
        <v>1</v>
      </c>
      <c r="AV1308">
        <f>IF('Main Data'!P1308="Yes",1,0)</f>
        <v>0</v>
      </c>
      <c r="AW1308">
        <f>IF('Main Data'!AP1308="Yes",1,0)</f>
        <v>0</v>
      </c>
      <c r="AX1308">
        <f>IF(OR('Main Data'!V1308="Yes", 'Main Data'!W1308="Yes",'Main Data'!X1308="Yes"),1,0)</f>
        <v>0</v>
      </c>
      <c r="AY1308">
        <f>IF(OR('Main Data'!Y1308="Yes",'Main Data'!Z1308="Yes"),1,0)</f>
        <v>0</v>
      </c>
      <c r="AZ1308">
        <f>IF('Main Data'!AR1308="Yes",1,0)</f>
        <v>0</v>
      </c>
      <c r="BA1308">
        <f>IF('Main Data'!AS1308="Yes",1,0)</f>
        <v>0</v>
      </c>
      <c r="BB1308">
        <f>IF('Main Data'!AG1308="Yes",1,0)</f>
        <v>0</v>
      </c>
      <c r="BC1308">
        <f>IF('Main Data'!AB1308="Yes",1,0)</f>
        <v>0</v>
      </c>
      <c r="BD1308">
        <f>IF('Main Data'!AA1308="Yes",1,0)</f>
        <v>0</v>
      </c>
      <c r="BE1308">
        <f>IF('Main Data'!AC1308="Yes",1,0)</f>
        <v>0</v>
      </c>
      <c r="BF1308">
        <f>IF('Main Data'!AF1308="Yes",1,0)</f>
        <v>0</v>
      </c>
      <c r="BG1308">
        <f>IF(OR('Main Data'!AI1308="Yes",'Main Data'!AL1308="Yes"),1,0)</f>
        <v>1</v>
      </c>
      <c r="BH1308">
        <f>IF('Main Data'!AJ1308="Yes",1,0)</f>
        <v>0</v>
      </c>
      <c r="BI1308">
        <f>IF('Main Data'!AK1308="Yes",1,0)</f>
        <v>0</v>
      </c>
      <c r="BJ1308">
        <f>IF('Main Data'!AM1308="Yes",1,0)</f>
        <v>0</v>
      </c>
      <c r="BK1308">
        <f>IF('Main Data'!AQ1308="Yes",1,0)</f>
        <v>0</v>
      </c>
      <c r="BL1308" s="21">
        <f t="shared" si="121"/>
        <v>0</v>
      </c>
      <c r="BM1308" s="21">
        <f t="shared" si="122"/>
        <v>1</v>
      </c>
      <c r="BN1308" s="21">
        <f t="shared" si="123"/>
        <v>0</v>
      </c>
      <c r="BO1308" s="21">
        <f t="shared" si="124"/>
        <v>0</v>
      </c>
      <c r="BP1308" s="21">
        <f t="shared" si="125"/>
        <v>0</v>
      </c>
    </row>
    <row r="1309" spans="1:68" x14ac:dyDescent="0.2">
      <c r="A1309">
        <v>1305</v>
      </c>
      <c r="B1309" s="33">
        <f>'Main Data'!C1309</f>
        <v>43597</v>
      </c>
      <c r="C1309">
        <f>'Main Data'!D1309</f>
        <v>686</v>
      </c>
      <c r="D1309" s="26">
        <f>'Main Data'!E1309</f>
        <v>55000</v>
      </c>
      <c r="E1309" s="26">
        <f>'Main Data'!F1309</f>
        <v>68750</v>
      </c>
      <c r="F1309" s="34">
        <f t="shared" si="120"/>
        <v>10.915088464214607</v>
      </c>
      <c r="G1309">
        <f>IF('Main Data'!H1309="AP",1,0)</f>
        <v>0</v>
      </c>
      <c r="H1309">
        <f>IF('Main Data'!H1309="Blancpain",1,0)</f>
        <v>0</v>
      </c>
      <c r="I1309">
        <f>IF('Main Data'!H1309="Breguet",1,0)</f>
        <v>0</v>
      </c>
      <c r="J1309">
        <f>IF('Main Data'!H1309="Breitling",1,0)</f>
        <v>0</v>
      </c>
      <c r="K1309">
        <f>IF('Main Data'!H1309="Cartier",1,0)</f>
        <v>0</v>
      </c>
      <c r="L1309">
        <f>IF('Main Data'!H1309="Gallet",1,0)</f>
        <v>0</v>
      </c>
      <c r="M1309">
        <f>IF('Main Data'!H1309="Girard Perregaux",1,0)</f>
        <v>0</v>
      </c>
      <c r="N1309">
        <f>IF('Main Data'!H1309="Gubelin",1,0)</f>
        <v>0</v>
      </c>
      <c r="O1309">
        <f>IF('Main Data'!H1309="Heuer",1,0)</f>
        <v>0</v>
      </c>
      <c r="P1309">
        <f>IF('Main Data'!H1309="IWC",1,0)</f>
        <v>0</v>
      </c>
      <c r="Q1309">
        <f>IF('Main Data'!H1309="JLC",1,0)</f>
        <v>0</v>
      </c>
      <c r="R1309">
        <f>IF('Main Data'!H1309="Longines",1,0)</f>
        <v>0</v>
      </c>
      <c r="S1309">
        <f>IF('Main Data'!H1309="Movado",1,0)</f>
        <v>0</v>
      </c>
      <c r="T1309">
        <f>IF('Main Data'!H1309="Omega",1,0)</f>
        <v>0</v>
      </c>
      <c r="U1309">
        <f>IF('Main Data'!H1309="Panerai",1,0)</f>
        <v>0</v>
      </c>
      <c r="V1309">
        <f>IF('Main Data'!H1309="Patek",1,0)</f>
        <v>0</v>
      </c>
      <c r="W1309">
        <f>IF('Main Data'!H1309="Rolex",1,0)</f>
        <v>1</v>
      </c>
      <c r="X1309">
        <f>IF('Main Data'!H1309="Tudor",1,0)</f>
        <v>0</v>
      </c>
      <c r="Y1309">
        <f>IF('Main Data'!H1309="Ulysse Nardin",1,0)</f>
        <v>0</v>
      </c>
      <c r="Z1309">
        <f>IF('Main Data'!H1309="Universal Geneve",1,0)</f>
        <v>0</v>
      </c>
      <c r="AA1309">
        <f>IF('Main Data'!H1309="Vacheron",1,0)</f>
        <v>0</v>
      </c>
      <c r="AB1309">
        <f>IF('Main Data'!H1309="Zenith",1,0)</f>
        <v>0</v>
      </c>
      <c r="AC1309">
        <f>IF('Main Data'!J1309="Stainless Steel",1,0)</f>
        <v>1</v>
      </c>
      <c r="AD1309">
        <f>IF('Main Data'!J1309="Two-tone",1,0)</f>
        <v>0</v>
      </c>
      <c r="AE1309">
        <f>IF(OR('Main Data'!J1309="YG 18K",'Main Data'!J1309="YG &lt;18K",'Main Data'!J1309="PG 18K",'Main Data'!J1309="PG &lt;18K",'Main Data'!J1309="WG 18K",'Main Data'!J1309="Mixes of 18K",'Main Data'!J1309="Mixes &lt;18K"),1,0)</f>
        <v>0</v>
      </c>
      <c r="AF1309">
        <f>IF('Main Data'!J1309="Platinum",1,0)</f>
        <v>0</v>
      </c>
      <c r="AG1309">
        <f>IF(OR('Main Data'!J1309="PVD",'Main Data'!J1309="Gold Plate",'Main Data'!J1309="Other"),1,0)</f>
        <v>0</v>
      </c>
      <c r="AH1309">
        <f>IF('Main Data'!N1309="Stainless Steel",1,0)</f>
        <v>1</v>
      </c>
      <c r="AI1309">
        <f>IF('Main Data'!N1309="Leather",1,0)</f>
        <v>0</v>
      </c>
      <c r="AJ1309">
        <f>IF('Main Data'!N1309="Two-tone",1,0)</f>
        <v>0</v>
      </c>
      <c r="AK1309">
        <f>IF(OR('Main Data'!N1309="YG 18K",'Main Data'!N1309="PG 18K",'Main Data'!N1309="WG 18K",'Main Data'!N1309="Mixes of 18K"),1,0)</f>
        <v>0</v>
      </c>
      <c r="AL1309">
        <f>IF(OR(,'Main Data'!N1309="PVD",'Main Data'!N1309="Gold plate"),1,0)</f>
        <v>0</v>
      </c>
      <c r="AM1309">
        <f>IF(OR('Main Data'!AV1309="Yes",'Main Data'!AW1309="Yes",'Main Data'!AU1309="Yes"),1,0)</f>
        <v>0</v>
      </c>
      <c r="AN1309">
        <f>IF(OR(ISTEXT('Main Data'!AX1309), ISTEXT('Main Data'!AY1309)),1,0)</f>
        <v>0</v>
      </c>
      <c r="AO1309">
        <f>IF('Main Data'!AZ1309="Yes",1,0)</f>
        <v>0</v>
      </c>
      <c r="AP1309">
        <f>IF('Main Data'!BA1309="Yes",1,0)</f>
        <v>0</v>
      </c>
      <c r="AQ1309">
        <f>IF('Main Data'!BD1309="Yes",1,0)</f>
        <v>0</v>
      </c>
      <c r="AR1309">
        <f>IF('Main Data'!BE1309="A",1,0)</f>
        <v>0</v>
      </c>
      <c r="AS1309">
        <f>IF('Main Data'!BE1309="AA",1,0)</f>
        <v>0</v>
      </c>
      <c r="AT1309">
        <f>IF('Main Data'!BE1309="AAA",1,0)</f>
        <v>0</v>
      </c>
      <c r="AU1309">
        <f>IF('Main Data'!BE1309="AAAA",1,0)</f>
        <v>1</v>
      </c>
      <c r="AV1309">
        <f>IF('Main Data'!P1309="Yes",1,0)</f>
        <v>0</v>
      </c>
      <c r="AW1309">
        <f>IF('Main Data'!AP1309="Yes",1,0)</f>
        <v>0</v>
      </c>
      <c r="AX1309">
        <f>IF(OR('Main Data'!V1309="Yes", 'Main Data'!W1309="Yes",'Main Data'!X1309="Yes"),1,0)</f>
        <v>0</v>
      </c>
      <c r="AY1309">
        <f>IF(OR('Main Data'!Y1309="Yes",'Main Data'!Z1309="Yes"),1,0)</f>
        <v>0</v>
      </c>
      <c r="AZ1309">
        <f>IF('Main Data'!AR1309="Yes",1,0)</f>
        <v>0</v>
      </c>
      <c r="BA1309">
        <f>IF('Main Data'!AS1309="Yes",1,0)</f>
        <v>0</v>
      </c>
      <c r="BB1309">
        <f>IF('Main Data'!AG1309="Yes",1,0)</f>
        <v>0</v>
      </c>
      <c r="BC1309">
        <f>IF('Main Data'!AB1309="Yes",1,0)</f>
        <v>0</v>
      </c>
      <c r="BD1309">
        <f>IF('Main Data'!AA1309="Yes",1,0)</f>
        <v>0</v>
      </c>
      <c r="BE1309">
        <f>IF('Main Data'!AC1309="Yes",1,0)</f>
        <v>0</v>
      </c>
      <c r="BF1309">
        <f>IF('Main Data'!AF1309="Yes",1,0)</f>
        <v>0</v>
      </c>
      <c r="BG1309">
        <f>IF(OR('Main Data'!AI1309="Yes",'Main Data'!AL1309="Yes"),1,0)</f>
        <v>1</v>
      </c>
      <c r="BH1309">
        <f>IF('Main Data'!AJ1309="Yes",1,0)</f>
        <v>0</v>
      </c>
      <c r="BI1309">
        <f>IF('Main Data'!AK1309="Yes",1,0)</f>
        <v>0</v>
      </c>
      <c r="BJ1309">
        <f>IF('Main Data'!AM1309="Yes",1,0)</f>
        <v>0</v>
      </c>
      <c r="BK1309">
        <f>IF('Main Data'!AQ1309="Yes",1,0)</f>
        <v>0</v>
      </c>
      <c r="BL1309" s="21">
        <f t="shared" si="121"/>
        <v>0</v>
      </c>
      <c r="BM1309" s="21">
        <f t="shared" si="122"/>
        <v>1</v>
      </c>
      <c r="BN1309" s="21">
        <f t="shared" si="123"/>
        <v>0</v>
      </c>
      <c r="BO1309" s="21">
        <f t="shared" si="124"/>
        <v>0</v>
      </c>
      <c r="BP1309" s="21">
        <f t="shared" si="125"/>
        <v>0</v>
      </c>
    </row>
    <row r="1310" spans="1:68" x14ac:dyDescent="0.2">
      <c r="A1310">
        <v>1306</v>
      </c>
      <c r="B1310" s="33">
        <f>'Main Data'!C1310</f>
        <v>43597</v>
      </c>
      <c r="C1310">
        <f>'Main Data'!D1310</f>
        <v>688</v>
      </c>
      <c r="D1310" s="26">
        <f>'Main Data'!E1310</f>
        <v>100000</v>
      </c>
      <c r="E1310" s="26">
        <f>'Main Data'!F1310</f>
        <v>293000</v>
      </c>
      <c r="F1310" s="34">
        <f t="shared" si="120"/>
        <v>11.512925464970229</v>
      </c>
      <c r="G1310">
        <f>IF('Main Data'!H1310="AP",1,0)</f>
        <v>0</v>
      </c>
      <c r="H1310">
        <f>IF('Main Data'!H1310="Blancpain",1,0)</f>
        <v>0</v>
      </c>
      <c r="I1310">
        <f>IF('Main Data'!H1310="Breguet",1,0)</f>
        <v>0</v>
      </c>
      <c r="J1310">
        <f>IF('Main Data'!H1310="Breitling",1,0)</f>
        <v>0</v>
      </c>
      <c r="K1310">
        <f>IF('Main Data'!H1310="Cartier",1,0)</f>
        <v>0</v>
      </c>
      <c r="L1310">
        <f>IF('Main Data'!H1310="Gallet",1,0)</f>
        <v>0</v>
      </c>
      <c r="M1310">
        <f>IF('Main Data'!H1310="Girard Perregaux",1,0)</f>
        <v>0</v>
      </c>
      <c r="N1310">
        <f>IF('Main Data'!H1310="Gubelin",1,0)</f>
        <v>0</v>
      </c>
      <c r="O1310">
        <f>IF('Main Data'!H1310="Heuer",1,0)</f>
        <v>0</v>
      </c>
      <c r="P1310">
        <f>IF('Main Data'!H1310="IWC",1,0)</f>
        <v>0</v>
      </c>
      <c r="Q1310">
        <f>IF('Main Data'!H1310="JLC",1,0)</f>
        <v>0</v>
      </c>
      <c r="R1310">
        <f>IF('Main Data'!H1310="Longines",1,0)</f>
        <v>0</v>
      </c>
      <c r="S1310">
        <f>IF('Main Data'!H1310="Movado",1,0)</f>
        <v>0</v>
      </c>
      <c r="T1310">
        <f>IF('Main Data'!H1310="Omega",1,0)</f>
        <v>0</v>
      </c>
      <c r="U1310">
        <f>IF('Main Data'!H1310="Panerai",1,0)</f>
        <v>0</v>
      </c>
      <c r="V1310">
        <f>IF('Main Data'!H1310="Patek",1,0)</f>
        <v>0</v>
      </c>
      <c r="W1310">
        <f>IF('Main Data'!H1310="Rolex",1,0)</f>
        <v>1</v>
      </c>
      <c r="X1310">
        <f>IF('Main Data'!H1310="Tudor",1,0)</f>
        <v>0</v>
      </c>
      <c r="Y1310">
        <f>IF('Main Data'!H1310="Ulysse Nardin",1,0)</f>
        <v>0</v>
      </c>
      <c r="Z1310">
        <f>IF('Main Data'!H1310="Universal Geneve",1,0)</f>
        <v>0</v>
      </c>
      <c r="AA1310">
        <f>IF('Main Data'!H1310="Vacheron",1,0)</f>
        <v>0</v>
      </c>
      <c r="AB1310">
        <f>IF('Main Data'!H1310="Zenith",1,0)</f>
        <v>0</v>
      </c>
      <c r="AC1310">
        <f>IF('Main Data'!J1310="Stainless Steel",1,0)</f>
        <v>1</v>
      </c>
      <c r="AD1310">
        <f>IF('Main Data'!J1310="Two-tone",1,0)</f>
        <v>0</v>
      </c>
      <c r="AE1310">
        <f>IF(OR('Main Data'!J1310="YG 18K",'Main Data'!J1310="YG &lt;18K",'Main Data'!J1310="PG 18K",'Main Data'!J1310="PG &lt;18K",'Main Data'!J1310="WG 18K",'Main Data'!J1310="Mixes of 18K",'Main Data'!J1310="Mixes &lt;18K"),1,0)</f>
        <v>0</v>
      </c>
      <c r="AF1310">
        <f>IF('Main Data'!J1310="Platinum",1,0)</f>
        <v>0</v>
      </c>
      <c r="AG1310">
        <f>IF(OR('Main Data'!J1310="PVD",'Main Data'!J1310="Gold Plate",'Main Data'!J1310="Other"),1,0)</f>
        <v>0</v>
      </c>
      <c r="AH1310">
        <f>IF('Main Data'!N1310="Stainless Steel",1,0)</f>
        <v>1</v>
      </c>
      <c r="AI1310">
        <f>IF('Main Data'!N1310="Leather",1,0)</f>
        <v>0</v>
      </c>
      <c r="AJ1310">
        <f>IF('Main Data'!N1310="Two-tone",1,0)</f>
        <v>0</v>
      </c>
      <c r="AK1310">
        <f>IF(OR('Main Data'!N1310="YG 18K",'Main Data'!N1310="PG 18K",'Main Data'!N1310="WG 18K",'Main Data'!N1310="Mixes of 18K"),1,0)</f>
        <v>0</v>
      </c>
      <c r="AL1310">
        <f>IF(OR(,'Main Data'!N1310="PVD",'Main Data'!N1310="Gold plate"),1,0)</f>
        <v>0</v>
      </c>
      <c r="AM1310">
        <f>IF(OR('Main Data'!AV1310="Yes",'Main Data'!AW1310="Yes",'Main Data'!AU1310="Yes"),1,0)</f>
        <v>0</v>
      </c>
      <c r="AN1310">
        <f>IF(OR(ISTEXT('Main Data'!AX1310), ISTEXT('Main Data'!AY1310)),1,0)</f>
        <v>1</v>
      </c>
      <c r="AO1310">
        <f>IF('Main Data'!AZ1310="Yes",1,0)</f>
        <v>0</v>
      </c>
      <c r="AP1310">
        <f>IF('Main Data'!BA1310="Yes",1,0)</f>
        <v>0</v>
      </c>
      <c r="AQ1310">
        <f>IF('Main Data'!BD1310="Yes",1,0)</f>
        <v>0</v>
      </c>
      <c r="AR1310">
        <f>IF('Main Data'!BE1310="A",1,0)</f>
        <v>0</v>
      </c>
      <c r="AS1310">
        <f>IF('Main Data'!BE1310="AA",1,0)</f>
        <v>0</v>
      </c>
      <c r="AT1310">
        <f>IF('Main Data'!BE1310="AAA",1,0)</f>
        <v>0</v>
      </c>
      <c r="AU1310">
        <f>IF('Main Data'!BE1310="AAAA",1,0)</f>
        <v>1</v>
      </c>
      <c r="AV1310">
        <f>IF('Main Data'!P1310="Yes",1,0)</f>
        <v>0</v>
      </c>
      <c r="AW1310">
        <f>IF('Main Data'!AP1310="Yes",1,0)</f>
        <v>0</v>
      </c>
      <c r="AX1310">
        <f>IF(OR('Main Data'!V1310="Yes", 'Main Data'!W1310="Yes",'Main Data'!X1310="Yes"),1,0)</f>
        <v>0</v>
      </c>
      <c r="AY1310">
        <f>IF(OR('Main Data'!Y1310="Yes",'Main Data'!Z1310="Yes"),1,0)</f>
        <v>0</v>
      </c>
      <c r="AZ1310">
        <f>IF('Main Data'!AR1310="Yes",1,0)</f>
        <v>0</v>
      </c>
      <c r="BA1310">
        <f>IF('Main Data'!AS1310="Yes",1,0)</f>
        <v>0</v>
      </c>
      <c r="BB1310">
        <f>IF('Main Data'!AG1310="Yes",1,0)</f>
        <v>0</v>
      </c>
      <c r="BC1310">
        <f>IF('Main Data'!AB1310="Yes",1,0)</f>
        <v>0</v>
      </c>
      <c r="BD1310">
        <f>IF('Main Data'!AA1310="Yes",1,0)</f>
        <v>0</v>
      </c>
      <c r="BE1310">
        <f>IF('Main Data'!AC1310="Yes",1,0)</f>
        <v>0</v>
      </c>
      <c r="BF1310">
        <f>IF('Main Data'!AF1310="Yes",1,0)</f>
        <v>0</v>
      </c>
      <c r="BG1310">
        <f>IF(OR('Main Data'!AI1310="Yes",'Main Data'!AL1310="Yes"),1,0)</f>
        <v>1</v>
      </c>
      <c r="BH1310">
        <f>IF('Main Data'!AJ1310="Yes",1,0)</f>
        <v>0</v>
      </c>
      <c r="BI1310">
        <f>IF('Main Data'!AK1310="Yes",1,0)</f>
        <v>0</v>
      </c>
      <c r="BJ1310">
        <f>IF('Main Data'!AM1310="Yes",1,0)</f>
        <v>0</v>
      </c>
      <c r="BK1310">
        <f>IF('Main Data'!AQ1310="Yes",1,0)</f>
        <v>0</v>
      </c>
      <c r="BL1310" s="21">
        <f t="shared" si="121"/>
        <v>0</v>
      </c>
      <c r="BM1310" s="21">
        <f t="shared" si="122"/>
        <v>1</v>
      </c>
      <c r="BN1310" s="21">
        <f t="shared" si="123"/>
        <v>0</v>
      </c>
      <c r="BO1310" s="21">
        <f t="shared" si="124"/>
        <v>0</v>
      </c>
      <c r="BP1310" s="21">
        <f t="shared" si="125"/>
        <v>0</v>
      </c>
    </row>
    <row r="1311" spans="1:68" x14ac:dyDescent="0.2">
      <c r="A1311">
        <v>1307</v>
      </c>
      <c r="B1311" s="33">
        <f>'Main Data'!C1311</f>
        <v>43597</v>
      </c>
      <c r="C1311">
        <f>'Main Data'!D1311</f>
        <v>725</v>
      </c>
      <c r="D1311" s="26">
        <f>'Main Data'!E1311</f>
        <v>100000</v>
      </c>
      <c r="E1311" s="26">
        <f>'Main Data'!F1311</f>
        <v>389000</v>
      </c>
      <c r="F1311" s="34">
        <f t="shared" si="120"/>
        <v>11.512925464970229</v>
      </c>
      <c r="G1311">
        <f>IF('Main Data'!H1311="AP",1,0)</f>
        <v>0</v>
      </c>
      <c r="H1311">
        <f>IF('Main Data'!H1311="Blancpain",1,0)</f>
        <v>0</v>
      </c>
      <c r="I1311">
        <f>IF('Main Data'!H1311="Breguet",1,0)</f>
        <v>0</v>
      </c>
      <c r="J1311">
        <f>IF('Main Data'!H1311="Breitling",1,0)</f>
        <v>0</v>
      </c>
      <c r="K1311">
        <f>IF('Main Data'!H1311="Cartier",1,0)</f>
        <v>0</v>
      </c>
      <c r="L1311">
        <f>IF('Main Data'!H1311="Gallet",1,0)</f>
        <v>0</v>
      </c>
      <c r="M1311">
        <f>IF('Main Data'!H1311="Girard Perregaux",1,0)</f>
        <v>0</v>
      </c>
      <c r="N1311">
        <f>IF('Main Data'!H1311="Gubelin",1,0)</f>
        <v>0</v>
      </c>
      <c r="O1311">
        <f>IF('Main Data'!H1311="Heuer",1,0)</f>
        <v>0</v>
      </c>
      <c r="P1311">
        <f>IF('Main Data'!H1311="IWC",1,0)</f>
        <v>0</v>
      </c>
      <c r="Q1311">
        <f>IF('Main Data'!H1311="JLC",1,0)</f>
        <v>0</v>
      </c>
      <c r="R1311">
        <f>IF('Main Data'!H1311="Longines",1,0)</f>
        <v>0</v>
      </c>
      <c r="S1311">
        <f>IF('Main Data'!H1311="Movado",1,0)</f>
        <v>0</v>
      </c>
      <c r="T1311">
        <f>IF('Main Data'!H1311="Omega",1,0)</f>
        <v>0</v>
      </c>
      <c r="U1311">
        <f>IF('Main Data'!H1311="Panerai",1,0)</f>
        <v>0</v>
      </c>
      <c r="V1311">
        <f>IF('Main Data'!H1311="Patek",1,0)</f>
        <v>1</v>
      </c>
      <c r="W1311">
        <f>IF('Main Data'!H1311="Rolex",1,0)</f>
        <v>0</v>
      </c>
      <c r="X1311">
        <f>IF('Main Data'!H1311="Tudor",1,0)</f>
        <v>0</v>
      </c>
      <c r="Y1311">
        <f>IF('Main Data'!H1311="Ulysse Nardin",1,0)</f>
        <v>0</v>
      </c>
      <c r="Z1311">
        <f>IF('Main Data'!H1311="Universal Geneve",1,0)</f>
        <v>0</v>
      </c>
      <c r="AA1311">
        <f>IF('Main Data'!H1311="Vacheron",1,0)</f>
        <v>0</v>
      </c>
      <c r="AB1311">
        <f>IF('Main Data'!H1311="Zenith",1,0)</f>
        <v>0</v>
      </c>
      <c r="AC1311">
        <f>IF('Main Data'!J1311="Stainless Steel",1,0)</f>
        <v>0</v>
      </c>
      <c r="AD1311">
        <f>IF('Main Data'!J1311="Two-tone",1,0)</f>
        <v>0</v>
      </c>
      <c r="AE1311">
        <f>IF(OR('Main Data'!J1311="YG 18K",'Main Data'!J1311="YG &lt;18K",'Main Data'!J1311="PG 18K",'Main Data'!J1311="PG &lt;18K",'Main Data'!J1311="WG 18K",'Main Data'!J1311="Mixes of 18K",'Main Data'!J1311="Mixes &lt;18K"),1,0)</f>
        <v>1</v>
      </c>
      <c r="AF1311">
        <f>IF('Main Data'!J1311="Platinum",1,0)</f>
        <v>0</v>
      </c>
      <c r="AG1311">
        <f>IF(OR('Main Data'!J1311="PVD",'Main Data'!J1311="Gold Plate",'Main Data'!J1311="Other"),1,0)</f>
        <v>0</v>
      </c>
      <c r="AH1311">
        <f>IF('Main Data'!N1311="Stainless Steel",1,0)</f>
        <v>0</v>
      </c>
      <c r="AI1311">
        <f>IF('Main Data'!N1311="Leather",1,0)</f>
        <v>1</v>
      </c>
      <c r="AJ1311">
        <f>IF('Main Data'!N1311="Two-tone",1,0)</f>
        <v>0</v>
      </c>
      <c r="AK1311">
        <f>IF(OR('Main Data'!N1311="YG 18K",'Main Data'!N1311="PG 18K",'Main Data'!N1311="WG 18K",'Main Data'!N1311="Mixes of 18K"),1,0)</f>
        <v>0</v>
      </c>
      <c r="AL1311">
        <f>IF(OR(,'Main Data'!N1311="PVD",'Main Data'!N1311="Gold plate"),1,0)</f>
        <v>0</v>
      </c>
      <c r="AM1311">
        <f>IF(OR('Main Data'!AV1311="Yes",'Main Data'!AW1311="Yes",'Main Data'!AU1311="Yes"),1,0)</f>
        <v>0</v>
      </c>
      <c r="AN1311">
        <f>IF(OR(ISTEXT('Main Data'!AX1311), ISTEXT('Main Data'!AY1311)),1,0)</f>
        <v>0</v>
      </c>
      <c r="AO1311">
        <f>IF('Main Data'!AZ1311="Yes",1,0)</f>
        <v>0</v>
      </c>
      <c r="AP1311">
        <f>IF('Main Data'!BA1311="Yes",1,0)</f>
        <v>0</v>
      </c>
      <c r="AQ1311">
        <f>IF('Main Data'!BD1311="Yes",1,0)</f>
        <v>0</v>
      </c>
      <c r="AR1311">
        <f>IF('Main Data'!BE1311="A",1,0)</f>
        <v>0</v>
      </c>
      <c r="AS1311">
        <f>IF('Main Data'!BE1311="AA",1,0)</f>
        <v>0</v>
      </c>
      <c r="AT1311">
        <f>IF('Main Data'!BE1311="AAA",1,0)</f>
        <v>0</v>
      </c>
      <c r="AU1311">
        <f>IF('Main Data'!BE1311="AAAA",1,0)</f>
        <v>1</v>
      </c>
      <c r="AV1311">
        <f>IF('Main Data'!P1311="Yes",1,0)</f>
        <v>0</v>
      </c>
      <c r="AW1311">
        <f>IF('Main Data'!AP1311="Yes",1,0)</f>
        <v>0</v>
      </c>
      <c r="AX1311">
        <f>IF(OR('Main Data'!V1311="Yes", 'Main Data'!W1311="Yes",'Main Data'!X1311="Yes"),1,0)</f>
        <v>0</v>
      </c>
      <c r="AY1311">
        <f>IF(OR('Main Data'!Y1311="Yes",'Main Data'!Z1311="Yes"),1,0)</f>
        <v>0</v>
      </c>
      <c r="AZ1311">
        <f>IF('Main Data'!AR1311="Yes",1,0)</f>
        <v>0</v>
      </c>
      <c r="BA1311">
        <f>IF('Main Data'!AS1311="Yes",1,0)</f>
        <v>0</v>
      </c>
      <c r="BB1311">
        <f>IF('Main Data'!AG1311="Yes",1,0)</f>
        <v>0</v>
      </c>
      <c r="BC1311">
        <f>IF('Main Data'!AB1311="Yes",1,0)</f>
        <v>0</v>
      </c>
      <c r="BD1311">
        <f>IF('Main Data'!AA1311="Yes",1,0)</f>
        <v>0</v>
      </c>
      <c r="BE1311">
        <f>IF('Main Data'!AC1311="Yes",1,0)</f>
        <v>0</v>
      </c>
      <c r="BF1311">
        <f>IF('Main Data'!AF1311="Yes",1,0)</f>
        <v>0</v>
      </c>
      <c r="BG1311">
        <f>IF(OR('Main Data'!AI1311="Yes",'Main Data'!AL1311="Yes"),1,0)</f>
        <v>0</v>
      </c>
      <c r="BH1311">
        <f>IF('Main Data'!AJ1311="Yes",1,0)</f>
        <v>0</v>
      </c>
      <c r="BI1311">
        <f>IF('Main Data'!AK1311="Yes",1,0)</f>
        <v>0</v>
      </c>
      <c r="BJ1311">
        <f>IF('Main Data'!AM1311="Yes",1,0)</f>
        <v>1</v>
      </c>
      <c r="BK1311">
        <f>IF('Main Data'!AQ1311="Yes",1,0)</f>
        <v>1</v>
      </c>
      <c r="BL1311" s="21">
        <f t="shared" si="121"/>
        <v>0</v>
      </c>
      <c r="BM1311" s="21">
        <f t="shared" si="122"/>
        <v>1</v>
      </c>
      <c r="BN1311" s="21">
        <f t="shared" si="123"/>
        <v>0</v>
      </c>
      <c r="BO1311" s="21">
        <f t="shared" si="124"/>
        <v>0</v>
      </c>
      <c r="BP1311" s="21">
        <f t="shared" si="125"/>
        <v>0</v>
      </c>
    </row>
    <row r="1312" spans="1:68" x14ac:dyDescent="0.2">
      <c r="A1312">
        <v>1308</v>
      </c>
      <c r="B1312" s="33">
        <f>'Main Data'!C1312</f>
        <v>43597</v>
      </c>
      <c r="C1312">
        <f>'Main Data'!D1312</f>
        <v>729</v>
      </c>
      <c r="D1312" s="26">
        <f>'Main Data'!E1312</f>
        <v>6500</v>
      </c>
      <c r="E1312" s="26">
        <f>'Main Data'!F1312</f>
        <v>8125</v>
      </c>
      <c r="F1312" s="34">
        <f t="shared" si="120"/>
        <v>8.7795574558837277</v>
      </c>
      <c r="G1312">
        <f>IF('Main Data'!H1312="AP",1,0)</f>
        <v>0</v>
      </c>
      <c r="H1312">
        <f>IF('Main Data'!H1312="Blancpain",1,0)</f>
        <v>0</v>
      </c>
      <c r="I1312">
        <f>IF('Main Data'!H1312="Breguet",1,0)</f>
        <v>0</v>
      </c>
      <c r="J1312">
        <f>IF('Main Data'!H1312="Breitling",1,0)</f>
        <v>0</v>
      </c>
      <c r="K1312">
        <f>IF('Main Data'!H1312="Cartier",1,0)</f>
        <v>0</v>
      </c>
      <c r="L1312">
        <f>IF('Main Data'!H1312="Gallet",1,0)</f>
        <v>0</v>
      </c>
      <c r="M1312">
        <f>IF('Main Data'!H1312="Girard Perregaux",1,0)</f>
        <v>0</v>
      </c>
      <c r="N1312">
        <f>IF('Main Data'!H1312="Gubelin",1,0)</f>
        <v>0</v>
      </c>
      <c r="O1312">
        <f>IF('Main Data'!H1312="Heuer",1,0)</f>
        <v>0</v>
      </c>
      <c r="P1312">
        <f>IF('Main Data'!H1312="IWC",1,0)</f>
        <v>0</v>
      </c>
      <c r="Q1312">
        <f>IF('Main Data'!H1312="JLC",1,0)</f>
        <v>0</v>
      </c>
      <c r="R1312">
        <f>IF('Main Data'!H1312="Longines",1,0)</f>
        <v>0</v>
      </c>
      <c r="S1312">
        <f>IF('Main Data'!H1312="Movado",1,0)</f>
        <v>0</v>
      </c>
      <c r="T1312">
        <f>IF('Main Data'!H1312="Omega",1,0)</f>
        <v>0</v>
      </c>
      <c r="U1312">
        <f>IF('Main Data'!H1312="Panerai",1,0)</f>
        <v>0</v>
      </c>
      <c r="V1312">
        <f>IF('Main Data'!H1312="Patek",1,0)</f>
        <v>0</v>
      </c>
      <c r="W1312">
        <f>IF('Main Data'!H1312="Rolex",1,0)</f>
        <v>1</v>
      </c>
      <c r="X1312">
        <f>IF('Main Data'!H1312="Tudor",1,0)</f>
        <v>0</v>
      </c>
      <c r="Y1312">
        <f>IF('Main Data'!H1312="Ulysse Nardin",1,0)</f>
        <v>0</v>
      </c>
      <c r="Z1312">
        <f>IF('Main Data'!H1312="Universal Geneve",1,0)</f>
        <v>0</v>
      </c>
      <c r="AA1312">
        <f>IF('Main Data'!H1312="Vacheron",1,0)</f>
        <v>0</v>
      </c>
      <c r="AB1312">
        <f>IF('Main Data'!H1312="Zenith",1,0)</f>
        <v>0</v>
      </c>
      <c r="AC1312">
        <f>IF('Main Data'!J1312="Stainless Steel",1,0)</f>
        <v>1</v>
      </c>
      <c r="AD1312">
        <f>IF('Main Data'!J1312="Two-tone",1,0)</f>
        <v>0</v>
      </c>
      <c r="AE1312">
        <f>IF(OR('Main Data'!J1312="YG 18K",'Main Data'!J1312="YG &lt;18K",'Main Data'!J1312="PG 18K",'Main Data'!J1312="PG &lt;18K",'Main Data'!J1312="WG 18K",'Main Data'!J1312="Mixes of 18K",'Main Data'!J1312="Mixes &lt;18K"),1,0)</f>
        <v>0</v>
      </c>
      <c r="AF1312">
        <f>IF('Main Data'!J1312="Platinum",1,0)</f>
        <v>0</v>
      </c>
      <c r="AG1312">
        <f>IF(OR('Main Data'!J1312="PVD",'Main Data'!J1312="Gold Plate",'Main Data'!J1312="Other"),1,0)</f>
        <v>0</v>
      </c>
      <c r="AH1312">
        <f>IF('Main Data'!N1312="Stainless Steel",1,0)</f>
        <v>1</v>
      </c>
      <c r="AI1312">
        <f>IF('Main Data'!N1312="Leather",1,0)</f>
        <v>0</v>
      </c>
      <c r="AJ1312">
        <f>IF('Main Data'!N1312="Two-tone",1,0)</f>
        <v>0</v>
      </c>
      <c r="AK1312">
        <f>IF(OR('Main Data'!N1312="YG 18K",'Main Data'!N1312="PG 18K",'Main Data'!N1312="WG 18K",'Main Data'!N1312="Mixes of 18K"),1,0)</f>
        <v>0</v>
      </c>
      <c r="AL1312">
        <f>IF(OR(,'Main Data'!N1312="PVD",'Main Data'!N1312="Gold plate"),1,0)</f>
        <v>0</v>
      </c>
      <c r="AM1312">
        <f>IF(OR('Main Data'!AV1312="Yes",'Main Data'!AW1312="Yes",'Main Data'!AU1312="Yes"),1,0)</f>
        <v>0</v>
      </c>
      <c r="AN1312">
        <f>IF(OR(ISTEXT('Main Data'!AX1312), ISTEXT('Main Data'!AY1312)),1,0)</f>
        <v>0</v>
      </c>
      <c r="AO1312">
        <f>IF('Main Data'!AZ1312="Yes",1,0)</f>
        <v>0</v>
      </c>
      <c r="AP1312">
        <f>IF('Main Data'!BA1312="Yes",1,0)</f>
        <v>0</v>
      </c>
      <c r="AQ1312">
        <f>IF('Main Data'!BD1312="Yes",1,0)</f>
        <v>0</v>
      </c>
      <c r="AR1312">
        <f>IF('Main Data'!BE1312="A",1,0)</f>
        <v>0</v>
      </c>
      <c r="AS1312">
        <f>IF('Main Data'!BE1312="AA",1,0)</f>
        <v>1</v>
      </c>
      <c r="AT1312">
        <f>IF('Main Data'!BE1312="AAA",1,0)</f>
        <v>0</v>
      </c>
      <c r="AU1312">
        <f>IF('Main Data'!BE1312="AAAA",1,0)</f>
        <v>0</v>
      </c>
      <c r="AV1312">
        <f>IF('Main Data'!P1312="Yes",1,0)</f>
        <v>0</v>
      </c>
      <c r="AW1312">
        <f>IF('Main Data'!AP1312="Yes",1,0)</f>
        <v>0</v>
      </c>
      <c r="AX1312">
        <f>IF(OR('Main Data'!V1312="Yes", 'Main Data'!W1312="Yes",'Main Data'!X1312="Yes"),1,0)</f>
        <v>1</v>
      </c>
      <c r="AY1312">
        <f>IF(OR('Main Data'!Y1312="Yes",'Main Data'!Z1312="Yes"),1,0)</f>
        <v>0</v>
      </c>
      <c r="AZ1312">
        <f>IF('Main Data'!AR1312="Yes",1,0)</f>
        <v>0</v>
      </c>
      <c r="BA1312">
        <f>IF('Main Data'!AS1312="Yes",1,0)</f>
        <v>0</v>
      </c>
      <c r="BB1312">
        <f>IF('Main Data'!AG1312="Yes",1,0)</f>
        <v>0</v>
      </c>
      <c r="BC1312">
        <f>IF('Main Data'!AB1312="Yes",1,0)</f>
        <v>0</v>
      </c>
      <c r="BD1312">
        <f>IF('Main Data'!AA1312="Yes",1,0)</f>
        <v>1</v>
      </c>
      <c r="BE1312">
        <f>IF('Main Data'!AC1312="Yes",1,0)</f>
        <v>0</v>
      </c>
      <c r="BF1312">
        <f>IF('Main Data'!AF1312="Yes",1,0)</f>
        <v>0</v>
      </c>
      <c r="BG1312">
        <f>IF(OR('Main Data'!AI1312="Yes",'Main Data'!AL1312="Yes"),1,0)</f>
        <v>0</v>
      </c>
      <c r="BH1312">
        <f>IF('Main Data'!AJ1312="Yes",1,0)</f>
        <v>0</v>
      </c>
      <c r="BI1312">
        <f>IF('Main Data'!AK1312="Yes",1,0)</f>
        <v>0</v>
      </c>
      <c r="BJ1312">
        <f>IF('Main Data'!AM1312="Yes",1,0)</f>
        <v>0</v>
      </c>
      <c r="BK1312">
        <f>IF('Main Data'!AQ1312="Yes",1,0)</f>
        <v>0</v>
      </c>
      <c r="BL1312" s="21">
        <f t="shared" si="121"/>
        <v>0</v>
      </c>
      <c r="BM1312" s="21">
        <f t="shared" si="122"/>
        <v>1</v>
      </c>
      <c r="BN1312" s="21">
        <f t="shared" si="123"/>
        <v>0</v>
      </c>
      <c r="BO1312" s="21">
        <f t="shared" si="124"/>
        <v>0</v>
      </c>
      <c r="BP1312" s="21">
        <f t="shared" si="125"/>
        <v>0</v>
      </c>
    </row>
    <row r="1313" spans="1:68" x14ac:dyDescent="0.2">
      <c r="A1313">
        <v>1309</v>
      </c>
      <c r="B1313" s="33">
        <f>'Main Data'!C1313</f>
        <v>43597</v>
      </c>
      <c r="C1313">
        <f>'Main Data'!D1313</f>
        <v>730</v>
      </c>
      <c r="D1313" s="26">
        <f>'Main Data'!E1313</f>
        <v>18000</v>
      </c>
      <c r="E1313" s="26">
        <f>'Main Data'!F1313</f>
        <v>22500</v>
      </c>
      <c r="F1313" s="34">
        <f t="shared" si="120"/>
        <v>9.7981270368783022</v>
      </c>
      <c r="G1313">
        <f>IF('Main Data'!H1313="AP",1,0)</f>
        <v>0</v>
      </c>
      <c r="H1313">
        <f>IF('Main Data'!H1313="Blancpain",1,0)</f>
        <v>0</v>
      </c>
      <c r="I1313">
        <f>IF('Main Data'!H1313="Breguet",1,0)</f>
        <v>0</v>
      </c>
      <c r="J1313">
        <f>IF('Main Data'!H1313="Breitling",1,0)</f>
        <v>0</v>
      </c>
      <c r="K1313">
        <f>IF('Main Data'!H1313="Cartier",1,0)</f>
        <v>0</v>
      </c>
      <c r="L1313">
        <f>IF('Main Data'!H1313="Gallet",1,0)</f>
        <v>0</v>
      </c>
      <c r="M1313">
        <f>IF('Main Data'!H1313="Girard Perregaux",1,0)</f>
        <v>0</v>
      </c>
      <c r="N1313">
        <f>IF('Main Data'!H1313="Gubelin",1,0)</f>
        <v>0</v>
      </c>
      <c r="O1313">
        <f>IF('Main Data'!H1313="Heuer",1,0)</f>
        <v>0</v>
      </c>
      <c r="P1313">
        <f>IF('Main Data'!H1313="IWC",1,0)</f>
        <v>0</v>
      </c>
      <c r="Q1313">
        <f>IF('Main Data'!H1313="JLC",1,0)</f>
        <v>0</v>
      </c>
      <c r="R1313">
        <f>IF('Main Data'!H1313="Longines",1,0)</f>
        <v>0</v>
      </c>
      <c r="S1313">
        <f>IF('Main Data'!H1313="Movado",1,0)</f>
        <v>0</v>
      </c>
      <c r="T1313">
        <f>IF('Main Data'!H1313="Omega",1,0)</f>
        <v>0</v>
      </c>
      <c r="U1313">
        <f>IF('Main Data'!H1313="Panerai",1,0)</f>
        <v>0</v>
      </c>
      <c r="V1313">
        <f>IF('Main Data'!H1313="Patek",1,0)</f>
        <v>0</v>
      </c>
      <c r="W1313">
        <f>IF('Main Data'!H1313="Rolex",1,0)</f>
        <v>1</v>
      </c>
      <c r="X1313">
        <f>IF('Main Data'!H1313="Tudor",1,0)</f>
        <v>0</v>
      </c>
      <c r="Y1313">
        <f>IF('Main Data'!H1313="Ulysse Nardin",1,0)</f>
        <v>0</v>
      </c>
      <c r="Z1313">
        <f>IF('Main Data'!H1313="Universal Geneve",1,0)</f>
        <v>0</v>
      </c>
      <c r="AA1313">
        <f>IF('Main Data'!H1313="Vacheron",1,0)</f>
        <v>0</v>
      </c>
      <c r="AB1313">
        <f>IF('Main Data'!H1313="Zenith",1,0)</f>
        <v>0</v>
      </c>
      <c r="AC1313">
        <f>IF('Main Data'!J1313="Stainless Steel",1,0)</f>
        <v>1</v>
      </c>
      <c r="AD1313">
        <f>IF('Main Data'!J1313="Two-tone",1,0)</f>
        <v>0</v>
      </c>
      <c r="AE1313">
        <f>IF(OR('Main Data'!J1313="YG 18K",'Main Data'!J1313="YG &lt;18K",'Main Data'!J1313="PG 18K",'Main Data'!J1313="PG &lt;18K",'Main Data'!J1313="WG 18K",'Main Data'!J1313="Mixes of 18K",'Main Data'!J1313="Mixes &lt;18K"),1,0)</f>
        <v>0</v>
      </c>
      <c r="AF1313">
        <f>IF('Main Data'!J1313="Platinum",1,0)</f>
        <v>0</v>
      </c>
      <c r="AG1313">
        <f>IF(OR('Main Data'!J1313="PVD",'Main Data'!J1313="Gold Plate",'Main Data'!J1313="Other"),1,0)</f>
        <v>0</v>
      </c>
      <c r="AH1313">
        <f>IF('Main Data'!N1313="Stainless Steel",1,0)</f>
        <v>1</v>
      </c>
      <c r="AI1313">
        <f>IF('Main Data'!N1313="Leather",1,0)</f>
        <v>0</v>
      </c>
      <c r="AJ1313">
        <f>IF('Main Data'!N1313="Two-tone",1,0)</f>
        <v>0</v>
      </c>
      <c r="AK1313">
        <f>IF(OR('Main Data'!N1313="YG 18K",'Main Data'!N1313="PG 18K",'Main Data'!N1313="WG 18K",'Main Data'!N1313="Mixes of 18K"),1,0)</f>
        <v>0</v>
      </c>
      <c r="AL1313">
        <f>IF(OR(,'Main Data'!N1313="PVD",'Main Data'!N1313="Gold plate"),1,0)</f>
        <v>0</v>
      </c>
      <c r="AM1313">
        <f>IF(OR('Main Data'!AV1313="Yes",'Main Data'!AW1313="Yes",'Main Data'!AU1313="Yes"),1,0)</f>
        <v>0</v>
      </c>
      <c r="AN1313">
        <f>IF(OR(ISTEXT('Main Data'!AX1313), ISTEXT('Main Data'!AY1313)),1,0)</f>
        <v>0</v>
      </c>
      <c r="AO1313">
        <f>IF('Main Data'!AZ1313="Yes",1,0)</f>
        <v>0</v>
      </c>
      <c r="AP1313">
        <f>IF('Main Data'!BA1313="Yes",1,0)</f>
        <v>0</v>
      </c>
      <c r="AQ1313">
        <f>IF('Main Data'!BD1313="Yes",1,0)</f>
        <v>0</v>
      </c>
      <c r="AR1313">
        <f>IF('Main Data'!BE1313="A",1,0)</f>
        <v>0</v>
      </c>
      <c r="AS1313">
        <f>IF('Main Data'!BE1313="AA",1,0)</f>
        <v>0</v>
      </c>
      <c r="AT1313">
        <f>IF('Main Data'!BE1313="AAA",1,0)</f>
        <v>1</v>
      </c>
      <c r="AU1313">
        <f>IF('Main Data'!BE1313="AAAA",1,0)</f>
        <v>0</v>
      </c>
      <c r="AV1313">
        <f>IF('Main Data'!P1313="Yes",1,0)</f>
        <v>0</v>
      </c>
      <c r="AW1313">
        <f>IF('Main Data'!AP1313="Yes",1,0)</f>
        <v>0</v>
      </c>
      <c r="AX1313">
        <f>IF(OR('Main Data'!V1313="Yes", 'Main Data'!W1313="Yes",'Main Data'!X1313="Yes"),1,0)</f>
        <v>1</v>
      </c>
      <c r="AY1313">
        <f>IF(OR('Main Data'!Y1313="Yes",'Main Data'!Z1313="Yes"),1,0)</f>
        <v>0</v>
      </c>
      <c r="AZ1313">
        <f>IF('Main Data'!AR1313="Yes",1,0)</f>
        <v>0</v>
      </c>
      <c r="BA1313">
        <f>IF('Main Data'!AS1313="Yes",1,0)</f>
        <v>0</v>
      </c>
      <c r="BB1313">
        <f>IF('Main Data'!AG1313="Yes",1,0)</f>
        <v>0</v>
      </c>
      <c r="BC1313">
        <f>IF('Main Data'!AB1313="Yes",1,0)</f>
        <v>0</v>
      </c>
      <c r="BD1313">
        <f>IF('Main Data'!AA1313="Yes",1,0)</f>
        <v>0</v>
      </c>
      <c r="BE1313">
        <f>IF('Main Data'!AC1313="Yes",1,0)</f>
        <v>1</v>
      </c>
      <c r="BF1313">
        <f>IF('Main Data'!AF1313="Yes",1,0)</f>
        <v>0</v>
      </c>
      <c r="BG1313">
        <f>IF(OR('Main Data'!AI1313="Yes",'Main Data'!AL1313="Yes"),1,0)</f>
        <v>0</v>
      </c>
      <c r="BH1313">
        <f>IF('Main Data'!AJ1313="Yes",1,0)</f>
        <v>0</v>
      </c>
      <c r="BI1313">
        <f>IF('Main Data'!AK1313="Yes",1,0)</f>
        <v>0</v>
      </c>
      <c r="BJ1313">
        <f>IF('Main Data'!AM1313="Yes",1,0)</f>
        <v>0</v>
      </c>
      <c r="BK1313">
        <f>IF('Main Data'!AQ1313="Yes",1,0)</f>
        <v>0</v>
      </c>
      <c r="BL1313" s="21">
        <f t="shared" si="121"/>
        <v>0</v>
      </c>
      <c r="BM1313" s="21">
        <f t="shared" si="122"/>
        <v>1</v>
      </c>
      <c r="BN1313" s="21">
        <f t="shared" si="123"/>
        <v>0</v>
      </c>
      <c r="BO1313" s="21">
        <f t="shared" si="124"/>
        <v>0</v>
      </c>
      <c r="BP1313" s="21">
        <f t="shared" si="125"/>
        <v>0</v>
      </c>
    </row>
    <row r="1314" spans="1:68" x14ac:dyDescent="0.2">
      <c r="A1314">
        <v>1310</v>
      </c>
      <c r="B1314" s="33">
        <f>'Main Data'!C1314</f>
        <v>43597</v>
      </c>
      <c r="C1314">
        <f>'Main Data'!D1314</f>
        <v>741</v>
      </c>
      <c r="D1314" s="26">
        <f>'Main Data'!E1314</f>
        <v>75000</v>
      </c>
      <c r="E1314" s="26">
        <f>'Main Data'!F1314</f>
        <v>93750</v>
      </c>
      <c r="F1314" s="34">
        <f t="shared" si="120"/>
        <v>11.225243392518447</v>
      </c>
      <c r="G1314">
        <f>IF('Main Data'!H1314="AP",1,0)</f>
        <v>0</v>
      </c>
      <c r="H1314">
        <f>IF('Main Data'!H1314="Blancpain",1,0)</f>
        <v>0</v>
      </c>
      <c r="I1314">
        <f>IF('Main Data'!H1314="Breguet",1,0)</f>
        <v>0</v>
      </c>
      <c r="J1314">
        <f>IF('Main Data'!H1314="Breitling",1,0)</f>
        <v>0</v>
      </c>
      <c r="K1314">
        <f>IF('Main Data'!H1314="Cartier",1,0)</f>
        <v>0</v>
      </c>
      <c r="L1314">
        <f>IF('Main Data'!H1314="Gallet",1,0)</f>
        <v>0</v>
      </c>
      <c r="M1314">
        <f>IF('Main Data'!H1314="Girard Perregaux",1,0)</f>
        <v>0</v>
      </c>
      <c r="N1314">
        <f>IF('Main Data'!H1314="Gubelin",1,0)</f>
        <v>0</v>
      </c>
      <c r="O1314">
        <f>IF('Main Data'!H1314="Heuer",1,0)</f>
        <v>0</v>
      </c>
      <c r="P1314">
        <f>IF('Main Data'!H1314="IWC",1,0)</f>
        <v>0</v>
      </c>
      <c r="Q1314">
        <f>IF('Main Data'!H1314="JLC",1,0)</f>
        <v>0</v>
      </c>
      <c r="R1314">
        <f>IF('Main Data'!H1314="Longines",1,0)</f>
        <v>0</v>
      </c>
      <c r="S1314">
        <f>IF('Main Data'!H1314="Movado",1,0)</f>
        <v>0</v>
      </c>
      <c r="T1314">
        <f>IF('Main Data'!H1314="Omega",1,0)</f>
        <v>0</v>
      </c>
      <c r="U1314">
        <f>IF('Main Data'!H1314="Panerai",1,0)</f>
        <v>0</v>
      </c>
      <c r="V1314">
        <f>IF('Main Data'!H1314="Patek",1,0)</f>
        <v>1</v>
      </c>
      <c r="W1314">
        <f>IF('Main Data'!H1314="Rolex",1,0)</f>
        <v>0</v>
      </c>
      <c r="X1314">
        <f>IF('Main Data'!H1314="Tudor",1,0)</f>
        <v>0</v>
      </c>
      <c r="Y1314">
        <f>IF('Main Data'!H1314="Ulysse Nardin",1,0)</f>
        <v>0</v>
      </c>
      <c r="Z1314">
        <f>IF('Main Data'!H1314="Universal Geneve",1,0)</f>
        <v>0</v>
      </c>
      <c r="AA1314">
        <f>IF('Main Data'!H1314="Vacheron",1,0)</f>
        <v>0</v>
      </c>
      <c r="AB1314">
        <f>IF('Main Data'!H1314="Zenith",1,0)</f>
        <v>0</v>
      </c>
      <c r="AC1314">
        <f>IF('Main Data'!J1314="Stainless Steel",1,0)</f>
        <v>1</v>
      </c>
      <c r="AD1314">
        <f>IF('Main Data'!J1314="Two-tone",1,0)</f>
        <v>0</v>
      </c>
      <c r="AE1314">
        <f>IF(OR('Main Data'!J1314="YG 18K",'Main Data'!J1314="YG &lt;18K",'Main Data'!J1314="PG 18K",'Main Data'!J1314="PG &lt;18K",'Main Data'!J1314="WG 18K",'Main Data'!J1314="Mixes of 18K",'Main Data'!J1314="Mixes &lt;18K"),1,0)</f>
        <v>0</v>
      </c>
      <c r="AF1314">
        <f>IF('Main Data'!J1314="Platinum",1,0)</f>
        <v>0</v>
      </c>
      <c r="AG1314">
        <f>IF(OR('Main Data'!J1314="PVD",'Main Data'!J1314="Gold Plate",'Main Data'!J1314="Other"),1,0)</f>
        <v>0</v>
      </c>
      <c r="AH1314">
        <f>IF('Main Data'!N1314="Stainless Steel",1,0)</f>
        <v>1</v>
      </c>
      <c r="AI1314">
        <f>IF('Main Data'!N1314="Leather",1,0)</f>
        <v>0</v>
      </c>
      <c r="AJ1314">
        <f>IF('Main Data'!N1314="Two-tone",1,0)</f>
        <v>0</v>
      </c>
      <c r="AK1314">
        <f>IF(OR('Main Data'!N1314="YG 18K",'Main Data'!N1314="PG 18K",'Main Data'!N1314="WG 18K",'Main Data'!N1314="Mixes of 18K"),1,0)</f>
        <v>0</v>
      </c>
      <c r="AL1314">
        <f>IF(OR(,'Main Data'!N1314="PVD",'Main Data'!N1314="Gold plate"),1,0)</f>
        <v>0</v>
      </c>
      <c r="AM1314">
        <f>IF(OR('Main Data'!AV1314="Yes",'Main Data'!AW1314="Yes",'Main Data'!AU1314="Yes"),1,0)</f>
        <v>0</v>
      </c>
      <c r="AN1314">
        <f>IF(OR(ISTEXT('Main Data'!AX1314), ISTEXT('Main Data'!AY1314)),1,0)</f>
        <v>0</v>
      </c>
      <c r="AO1314">
        <f>IF('Main Data'!AZ1314="Yes",1,0)</f>
        <v>0</v>
      </c>
      <c r="AP1314">
        <f>IF('Main Data'!BA1314="Yes",1,0)</f>
        <v>0</v>
      </c>
      <c r="AQ1314">
        <f>IF('Main Data'!BD1314="Yes",1,0)</f>
        <v>0</v>
      </c>
      <c r="AR1314">
        <f>IF('Main Data'!BE1314="A",1,0)</f>
        <v>0</v>
      </c>
      <c r="AS1314">
        <f>IF('Main Data'!BE1314="AA",1,0)</f>
        <v>0</v>
      </c>
      <c r="AT1314">
        <f>IF('Main Data'!BE1314="AAA",1,0)</f>
        <v>0</v>
      </c>
      <c r="AU1314">
        <f>IF('Main Data'!BE1314="AAAA",1,0)</f>
        <v>1</v>
      </c>
      <c r="AV1314">
        <f>IF('Main Data'!P1314="Yes",1,0)</f>
        <v>0</v>
      </c>
      <c r="AW1314">
        <f>IF('Main Data'!AP1314="Yes",1,0)</f>
        <v>0</v>
      </c>
      <c r="AX1314">
        <f>IF(OR('Main Data'!V1314="Yes", 'Main Data'!W1314="Yes",'Main Data'!X1314="Yes"),1,0)</f>
        <v>1</v>
      </c>
      <c r="AY1314">
        <f>IF(OR('Main Data'!Y1314="Yes",'Main Data'!Z1314="Yes"),1,0)</f>
        <v>0</v>
      </c>
      <c r="AZ1314">
        <f>IF('Main Data'!AR1314="Yes",1,0)</f>
        <v>0</v>
      </c>
      <c r="BA1314">
        <f>IF('Main Data'!AS1314="Yes",1,0)</f>
        <v>0</v>
      </c>
      <c r="BB1314">
        <f>IF('Main Data'!AG1314="Yes",1,0)</f>
        <v>0</v>
      </c>
      <c r="BC1314">
        <f>IF('Main Data'!AB1314="Yes",1,0)</f>
        <v>0</v>
      </c>
      <c r="BD1314">
        <f>IF('Main Data'!AA1314="Yes",1,0)</f>
        <v>0</v>
      </c>
      <c r="BE1314">
        <f>IF('Main Data'!AC1314="Yes",1,0)</f>
        <v>0</v>
      </c>
      <c r="BF1314">
        <f>IF('Main Data'!AF1314="Yes",1,0)</f>
        <v>0</v>
      </c>
      <c r="BG1314">
        <f>IF(OR('Main Data'!AI1314="Yes",'Main Data'!AL1314="Yes"),1,0)</f>
        <v>0</v>
      </c>
      <c r="BH1314">
        <f>IF('Main Data'!AJ1314="Yes",1,0)</f>
        <v>0</v>
      </c>
      <c r="BI1314">
        <f>IF('Main Data'!AK1314="Yes",1,0)</f>
        <v>0</v>
      </c>
      <c r="BJ1314">
        <f>IF('Main Data'!AM1314="Yes",1,0)</f>
        <v>0</v>
      </c>
      <c r="BK1314">
        <f>IF('Main Data'!AQ1314="Yes",1,0)</f>
        <v>0</v>
      </c>
      <c r="BL1314" s="21">
        <f t="shared" si="121"/>
        <v>0</v>
      </c>
      <c r="BM1314" s="21">
        <f t="shared" si="122"/>
        <v>1</v>
      </c>
      <c r="BN1314" s="21">
        <f t="shared" si="123"/>
        <v>0</v>
      </c>
      <c r="BO1314" s="21">
        <f t="shared" si="124"/>
        <v>0</v>
      </c>
      <c r="BP1314" s="21">
        <f t="shared" si="125"/>
        <v>0</v>
      </c>
    </row>
    <row r="1315" spans="1:68" x14ac:dyDescent="0.2">
      <c r="A1315">
        <v>1311</v>
      </c>
      <c r="B1315" s="33">
        <f>'Main Data'!C1315</f>
        <v>43597</v>
      </c>
      <c r="C1315">
        <f>'Main Data'!D1315</f>
        <v>744</v>
      </c>
      <c r="D1315" s="26">
        <f>'Main Data'!E1315</f>
        <v>100000</v>
      </c>
      <c r="E1315" s="26">
        <f>'Main Data'!F1315</f>
        <v>281000</v>
      </c>
      <c r="F1315" s="34">
        <f t="shared" si="120"/>
        <v>11.512925464970229</v>
      </c>
      <c r="G1315">
        <f>IF('Main Data'!H1315="AP",1,0)</f>
        <v>0</v>
      </c>
      <c r="H1315">
        <f>IF('Main Data'!H1315="Blancpain",1,0)</f>
        <v>0</v>
      </c>
      <c r="I1315">
        <f>IF('Main Data'!H1315="Breguet",1,0)</f>
        <v>0</v>
      </c>
      <c r="J1315">
        <f>IF('Main Data'!H1315="Breitling",1,0)</f>
        <v>0</v>
      </c>
      <c r="K1315">
        <f>IF('Main Data'!H1315="Cartier",1,0)</f>
        <v>0</v>
      </c>
      <c r="L1315">
        <f>IF('Main Data'!H1315="Gallet",1,0)</f>
        <v>0</v>
      </c>
      <c r="M1315">
        <f>IF('Main Data'!H1315="Girard Perregaux",1,0)</f>
        <v>0</v>
      </c>
      <c r="N1315">
        <f>IF('Main Data'!H1315="Gubelin",1,0)</f>
        <v>0</v>
      </c>
      <c r="O1315">
        <f>IF('Main Data'!H1315="Heuer",1,0)</f>
        <v>0</v>
      </c>
      <c r="P1315">
        <f>IF('Main Data'!H1315="IWC",1,0)</f>
        <v>0</v>
      </c>
      <c r="Q1315">
        <f>IF('Main Data'!H1315="JLC",1,0)</f>
        <v>0</v>
      </c>
      <c r="R1315">
        <f>IF('Main Data'!H1315="Longines",1,0)</f>
        <v>0</v>
      </c>
      <c r="S1315">
        <f>IF('Main Data'!H1315="Movado",1,0)</f>
        <v>0</v>
      </c>
      <c r="T1315">
        <f>IF('Main Data'!H1315="Omega",1,0)</f>
        <v>0</v>
      </c>
      <c r="U1315">
        <f>IF('Main Data'!H1315="Panerai",1,0)</f>
        <v>0</v>
      </c>
      <c r="V1315">
        <f>IF('Main Data'!H1315="Patek",1,0)</f>
        <v>1</v>
      </c>
      <c r="W1315">
        <f>IF('Main Data'!H1315="Rolex",1,0)</f>
        <v>0</v>
      </c>
      <c r="X1315">
        <f>IF('Main Data'!H1315="Tudor",1,0)</f>
        <v>0</v>
      </c>
      <c r="Y1315">
        <f>IF('Main Data'!H1315="Ulysse Nardin",1,0)</f>
        <v>0</v>
      </c>
      <c r="Z1315">
        <f>IF('Main Data'!H1315="Universal Geneve",1,0)</f>
        <v>0</v>
      </c>
      <c r="AA1315">
        <f>IF('Main Data'!H1315="Vacheron",1,0)</f>
        <v>0</v>
      </c>
      <c r="AB1315">
        <f>IF('Main Data'!H1315="Zenith",1,0)</f>
        <v>0</v>
      </c>
      <c r="AC1315">
        <f>IF('Main Data'!J1315="Stainless Steel",1,0)</f>
        <v>0</v>
      </c>
      <c r="AD1315">
        <f>IF('Main Data'!J1315="Two-tone",1,0)</f>
        <v>1</v>
      </c>
      <c r="AE1315">
        <f>IF(OR('Main Data'!J1315="YG 18K",'Main Data'!J1315="YG &lt;18K",'Main Data'!J1315="PG 18K",'Main Data'!J1315="PG &lt;18K",'Main Data'!J1315="WG 18K",'Main Data'!J1315="Mixes of 18K",'Main Data'!J1315="Mixes &lt;18K"),1,0)</f>
        <v>0</v>
      </c>
      <c r="AF1315">
        <f>IF('Main Data'!J1315="Platinum",1,0)</f>
        <v>0</v>
      </c>
      <c r="AG1315">
        <f>IF(OR('Main Data'!J1315="PVD",'Main Data'!J1315="Gold Plate",'Main Data'!J1315="Other"),1,0)</f>
        <v>0</v>
      </c>
      <c r="AH1315">
        <f>IF('Main Data'!N1315="Stainless Steel",1,0)</f>
        <v>0</v>
      </c>
      <c r="AI1315">
        <f>IF('Main Data'!N1315="Leather",1,0)</f>
        <v>1</v>
      </c>
      <c r="AJ1315">
        <f>IF('Main Data'!N1315="Two-tone",1,0)</f>
        <v>0</v>
      </c>
      <c r="AK1315">
        <f>IF(OR('Main Data'!N1315="YG 18K",'Main Data'!N1315="PG 18K",'Main Data'!N1315="WG 18K",'Main Data'!N1315="Mixes of 18K"),1,0)</f>
        <v>0</v>
      </c>
      <c r="AL1315">
        <f>IF(OR(,'Main Data'!N1315="PVD",'Main Data'!N1315="Gold plate"),1,0)</f>
        <v>0</v>
      </c>
      <c r="AM1315">
        <f>IF(OR('Main Data'!AV1315="Yes",'Main Data'!AW1315="Yes",'Main Data'!AU1315="Yes"),1,0)</f>
        <v>0</v>
      </c>
      <c r="AN1315">
        <f>IF(OR(ISTEXT('Main Data'!AX1315), ISTEXT('Main Data'!AY1315)),1,0)</f>
        <v>1</v>
      </c>
      <c r="AO1315">
        <f>IF('Main Data'!AZ1315="Yes",1,0)</f>
        <v>0</v>
      </c>
      <c r="AP1315">
        <f>IF('Main Data'!BA1315="Yes",1,0)</f>
        <v>0</v>
      </c>
      <c r="AQ1315">
        <f>IF('Main Data'!BD1315="Yes",1,0)</f>
        <v>0</v>
      </c>
      <c r="AR1315">
        <f>IF('Main Data'!BE1315="A",1,0)</f>
        <v>0</v>
      </c>
      <c r="AS1315">
        <f>IF('Main Data'!BE1315="AA",1,0)</f>
        <v>0</v>
      </c>
      <c r="AT1315">
        <f>IF('Main Data'!BE1315="AAA",1,0)</f>
        <v>0</v>
      </c>
      <c r="AU1315">
        <f>IF('Main Data'!BE1315="AAAA",1,0)</f>
        <v>1</v>
      </c>
      <c r="AV1315">
        <f>IF('Main Data'!P1315="Yes",1,0)</f>
        <v>0</v>
      </c>
      <c r="AW1315">
        <f>IF('Main Data'!AP1315="Yes",1,0)</f>
        <v>0</v>
      </c>
      <c r="AX1315">
        <f>IF(OR('Main Data'!V1315="Yes", 'Main Data'!W1315="Yes",'Main Data'!X1315="Yes"),1,0)</f>
        <v>0</v>
      </c>
      <c r="AY1315">
        <f>IF(OR('Main Data'!Y1315="Yes",'Main Data'!Z1315="Yes"),1,0)</f>
        <v>0</v>
      </c>
      <c r="AZ1315">
        <f>IF('Main Data'!AR1315="Yes",1,0)</f>
        <v>0</v>
      </c>
      <c r="BA1315">
        <f>IF('Main Data'!AS1315="Yes",1,0)</f>
        <v>0</v>
      </c>
      <c r="BB1315">
        <f>IF('Main Data'!AG1315="Yes",1,0)</f>
        <v>0</v>
      </c>
      <c r="BC1315">
        <f>IF('Main Data'!AB1315="Yes",1,0)</f>
        <v>0</v>
      </c>
      <c r="BD1315">
        <f>IF('Main Data'!AA1315="Yes",1,0)</f>
        <v>0</v>
      </c>
      <c r="BE1315">
        <f>IF('Main Data'!AC1315="Yes",1,0)</f>
        <v>0</v>
      </c>
      <c r="BF1315">
        <f>IF('Main Data'!AF1315="Yes",1,0)</f>
        <v>0</v>
      </c>
      <c r="BG1315">
        <f>IF(OR('Main Data'!AI1315="Yes",'Main Data'!AL1315="Yes"),1,0)</f>
        <v>1</v>
      </c>
      <c r="BH1315">
        <f>IF('Main Data'!AJ1315="Yes",1,0)</f>
        <v>0</v>
      </c>
      <c r="BI1315">
        <f>IF('Main Data'!AK1315="Yes",1,0)</f>
        <v>0</v>
      </c>
      <c r="BJ1315">
        <f>IF('Main Data'!AM1315="Yes",1,0)</f>
        <v>0</v>
      </c>
      <c r="BK1315">
        <f>IF('Main Data'!AQ1315="Yes",1,0)</f>
        <v>0</v>
      </c>
      <c r="BL1315" s="21">
        <f t="shared" si="121"/>
        <v>0</v>
      </c>
      <c r="BM1315" s="21">
        <f t="shared" si="122"/>
        <v>1</v>
      </c>
      <c r="BN1315" s="21">
        <f t="shared" si="123"/>
        <v>0</v>
      </c>
      <c r="BO1315" s="21">
        <f t="shared" si="124"/>
        <v>0</v>
      </c>
      <c r="BP1315" s="21">
        <f t="shared" si="125"/>
        <v>0</v>
      </c>
    </row>
    <row r="1316" spans="1:68" x14ac:dyDescent="0.2">
      <c r="A1316">
        <v>1312</v>
      </c>
      <c r="B1316" s="33">
        <f>'Main Data'!C1316</f>
        <v>43415</v>
      </c>
      <c r="C1316">
        <f>'Main Data'!D1316</f>
        <v>3</v>
      </c>
      <c r="D1316" s="26">
        <f>'Main Data'!E1316</f>
        <v>850</v>
      </c>
      <c r="E1316" s="26">
        <f>'Main Data'!F1316</f>
        <v>1062</v>
      </c>
      <c r="F1316" s="34">
        <f t="shared" si="120"/>
        <v>6.7452363494843626</v>
      </c>
      <c r="G1316">
        <f>IF('Main Data'!H1316="AP",1,0)</f>
        <v>0</v>
      </c>
      <c r="H1316">
        <f>IF('Main Data'!H1316="Blancpain",1,0)</f>
        <v>0</v>
      </c>
      <c r="I1316">
        <f>IF('Main Data'!H1316="Breguet",1,0)</f>
        <v>0</v>
      </c>
      <c r="J1316">
        <f>IF('Main Data'!H1316="Breitling",1,0)</f>
        <v>0</v>
      </c>
      <c r="K1316">
        <f>IF('Main Data'!H1316="Cartier",1,0)</f>
        <v>0</v>
      </c>
      <c r="L1316">
        <f>IF('Main Data'!H1316="Gallet",1,0)</f>
        <v>0</v>
      </c>
      <c r="M1316">
        <f>IF('Main Data'!H1316="Girard Perregaux",1,0)</f>
        <v>0</v>
      </c>
      <c r="N1316">
        <f>IF('Main Data'!H1316="Gubelin",1,0)</f>
        <v>0</v>
      </c>
      <c r="O1316">
        <f>IF('Main Data'!H1316="Heuer",1,0)</f>
        <v>0</v>
      </c>
      <c r="P1316">
        <f>IF('Main Data'!H1316="IWC",1,0)</f>
        <v>0</v>
      </c>
      <c r="Q1316">
        <f>IF('Main Data'!H1316="JLC",1,0)</f>
        <v>0</v>
      </c>
      <c r="R1316">
        <f>IF('Main Data'!H1316="Longines",1,0)</f>
        <v>0</v>
      </c>
      <c r="S1316">
        <f>IF('Main Data'!H1316="Movado",1,0)</f>
        <v>0</v>
      </c>
      <c r="T1316">
        <f>IF('Main Data'!H1316="Omega",1,0)</f>
        <v>0</v>
      </c>
      <c r="U1316">
        <f>IF('Main Data'!H1316="Panerai",1,0)</f>
        <v>0</v>
      </c>
      <c r="V1316">
        <f>IF('Main Data'!H1316="Patek",1,0)</f>
        <v>0</v>
      </c>
      <c r="W1316">
        <f>IF('Main Data'!H1316="Rolex",1,0)</f>
        <v>0</v>
      </c>
      <c r="X1316">
        <f>IF('Main Data'!H1316="Tudor",1,0)</f>
        <v>0</v>
      </c>
      <c r="Y1316">
        <f>IF('Main Data'!H1316="Ulysse Nardin",1,0)</f>
        <v>0</v>
      </c>
      <c r="Z1316">
        <f>IF('Main Data'!H1316="Universal Geneve",1,0)</f>
        <v>1</v>
      </c>
      <c r="AA1316">
        <f>IF('Main Data'!H1316="Vacheron",1,0)</f>
        <v>0</v>
      </c>
      <c r="AB1316">
        <f>IF('Main Data'!H1316="Zenith",1,0)</f>
        <v>0</v>
      </c>
      <c r="AC1316">
        <f>IF('Main Data'!J1316="Stainless Steel",1,0)</f>
        <v>0</v>
      </c>
      <c r="AD1316">
        <f>IF('Main Data'!J1316="Two-tone",1,0)</f>
        <v>0</v>
      </c>
      <c r="AE1316">
        <f>IF(OR('Main Data'!J1316="YG 18K",'Main Data'!J1316="YG &lt;18K",'Main Data'!J1316="PG 18K",'Main Data'!J1316="PG &lt;18K",'Main Data'!J1316="WG 18K",'Main Data'!J1316="Mixes of 18K",'Main Data'!J1316="Mixes &lt;18K"),1,0)</f>
        <v>1</v>
      </c>
      <c r="AF1316">
        <f>IF('Main Data'!J1316="Platinum",1,0)</f>
        <v>0</v>
      </c>
      <c r="AG1316">
        <f>IF(OR('Main Data'!J1316="PVD",'Main Data'!J1316="Gold Plate",'Main Data'!J1316="Other"),1,0)</f>
        <v>0</v>
      </c>
      <c r="AH1316">
        <f>IF('Main Data'!N1316="Stainless Steel",1,0)</f>
        <v>0</v>
      </c>
      <c r="AI1316">
        <f>IF('Main Data'!N1316="Leather",1,0)</f>
        <v>1</v>
      </c>
      <c r="AJ1316">
        <f>IF('Main Data'!N1316="Two-tone",1,0)</f>
        <v>0</v>
      </c>
      <c r="AK1316">
        <f>IF(OR('Main Data'!N1316="YG 18K",'Main Data'!N1316="PG 18K",'Main Data'!N1316="WG 18K",'Main Data'!N1316="Mixes of 18K"),1,0)</f>
        <v>0</v>
      </c>
      <c r="AL1316">
        <f>IF(OR(,'Main Data'!N1316="PVD",'Main Data'!N1316="Gold plate"),1,0)</f>
        <v>0</v>
      </c>
      <c r="AM1316">
        <f>IF(OR('Main Data'!AV1316="Yes",'Main Data'!AW1316="Yes",'Main Data'!AU1316="Yes"),1,0)</f>
        <v>0</v>
      </c>
      <c r="AN1316">
        <f>IF(OR(ISTEXT('Main Data'!AX1316), ISTEXT('Main Data'!AY1316)),1,0)</f>
        <v>0</v>
      </c>
      <c r="AO1316">
        <f>IF('Main Data'!AZ1316="Yes",1,0)</f>
        <v>0</v>
      </c>
      <c r="AP1316">
        <f>IF('Main Data'!BA1316="Yes",1,0)</f>
        <v>0</v>
      </c>
      <c r="AQ1316">
        <f>IF('Main Data'!BD1316="Yes",1,0)</f>
        <v>0</v>
      </c>
      <c r="AR1316">
        <f>IF('Main Data'!BE1316="A",1,0)</f>
        <v>0</v>
      </c>
      <c r="AS1316">
        <f>IF('Main Data'!BE1316="AA",1,0)</f>
        <v>1</v>
      </c>
      <c r="AT1316">
        <f>IF('Main Data'!BE1316="AAA",1,0)</f>
        <v>0</v>
      </c>
      <c r="AU1316">
        <f>IF('Main Data'!BE1316="AAAA",1,0)</f>
        <v>0</v>
      </c>
      <c r="AV1316">
        <f>IF('Main Data'!P1316="Yes",1,0)</f>
        <v>0</v>
      </c>
      <c r="AW1316">
        <f>IF('Main Data'!AP1316="Yes",1,0)</f>
        <v>0</v>
      </c>
      <c r="AX1316">
        <f>IF(OR('Main Data'!V1316="Yes", 'Main Data'!W1316="Yes",'Main Data'!X1316="Yes"),1,0)</f>
        <v>0</v>
      </c>
      <c r="AY1316">
        <f>IF(OR('Main Data'!Y1316="Yes",'Main Data'!Z1316="Yes"),1,0)</f>
        <v>0</v>
      </c>
      <c r="AZ1316">
        <f>IF('Main Data'!AR1316="Yes",1,0)</f>
        <v>0</v>
      </c>
      <c r="BA1316">
        <f>IF('Main Data'!AS1316="Yes",1,0)</f>
        <v>0</v>
      </c>
      <c r="BB1316">
        <f>IF('Main Data'!AG1316="Yes",1,0)</f>
        <v>0</v>
      </c>
      <c r="BC1316">
        <f>IF('Main Data'!AB1316="Yes",1,0)</f>
        <v>0</v>
      </c>
      <c r="BD1316">
        <f>IF('Main Data'!AA1316="Yes",1,0)</f>
        <v>0</v>
      </c>
      <c r="BE1316">
        <f>IF('Main Data'!AC1316="Yes",1,0)</f>
        <v>0</v>
      </c>
      <c r="BF1316">
        <f>IF('Main Data'!AF1316="Yes",1,0)</f>
        <v>0</v>
      </c>
      <c r="BG1316">
        <f>IF(OR('Main Data'!AI1316="Yes",'Main Data'!AL1316="Yes"),1,0)</f>
        <v>1</v>
      </c>
      <c r="BH1316">
        <f>IF('Main Data'!AJ1316="Yes",1,0)</f>
        <v>0</v>
      </c>
      <c r="BI1316">
        <f>IF('Main Data'!AK1316="Yes",1,0)</f>
        <v>0</v>
      </c>
      <c r="BJ1316">
        <f>IF('Main Data'!AM1316="Yes",1,0)</f>
        <v>0</v>
      </c>
      <c r="BK1316">
        <f>IF('Main Data'!AQ1316="Yes",1,0)</f>
        <v>0</v>
      </c>
      <c r="BL1316" s="21">
        <f t="shared" si="121"/>
        <v>1</v>
      </c>
      <c r="BM1316" s="21">
        <f t="shared" si="122"/>
        <v>0</v>
      </c>
      <c r="BN1316" s="21">
        <f t="shared" si="123"/>
        <v>0</v>
      </c>
      <c r="BO1316" s="21">
        <f t="shared" si="124"/>
        <v>0</v>
      </c>
      <c r="BP1316" s="21">
        <f t="shared" si="125"/>
        <v>0</v>
      </c>
    </row>
    <row r="1317" spans="1:68" x14ac:dyDescent="0.2">
      <c r="A1317">
        <v>1313</v>
      </c>
      <c r="B1317" s="33">
        <f>'Main Data'!C1317</f>
        <v>43415</v>
      </c>
      <c r="C1317">
        <f>'Main Data'!D1317</f>
        <v>30</v>
      </c>
      <c r="D1317" s="26">
        <f>'Main Data'!E1317</f>
        <v>1500</v>
      </c>
      <c r="E1317" s="26">
        <f>'Main Data'!F1317</f>
        <v>1875</v>
      </c>
      <c r="F1317" s="34">
        <f t="shared" si="120"/>
        <v>7.3132203870903014</v>
      </c>
      <c r="G1317">
        <f>IF('Main Data'!H1317="AP",1,0)</f>
        <v>0</v>
      </c>
      <c r="H1317">
        <f>IF('Main Data'!H1317="Blancpain",1,0)</f>
        <v>0</v>
      </c>
      <c r="I1317">
        <f>IF('Main Data'!H1317="Breguet",1,0)</f>
        <v>0</v>
      </c>
      <c r="J1317">
        <f>IF('Main Data'!H1317="Breitling",1,0)</f>
        <v>0</v>
      </c>
      <c r="K1317">
        <f>IF('Main Data'!H1317="Cartier",1,0)</f>
        <v>0</v>
      </c>
      <c r="L1317">
        <f>IF('Main Data'!H1317="Gallet",1,0)</f>
        <v>0</v>
      </c>
      <c r="M1317">
        <f>IF('Main Data'!H1317="Girard Perregaux",1,0)</f>
        <v>0</v>
      </c>
      <c r="N1317">
        <f>IF('Main Data'!H1317="Gubelin",1,0)</f>
        <v>0</v>
      </c>
      <c r="O1317">
        <f>IF('Main Data'!H1317="Heuer",1,0)</f>
        <v>0</v>
      </c>
      <c r="P1317">
        <f>IF('Main Data'!H1317="IWC",1,0)</f>
        <v>0</v>
      </c>
      <c r="Q1317">
        <f>IF('Main Data'!H1317="JLC",1,0)</f>
        <v>0</v>
      </c>
      <c r="R1317">
        <f>IF('Main Data'!H1317="Longines",1,0)</f>
        <v>1</v>
      </c>
      <c r="S1317">
        <f>IF('Main Data'!H1317="Movado",1,0)</f>
        <v>0</v>
      </c>
      <c r="T1317">
        <f>IF('Main Data'!H1317="Omega",1,0)</f>
        <v>0</v>
      </c>
      <c r="U1317">
        <f>IF('Main Data'!H1317="Panerai",1,0)</f>
        <v>0</v>
      </c>
      <c r="V1317">
        <f>IF('Main Data'!H1317="Patek",1,0)</f>
        <v>0</v>
      </c>
      <c r="W1317">
        <f>IF('Main Data'!H1317="Rolex",1,0)</f>
        <v>0</v>
      </c>
      <c r="X1317">
        <f>IF('Main Data'!H1317="Tudor",1,0)</f>
        <v>0</v>
      </c>
      <c r="Y1317">
        <f>IF('Main Data'!H1317="Ulysse Nardin",1,0)</f>
        <v>0</v>
      </c>
      <c r="Z1317">
        <f>IF('Main Data'!H1317="Universal Geneve",1,0)</f>
        <v>0</v>
      </c>
      <c r="AA1317">
        <f>IF('Main Data'!H1317="Vacheron",1,0)</f>
        <v>0</v>
      </c>
      <c r="AB1317">
        <f>IF('Main Data'!H1317="Zenith",1,0)</f>
        <v>0</v>
      </c>
      <c r="AC1317">
        <f>IF('Main Data'!J1317="Stainless Steel",1,0)</f>
        <v>1</v>
      </c>
      <c r="AD1317">
        <f>IF('Main Data'!J1317="Two-tone",1,0)</f>
        <v>0</v>
      </c>
      <c r="AE1317">
        <f>IF(OR('Main Data'!J1317="YG 18K",'Main Data'!J1317="YG &lt;18K",'Main Data'!J1317="PG 18K",'Main Data'!J1317="PG &lt;18K",'Main Data'!J1317="WG 18K",'Main Data'!J1317="Mixes of 18K",'Main Data'!J1317="Mixes &lt;18K"),1,0)</f>
        <v>0</v>
      </c>
      <c r="AF1317">
        <f>IF('Main Data'!J1317="Platinum",1,0)</f>
        <v>0</v>
      </c>
      <c r="AG1317">
        <f>IF(OR('Main Data'!J1317="PVD",'Main Data'!J1317="Gold Plate",'Main Data'!J1317="Other"),1,0)</f>
        <v>0</v>
      </c>
      <c r="AH1317">
        <f>IF('Main Data'!N1317="Stainless Steel",1,0)</f>
        <v>0</v>
      </c>
      <c r="AI1317">
        <f>IF('Main Data'!N1317="Leather",1,0)</f>
        <v>1</v>
      </c>
      <c r="AJ1317">
        <f>IF('Main Data'!N1317="Two-tone",1,0)</f>
        <v>0</v>
      </c>
      <c r="AK1317">
        <f>IF(OR('Main Data'!N1317="YG 18K",'Main Data'!N1317="PG 18K",'Main Data'!N1317="WG 18K",'Main Data'!N1317="Mixes of 18K"),1,0)</f>
        <v>0</v>
      </c>
      <c r="AL1317">
        <f>IF(OR(,'Main Data'!N1317="PVD",'Main Data'!N1317="Gold plate"),1,0)</f>
        <v>0</v>
      </c>
      <c r="AM1317">
        <f>IF(OR('Main Data'!AV1317="Yes",'Main Data'!AW1317="Yes",'Main Data'!AU1317="Yes"),1,0)</f>
        <v>0</v>
      </c>
      <c r="AN1317">
        <f>IF(OR(ISTEXT('Main Data'!AX1317), ISTEXT('Main Data'!AY1317)),1,0)</f>
        <v>0</v>
      </c>
      <c r="AO1317">
        <f>IF('Main Data'!AZ1317="Yes",1,0)</f>
        <v>0</v>
      </c>
      <c r="AP1317">
        <f>IF('Main Data'!BA1317="Yes",1,0)</f>
        <v>1</v>
      </c>
      <c r="AQ1317">
        <f>IF('Main Data'!BD1317="Yes",1,0)</f>
        <v>0</v>
      </c>
      <c r="AR1317">
        <f>IF('Main Data'!BE1317="A",1,0)</f>
        <v>0</v>
      </c>
      <c r="AS1317">
        <f>IF('Main Data'!BE1317="AA",1,0)</f>
        <v>0</v>
      </c>
      <c r="AT1317">
        <f>IF('Main Data'!BE1317="AAA",1,0)</f>
        <v>1</v>
      </c>
      <c r="AU1317">
        <f>IF('Main Data'!BE1317="AAAA",1,0)</f>
        <v>0</v>
      </c>
      <c r="AV1317">
        <f>IF('Main Data'!P1317="Yes",1,0)</f>
        <v>1</v>
      </c>
      <c r="AW1317">
        <f>IF('Main Data'!AP1317="Yes",1,0)</f>
        <v>0</v>
      </c>
      <c r="AX1317">
        <f>IF(OR('Main Data'!V1317="Yes", 'Main Data'!W1317="Yes",'Main Data'!X1317="Yes"),1,0)</f>
        <v>0</v>
      </c>
      <c r="AY1317">
        <f>IF(OR('Main Data'!Y1317="Yes",'Main Data'!Z1317="Yes"),1,0)</f>
        <v>0</v>
      </c>
      <c r="AZ1317">
        <f>IF('Main Data'!AR1317="Yes",1,0)</f>
        <v>0</v>
      </c>
      <c r="BA1317">
        <f>IF('Main Data'!AS1317="Yes",1,0)</f>
        <v>0</v>
      </c>
      <c r="BB1317">
        <f>IF('Main Data'!AG1317="Yes",1,0)</f>
        <v>0</v>
      </c>
      <c r="BC1317">
        <f>IF('Main Data'!AB1317="Yes",1,0)</f>
        <v>0</v>
      </c>
      <c r="BD1317">
        <f>IF('Main Data'!AA1317="Yes",1,0)</f>
        <v>0</v>
      </c>
      <c r="BE1317">
        <f>IF('Main Data'!AC1317="Yes",1,0)</f>
        <v>0</v>
      </c>
      <c r="BF1317">
        <f>IF('Main Data'!AF1317="Yes",1,0)</f>
        <v>0</v>
      </c>
      <c r="BG1317">
        <f>IF(OR('Main Data'!AI1317="Yes",'Main Data'!AL1317="Yes"),1,0)</f>
        <v>0</v>
      </c>
      <c r="BH1317">
        <f>IF('Main Data'!AJ1317="Yes",1,0)</f>
        <v>0</v>
      </c>
      <c r="BI1317">
        <f>IF('Main Data'!AK1317="Yes",1,0)</f>
        <v>0</v>
      </c>
      <c r="BJ1317">
        <f>IF('Main Data'!AM1317="Yes",1,0)</f>
        <v>0</v>
      </c>
      <c r="BK1317">
        <f>IF('Main Data'!AQ1317="Yes",1,0)</f>
        <v>0</v>
      </c>
      <c r="BL1317" s="21">
        <f t="shared" si="121"/>
        <v>1</v>
      </c>
      <c r="BM1317" s="21">
        <f t="shared" si="122"/>
        <v>0</v>
      </c>
      <c r="BN1317" s="21">
        <f t="shared" si="123"/>
        <v>0</v>
      </c>
      <c r="BO1317" s="21">
        <f t="shared" si="124"/>
        <v>0</v>
      </c>
      <c r="BP1317" s="21">
        <f t="shared" si="125"/>
        <v>0</v>
      </c>
    </row>
    <row r="1318" spans="1:68" x14ac:dyDescent="0.2">
      <c r="A1318">
        <v>1314</v>
      </c>
      <c r="B1318" s="33">
        <f>'Main Data'!C1318</f>
        <v>43415</v>
      </c>
      <c r="C1318">
        <f>'Main Data'!D1318</f>
        <v>91</v>
      </c>
      <c r="D1318" s="26">
        <f>'Main Data'!E1318</f>
        <v>650</v>
      </c>
      <c r="E1318" s="26">
        <f>'Main Data'!F1318</f>
        <v>812</v>
      </c>
      <c r="F1318" s="34">
        <f t="shared" si="120"/>
        <v>6.4769723628896827</v>
      </c>
      <c r="G1318">
        <f>IF('Main Data'!H1318="AP",1,0)</f>
        <v>0</v>
      </c>
      <c r="H1318">
        <f>IF('Main Data'!H1318="Blancpain",1,0)</f>
        <v>0</v>
      </c>
      <c r="I1318">
        <f>IF('Main Data'!H1318="Breguet",1,0)</f>
        <v>0</v>
      </c>
      <c r="J1318">
        <f>IF('Main Data'!H1318="Breitling",1,0)</f>
        <v>0</v>
      </c>
      <c r="K1318">
        <f>IF('Main Data'!H1318="Cartier",1,0)</f>
        <v>0</v>
      </c>
      <c r="L1318">
        <f>IF('Main Data'!H1318="Gallet",1,0)</f>
        <v>0</v>
      </c>
      <c r="M1318">
        <f>IF('Main Data'!H1318="Girard Perregaux",1,0)</f>
        <v>0</v>
      </c>
      <c r="N1318">
        <f>IF('Main Data'!H1318="Gubelin",1,0)</f>
        <v>0</v>
      </c>
      <c r="O1318">
        <f>IF('Main Data'!H1318="Heuer",1,0)</f>
        <v>0</v>
      </c>
      <c r="P1318">
        <f>IF('Main Data'!H1318="IWC",1,0)</f>
        <v>0</v>
      </c>
      <c r="Q1318">
        <f>IF('Main Data'!H1318="JLC",1,0)</f>
        <v>0</v>
      </c>
      <c r="R1318">
        <f>IF('Main Data'!H1318="Longines",1,0)</f>
        <v>0</v>
      </c>
      <c r="S1318">
        <f>IF('Main Data'!H1318="Movado",1,0)</f>
        <v>0</v>
      </c>
      <c r="T1318">
        <f>IF('Main Data'!H1318="Omega",1,0)</f>
        <v>0</v>
      </c>
      <c r="U1318">
        <f>IF('Main Data'!H1318="Panerai",1,0)</f>
        <v>0</v>
      </c>
      <c r="V1318">
        <f>IF('Main Data'!H1318="Patek",1,0)</f>
        <v>0</v>
      </c>
      <c r="W1318">
        <f>IF('Main Data'!H1318="Rolex",1,0)</f>
        <v>1</v>
      </c>
      <c r="X1318">
        <f>IF('Main Data'!H1318="Tudor",1,0)</f>
        <v>0</v>
      </c>
      <c r="Y1318">
        <f>IF('Main Data'!H1318="Ulysse Nardin",1,0)</f>
        <v>0</v>
      </c>
      <c r="Z1318">
        <f>IF('Main Data'!H1318="Universal Geneve",1,0)</f>
        <v>0</v>
      </c>
      <c r="AA1318">
        <f>IF('Main Data'!H1318="Vacheron",1,0)</f>
        <v>0</v>
      </c>
      <c r="AB1318">
        <f>IF('Main Data'!H1318="Zenith",1,0)</f>
        <v>0</v>
      </c>
      <c r="AC1318">
        <f>IF('Main Data'!J1318="Stainless Steel",1,0)</f>
        <v>0</v>
      </c>
      <c r="AD1318">
        <f>IF('Main Data'!J1318="Two-tone",1,0)</f>
        <v>1</v>
      </c>
      <c r="AE1318">
        <f>IF(OR('Main Data'!J1318="YG 18K",'Main Data'!J1318="YG &lt;18K",'Main Data'!J1318="PG 18K",'Main Data'!J1318="PG &lt;18K",'Main Data'!J1318="WG 18K",'Main Data'!J1318="Mixes of 18K",'Main Data'!J1318="Mixes &lt;18K"),1,0)</f>
        <v>0</v>
      </c>
      <c r="AF1318">
        <f>IF('Main Data'!J1318="Platinum",1,0)</f>
        <v>0</v>
      </c>
      <c r="AG1318">
        <f>IF(OR('Main Data'!J1318="PVD",'Main Data'!J1318="Gold Plate",'Main Data'!J1318="Other"),1,0)</f>
        <v>0</v>
      </c>
      <c r="AH1318">
        <f>IF('Main Data'!N1318="Stainless Steel",1,0)</f>
        <v>1</v>
      </c>
      <c r="AI1318">
        <f>IF('Main Data'!N1318="Leather",1,0)</f>
        <v>0</v>
      </c>
      <c r="AJ1318">
        <f>IF('Main Data'!N1318="Two-tone",1,0)</f>
        <v>0</v>
      </c>
      <c r="AK1318">
        <f>IF(OR('Main Data'!N1318="YG 18K",'Main Data'!N1318="PG 18K",'Main Data'!N1318="WG 18K",'Main Data'!N1318="Mixes of 18K"),1,0)</f>
        <v>0</v>
      </c>
      <c r="AL1318">
        <f>IF(OR(,'Main Data'!N1318="PVD",'Main Data'!N1318="Gold plate"),1,0)</f>
        <v>0</v>
      </c>
      <c r="AM1318">
        <f>IF(OR('Main Data'!AV1318="Yes",'Main Data'!AW1318="Yes",'Main Data'!AU1318="Yes"),1,0)</f>
        <v>0</v>
      </c>
      <c r="AN1318">
        <f>IF(OR(ISTEXT('Main Data'!AX1318), ISTEXT('Main Data'!AY1318)),1,0)</f>
        <v>0</v>
      </c>
      <c r="AO1318">
        <f>IF('Main Data'!AZ1318="Yes",1,0)</f>
        <v>0</v>
      </c>
      <c r="AP1318">
        <f>IF('Main Data'!BA1318="Yes",1,0)</f>
        <v>0</v>
      </c>
      <c r="AQ1318">
        <f>IF('Main Data'!BD1318="Yes",1,0)</f>
        <v>0</v>
      </c>
      <c r="AR1318">
        <f>IF('Main Data'!BE1318="A",1,0)</f>
        <v>0</v>
      </c>
      <c r="AS1318">
        <f>IF('Main Data'!BE1318="AA",1,0)</f>
        <v>1</v>
      </c>
      <c r="AT1318">
        <f>IF('Main Data'!BE1318="AAA",1,0)</f>
        <v>0</v>
      </c>
      <c r="AU1318">
        <f>IF('Main Data'!BE1318="AAAA",1,0)</f>
        <v>0</v>
      </c>
      <c r="AV1318">
        <f>IF('Main Data'!P1318="Yes",1,0)</f>
        <v>1</v>
      </c>
      <c r="AW1318">
        <f>IF('Main Data'!AP1318="Yes",1,0)</f>
        <v>0</v>
      </c>
      <c r="AX1318">
        <f>IF(OR('Main Data'!V1318="Yes", 'Main Data'!W1318="Yes",'Main Data'!X1318="Yes"),1,0)</f>
        <v>0</v>
      </c>
      <c r="AY1318">
        <f>IF(OR('Main Data'!Y1318="Yes",'Main Data'!Z1318="Yes"),1,0)</f>
        <v>0</v>
      </c>
      <c r="AZ1318">
        <f>IF('Main Data'!AR1318="Yes",1,0)</f>
        <v>0</v>
      </c>
      <c r="BA1318">
        <f>IF('Main Data'!AS1318="Yes",1,0)</f>
        <v>0</v>
      </c>
      <c r="BB1318">
        <f>IF('Main Data'!AG1318="Yes",1,0)</f>
        <v>0</v>
      </c>
      <c r="BC1318">
        <f>IF('Main Data'!AB1318="Yes",1,0)</f>
        <v>0</v>
      </c>
      <c r="BD1318">
        <f>IF('Main Data'!AA1318="Yes",1,0)</f>
        <v>0</v>
      </c>
      <c r="BE1318">
        <f>IF('Main Data'!AC1318="Yes",1,0)</f>
        <v>0</v>
      </c>
      <c r="BF1318">
        <f>IF('Main Data'!AF1318="Yes",1,0)</f>
        <v>0</v>
      </c>
      <c r="BG1318">
        <f>IF(OR('Main Data'!AI1318="Yes",'Main Data'!AL1318="Yes"),1,0)</f>
        <v>0</v>
      </c>
      <c r="BH1318">
        <f>IF('Main Data'!AJ1318="Yes",1,0)</f>
        <v>0</v>
      </c>
      <c r="BI1318">
        <f>IF('Main Data'!AK1318="Yes",1,0)</f>
        <v>0</v>
      </c>
      <c r="BJ1318">
        <f>IF('Main Data'!AM1318="Yes",1,0)</f>
        <v>0</v>
      </c>
      <c r="BK1318">
        <f>IF('Main Data'!AQ1318="Yes",1,0)</f>
        <v>0</v>
      </c>
      <c r="BL1318" s="21">
        <f t="shared" si="121"/>
        <v>1</v>
      </c>
      <c r="BM1318" s="21">
        <f t="shared" si="122"/>
        <v>0</v>
      </c>
      <c r="BN1318" s="21">
        <f t="shared" si="123"/>
        <v>0</v>
      </c>
      <c r="BO1318" s="21">
        <f t="shared" si="124"/>
        <v>0</v>
      </c>
      <c r="BP1318" s="21">
        <f t="shared" si="125"/>
        <v>0</v>
      </c>
    </row>
    <row r="1319" spans="1:68" x14ac:dyDescent="0.2">
      <c r="A1319">
        <v>1315</v>
      </c>
      <c r="B1319" s="33">
        <f>'Main Data'!C1319</f>
        <v>43415</v>
      </c>
      <c r="C1319">
        <f>'Main Data'!D1319</f>
        <v>92</v>
      </c>
      <c r="D1319" s="26">
        <f>'Main Data'!E1319</f>
        <v>1600</v>
      </c>
      <c r="E1319" s="26">
        <f>'Main Data'!F1319</f>
        <v>2000</v>
      </c>
      <c r="F1319" s="34">
        <f t="shared" si="120"/>
        <v>7.3777589082278725</v>
      </c>
      <c r="G1319">
        <f>IF('Main Data'!H1319="AP",1,0)</f>
        <v>0</v>
      </c>
      <c r="H1319">
        <f>IF('Main Data'!H1319="Blancpain",1,0)</f>
        <v>0</v>
      </c>
      <c r="I1319">
        <f>IF('Main Data'!H1319="Breguet",1,0)</f>
        <v>0</v>
      </c>
      <c r="J1319">
        <f>IF('Main Data'!H1319="Breitling",1,0)</f>
        <v>0</v>
      </c>
      <c r="K1319">
        <f>IF('Main Data'!H1319="Cartier",1,0)</f>
        <v>0</v>
      </c>
      <c r="L1319">
        <f>IF('Main Data'!H1319="Gallet",1,0)</f>
        <v>0</v>
      </c>
      <c r="M1319">
        <f>IF('Main Data'!H1319="Girard Perregaux",1,0)</f>
        <v>0</v>
      </c>
      <c r="N1319">
        <f>IF('Main Data'!H1319="Gubelin",1,0)</f>
        <v>0</v>
      </c>
      <c r="O1319">
        <f>IF('Main Data'!H1319="Heuer",1,0)</f>
        <v>0</v>
      </c>
      <c r="P1319">
        <f>IF('Main Data'!H1319="IWC",1,0)</f>
        <v>0</v>
      </c>
      <c r="Q1319">
        <f>IF('Main Data'!H1319="JLC",1,0)</f>
        <v>0</v>
      </c>
      <c r="R1319">
        <f>IF('Main Data'!H1319="Longines",1,0)</f>
        <v>0</v>
      </c>
      <c r="S1319">
        <f>IF('Main Data'!H1319="Movado",1,0)</f>
        <v>0</v>
      </c>
      <c r="T1319">
        <f>IF('Main Data'!H1319="Omega",1,0)</f>
        <v>0</v>
      </c>
      <c r="U1319">
        <f>IF('Main Data'!H1319="Panerai",1,0)</f>
        <v>0</v>
      </c>
      <c r="V1319">
        <f>IF('Main Data'!H1319="Patek",1,0)</f>
        <v>0</v>
      </c>
      <c r="W1319">
        <f>IF('Main Data'!H1319="Rolex",1,0)</f>
        <v>1</v>
      </c>
      <c r="X1319">
        <f>IF('Main Data'!H1319="Tudor",1,0)</f>
        <v>0</v>
      </c>
      <c r="Y1319">
        <f>IF('Main Data'!H1319="Ulysse Nardin",1,0)</f>
        <v>0</v>
      </c>
      <c r="Z1319">
        <f>IF('Main Data'!H1319="Universal Geneve",1,0)</f>
        <v>0</v>
      </c>
      <c r="AA1319">
        <f>IF('Main Data'!H1319="Vacheron",1,0)</f>
        <v>0</v>
      </c>
      <c r="AB1319">
        <f>IF('Main Data'!H1319="Zenith",1,0)</f>
        <v>0</v>
      </c>
      <c r="AC1319">
        <f>IF('Main Data'!J1319="Stainless Steel",1,0)</f>
        <v>0</v>
      </c>
      <c r="AD1319">
        <f>IF('Main Data'!J1319="Two-tone",1,0)</f>
        <v>0</v>
      </c>
      <c r="AE1319">
        <f>IF(OR('Main Data'!J1319="YG 18K",'Main Data'!J1319="YG &lt;18K",'Main Data'!J1319="PG 18K",'Main Data'!J1319="PG &lt;18K",'Main Data'!J1319="WG 18K",'Main Data'!J1319="Mixes of 18K",'Main Data'!J1319="Mixes &lt;18K"),1,0)</f>
        <v>1</v>
      </c>
      <c r="AF1319">
        <f>IF('Main Data'!J1319="Platinum",1,0)</f>
        <v>0</v>
      </c>
      <c r="AG1319">
        <f>IF(OR('Main Data'!J1319="PVD",'Main Data'!J1319="Gold Plate",'Main Data'!J1319="Other"),1,0)</f>
        <v>0</v>
      </c>
      <c r="AH1319">
        <f>IF('Main Data'!N1319="Stainless Steel",1,0)</f>
        <v>0</v>
      </c>
      <c r="AI1319">
        <f>IF('Main Data'!N1319="Leather",1,0)</f>
        <v>1</v>
      </c>
      <c r="AJ1319">
        <f>IF('Main Data'!N1319="Two-tone",1,0)</f>
        <v>0</v>
      </c>
      <c r="AK1319">
        <f>IF(OR('Main Data'!N1319="YG 18K",'Main Data'!N1319="PG 18K",'Main Data'!N1319="WG 18K",'Main Data'!N1319="Mixes of 18K"),1,0)</f>
        <v>0</v>
      </c>
      <c r="AL1319">
        <f>IF(OR(,'Main Data'!N1319="PVD",'Main Data'!N1319="Gold plate"),1,0)</f>
        <v>0</v>
      </c>
      <c r="AM1319">
        <f>IF(OR('Main Data'!AV1319="Yes",'Main Data'!AW1319="Yes",'Main Data'!AU1319="Yes"),1,0)</f>
        <v>0</v>
      </c>
      <c r="AN1319">
        <f>IF(OR(ISTEXT('Main Data'!AX1319), ISTEXT('Main Data'!AY1319)),1,0)</f>
        <v>0</v>
      </c>
      <c r="AO1319">
        <f>IF('Main Data'!AZ1319="Yes",1,0)</f>
        <v>0</v>
      </c>
      <c r="AP1319">
        <f>IF('Main Data'!BA1319="Yes",1,0)</f>
        <v>0</v>
      </c>
      <c r="AQ1319">
        <f>IF('Main Data'!BD1319="Yes",1,0)</f>
        <v>0</v>
      </c>
      <c r="AR1319">
        <f>IF('Main Data'!BE1319="A",1,0)</f>
        <v>0</v>
      </c>
      <c r="AS1319">
        <f>IF('Main Data'!BE1319="AA",1,0)</f>
        <v>1</v>
      </c>
      <c r="AT1319">
        <f>IF('Main Data'!BE1319="AAA",1,0)</f>
        <v>0</v>
      </c>
      <c r="AU1319">
        <f>IF('Main Data'!BE1319="AAAA",1,0)</f>
        <v>0</v>
      </c>
      <c r="AV1319">
        <f>IF('Main Data'!P1319="Yes",1,0)</f>
        <v>1</v>
      </c>
      <c r="AW1319">
        <f>IF('Main Data'!AP1319="Yes",1,0)</f>
        <v>0</v>
      </c>
      <c r="AX1319">
        <f>IF(OR('Main Data'!V1319="Yes", 'Main Data'!W1319="Yes",'Main Data'!X1319="Yes"),1,0)</f>
        <v>0</v>
      </c>
      <c r="AY1319">
        <f>IF(OR('Main Data'!Y1319="Yes",'Main Data'!Z1319="Yes"),1,0)</f>
        <v>0</v>
      </c>
      <c r="AZ1319">
        <f>IF('Main Data'!AR1319="Yes",1,0)</f>
        <v>0</v>
      </c>
      <c r="BA1319">
        <f>IF('Main Data'!AS1319="Yes",1,0)</f>
        <v>0</v>
      </c>
      <c r="BB1319">
        <f>IF('Main Data'!AG1319="Yes",1,0)</f>
        <v>0</v>
      </c>
      <c r="BC1319">
        <f>IF('Main Data'!AB1319="Yes",1,0)</f>
        <v>0</v>
      </c>
      <c r="BD1319">
        <f>IF('Main Data'!AA1319="Yes",1,0)</f>
        <v>0</v>
      </c>
      <c r="BE1319">
        <f>IF('Main Data'!AC1319="Yes",1,0)</f>
        <v>0</v>
      </c>
      <c r="BF1319">
        <f>IF('Main Data'!AF1319="Yes",1,0)</f>
        <v>0</v>
      </c>
      <c r="BG1319">
        <f>IF(OR('Main Data'!AI1319="Yes",'Main Data'!AL1319="Yes"),1,0)</f>
        <v>0</v>
      </c>
      <c r="BH1319">
        <f>IF('Main Data'!AJ1319="Yes",1,0)</f>
        <v>0</v>
      </c>
      <c r="BI1319">
        <f>IF('Main Data'!AK1319="Yes",1,0)</f>
        <v>0</v>
      </c>
      <c r="BJ1319">
        <f>IF('Main Data'!AM1319="Yes",1,0)</f>
        <v>0</v>
      </c>
      <c r="BK1319">
        <f>IF('Main Data'!AQ1319="Yes",1,0)</f>
        <v>0</v>
      </c>
      <c r="BL1319" s="21">
        <f t="shared" si="121"/>
        <v>1</v>
      </c>
      <c r="BM1319" s="21">
        <f t="shared" si="122"/>
        <v>0</v>
      </c>
      <c r="BN1319" s="21">
        <f t="shared" si="123"/>
        <v>0</v>
      </c>
      <c r="BO1319" s="21">
        <f t="shared" si="124"/>
        <v>0</v>
      </c>
      <c r="BP1319" s="21">
        <f t="shared" si="125"/>
        <v>0</v>
      </c>
    </row>
    <row r="1320" spans="1:68" x14ac:dyDescent="0.2">
      <c r="A1320">
        <v>1316</v>
      </c>
      <c r="B1320" s="33">
        <f>'Main Data'!C1320</f>
        <v>43415</v>
      </c>
      <c r="C1320">
        <f>'Main Data'!D1320</f>
        <v>95</v>
      </c>
      <c r="D1320" s="26">
        <f>'Main Data'!E1320</f>
        <v>3000</v>
      </c>
      <c r="E1320" s="26">
        <f>'Main Data'!F1320</f>
        <v>3750</v>
      </c>
      <c r="F1320" s="34">
        <f t="shared" si="120"/>
        <v>8.0063675676502459</v>
      </c>
      <c r="G1320">
        <f>IF('Main Data'!H1320="AP",1,0)</f>
        <v>0</v>
      </c>
      <c r="H1320">
        <f>IF('Main Data'!H1320="Blancpain",1,0)</f>
        <v>0</v>
      </c>
      <c r="I1320">
        <f>IF('Main Data'!H1320="Breguet",1,0)</f>
        <v>0</v>
      </c>
      <c r="J1320">
        <f>IF('Main Data'!H1320="Breitling",1,0)</f>
        <v>0</v>
      </c>
      <c r="K1320">
        <f>IF('Main Data'!H1320="Cartier",1,0)</f>
        <v>0</v>
      </c>
      <c r="L1320">
        <f>IF('Main Data'!H1320="Gallet",1,0)</f>
        <v>0</v>
      </c>
      <c r="M1320">
        <f>IF('Main Data'!H1320="Girard Perregaux",1,0)</f>
        <v>0</v>
      </c>
      <c r="N1320">
        <f>IF('Main Data'!H1320="Gubelin",1,0)</f>
        <v>0</v>
      </c>
      <c r="O1320">
        <f>IF('Main Data'!H1320="Heuer",1,0)</f>
        <v>0</v>
      </c>
      <c r="P1320">
        <f>IF('Main Data'!H1320="IWC",1,0)</f>
        <v>0</v>
      </c>
      <c r="Q1320">
        <f>IF('Main Data'!H1320="JLC",1,0)</f>
        <v>0</v>
      </c>
      <c r="R1320">
        <f>IF('Main Data'!H1320="Longines",1,0)</f>
        <v>0</v>
      </c>
      <c r="S1320">
        <f>IF('Main Data'!H1320="Movado",1,0)</f>
        <v>0</v>
      </c>
      <c r="T1320">
        <f>IF('Main Data'!H1320="Omega",1,0)</f>
        <v>0</v>
      </c>
      <c r="U1320">
        <f>IF('Main Data'!H1320="Panerai",1,0)</f>
        <v>0</v>
      </c>
      <c r="V1320">
        <f>IF('Main Data'!H1320="Patek",1,0)</f>
        <v>0</v>
      </c>
      <c r="W1320">
        <f>IF('Main Data'!H1320="Rolex",1,0)</f>
        <v>1</v>
      </c>
      <c r="X1320">
        <f>IF('Main Data'!H1320="Tudor",1,0)</f>
        <v>0</v>
      </c>
      <c r="Y1320">
        <f>IF('Main Data'!H1320="Ulysse Nardin",1,0)</f>
        <v>0</v>
      </c>
      <c r="Z1320">
        <f>IF('Main Data'!H1320="Universal Geneve",1,0)</f>
        <v>0</v>
      </c>
      <c r="AA1320">
        <f>IF('Main Data'!H1320="Vacheron",1,0)</f>
        <v>0</v>
      </c>
      <c r="AB1320">
        <f>IF('Main Data'!H1320="Zenith",1,0)</f>
        <v>0</v>
      </c>
      <c r="AC1320">
        <f>IF('Main Data'!J1320="Stainless Steel",1,0)</f>
        <v>0</v>
      </c>
      <c r="AD1320">
        <f>IF('Main Data'!J1320="Two-tone",1,0)</f>
        <v>0</v>
      </c>
      <c r="AE1320">
        <f>IF(OR('Main Data'!J1320="YG 18K",'Main Data'!J1320="YG &lt;18K",'Main Data'!J1320="PG 18K",'Main Data'!J1320="PG &lt;18K",'Main Data'!J1320="WG 18K",'Main Data'!J1320="Mixes of 18K",'Main Data'!J1320="Mixes &lt;18K"),1,0)</f>
        <v>1</v>
      </c>
      <c r="AF1320">
        <f>IF('Main Data'!J1320="Platinum",1,0)</f>
        <v>0</v>
      </c>
      <c r="AG1320">
        <f>IF(OR('Main Data'!J1320="PVD",'Main Data'!J1320="Gold Plate",'Main Data'!J1320="Other"),1,0)</f>
        <v>0</v>
      </c>
      <c r="AH1320">
        <f>IF('Main Data'!N1320="Stainless Steel",1,0)</f>
        <v>0</v>
      </c>
      <c r="AI1320">
        <f>IF('Main Data'!N1320="Leather",1,0)</f>
        <v>1</v>
      </c>
      <c r="AJ1320">
        <f>IF('Main Data'!N1320="Two-tone",1,0)</f>
        <v>0</v>
      </c>
      <c r="AK1320">
        <f>IF(OR('Main Data'!N1320="YG 18K",'Main Data'!N1320="PG 18K",'Main Data'!N1320="WG 18K",'Main Data'!N1320="Mixes of 18K"),1,0)</f>
        <v>0</v>
      </c>
      <c r="AL1320">
        <f>IF(OR(,'Main Data'!N1320="PVD",'Main Data'!N1320="Gold plate"),1,0)</f>
        <v>0</v>
      </c>
      <c r="AM1320">
        <f>IF(OR('Main Data'!AV1320="Yes",'Main Data'!AW1320="Yes",'Main Data'!AU1320="Yes"),1,0)</f>
        <v>0</v>
      </c>
      <c r="AN1320">
        <f>IF(OR(ISTEXT('Main Data'!AX1320), ISTEXT('Main Data'!AY1320)),1,0)</f>
        <v>0</v>
      </c>
      <c r="AO1320">
        <f>IF('Main Data'!AZ1320="Yes",1,0)</f>
        <v>0</v>
      </c>
      <c r="AP1320">
        <f>IF('Main Data'!BA1320="Yes",1,0)</f>
        <v>0</v>
      </c>
      <c r="AQ1320">
        <f>IF('Main Data'!BD1320="Yes",1,0)</f>
        <v>0</v>
      </c>
      <c r="AR1320">
        <f>IF('Main Data'!BE1320="A",1,0)</f>
        <v>0</v>
      </c>
      <c r="AS1320">
        <f>IF('Main Data'!BE1320="AA",1,0)</f>
        <v>1</v>
      </c>
      <c r="AT1320">
        <f>IF('Main Data'!BE1320="AAA",1,0)</f>
        <v>0</v>
      </c>
      <c r="AU1320">
        <f>IF('Main Data'!BE1320="AAAA",1,0)</f>
        <v>0</v>
      </c>
      <c r="AV1320">
        <f>IF('Main Data'!P1320="Yes",1,0)</f>
        <v>1</v>
      </c>
      <c r="AW1320">
        <f>IF('Main Data'!AP1320="Yes",1,0)</f>
        <v>0</v>
      </c>
      <c r="AX1320">
        <f>IF(OR('Main Data'!V1320="Yes", 'Main Data'!W1320="Yes",'Main Data'!X1320="Yes"),1,0)</f>
        <v>0</v>
      </c>
      <c r="AY1320">
        <f>IF(OR('Main Data'!Y1320="Yes",'Main Data'!Z1320="Yes"),1,0)</f>
        <v>0</v>
      </c>
      <c r="AZ1320">
        <f>IF('Main Data'!AR1320="Yes",1,0)</f>
        <v>0</v>
      </c>
      <c r="BA1320">
        <f>IF('Main Data'!AS1320="Yes",1,0)</f>
        <v>0</v>
      </c>
      <c r="BB1320">
        <f>IF('Main Data'!AG1320="Yes",1,0)</f>
        <v>0</v>
      </c>
      <c r="BC1320">
        <f>IF('Main Data'!AB1320="Yes",1,0)</f>
        <v>0</v>
      </c>
      <c r="BD1320">
        <f>IF('Main Data'!AA1320="Yes",1,0)</f>
        <v>0</v>
      </c>
      <c r="BE1320">
        <f>IF('Main Data'!AC1320="Yes",1,0)</f>
        <v>0</v>
      </c>
      <c r="BF1320">
        <f>IF('Main Data'!AF1320="Yes",1,0)</f>
        <v>0</v>
      </c>
      <c r="BG1320">
        <f>IF(OR('Main Data'!AI1320="Yes",'Main Data'!AL1320="Yes"),1,0)</f>
        <v>0</v>
      </c>
      <c r="BH1320">
        <f>IF('Main Data'!AJ1320="Yes",1,0)</f>
        <v>0</v>
      </c>
      <c r="BI1320">
        <f>IF('Main Data'!AK1320="Yes",1,0)</f>
        <v>0</v>
      </c>
      <c r="BJ1320">
        <f>IF('Main Data'!AM1320="Yes",1,0)</f>
        <v>0</v>
      </c>
      <c r="BK1320">
        <f>IF('Main Data'!AQ1320="Yes",1,0)</f>
        <v>0</v>
      </c>
      <c r="BL1320" s="21">
        <f t="shared" si="121"/>
        <v>1</v>
      </c>
      <c r="BM1320" s="21">
        <f t="shared" si="122"/>
        <v>0</v>
      </c>
      <c r="BN1320" s="21">
        <f t="shared" si="123"/>
        <v>0</v>
      </c>
      <c r="BO1320" s="21">
        <f t="shared" si="124"/>
        <v>0</v>
      </c>
      <c r="BP1320" s="21">
        <f t="shared" si="125"/>
        <v>0</v>
      </c>
    </row>
    <row r="1321" spans="1:68" x14ac:dyDescent="0.2">
      <c r="A1321">
        <v>1317</v>
      </c>
      <c r="B1321" s="33">
        <f>'Main Data'!C1321</f>
        <v>43415</v>
      </c>
      <c r="C1321">
        <f>'Main Data'!D1321</f>
        <v>96</v>
      </c>
      <c r="D1321" s="26">
        <f>'Main Data'!E1321</f>
        <v>3000</v>
      </c>
      <c r="E1321" s="26">
        <f>'Main Data'!F1321</f>
        <v>3750</v>
      </c>
      <c r="F1321" s="34">
        <f t="shared" si="120"/>
        <v>8.0063675676502459</v>
      </c>
      <c r="G1321">
        <f>IF('Main Data'!H1321="AP",1,0)</f>
        <v>0</v>
      </c>
      <c r="H1321">
        <f>IF('Main Data'!H1321="Blancpain",1,0)</f>
        <v>0</v>
      </c>
      <c r="I1321">
        <f>IF('Main Data'!H1321="Breguet",1,0)</f>
        <v>0</v>
      </c>
      <c r="J1321">
        <f>IF('Main Data'!H1321="Breitling",1,0)</f>
        <v>0</v>
      </c>
      <c r="K1321">
        <f>IF('Main Data'!H1321="Cartier",1,0)</f>
        <v>0</v>
      </c>
      <c r="L1321">
        <f>IF('Main Data'!H1321="Gallet",1,0)</f>
        <v>0</v>
      </c>
      <c r="M1321">
        <f>IF('Main Data'!H1321="Girard Perregaux",1,0)</f>
        <v>0</v>
      </c>
      <c r="N1321">
        <f>IF('Main Data'!H1321="Gubelin",1,0)</f>
        <v>0</v>
      </c>
      <c r="O1321">
        <f>IF('Main Data'!H1321="Heuer",1,0)</f>
        <v>0</v>
      </c>
      <c r="P1321">
        <f>IF('Main Data'!H1321="IWC",1,0)</f>
        <v>0</v>
      </c>
      <c r="Q1321">
        <f>IF('Main Data'!H1321="JLC",1,0)</f>
        <v>0</v>
      </c>
      <c r="R1321">
        <f>IF('Main Data'!H1321="Longines",1,0)</f>
        <v>0</v>
      </c>
      <c r="S1321">
        <f>IF('Main Data'!H1321="Movado",1,0)</f>
        <v>0</v>
      </c>
      <c r="T1321">
        <f>IF('Main Data'!H1321="Omega",1,0)</f>
        <v>0</v>
      </c>
      <c r="U1321">
        <f>IF('Main Data'!H1321="Panerai",1,0)</f>
        <v>0</v>
      </c>
      <c r="V1321">
        <f>IF('Main Data'!H1321="Patek",1,0)</f>
        <v>0</v>
      </c>
      <c r="W1321">
        <f>IF('Main Data'!H1321="Rolex",1,0)</f>
        <v>1</v>
      </c>
      <c r="X1321">
        <f>IF('Main Data'!H1321="Tudor",1,0)</f>
        <v>0</v>
      </c>
      <c r="Y1321">
        <f>IF('Main Data'!H1321="Ulysse Nardin",1,0)</f>
        <v>0</v>
      </c>
      <c r="Z1321">
        <f>IF('Main Data'!H1321="Universal Geneve",1,0)</f>
        <v>0</v>
      </c>
      <c r="AA1321">
        <f>IF('Main Data'!H1321="Vacheron",1,0)</f>
        <v>0</v>
      </c>
      <c r="AB1321">
        <f>IF('Main Data'!H1321="Zenith",1,0)</f>
        <v>0</v>
      </c>
      <c r="AC1321">
        <f>IF('Main Data'!J1321="Stainless Steel",1,0)</f>
        <v>0</v>
      </c>
      <c r="AD1321">
        <f>IF('Main Data'!J1321="Two-tone",1,0)</f>
        <v>0</v>
      </c>
      <c r="AE1321">
        <f>IF(OR('Main Data'!J1321="YG 18K",'Main Data'!J1321="YG &lt;18K",'Main Data'!J1321="PG 18K",'Main Data'!J1321="PG &lt;18K",'Main Data'!J1321="WG 18K",'Main Data'!J1321="Mixes of 18K",'Main Data'!J1321="Mixes &lt;18K"),1,0)</f>
        <v>1</v>
      </c>
      <c r="AF1321">
        <f>IF('Main Data'!J1321="Platinum",1,0)</f>
        <v>0</v>
      </c>
      <c r="AG1321">
        <f>IF(OR('Main Data'!J1321="PVD",'Main Data'!J1321="Gold Plate",'Main Data'!J1321="Other"),1,0)</f>
        <v>0</v>
      </c>
      <c r="AH1321">
        <f>IF('Main Data'!N1321="Stainless Steel",1,0)</f>
        <v>0</v>
      </c>
      <c r="AI1321">
        <f>IF('Main Data'!N1321="Leather",1,0)</f>
        <v>1</v>
      </c>
      <c r="AJ1321">
        <f>IF('Main Data'!N1321="Two-tone",1,0)</f>
        <v>0</v>
      </c>
      <c r="AK1321">
        <f>IF(OR('Main Data'!N1321="YG 18K",'Main Data'!N1321="PG 18K",'Main Data'!N1321="WG 18K",'Main Data'!N1321="Mixes of 18K"),1,0)</f>
        <v>0</v>
      </c>
      <c r="AL1321">
        <f>IF(OR(,'Main Data'!N1321="PVD",'Main Data'!N1321="Gold plate"),1,0)</f>
        <v>0</v>
      </c>
      <c r="AM1321">
        <f>IF(OR('Main Data'!AV1321="Yes",'Main Data'!AW1321="Yes",'Main Data'!AU1321="Yes"),1,0)</f>
        <v>0</v>
      </c>
      <c r="AN1321">
        <f>IF(OR(ISTEXT('Main Data'!AX1321), ISTEXT('Main Data'!AY1321)),1,0)</f>
        <v>0</v>
      </c>
      <c r="AO1321">
        <f>IF('Main Data'!AZ1321="Yes",1,0)</f>
        <v>0</v>
      </c>
      <c r="AP1321">
        <f>IF('Main Data'!BA1321="Yes",1,0)</f>
        <v>0</v>
      </c>
      <c r="AQ1321">
        <f>IF('Main Data'!BD1321="Yes",1,0)</f>
        <v>0</v>
      </c>
      <c r="AR1321">
        <f>IF('Main Data'!BE1321="A",1,0)</f>
        <v>0</v>
      </c>
      <c r="AS1321">
        <f>IF('Main Data'!BE1321="AA",1,0)</f>
        <v>1</v>
      </c>
      <c r="AT1321">
        <f>IF('Main Data'!BE1321="AAA",1,0)</f>
        <v>0</v>
      </c>
      <c r="AU1321">
        <f>IF('Main Data'!BE1321="AAAA",1,0)</f>
        <v>0</v>
      </c>
      <c r="AV1321">
        <f>IF('Main Data'!P1321="Yes",1,0)</f>
        <v>1</v>
      </c>
      <c r="AW1321">
        <f>IF('Main Data'!AP1321="Yes",1,0)</f>
        <v>0</v>
      </c>
      <c r="AX1321">
        <f>IF(OR('Main Data'!V1321="Yes", 'Main Data'!W1321="Yes",'Main Data'!X1321="Yes"),1,0)</f>
        <v>0</v>
      </c>
      <c r="AY1321">
        <f>IF(OR('Main Data'!Y1321="Yes",'Main Data'!Z1321="Yes"),1,0)</f>
        <v>0</v>
      </c>
      <c r="AZ1321">
        <f>IF('Main Data'!AR1321="Yes",1,0)</f>
        <v>0</v>
      </c>
      <c r="BA1321">
        <f>IF('Main Data'!AS1321="Yes",1,0)</f>
        <v>0</v>
      </c>
      <c r="BB1321">
        <f>IF('Main Data'!AG1321="Yes",1,0)</f>
        <v>0</v>
      </c>
      <c r="BC1321">
        <f>IF('Main Data'!AB1321="Yes",1,0)</f>
        <v>0</v>
      </c>
      <c r="BD1321">
        <f>IF('Main Data'!AA1321="Yes",1,0)</f>
        <v>0</v>
      </c>
      <c r="BE1321">
        <f>IF('Main Data'!AC1321="Yes",1,0)</f>
        <v>0</v>
      </c>
      <c r="BF1321">
        <f>IF('Main Data'!AF1321="Yes",1,0)</f>
        <v>0</v>
      </c>
      <c r="BG1321">
        <f>IF(OR('Main Data'!AI1321="Yes",'Main Data'!AL1321="Yes"),1,0)</f>
        <v>0</v>
      </c>
      <c r="BH1321">
        <f>IF('Main Data'!AJ1321="Yes",1,0)</f>
        <v>0</v>
      </c>
      <c r="BI1321">
        <f>IF('Main Data'!AK1321="Yes",1,0)</f>
        <v>0</v>
      </c>
      <c r="BJ1321">
        <f>IF('Main Data'!AM1321="Yes",1,0)</f>
        <v>0</v>
      </c>
      <c r="BK1321">
        <f>IF('Main Data'!AQ1321="Yes",1,0)</f>
        <v>0</v>
      </c>
      <c r="BL1321" s="21">
        <f t="shared" si="121"/>
        <v>1</v>
      </c>
      <c r="BM1321" s="21">
        <f t="shared" si="122"/>
        <v>0</v>
      </c>
      <c r="BN1321" s="21">
        <f t="shared" si="123"/>
        <v>0</v>
      </c>
      <c r="BO1321" s="21">
        <f t="shared" si="124"/>
        <v>0</v>
      </c>
      <c r="BP1321" s="21">
        <f t="shared" si="125"/>
        <v>0</v>
      </c>
    </row>
    <row r="1322" spans="1:68" x14ac:dyDescent="0.2">
      <c r="A1322">
        <v>1318</v>
      </c>
      <c r="B1322" s="33">
        <f>'Main Data'!C1322</f>
        <v>43415</v>
      </c>
      <c r="C1322">
        <f>'Main Data'!D1322</f>
        <v>97</v>
      </c>
      <c r="D1322" s="26">
        <f>'Main Data'!E1322</f>
        <v>2600</v>
      </c>
      <c r="E1322" s="26">
        <f>'Main Data'!F1322</f>
        <v>3250</v>
      </c>
      <c r="F1322" s="34">
        <f t="shared" si="120"/>
        <v>7.8632667240095735</v>
      </c>
      <c r="G1322">
        <f>IF('Main Data'!H1322="AP",1,0)</f>
        <v>0</v>
      </c>
      <c r="H1322">
        <f>IF('Main Data'!H1322="Blancpain",1,0)</f>
        <v>0</v>
      </c>
      <c r="I1322">
        <f>IF('Main Data'!H1322="Breguet",1,0)</f>
        <v>0</v>
      </c>
      <c r="J1322">
        <f>IF('Main Data'!H1322="Breitling",1,0)</f>
        <v>0</v>
      </c>
      <c r="K1322">
        <f>IF('Main Data'!H1322="Cartier",1,0)</f>
        <v>0</v>
      </c>
      <c r="L1322">
        <f>IF('Main Data'!H1322="Gallet",1,0)</f>
        <v>0</v>
      </c>
      <c r="M1322">
        <f>IF('Main Data'!H1322="Girard Perregaux",1,0)</f>
        <v>0</v>
      </c>
      <c r="N1322">
        <f>IF('Main Data'!H1322="Gubelin",1,0)</f>
        <v>0</v>
      </c>
      <c r="O1322">
        <f>IF('Main Data'!H1322="Heuer",1,0)</f>
        <v>0</v>
      </c>
      <c r="P1322">
        <f>IF('Main Data'!H1322="IWC",1,0)</f>
        <v>0</v>
      </c>
      <c r="Q1322">
        <f>IF('Main Data'!H1322="JLC",1,0)</f>
        <v>0</v>
      </c>
      <c r="R1322">
        <f>IF('Main Data'!H1322="Longines",1,0)</f>
        <v>0</v>
      </c>
      <c r="S1322">
        <f>IF('Main Data'!H1322="Movado",1,0)</f>
        <v>0</v>
      </c>
      <c r="T1322">
        <f>IF('Main Data'!H1322="Omega",1,0)</f>
        <v>0</v>
      </c>
      <c r="U1322">
        <f>IF('Main Data'!H1322="Panerai",1,0)</f>
        <v>0</v>
      </c>
      <c r="V1322">
        <f>IF('Main Data'!H1322="Patek",1,0)</f>
        <v>0</v>
      </c>
      <c r="W1322">
        <f>IF('Main Data'!H1322="Rolex",1,0)</f>
        <v>1</v>
      </c>
      <c r="X1322">
        <f>IF('Main Data'!H1322="Tudor",1,0)</f>
        <v>0</v>
      </c>
      <c r="Y1322">
        <f>IF('Main Data'!H1322="Ulysse Nardin",1,0)</f>
        <v>0</v>
      </c>
      <c r="Z1322">
        <f>IF('Main Data'!H1322="Universal Geneve",1,0)</f>
        <v>0</v>
      </c>
      <c r="AA1322">
        <f>IF('Main Data'!H1322="Vacheron",1,0)</f>
        <v>0</v>
      </c>
      <c r="AB1322">
        <f>IF('Main Data'!H1322="Zenith",1,0)</f>
        <v>0</v>
      </c>
      <c r="AC1322">
        <f>IF('Main Data'!J1322="Stainless Steel",1,0)</f>
        <v>0</v>
      </c>
      <c r="AD1322">
        <f>IF('Main Data'!J1322="Two-tone",1,0)</f>
        <v>0</v>
      </c>
      <c r="AE1322">
        <f>IF(OR('Main Data'!J1322="YG 18K",'Main Data'!J1322="YG &lt;18K",'Main Data'!J1322="PG 18K",'Main Data'!J1322="PG &lt;18K",'Main Data'!J1322="WG 18K",'Main Data'!J1322="Mixes of 18K",'Main Data'!J1322="Mixes &lt;18K"),1,0)</f>
        <v>1</v>
      </c>
      <c r="AF1322">
        <f>IF('Main Data'!J1322="Platinum",1,0)</f>
        <v>0</v>
      </c>
      <c r="AG1322">
        <f>IF(OR('Main Data'!J1322="PVD",'Main Data'!J1322="Gold Plate",'Main Data'!J1322="Other"),1,0)</f>
        <v>0</v>
      </c>
      <c r="AH1322">
        <f>IF('Main Data'!N1322="Stainless Steel",1,0)</f>
        <v>0</v>
      </c>
      <c r="AI1322">
        <f>IF('Main Data'!N1322="Leather",1,0)</f>
        <v>1</v>
      </c>
      <c r="AJ1322">
        <f>IF('Main Data'!N1322="Two-tone",1,0)</f>
        <v>0</v>
      </c>
      <c r="AK1322">
        <f>IF(OR('Main Data'!N1322="YG 18K",'Main Data'!N1322="PG 18K",'Main Data'!N1322="WG 18K",'Main Data'!N1322="Mixes of 18K"),1,0)</f>
        <v>0</v>
      </c>
      <c r="AL1322">
        <f>IF(OR(,'Main Data'!N1322="PVD",'Main Data'!N1322="Gold plate"),1,0)</f>
        <v>0</v>
      </c>
      <c r="AM1322">
        <f>IF(OR('Main Data'!AV1322="Yes",'Main Data'!AW1322="Yes",'Main Data'!AU1322="Yes"),1,0)</f>
        <v>0</v>
      </c>
      <c r="AN1322">
        <f>IF(OR(ISTEXT('Main Data'!AX1322), ISTEXT('Main Data'!AY1322)),1,0)</f>
        <v>0</v>
      </c>
      <c r="AO1322">
        <f>IF('Main Data'!AZ1322="Yes",1,0)</f>
        <v>0</v>
      </c>
      <c r="AP1322">
        <f>IF('Main Data'!BA1322="Yes",1,0)</f>
        <v>0</v>
      </c>
      <c r="AQ1322">
        <f>IF('Main Data'!BD1322="Yes",1,0)</f>
        <v>0</v>
      </c>
      <c r="AR1322">
        <f>IF('Main Data'!BE1322="A",1,0)</f>
        <v>0</v>
      </c>
      <c r="AS1322">
        <f>IF('Main Data'!BE1322="AA",1,0)</f>
        <v>1</v>
      </c>
      <c r="AT1322">
        <f>IF('Main Data'!BE1322="AAA",1,0)</f>
        <v>0</v>
      </c>
      <c r="AU1322">
        <f>IF('Main Data'!BE1322="AAAA",1,0)</f>
        <v>0</v>
      </c>
      <c r="AV1322">
        <f>IF('Main Data'!P1322="Yes",1,0)</f>
        <v>1</v>
      </c>
      <c r="AW1322">
        <f>IF('Main Data'!AP1322="Yes",1,0)</f>
        <v>0</v>
      </c>
      <c r="AX1322">
        <f>IF(OR('Main Data'!V1322="Yes", 'Main Data'!W1322="Yes",'Main Data'!X1322="Yes"),1,0)</f>
        <v>0</v>
      </c>
      <c r="AY1322">
        <f>IF(OR('Main Data'!Y1322="Yes",'Main Data'!Z1322="Yes"),1,0)</f>
        <v>0</v>
      </c>
      <c r="AZ1322">
        <f>IF('Main Data'!AR1322="Yes",1,0)</f>
        <v>0</v>
      </c>
      <c r="BA1322">
        <f>IF('Main Data'!AS1322="Yes",1,0)</f>
        <v>0</v>
      </c>
      <c r="BB1322">
        <f>IF('Main Data'!AG1322="Yes",1,0)</f>
        <v>0</v>
      </c>
      <c r="BC1322">
        <f>IF('Main Data'!AB1322="Yes",1,0)</f>
        <v>0</v>
      </c>
      <c r="BD1322">
        <f>IF('Main Data'!AA1322="Yes",1,0)</f>
        <v>0</v>
      </c>
      <c r="BE1322">
        <f>IF('Main Data'!AC1322="Yes",1,0)</f>
        <v>0</v>
      </c>
      <c r="BF1322">
        <f>IF('Main Data'!AF1322="Yes",1,0)</f>
        <v>0</v>
      </c>
      <c r="BG1322">
        <f>IF(OR('Main Data'!AI1322="Yes",'Main Data'!AL1322="Yes"),1,0)</f>
        <v>0</v>
      </c>
      <c r="BH1322">
        <f>IF('Main Data'!AJ1322="Yes",1,0)</f>
        <v>0</v>
      </c>
      <c r="BI1322">
        <f>IF('Main Data'!AK1322="Yes",1,0)</f>
        <v>0</v>
      </c>
      <c r="BJ1322">
        <f>IF('Main Data'!AM1322="Yes",1,0)</f>
        <v>0</v>
      </c>
      <c r="BK1322">
        <f>IF('Main Data'!AQ1322="Yes",1,0)</f>
        <v>0</v>
      </c>
      <c r="BL1322" s="21">
        <f t="shared" si="121"/>
        <v>1</v>
      </c>
      <c r="BM1322" s="21">
        <f t="shared" si="122"/>
        <v>0</v>
      </c>
      <c r="BN1322" s="21">
        <f t="shared" si="123"/>
        <v>0</v>
      </c>
      <c r="BO1322" s="21">
        <f t="shared" si="124"/>
        <v>0</v>
      </c>
      <c r="BP1322" s="21">
        <f t="shared" si="125"/>
        <v>0</v>
      </c>
    </row>
    <row r="1323" spans="1:68" x14ac:dyDescent="0.2">
      <c r="A1323">
        <v>1319</v>
      </c>
      <c r="B1323" s="33">
        <f>'Main Data'!C1323</f>
        <v>43415</v>
      </c>
      <c r="C1323">
        <f>'Main Data'!D1323</f>
        <v>98</v>
      </c>
      <c r="D1323" s="26">
        <f>'Main Data'!E1323</f>
        <v>2200</v>
      </c>
      <c r="E1323" s="26">
        <f>'Main Data'!F1323</f>
        <v>2750</v>
      </c>
      <c r="F1323" s="34">
        <f t="shared" si="120"/>
        <v>7.696212639346407</v>
      </c>
      <c r="G1323">
        <f>IF('Main Data'!H1323="AP",1,0)</f>
        <v>0</v>
      </c>
      <c r="H1323">
        <f>IF('Main Data'!H1323="Blancpain",1,0)</f>
        <v>0</v>
      </c>
      <c r="I1323">
        <f>IF('Main Data'!H1323="Breguet",1,0)</f>
        <v>0</v>
      </c>
      <c r="J1323">
        <f>IF('Main Data'!H1323="Breitling",1,0)</f>
        <v>0</v>
      </c>
      <c r="K1323">
        <f>IF('Main Data'!H1323="Cartier",1,0)</f>
        <v>0</v>
      </c>
      <c r="L1323">
        <f>IF('Main Data'!H1323="Gallet",1,0)</f>
        <v>0</v>
      </c>
      <c r="M1323">
        <f>IF('Main Data'!H1323="Girard Perregaux",1,0)</f>
        <v>0</v>
      </c>
      <c r="N1323">
        <f>IF('Main Data'!H1323="Gubelin",1,0)</f>
        <v>0</v>
      </c>
      <c r="O1323">
        <f>IF('Main Data'!H1323="Heuer",1,0)</f>
        <v>0</v>
      </c>
      <c r="P1323">
        <f>IF('Main Data'!H1323="IWC",1,0)</f>
        <v>0</v>
      </c>
      <c r="Q1323">
        <f>IF('Main Data'!H1323="JLC",1,0)</f>
        <v>0</v>
      </c>
      <c r="R1323">
        <f>IF('Main Data'!H1323="Longines",1,0)</f>
        <v>0</v>
      </c>
      <c r="S1323">
        <f>IF('Main Data'!H1323="Movado",1,0)</f>
        <v>0</v>
      </c>
      <c r="T1323">
        <f>IF('Main Data'!H1323="Omega",1,0)</f>
        <v>0</v>
      </c>
      <c r="U1323">
        <f>IF('Main Data'!H1323="Panerai",1,0)</f>
        <v>0</v>
      </c>
      <c r="V1323">
        <f>IF('Main Data'!H1323="Patek",1,0)</f>
        <v>0</v>
      </c>
      <c r="W1323">
        <f>IF('Main Data'!H1323="Rolex",1,0)</f>
        <v>1</v>
      </c>
      <c r="X1323">
        <f>IF('Main Data'!H1323="Tudor",1,0)</f>
        <v>0</v>
      </c>
      <c r="Y1323">
        <f>IF('Main Data'!H1323="Ulysse Nardin",1,0)</f>
        <v>0</v>
      </c>
      <c r="Z1323">
        <f>IF('Main Data'!H1323="Universal Geneve",1,0)</f>
        <v>0</v>
      </c>
      <c r="AA1323">
        <f>IF('Main Data'!H1323="Vacheron",1,0)</f>
        <v>0</v>
      </c>
      <c r="AB1323">
        <f>IF('Main Data'!H1323="Zenith",1,0)</f>
        <v>0</v>
      </c>
      <c r="AC1323">
        <f>IF('Main Data'!J1323="Stainless Steel",1,0)</f>
        <v>0</v>
      </c>
      <c r="AD1323">
        <f>IF('Main Data'!J1323="Two-tone",1,0)</f>
        <v>0</v>
      </c>
      <c r="AE1323">
        <f>IF(OR('Main Data'!J1323="YG 18K",'Main Data'!J1323="YG &lt;18K",'Main Data'!J1323="PG 18K",'Main Data'!J1323="PG &lt;18K",'Main Data'!J1323="WG 18K",'Main Data'!J1323="Mixes of 18K",'Main Data'!J1323="Mixes &lt;18K"),1,0)</f>
        <v>1</v>
      </c>
      <c r="AF1323">
        <f>IF('Main Data'!J1323="Platinum",1,0)</f>
        <v>0</v>
      </c>
      <c r="AG1323">
        <f>IF(OR('Main Data'!J1323="PVD",'Main Data'!J1323="Gold Plate",'Main Data'!J1323="Other"),1,0)</f>
        <v>0</v>
      </c>
      <c r="AH1323">
        <f>IF('Main Data'!N1323="Stainless Steel",1,0)</f>
        <v>0</v>
      </c>
      <c r="AI1323">
        <f>IF('Main Data'!N1323="Leather",1,0)</f>
        <v>1</v>
      </c>
      <c r="AJ1323">
        <f>IF('Main Data'!N1323="Two-tone",1,0)</f>
        <v>0</v>
      </c>
      <c r="AK1323">
        <f>IF(OR('Main Data'!N1323="YG 18K",'Main Data'!N1323="PG 18K",'Main Data'!N1323="WG 18K",'Main Data'!N1323="Mixes of 18K"),1,0)</f>
        <v>0</v>
      </c>
      <c r="AL1323">
        <f>IF(OR(,'Main Data'!N1323="PVD",'Main Data'!N1323="Gold plate"),1,0)</f>
        <v>0</v>
      </c>
      <c r="AM1323">
        <f>IF(OR('Main Data'!AV1323="Yes",'Main Data'!AW1323="Yes",'Main Data'!AU1323="Yes"),1,0)</f>
        <v>0</v>
      </c>
      <c r="AN1323">
        <f>IF(OR(ISTEXT('Main Data'!AX1323), ISTEXT('Main Data'!AY1323)),1,0)</f>
        <v>0</v>
      </c>
      <c r="AO1323">
        <f>IF('Main Data'!AZ1323="Yes",1,0)</f>
        <v>0</v>
      </c>
      <c r="AP1323">
        <f>IF('Main Data'!BA1323="Yes",1,0)</f>
        <v>0</v>
      </c>
      <c r="AQ1323">
        <f>IF('Main Data'!BD1323="Yes",1,0)</f>
        <v>0</v>
      </c>
      <c r="AR1323">
        <f>IF('Main Data'!BE1323="A",1,0)</f>
        <v>0</v>
      </c>
      <c r="AS1323">
        <f>IF('Main Data'!BE1323="AA",1,0)</f>
        <v>1</v>
      </c>
      <c r="AT1323">
        <f>IF('Main Data'!BE1323="AAA",1,0)</f>
        <v>0</v>
      </c>
      <c r="AU1323">
        <f>IF('Main Data'!BE1323="AAAA",1,0)</f>
        <v>0</v>
      </c>
      <c r="AV1323">
        <f>IF('Main Data'!P1323="Yes",1,0)</f>
        <v>1</v>
      </c>
      <c r="AW1323">
        <f>IF('Main Data'!AP1323="Yes",1,0)</f>
        <v>0</v>
      </c>
      <c r="AX1323">
        <f>IF(OR('Main Data'!V1323="Yes", 'Main Data'!W1323="Yes",'Main Data'!X1323="Yes"),1,0)</f>
        <v>0</v>
      </c>
      <c r="AY1323">
        <f>IF(OR('Main Data'!Y1323="Yes",'Main Data'!Z1323="Yes"),1,0)</f>
        <v>0</v>
      </c>
      <c r="AZ1323">
        <f>IF('Main Data'!AR1323="Yes",1,0)</f>
        <v>0</v>
      </c>
      <c r="BA1323">
        <f>IF('Main Data'!AS1323="Yes",1,0)</f>
        <v>0</v>
      </c>
      <c r="BB1323">
        <f>IF('Main Data'!AG1323="Yes",1,0)</f>
        <v>0</v>
      </c>
      <c r="BC1323">
        <f>IF('Main Data'!AB1323="Yes",1,0)</f>
        <v>0</v>
      </c>
      <c r="BD1323">
        <f>IF('Main Data'!AA1323="Yes",1,0)</f>
        <v>0</v>
      </c>
      <c r="BE1323">
        <f>IF('Main Data'!AC1323="Yes",1,0)</f>
        <v>0</v>
      </c>
      <c r="BF1323">
        <f>IF('Main Data'!AF1323="Yes",1,0)</f>
        <v>0</v>
      </c>
      <c r="BG1323">
        <f>IF(OR('Main Data'!AI1323="Yes",'Main Data'!AL1323="Yes"),1,0)</f>
        <v>0</v>
      </c>
      <c r="BH1323">
        <f>IF('Main Data'!AJ1323="Yes",1,0)</f>
        <v>0</v>
      </c>
      <c r="BI1323">
        <f>IF('Main Data'!AK1323="Yes",1,0)</f>
        <v>0</v>
      </c>
      <c r="BJ1323">
        <f>IF('Main Data'!AM1323="Yes",1,0)</f>
        <v>0</v>
      </c>
      <c r="BK1323">
        <f>IF('Main Data'!AQ1323="Yes",1,0)</f>
        <v>0</v>
      </c>
      <c r="BL1323" s="21">
        <f t="shared" si="121"/>
        <v>1</v>
      </c>
      <c r="BM1323" s="21">
        <f t="shared" si="122"/>
        <v>0</v>
      </c>
      <c r="BN1323" s="21">
        <f t="shared" si="123"/>
        <v>0</v>
      </c>
      <c r="BO1323" s="21">
        <f t="shared" si="124"/>
        <v>0</v>
      </c>
      <c r="BP1323" s="21">
        <f t="shared" si="125"/>
        <v>0</v>
      </c>
    </row>
    <row r="1324" spans="1:68" x14ac:dyDescent="0.2">
      <c r="A1324">
        <v>1320</v>
      </c>
      <c r="B1324" s="33">
        <f>'Main Data'!C1324</f>
        <v>43415</v>
      </c>
      <c r="C1324">
        <f>'Main Data'!D1324</f>
        <v>99</v>
      </c>
      <c r="D1324" s="26">
        <f>'Main Data'!E1324</f>
        <v>18000</v>
      </c>
      <c r="E1324" s="26">
        <f>'Main Data'!F1324</f>
        <v>22500</v>
      </c>
      <c r="F1324" s="34">
        <f t="shared" si="120"/>
        <v>9.7981270368783022</v>
      </c>
      <c r="G1324">
        <f>IF('Main Data'!H1324="AP",1,0)</f>
        <v>0</v>
      </c>
      <c r="H1324">
        <f>IF('Main Data'!H1324="Blancpain",1,0)</f>
        <v>0</v>
      </c>
      <c r="I1324">
        <f>IF('Main Data'!H1324="Breguet",1,0)</f>
        <v>0</v>
      </c>
      <c r="J1324">
        <f>IF('Main Data'!H1324="Breitling",1,0)</f>
        <v>0</v>
      </c>
      <c r="K1324">
        <f>IF('Main Data'!H1324="Cartier",1,0)</f>
        <v>0</v>
      </c>
      <c r="L1324">
        <f>IF('Main Data'!H1324="Gallet",1,0)</f>
        <v>0</v>
      </c>
      <c r="M1324">
        <f>IF('Main Data'!H1324="Girard Perregaux",1,0)</f>
        <v>0</v>
      </c>
      <c r="N1324">
        <f>IF('Main Data'!H1324="Gubelin",1,0)</f>
        <v>0</v>
      </c>
      <c r="O1324">
        <f>IF('Main Data'!H1324="Heuer",1,0)</f>
        <v>0</v>
      </c>
      <c r="P1324">
        <f>IF('Main Data'!H1324="IWC",1,0)</f>
        <v>0</v>
      </c>
      <c r="Q1324">
        <f>IF('Main Data'!H1324="JLC",1,0)</f>
        <v>0</v>
      </c>
      <c r="R1324">
        <f>IF('Main Data'!H1324="Longines",1,0)</f>
        <v>0</v>
      </c>
      <c r="S1324">
        <f>IF('Main Data'!H1324="Movado",1,0)</f>
        <v>0</v>
      </c>
      <c r="T1324">
        <f>IF('Main Data'!H1324="Omega",1,0)</f>
        <v>0</v>
      </c>
      <c r="U1324">
        <f>IF('Main Data'!H1324="Panerai",1,0)</f>
        <v>0</v>
      </c>
      <c r="V1324">
        <f>IF('Main Data'!H1324="Patek",1,0)</f>
        <v>0</v>
      </c>
      <c r="W1324">
        <f>IF('Main Data'!H1324="Rolex",1,0)</f>
        <v>1</v>
      </c>
      <c r="X1324">
        <f>IF('Main Data'!H1324="Tudor",1,0)</f>
        <v>0</v>
      </c>
      <c r="Y1324">
        <f>IF('Main Data'!H1324="Ulysse Nardin",1,0)</f>
        <v>0</v>
      </c>
      <c r="Z1324">
        <f>IF('Main Data'!H1324="Universal Geneve",1,0)</f>
        <v>0</v>
      </c>
      <c r="AA1324">
        <f>IF('Main Data'!H1324="Vacheron",1,0)</f>
        <v>0</v>
      </c>
      <c r="AB1324">
        <f>IF('Main Data'!H1324="Zenith",1,0)</f>
        <v>0</v>
      </c>
      <c r="AC1324">
        <f>IF('Main Data'!J1324="Stainless Steel",1,0)</f>
        <v>0</v>
      </c>
      <c r="AD1324">
        <f>IF('Main Data'!J1324="Two-tone",1,0)</f>
        <v>0</v>
      </c>
      <c r="AE1324">
        <f>IF(OR('Main Data'!J1324="YG 18K",'Main Data'!J1324="YG &lt;18K",'Main Data'!J1324="PG 18K",'Main Data'!J1324="PG &lt;18K",'Main Data'!J1324="WG 18K",'Main Data'!J1324="Mixes of 18K",'Main Data'!J1324="Mixes &lt;18K"),1,0)</f>
        <v>1</v>
      </c>
      <c r="AF1324">
        <f>IF('Main Data'!J1324="Platinum",1,0)</f>
        <v>0</v>
      </c>
      <c r="AG1324">
        <f>IF(OR('Main Data'!J1324="PVD",'Main Data'!J1324="Gold Plate",'Main Data'!J1324="Other"),1,0)</f>
        <v>0</v>
      </c>
      <c r="AH1324">
        <f>IF('Main Data'!N1324="Stainless Steel",1,0)</f>
        <v>0</v>
      </c>
      <c r="AI1324">
        <f>IF('Main Data'!N1324="Leather",1,0)</f>
        <v>1</v>
      </c>
      <c r="AJ1324">
        <f>IF('Main Data'!N1324="Two-tone",1,0)</f>
        <v>0</v>
      </c>
      <c r="AK1324">
        <f>IF(OR('Main Data'!N1324="YG 18K",'Main Data'!N1324="PG 18K",'Main Data'!N1324="WG 18K",'Main Data'!N1324="Mixes of 18K"),1,0)</f>
        <v>0</v>
      </c>
      <c r="AL1324">
        <f>IF(OR(,'Main Data'!N1324="PVD",'Main Data'!N1324="Gold plate"),1,0)</f>
        <v>0</v>
      </c>
      <c r="AM1324">
        <f>IF(OR('Main Data'!AV1324="Yes",'Main Data'!AW1324="Yes",'Main Data'!AU1324="Yes"),1,0)</f>
        <v>0</v>
      </c>
      <c r="AN1324">
        <f>IF(OR(ISTEXT('Main Data'!AX1324), ISTEXT('Main Data'!AY1324)),1,0)</f>
        <v>0</v>
      </c>
      <c r="AO1324">
        <f>IF('Main Data'!AZ1324="Yes",1,0)</f>
        <v>0</v>
      </c>
      <c r="AP1324">
        <f>IF('Main Data'!BA1324="Yes",1,0)</f>
        <v>0</v>
      </c>
      <c r="AQ1324">
        <f>IF('Main Data'!BD1324="Yes",1,0)</f>
        <v>0</v>
      </c>
      <c r="AR1324">
        <f>IF('Main Data'!BE1324="A",1,0)</f>
        <v>0</v>
      </c>
      <c r="AS1324">
        <f>IF('Main Data'!BE1324="AA",1,0)</f>
        <v>0</v>
      </c>
      <c r="AT1324">
        <f>IF('Main Data'!BE1324="AAA",1,0)</f>
        <v>1</v>
      </c>
      <c r="AU1324">
        <f>IF('Main Data'!BE1324="AAAA",1,0)</f>
        <v>0</v>
      </c>
      <c r="AV1324">
        <f>IF('Main Data'!P1324="Yes",1,0)</f>
        <v>0</v>
      </c>
      <c r="AW1324">
        <f>IF('Main Data'!AP1324="Yes",1,0)</f>
        <v>0</v>
      </c>
      <c r="AX1324">
        <f>IF(OR('Main Data'!V1324="Yes", 'Main Data'!W1324="Yes",'Main Data'!X1324="Yes"),1,0)</f>
        <v>0</v>
      </c>
      <c r="AY1324">
        <f>IF(OR('Main Data'!Y1324="Yes",'Main Data'!Z1324="Yes"),1,0)</f>
        <v>0</v>
      </c>
      <c r="AZ1324">
        <f>IF('Main Data'!AR1324="Yes",1,0)</f>
        <v>0</v>
      </c>
      <c r="BA1324">
        <f>IF('Main Data'!AS1324="Yes",1,0)</f>
        <v>0</v>
      </c>
      <c r="BB1324">
        <f>IF('Main Data'!AG1324="Yes",1,0)</f>
        <v>0</v>
      </c>
      <c r="BC1324">
        <f>IF('Main Data'!AB1324="Yes",1,0)</f>
        <v>0</v>
      </c>
      <c r="BD1324">
        <f>IF('Main Data'!AA1324="Yes",1,0)</f>
        <v>0</v>
      </c>
      <c r="BE1324">
        <f>IF('Main Data'!AC1324="Yes",1,0)</f>
        <v>0</v>
      </c>
      <c r="BF1324">
        <f>IF('Main Data'!AF1324="Yes",1,0)</f>
        <v>0</v>
      </c>
      <c r="BG1324">
        <f>IF(OR('Main Data'!AI1324="Yes",'Main Data'!AL1324="Yes"),1,0)</f>
        <v>1</v>
      </c>
      <c r="BH1324">
        <f>IF('Main Data'!AJ1324="Yes",1,0)</f>
        <v>0</v>
      </c>
      <c r="BI1324">
        <f>IF('Main Data'!AK1324="Yes",1,0)</f>
        <v>0</v>
      </c>
      <c r="BJ1324">
        <f>IF('Main Data'!AM1324="Yes",1,0)</f>
        <v>0</v>
      </c>
      <c r="BK1324">
        <f>IF('Main Data'!AQ1324="Yes",1,0)</f>
        <v>0</v>
      </c>
      <c r="BL1324" s="21">
        <f t="shared" si="121"/>
        <v>1</v>
      </c>
      <c r="BM1324" s="21">
        <f t="shared" si="122"/>
        <v>0</v>
      </c>
      <c r="BN1324" s="21">
        <f t="shared" si="123"/>
        <v>0</v>
      </c>
      <c r="BO1324" s="21">
        <f t="shared" si="124"/>
        <v>0</v>
      </c>
      <c r="BP1324" s="21">
        <f t="shared" si="125"/>
        <v>0</v>
      </c>
    </row>
    <row r="1325" spans="1:68" x14ac:dyDescent="0.2">
      <c r="A1325">
        <v>1321</v>
      </c>
      <c r="B1325" s="33">
        <f>'Main Data'!C1325</f>
        <v>43415</v>
      </c>
      <c r="C1325">
        <f>'Main Data'!D1325</f>
        <v>101</v>
      </c>
      <c r="D1325" s="26">
        <f>'Main Data'!E1325</f>
        <v>1600</v>
      </c>
      <c r="E1325" s="26">
        <f>'Main Data'!F1325</f>
        <v>2000</v>
      </c>
      <c r="F1325" s="34">
        <f t="shared" si="120"/>
        <v>7.3777589082278725</v>
      </c>
      <c r="G1325">
        <f>IF('Main Data'!H1325="AP",1,0)</f>
        <v>0</v>
      </c>
      <c r="H1325">
        <f>IF('Main Data'!H1325="Blancpain",1,0)</f>
        <v>0</v>
      </c>
      <c r="I1325">
        <f>IF('Main Data'!H1325="Breguet",1,0)</f>
        <v>0</v>
      </c>
      <c r="J1325">
        <f>IF('Main Data'!H1325="Breitling",1,0)</f>
        <v>0</v>
      </c>
      <c r="K1325">
        <f>IF('Main Data'!H1325="Cartier",1,0)</f>
        <v>0</v>
      </c>
      <c r="L1325">
        <f>IF('Main Data'!H1325="Gallet",1,0)</f>
        <v>0</v>
      </c>
      <c r="M1325">
        <f>IF('Main Data'!H1325="Girard Perregaux",1,0)</f>
        <v>0</v>
      </c>
      <c r="N1325">
        <f>IF('Main Data'!H1325="Gubelin",1,0)</f>
        <v>0</v>
      </c>
      <c r="O1325">
        <f>IF('Main Data'!H1325="Heuer",1,0)</f>
        <v>0</v>
      </c>
      <c r="P1325">
        <f>IF('Main Data'!H1325="IWC",1,0)</f>
        <v>0</v>
      </c>
      <c r="Q1325">
        <f>IF('Main Data'!H1325="JLC",1,0)</f>
        <v>0</v>
      </c>
      <c r="R1325">
        <f>IF('Main Data'!H1325="Longines",1,0)</f>
        <v>0</v>
      </c>
      <c r="S1325">
        <f>IF('Main Data'!H1325="Movado",1,0)</f>
        <v>0</v>
      </c>
      <c r="T1325">
        <f>IF('Main Data'!H1325="Omega",1,0)</f>
        <v>0</v>
      </c>
      <c r="U1325">
        <f>IF('Main Data'!H1325="Panerai",1,0)</f>
        <v>0</v>
      </c>
      <c r="V1325">
        <f>IF('Main Data'!H1325="Patek",1,0)</f>
        <v>0</v>
      </c>
      <c r="W1325">
        <f>IF('Main Data'!H1325="Rolex",1,0)</f>
        <v>1</v>
      </c>
      <c r="X1325">
        <f>IF('Main Data'!H1325="Tudor",1,0)</f>
        <v>0</v>
      </c>
      <c r="Y1325">
        <f>IF('Main Data'!H1325="Ulysse Nardin",1,0)</f>
        <v>0</v>
      </c>
      <c r="Z1325">
        <f>IF('Main Data'!H1325="Universal Geneve",1,0)</f>
        <v>0</v>
      </c>
      <c r="AA1325">
        <f>IF('Main Data'!H1325="Vacheron",1,0)</f>
        <v>0</v>
      </c>
      <c r="AB1325">
        <f>IF('Main Data'!H1325="Zenith",1,0)</f>
        <v>0</v>
      </c>
      <c r="AC1325">
        <f>IF('Main Data'!J1325="Stainless Steel",1,0)</f>
        <v>1</v>
      </c>
      <c r="AD1325">
        <f>IF('Main Data'!J1325="Two-tone",1,0)</f>
        <v>0</v>
      </c>
      <c r="AE1325">
        <f>IF(OR('Main Data'!J1325="YG 18K",'Main Data'!J1325="YG &lt;18K",'Main Data'!J1325="PG 18K",'Main Data'!J1325="PG &lt;18K",'Main Data'!J1325="WG 18K",'Main Data'!J1325="Mixes of 18K",'Main Data'!J1325="Mixes &lt;18K"),1,0)</f>
        <v>0</v>
      </c>
      <c r="AF1325">
        <f>IF('Main Data'!J1325="Platinum",1,0)</f>
        <v>0</v>
      </c>
      <c r="AG1325">
        <f>IF(OR('Main Data'!J1325="PVD",'Main Data'!J1325="Gold Plate",'Main Data'!J1325="Other"),1,0)</f>
        <v>0</v>
      </c>
      <c r="AH1325">
        <f>IF('Main Data'!N1325="Stainless Steel",1,0)</f>
        <v>1</v>
      </c>
      <c r="AI1325">
        <f>IF('Main Data'!N1325="Leather",1,0)</f>
        <v>0</v>
      </c>
      <c r="AJ1325">
        <f>IF('Main Data'!N1325="Two-tone",1,0)</f>
        <v>0</v>
      </c>
      <c r="AK1325">
        <f>IF(OR('Main Data'!N1325="YG 18K",'Main Data'!N1325="PG 18K",'Main Data'!N1325="WG 18K",'Main Data'!N1325="Mixes of 18K"),1,0)</f>
        <v>0</v>
      </c>
      <c r="AL1325">
        <f>IF(OR(,'Main Data'!N1325="PVD",'Main Data'!N1325="Gold plate"),1,0)</f>
        <v>0</v>
      </c>
      <c r="AM1325">
        <f>IF(OR('Main Data'!AV1325="Yes",'Main Data'!AW1325="Yes",'Main Data'!AU1325="Yes"),1,0)</f>
        <v>0</v>
      </c>
      <c r="AN1325">
        <f>IF(OR(ISTEXT('Main Data'!AX1325), ISTEXT('Main Data'!AY1325)),1,0)</f>
        <v>0</v>
      </c>
      <c r="AO1325">
        <f>IF('Main Data'!AZ1325="Yes",1,0)</f>
        <v>0</v>
      </c>
      <c r="AP1325">
        <f>IF('Main Data'!BA1325="Yes",1,0)</f>
        <v>0</v>
      </c>
      <c r="AQ1325">
        <f>IF('Main Data'!BD1325="Yes",1,0)</f>
        <v>0</v>
      </c>
      <c r="AR1325">
        <f>IF('Main Data'!BE1325="A",1,0)</f>
        <v>0</v>
      </c>
      <c r="AS1325">
        <f>IF('Main Data'!BE1325="AA",1,0)</f>
        <v>1</v>
      </c>
      <c r="AT1325">
        <f>IF('Main Data'!BE1325="AAA",1,0)</f>
        <v>0</v>
      </c>
      <c r="AU1325">
        <f>IF('Main Data'!BE1325="AAAA",1,0)</f>
        <v>0</v>
      </c>
      <c r="AV1325">
        <f>IF('Main Data'!P1325="Yes",1,0)</f>
        <v>1</v>
      </c>
      <c r="AW1325">
        <f>IF('Main Data'!AP1325="Yes",1,0)</f>
        <v>0</v>
      </c>
      <c r="AX1325">
        <f>IF(OR('Main Data'!V1325="Yes", 'Main Data'!W1325="Yes",'Main Data'!X1325="Yes"),1,0)</f>
        <v>0</v>
      </c>
      <c r="AY1325">
        <f>IF(OR('Main Data'!Y1325="Yes",'Main Data'!Z1325="Yes"),1,0)</f>
        <v>0</v>
      </c>
      <c r="AZ1325">
        <f>IF('Main Data'!AR1325="Yes",1,0)</f>
        <v>0</v>
      </c>
      <c r="BA1325">
        <f>IF('Main Data'!AS1325="Yes",1,0)</f>
        <v>0</v>
      </c>
      <c r="BB1325">
        <f>IF('Main Data'!AG1325="Yes",1,0)</f>
        <v>0</v>
      </c>
      <c r="BC1325">
        <f>IF('Main Data'!AB1325="Yes",1,0)</f>
        <v>0</v>
      </c>
      <c r="BD1325">
        <f>IF('Main Data'!AA1325="Yes",1,0)</f>
        <v>0</v>
      </c>
      <c r="BE1325">
        <f>IF('Main Data'!AC1325="Yes",1,0)</f>
        <v>0</v>
      </c>
      <c r="BF1325">
        <f>IF('Main Data'!AF1325="Yes",1,0)</f>
        <v>0</v>
      </c>
      <c r="BG1325">
        <f>IF(OR('Main Data'!AI1325="Yes",'Main Data'!AL1325="Yes"),1,0)</f>
        <v>0</v>
      </c>
      <c r="BH1325">
        <f>IF('Main Data'!AJ1325="Yes",1,0)</f>
        <v>0</v>
      </c>
      <c r="BI1325">
        <f>IF('Main Data'!AK1325="Yes",1,0)</f>
        <v>0</v>
      </c>
      <c r="BJ1325">
        <f>IF('Main Data'!AM1325="Yes",1,0)</f>
        <v>0</v>
      </c>
      <c r="BK1325">
        <f>IF('Main Data'!AQ1325="Yes",1,0)</f>
        <v>0</v>
      </c>
      <c r="BL1325" s="21">
        <f t="shared" si="121"/>
        <v>1</v>
      </c>
      <c r="BM1325" s="21">
        <f t="shared" si="122"/>
        <v>0</v>
      </c>
      <c r="BN1325" s="21">
        <f t="shared" si="123"/>
        <v>0</v>
      </c>
      <c r="BO1325" s="21">
        <f t="shared" si="124"/>
        <v>0</v>
      </c>
      <c r="BP1325" s="21">
        <f t="shared" si="125"/>
        <v>0</v>
      </c>
    </row>
    <row r="1326" spans="1:68" x14ac:dyDescent="0.2">
      <c r="A1326">
        <v>1322</v>
      </c>
      <c r="B1326" s="33">
        <f>'Main Data'!C1326</f>
        <v>43415</v>
      </c>
      <c r="C1326">
        <f>'Main Data'!D1326</f>
        <v>102</v>
      </c>
      <c r="D1326" s="26">
        <f>'Main Data'!E1326</f>
        <v>2200</v>
      </c>
      <c r="E1326" s="26">
        <f>'Main Data'!F1326</f>
        <v>2750</v>
      </c>
      <c r="F1326" s="34">
        <f t="shared" si="120"/>
        <v>7.696212639346407</v>
      </c>
      <c r="G1326">
        <f>IF('Main Data'!H1326="AP",1,0)</f>
        <v>0</v>
      </c>
      <c r="H1326">
        <f>IF('Main Data'!H1326="Blancpain",1,0)</f>
        <v>0</v>
      </c>
      <c r="I1326">
        <f>IF('Main Data'!H1326="Breguet",1,0)</f>
        <v>0</v>
      </c>
      <c r="J1326">
        <f>IF('Main Data'!H1326="Breitling",1,0)</f>
        <v>0</v>
      </c>
      <c r="K1326">
        <f>IF('Main Data'!H1326="Cartier",1,0)</f>
        <v>0</v>
      </c>
      <c r="L1326">
        <f>IF('Main Data'!H1326="Gallet",1,0)</f>
        <v>0</v>
      </c>
      <c r="M1326">
        <f>IF('Main Data'!H1326="Girard Perregaux",1,0)</f>
        <v>0</v>
      </c>
      <c r="N1326">
        <f>IF('Main Data'!H1326="Gubelin",1,0)</f>
        <v>0</v>
      </c>
      <c r="O1326">
        <f>IF('Main Data'!H1326="Heuer",1,0)</f>
        <v>0</v>
      </c>
      <c r="P1326">
        <f>IF('Main Data'!H1326="IWC",1,0)</f>
        <v>0</v>
      </c>
      <c r="Q1326">
        <f>IF('Main Data'!H1326="JLC",1,0)</f>
        <v>0</v>
      </c>
      <c r="R1326">
        <f>IF('Main Data'!H1326="Longines",1,0)</f>
        <v>0</v>
      </c>
      <c r="S1326">
        <f>IF('Main Data'!H1326="Movado",1,0)</f>
        <v>0</v>
      </c>
      <c r="T1326">
        <f>IF('Main Data'!H1326="Omega",1,0)</f>
        <v>0</v>
      </c>
      <c r="U1326">
        <f>IF('Main Data'!H1326="Panerai",1,0)</f>
        <v>0</v>
      </c>
      <c r="V1326">
        <f>IF('Main Data'!H1326="Patek",1,0)</f>
        <v>0</v>
      </c>
      <c r="W1326">
        <f>IF('Main Data'!H1326="Rolex",1,0)</f>
        <v>1</v>
      </c>
      <c r="X1326">
        <f>IF('Main Data'!H1326="Tudor",1,0)</f>
        <v>0</v>
      </c>
      <c r="Y1326">
        <f>IF('Main Data'!H1326="Ulysse Nardin",1,0)</f>
        <v>0</v>
      </c>
      <c r="Z1326">
        <f>IF('Main Data'!H1326="Universal Geneve",1,0)</f>
        <v>0</v>
      </c>
      <c r="AA1326">
        <f>IF('Main Data'!H1326="Vacheron",1,0)</f>
        <v>0</v>
      </c>
      <c r="AB1326">
        <f>IF('Main Data'!H1326="Zenith",1,0)</f>
        <v>0</v>
      </c>
      <c r="AC1326">
        <f>IF('Main Data'!J1326="Stainless Steel",1,0)</f>
        <v>0</v>
      </c>
      <c r="AD1326">
        <f>IF('Main Data'!J1326="Two-tone",1,0)</f>
        <v>1</v>
      </c>
      <c r="AE1326">
        <f>IF(OR('Main Data'!J1326="YG 18K",'Main Data'!J1326="YG &lt;18K",'Main Data'!J1326="PG 18K",'Main Data'!J1326="PG &lt;18K",'Main Data'!J1326="WG 18K",'Main Data'!J1326="Mixes of 18K",'Main Data'!J1326="Mixes &lt;18K"),1,0)</f>
        <v>0</v>
      </c>
      <c r="AF1326">
        <f>IF('Main Data'!J1326="Platinum",1,0)</f>
        <v>0</v>
      </c>
      <c r="AG1326">
        <f>IF(OR('Main Data'!J1326="PVD",'Main Data'!J1326="Gold Plate",'Main Data'!J1326="Other"),1,0)</f>
        <v>0</v>
      </c>
      <c r="AH1326">
        <f>IF('Main Data'!N1326="Stainless Steel",1,0)</f>
        <v>0</v>
      </c>
      <c r="AI1326">
        <f>IF('Main Data'!N1326="Leather",1,0)</f>
        <v>0</v>
      </c>
      <c r="AJ1326">
        <f>IF('Main Data'!N1326="Two-tone",1,0)</f>
        <v>1</v>
      </c>
      <c r="AK1326">
        <f>IF(OR('Main Data'!N1326="YG 18K",'Main Data'!N1326="PG 18K",'Main Data'!N1326="WG 18K",'Main Data'!N1326="Mixes of 18K"),1,0)</f>
        <v>0</v>
      </c>
      <c r="AL1326">
        <f>IF(OR(,'Main Data'!N1326="PVD",'Main Data'!N1326="Gold plate"),1,0)</f>
        <v>0</v>
      </c>
      <c r="AM1326">
        <f>IF(OR('Main Data'!AV1326="Yes",'Main Data'!AW1326="Yes",'Main Data'!AU1326="Yes"),1,0)</f>
        <v>0</v>
      </c>
      <c r="AN1326">
        <f>IF(OR(ISTEXT('Main Data'!AX1326), ISTEXT('Main Data'!AY1326)),1,0)</f>
        <v>0</v>
      </c>
      <c r="AO1326">
        <f>IF('Main Data'!AZ1326="Yes",1,0)</f>
        <v>0</v>
      </c>
      <c r="AP1326">
        <f>IF('Main Data'!BA1326="Yes",1,0)</f>
        <v>0</v>
      </c>
      <c r="AQ1326">
        <f>IF('Main Data'!BD1326="Yes",1,0)</f>
        <v>0</v>
      </c>
      <c r="AR1326">
        <f>IF('Main Data'!BE1326="A",1,0)</f>
        <v>0</v>
      </c>
      <c r="AS1326">
        <f>IF('Main Data'!BE1326="AA",1,0)</f>
        <v>1</v>
      </c>
      <c r="AT1326">
        <f>IF('Main Data'!BE1326="AAA",1,0)</f>
        <v>0</v>
      </c>
      <c r="AU1326">
        <f>IF('Main Data'!BE1326="AAAA",1,0)</f>
        <v>0</v>
      </c>
      <c r="AV1326">
        <f>IF('Main Data'!P1326="Yes",1,0)</f>
        <v>0</v>
      </c>
      <c r="AW1326">
        <f>IF('Main Data'!AP1326="Yes",1,0)</f>
        <v>0</v>
      </c>
      <c r="AX1326">
        <f>IF(OR('Main Data'!V1326="Yes", 'Main Data'!W1326="Yes",'Main Data'!X1326="Yes"),1,0)</f>
        <v>1</v>
      </c>
      <c r="AY1326">
        <f>IF(OR('Main Data'!Y1326="Yes",'Main Data'!Z1326="Yes"),1,0)</f>
        <v>0</v>
      </c>
      <c r="AZ1326">
        <f>IF('Main Data'!AR1326="Yes",1,0)</f>
        <v>0</v>
      </c>
      <c r="BA1326">
        <f>IF('Main Data'!AS1326="Yes",1,0)</f>
        <v>0</v>
      </c>
      <c r="BB1326">
        <f>IF('Main Data'!AG1326="Yes",1,0)</f>
        <v>0</v>
      </c>
      <c r="BC1326">
        <f>IF('Main Data'!AB1326="Yes",1,0)</f>
        <v>0</v>
      </c>
      <c r="BD1326">
        <f>IF('Main Data'!AA1326="Yes",1,0)</f>
        <v>0</v>
      </c>
      <c r="BE1326">
        <f>IF('Main Data'!AC1326="Yes",1,0)</f>
        <v>0</v>
      </c>
      <c r="BF1326">
        <f>IF('Main Data'!AF1326="Yes",1,0)</f>
        <v>0</v>
      </c>
      <c r="BG1326">
        <f>IF(OR('Main Data'!AI1326="Yes",'Main Data'!AL1326="Yes"),1,0)</f>
        <v>0</v>
      </c>
      <c r="BH1326">
        <f>IF('Main Data'!AJ1326="Yes",1,0)</f>
        <v>0</v>
      </c>
      <c r="BI1326">
        <f>IF('Main Data'!AK1326="Yes",1,0)</f>
        <v>0</v>
      </c>
      <c r="BJ1326">
        <f>IF('Main Data'!AM1326="Yes",1,0)</f>
        <v>0</v>
      </c>
      <c r="BK1326">
        <f>IF('Main Data'!AQ1326="Yes",1,0)</f>
        <v>0</v>
      </c>
      <c r="BL1326" s="21">
        <f t="shared" si="121"/>
        <v>1</v>
      </c>
      <c r="BM1326" s="21">
        <f t="shared" si="122"/>
        <v>0</v>
      </c>
      <c r="BN1326" s="21">
        <f t="shared" si="123"/>
        <v>0</v>
      </c>
      <c r="BO1326" s="21">
        <f t="shared" si="124"/>
        <v>0</v>
      </c>
      <c r="BP1326" s="21">
        <f t="shared" si="125"/>
        <v>0</v>
      </c>
    </row>
    <row r="1327" spans="1:68" x14ac:dyDescent="0.2">
      <c r="A1327">
        <v>1323</v>
      </c>
      <c r="B1327" s="33">
        <f>'Main Data'!C1327</f>
        <v>43415</v>
      </c>
      <c r="C1327">
        <f>'Main Data'!D1327</f>
        <v>103</v>
      </c>
      <c r="D1327" s="26">
        <f>'Main Data'!E1327</f>
        <v>6500</v>
      </c>
      <c r="E1327" s="26">
        <f>'Main Data'!F1327</f>
        <v>8125</v>
      </c>
      <c r="F1327" s="34">
        <f t="shared" si="120"/>
        <v>8.7795574558837277</v>
      </c>
      <c r="G1327">
        <f>IF('Main Data'!H1327="AP",1,0)</f>
        <v>0</v>
      </c>
      <c r="H1327">
        <f>IF('Main Data'!H1327="Blancpain",1,0)</f>
        <v>0</v>
      </c>
      <c r="I1327">
        <f>IF('Main Data'!H1327="Breguet",1,0)</f>
        <v>0</v>
      </c>
      <c r="J1327">
        <f>IF('Main Data'!H1327="Breitling",1,0)</f>
        <v>0</v>
      </c>
      <c r="K1327">
        <f>IF('Main Data'!H1327="Cartier",1,0)</f>
        <v>0</v>
      </c>
      <c r="L1327">
        <f>IF('Main Data'!H1327="Gallet",1,0)</f>
        <v>0</v>
      </c>
      <c r="M1327">
        <f>IF('Main Data'!H1327="Girard Perregaux",1,0)</f>
        <v>0</v>
      </c>
      <c r="N1327">
        <f>IF('Main Data'!H1327="Gubelin",1,0)</f>
        <v>0</v>
      </c>
      <c r="O1327">
        <f>IF('Main Data'!H1327="Heuer",1,0)</f>
        <v>0</v>
      </c>
      <c r="P1327">
        <f>IF('Main Data'!H1327="IWC",1,0)</f>
        <v>0</v>
      </c>
      <c r="Q1327">
        <f>IF('Main Data'!H1327="JLC",1,0)</f>
        <v>0</v>
      </c>
      <c r="R1327">
        <f>IF('Main Data'!H1327="Longines",1,0)</f>
        <v>0</v>
      </c>
      <c r="S1327">
        <f>IF('Main Data'!H1327="Movado",1,0)</f>
        <v>0</v>
      </c>
      <c r="T1327">
        <f>IF('Main Data'!H1327="Omega",1,0)</f>
        <v>0</v>
      </c>
      <c r="U1327">
        <f>IF('Main Data'!H1327="Panerai",1,0)</f>
        <v>0</v>
      </c>
      <c r="V1327">
        <f>IF('Main Data'!H1327="Patek",1,0)</f>
        <v>0</v>
      </c>
      <c r="W1327">
        <f>IF('Main Data'!H1327="Rolex",1,0)</f>
        <v>1</v>
      </c>
      <c r="X1327">
        <f>IF('Main Data'!H1327="Tudor",1,0)</f>
        <v>0</v>
      </c>
      <c r="Y1327">
        <f>IF('Main Data'!H1327="Ulysse Nardin",1,0)</f>
        <v>0</v>
      </c>
      <c r="Z1327">
        <f>IF('Main Data'!H1327="Universal Geneve",1,0)</f>
        <v>0</v>
      </c>
      <c r="AA1327">
        <f>IF('Main Data'!H1327="Vacheron",1,0)</f>
        <v>0</v>
      </c>
      <c r="AB1327">
        <f>IF('Main Data'!H1327="Zenith",1,0)</f>
        <v>0</v>
      </c>
      <c r="AC1327">
        <f>IF('Main Data'!J1327="Stainless Steel",1,0)</f>
        <v>1</v>
      </c>
      <c r="AD1327">
        <f>IF('Main Data'!J1327="Two-tone",1,0)</f>
        <v>0</v>
      </c>
      <c r="AE1327">
        <f>IF(OR('Main Data'!J1327="YG 18K",'Main Data'!J1327="YG &lt;18K",'Main Data'!J1327="PG 18K",'Main Data'!J1327="PG &lt;18K",'Main Data'!J1327="WG 18K",'Main Data'!J1327="Mixes of 18K",'Main Data'!J1327="Mixes &lt;18K"),1,0)</f>
        <v>0</v>
      </c>
      <c r="AF1327">
        <f>IF('Main Data'!J1327="Platinum",1,0)</f>
        <v>0</v>
      </c>
      <c r="AG1327">
        <f>IF(OR('Main Data'!J1327="PVD",'Main Data'!J1327="Gold Plate",'Main Data'!J1327="Other"),1,0)</f>
        <v>0</v>
      </c>
      <c r="AH1327">
        <f>IF('Main Data'!N1327="Stainless Steel",1,0)</f>
        <v>1</v>
      </c>
      <c r="AI1327">
        <f>IF('Main Data'!N1327="Leather",1,0)</f>
        <v>0</v>
      </c>
      <c r="AJ1327">
        <f>IF('Main Data'!N1327="Two-tone",1,0)</f>
        <v>0</v>
      </c>
      <c r="AK1327">
        <f>IF(OR('Main Data'!N1327="YG 18K",'Main Data'!N1327="PG 18K",'Main Data'!N1327="WG 18K",'Main Data'!N1327="Mixes of 18K"),1,0)</f>
        <v>0</v>
      </c>
      <c r="AL1327">
        <f>IF(OR(,'Main Data'!N1327="PVD",'Main Data'!N1327="Gold plate"),1,0)</f>
        <v>0</v>
      </c>
      <c r="AM1327">
        <f>IF(OR('Main Data'!AV1327="Yes",'Main Data'!AW1327="Yes",'Main Data'!AU1327="Yes"),1,0)</f>
        <v>0</v>
      </c>
      <c r="AN1327">
        <f>IF(OR(ISTEXT('Main Data'!AX1327), ISTEXT('Main Data'!AY1327)),1,0)</f>
        <v>0</v>
      </c>
      <c r="AO1327">
        <f>IF('Main Data'!AZ1327="Yes",1,0)</f>
        <v>0</v>
      </c>
      <c r="AP1327">
        <f>IF('Main Data'!BA1327="Yes",1,0)</f>
        <v>0</v>
      </c>
      <c r="AQ1327">
        <f>IF('Main Data'!BD1327="Yes",1,0)</f>
        <v>0</v>
      </c>
      <c r="AR1327">
        <f>IF('Main Data'!BE1327="A",1,0)</f>
        <v>0</v>
      </c>
      <c r="AS1327">
        <f>IF('Main Data'!BE1327="AA",1,0)</f>
        <v>1</v>
      </c>
      <c r="AT1327">
        <f>IF('Main Data'!BE1327="AAA",1,0)</f>
        <v>0</v>
      </c>
      <c r="AU1327">
        <f>IF('Main Data'!BE1327="AAAA",1,0)</f>
        <v>0</v>
      </c>
      <c r="AV1327">
        <f>IF('Main Data'!P1327="Yes",1,0)</f>
        <v>0</v>
      </c>
      <c r="AW1327">
        <f>IF('Main Data'!AP1327="Yes",1,0)</f>
        <v>0</v>
      </c>
      <c r="AX1327">
        <f>IF(OR('Main Data'!V1327="Yes", 'Main Data'!W1327="Yes",'Main Data'!X1327="Yes"),1,0)</f>
        <v>1</v>
      </c>
      <c r="AY1327">
        <f>IF(OR('Main Data'!Y1327="Yes",'Main Data'!Z1327="Yes"),1,0)</f>
        <v>0</v>
      </c>
      <c r="AZ1327">
        <f>IF('Main Data'!AR1327="Yes",1,0)</f>
        <v>0</v>
      </c>
      <c r="BA1327">
        <f>IF('Main Data'!AS1327="Yes",1,0)</f>
        <v>0</v>
      </c>
      <c r="BB1327">
        <f>IF('Main Data'!AG1327="Yes",1,0)</f>
        <v>0</v>
      </c>
      <c r="BC1327">
        <f>IF('Main Data'!AB1327="Yes",1,0)</f>
        <v>0</v>
      </c>
      <c r="BD1327">
        <f>IF('Main Data'!AA1327="Yes",1,0)</f>
        <v>0</v>
      </c>
      <c r="BE1327">
        <f>IF('Main Data'!AC1327="Yes",1,0)</f>
        <v>0</v>
      </c>
      <c r="BF1327">
        <f>IF('Main Data'!AF1327="Yes",1,0)</f>
        <v>0</v>
      </c>
      <c r="BG1327">
        <f>IF(OR('Main Data'!AI1327="Yes",'Main Data'!AL1327="Yes"),1,0)</f>
        <v>0</v>
      </c>
      <c r="BH1327">
        <f>IF('Main Data'!AJ1327="Yes",1,0)</f>
        <v>0</v>
      </c>
      <c r="BI1327">
        <f>IF('Main Data'!AK1327="Yes",1,0)</f>
        <v>0</v>
      </c>
      <c r="BJ1327">
        <f>IF('Main Data'!AM1327="Yes",1,0)</f>
        <v>0</v>
      </c>
      <c r="BK1327">
        <f>IF('Main Data'!AQ1327="Yes",1,0)</f>
        <v>0</v>
      </c>
      <c r="BL1327" s="21">
        <f t="shared" si="121"/>
        <v>1</v>
      </c>
      <c r="BM1327" s="21">
        <f t="shared" si="122"/>
        <v>0</v>
      </c>
      <c r="BN1327" s="21">
        <f t="shared" si="123"/>
        <v>0</v>
      </c>
      <c r="BO1327" s="21">
        <f t="shared" si="124"/>
        <v>0</v>
      </c>
      <c r="BP1327" s="21">
        <f t="shared" si="125"/>
        <v>0</v>
      </c>
    </row>
    <row r="1328" spans="1:68" x14ac:dyDescent="0.2">
      <c r="A1328">
        <v>1324</v>
      </c>
      <c r="B1328" s="33">
        <f>'Main Data'!C1328</f>
        <v>43415</v>
      </c>
      <c r="C1328">
        <f>'Main Data'!D1328</f>
        <v>105</v>
      </c>
      <c r="D1328" s="26">
        <f>'Main Data'!E1328</f>
        <v>3000</v>
      </c>
      <c r="E1328" s="26">
        <f>'Main Data'!F1328</f>
        <v>3750</v>
      </c>
      <c r="F1328" s="34">
        <f t="shared" si="120"/>
        <v>8.0063675676502459</v>
      </c>
      <c r="G1328">
        <f>IF('Main Data'!H1328="AP",1,0)</f>
        <v>0</v>
      </c>
      <c r="H1328">
        <f>IF('Main Data'!H1328="Blancpain",1,0)</f>
        <v>0</v>
      </c>
      <c r="I1328">
        <f>IF('Main Data'!H1328="Breguet",1,0)</f>
        <v>0</v>
      </c>
      <c r="J1328">
        <f>IF('Main Data'!H1328="Breitling",1,0)</f>
        <v>0</v>
      </c>
      <c r="K1328">
        <f>IF('Main Data'!H1328="Cartier",1,0)</f>
        <v>0</v>
      </c>
      <c r="L1328">
        <f>IF('Main Data'!H1328="Gallet",1,0)</f>
        <v>0</v>
      </c>
      <c r="M1328">
        <f>IF('Main Data'!H1328="Girard Perregaux",1,0)</f>
        <v>0</v>
      </c>
      <c r="N1328">
        <f>IF('Main Data'!H1328="Gubelin",1,0)</f>
        <v>0</v>
      </c>
      <c r="O1328">
        <f>IF('Main Data'!H1328="Heuer",1,0)</f>
        <v>0</v>
      </c>
      <c r="P1328">
        <f>IF('Main Data'!H1328="IWC",1,0)</f>
        <v>0</v>
      </c>
      <c r="Q1328">
        <f>IF('Main Data'!H1328="JLC",1,0)</f>
        <v>0</v>
      </c>
      <c r="R1328">
        <f>IF('Main Data'!H1328="Longines",1,0)</f>
        <v>0</v>
      </c>
      <c r="S1328">
        <f>IF('Main Data'!H1328="Movado",1,0)</f>
        <v>0</v>
      </c>
      <c r="T1328">
        <f>IF('Main Data'!H1328="Omega",1,0)</f>
        <v>0</v>
      </c>
      <c r="U1328">
        <f>IF('Main Data'!H1328="Panerai",1,0)</f>
        <v>0</v>
      </c>
      <c r="V1328">
        <f>IF('Main Data'!H1328="Patek",1,0)</f>
        <v>0</v>
      </c>
      <c r="W1328">
        <f>IF('Main Data'!H1328="Rolex",1,0)</f>
        <v>1</v>
      </c>
      <c r="X1328">
        <f>IF('Main Data'!H1328="Tudor",1,0)</f>
        <v>0</v>
      </c>
      <c r="Y1328">
        <f>IF('Main Data'!H1328="Ulysse Nardin",1,0)</f>
        <v>0</v>
      </c>
      <c r="Z1328">
        <f>IF('Main Data'!H1328="Universal Geneve",1,0)</f>
        <v>0</v>
      </c>
      <c r="AA1328">
        <f>IF('Main Data'!H1328="Vacheron",1,0)</f>
        <v>0</v>
      </c>
      <c r="AB1328">
        <f>IF('Main Data'!H1328="Zenith",1,0)</f>
        <v>0</v>
      </c>
      <c r="AC1328">
        <f>IF('Main Data'!J1328="Stainless Steel",1,0)</f>
        <v>0</v>
      </c>
      <c r="AD1328">
        <f>IF('Main Data'!J1328="Two-tone",1,0)</f>
        <v>1</v>
      </c>
      <c r="AE1328">
        <f>IF(OR('Main Data'!J1328="YG 18K",'Main Data'!J1328="YG &lt;18K",'Main Data'!J1328="PG 18K",'Main Data'!J1328="PG &lt;18K",'Main Data'!J1328="WG 18K",'Main Data'!J1328="Mixes of 18K",'Main Data'!J1328="Mixes &lt;18K"),1,0)</f>
        <v>0</v>
      </c>
      <c r="AF1328">
        <f>IF('Main Data'!J1328="Platinum",1,0)</f>
        <v>0</v>
      </c>
      <c r="AG1328">
        <f>IF(OR('Main Data'!J1328="PVD",'Main Data'!J1328="Gold Plate",'Main Data'!J1328="Other"),1,0)</f>
        <v>0</v>
      </c>
      <c r="AH1328">
        <f>IF('Main Data'!N1328="Stainless Steel",1,0)</f>
        <v>0</v>
      </c>
      <c r="AI1328">
        <f>IF('Main Data'!N1328="Leather",1,0)</f>
        <v>1</v>
      </c>
      <c r="AJ1328">
        <f>IF('Main Data'!N1328="Two-tone",1,0)</f>
        <v>0</v>
      </c>
      <c r="AK1328">
        <f>IF(OR('Main Data'!N1328="YG 18K",'Main Data'!N1328="PG 18K",'Main Data'!N1328="WG 18K",'Main Data'!N1328="Mixes of 18K"),1,0)</f>
        <v>0</v>
      </c>
      <c r="AL1328">
        <f>IF(OR(,'Main Data'!N1328="PVD",'Main Data'!N1328="Gold plate"),1,0)</f>
        <v>0</v>
      </c>
      <c r="AM1328">
        <f>IF(OR('Main Data'!AV1328="Yes",'Main Data'!AW1328="Yes",'Main Data'!AU1328="Yes"),1,0)</f>
        <v>0</v>
      </c>
      <c r="AN1328">
        <f>IF(OR(ISTEXT('Main Data'!AX1328), ISTEXT('Main Data'!AY1328)),1,0)</f>
        <v>0</v>
      </c>
      <c r="AO1328">
        <f>IF('Main Data'!AZ1328="Yes",1,0)</f>
        <v>0</v>
      </c>
      <c r="AP1328">
        <f>IF('Main Data'!BA1328="Yes",1,0)</f>
        <v>0</v>
      </c>
      <c r="AQ1328">
        <f>IF('Main Data'!BD1328="Yes",1,0)</f>
        <v>0</v>
      </c>
      <c r="AR1328">
        <f>IF('Main Data'!BE1328="A",1,0)</f>
        <v>0</v>
      </c>
      <c r="AS1328">
        <f>IF('Main Data'!BE1328="AA",1,0)</f>
        <v>1</v>
      </c>
      <c r="AT1328">
        <f>IF('Main Data'!BE1328="AAA",1,0)</f>
        <v>0</v>
      </c>
      <c r="AU1328">
        <f>IF('Main Data'!BE1328="AAAA",1,0)</f>
        <v>0</v>
      </c>
      <c r="AV1328">
        <f>IF('Main Data'!P1328="Yes",1,0)</f>
        <v>0</v>
      </c>
      <c r="AW1328">
        <f>IF('Main Data'!AP1328="Yes",1,0)</f>
        <v>0</v>
      </c>
      <c r="AX1328">
        <f>IF(OR('Main Data'!V1328="Yes", 'Main Data'!W1328="Yes",'Main Data'!X1328="Yes"),1,0)</f>
        <v>1</v>
      </c>
      <c r="AY1328">
        <f>IF(OR('Main Data'!Y1328="Yes",'Main Data'!Z1328="Yes"),1,0)</f>
        <v>0</v>
      </c>
      <c r="AZ1328">
        <f>IF('Main Data'!AR1328="Yes",1,0)</f>
        <v>0</v>
      </c>
      <c r="BA1328">
        <f>IF('Main Data'!AS1328="Yes",1,0)</f>
        <v>0</v>
      </c>
      <c r="BB1328">
        <f>IF('Main Data'!AG1328="Yes",1,0)</f>
        <v>0</v>
      </c>
      <c r="BC1328">
        <f>IF('Main Data'!AB1328="Yes",1,0)</f>
        <v>0</v>
      </c>
      <c r="BD1328">
        <f>IF('Main Data'!AA1328="Yes",1,0)</f>
        <v>0</v>
      </c>
      <c r="BE1328">
        <f>IF('Main Data'!AC1328="Yes",1,0)</f>
        <v>0</v>
      </c>
      <c r="BF1328">
        <f>IF('Main Data'!AF1328="Yes",1,0)</f>
        <v>0</v>
      </c>
      <c r="BG1328">
        <f>IF(OR('Main Data'!AI1328="Yes",'Main Data'!AL1328="Yes"),1,0)</f>
        <v>0</v>
      </c>
      <c r="BH1328">
        <f>IF('Main Data'!AJ1328="Yes",1,0)</f>
        <v>0</v>
      </c>
      <c r="BI1328">
        <f>IF('Main Data'!AK1328="Yes",1,0)</f>
        <v>0</v>
      </c>
      <c r="BJ1328">
        <f>IF('Main Data'!AM1328="Yes",1,0)</f>
        <v>0</v>
      </c>
      <c r="BK1328">
        <f>IF('Main Data'!AQ1328="Yes",1,0)</f>
        <v>0</v>
      </c>
      <c r="BL1328" s="21">
        <f t="shared" si="121"/>
        <v>1</v>
      </c>
      <c r="BM1328" s="21">
        <f t="shared" si="122"/>
        <v>0</v>
      </c>
      <c r="BN1328" s="21">
        <f t="shared" si="123"/>
        <v>0</v>
      </c>
      <c r="BO1328" s="21">
        <f t="shared" si="124"/>
        <v>0</v>
      </c>
      <c r="BP1328" s="21">
        <f t="shared" si="125"/>
        <v>0</v>
      </c>
    </row>
    <row r="1329" spans="1:68" x14ac:dyDescent="0.2">
      <c r="A1329">
        <v>1325</v>
      </c>
      <c r="B1329" s="33">
        <f>'Main Data'!C1329</f>
        <v>43415</v>
      </c>
      <c r="C1329">
        <f>'Main Data'!D1329</f>
        <v>106</v>
      </c>
      <c r="D1329" s="26">
        <f>'Main Data'!E1329</f>
        <v>2400</v>
      </c>
      <c r="E1329" s="26">
        <f>'Main Data'!F1329</f>
        <v>3000</v>
      </c>
      <c r="F1329" s="34">
        <f t="shared" si="120"/>
        <v>7.7832240163360371</v>
      </c>
      <c r="G1329">
        <f>IF('Main Data'!H1329="AP",1,0)</f>
        <v>0</v>
      </c>
      <c r="H1329">
        <f>IF('Main Data'!H1329="Blancpain",1,0)</f>
        <v>0</v>
      </c>
      <c r="I1329">
        <f>IF('Main Data'!H1329="Breguet",1,0)</f>
        <v>0</v>
      </c>
      <c r="J1329">
        <f>IF('Main Data'!H1329="Breitling",1,0)</f>
        <v>0</v>
      </c>
      <c r="K1329">
        <f>IF('Main Data'!H1329="Cartier",1,0)</f>
        <v>0</v>
      </c>
      <c r="L1329">
        <f>IF('Main Data'!H1329="Gallet",1,0)</f>
        <v>0</v>
      </c>
      <c r="M1329">
        <f>IF('Main Data'!H1329="Girard Perregaux",1,0)</f>
        <v>0</v>
      </c>
      <c r="N1329">
        <f>IF('Main Data'!H1329="Gubelin",1,0)</f>
        <v>0</v>
      </c>
      <c r="O1329">
        <f>IF('Main Data'!H1329="Heuer",1,0)</f>
        <v>0</v>
      </c>
      <c r="P1329">
        <f>IF('Main Data'!H1329="IWC",1,0)</f>
        <v>0</v>
      </c>
      <c r="Q1329">
        <f>IF('Main Data'!H1329="JLC",1,0)</f>
        <v>0</v>
      </c>
      <c r="R1329">
        <f>IF('Main Data'!H1329="Longines",1,0)</f>
        <v>0</v>
      </c>
      <c r="S1329">
        <f>IF('Main Data'!H1329="Movado",1,0)</f>
        <v>0</v>
      </c>
      <c r="T1329">
        <f>IF('Main Data'!H1329="Omega",1,0)</f>
        <v>0</v>
      </c>
      <c r="U1329">
        <f>IF('Main Data'!H1329="Panerai",1,0)</f>
        <v>0</v>
      </c>
      <c r="V1329">
        <f>IF('Main Data'!H1329="Patek",1,0)</f>
        <v>0</v>
      </c>
      <c r="W1329">
        <f>IF('Main Data'!H1329="Rolex",1,0)</f>
        <v>1</v>
      </c>
      <c r="X1329">
        <f>IF('Main Data'!H1329="Tudor",1,0)</f>
        <v>0</v>
      </c>
      <c r="Y1329">
        <f>IF('Main Data'!H1329="Ulysse Nardin",1,0)</f>
        <v>0</v>
      </c>
      <c r="Z1329">
        <f>IF('Main Data'!H1329="Universal Geneve",1,0)</f>
        <v>0</v>
      </c>
      <c r="AA1329">
        <f>IF('Main Data'!H1329="Vacheron",1,0)</f>
        <v>0</v>
      </c>
      <c r="AB1329">
        <f>IF('Main Data'!H1329="Zenith",1,0)</f>
        <v>0</v>
      </c>
      <c r="AC1329">
        <f>IF('Main Data'!J1329="Stainless Steel",1,0)</f>
        <v>0</v>
      </c>
      <c r="AD1329">
        <f>IF('Main Data'!J1329="Two-tone",1,0)</f>
        <v>1</v>
      </c>
      <c r="AE1329">
        <f>IF(OR('Main Data'!J1329="YG 18K",'Main Data'!J1329="YG &lt;18K",'Main Data'!J1329="PG 18K",'Main Data'!J1329="PG &lt;18K",'Main Data'!J1329="WG 18K",'Main Data'!J1329="Mixes of 18K",'Main Data'!J1329="Mixes &lt;18K"),1,0)</f>
        <v>0</v>
      </c>
      <c r="AF1329">
        <f>IF('Main Data'!J1329="Platinum",1,0)</f>
        <v>0</v>
      </c>
      <c r="AG1329">
        <f>IF(OR('Main Data'!J1329="PVD",'Main Data'!J1329="Gold Plate",'Main Data'!J1329="Other"),1,0)</f>
        <v>0</v>
      </c>
      <c r="AH1329">
        <f>IF('Main Data'!N1329="Stainless Steel",1,0)</f>
        <v>0</v>
      </c>
      <c r="AI1329">
        <f>IF('Main Data'!N1329="Leather",1,0)</f>
        <v>1</v>
      </c>
      <c r="AJ1329">
        <f>IF('Main Data'!N1329="Two-tone",1,0)</f>
        <v>0</v>
      </c>
      <c r="AK1329">
        <f>IF(OR('Main Data'!N1329="YG 18K",'Main Data'!N1329="PG 18K",'Main Data'!N1329="WG 18K",'Main Data'!N1329="Mixes of 18K"),1,0)</f>
        <v>0</v>
      </c>
      <c r="AL1329">
        <f>IF(OR(,'Main Data'!N1329="PVD",'Main Data'!N1329="Gold plate"),1,0)</f>
        <v>0</v>
      </c>
      <c r="AM1329">
        <f>IF(OR('Main Data'!AV1329="Yes",'Main Data'!AW1329="Yes",'Main Data'!AU1329="Yes"),1,0)</f>
        <v>0</v>
      </c>
      <c r="AN1329">
        <f>IF(OR(ISTEXT('Main Data'!AX1329), ISTEXT('Main Data'!AY1329)),1,0)</f>
        <v>0</v>
      </c>
      <c r="AO1329">
        <f>IF('Main Data'!AZ1329="Yes",1,0)</f>
        <v>0</v>
      </c>
      <c r="AP1329">
        <f>IF('Main Data'!BA1329="Yes",1,0)</f>
        <v>0</v>
      </c>
      <c r="AQ1329">
        <f>IF('Main Data'!BD1329="Yes",1,0)</f>
        <v>0</v>
      </c>
      <c r="AR1329">
        <f>IF('Main Data'!BE1329="A",1,0)</f>
        <v>0</v>
      </c>
      <c r="AS1329">
        <f>IF('Main Data'!BE1329="AA",1,0)</f>
        <v>1</v>
      </c>
      <c r="AT1329">
        <f>IF('Main Data'!BE1329="AAA",1,0)</f>
        <v>0</v>
      </c>
      <c r="AU1329">
        <f>IF('Main Data'!BE1329="AAAA",1,0)</f>
        <v>0</v>
      </c>
      <c r="AV1329">
        <f>IF('Main Data'!P1329="Yes",1,0)</f>
        <v>0</v>
      </c>
      <c r="AW1329">
        <f>IF('Main Data'!AP1329="Yes",1,0)</f>
        <v>0</v>
      </c>
      <c r="AX1329">
        <f>IF(OR('Main Data'!V1329="Yes", 'Main Data'!W1329="Yes",'Main Data'!X1329="Yes"),1,0)</f>
        <v>1</v>
      </c>
      <c r="AY1329">
        <f>IF(OR('Main Data'!Y1329="Yes",'Main Data'!Z1329="Yes"),1,0)</f>
        <v>0</v>
      </c>
      <c r="AZ1329">
        <f>IF('Main Data'!AR1329="Yes",1,0)</f>
        <v>0</v>
      </c>
      <c r="BA1329">
        <f>IF('Main Data'!AS1329="Yes",1,0)</f>
        <v>0</v>
      </c>
      <c r="BB1329">
        <f>IF('Main Data'!AG1329="Yes",1,0)</f>
        <v>0</v>
      </c>
      <c r="BC1329">
        <f>IF('Main Data'!AB1329="Yes",1,0)</f>
        <v>0</v>
      </c>
      <c r="BD1329">
        <f>IF('Main Data'!AA1329="Yes",1,0)</f>
        <v>0</v>
      </c>
      <c r="BE1329">
        <f>IF('Main Data'!AC1329="Yes",1,0)</f>
        <v>0</v>
      </c>
      <c r="BF1329">
        <f>IF('Main Data'!AF1329="Yes",1,0)</f>
        <v>0</v>
      </c>
      <c r="BG1329">
        <f>IF(OR('Main Data'!AI1329="Yes",'Main Data'!AL1329="Yes"),1,0)</f>
        <v>0</v>
      </c>
      <c r="BH1329">
        <f>IF('Main Data'!AJ1329="Yes",1,0)</f>
        <v>0</v>
      </c>
      <c r="BI1329">
        <f>IF('Main Data'!AK1329="Yes",1,0)</f>
        <v>0</v>
      </c>
      <c r="BJ1329">
        <f>IF('Main Data'!AM1329="Yes",1,0)</f>
        <v>0</v>
      </c>
      <c r="BK1329">
        <f>IF('Main Data'!AQ1329="Yes",1,0)</f>
        <v>0</v>
      </c>
      <c r="BL1329" s="21">
        <f t="shared" si="121"/>
        <v>1</v>
      </c>
      <c r="BM1329" s="21">
        <f t="shared" si="122"/>
        <v>0</v>
      </c>
      <c r="BN1329" s="21">
        <f t="shared" si="123"/>
        <v>0</v>
      </c>
      <c r="BO1329" s="21">
        <f t="shared" si="124"/>
        <v>0</v>
      </c>
      <c r="BP1329" s="21">
        <f t="shared" si="125"/>
        <v>0</v>
      </c>
    </row>
    <row r="1330" spans="1:68" x14ac:dyDescent="0.2">
      <c r="A1330">
        <v>1326</v>
      </c>
      <c r="B1330" s="33">
        <f>'Main Data'!C1330</f>
        <v>43415</v>
      </c>
      <c r="C1330">
        <f>'Main Data'!D1330</f>
        <v>107</v>
      </c>
      <c r="D1330" s="26">
        <f>'Main Data'!E1330</f>
        <v>1000</v>
      </c>
      <c r="E1330" s="26">
        <f>'Main Data'!F1330</f>
        <v>1250</v>
      </c>
      <c r="F1330" s="34">
        <f t="shared" si="120"/>
        <v>6.9077552789821368</v>
      </c>
      <c r="G1330">
        <f>IF('Main Data'!H1330="AP",1,0)</f>
        <v>0</v>
      </c>
      <c r="H1330">
        <f>IF('Main Data'!H1330="Blancpain",1,0)</f>
        <v>0</v>
      </c>
      <c r="I1330">
        <f>IF('Main Data'!H1330="Breguet",1,0)</f>
        <v>0</v>
      </c>
      <c r="J1330">
        <f>IF('Main Data'!H1330="Breitling",1,0)</f>
        <v>0</v>
      </c>
      <c r="K1330">
        <f>IF('Main Data'!H1330="Cartier",1,0)</f>
        <v>0</v>
      </c>
      <c r="L1330">
        <f>IF('Main Data'!H1330="Gallet",1,0)</f>
        <v>0</v>
      </c>
      <c r="M1330">
        <f>IF('Main Data'!H1330="Girard Perregaux",1,0)</f>
        <v>0</v>
      </c>
      <c r="N1330">
        <f>IF('Main Data'!H1330="Gubelin",1,0)</f>
        <v>0</v>
      </c>
      <c r="O1330">
        <f>IF('Main Data'!H1330="Heuer",1,0)</f>
        <v>0</v>
      </c>
      <c r="P1330">
        <f>IF('Main Data'!H1330="IWC",1,0)</f>
        <v>0</v>
      </c>
      <c r="Q1330">
        <f>IF('Main Data'!H1330="JLC",1,0)</f>
        <v>0</v>
      </c>
      <c r="R1330">
        <f>IF('Main Data'!H1330="Longines",1,0)</f>
        <v>0</v>
      </c>
      <c r="S1330">
        <f>IF('Main Data'!H1330="Movado",1,0)</f>
        <v>0</v>
      </c>
      <c r="T1330">
        <f>IF('Main Data'!H1330="Omega",1,0)</f>
        <v>0</v>
      </c>
      <c r="U1330">
        <f>IF('Main Data'!H1330="Panerai",1,0)</f>
        <v>0</v>
      </c>
      <c r="V1330">
        <f>IF('Main Data'!H1330="Patek",1,0)</f>
        <v>0</v>
      </c>
      <c r="W1330">
        <f>IF('Main Data'!H1330="Rolex",1,0)</f>
        <v>1</v>
      </c>
      <c r="X1330">
        <f>IF('Main Data'!H1330="Tudor",1,0)</f>
        <v>0</v>
      </c>
      <c r="Y1330">
        <f>IF('Main Data'!H1330="Ulysse Nardin",1,0)</f>
        <v>0</v>
      </c>
      <c r="Z1330">
        <f>IF('Main Data'!H1330="Universal Geneve",1,0)</f>
        <v>0</v>
      </c>
      <c r="AA1330">
        <f>IF('Main Data'!H1330="Vacheron",1,0)</f>
        <v>0</v>
      </c>
      <c r="AB1330">
        <f>IF('Main Data'!H1330="Zenith",1,0)</f>
        <v>0</v>
      </c>
      <c r="AC1330">
        <f>IF('Main Data'!J1330="Stainless Steel",1,0)</f>
        <v>0</v>
      </c>
      <c r="AD1330">
        <f>IF('Main Data'!J1330="Two-tone",1,0)</f>
        <v>1</v>
      </c>
      <c r="AE1330">
        <f>IF(OR('Main Data'!J1330="YG 18K",'Main Data'!J1330="YG &lt;18K",'Main Data'!J1330="PG 18K",'Main Data'!J1330="PG &lt;18K",'Main Data'!J1330="WG 18K",'Main Data'!J1330="Mixes of 18K",'Main Data'!J1330="Mixes &lt;18K"),1,0)</f>
        <v>0</v>
      </c>
      <c r="AF1330">
        <f>IF('Main Data'!J1330="Platinum",1,0)</f>
        <v>0</v>
      </c>
      <c r="AG1330">
        <f>IF(OR('Main Data'!J1330="PVD",'Main Data'!J1330="Gold Plate",'Main Data'!J1330="Other"),1,0)</f>
        <v>0</v>
      </c>
      <c r="AH1330">
        <f>IF('Main Data'!N1330="Stainless Steel",1,0)</f>
        <v>0</v>
      </c>
      <c r="AI1330">
        <f>IF('Main Data'!N1330="Leather",1,0)</f>
        <v>1</v>
      </c>
      <c r="AJ1330">
        <f>IF('Main Data'!N1330="Two-tone",1,0)</f>
        <v>0</v>
      </c>
      <c r="AK1330">
        <f>IF(OR('Main Data'!N1330="YG 18K",'Main Data'!N1330="PG 18K",'Main Data'!N1330="WG 18K",'Main Data'!N1330="Mixes of 18K"),1,0)</f>
        <v>0</v>
      </c>
      <c r="AL1330">
        <f>IF(OR(,'Main Data'!N1330="PVD",'Main Data'!N1330="Gold plate"),1,0)</f>
        <v>0</v>
      </c>
      <c r="AM1330">
        <f>IF(OR('Main Data'!AV1330="Yes",'Main Data'!AW1330="Yes",'Main Data'!AU1330="Yes"),1,0)</f>
        <v>0</v>
      </c>
      <c r="AN1330">
        <f>IF(OR(ISTEXT('Main Data'!AX1330), ISTEXT('Main Data'!AY1330)),1,0)</f>
        <v>0</v>
      </c>
      <c r="AO1330">
        <f>IF('Main Data'!AZ1330="Yes",1,0)</f>
        <v>0</v>
      </c>
      <c r="AP1330">
        <f>IF('Main Data'!BA1330="Yes",1,0)</f>
        <v>0</v>
      </c>
      <c r="AQ1330">
        <f>IF('Main Data'!BD1330="Yes",1,0)</f>
        <v>0</v>
      </c>
      <c r="AR1330">
        <f>IF('Main Data'!BE1330="A",1,0)</f>
        <v>0</v>
      </c>
      <c r="AS1330">
        <f>IF('Main Data'!BE1330="AA",1,0)</f>
        <v>1</v>
      </c>
      <c r="AT1330">
        <f>IF('Main Data'!BE1330="AAA",1,0)</f>
        <v>0</v>
      </c>
      <c r="AU1330">
        <f>IF('Main Data'!BE1330="AAAA",1,0)</f>
        <v>0</v>
      </c>
      <c r="AV1330">
        <f>IF('Main Data'!P1330="Yes",1,0)</f>
        <v>0</v>
      </c>
      <c r="AW1330">
        <f>IF('Main Data'!AP1330="Yes",1,0)</f>
        <v>0</v>
      </c>
      <c r="AX1330">
        <f>IF(OR('Main Data'!V1330="Yes", 'Main Data'!W1330="Yes",'Main Data'!X1330="Yes"),1,0)</f>
        <v>1</v>
      </c>
      <c r="AY1330">
        <f>IF(OR('Main Data'!Y1330="Yes",'Main Data'!Z1330="Yes"),1,0)</f>
        <v>0</v>
      </c>
      <c r="AZ1330">
        <f>IF('Main Data'!AR1330="Yes",1,0)</f>
        <v>0</v>
      </c>
      <c r="BA1330">
        <f>IF('Main Data'!AS1330="Yes",1,0)</f>
        <v>0</v>
      </c>
      <c r="BB1330">
        <f>IF('Main Data'!AG1330="Yes",1,0)</f>
        <v>0</v>
      </c>
      <c r="BC1330">
        <f>IF('Main Data'!AB1330="Yes",1,0)</f>
        <v>0</v>
      </c>
      <c r="BD1330">
        <f>IF('Main Data'!AA1330="Yes",1,0)</f>
        <v>0</v>
      </c>
      <c r="BE1330">
        <f>IF('Main Data'!AC1330="Yes",1,0)</f>
        <v>0</v>
      </c>
      <c r="BF1330">
        <f>IF('Main Data'!AF1330="Yes",1,0)</f>
        <v>0</v>
      </c>
      <c r="BG1330">
        <f>IF(OR('Main Data'!AI1330="Yes",'Main Data'!AL1330="Yes"),1,0)</f>
        <v>0</v>
      </c>
      <c r="BH1330">
        <f>IF('Main Data'!AJ1330="Yes",1,0)</f>
        <v>0</v>
      </c>
      <c r="BI1330">
        <f>IF('Main Data'!AK1330="Yes",1,0)</f>
        <v>0</v>
      </c>
      <c r="BJ1330">
        <f>IF('Main Data'!AM1330="Yes",1,0)</f>
        <v>0</v>
      </c>
      <c r="BK1330">
        <f>IF('Main Data'!AQ1330="Yes",1,0)</f>
        <v>0</v>
      </c>
      <c r="BL1330" s="21">
        <f t="shared" si="121"/>
        <v>1</v>
      </c>
      <c r="BM1330" s="21">
        <f t="shared" si="122"/>
        <v>0</v>
      </c>
      <c r="BN1330" s="21">
        <f t="shared" si="123"/>
        <v>0</v>
      </c>
      <c r="BO1330" s="21">
        <f t="shared" si="124"/>
        <v>0</v>
      </c>
      <c r="BP1330" s="21">
        <f t="shared" si="125"/>
        <v>0</v>
      </c>
    </row>
    <row r="1331" spans="1:68" x14ac:dyDescent="0.2">
      <c r="A1331">
        <v>1327</v>
      </c>
      <c r="B1331" s="33">
        <f>'Main Data'!C1331</f>
        <v>43415</v>
      </c>
      <c r="C1331">
        <f>'Main Data'!D1331</f>
        <v>109</v>
      </c>
      <c r="D1331" s="26">
        <f>'Main Data'!E1331</f>
        <v>2600</v>
      </c>
      <c r="E1331" s="26">
        <f>'Main Data'!F1331</f>
        <v>3250</v>
      </c>
      <c r="F1331" s="34">
        <f t="shared" si="120"/>
        <v>7.8632667240095735</v>
      </c>
      <c r="G1331">
        <f>IF('Main Data'!H1331="AP",1,0)</f>
        <v>0</v>
      </c>
      <c r="H1331">
        <f>IF('Main Data'!H1331="Blancpain",1,0)</f>
        <v>0</v>
      </c>
      <c r="I1331">
        <f>IF('Main Data'!H1331="Breguet",1,0)</f>
        <v>0</v>
      </c>
      <c r="J1331">
        <f>IF('Main Data'!H1331="Breitling",1,0)</f>
        <v>0</v>
      </c>
      <c r="K1331">
        <f>IF('Main Data'!H1331="Cartier",1,0)</f>
        <v>0</v>
      </c>
      <c r="L1331">
        <f>IF('Main Data'!H1331="Gallet",1,0)</f>
        <v>0</v>
      </c>
      <c r="M1331">
        <f>IF('Main Data'!H1331="Girard Perregaux",1,0)</f>
        <v>0</v>
      </c>
      <c r="N1331">
        <f>IF('Main Data'!H1331="Gubelin",1,0)</f>
        <v>0</v>
      </c>
      <c r="O1331">
        <f>IF('Main Data'!H1331="Heuer",1,0)</f>
        <v>0</v>
      </c>
      <c r="P1331">
        <f>IF('Main Data'!H1331="IWC",1,0)</f>
        <v>0</v>
      </c>
      <c r="Q1331">
        <f>IF('Main Data'!H1331="JLC",1,0)</f>
        <v>0</v>
      </c>
      <c r="R1331">
        <f>IF('Main Data'!H1331="Longines",1,0)</f>
        <v>0</v>
      </c>
      <c r="S1331">
        <f>IF('Main Data'!H1331="Movado",1,0)</f>
        <v>0</v>
      </c>
      <c r="T1331">
        <f>IF('Main Data'!H1331="Omega",1,0)</f>
        <v>0</v>
      </c>
      <c r="U1331">
        <f>IF('Main Data'!H1331="Panerai",1,0)</f>
        <v>0</v>
      </c>
      <c r="V1331">
        <f>IF('Main Data'!H1331="Patek",1,0)</f>
        <v>0</v>
      </c>
      <c r="W1331">
        <f>IF('Main Data'!H1331="Rolex",1,0)</f>
        <v>1</v>
      </c>
      <c r="X1331">
        <f>IF('Main Data'!H1331="Tudor",1,0)</f>
        <v>0</v>
      </c>
      <c r="Y1331">
        <f>IF('Main Data'!H1331="Ulysse Nardin",1,0)</f>
        <v>0</v>
      </c>
      <c r="Z1331">
        <f>IF('Main Data'!H1331="Universal Geneve",1,0)</f>
        <v>0</v>
      </c>
      <c r="AA1331">
        <f>IF('Main Data'!H1331="Vacheron",1,0)</f>
        <v>0</v>
      </c>
      <c r="AB1331">
        <f>IF('Main Data'!H1331="Zenith",1,0)</f>
        <v>0</v>
      </c>
      <c r="AC1331">
        <f>IF('Main Data'!J1331="Stainless Steel",1,0)</f>
        <v>0</v>
      </c>
      <c r="AD1331">
        <f>IF('Main Data'!J1331="Two-tone",1,0)</f>
        <v>1</v>
      </c>
      <c r="AE1331">
        <f>IF(OR('Main Data'!J1331="YG 18K",'Main Data'!J1331="YG &lt;18K",'Main Data'!J1331="PG 18K",'Main Data'!J1331="PG &lt;18K",'Main Data'!J1331="WG 18K",'Main Data'!J1331="Mixes of 18K",'Main Data'!J1331="Mixes &lt;18K"),1,0)</f>
        <v>0</v>
      </c>
      <c r="AF1331">
        <f>IF('Main Data'!J1331="Platinum",1,0)</f>
        <v>0</v>
      </c>
      <c r="AG1331">
        <f>IF(OR('Main Data'!J1331="PVD",'Main Data'!J1331="Gold Plate",'Main Data'!J1331="Other"),1,0)</f>
        <v>0</v>
      </c>
      <c r="AH1331">
        <f>IF('Main Data'!N1331="Stainless Steel",1,0)</f>
        <v>0</v>
      </c>
      <c r="AI1331">
        <f>IF('Main Data'!N1331="Leather",1,0)</f>
        <v>0</v>
      </c>
      <c r="AJ1331">
        <f>IF('Main Data'!N1331="Two-tone",1,0)</f>
        <v>1</v>
      </c>
      <c r="AK1331">
        <f>IF(OR('Main Data'!N1331="YG 18K",'Main Data'!N1331="PG 18K",'Main Data'!N1331="WG 18K",'Main Data'!N1331="Mixes of 18K"),1,0)</f>
        <v>0</v>
      </c>
      <c r="AL1331">
        <f>IF(OR(,'Main Data'!N1331="PVD",'Main Data'!N1331="Gold plate"),1,0)</f>
        <v>0</v>
      </c>
      <c r="AM1331">
        <f>IF(OR('Main Data'!AV1331="Yes",'Main Data'!AW1331="Yes",'Main Data'!AU1331="Yes"),1,0)</f>
        <v>0</v>
      </c>
      <c r="AN1331">
        <f>IF(OR(ISTEXT('Main Data'!AX1331), ISTEXT('Main Data'!AY1331)),1,0)</f>
        <v>0</v>
      </c>
      <c r="AO1331">
        <f>IF('Main Data'!AZ1331="Yes",1,0)</f>
        <v>0</v>
      </c>
      <c r="AP1331">
        <f>IF('Main Data'!BA1331="Yes",1,0)</f>
        <v>0</v>
      </c>
      <c r="AQ1331">
        <f>IF('Main Data'!BD1331="Yes",1,0)</f>
        <v>0</v>
      </c>
      <c r="AR1331">
        <f>IF('Main Data'!BE1331="A",1,0)</f>
        <v>0</v>
      </c>
      <c r="AS1331">
        <f>IF('Main Data'!BE1331="AA",1,0)</f>
        <v>1</v>
      </c>
      <c r="AT1331">
        <f>IF('Main Data'!BE1331="AAA",1,0)</f>
        <v>0</v>
      </c>
      <c r="AU1331">
        <f>IF('Main Data'!BE1331="AAAA",1,0)</f>
        <v>0</v>
      </c>
      <c r="AV1331">
        <f>IF('Main Data'!P1331="Yes",1,0)</f>
        <v>0</v>
      </c>
      <c r="AW1331">
        <f>IF('Main Data'!AP1331="Yes",1,0)</f>
        <v>0</v>
      </c>
      <c r="AX1331">
        <f>IF(OR('Main Data'!V1331="Yes", 'Main Data'!W1331="Yes",'Main Data'!X1331="Yes"),1,0)</f>
        <v>1</v>
      </c>
      <c r="AY1331">
        <f>IF(OR('Main Data'!Y1331="Yes",'Main Data'!Z1331="Yes"),1,0)</f>
        <v>0</v>
      </c>
      <c r="AZ1331">
        <f>IF('Main Data'!AR1331="Yes",1,0)</f>
        <v>0</v>
      </c>
      <c r="BA1331">
        <f>IF('Main Data'!AS1331="Yes",1,0)</f>
        <v>0</v>
      </c>
      <c r="BB1331">
        <f>IF('Main Data'!AG1331="Yes",1,0)</f>
        <v>0</v>
      </c>
      <c r="BC1331">
        <f>IF('Main Data'!AB1331="Yes",1,0)</f>
        <v>0</v>
      </c>
      <c r="BD1331">
        <f>IF('Main Data'!AA1331="Yes",1,0)</f>
        <v>0</v>
      </c>
      <c r="BE1331">
        <f>IF('Main Data'!AC1331="Yes",1,0)</f>
        <v>0</v>
      </c>
      <c r="BF1331">
        <f>IF('Main Data'!AF1331="Yes",1,0)</f>
        <v>0</v>
      </c>
      <c r="BG1331">
        <f>IF(OR('Main Data'!AI1331="Yes",'Main Data'!AL1331="Yes"),1,0)</f>
        <v>0</v>
      </c>
      <c r="BH1331">
        <f>IF('Main Data'!AJ1331="Yes",1,0)</f>
        <v>0</v>
      </c>
      <c r="BI1331">
        <f>IF('Main Data'!AK1331="Yes",1,0)</f>
        <v>0</v>
      </c>
      <c r="BJ1331">
        <f>IF('Main Data'!AM1331="Yes",1,0)</f>
        <v>0</v>
      </c>
      <c r="BK1331">
        <f>IF('Main Data'!AQ1331="Yes",1,0)</f>
        <v>0</v>
      </c>
      <c r="BL1331" s="21">
        <f t="shared" si="121"/>
        <v>1</v>
      </c>
      <c r="BM1331" s="21">
        <f t="shared" si="122"/>
        <v>0</v>
      </c>
      <c r="BN1331" s="21">
        <f t="shared" si="123"/>
        <v>0</v>
      </c>
      <c r="BO1331" s="21">
        <f t="shared" si="124"/>
        <v>0</v>
      </c>
      <c r="BP1331" s="21">
        <f t="shared" si="125"/>
        <v>0</v>
      </c>
    </row>
    <row r="1332" spans="1:68" x14ac:dyDescent="0.2">
      <c r="A1332">
        <v>1328</v>
      </c>
      <c r="B1332" s="33">
        <f>'Main Data'!C1332</f>
        <v>43415</v>
      </c>
      <c r="C1332">
        <f>'Main Data'!D1332</f>
        <v>110</v>
      </c>
      <c r="D1332" s="26">
        <f>'Main Data'!E1332</f>
        <v>12500</v>
      </c>
      <c r="E1332" s="26">
        <f>'Main Data'!F1332</f>
        <v>15625</v>
      </c>
      <c r="F1332" s="34">
        <f t="shared" si="120"/>
        <v>9.4334839232903924</v>
      </c>
      <c r="G1332">
        <f>IF('Main Data'!H1332="AP",1,0)</f>
        <v>0</v>
      </c>
      <c r="H1332">
        <f>IF('Main Data'!H1332="Blancpain",1,0)</f>
        <v>0</v>
      </c>
      <c r="I1332">
        <f>IF('Main Data'!H1332="Breguet",1,0)</f>
        <v>0</v>
      </c>
      <c r="J1332">
        <f>IF('Main Data'!H1332="Breitling",1,0)</f>
        <v>0</v>
      </c>
      <c r="K1332">
        <f>IF('Main Data'!H1332="Cartier",1,0)</f>
        <v>0</v>
      </c>
      <c r="L1332">
        <f>IF('Main Data'!H1332="Gallet",1,0)</f>
        <v>0</v>
      </c>
      <c r="M1332">
        <f>IF('Main Data'!H1332="Girard Perregaux",1,0)</f>
        <v>0</v>
      </c>
      <c r="N1332">
        <f>IF('Main Data'!H1332="Gubelin",1,0)</f>
        <v>0</v>
      </c>
      <c r="O1332">
        <f>IF('Main Data'!H1332="Heuer",1,0)</f>
        <v>0</v>
      </c>
      <c r="P1332">
        <f>IF('Main Data'!H1332="IWC",1,0)</f>
        <v>0</v>
      </c>
      <c r="Q1332">
        <f>IF('Main Data'!H1332="JLC",1,0)</f>
        <v>0</v>
      </c>
      <c r="R1332">
        <f>IF('Main Data'!H1332="Longines",1,0)</f>
        <v>0</v>
      </c>
      <c r="S1332">
        <f>IF('Main Data'!H1332="Movado",1,0)</f>
        <v>0</v>
      </c>
      <c r="T1332">
        <f>IF('Main Data'!H1332="Omega",1,0)</f>
        <v>0</v>
      </c>
      <c r="U1332">
        <f>IF('Main Data'!H1332="Panerai",1,0)</f>
        <v>0</v>
      </c>
      <c r="V1332">
        <f>IF('Main Data'!H1332="Patek",1,0)</f>
        <v>0</v>
      </c>
      <c r="W1332">
        <f>IF('Main Data'!H1332="Rolex",1,0)</f>
        <v>1</v>
      </c>
      <c r="X1332">
        <f>IF('Main Data'!H1332="Tudor",1,0)</f>
        <v>0</v>
      </c>
      <c r="Y1332">
        <f>IF('Main Data'!H1332="Ulysse Nardin",1,0)</f>
        <v>0</v>
      </c>
      <c r="Z1332">
        <f>IF('Main Data'!H1332="Universal Geneve",1,0)</f>
        <v>0</v>
      </c>
      <c r="AA1332">
        <f>IF('Main Data'!H1332="Vacheron",1,0)</f>
        <v>0</v>
      </c>
      <c r="AB1332">
        <f>IF('Main Data'!H1332="Zenith",1,0)</f>
        <v>0</v>
      </c>
      <c r="AC1332">
        <f>IF('Main Data'!J1332="Stainless Steel",1,0)</f>
        <v>0</v>
      </c>
      <c r="AD1332">
        <f>IF('Main Data'!J1332="Two-tone",1,0)</f>
        <v>0</v>
      </c>
      <c r="AE1332">
        <f>IF(OR('Main Data'!J1332="YG 18K",'Main Data'!J1332="YG &lt;18K",'Main Data'!J1332="PG 18K",'Main Data'!J1332="PG &lt;18K",'Main Data'!J1332="WG 18K",'Main Data'!J1332="Mixes of 18K",'Main Data'!J1332="Mixes &lt;18K"),1,0)</f>
        <v>1</v>
      </c>
      <c r="AF1332">
        <f>IF('Main Data'!J1332="Platinum",1,0)</f>
        <v>0</v>
      </c>
      <c r="AG1332">
        <f>IF(OR('Main Data'!J1332="PVD",'Main Data'!J1332="Gold Plate",'Main Data'!J1332="Other"),1,0)</f>
        <v>0</v>
      </c>
      <c r="AH1332">
        <f>IF('Main Data'!N1332="Stainless Steel",1,0)</f>
        <v>0</v>
      </c>
      <c r="AI1332">
        <f>IF('Main Data'!N1332="Leather",1,0)</f>
        <v>0</v>
      </c>
      <c r="AJ1332">
        <f>IF('Main Data'!N1332="Two-tone",1,0)</f>
        <v>0</v>
      </c>
      <c r="AK1332">
        <f>IF(OR('Main Data'!N1332="YG 18K",'Main Data'!N1332="PG 18K",'Main Data'!N1332="WG 18K",'Main Data'!N1332="Mixes of 18K"),1,0)</f>
        <v>1</v>
      </c>
      <c r="AL1332">
        <f>IF(OR(,'Main Data'!N1332="PVD",'Main Data'!N1332="Gold plate"),1,0)</f>
        <v>0</v>
      </c>
      <c r="AM1332">
        <f>IF(OR('Main Data'!AV1332="Yes",'Main Data'!AW1332="Yes",'Main Data'!AU1332="Yes"),1,0)</f>
        <v>0</v>
      </c>
      <c r="AN1332">
        <f>IF(OR(ISTEXT('Main Data'!AX1332), ISTEXT('Main Data'!AY1332)),1,0)</f>
        <v>0</v>
      </c>
      <c r="AO1332">
        <f>IF('Main Data'!AZ1332="Yes",1,0)</f>
        <v>0</v>
      </c>
      <c r="AP1332">
        <f>IF('Main Data'!BA1332="Yes",1,0)</f>
        <v>0</v>
      </c>
      <c r="AQ1332">
        <f>IF('Main Data'!BD1332="Yes",1,0)</f>
        <v>0</v>
      </c>
      <c r="AR1332">
        <f>IF('Main Data'!BE1332="A",1,0)</f>
        <v>0</v>
      </c>
      <c r="AS1332">
        <f>IF('Main Data'!BE1332="AA",1,0)</f>
        <v>0</v>
      </c>
      <c r="AT1332">
        <f>IF('Main Data'!BE1332="AAA",1,0)</f>
        <v>1</v>
      </c>
      <c r="AU1332">
        <f>IF('Main Data'!BE1332="AAAA",1,0)</f>
        <v>0</v>
      </c>
      <c r="AV1332">
        <f>IF('Main Data'!P1332="Yes",1,0)</f>
        <v>0</v>
      </c>
      <c r="AW1332">
        <f>IF('Main Data'!AP1332="Yes",1,0)</f>
        <v>0</v>
      </c>
      <c r="AX1332">
        <f>IF(OR('Main Data'!V1332="Yes", 'Main Data'!W1332="Yes",'Main Data'!X1332="Yes"),1,0)</f>
        <v>1</v>
      </c>
      <c r="AY1332">
        <f>IF(OR('Main Data'!Y1332="Yes",'Main Data'!Z1332="Yes"),1,0)</f>
        <v>0</v>
      </c>
      <c r="AZ1332">
        <f>IF('Main Data'!AR1332="Yes",1,0)</f>
        <v>0</v>
      </c>
      <c r="BA1332">
        <f>IF('Main Data'!AS1332="Yes",1,0)</f>
        <v>0</v>
      </c>
      <c r="BB1332">
        <f>IF('Main Data'!AG1332="Yes",1,0)</f>
        <v>0</v>
      </c>
      <c r="BC1332">
        <f>IF('Main Data'!AB1332="Yes",1,0)</f>
        <v>0</v>
      </c>
      <c r="BD1332">
        <f>IF('Main Data'!AA1332="Yes",1,0)</f>
        <v>0</v>
      </c>
      <c r="BE1332">
        <f>IF('Main Data'!AC1332="Yes",1,0)</f>
        <v>0</v>
      </c>
      <c r="BF1332">
        <f>IF('Main Data'!AF1332="Yes",1,0)</f>
        <v>0</v>
      </c>
      <c r="BG1332">
        <f>IF(OR('Main Data'!AI1332="Yes",'Main Data'!AL1332="Yes"),1,0)</f>
        <v>0</v>
      </c>
      <c r="BH1332">
        <f>IF('Main Data'!AJ1332="Yes",1,0)</f>
        <v>0</v>
      </c>
      <c r="BI1332">
        <f>IF('Main Data'!AK1332="Yes",1,0)</f>
        <v>0</v>
      </c>
      <c r="BJ1332">
        <f>IF('Main Data'!AM1332="Yes",1,0)</f>
        <v>0</v>
      </c>
      <c r="BK1332">
        <f>IF('Main Data'!AQ1332="Yes",1,0)</f>
        <v>0</v>
      </c>
      <c r="BL1332" s="21">
        <f t="shared" si="121"/>
        <v>1</v>
      </c>
      <c r="BM1332" s="21">
        <f t="shared" si="122"/>
        <v>0</v>
      </c>
      <c r="BN1332" s="21">
        <f t="shared" si="123"/>
        <v>0</v>
      </c>
      <c r="BO1332" s="21">
        <f t="shared" si="124"/>
        <v>0</v>
      </c>
      <c r="BP1332" s="21">
        <f t="shared" si="125"/>
        <v>0</v>
      </c>
    </row>
    <row r="1333" spans="1:68" x14ac:dyDescent="0.2">
      <c r="A1333">
        <v>1329</v>
      </c>
      <c r="B1333" s="33">
        <f>'Main Data'!C1333</f>
        <v>43415</v>
      </c>
      <c r="C1333">
        <f>'Main Data'!D1333</f>
        <v>114</v>
      </c>
      <c r="D1333" s="26">
        <f>'Main Data'!E1333</f>
        <v>7000</v>
      </c>
      <c r="E1333" s="26">
        <f>'Main Data'!F1333</f>
        <v>8750</v>
      </c>
      <c r="F1333" s="34">
        <f t="shared" si="120"/>
        <v>8.8536654280374503</v>
      </c>
      <c r="G1333">
        <f>IF('Main Data'!H1333="AP",1,0)</f>
        <v>0</v>
      </c>
      <c r="H1333">
        <f>IF('Main Data'!H1333="Blancpain",1,0)</f>
        <v>0</v>
      </c>
      <c r="I1333">
        <f>IF('Main Data'!H1333="Breguet",1,0)</f>
        <v>0</v>
      </c>
      <c r="J1333">
        <f>IF('Main Data'!H1333="Breitling",1,0)</f>
        <v>0</v>
      </c>
      <c r="K1333">
        <f>IF('Main Data'!H1333="Cartier",1,0)</f>
        <v>0</v>
      </c>
      <c r="L1333">
        <f>IF('Main Data'!H1333="Gallet",1,0)</f>
        <v>0</v>
      </c>
      <c r="M1333">
        <f>IF('Main Data'!H1333="Girard Perregaux",1,0)</f>
        <v>0</v>
      </c>
      <c r="N1333">
        <f>IF('Main Data'!H1333="Gubelin",1,0)</f>
        <v>0</v>
      </c>
      <c r="O1333">
        <f>IF('Main Data'!H1333="Heuer",1,0)</f>
        <v>0</v>
      </c>
      <c r="P1333">
        <f>IF('Main Data'!H1333="IWC",1,0)</f>
        <v>0</v>
      </c>
      <c r="Q1333">
        <f>IF('Main Data'!H1333="JLC",1,0)</f>
        <v>0</v>
      </c>
      <c r="R1333">
        <f>IF('Main Data'!H1333="Longines",1,0)</f>
        <v>0</v>
      </c>
      <c r="S1333">
        <f>IF('Main Data'!H1333="Movado",1,0)</f>
        <v>0</v>
      </c>
      <c r="T1333">
        <f>IF('Main Data'!H1333="Omega",1,0)</f>
        <v>0</v>
      </c>
      <c r="U1333">
        <f>IF('Main Data'!H1333="Panerai",1,0)</f>
        <v>0</v>
      </c>
      <c r="V1333">
        <f>IF('Main Data'!H1333="Patek",1,0)</f>
        <v>0</v>
      </c>
      <c r="W1333">
        <f>IF('Main Data'!H1333="Rolex",1,0)</f>
        <v>1</v>
      </c>
      <c r="X1333">
        <f>IF('Main Data'!H1333="Tudor",1,0)</f>
        <v>0</v>
      </c>
      <c r="Y1333">
        <f>IF('Main Data'!H1333="Ulysse Nardin",1,0)</f>
        <v>0</v>
      </c>
      <c r="Z1333">
        <f>IF('Main Data'!H1333="Universal Geneve",1,0)</f>
        <v>0</v>
      </c>
      <c r="AA1333">
        <f>IF('Main Data'!H1333="Vacheron",1,0)</f>
        <v>0</v>
      </c>
      <c r="AB1333">
        <f>IF('Main Data'!H1333="Zenith",1,0)</f>
        <v>0</v>
      </c>
      <c r="AC1333">
        <f>IF('Main Data'!J1333="Stainless Steel",1,0)</f>
        <v>1</v>
      </c>
      <c r="AD1333">
        <f>IF('Main Data'!J1333="Two-tone",1,0)</f>
        <v>0</v>
      </c>
      <c r="AE1333">
        <f>IF(OR('Main Data'!J1333="YG 18K",'Main Data'!J1333="YG &lt;18K",'Main Data'!J1333="PG 18K",'Main Data'!J1333="PG &lt;18K",'Main Data'!J1333="WG 18K",'Main Data'!J1333="Mixes of 18K",'Main Data'!J1333="Mixes &lt;18K"),1,0)</f>
        <v>0</v>
      </c>
      <c r="AF1333">
        <f>IF('Main Data'!J1333="Platinum",1,0)</f>
        <v>0</v>
      </c>
      <c r="AG1333">
        <f>IF(OR('Main Data'!J1333="PVD",'Main Data'!J1333="Gold Plate",'Main Data'!J1333="Other"),1,0)</f>
        <v>0</v>
      </c>
      <c r="AH1333">
        <f>IF('Main Data'!N1333="Stainless Steel",1,0)</f>
        <v>0</v>
      </c>
      <c r="AI1333">
        <f>IF('Main Data'!N1333="Leather",1,0)</f>
        <v>1</v>
      </c>
      <c r="AJ1333">
        <f>IF('Main Data'!N1333="Two-tone",1,0)</f>
        <v>0</v>
      </c>
      <c r="AK1333">
        <f>IF(OR('Main Data'!N1333="YG 18K",'Main Data'!N1333="PG 18K",'Main Data'!N1333="WG 18K",'Main Data'!N1333="Mixes of 18K"),1,0)</f>
        <v>0</v>
      </c>
      <c r="AL1333">
        <f>IF(OR(,'Main Data'!N1333="PVD",'Main Data'!N1333="Gold plate"),1,0)</f>
        <v>0</v>
      </c>
      <c r="AM1333">
        <f>IF(OR('Main Data'!AV1333="Yes",'Main Data'!AW1333="Yes",'Main Data'!AU1333="Yes"),1,0)</f>
        <v>0</v>
      </c>
      <c r="AN1333">
        <f>IF(OR(ISTEXT('Main Data'!AX1333), ISTEXT('Main Data'!AY1333)),1,0)</f>
        <v>0</v>
      </c>
      <c r="AO1333">
        <f>IF('Main Data'!AZ1333="Yes",1,0)</f>
        <v>0</v>
      </c>
      <c r="AP1333">
        <f>IF('Main Data'!BA1333="Yes",1,0)</f>
        <v>0</v>
      </c>
      <c r="AQ1333">
        <f>IF('Main Data'!BD1333="Yes",1,0)</f>
        <v>0</v>
      </c>
      <c r="AR1333">
        <f>IF('Main Data'!BE1333="A",1,0)</f>
        <v>0</v>
      </c>
      <c r="AS1333">
        <f>IF('Main Data'!BE1333="AA",1,0)</f>
        <v>1</v>
      </c>
      <c r="AT1333">
        <f>IF('Main Data'!BE1333="AAA",1,0)</f>
        <v>0</v>
      </c>
      <c r="AU1333">
        <f>IF('Main Data'!BE1333="AAAA",1,0)</f>
        <v>0</v>
      </c>
      <c r="AV1333">
        <f>IF('Main Data'!P1333="Yes",1,0)</f>
        <v>1</v>
      </c>
      <c r="AW1333">
        <f>IF('Main Data'!AP1333="Yes",1,0)</f>
        <v>0</v>
      </c>
      <c r="AX1333">
        <f>IF(OR('Main Data'!V1333="Yes", 'Main Data'!W1333="Yes",'Main Data'!X1333="Yes"),1,0)</f>
        <v>0</v>
      </c>
      <c r="AY1333">
        <f>IF(OR('Main Data'!Y1333="Yes",'Main Data'!Z1333="Yes"),1,0)</f>
        <v>0</v>
      </c>
      <c r="AZ1333">
        <f>IF('Main Data'!AR1333="Yes",1,0)</f>
        <v>0</v>
      </c>
      <c r="BA1333">
        <f>IF('Main Data'!AS1333="Yes",1,0)</f>
        <v>0</v>
      </c>
      <c r="BB1333">
        <f>IF('Main Data'!AG1333="Yes",1,0)</f>
        <v>0</v>
      </c>
      <c r="BC1333">
        <f>IF('Main Data'!AB1333="Yes",1,0)</f>
        <v>0</v>
      </c>
      <c r="BD1333">
        <f>IF('Main Data'!AA1333="Yes",1,0)</f>
        <v>1</v>
      </c>
      <c r="BE1333">
        <f>IF('Main Data'!AC1333="Yes",1,0)</f>
        <v>0</v>
      </c>
      <c r="BF1333">
        <f>IF('Main Data'!AF1333="Yes",1,0)</f>
        <v>0</v>
      </c>
      <c r="BG1333">
        <f>IF(OR('Main Data'!AI1333="Yes",'Main Data'!AL1333="Yes"),1,0)</f>
        <v>0</v>
      </c>
      <c r="BH1333">
        <f>IF('Main Data'!AJ1333="Yes",1,0)</f>
        <v>0</v>
      </c>
      <c r="BI1333">
        <f>IF('Main Data'!AK1333="Yes",1,0)</f>
        <v>0</v>
      </c>
      <c r="BJ1333">
        <f>IF('Main Data'!AM1333="Yes",1,0)</f>
        <v>0</v>
      </c>
      <c r="BK1333">
        <f>IF('Main Data'!AQ1333="Yes",1,0)</f>
        <v>0</v>
      </c>
      <c r="BL1333" s="21">
        <f t="shared" si="121"/>
        <v>1</v>
      </c>
      <c r="BM1333" s="21">
        <f t="shared" si="122"/>
        <v>0</v>
      </c>
      <c r="BN1333" s="21">
        <f t="shared" si="123"/>
        <v>0</v>
      </c>
      <c r="BO1333" s="21">
        <f t="shared" si="124"/>
        <v>0</v>
      </c>
      <c r="BP1333" s="21">
        <f t="shared" si="125"/>
        <v>0</v>
      </c>
    </row>
    <row r="1334" spans="1:68" x14ac:dyDescent="0.2">
      <c r="A1334">
        <v>1330</v>
      </c>
      <c r="B1334" s="33">
        <f>'Main Data'!C1334</f>
        <v>43415</v>
      </c>
      <c r="C1334">
        <f>'Main Data'!D1334</f>
        <v>115</v>
      </c>
      <c r="D1334" s="26">
        <f>'Main Data'!E1334</f>
        <v>7000</v>
      </c>
      <c r="E1334" s="26">
        <f>'Main Data'!F1334</f>
        <v>8750</v>
      </c>
      <c r="F1334" s="34">
        <f t="shared" si="120"/>
        <v>8.8536654280374503</v>
      </c>
      <c r="G1334">
        <f>IF('Main Data'!H1334="AP",1,0)</f>
        <v>0</v>
      </c>
      <c r="H1334">
        <f>IF('Main Data'!H1334="Blancpain",1,0)</f>
        <v>0</v>
      </c>
      <c r="I1334">
        <f>IF('Main Data'!H1334="Breguet",1,0)</f>
        <v>0</v>
      </c>
      <c r="J1334">
        <f>IF('Main Data'!H1334="Breitling",1,0)</f>
        <v>0</v>
      </c>
      <c r="K1334">
        <f>IF('Main Data'!H1334="Cartier",1,0)</f>
        <v>0</v>
      </c>
      <c r="L1334">
        <f>IF('Main Data'!H1334="Gallet",1,0)</f>
        <v>0</v>
      </c>
      <c r="M1334">
        <f>IF('Main Data'!H1334="Girard Perregaux",1,0)</f>
        <v>0</v>
      </c>
      <c r="N1334">
        <f>IF('Main Data'!H1334="Gubelin",1,0)</f>
        <v>0</v>
      </c>
      <c r="O1334">
        <f>IF('Main Data'!H1334="Heuer",1,0)</f>
        <v>0</v>
      </c>
      <c r="P1334">
        <f>IF('Main Data'!H1334="IWC",1,0)</f>
        <v>0</v>
      </c>
      <c r="Q1334">
        <f>IF('Main Data'!H1334="JLC",1,0)</f>
        <v>0</v>
      </c>
      <c r="R1334">
        <f>IF('Main Data'!H1334="Longines",1,0)</f>
        <v>0</v>
      </c>
      <c r="S1334">
        <f>IF('Main Data'!H1334="Movado",1,0)</f>
        <v>0</v>
      </c>
      <c r="T1334">
        <f>IF('Main Data'!H1334="Omega",1,0)</f>
        <v>0</v>
      </c>
      <c r="U1334">
        <f>IF('Main Data'!H1334="Panerai",1,0)</f>
        <v>0</v>
      </c>
      <c r="V1334">
        <f>IF('Main Data'!H1334="Patek",1,0)</f>
        <v>0</v>
      </c>
      <c r="W1334">
        <f>IF('Main Data'!H1334="Rolex",1,0)</f>
        <v>1</v>
      </c>
      <c r="X1334">
        <f>IF('Main Data'!H1334="Tudor",1,0)</f>
        <v>0</v>
      </c>
      <c r="Y1334">
        <f>IF('Main Data'!H1334="Ulysse Nardin",1,0)</f>
        <v>0</v>
      </c>
      <c r="Z1334">
        <f>IF('Main Data'!H1334="Universal Geneve",1,0)</f>
        <v>0</v>
      </c>
      <c r="AA1334">
        <f>IF('Main Data'!H1334="Vacheron",1,0)</f>
        <v>0</v>
      </c>
      <c r="AB1334">
        <f>IF('Main Data'!H1334="Zenith",1,0)</f>
        <v>0</v>
      </c>
      <c r="AC1334">
        <f>IF('Main Data'!J1334="Stainless Steel",1,0)</f>
        <v>1</v>
      </c>
      <c r="AD1334">
        <f>IF('Main Data'!J1334="Two-tone",1,0)</f>
        <v>0</v>
      </c>
      <c r="AE1334">
        <f>IF(OR('Main Data'!J1334="YG 18K",'Main Data'!J1334="YG &lt;18K",'Main Data'!J1334="PG 18K",'Main Data'!J1334="PG &lt;18K",'Main Data'!J1334="WG 18K",'Main Data'!J1334="Mixes of 18K",'Main Data'!J1334="Mixes &lt;18K"),1,0)</f>
        <v>0</v>
      </c>
      <c r="AF1334">
        <f>IF('Main Data'!J1334="Platinum",1,0)</f>
        <v>0</v>
      </c>
      <c r="AG1334">
        <f>IF(OR('Main Data'!J1334="PVD",'Main Data'!J1334="Gold Plate",'Main Data'!J1334="Other"),1,0)</f>
        <v>0</v>
      </c>
      <c r="AH1334">
        <f>IF('Main Data'!N1334="Stainless Steel",1,0)</f>
        <v>1</v>
      </c>
      <c r="AI1334">
        <f>IF('Main Data'!N1334="Leather",1,0)</f>
        <v>0</v>
      </c>
      <c r="AJ1334">
        <f>IF('Main Data'!N1334="Two-tone",1,0)</f>
        <v>0</v>
      </c>
      <c r="AK1334">
        <f>IF(OR('Main Data'!N1334="YG 18K",'Main Data'!N1334="PG 18K",'Main Data'!N1334="WG 18K",'Main Data'!N1334="Mixes of 18K"),1,0)</f>
        <v>0</v>
      </c>
      <c r="AL1334">
        <f>IF(OR(,'Main Data'!N1334="PVD",'Main Data'!N1334="Gold plate"),1,0)</f>
        <v>0</v>
      </c>
      <c r="AM1334">
        <f>IF(OR('Main Data'!AV1334="Yes",'Main Data'!AW1334="Yes",'Main Data'!AU1334="Yes"),1,0)</f>
        <v>0</v>
      </c>
      <c r="AN1334">
        <f>IF(OR(ISTEXT('Main Data'!AX1334), ISTEXT('Main Data'!AY1334)),1,0)</f>
        <v>0</v>
      </c>
      <c r="AO1334">
        <f>IF('Main Data'!AZ1334="Yes",1,0)</f>
        <v>0</v>
      </c>
      <c r="AP1334">
        <f>IF('Main Data'!BA1334="Yes",1,0)</f>
        <v>0</v>
      </c>
      <c r="AQ1334">
        <f>IF('Main Data'!BD1334="Yes",1,0)</f>
        <v>0</v>
      </c>
      <c r="AR1334">
        <f>IF('Main Data'!BE1334="A",1,0)</f>
        <v>0</v>
      </c>
      <c r="AS1334">
        <f>IF('Main Data'!BE1334="AA",1,0)</f>
        <v>1</v>
      </c>
      <c r="AT1334">
        <f>IF('Main Data'!BE1334="AAA",1,0)</f>
        <v>0</v>
      </c>
      <c r="AU1334">
        <f>IF('Main Data'!BE1334="AAAA",1,0)</f>
        <v>0</v>
      </c>
      <c r="AV1334">
        <f>IF('Main Data'!P1334="Yes",1,0)</f>
        <v>0</v>
      </c>
      <c r="AW1334">
        <f>IF('Main Data'!AP1334="Yes",1,0)</f>
        <v>0</v>
      </c>
      <c r="AX1334">
        <f>IF(OR('Main Data'!V1334="Yes", 'Main Data'!W1334="Yes",'Main Data'!X1334="Yes"),1,0)</f>
        <v>1</v>
      </c>
      <c r="AY1334">
        <f>IF(OR('Main Data'!Y1334="Yes",'Main Data'!Z1334="Yes"),1,0)</f>
        <v>0</v>
      </c>
      <c r="AZ1334">
        <f>IF('Main Data'!AR1334="Yes",1,0)</f>
        <v>0</v>
      </c>
      <c r="BA1334">
        <f>IF('Main Data'!AS1334="Yes",1,0)</f>
        <v>0</v>
      </c>
      <c r="BB1334">
        <f>IF('Main Data'!AG1334="Yes",1,0)</f>
        <v>0</v>
      </c>
      <c r="BC1334">
        <f>IF('Main Data'!AB1334="Yes",1,0)</f>
        <v>0</v>
      </c>
      <c r="BD1334">
        <f>IF('Main Data'!AA1334="Yes",1,0)</f>
        <v>1</v>
      </c>
      <c r="BE1334">
        <f>IF('Main Data'!AC1334="Yes",1,0)</f>
        <v>0</v>
      </c>
      <c r="BF1334">
        <f>IF('Main Data'!AF1334="Yes",1,0)</f>
        <v>0</v>
      </c>
      <c r="BG1334">
        <f>IF(OR('Main Data'!AI1334="Yes",'Main Data'!AL1334="Yes"),1,0)</f>
        <v>0</v>
      </c>
      <c r="BH1334">
        <f>IF('Main Data'!AJ1334="Yes",1,0)</f>
        <v>0</v>
      </c>
      <c r="BI1334">
        <f>IF('Main Data'!AK1334="Yes",1,0)</f>
        <v>0</v>
      </c>
      <c r="BJ1334">
        <f>IF('Main Data'!AM1334="Yes",1,0)</f>
        <v>0</v>
      </c>
      <c r="BK1334">
        <f>IF('Main Data'!AQ1334="Yes",1,0)</f>
        <v>0</v>
      </c>
      <c r="BL1334" s="21">
        <f t="shared" si="121"/>
        <v>1</v>
      </c>
      <c r="BM1334" s="21">
        <f t="shared" si="122"/>
        <v>0</v>
      </c>
      <c r="BN1334" s="21">
        <f t="shared" si="123"/>
        <v>0</v>
      </c>
      <c r="BO1334" s="21">
        <f t="shared" si="124"/>
        <v>0</v>
      </c>
      <c r="BP1334" s="21">
        <f t="shared" si="125"/>
        <v>0</v>
      </c>
    </row>
    <row r="1335" spans="1:68" x14ac:dyDescent="0.2">
      <c r="A1335">
        <v>1331</v>
      </c>
      <c r="B1335" s="33">
        <f>'Main Data'!C1335</f>
        <v>43415</v>
      </c>
      <c r="C1335">
        <f>'Main Data'!D1335</f>
        <v>116</v>
      </c>
      <c r="D1335" s="26">
        <f>'Main Data'!E1335</f>
        <v>12000</v>
      </c>
      <c r="E1335" s="26">
        <f>'Main Data'!F1335</f>
        <v>15000</v>
      </c>
      <c r="F1335" s="34">
        <f t="shared" si="120"/>
        <v>9.3926619287701367</v>
      </c>
      <c r="G1335">
        <f>IF('Main Data'!H1335="AP",1,0)</f>
        <v>0</v>
      </c>
      <c r="H1335">
        <f>IF('Main Data'!H1335="Blancpain",1,0)</f>
        <v>0</v>
      </c>
      <c r="I1335">
        <f>IF('Main Data'!H1335="Breguet",1,0)</f>
        <v>0</v>
      </c>
      <c r="J1335">
        <f>IF('Main Data'!H1335="Breitling",1,0)</f>
        <v>0</v>
      </c>
      <c r="K1335">
        <f>IF('Main Data'!H1335="Cartier",1,0)</f>
        <v>0</v>
      </c>
      <c r="L1335">
        <f>IF('Main Data'!H1335="Gallet",1,0)</f>
        <v>0</v>
      </c>
      <c r="M1335">
        <f>IF('Main Data'!H1335="Girard Perregaux",1,0)</f>
        <v>0</v>
      </c>
      <c r="N1335">
        <f>IF('Main Data'!H1335="Gubelin",1,0)</f>
        <v>0</v>
      </c>
      <c r="O1335">
        <f>IF('Main Data'!H1335="Heuer",1,0)</f>
        <v>0</v>
      </c>
      <c r="P1335">
        <f>IF('Main Data'!H1335="IWC",1,0)</f>
        <v>0</v>
      </c>
      <c r="Q1335">
        <f>IF('Main Data'!H1335="JLC",1,0)</f>
        <v>0</v>
      </c>
      <c r="R1335">
        <f>IF('Main Data'!H1335="Longines",1,0)</f>
        <v>0</v>
      </c>
      <c r="S1335">
        <f>IF('Main Data'!H1335="Movado",1,0)</f>
        <v>0</v>
      </c>
      <c r="T1335">
        <f>IF('Main Data'!H1335="Omega",1,0)</f>
        <v>0</v>
      </c>
      <c r="U1335">
        <f>IF('Main Data'!H1335="Panerai",1,0)</f>
        <v>0</v>
      </c>
      <c r="V1335">
        <f>IF('Main Data'!H1335="Patek",1,0)</f>
        <v>0</v>
      </c>
      <c r="W1335">
        <f>IF('Main Data'!H1335="Rolex",1,0)</f>
        <v>1</v>
      </c>
      <c r="X1335">
        <f>IF('Main Data'!H1335="Tudor",1,0)</f>
        <v>0</v>
      </c>
      <c r="Y1335">
        <f>IF('Main Data'!H1335="Ulysse Nardin",1,0)</f>
        <v>0</v>
      </c>
      <c r="Z1335">
        <f>IF('Main Data'!H1335="Universal Geneve",1,0)</f>
        <v>0</v>
      </c>
      <c r="AA1335">
        <f>IF('Main Data'!H1335="Vacheron",1,0)</f>
        <v>0</v>
      </c>
      <c r="AB1335">
        <f>IF('Main Data'!H1335="Zenith",1,0)</f>
        <v>0</v>
      </c>
      <c r="AC1335">
        <f>IF('Main Data'!J1335="Stainless Steel",1,0)</f>
        <v>1</v>
      </c>
      <c r="AD1335">
        <f>IF('Main Data'!J1335="Two-tone",1,0)</f>
        <v>0</v>
      </c>
      <c r="AE1335">
        <f>IF(OR('Main Data'!J1335="YG 18K",'Main Data'!J1335="YG &lt;18K",'Main Data'!J1335="PG 18K",'Main Data'!J1335="PG &lt;18K",'Main Data'!J1335="WG 18K",'Main Data'!J1335="Mixes of 18K",'Main Data'!J1335="Mixes &lt;18K"),1,0)</f>
        <v>0</v>
      </c>
      <c r="AF1335">
        <f>IF('Main Data'!J1335="Platinum",1,0)</f>
        <v>0</v>
      </c>
      <c r="AG1335">
        <f>IF(OR('Main Data'!J1335="PVD",'Main Data'!J1335="Gold Plate",'Main Data'!J1335="Other"),1,0)</f>
        <v>0</v>
      </c>
      <c r="AH1335">
        <f>IF('Main Data'!N1335="Stainless Steel",1,0)</f>
        <v>1</v>
      </c>
      <c r="AI1335">
        <f>IF('Main Data'!N1335="Leather",1,0)</f>
        <v>0</v>
      </c>
      <c r="AJ1335">
        <f>IF('Main Data'!N1335="Two-tone",1,0)</f>
        <v>0</v>
      </c>
      <c r="AK1335">
        <f>IF(OR('Main Data'!N1335="YG 18K",'Main Data'!N1335="PG 18K",'Main Data'!N1335="WG 18K",'Main Data'!N1335="Mixes of 18K"),1,0)</f>
        <v>0</v>
      </c>
      <c r="AL1335">
        <f>IF(OR(,'Main Data'!N1335="PVD",'Main Data'!N1335="Gold plate"),1,0)</f>
        <v>0</v>
      </c>
      <c r="AM1335">
        <f>IF(OR('Main Data'!AV1335="Yes",'Main Data'!AW1335="Yes",'Main Data'!AU1335="Yes"),1,0)</f>
        <v>0</v>
      </c>
      <c r="AN1335">
        <f>IF(OR(ISTEXT('Main Data'!AX1335), ISTEXT('Main Data'!AY1335)),1,0)</f>
        <v>0</v>
      </c>
      <c r="AO1335">
        <f>IF('Main Data'!AZ1335="Yes",1,0)</f>
        <v>0</v>
      </c>
      <c r="AP1335">
        <f>IF('Main Data'!BA1335="Yes",1,0)</f>
        <v>0</v>
      </c>
      <c r="AQ1335">
        <f>IF('Main Data'!BD1335="Yes",1,0)</f>
        <v>0</v>
      </c>
      <c r="AR1335">
        <f>IF('Main Data'!BE1335="A",1,0)</f>
        <v>1</v>
      </c>
      <c r="AS1335">
        <f>IF('Main Data'!BE1335="AA",1,0)</f>
        <v>0</v>
      </c>
      <c r="AT1335">
        <f>IF('Main Data'!BE1335="AAA",1,0)</f>
        <v>0</v>
      </c>
      <c r="AU1335">
        <f>IF('Main Data'!BE1335="AAAA",1,0)</f>
        <v>0</v>
      </c>
      <c r="AV1335">
        <f>IF('Main Data'!P1335="Yes",1,0)</f>
        <v>0</v>
      </c>
      <c r="AW1335">
        <f>IF('Main Data'!AP1335="Yes",1,0)</f>
        <v>0</v>
      </c>
      <c r="AX1335">
        <f>IF(OR('Main Data'!V1335="Yes", 'Main Data'!W1335="Yes",'Main Data'!X1335="Yes"),1,0)</f>
        <v>1</v>
      </c>
      <c r="AY1335">
        <f>IF(OR('Main Data'!Y1335="Yes",'Main Data'!Z1335="Yes"),1,0)</f>
        <v>0</v>
      </c>
      <c r="AZ1335">
        <f>IF('Main Data'!AR1335="Yes",1,0)</f>
        <v>0</v>
      </c>
      <c r="BA1335">
        <f>IF('Main Data'!AS1335="Yes",1,0)</f>
        <v>0</v>
      </c>
      <c r="BB1335">
        <f>IF('Main Data'!AG1335="Yes",1,0)</f>
        <v>0</v>
      </c>
      <c r="BC1335">
        <f>IF('Main Data'!AB1335="Yes",1,0)</f>
        <v>0</v>
      </c>
      <c r="BD1335">
        <f>IF('Main Data'!AA1335="Yes",1,0)</f>
        <v>0</v>
      </c>
      <c r="BE1335">
        <f>IF('Main Data'!AC1335="Yes",1,0)</f>
        <v>1</v>
      </c>
      <c r="BF1335">
        <f>IF('Main Data'!AF1335="Yes",1,0)</f>
        <v>0</v>
      </c>
      <c r="BG1335">
        <f>IF(OR('Main Data'!AI1335="Yes",'Main Data'!AL1335="Yes"),1,0)</f>
        <v>0</v>
      </c>
      <c r="BH1335">
        <f>IF('Main Data'!AJ1335="Yes",1,0)</f>
        <v>0</v>
      </c>
      <c r="BI1335">
        <f>IF('Main Data'!AK1335="Yes",1,0)</f>
        <v>0</v>
      </c>
      <c r="BJ1335">
        <f>IF('Main Data'!AM1335="Yes",1,0)</f>
        <v>0</v>
      </c>
      <c r="BK1335">
        <f>IF('Main Data'!AQ1335="Yes",1,0)</f>
        <v>0</v>
      </c>
      <c r="BL1335" s="21">
        <f t="shared" si="121"/>
        <v>1</v>
      </c>
      <c r="BM1335" s="21">
        <f t="shared" si="122"/>
        <v>0</v>
      </c>
      <c r="BN1335" s="21">
        <f t="shared" si="123"/>
        <v>0</v>
      </c>
      <c r="BO1335" s="21">
        <f t="shared" si="124"/>
        <v>0</v>
      </c>
      <c r="BP1335" s="21">
        <f t="shared" si="125"/>
        <v>0</v>
      </c>
    </row>
    <row r="1336" spans="1:68" x14ac:dyDescent="0.2">
      <c r="A1336">
        <v>1332</v>
      </c>
      <c r="B1336" s="33">
        <f>'Main Data'!C1336</f>
        <v>43415</v>
      </c>
      <c r="C1336">
        <f>'Main Data'!D1336</f>
        <v>117</v>
      </c>
      <c r="D1336" s="26">
        <f>'Main Data'!E1336</f>
        <v>38000</v>
      </c>
      <c r="E1336" s="26">
        <f>'Main Data'!F1336</f>
        <v>47500</v>
      </c>
      <c r="F1336" s="34">
        <f t="shared" si="120"/>
        <v>10.545341438708522</v>
      </c>
      <c r="G1336">
        <f>IF('Main Data'!H1336="AP",1,0)</f>
        <v>0</v>
      </c>
      <c r="H1336">
        <f>IF('Main Data'!H1336="Blancpain",1,0)</f>
        <v>0</v>
      </c>
      <c r="I1336">
        <f>IF('Main Data'!H1336="Breguet",1,0)</f>
        <v>0</v>
      </c>
      <c r="J1336">
        <f>IF('Main Data'!H1336="Breitling",1,0)</f>
        <v>0</v>
      </c>
      <c r="K1336">
        <f>IF('Main Data'!H1336="Cartier",1,0)</f>
        <v>0</v>
      </c>
      <c r="L1336">
        <f>IF('Main Data'!H1336="Gallet",1,0)</f>
        <v>0</v>
      </c>
      <c r="M1336">
        <f>IF('Main Data'!H1336="Girard Perregaux",1,0)</f>
        <v>0</v>
      </c>
      <c r="N1336">
        <f>IF('Main Data'!H1336="Gubelin",1,0)</f>
        <v>0</v>
      </c>
      <c r="O1336">
        <f>IF('Main Data'!H1336="Heuer",1,0)</f>
        <v>0</v>
      </c>
      <c r="P1336">
        <f>IF('Main Data'!H1336="IWC",1,0)</f>
        <v>0</v>
      </c>
      <c r="Q1336">
        <f>IF('Main Data'!H1336="JLC",1,0)</f>
        <v>0</v>
      </c>
      <c r="R1336">
        <f>IF('Main Data'!H1336="Longines",1,0)</f>
        <v>0</v>
      </c>
      <c r="S1336">
        <f>IF('Main Data'!H1336="Movado",1,0)</f>
        <v>0</v>
      </c>
      <c r="T1336">
        <f>IF('Main Data'!H1336="Omega",1,0)</f>
        <v>0</v>
      </c>
      <c r="U1336">
        <f>IF('Main Data'!H1336="Panerai",1,0)</f>
        <v>0</v>
      </c>
      <c r="V1336">
        <f>IF('Main Data'!H1336="Patek",1,0)</f>
        <v>0</v>
      </c>
      <c r="W1336">
        <f>IF('Main Data'!H1336="Rolex",1,0)</f>
        <v>1</v>
      </c>
      <c r="X1336">
        <f>IF('Main Data'!H1336="Tudor",1,0)</f>
        <v>0</v>
      </c>
      <c r="Y1336">
        <f>IF('Main Data'!H1336="Ulysse Nardin",1,0)</f>
        <v>0</v>
      </c>
      <c r="Z1336">
        <f>IF('Main Data'!H1336="Universal Geneve",1,0)</f>
        <v>0</v>
      </c>
      <c r="AA1336">
        <f>IF('Main Data'!H1336="Vacheron",1,0)</f>
        <v>0</v>
      </c>
      <c r="AB1336">
        <f>IF('Main Data'!H1336="Zenith",1,0)</f>
        <v>0</v>
      </c>
      <c r="AC1336">
        <f>IF('Main Data'!J1336="Stainless Steel",1,0)</f>
        <v>0</v>
      </c>
      <c r="AD1336">
        <f>IF('Main Data'!J1336="Two-tone",1,0)</f>
        <v>0</v>
      </c>
      <c r="AE1336">
        <f>IF(OR('Main Data'!J1336="YG 18K",'Main Data'!J1336="YG &lt;18K",'Main Data'!J1336="PG 18K",'Main Data'!J1336="PG &lt;18K",'Main Data'!J1336="WG 18K",'Main Data'!J1336="Mixes of 18K",'Main Data'!J1336="Mixes &lt;18K"),1,0)</f>
        <v>1</v>
      </c>
      <c r="AF1336">
        <f>IF('Main Data'!J1336="Platinum",1,0)</f>
        <v>0</v>
      </c>
      <c r="AG1336">
        <f>IF(OR('Main Data'!J1336="PVD",'Main Data'!J1336="Gold Plate",'Main Data'!J1336="Other"),1,0)</f>
        <v>0</v>
      </c>
      <c r="AH1336">
        <f>IF('Main Data'!N1336="Stainless Steel",1,0)</f>
        <v>0</v>
      </c>
      <c r="AI1336">
        <f>IF('Main Data'!N1336="Leather",1,0)</f>
        <v>0</v>
      </c>
      <c r="AJ1336">
        <f>IF('Main Data'!N1336="Two-tone",1,0)</f>
        <v>0</v>
      </c>
      <c r="AK1336">
        <f>IF(OR('Main Data'!N1336="YG 18K",'Main Data'!N1336="PG 18K",'Main Data'!N1336="WG 18K",'Main Data'!N1336="Mixes of 18K"),1,0)</f>
        <v>1</v>
      </c>
      <c r="AL1336">
        <f>IF(OR(,'Main Data'!N1336="PVD",'Main Data'!N1336="Gold plate"),1,0)</f>
        <v>0</v>
      </c>
      <c r="AM1336">
        <f>IF(OR('Main Data'!AV1336="Yes",'Main Data'!AW1336="Yes",'Main Data'!AU1336="Yes"),1,0)</f>
        <v>0</v>
      </c>
      <c r="AN1336">
        <f>IF(OR(ISTEXT('Main Data'!AX1336), ISTEXT('Main Data'!AY1336)),1,0)</f>
        <v>0</v>
      </c>
      <c r="AO1336">
        <f>IF('Main Data'!AZ1336="Yes",1,0)</f>
        <v>1</v>
      </c>
      <c r="AP1336">
        <f>IF('Main Data'!BA1336="Yes",1,0)</f>
        <v>0</v>
      </c>
      <c r="AQ1336">
        <f>IF('Main Data'!BD1336="Yes",1,0)</f>
        <v>0</v>
      </c>
      <c r="AR1336">
        <f>IF('Main Data'!BE1336="A",1,0)</f>
        <v>0</v>
      </c>
      <c r="AS1336">
        <f>IF('Main Data'!BE1336="AA",1,0)</f>
        <v>1</v>
      </c>
      <c r="AT1336">
        <f>IF('Main Data'!BE1336="AAA",1,0)</f>
        <v>0</v>
      </c>
      <c r="AU1336">
        <f>IF('Main Data'!BE1336="AAAA",1,0)</f>
        <v>0</v>
      </c>
      <c r="AV1336">
        <f>IF('Main Data'!P1336="Yes",1,0)</f>
        <v>0</v>
      </c>
      <c r="AW1336">
        <f>IF('Main Data'!AP1336="Yes",1,0)</f>
        <v>0</v>
      </c>
      <c r="AX1336">
        <f>IF(OR('Main Data'!V1336="Yes", 'Main Data'!W1336="Yes",'Main Data'!X1336="Yes"),1,0)</f>
        <v>1</v>
      </c>
      <c r="AY1336">
        <f>IF(OR('Main Data'!Y1336="Yes",'Main Data'!Z1336="Yes"),1,0)</f>
        <v>0</v>
      </c>
      <c r="AZ1336">
        <f>IF('Main Data'!AR1336="Yes",1,0)</f>
        <v>0</v>
      </c>
      <c r="BA1336">
        <f>IF('Main Data'!AS1336="Yes",1,0)</f>
        <v>0</v>
      </c>
      <c r="BB1336">
        <f>IF('Main Data'!AG1336="Yes",1,0)</f>
        <v>0</v>
      </c>
      <c r="BC1336">
        <f>IF('Main Data'!AB1336="Yes",1,0)</f>
        <v>0</v>
      </c>
      <c r="BD1336">
        <f>IF('Main Data'!AA1336="Yes",1,0)</f>
        <v>1</v>
      </c>
      <c r="BE1336">
        <f>IF('Main Data'!AC1336="Yes",1,0)</f>
        <v>0</v>
      </c>
      <c r="BF1336">
        <f>IF('Main Data'!AF1336="Yes",1,0)</f>
        <v>0</v>
      </c>
      <c r="BG1336">
        <f>IF(OR('Main Data'!AI1336="Yes",'Main Data'!AL1336="Yes"),1,0)</f>
        <v>0</v>
      </c>
      <c r="BH1336">
        <f>IF('Main Data'!AJ1336="Yes",1,0)</f>
        <v>0</v>
      </c>
      <c r="BI1336">
        <f>IF('Main Data'!AK1336="Yes",1,0)</f>
        <v>0</v>
      </c>
      <c r="BJ1336">
        <f>IF('Main Data'!AM1336="Yes",1,0)</f>
        <v>0</v>
      </c>
      <c r="BK1336">
        <f>IF('Main Data'!AQ1336="Yes",1,0)</f>
        <v>0</v>
      </c>
      <c r="BL1336" s="21">
        <f t="shared" si="121"/>
        <v>1</v>
      </c>
      <c r="BM1336" s="21">
        <f t="shared" si="122"/>
        <v>0</v>
      </c>
      <c r="BN1336" s="21">
        <f t="shared" si="123"/>
        <v>0</v>
      </c>
      <c r="BO1336" s="21">
        <f t="shared" si="124"/>
        <v>0</v>
      </c>
      <c r="BP1336" s="21">
        <f t="shared" si="125"/>
        <v>0</v>
      </c>
    </row>
    <row r="1337" spans="1:68" x14ac:dyDescent="0.2">
      <c r="A1337">
        <v>1333</v>
      </c>
      <c r="B1337" s="33">
        <f>'Main Data'!C1337</f>
        <v>43415</v>
      </c>
      <c r="C1337">
        <f>'Main Data'!D1337</f>
        <v>118</v>
      </c>
      <c r="D1337" s="26">
        <f>'Main Data'!E1337</f>
        <v>6000</v>
      </c>
      <c r="E1337" s="26">
        <f>'Main Data'!F1337</f>
        <v>7500</v>
      </c>
      <c r="F1337" s="34">
        <f t="shared" si="120"/>
        <v>8.6995147482101913</v>
      </c>
      <c r="G1337">
        <f>IF('Main Data'!H1337="AP",1,0)</f>
        <v>0</v>
      </c>
      <c r="H1337">
        <f>IF('Main Data'!H1337="Blancpain",1,0)</f>
        <v>0</v>
      </c>
      <c r="I1337">
        <f>IF('Main Data'!H1337="Breguet",1,0)</f>
        <v>0</v>
      </c>
      <c r="J1337">
        <f>IF('Main Data'!H1337="Breitling",1,0)</f>
        <v>0</v>
      </c>
      <c r="K1337">
        <f>IF('Main Data'!H1337="Cartier",1,0)</f>
        <v>0</v>
      </c>
      <c r="L1337">
        <f>IF('Main Data'!H1337="Gallet",1,0)</f>
        <v>0</v>
      </c>
      <c r="M1337">
        <f>IF('Main Data'!H1337="Girard Perregaux",1,0)</f>
        <v>0</v>
      </c>
      <c r="N1337">
        <f>IF('Main Data'!H1337="Gubelin",1,0)</f>
        <v>0</v>
      </c>
      <c r="O1337">
        <f>IF('Main Data'!H1337="Heuer",1,0)</f>
        <v>0</v>
      </c>
      <c r="P1337">
        <f>IF('Main Data'!H1337="IWC",1,0)</f>
        <v>0</v>
      </c>
      <c r="Q1337">
        <f>IF('Main Data'!H1337="JLC",1,0)</f>
        <v>0</v>
      </c>
      <c r="R1337">
        <f>IF('Main Data'!H1337="Longines",1,0)</f>
        <v>0</v>
      </c>
      <c r="S1337">
        <f>IF('Main Data'!H1337="Movado",1,0)</f>
        <v>0</v>
      </c>
      <c r="T1337">
        <f>IF('Main Data'!H1337="Omega",1,0)</f>
        <v>0</v>
      </c>
      <c r="U1337">
        <f>IF('Main Data'!H1337="Panerai",1,0)</f>
        <v>0</v>
      </c>
      <c r="V1337">
        <f>IF('Main Data'!H1337="Patek",1,0)</f>
        <v>0</v>
      </c>
      <c r="W1337">
        <f>IF('Main Data'!H1337="Rolex",1,0)</f>
        <v>1</v>
      </c>
      <c r="X1337">
        <f>IF('Main Data'!H1337="Tudor",1,0)</f>
        <v>0</v>
      </c>
      <c r="Y1337">
        <f>IF('Main Data'!H1337="Ulysse Nardin",1,0)</f>
        <v>0</v>
      </c>
      <c r="Z1337">
        <f>IF('Main Data'!H1337="Universal Geneve",1,0)</f>
        <v>0</v>
      </c>
      <c r="AA1337">
        <f>IF('Main Data'!H1337="Vacheron",1,0)</f>
        <v>0</v>
      </c>
      <c r="AB1337">
        <f>IF('Main Data'!H1337="Zenith",1,0)</f>
        <v>0</v>
      </c>
      <c r="AC1337">
        <f>IF('Main Data'!J1337="Stainless Steel",1,0)</f>
        <v>0</v>
      </c>
      <c r="AD1337">
        <f>IF('Main Data'!J1337="Two-tone",1,0)</f>
        <v>0</v>
      </c>
      <c r="AE1337">
        <f>IF(OR('Main Data'!J1337="YG 18K",'Main Data'!J1337="YG &lt;18K",'Main Data'!J1337="PG 18K",'Main Data'!J1337="PG &lt;18K",'Main Data'!J1337="WG 18K",'Main Data'!J1337="Mixes of 18K",'Main Data'!J1337="Mixes &lt;18K"),1,0)</f>
        <v>1</v>
      </c>
      <c r="AF1337">
        <f>IF('Main Data'!J1337="Platinum",1,0)</f>
        <v>0</v>
      </c>
      <c r="AG1337">
        <f>IF(OR('Main Data'!J1337="PVD",'Main Data'!J1337="Gold Plate",'Main Data'!J1337="Other"),1,0)</f>
        <v>0</v>
      </c>
      <c r="AH1337">
        <f>IF('Main Data'!N1337="Stainless Steel",1,0)</f>
        <v>0</v>
      </c>
      <c r="AI1337">
        <f>IF('Main Data'!N1337="Leather",1,0)</f>
        <v>1</v>
      </c>
      <c r="AJ1337">
        <f>IF('Main Data'!N1337="Two-tone",1,0)</f>
        <v>0</v>
      </c>
      <c r="AK1337">
        <f>IF(OR('Main Data'!N1337="YG 18K",'Main Data'!N1337="PG 18K",'Main Data'!N1337="WG 18K",'Main Data'!N1337="Mixes of 18K"),1,0)</f>
        <v>0</v>
      </c>
      <c r="AL1337">
        <f>IF(OR(,'Main Data'!N1337="PVD",'Main Data'!N1337="Gold plate"),1,0)</f>
        <v>0</v>
      </c>
      <c r="AM1337">
        <f>IF(OR('Main Data'!AV1337="Yes",'Main Data'!AW1337="Yes",'Main Data'!AU1337="Yes"),1,0)</f>
        <v>0</v>
      </c>
      <c r="AN1337">
        <f>IF(OR(ISTEXT('Main Data'!AX1337), ISTEXT('Main Data'!AY1337)),1,0)</f>
        <v>0</v>
      </c>
      <c r="AO1337">
        <f>IF('Main Data'!AZ1337="Yes",1,0)</f>
        <v>0</v>
      </c>
      <c r="AP1337">
        <f>IF('Main Data'!BA1337="Yes",1,0)</f>
        <v>0</v>
      </c>
      <c r="AQ1337">
        <f>IF('Main Data'!BD1337="Yes",1,0)</f>
        <v>0</v>
      </c>
      <c r="AR1337">
        <f>IF('Main Data'!BE1337="A",1,0)</f>
        <v>0</v>
      </c>
      <c r="AS1337">
        <f>IF('Main Data'!BE1337="AA",1,0)</f>
        <v>0</v>
      </c>
      <c r="AT1337">
        <f>IF('Main Data'!BE1337="AAA",1,0)</f>
        <v>1</v>
      </c>
      <c r="AU1337">
        <f>IF('Main Data'!BE1337="AAAA",1,0)</f>
        <v>0</v>
      </c>
      <c r="AV1337">
        <f>IF('Main Data'!P1337="Yes",1,0)</f>
        <v>0</v>
      </c>
      <c r="AW1337">
        <f>IF('Main Data'!AP1337="Yes",1,0)</f>
        <v>0</v>
      </c>
      <c r="AX1337">
        <f>IF(OR('Main Data'!V1337="Yes", 'Main Data'!W1337="Yes",'Main Data'!X1337="Yes"),1,0)</f>
        <v>1</v>
      </c>
      <c r="AY1337">
        <f>IF(OR('Main Data'!Y1337="Yes",'Main Data'!Z1337="Yes"),1,0)</f>
        <v>0</v>
      </c>
      <c r="AZ1337">
        <f>IF('Main Data'!AR1337="Yes",1,0)</f>
        <v>0</v>
      </c>
      <c r="BA1337">
        <f>IF('Main Data'!AS1337="Yes",1,0)</f>
        <v>0</v>
      </c>
      <c r="BB1337">
        <f>IF('Main Data'!AG1337="Yes",1,0)</f>
        <v>0</v>
      </c>
      <c r="BC1337">
        <f>IF('Main Data'!AB1337="Yes",1,0)</f>
        <v>0</v>
      </c>
      <c r="BD1337">
        <f>IF('Main Data'!AA1337="Yes",1,0)</f>
        <v>0</v>
      </c>
      <c r="BE1337">
        <f>IF('Main Data'!AC1337="Yes",1,0)</f>
        <v>0</v>
      </c>
      <c r="BF1337">
        <f>IF('Main Data'!AF1337="Yes",1,0)</f>
        <v>0</v>
      </c>
      <c r="BG1337">
        <f>IF(OR('Main Data'!AI1337="Yes",'Main Data'!AL1337="Yes"),1,0)</f>
        <v>0</v>
      </c>
      <c r="BH1337">
        <f>IF('Main Data'!AJ1337="Yes",1,0)</f>
        <v>0</v>
      </c>
      <c r="BI1337">
        <f>IF('Main Data'!AK1337="Yes",1,0)</f>
        <v>0</v>
      </c>
      <c r="BJ1337">
        <f>IF('Main Data'!AM1337="Yes",1,0)</f>
        <v>0</v>
      </c>
      <c r="BK1337">
        <f>IF('Main Data'!AQ1337="Yes",1,0)</f>
        <v>0</v>
      </c>
      <c r="BL1337" s="21">
        <f t="shared" si="121"/>
        <v>1</v>
      </c>
      <c r="BM1337" s="21">
        <f t="shared" si="122"/>
        <v>0</v>
      </c>
      <c r="BN1337" s="21">
        <f t="shared" si="123"/>
        <v>0</v>
      </c>
      <c r="BO1337" s="21">
        <f t="shared" si="124"/>
        <v>0</v>
      </c>
      <c r="BP1337" s="21">
        <f t="shared" si="125"/>
        <v>0</v>
      </c>
    </row>
    <row r="1338" spans="1:68" x14ac:dyDescent="0.2">
      <c r="A1338">
        <v>1334</v>
      </c>
      <c r="B1338" s="33">
        <f>'Main Data'!C1338</f>
        <v>43415</v>
      </c>
      <c r="C1338">
        <f>'Main Data'!D1338</f>
        <v>119</v>
      </c>
      <c r="D1338" s="26">
        <f>'Main Data'!E1338</f>
        <v>9000</v>
      </c>
      <c r="E1338" s="26">
        <f>'Main Data'!F1338</f>
        <v>11250</v>
      </c>
      <c r="F1338" s="34">
        <f t="shared" si="120"/>
        <v>9.1049798563183568</v>
      </c>
      <c r="G1338">
        <f>IF('Main Data'!H1338="AP",1,0)</f>
        <v>0</v>
      </c>
      <c r="H1338">
        <f>IF('Main Data'!H1338="Blancpain",1,0)</f>
        <v>0</v>
      </c>
      <c r="I1338">
        <f>IF('Main Data'!H1338="Breguet",1,0)</f>
        <v>0</v>
      </c>
      <c r="J1338">
        <f>IF('Main Data'!H1338="Breitling",1,0)</f>
        <v>0</v>
      </c>
      <c r="K1338">
        <f>IF('Main Data'!H1338="Cartier",1,0)</f>
        <v>0</v>
      </c>
      <c r="L1338">
        <f>IF('Main Data'!H1338="Gallet",1,0)</f>
        <v>0</v>
      </c>
      <c r="M1338">
        <f>IF('Main Data'!H1338="Girard Perregaux",1,0)</f>
        <v>0</v>
      </c>
      <c r="N1338">
        <f>IF('Main Data'!H1338="Gubelin",1,0)</f>
        <v>0</v>
      </c>
      <c r="O1338">
        <f>IF('Main Data'!H1338="Heuer",1,0)</f>
        <v>0</v>
      </c>
      <c r="P1338">
        <f>IF('Main Data'!H1338="IWC",1,0)</f>
        <v>0</v>
      </c>
      <c r="Q1338">
        <f>IF('Main Data'!H1338="JLC",1,0)</f>
        <v>0</v>
      </c>
      <c r="R1338">
        <f>IF('Main Data'!H1338="Longines",1,0)</f>
        <v>0</v>
      </c>
      <c r="S1338">
        <f>IF('Main Data'!H1338="Movado",1,0)</f>
        <v>0</v>
      </c>
      <c r="T1338">
        <f>IF('Main Data'!H1338="Omega",1,0)</f>
        <v>0</v>
      </c>
      <c r="U1338">
        <f>IF('Main Data'!H1338="Panerai",1,0)</f>
        <v>0</v>
      </c>
      <c r="V1338">
        <f>IF('Main Data'!H1338="Patek",1,0)</f>
        <v>0</v>
      </c>
      <c r="W1338">
        <f>IF('Main Data'!H1338="Rolex",1,0)</f>
        <v>1</v>
      </c>
      <c r="X1338">
        <f>IF('Main Data'!H1338="Tudor",1,0)</f>
        <v>0</v>
      </c>
      <c r="Y1338">
        <f>IF('Main Data'!H1338="Ulysse Nardin",1,0)</f>
        <v>0</v>
      </c>
      <c r="Z1338">
        <f>IF('Main Data'!H1338="Universal Geneve",1,0)</f>
        <v>0</v>
      </c>
      <c r="AA1338">
        <f>IF('Main Data'!H1338="Vacheron",1,0)</f>
        <v>0</v>
      </c>
      <c r="AB1338">
        <f>IF('Main Data'!H1338="Zenith",1,0)</f>
        <v>0</v>
      </c>
      <c r="AC1338">
        <f>IF('Main Data'!J1338="Stainless Steel",1,0)</f>
        <v>0</v>
      </c>
      <c r="AD1338">
        <f>IF('Main Data'!J1338="Two-tone",1,0)</f>
        <v>0</v>
      </c>
      <c r="AE1338">
        <f>IF(OR('Main Data'!J1338="YG 18K",'Main Data'!J1338="YG &lt;18K",'Main Data'!J1338="PG 18K",'Main Data'!J1338="PG &lt;18K",'Main Data'!J1338="WG 18K",'Main Data'!J1338="Mixes of 18K",'Main Data'!J1338="Mixes &lt;18K"),1,0)</f>
        <v>1</v>
      </c>
      <c r="AF1338">
        <f>IF('Main Data'!J1338="Platinum",1,0)</f>
        <v>0</v>
      </c>
      <c r="AG1338">
        <f>IF(OR('Main Data'!J1338="PVD",'Main Data'!J1338="Gold Plate",'Main Data'!J1338="Other"),1,0)</f>
        <v>0</v>
      </c>
      <c r="AH1338">
        <f>IF('Main Data'!N1338="Stainless Steel",1,0)</f>
        <v>0</v>
      </c>
      <c r="AI1338">
        <f>IF('Main Data'!N1338="Leather",1,0)</f>
        <v>1</v>
      </c>
      <c r="AJ1338">
        <f>IF('Main Data'!N1338="Two-tone",1,0)</f>
        <v>0</v>
      </c>
      <c r="AK1338">
        <f>IF(OR('Main Data'!N1338="YG 18K",'Main Data'!N1338="PG 18K",'Main Data'!N1338="WG 18K",'Main Data'!N1338="Mixes of 18K"),1,0)</f>
        <v>0</v>
      </c>
      <c r="AL1338">
        <f>IF(OR(,'Main Data'!N1338="PVD",'Main Data'!N1338="Gold plate"),1,0)</f>
        <v>0</v>
      </c>
      <c r="AM1338">
        <f>IF(OR('Main Data'!AV1338="Yes",'Main Data'!AW1338="Yes",'Main Data'!AU1338="Yes"),1,0)</f>
        <v>0</v>
      </c>
      <c r="AN1338">
        <f>IF(OR(ISTEXT('Main Data'!AX1338), ISTEXT('Main Data'!AY1338)),1,0)</f>
        <v>0</v>
      </c>
      <c r="AO1338">
        <f>IF('Main Data'!AZ1338="Yes",1,0)</f>
        <v>0</v>
      </c>
      <c r="AP1338">
        <f>IF('Main Data'!BA1338="Yes",1,0)</f>
        <v>0</v>
      </c>
      <c r="AQ1338">
        <f>IF('Main Data'!BD1338="Yes",1,0)</f>
        <v>0</v>
      </c>
      <c r="AR1338">
        <f>IF('Main Data'!BE1338="A",1,0)</f>
        <v>0</v>
      </c>
      <c r="AS1338">
        <f>IF('Main Data'!BE1338="AA",1,0)</f>
        <v>1</v>
      </c>
      <c r="AT1338">
        <f>IF('Main Data'!BE1338="AAA",1,0)</f>
        <v>0</v>
      </c>
      <c r="AU1338">
        <f>IF('Main Data'!BE1338="AAAA",1,0)</f>
        <v>0</v>
      </c>
      <c r="AV1338">
        <f>IF('Main Data'!P1338="Yes",1,0)</f>
        <v>0</v>
      </c>
      <c r="AW1338">
        <f>IF('Main Data'!AP1338="Yes",1,0)</f>
        <v>0</v>
      </c>
      <c r="AX1338">
        <f>IF(OR('Main Data'!V1338="Yes", 'Main Data'!W1338="Yes",'Main Data'!X1338="Yes"),1,0)</f>
        <v>1</v>
      </c>
      <c r="AY1338">
        <f>IF(OR('Main Data'!Y1338="Yes",'Main Data'!Z1338="Yes"),1,0)</f>
        <v>0</v>
      </c>
      <c r="AZ1338">
        <f>IF('Main Data'!AR1338="Yes",1,0)</f>
        <v>0</v>
      </c>
      <c r="BA1338">
        <f>IF('Main Data'!AS1338="Yes",1,0)</f>
        <v>0</v>
      </c>
      <c r="BB1338">
        <f>IF('Main Data'!AG1338="Yes",1,0)</f>
        <v>0</v>
      </c>
      <c r="BC1338">
        <f>IF('Main Data'!AB1338="Yes",1,0)</f>
        <v>0</v>
      </c>
      <c r="BD1338">
        <f>IF('Main Data'!AA1338="Yes",1,0)</f>
        <v>0</v>
      </c>
      <c r="BE1338">
        <f>IF('Main Data'!AC1338="Yes",1,0)</f>
        <v>0</v>
      </c>
      <c r="BF1338">
        <f>IF('Main Data'!AF1338="Yes",1,0)</f>
        <v>0</v>
      </c>
      <c r="BG1338">
        <f>IF(OR('Main Data'!AI1338="Yes",'Main Data'!AL1338="Yes"),1,0)</f>
        <v>0</v>
      </c>
      <c r="BH1338">
        <f>IF('Main Data'!AJ1338="Yes",1,0)</f>
        <v>0</v>
      </c>
      <c r="BI1338">
        <f>IF('Main Data'!AK1338="Yes",1,0)</f>
        <v>0</v>
      </c>
      <c r="BJ1338">
        <f>IF('Main Data'!AM1338="Yes",1,0)</f>
        <v>0</v>
      </c>
      <c r="BK1338">
        <f>IF('Main Data'!AQ1338="Yes",1,0)</f>
        <v>0</v>
      </c>
      <c r="BL1338" s="21">
        <f t="shared" si="121"/>
        <v>1</v>
      </c>
      <c r="BM1338" s="21">
        <f t="shared" si="122"/>
        <v>0</v>
      </c>
      <c r="BN1338" s="21">
        <f t="shared" si="123"/>
        <v>0</v>
      </c>
      <c r="BO1338" s="21">
        <f t="shared" si="124"/>
        <v>0</v>
      </c>
      <c r="BP1338" s="21">
        <f t="shared" si="125"/>
        <v>0</v>
      </c>
    </row>
    <row r="1339" spans="1:68" x14ac:dyDescent="0.2">
      <c r="A1339">
        <v>1335</v>
      </c>
      <c r="B1339" s="33">
        <f>'Main Data'!C1339</f>
        <v>43415</v>
      </c>
      <c r="C1339">
        <f>'Main Data'!D1339</f>
        <v>120</v>
      </c>
      <c r="D1339" s="26">
        <f>'Main Data'!E1339</f>
        <v>8500</v>
      </c>
      <c r="E1339" s="26">
        <f>'Main Data'!F1339</f>
        <v>10625</v>
      </c>
      <c r="F1339" s="34">
        <f t="shared" si="120"/>
        <v>9.0478214424784085</v>
      </c>
      <c r="G1339">
        <f>IF('Main Data'!H1339="AP",1,0)</f>
        <v>0</v>
      </c>
      <c r="H1339">
        <f>IF('Main Data'!H1339="Blancpain",1,0)</f>
        <v>0</v>
      </c>
      <c r="I1339">
        <f>IF('Main Data'!H1339="Breguet",1,0)</f>
        <v>0</v>
      </c>
      <c r="J1339">
        <f>IF('Main Data'!H1339="Breitling",1,0)</f>
        <v>0</v>
      </c>
      <c r="K1339">
        <f>IF('Main Data'!H1339="Cartier",1,0)</f>
        <v>0</v>
      </c>
      <c r="L1339">
        <f>IF('Main Data'!H1339="Gallet",1,0)</f>
        <v>0</v>
      </c>
      <c r="M1339">
        <f>IF('Main Data'!H1339="Girard Perregaux",1,0)</f>
        <v>0</v>
      </c>
      <c r="N1339">
        <f>IF('Main Data'!H1339="Gubelin",1,0)</f>
        <v>0</v>
      </c>
      <c r="O1339">
        <f>IF('Main Data'!H1339="Heuer",1,0)</f>
        <v>0</v>
      </c>
      <c r="P1339">
        <f>IF('Main Data'!H1339="IWC",1,0)</f>
        <v>0</v>
      </c>
      <c r="Q1339">
        <f>IF('Main Data'!H1339="JLC",1,0)</f>
        <v>0</v>
      </c>
      <c r="R1339">
        <f>IF('Main Data'!H1339="Longines",1,0)</f>
        <v>0</v>
      </c>
      <c r="S1339">
        <f>IF('Main Data'!H1339="Movado",1,0)</f>
        <v>0</v>
      </c>
      <c r="T1339">
        <f>IF('Main Data'!H1339="Omega",1,0)</f>
        <v>0</v>
      </c>
      <c r="U1339">
        <f>IF('Main Data'!H1339="Panerai",1,0)</f>
        <v>0</v>
      </c>
      <c r="V1339">
        <f>IF('Main Data'!H1339="Patek",1,0)</f>
        <v>0</v>
      </c>
      <c r="W1339">
        <f>IF('Main Data'!H1339="Rolex",1,0)</f>
        <v>1</v>
      </c>
      <c r="X1339">
        <f>IF('Main Data'!H1339="Tudor",1,0)</f>
        <v>0</v>
      </c>
      <c r="Y1339">
        <f>IF('Main Data'!H1339="Ulysse Nardin",1,0)</f>
        <v>0</v>
      </c>
      <c r="Z1339">
        <f>IF('Main Data'!H1339="Universal Geneve",1,0)</f>
        <v>0</v>
      </c>
      <c r="AA1339">
        <f>IF('Main Data'!H1339="Vacheron",1,0)</f>
        <v>0</v>
      </c>
      <c r="AB1339">
        <f>IF('Main Data'!H1339="Zenith",1,0)</f>
        <v>0</v>
      </c>
      <c r="AC1339">
        <f>IF('Main Data'!J1339="Stainless Steel",1,0)</f>
        <v>0</v>
      </c>
      <c r="AD1339">
        <f>IF('Main Data'!J1339="Two-tone",1,0)</f>
        <v>0</v>
      </c>
      <c r="AE1339">
        <f>IF(OR('Main Data'!J1339="YG 18K",'Main Data'!J1339="YG &lt;18K",'Main Data'!J1339="PG 18K",'Main Data'!J1339="PG &lt;18K",'Main Data'!J1339="WG 18K",'Main Data'!J1339="Mixes of 18K",'Main Data'!J1339="Mixes &lt;18K"),1,0)</f>
        <v>1</v>
      </c>
      <c r="AF1339">
        <f>IF('Main Data'!J1339="Platinum",1,0)</f>
        <v>0</v>
      </c>
      <c r="AG1339">
        <f>IF(OR('Main Data'!J1339="PVD",'Main Data'!J1339="Gold Plate",'Main Data'!J1339="Other"),1,0)</f>
        <v>0</v>
      </c>
      <c r="AH1339">
        <f>IF('Main Data'!N1339="Stainless Steel",1,0)</f>
        <v>0</v>
      </c>
      <c r="AI1339">
        <f>IF('Main Data'!N1339="Leather",1,0)</f>
        <v>1</v>
      </c>
      <c r="AJ1339">
        <f>IF('Main Data'!N1339="Two-tone",1,0)</f>
        <v>0</v>
      </c>
      <c r="AK1339">
        <f>IF(OR('Main Data'!N1339="YG 18K",'Main Data'!N1339="PG 18K",'Main Data'!N1339="WG 18K",'Main Data'!N1339="Mixes of 18K"),1,0)</f>
        <v>0</v>
      </c>
      <c r="AL1339">
        <f>IF(OR(,'Main Data'!N1339="PVD",'Main Data'!N1339="Gold plate"),1,0)</f>
        <v>0</v>
      </c>
      <c r="AM1339">
        <f>IF(OR('Main Data'!AV1339="Yes",'Main Data'!AW1339="Yes",'Main Data'!AU1339="Yes"),1,0)</f>
        <v>0</v>
      </c>
      <c r="AN1339">
        <f>IF(OR(ISTEXT('Main Data'!AX1339), ISTEXT('Main Data'!AY1339)),1,0)</f>
        <v>0</v>
      </c>
      <c r="AO1339">
        <f>IF('Main Data'!AZ1339="Yes",1,0)</f>
        <v>0</v>
      </c>
      <c r="AP1339">
        <f>IF('Main Data'!BA1339="Yes",1,0)</f>
        <v>0</v>
      </c>
      <c r="AQ1339">
        <f>IF('Main Data'!BD1339="Yes",1,0)</f>
        <v>0</v>
      </c>
      <c r="AR1339">
        <f>IF('Main Data'!BE1339="A",1,0)</f>
        <v>0</v>
      </c>
      <c r="AS1339">
        <f>IF('Main Data'!BE1339="AA",1,0)</f>
        <v>1</v>
      </c>
      <c r="AT1339">
        <f>IF('Main Data'!BE1339="AAA",1,0)</f>
        <v>0</v>
      </c>
      <c r="AU1339">
        <f>IF('Main Data'!BE1339="AAAA",1,0)</f>
        <v>0</v>
      </c>
      <c r="AV1339">
        <f>IF('Main Data'!P1339="Yes",1,0)</f>
        <v>0</v>
      </c>
      <c r="AW1339">
        <f>IF('Main Data'!AP1339="Yes",1,0)</f>
        <v>0</v>
      </c>
      <c r="AX1339">
        <f>IF(OR('Main Data'!V1339="Yes", 'Main Data'!W1339="Yes",'Main Data'!X1339="Yes"),1,0)</f>
        <v>1</v>
      </c>
      <c r="AY1339">
        <f>IF(OR('Main Data'!Y1339="Yes",'Main Data'!Z1339="Yes"),1,0)</f>
        <v>0</v>
      </c>
      <c r="AZ1339">
        <f>IF('Main Data'!AR1339="Yes",1,0)</f>
        <v>0</v>
      </c>
      <c r="BA1339">
        <f>IF('Main Data'!AS1339="Yes",1,0)</f>
        <v>0</v>
      </c>
      <c r="BB1339">
        <f>IF('Main Data'!AG1339="Yes",1,0)</f>
        <v>0</v>
      </c>
      <c r="BC1339">
        <f>IF('Main Data'!AB1339="Yes",1,0)</f>
        <v>0</v>
      </c>
      <c r="BD1339">
        <f>IF('Main Data'!AA1339="Yes",1,0)</f>
        <v>0</v>
      </c>
      <c r="BE1339">
        <f>IF('Main Data'!AC1339="Yes",1,0)</f>
        <v>0</v>
      </c>
      <c r="BF1339">
        <f>IF('Main Data'!AF1339="Yes",1,0)</f>
        <v>0</v>
      </c>
      <c r="BG1339">
        <f>IF(OR('Main Data'!AI1339="Yes",'Main Data'!AL1339="Yes"),1,0)</f>
        <v>0</v>
      </c>
      <c r="BH1339">
        <f>IF('Main Data'!AJ1339="Yes",1,0)</f>
        <v>0</v>
      </c>
      <c r="BI1339">
        <f>IF('Main Data'!AK1339="Yes",1,0)</f>
        <v>0</v>
      </c>
      <c r="BJ1339">
        <f>IF('Main Data'!AM1339="Yes",1,0)</f>
        <v>0</v>
      </c>
      <c r="BK1339">
        <f>IF('Main Data'!AQ1339="Yes",1,0)</f>
        <v>0</v>
      </c>
      <c r="BL1339" s="21">
        <f t="shared" si="121"/>
        <v>1</v>
      </c>
      <c r="BM1339" s="21">
        <f t="shared" si="122"/>
        <v>0</v>
      </c>
      <c r="BN1339" s="21">
        <f t="shared" si="123"/>
        <v>0</v>
      </c>
      <c r="BO1339" s="21">
        <f t="shared" si="124"/>
        <v>0</v>
      </c>
      <c r="BP1339" s="21">
        <f t="shared" si="125"/>
        <v>0</v>
      </c>
    </row>
    <row r="1340" spans="1:68" x14ac:dyDescent="0.2">
      <c r="A1340">
        <v>1336</v>
      </c>
      <c r="B1340" s="33">
        <f>'Main Data'!C1340</f>
        <v>43415</v>
      </c>
      <c r="C1340">
        <f>'Main Data'!D1340</f>
        <v>121</v>
      </c>
      <c r="D1340" s="26">
        <f>'Main Data'!E1340</f>
        <v>7500</v>
      </c>
      <c r="E1340" s="26">
        <f>'Main Data'!F1340</f>
        <v>9375</v>
      </c>
      <c r="F1340" s="34">
        <f t="shared" si="120"/>
        <v>8.9226582995244019</v>
      </c>
      <c r="G1340">
        <f>IF('Main Data'!H1340="AP",1,0)</f>
        <v>0</v>
      </c>
      <c r="H1340">
        <f>IF('Main Data'!H1340="Blancpain",1,0)</f>
        <v>0</v>
      </c>
      <c r="I1340">
        <f>IF('Main Data'!H1340="Breguet",1,0)</f>
        <v>0</v>
      </c>
      <c r="J1340">
        <f>IF('Main Data'!H1340="Breitling",1,0)</f>
        <v>0</v>
      </c>
      <c r="K1340">
        <f>IF('Main Data'!H1340="Cartier",1,0)</f>
        <v>0</v>
      </c>
      <c r="L1340">
        <f>IF('Main Data'!H1340="Gallet",1,0)</f>
        <v>0</v>
      </c>
      <c r="M1340">
        <f>IF('Main Data'!H1340="Girard Perregaux",1,0)</f>
        <v>0</v>
      </c>
      <c r="N1340">
        <f>IF('Main Data'!H1340="Gubelin",1,0)</f>
        <v>0</v>
      </c>
      <c r="O1340">
        <f>IF('Main Data'!H1340="Heuer",1,0)</f>
        <v>0</v>
      </c>
      <c r="P1340">
        <f>IF('Main Data'!H1340="IWC",1,0)</f>
        <v>0</v>
      </c>
      <c r="Q1340">
        <f>IF('Main Data'!H1340="JLC",1,0)</f>
        <v>0</v>
      </c>
      <c r="R1340">
        <f>IF('Main Data'!H1340="Longines",1,0)</f>
        <v>0</v>
      </c>
      <c r="S1340">
        <f>IF('Main Data'!H1340="Movado",1,0)</f>
        <v>0</v>
      </c>
      <c r="T1340">
        <f>IF('Main Data'!H1340="Omega",1,0)</f>
        <v>0</v>
      </c>
      <c r="U1340">
        <f>IF('Main Data'!H1340="Panerai",1,0)</f>
        <v>0</v>
      </c>
      <c r="V1340">
        <f>IF('Main Data'!H1340="Patek",1,0)</f>
        <v>0</v>
      </c>
      <c r="W1340">
        <f>IF('Main Data'!H1340="Rolex",1,0)</f>
        <v>1</v>
      </c>
      <c r="X1340">
        <f>IF('Main Data'!H1340="Tudor",1,0)</f>
        <v>0</v>
      </c>
      <c r="Y1340">
        <f>IF('Main Data'!H1340="Ulysse Nardin",1,0)</f>
        <v>0</v>
      </c>
      <c r="Z1340">
        <f>IF('Main Data'!H1340="Universal Geneve",1,0)</f>
        <v>0</v>
      </c>
      <c r="AA1340">
        <f>IF('Main Data'!H1340="Vacheron",1,0)</f>
        <v>0</v>
      </c>
      <c r="AB1340">
        <f>IF('Main Data'!H1340="Zenith",1,0)</f>
        <v>0</v>
      </c>
      <c r="AC1340">
        <f>IF('Main Data'!J1340="Stainless Steel",1,0)</f>
        <v>0</v>
      </c>
      <c r="AD1340">
        <f>IF('Main Data'!J1340="Two-tone",1,0)</f>
        <v>0</v>
      </c>
      <c r="AE1340">
        <f>IF(OR('Main Data'!J1340="YG 18K",'Main Data'!J1340="YG &lt;18K",'Main Data'!J1340="PG 18K",'Main Data'!J1340="PG &lt;18K",'Main Data'!J1340="WG 18K",'Main Data'!J1340="Mixes of 18K",'Main Data'!J1340="Mixes &lt;18K"),1,0)</f>
        <v>1</v>
      </c>
      <c r="AF1340">
        <f>IF('Main Data'!J1340="Platinum",1,0)</f>
        <v>0</v>
      </c>
      <c r="AG1340">
        <f>IF(OR('Main Data'!J1340="PVD",'Main Data'!J1340="Gold Plate",'Main Data'!J1340="Other"),1,0)</f>
        <v>0</v>
      </c>
      <c r="AH1340">
        <f>IF('Main Data'!N1340="Stainless Steel",1,0)</f>
        <v>0</v>
      </c>
      <c r="AI1340">
        <f>IF('Main Data'!N1340="Leather",1,0)</f>
        <v>1</v>
      </c>
      <c r="AJ1340">
        <f>IF('Main Data'!N1340="Two-tone",1,0)</f>
        <v>0</v>
      </c>
      <c r="AK1340">
        <f>IF(OR('Main Data'!N1340="YG 18K",'Main Data'!N1340="PG 18K",'Main Data'!N1340="WG 18K",'Main Data'!N1340="Mixes of 18K"),1,0)</f>
        <v>0</v>
      </c>
      <c r="AL1340">
        <f>IF(OR(,'Main Data'!N1340="PVD",'Main Data'!N1340="Gold plate"),1,0)</f>
        <v>0</v>
      </c>
      <c r="AM1340">
        <f>IF(OR('Main Data'!AV1340="Yes",'Main Data'!AW1340="Yes",'Main Data'!AU1340="Yes"),1,0)</f>
        <v>0</v>
      </c>
      <c r="AN1340">
        <f>IF(OR(ISTEXT('Main Data'!AX1340), ISTEXT('Main Data'!AY1340)),1,0)</f>
        <v>0</v>
      </c>
      <c r="AO1340">
        <f>IF('Main Data'!AZ1340="Yes",1,0)</f>
        <v>0</v>
      </c>
      <c r="AP1340">
        <f>IF('Main Data'!BA1340="Yes",1,0)</f>
        <v>0</v>
      </c>
      <c r="AQ1340">
        <f>IF('Main Data'!BD1340="Yes",1,0)</f>
        <v>0</v>
      </c>
      <c r="AR1340">
        <f>IF('Main Data'!BE1340="A",1,0)</f>
        <v>0</v>
      </c>
      <c r="AS1340">
        <f>IF('Main Data'!BE1340="AA",1,0)</f>
        <v>1</v>
      </c>
      <c r="AT1340">
        <f>IF('Main Data'!BE1340="AAA",1,0)</f>
        <v>0</v>
      </c>
      <c r="AU1340">
        <f>IF('Main Data'!BE1340="AAAA",1,0)</f>
        <v>0</v>
      </c>
      <c r="AV1340">
        <f>IF('Main Data'!P1340="Yes",1,0)</f>
        <v>0</v>
      </c>
      <c r="AW1340">
        <f>IF('Main Data'!AP1340="Yes",1,0)</f>
        <v>0</v>
      </c>
      <c r="AX1340">
        <f>IF(OR('Main Data'!V1340="Yes", 'Main Data'!W1340="Yes",'Main Data'!X1340="Yes"),1,0)</f>
        <v>1</v>
      </c>
      <c r="AY1340">
        <f>IF(OR('Main Data'!Y1340="Yes",'Main Data'!Z1340="Yes"),1,0)</f>
        <v>0</v>
      </c>
      <c r="AZ1340">
        <f>IF('Main Data'!AR1340="Yes",1,0)</f>
        <v>0</v>
      </c>
      <c r="BA1340">
        <f>IF('Main Data'!AS1340="Yes",1,0)</f>
        <v>0</v>
      </c>
      <c r="BB1340">
        <f>IF('Main Data'!AG1340="Yes",1,0)</f>
        <v>0</v>
      </c>
      <c r="BC1340">
        <f>IF('Main Data'!AB1340="Yes",1,0)</f>
        <v>0</v>
      </c>
      <c r="BD1340">
        <f>IF('Main Data'!AA1340="Yes",1,0)</f>
        <v>0</v>
      </c>
      <c r="BE1340">
        <f>IF('Main Data'!AC1340="Yes",1,0)</f>
        <v>0</v>
      </c>
      <c r="BF1340">
        <f>IF('Main Data'!AF1340="Yes",1,0)</f>
        <v>0</v>
      </c>
      <c r="BG1340">
        <f>IF(OR('Main Data'!AI1340="Yes",'Main Data'!AL1340="Yes"),1,0)</f>
        <v>0</v>
      </c>
      <c r="BH1340">
        <f>IF('Main Data'!AJ1340="Yes",1,0)</f>
        <v>0</v>
      </c>
      <c r="BI1340">
        <f>IF('Main Data'!AK1340="Yes",1,0)</f>
        <v>0</v>
      </c>
      <c r="BJ1340">
        <f>IF('Main Data'!AM1340="Yes",1,0)</f>
        <v>0</v>
      </c>
      <c r="BK1340">
        <f>IF('Main Data'!AQ1340="Yes",1,0)</f>
        <v>0</v>
      </c>
      <c r="BL1340" s="21">
        <f t="shared" si="121"/>
        <v>1</v>
      </c>
      <c r="BM1340" s="21">
        <f t="shared" si="122"/>
        <v>0</v>
      </c>
      <c r="BN1340" s="21">
        <f t="shared" si="123"/>
        <v>0</v>
      </c>
      <c r="BO1340" s="21">
        <f t="shared" si="124"/>
        <v>0</v>
      </c>
      <c r="BP1340" s="21">
        <f t="shared" si="125"/>
        <v>0</v>
      </c>
    </row>
    <row r="1341" spans="1:68" x14ac:dyDescent="0.2">
      <c r="A1341">
        <v>1337</v>
      </c>
      <c r="B1341" s="33">
        <f>'Main Data'!C1341</f>
        <v>43415</v>
      </c>
      <c r="C1341">
        <f>'Main Data'!D1341</f>
        <v>122</v>
      </c>
      <c r="D1341" s="26">
        <f>'Main Data'!E1341</f>
        <v>100000</v>
      </c>
      <c r="E1341" s="26">
        <f>'Main Data'!F1341</f>
        <v>125000</v>
      </c>
      <c r="F1341" s="34">
        <f t="shared" si="120"/>
        <v>11.512925464970229</v>
      </c>
      <c r="G1341">
        <f>IF('Main Data'!H1341="AP",1,0)</f>
        <v>0</v>
      </c>
      <c r="H1341">
        <f>IF('Main Data'!H1341="Blancpain",1,0)</f>
        <v>0</v>
      </c>
      <c r="I1341">
        <f>IF('Main Data'!H1341="Breguet",1,0)</f>
        <v>0</v>
      </c>
      <c r="J1341">
        <f>IF('Main Data'!H1341="Breitling",1,0)</f>
        <v>0</v>
      </c>
      <c r="K1341">
        <f>IF('Main Data'!H1341="Cartier",1,0)</f>
        <v>0</v>
      </c>
      <c r="L1341">
        <f>IF('Main Data'!H1341="Gallet",1,0)</f>
        <v>0</v>
      </c>
      <c r="M1341">
        <f>IF('Main Data'!H1341="Girard Perregaux",1,0)</f>
        <v>0</v>
      </c>
      <c r="N1341">
        <f>IF('Main Data'!H1341="Gubelin",1,0)</f>
        <v>0</v>
      </c>
      <c r="O1341">
        <f>IF('Main Data'!H1341="Heuer",1,0)</f>
        <v>0</v>
      </c>
      <c r="P1341">
        <f>IF('Main Data'!H1341="IWC",1,0)</f>
        <v>0</v>
      </c>
      <c r="Q1341">
        <f>IF('Main Data'!H1341="JLC",1,0)</f>
        <v>0</v>
      </c>
      <c r="R1341">
        <f>IF('Main Data'!H1341="Longines",1,0)</f>
        <v>0</v>
      </c>
      <c r="S1341">
        <f>IF('Main Data'!H1341="Movado",1,0)</f>
        <v>0</v>
      </c>
      <c r="T1341">
        <f>IF('Main Data'!H1341="Omega",1,0)</f>
        <v>0</v>
      </c>
      <c r="U1341">
        <f>IF('Main Data'!H1341="Panerai",1,0)</f>
        <v>0</v>
      </c>
      <c r="V1341">
        <f>IF('Main Data'!H1341="Patek",1,0)</f>
        <v>0</v>
      </c>
      <c r="W1341">
        <f>IF('Main Data'!H1341="Rolex",1,0)</f>
        <v>1</v>
      </c>
      <c r="X1341">
        <f>IF('Main Data'!H1341="Tudor",1,0)</f>
        <v>0</v>
      </c>
      <c r="Y1341">
        <f>IF('Main Data'!H1341="Ulysse Nardin",1,0)</f>
        <v>0</v>
      </c>
      <c r="Z1341">
        <f>IF('Main Data'!H1341="Universal Geneve",1,0)</f>
        <v>0</v>
      </c>
      <c r="AA1341">
        <f>IF('Main Data'!H1341="Vacheron",1,0)</f>
        <v>0</v>
      </c>
      <c r="AB1341">
        <f>IF('Main Data'!H1341="Zenith",1,0)</f>
        <v>0</v>
      </c>
      <c r="AC1341">
        <f>IF('Main Data'!J1341="Stainless Steel",1,0)</f>
        <v>1</v>
      </c>
      <c r="AD1341">
        <f>IF('Main Data'!J1341="Two-tone",1,0)</f>
        <v>0</v>
      </c>
      <c r="AE1341">
        <f>IF(OR('Main Data'!J1341="YG 18K",'Main Data'!J1341="YG &lt;18K",'Main Data'!J1341="PG 18K",'Main Data'!J1341="PG &lt;18K",'Main Data'!J1341="WG 18K",'Main Data'!J1341="Mixes of 18K",'Main Data'!J1341="Mixes &lt;18K"),1,0)</f>
        <v>0</v>
      </c>
      <c r="AF1341">
        <f>IF('Main Data'!J1341="Platinum",1,0)</f>
        <v>0</v>
      </c>
      <c r="AG1341">
        <f>IF(OR('Main Data'!J1341="PVD",'Main Data'!J1341="Gold Plate",'Main Data'!J1341="Other"),1,0)</f>
        <v>0</v>
      </c>
      <c r="AH1341">
        <f>IF('Main Data'!N1341="Stainless Steel",1,0)</f>
        <v>1</v>
      </c>
      <c r="AI1341">
        <f>IF('Main Data'!N1341="Leather",1,0)</f>
        <v>0</v>
      </c>
      <c r="AJ1341">
        <f>IF('Main Data'!N1341="Two-tone",1,0)</f>
        <v>0</v>
      </c>
      <c r="AK1341">
        <f>IF(OR('Main Data'!N1341="YG 18K",'Main Data'!N1341="PG 18K",'Main Data'!N1341="WG 18K",'Main Data'!N1341="Mixes of 18K"),1,0)</f>
        <v>0</v>
      </c>
      <c r="AL1341">
        <f>IF(OR(,'Main Data'!N1341="PVD",'Main Data'!N1341="Gold plate"),1,0)</f>
        <v>0</v>
      </c>
      <c r="AM1341">
        <f>IF(OR('Main Data'!AV1341="Yes",'Main Data'!AW1341="Yes",'Main Data'!AU1341="Yes"),1,0)</f>
        <v>0</v>
      </c>
      <c r="AN1341">
        <f>IF(OR(ISTEXT('Main Data'!AX1341), ISTEXT('Main Data'!AY1341)),1,0)</f>
        <v>0</v>
      </c>
      <c r="AO1341">
        <f>IF('Main Data'!AZ1341="Yes",1,0)</f>
        <v>0</v>
      </c>
      <c r="AP1341">
        <f>IF('Main Data'!BA1341="Yes",1,0)</f>
        <v>0</v>
      </c>
      <c r="AQ1341">
        <f>IF('Main Data'!BD1341="Yes",1,0)</f>
        <v>0</v>
      </c>
      <c r="AR1341">
        <f>IF('Main Data'!BE1341="A",1,0)</f>
        <v>0</v>
      </c>
      <c r="AS1341">
        <f>IF('Main Data'!BE1341="AA",1,0)</f>
        <v>0</v>
      </c>
      <c r="AT1341">
        <f>IF('Main Data'!BE1341="AAA",1,0)</f>
        <v>0</v>
      </c>
      <c r="AU1341">
        <f>IF('Main Data'!BE1341="AAAA",1,0)</f>
        <v>1</v>
      </c>
      <c r="AV1341">
        <f>IF('Main Data'!P1341="Yes",1,0)</f>
        <v>0</v>
      </c>
      <c r="AW1341">
        <f>IF('Main Data'!AP1341="Yes",1,0)</f>
        <v>0</v>
      </c>
      <c r="AX1341">
        <f>IF(OR('Main Data'!V1341="Yes", 'Main Data'!W1341="Yes",'Main Data'!X1341="Yes"),1,0)</f>
        <v>0</v>
      </c>
      <c r="AY1341">
        <f>IF(OR('Main Data'!Y1341="Yes",'Main Data'!Z1341="Yes"),1,0)</f>
        <v>0</v>
      </c>
      <c r="AZ1341">
        <f>IF('Main Data'!AR1341="Yes",1,0)</f>
        <v>0</v>
      </c>
      <c r="BA1341">
        <f>IF('Main Data'!AS1341="Yes",1,0)</f>
        <v>0</v>
      </c>
      <c r="BB1341">
        <f>IF('Main Data'!AG1341="Yes",1,0)</f>
        <v>0</v>
      </c>
      <c r="BC1341">
        <f>IF('Main Data'!AB1341="Yes",1,0)</f>
        <v>0</v>
      </c>
      <c r="BD1341">
        <f>IF('Main Data'!AA1341="Yes",1,0)</f>
        <v>0</v>
      </c>
      <c r="BE1341">
        <f>IF('Main Data'!AC1341="Yes",1,0)</f>
        <v>0</v>
      </c>
      <c r="BF1341">
        <f>IF('Main Data'!AF1341="Yes",1,0)</f>
        <v>0</v>
      </c>
      <c r="BG1341">
        <f>IF(OR('Main Data'!AI1341="Yes",'Main Data'!AL1341="Yes"),1,0)</f>
        <v>1</v>
      </c>
      <c r="BH1341">
        <f>IF('Main Data'!AJ1341="Yes",1,0)</f>
        <v>0</v>
      </c>
      <c r="BI1341">
        <f>IF('Main Data'!AK1341="Yes",1,0)</f>
        <v>0</v>
      </c>
      <c r="BJ1341">
        <f>IF('Main Data'!AM1341="Yes",1,0)</f>
        <v>0</v>
      </c>
      <c r="BK1341">
        <f>IF('Main Data'!AQ1341="Yes",1,0)</f>
        <v>0</v>
      </c>
      <c r="BL1341" s="21">
        <f t="shared" si="121"/>
        <v>1</v>
      </c>
      <c r="BM1341" s="21">
        <f t="shared" si="122"/>
        <v>0</v>
      </c>
      <c r="BN1341" s="21">
        <f t="shared" si="123"/>
        <v>0</v>
      </c>
      <c r="BO1341" s="21">
        <f t="shared" si="124"/>
        <v>0</v>
      </c>
      <c r="BP1341" s="21">
        <f t="shared" si="125"/>
        <v>0</v>
      </c>
    </row>
    <row r="1342" spans="1:68" x14ac:dyDescent="0.2">
      <c r="A1342">
        <v>1338</v>
      </c>
      <c r="B1342" s="33">
        <f>'Main Data'!C1342</f>
        <v>43415</v>
      </c>
      <c r="C1342">
        <f>'Main Data'!D1342</f>
        <v>123</v>
      </c>
      <c r="D1342" s="26">
        <f>'Main Data'!E1342</f>
        <v>55000</v>
      </c>
      <c r="E1342" s="26">
        <f>'Main Data'!F1342</f>
        <v>68750</v>
      </c>
      <c r="F1342" s="34">
        <f t="shared" si="120"/>
        <v>10.915088464214607</v>
      </c>
      <c r="G1342">
        <f>IF('Main Data'!H1342="AP",1,0)</f>
        <v>0</v>
      </c>
      <c r="H1342">
        <f>IF('Main Data'!H1342="Blancpain",1,0)</f>
        <v>0</v>
      </c>
      <c r="I1342">
        <f>IF('Main Data'!H1342="Breguet",1,0)</f>
        <v>0</v>
      </c>
      <c r="J1342">
        <f>IF('Main Data'!H1342="Breitling",1,0)</f>
        <v>0</v>
      </c>
      <c r="K1342">
        <f>IF('Main Data'!H1342="Cartier",1,0)</f>
        <v>0</v>
      </c>
      <c r="L1342">
        <f>IF('Main Data'!H1342="Gallet",1,0)</f>
        <v>0</v>
      </c>
      <c r="M1342">
        <f>IF('Main Data'!H1342="Girard Perregaux",1,0)</f>
        <v>0</v>
      </c>
      <c r="N1342">
        <f>IF('Main Data'!H1342="Gubelin",1,0)</f>
        <v>0</v>
      </c>
      <c r="O1342">
        <f>IF('Main Data'!H1342="Heuer",1,0)</f>
        <v>0</v>
      </c>
      <c r="P1342">
        <f>IF('Main Data'!H1342="IWC",1,0)</f>
        <v>0</v>
      </c>
      <c r="Q1342">
        <f>IF('Main Data'!H1342="JLC",1,0)</f>
        <v>0</v>
      </c>
      <c r="R1342">
        <f>IF('Main Data'!H1342="Longines",1,0)</f>
        <v>0</v>
      </c>
      <c r="S1342">
        <f>IF('Main Data'!H1342="Movado",1,0)</f>
        <v>0</v>
      </c>
      <c r="T1342">
        <f>IF('Main Data'!H1342="Omega",1,0)</f>
        <v>0</v>
      </c>
      <c r="U1342">
        <f>IF('Main Data'!H1342="Panerai",1,0)</f>
        <v>0</v>
      </c>
      <c r="V1342">
        <f>IF('Main Data'!H1342="Patek",1,0)</f>
        <v>0</v>
      </c>
      <c r="W1342">
        <f>IF('Main Data'!H1342="Rolex",1,0)</f>
        <v>1</v>
      </c>
      <c r="X1342">
        <f>IF('Main Data'!H1342="Tudor",1,0)</f>
        <v>0</v>
      </c>
      <c r="Y1342">
        <f>IF('Main Data'!H1342="Ulysse Nardin",1,0)</f>
        <v>0</v>
      </c>
      <c r="Z1342">
        <f>IF('Main Data'!H1342="Universal Geneve",1,0)</f>
        <v>0</v>
      </c>
      <c r="AA1342">
        <f>IF('Main Data'!H1342="Vacheron",1,0)</f>
        <v>0</v>
      </c>
      <c r="AB1342">
        <f>IF('Main Data'!H1342="Zenith",1,0)</f>
        <v>0</v>
      </c>
      <c r="AC1342">
        <f>IF('Main Data'!J1342="Stainless Steel",1,0)</f>
        <v>0</v>
      </c>
      <c r="AD1342">
        <f>IF('Main Data'!J1342="Two-tone",1,0)</f>
        <v>0</v>
      </c>
      <c r="AE1342">
        <f>IF(OR('Main Data'!J1342="YG 18K",'Main Data'!J1342="YG &lt;18K",'Main Data'!J1342="PG 18K",'Main Data'!J1342="PG &lt;18K",'Main Data'!J1342="WG 18K",'Main Data'!J1342="Mixes of 18K",'Main Data'!J1342="Mixes &lt;18K"),1,0)</f>
        <v>1</v>
      </c>
      <c r="AF1342">
        <f>IF('Main Data'!J1342="Platinum",1,0)</f>
        <v>0</v>
      </c>
      <c r="AG1342">
        <f>IF(OR('Main Data'!J1342="PVD",'Main Data'!J1342="Gold Plate",'Main Data'!J1342="Other"),1,0)</f>
        <v>0</v>
      </c>
      <c r="AH1342">
        <f>IF('Main Data'!N1342="Stainless Steel",1,0)</f>
        <v>0</v>
      </c>
      <c r="AI1342">
        <f>IF('Main Data'!N1342="Leather",1,0)</f>
        <v>1</v>
      </c>
      <c r="AJ1342">
        <f>IF('Main Data'!N1342="Two-tone",1,0)</f>
        <v>0</v>
      </c>
      <c r="AK1342">
        <f>IF(OR('Main Data'!N1342="YG 18K",'Main Data'!N1342="PG 18K",'Main Data'!N1342="WG 18K",'Main Data'!N1342="Mixes of 18K"),1,0)</f>
        <v>0</v>
      </c>
      <c r="AL1342">
        <f>IF(OR(,'Main Data'!N1342="PVD",'Main Data'!N1342="Gold plate"),1,0)</f>
        <v>0</v>
      </c>
      <c r="AM1342">
        <f>IF(OR('Main Data'!AV1342="Yes",'Main Data'!AW1342="Yes",'Main Data'!AU1342="Yes"),1,0)</f>
        <v>0</v>
      </c>
      <c r="AN1342">
        <f>IF(OR(ISTEXT('Main Data'!AX1342), ISTEXT('Main Data'!AY1342)),1,0)</f>
        <v>0</v>
      </c>
      <c r="AO1342">
        <f>IF('Main Data'!AZ1342="Yes",1,0)</f>
        <v>0</v>
      </c>
      <c r="AP1342">
        <f>IF('Main Data'!BA1342="Yes",1,0)</f>
        <v>0</v>
      </c>
      <c r="AQ1342">
        <f>IF('Main Data'!BD1342="Yes",1,0)</f>
        <v>0</v>
      </c>
      <c r="AR1342">
        <f>IF('Main Data'!BE1342="A",1,0)</f>
        <v>0</v>
      </c>
      <c r="AS1342">
        <f>IF('Main Data'!BE1342="AA",1,0)</f>
        <v>0</v>
      </c>
      <c r="AT1342">
        <f>IF('Main Data'!BE1342="AAA",1,0)</f>
        <v>0</v>
      </c>
      <c r="AU1342">
        <f>IF('Main Data'!BE1342="AAAA",1,0)</f>
        <v>1</v>
      </c>
      <c r="AV1342">
        <f>IF('Main Data'!P1342="Yes",1,0)</f>
        <v>0</v>
      </c>
      <c r="AW1342">
        <f>IF('Main Data'!AP1342="Yes",1,0)</f>
        <v>0</v>
      </c>
      <c r="AX1342">
        <f>IF(OR('Main Data'!V1342="Yes", 'Main Data'!W1342="Yes",'Main Data'!X1342="Yes"),1,0)</f>
        <v>0</v>
      </c>
      <c r="AY1342">
        <f>IF(OR('Main Data'!Y1342="Yes",'Main Data'!Z1342="Yes"),1,0)</f>
        <v>0</v>
      </c>
      <c r="AZ1342">
        <f>IF('Main Data'!AR1342="Yes",1,0)</f>
        <v>0</v>
      </c>
      <c r="BA1342">
        <f>IF('Main Data'!AS1342="Yes",1,0)</f>
        <v>0</v>
      </c>
      <c r="BB1342">
        <f>IF('Main Data'!AG1342="Yes",1,0)</f>
        <v>0</v>
      </c>
      <c r="BC1342">
        <f>IF('Main Data'!AB1342="Yes",1,0)</f>
        <v>0</v>
      </c>
      <c r="BD1342">
        <f>IF('Main Data'!AA1342="Yes",1,0)</f>
        <v>0</v>
      </c>
      <c r="BE1342">
        <f>IF('Main Data'!AC1342="Yes",1,0)</f>
        <v>0</v>
      </c>
      <c r="BF1342">
        <f>IF('Main Data'!AF1342="Yes",1,0)</f>
        <v>0</v>
      </c>
      <c r="BG1342">
        <f>IF(OR('Main Data'!AI1342="Yes",'Main Data'!AL1342="Yes"),1,0)</f>
        <v>1</v>
      </c>
      <c r="BH1342">
        <f>IF('Main Data'!AJ1342="Yes",1,0)</f>
        <v>0</v>
      </c>
      <c r="BI1342">
        <f>IF('Main Data'!AK1342="Yes",1,0)</f>
        <v>0</v>
      </c>
      <c r="BJ1342">
        <f>IF('Main Data'!AM1342="Yes",1,0)</f>
        <v>0</v>
      </c>
      <c r="BK1342">
        <f>IF('Main Data'!AQ1342="Yes",1,0)</f>
        <v>0</v>
      </c>
      <c r="BL1342" s="21">
        <f t="shared" si="121"/>
        <v>1</v>
      </c>
      <c r="BM1342" s="21">
        <f t="shared" si="122"/>
        <v>0</v>
      </c>
      <c r="BN1342" s="21">
        <f t="shared" si="123"/>
        <v>0</v>
      </c>
      <c r="BO1342" s="21">
        <f t="shared" si="124"/>
        <v>0</v>
      </c>
      <c r="BP1342" s="21">
        <f t="shared" si="125"/>
        <v>0</v>
      </c>
    </row>
    <row r="1343" spans="1:68" x14ac:dyDescent="0.2">
      <c r="A1343">
        <v>1339</v>
      </c>
      <c r="B1343" s="33">
        <f>'Main Data'!C1343</f>
        <v>43415</v>
      </c>
      <c r="C1343">
        <f>'Main Data'!D1343</f>
        <v>130</v>
      </c>
      <c r="D1343" s="26">
        <f>'Main Data'!E1343</f>
        <v>2200</v>
      </c>
      <c r="E1343" s="26">
        <f>'Main Data'!F1343</f>
        <v>2750</v>
      </c>
      <c r="F1343" s="34">
        <f t="shared" si="120"/>
        <v>7.696212639346407</v>
      </c>
      <c r="G1343">
        <f>IF('Main Data'!H1343="AP",1,0)</f>
        <v>0</v>
      </c>
      <c r="H1343">
        <f>IF('Main Data'!H1343="Blancpain",1,0)</f>
        <v>0</v>
      </c>
      <c r="I1343">
        <f>IF('Main Data'!H1343="Breguet",1,0)</f>
        <v>0</v>
      </c>
      <c r="J1343">
        <f>IF('Main Data'!H1343="Breitling",1,0)</f>
        <v>0</v>
      </c>
      <c r="K1343">
        <f>IF('Main Data'!H1343="Cartier",1,0)</f>
        <v>0</v>
      </c>
      <c r="L1343">
        <f>IF('Main Data'!H1343="Gallet",1,0)</f>
        <v>0</v>
      </c>
      <c r="M1343">
        <f>IF('Main Data'!H1343="Girard Perregaux",1,0)</f>
        <v>0</v>
      </c>
      <c r="N1343">
        <f>IF('Main Data'!H1343="Gubelin",1,0)</f>
        <v>0</v>
      </c>
      <c r="O1343">
        <f>IF('Main Data'!H1343="Heuer",1,0)</f>
        <v>1</v>
      </c>
      <c r="P1343">
        <f>IF('Main Data'!H1343="IWC",1,0)</f>
        <v>0</v>
      </c>
      <c r="Q1343">
        <f>IF('Main Data'!H1343="JLC",1,0)</f>
        <v>0</v>
      </c>
      <c r="R1343">
        <f>IF('Main Data'!H1343="Longines",1,0)</f>
        <v>0</v>
      </c>
      <c r="S1343">
        <f>IF('Main Data'!H1343="Movado",1,0)</f>
        <v>0</v>
      </c>
      <c r="T1343">
        <f>IF('Main Data'!H1343="Omega",1,0)</f>
        <v>0</v>
      </c>
      <c r="U1343">
        <f>IF('Main Data'!H1343="Panerai",1,0)</f>
        <v>0</v>
      </c>
      <c r="V1343">
        <f>IF('Main Data'!H1343="Patek",1,0)</f>
        <v>0</v>
      </c>
      <c r="W1343">
        <f>IF('Main Data'!H1343="Rolex",1,0)</f>
        <v>0</v>
      </c>
      <c r="X1343">
        <f>IF('Main Data'!H1343="Tudor",1,0)</f>
        <v>0</v>
      </c>
      <c r="Y1343">
        <f>IF('Main Data'!H1343="Ulysse Nardin",1,0)</f>
        <v>0</v>
      </c>
      <c r="Z1343">
        <f>IF('Main Data'!H1343="Universal Geneve",1,0)</f>
        <v>0</v>
      </c>
      <c r="AA1343">
        <f>IF('Main Data'!H1343="Vacheron",1,0)</f>
        <v>0</v>
      </c>
      <c r="AB1343">
        <f>IF('Main Data'!H1343="Zenith",1,0)</f>
        <v>0</v>
      </c>
      <c r="AC1343">
        <f>IF('Main Data'!J1343="Stainless Steel",1,0)</f>
        <v>1</v>
      </c>
      <c r="AD1343">
        <f>IF('Main Data'!J1343="Two-tone",1,0)</f>
        <v>0</v>
      </c>
      <c r="AE1343">
        <f>IF(OR('Main Data'!J1343="YG 18K",'Main Data'!J1343="YG &lt;18K",'Main Data'!J1343="PG 18K",'Main Data'!J1343="PG &lt;18K",'Main Data'!J1343="WG 18K",'Main Data'!J1343="Mixes of 18K",'Main Data'!J1343="Mixes &lt;18K"),1,0)</f>
        <v>0</v>
      </c>
      <c r="AF1343">
        <f>IF('Main Data'!J1343="Platinum",1,0)</f>
        <v>0</v>
      </c>
      <c r="AG1343">
        <f>IF(OR('Main Data'!J1343="PVD",'Main Data'!J1343="Gold Plate",'Main Data'!J1343="Other"),1,0)</f>
        <v>0</v>
      </c>
      <c r="AH1343">
        <f>IF('Main Data'!N1343="Stainless Steel",1,0)</f>
        <v>0</v>
      </c>
      <c r="AI1343">
        <f>IF('Main Data'!N1343="Leather",1,0)</f>
        <v>1</v>
      </c>
      <c r="AJ1343">
        <f>IF('Main Data'!N1343="Two-tone",1,0)</f>
        <v>0</v>
      </c>
      <c r="AK1343">
        <f>IF(OR('Main Data'!N1343="YG 18K",'Main Data'!N1343="PG 18K",'Main Data'!N1343="WG 18K",'Main Data'!N1343="Mixes of 18K"),1,0)</f>
        <v>0</v>
      </c>
      <c r="AL1343">
        <f>IF(OR(,'Main Data'!N1343="PVD",'Main Data'!N1343="Gold plate"),1,0)</f>
        <v>0</v>
      </c>
      <c r="AM1343">
        <f>IF(OR('Main Data'!AV1343="Yes",'Main Data'!AW1343="Yes",'Main Data'!AU1343="Yes"),1,0)</f>
        <v>0</v>
      </c>
      <c r="AN1343">
        <f>IF(OR(ISTEXT('Main Data'!AX1343), ISTEXT('Main Data'!AY1343)),1,0)</f>
        <v>0</v>
      </c>
      <c r="AO1343">
        <f>IF('Main Data'!AZ1343="Yes",1,0)</f>
        <v>0</v>
      </c>
      <c r="AP1343">
        <f>IF('Main Data'!BA1343="Yes",1,0)</f>
        <v>0</v>
      </c>
      <c r="AQ1343">
        <f>IF('Main Data'!BD1343="Yes",1,0)</f>
        <v>0</v>
      </c>
      <c r="AR1343">
        <f>IF('Main Data'!BE1343="A",1,0)</f>
        <v>0</v>
      </c>
      <c r="AS1343">
        <f>IF('Main Data'!BE1343="AA",1,0)</f>
        <v>1</v>
      </c>
      <c r="AT1343">
        <f>IF('Main Data'!BE1343="AAA",1,0)</f>
        <v>0</v>
      </c>
      <c r="AU1343">
        <f>IF('Main Data'!BE1343="AAAA",1,0)</f>
        <v>0</v>
      </c>
      <c r="AV1343">
        <f>IF('Main Data'!P1343="Yes",1,0)</f>
        <v>0</v>
      </c>
      <c r="AW1343">
        <f>IF('Main Data'!AP1343="Yes",1,0)</f>
        <v>0</v>
      </c>
      <c r="AX1343">
        <f>IF(OR('Main Data'!V1343="Yes", 'Main Data'!W1343="Yes",'Main Data'!X1343="Yes"),1,0)</f>
        <v>1</v>
      </c>
      <c r="AY1343">
        <f>IF(OR('Main Data'!Y1343="Yes",'Main Data'!Z1343="Yes"),1,0)</f>
        <v>0</v>
      </c>
      <c r="AZ1343">
        <f>IF('Main Data'!AR1343="Yes",1,0)</f>
        <v>0</v>
      </c>
      <c r="BA1343">
        <f>IF('Main Data'!AS1343="Yes",1,0)</f>
        <v>0</v>
      </c>
      <c r="BB1343">
        <f>IF('Main Data'!AG1343="Yes",1,0)</f>
        <v>0</v>
      </c>
      <c r="BC1343">
        <f>IF('Main Data'!AB1343="Yes",1,0)</f>
        <v>0</v>
      </c>
      <c r="BD1343">
        <f>IF('Main Data'!AA1343="Yes",1,0)</f>
        <v>0</v>
      </c>
      <c r="BE1343">
        <f>IF('Main Data'!AC1343="Yes",1,0)</f>
        <v>0</v>
      </c>
      <c r="BF1343">
        <f>IF('Main Data'!AF1343="Yes",1,0)</f>
        <v>0</v>
      </c>
      <c r="BG1343">
        <f>IF(OR('Main Data'!AI1343="Yes",'Main Data'!AL1343="Yes"),1,0)</f>
        <v>1</v>
      </c>
      <c r="BH1343">
        <f>IF('Main Data'!AJ1343="Yes",1,0)</f>
        <v>0</v>
      </c>
      <c r="BI1343">
        <f>IF('Main Data'!AK1343="Yes",1,0)</f>
        <v>0</v>
      </c>
      <c r="BJ1343">
        <f>IF('Main Data'!AM1343="Yes",1,0)</f>
        <v>0</v>
      </c>
      <c r="BK1343">
        <f>IF('Main Data'!AQ1343="Yes",1,0)</f>
        <v>0</v>
      </c>
      <c r="BL1343" s="21">
        <f t="shared" si="121"/>
        <v>1</v>
      </c>
      <c r="BM1343" s="21">
        <f t="shared" si="122"/>
        <v>0</v>
      </c>
      <c r="BN1343" s="21">
        <f t="shared" si="123"/>
        <v>0</v>
      </c>
      <c r="BO1343" s="21">
        <f t="shared" si="124"/>
        <v>0</v>
      </c>
      <c r="BP1343" s="21">
        <f t="shared" si="125"/>
        <v>0</v>
      </c>
    </row>
    <row r="1344" spans="1:68" x14ac:dyDescent="0.2">
      <c r="A1344">
        <v>1340</v>
      </c>
      <c r="B1344" s="33">
        <f>'Main Data'!C1344</f>
        <v>43415</v>
      </c>
      <c r="C1344">
        <f>'Main Data'!D1344</f>
        <v>131</v>
      </c>
      <c r="D1344" s="26">
        <f>'Main Data'!E1344</f>
        <v>1600</v>
      </c>
      <c r="E1344" s="26">
        <f>'Main Data'!F1344</f>
        <v>2000</v>
      </c>
      <c r="F1344" s="34">
        <f t="shared" si="120"/>
        <v>7.3777589082278725</v>
      </c>
      <c r="G1344">
        <f>IF('Main Data'!H1344="AP",1,0)</f>
        <v>0</v>
      </c>
      <c r="H1344">
        <f>IF('Main Data'!H1344="Blancpain",1,0)</f>
        <v>0</v>
      </c>
      <c r="I1344">
        <f>IF('Main Data'!H1344="Breguet",1,0)</f>
        <v>0</v>
      </c>
      <c r="J1344">
        <f>IF('Main Data'!H1344="Breitling",1,0)</f>
        <v>0</v>
      </c>
      <c r="K1344">
        <f>IF('Main Data'!H1344="Cartier",1,0)</f>
        <v>0</v>
      </c>
      <c r="L1344">
        <f>IF('Main Data'!H1344="Gallet",1,0)</f>
        <v>0</v>
      </c>
      <c r="M1344">
        <f>IF('Main Data'!H1344="Girard Perregaux",1,0)</f>
        <v>0</v>
      </c>
      <c r="N1344">
        <f>IF('Main Data'!H1344="Gubelin",1,0)</f>
        <v>0</v>
      </c>
      <c r="O1344">
        <f>IF('Main Data'!H1344="Heuer",1,0)</f>
        <v>1</v>
      </c>
      <c r="P1344">
        <f>IF('Main Data'!H1344="IWC",1,0)</f>
        <v>0</v>
      </c>
      <c r="Q1344">
        <f>IF('Main Data'!H1344="JLC",1,0)</f>
        <v>0</v>
      </c>
      <c r="R1344">
        <f>IF('Main Data'!H1344="Longines",1,0)</f>
        <v>0</v>
      </c>
      <c r="S1344">
        <f>IF('Main Data'!H1344="Movado",1,0)</f>
        <v>0</v>
      </c>
      <c r="T1344">
        <f>IF('Main Data'!H1344="Omega",1,0)</f>
        <v>0</v>
      </c>
      <c r="U1344">
        <f>IF('Main Data'!H1344="Panerai",1,0)</f>
        <v>0</v>
      </c>
      <c r="V1344">
        <f>IF('Main Data'!H1344="Patek",1,0)</f>
        <v>0</v>
      </c>
      <c r="W1344">
        <f>IF('Main Data'!H1344="Rolex",1,0)</f>
        <v>0</v>
      </c>
      <c r="X1344">
        <f>IF('Main Data'!H1344="Tudor",1,0)</f>
        <v>0</v>
      </c>
      <c r="Y1344">
        <f>IF('Main Data'!H1344="Ulysse Nardin",1,0)</f>
        <v>0</v>
      </c>
      <c r="Z1344">
        <f>IF('Main Data'!H1344="Universal Geneve",1,0)</f>
        <v>0</v>
      </c>
      <c r="AA1344">
        <f>IF('Main Data'!H1344="Vacheron",1,0)</f>
        <v>0</v>
      </c>
      <c r="AB1344">
        <f>IF('Main Data'!H1344="Zenith",1,0)</f>
        <v>0</v>
      </c>
      <c r="AC1344">
        <f>IF('Main Data'!J1344="Stainless Steel",1,0)</f>
        <v>1</v>
      </c>
      <c r="AD1344">
        <f>IF('Main Data'!J1344="Two-tone",1,0)</f>
        <v>0</v>
      </c>
      <c r="AE1344">
        <f>IF(OR('Main Data'!J1344="YG 18K",'Main Data'!J1344="YG &lt;18K",'Main Data'!J1344="PG 18K",'Main Data'!J1344="PG &lt;18K",'Main Data'!J1344="WG 18K",'Main Data'!J1344="Mixes of 18K",'Main Data'!J1344="Mixes &lt;18K"),1,0)</f>
        <v>0</v>
      </c>
      <c r="AF1344">
        <f>IF('Main Data'!J1344="Platinum",1,0)</f>
        <v>0</v>
      </c>
      <c r="AG1344">
        <f>IF(OR('Main Data'!J1344="PVD",'Main Data'!J1344="Gold Plate",'Main Data'!J1344="Other"),1,0)</f>
        <v>0</v>
      </c>
      <c r="AH1344">
        <f>IF('Main Data'!N1344="Stainless Steel",1,0)</f>
        <v>1</v>
      </c>
      <c r="AI1344">
        <f>IF('Main Data'!N1344="Leather",1,0)</f>
        <v>0</v>
      </c>
      <c r="AJ1344">
        <f>IF('Main Data'!N1344="Two-tone",1,0)</f>
        <v>0</v>
      </c>
      <c r="AK1344">
        <f>IF(OR('Main Data'!N1344="YG 18K",'Main Data'!N1344="PG 18K",'Main Data'!N1344="WG 18K",'Main Data'!N1344="Mixes of 18K"),1,0)</f>
        <v>0</v>
      </c>
      <c r="AL1344">
        <f>IF(OR(,'Main Data'!N1344="PVD",'Main Data'!N1344="Gold plate"),1,0)</f>
        <v>0</v>
      </c>
      <c r="AM1344">
        <f>IF(OR('Main Data'!AV1344="Yes",'Main Data'!AW1344="Yes",'Main Data'!AU1344="Yes"),1,0)</f>
        <v>0</v>
      </c>
      <c r="AN1344">
        <f>IF(OR(ISTEXT('Main Data'!AX1344), ISTEXT('Main Data'!AY1344)),1,0)</f>
        <v>0</v>
      </c>
      <c r="AO1344">
        <f>IF('Main Data'!AZ1344="Yes",1,0)</f>
        <v>0</v>
      </c>
      <c r="AP1344">
        <f>IF('Main Data'!BA1344="Yes",1,0)</f>
        <v>0</v>
      </c>
      <c r="AQ1344">
        <f>IF('Main Data'!BD1344="Yes",1,0)</f>
        <v>0</v>
      </c>
      <c r="AR1344">
        <f>IF('Main Data'!BE1344="A",1,0)</f>
        <v>0</v>
      </c>
      <c r="AS1344">
        <f>IF('Main Data'!BE1344="AA",1,0)</f>
        <v>1</v>
      </c>
      <c r="AT1344">
        <f>IF('Main Data'!BE1344="AAA",1,0)</f>
        <v>0</v>
      </c>
      <c r="AU1344">
        <f>IF('Main Data'!BE1344="AAAA",1,0)</f>
        <v>0</v>
      </c>
      <c r="AV1344">
        <f>IF('Main Data'!P1344="Yes",1,0)</f>
        <v>0</v>
      </c>
      <c r="AW1344">
        <f>IF('Main Data'!AP1344="Yes",1,0)</f>
        <v>0</v>
      </c>
      <c r="AX1344">
        <f>IF(OR('Main Data'!V1344="Yes", 'Main Data'!W1344="Yes",'Main Data'!X1344="Yes"),1,0)</f>
        <v>1</v>
      </c>
      <c r="AY1344">
        <f>IF(OR('Main Data'!Y1344="Yes",'Main Data'!Z1344="Yes"),1,0)</f>
        <v>0</v>
      </c>
      <c r="AZ1344">
        <f>IF('Main Data'!AR1344="Yes",1,0)</f>
        <v>0</v>
      </c>
      <c r="BA1344">
        <f>IF('Main Data'!AS1344="Yes",1,0)</f>
        <v>0</v>
      </c>
      <c r="BB1344">
        <f>IF('Main Data'!AG1344="Yes",1,0)</f>
        <v>0</v>
      </c>
      <c r="BC1344">
        <f>IF('Main Data'!AB1344="Yes",1,0)</f>
        <v>0</v>
      </c>
      <c r="BD1344">
        <f>IF('Main Data'!AA1344="Yes",1,0)</f>
        <v>0</v>
      </c>
      <c r="BE1344">
        <f>IF('Main Data'!AC1344="Yes",1,0)</f>
        <v>0</v>
      </c>
      <c r="BF1344">
        <f>IF('Main Data'!AF1344="Yes",1,0)</f>
        <v>0</v>
      </c>
      <c r="BG1344">
        <f>IF(OR('Main Data'!AI1344="Yes",'Main Data'!AL1344="Yes"),1,0)</f>
        <v>1</v>
      </c>
      <c r="BH1344">
        <f>IF('Main Data'!AJ1344="Yes",1,0)</f>
        <v>0</v>
      </c>
      <c r="BI1344">
        <f>IF('Main Data'!AK1344="Yes",1,0)</f>
        <v>0</v>
      </c>
      <c r="BJ1344">
        <f>IF('Main Data'!AM1344="Yes",1,0)</f>
        <v>0</v>
      </c>
      <c r="BK1344">
        <f>IF('Main Data'!AQ1344="Yes",1,0)</f>
        <v>0</v>
      </c>
      <c r="BL1344" s="21">
        <f t="shared" si="121"/>
        <v>1</v>
      </c>
      <c r="BM1344" s="21">
        <f t="shared" si="122"/>
        <v>0</v>
      </c>
      <c r="BN1344" s="21">
        <f t="shared" si="123"/>
        <v>0</v>
      </c>
      <c r="BO1344" s="21">
        <f t="shared" si="124"/>
        <v>0</v>
      </c>
      <c r="BP1344" s="21">
        <f t="shared" si="125"/>
        <v>0</v>
      </c>
    </row>
    <row r="1345" spans="1:68" x14ac:dyDescent="0.2">
      <c r="A1345">
        <v>1341</v>
      </c>
      <c r="B1345" s="33">
        <f>'Main Data'!C1345</f>
        <v>43415</v>
      </c>
      <c r="C1345">
        <f>'Main Data'!D1345</f>
        <v>132</v>
      </c>
      <c r="D1345" s="26">
        <f>'Main Data'!E1345</f>
        <v>4000</v>
      </c>
      <c r="E1345" s="26">
        <f>'Main Data'!F1345</f>
        <v>5000</v>
      </c>
      <c r="F1345" s="34">
        <f t="shared" si="120"/>
        <v>8.2940496401020276</v>
      </c>
      <c r="G1345">
        <f>IF('Main Data'!H1345="AP",1,0)</f>
        <v>0</v>
      </c>
      <c r="H1345">
        <f>IF('Main Data'!H1345="Blancpain",1,0)</f>
        <v>0</v>
      </c>
      <c r="I1345">
        <f>IF('Main Data'!H1345="Breguet",1,0)</f>
        <v>0</v>
      </c>
      <c r="J1345">
        <f>IF('Main Data'!H1345="Breitling",1,0)</f>
        <v>1</v>
      </c>
      <c r="K1345">
        <f>IF('Main Data'!H1345="Cartier",1,0)</f>
        <v>0</v>
      </c>
      <c r="L1345">
        <f>IF('Main Data'!H1345="Gallet",1,0)</f>
        <v>0</v>
      </c>
      <c r="M1345">
        <f>IF('Main Data'!H1345="Girard Perregaux",1,0)</f>
        <v>0</v>
      </c>
      <c r="N1345">
        <f>IF('Main Data'!H1345="Gubelin",1,0)</f>
        <v>0</v>
      </c>
      <c r="O1345">
        <f>IF('Main Data'!H1345="Heuer",1,0)</f>
        <v>0</v>
      </c>
      <c r="P1345">
        <f>IF('Main Data'!H1345="IWC",1,0)</f>
        <v>0</v>
      </c>
      <c r="Q1345">
        <f>IF('Main Data'!H1345="JLC",1,0)</f>
        <v>0</v>
      </c>
      <c r="R1345">
        <f>IF('Main Data'!H1345="Longines",1,0)</f>
        <v>0</v>
      </c>
      <c r="S1345">
        <f>IF('Main Data'!H1345="Movado",1,0)</f>
        <v>0</v>
      </c>
      <c r="T1345">
        <f>IF('Main Data'!H1345="Omega",1,0)</f>
        <v>0</v>
      </c>
      <c r="U1345">
        <f>IF('Main Data'!H1345="Panerai",1,0)</f>
        <v>0</v>
      </c>
      <c r="V1345">
        <f>IF('Main Data'!H1345="Patek",1,0)</f>
        <v>0</v>
      </c>
      <c r="W1345">
        <f>IF('Main Data'!H1345="Rolex",1,0)</f>
        <v>0</v>
      </c>
      <c r="X1345">
        <f>IF('Main Data'!H1345="Tudor",1,0)</f>
        <v>0</v>
      </c>
      <c r="Y1345">
        <f>IF('Main Data'!H1345="Ulysse Nardin",1,0)</f>
        <v>0</v>
      </c>
      <c r="Z1345">
        <f>IF('Main Data'!H1345="Universal Geneve",1,0)</f>
        <v>0</v>
      </c>
      <c r="AA1345">
        <f>IF('Main Data'!H1345="Vacheron",1,0)</f>
        <v>0</v>
      </c>
      <c r="AB1345">
        <f>IF('Main Data'!H1345="Zenith",1,0)</f>
        <v>0</v>
      </c>
      <c r="AC1345">
        <f>IF('Main Data'!J1345="Stainless Steel",1,0)</f>
        <v>1</v>
      </c>
      <c r="AD1345">
        <f>IF('Main Data'!J1345="Two-tone",1,0)</f>
        <v>0</v>
      </c>
      <c r="AE1345">
        <f>IF(OR('Main Data'!J1345="YG 18K",'Main Data'!J1345="YG &lt;18K",'Main Data'!J1345="PG 18K",'Main Data'!J1345="PG &lt;18K",'Main Data'!J1345="WG 18K",'Main Data'!J1345="Mixes of 18K",'Main Data'!J1345="Mixes &lt;18K"),1,0)</f>
        <v>0</v>
      </c>
      <c r="AF1345">
        <f>IF('Main Data'!J1345="Platinum",1,0)</f>
        <v>0</v>
      </c>
      <c r="AG1345">
        <f>IF(OR('Main Data'!J1345="PVD",'Main Data'!J1345="Gold Plate",'Main Data'!J1345="Other"),1,0)</f>
        <v>0</v>
      </c>
      <c r="AH1345">
        <f>IF('Main Data'!N1345="Stainless Steel",1,0)</f>
        <v>1</v>
      </c>
      <c r="AI1345">
        <f>IF('Main Data'!N1345="Leather",1,0)</f>
        <v>0</v>
      </c>
      <c r="AJ1345">
        <f>IF('Main Data'!N1345="Two-tone",1,0)</f>
        <v>0</v>
      </c>
      <c r="AK1345">
        <f>IF(OR('Main Data'!N1345="YG 18K",'Main Data'!N1345="PG 18K",'Main Data'!N1345="WG 18K",'Main Data'!N1345="Mixes of 18K"),1,0)</f>
        <v>0</v>
      </c>
      <c r="AL1345">
        <f>IF(OR(,'Main Data'!N1345="PVD",'Main Data'!N1345="Gold plate"),1,0)</f>
        <v>0</v>
      </c>
      <c r="AM1345">
        <f>IF(OR('Main Data'!AV1345="Yes",'Main Data'!AW1345="Yes",'Main Data'!AU1345="Yes"),1,0)</f>
        <v>0</v>
      </c>
      <c r="AN1345">
        <f>IF(OR(ISTEXT('Main Data'!AX1345), ISTEXT('Main Data'!AY1345)),1,0)</f>
        <v>0</v>
      </c>
      <c r="AO1345">
        <f>IF('Main Data'!AZ1345="Yes",1,0)</f>
        <v>0</v>
      </c>
      <c r="AP1345">
        <f>IF('Main Data'!BA1345="Yes",1,0)</f>
        <v>0</v>
      </c>
      <c r="AQ1345">
        <f>IF('Main Data'!BD1345="Yes",1,0)</f>
        <v>0</v>
      </c>
      <c r="AR1345">
        <f>IF('Main Data'!BE1345="A",1,0)</f>
        <v>0</v>
      </c>
      <c r="AS1345">
        <f>IF('Main Data'!BE1345="AA",1,0)</f>
        <v>0</v>
      </c>
      <c r="AT1345">
        <f>IF('Main Data'!BE1345="AAA",1,0)</f>
        <v>1</v>
      </c>
      <c r="AU1345">
        <f>IF('Main Data'!BE1345="AAAA",1,0)</f>
        <v>0</v>
      </c>
      <c r="AV1345">
        <f>IF('Main Data'!P1345="Yes",1,0)</f>
        <v>1</v>
      </c>
      <c r="AW1345">
        <f>IF('Main Data'!AP1345="Yes",1,0)</f>
        <v>0</v>
      </c>
      <c r="AX1345">
        <f>IF(OR('Main Data'!V1345="Yes", 'Main Data'!W1345="Yes",'Main Data'!X1345="Yes"),1,0)</f>
        <v>0</v>
      </c>
      <c r="AY1345">
        <f>IF(OR('Main Data'!Y1345="Yes",'Main Data'!Z1345="Yes"),1,0)</f>
        <v>0</v>
      </c>
      <c r="AZ1345">
        <f>IF('Main Data'!AR1345="Yes",1,0)</f>
        <v>0</v>
      </c>
      <c r="BA1345">
        <f>IF('Main Data'!AS1345="Yes",1,0)</f>
        <v>0</v>
      </c>
      <c r="BB1345">
        <f>IF('Main Data'!AG1345="Yes",1,0)</f>
        <v>0</v>
      </c>
      <c r="BC1345">
        <f>IF('Main Data'!AB1345="Yes",1,0)</f>
        <v>0</v>
      </c>
      <c r="BD1345">
        <f>IF('Main Data'!AA1345="Yes",1,0)</f>
        <v>0</v>
      </c>
      <c r="BE1345">
        <f>IF('Main Data'!AC1345="Yes",1,0)</f>
        <v>0</v>
      </c>
      <c r="BF1345">
        <f>IF('Main Data'!AF1345="Yes",1,0)</f>
        <v>0</v>
      </c>
      <c r="BG1345">
        <f>IF(OR('Main Data'!AI1345="Yes",'Main Data'!AL1345="Yes"),1,0)</f>
        <v>0</v>
      </c>
      <c r="BH1345">
        <f>IF('Main Data'!AJ1345="Yes",1,0)</f>
        <v>0</v>
      </c>
      <c r="BI1345">
        <f>IF('Main Data'!AK1345="Yes",1,0)</f>
        <v>0</v>
      </c>
      <c r="BJ1345">
        <f>IF('Main Data'!AM1345="Yes",1,0)</f>
        <v>0</v>
      </c>
      <c r="BK1345">
        <f>IF('Main Data'!AQ1345="Yes",1,0)</f>
        <v>0</v>
      </c>
      <c r="BL1345" s="21">
        <f t="shared" si="121"/>
        <v>1</v>
      </c>
      <c r="BM1345" s="21">
        <f t="shared" si="122"/>
        <v>0</v>
      </c>
      <c r="BN1345" s="21">
        <f t="shared" si="123"/>
        <v>0</v>
      </c>
      <c r="BO1345" s="21">
        <f t="shared" si="124"/>
        <v>0</v>
      </c>
      <c r="BP1345" s="21">
        <f t="shared" si="125"/>
        <v>0</v>
      </c>
    </row>
    <row r="1346" spans="1:68" x14ac:dyDescent="0.2">
      <c r="A1346">
        <v>1342</v>
      </c>
      <c r="B1346" s="33">
        <f>'Main Data'!C1346</f>
        <v>43415</v>
      </c>
      <c r="C1346">
        <f>'Main Data'!D1346</f>
        <v>135</v>
      </c>
      <c r="D1346" s="26">
        <f>'Main Data'!E1346</f>
        <v>10000</v>
      </c>
      <c r="E1346" s="26">
        <f>'Main Data'!F1346</f>
        <v>12500</v>
      </c>
      <c r="F1346" s="34">
        <f t="shared" si="120"/>
        <v>9.2103403719761836</v>
      </c>
      <c r="G1346">
        <f>IF('Main Data'!H1346="AP",1,0)</f>
        <v>0</v>
      </c>
      <c r="H1346">
        <f>IF('Main Data'!H1346="Blancpain",1,0)</f>
        <v>0</v>
      </c>
      <c r="I1346">
        <f>IF('Main Data'!H1346="Breguet",1,0)</f>
        <v>0</v>
      </c>
      <c r="J1346">
        <f>IF('Main Data'!H1346="Breitling",1,0)</f>
        <v>1</v>
      </c>
      <c r="K1346">
        <f>IF('Main Data'!H1346="Cartier",1,0)</f>
        <v>0</v>
      </c>
      <c r="L1346">
        <f>IF('Main Data'!H1346="Gallet",1,0)</f>
        <v>0</v>
      </c>
      <c r="M1346">
        <f>IF('Main Data'!H1346="Girard Perregaux",1,0)</f>
        <v>0</v>
      </c>
      <c r="N1346">
        <f>IF('Main Data'!H1346="Gubelin",1,0)</f>
        <v>0</v>
      </c>
      <c r="O1346">
        <f>IF('Main Data'!H1346="Heuer",1,0)</f>
        <v>0</v>
      </c>
      <c r="P1346">
        <f>IF('Main Data'!H1346="IWC",1,0)</f>
        <v>0</v>
      </c>
      <c r="Q1346">
        <f>IF('Main Data'!H1346="JLC",1,0)</f>
        <v>0</v>
      </c>
      <c r="R1346">
        <f>IF('Main Data'!H1346="Longines",1,0)</f>
        <v>0</v>
      </c>
      <c r="S1346">
        <f>IF('Main Data'!H1346="Movado",1,0)</f>
        <v>0</v>
      </c>
      <c r="T1346">
        <f>IF('Main Data'!H1346="Omega",1,0)</f>
        <v>0</v>
      </c>
      <c r="U1346">
        <f>IF('Main Data'!H1346="Panerai",1,0)</f>
        <v>0</v>
      </c>
      <c r="V1346">
        <f>IF('Main Data'!H1346="Patek",1,0)</f>
        <v>0</v>
      </c>
      <c r="W1346">
        <f>IF('Main Data'!H1346="Rolex",1,0)</f>
        <v>0</v>
      </c>
      <c r="X1346">
        <f>IF('Main Data'!H1346="Tudor",1,0)</f>
        <v>0</v>
      </c>
      <c r="Y1346">
        <f>IF('Main Data'!H1346="Ulysse Nardin",1,0)</f>
        <v>0</v>
      </c>
      <c r="Z1346">
        <f>IF('Main Data'!H1346="Universal Geneve",1,0)</f>
        <v>0</v>
      </c>
      <c r="AA1346">
        <f>IF('Main Data'!H1346="Vacheron",1,0)</f>
        <v>0</v>
      </c>
      <c r="AB1346">
        <f>IF('Main Data'!H1346="Zenith",1,0)</f>
        <v>0</v>
      </c>
      <c r="AC1346">
        <f>IF('Main Data'!J1346="Stainless Steel",1,0)</f>
        <v>1</v>
      </c>
      <c r="AD1346">
        <f>IF('Main Data'!J1346="Two-tone",1,0)</f>
        <v>0</v>
      </c>
      <c r="AE1346">
        <f>IF(OR('Main Data'!J1346="YG 18K",'Main Data'!J1346="YG &lt;18K",'Main Data'!J1346="PG 18K",'Main Data'!J1346="PG &lt;18K",'Main Data'!J1346="WG 18K",'Main Data'!J1346="Mixes of 18K",'Main Data'!J1346="Mixes &lt;18K"),1,0)</f>
        <v>0</v>
      </c>
      <c r="AF1346">
        <f>IF('Main Data'!J1346="Platinum",1,0)</f>
        <v>0</v>
      </c>
      <c r="AG1346">
        <f>IF(OR('Main Data'!J1346="PVD",'Main Data'!J1346="Gold Plate",'Main Data'!J1346="Other"),1,0)</f>
        <v>0</v>
      </c>
      <c r="AH1346">
        <f>IF('Main Data'!N1346="Stainless Steel",1,0)</f>
        <v>0</v>
      </c>
      <c r="AI1346">
        <f>IF('Main Data'!N1346="Leather",1,0)</f>
        <v>1</v>
      </c>
      <c r="AJ1346">
        <f>IF('Main Data'!N1346="Two-tone",1,0)</f>
        <v>0</v>
      </c>
      <c r="AK1346">
        <f>IF(OR('Main Data'!N1346="YG 18K",'Main Data'!N1346="PG 18K",'Main Data'!N1346="WG 18K",'Main Data'!N1346="Mixes of 18K"),1,0)</f>
        <v>0</v>
      </c>
      <c r="AL1346">
        <f>IF(OR(,'Main Data'!N1346="PVD",'Main Data'!N1346="Gold plate"),1,0)</f>
        <v>0</v>
      </c>
      <c r="AM1346">
        <f>IF(OR('Main Data'!AV1346="Yes",'Main Data'!AW1346="Yes",'Main Data'!AU1346="Yes"),1,0)</f>
        <v>0</v>
      </c>
      <c r="AN1346">
        <f>IF(OR(ISTEXT('Main Data'!AX1346), ISTEXT('Main Data'!AY1346)),1,0)</f>
        <v>0</v>
      </c>
      <c r="AO1346">
        <f>IF('Main Data'!AZ1346="Yes",1,0)</f>
        <v>0</v>
      </c>
      <c r="AP1346">
        <f>IF('Main Data'!BA1346="Yes",1,0)</f>
        <v>0</v>
      </c>
      <c r="AQ1346">
        <f>IF('Main Data'!BD1346="Yes",1,0)</f>
        <v>0</v>
      </c>
      <c r="AR1346">
        <f>IF('Main Data'!BE1346="A",1,0)</f>
        <v>0</v>
      </c>
      <c r="AS1346">
        <f>IF('Main Data'!BE1346="AA",1,0)</f>
        <v>0</v>
      </c>
      <c r="AT1346">
        <f>IF('Main Data'!BE1346="AAA",1,0)</f>
        <v>1</v>
      </c>
      <c r="AU1346">
        <f>IF('Main Data'!BE1346="AAAA",1,0)</f>
        <v>0</v>
      </c>
      <c r="AV1346">
        <f>IF('Main Data'!P1346="Yes",1,0)</f>
        <v>0</v>
      </c>
      <c r="AW1346">
        <f>IF('Main Data'!AP1346="Yes",1,0)</f>
        <v>0</v>
      </c>
      <c r="AX1346">
        <f>IF(OR('Main Data'!V1346="Yes", 'Main Data'!W1346="Yes",'Main Data'!X1346="Yes"),1,0)</f>
        <v>0</v>
      </c>
      <c r="AY1346">
        <f>IF(OR('Main Data'!Y1346="Yes",'Main Data'!Z1346="Yes"),1,0)</f>
        <v>0</v>
      </c>
      <c r="AZ1346">
        <f>IF('Main Data'!AR1346="Yes",1,0)</f>
        <v>0</v>
      </c>
      <c r="BA1346">
        <f>IF('Main Data'!AS1346="Yes",1,0)</f>
        <v>0</v>
      </c>
      <c r="BB1346">
        <f>IF('Main Data'!AG1346="Yes",1,0)</f>
        <v>0</v>
      </c>
      <c r="BC1346">
        <f>IF('Main Data'!AB1346="Yes",1,0)</f>
        <v>0</v>
      </c>
      <c r="BD1346">
        <f>IF('Main Data'!AA1346="Yes",1,0)</f>
        <v>0</v>
      </c>
      <c r="BE1346">
        <f>IF('Main Data'!AC1346="Yes",1,0)</f>
        <v>0</v>
      </c>
      <c r="BF1346">
        <f>IF('Main Data'!AF1346="Yes",1,0)</f>
        <v>0</v>
      </c>
      <c r="BG1346">
        <f>IF(OR('Main Data'!AI1346="Yes",'Main Data'!AL1346="Yes"),1,0)</f>
        <v>1</v>
      </c>
      <c r="BH1346">
        <f>IF('Main Data'!AJ1346="Yes",1,0)</f>
        <v>0</v>
      </c>
      <c r="BI1346">
        <f>IF('Main Data'!AK1346="Yes",1,0)</f>
        <v>0</v>
      </c>
      <c r="BJ1346">
        <f>IF('Main Data'!AM1346="Yes",1,0)</f>
        <v>0</v>
      </c>
      <c r="BK1346">
        <f>IF('Main Data'!AQ1346="Yes",1,0)</f>
        <v>0</v>
      </c>
      <c r="BL1346" s="21">
        <f t="shared" si="121"/>
        <v>1</v>
      </c>
      <c r="BM1346" s="21">
        <f t="shared" si="122"/>
        <v>0</v>
      </c>
      <c r="BN1346" s="21">
        <f t="shared" si="123"/>
        <v>0</v>
      </c>
      <c r="BO1346" s="21">
        <f t="shared" si="124"/>
        <v>0</v>
      </c>
      <c r="BP1346" s="21">
        <f t="shared" si="125"/>
        <v>0</v>
      </c>
    </row>
    <row r="1347" spans="1:68" x14ac:dyDescent="0.2">
      <c r="A1347">
        <v>1343</v>
      </c>
      <c r="B1347" s="33">
        <f>'Main Data'!C1347</f>
        <v>43415</v>
      </c>
      <c r="C1347">
        <f>'Main Data'!D1347</f>
        <v>137</v>
      </c>
      <c r="D1347" s="26">
        <f>'Main Data'!E1347</f>
        <v>2200</v>
      </c>
      <c r="E1347" s="26">
        <f>'Main Data'!F1347</f>
        <v>2750</v>
      </c>
      <c r="F1347" s="34">
        <f t="shared" si="120"/>
        <v>7.696212639346407</v>
      </c>
      <c r="G1347">
        <f>IF('Main Data'!H1347="AP",1,0)</f>
        <v>0</v>
      </c>
      <c r="H1347">
        <f>IF('Main Data'!H1347="Blancpain",1,0)</f>
        <v>0</v>
      </c>
      <c r="I1347">
        <f>IF('Main Data'!H1347="Breguet",1,0)</f>
        <v>0</v>
      </c>
      <c r="J1347">
        <f>IF('Main Data'!H1347="Breitling",1,0)</f>
        <v>1</v>
      </c>
      <c r="K1347">
        <f>IF('Main Data'!H1347="Cartier",1,0)</f>
        <v>0</v>
      </c>
      <c r="L1347">
        <f>IF('Main Data'!H1347="Gallet",1,0)</f>
        <v>0</v>
      </c>
      <c r="M1347">
        <f>IF('Main Data'!H1347="Girard Perregaux",1,0)</f>
        <v>0</v>
      </c>
      <c r="N1347">
        <f>IF('Main Data'!H1347="Gubelin",1,0)</f>
        <v>0</v>
      </c>
      <c r="O1347">
        <f>IF('Main Data'!H1347="Heuer",1,0)</f>
        <v>0</v>
      </c>
      <c r="P1347">
        <f>IF('Main Data'!H1347="IWC",1,0)</f>
        <v>0</v>
      </c>
      <c r="Q1347">
        <f>IF('Main Data'!H1347="JLC",1,0)</f>
        <v>0</v>
      </c>
      <c r="R1347">
        <f>IF('Main Data'!H1347="Longines",1,0)</f>
        <v>0</v>
      </c>
      <c r="S1347">
        <f>IF('Main Data'!H1347="Movado",1,0)</f>
        <v>0</v>
      </c>
      <c r="T1347">
        <f>IF('Main Data'!H1347="Omega",1,0)</f>
        <v>0</v>
      </c>
      <c r="U1347">
        <f>IF('Main Data'!H1347="Panerai",1,0)</f>
        <v>0</v>
      </c>
      <c r="V1347">
        <f>IF('Main Data'!H1347="Patek",1,0)</f>
        <v>0</v>
      </c>
      <c r="W1347">
        <f>IF('Main Data'!H1347="Rolex",1,0)</f>
        <v>0</v>
      </c>
      <c r="X1347">
        <f>IF('Main Data'!H1347="Tudor",1,0)</f>
        <v>0</v>
      </c>
      <c r="Y1347">
        <f>IF('Main Data'!H1347="Ulysse Nardin",1,0)</f>
        <v>0</v>
      </c>
      <c r="Z1347">
        <f>IF('Main Data'!H1347="Universal Geneve",1,0)</f>
        <v>0</v>
      </c>
      <c r="AA1347">
        <f>IF('Main Data'!H1347="Vacheron",1,0)</f>
        <v>0</v>
      </c>
      <c r="AB1347">
        <f>IF('Main Data'!H1347="Zenith",1,0)</f>
        <v>0</v>
      </c>
      <c r="AC1347">
        <f>IF('Main Data'!J1347="Stainless Steel",1,0)</f>
        <v>0</v>
      </c>
      <c r="AD1347">
        <f>IF('Main Data'!J1347="Two-tone",1,0)</f>
        <v>0</v>
      </c>
      <c r="AE1347">
        <f>IF(OR('Main Data'!J1347="YG 18K",'Main Data'!J1347="YG &lt;18K",'Main Data'!J1347="PG 18K",'Main Data'!J1347="PG &lt;18K",'Main Data'!J1347="WG 18K",'Main Data'!J1347="Mixes of 18K",'Main Data'!J1347="Mixes &lt;18K"),1,0)</f>
        <v>0</v>
      </c>
      <c r="AF1347">
        <f>IF('Main Data'!J1347="Platinum",1,0)</f>
        <v>0</v>
      </c>
      <c r="AG1347">
        <f>IF(OR('Main Data'!J1347="PVD",'Main Data'!J1347="Gold Plate",'Main Data'!J1347="Other"),1,0)</f>
        <v>1</v>
      </c>
      <c r="AH1347">
        <f>IF('Main Data'!N1347="Stainless Steel",1,0)</f>
        <v>0</v>
      </c>
      <c r="AI1347">
        <f>IF('Main Data'!N1347="Leather",1,0)</f>
        <v>1</v>
      </c>
      <c r="AJ1347">
        <f>IF('Main Data'!N1347="Two-tone",1,0)</f>
        <v>0</v>
      </c>
      <c r="AK1347">
        <f>IF(OR('Main Data'!N1347="YG 18K",'Main Data'!N1347="PG 18K",'Main Data'!N1347="WG 18K",'Main Data'!N1347="Mixes of 18K"),1,0)</f>
        <v>0</v>
      </c>
      <c r="AL1347">
        <f>IF(OR(,'Main Data'!N1347="PVD",'Main Data'!N1347="Gold plate"),1,0)</f>
        <v>0</v>
      </c>
      <c r="AM1347">
        <f>IF(OR('Main Data'!AV1347="Yes",'Main Data'!AW1347="Yes",'Main Data'!AU1347="Yes"),1,0)</f>
        <v>0</v>
      </c>
      <c r="AN1347">
        <f>IF(OR(ISTEXT('Main Data'!AX1347), ISTEXT('Main Data'!AY1347)),1,0)</f>
        <v>0</v>
      </c>
      <c r="AO1347">
        <f>IF('Main Data'!AZ1347="Yes",1,0)</f>
        <v>0</v>
      </c>
      <c r="AP1347">
        <f>IF('Main Data'!BA1347="Yes",1,0)</f>
        <v>0</v>
      </c>
      <c r="AQ1347">
        <f>IF('Main Data'!BD1347="Yes",1,0)</f>
        <v>0</v>
      </c>
      <c r="AR1347">
        <f>IF('Main Data'!BE1347="A",1,0)</f>
        <v>0</v>
      </c>
      <c r="AS1347">
        <f>IF('Main Data'!BE1347="AA",1,0)</f>
        <v>1</v>
      </c>
      <c r="AT1347">
        <f>IF('Main Data'!BE1347="AAA",1,0)</f>
        <v>0</v>
      </c>
      <c r="AU1347">
        <f>IF('Main Data'!BE1347="AAAA",1,0)</f>
        <v>0</v>
      </c>
      <c r="AV1347">
        <f>IF('Main Data'!P1347="Yes",1,0)</f>
        <v>0</v>
      </c>
      <c r="AW1347">
        <f>IF('Main Data'!AP1347="Yes",1,0)</f>
        <v>0</v>
      </c>
      <c r="AX1347">
        <f>IF(OR('Main Data'!V1347="Yes", 'Main Data'!W1347="Yes",'Main Data'!X1347="Yes"),1,0)</f>
        <v>0</v>
      </c>
      <c r="AY1347">
        <f>IF(OR('Main Data'!Y1347="Yes",'Main Data'!Z1347="Yes"),1,0)</f>
        <v>0</v>
      </c>
      <c r="AZ1347">
        <f>IF('Main Data'!AR1347="Yes",1,0)</f>
        <v>0</v>
      </c>
      <c r="BA1347">
        <f>IF('Main Data'!AS1347="Yes",1,0)</f>
        <v>0</v>
      </c>
      <c r="BB1347">
        <f>IF('Main Data'!AG1347="Yes",1,0)</f>
        <v>0</v>
      </c>
      <c r="BC1347">
        <f>IF('Main Data'!AB1347="Yes",1,0)</f>
        <v>0</v>
      </c>
      <c r="BD1347">
        <f>IF('Main Data'!AA1347="Yes",1,0)</f>
        <v>0</v>
      </c>
      <c r="BE1347">
        <f>IF('Main Data'!AC1347="Yes",1,0)</f>
        <v>0</v>
      </c>
      <c r="BF1347">
        <f>IF('Main Data'!AF1347="Yes",1,0)</f>
        <v>0</v>
      </c>
      <c r="BG1347">
        <f>IF(OR('Main Data'!AI1347="Yes",'Main Data'!AL1347="Yes"),1,0)</f>
        <v>1</v>
      </c>
      <c r="BH1347">
        <f>IF('Main Data'!AJ1347="Yes",1,0)</f>
        <v>0</v>
      </c>
      <c r="BI1347">
        <f>IF('Main Data'!AK1347="Yes",1,0)</f>
        <v>0</v>
      </c>
      <c r="BJ1347">
        <f>IF('Main Data'!AM1347="Yes",1,0)</f>
        <v>0</v>
      </c>
      <c r="BK1347">
        <f>IF('Main Data'!AQ1347="Yes",1,0)</f>
        <v>0</v>
      </c>
      <c r="BL1347" s="21">
        <f t="shared" si="121"/>
        <v>1</v>
      </c>
      <c r="BM1347" s="21">
        <f t="shared" si="122"/>
        <v>0</v>
      </c>
      <c r="BN1347" s="21">
        <f t="shared" si="123"/>
        <v>0</v>
      </c>
      <c r="BO1347" s="21">
        <f t="shared" si="124"/>
        <v>0</v>
      </c>
      <c r="BP1347" s="21">
        <f t="shared" si="125"/>
        <v>0</v>
      </c>
    </row>
    <row r="1348" spans="1:68" x14ac:dyDescent="0.2">
      <c r="A1348">
        <v>1344</v>
      </c>
      <c r="B1348" s="33">
        <f>'Main Data'!C1348</f>
        <v>43415</v>
      </c>
      <c r="C1348">
        <f>'Main Data'!D1348</f>
        <v>139</v>
      </c>
      <c r="D1348" s="26">
        <f>'Main Data'!E1348</f>
        <v>7000</v>
      </c>
      <c r="E1348" s="26">
        <f>'Main Data'!F1348</f>
        <v>8750</v>
      </c>
      <c r="F1348" s="34">
        <f t="shared" si="120"/>
        <v>8.8536654280374503</v>
      </c>
      <c r="G1348">
        <f>IF('Main Data'!H1348="AP",1,0)</f>
        <v>0</v>
      </c>
      <c r="H1348">
        <f>IF('Main Data'!H1348="Blancpain",1,0)</f>
        <v>0</v>
      </c>
      <c r="I1348">
        <f>IF('Main Data'!H1348="Breguet",1,0)</f>
        <v>0</v>
      </c>
      <c r="J1348">
        <f>IF('Main Data'!H1348="Breitling",1,0)</f>
        <v>1</v>
      </c>
      <c r="K1348">
        <f>IF('Main Data'!H1348="Cartier",1,0)</f>
        <v>0</v>
      </c>
      <c r="L1348">
        <f>IF('Main Data'!H1348="Gallet",1,0)</f>
        <v>0</v>
      </c>
      <c r="M1348">
        <f>IF('Main Data'!H1348="Girard Perregaux",1,0)</f>
        <v>0</v>
      </c>
      <c r="N1348">
        <f>IF('Main Data'!H1348="Gubelin",1,0)</f>
        <v>0</v>
      </c>
      <c r="O1348">
        <f>IF('Main Data'!H1348="Heuer",1,0)</f>
        <v>0</v>
      </c>
      <c r="P1348">
        <f>IF('Main Data'!H1348="IWC",1,0)</f>
        <v>0</v>
      </c>
      <c r="Q1348">
        <f>IF('Main Data'!H1348="JLC",1,0)</f>
        <v>0</v>
      </c>
      <c r="R1348">
        <f>IF('Main Data'!H1348="Longines",1,0)</f>
        <v>0</v>
      </c>
      <c r="S1348">
        <f>IF('Main Data'!H1348="Movado",1,0)</f>
        <v>0</v>
      </c>
      <c r="T1348">
        <f>IF('Main Data'!H1348="Omega",1,0)</f>
        <v>0</v>
      </c>
      <c r="U1348">
        <f>IF('Main Data'!H1348="Panerai",1,0)</f>
        <v>0</v>
      </c>
      <c r="V1348">
        <f>IF('Main Data'!H1348="Patek",1,0)</f>
        <v>0</v>
      </c>
      <c r="W1348">
        <f>IF('Main Data'!H1348="Rolex",1,0)</f>
        <v>0</v>
      </c>
      <c r="X1348">
        <f>IF('Main Data'!H1348="Tudor",1,0)</f>
        <v>0</v>
      </c>
      <c r="Y1348">
        <f>IF('Main Data'!H1348="Ulysse Nardin",1,0)</f>
        <v>0</v>
      </c>
      <c r="Z1348">
        <f>IF('Main Data'!H1348="Universal Geneve",1,0)</f>
        <v>0</v>
      </c>
      <c r="AA1348">
        <f>IF('Main Data'!H1348="Vacheron",1,0)</f>
        <v>0</v>
      </c>
      <c r="AB1348">
        <f>IF('Main Data'!H1348="Zenith",1,0)</f>
        <v>0</v>
      </c>
      <c r="AC1348">
        <f>IF('Main Data'!J1348="Stainless Steel",1,0)</f>
        <v>1</v>
      </c>
      <c r="AD1348">
        <f>IF('Main Data'!J1348="Two-tone",1,0)</f>
        <v>0</v>
      </c>
      <c r="AE1348">
        <f>IF(OR('Main Data'!J1348="YG 18K",'Main Data'!J1348="YG &lt;18K",'Main Data'!J1348="PG 18K",'Main Data'!J1348="PG &lt;18K",'Main Data'!J1348="WG 18K",'Main Data'!J1348="Mixes of 18K",'Main Data'!J1348="Mixes &lt;18K"),1,0)</f>
        <v>0</v>
      </c>
      <c r="AF1348">
        <f>IF('Main Data'!J1348="Platinum",1,0)</f>
        <v>0</v>
      </c>
      <c r="AG1348">
        <f>IF(OR('Main Data'!J1348="PVD",'Main Data'!J1348="Gold Plate",'Main Data'!J1348="Other"),1,0)</f>
        <v>0</v>
      </c>
      <c r="AH1348">
        <f>IF('Main Data'!N1348="Stainless Steel",1,0)</f>
        <v>0</v>
      </c>
      <c r="AI1348">
        <f>IF('Main Data'!N1348="Leather",1,0)</f>
        <v>1</v>
      </c>
      <c r="AJ1348">
        <f>IF('Main Data'!N1348="Two-tone",1,0)</f>
        <v>0</v>
      </c>
      <c r="AK1348">
        <f>IF(OR('Main Data'!N1348="YG 18K",'Main Data'!N1348="PG 18K",'Main Data'!N1348="WG 18K",'Main Data'!N1348="Mixes of 18K"),1,0)</f>
        <v>0</v>
      </c>
      <c r="AL1348">
        <f>IF(OR(,'Main Data'!N1348="PVD",'Main Data'!N1348="Gold plate"),1,0)</f>
        <v>0</v>
      </c>
      <c r="AM1348">
        <f>IF(OR('Main Data'!AV1348="Yes",'Main Data'!AW1348="Yes",'Main Data'!AU1348="Yes"),1,0)</f>
        <v>0</v>
      </c>
      <c r="AN1348">
        <f>IF(OR(ISTEXT('Main Data'!AX1348), ISTEXT('Main Data'!AY1348)),1,0)</f>
        <v>0</v>
      </c>
      <c r="AO1348">
        <f>IF('Main Data'!AZ1348="Yes",1,0)</f>
        <v>0</v>
      </c>
      <c r="AP1348">
        <f>IF('Main Data'!BA1348="Yes",1,0)</f>
        <v>0</v>
      </c>
      <c r="AQ1348">
        <f>IF('Main Data'!BD1348="Yes",1,0)</f>
        <v>0</v>
      </c>
      <c r="AR1348">
        <f>IF('Main Data'!BE1348="A",1,0)</f>
        <v>0</v>
      </c>
      <c r="AS1348">
        <f>IF('Main Data'!BE1348="AA",1,0)</f>
        <v>0</v>
      </c>
      <c r="AT1348">
        <f>IF('Main Data'!BE1348="AAA",1,0)</f>
        <v>1</v>
      </c>
      <c r="AU1348">
        <f>IF('Main Data'!BE1348="AAAA",1,0)</f>
        <v>0</v>
      </c>
      <c r="AV1348">
        <f>IF('Main Data'!P1348="Yes",1,0)</f>
        <v>0</v>
      </c>
      <c r="AW1348">
        <f>IF('Main Data'!AP1348="Yes",1,0)</f>
        <v>0</v>
      </c>
      <c r="AX1348">
        <f>IF(OR('Main Data'!V1348="Yes", 'Main Data'!W1348="Yes",'Main Data'!X1348="Yes"),1,0)</f>
        <v>0</v>
      </c>
      <c r="AY1348">
        <f>IF(OR('Main Data'!Y1348="Yes",'Main Data'!Z1348="Yes"),1,0)</f>
        <v>0</v>
      </c>
      <c r="AZ1348">
        <f>IF('Main Data'!AR1348="Yes",1,0)</f>
        <v>0</v>
      </c>
      <c r="BA1348">
        <f>IF('Main Data'!AS1348="Yes",1,0)</f>
        <v>0</v>
      </c>
      <c r="BB1348">
        <f>IF('Main Data'!AG1348="Yes",1,0)</f>
        <v>0</v>
      </c>
      <c r="BC1348">
        <f>IF('Main Data'!AB1348="Yes",1,0)</f>
        <v>0</v>
      </c>
      <c r="BD1348">
        <f>IF('Main Data'!AA1348="Yes",1,0)</f>
        <v>0</v>
      </c>
      <c r="BE1348">
        <f>IF('Main Data'!AC1348="Yes",1,0)</f>
        <v>0</v>
      </c>
      <c r="BF1348">
        <f>IF('Main Data'!AF1348="Yes",1,0)</f>
        <v>0</v>
      </c>
      <c r="BG1348">
        <f>IF(OR('Main Data'!AI1348="Yes",'Main Data'!AL1348="Yes"),1,0)</f>
        <v>1</v>
      </c>
      <c r="BH1348">
        <f>IF('Main Data'!AJ1348="Yes",1,0)</f>
        <v>0</v>
      </c>
      <c r="BI1348">
        <f>IF('Main Data'!AK1348="Yes",1,0)</f>
        <v>0</v>
      </c>
      <c r="BJ1348">
        <f>IF('Main Data'!AM1348="Yes",1,0)</f>
        <v>0</v>
      </c>
      <c r="BK1348">
        <f>IF('Main Data'!AQ1348="Yes",1,0)</f>
        <v>0</v>
      </c>
      <c r="BL1348" s="21">
        <f t="shared" si="121"/>
        <v>1</v>
      </c>
      <c r="BM1348" s="21">
        <f t="shared" si="122"/>
        <v>0</v>
      </c>
      <c r="BN1348" s="21">
        <f t="shared" si="123"/>
        <v>0</v>
      </c>
      <c r="BO1348" s="21">
        <f t="shared" si="124"/>
        <v>0</v>
      </c>
      <c r="BP1348" s="21">
        <f t="shared" si="125"/>
        <v>0</v>
      </c>
    </row>
    <row r="1349" spans="1:68" x14ac:dyDescent="0.2">
      <c r="A1349">
        <v>1345</v>
      </c>
      <c r="B1349" s="33">
        <f>'Main Data'!C1349</f>
        <v>43415</v>
      </c>
      <c r="C1349">
        <f>'Main Data'!D1349</f>
        <v>140</v>
      </c>
      <c r="D1349" s="26">
        <f>'Main Data'!E1349</f>
        <v>2500</v>
      </c>
      <c r="E1349" s="26">
        <f>'Main Data'!F1349</f>
        <v>3125</v>
      </c>
      <c r="F1349" s="34">
        <f t="shared" ref="F1349:F1412" si="126">LN(D1349)</f>
        <v>7.8240460108562919</v>
      </c>
      <c r="G1349">
        <f>IF('Main Data'!H1349="AP",1,0)</f>
        <v>0</v>
      </c>
      <c r="H1349">
        <f>IF('Main Data'!H1349="Blancpain",1,0)</f>
        <v>0</v>
      </c>
      <c r="I1349">
        <f>IF('Main Data'!H1349="Breguet",1,0)</f>
        <v>0</v>
      </c>
      <c r="J1349">
        <f>IF('Main Data'!H1349="Breitling",1,0)</f>
        <v>1</v>
      </c>
      <c r="K1349">
        <f>IF('Main Data'!H1349="Cartier",1,0)</f>
        <v>0</v>
      </c>
      <c r="L1349">
        <f>IF('Main Data'!H1349="Gallet",1,0)</f>
        <v>0</v>
      </c>
      <c r="M1349">
        <f>IF('Main Data'!H1349="Girard Perregaux",1,0)</f>
        <v>0</v>
      </c>
      <c r="N1349">
        <f>IF('Main Data'!H1349="Gubelin",1,0)</f>
        <v>0</v>
      </c>
      <c r="O1349">
        <f>IF('Main Data'!H1349="Heuer",1,0)</f>
        <v>0</v>
      </c>
      <c r="P1349">
        <f>IF('Main Data'!H1349="IWC",1,0)</f>
        <v>0</v>
      </c>
      <c r="Q1349">
        <f>IF('Main Data'!H1349="JLC",1,0)</f>
        <v>0</v>
      </c>
      <c r="R1349">
        <f>IF('Main Data'!H1349="Longines",1,0)</f>
        <v>0</v>
      </c>
      <c r="S1349">
        <f>IF('Main Data'!H1349="Movado",1,0)</f>
        <v>0</v>
      </c>
      <c r="T1349">
        <f>IF('Main Data'!H1349="Omega",1,0)</f>
        <v>0</v>
      </c>
      <c r="U1349">
        <f>IF('Main Data'!H1349="Panerai",1,0)</f>
        <v>0</v>
      </c>
      <c r="V1349">
        <f>IF('Main Data'!H1349="Patek",1,0)</f>
        <v>0</v>
      </c>
      <c r="W1349">
        <f>IF('Main Data'!H1349="Rolex",1,0)</f>
        <v>0</v>
      </c>
      <c r="X1349">
        <f>IF('Main Data'!H1349="Tudor",1,0)</f>
        <v>0</v>
      </c>
      <c r="Y1349">
        <f>IF('Main Data'!H1349="Ulysse Nardin",1,0)</f>
        <v>0</v>
      </c>
      <c r="Z1349">
        <f>IF('Main Data'!H1349="Universal Geneve",1,0)</f>
        <v>0</v>
      </c>
      <c r="AA1349">
        <f>IF('Main Data'!H1349="Vacheron",1,0)</f>
        <v>0</v>
      </c>
      <c r="AB1349">
        <f>IF('Main Data'!H1349="Zenith",1,0)</f>
        <v>0</v>
      </c>
      <c r="AC1349">
        <f>IF('Main Data'!J1349="Stainless Steel",1,0)</f>
        <v>1</v>
      </c>
      <c r="AD1349">
        <f>IF('Main Data'!J1349="Two-tone",1,0)</f>
        <v>0</v>
      </c>
      <c r="AE1349">
        <f>IF(OR('Main Data'!J1349="YG 18K",'Main Data'!J1349="YG &lt;18K",'Main Data'!J1349="PG 18K",'Main Data'!J1349="PG &lt;18K",'Main Data'!J1349="WG 18K",'Main Data'!J1349="Mixes of 18K",'Main Data'!J1349="Mixes &lt;18K"),1,0)</f>
        <v>0</v>
      </c>
      <c r="AF1349">
        <f>IF('Main Data'!J1349="Platinum",1,0)</f>
        <v>0</v>
      </c>
      <c r="AG1349">
        <f>IF(OR('Main Data'!J1349="PVD",'Main Data'!J1349="Gold Plate",'Main Data'!J1349="Other"),1,0)</f>
        <v>0</v>
      </c>
      <c r="AH1349">
        <f>IF('Main Data'!N1349="Stainless Steel",1,0)</f>
        <v>1</v>
      </c>
      <c r="AI1349">
        <f>IF('Main Data'!N1349="Leather",1,0)</f>
        <v>0</v>
      </c>
      <c r="AJ1349">
        <f>IF('Main Data'!N1349="Two-tone",1,0)</f>
        <v>0</v>
      </c>
      <c r="AK1349">
        <f>IF(OR('Main Data'!N1349="YG 18K",'Main Data'!N1349="PG 18K",'Main Data'!N1349="WG 18K",'Main Data'!N1349="Mixes of 18K"),1,0)</f>
        <v>0</v>
      </c>
      <c r="AL1349">
        <f>IF(OR(,'Main Data'!N1349="PVD",'Main Data'!N1349="Gold plate"),1,0)</f>
        <v>0</v>
      </c>
      <c r="AM1349">
        <f>IF(OR('Main Data'!AV1349="Yes",'Main Data'!AW1349="Yes",'Main Data'!AU1349="Yes"),1,0)</f>
        <v>0</v>
      </c>
      <c r="AN1349">
        <f>IF(OR(ISTEXT('Main Data'!AX1349), ISTEXT('Main Data'!AY1349)),1,0)</f>
        <v>0</v>
      </c>
      <c r="AO1349">
        <f>IF('Main Data'!AZ1349="Yes",1,0)</f>
        <v>0</v>
      </c>
      <c r="AP1349">
        <f>IF('Main Data'!BA1349="Yes",1,0)</f>
        <v>0</v>
      </c>
      <c r="AQ1349">
        <f>IF('Main Data'!BD1349="Yes",1,0)</f>
        <v>0</v>
      </c>
      <c r="AR1349">
        <f>IF('Main Data'!BE1349="A",1,0)</f>
        <v>0</v>
      </c>
      <c r="AS1349">
        <f>IF('Main Data'!BE1349="AA",1,0)</f>
        <v>1</v>
      </c>
      <c r="AT1349">
        <f>IF('Main Data'!BE1349="AAA",1,0)</f>
        <v>0</v>
      </c>
      <c r="AU1349">
        <f>IF('Main Data'!BE1349="AAAA",1,0)</f>
        <v>0</v>
      </c>
      <c r="AV1349">
        <f>IF('Main Data'!P1349="Yes",1,0)</f>
        <v>0</v>
      </c>
      <c r="AW1349">
        <f>IF('Main Data'!AP1349="Yes",1,0)</f>
        <v>0</v>
      </c>
      <c r="AX1349">
        <f>IF(OR('Main Data'!V1349="Yes", 'Main Data'!W1349="Yes",'Main Data'!X1349="Yes"),1,0)</f>
        <v>1</v>
      </c>
      <c r="AY1349">
        <f>IF(OR('Main Data'!Y1349="Yes",'Main Data'!Z1349="Yes"),1,0)</f>
        <v>0</v>
      </c>
      <c r="AZ1349">
        <f>IF('Main Data'!AR1349="Yes",1,0)</f>
        <v>0</v>
      </c>
      <c r="BA1349">
        <f>IF('Main Data'!AS1349="Yes",1,0)</f>
        <v>0</v>
      </c>
      <c r="BB1349">
        <f>IF('Main Data'!AG1349="Yes",1,0)</f>
        <v>0</v>
      </c>
      <c r="BC1349">
        <f>IF('Main Data'!AB1349="Yes",1,0)</f>
        <v>0</v>
      </c>
      <c r="BD1349">
        <f>IF('Main Data'!AA1349="Yes",1,0)</f>
        <v>0</v>
      </c>
      <c r="BE1349">
        <f>IF('Main Data'!AC1349="Yes",1,0)</f>
        <v>0</v>
      </c>
      <c r="BF1349">
        <f>IF('Main Data'!AF1349="Yes",1,0)</f>
        <v>0</v>
      </c>
      <c r="BG1349">
        <f>IF(OR('Main Data'!AI1349="Yes",'Main Data'!AL1349="Yes"),1,0)</f>
        <v>1</v>
      </c>
      <c r="BH1349">
        <f>IF('Main Data'!AJ1349="Yes",1,0)</f>
        <v>0</v>
      </c>
      <c r="BI1349">
        <f>IF('Main Data'!AK1349="Yes",1,0)</f>
        <v>0</v>
      </c>
      <c r="BJ1349">
        <f>IF('Main Data'!AM1349="Yes",1,0)</f>
        <v>0</v>
      </c>
      <c r="BK1349">
        <f>IF('Main Data'!AQ1349="Yes",1,0)</f>
        <v>0</v>
      </c>
      <c r="BL1349" s="21">
        <f t="shared" ref="BL1349:BL1412" si="127">IF(AND($B1349&gt;=DATEVALUE("1/1/2018"),$B1349&lt;=DATEVALUE("12/31/2018")),1,0)</f>
        <v>1</v>
      </c>
      <c r="BM1349" s="21">
        <f t="shared" ref="BM1349:BM1412" si="128">IF(AND($B1349&gt;=DATEVALUE("1/1/2019"),$B1349&lt;=DATEVALUE("12/31/2019")),1,0)</f>
        <v>0</v>
      </c>
      <c r="BN1349" s="21">
        <f t="shared" ref="BN1349:BN1412" si="129">IF(AND($B1349&gt;=DATEVALUE("1/1/2020"),$B1349&lt;=DATEVALUE("12/31/2020")),1,0)</f>
        <v>0</v>
      </c>
      <c r="BO1349" s="21">
        <f t="shared" ref="BO1349:BO1412" si="130">IF(AND($B1349&gt;=DATEVALUE("1/1/2021"),$B1349&lt;=DATEVALUE("12/31/2021")),1,0)</f>
        <v>0</v>
      </c>
      <c r="BP1349" s="21">
        <f t="shared" ref="BP1349:BP1412" si="131">IF(AND($B1349&gt;=DATEVALUE("1/1/2022"),$B1349&lt;=DATEVALUE("12/31/2022")),1,0)</f>
        <v>0</v>
      </c>
    </row>
    <row r="1350" spans="1:68" x14ac:dyDescent="0.2">
      <c r="A1350">
        <v>1346</v>
      </c>
      <c r="B1350" s="33">
        <f>'Main Data'!C1350</f>
        <v>43415</v>
      </c>
      <c r="C1350">
        <f>'Main Data'!D1350</f>
        <v>142</v>
      </c>
      <c r="D1350" s="26">
        <f>'Main Data'!E1350</f>
        <v>4000</v>
      </c>
      <c r="E1350" s="26">
        <f>'Main Data'!F1350</f>
        <v>5000</v>
      </c>
      <c r="F1350" s="34">
        <f t="shared" si="126"/>
        <v>8.2940496401020276</v>
      </c>
      <c r="G1350">
        <f>IF('Main Data'!H1350="AP",1,0)</f>
        <v>0</v>
      </c>
      <c r="H1350">
        <f>IF('Main Data'!H1350="Blancpain",1,0)</f>
        <v>0</v>
      </c>
      <c r="I1350">
        <f>IF('Main Data'!H1350="Breguet",1,0)</f>
        <v>0</v>
      </c>
      <c r="J1350">
        <f>IF('Main Data'!H1350="Breitling",1,0)</f>
        <v>1</v>
      </c>
      <c r="K1350">
        <f>IF('Main Data'!H1350="Cartier",1,0)</f>
        <v>0</v>
      </c>
      <c r="L1350">
        <f>IF('Main Data'!H1350="Gallet",1,0)</f>
        <v>0</v>
      </c>
      <c r="M1350">
        <f>IF('Main Data'!H1350="Girard Perregaux",1,0)</f>
        <v>0</v>
      </c>
      <c r="N1350">
        <f>IF('Main Data'!H1350="Gubelin",1,0)</f>
        <v>0</v>
      </c>
      <c r="O1350">
        <f>IF('Main Data'!H1350="Heuer",1,0)</f>
        <v>0</v>
      </c>
      <c r="P1350">
        <f>IF('Main Data'!H1350="IWC",1,0)</f>
        <v>0</v>
      </c>
      <c r="Q1350">
        <f>IF('Main Data'!H1350="JLC",1,0)</f>
        <v>0</v>
      </c>
      <c r="R1350">
        <f>IF('Main Data'!H1350="Longines",1,0)</f>
        <v>0</v>
      </c>
      <c r="S1350">
        <f>IF('Main Data'!H1350="Movado",1,0)</f>
        <v>0</v>
      </c>
      <c r="T1350">
        <f>IF('Main Data'!H1350="Omega",1,0)</f>
        <v>0</v>
      </c>
      <c r="U1350">
        <f>IF('Main Data'!H1350="Panerai",1,0)</f>
        <v>0</v>
      </c>
      <c r="V1350">
        <f>IF('Main Data'!H1350="Patek",1,0)</f>
        <v>0</v>
      </c>
      <c r="W1350">
        <f>IF('Main Data'!H1350="Rolex",1,0)</f>
        <v>0</v>
      </c>
      <c r="X1350">
        <f>IF('Main Data'!H1350="Tudor",1,0)</f>
        <v>0</v>
      </c>
      <c r="Y1350">
        <f>IF('Main Data'!H1350="Ulysse Nardin",1,0)</f>
        <v>0</v>
      </c>
      <c r="Z1350">
        <f>IF('Main Data'!H1350="Universal Geneve",1,0)</f>
        <v>0</v>
      </c>
      <c r="AA1350">
        <f>IF('Main Data'!H1350="Vacheron",1,0)</f>
        <v>0</v>
      </c>
      <c r="AB1350">
        <f>IF('Main Data'!H1350="Zenith",1,0)</f>
        <v>0</v>
      </c>
      <c r="AC1350">
        <f>IF('Main Data'!J1350="Stainless Steel",1,0)</f>
        <v>1</v>
      </c>
      <c r="AD1350">
        <f>IF('Main Data'!J1350="Two-tone",1,0)</f>
        <v>0</v>
      </c>
      <c r="AE1350">
        <f>IF(OR('Main Data'!J1350="YG 18K",'Main Data'!J1350="YG &lt;18K",'Main Data'!J1350="PG 18K",'Main Data'!J1350="PG &lt;18K",'Main Data'!J1350="WG 18K",'Main Data'!J1350="Mixes of 18K",'Main Data'!J1350="Mixes &lt;18K"),1,0)</f>
        <v>0</v>
      </c>
      <c r="AF1350">
        <f>IF('Main Data'!J1350="Platinum",1,0)</f>
        <v>0</v>
      </c>
      <c r="AG1350">
        <f>IF(OR('Main Data'!J1350="PVD",'Main Data'!J1350="Gold Plate",'Main Data'!J1350="Other"),1,0)</f>
        <v>0</v>
      </c>
      <c r="AH1350">
        <f>IF('Main Data'!N1350="Stainless Steel",1,0)</f>
        <v>0</v>
      </c>
      <c r="AI1350">
        <f>IF('Main Data'!N1350="Leather",1,0)</f>
        <v>1</v>
      </c>
      <c r="AJ1350">
        <f>IF('Main Data'!N1350="Two-tone",1,0)</f>
        <v>0</v>
      </c>
      <c r="AK1350">
        <f>IF(OR('Main Data'!N1350="YG 18K",'Main Data'!N1350="PG 18K",'Main Data'!N1350="WG 18K",'Main Data'!N1350="Mixes of 18K"),1,0)</f>
        <v>0</v>
      </c>
      <c r="AL1350">
        <f>IF(OR(,'Main Data'!N1350="PVD",'Main Data'!N1350="Gold plate"),1,0)</f>
        <v>0</v>
      </c>
      <c r="AM1350">
        <f>IF(OR('Main Data'!AV1350="Yes",'Main Data'!AW1350="Yes",'Main Data'!AU1350="Yes"),1,0)</f>
        <v>0</v>
      </c>
      <c r="AN1350">
        <f>IF(OR(ISTEXT('Main Data'!AX1350), ISTEXT('Main Data'!AY1350)),1,0)</f>
        <v>0</v>
      </c>
      <c r="AO1350">
        <f>IF('Main Data'!AZ1350="Yes",1,0)</f>
        <v>0</v>
      </c>
      <c r="AP1350">
        <f>IF('Main Data'!BA1350="Yes",1,0)</f>
        <v>0</v>
      </c>
      <c r="AQ1350">
        <f>IF('Main Data'!BD1350="Yes",1,0)</f>
        <v>0</v>
      </c>
      <c r="AR1350">
        <f>IF('Main Data'!BE1350="A",1,0)</f>
        <v>0</v>
      </c>
      <c r="AS1350">
        <f>IF('Main Data'!BE1350="AA",1,0)</f>
        <v>1</v>
      </c>
      <c r="AT1350">
        <f>IF('Main Data'!BE1350="AAA",1,0)</f>
        <v>0</v>
      </c>
      <c r="AU1350">
        <f>IF('Main Data'!BE1350="AAAA",1,0)</f>
        <v>0</v>
      </c>
      <c r="AV1350">
        <f>IF('Main Data'!P1350="Yes",1,0)</f>
        <v>0</v>
      </c>
      <c r="AW1350">
        <f>IF('Main Data'!AP1350="Yes",1,0)</f>
        <v>0</v>
      </c>
      <c r="AX1350">
        <f>IF(OR('Main Data'!V1350="Yes", 'Main Data'!W1350="Yes",'Main Data'!X1350="Yes"),1,0)</f>
        <v>1</v>
      </c>
      <c r="AY1350">
        <f>IF(OR('Main Data'!Y1350="Yes",'Main Data'!Z1350="Yes"),1,0)</f>
        <v>0</v>
      </c>
      <c r="AZ1350">
        <f>IF('Main Data'!AR1350="Yes",1,0)</f>
        <v>0</v>
      </c>
      <c r="BA1350">
        <f>IF('Main Data'!AS1350="Yes",1,0)</f>
        <v>0</v>
      </c>
      <c r="BB1350">
        <f>IF('Main Data'!AG1350="Yes",1,0)</f>
        <v>0</v>
      </c>
      <c r="BC1350">
        <f>IF('Main Data'!AB1350="Yes",1,0)</f>
        <v>0</v>
      </c>
      <c r="BD1350">
        <f>IF('Main Data'!AA1350="Yes",1,0)</f>
        <v>1</v>
      </c>
      <c r="BE1350">
        <f>IF('Main Data'!AC1350="Yes",1,0)</f>
        <v>0</v>
      </c>
      <c r="BF1350">
        <f>IF('Main Data'!AF1350="Yes",1,0)</f>
        <v>0</v>
      </c>
      <c r="BG1350">
        <f>IF(OR('Main Data'!AI1350="Yes",'Main Data'!AL1350="Yes"),1,0)</f>
        <v>1</v>
      </c>
      <c r="BH1350">
        <f>IF('Main Data'!AJ1350="Yes",1,0)</f>
        <v>0</v>
      </c>
      <c r="BI1350">
        <f>IF('Main Data'!AK1350="Yes",1,0)</f>
        <v>0</v>
      </c>
      <c r="BJ1350">
        <f>IF('Main Data'!AM1350="Yes",1,0)</f>
        <v>0</v>
      </c>
      <c r="BK1350">
        <f>IF('Main Data'!AQ1350="Yes",1,0)</f>
        <v>0</v>
      </c>
      <c r="BL1350" s="21">
        <f t="shared" si="127"/>
        <v>1</v>
      </c>
      <c r="BM1350" s="21">
        <f t="shared" si="128"/>
        <v>0</v>
      </c>
      <c r="BN1350" s="21">
        <f t="shared" si="129"/>
        <v>0</v>
      </c>
      <c r="BO1350" s="21">
        <f t="shared" si="130"/>
        <v>0</v>
      </c>
      <c r="BP1350" s="21">
        <f t="shared" si="131"/>
        <v>0</v>
      </c>
    </row>
    <row r="1351" spans="1:68" x14ac:dyDescent="0.2">
      <c r="A1351">
        <v>1347</v>
      </c>
      <c r="B1351" s="33">
        <f>'Main Data'!C1351</f>
        <v>43415</v>
      </c>
      <c r="C1351">
        <f>'Main Data'!D1351</f>
        <v>143</v>
      </c>
      <c r="D1351" s="26">
        <f>'Main Data'!E1351</f>
        <v>1900</v>
      </c>
      <c r="E1351" s="26">
        <f>'Main Data'!F1351</f>
        <v>2375</v>
      </c>
      <c r="F1351" s="34">
        <f t="shared" si="126"/>
        <v>7.5496091651545321</v>
      </c>
      <c r="G1351">
        <f>IF('Main Data'!H1351="AP",1,0)</f>
        <v>0</v>
      </c>
      <c r="H1351">
        <f>IF('Main Data'!H1351="Blancpain",1,0)</f>
        <v>0</v>
      </c>
      <c r="I1351">
        <f>IF('Main Data'!H1351="Breguet",1,0)</f>
        <v>0</v>
      </c>
      <c r="J1351">
        <f>IF('Main Data'!H1351="Breitling",1,0)</f>
        <v>1</v>
      </c>
      <c r="K1351">
        <f>IF('Main Data'!H1351="Cartier",1,0)</f>
        <v>0</v>
      </c>
      <c r="L1351">
        <f>IF('Main Data'!H1351="Gallet",1,0)</f>
        <v>0</v>
      </c>
      <c r="M1351">
        <f>IF('Main Data'!H1351="Girard Perregaux",1,0)</f>
        <v>0</v>
      </c>
      <c r="N1351">
        <f>IF('Main Data'!H1351="Gubelin",1,0)</f>
        <v>0</v>
      </c>
      <c r="O1351">
        <f>IF('Main Data'!H1351="Heuer",1,0)</f>
        <v>0</v>
      </c>
      <c r="P1351">
        <f>IF('Main Data'!H1351="IWC",1,0)</f>
        <v>0</v>
      </c>
      <c r="Q1351">
        <f>IF('Main Data'!H1351="JLC",1,0)</f>
        <v>0</v>
      </c>
      <c r="R1351">
        <f>IF('Main Data'!H1351="Longines",1,0)</f>
        <v>0</v>
      </c>
      <c r="S1351">
        <f>IF('Main Data'!H1351="Movado",1,0)</f>
        <v>0</v>
      </c>
      <c r="T1351">
        <f>IF('Main Data'!H1351="Omega",1,0)</f>
        <v>0</v>
      </c>
      <c r="U1351">
        <f>IF('Main Data'!H1351="Panerai",1,0)</f>
        <v>0</v>
      </c>
      <c r="V1351">
        <f>IF('Main Data'!H1351="Patek",1,0)</f>
        <v>0</v>
      </c>
      <c r="W1351">
        <f>IF('Main Data'!H1351="Rolex",1,0)</f>
        <v>0</v>
      </c>
      <c r="X1351">
        <f>IF('Main Data'!H1351="Tudor",1,0)</f>
        <v>0</v>
      </c>
      <c r="Y1351">
        <f>IF('Main Data'!H1351="Ulysse Nardin",1,0)</f>
        <v>0</v>
      </c>
      <c r="Z1351">
        <f>IF('Main Data'!H1351="Universal Geneve",1,0)</f>
        <v>0</v>
      </c>
      <c r="AA1351">
        <f>IF('Main Data'!H1351="Vacheron",1,0)</f>
        <v>0</v>
      </c>
      <c r="AB1351">
        <f>IF('Main Data'!H1351="Zenith",1,0)</f>
        <v>0</v>
      </c>
      <c r="AC1351">
        <f>IF('Main Data'!J1351="Stainless Steel",1,0)</f>
        <v>1</v>
      </c>
      <c r="AD1351">
        <f>IF('Main Data'!J1351="Two-tone",1,0)</f>
        <v>0</v>
      </c>
      <c r="AE1351">
        <f>IF(OR('Main Data'!J1351="YG 18K",'Main Data'!J1351="YG &lt;18K",'Main Data'!J1351="PG 18K",'Main Data'!J1351="PG &lt;18K",'Main Data'!J1351="WG 18K",'Main Data'!J1351="Mixes of 18K",'Main Data'!J1351="Mixes &lt;18K"),1,0)</f>
        <v>0</v>
      </c>
      <c r="AF1351">
        <f>IF('Main Data'!J1351="Platinum",1,0)</f>
        <v>0</v>
      </c>
      <c r="AG1351">
        <f>IF(OR('Main Data'!J1351="PVD",'Main Data'!J1351="Gold Plate",'Main Data'!J1351="Other"),1,0)</f>
        <v>0</v>
      </c>
      <c r="AH1351">
        <f>IF('Main Data'!N1351="Stainless Steel",1,0)</f>
        <v>0</v>
      </c>
      <c r="AI1351">
        <f>IF('Main Data'!N1351="Leather",1,0)</f>
        <v>1</v>
      </c>
      <c r="AJ1351">
        <f>IF('Main Data'!N1351="Two-tone",1,0)</f>
        <v>0</v>
      </c>
      <c r="AK1351">
        <f>IF(OR('Main Data'!N1351="YG 18K",'Main Data'!N1351="PG 18K",'Main Data'!N1351="WG 18K",'Main Data'!N1351="Mixes of 18K"),1,0)</f>
        <v>0</v>
      </c>
      <c r="AL1351">
        <f>IF(OR(,'Main Data'!N1351="PVD",'Main Data'!N1351="Gold plate"),1,0)</f>
        <v>0</v>
      </c>
      <c r="AM1351">
        <f>IF(OR('Main Data'!AV1351="Yes",'Main Data'!AW1351="Yes",'Main Data'!AU1351="Yes"),1,0)</f>
        <v>0</v>
      </c>
      <c r="AN1351">
        <f>IF(OR(ISTEXT('Main Data'!AX1351), ISTEXT('Main Data'!AY1351)),1,0)</f>
        <v>0</v>
      </c>
      <c r="AO1351">
        <f>IF('Main Data'!AZ1351="Yes",1,0)</f>
        <v>0</v>
      </c>
      <c r="AP1351">
        <f>IF('Main Data'!BA1351="Yes",1,0)</f>
        <v>0</v>
      </c>
      <c r="AQ1351">
        <f>IF('Main Data'!BD1351="Yes",1,0)</f>
        <v>0</v>
      </c>
      <c r="AR1351">
        <f>IF('Main Data'!BE1351="A",1,0)</f>
        <v>0</v>
      </c>
      <c r="AS1351">
        <f>IF('Main Data'!BE1351="AA",1,0)</f>
        <v>1</v>
      </c>
      <c r="AT1351">
        <f>IF('Main Data'!BE1351="AAA",1,0)</f>
        <v>0</v>
      </c>
      <c r="AU1351">
        <f>IF('Main Data'!BE1351="AAAA",1,0)</f>
        <v>0</v>
      </c>
      <c r="AV1351">
        <f>IF('Main Data'!P1351="Yes",1,0)</f>
        <v>0</v>
      </c>
      <c r="AW1351">
        <f>IF('Main Data'!AP1351="Yes",1,0)</f>
        <v>0</v>
      </c>
      <c r="AX1351">
        <f>IF(OR('Main Data'!V1351="Yes", 'Main Data'!W1351="Yes",'Main Data'!X1351="Yes"),1,0)</f>
        <v>0</v>
      </c>
      <c r="AY1351">
        <f>IF(OR('Main Data'!Y1351="Yes",'Main Data'!Z1351="Yes"),1,0)</f>
        <v>0</v>
      </c>
      <c r="AZ1351">
        <f>IF('Main Data'!AR1351="Yes",1,0)</f>
        <v>0</v>
      </c>
      <c r="BA1351">
        <f>IF('Main Data'!AS1351="Yes",1,0)</f>
        <v>0</v>
      </c>
      <c r="BB1351">
        <f>IF('Main Data'!AG1351="Yes",1,0)</f>
        <v>0</v>
      </c>
      <c r="BC1351">
        <f>IF('Main Data'!AB1351="Yes",1,0)</f>
        <v>0</v>
      </c>
      <c r="BD1351">
        <f>IF('Main Data'!AA1351="Yes",1,0)</f>
        <v>0</v>
      </c>
      <c r="BE1351">
        <f>IF('Main Data'!AC1351="Yes",1,0)</f>
        <v>0</v>
      </c>
      <c r="BF1351">
        <f>IF('Main Data'!AF1351="Yes",1,0)</f>
        <v>0</v>
      </c>
      <c r="BG1351">
        <f>IF(OR('Main Data'!AI1351="Yes",'Main Data'!AL1351="Yes"),1,0)</f>
        <v>1</v>
      </c>
      <c r="BH1351">
        <f>IF('Main Data'!AJ1351="Yes",1,0)</f>
        <v>0</v>
      </c>
      <c r="BI1351">
        <f>IF('Main Data'!AK1351="Yes",1,0)</f>
        <v>0</v>
      </c>
      <c r="BJ1351">
        <f>IF('Main Data'!AM1351="Yes",1,0)</f>
        <v>0</v>
      </c>
      <c r="BK1351">
        <f>IF('Main Data'!AQ1351="Yes",1,0)</f>
        <v>0</v>
      </c>
      <c r="BL1351" s="21">
        <f t="shared" si="127"/>
        <v>1</v>
      </c>
      <c r="BM1351" s="21">
        <f t="shared" si="128"/>
        <v>0</v>
      </c>
      <c r="BN1351" s="21">
        <f t="shared" si="129"/>
        <v>0</v>
      </c>
      <c r="BO1351" s="21">
        <f t="shared" si="130"/>
        <v>0</v>
      </c>
      <c r="BP1351" s="21">
        <f t="shared" si="131"/>
        <v>0</v>
      </c>
    </row>
    <row r="1352" spans="1:68" x14ac:dyDescent="0.2">
      <c r="A1352">
        <v>1348</v>
      </c>
      <c r="B1352" s="33">
        <f>'Main Data'!C1352</f>
        <v>43415</v>
      </c>
      <c r="C1352">
        <f>'Main Data'!D1352</f>
        <v>146</v>
      </c>
      <c r="D1352" s="26">
        <f>'Main Data'!E1352</f>
        <v>3000</v>
      </c>
      <c r="E1352" s="26">
        <f>'Main Data'!F1352</f>
        <v>3750</v>
      </c>
      <c r="F1352" s="34">
        <f t="shared" si="126"/>
        <v>8.0063675676502459</v>
      </c>
      <c r="G1352">
        <f>IF('Main Data'!H1352="AP",1,0)</f>
        <v>0</v>
      </c>
      <c r="H1352">
        <f>IF('Main Data'!H1352="Blancpain",1,0)</f>
        <v>0</v>
      </c>
      <c r="I1352">
        <f>IF('Main Data'!H1352="Breguet",1,0)</f>
        <v>0</v>
      </c>
      <c r="J1352">
        <f>IF('Main Data'!H1352="Breitling",1,0)</f>
        <v>1</v>
      </c>
      <c r="K1352">
        <f>IF('Main Data'!H1352="Cartier",1,0)</f>
        <v>0</v>
      </c>
      <c r="L1352">
        <f>IF('Main Data'!H1352="Gallet",1,0)</f>
        <v>0</v>
      </c>
      <c r="M1352">
        <f>IF('Main Data'!H1352="Girard Perregaux",1,0)</f>
        <v>0</v>
      </c>
      <c r="N1352">
        <f>IF('Main Data'!H1352="Gubelin",1,0)</f>
        <v>0</v>
      </c>
      <c r="O1352">
        <f>IF('Main Data'!H1352="Heuer",1,0)</f>
        <v>0</v>
      </c>
      <c r="P1352">
        <f>IF('Main Data'!H1352="IWC",1,0)</f>
        <v>0</v>
      </c>
      <c r="Q1352">
        <f>IF('Main Data'!H1352="JLC",1,0)</f>
        <v>0</v>
      </c>
      <c r="R1352">
        <f>IF('Main Data'!H1352="Longines",1,0)</f>
        <v>0</v>
      </c>
      <c r="S1352">
        <f>IF('Main Data'!H1352="Movado",1,0)</f>
        <v>0</v>
      </c>
      <c r="T1352">
        <f>IF('Main Data'!H1352="Omega",1,0)</f>
        <v>0</v>
      </c>
      <c r="U1352">
        <f>IF('Main Data'!H1352="Panerai",1,0)</f>
        <v>0</v>
      </c>
      <c r="V1352">
        <f>IF('Main Data'!H1352="Patek",1,0)</f>
        <v>0</v>
      </c>
      <c r="W1352">
        <f>IF('Main Data'!H1352="Rolex",1,0)</f>
        <v>0</v>
      </c>
      <c r="X1352">
        <f>IF('Main Data'!H1352="Tudor",1,0)</f>
        <v>0</v>
      </c>
      <c r="Y1352">
        <f>IF('Main Data'!H1352="Ulysse Nardin",1,0)</f>
        <v>0</v>
      </c>
      <c r="Z1352">
        <f>IF('Main Data'!H1352="Universal Geneve",1,0)</f>
        <v>0</v>
      </c>
      <c r="AA1352">
        <f>IF('Main Data'!H1352="Vacheron",1,0)</f>
        <v>0</v>
      </c>
      <c r="AB1352">
        <f>IF('Main Data'!H1352="Zenith",1,0)</f>
        <v>0</v>
      </c>
      <c r="AC1352">
        <f>IF('Main Data'!J1352="Stainless Steel",1,0)</f>
        <v>1</v>
      </c>
      <c r="AD1352">
        <f>IF('Main Data'!J1352="Two-tone",1,0)</f>
        <v>0</v>
      </c>
      <c r="AE1352">
        <f>IF(OR('Main Data'!J1352="YG 18K",'Main Data'!J1352="YG &lt;18K",'Main Data'!J1352="PG 18K",'Main Data'!J1352="PG &lt;18K",'Main Data'!J1352="WG 18K",'Main Data'!J1352="Mixes of 18K",'Main Data'!J1352="Mixes &lt;18K"),1,0)</f>
        <v>0</v>
      </c>
      <c r="AF1352">
        <f>IF('Main Data'!J1352="Platinum",1,0)</f>
        <v>0</v>
      </c>
      <c r="AG1352">
        <f>IF(OR('Main Data'!J1352="PVD",'Main Data'!J1352="Gold Plate",'Main Data'!J1352="Other"),1,0)</f>
        <v>0</v>
      </c>
      <c r="AH1352">
        <f>IF('Main Data'!N1352="Stainless Steel",1,0)</f>
        <v>0</v>
      </c>
      <c r="AI1352">
        <f>IF('Main Data'!N1352="Leather",1,0)</f>
        <v>1</v>
      </c>
      <c r="AJ1352">
        <f>IF('Main Data'!N1352="Two-tone",1,0)</f>
        <v>0</v>
      </c>
      <c r="AK1352">
        <f>IF(OR('Main Data'!N1352="YG 18K",'Main Data'!N1352="PG 18K",'Main Data'!N1352="WG 18K",'Main Data'!N1352="Mixes of 18K"),1,0)</f>
        <v>0</v>
      </c>
      <c r="AL1352">
        <f>IF(OR(,'Main Data'!N1352="PVD",'Main Data'!N1352="Gold plate"),1,0)</f>
        <v>0</v>
      </c>
      <c r="AM1352">
        <f>IF(OR('Main Data'!AV1352="Yes",'Main Data'!AW1352="Yes",'Main Data'!AU1352="Yes"),1,0)</f>
        <v>0</v>
      </c>
      <c r="AN1352">
        <f>IF(OR(ISTEXT('Main Data'!AX1352), ISTEXT('Main Data'!AY1352)),1,0)</f>
        <v>0</v>
      </c>
      <c r="AO1352">
        <f>IF('Main Data'!AZ1352="Yes",1,0)</f>
        <v>0</v>
      </c>
      <c r="AP1352">
        <f>IF('Main Data'!BA1352="Yes",1,0)</f>
        <v>0</v>
      </c>
      <c r="AQ1352">
        <f>IF('Main Data'!BD1352="Yes",1,0)</f>
        <v>0</v>
      </c>
      <c r="AR1352">
        <f>IF('Main Data'!BE1352="A",1,0)</f>
        <v>0</v>
      </c>
      <c r="AS1352">
        <f>IF('Main Data'!BE1352="AA",1,0)</f>
        <v>1</v>
      </c>
      <c r="AT1352">
        <f>IF('Main Data'!BE1352="AAA",1,0)</f>
        <v>0</v>
      </c>
      <c r="AU1352">
        <f>IF('Main Data'!BE1352="AAAA",1,0)</f>
        <v>0</v>
      </c>
      <c r="AV1352">
        <f>IF('Main Data'!P1352="Yes",1,0)</f>
        <v>0</v>
      </c>
      <c r="AW1352">
        <f>IF('Main Data'!AP1352="Yes",1,0)</f>
        <v>0</v>
      </c>
      <c r="AX1352">
        <f>IF(OR('Main Data'!V1352="Yes", 'Main Data'!W1352="Yes",'Main Data'!X1352="Yes"),1,0)</f>
        <v>0</v>
      </c>
      <c r="AY1352">
        <f>IF(OR('Main Data'!Y1352="Yes",'Main Data'!Z1352="Yes"),1,0)</f>
        <v>0</v>
      </c>
      <c r="AZ1352">
        <f>IF('Main Data'!AR1352="Yes",1,0)</f>
        <v>0</v>
      </c>
      <c r="BA1352">
        <f>IF('Main Data'!AS1352="Yes",1,0)</f>
        <v>0</v>
      </c>
      <c r="BB1352">
        <f>IF('Main Data'!AG1352="Yes",1,0)</f>
        <v>0</v>
      </c>
      <c r="BC1352">
        <f>IF('Main Data'!AB1352="Yes",1,0)</f>
        <v>0</v>
      </c>
      <c r="BD1352">
        <f>IF('Main Data'!AA1352="Yes",1,0)</f>
        <v>0</v>
      </c>
      <c r="BE1352">
        <f>IF('Main Data'!AC1352="Yes",1,0)</f>
        <v>0</v>
      </c>
      <c r="BF1352">
        <f>IF('Main Data'!AF1352="Yes",1,0)</f>
        <v>0</v>
      </c>
      <c r="BG1352">
        <f>IF(OR('Main Data'!AI1352="Yes",'Main Data'!AL1352="Yes"),1,0)</f>
        <v>1</v>
      </c>
      <c r="BH1352">
        <f>IF('Main Data'!AJ1352="Yes",1,0)</f>
        <v>0</v>
      </c>
      <c r="BI1352">
        <f>IF('Main Data'!AK1352="Yes",1,0)</f>
        <v>0</v>
      </c>
      <c r="BJ1352">
        <f>IF('Main Data'!AM1352="Yes",1,0)</f>
        <v>0</v>
      </c>
      <c r="BK1352">
        <f>IF('Main Data'!AQ1352="Yes",1,0)</f>
        <v>0</v>
      </c>
      <c r="BL1352" s="21">
        <f t="shared" si="127"/>
        <v>1</v>
      </c>
      <c r="BM1352" s="21">
        <f t="shared" si="128"/>
        <v>0</v>
      </c>
      <c r="BN1352" s="21">
        <f t="shared" si="129"/>
        <v>0</v>
      </c>
      <c r="BO1352" s="21">
        <f t="shared" si="130"/>
        <v>0</v>
      </c>
      <c r="BP1352" s="21">
        <f t="shared" si="131"/>
        <v>0</v>
      </c>
    </row>
    <row r="1353" spans="1:68" x14ac:dyDescent="0.2">
      <c r="A1353">
        <v>1349</v>
      </c>
      <c r="B1353" s="33">
        <f>'Main Data'!C1353</f>
        <v>43415</v>
      </c>
      <c r="C1353">
        <f>'Main Data'!D1353</f>
        <v>149</v>
      </c>
      <c r="D1353" s="26">
        <f>'Main Data'!E1353</f>
        <v>15000</v>
      </c>
      <c r="E1353" s="26">
        <f>'Main Data'!F1353</f>
        <v>18750</v>
      </c>
      <c r="F1353" s="34">
        <f t="shared" si="126"/>
        <v>9.6158054800843473</v>
      </c>
      <c r="G1353">
        <f>IF('Main Data'!H1353="AP",1,0)</f>
        <v>0</v>
      </c>
      <c r="H1353">
        <f>IF('Main Data'!H1353="Blancpain",1,0)</f>
        <v>0</v>
      </c>
      <c r="I1353">
        <f>IF('Main Data'!H1353="Breguet",1,0)</f>
        <v>0</v>
      </c>
      <c r="J1353">
        <f>IF('Main Data'!H1353="Breitling",1,0)</f>
        <v>1</v>
      </c>
      <c r="K1353">
        <f>IF('Main Data'!H1353="Cartier",1,0)</f>
        <v>0</v>
      </c>
      <c r="L1353">
        <f>IF('Main Data'!H1353="Gallet",1,0)</f>
        <v>0</v>
      </c>
      <c r="M1353">
        <f>IF('Main Data'!H1353="Girard Perregaux",1,0)</f>
        <v>0</v>
      </c>
      <c r="N1353">
        <f>IF('Main Data'!H1353="Gubelin",1,0)</f>
        <v>0</v>
      </c>
      <c r="O1353">
        <f>IF('Main Data'!H1353="Heuer",1,0)</f>
        <v>0</v>
      </c>
      <c r="P1353">
        <f>IF('Main Data'!H1353="IWC",1,0)</f>
        <v>0</v>
      </c>
      <c r="Q1353">
        <f>IF('Main Data'!H1353="JLC",1,0)</f>
        <v>0</v>
      </c>
      <c r="R1353">
        <f>IF('Main Data'!H1353="Longines",1,0)</f>
        <v>0</v>
      </c>
      <c r="S1353">
        <f>IF('Main Data'!H1353="Movado",1,0)</f>
        <v>0</v>
      </c>
      <c r="T1353">
        <f>IF('Main Data'!H1353="Omega",1,0)</f>
        <v>0</v>
      </c>
      <c r="U1353">
        <f>IF('Main Data'!H1353="Panerai",1,0)</f>
        <v>0</v>
      </c>
      <c r="V1353">
        <f>IF('Main Data'!H1353="Patek",1,0)</f>
        <v>0</v>
      </c>
      <c r="W1353">
        <f>IF('Main Data'!H1353="Rolex",1,0)</f>
        <v>0</v>
      </c>
      <c r="X1353">
        <f>IF('Main Data'!H1353="Tudor",1,0)</f>
        <v>0</v>
      </c>
      <c r="Y1353">
        <f>IF('Main Data'!H1353="Ulysse Nardin",1,0)</f>
        <v>0</v>
      </c>
      <c r="Z1353">
        <f>IF('Main Data'!H1353="Universal Geneve",1,0)</f>
        <v>0</v>
      </c>
      <c r="AA1353">
        <f>IF('Main Data'!H1353="Vacheron",1,0)</f>
        <v>0</v>
      </c>
      <c r="AB1353">
        <f>IF('Main Data'!H1353="Zenith",1,0)</f>
        <v>0</v>
      </c>
      <c r="AC1353">
        <f>IF('Main Data'!J1353="Stainless Steel",1,0)</f>
        <v>1</v>
      </c>
      <c r="AD1353">
        <f>IF('Main Data'!J1353="Two-tone",1,0)</f>
        <v>0</v>
      </c>
      <c r="AE1353">
        <f>IF(OR('Main Data'!J1353="YG 18K",'Main Data'!J1353="YG &lt;18K",'Main Data'!J1353="PG 18K",'Main Data'!J1353="PG &lt;18K",'Main Data'!J1353="WG 18K",'Main Data'!J1353="Mixes of 18K",'Main Data'!J1353="Mixes &lt;18K"),1,0)</f>
        <v>0</v>
      </c>
      <c r="AF1353">
        <f>IF('Main Data'!J1353="Platinum",1,0)</f>
        <v>0</v>
      </c>
      <c r="AG1353">
        <f>IF(OR('Main Data'!J1353="PVD",'Main Data'!J1353="Gold Plate",'Main Data'!J1353="Other"),1,0)</f>
        <v>0</v>
      </c>
      <c r="AH1353">
        <f>IF('Main Data'!N1353="Stainless Steel",1,0)</f>
        <v>0</v>
      </c>
      <c r="AI1353">
        <f>IF('Main Data'!N1353="Leather",1,0)</f>
        <v>1</v>
      </c>
      <c r="AJ1353">
        <f>IF('Main Data'!N1353="Two-tone",1,0)</f>
        <v>0</v>
      </c>
      <c r="AK1353">
        <f>IF(OR('Main Data'!N1353="YG 18K",'Main Data'!N1353="PG 18K",'Main Data'!N1353="WG 18K",'Main Data'!N1353="Mixes of 18K"),1,0)</f>
        <v>0</v>
      </c>
      <c r="AL1353">
        <f>IF(OR(,'Main Data'!N1353="PVD",'Main Data'!N1353="Gold plate"),1,0)</f>
        <v>0</v>
      </c>
      <c r="AM1353">
        <f>IF(OR('Main Data'!AV1353="Yes",'Main Data'!AW1353="Yes",'Main Data'!AU1353="Yes"),1,0)</f>
        <v>0</v>
      </c>
      <c r="AN1353">
        <f>IF(OR(ISTEXT('Main Data'!AX1353), ISTEXT('Main Data'!AY1353)),1,0)</f>
        <v>0</v>
      </c>
      <c r="AO1353">
        <f>IF('Main Data'!AZ1353="Yes",1,0)</f>
        <v>0</v>
      </c>
      <c r="AP1353">
        <f>IF('Main Data'!BA1353="Yes",1,0)</f>
        <v>0</v>
      </c>
      <c r="AQ1353">
        <f>IF('Main Data'!BD1353="Yes",1,0)</f>
        <v>0</v>
      </c>
      <c r="AR1353">
        <f>IF('Main Data'!BE1353="A",1,0)</f>
        <v>0</v>
      </c>
      <c r="AS1353">
        <f>IF('Main Data'!BE1353="AA",1,0)</f>
        <v>0</v>
      </c>
      <c r="AT1353">
        <f>IF('Main Data'!BE1353="AAA",1,0)</f>
        <v>1</v>
      </c>
      <c r="AU1353">
        <f>IF('Main Data'!BE1353="AAAA",1,0)</f>
        <v>0</v>
      </c>
      <c r="AV1353">
        <f>IF('Main Data'!P1353="Yes",1,0)</f>
        <v>0</v>
      </c>
      <c r="AW1353">
        <f>IF('Main Data'!AP1353="Yes",1,0)</f>
        <v>0</v>
      </c>
      <c r="AX1353">
        <f>IF(OR('Main Data'!V1353="Yes", 'Main Data'!W1353="Yes",'Main Data'!X1353="Yes"),1,0)</f>
        <v>0</v>
      </c>
      <c r="AY1353">
        <f>IF(OR('Main Data'!Y1353="Yes",'Main Data'!Z1353="Yes"),1,0)</f>
        <v>0</v>
      </c>
      <c r="AZ1353">
        <f>IF('Main Data'!AR1353="Yes",1,0)</f>
        <v>0</v>
      </c>
      <c r="BA1353">
        <f>IF('Main Data'!AS1353="Yes",1,0)</f>
        <v>0</v>
      </c>
      <c r="BB1353">
        <f>IF('Main Data'!AG1353="Yes",1,0)</f>
        <v>0</v>
      </c>
      <c r="BC1353">
        <f>IF('Main Data'!AB1353="Yes",1,0)</f>
        <v>0</v>
      </c>
      <c r="BD1353">
        <f>IF('Main Data'!AA1353="Yes",1,0)</f>
        <v>0</v>
      </c>
      <c r="BE1353">
        <f>IF('Main Data'!AC1353="Yes",1,0)</f>
        <v>0</v>
      </c>
      <c r="BF1353">
        <f>IF('Main Data'!AF1353="Yes",1,0)</f>
        <v>0</v>
      </c>
      <c r="BG1353">
        <f>IF(OR('Main Data'!AI1353="Yes",'Main Data'!AL1353="Yes"),1,0)</f>
        <v>1</v>
      </c>
      <c r="BH1353">
        <f>IF('Main Data'!AJ1353="Yes",1,0)</f>
        <v>0</v>
      </c>
      <c r="BI1353">
        <f>IF('Main Data'!AK1353="Yes",1,0)</f>
        <v>0</v>
      </c>
      <c r="BJ1353">
        <f>IF('Main Data'!AM1353="Yes",1,0)</f>
        <v>0</v>
      </c>
      <c r="BK1353">
        <f>IF('Main Data'!AQ1353="Yes",1,0)</f>
        <v>0</v>
      </c>
      <c r="BL1353" s="21">
        <f t="shared" si="127"/>
        <v>1</v>
      </c>
      <c r="BM1353" s="21">
        <f t="shared" si="128"/>
        <v>0</v>
      </c>
      <c r="BN1353" s="21">
        <f t="shared" si="129"/>
        <v>0</v>
      </c>
      <c r="BO1353" s="21">
        <f t="shared" si="130"/>
        <v>0</v>
      </c>
      <c r="BP1353" s="21">
        <f t="shared" si="131"/>
        <v>0</v>
      </c>
    </row>
    <row r="1354" spans="1:68" x14ac:dyDescent="0.2">
      <c r="A1354">
        <v>1350</v>
      </c>
      <c r="B1354" s="33">
        <f>'Main Data'!C1354</f>
        <v>43415</v>
      </c>
      <c r="C1354">
        <f>'Main Data'!D1354</f>
        <v>151</v>
      </c>
      <c r="D1354" s="26">
        <f>'Main Data'!E1354</f>
        <v>16000</v>
      </c>
      <c r="E1354" s="26">
        <f>'Main Data'!F1354</f>
        <v>20000</v>
      </c>
      <c r="F1354" s="34">
        <f t="shared" si="126"/>
        <v>9.6803440012219184</v>
      </c>
      <c r="G1354">
        <f>IF('Main Data'!H1354="AP",1,0)</f>
        <v>0</v>
      </c>
      <c r="H1354">
        <f>IF('Main Data'!H1354="Blancpain",1,0)</f>
        <v>0</v>
      </c>
      <c r="I1354">
        <f>IF('Main Data'!H1354="Breguet",1,0)</f>
        <v>0</v>
      </c>
      <c r="J1354">
        <f>IF('Main Data'!H1354="Breitling",1,0)</f>
        <v>0</v>
      </c>
      <c r="K1354">
        <f>IF('Main Data'!H1354="Cartier",1,0)</f>
        <v>0</v>
      </c>
      <c r="L1354">
        <f>IF('Main Data'!H1354="Gallet",1,0)</f>
        <v>0</v>
      </c>
      <c r="M1354">
        <f>IF('Main Data'!H1354="Girard Perregaux",1,0)</f>
        <v>0</v>
      </c>
      <c r="N1354">
        <f>IF('Main Data'!H1354="Gubelin",1,0)</f>
        <v>0</v>
      </c>
      <c r="O1354">
        <f>IF('Main Data'!H1354="Heuer",1,0)</f>
        <v>0</v>
      </c>
      <c r="P1354">
        <f>IF('Main Data'!H1354="IWC",1,0)</f>
        <v>0</v>
      </c>
      <c r="Q1354">
        <f>IF('Main Data'!H1354="JLC",1,0)</f>
        <v>0</v>
      </c>
      <c r="R1354">
        <f>IF('Main Data'!H1354="Longines",1,0)</f>
        <v>0</v>
      </c>
      <c r="S1354">
        <f>IF('Main Data'!H1354="Movado",1,0)</f>
        <v>0</v>
      </c>
      <c r="T1354">
        <f>IF('Main Data'!H1354="Omega",1,0)</f>
        <v>1</v>
      </c>
      <c r="U1354">
        <f>IF('Main Data'!H1354="Panerai",1,0)</f>
        <v>0</v>
      </c>
      <c r="V1354">
        <f>IF('Main Data'!H1354="Patek",1,0)</f>
        <v>0</v>
      </c>
      <c r="W1354">
        <f>IF('Main Data'!H1354="Rolex",1,0)</f>
        <v>0</v>
      </c>
      <c r="X1354">
        <f>IF('Main Data'!H1354="Tudor",1,0)</f>
        <v>0</v>
      </c>
      <c r="Y1354">
        <f>IF('Main Data'!H1354="Ulysse Nardin",1,0)</f>
        <v>0</v>
      </c>
      <c r="Z1354">
        <f>IF('Main Data'!H1354="Universal Geneve",1,0)</f>
        <v>0</v>
      </c>
      <c r="AA1354">
        <f>IF('Main Data'!H1354="Vacheron",1,0)</f>
        <v>0</v>
      </c>
      <c r="AB1354">
        <f>IF('Main Data'!H1354="Zenith",1,0)</f>
        <v>0</v>
      </c>
      <c r="AC1354">
        <f>IF('Main Data'!J1354="Stainless Steel",1,0)</f>
        <v>1</v>
      </c>
      <c r="AD1354">
        <f>IF('Main Data'!J1354="Two-tone",1,0)</f>
        <v>0</v>
      </c>
      <c r="AE1354">
        <f>IF(OR('Main Data'!J1354="YG 18K",'Main Data'!J1354="YG &lt;18K",'Main Data'!J1354="PG 18K",'Main Data'!J1354="PG &lt;18K",'Main Data'!J1354="WG 18K",'Main Data'!J1354="Mixes of 18K",'Main Data'!J1354="Mixes &lt;18K"),1,0)</f>
        <v>0</v>
      </c>
      <c r="AF1354">
        <f>IF('Main Data'!J1354="Platinum",1,0)</f>
        <v>0</v>
      </c>
      <c r="AG1354">
        <f>IF(OR('Main Data'!J1354="PVD",'Main Data'!J1354="Gold Plate",'Main Data'!J1354="Other"),1,0)</f>
        <v>0</v>
      </c>
      <c r="AH1354">
        <f>IF('Main Data'!N1354="Stainless Steel",1,0)</f>
        <v>1</v>
      </c>
      <c r="AI1354">
        <f>IF('Main Data'!N1354="Leather",1,0)</f>
        <v>0</v>
      </c>
      <c r="AJ1354">
        <f>IF('Main Data'!N1354="Two-tone",1,0)</f>
        <v>0</v>
      </c>
      <c r="AK1354">
        <f>IF(OR('Main Data'!N1354="YG 18K",'Main Data'!N1354="PG 18K",'Main Data'!N1354="WG 18K",'Main Data'!N1354="Mixes of 18K"),1,0)</f>
        <v>0</v>
      </c>
      <c r="AL1354">
        <f>IF(OR(,'Main Data'!N1354="PVD",'Main Data'!N1354="Gold plate"),1,0)</f>
        <v>0</v>
      </c>
      <c r="AM1354">
        <f>IF(OR('Main Data'!AV1354="Yes",'Main Data'!AW1354="Yes",'Main Data'!AU1354="Yes"),1,0)</f>
        <v>0</v>
      </c>
      <c r="AN1354">
        <f>IF(OR(ISTEXT('Main Data'!AX1354), ISTEXT('Main Data'!AY1354)),1,0)</f>
        <v>0</v>
      </c>
      <c r="AO1354">
        <f>IF('Main Data'!AZ1354="Yes",1,0)</f>
        <v>0</v>
      </c>
      <c r="AP1354">
        <f>IF('Main Data'!BA1354="Yes",1,0)</f>
        <v>0</v>
      </c>
      <c r="AQ1354">
        <f>IF('Main Data'!BD1354="Yes",1,0)</f>
        <v>0</v>
      </c>
      <c r="AR1354">
        <f>IF('Main Data'!BE1354="A",1,0)</f>
        <v>0</v>
      </c>
      <c r="AS1354">
        <f>IF('Main Data'!BE1354="AA",1,0)</f>
        <v>0</v>
      </c>
      <c r="AT1354">
        <f>IF('Main Data'!BE1354="AAA",1,0)</f>
        <v>1</v>
      </c>
      <c r="AU1354">
        <f>IF('Main Data'!BE1354="AAAA",1,0)</f>
        <v>0</v>
      </c>
      <c r="AV1354">
        <f>IF('Main Data'!P1354="Yes",1,0)</f>
        <v>0</v>
      </c>
      <c r="AW1354">
        <f>IF('Main Data'!AP1354="Yes",1,0)</f>
        <v>0</v>
      </c>
      <c r="AX1354">
        <f>IF(OR('Main Data'!V1354="Yes", 'Main Data'!W1354="Yes",'Main Data'!X1354="Yes"),1,0)</f>
        <v>0</v>
      </c>
      <c r="AY1354">
        <f>IF(OR('Main Data'!Y1354="Yes",'Main Data'!Z1354="Yes"),1,0)</f>
        <v>0</v>
      </c>
      <c r="AZ1354">
        <f>IF('Main Data'!AR1354="Yes",1,0)</f>
        <v>0</v>
      </c>
      <c r="BA1354">
        <f>IF('Main Data'!AS1354="Yes",1,0)</f>
        <v>0</v>
      </c>
      <c r="BB1354">
        <f>IF('Main Data'!AG1354="Yes",1,0)</f>
        <v>0</v>
      </c>
      <c r="BC1354">
        <f>IF('Main Data'!AB1354="Yes",1,0)</f>
        <v>0</v>
      </c>
      <c r="BD1354">
        <f>IF('Main Data'!AA1354="Yes",1,0)</f>
        <v>0</v>
      </c>
      <c r="BE1354">
        <f>IF('Main Data'!AC1354="Yes",1,0)</f>
        <v>0</v>
      </c>
      <c r="BF1354">
        <f>IF('Main Data'!AF1354="Yes",1,0)</f>
        <v>0</v>
      </c>
      <c r="BG1354">
        <f>IF(OR('Main Data'!AI1354="Yes",'Main Data'!AL1354="Yes"),1,0)</f>
        <v>1</v>
      </c>
      <c r="BH1354">
        <f>IF('Main Data'!AJ1354="Yes",1,0)</f>
        <v>0</v>
      </c>
      <c r="BI1354">
        <f>IF('Main Data'!AK1354="Yes",1,0)</f>
        <v>0</v>
      </c>
      <c r="BJ1354">
        <f>IF('Main Data'!AM1354="Yes",1,0)</f>
        <v>0</v>
      </c>
      <c r="BK1354">
        <f>IF('Main Data'!AQ1354="Yes",1,0)</f>
        <v>0</v>
      </c>
      <c r="BL1354" s="21">
        <f t="shared" si="127"/>
        <v>1</v>
      </c>
      <c r="BM1354" s="21">
        <f t="shared" si="128"/>
        <v>0</v>
      </c>
      <c r="BN1354" s="21">
        <f t="shared" si="129"/>
        <v>0</v>
      </c>
      <c r="BO1354" s="21">
        <f t="shared" si="130"/>
        <v>0</v>
      </c>
      <c r="BP1354" s="21">
        <f t="shared" si="131"/>
        <v>0</v>
      </c>
    </row>
    <row r="1355" spans="1:68" x14ac:dyDescent="0.2">
      <c r="A1355">
        <v>1351</v>
      </c>
      <c r="B1355" s="33">
        <f>'Main Data'!C1355</f>
        <v>43415</v>
      </c>
      <c r="C1355">
        <f>'Main Data'!D1355</f>
        <v>152</v>
      </c>
      <c r="D1355" s="26">
        <f>'Main Data'!E1355</f>
        <v>5200</v>
      </c>
      <c r="E1355" s="26">
        <f>'Main Data'!F1355</f>
        <v>6500</v>
      </c>
      <c r="F1355" s="34">
        <f t="shared" si="126"/>
        <v>8.5564139045695189</v>
      </c>
      <c r="G1355">
        <f>IF('Main Data'!H1355="AP",1,0)</f>
        <v>0</v>
      </c>
      <c r="H1355">
        <f>IF('Main Data'!H1355="Blancpain",1,0)</f>
        <v>0</v>
      </c>
      <c r="I1355">
        <f>IF('Main Data'!H1355="Breguet",1,0)</f>
        <v>0</v>
      </c>
      <c r="J1355">
        <f>IF('Main Data'!H1355="Breitling",1,0)</f>
        <v>0</v>
      </c>
      <c r="K1355">
        <f>IF('Main Data'!H1355="Cartier",1,0)</f>
        <v>0</v>
      </c>
      <c r="L1355">
        <f>IF('Main Data'!H1355="Gallet",1,0)</f>
        <v>0</v>
      </c>
      <c r="M1355">
        <f>IF('Main Data'!H1355="Girard Perregaux",1,0)</f>
        <v>0</v>
      </c>
      <c r="N1355">
        <f>IF('Main Data'!H1355="Gubelin",1,0)</f>
        <v>0</v>
      </c>
      <c r="O1355">
        <f>IF('Main Data'!H1355="Heuer",1,0)</f>
        <v>0</v>
      </c>
      <c r="P1355">
        <f>IF('Main Data'!H1355="IWC",1,0)</f>
        <v>0</v>
      </c>
      <c r="Q1355">
        <f>IF('Main Data'!H1355="JLC",1,0)</f>
        <v>0</v>
      </c>
      <c r="R1355">
        <f>IF('Main Data'!H1355="Longines",1,0)</f>
        <v>0</v>
      </c>
      <c r="S1355">
        <f>IF('Main Data'!H1355="Movado",1,0)</f>
        <v>0</v>
      </c>
      <c r="T1355">
        <f>IF('Main Data'!H1355="Omega",1,0)</f>
        <v>1</v>
      </c>
      <c r="U1355">
        <f>IF('Main Data'!H1355="Panerai",1,0)</f>
        <v>0</v>
      </c>
      <c r="V1355">
        <f>IF('Main Data'!H1355="Patek",1,0)</f>
        <v>0</v>
      </c>
      <c r="W1355">
        <f>IF('Main Data'!H1355="Rolex",1,0)</f>
        <v>0</v>
      </c>
      <c r="X1355">
        <f>IF('Main Data'!H1355="Tudor",1,0)</f>
        <v>0</v>
      </c>
      <c r="Y1355">
        <f>IF('Main Data'!H1355="Ulysse Nardin",1,0)</f>
        <v>0</v>
      </c>
      <c r="Z1355">
        <f>IF('Main Data'!H1355="Universal Geneve",1,0)</f>
        <v>0</v>
      </c>
      <c r="AA1355">
        <f>IF('Main Data'!H1355="Vacheron",1,0)</f>
        <v>0</v>
      </c>
      <c r="AB1355">
        <f>IF('Main Data'!H1355="Zenith",1,0)</f>
        <v>0</v>
      </c>
      <c r="AC1355">
        <f>IF('Main Data'!J1355="Stainless Steel",1,0)</f>
        <v>1</v>
      </c>
      <c r="AD1355">
        <f>IF('Main Data'!J1355="Two-tone",1,0)</f>
        <v>0</v>
      </c>
      <c r="AE1355">
        <f>IF(OR('Main Data'!J1355="YG 18K",'Main Data'!J1355="YG &lt;18K",'Main Data'!J1355="PG 18K",'Main Data'!J1355="PG &lt;18K",'Main Data'!J1355="WG 18K",'Main Data'!J1355="Mixes of 18K",'Main Data'!J1355="Mixes &lt;18K"),1,0)</f>
        <v>0</v>
      </c>
      <c r="AF1355">
        <f>IF('Main Data'!J1355="Platinum",1,0)</f>
        <v>0</v>
      </c>
      <c r="AG1355">
        <f>IF(OR('Main Data'!J1355="PVD",'Main Data'!J1355="Gold Plate",'Main Data'!J1355="Other"),1,0)</f>
        <v>0</v>
      </c>
      <c r="AH1355">
        <f>IF('Main Data'!N1355="Stainless Steel",1,0)</f>
        <v>1</v>
      </c>
      <c r="AI1355">
        <f>IF('Main Data'!N1355="Leather",1,0)</f>
        <v>0</v>
      </c>
      <c r="AJ1355">
        <f>IF('Main Data'!N1355="Two-tone",1,0)</f>
        <v>0</v>
      </c>
      <c r="AK1355">
        <f>IF(OR('Main Data'!N1355="YG 18K",'Main Data'!N1355="PG 18K",'Main Data'!N1355="WG 18K",'Main Data'!N1355="Mixes of 18K"),1,0)</f>
        <v>0</v>
      </c>
      <c r="AL1355">
        <f>IF(OR(,'Main Data'!N1355="PVD",'Main Data'!N1355="Gold plate"),1,0)</f>
        <v>0</v>
      </c>
      <c r="AM1355">
        <f>IF(OR('Main Data'!AV1355="Yes",'Main Data'!AW1355="Yes",'Main Data'!AU1355="Yes"),1,0)</f>
        <v>0</v>
      </c>
      <c r="AN1355">
        <f>IF(OR(ISTEXT('Main Data'!AX1355), ISTEXT('Main Data'!AY1355)),1,0)</f>
        <v>0</v>
      </c>
      <c r="AO1355">
        <f>IF('Main Data'!AZ1355="Yes",1,0)</f>
        <v>0</v>
      </c>
      <c r="AP1355">
        <f>IF('Main Data'!BA1355="Yes",1,0)</f>
        <v>0</v>
      </c>
      <c r="AQ1355">
        <f>IF('Main Data'!BD1355="Yes",1,0)</f>
        <v>0</v>
      </c>
      <c r="AR1355">
        <f>IF('Main Data'!BE1355="A",1,0)</f>
        <v>0</v>
      </c>
      <c r="AS1355">
        <f>IF('Main Data'!BE1355="AA",1,0)</f>
        <v>1</v>
      </c>
      <c r="AT1355">
        <f>IF('Main Data'!BE1355="AAA",1,0)</f>
        <v>0</v>
      </c>
      <c r="AU1355">
        <f>IF('Main Data'!BE1355="AAAA",1,0)</f>
        <v>0</v>
      </c>
      <c r="AV1355">
        <f>IF('Main Data'!P1355="Yes",1,0)</f>
        <v>0</v>
      </c>
      <c r="AW1355">
        <f>IF('Main Data'!AP1355="Yes",1,0)</f>
        <v>0</v>
      </c>
      <c r="AX1355">
        <f>IF(OR('Main Data'!V1355="Yes", 'Main Data'!W1355="Yes",'Main Data'!X1355="Yes"),1,0)</f>
        <v>0</v>
      </c>
      <c r="AY1355">
        <f>IF(OR('Main Data'!Y1355="Yes",'Main Data'!Z1355="Yes"),1,0)</f>
        <v>0</v>
      </c>
      <c r="AZ1355">
        <f>IF('Main Data'!AR1355="Yes",1,0)</f>
        <v>0</v>
      </c>
      <c r="BA1355">
        <f>IF('Main Data'!AS1355="Yes",1,0)</f>
        <v>0</v>
      </c>
      <c r="BB1355">
        <f>IF('Main Data'!AG1355="Yes",1,0)</f>
        <v>0</v>
      </c>
      <c r="BC1355">
        <f>IF('Main Data'!AB1355="Yes",1,0)</f>
        <v>0</v>
      </c>
      <c r="BD1355">
        <f>IF('Main Data'!AA1355="Yes",1,0)</f>
        <v>0</v>
      </c>
      <c r="BE1355">
        <f>IF('Main Data'!AC1355="Yes",1,0)</f>
        <v>0</v>
      </c>
      <c r="BF1355">
        <f>IF('Main Data'!AF1355="Yes",1,0)</f>
        <v>0</v>
      </c>
      <c r="BG1355">
        <f>IF(OR('Main Data'!AI1355="Yes",'Main Data'!AL1355="Yes"),1,0)</f>
        <v>1</v>
      </c>
      <c r="BH1355">
        <f>IF('Main Data'!AJ1355="Yes",1,0)</f>
        <v>0</v>
      </c>
      <c r="BI1355">
        <f>IF('Main Data'!AK1355="Yes",1,0)</f>
        <v>0</v>
      </c>
      <c r="BJ1355">
        <f>IF('Main Data'!AM1355="Yes",1,0)</f>
        <v>0</v>
      </c>
      <c r="BK1355">
        <f>IF('Main Data'!AQ1355="Yes",1,0)</f>
        <v>0</v>
      </c>
      <c r="BL1355" s="21">
        <f t="shared" si="127"/>
        <v>1</v>
      </c>
      <c r="BM1355" s="21">
        <f t="shared" si="128"/>
        <v>0</v>
      </c>
      <c r="BN1355" s="21">
        <f t="shared" si="129"/>
        <v>0</v>
      </c>
      <c r="BO1355" s="21">
        <f t="shared" si="130"/>
        <v>0</v>
      </c>
      <c r="BP1355" s="21">
        <f t="shared" si="131"/>
        <v>0</v>
      </c>
    </row>
    <row r="1356" spans="1:68" x14ac:dyDescent="0.2">
      <c r="A1356">
        <v>1352</v>
      </c>
      <c r="B1356" s="33">
        <f>'Main Data'!C1356</f>
        <v>43415</v>
      </c>
      <c r="C1356">
        <f>'Main Data'!D1356</f>
        <v>155</v>
      </c>
      <c r="D1356" s="26">
        <f>'Main Data'!E1356</f>
        <v>1200</v>
      </c>
      <c r="E1356" s="26">
        <f>'Main Data'!F1356</f>
        <v>1500</v>
      </c>
      <c r="F1356" s="34">
        <f t="shared" si="126"/>
        <v>7.0900768357760917</v>
      </c>
      <c r="G1356">
        <f>IF('Main Data'!H1356="AP",1,0)</f>
        <v>0</v>
      </c>
      <c r="H1356">
        <f>IF('Main Data'!H1356="Blancpain",1,0)</f>
        <v>0</v>
      </c>
      <c r="I1356">
        <f>IF('Main Data'!H1356="Breguet",1,0)</f>
        <v>0</v>
      </c>
      <c r="J1356">
        <f>IF('Main Data'!H1356="Breitling",1,0)</f>
        <v>0</v>
      </c>
      <c r="K1356">
        <f>IF('Main Data'!H1356="Cartier",1,0)</f>
        <v>0</v>
      </c>
      <c r="L1356">
        <f>IF('Main Data'!H1356="Gallet",1,0)</f>
        <v>0</v>
      </c>
      <c r="M1356">
        <f>IF('Main Data'!H1356="Girard Perregaux",1,0)</f>
        <v>0</v>
      </c>
      <c r="N1356">
        <f>IF('Main Data'!H1356="Gubelin",1,0)</f>
        <v>0</v>
      </c>
      <c r="O1356">
        <f>IF('Main Data'!H1356="Heuer",1,0)</f>
        <v>0</v>
      </c>
      <c r="P1356">
        <f>IF('Main Data'!H1356="IWC",1,0)</f>
        <v>0</v>
      </c>
      <c r="Q1356">
        <f>IF('Main Data'!H1356="JLC",1,0)</f>
        <v>0</v>
      </c>
      <c r="R1356">
        <f>IF('Main Data'!H1356="Longines",1,0)</f>
        <v>0</v>
      </c>
      <c r="S1356">
        <f>IF('Main Data'!H1356="Movado",1,0)</f>
        <v>0</v>
      </c>
      <c r="T1356">
        <f>IF('Main Data'!H1356="Omega",1,0)</f>
        <v>1</v>
      </c>
      <c r="U1356">
        <f>IF('Main Data'!H1356="Panerai",1,0)</f>
        <v>0</v>
      </c>
      <c r="V1356">
        <f>IF('Main Data'!H1356="Patek",1,0)</f>
        <v>0</v>
      </c>
      <c r="W1356">
        <f>IF('Main Data'!H1356="Rolex",1,0)</f>
        <v>0</v>
      </c>
      <c r="X1356">
        <f>IF('Main Data'!H1356="Tudor",1,0)</f>
        <v>0</v>
      </c>
      <c r="Y1356">
        <f>IF('Main Data'!H1356="Ulysse Nardin",1,0)</f>
        <v>0</v>
      </c>
      <c r="Z1356">
        <f>IF('Main Data'!H1356="Universal Geneve",1,0)</f>
        <v>0</v>
      </c>
      <c r="AA1356">
        <f>IF('Main Data'!H1356="Vacheron",1,0)</f>
        <v>0</v>
      </c>
      <c r="AB1356">
        <f>IF('Main Data'!H1356="Zenith",1,0)</f>
        <v>0</v>
      </c>
      <c r="AC1356">
        <f>IF('Main Data'!J1356="Stainless Steel",1,0)</f>
        <v>1</v>
      </c>
      <c r="AD1356">
        <f>IF('Main Data'!J1356="Two-tone",1,0)</f>
        <v>0</v>
      </c>
      <c r="AE1356">
        <f>IF(OR('Main Data'!J1356="YG 18K",'Main Data'!J1356="YG &lt;18K",'Main Data'!J1356="PG 18K",'Main Data'!J1356="PG &lt;18K",'Main Data'!J1356="WG 18K",'Main Data'!J1356="Mixes of 18K",'Main Data'!J1356="Mixes &lt;18K"),1,0)</f>
        <v>0</v>
      </c>
      <c r="AF1356">
        <f>IF('Main Data'!J1356="Platinum",1,0)</f>
        <v>0</v>
      </c>
      <c r="AG1356">
        <f>IF(OR('Main Data'!J1356="PVD",'Main Data'!J1356="Gold Plate",'Main Data'!J1356="Other"),1,0)</f>
        <v>0</v>
      </c>
      <c r="AH1356">
        <f>IF('Main Data'!N1356="Stainless Steel",1,0)</f>
        <v>0</v>
      </c>
      <c r="AI1356">
        <f>IF('Main Data'!N1356="Leather",1,0)</f>
        <v>1</v>
      </c>
      <c r="AJ1356">
        <f>IF('Main Data'!N1356="Two-tone",1,0)</f>
        <v>0</v>
      </c>
      <c r="AK1356">
        <f>IF(OR('Main Data'!N1356="YG 18K",'Main Data'!N1356="PG 18K",'Main Data'!N1356="WG 18K",'Main Data'!N1356="Mixes of 18K"),1,0)</f>
        <v>0</v>
      </c>
      <c r="AL1356">
        <f>IF(OR(,'Main Data'!N1356="PVD",'Main Data'!N1356="Gold plate"),1,0)</f>
        <v>0</v>
      </c>
      <c r="AM1356">
        <f>IF(OR('Main Data'!AV1356="Yes",'Main Data'!AW1356="Yes",'Main Data'!AU1356="Yes"),1,0)</f>
        <v>0</v>
      </c>
      <c r="AN1356">
        <f>IF(OR(ISTEXT('Main Data'!AX1356), ISTEXT('Main Data'!AY1356)),1,0)</f>
        <v>0</v>
      </c>
      <c r="AO1356">
        <f>IF('Main Data'!AZ1356="Yes",1,0)</f>
        <v>0</v>
      </c>
      <c r="AP1356">
        <f>IF('Main Data'!BA1356="Yes",1,0)</f>
        <v>0</v>
      </c>
      <c r="AQ1356">
        <f>IF('Main Data'!BD1356="Yes",1,0)</f>
        <v>0</v>
      </c>
      <c r="AR1356">
        <f>IF('Main Data'!BE1356="A",1,0)</f>
        <v>0</v>
      </c>
      <c r="AS1356">
        <f>IF('Main Data'!BE1356="AA",1,0)</f>
        <v>1</v>
      </c>
      <c r="AT1356">
        <f>IF('Main Data'!BE1356="AAA",1,0)</f>
        <v>0</v>
      </c>
      <c r="AU1356">
        <f>IF('Main Data'!BE1356="AAAA",1,0)</f>
        <v>0</v>
      </c>
      <c r="AV1356">
        <f>IF('Main Data'!P1356="Yes",1,0)</f>
        <v>0</v>
      </c>
      <c r="AW1356">
        <f>IF('Main Data'!AP1356="Yes",1,0)</f>
        <v>0</v>
      </c>
      <c r="AX1356">
        <f>IF(OR('Main Data'!V1356="Yes", 'Main Data'!W1356="Yes",'Main Data'!X1356="Yes"),1,0)</f>
        <v>1</v>
      </c>
      <c r="AY1356">
        <f>IF(OR('Main Data'!Y1356="Yes",'Main Data'!Z1356="Yes"),1,0)</f>
        <v>0</v>
      </c>
      <c r="AZ1356">
        <f>IF('Main Data'!AR1356="Yes",1,0)</f>
        <v>0</v>
      </c>
      <c r="BA1356">
        <f>IF('Main Data'!AS1356="Yes",1,0)</f>
        <v>0</v>
      </c>
      <c r="BB1356">
        <f>IF('Main Data'!AG1356="Yes",1,0)</f>
        <v>0</v>
      </c>
      <c r="BC1356">
        <f>IF('Main Data'!AB1356="Yes",1,0)</f>
        <v>0</v>
      </c>
      <c r="BD1356">
        <f>IF('Main Data'!AA1356="Yes",1,0)</f>
        <v>0</v>
      </c>
      <c r="BE1356">
        <f>IF('Main Data'!AC1356="Yes",1,0)</f>
        <v>0</v>
      </c>
      <c r="BF1356">
        <f>IF('Main Data'!AF1356="Yes",1,0)</f>
        <v>0</v>
      </c>
      <c r="BG1356">
        <f>IF(OR('Main Data'!AI1356="Yes",'Main Data'!AL1356="Yes"),1,0)</f>
        <v>1</v>
      </c>
      <c r="BH1356">
        <f>IF('Main Data'!AJ1356="Yes",1,0)</f>
        <v>0</v>
      </c>
      <c r="BI1356">
        <f>IF('Main Data'!AK1356="Yes",1,0)</f>
        <v>0</v>
      </c>
      <c r="BJ1356">
        <f>IF('Main Data'!AM1356="Yes",1,0)</f>
        <v>0</v>
      </c>
      <c r="BK1356">
        <f>IF('Main Data'!AQ1356="Yes",1,0)</f>
        <v>0</v>
      </c>
      <c r="BL1356" s="21">
        <f t="shared" si="127"/>
        <v>1</v>
      </c>
      <c r="BM1356" s="21">
        <f t="shared" si="128"/>
        <v>0</v>
      </c>
      <c r="BN1356" s="21">
        <f t="shared" si="129"/>
        <v>0</v>
      </c>
      <c r="BO1356" s="21">
        <f t="shared" si="130"/>
        <v>0</v>
      </c>
      <c r="BP1356" s="21">
        <f t="shared" si="131"/>
        <v>0</v>
      </c>
    </row>
    <row r="1357" spans="1:68" x14ac:dyDescent="0.2">
      <c r="A1357">
        <v>1353</v>
      </c>
      <c r="B1357" s="33">
        <f>'Main Data'!C1357</f>
        <v>43415</v>
      </c>
      <c r="C1357">
        <f>'Main Data'!D1357</f>
        <v>156</v>
      </c>
      <c r="D1357" s="26">
        <f>'Main Data'!E1357</f>
        <v>1200</v>
      </c>
      <c r="E1357" s="26">
        <f>'Main Data'!F1357</f>
        <v>1500</v>
      </c>
      <c r="F1357" s="34">
        <f t="shared" si="126"/>
        <v>7.0900768357760917</v>
      </c>
      <c r="G1357">
        <f>IF('Main Data'!H1357="AP",1,0)</f>
        <v>0</v>
      </c>
      <c r="H1357">
        <f>IF('Main Data'!H1357="Blancpain",1,0)</f>
        <v>0</v>
      </c>
      <c r="I1357">
        <f>IF('Main Data'!H1357="Breguet",1,0)</f>
        <v>0</v>
      </c>
      <c r="J1357">
        <f>IF('Main Data'!H1357="Breitling",1,0)</f>
        <v>0</v>
      </c>
      <c r="K1357">
        <f>IF('Main Data'!H1357="Cartier",1,0)</f>
        <v>0</v>
      </c>
      <c r="L1357">
        <f>IF('Main Data'!H1357="Gallet",1,0)</f>
        <v>0</v>
      </c>
      <c r="M1357">
        <f>IF('Main Data'!H1357="Girard Perregaux",1,0)</f>
        <v>0</v>
      </c>
      <c r="N1357">
        <f>IF('Main Data'!H1357="Gubelin",1,0)</f>
        <v>0</v>
      </c>
      <c r="O1357">
        <f>IF('Main Data'!H1357="Heuer",1,0)</f>
        <v>0</v>
      </c>
      <c r="P1357">
        <f>IF('Main Data'!H1357="IWC",1,0)</f>
        <v>0</v>
      </c>
      <c r="Q1357">
        <f>IF('Main Data'!H1357="JLC",1,0)</f>
        <v>0</v>
      </c>
      <c r="R1357">
        <f>IF('Main Data'!H1357="Longines",1,0)</f>
        <v>0</v>
      </c>
      <c r="S1357">
        <f>IF('Main Data'!H1357="Movado",1,0)</f>
        <v>0</v>
      </c>
      <c r="T1357">
        <f>IF('Main Data'!H1357="Omega",1,0)</f>
        <v>1</v>
      </c>
      <c r="U1357">
        <f>IF('Main Data'!H1357="Panerai",1,0)</f>
        <v>0</v>
      </c>
      <c r="V1357">
        <f>IF('Main Data'!H1357="Patek",1,0)</f>
        <v>0</v>
      </c>
      <c r="W1357">
        <f>IF('Main Data'!H1357="Rolex",1,0)</f>
        <v>0</v>
      </c>
      <c r="X1357">
        <f>IF('Main Data'!H1357="Tudor",1,0)</f>
        <v>0</v>
      </c>
      <c r="Y1357">
        <f>IF('Main Data'!H1357="Ulysse Nardin",1,0)</f>
        <v>0</v>
      </c>
      <c r="Z1357">
        <f>IF('Main Data'!H1357="Universal Geneve",1,0)</f>
        <v>0</v>
      </c>
      <c r="AA1357">
        <f>IF('Main Data'!H1357="Vacheron",1,0)</f>
        <v>0</v>
      </c>
      <c r="AB1357">
        <f>IF('Main Data'!H1357="Zenith",1,0)</f>
        <v>0</v>
      </c>
      <c r="AC1357">
        <f>IF('Main Data'!J1357="Stainless Steel",1,0)</f>
        <v>1</v>
      </c>
      <c r="AD1357">
        <f>IF('Main Data'!J1357="Two-tone",1,0)</f>
        <v>0</v>
      </c>
      <c r="AE1357">
        <f>IF(OR('Main Data'!J1357="YG 18K",'Main Data'!J1357="YG &lt;18K",'Main Data'!J1357="PG 18K",'Main Data'!J1357="PG &lt;18K",'Main Data'!J1357="WG 18K",'Main Data'!J1357="Mixes of 18K",'Main Data'!J1357="Mixes &lt;18K"),1,0)</f>
        <v>0</v>
      </c>
      <c r="AF1357">
        <f>IF('Main Data'!J1357="Platinum",1,0)</f>
        <v>0</v>
      </c>
      <c r="AG1357">
        <f>IF(OR('Main Data'!J1357="PVD",'Main Data'!J1357="Gold Plate",'Main Data'!J1357="Other"),1,0)</f>
        <v>0</v>
      </c>
      <c r="AH1357">
        <f>IF('Main Data'!N1357="Stainless Steel",1,0)</f>
        <v>1</v>
      </c>
      <c r="AI1357">
        <f>IF('Main Data'!N1357="Leather",1,0)</f>
        <v>0</v>
      </c>
      <c r="AJ1357">
        <f>IF('Main Data'!N1357="Two-tone",1,0)</f>
        <v>0</v>
      </c>
      <c r="AK1357">
        <f>IF(OR('Main Data'!N1357="YG 18K",'Main Data'!N1357="PG 18K",'Main Data'!N1357="WG 18K",'Main Data'!N1357="Mixes of 18K"),1,0)</f>
        <v>0</v>
      </c>
      <c r="AL1357">
        <f>IF(OR(,'Main Data'!N1357="PVD",'Main Data'!N1357="Gold plate"),1,0)</f>
        <v>0</v>
      </c>
      <c r="AM1357">
        <f>IF(OR('Main Data'!AV1357="Yes",'Main Data'!AW1357="Yes",'Main Data'!AU1357="Yes"),1,0)</f>
        <v>0</v>
      </c>
      <c r="AN1357">
        <f>IF(OR(ISTEXT('Main Data'!AX1357), ISTEXT('Main Data'!AY1357)),1,0)</f>
        <v>0</v>
      </c>
      <c r="AO1357">
        <f>IF('Main Data'!AZ1357="Yes",1,0)</f>
        <v>0</v>
      </c>
      <c r="AP1357">
        <f>IF('Main Data'!BA1357="Yes",1,0)</f>
        <v>0</v>
      </c>
      <c r="AQ1357">
        <f>IF('Main Data'!BD1357="Yes",1,0)</f>
        <v>0</v>
      </c>
      <c r="AR1357">
        <f>IF('Main Data'!BE1357="A",1,0)</f>
        <v>0</v>
      </c>
      <c r="AS1357">
        <f>IF('Main Data'!BE1357="AA",1,0)</f>
        <v>1</v>
      </c>
      <c r="AT1357">
        <f>IF('Main Data'!BE1357="AAA",1,0)</f>
        <v>0</v>
      </c>
      <c r="AU1357">
        <f>IF('Main Data'!BE1357="AAAA",1,0)</f>
        <v>0</v>
      </c>
      <c r="AV1357">
        <f>IF('Main Data'!P1357="Yes",1,0)</f>
        <v>0</v>
      </c>
      <c r="AW1357">
        <f>IF('Main Data'!AP1357="Yes",1,0)</f>
        <v>0</v>
      </c>
      <c r="AX1357">
        <f>IF(OR('Main Data'!V1357="Yes", 'Main Data'!W1357="Yes",'Main Data'!X1357="Yes"),1,0)</f>
        <v>1</v>
      </c>
      <c r="AY1357">
        <f>IF(OR('Main Data'!Y1357="Yes",'Main Data'!Z1357="Yes"),1,0)</f>
        <v>0</v>
      </c>
      <c r="AZ1357">
        <f>IF('Main Data'!AR1357="Yes",1,0)</f>
        <v>0</v>
      </c>
      <c r="BA1357">
        <f>IF('Main Data'!AS1357="Yes",1,0)</f>
        <v>0</v>
      </c>
      <c r="BB1357">
        <f>IF('Main Data'!AG1357="Yes",1,0)</f>
        <v>0</v>
      </c>
      <c r="BC1357">
        <f>IF('Main Data'!AB1357="Yes",1,0)</f>
        <v>0</v>
      </c>
      <c r="BD1357">
        <f>IF('Main Data'!AA1357="Yes",1,0)</f>
        <v>0</v>
      </c>
      <c r="BE1357">
        <f>IF('Main Data'!AC1357="Yes",1,0)</f>
        <v>0</v>
      </c>
      <c r="BF1357">
        <f>IF('Main Data'!AF1357="Yes",1,0)</f>
        <v>0</v>
      </c>
      <c r="BG1357">
        <f>IF(OR('Main Data'!AI1357="Yes",'Main Data'!AL1357="Yes"),1,0)</f>
        <v>1</v>
      </c>
      <c r="BH1357">
        <f>IF('Main Data'!AJ1357="Yes",1,0)</f>
        <v>0</v>
      </c>
      <c r="BI1357">
        <f>IF('Main Data'!AK1357="Yes",1,0)</f>
        <v>0</v>
      </c>
      <c r="BJ1357">
        <f>IF('Main Data'!AM1357="Yes",1,0)</f>
        <v>0</v>
      </c>
      <c r="BK1357">
        <f>IF('Main Data'!AQ1357="Yes",1,0)</f>
        <v>0</v>
      </c>
      <c r="BL1357" s="21">
        <f t="shared" si="127"/>
        <v>1</v>
      </c>
      <c r="BM1357" s="21">
        <f t="shared" si="128"/>
        <v>0</v>
      </c>
      <c r="BN1357" s="21">
        <f t="shared" si="129"/>
        <v>0</v>
      </c>
      <c r="BO1357" s="21">
        <f t="shared" si="130"/>
        <v>0</v>
      </c>
      <c r="BP1357" s="21">
        <f t="shared" si="131"/>
        <v>0</v>
      </c>
    </row>
    <row r="1358" spans="1:68" x14ac:dyDescent="0.2">
      <c r="A1358">
        <v>1354</v>
      </c>
      <c r="B1358" s="33">
        <f>'Main Data'!C1358</f>
        <v>43415</v>
      </c>
      <c r="C1358">
        <f>'Main Data'!D1358</f>
        <v>157</v>
      </c>
      <c r="D1358" s="26">
        <f>'Main Data'!E1358</f>
        <v>1500</v>
      </c>
      <c r="E1358" s="26">
        <f>'Main Data'!F1358</f>
        <v>1875</v>
      </c>
      <c r="F1358" s="34">
        <f t="shared" si="126"/>
        <v>7.3132203870903014</v>
      </c>
      <c r="G1358">
        <f>IF('Main Data'!H1358="AP",1,0)</f>
        <v>0</v>
      </c>
      <c r="H1358">
        <f>IF('Main Data'!H1358="Blancpain",1,0)</f>
        <v>0</v>
      </c>
      <c r="I1358">
        <f>IF('Main Data'!H1358="Breguet",1,0)</f>
        <v>0</v>
      </c>
      <c r="J1358">
        <f>IF('Main Data'!H1358="Breitling",1,0)</f>
        <v>0</v>
      </c>
      <c r="K1358">
        <f>IF('Main Data'!H1358="Cartier",1,0)</f>
        <v>0</v>
      </c>
      <c r="L1358">
        <f>IF('Main Data'!H1358="Gallet",1,0)</f>
        <v>0</v>
      </c>
      <c r="M1358">
        <f>IF('Main Data'!H1358="Girard Perregaux",1,0)</f>
        <v>0</v>
      </c>
      <c r="N1358">
        <f>IF('Main Data'!H1358="Gubelin",1,0)</f>
        <v>0</v>
      </c>
      <c r="O1358">
        <f>IF('Main Data'!H1358="Heuer",1,0)</f>
        <v>0</v>
      </c>
      <c r="P1358">
        <f>IF('Main Data'!H1358="IWC",1,0)</f>
        <v>0</v>
      </c>
      <c r="Q1358">
        <f>IF('Main Data'!H1358="JLC",1,0)</f>
        <v>0</v>
      </c>
      <c r="R1358">
        <f>IF('Main Data'!H1358="Longines",1,0)</f>
        <v>0</v>
      </c>
      <c r="S1358">
        <f>IF('Main Data'!H1358="Movado",1,0)</f>
        <v>0</v>
      </c>
      <c r="T1358">
        <f>IF('Main Data'!H1358="Omega",1,0)</f>
        <v>1</v>
      </c>
      <c r="U1358">
        <f>IF('Main Data'!H1358="Panerai",1,0)</f>
        <v>0</v>
      </c>
      <c r="V1358">
        <f>IF('Main Data'!H1358="Patek",1,0)</f>
        <v>0</v>
      </c>
      <c r="W1358">
        <f>IF('Main Data'!H1358="Rolex",1,0)</f>
        <v>0</v>
      </c>
      <c r="X1358">
        <f>IF('Main Data'!H1358="Tudor",1,0)</f>
        <v>0</v>
      </c>
      <c r="Y1358">
        <f>IF('Main Data'!H1358="Ulysse Nardin",1,0)</f>
        <v>0</v>
      </c>
      <c r="Z1358">
        <f>IF('Main Data'!H1358="Universal Geneve",1,0)</f>
        <v>0</v>
      </c>
      <c r="AA1358">
        <f>IF('Main Data'!H1358="Vacheron",1,0)</f>
        <v>0</v>
      </c>
      <c r="AB1358">
        <f>IF('Main Data'!H1358="Zenith",1,0)</f>
        <v>0</v>
      </c>
      <c r="AC1358">
        <f>IF('Main Data'!J1358="Stainless Steel",1,0)</f>
        <v>1</v>
      </c>
      <c r="AD1358">
        <f>IF('Main Data'!J1358="Two-tone",1,0)</f>
        <v>0</v>
      </c>
      <c r="AE1358">
        <f>IF(OR('Main Data'!J1358="YG 18K",'Main Data'!J1358="YG &lt;18K",'Main Data'!J1358="PG 18K",'Main Data'!J1358="PG &lt;18K",'Main Data'!J1358="WG 18K",'Main Data'!J1358="Mixes of 18K",'Main Data'!J1358="Mixes &lt;18K"),1,0)</f>
        <v>0</v>
      </c>
      <c r="AF1358">
        <f>IF('Main Data'!J1358="Platinum",1,0)</f>
        <v>0</v>
      </c>
      <c r="AG1358">
        <f>IF(OR('Main Data'!J1358="PVD",'Main Data'!J1358="Gold Plate",'Main Data'!J1358="Other"),1,0)</f>
        <v>0</v>
      </c>
      <c r="AH1358">
        <f>IF('Main Data'!N1358="Stainless Steel",1,0)</f>
        <v>1</v>
      </c>
      <c r="AI1358">
        <f>IF('Main Data'!N1358="Leather",1,0)</f>
        <v>0</v>
      </c>
      <c r="AJ1358">
        <f>IF('Main Data'!N1358="Two-tone",1,0)</f>
        <v>0</v>
      </c>
      <c r="AK1358">
        <f>IF(OR('Main Data'!N1358="YG 18K",'Main Data'!N1358="PG 18K",'Main Data'!N1358="WG 18K",'Main Data'!N1358="Mixes of 18K"),1,0)</f>
        <v>0</v>
      </c>
      <c r="AL1358">
        <f>IF(OR(,'Main Data'!N1358="PVD",'Main Data'!N1358="Gold plate"),1,0)</f>
        <v>0</v>
      </c>
      <c r="AM1358">
        <f>IF(OR('Main Data'!AV1358="Yes",'Main Data'!AW1358="Yes",'Main Data'!AU1358="Yes"),1,0)</f>
        <v>0</v>
      </c>
      <c r="AN1358">
        <f>IF(OR(ISTEXT('Main Data'!AX1358), ISTEXT('Main Data'!AY1358)),1,0)</f>
        <v>0</v>
      </c>
      <c r="AO1358">
        <f>IF('Main Data'!AZ1358="Yes",1,0)</f>
        <v>0</v>
      </c>
      <c r="AP1358">
        <f>IF('Main Data'!BA1358="Yes",1,0)</f>
        <v>0</v>
      </c>
      <c r="AQ1358">
        <f>IF('Main Data'!BD1358="Yes",1,0)</f>
        <v>0</v>
      </c>
      <c r="AR1358">
        <f>IF('Main Data'!BE1358="A",1,0)</f>
        <v>0</v>
      </c>
      <c r="AS1358">
        <f>IF('Main Data'!BE1358="AA",1,0)</f>
        <v>1</v>
      </c>
      <c r="AT1358">
        <f>IF('Main Data'!BE1358="AAA",1,0)</f>
        <v>0</v>
      </c>
      <c r="AU1358">
        <f>IF('Main Data'!BE1358="AAAA",1,0)</f>
        <v>0</v>
      </c>
      <c r="AV1358">
        <f>IF('Main Data'!P1358="Yes",1,0)</f>
        <v>0</v>
      </c>
      <c r="AW1358">
        <f>IF('Main Data'!AP1358="Yes",1,0)</f>
        <v>0</v>
      </c>
      <c r="AX1358">
        <f>IF(OR('Main Data'!V1358="Yes", 'Main Data'!W1358="Yes",'Main Data'!X1358="Yes"),1,0)</f>
        <v>1</v>
      </c>
      <c r="AY1358">
        <f>IF(OR('Main Data'!Y1358="Yes",'Main Data'!Z1358="Yes"),1,0)</f>
        <v>0</v>
      </c>
      <c r="AZ1358">
        <f>IF('Main Data'!AR1358="Yes",1,0)</f>
        <v>0</v>
      </c>
      <c r="BA1358">
        <f>IF('Main Data'!AS1358="Yes",1,0)</f>
        <v>0</v>
      </c>
      <c r="BB1358">
        <f>IF('Main Data'!AG1358="Yes",1,0)</f>
        <v>0</v>
      </c>
      <c r="BC1358">
        <f>IF('Main Data'!AB1358="Yes",1,0)</f>
        <v>0</v>
      </c>
      <c r="BD1358">
        <f>IF('Main Data'!AA1358="Yes",1,0)</f>
        <v>0</v>
      </c>
      <c r="BE1358">
        <f>IF('Main Data'!AC1358="Yes",1,0)</f>
        <v>0</v>
      </c>
      <c r="BF1358">
        <f>IF('Main Data'!AF1358="Yes",1,0)</f>
        <v>0</v>
      </c>
      <c r="BG1358">
        <f>IF(OR('Main Data'!AI1358="Yes",'Main Data'!AL1358="Yes"),1,0)</f>
        <v>1</v>
      </c>
      <c r="BH1358">
        <f>IF('Main Data'!AJ1358="Yes",1,0)</f>
        <v>0</v>
      </c>
      <c r="BI1358">
        <f>IF('Main Data'!AK1358="Yes",1,0)</f>
        <v>0</v>
      </c>
      <c r="BJ1358">
        <f>IF('Main Data'!AM1358="Yes",1,0)</f>
        <v>0</v>
      </c>
      <c r="BK1358">
        <f>IF('Main Data'!AQ1358="Yes",1,0)</f>
        <v>0</v>
      </c>
      <c r="BL1358" s="21">
        <f t="shared" si="127"/>
        <v>1</v>
      </c>
      <c r="BM1358" s="21">
        <f t="shared" si="128"/>
        <v>0</v>
      </c>
      <c r="BN1358" s="21">
        <f t="shared" si="129"/>
        <v>0</v>
      </c>
      <c r="BO1358" s="21">
        <f t="shared" si="130"/>
        <v>0</v>
      </c>
      <c r="BP1358" s="21">
        <f t="shared" si="131"/>
        <v>0</v>
      </c>
    </row>
    <row r="1359" spans="1:68" x14ac:dyDescent="0.2">
      <c r="A1359">
        <v>1355</v>
      </c>
      <c r="B1359" s="33">
        <f>'Main Data'!C1359</f>
        <v>43415</v>
      </c>
      <c r="C1359">
        <f>'Main Data'!D1359</f>
        <v>165</v>
      </c>
      <c r="D1359" s="26">
        <f>'Main Data'!E1359</f>
        <v>8000</v>
      </c>
      <c r="E1359" s="26">
        <f>'Main Data'!F1359</f>
        <v>10000</v>
      </c>
      <c r="F1359" s="34">
        <f t="shared" si="126"/>
        <v>8.987196820661973</v>
      </c>
      <c r="G1359">
        <f>IF('Main Data'!H1359="AP",1,0)</f>
        <v>0</v>
      </c>
      <c r="H1359">
        <f>IF('Main Data'!H1359="Blancpain",1,0)</f>
        <v>0</v>
      </c>
      <c r="I1359">
        <f>IF('Main Data'!H1359="Breguet",1,0)</f>
        <v>0</v>
      </c>
      <c r="J1359">
        <f>IF('Main Data'!H1359="Breitling",1,0)</f>
        <v>0</v>
      </c>
      <c r="K1359">
        <f>IF('Main Data'!H1359="Cartier",1,0)</f>
        <v>0</v>
      </c>
      <c r="L1359">
        <f>IF('Main Data'!H1359="Gallet",1,0)</f>
        <v>0</v>
      </c>
      <c r="M1359">
        <f>IF('Main Data'!H1359="Girard Perregaux",1,0)</f>
        <v>0</v>
      </c>
      <c r="N1359">
        <f>IF('Main Data'!H1359="Gubelin",1,0)</f>
        <v>0</v>
      </c>
      <c r="O1359">
        <f>IF('Main Data'!H1359="Heuer",1,0)</f>
        <v>0</v>
      </c>
      <c r="P1359">
        <f>IF('Main Data'!H1359="IWC",1,0)</f>
        <v>0</v>
      </c>
      <c r="Q1359">
        <f>IF('Main Data'!H1359="JLC",1,0)</f>
        <v>0</v>
      </c>
      <c r="R1359">
        <f>IF('Main Data'!H1359="Longines",1,0)</f>
        <v>0</v>
      </c>
      <c r="S1359">
        <f>IF('Main Data'!H1359="Movado",1,0)</f>
        <v>0</v>
      </c>
      <c r="T1359">
        <f>IF('Main Data'!H1359="Omega",1,0)</f>
        <v>0</v>
      </c>
      <c r="U1359">
        <f>IF('Main Data'!H1359="Panerai",1,0)</f>
        <v>0</v>
      </c>
      <c r="V1359">
        <f>IF('Main Data'!H1359="Patek",1,0)</f>
        <v>1</v>
      </c>
      <c r="W1359">
        <f>IF('Main Data'!H1359="Rolex",1,0)</f>
        <v>0</v>
      </c>
      <c r="X1359">
        <f>IF('Main Data'!H1359="Tudor",1,0)</f>
        <v>0</v>
      </c>
      <c r="Y1359">
        <f>IF('Main Data'!H1359="Ulysse Nardin",1,0)</f>
        <v>0</v>
      </c>
      <c r="Z1359">
        <f>IF('Main Data'!H1359="Universal Geneve",1,0)</f>
        <v>0</v>
      </c>
      <c r="AA1359">
        <f>IF('Main Data'!H1359="Vacheron",1,0)</f>
        <v>0</v>
      </c>
      <c r="AB1359">
        <f>IF('Main Data'!H1359="Zenith",1,0)</f>
        <v>0</v>
      </c>
      <c r="AC1359">
        <f>IF('Main Data'!J1359="Stainless Steel",1,0)</f>
        <v>0</v>
      </c>
      <c r="AD1359">
        <f>IF('Main Data'!J1359="Two-tone",1,0)</f>
        <v>0</v>
      </c>
      <c r="AE1359">
        <f>IF(OR('Main Data'!J1359="YG 18K",'Main Data'!J1359="YG &lt;18K",'Main Data'!J1359="PG 18K",'Main Data'!J1359="PG &lt;18K",'Main Data'!J1359="WG 18K",'Main Data'!J1359="Mixes of 18K",'Main Data'!J1359="Mixes &lt;18K"),1,0)</f>
        <v>1</v>
      </c>
      <c r="AF1359">
        <f>IF('Main Data'!J1359="Platinum",1,0)</f>
        <v>0</v>
      </c>
      <c r="AG1359">
        <f>IF(OR('Main Data'!J1359="PVD",'Main Data'!J1359="Gold Plate",'Main Data'!J1359="Other"),1,0)</f>
        <v>0</v>
      </c>
      <c r="AH1359">
        <f>IF('Main Data'!N1359="Stainless Steel",1,0)</f>
        <v>0</v>
      </c>
      <c r="AI1359">
        <f>IF('Main Data'!N1359="Leather",1,0)</f>
        <v>1</v>
      </c>
      <c r="AJ1359">
        <f>IF('Main Data'!N1359="Two-tone",1,0)</f>
        <v>0</v>
      </c>
      <c r="AK1359">
        <f>IF(OR('Main Data'!N1359="YG 18K",'Main Data'!N1359="PG 18K",'Main Data'!N1359="WG 18K",'Main Data'!N1359="Mixes of 18K"),1,0)</f>
        <v>0</v>
      </c>
      <c r="AL1359">
        <f>IF(OR(,'Main Data'!N1359="PVD",'Main Data'!N1359="Gold plate"),1,0)</f>
        <v>0</v>
      </c>
      <c r="AM1359">
        <f>IF(OR('Main Data'!AV1359="Yes",'Main Data'!AW1359="Yes",'Main Data'!AU1359="Yes"),1,0)</f>
        <v>0</v>
      </c>
      <c r="AN1359">
        <f>IF(OR(ISTEXT('Main Data'!AX1359), ISTEXT('Main Data'!AY1359)),1,0)</f>
        <v>0</v>
      </c>
      <c r="AO1359">
        <f>IF('Main Data'!AZ1359="Yes",1,0)</f>
        <v>0</v>
      </c>
      <c r="AP1359">
        <f>IF('Main Data'!BA1359="Yes",1,0)</f>
        <v>0</v>
      </c>
      <c r="AQ1359">
        <f>IF('Main Data'!BD1359="Yes",1,0)</f>
        <v>0</v>
      </c>
      <c r="AR1359">
        <f>IF('Main Data'!BE1359="A",1,0)</f>
        <v>0</v>
      </c>
      <c r="AS1359">
        <f>IF('Main Data'!BE1359="AA",1,0)</f>
        <v>1</v>
      </c>
      <c r="AT1359">
        <f>IF('Main Data'!BE1359="AAA",1,0)</f>
        <v>0</v>
      </c>
      <c r="AU1359">
        <f>IF('Main Data'!BE1359="AAAA",1,0)</f>
        <v>0</v>
      </c>
      <c r="AV1359">
        <f>IF('Main Data'!P1359="Yes",1,0)</f>
        <v>1</v>
      </c>
      <c r="AW1359">
        <f>IF('Main Data'!AP1359="Yes",1,0)</f>
        <v>0</v>
      </c>
      <c r="AX1359">
        <f>IF(OR('Main Data'!V1359="Yes", 'Main Data'!W1359="Yes",'Main Data'!X1359="Yes"),1,0)</f>
        <v>0</v>
      </c>
      <c r="AY1359">
        <f>IF(OR('Main Data'!Y1359="Yes",'Main Data'!Z1359="Yes"),1,0)</f>
        <v>0</v>
      </c>
      <c r="AZ1359">
        <f>IF('Main Data'!AR1359="Yes",1,0)</f>
        <v>0</v>
      </c>
      <c r="BA1359">
        <f>IF('Main Data'!AS1359="Yes",1,0)</f>
        <v>0</v>
      </c>
      <c r="BB1359">
        <f>IF('Main Data'!AG1359="Yes",1,0)</f>
        <v>0</v>
      </c>
      <c r="BC1359">
        <f>IF('Main Data'!AB1359="Yes",1,0)</f>
        <v>0</v>
      </c>
      <c r="BD1359">
        <f>IF('Main Data'!AA1359="Yes",1,0)</f>
        <v>0</v>
      </c>
      <c r="BE1359">
        <f>IF('Main Data'!AC1359="Yes",1,0)</f>
        <v>0</v>
      </c>
      <c r="BF1359">
        <f>IF('Main Data'!AF1359="Yes",1,0)</f>
        <v>0</v>
      </c>
      <c r="BG1359">
        <f>IF(OR('Main Data'!AI1359="Yes",'Main Data'!AL1359="Yes"),1,0)</f>
        <v>0</v>
      </c>
      <c r="BH1359">
        <f>IF('Main Data'!AJ1359="Yes",1,0)</f>
        <v>0</v>
      </c>
      <c r="BI1359">
        <f>IF('Main Data'!AK1359="Yes",1,0)</f>
        <v>0</v>
      </c>
      <c r="BJ1359">
        <f>IF('Main Data'!AM1359="Yes",1,0)</f>
        <v>0</v>
      </c>
      <c r="BK1359">
        <f>IF('Main Data'!AQ1359="Yes",1,0)</f>
        <v>0</v>
      </c>
      <c r="BL1359" s="21">
        <f t="shared" si="127"/>
        <v>1</v>
      </c>
      <c r="BM1359" s="21">
        <f t="shared" si="128"/>
        <v>0</v>
      </c>
      <c r="BN1359" s="21">
        <f t="shared" si="129"/>
        <v>0</v>
      </c>
      <c r="BO1359" s="21">
        <f t="shared" si="130"/>
        <v>0</v>
      </c>
      <c r="BP1359" s="21">
        <f t="shared" si="131"/>
        <v>0</v>
      </c>
    </row>
    <row r="1360" spans="1:68" x14ac:dyDescent="0.2">
      <c r="A1360">
        <v>1356</v>
      </c>
      <c r="B1360" s="33">
        <f>'Main Data'!C1360</f>
        <v>43415</v>
      </c>
      <c r="C1360">
        <f>'Main Data'!D1360</f>
        <v>166</v>
      </c>
      <c r="D1360" s="26">
        <f>'Main Data'!E1360</f>
        <v>5000</v>
      </c>
      <c r="E1360" s="26">
        <f>'Main Data'!F1360</f>
        <v>6250</v>
      </c>
      <c r="F1360" s="34">
        <f t="shared" si="126"/>
        <v>8.5171931914162382</v>
      </c>
      <c r="G1360">
        <f>IF('Main Data'!H1360="AP",1,0)</f>
        <v>0</v>
      </c>
      <c r="H1360">
        <f>IF('Main Data'!H1360="Blancpain",1,0)</f>
        <v>0</v>
      </c>
      <c r="I1360">
        <f>IF('Main Data'!H1360="Breguet",1,0)</f>
        <v>0</v>
      </c>
      <c r="J1360">
        <f>IF('Main Data'!H1360="Breitling",1,0)</f>
        <v>0</v>
      </c>
      <c r="K1360">
        <f>IF('Main Data'!H1360="Cartier",1,0)</f>
        <v>0</v>
      </c>
      <c r="L1360">
        <f>IF('Main Data'!H1360="Gallet",1,0)</f>
        <v>0</v>
      </c>
      <c r="M1360">
        <f>IF('Main Data'!H1360="Girard Perregaux",1,0)</f>
        <v>0</v>
      </c>
      <c r="N1360">
        <f>IF('Main Data'!H1360="Gubelin",1,0)</f>
        <v>0</v>
      </c>
      <c r="O1360">
        <f>IF('Main Data'!H1360="Heuer",1,0)</f>
        <v>0</v>
      </c>
      <c r="P1360">
        <f>IF('Main Data'!H1360="IWC",1,0)</f>
        <v>0</v>
      </c>
      <c r="Q1360">
        <f>IF('Main Data'!H1360="JLC",1,0)</f>
        <v>0</v>
      </c>
      <c r="R1360">
        <f>IF('Main Data'!H1360="Longines",1,0)</f>
        <v>0</v>
      </c>
      <c r="S1360">
        <f>IF('Main Data'!H1360="Movado",1,0)</f>
        <v>0</v>
      </c>
      <c r="T1360">
        <f>IF('Main Data'!H1360="Omega",1,0)</f>
        <v>0</v>
      </c>
      <c r="U1360">
        <f>IF('Main Data'!H1360="Panerai",1,0)</f>
        <v>0</v>
      </c>
      <c r="V1360">
        <f>IF('Main Data'!H1360="Patek",1,0)</f>
        <v>1</v>
      </c>
      <c r="W1360">
        <f>IF('Main Data'!H1360="Rolex",1,0)</f>
        <v>0</v>
      </c>
      <c r="X1360">
        <f>IF('Main Data'!H1360="Tudor",1,0)</f>
        <v>0</v>
      </c>
      <c r="Y1360">
        <f>IF('Main Data'!H1360="Ulysse Nardin",1,0)</f>
        <v>0</v>
      </c>
      <c r="Z1360">
        <f>IF('Main Data'!H1360="Universal Geneve",1,0)</f>
        <v>0</v>
      </c>
      <c r="AA1360">
        <f>IF('Main Data'!H1360="Vacheron",1,0)</f>
        <v>0</v>
      </c>
      <c r="AB1360">
        <f>IF('Main Data'!H1360="Zenith",1,0)</f>
        <v>0</v>
      </c>
      <c r="AC1360">
        <f>IF('Main Data'!J1360="Stainless Steel",1,0)</f>
        <v>0</v>
      </c>
      <c r="AD1360">
        <f>IF('Main Data'!J1360="Two-tone",1,0)</f>
        <v>0</v>
      </c>
      <c r="AE1360">
        <f>IF(OR('Main Data'!J1360="YG 18K",'Main Data'!J1360="YG &lt;18K",'Main Data'!J1360="PG 18K",'Main Data'!J1360="PG &lt;18K",'Main Data'!J1360="WG 18K",'Main Data'!J1360="Mixes of 18K",'Main Data'!J1360="Mixes &lt;18K"),1,0)</f>
        <v>1</v>
      </c>
      <c r="AF1360">
        <f>IF('Main Data'!J1360="Platinum",1,0)</f>
        <v>0</v>
      </c>
      <c r="AG1360">
        <f>IF(OR('Main Data'!J1360="PVD",'Main Data'!J1360="Gold Plate",'Main Data'!J1360="Other"),1,0)</f>
        <v>0</v>
      </c>
      <c r="AH1360">
        <f>IF('Main Data'!N1360="Stainless Steel",1,0)</f>
        <v>0</v>
      </c>
      <c r="AI1360">
        <f>IF('Main Data'!N1360="Leather",1,0)</f>
        <v>1</v>
      </c>
      <c r="AJ1360">
        <f>IF('Main Data'!N1360="Two-tone",1,0)</f>
        <v>0</v>
      </c>
      <c r="AK1360">
        <f>IF(OR('Main Data'!N1360="YG 18K",'Main Data'!N1360="PG 18K",'Main Data'!N1360="WG 18K",'Main Data'!N1360="Mixes of 18K"),1,0)</f>
        <v>0</v>
      </c>
      <c r="AL1360">
        <f>IF(OR(,'Main Data'!N1360="PVD",'Main Data'!N1360="Gold plate"),1,0)</f>
        <v>0</v>
      </c>
      <c r="AM1360">
        <f>IF(OR('Main Data'!AV1360="Yes",'Main Data'!AW1360="Yes",'Main Data'!AU1360="Yes"),1,0)</f>
        <v>0</v>
      </c>
      <c r="AN1360">
        <f>IF(OR(ISTEXT('Main Data'!AX1360), ISTEXT('Main Data'!AY1360)),1,0)</f>
        <v>0</v>
      </c>
      <c r="AO1360">
        <f>IF('Main Data'!AZ1360="Yes",1,0)</f>
        <v>0</v>
      </c>
      <c r="AP1360">
        <f>IF('Main Data'!BA1360="Yes",1,0)</f>
        <v>0</v>
      </c>
      <c r="AQ1360">
        <f>IF('Main Data'!BD1360="Yes",1,0)</f>
        <v>0</v>
      </c>
      <c r="AR1360">
        <f>IF('Main Data'!BE1360="A",1,0)</f>
        <v>0</v>
      </c>
      <c r="AS1360">
        <f>IF('Main Data'!BE1360="AA",1,0)</f>
        <v>0</v>
      </c>
      <c r="AT1360">
        <f>IF('Main Data'!BE1360="AAA",1,0)</f>
        <v>1</v>
      </c>
      <c r="AU1360">
        <f>IF('Main Data'!BE1360="AAAA",1,0)</f>
        <v>0</v>
      </c>
      <c r="AV1360">
        <f>IF('Main Data'!P1360="Yes",1,0)</f>
        <v>1</v>
      </c>
      <c r="AW1360">
        <f>IF('Main Data'!AP1360="Yes",1,0)</f>
        <v>0</v>
      </c>
      <c r="AX1360">
        <f>IF(OR('Main Data'!V1360="Yes", 'Main Data'!W1360="Yes",'Main Data'!X1360="Yes"),1,0)</f>
        <v>0</v>
      </c>
      <c r="AY1360">
        <f>IF(OR('Main Data'!Y1360="Yes",'Main Data'!Z1360="Yes"),1,0)</f>
        <v>0</v>
      </c>
      <c r="AZ1360">
        <f>IF('Main Data'!AR1360="Yes",1,0)</f>
        <v>0</v>
      </c>
      <c r="BA1360">
        <f>IF('Main Data'!AS1360="Yes",1,0)</f>
        <v>0</v>
      </c>
      <c r="BB1360">
        <f>IF('Main Data'!AG1360="Yes",1,0)</f>
        <v>0</v>
      </c>
      <c r="BC1360">
        <f>IF('Main Data'!AB1360="Yes",1,0)</f>
        <v>0</v>
      </c>
      <c r="BD1360">
        <f>IF('Main Data'!AA1360="Yes",1,0)</f>
        <v>0</v>
      </c>
      <c r="BE1360">
        <f>IF('Main Data'!AC1360="Yes",1,0)</f>
        <v>0</v>
      </c>
      <c r="BF1360">
        <f>IF('Main Data'!AF1360="Yes",1,0)</f>
        <v>0</v>
      </c>
      <c r="BG1360">
        <f>IF(OR('Main Data'!AI1360="Yes",'Main Data'!AL1360="Yes"),1,0)</f>
        <v>0</v>
      </c>
      <c r="BH1360">
        <f>IF('Main Data'!AJ1360="Yes",1,0)</f>
        <v>0</v>
      </c>
      <c r="BI1360">
        <f>IF('Main Data'!AK1360="Yes",1,0)</f>
        <v>0</v>
      </c>
      <c r="BJ1360">
        <f>IF('Main Data'!AM1360="Yes",1,0)</f>
        <v>0</v>
      </c>
      <c r="BK1360">
        <f>IF('Main Data'!AQ1360="Yes",1,0)</f>
        <v>0</v>
      </c>
      <c r="BL1360" s="21">
        <f t="shared" si="127"/>
        <v>1</v>
      </c>
      <c r="BM1360" s="21">
        <f t="shared" si="128"/>
        <v>0</v>
      </c>
      <c r="BN1360" s="21">
        <f t="shared" si="129"/>
        <v>0</v>
      </c>
      <c r="BO1360" s="21">
        <f t="shared" si="130"/>
        <v>0</v>
      </c>
      <c r="BP1360" s="21">
        <f t="shared" si="131"/>
        <v>0</v>
      </c>
    </row>
    <row r="1361" spans="1:68" x14ac:dyDescent="0.2">
      <c r="A1361">
        <v>1357</v>
      </c>
      <c r="B1361" s="33">
        <f>'Main Data'!C1361</f>
        <v>43415</v>
      </c>
      <c r="C1361">
        <f>'Main Data'!D1361</f>
        <v>167</v>
      </c>
      <c r="D1361" s="26">
        <f>'Main Data'!E1361</f>
        <v>7000</v>
      </c>
      <c r="E1361" s="26">
        <f>'Main Data'!F1361</f>
        <v>8750</v>
      </c>
      <c r="F1361" s="34">
        <f t="shared" si="126"/>
        <v>8.8536654280374503</v>
      </c>
      <c r="G1361">
        <f>IF('Main Data'!H1361="AP",1,0)</f>
        <v>0</v>
      </c>
      <c r="H1361">
        <f>IF('Main Data'!H1361="Blancpain",1,0)</f>
        <v>0</v>
      </c>
      <c r="I1361">
        <f>IF('Main Data'!H1361="Breguet",1,0)</f>
        <v>0</v>
      </c>
      <c r="J1361">
        <f>IF('Main Data'!H1361="Breitling",1,0)</f>
        <v>0</v>
      </c>
      <c r="K1361">
        <f>IF('Main Data'!H1361="Cartier",1,0)</f>
        <v>0</v>
      </c>
      <c r="L1361">
        <f>IF('Main Data'!H1361="Gallet",1,0)</f>
        <v>0</v>
      </c>
      <c r="M1361">
        <f>IF('Main Data'!H1361="Girard Perregaux",1,0)</f>
        <v>0</v>
      </c>
      <c r="N1361">
        <f>IF('Main Data'!H1361="Gubelin",1,0)</f>
        <v>0</v>
      </c>
      <c r="O1361">
        <f>IF('Main Data'!H1361="Heuer",1,0)</f>
        <v>0</v>
      </c>
      <c r="P1361">
        <f>IF('Main Data'!H1361="IWC",1,0)</f>
        <v>0</v>
      </c>
      <c r="Q1361">
        <f>IF('Main Data'!H1361="JLC",1,0)</f>
        <v>0</v>
      </c>
      <c r="R1361">
        <f>IF('Main Data'!H1361="Longines",1,0)</f>
        <v>0</v>
      </c>
      <c r="S1361">
        <f>IF('Main Data'!H1361="Movado",1,0)</f>
        <v>0</v>
      </c>
      <c r="T1361">
        <f>IF('Main Data'!H1361="Omega",1,0)</f>
        <v>0</v>
      </c>
      <c r="U1361">
        <f>IF('Main Data'!H1361="Panerai",1,0)</f>
        <v>0</v>
      </c>
      <c r="V1361">
        <f>IF('Main Data'!H1361="Patek",1,0)</f>
        <v>1</v>
      </c>
      <c r="W1361">
        <f>IF('Main Data'!H1361="Rolex",1,0)</f>
        <v>0</v>
      </c>
      <c r="X1361">
        <f>IF('Main Data'!H1361="Tudor",1,0)</f>
        <v>0</v>
      </c>
      <c r="Y1361">
        <f>IF('Main Data'!H1361="Ulysse Nardin",1,0)</f>
        <v>0</v>
      </c>
      <c r="Z1361">
        <f>IF('Main Data'!H1361="Universal Geneve",1,0)</f>
        <v>0</v>
      </c>
      <c r="AA1361">
        <f>IF('Main Data'!H1361="Vacheron",1,0)</f>
        <v>0</v>
      </c>
      <c r="AB1361">
        <f>IF('Main Data'!H1361="Zenith",1,0)</f>
        <v>0</v>
      </c>
      <c r="AC1361">
        <f>IF('Main Data'!J1361="Stainless Steel",1,0)</f>
        <v>0</v>
      </c>
      <c r="AD1361">
        <f>IF('Main Data'!J1361="Two-tone",1,0)</f>
        <v>0</v>
      </c>
      <c r="AE1361">
        <f>IF(OR('Main Data'!J1361="YG 18K",'Main Data'!J1361="YG &lt;18K",'Main Data'!J1361="PG 18K",'Main Data'!J1361="PG &lt;18K",'Main Data'!J1361="WG 18K",'Main Data'!J1361="Mixes of 18K",'Main Data'!J1361="Mixes &lt;18K"),1,0)</f>
        <v>1</v>
      </c>
      <c r="AF1361">
        <f>IF('Main Data'!J1361="Platinum",1,0)</f>
        <v>0</v>
      </c>
      <c r="AG1361">
        <f>IF(OR('Main Data'!J1361="PVD",'Main Data'!J1361="Gold Plate",'Main Data'!J1361="Other"),1,0)</f>
        <v>0</v>
      </c>
      <c r="AH1361">
        <f>IF('Main Data'!N1361="Stainless Steel",1,0)</f>
        <v>0</v>
      </c>
      <c r="AI1361">
        <f>IF('Main Data'!N1361="Leather",1,0)</f>
        <v>1</v>
      </c>
      <c r="AJ1361">
        <f>IF('Main Data'!N1361="Two-tone",1,0)</f>
        <v>0</v>
      </c>
      <c r="AK1361">
        <f>IF(OR('Main Data'!N1361="YG 18K",'Main Data'!N1361="PG 18K",'Main Data'!N1361="WG 18K",'Main Data'!N1361="Mixes of 18K"),1,0)</f>
        <v>0</v>
      </c>
      <c r="AL1361">
        <f>IF(OR(,'Main Data'!N1361="PVD",'Main Data'!N1361="Gold plate"),1,0)</f>
        <v>0</v>
      </c>
      <c r="AM1361">
        <f>IF(OR('Main Data'!AV1361="Yes",'Main Data'!AW1361="Yes",'Main Data'!AU1361="Yes"),1,0)</f>
        <v>0</v>
      </c>
      <c r="AN1361">
        <f>IF(OR(ISTEXT('Main Data'!AX1361), ISTEXT('Main Data'!AY1361)),1,0)</f>
        <v>0</v>
      </c>
      <c r="AO1361">
        <f>IF('Main Data'!AZ1361="Yes",1,0)</f>
        <v>0</v>
      </c>
      <c r="AP1361">
        <f>IF('Main Data'!BA1361="Yes",1,0)</f>
        <v>0</v>
      </c>
      <c r="AQ1361">
        <f>IF('Main Data'!BD1361="Yes",1,0)</f>
        <v>0</v>
      </c>
      <c r="AR1361">
        <f>IF('Main Data'!BE1361="A",1,0)</f>
        <v>0</v>
      </c>
      <c r="AS1361">
        <f>IF('Main Data'!BE1361="AA",1,0)</f>
        <v>1</v>
      </c>
      <c r="AT1361">
        <f>IF('Main Data'!BE1361="AAA",1,0)</f>
        <v>0</v>
      </c>
      <c r="AU1361">
        <f>IF('Main Data'!BE1361="AAAA",1,0)</f>
        <v>0</v>
      </c>
      <c r="AV1361">
        <f>IF('Main Data'!P1361="Yes",1,0)</f>
        <v>1</v>
      </c>
      <c r="AW1361">
        <f>IF('Main Data'!AP1361="Yes",1,0)</f>
        <v>0</v>
      </c>
      <c r="AX1361">
        <f>IF(OR('Main Data'!V1361="Yes", 'Main Data'!W1361="Yes",'Main Data'!X1361="Yes"),1,0)</f>
        <v>0</v>
      </c>
      <c r="AY1361">
        <f>IF(OR('Main Data'!Y1361="Yes",'Main Data'!Z1361="Yes"),1,0)</f>
        <v>0</v>
      </c>
      <c r="AZ1361">
        <f>IF('Main Data'!AR1361="Yes",1,0)</f>
        <v>0</v>
      </c>
      <c r="BA1361">
        <f>IF('Main Data'!AS1361="Yes",1,0)</f>
        <v>0</v>
      </c>
      <c r="BB1361">
        <f>IF('Main Data'!AG1361="Yes",1,0)</f>
        <v>0</v>
      </c>
      <c r="BC1361">
        <f>IF('Main Data'!AB1361="Yes",1,0)</f>
        <v>0</v>
      </c>
      <c r="BD1361">
        <f>IF('Main Data'!AA1361="Yes",1,0)</f>
        <v>0</v>
      </c>
      <c r="BE1361">
        <f>IF('Main Data'!AC1361="Yes",1,0)</f>
        <v>0</v>
      </c>
      <c r="BF1361">
        <f>IF('Main Data'!AF1361="Yes",1,0)</f>
        <v>0</v>
      </c>
      <c r="BG1361">
        <f>IF(OR('Main Data'!AI1361="Yes",'Main Data'!AL1361="Yes"),1,0)</f>
        <v>0</v>
      </c>
      <c r="BH1361">
        <f>IF('Main Data'!AJ1361="Yes",1,0)</f>
        <v>0</v>
      </c>
      <c r="BI1361">
        <f>IF('Main Data'!AK1361="Yes",1,0)</f>
        <v>0</v>
      </c>
      <c r="BJ1361">
        <f>IF('Main Data'!AM1361="Yes",1,0)</f>
        <v>0</v>
      </c>
      <c r="BK1361">
        <f>IF('Main Data'!AQ1361="Yes",1,0)</f>
        <v>0</v>
      </c>
      <c r="BL1361" s="21">
        <f t="shared" si="127"/>
        <v>1</v>
      </c>
      <c r="BM1361" s="21">
        <f t="shared" si="128"/>
        <v>0</v>
      </c>
      <c r="BN1361" s="21">
        <f t="shared" si="129"/>
        <v>0</v>
      </c>
      <c r="BO1361" s="21">
        <f t="shared" si="130"/>
        <v>0</v>
      </c>
      <c r="BP1361" s="21">
        <f t="shared" si="131"/>
        <v>0</v>
      </c>
    </row>
    <row r="1362" spans="1:68" x14ac:dyDescent="0.2">
      <c r="A1362">
        <v>1358</v>
      </c>
      <c r="B1362" s="33">
        <f>'Main Data'!C1362</f>
        <v>43415</v>
      </c>
      <c r="C1362">
        <f>'Main Data'!D1362</f>
        <v>168</v>
      </c>
      <c r="D1362" s="26">
        <f>'Main Data'!E1362</f>
        <v>7500</v>
      </c>
      <c r="E1362" s="26">
        <f>'Main Data'!F1362</f>
        <v>9375</v>
      </c>
      <c r="F1362" s="34">
        <f t="shared" si="126"/>
        <v>8.9226582995244019</v>
      </c>
      <c r="G1362">
        <f>IF('Main Data'!H1362="AP",1,0)</f>
        <v>0</v>
      </c>
      <c r="H1362">
        <f>IF('Main Data'!H1362="Blancpain",1,0)</f>
        <v>0</v>
      </c>
      <c r="I1362">
        <f>IF('Main Data'!H1362="Breguet",1,0)</f>
        <v>0</v>
      </c>
      <c r="J1362">
        <f>IF('Main Data'!H1362="Breitling",1,0)</f>
        <v>0</v>
      </c>
      <c r="K1362">
        <f>IF('Main Data'!H1362="Cartier",1,0)</f>
        <v>0</v>
      </c>
      <c r="L1362">
        <f>IF('Main Data'!H1362="Gallet",1,0)</f>
        <v>0</v>
      </c>
      <c r="M1362">
        <f>IF('Main Data'!H1362="Girard Perregaux",1,0)</f>
        <v>0</v>
      </c>
      <c r="N1362">
        <f>IF('Main Data'!H1362="Gubelin",1,0)</f>
        <v>0</v>
      </c>
      <c r="O1362">
        <f>IF('Main Data'!H1362="Heuer",1,0)</f>
        <v>0</v>
      </c>
      <c r="P1362">
        <f>IF('Main Data'!H1362="IWC",1,0)</f>
        <v>0</v>
      </c>
      <c r="Q1362">
        <f>IF('Main Data'!H1362="JLC",1,0)</f>
        <v>0</v>
      </c>
      <c r="R1362">
        <f>IF('Main Data'!H1362="Longines",1,0)</f>
        <v>0</v>
      </c>
      <c r="S1362">
        <f>IF('Main Data'!H1362="Movado",1,0)</f>
        <v>0</v>
      </c>
      <c r="T1362">
        <f>IF('Main Data'!H1362="Omega",1,0)</f>
        <v>0</v>
      </c>
      <c r="U1362">
        <f>IF('Main Data'!H1362="Panerai",1,0)</f>
        <v>0</v>
      </c>
      <c r="V1362">
        <f>IF('Main Data'!H1362="Patek",1,0)</f>
        <v>1</v>
      </c>
      <c r="W1362">
        <f>IF('Main Data'!H1362="Rolex",1,0)</f>
        <v>0</v>
      </c>
      <c r="X1362">
        <f>IF('Main Data'!H1362="Tudor",1,0)</f>
        <v>0</v>
      </c>
      <c r="Y1362">
        <f>IF('Main Data'!H1362="Ulysse Nardin",1,0)</f>
        <v>0</v>
      </c>
      <c r="Z1362">
        <f>IF('Main Data'!H1362="Universal Geneve",1,0)</f>
        <v>0</v>
      </c>
      <c r="AA1362">
        <f>IF('Main Data'!H1362="Vacheron",1,0)</f>
        <v>0</v>
      </c>
      <c r="AB1362">
        <f>IF('Main Data'!H1362="Zenith",1,0)</f>
        <v>0</v>
      </c>
      <c r="AC1362">
        <f>IF('Main Data'!J1362="Stainless Steel",1,0)</f>
        <v>0</v>
      </c>
      <c r="AD1362">
        <f>IF('Main Data'!J1362="Two-tone",1,0)</f>
        <v>0</v>
      </c>
      <c r="AE1362">
        <f>IF(OR('Main Data'!J1362="YG 18K",'Main Data'!J1362="YG &lt;18K",'Main Data'!J1362="PG 18K",'Main Data'!J1362="PG &lt;18K",'Main Data'!J1362="WG 18K",'Main Data'!J1362="Mixes of 18K",'Main Data'!J1362="Mixes &lt;18K"),1,0)</f>
        <v>1</v>
      </c>
      <c r="AF1362">
        <f>IF('Main Data'!J1362="Platinum",1,0)</f>
        <v>0</v>
      </c>
      <c r="AG1362">
        <f>IF(OR('Main Data'!J1362="PVD",'Main Data'!J1362="Gold Plate",'Main Data'!J1362="Other"),1,0)</f>
        <v>0</v>
      </c>
      <c r="AH1362">
        <f>IF('Main Data'!N1362="Stainless Steel",1,0)</f>
        <v>0</v>
      </c>
      <c r="AI1362">
        <f>IF('Main Data'!N1362="Leather",1,0)</f>
        <v>1</v>
      </c>
      <c r="AJ1362">
        <f>IF('Main Data'!N1362="Two-tone",1,0)</f>
        <v>0</v>
      </c>
      <c r="AK1362">
        <f>IF(OR('Main Data'!N1362="YG 18K",'Main Data'!N1362="PG 18K",'Main Data'!N1362="WG 18K",'Main Data'!N1362="Mixes of 18K"),1,0)</f>
        <v>0</v>
      </c>
      <c r="AL1362">
        <f>IF(OR(,'Main Data'!N1362="PVD",'Main Data'!N1362="Gold plate"),1,0)</f>
        <v>0</v>
      </c>
      <c r="AM1362">
        <f>IF(OR('Main Data'!AV1362="Yes",'Main Data'!AW1362="Yes",'Main Data'!AU1362="Yes"),1,0)</f>
        <v>0</v>
      </c>
      <c r="AN1362">
        <f>IF(OR(ISTEXT('Main Data'!AX1362), ISTEXT('Main Data'!AY1362)),1,0)</f>
        <v>0</v>
      </c>
      <c r="AO1362">
        <f>IF('Main Data'!AZ1362="Yes",1,0)</f>
        <v>0</v>
      </c>
      <c r="AP1362">
        <f>IF('Main Data'!BA1362="Yes",1,0)</f>
        <v>0</v>
      </c>
      <c r="AQ1362">
        <f>IF('Main Data'!BD1362="Yes",1,0)</f>
        <v>0</v>
      </c>
      <c r="AR1362">
        <f>IF('Main Data'!BE1362="A",1,0)</f>
        <v>0</v>
      </c>
      <c r="AS1362">
        <f>IF('Main Data'!BE1362="AA",1,0)</f>
        <v>0</v>
      </c>
      <c r="AT1362">
        <f>IF('Main Data'!BE1362="AAA",1,0)</f>
        <v>1</v>
      </c>
      <c r="AU1362">
        <f>IF('Main Data'!BE1362="AAAA",1,0)</f>
        <v>0</v>
      </c>
      <c r="AV1362">
        <f>IF('Main Data'!P1362="Yes",1,0)</f>
        <v>1</v>
      </c>
      <c r="AW1362">
        <f>IF('Main Data'!AP1362="Yes",1,0)</f>
        <v>0</v>
      </c>
      <c r="AX1362">
        <f>IF(OR('Main Data'!V1362="Yes", 'Main Data'!W1362="Yes",'Main Data'!X1362="Yes"),1,0)</f>
        <v>0</v>
      </c>
      <c r="AY1362">
        <f>IF(OR('Main Data'!Y1362="Yes",'Main Data'!Z1362="Yes"),1,0)</f>
        <v>0</v>
      </c>
      <c r="AZ1362">
        <f>IF('Main Data'!AR1362="Yes",1,0)</f>
        <v>0</v>
      </c>
      <c r="BA1362">
        <f>IF('Main Data'!AS1362="Yes",1,0)</f>
        <v>0</v>
      </c>
      <c r="BB1362">
        <f>IF('Main Data'!AG1362="Yes",1,0)</f>
        <v>0</v>
      </c>
      <c r="BC1362">
        <f>IF('Main Data'!AB1362="Yes",1,0)</f>
        <v>0</v>
      </c>
      <c r="BD1362">
        <f>IF('Main Data'!AA1362="Yes",1,0)</f>
        <v>0</v>
      </c>
      <c r="BE1362">
        <f>IF('Main Data'!AC1362="Yes",1,0)</f>
        <v>0</v>
      </c>
      <c r="BF1362">
        <f>IF('Main Data'!AF1362="Yes",1,0)</f>
        <v>0</v>
      </c>
      <c r="BG1362">
        <f>IF(OR('Main Data'!AI1362="Yes",'Main Data'!AL1362="Yes"),1,0)</f>
        <v>0</v>
      </c>
      <c r="BH1362">
        <f>IF('Main Data'!AJ1362="Yes",1,0)</f>
        <v>0</v>
      </c>
      <c r="BI1362">
        <f>IF('Main Data'!AK1362="Yes",1,0)</f>
        <v>0</v>
      </c>
      <c r="BJ1362">
        <f>IF('Main Data'!AM1362="Yes",1,0)</f>
        <v>0</v>
      </c>
      <c r="BK1362">
        <f>IF('Main Data'!AQ1362="Yes",1,0)</f>
        <v>0</v>
      </c>
      <c r="BL1362" s="21">
        <f t="shared" si="127"/>
        <v>1</v>
      </c>
      <c r="BM1362" s="21">
        <f t="shared" si="128"/>
        <v>0</v>
      </c>
      <c r="BN1362" s="21">
        <f t="shared" si="129"/>
        <v>0</v>
      </c>
      <c r="BO1362" s="21">
        <f t="shared" si="130"/>
        <v>0</v>
      </c>
      <c r="BP1362" s="21">
        <f t="shared" si="131"/>
        <v>0</v>
      </c>
    </row>
    <row r="1363" spans="1:68" x14ac:dyDescent="0.2">
      <c r="A1363">
        <v>1359</v>
      </c>
      <c r="B1363" s="33">
        <f>'Main Data'!C1363</f>
        <v>43415</v>
      </c>
      <c r="C1363">
        <f>'Main Data'!D1363</f>
        <v>169</v>
      </c>
      <c r="D1363" s="26">
        <f>'Main Data'!E1363</f>
        <v>38000</v>
      </c>
      <c r="E1363" s="26">
        <f>'Main Data'!F1363</f>
        <v>47500</v>
      </c>
      <c r="F1363" s="34">
        <f t="shared" si="126"/>
        <v>10.545341438708522</v>
      </c>
      <c r="G1363">
        <f>IF('Main Data'!H1363="AP",1,0)</f>
        <v>0</v>
      </c>
      <c r="H1363">
        <f>IF('Main Data'!H1363="Blancpain",1,0)</f>
        <v>0</v>
      </c>
      <c r="I1363">
        <f>IF('Main Data'!H1363="Breguet",1,0)</f>
        <v>0</v>
      </c>
      <c r="J1363">
        <f>IF('Main Data'!H1363="Breitling",1,0)</f>
        <v>0</v>
      </c>
      <c r="K1363">
        <f>IF('Main Data'!H1363="Cartier",1,0)</f>
        <v>0</v>
      </c>
      <c r="L1363">
        <f>IF('Main Data'!H1363="Gallet",1,0)</f>
        <v>0</v>
      </c>
      <c r="M1363">
        <f>IF('Main Data'!H1363="Girard Perregaux",1,0)</f>
        <v>0</v>
      </c>
      <c r="N1363">
        <f>IF('Main Data'!H1363="Gubelin",1,0)</f>
        <v>0</v>
      </c>
      <c r="O1363">
        <f>IF('Main Data'!H1363="Heuer",1,0)</f>
        <v>0</v>
      </c>
      <c r="P1363">
        <f>IF('Main Data'!H1363="IWC",1,0)</f>
        <v>0</v>
      </c>
      <c r="Q1363">
        <f>IF('Main Data'!H1363="JLC",1,0)</f>
        <v>0</v>
      </c>
      <c r="R1363">
        <f>IF('Main Data'!H1363="Longines",1,0)</f>
        <v>0</v>
      </c>
      <c r="S1363">
        <f>IF('Main Data'!H1363="Movado",1,0)</f>
        <v>0</v>
      </c>
      <c r="T1363">
        <f>IF('Main Data'!H1363="Omega",1,0)</f>
        <v>0</v>
      </c>
      <c r="U1363">
        <f>IF('Main Data'!H1363="Panerai",1,0)</f>
        <v>0</v>
      </c>
      <c r="V1363">
        <f>IF('Main Data'!H1363="Patek",1,0)</f>
        <v>1</v>
      </c>
      <c r="W1363">
        <f>IF('Main Data'!H1363="Rolex",1,0)</f>
        <v>0</v>
      </c>
      <c r="X1363">
        <f>IF('Main Data'!H1363="Tudor",1,0)</f>
        <v>0</v>
      </c>
      <c r="Y1363">
        <f>IF('Main Data'!H1363="Ulysse Nardin",1,0)</f>
        <v>0</v>
      </c>
      <c r="Z1363">
        <f>IF('Main Data'!H1363="Universal Geneve",1,0)</f>
        <v>0</v>
      </c>
      <c r="AA1363">
        <f>IF('Main Data'!H1363="Vacheron",1,0)</f>
        <v>0</v>
      </c>
      <c r="AB1363">
        <f>IF('Main Data'!H1363="Zenith",1,0)</f>
        <v>0</v>
      </c>
      <c r="AC1363">
        <f>IF('Main Data'!J1363="Stainless Steel",1,0)</f>
        <v>0</v>
      </c>
      <c r="AD1363">
        <f>IF('Main Data'!J1363="Two-tone",1,0)</f>
        <v>0</v>
      </c>
      <c r="AE1363">
        <f>IF(OR('Main Data'!J1363="YG 18K",'Main Data'!J1363="YG &lt;18K",'Main Data'!J1363="PG 18K",'Main Data'!J1363="PG &lt;18K",'Main Data'!J1363="WG 18K",'Main Data'!J1363="Mixes of 18K",'Main Data'!J1363="Mixes &lt;18K"),1,0)</f>
        <v>1</v>
      </c>
      <c r="AF1363">
        <f>IF('Main Data'!J1363="Platinum",1,0)</f>
        <v>0</v>
      </c>
      <c r="AG1363">
        <f>IF(OR('Main Data'!J1363="PVD",'Main Data'!J1363="Gold Plate",'Main Data'!J1363="Other"),1,0)</f>
        <v>0</v>
      </c>
      <c r="AH1363">
        <f>IF('Main Data'!N1363="Stainless Steel",1,0)</f>
        <v>0</v>
      </c>
      <c r="AI1363">
        <f>IF('Main Data'!N1363="Leather",1,0)</f>
        <v>1</v>
      </c>
      <c r="AJ1363">
        <f>IF('Main Data'!N1363="Two-tone",1,0)</f>
        <v>0</v>
      </c>
      <c r="AK1363">
        <f>IF(OR('Main Data'!N1363="YG 18K",'Main Data'!N1363="PG 18K",'Main Data'!N1363="WG 18K",'Main Data'!N1363="Mixes of 18K"),1,0)</f>
        <v>0</v>
      </c>
      <c r="AL1363">
        <f>IF(OR(,'Main Data'!N1363="PVD",'Main Data'!N1363="Gold plate"),1,0)</f>
        <v>0</v>
      </c>
      <c r="AM1363">
        <f>IF(OR('Main Data'!AV1363="Yes",'Main Data'!AW1363="Yes",'Main Data'!AU1363="Yes"),1,0)</f>
        <v>1</v>
      </c>
      <c r="AN1363">
        <f>IF(OR(ISTEXT('Main Data'!AX1363), ISTEXT('Main Data'!AY1363)),1,0)</f>
        <v>0</v>
      </c>
      <c r="AO1363">
        <f>IF('Main Data'!AZ1363="Yes",1,0)</f>
        <v>0</v>
      </c>
      <c r="AP1363">
        <f>IF('Main Data'!BA1363="Yes",1,0)</f>
        <v>0</v>
      </c>
      <c r="AQ1363">
        <f>IF('Main Data'!BD1363="Yes",1,0)</f>
        <v>0</v>
      </c>
      <c r="AR1363">
        <f>IF('Main Data'!BE1363="A",1,0)</f>
        <v>0</v>
      </c>
      <c r="AS1363">
        <f>IF('Main Data'!BE1363="AA",1,0)</f>
        <v>1</v>
      </c>
      <c r="AT1363">
        <f>IF('Main Data'!BE1363="AAA",1,0)</f>
        <v>0</v>
      </c>
      <c r="AU1363">
        <f>IF('Main Data'!BE1363="AAAA",1,0)</f>
        <v>0</v>
      </c>
      <c r="AV1363">
        <f>IF('Main Data'!P1363="Yes",1,0)</f>
        <v>1</v>
      </c>
      <c r="AW1363">
        <f>IF('Main Data'!AP1363="Yes",1,0)</f>
        <v>0</v>
      </c>
      <c r="AX1363">
        <f>IF(OR('Main Data'!V1363="Yes", 'Main Data'!W1363="Yes",'Main Data'!X1363="Yes"),1,0)</f>
        <v>0</v>
      </c>
      <c r="AY1363">
        <f>IF(OR('Main Data'!Y1363="Yes",'Main Data'!Z1363="Yes"),1,0)</f>
        <v>0</v>
      </c>
      <c r="AZ1363">
        <f>IF('Main Data'!AR1363="Yes",1,0)</f>
        <v>0</v>
      </c>
      <c r="BA1363">
        <f>IF('Main Data'!AS1363="Yes",1,0)</f>
        <v>0</v>
      </c>
      <c r="BB1363">
        <f>IF('Main Data'!AG1363="Yes",1,0)</f>
        <v>0</v>
      </c>
      <c r="BC1363">
        <f>IF('Main Data'!AB1363="Yes",1,0)</f>
        <v>0</v>
      </c>
      <c r="BD1363">
        <f>IF('Main Data'!AA1363="Yes",1,0)</f>
        <v>0</v>
      </c>
      <c r="BE1363">
        <f>IF('Main Data'!AC1363="Yes",1,0)</f>
        <v>0</v>
      </c>
      <c r="BF1363">
        <f>IF('Main Data'!AF1363="Yes",1,0)</f>
        <v>0</v>
      </c>
      <c r="BG1363">
        <f>IF(OR('Main Data'!AI1363="Yes",'Main Data'!AL1363="Yes"),1,0)</f>
        <v>0</v>
      </c>
      <c r="BH1363">
        <f>IF('Main Data'!AJ1363="Yes",1,0)</f>
        <v>0</v>
      </c>
      <c r="BI1363">
        <f>IF('Main Data'!AK1363="Yes",1,0)</f>
        <v>0</v>
      </c>
      <c r="BJ1363">
        <f>IF('Main Data'!AM1363="Yes",1,0)</f>
        <v>0</v>
      </c>
      <c r="BK1363">
        <f>IF('Main Data'!AQ1363="Yes",1,0)</f>
        <v>0</v>
      </c>
      <c r="BL1363" s="21">
        <f t="shared" si="127"/>
        <v>1</v>
      </c>
      <c r="BM1363" s="21">
        <f t="shared" si="128"/>
        <v>0</v>
      </c>
      <c r="BN1363" s="21">
        <f t="shared" si="129"/>
        <v>0</v>
      </c>
      <c r="BO1363" s="21">
        <f t="shared" si="130"/>
        <v>0</v>
      </c>
      <c r="BP1363" s="21">
        <f t="shared" si="131"/>
        <v>0</v>
      </c>
    </row>
    <row r="1364" spans="1:68" x14ac:dyDescent="0.2">
      <c r="A1364">
        <v>1360</v>
      </c>
      <c r="B1364" s="33">
        <f>'Main Data'!C1364</f>
        <v>43415</v>
      </c>
      <c r="C1364">
        <f>'Main Data'!D1364</f>
        <v>174</v>
      </c>
      <c r="D1364" s="26">
        <f>'Main Data'!E1364</f>
        <v>6000</v>
      </c>
      <c r="E1364" s="26">
        <f>'Main Data'!F1364</f>
        <v>7500</v>
      </c>
      <c r="F1364" s="34">
        <f t="shared" si="126"/>
        <v>8.6995147482101913</v>
      </c>
      <c r="G1364">
        <f>IF('Main Data'!H1364="AP",1,0)</f>
        <v>0</v>
      </c>
      <c r="H1364">
        <f>IF('Main Data'!H1364="Blancpain",1,0)</f>
        <v>0</v>
      </c>
      <c r="I1364">
        <f>IF('Main Data'!H1364="Breguet",1,0)</f>
        <v>0</v>
      </c>
      <c r="J1364">
        <f>IF('Main Data'!H1364="Breitling",1,0)</f>
        <v>0</v>
      </c>
      <c r="K1364">
        <f>IF('Main Data'!H1364="Cartier",1,0)</f>
        <v>0</v>
      </c>
      <c r="L1364">
        <f>IF('Main Data'!H1364="Gallet",1,0)</f>
        <v>0</v>
      </c>
      <c r="M1364">
        <f>IF('Main Data'!H1364="Girard Perregaux",1,0)</f>
        <v>0</v>
      </c>
      <c r="N1364">
        <f>IF('Main Data'!H1364="Gubelin",1,0)</f>
        <v>0</v>
      </c>
      <c r="O1364">
        <f>IF('Main Data'!H1364="Heuer",1,0)</f>
        <v>0</v>
      </c>
      <c r="P1364">
        <f>IF('Main Data'!H1364="IWC",1,0)</f>
        <v>0</v>
      </c>
      <c r="Q1364">
        <f>IF('Main Data'!H1364="JLC",1,0)</f>
        <v>0</v>
      </c>
      <c r="R1364">
        <f>IF('Main Data'!H1364="Longines",1,0)</f>
        <v>0</v>
      </c>
      <c r="S1364">
        <f>IF('Main Data'!H1364="Movado",1,0)</f>
        <v>0</v>
      </c>
      <c r="T1364">
        <f>IF('Main Data'!H1364="Omega",1,0)</f>
        <v>0</v>
      </c>
      <c r="U1364">
        <f>IF('Main Data'!H1364="Panerai",1,0)</f>
        <v>0</v>
      </c>
      <c r="V1364">
        <f>IF('Main Data'!H1364="Patek",1,0)</f>
        <v>1</v>
      </c>
      <c r="W1364">
        <f>IF('Main Data'!H1364="Rolex",1,0)</f>
        <v>0</v>
      </c>
      <c r="X1364">
        <f>IF('Main Data'!H1364="Tudor",1,0)</f>
        <v>0</v>
      </c>
      <c r="Y1364">
        <f>IF('Main Data'!H1364="Ulysse Nardin",1,0)</f>
        <v>0</v>
      </c>
      <c r="Z1364">
        <f>IF('Main Data'!H1364="Universal Geneve",1,0)</f>
        <v>0</v>
      </c>
      <c r="AA1364">
        <f>IF('Main Data'!H1364="Vacheron",1,0)</f>
        <v>0</v>
      </c>
      <c r="AB1364">
        <f>IF('Main Data'!H1364="Zenith",1,0)</f>
        <v>0</v>
      </c>
      <c r="AC1364">
        <f>IF('Main Data'!J1364="Stainless Steel",1,0)</f>
        <v>0</v>
      </c>
      <c r="AD1364">
        <f>IF('Main Data'!J1364="Two-tone",1,0)</f>
        <v>0</v>
      </c>
      <c r="AE1364">
        <f>IF(OR('Main Data'!J1364="YG 18K",'Main Data'!J1364="YG &lt;18K",'Main Data'!J1364="PG 18K",'Main Data'!J1364="PG &lt;18K",'Main Data'!J1364="WG 18K",'Main Data'!J1364="Mixes of 18K",'Main Data'!J1364="Mixes &lt;18K"),1,0)</f>
        <v>1</v>
      </c>
      <c r="AF1364">
        <f>IF('Main Data'!J1364="Platinum",1,0)</f>
        <v>0</v>
      </c>
      <c r="AG1364">
        <f>IF(OR('Main Data'!J1364="PVD",'Main Data'!J1364="Gold Plate",'Main Data'!J1364="Other"),1,0)</f>
        <v>0</v>
      </c>
      <c r="AH1364">
        <f>IF('Main Data'!N1364="Stainless Steel",1,0)</f>
        <v>0</v>
      </c>
      <c r="AI1364">
        <f>IF('Main Data'!N1364="Leather",1,0)</f>
        <v>0</v>
      </c>
      <c r="AJ1364">
        <f>IF('Main Data'!N1364="Two-tone",1,0)</f>
        <v>0</v>
      </c>
      <c r="AK1364">
        <f>IF(OR('Main Data'!N1364="YG 18K",'Main Data'!N1364="PG 18K",'Main Data'!N1364="WG 18K",'Main Data'!N1364="Mixes of 18K"),1,0)</f>
        <v>1</v>
      </c>
      <c r="AL1364">
        <f>IF(OR(,'Main Data'!N1364="PVD",'Main Data'!N1364="Gold plate"),1,0)</f>
        <v>0</v>
      </c>
      <c r="AM1364">
        <f>IF(OR('Main Data'!AV1364="Yes",'Main Data'!AW1364="Yes",'Main Data'!AU1364="Yes"),1,0)</f>
        <v>0</v>
      </c>
      <c r="AN1364">
        <f>IF(OR(ISTEXT('Main Data'!AX1364), ISTEXT('Main Data'!AY1364)),1,0)</f>
        <v>0</v>
      </c>
      <c r="AO1364">
        <f>IF('Main Data'!AZ1364="Yes",1,0)</f>
        <v>0</v>
      </c>
      <c r="AP1364">
        <f>IF('Main Data'!BA1364="Yes",1,0)</f>
        <v>0</v>
      </c>
      <c r="AQ1364">
        <f>IF('Main Data'!BD1364="Yes",1,0)</f>
        <v>0</v>
      </c>
      <c r="AR1364">
        <f>IF('Main Data'!BE1364="A",1,0)</f>
        <v>0</v>
      </c>
      <c r="AS1364">
        <f>IF('Main Data'!BE1364="AA",1,0)</f>
        <v>0</v>
      </c>
      <c r="AT1364">
        <f>IF('Main Data'!BE1364="AAA",1,0)</f>
        <v>1</v>
      </c>
      <c r="AU1364">
        <f>IF('Main Data'!BE1364="AAAA",1,0)</f>
        <v>0</v>
      </c>
      <c r="AV1364">
        <f>IF('Main Data'!P1364="Yes",1,0)</f>
        <v>1</v>
      </c>
      <c r="AW1364">
        <f>IF('Main Data'!AP1364="Yes",1,0)</f>
        <v>0</v>
      </c>
      <c r="AX1364">
        <f>IF(OR('Main Data'!V1364="Yes", 'Main Data'!W1364="Yes",'Main Data'!X1364="Yes"),1,0)</f>
        <v>0</v>
      </c>
      <c r="AY1364">
        <f>IF(OR('Main Data'!Y1364="Yes",'Main Data'!Z1364="Yes"),1,0)</f>
        <v>0</v>
      </c>
      <c r="AZ1364">
        <f>IF('Main Data'!AR1364="Yes",1,0)</f>
        <v>0</v>
      </c>
      <c r="BA1364">
        <f>IF('Main Data'!AS1364="Yes",1,0)</f>
        <v>0</v>
      </c>
      <c r="BB1364">
        <f>IF('Main Data'!AG1364="Yes",1,0)</f>
        <v>0</v>
      </c>
      <c r="BC1364">
        <f>IF('Main Data'!AB1364="Yes",1,0)</f>
        <v>0</v>
      </c>
      <c r="BD1364">
        <f>IF('Main Data'!AA1364="Yes",1,0)</f>
        <v>0</v>
      </c>
      <c r="BE1364">
        <f>IF('Main Data'!AC1364="Yes",1,0)</f>
        <v>0</v>
      </c>
      <c r="BF1364">
        <f>IF('Main Data'!AF1364="Yes",1,0)</f>
        <v>0</v>
      </c>
      <c r="BG1364">
        <f>IF(OR('Main Data'!AI1364="Yes",'Main Data'!AL1364="Yes"),1,0)</f>
        <v>0</v>
      </c>
      <c r="BH1364">
        <f>IF('Main Data'!AJ1364="Yes",1,0)</f>
        <v>0</v>
      </c>
      <c r="BI1364">
        <f>IF('Main Data'!AK1364="Yes",1,0)</f>
        <v>0</v>
      </c>
      <c r="BJ1364">
        <f>IF('Main Data'!AM1364="Yes",1,0)</f>
        <v>0</v>
      </c>
      <c r="BK1364">
        <f>IF('Main Data'!AQ1364="Yes",1,0)</f>
        <v>0</v>
      </c>
      <c r="BL1364" s="21">
        <f t="shared" si="127"/>
        <v>1</v>
      </c>
      <c r="BM1364" s="21">
        <f t="shared" si="128"/>
        <v>0</v>
      </c>
      <c r="BN1364" s="21">
        <f t="shared" si="129"/>
        <v>0</v>
      </c>
      <c r="BO1364" s="21">
        <f t="shared" si="130"/>
        <v>0</v>
      </c>
      <c r="BP1364" s="21">
        <f t="shared" si="131"/>
        <v>0</v>
      </c>
    </row>
    <row r="1365" spans="1:68" x14ac:dyDescent="0.2">
      <c r="A1365">
        <v>1361</v>
      </c>
      <c r="B1365" s="33">
        <f>'Main Data'!C1365</f>
        <v>43415</v>
      </c>
      <c r="C1365">
        <f>'Main Data'!D1365</f>
        <v>182</v>
      </c>
      <c r="D1365" s="26">
        <f>'Main Data'!E1365</f>
        <v>90000</v>
      </c>
      <c r="E1365" s="26">
        <f>'Main Data'!F1365</f>
        <v>112500</v>
      </c>
      <c r="F1365" s="34">
        <f t="shared" si="126"/>
        <v>11.407564949312402</v>
      </c>
      <c r="G1365">
        <f>IF('Main Data'!H1365="AP",1,0)</f>
        <v>0</v>
      </c>
      <c r="H1365">
        <f>IF('Main Data'!H1365="Blancpain",1,0)</f>
        <v>0</v>
      </c>
      <c r="I1365">
        <f>IF('Main Data'!H1365="Breguet",1,0)</f>
        <v>0</v>
      </c>
      <c r="J1365">
        <f>IF('Main Data'!H1365="Breitling",1,0)</f>
        <v>0</v>
      </c>
      <c r="K1365">
        <f>IF('Main Data'!H1365="Cartier",1,0)</f>
        <v>0</v>
      </c>
      <c r="L1365">
        <f>IF('Main Data'!H1365="Gallet",1,0)</f>
        <v>0</v>
      </c>
      <c r="M1365">
        <f>IF('Main Data'!H1365="Girard Perregaux",1,0)</f>
        <v>0</v>
      </c>
      <c r="N1365">
        <f>IF('Main Data'!H1365="Gubelin",1,0)</f>
        <v>0</v>
      </c>
      <c r="O1365">
        <f>IF('Main Data'!H1365="Heuer",1,0)</f>
        <v>0</v>
      </c>
      <c r="P1365">
        <f>IF('Main Data'!H1365="IWC",1,0)</f>
        <v>0</v>
      </c>
      <c r="Q1365">
        <f>IF('Main Data'!H1365="JLC",1,0)</f>
        <v>0</v>
      </c>
      <c r="R1365">
        <f>IF('Main Data'!H1365="Longines",1,0)</f>
        <v>0</v>
      </c>
      <c r="S1365">
        <f>IF('Main Data'!H1365="Movado",1,0)</f>
        <v>0</v>
      </c>
      <c r="T1365">
        <f>IF('Main Data'!H1365="Omega",1,0)</f>
        <v>0</v>
      </c>
      <c r="U1365">
        <f>IF('Main Data'!H1365="Panerai",1,0)</f>
        <v>0</v>
      </c>
      <c r="V1365">
        <f>IF('Main Data'!H1365="Patek",1,0)</f>
        <v>1</v>
      </c>
      <c r="W1365">
        <f>IF('Main Data'!H1365="Rolex",1,0)</f>
        <v>0</v>
      </c>
      <c r="X1365">
        <f>IF('Main Data'!H1365="Tudor",1,0)</f>
        <v>0</v>
      </c>
      <c r="Y1365">
        <f>IF('Main Data'!H1365="Ulysse Nardin",1,0)</f>
        <v>0</v>
      </c>
      <c r="Z1365">
        <f>IF('Main Data'!H1365="Universal Geneve",1,0)</f>
        <v>0</v>
      </c>
      <c r="AA1365">
        <f>IF('Main Data'!H1365="Vacheron",1,0)</f>
        <v>0</v>
      </c>
      <c r="AB1365">
        <f>IF('Main Data'!H1365="Zenith",1,0)</f>
        <v>0</v>
      </c>
      <c r="AC1365">
        <f>IF('Main Data'!J1365="Stainless Steel",1,0)</f>
        <v>0</v>
      </c>
      <c r="AD1365">
        <f>IF('Main Data'!J1365="Two-tone",1,0)</f>
        <v>0</v>
      </c>
      <c r="AE1365">
        <f>IF(OR('Main Data'!J1365="YG 18K",'Main Data'!J1365="YG &lt;18K",'Main Data'!J1365="PG 18K",'Main Data'!J1365="PG &lt;18K",'Main Data'!J1365="WG 18K",'Main Data'!J1365="Mixes of 18K",'Main Data'!J1365="Mixes &lt;18K"),1,0)</f>
        <v>1</v>
      </c>
      <c r="AF1365">
        <f>IF('Main Data'!J1365="Platinum",1,0)</f>
        <v>0</v>
      </c>
      <c r="AG1365">
        <f>IF(OR('Main Data'!J1365="PVD",'Main Data'!J1365="Gold Plate",'Main Data'!J1365="Other"),1,0)</f>
        <v>0</v>
      </c>
      <c r="AH1365">
        <f>IF('Main Data'!N1365="Stainless Steel",1,0)</f>
        <v>0</v>
      </c>
      <c r="AI1365">
        <f>IF('Main Data'!N1365="Leather",1,0)</f>
        <v>0</v>
      </c>
      <c r="AJ1365">
        <f>IF('Main Data'!N1365="Two-tone",1,0)</f>
        <v>0</v>
      </c>
      <c r="AK1365">
        <f>IF(OR('Main Data'!N1365="YG 18K",'Main Data'!N1365="PG 18K",'Main Data'!N1365="WG 18K",'Main Data'!N1365="Mixes of 18K"),1,0)</f>
        <v>1</v>
      </c>
      <c r="AL1365">
        <f>IF(OR(,'Main Data'!N1365="PVD",'Main Data'!N1365="Gold plate"),1,0)</f>
        <v>0</v>
      </c>
      <c r="AM1365">
        <f>IF(OR('Main Data'!AV1365="Yes",'Main Data'!AW1365="Yes",'Main Data'!AU1365="Yes"),1,0)</f>
        <v>0</v>
      </c>
      <c r="AN1365">
        <f>IF(OR(ISTEXT('Main Data'!AX1365), ISTEXT('Main Data'!AY1365)),1,0)</f>
        <v>0</v>
      </c>
      <c r="AO1365">
        <f>IF('Main Data'!AZ1365="Yes",1,0)</f>
        <v>0</v>
      </c>
      <c r="AP1365">
        <f>IF('Main Data'!BA1365="Yes",1,0)</f>
        <v>0</v>
      </c>
      <c r="AQ1365">
        <f>IF('Main Data'!BD1365="Yes",1,0)</f>
        <v>0</v>
      </c>
      <c r="AR1365">
        <f>IF('Main Data'!BE1365="A",1,0)</f>
        <v>0</v>
      </c>
      <c r="AS1365">
        <f>IF('Main Data'!BE1365="AA",1,0)</f>
        <v>0</v>
      </c>
      <c r="AT1365">
        <f>IF('Main Data'!BE1365="AAA",1,0)</f>
        <v>0</v>
      </c>
      <c r="AU1365">
        <f>IF('Main Data'!BE1365="AAAA",1,0)</f>
        <v>1</v>
      </c>
      <c r="AV1365">
        <f>IF('Main Data'!P1365="Yes",1,0)</f>
        <v>0</v>
      </c>
      <c r="AW1365">
        <f>IF('Main Data'!AP1365="Yes",1,0)</f>
        <v>0</v>
      </c>
      <c r="AX1365">
        <f>IF(OR('Main Data'!V1365="Yes", 'Main Data'!W1365="Yes",'Main Data'!X1365="Yes"),1,0)</f>
        <v>1</v>
      </c>
      <c r="AY1365">
        <f>IF(OR('Main Data'!Y1365="Yes",'Main Data'!Z1365="Yes"),1,0)</f>
        <v>0</v>
      </c>
      <c r="AZ1365">
        <f>IF('Main Data'!AR1365="Yes",1,0)</f>
        <v>0</v>
      </c>
      <c r="BA1365">
        <f>IF('Main Data'!AS1365="Yes",1,0)</f>
        <v>0</v>
      </c>
      <c r="BB1365">
        <f>IF('Main Data'!AG1365="Yes",1,0)</f>
        <v>0</v>
      </c>
      <c r="BC1365">
        <f>IF('Main Data'!AB1365="Yes",1,0)</f>
        <v>0</v>
      </c>
      <c r="BD1365">
        <f>IF('Main Data'!AA1365="Yes",1,0)</f>
        <v>0</v>
      </c>
      <c r="BE1365">
        <f>IF('Main Data'!AC1365="Yes",1,0)</f>
        <v>0</v>
      </c>
      <c r="BF1365">
        <f>IF('Main Data'!AF1365="Yes",1,0)</f>
        <v>0</v>
      </c>
      <c r="BG1365">
        <f>IF(OR('Main Data'!AI1365="Yes",'Main Data'!AL1365="Yes"),1,0)</f>
        <v>0</v>
      </c>
      <c r="BH1365">
        <f>IF('Main Data'!AJ1365="Yes",1,0)</f>
        <v>0</v>
      </c>
      <c r="BI1365">
        <f>IF('Main Data'!AK1365="Yes",1,0)</f>
        <v>0</v>
      </c>
      <c r="BJ1365">
        <f>IF('Main Data'!AM1365="Yes",1,0)</f>
        <v>0</v>
      </c>
      <c r="BK1365">
        <f>IF('Main Data'!AQ1365="Yes",1,0)</f>
        <v>0</v>
      </c>
      <c r="BL1365" s="21">
        <f t="shared" si="127"/>
        <v>1</v>
      </c>
      <c r="BM1365" s="21">
        <f t="shared" si="128"/>
        <v>0</v>
      </c>
      <c r="BN1365" s="21">
        <f t="shared" si="129"/>
        <v>0</v>
      </c>
      <c r="BO1365" s="21">
        <f t="shared" si="130"/>
        <v>0</v>
      </c>
      <c r="BP1365" s="21">
        <f t="shared" si="131"/>
        <v>0</v>
      </c>
    </row>
    <row r="1366" spans="1:68" x14ac:dyDescent="0.2">
      <c r="A1366">
        <v>1362</v>
      </c>
      <c r="B1366" s="33">
        <f>'Main Data'!C1366</f>
        <v>43415</v>
      </c>
      <c r="C1366">
        <f>'Main Data'!D1366</f>
        <v>185</v>
      </c>
      <c r="D1366" s="26">
        <f>'Main Data'!E1366</f>
        <v>1300</v>
      </c>
      <c r="E1366" s="26">
        <f>'Main Data'!F1366</f>
        <v>1625</v>
      </c>
      <c r="F1366" s="34">
        <f t="shared" si="126"/>
        <v>7.1701195434496281</v>
      </c>
      <c r="G1366">
        <f>IF('Main Data'!H1366="AP",1,0)</f>
        <v>0</v>
      </c>
      <c r="H1366">
        <f>IF('Main Data'!H1366="Blancpain",1,0)</f>
        <v>0</v>
      </c>
      <c r="I1366">
        <f>IF('Main Data'!H1366="Breguet",1,0)</f>
        <v>0</v>
      </c>
      <c r="J1366">
        <f>IF('Main Data'!H1366="Breitling",1,0)</f>
        <v>0</v>
      </c>
      <c r="K1366">
        <f>IF('Main Data'!H1366="Cartier",1,0)</f>
        <v>0</v>
      </c>
      <c r="L1366">
        <f>IF('Main Data'!H1366="Gallet",1,0)</f>
        <v>0</v>
      </c>
      <c r="M1366">
        <f>IF('Main Data'!H1366="Girard Perregaux",1,0)</f>
        <v>0</v>
      </c>
      <c r="N1366">
        <f>IF('Main Data'!H1366="Gubelin",1,0)</f>
        <v>0</v>
      </c>
      <c r="O1366">
        <f>IF('Main Data'!H1366="Heuer",1,0)</f>
        <v>0</v>
      </c>
      <c r="P1366">
        <f>IF('Main Data'!H1366="IWC",1,0)</f>
        <v>0</v>
      </c>
      <c r="Q1366">
        <f>IF('Main Data'!H1366="JLC",1,0)</f>
        <v>0</v>
      </c>
      <c r="R1366">
        <f>IF('Main Data'!H1366="Longines",1,0)</f>
        <v>0</v>
      </c>
      <c r="S1366">
        <f>IF('Main Data'!H1366="Movado",1,0)</f>
        <v>0</v>
      </c>
      <c r="T1366">
        <f>IF('Main Data'!H1366="Omega",1,0)</f>
        <v>0</v>
      </c>
      <c r="U1366">
        <f>IF('Main Data'!H1366="Panerai",1,0)</f>
        <v>0</v>
      </c>
      <c r="V1366">
        <f>IF('Main Data'!H1366="Patek",1,0)</f>
        <v>0</v>
      </c>
      <c r="W1366">
        <f>IF('Main Data'!H1366="Rolex",1,0)</f>
        <v>1</v>
      </c>
      <c r="X1366">
        <f>IF('Main Data'!H1366="Tudor",1,0)</f>
        <v>0</v>
      </c>
      <c r="Y1366">
        <f>IF('Main Data'!H1366="Ulysse Nardin",1,0)</f>
        <v>0</v>
      </c>
      <c r="Z1366">
        <f>IF('Main Data'!H1366="Universal Geneve",1,0)</f>
        <v>0</v>
      </c>
      <c r="AA1366">
        <f>IF('Main Data'!H1366="Vacheron",1,0)</f>
        <v>0</v>
      </c>
      <c r="AB1366">
        <f>IF('Main Data'!H1366="Zenith",1,0)</f>
        <v>0</v>
      </c>
      <c r="AC1366">
        <f>IF('Main Data'!J1366="Stainless Steel",1,0)</f>
        <v>1</v>
      </c>
      <c r="AD1366">
        <f>IF('Main Data'!J1366="Two-tone",1,0)</f>
        <v>0</v>
      </c>
      <c r="AE1366">
        <f>IF(OR('Main Data'!J1366="YG 18K",'Main Data'!J1366="YG &lt;18K",'Main Data'!J1366="PG 18K",'Main Data'!J1366="PG &lt;18K",'Main Data'!J1366="WG 18K",'Main Data'!J1366="Mixes of 18K",'Main Data'!J1366="Mixes &lt;18K"),1,0)</f>
        <v>0</v>
      </c>
      <c r="AF1366">
        <f>IF('Main Data'!J1366="Platinum",1,0)</f>
        <v>0</v>
      </c>
      <c r="AG1366">
        <f>IF(OR('Main Data'!J1366="PVD",'Main Data'!J1366="Gold Plate",'Main Data'!J1366="Other"),1,0)</f>
        <v>0</v>
      </c>
      <c r="AH1366">
        <f>IF('Main Data'!N1366="Stainless Steel",1,0)</f>
        <v>1</v>
      </c>
      <c r="AI1366">
        <f>IF('Main Data'!N1366="Leather",1,0)</f>
        <v>0</v>
      </c>
      <c r="AJ1366">
        <f>IF('Main Data'!N1366="Two-tone",1,0)</f>
        <v>0</v>
      </c>
      <c r="AK1366">
        <f>IF(OR('Main Data'!N1366="YG 18K",'Main Data'!N1366="PG 18K",'Main Data'!N1366="WG 18K",'Main Data'!N1366="Mixes of 18K"),1,0)</f>
        <v>0</v>
      </c>
      <c r="AL1366">
        <f>IF(OR(,'Main Data'!N1366="PVD",'Main Data'!N1366="Gold plate"),1,0)</f>
        <v>0</v>
      </c>
      <c r="AM1366">
        <f>IF(OR('Main Data'!AV1366="Yes",'Main Data'!AW1366="Yes",'Main Data'!AU1366="Yes"),1,0)</f>
        <v>0</v>
      </c>
      <c r="AN1366">
        <f>IF(OR(ISTEXT('Main Data'!AX1366), ISTEXT('Main Data'!AY1366)),1,0)</f>
        <v>0</v>
      </c>
      <c r="AO1366">
        <f>IF('Main Data'!AZ1366="Yes",1,0)</f>
        <v>0</v>
      </c>
      <c r="AP1366">
        <f>IF('Main Data'!BA1366="Yes",1,0)</f>
        <v>0</v>
      </c>
      <c r="AQ1366">
        <f>IF('Main Data'!BD1366="Yes",1,0)</f>
        <v>0</v>
      </c>
      <c r="AR1366">
        <f>IF('Main Data'!BE1366="A",1,0)</f>
        <v>1</v>
      </c>
      <c r="AS1366">
        <f>IF('Main Data'!BE1366="AA",1,0)</f>
        <v>0</v>
      </c>
      <c r="AT1366">
        <f>IF('Main Data'!BE1366="AAA",1,0)</f>
        <v>0</v>
      </c>
      <c r="AU1366">
        <f>IF('Main Data'!BE1366="AAAA",1,0)</f>
        <v>0</v>
      </c>
      <c r="AV1366">
        <f>IF('Main Data'!P1366="Yes",1,0)</f>
        <v>1</v>
      </c>
      <c r="AW1366">
        <f>IF('Main Data'!AP1366="Yes",1,0)</f>
        <v>0</v>
      </c>
      <c r="AX1366">
        <f>IF(OR('Main Data'!V1366="Yes", 'Main Data'!W1366="Yes",'Main Data'!X1366="Yes"),1,0)</f>
        <v>0</v>
      </c>
      <c r="AY1366">
        <f>IF(OR('Main Data'!Y1366="Yes",'Main Data'!Z1366="Yes"),1,0)</f>
        <v>0</v>
      </c>
      <c r="AZ1366">
        <f>IF('Main Data'!AR1366="Yes",1,0)</f>
        <v>0</v>
      </c>
      <c r="BA1366">
        <f>IF('Main Data'!AS1366="Yes",1,0)</f>
        <v>0</v>
      </c>
      <c r="BB1366">
        <f>IF('Main Data'!AG1366="Yes",1,0)</f>
        <v>0</v>
      </c>
      <c r="BC1366">
        <f>IF('Main Data'!AB1366="Yes",1,0)</f>
        <v>0</v>
      </c>
      <c r="BD1366">
        <f>IF('Main Data'!AA1366="Yes",1,0)</f>
        <v>0</v>
      </c>
      <c r="BE1366">
        <f>IF('Main Data'!AC1366="Yes",1,0)</f>
        <v>0</v>
      </c>
      <c r="BF1366">
        <f>IF('Main Data'!AF1366="Yes",1,0)</f>
        <v>0</v>
      </c>
      <c r="BG1366">
        <f>IF(OR('Main Data'!AI1366="Yes",'Main Data'!AL1366="Yes"),1,0)</f>
        <v>0</v>
      </c>
      <c r="BH1366">
        <f>IF('Main Data'!AJ1366="Yes",1,0)</f>
        <v>0</v>
      </c>
      <c r="BI1366">
        <f>IF('Main Data'!AK1366="Yes",1,0)</f>
        <v>0</v>
      </c>
      <c r="BJ1366">
        <f>IF('Main Data'!AM1366="Yes",1,0)</f>
        <v>0</v>
      </c>
      <c r="BK1366">
        <f>IF('Main Data'!AQ1366="Yes",1,0)</f>
        <v>0</v>
      </c>
      <c r="BL1366" s="21">
        <f t="shared" si="127"/>
        <v>1</v>
      </c>
      <c r="BM1366" s="21">
        <f t="shared" si="128"/>
        <v>0</v>
      </c>
      <c r="BN1366" s="21">
        <f t="shared" si="129"/>
        <v>0</v>
      </c>
      <c r="BO1366" s="21">
        <f t="shared" si="130"/>
        <v>0</v>
      </c>
      <c r="BP1366" s="21">
        <f t="shared" si="131"/>
        <v>0</v>
      </c>
    </row>
    <row r="1367" spans="1:68" x14ac:dyDescent="0.2">
      <c r="A1367">
        <v>1363</v>
      </c>
      <c r="B1367" s="33">
        <f>'Main Data'!C1367</f>
        <v>43415</v>
      </c>
      <c r="C1367">
        <f>'Main Data'!D1367</f>
        <v>186</v>
      </c>
      <c r="D1367" s="26">
        <f>'Main Data'!E1367</f>
        <v>1000</v>
      </c>
      <c r="E1367" s="26">
        <f>'Main Data'!F1367</f>
        <v>1250</v>
      </c>
      <c r="F1367" s="34">
        <f t="shared" si="126"/>
        <v>6.9077552789821368</v>
      </c>
      <c r="G1367">
        <f>IF('Main Data'!H1367="AP",1,0)</f>
        <v>0</v>
      </c>
      <c r="H1367">
        <f>IF('Main Data'!H1367="Blancpain",1,0)</f>
        <v>0</v>
      </c>
      <c r="I1367">
        <f>IF('Main Data'!H1367="Breguet",1,0)</f>
        <v>0</v>
      </c>
      <c r="J1367">
        <f>IF('Main Data'!H1367="Breitling",1,0)</f>
        <v>0</v>
      </c>
      <c r="K1367">
        <f>IF('Main Data'!H1367="Cartier",1,0)</f>
        <v>0</v>
      </c>
      <c r="L1367">
        <f>IF('Main Data'!H1367="Gallet",1,0)</f>
        <v>0</v>
      </c>
      <c r="M1367">
        <f>IF('Main Data'!H1367="Girard Perregaux",1,0)</f>
        <v>0</v>
      </c>
      <c r="N1367">
        <f>IF('Main Data'!H1367="Gubelin",1,0)</f>
        <v>0</v>
      </c>
      <c r="O1367">
        <f>IF('Main Data'!H1367="Heuer",1,0)</f>
        <v>0</v>
      </c>
      <c r="P1367">
        <f>IF('Main Data'!H1367="IWC",1,0)</f>
        <v>0</v>
      </c>
      <c r="Q1367">
        <f>IF('Main Data'!H1367="JLC",1,0)</f>
        <v>0</v>
      </c>
      <c r="R1367">
        <f>IF('Main Data'!H1367="Longines",1,0)</f>
        <v>0</v>
      </c>
      <c r="S1367">
        <f>IF('Main Data'!H1367="Movado",1,0)</f>
        <v>0</v>
      </c>
      <c r="T1367">
        <f>IF('Main Data'!H1367="Omega",1,0)</f>
        <v>0</v>
      </c>
      <c r="U1367">
        <f>IF('Main Data'!H1367="Panerai",1,0)</f>
        <v>0</v>
      </c>
      <c r="V1367">
        <f>IF('Main Data'!H1367="Patek",1,0)</f>
        <v>0</v>
      </c>
      <c r="W1367">
        <f>IF('Main Data'!H1367="Rolex",1,0)</f>
        <v>1</v>
      </c>
      <c r="X1367">
        <f>IF('Main Data'!H1367="Tudor",1,0)</f>
        <v>0</v>
      </c>
      <c r="Y1367">
        <f>IF('Main Data'!H1367="Ulysse Nardin",1,0)</f>
        <v>0</v>
      </c>
      <c r="Z1367">
        <f>IF('Main Data'!H1367="Universal Geneve",1,0)</f>
        <v>0</v>
      </c>
      <c r="AA1367">
        <f>IF('Main Data'!H1367="Vacheron",1,0)</f>
        <v>0</v>
      </c>
      <c r="AB1367">
        <f>IF('Main Data'!H1367="Zenith",1,0)</f>
        <v>0</v>
      </c>
      <c r="AC1367">
        <f>IF('Main Data'!J1367="Stainless Steel",1,0)</f>
        <v>1</v>
      </c>
      <c r="AD1367">
        <f>IF('Main Data'!J1367="Two-tone",1,0)</f>
        <v>0</v>
      </c>
      <c r="AE1367">
        <f>IF(OR('Main Data'!J1367="YG 18K",'Main Data'!J1367="YG &lt;18K",'Main Data'!J1367="PG 18K",'Main Data'!J1367="PG &lt;18K",'Main Data'!J1367="WG 18K",'Main Data'!J1367="Mixes of 18K",'Main Data'!J1367="Mixes &lt;18K"),1,0)</f>
        <v>0</v>
      </c>
      <c r="AF1367">
        <f>IF('Main Data'!J1367="Platinum",1,0)</f>
        <v>0</v>
      </c>
      <c r="AG1367">
        <f>IF(OR('Main Data'!J1367="PVD",'Main Data'!J1367="Gold Plate",'Main Data'!J1367="Other"),1,0)</f>
        <v>0</v>
      </c>
      <c r="AH1367">
        <f>IF('Main Data'!N1367="Stainless Steel",1,0)</f>
        <v>1</v>
      </c>
      <c r="AI1367">
        <f>IF('Main Data'!N1367="Leather",1,0)</f>
        <v>0</v>
      </c>
      <c r="AJ1367">
        <f>IF('Main Data'!N1367="Two-tone",1,0)</f>
        <v>0</v>
      </c>
      <c r="AK1367">
        <f>IF(OR('Main Data'!N1367="YG 18K",'Main Data'!N1367="PG 18K",'Main Data'!N1367="WG 18K",'Main Data'!N1367="Mixes of 18K"),1,0)</f>
        <v>0</v>
      </c>
      <c r="AL1367">
        <f>IF(OR(,'Main Data'!N1367="PVD",'Main Data'!N1367="Gold plate"),1,0)</f>
        <v>0</v>
      </c>
      <c r="AM1367">
        <f>IF(OR('Main Data'!AV1367="Yes",'Main Data'!AW1367="Yes",'Main Data'!AU1367="Yes"),1,0)</f>
        <v>0</v>
      </c>
      <c r="AN1367">
        <f>IF(OR(ISTEXT('Main Data'!AX1367), ISTEXT('Main Data'!AY1367)),1,0)</f>
        <v>0</v>
      </c>
      <c r="AO1367">
        <f>IF('Main Data'!AZ1367="Yes",1,0)</f>
        <v>0</v>
      </c>
      <c r="AP1367">
        <f>IF('Main Data'!BA1367="Yes",1,0)</f>
        <v>0</v>
      </c>
      <c r="AQ1367">
        <f>IF('Main Data'!BD1367="Yes",1,0)</f>
        <v>0</v>
      </c>
      <c r="AR1367">
        <f>IF('Main Data'!BE1367="A",1,0)</f>
        <v>1</v>
      </c>
      <c r="AS1367">
        <f>IF('Main Data'!BE1367="AA",1,0)</f>
        <v>0</v>
      </c>
      <c r="AT1367">
        <f>IF('Main Data'!BE1367="AAA",1,0)</f>
        <v>0</v>
      </c>
      <c r="AU1367">
        <f>IF('Main Data'!BE1367="AAAA",1,0)</f>
        <v>0</v>
      </c>
      <c r="AV1367">
        <f>IF('Main Data'!P1367="Yes",1,0)</f>
        <v>1</v>
      </c>
      <c r="AW1367">
        <f>IF('Main Data'!AP1367="Yes",1,0)</f>
        <v>0</v>
      </c>
      <c r="AX1367">
        <f>IF(OR('Main Data'!V1367="Yes", 'Main Data'!W1367="Yes",'Main Data'!X1367="Yes"),1,0)</f>
        <v>0</v>
      </c>
      <c r="AY1367">
        <f>IF(OR('Main Data'!Y1367="Yes",'Main Data'!Z1367="Yes"),1,0)</f>
        <v>0</v>
      </c>
      <c r="AZ1367">
        <f>IF('Main Data'!AR1367="Yes",1,0)</f>
        <v>0</v>
      </c>
      <c r="BA1367">
        <f>IF('Main Data'!AS1367="Yes",1,0)</f>
        <v>0</v>
      </c>
      <c r="BB1367">
        <f>IF('Main Data'!AG1367="Yes",1,0)</f>
        <v>0</v>
      </c>
      <c r="BC1367">
        <f>IF('Main Data'!AB1367="Yes",1,0)</f>
        <v>0</v>
      </c>
      <c r="BD1367">
        <f>IF('Main Data'!AA1367="Yes",1,0)</f>
        <v>0</v>
      </c>
      <c r="BE1367">
        <f>IF('Main Data'!AC1367="Yes",1,0)</f>
        <v>0</v>
      </c>
      <c r="BF1367">
        <f>IF('Main Data'!AF1367="Yes",1,0)</f>
        <v>0</v>
      </c>
      <c r="BG1367">
        <f>IF(OR('Main Data'!AI1367="Yes",'Main Data'!AL1367="Yes"),1,0)</f>
        <v>0</v>
      </c>
      <c r="BH1367">
        <f>IF('Main Data'!AJ1367="Yes",1,0)</f>
        <v>0</v>
      </c>
      <c r="BI1367">
        <f>IF('Main Data'!AK1367="Yes",1,0)</f>
        <v>0</v>
      </c>
      <c r="BJ1367">
        <f>IF('Main Data'!AM1367="Yes",1,0)</f>
        <v>0</v>
      </c>
      <c r="BK1367">
        <f>IF('Main Data'!AQ1367="Yes",1,0)</f>
        <v>0</v>
      </c>
      <c r="BL1367" s="21">
        <f t="shared" si="127"/>
        <v>1</v>
      </c>
      <c r="BM1367" s="21">
        <f t="shared" si="128"/>
        <v>0</v>
      </c>
      <c r="BN1367" s="21">
        <f t="shared" si="129"/>
        <v>0</v>
      </c>
      <c r="BO1367" s="21">
        <f t="shared" si="130"/>
        <v>0</v>
      </c>
      <c r="BP1367" s="21">
        <f t="shared" si="131"/>
        <v>0</v>
      </c>
    </row>
    <row r="1368" spans="1:68" x14ac:dyDescent="0.2">
      <c r="A1368">
        <v>1364</v>
      </c>
      <c r="B1368" s="33">
        <f>'Main Data'!C1368</f>
        <v>43415</v>
      </c>
      <c r="C1368">
        <f>'Main Data'!D1368</f>
        <v>187</v>
      </c>
      <c r="D1368" s="26">
        <f>'Main Data'!E1368</f>
        <v>1300</v>
      </c>
      <c r="E1368" s="26">
        <f>'Main Data'!F1368</f>
        <v>1625</v>
      </c>
      <c r="F1368" s="34">
        <f t="shared" si="126"/>
        <v>7.1701195434496281</v>
      </c>
      <c r="G1368">
        <f>IF('Main Data'!H1368="AP",1,0)</f>
        <v>0</v>
      </c>
      <c r="H1368">
        <f>IF('Main Data'!H1368="Blancpain",1,0)</f>
        <v>0</v>
      </c>
      <c r="I1368">
        <f>IF('Main Data'!H1368="Breguet",1,0)</f>
        <v>0</v>
      </c>
      <c r="J1368">
        <f>IF('Main Data'!H1368="Breitling",1,0)</f>
        <v>0</v>
      </c>
      <c r="K1368">
        <f>IF('Main Data'!H1368="Cartier",1,0)</f>
        <v>0</v>
      </c>
      <c r="L1368">
        <f>IF('Main Data'!H1368="Gallet",1,0)</f>
        <v>0</v>
      </c>
      <c r="M1368">
        <f>IF('Main Data'!H1368="Girard Perregaux",1,0)</f>
        <v>0</v>
      </c>
      <c r="N1368">
        <f>IF('Main Data'!H1368="Gubelin",1,0)</f>
        <v>0</v>
      </c>
      <c r="O1368">
        <f>IF('Main Data'!H1368="Heuer",1,0)</f>
        <v>0</v>
      </c>
      <c r="P1368">
        <f>IF('Main Data'!H1368="IWC",1,0)</f>
        <v>0</v>
      </c>
      <c r="Q1368">
        <f>IF('Main Data'!H1368="JLC",1,0)</f>
        <v>0</v>
      </c>
      <c r="R1368">
        <f>IF('Main Data'!H1368="Longines",1,0)</f>
        <v>0</v>
      </c>
      <c r="S1368">
        <f>IF('Main Data'!H1368="Movado",1,0)</f>
        <v>0</v>
      </c>
      <c r="T1368">
        <f>IF('Main Data'!H1368="Omega",1,0)</f>
        <v>0</v>
      </c>
      <c r="U1368">
        <f>IF('Main Data'!H1368="Panerai",1,0)</f>
        <v>0</v>
      </c>
      <c r="V1368">
        <f>IF('Main Data'!H1368="Patek",1,0)</f>
        <v>0</v>
      </c>
      <c r="W1368">
        <f>IF('Main Data'!H1368="Rolex",1,0)</f>
        <v>1</v>
      </c>
      <c r="X1368">
        <f>IF('Main Data'!H1368="Tudor",1,0)</f>
        <v>0</v>
      </c>
      <c r="Y1368">
        <f>IF('Main Data'!H1368="Ulysse Nardin",1,0)</f>
        <v>0</v>
      </c>
      <c r="Z1368">
        <f>IF('Main Data'!H1368="Universal Geneve",1,0)</f>
        <v>0</v>
      </c>
      <c r="AA1368">
        <f>IF('Main Data'!H1368="Vacheron",1,0)</f>
        <v>0</v>
      </c>
      <c r="AB1368">
        <f>IF('Main Data'!H1368="Zenith",1,0)</f>
        <v>0</v>
      </c>
      <c r="AC1368">
        <f>IF('Main Data'!J1368="Stainless Steel",1,0)</f>
        <v>1</v>
      </c>
      <c r="AD1368">
        <f>IF('Main Data'!J1368="Two-tone",1,0)</f>
        <v>0</v>
      </c>
      <c r="AE1368">
        <f>IF(OR('Main Data'!J1368="YG 18K",'Main Data'!J1368="YG &lt;18K",'Main Data'!J1368="PG 18K",'Main Data'!J1368="PG &lt;18K",'Main Data'!J1368="WG 18K",'Main Data'!J1368="Mixes of 18K",'Main Data'!J1368="Mixes &lt;18K"),1,0)</f>
        <v>0</v>
      </c>
      <c r="AF1368">
        <f>IF('Main Data'!J1368="Platinum",1,0)</f>
        <v>0</v>
      </c>
      <c r="AG1368">
        <f>IF(OR('Main Data'!J1368="PVD",'Main Data'!J1368="Gold Plate",'Main Data'!J1368="Other"),1,0)</f>
        <v>0</v>
      </c>
      <c r="AH1368">
        <f>IF('Main Data'!N1368="Stainless Steel",1,0)</f>
        <v>1</v>
      </c>
      <c r="AI1368">
        <f>IF('Main Data'!N1368="Leather",1,0)</f>
        <v>0</v>
      </c>
      <c r="AJ1368">
        <f>IF('Main Data'!N1368="Two-tone",1,0)</f>
        <v>0</v>
      </c>
      <c r="AK1368">
        <f>IF(OR('Main Data'!N1368="YG 18K",'Main Data'!N1368="PG 18K",'Main Data'!N1368="WG 18K",'Main Data'!N1368="Mixes of 18K"),1,0)</f>
        <v>0</v>
      </c>
      <c r="AL1368">
        <f>IF(OR(,'Main Data'!N1368="PVD",'Main Data'!N1368="Gold plate"),1,0)</f>
        <v>0</v>
      </c>
      <c r="AM1368">
        <f>IF(OR('Main Data'!AV1368="Yes",'Main Data'!AW1368="Yes",'Main Data'!AU1368="Yes"),1,0)</f>
        <v>0</v>
      </c>
      <c r="AN1368">
        <f>IF(OR(ISTEXT('Main Data'!AX1368), ISTEXT('Main Data'!AY1368)),1,0)</f>
        <v>0</v>
      </c>
      <c r="AO1368">
        <f>IF('Main Data'!AZ1368="Yes",1,0)</f>
        <v>0</v>
      </c>
      <c r="AP1368">
        <f>IF('Main Data'!BA1368="Yes",1,0)</f>
        <v>0</v>
      </c>
      <c r="AQ1368">
        <f>IF('Main Data'!BD1368="Yes",1,0)</f>
        <v>0</v>
      </c>
      <c r="AR1368">
        <f>IF('Main Data'!BE1368="A",1,0)</f>
        <v>0</v>
      </c>
      <c r="AS1368">
        <f>IF('Main Data'!BE1368="AA",1,0)</f>
        <v>1</v>
      </c>
      <c r="AT1368">
        <f>IF('Main Data'!BE1368="AAA",1,0)</f>
        <v>0</v>
      </c>
      <c r="AU1368">
        <f>IF('Main Data'!BE1368="AAAA",1,0)</f>
        <v>0</v>
      </c>
      <c r="AV1368">
        <f>IF('Main Data'!P1368="Yes",1,0)</f>
        <v>1</v>
      </c>
      <c r="AW1368">
        <f>IF('Main Data'!AP1368="Yes",1,0)</f>
        <v>0</v>
      </c>
      <c r="AX1368">
        <f>IF(OR('Main Data'!V1368="Yes", 'Main Data'!W1368="Yes",'Main Data'!X1368="Yes"),1,0)</f>
        <v>0</v>
      </c>
      <c r="AY1368">
        <f>IF(OR('Main Data'!Y1368="Yes",'Main Data'!Z1368="Yes"),1,0)</f>
        <v>0</v>
      </c>
      <c r="AZ1368">
        <f>IF('Main Data'!AR1368="Yes",1,0)</f>
        <v>0</v>
      </c>
      <c r="BA1368">
        <f>IF('Main Data'!AS1368="Yes",1,0)</f>
        <v>0</v>
      </c>
      <c r="BB1368">
        <f>IF('Main Data'!AG1368="Yes",1,0)</f>
        <v>0</v>
      </c>
      <c r="BC1368">
        <f>IF('Main Data'!AB1368="Yes",1,0)</f>
        <v>0</v>
      </c>
      <c r="BD1368">
        <f>IF('Main Data'!AA1368="Yes",1,0)</f>
        <v>0</v>
      </c>
      <c r="BE1368">
        <f>IF('Main Data'!AC1368="Yes",1,0)</f>
        <v>0</v>
      </c>
      <c r="BF1368">
        <f>IF('Main Data'!AF1368="Yes",1,0)</f>
        <v>0</v>
      </c>
      <c r="BG1368">
        <f>IF(OR('Main Data'!AI1368="Yes",'Main Data'!AL1368="Yes"),1,0)</f>
        <v>0</v>
      </c>
      <c r="BH1368">
        <f>IF('Main Data'!AJ1368="Yes",1,0)</f>
        <v>0</v>
      </c>
      <c r="BI1368">
        <f>IF('Main Data'!AK1368="Yes",1,0)</f>
        <v>0</v>
      </c>
      <c r="BJ1368">
        <f>IF('Main Data'!AM1368="Yes",1,0)</f>
        <v>0</v>
      </c>
      <c r="BK1368">
        <f>IF('Main Data'!AQ1368="Yes",1,0)</f>
        <v>0</v>
      </c>
      <c r="BL1368" s="21">
        <f t="shared" si="127"/>
        <v>1</v>
      </c>
      <c r="BM1368" s="21">
        <f t="shared" si="128"/>
        <v>0</v>
      </c>
      <c r="BN1368" s="21">
        <f t="shared" si="129"/>
        <v>0</v>
      </c>
      <c r="BO1368" s="21">
        <f t="shared" si="130"/>
        <v>0</v>
      </c>
      <c r="BP1368" s="21">
        <f t="shared" si="131"/>
        <v>0</v>
      </c>
    </row>
    <row r="1369" spans="1:68" x14ac:dyDescent="0.2">
      <c r="A1369">
        <v>1365</v>
      </c>
      <c r="B1369" s="33">
        <f>'Main Data'!C1369</f>
        <v>43415</v>
      </c>
      <c r="C1369">
        <f>'Main Data'!D1369</f>
        <v>188</v>
      </c>
      <c r="D1369" s="26">
        <f>'Main Data'!E1369</f>
        <v>800</v>
      </c>
      <c r="E1369" s="26">
        <f>'Main Data'!F1369</f>
        <v>1000</v>
      </c>
      <c r="F1369" s="34">
        <f t="shared" si="126"/>
        <v>6.6846117276679271</v>
      </c>
      <c r="G1369">
        <f>IF('Main Data'!H1369="AP",1,0)</f>
        <v>0</v>
      </c>
      <c r="H1369">
        <f>IF('Main Data'!H1369="Blancpain",1,0)</f>
        <v>0</v>
      </c>
      <c r="I1369">
        <f>IF('Main Data'!H1369="Breguet",1,0)</f>
        <v>0</v>
      </c>
      <c r="J1369">
        <f>IF('Main Data'!H1369="Breitling",1,0)</f>
        <v>0</v>
      </c>
      <c r="K1369">
        <f>IF('Main Data'!H1369="Cartier",1,0)</f>
        <v>0</v>
      </c>
      <c r="L1369">
        <f>IF('Main Data'!H1369="Gallet",1,0)</f>
        <v>0</v>
      </c>
      <c r="M1369">
        <f>IF('Main Data'!H1369="Girard Perregaux",1,0)</f>
        <v>0</v>
      </c>
      <c r="N1369">
        <f>IF('Main Data'!H1369="Gubelin",1,0)</f>
        <v>0</v>
      </c>
      <c r="O1369">
        <f>IF('Main Data'!H1369="Heuer",1,0)</f>
        <v>0</v>
      </c>
      <c r="P1369">
        <f>IF('Main Data'!H1369="IWC",1,0)</f>
        <v>0</v>
      </c>
      <c r="Q1369">
        <f>IF('Main Data'!H1369="JLC",1,0)</f>
        <v>0</v>
      </c>
      <c r="R1369">
        <f>IF('Main Data'!H1369="Longines",1,0)</f>
        <v>0</v>
      </c>
      <c r="S1369">
        <f>IF('Main Data'!H1369="Movado",1,0)</f>
        <v>0</v>
      </c>
      <c r="T1369">
        <f>IF('Main Data'!H1369="Omega",1,0)</f>
        <v>0</v>
      </c>
      <c r="U1369">
        <f>IF('Main Data'!H1369="Panerai",1,0)</f>
        <v>0</v>
      </c>
      <c r="V1369">
        <f>IF('Main Data'!H1369="Patek",1,0)</f>
        <v>0</v>
      </c>
      <c r="W1369">
        <f>IF('Main Data'!H1369="Rolex",1,0)</f>
        <v>1</v>
      </c>
      <c r="X1369">
        <f>IF('Main Data'!H1369="Tudor",1,0)</f>
        <v>0</v>
      </c>
      <c r="Y1369">
        <f>IF('Main Data'!H1369="Ulysse Nardin",1,0)</f>
        <v>0</v>
      </c>
      <c r="Z1369">
        <f>IF('Main Data'!H1369="Universal Geneve",1,0)</f>
        <v>0</v>
      </c>
      <c r="AA1369">
        <f>IF('Main Data'!H1369="Vacheron",1,0)</f>
        <v>0</v>
      </c>
      <c r="AB1369">
        <f>IF('Main Data'!H1369="Zenith",1,0)</f>
        <v>0</v>
      </c>
      <c r="AC1369">
        <f>IF('Main Data'!J1369="Stainless Steel",1,0)</f>
        <v>1</v>
      </c>
      <c r="AD1369">
        <f>IF('Main Data'!J1369="Two-tone",1,0)</f>
        <v>0</v>
      </c>
      <c r="AE1369">
        <f>IF(OR('Main Data'!J1369="YG 18K",'Main Data'!J1369="YG &lt;18K",'Main Data'!J1369="PG 18K",'Main Data'!J1369="PG &lt;18K",'Main Data'!J1369="WG 18K",'Main Data'!J1369="Mixes of 18K",'Main Data'!J1369="Mixes &lt;18K"),1,0)</f>
        <v>0</v>
      </c>
      <c r="AF1369">
        <f>IF('Main Data'!J1369="Platinum",1,0)</f>
        <v>0</v>
      </c>
      <c r="AG1369">
        <f>IF(OR('Main Data'!J1369="PVD",'Main Data'!J1369="Gold Plate",'Main Data'!J1369="Other"),1,0)</f>
        <v>0</v>
      </c>
      <c r="AH1369">
        <f>IF('Main Data'!N1369="Stainless Steel",1,0)</f>
        <v>0</v>
      </c>
      <c r="AI1369">
        <f>IF('Main Data'!N1369="Leather",1,0)</f>
        <v>1</v>
      </c>
      <c r="AJ1369">
        <f>IF('Main Data'!N1369="Two-tone",1,0)</f>
        <v>0</v>
      </c>
      <c r="AK1369">
        <f>IF(OR('Main Data'!N1369="YG 18K",'Main Data'!N1369="PG 18K",'Main Data'!N1369="WG 18K",'Main Data'!N1369="Mixes of 18K"),1,0)</f>
        <v>0</v>
      </c>
      <c r="AL1369">
        <f>IF(OR(,'Main Data'!N1369="PVD",'Main Data'!N1369="Gold plate"),1,0)</f>
        <v>0</v>
      </c>
      <c r="AM1369">
        <f>IF(OR('Main Data'!AV1369="Yes",'Main Data'!AW1369="Yes",'Main Data'!AU1369="Yes"),1,0)</f>
        <v>0</v>
      </c>
      <c r="AN1369">
        <f>IF(OR(ISTEXT('Main Data'!AX1369), ISTEXT('Main Data'!AY1369)),1,0)</f>
        <v>0</v>
      </c>
      <c r="AO1369">
        <f>IF('Main Data'!AZ1369="Yes",1,0)</f>
        <v>0</v>
      </c>
      <c r="AP1369">
        <f>IF('Main Data'!BA1369="Yes",1,0)</f>
        <v>0</v>
      </c>
      <c r="AQ1369">
        <f>IF('Main Data'!BD1369="Yes",1,0)</f>
        <v>0</v>
      </c>
      <c r="AR1369">
        <f>IF('Main Data'!BE1369="A",1,0)</f>
        <v>0</v>
      </c>
      <c r="AS1369">
        <f>IF('Main Data'!BE1369="AA",1,0)</f>
        <v>1</v>
      </c>
      <c r="AT1369">
        <f>IF('Main Data'!BE1369="AAA",1,0)</f>
        <v>0</v>
      </c>
      <c r="AU1369">
        <f>IF('Main Data'!BE1369="AAAA",1,0)</f>
        <v>0</v>
      </c>
      <c r="AV1369">
        <f>IF('Main Data'!P1369="Yes",1,0)</f>
        <v>1</v>
      </c>
      <c r="AW1369">
        <f>IF('Main Data'!AP1369="Yes",1,0)</f>
        <v>0</v>
      </c>
      <c r="AX1369">
        <f>IF(OR('Main Data'!V1369="Yes", 'Main Data'!W1369="Yes",'Main Data'!X1369="Yes"),1,0)</f>
        <v>0</v>
      </c>
      <c r="AY1369">
        <f>IF(OR('Main Data'!Y1369="Yes",'Main Data'!Z1369="Yes"),1,0)</f>
        <v>0</v>
      </c>
      <c r="AZ1369">
        <f>IF('Main Data'!AR1369="Yes",1,0)</f>
        <v>0</v>
      </c>
      <c r="BA1369">
        <f>IF('Main Data'!AS1369="Yes",1,0)</f>
        <v>0</v>
      </c>
      <c r="BB1369">
        <f>IF('Main Data'!AG1369="Yes",1,0)</f>
        <v>0</v>
      </c>
      <c r="BC1369">
        <f>IF('Main Data'!AB1369="Yes",1,0)</f>
        <v>0</v>
      </c>
      <c r="BD1369">
        <f>IF('Main Data'!AA1369="Yes",1,0)</f>
        <v>0</v>
      </c>
      <c r="BE1369">
        <f>IF('Main Data'!AC1369="Yes",1,0)</f>
        <v>0</v>
      </c>
      <c r="BF1369">
        <f>IF('Main Data'!AF1369="Yes",1,0)</f>
        <v>0</v>
      </c>
      <c r="BG1369">
        <f>IF(OR('Main Data'!AI1369="Yes",'Main Data'!AL1369="Yes"),1,0)</f>
        <v>0</v>
      </c>
      <c r="BH1369">
        <f>IF('Main Data'!AJ1369="Yes",1,0)</f>
        <v>0</v>
      </c>
      <c r="BI1369">
        <f>IF('Main Data'!AK1369="Yes",1,0)</f>
        <v>0</v>
      </c>
      <c r="BJ1369">
        <f>IF('Main Data'!AM1369="Yes",1,0)</f>
        <v>0</v>
      </c>
      <c r="BK1369">
        <f>IF('Main Data'!AQ1369="Yes",1,0)</f>
        <v>0</v>
      </c>
      <c r="BL1369" s="21">
        <f t="shared" si="127"/>
        <v>1</v>
      </c>
      <c r="BM1369" s="21">
        <f t="shared" si="128"/>
        <v>0</v>
      </c>
      <c r="BN1369" s="21">
        <f t="shared" si="129"/>
        <v>0</v>
      </c>
      <c r="BO1369" s="21">
        <f t="shared" si="130"/>
        <v>0</v>
      </c>
      <c r="BP1369" s="21">
        <f t="shared" si="131"/>
        <v>0</v>
      </c>
    </row>
    <row r="1370" spans="1:68" x14ac:dyDescent="0.2">
      <c r="A1370">
        <v>1366</v>
      </c>
      <c r="B1370" s="33">
        <f>'Main Data'!C1370</f>
        <v>43415</v>
      </c>
      <c r="C1370">
        <f>'Main Data'!D1370</f>
        <v>189</v>
      </c>
      <c r="D1370" s="26">
        <f>'Main Data'!E1370</f>
        <v>900</v>
      </c>
      <c r="E1370" s="26">
        <f>'Main Data'!F1370</f>
        <v>1125</v>
      </c>
      <c r="F1370" s="34">
        <f t="shared" si="126"/>
        <v>6.8023947633243109</v>
      </c>
      <c r="G1370">
        <f>IF('Main Data'!H1370="AP",1,0)</f>
        <v>0</v>
      </c>
      <c r="H1370">
        <f>IF('Main Data'!H1370="Blancpain",1,0)</f>
        <v>0</v>
      </c>
      <c r="I1370">
        <f>IF('Main Data'!H1370="Breguet",1,0)</f>
        <v>0</v>
      </c>
      <c r="J1370">
        <f>IF('Main Data'!H1370="Breitling",1,0)</f>
        <v>0</v>
      </c>
      <c r="K1370">
        <f>IF('Main Data'!H1370="Cartier",1,0)</f>
        <v>0</v>
      </c>
      <c r="L1370">
        <f>IF('Main Data'!H1370="Gallet",1,0)</f>
        <v>0</v>
      </c>
      <c r="M1370">
        <f>IF('Main Data'!H1370="Girard Perregaux",1,0)</f>
        <v>0</v>
      </c>
      <c r="N1370">
        <f>IF('Main Data'!H1370="Gubelin",1,0)</f>
        <v>0</v>
      </c>
      <c r="O1370">
        <f>IF('Main Data'!H1370="Heuer",1,0)</f>
        <v>0</v>
      </c>
      <c r="P1370">
        <f>IF('Main Data'!H1370="IWC",1,0)</f>
        <v>0</v>
      </c>
      <c r="Q1370">
        <f>IF('Main Data'!H1370="JLC",1,0)</f>
        <v>0</v>
      </c>
      <c r="R1370">
        <f>IF('Main Data'!H1370="Longines",1,0)</f>
        <v>0</v>
      </c>
      <c r="S1370">
        <f>IF('Main Data'!H1370="Movado",1,0)</f>
        <v>0</v>
      </c>
      <c r="T1370">
        <f>IF('Main Data'!H1370="Omega",1,0)</f>
        <v>0</v>
      </c>
      <c r="U1370">
        <f>IF('Main Data'!H1370="Panerai",1,0)</f>
        <v>0</v>
      </c>
      <c r="V1370">
        <f>IF('Main Data'!H1370="Patek",1,0)</f>
        <v>0</v>
      </c>
      <c r="W1370">
        <f>IF('Main Data'!H1370="Rolex",1,0)</f>
        <v>1</v>
      </c>
      <c r="X1370">
        <f>IF('Main Data'!H1370="Tudor",1,0)</f>
        <v>0</v>
      </c>
      <c r="Y1370">
        <f>IF('Main Data'!H1370="Ulysse Nardin",1,0)</f>
        <v>0</v>
      </c>
      <c r="Z1370">
        <f>IF('Main Data'!H1370="Universal Geneve",1,0)</f>
        <v>0</v>
      </c>
      <c r="AA1370">
        <f>IF('Main Data'!H1370="Vacheron",1,0)</f>
        <v>0</v>
      </c>
      <c r="AB1370">
        <f>IF('Main Data'!H1370="Zenith",1,0)</f>
        <v>0</v>
      </c>
      <c r="AC1370">
        <f>IF('Main Data'!J1370="Stainless Steel",1,0)</f>
        <v>1</v>
      </c>
      <c r="AD1370">
        <f>IF('Main Data'!J1370="Two-tone",1,0)</f>
        <v>0</v>
      </c>
      <c r="AE1370">
        <f>IF(OR('Main Data'!J1370="YG 18K",'Main Data'!J1370="YG &lt;18K",'Main Data'!J1370="PG 18K",'Main Data'!J1370="PG &lt;18K",'Main Data'!J1370="WG 18K",'Main Data'!J1370="Mixes of 18K",'Main Data'!J1370="Mixes &lt;18K"),1,0)</f>
        <v>0</v>
      </c>
      <c r="AF1370">
        <f>IF('Main Data'!J1370="Platinum",1,0)</f>
        <v>0</v>
      </c>
      <c r="AG1370">
        <f>IF(OR('Main Data'!J1370="PVD",'Main Data'!J1370="Gold Plate",'Main Data'!J1370="Other"),1,0)</f>
        <v>0</v>
      </c>
      <c r="AH1370">
        <f>IF('Main Data'!N1370="Stainless Steel",1,0)</f>
        <v>0</v>
      </c>
      <c r="AI1370">
        <f>IF('Main Data'!N1370="Leather",1,0)</f>
        <v>1</v>
      </c>
      <c r="AJ1370">
        <f>IF('Main Data'!N1370="Two-tone",1,0)</f>
        <v>0</v>
      </c>
      <c r="AK1370">
        <f>IF(OR('Main Data'!N1370="YG 18K",'Main Data'!N1370="PG 18K",'Main Data'!N1370="WG 18K",'Main Data'!N1370="Mixes of 18K"),1,0)</f>
        <v>0</v>
      </c>
      <c r="AL1370">
        <f>IF(OR(,'Main Data'!N1370="PVD",'Main Data'!N1370="Gold plate"),1,0)</f>
        <v>0</v>
      </c>
      <c r="AM1370">
        <f>IF(OR('Main Data'!AV1370="Yes",'Main Data'!AW1370="Yes",'Main Data'!AU1370="Yes"),1,0)</f>
        <v>0</v>
      </c>
      <c r="AN1370">
        <f>IF(OR(ISTEXT('Main Data'!AX1370), ISTEXT('Main Data'!AY1370)),1,0)</f>
        <v>0</v>
      </c>
      <c r="AO1370">
        <f>IF('Main Data'!AZ1370="Yes",1,0)</f>
        <v>0</v>
      </c>
      <c r="AP1370">
        <f>IF('Main Data'!BA1370="Yes",1,0)</f>
        <v>0</v>
      </c>
      <c r="AQ1370">
        <f>IF('Main Data'!BD1370="Yes",1,0)</f>
        <v>0</v>
      </c>
      <c r="AR1370">
        <f>IF('Main Data'!BE1370="A",1,0)</f>
        <v>0</v>
      </c>
      <c r="AS1370">
        <f>IF('Main Data'!BE1370="AA",1,0)</f>
        <v>1</v>
      </c>
      <c r="AT1370">
        <f>IF('Main Data'!BE1370="AAA",1,0)</f>
        <v>0</v>
      </c>
      <c r="AU1370">
        <f>IF('Main Data'!BE1370="AAAA",1,0)</f>
        <v>0</v>
      </c>
      <c r="AV1370">
        <f>IF('Main Data'!P1370="Yes",1,0)</f>
        <v>1</v>
      </c>
      <c r="AW1370">
        <f>IF('Main Data'!AP1370="Yes",1,0)</f>
        <v>0</v>
      </c>
      <c r="AX1370">
        <f>IF(OR('Main Data'!V1370="Yes", 'Main Data'!W1370="Yes",'Main Data'!X1370="Yes"),1,0)</f>
        <v>0</v>
      </c>
      <c r="AY1370">
        <f>IF(OR('Main Data'!Y1370="Yes",'Main Data'!Z1370="Yes"),1,0)</f>
        <v>0</v>
      </c>
      <c r="AZ1370">
        <f>IF('Main Data'!AR1370="Yes",1,0)</f>
        <v>0</v>
      </c>
      <c r="BA1370">
        <f>IF('Main Data'!AS1370="Yes",1,0)</f>
        <v>0</v>
      </c>
      <c r="BB1370">
        <f>IF('Main Data'!AG1370="Yes",1,0)</f>
        <v>0</v>
      </c>
      <c r="BC1370">
        <f>IF('Main Data'!AB1370="Yes",1,0)</f>
        <v>0</v>
      </c>
      <c r="BD1370">
        <f>IF('Main Data'!AA1370="Yes",1,0)</f>
        <v>0</v>
      </c>
      <c r="BE1370">
        <f>IF('Main Data'!AC1370="Yes",1,0)</f>
        <v>0</v>
      </c>
      <c r="BF1370">
        <f>IF('Main Data'!AF1370="Yes",1,0)</f>
        <v>0</v>
      </c>
      <c r="BG1370">
        <f>IF(OR('Main Data'!AI1370="Yes",'Main Data'!AL1370="Yes"),1,0)</f>
        <v>0</v>
      </c>
      <c r="BH1370">
        <f>IF('Main Data'!AJ1370="Yes",1,0)</f>
        <v>0</v>
      </c>
      <c r="BI1370">
        <f>IF('Main Data'!AK1370="Yes",1,0)</f>
        <v>0</v>
      </c>
      <c r="BJ1370">
        <f>IF('Main Data'!AM1370="Yes",1,0)</f>
        <v>0</v>
      </c>
      <c r="BK1370">
        <f>IF('Main Data'!AQ1370="Yes",1,0)</f>
        <v>0</v>
      </c>
      <c r="BL1370" s="21">
        <f t="shared" si="127"/>
        <v>1</v>
      </c>
      <c r="BM1370" s="21">
        <f t="shared" si="128"/>
        <v>0</v>
      </c>
      <c r="BN1370" s="21">
        <f t="shared" si="129"/>
        <v>0</v>
      </c>
      <c r="BO1370" s="21">
        <f t="shared" si="130"/>
        <v>0</v>
      </c>
      <c r="BP1370" s="21">
        <f t="shared" si="131"/>
        <v>0</v>
      </c>
    </row>
    <row r="1371" spans="1:68" x14ac:dyDescent="0.2">
      <c r="A1371">
        <v>1367</v>
      </c>
      <c r="B1371" s="33">
        <f>'Main Data'!C1371</f>
        <v>43415</v>
      </c>
      <c r="C1371">
        <f>'Main Data'!D1371</f>
        <v>190</v>
      </c>
      <c r="D1371" s="26">
        <f>'Main Data'!E1371</f>
        <v>1100</v>
      </c>
      <c r="E1371" s="26">
        <f>'Main Data'!F1371</f>
        <v>1375</v>
      </c>
      <c r="F1371" s="34">
        <f t="shared" si="126"/>
        <v>7.0030654587864616</v>
      </c>
      <c r="G1371">
        <f>IF('Main Data'!H1371="AP",1,0)</f>
        <v>0</v>
      </c>
      <c r="H1371">
        <f>IF('Main Data'!H1371="Blancpain",1,0)</f>
        <v>0</v>
      </c>
      <c r="I1371">
        <f>IF('Main Data'!H1371="Breguet",1,0)</f>
        <v>0</v>
      </c>
      <c r="J1371">
        <f>IF('Main Data'!H1371="Breitling",1,0)</f>
        <v>0</v>
      </c>
      <c r="K1371">
        <f>IF('Main Data'!H1371="Cartier",1,0)</f>
        <v>0</v>
      </c>
      <c r="L1371">
        <f>IF('Main Data'!H1371="Gallet",1,0)</f>
        <v>0</v>
      </c>
      <c r="M1371">
        <f>IF('Main Data'!H1371="Girard Perregaux",1,0)</f>
        <v>0</v>
      </c>
      <c r="N1371">
        <f>IF('Main Data'!H1371="Gubelin",1,0)</f>
        <v>0</v>
      </c>
      <c r="O1371">
        <f>IF('Main Data'!H1371="Heuer",1,0)</f>
        <v>0</v>
      </c>
      <c r="P1371">
        <f>IF('Main Data'!H1371="IWC",1,0)</f>
        <v>0</v>
      </c>
      <c r="Q1371">
        <f>IF('Main Data'!H1371="JLC",1,0)</f>
        <v>0</v>
      </c>
      <c r="R1371">
        <f>IF('Main Data'!H1371="Longines",1,0)</f>
        <v>0</v>
      </c>
      <c r="S1371">
        <f>IF('Main Data'!H1371="Movado",1,0)</f>
        <v>0</v>
      </c>
      <c r="T1371">
        <f>IF('Main Data'!H1371="Omega",1,0)</f>
        <v>0</v>
      </c>
      <c r="U1371">
        <f>IF('Main Data'!H1371="Panerai",1,0)</f>
        <v>0</v>
      </c>
      <c r="V1371">
        <f>IF('Main Data'!H1371="Patek",1,0)</f>
        <v>0</v>
      </c>
      <c r="W1371">
        <f>IF('Main Data'!H1371="Rolex",1,0)</f>
        <v>1</v>
      </c>
      <c r="X1371">
        <f>IF('Main Data'!H1371="Tudor",1,0)</f>
        <v>0</v>
      </c>
      <c r="Y1371">
        <f>IF('Main Data'!H1371="Ulysse Nardin",1,0)</f>
        <v>0</v>
      </c>
      <c r="Z1371">
        <f>IF('Main Data'!H1371="Universal Geneve",1,0)</f>
        <v>0</v>
      </c>
      <c r="AA1371">
        <f>IF('Main Data'!H1371="Vacheron",1,0)</f>
        <v>0</v>
      </c>
      <c r="AB1371">
        <f>IF('Main Data'!H1371="Zenith",1,0)</f>
        <v>0</v>
      </c>
      <c r="AC1371">
        <f>IF('Main Data'!J1371="Stainless Steel",1,0)</f>
        <v>1</v>
      </c>
      <c r="AD1371">
        <f>IF('Main Data'!J1371="Two-tone",1,0)</f>
        <v>0</v>
      </c>
      <c r="AE1371">
        <f>IF(OR('Main Data'!J1371="YG 18K",'Main Data'!J1371="YG &lt;18K",'Main Data'!J1371="PG 18K",'Main Data'!J1371="PG &lt;18K",'Main Data'!J1371="WG 18K",'Main Data'!J1371="Mixes of 18K",'Main Data'!J1371="Mixes &lt;18K"),1,0)</f>
        <v>0</v>
      </c>
      <c r="AF1371">
        <f>IF('Main Data'!J1371="Platinum",1,0)</f>
        <v>0</v>
      </c>
      <c r="AG1371">
        <f>IF(OR('Main Data'!J1371="PVD",'Main Data'!J1371="Gold Plate",'Main Data'!J1371="Other"),1,0)</f>
        <v>0</v>
      </c>
      <c r="AH1371">
        <f>IF('Main Data'!N1371="Stainless Steel",1,0)</f>
        <v>0</v>
      </c>
      <c r="AI1371">
        <f>IF('Main Data'!N1371="Leather",1,0)</f>
        <v>1</v>
      </c>
      <c r="AJ1371">
        <f>IF('Main Data'!N1371="Two-tone",1,0)</f>
        <v>0</v>
      </c>
      <c r="AK1371">
        <f>IF(OR('Main Data'!N1371="YG 18K",'Main Data'!N1371="PG 18K",'Main Data'!N1371="WG 18K",'Main Data'!N1371="Mixes of 18K"),1,0)</f>
        <v>0</v>
      </c>
      <c r="AL1371">
        <f>IF(OR(,'Main Data'!N1371="PVD",'Main Data'!N1371="Gold plate"),1,0)</f>
        <v>0</v>
      </c>
      <c r="AM1371">
        <f>IF(OR('Main Data'!AV1371="Yes",'Main Data'!AW1371="Yes",'Main Data'!AU1371="Yes"),1,0)</f>
        <v>0</v>
      </c>
      <c r="AN1371">
        <f>IF(OR(ISTEXT('Main Data'!AX1371), ISTEXT('Main Data'!AY1371)),1,0)</f>
        <v>0</v>
      </c>
      <c r="AO1371">
        <f>IF('Main Data'!AZ1371="Yes",1,0)</f>
        <v>0</v>
      </c>
      <c r="AP1371">
        <f>IF('Main Data'!BA1371="Yes",1,0)</f>
        <v>0</v>
      </c>
      <c r="AQ1371">
        <f>IF('Main Data'!BD1371="Yes",1,0)</f>
        <v>0</v>
      </c>
      <c r="AR1371">
        <f>IF('Main Data'!BE1371="A",1,0)</f>
        <v>1</v>
      </c>
      <c r="AS1371">
        <f>IF('Main Data'!BE1371="AA",1,0)</f>
        <v>0</v>
      </c>
      <c r="AT1371">
        <f>IF('Main Data'!BE1371="AAA",1,0)</f>
        <v>0</v>
      </c>
      <c r="AU1371">
        <f>IF('Main Data'!BE1371="AAAA",1,0)</f>
        <v>0</v>
      </c>
      <c r="AV1371">
        <f>IF('Main Data'!P1371="Yes",1,0)</f>
        <v>1</v>
      </c>
      <c r="AW1371">
        <f>IF('Main Data'!AP1371="Yes",1,0)</f>
        <v>0</v>
      </c>
      <c r="AX1371">
        <f>IF(OR('Main Data'!V1371="Yes", 'Main Data'!W1371="Yes",'Main Data'!X1371="Yes"),1,0)</f>
        <v>0</v>
      </c>
      <c r="AY1371">
        <f>IF(OR('Main Data'!Y1371="Yes",'Main Data'!Z1371="Yes"),1,0)</f>
        <v>0</v>
      </c>
      <c r="AZ1371">
        <f>IF('Main Data'!AR1371="Yes",1,0)</f>
        <v>0</v>
      </c>
      <c r="BA1371">
        <f>IF('Main Data'!AS1371="Yes",1,0)</f>
        <v>0</v>
      </c>
      <c r="BB1371">
        <f>IF('Main Data'!AG1371="Yes",1,0)</f>
        <v>0</v>
      </c>
      <c r="BC1371">
        <f>IF('Main Data'!AB1371="Yes",1,0)</f>
        <v>0</v>
      </c>
      <c r="BD1371">
        <f>IF('Main Data'!AA1371="Yes",1,0)</f>
        <v>0</v>
      </c>
      <c r="BE1371">
        <f>IF('Main Data'!AC1371="Yes",1,0)</f>
        <v>0</v>
      </c>
      <c r="BF1371">
        <f>IF('Main Data'!AF1371="Yes",1,0)</f>
        <v>0</v>
      </c>
      <c r="BG1371">
        <f>IF(OR('Main Data'!AI1371="Yes",'Main Data'!AL1371="Yes"),1,0)</f>
        <v>0</v>
      </c>
      <c r="BH1371">
        <f>IF('Main Data'!AJ1371="Yes",1,0)</f>
        <v>0</v>
      </c>
      <c r="BI1371">
        <f>IF('Main Data'!AK1371="Yes",1,0)</f>
        <v>0</v>
      </c>
      <c r="BJ1371">
        <f>IF('Main Data'!AM1371="Yes",1,0)</f>
        <v>0</v>
      </c>
      <c r="BK1371">
        <f>IF('Main Data'!AQ1371="Yes",1,0)</f>
        <v>0</v>
      </c>
      <c r="BL1371" s="21">
        <f t="shared" si="127"/>
        <v>1</v>
      </c>
      <c r="BM1371" s="21">
        <f t="shared" si="128"/>
        <v>0</v>
      </c>
      <c r="BN1371" s="21">
        <f t="shared" si="129"/>
        <v>0</v>
      </c>
      <c r="BO1371" s="21">
        <f t="shared" si="130"/>
        <v>0</v>
      </c>
      <c r="BP1371" s="21">
        <f t="shared" si="131"/>
        <v>0</v>
      </c>
    </row>
    <row r="1372" spans="1:68" x14ac:dyDescent="0.2">
      <c r="A1372">
        <v>1368</v>
      </c>
      <c r="B1372" s="33">
        <f>'Main Data'!C1372</f>
        <v>43415</v>
      </c>
      <c r="C1372">
        <f>'Main Data'!D1372</f>
        <v>191</v>
      </c>
      <c r="D1372" s="26">
        <f>'Main Data'!E1372</f>
        <v>10500</v>
      </c>
      <c r="E1372" s="26">
        <f>'Main Data'!F1372</f>
        <v>13125</v>
      </c>
      <c r="F1372" s="34">
        <f t="shared" si="126"/>
        <v>9.259130536145614</v>
      </c>
      <c r="G1372">
        <f>IF('Main Data'!H1372="AP",1,0)</f>
        <v>0</v>
      </c>
      <c r="H1372">
        <f>IF('Main Data'!H1372="Blancpain",1,0)</f>
        <v>0</v>
      </c>
      <c r="I1372">
        <f>IF('Main Data'!H1372="Breguet",1,0)</f>
        <v>0</v>
      </c>
      <c r="J1372">
        <f>IF('Main Data'!H1372="Breitling",1,0)</f>
        <v>0</v>
      </c>
      <c r="K1372">
        <f>IF('Main Data'!H1372="Cartier",1,0)</f>
        <v>0</v>
      </c>
      <c r="L1372">
        <f>IF('Main Data'!H1372="Gallet",1,0)</f>
        <v>0</v>
      </c>
      <c r="M1372">
        <f>IF('Main Data'!H1372="Girard Perregaux",1,0)</f>
        <v>0</v>
      </c>
      <c r="N1372">
        <f>IF('Main Data'!H1372="Gubelin",1,0)</f>
        <v>0</v>
      </c>
      <c r="O1372">
        <f>IF('Main Data'!H1372="Heuer",1,0)</f>
        <v>0</v>
      </c>
      <c r="P1372">
        <f>IF('Main Data'!H1372="IWC",1,0)</f>
        <v>0</v>
      </c>
      <c r="Q1372">
        <f>IF('Main Data'!H1372="JLC",1,0)</f>
        <v>0</v>
      </c>
      <c r="R1372">
        <f>IF('Main Data'!H1372="Longines",1,0)</f>
        <v>0</v>
      </c>
      <c r="S1372">
        <f>IF('Main Data'!H1372="Movado",1,0)</f>
        <v>0</v>
      </c>
      <c r="T1372">
        <f>IF('Main Data'!H1372="Omega",1,0)</f>
        <v>0</v>
      </c>
      <c r="U1372">
        <f>IF('Main Data'!H1372="Panerai",1,0)</f>
        <v>0</v>
      </c>
      <c r="V1372">
        <f>IF('Main Data'!H1372="Patek",1,0)</f>
        <v>0</v>
      </c>
      <c r="W1372">
        <f>IF('Main Data'!H1372="Rolex",1,0)</f>
        <v>1</v>
      </c>
      <c r="X1372">
        <f>IF('Main Data'!H1372="Tudor",1,0)</f>
        <v>0</v>
      </c>
      <c r="Y1372">
        <f>IF('Main Data'!H1372="Ulysse Nardin",1,0)</f>
        <v>0</v>
      </c>
      <c r="Z1372">
        <f>IF('Main Data'!H1372="Universal Geneve",1,0)</f>
        <v>0</v>
      </c>
      <c r="AA1372">
        <f>IF('Main Data'!H1372="Vacheron",1,0)</f>
        <v>0</v>
      </c>
      <c r="AB1372">
        <f>IF('Main Data'!H1372="Zenith",1,0)</f>
        <v>0</v>
      </c>
      <c r="AC1372">
        <f>IF('Main Data'!J1372="Stainless Steel",1,0)</f>
        <v>0</v>
      </c>
      <c r="AD1372">
        <f>IF('Main Data'!J1372="Two-tone",1,0)</f>
        <v>0</v>
      </c>
      <c r="AE1372">
        <f>IF(OR('Main Data'!J1372="YG 18K",'Main Data'!J1372="YG &lt;18K",'Main Data'!J1372="PG 18K",'Main Data'!J1372="PG &lt;18K",'Main Data'!J1372="WG 18K",'Main Data'!J1372="Mixes of 18K",'Main Data'!J1372="Mixes &lt;18K"),1,0)</f>
        <v>1</v>
      </c>
      <c r="AF1372">
        <f>IF('Main Data'!J1372="Platinum",1,0)</f>
        <v>0</v>
      </c>
      <c r="AG1372">
        <f>IF(OR('Main Data'!J1372="PVD",'Main Data'!J1372="Gold Plate",'Main Data'!J1372="Other"),1,0)</f>
        <v>0</v>
      </c>
      <c r="AH1372">
        <f>IF('Main Data'!N1372="Stainless Steel",1,0)</f>
        <v>0</v>
      </c>
      <c r="AI1372">
        <f>IF('Main Data'!N1372="Leather",1,0)</f>
        <v>0</v>
      </c>
      <c r="AJ1372">
        <f>IF('Main Data'!N1372="Two-tone",1,0)</f>
        <v>0</v>
      </c>
      <c r="AK1372">
        <f>IF(OR('Main Data'!N1372="YG 18K",'Main Data'!N1372="PG 18K",'Main Data'!N1372="WG 18K",'Main Data'!N1372="Mixes of 18K"),1,0)</f>
        <v>1</v>
      </c>
      <c r="AL1372">
        <f>IF(OR(,'Main Data'!N1372="PVD",'Main Data'!N1372="Gold plate"),1,0)</f>
        <v>0</v>
      </c>
      <c r="AM1372">
        <f>IF(OR('Main Data'!AV1372="Yes",'Main Data'!AW1372="Yes",'Main Data'!AU1372="Yes"),1,0)</f>
        <v>0</v>
      </c>
      <c r="AN1372">
        <f>IF(OR(ISTEXT('Main Data'!AX1372), ISTEXT('Main Data'!AY1372)),1,0)</f>
        <v>0</v>
      </c>
      <c r="AO1372">
        <f>IF('Main Data'!AZ1372="Yes",1,0)</f>
        <v>0</v>
      </c>
      <c r="AP1372">
        <f>IF('Main Data'!BA1372="Yes",1,0)</f>
        <v>0</v>
      </c>
      <c r="AQ1372">
        <f>IF('Main Data'!BD1372="Yes",1,0)</f>
        <v>0</v>
      </c>
      <c r="AR1372">
        <f>IF('Main Data'!BE1372="A",1,0)</f>
        <v>0</v>
      </c>
      <c r="AS1372">
        <f>IF('Main Data'!BE1372="AA",1,0)</f>
        <v>0</v>
      </c>
      <c r="AT1372">
        <f>IF('Main Data'!BE1372="AAA",1,0)</f>
        <v>1</v>
      </c>
      <c r="AU1372">
        <f>IF('Main Data'!BE1372="AAAA",1,0)</f>
        <v>0</v>
      </c>
      <c r="AV1372">
        <f>IF('Main Data'!P1372="Yes",1,0)</f>
        <v>0</v>
      </c>
      <c r="AW1372">
        <f>IF('Main Data'!AP1372="Yes",1,0)</f>
        <v>0</v>
      </c>
      <c r="AX1372">
        <f>IF(OR('Main Data'!V1372="Yes", 'Main Data'!W1372="Yes",'Main Data'!X1372="Yes"),1,0)</f>
        <v>1</v>
      </c>
      <c r="AY1372">
        <f>IF(OR('Main Data'!Y1372="Yes",'Main Data'!Z1372="Yes"),1,0)</f>
        <v>0</v>
      </c>
      <c r="AZ1372">
        <f>IF('Main Data'!AR1372="Yes",1,0)</f>
        <v>0</v>
      </c>
      <c r="BA1372">
        <f>IF('Main Data'!AS1372="Yes",1,0)</f>
        <v>0</v>
      </c>
      <c r="BB1372">
        <f>IF('Main Data'!AG1372="Yes",1,0)</f>
        <v>0</v>
      </c>
      <c r="BC1372">
        <f>IF('Main Data'!AB1372="Yes",1,0)</f>
        <v>0</v>
      </c>
      <c r="BD1372">
        <f>IF('Main Data'!AA1372="Yes",1,0)</f>
        <v>0</v>
      </c>
      <c r="BE1372">
        <f>IF('Main Data'!AC1372="Yes",1,0)</f>
        <v>0</v>
      </c>
      <c r="BF1372">
        <f>IF('Main Data'!AF1372="Yes",1,0)</f>
        <v>0</v>
      </c>
      <c r="BG1372">
        <f>IF(OR('Main Data'!AI1372="Yes",'Main Data'!AL1372="Yes"),1,0)</f>
        <v>0</v>
      </c>
      <c r="BH1372">
        <f>IF('Main Data'!AJ1372="Yes",1,0)</f>
        <v>0</v>
      </c>
      <c r="BI1372">
        <f>IF('Main Data'!AK1372="Yes",1,0)</f>
        <v>0</v>
      </c>
      <c r="BJ1372">
        <f>IF('Main Data'!AM1372="Yes",1,0)</f>
        <v>0</v>
      </c>
      <c r="BK1372">
        <f>IF('Main Data'!AQ1372="Yes",1,0)</f>
        <v>0</v>
      </c>
      <c r="BL1372" s="21">
        <f t="shared" si="127"/>
        <v>1</v>
      </c>
      <c r="BM1372" s="21">
        <f t="shared" si="128"/>
        <v>0</v>
      </c>
      <c r="BN1372" s="21">
        <f t="shared" si="129"/>
        <v>0</v>
      </c>
      <c r="BO1372" s="21">
        <f t="shared" si="130"/>
        <v>0</v>
      </c>
      <c r="BP1372" s="21">
        <f t="shared" si="131"/>
        <v>0</v>
      </c>
    </row>
    <row r="1373" spans="1:68" x14ac:dyDescent="0.2">
      <c r="A1373">
        <v>1369</v>
      </c>
      <c r="B1373" s="33">
        <f>'Main Data'!C1373</f>
        <v>43415</v>
      </c>
      <c r="C1373">
        <f>'Main Data'!D1373</f>
        <v>192</v>
      </c>
      <c r="D1373" s="26">
        <f>'Main Data'!E1373</f>
        <v>11000</v>
      </c>
      <c r="E1373" s="26">
        <f>'Main Data'!F1373</f>
        <v>13750</v>
      </c>
      <c r="F1373" s="34">
        <f t="shared" si="126"/>
        <v>9.3056505517805075</v>
      </c>
      <c r="G1373">
        <f>IF('Main Data'!H1373="AP",1,0)</f>
        <v>0</v>
      </c>
      <c r="H1373">
        <f>IF('Main Data'!H1373="Blancpain",1,0)</f>
        <v>0</v>
      </c>
      <c r="I1373">
        <f>IF('Main Data'!H1373="Breguet",1,0)</f>
        <v>0</v>
      </c>
      <c r="J1373">
        <f>IF('Main Data'!H1373="Breitling",1,0)</f>
        <v>0</v>
      </c>
      <c r="K1373">
        <f>IF('Main Data'!H1373="Cartier",1,0)</f>
        <v>0</v>
      </c>
      <c r="L1373">
        <f>IF('Main Data'!H1373="Gallet",1,0)</f>
        <v>0</v>
      </c>
      <c r="M1373">
        <f>IF('Main Data'!H1373="Girard Perregaux",1,0)</f>
        <v>0</v>
      </c>
      <c r="N1373">
        <f>IF('Main Data'!H1373="Gubelin",1,0)</f>
        <v>0</v>
      </c>
      <c r="O1373">
        <f>IF('Main Data'!H1373="Heuer",1,0)</f>
        <v>0</v>
      </c>
      <c r="P1373">
        <f>IF('Main Data'!H1373="IWC",1,0)</f>
        <v>0</v>
      </c>
      <c r="Q1373">
        <f>IF('Main Data'!H1373="JLC",1,0)</f>
        <v>0</v>
      </c>
      <c r="R1373">
        <f>IF('Main Data'!H1373="Longines",1,0)</f>
        <v>0</v>
      </c>
      <c r="S1373">
        <f>IF('Main Data'!H1373="Movado",1,0)</f>
        <v>0</v>
      </c>
      <c r="T1373">
        <f>IF('Main Data'!H1373="Omega",1,0)</f>
        <v>0</v>
      </c>
      <c r="U1373">
        <f>IF('Main Data'!H1373="Panerai",1,0)</f>
        <v>0</v>
      </c>
      <c r="V1373">
        <f>IF('Main Data'!H1373="Patek",1,0)</f>
        <v>0</v>
      </c>
      <c r="W1373">
        <f>IF('Main Data'!H1373="Rolex",1,0)</f>
        <v>1</v>
      </c>
      <c r="X1373">
        <f>IF('Main Data'!H1373="Tudor",1,0)</f>
        <v>0</v>
      </c>
      <c r="Y1373">
        <f>IF('Main Data'!H1373="Ulysse Nardin",1,0)</f>
        <v>0</v>
      </c>
      <c r="Z1373">
        <f>IF('Main Data'!H1373="Universal Geneve",1,0)</f>
        <v>0</v>
      </c>
      <c r="AA1373">
        <f>IF('Main Data'!H1373="Vacheron",1,0)</f>
        <v>0</v>
      </c>
      <c r="AB1373">
        <f>IF('Main Data'!H1373="Zenith",1,0)</f>
        <v>0</v>
      </c>
      <c r="AC1373">
        <f>IF('Main Data'!J1373="Stainless Steel",1,0)</f>
        <v>0</v>
      </c>
      <c r="AD1373">
        <f>IF('Main Data'!J1373="Two-tone",1,0)</f>
        <v>0</v>
      </c>
      <c r="AE1373">
        <f>IF(OR('Main Data'!J1373="YG 18K",'Main Data'!J1373="YG &lt;18K",'Main Data'!J1373="PG 18K",'Main Data'!J1373="PG &lt;18K",'Main Data'!J1373="WG 18K",'Main Data'!J1373="Mixes of 18K",'Main Data'!J1373="Mixes &lt;18K"),1,0)</f>
        <v>1</v>
      </c>
      <c r="AF1373">
        <f>IF('Main Data'!J1373="Platinum",1,0)</f>
        <v>0</v>
      </c>
      <c r="AG1373">
        <f>IF(OR('Main Data'!J1373="PVD",'Main Data'!J1373="Gold Plate",'Main Data'!J1373="Other"),1,0)</f>
        <v>0</v>
      </c>
      <c r="AH1373">
        <f>IF('Main Data'!N1373="Stainless Steel",1,0)</f>
        <v>0</v>
      </c>
      <c r="AI1373">
        <f>IF('Main Data'!N1373="Leather",1,0)</f>
        <v>0</v>
      </c>
      <c r="AJ1373">
        <f>IF('Main Data'!N1373="Two-tone",1,0)</f>
        <v>0</v>
      </c>
      <c r="AK1373">
        <f>IF(OR('Main Data'!N1373="YG 18K",'Main Data'!N1373="PG 18K",'Main Data'!N1373="WG 18K",'Main Data'!N1373="Mixes of 18K"),1,0)</f>
        <v>1</v>
      </c>
      <c r="AL1373">
        <f>IF(OR(,'Main Data'!N1373="PVD",'Main Data'!N1373="Gold plate"),1,0)</f>
        <v>0</v>
      </c>
      <c r="AM1373">
        <f>IF(OR('Main Data'!AV1373="Yes",'Main Data'!AW1373="Yes",'Main Data'!AU1373="Yes"),1,0)</f>
        <v>0</v>
      </c>
      <c r="AN1373">
        <f>IF(OR(ISTEXT('Main Data'!AX1373), ISTEXT('Main Data'!AY1373)),1,0)</f>
        <v>0</v>
      </c>
      <c r="AO1373">
        <f>IF('Main Data'!AZ1373="Yes",1,0)</f>
        <v>0</v>
      </c>
      <c r="AP1373">
        <f>IF('Main Data'!BA1373="Yes",1,0)</f>
        <v>0</v>
      </c>
      <c r="AQ1373">
        <f>IF('Main Data'!BD1373="Yes",1,0)</f>
        <v>0</v>
      </c>
      <c r="AR1373">
        <f>IF('Main Data'!BE1373="A",1,0)</f>
        <v>0</v>
      </c>
      <c r="AS1373">
        <f>IF('Main Data'!BE1373="AA",1,0)</f>
        <v>0</v>
      </c>
      <c r="AT1373">
        <f>IF('Main Data'!BE1373="AAA",1,0)</f>
        <v>1</v>
      </c>
      <c r="AU1373">
        <f>IF('Main Data'!BE1373="AAAA",1,0)</f>
        <v>0</v>
      </c>
      <c r="AV1373">
        <f>IF('Main Data'!P1373="Yes",1,0)</f>
        <v>0</v>
      </c>
      <c r="AW1373">
        <f>IF('Main Data'!AP1373="Yes",1,0)</f>
        <v>0</v>
      </c>
      <c r="AX1373">
        <f>IF(OR('Main Data'!V1373="Yes", 'Main Data'!W1373="Yes",'Main Data'!X1373="Yes"),1,0)</f>
        <v>1</v>
      </c>
      <c r="AY1373">
        <f>IF(OR('Main Data'!Y1373="Yes",'Main Data'!Z1373="Yes"),1,0)</f>
        <v>0</v>
      </c>
      <c r="AZ1373">
        <f>IF('Main Data'!AR1373="Yes",1,0)</f>
        <v>0</v>
      </c>
      <c r="BA1373">
        <f>IF('Main Data'!AS1373="Yes",1,0)</f>
        <v>0</v>
      </c>
      <c r="BB1373">
        <f>IF('Main Data'!AG1373="Yes",1,0)</f>
        <v>0</v>
      </c>
      <c r="BC1373">
        <f>IF('Main Data'!AB1373="Yes",1,0)</f>
        <v>0</v>
      </c>
      <c r="BD1373">
        <f>IF('Main Data'!AA1373="Yes",1,0)</f>
        <v>0</v>
      </c>
      <c r="BE1373">
        <f>IF('Main Data'!AC1373="Yes",1,0)</f>
        <v>0</v>
      </c>
      <c r="BF1373">
        <f>IF('Main Data'!AF1373="Yes",1,0)</f>
        <v>0</v>
      </c>
      <c r="BG1373">
        <f>IF(OR('Main Data'!AI1373="Yes",'Main Data'!AL1373="Yes"),1,0)</f>
        <v>0</v>
      </c>
      <c r="BH1373">
        <f>IF('Main Data'!AJ1373="Yes",1,0)</f>
        <v>0</v>
      </c>
      <c r="BI1373">
        <f>IF('Main Data'!AK1373="Yes",1,0)</f>
        <v>0</v>
      </c>
      <c r="BJ1373">
        <f>IF('Main Data'!AM1373="Yes",1,0)</f>
        <v>0</v>
      </c>
      <c r="BK1373">
        <f>IF('Main Data'!AQ1373="Yes",1,0)</f>
        <v>0</v>
      </c>
      <c r="BL1373" s="21">
        <f t="shared" si="127"/>
        <v>1</v>
      </c>
      <c r="BM1373" s="21">
        <f t="shared" si="128"/>
        <v>0</v>
      </c>
      <c r="BN1373" s="21">
        <f t="shared" si="129"/>
        <v>0</v>
      </c>
      <c r="BO1373" s="21">
        <f t="shared" si="130"/>
        <v>0</v>
      </c>
      <c r="BP1373" s="21">
        <f t="shared" si="131"/>
        <v>0</v>
      </c>
    </row>
    <row r="1374" spans="1:68" x14ac:dyDescent="0.2">
      <c r="A1374">
        <v>1370</v>
      </c>
      <c r="B1374" s="33">
        <f>'Main Data'!C1374</f>
        <v>43415</v>
      </c>
      <c r="C1374">
        <f>'Main Data'!D1374</f>
        <v>194</v>
      </c>
      <c r="D1374" s="26">
        <f>'Main Data'!E1374</f>
        <v>70000</v>
      </c>
      <c r="E1374" s="26">
        <f>'Main Data'!F1374</f>
        <v>87500</v>
      </c>
      <c r="F1374" s="34">
        <f t="shared" si="126"/>
        <v>11.156250521031495</v>
      </c>
      <c r="G1374">
        <f>IF('Main Data'!H1374="AP",1,0)</f>
        <v>0</v>
      </c>
      <c r="H1374">
        <f>IF('Main Data'!H1374="Blancpain",1,0)</f>
        <v>0</v>
      </c>
      <c r="I1374">
        <f>IF('Main Data'!H1374="Breguet",1,0)</f>
        <v>0</v>
      </c>
      <c r="J1374">
        <f>IF('Main Data'!H1374="Breitling",1,0)</f>
        <v>0</v>
      </c>
      <c r="K1374">
        <f>IF('Main Data'!H1374="Cartier",1,0)</f>
        <v>0</v>
      </c>
      <c r="L1374">
        <f>IF('Main Data'!H1374="Gallet",1,0)</f>
        <v>0</v>
      </c>
      <c r="M1374">
        <f>IF('Main Data'!H1374="Girard Perregaux",1,0)</f>
        <v>0</v>
      </c>
      <c r="N1374">
        <f>IF('Main Data'!H1374="Gubelin",1,0)</f>
        <v>0</v>
      </c>
      <c r="O1374">
        <f>IF('Main Data'!H1374="Heuer",1,0)</f>
        <v>0</v>
      </c>
      <c r="P1374">
        <f>IF('Main Data'!H1374="IWC",1,0)</f>
        <v>0</v>
      </c>
      <c r="Q1374">
        <f>IF('Main Data'!H1374="JLC",1,0)</f>
        <v>0</v>
      </c>
      <c r="R1374">
        <f>IF('Main Data'!H1374="Longines",1,0)</f>
        <v>0</v>
      </c>
      <c r="S1374">
        <f>IF('Main Data'!H1374="Movado",1,0)</f>
        <v>0</v>
      </c>
      <c r="T1374">
        <f>IF('Main Data'!H1374="Omega",1,0)</f>
        <v>0</v>
      </c>
      <c r="U1374">
        <f>IF('Main Data'!H1374="Panerai",1,0)</f>
        <v>0</v>
      </c>
      <c r="V1374">
        <f>IF('Main Data'!H1374="Patek",1,0)</f>
        <v>0</v>
      </c>
      <c r="W1374">
        <f>IF('Main Data'!H1374="Rolex",1,0)</f>
        <v>1</v>
      </c>
      <c r="X1374">
        <f>IF('Main Data'!H1374="Tudor",1,0)</f>
        <v>0</v>
      </c>
      <c r="Y1374">
        <f>IF('Main Data'!H1374="Ulysse Nardin",1,0)</f>
        <v>0</v>
      </c>
      <c r="Z1374">
        <f>IF('Main Data'!H1374="Universal Geneve",1,0)</f>
        <v>0</v>
      </c>
      <c r="AA1374">
        <f>IF('Main Data'!H1374="Vacheron",1,0)</f>
        <v>0</v>
      </c>
      <c r="AB1374">
        <f>IF('Main Data'!H1374="Zenith",1,0)</f>
        <v>0</v>
      </c>
      <c r="AC1374">
        <f>IF('Main Data'!J1374="Stainless Steel",1,0)</f>
        <v>0</v>
      </c>
      <c r="AD1374">
        <f>IF('Main Data'!J1374="Two-tone",1,0)</f>
        <v>0</v>
      </c>
      <c r="AE1374">
        <f>IF(OR('Main Data'!J1374="YG 18K",'Main Data'!J1374="YG &lt;18K",'Main Data'!J1374="PG 18K",'Main Data'!J1374="PG &lt;18K",'Main Data'!J1374="WG 18K",'Main Data'!J1374="Mixes of 18K",'Main Data'!J1374="Mixes &lt;18K"),1,0)</f>
        <v>1</v>
      </c>
      <c r="AF1374">
        <f>IF('Main Data'!J1374="Platinum",1,0)</f>
        <v>0</v>
      </c>
      <c r="AG1374">
        <f>IF(OR('Main Data'!J1374="PVD",'Main Data'!J1374="Gold Plate",'Main Data'!J1374="Other"),1,0)</f>
        <v>0</v>
      </c>
      <c r="AH1374">
        <f>IF('Main Data'!N1374="Stainless Steel",1,0)</f>
        <v>0</v>
      </c>
      <c r="AI1374">
        <f>IF('Main Data'!N1374="Leather",1,0)</f>
        <v>0</v>
      </c>
      <c r="AJ1374">
        <f>IF('Main Data'!N1374="Two-tone",1,0)</f>
        <v>0</v>
      </c>
      <c r="AK1374">
        <f>IF(OR('Main Data'!N1374="YG 18K",'Main Data'!N1374="PG 18K",'Main Data'!N1374="WG 18K",'Main Data'!N1374="Mixes of 18K"),1,0)</f>
        <v>1</v>
      </c>
      <c r="AL1374">
        <f>IF(OR(,'Main Data'!N1374="PVD",'Main Data'!N1374="Gold plate"),1,0)</f>
        <v>0</v>
      </c>
      <c r="AM1374">
        <f>IF(OR('Main Data'!AV1374="Yes",'Main Data'!AW1374="Yes",'Main Data'!AU1374="Yes"),1,0)</f>
        <v>0</v>
      </c>
      <c r="AN1374">
        <f>IF(OR(ISTEXT('Main Data'!AX1374), ISTEXT('Main Data'!AY1374)),1,0)</f>
        <v>0</v>
      </c>
      <c r="AO1374">
        <f>IF('Main Data'!AZ1374="Yes",1,0)</f>
        <v>0</v>
      </c>
      <c r="AP1374">
        <f>IF('Main Data'!BA1374="Yes",1,0)</f>
        <v>0</v>
      </c>
      <c r="AQ1374">
        <f>IF('Main Data'!BD1374="Yes",1,0)</f>
        <v>0</v>
      </c>
      <c r="AR1374">
        <f>IF('Main Data'!BE1374="A",1,0)</f>
        <v>0</v>
      </c>
      <c r="AS1374">
        <f>IF('Main Data'!BE1374="AA",1,0)</f>
        <v>0</v>
      </c>
      <c r="AT1374">
        <f>IF('Main Data'!BE1374="AAA",1,0)</f>
        <v>0</v>
      </c>
      <c r="AU1374">
        <f>IF('Main Data'!BE1374="AAAA",1,0)</f>
        <v>1</v>
      </c>
      <c r="AV1374">
        <f>IF('Main Data'!P1374="Yes",1,0)</f>
        <v>0</v>
      </c>
      <c r="AW1374">
        <f>IF('Main Data'!AP1374="Yes",1,0)</f>
        <v>0</v>
      </c>
      <c r="AX1374">
        <f>IF(OR('Main Data'!V1374="Yes", 'Main Data'!W1374="Yes",'Main Data'!X1374="Yes"),1,0)</f>
        <v>1</v>
      </c>
      <c r="AY1374">
        <f>IF(OR('Main Data'!Y1374="Yes",'Main Data'!Z1374="Yes"),1,0)</f>
        <v>0</v>
      </c>
      <c r="AZ1374">
        <f>IF('Main Data'!AR1374="Yes",1,0)</f>
        <v>0</v>
      </c>
      <c r="BA1374">
        <f>IF('Main Data'!AS1374="Yes",1,0)</f>
        <v>0</v>
      </c>
      <c r="BB1374">
        <f>IF('Main Data'!AG1374="Yes",1,0)</f>
        <v>0</v>
      </c>
      <c r="BC1374">
        <f>IF('Main Data'!AB1374="Yes",1,0)</f>
        <v>0</v>
      </c>
      <c r="BD1374">
        <f>IF('Main Data'!AA1374="Yes",1,0)</f>
        <v>0</v>
      </c>
      <c r="BE1374">
        <f>IF('Main Data'!AC1374="Yes",1,0)</f>
        <v>0</v>
      </c>
      <c r="BF1374">
        <f>IF('Main Data'!AF1374="Yes",1,0)</f>
        <v>0</v>
      </c>
      <c r="BG1374">
        <f>IF(OR('Main Data'!AI1374="Yes",'Main Data'!AL1374="Yes"),1,0)</f>
        <v>0</v>
      </c>
      <c r="BH1374">
        <f>IF('Main Data'!AJ1374="Yes",1,0)</f>
        <v>0</v>
      </c>
      <c r="BI1374">
        <f>IF('Main Data'!AK1374="Yes",1,0)</f>
        <v>0</v>
      </c>
      <c r="BJ1374">
        <f>IF('Main Data'!AM1374="Yes",1,0)</f>
        <v>0</v>
      </c>
      <c r="BK1374">
        <f>IF('Main Data'!AQ1374="Yes",1,0)</f>
        <v>0</v>
      </c>
      <c r="BL1374" s="21">
        <f t="shared" si="127"/>
        <v>1</v>
      </c>
      <c r="BM1374" s="21">
        <f t="shared" si="128"/>
        <v>0</v>
      </c>
      <c r="BN1374" s="21">
        <f t="shared" si="129"/>
        <v>0</v>
      </c>
      <c r="BO1374" s="21">
        <f t="shared" si="130"/>
        <v>0</v>
      </c>
      <c r="BP1374" s="21">
        <f t="shared" si="131"/>
        <v>0</v>
      </c>
    </row>
    <row r="1375" spans="1:68" x14ac:dyDescent="0.2">
      <c r="A1375">
        <v>1371</v>
      </c>
      <c r="B1375" s="33">
        <f>'Main Data'!C1375</f>
        <v>43415</v>
      </c>
      <c r="C1375">
        <f>'Main Data'!D1375</f>
        <v>196</v>
      </c>
      <c r="D1375" s="26">
        <f>'Main Data'!E1375</f>
        <v>28000</v>
      </c>
      <c r="E1375" s="26">
        <f>'Main Data'!F1375</f>
        <v>35000</v>
      </c>
      <c r="F1375" s="34">
        <f t="shared" si="126"/>
        <v>10.239959789157341</v>
      </c>
      <c r="G1375">
        <f>IF('Main Data'!H1375="AP",1,0)</f>
        <v>0</v>
      </c>
      <c r="H1375">
        <f>IF('Main Data'!H1375="Blancpain",1,0)</f>
        <v>0</v>
      </c>
      <c r="I1375">
        <f>IF('Main Data'!H1375="Breguet",1,0)</f>
        <v>0</v>
      </c>
      <c r="J1375">
        <f>IF('Main Data'!H1375="Breitling",1,0)</f>
        <v>0</v>
      </c>
      <c r="K1375">
        <f>IF('Main Data'!H1375="Cartier",1,0)</f>
        <v>0</v>
      </c>
      <c r="L1375">
        <f>IF('Main Data'!H1375="Gallet",1,0)</f>
        <v>0</v>
      </c>
      <c r="M1375">
        <f>IF('Main Data'!H1375="Girard Perregaux",1,0)</f>
        <v>0</v>
      </c>
      <c r="N1375">
        <f>IF('Main Data'!H1375="Gubelin",1,0)</f>
        <v>0</v>
      </c>
      <c r="O1375">
        <f>IF('Main Data'!H1375="Heuer",1,0)</f>
        <v>0</v>
      </c>
      <c r="P1375">
        <f>IF('Main Data'!H1375="IWC",1,0)</f>
        <v>0</v>
      </c>
      <c r="Q1375">
        <f>IF('Main Data'!H1375="JLC",1,0)</f>
        <v>0</v>
      </c>
      <c r="R1375">
        <f>IF('Main Data'!H1375="Longines",1,0)</f>
        <v>0</v>
      </c>
      <c r="S1375">
        <f>IF('Main Data'!H1375="Movado",1,0)</f>
        <v>0</v>
      </c>
      <c r="T1375">
        <f>IF('Main Data'!H1375="Omega",1,0)</f>
        <v>0</v>
      </c>
      <c r="U1375">
        <f>IF('Main Data'!H1375="Panerai",1,0)</f>
        <v>0</v>
      </c>
      <c r="V1375">
        <f>IF('Main Data'!H1375="Patek",1,0)</f>
        <v>0</v>
      </c>
      <c r="W1375">
        <f>IF('Main Data'!H1375="Rolex",1,0)</f>
        <v>1</v>
      </c>
      <c r="X1375">
        <f>IF('Main Data'!H1375="Tudor",1,0)</f>
        <v>0</v>
      </c>
      <c r="Y1375">
        <f>IF('Main Data'!H1375="Ulysse Nardin",1,0)</f>
        <v>0</v>
      </c>
      <c r="Z1375">
        <f>IF('Main Data'!H1375="Universal Geneve",1,0)</f>
        <v>0</v>
      </c>
      <c r="AA1375">
        <f>IF('Main Data'!H1375="Vacheron",1,0)</f>
        <v>0</v>
      </c>
      <c r="AB1375">
        <f>IF('Main Data'!H1375="Zenith",1,0)</f>
        <v>0</v>
      </c>
      <c r="AC1375">
        <f>IF('Main Data'!J1375="Stainless Steel",1,0)</f>
        <v>0</v>
      </c>
      <c r="AD1375">
        <f>IF('Main Data'!J1375="Two-tone",1,0)</f>
        <v>0</v>
      </c>
      <c r="AE1375">
        <f>IF(OR('Main Data'!J1375="YG 18K",'Main Data'!J1375="YG &lt;18K",'Main Data'!J1375="PG 18K",'Main Data'!J1375="PG &lt;18K",'Main Data'!J1375="WG 18K",'Main Data'!J1375="Mixes of 18K",'Main Data'!J1375="Mixes &lt;18K"),1,0)</f>
        <v>1</v>
      </c>
      <c r="AF1375">
        <f>IF('Main Data'!J1375="Platinum",1,0)</f>
        <v>0</v>
      </c>
      <c r="AG1375">
        <f>IF(OR('Main Data'!J1375="PVD",'Main Data'!J1375="Gold Plate",'Main Data'!J1375="Other"),1,0)</f>
        <v>0</v>
      </c>
      <c r="AH1375">
        <f>IF('Main Data'!N1375="Stainless Steel",1,0)</f>
        <v>0</v>
      </c>
      <c r="AI1375">
        <f>IF('Main Data'!N1375="Leather",1,0)</f>
        <v>0</v>
      </c>
      <c r="AJ1375">
        <f>IF('Main Data'!N1375="Two-tone",1,0)</f>
        <v>0</v>
      </c>
      <c r="AK1375">
        <f>IF(OR('Main Data'!N1375="YG 18K",'Main Data'!N1375="PG 18K",'Main Data'!N1375="WG 18K",'Main Data'!N1375="Mixes of 18K"),1,0)</f>
        <v>1</v>
      </c>
      <c r="AL1375">
        <f>IF(OR(,'Main Data'!N1375="PVD",'Main Data'!N1375="Gold plate"),1,0)</f>
        <v>0</v>
      </c>
      <c r="AM1375">
        <f>IF(OR('Main Data'!AV1375="Yes",'Main Data'!AW1375="Yes",'Main Data'!AU1375="Yes"),1,0)</f>
        <v>0</v>
      </c>
      <c r="AN1375">
        <f>IF(OR(ISTEXT('Main Data'!AX1375), ISTEXT('Main Data'!AY1375)),1,0)</f>
        <v>0</v>
      </c>
      <c r="AO1375">
        <f>IF('Main Data'!AZ1375="Yes",1,0)</f>
        <v>0</v>
      </c>
      <c r="AP1375">
        <f>IF('Main Data'!BA1375="Yes",1,0)</f>
        <v>0</v>
      </c>
      <c r="AQ1375">
        <f>IF('Main Data'!BD1375="Yes",1,0)</f>
        <v>0</v>
      </c>
      <c r="AR1375">
        <f>IF('Main Data'!BE1375="A",1,0)</f>
        <v>0</v>
      </c>
      <c r="AS1375">
        <f>IF('Main Data'!BE1375="AA",1,0)</f>
        <v>0</v>
      </c>
      <c r="AT1375">
        <f>IF('Main Data'!BE1375="AAA",1,0)</f>
        <v>0</v>
      </c>
      <c r="AU1375">
        <f>IF('Main Data'!BE1375="AAAA",1,0)</f>
        <v>1</v>
      </c>
      <c r="AV1375">
        <f>IF('Main Data'!P1375="Yes",1,0)</f>
        <v>0</v>
      </c>
      <c r="AW1375">
        <f>IF('Main Data'!AP1375="Yes",1,0)</f>
        <v>0</v>
      </c>
      <c r="AX1375">
        <f>IF(OR('Main Data'!V1375="Yes", 'Main Data'!W1375="Yes",'Main Data'!X1375="Yes"),1,0)</f>
        <v>1</v>
      </c>
      <c r="AY1375">
        <f>IF(OR('Main Data'!Y1375="Yes",'Main Data'!Z1375="Yes"),1,0)</f>
        <v>0</v>
      </c>
      <c r="AZ1375">
        <f>IF('Main Data'!AR1375="Yes",1,0)</f>
        <v>0</v>
      </c>
      <c r="BA1375">
        <f>IF('Main Data'!AS1375="Yes",1,0)</f>
        <v>0</v>
      </c>
      <c r="BB1375">
        <f>IF('Main Data'!AG1375="Yes",1,0)</f>
        <v>0</v>
      </c>
      <c r="BC1375">
        <f>IF('Main Data'!AB1375="Yes",1,0)</f>
        <v>0</v>
      </c>
      <c r="BD1375">
        <f>IF('Main Data'!AA1375="Yes",1,0)</f>
        <v>0</v>
      </c>
      <c r="BE1375">
        <f>IF('Main Data'!AC1375="Yes",1,0)</f>
        <v>0</v>
      </c>
      <c r="BF1375">
        <f>IF('Main Data'!AF1375="Yes",1,0)</f>
        <v>0</v>
      </c>
      <c r="BG1375">
        <f>IF(OR('Main Data'!AI1375="Yes",'Main Data'!AL1375="Yes"),1,0)</f>
        <v>0</v>
      </c>
      <c r="BH1375">
        <f>IF('Main Data'!AJ1375="Yes",1,0)</f>
        <v>0</v>
      </c>
      <c r="BI1375">
        <f>IF('Main Data'!AK1375="Yes",1,0)</f>
        <v>0</v>
      </c>
      <c r="BJ1375">
        <f>IF('Main Data'!AM1375="Yes",1,0)</f>
        <v>0</v>
      </c>
      <c r="BK1375">
        <f>IF('Main Data'!AQ1375="Yes",1,0)</f>
        <v>0</v>
      </c>
      <c r="BL1375" s="21">
        <f t="shared" si="127"/>
        <v>1</v>
      </c>
      <c r="BM1375" s="21">
        <f t="shared" si="128"/>
        <v>0</v>
      </c>
      <c r="BN1375" s="21">
        <f t="shared" si="129"/>
        <v>0</v>
      </c>
      <c r="BO1375" s="21">
        <f t="shared" si="130"/>
        <v>0</v>
      </c>
      <c r="BP1375" s="21">
        <f t="shared" si="131"/>
        <v>0</v>
      </c>
    </row>
    <row r="1376" spans="1:68" x14ac:dyDescent="0.2">
      <c r="A1376">
        <v>1372</v>
      </c>
      <c r="B1376" s="33">
        <f>'Main Data'!C1376</f>
        <v>43415</v>
      </c>
      <c r="C1376">
        <f>'Main Data'!D1376</f>
        <v>197</v>
      </c>
      <c r="D1376" s="26">
        <f>'Main Data'!E1376</f>
        <v>28000</v>
      </c>
      <c r="E1376" s="26">
        <f>'Main Data'!F1376</f>
        <v>35000</v>
      </c>
      <c r="F1376" s="34">
        <f t="shared" si="126"/>
        <v>10.239959789157341</v>
      </c>
      <c r="G1376">
        <f>IF('Main Data'!H1376="AP",1,0)</f>
        <v>0</v>
      </c>
      <c r="H1376">
        <f>IF('Main Data'!H1376="Blancpain",1,0)</f>
        <v>0</v>
      </c>
      <c r="I1376">
        <f>IF('Main Data'!H1376="Breguet",1,0)</f>
        <v>0</v>
      </c>
      <c r="J1376">
        <f>IF('Main Data'!H1376="Breitling",1,0)</f>
        <v>0</v>
      </c>
      <c r="K1376">
        <f>IF('Main Data'!H1376="Cartier",1,0)</f>
        <v>0</v>
      </c>
      <c r="L1376">
        <f>IF('Main Data'!H1376="Gallet",1,0)</f>
        <v>0</v>
      </c>
      <c r="M1376">
        <f>IF('Main Data'!H1376="Girard Perregaux",1,0)</f>
        <v>0</v>
      </c>
      <c r="N1376">
        <f>IF('Main Data'!H1376="Gubelin",1,0)</f>
        <v>0</v>
      </c>
      <c r="O1376">
        <f>IF('Main Data'!H1376="Heuer",1,0)</f>
        <v>0</v>
      </c>
      <c r="P1376">
        <f>IF('Main Data'!H1376="IWC",1,0)</f>
        <v>0</v>
      </c>
      <c r="Q1376">
        <f>IF('Main Data'!H1376="JLC",1,0)</f>
        <v>0</v>
      </c>
      <c r="R1376">
        <f>IF('Main Data'!H1376="Longines",1,0)</f>
        <v>0</v>
      </c>
      <c r="S1376">
        <f>IF('Main Data'!H1376="Movado",1,0)</f>
        <v>0</v>
      </c>
      <c r="T1376">
        <f>IF('Main Data'!H1376="Omega",1,0)</f>
        <v>0</v>
      </c>
      <c r="U1376">
        <f>IF('Main Data'!H1376="Panerai",1,0)</f>
        <v>0</v>
      </c>
      <c r="V1376">
        <f>IF('Main Data'!H1376="Patek",1,0)</f>
        <v>0</v>
      </c>
      <c r="W1376">
        <f>IF('Main Data'!H1376="Rolex",1,0)</f>
        <v>1</v>
      </c>
      <c r="X1376">
        <f>IF('Main Data'!H1376="Tudor",1,0)</f>
        <v>0</v>
      </c>
      <c r="Y1376">
        <f>IF('Main Data'!H1376="Ulysse Nardin",1,0)</f>
        <v>0</v>
      </c>
      <c r="Z1376">
        <f>IF('Main Data'!H1376="Universal Geneve",1,0)</f>
        <v>0</v>
      </c>
      <c r="AA1376">
        <f>IF('Main Data'!H1376="Vacheron",1,0)</f>
        <v>0</v>
      </c>
      <c r="AB1376">
        <f>IF('Main Data'!H1376="Zenith",1,0)</f>
        <v>0</v>
      </c>
      <c r="AC1376">
        <f>IF('Main Data'!J1376="Stainless Steel",1,0)</f>
        <v>0</v>
      </c>
      <c r="AD1376">
        <f>IF('Main Data'!J1376="Two-tone",1,0)</f>
        <v>0</v>
      </c>
      <c r="AE1376">
        <f>IF(OR('Main Data'!J1376="YG 18K",'Main Data'!J1376="YG &lt;18K",'Main Data'!J1376="PG 18K",'Main Data'!J1376="PG &lt;18K",'Main Data'!J1376="WG 18K",'Main Data'!J1376="Mixes of 18K",'Main Data'!J1376="Mixes &lt;18K"),1,0)</f>
        <v>1</v>
      </c>
      <c r="AF1376">
        <f>IF('Main Data'!J1376="Platinum",1,0)</f>
        <v>0</v>
      </c>
      <c r="AG1376">
        <f>IF(OR('Main Data'!J1376="PVD",'Main Data'!J1376="Gold Plate",'Main Data'!J1376="Other"),1,0)</f>
        <v>0</v>
      </c>
      <c r="AH1376">
        <f>IF('Main Data'!N1376="Stainless Steel",1,0)</f>
        <v>0</v>
      </c>
      <c r="AI1376">
        <f>IF('Main Data'!N1376="Leather",1,0)</f>
        <v>0</v>
      </c>
      <c r="AJ1376">
        <f>IF('Main Data'!N1376="Two-tone",1,0)</f>
        <v>0</v>
      </c>
      <c r="AK1376">
        <f>IF(OR('Main Data'!N1376="YG 18K",'Main Data'!N1376="PG 18K",'Main Data'!N1376="WG 18K",'Main Data'!N1376="Mixes of 18K"),1,0)</f>
        <v>1</v>
      </c>
      <c r="AL1376">
        <f>IF(OR(,'Main Data'!N1376="PVD",'Main Data'!N1376="Gold plate"),1,0)</f>
        <v>0</v>
      </c>
      <c r="AM1376">
        <f>IF(OR('Main Data'!AV1376="Yes",'Main Data'!AW1376="Yes",'Main Data'!AU1376="Yes"),1,0)</f>
        <v>0</v>
      </c>
      <c r="AN1376">
        <f>IF(OR(ISTEXT('Main Data'!AX1376), ISTEXT('Main Data'!AY1376)),1,0)</f>
        <v>1</v>
      </c>
      <c r="AO1376">
        <f>IF('Main Data'!AZ1376="Yes",1,0)</f>
        <v>0</v>
      </c>
      <c r="AP1376">
        <f>IF('Main Data'!BA1376="Yes",1,0)</f>
        <v>0</v>
      </c>
      <c r="AQ1376">
        <f>IF('Main Data'!BD1376="Yes",1,0)</f>
        <v>0</v>
      </c>
      <c r="AR1376">
        <f>IF('Main Data'!BE1376="A",1,0)</f>
        <v>0</v>
      </c>
      <c r="AS1376">
        <f>IF('Main Data'!BE1376="AA",1,0)</f>
        <v>0</v>
      </c>
      <c r="AT1376">
        <f>IF('Main Data'!BE1376="AAA",1,0)</f>
        <v>0</v>
      </c>
      <c r="AU1376">
        <f>IF('Main Data'!BE1376="AAAA",1,0)</f>
        <v>1</v>
      </c>
      <c r="AV1376">
        <f>IF('Main Data'!P1376="Yes",1,0)</f>
        <v>0</v>
      </c>
      <c r="AW1376">
        <f>IF('Main Data'!AP1376="Yes",1,0)</f>
        <v>0</v>
      </c>
      <c r="AX1376">
        <f>IF(OR('Main Data'!V1376="Yes", 'Main Data'!W1376="Yes",'Main Data'!X1376="Yes"),1,0)</f>
        <v>1</v>
      </c>
      <c r="AY1376">
        <f>IF(OR('Main Data'!Y1376="Yes",'Main Data'!Z1376="Yes"),1,0)</f>
        <v>0</v>
      </c>
      <c r="AZ1376">
        <f>IF('Main Data'!AR1376="Yes",1,0)</f>
        <v>0</v>
      </c>
      <c r="BA1376">
        <f>IF('Main Data'!AS1376="Yes",1,0)</f>
        <v>0</v>
      </c>
      <c r="BB1376">
        <f>IF('Main Data'!AG1376="Yes",1,0)</f>
        <v>0</v>
      </c>
      <c r="BC1376">
        <f>IF('Main Data'!AB1376="Yes",1,0)</f>
        <v>0</v>
      </c>
      <c r="BD1376">
        <f>IF('Main Data'!AA1376="Yes",1,0)</f>
        <v>0</v>
      </c>
      <c r="BE1376">
        <f>IF('Main Data'!AC1376="Yes",1,0)</f>
        <v>0</v>
      </c>
      <c r="BF1376">
        <f>IF('Main Data'!AF1376="Yes",1,0)</f>
        <v>0</v>
      </c>
      <c r="BG1376">
        <f>IF(OR('Main Data'!AI1376="Yes",'Main Data'!AL1376="Yes"),1,0)</f>
        <v>0</v>
      </c>
      <c r="BH1376">
        <f>IF('Main Data'!AJ1376="Yes",1,0)</f>
        <v>0</v>
      </c>
      <c r="BI1376">
        <f>IF('Main Data'!AK1376="Yes",1,0)</f>
        <v>0</v>
      </c>
      <c r="BJ1376">
        <f>IF('Main Data'!AM1376="Yes",1,0)</f>
        <v>0</v>
      </c>
      <c r="BK1376">
        <f>IF('Main Data'!AQ1376="Yes",1,0)</f>
        <v>0</v>
      </c>
      <c r="BL1376" s="21">
        <f t="shared" si="127"/>
        <v>1</v>
      </c>
      <c r="BM1376" s="21">
        <f t="shared" si="128"/>
        <v>0</v>
      </c>
      <c r="BN1376" s="21">
        <f t="shared" si="129"/>
        <v>0</v>
      </c>
      <c r="BO1376" s="21">
        <f t="shared" si="130"/>
        <v>0</v>
      </c>
      <c r="BP1376" s="21">
        <f t="shared" si="131"/>
        <v>0</v>
      </c>
    </row>
    <row r="1377" spans="1:68" x14ac:dyDescent="0.2">
      <c r="A1377">
        <v>1373</v>
      </c>
      <c r="B1377" s="33">
        <f>'Main Data'!C1377</f>
        <v>43415</v>
      </c>
      <c r="C1377">
        <f>'Main Data'!D1377</f>
        <v>198</v>
      </c>
      <c r="D1377" s="26">
        <f>'Main Data'!E1377</f>
        <v>10000</v>
      </c>
      <c r="E1377" s="26">
        <f>'Main Data'!F1377</f>
        <v>12500</v>
      </c>
      <c r="F1377" s="34">
        <f t="shared" si="126"/>
        <v>9.2103403719761836</v>
      </c>
      <c r="G1377">
        <f>IF('Main Data'!H1377="AP",1,0)</f>
        <v>0</v>
      </c>
      <c r="H1377">
        <f>IF('Main Data'!H1377="Blancpain",1,0)</f>
        <v>0</v>
      </c>
      <c r="I1377">
        <f>IF('Main Data'!H1377="Breguet",1,0)</f>
        <v>0</v>
      </c>
      <c r="J1377">
        <f>IF('Main Data'!H1377="Breitling",1,0)</f>
        <v>0</v>
      </c>
      <c r="K1377">
        <f>IF('Main Data'!H1377="Cartier",1,0)</f>
        <v>0</v>
      </c>
      <c r="L1377">
        <f>IF('Main Data'!H1377="Gallet",1,0)</f>
        <v>0</v>
      </c>
      <c r="M1377">
        <f>IF('Main Data'!H1377="Girard Perregaux",1,0)</f>
        <v>0</v>
      </c>
      <c r="N1377">
        <f>IF('Main Data'!H1377="Gubelin",1,0)</f>
        <v>0</v>
      </c>
      <c r="O1377">
        <f>IF('Main Data'!H1377="Heuer",1,0)</f>
        <v>0</v>
      </c>
      <c r="P1377">
        <f>IF('Main Data'!H1377="IWC",1,0)</f>
        <v>0</v>
      </c>
      <c r="Q1377">
        <f>IF('Main Data'!H1377="JLC",1,0)</f>
        <v>0</v>
      </c>
      <c r="R1377">
        <f>IF('Main Data'!H1377="Longines",1,0)</f>
        <v>0</v>
      </c>
      <c r="S1377">
        <f>IF('Main Data'!H1377="Movado",1,0)</f>
        <v>0</v>
      </c>
      <c r="T1377">
        <f>IF('Main Data'!H1377="Omega",1,0)</f>
        <v>0</v>
      </c>
      <c r="U1377">
        <f>IF('Main Data'!H1377="Panerai",1,0)</f>
        <v>0</v>
      </c>
      <c r="V1377">
        <f>IF('Main Data'!H1377="Patek",1,0)</f>
        <v>0</v>
      </c>
      <c r="W1377">
        <f>IF('Main Data'!H1377="Rolex",1,0)</f>
        <v>1</v>
      </c>
      <c r="X1377">
        <f>IF('Main Data'!H1377="Tudor",1,0)</f>
        <v>0</v>
      </c>
      <c r="Y1377">
        <f>IF('Main Data'!H1377="Ulysse Nardin",1,0)</f>
        <v>0</v>
      </c>
      <c r="Z1377">
        <f>IF('Main Data'!H1377="Universal Geneve",1,0)</f>
        <v>0</v>
      </c>
      <c r="AA1377">
        <f>IF('Main Data'!H1377="Vacheron",1,0)</f>
        <v>0</v>
      </c>
      <c r="AB1377">
        <f>IF('Main Data'!H1377="Zenith",1,0)</f>
        <v>0</v>
      </c>
      <c r="AC1377">
        <f>IF('Main Data'!J1377="Stainless Steel",1,0)</f>
        <v>1</v>
      </c>
      <c r="AD1377">
        <f>IF('Main Data'!J1377="Two-tone",1,0)</f>
        <v>0</v>
      </c>
      <c r="AE1377">
        <f>IF(OR('Main Data'!J1377="YG 18K",'Main Data'!J1377="YG &lt;18K",'Main Data'!J1377="PG 18K",'Main Data'!J1377="PG &lt;18K",'Main Data'!J1377="WG 18K",'Main Data'!J1377="Mixes of 18K",'Main Data'!J1377="Mixes &lt;18K"),1,0)</f>
        <v>0</v>
      </c>
      <c r="AF1377">
        <f>IF('Main Data'!J1377="Platinum",1,0)</f>
        <v>0</v>
      </c>
      <c r="AG1377">
        <f>IF(OR('Main Data'!J1377="PVD",'Main Data'!J1377="Gold Plate",'Main Data'!J1377="Other"),1,0)</f>
        <v>0</v>
      </c>
      <c r="AH1377">
        <f>IF('Main Data'!N1377="Stainless Steel",1,0)</f>
        <v>1</v>
      </c>
      <c r="AI1377">
        <f>IF('Main Data'!N1377="Leather",1,0)</f>
        <v>0</v>
      </c>
      <c r="AJ1377">
        <f>IF('Main Data'!N1377="Two-tone",1,0)</f>
        <v>0</v>
      </c>
      <c r="AK1377">
        <f>IF(OR('Main Data'!N1377="YG 18K",'Main Data'!N1377="PG 18K",'Main Data'!N1377="WG 18K",'Main Data'!N1377="Mixes of 18K"),1,0)</f>
        <v>0</v>
      </c>
      <c r="AL1377">
        <f>IF(OR(,'Main Data'!N1377="PVD",'Main Data'!N1377="Gold plate"),1,0)</f>
        <v>0</v>
      </c>
      <c r="AM1377">
        <f>IF(OR('Main Data'!AV1377="Yes",'Main Data'!AW1377="Yes",'Main Data'!AU1377="Yes"),1,0)</f>
        <v>0</v>
      </c>
      <c r="AN1377">
        <f>IF(OR(ISTEXT('Main Data'!AX1377), ISTEXT('Main Data'!AY1377)),1,0)</f>
        <v>0</v>
      </c>
      <c r="AO1377">
        <f>IF('Main Data'!AZ1377="Yes",1,0)</f>
        <v>0</v>
      </c>
      <c r="AP1377">
        <f>IF('Main Data'!BA1377="Yes",1,0)</f>
        <v>0</v>
      </c>
      <c r="AQ1377">
        <f>IF('Main Data'!BD1377="Yes",1,0)</f>
        <v>0</v>
      </c>
      <c r="AR1377">
        <f>IF('Main Data'!BE1377="A",1,0)</f>
        <v>0</v>
      </c>
      <c r="AS1377">
        <f>IF('Main Data'!BE1377="AA",1,0)</f>
        <v>0</v>
      </c>
      <c r="AT1377">
        <f>IF('Main Data'!BE1377="AAA",1,0)</f>
        <v>1</v>
      </c>
      <c r="AU1377">
        <f>IF('Main Data'!BE1377="AAAA",1,0)</f>
        <v>0</v>
      </c>
      <c r="AV1377">
        <f>IF('Main Data'!P1377="Yes",1,0)</f>
        <v>0</v>
      </c>
      <c r="AW1377">
        <f>IF('Main Data'!AP1377="Yes",1,0)</f>
        <v>0</v>
      </c>
      <c r="AX1377">
        <f>IF(OR('Main Data'!V1377="Yes", 'Main Data'!W1377="Yes",'Main Data'!X1377="Yes"),1,0)</f>
        <v>1</v>
      </c>
      <c r="AY1377">
        <f>IF(OR('Main Data'!Y1377="Yes",'Main Data'!Z1377="Yes"),1,0)</f>
        <v>0</v>
      </c>
      <c r="AZ1377">
        <f>IF('Main Data'!AR1377="Yes",1,0)</f>
        <v>0</v>
      </c>
      <c r="BA1377">
        <f>IF('Main Data'!AS1377="Yes",1,0)</f>
        <v>0</v>
      </c>
      <c r="BB1377">
        <f>IF('Main Data'!AG1377="Yes",1,0)</f>
        <v>0</v>
      </c>
      <c r="BC1377">
        <f>IF('Main Data'!AB1377="Yes",1,0)</f>
        <v>0</v>
      </c>
      <c r="BD1377">
        <f>IF('Main Data'!AA1377="Yes",1,0)</f>
        <v>0</v>
      </c>
      <c r="BE1377">
        <f>IF('Main Data'!AC1377="Yes",1,0)</f>
        <v>1</v>
      </c>
      <c r="BF1377">
        <f>IF('Main Data'!AF1377="Yes",1,0)</f>
        <v>0</v>
      </c>
      <c r="BG1377">
        <f>IF(OR('Main Data'!AI1377="Yes",'Main Data'!AL1377="Yes"),1,0)</f>
        <v>0</v>
      </c>
      <c r="BH1377">
        <f>IF('Main Data'!AJ1377="Yes",1,0)</f>
        <v>0</v>
      </c>
      <c r="BI1377">
        <f>IF('Main Data'!AK1377="Yes",1,0)</f>
        <v>0</v>
      </c>
      <c r="BJ1377">
        <f>IF('Main Data'!AM1377="Yes",1,0)</f>
        <v>0</v>
      </c>
      <c r="BK1377">
        <f>IF('Main Data'!AQ1377="Yes",1,0)</f>
        <v>0</v>
      </c>
      <c r="BL1377" s="21">
        <f t="shared" si="127"/>
        <v>1</v>
      </c>
      <c r="BM1377" s="21">
        <f t="shared" si="128"/>
        <v>0</v>
      </c>
      <c r="BN1377" s="21">
        <f t="shared" si="129"/>
        <v>0</v>
      </c>
      <c r="BO1377" s="21">
        <f t="shared" si="130"/>
        <v>0</v>
      </c>
      <c r="BP1377" s="21">
        <f t="shared" si="131"/>
        <v>0</v>
      </c>
    </row>
    <row r="1378" spans="1:68" x14ac:dyDescent="0.2">
      <c r="A1378">
        <v>1374</v>
      </c>
      <c r="B1378" s="33">
        <f>'Main Data'!C1378</f>
        <v>43415</v>
      </c>
      <c r="C1378">
        <f>'Main Data'!D1378</f>
        <v>199</v>
      </c>
      <c r="D1378" s="26">
        <f>'Main Data'!E1378</f>
        <v>12000</v>
      </c>
      <c r="E1378" s="26">
        <f>'Main Data'!F1378</f>
        <v>15000</v>
      </c>
      <c r="F1378" s="34">
        <f t="shared" si="126"/>
        <v>9.3926619287701367</v>
      </c>
      <c r="G1378">
        <f>IF('Main Data'!H1378="AP",1,0)</f>
        <v>0</v>
      </c>
      <c r="H1378">
        <f>IF('Main Data'!H1378="Blancpain",1,0)</f>
        <v>0</v>
      </c>
      <c r="I1378">
        <f>IF('Main Data'!H1378="Breguet",1,0)</f>
        <v>0</v>
      </c>
      <c r="J1378">
        <f>IF('Main Data'!H1378="Breitling",1,0)</f>
        <v>0</v>
      </c>
      <c r="K1378">
        <f>IF('Main Data'!H1378="Cartier",1,0)</f>
        <v>0</v>
      </c>
      <c r="L1378">
        <f>IF('Main Data'!H1378="Gallet",1,0)</f>
        <v>0</v>
      </c>
      <c r="M1378">
        <f>IF('Main Data'!H1378="Girard Perregaux",1,0)</f>
        <v>0</v>
      </c>
      <c r="N1378">
        <f>IF('Main Data'!H1378="Gubelin",1,0)</f>
        <v>0</v>
      </c>
      <c r="O1378">
        <f>IF('Main Data'!H1378="Heuer",1,0)</f>
        <v>0</v>
      </c>
      <c r="P1378">
        <f>IF('Main Data'!H1378="IWC",1,0)</f>
        <v>0</v>
      </c>
      <c r="Q1378">
        <f>IF('Main Data'!H1378="JLC",1,0)</f>
        <v>0</v>
      </c>
      <c r="R1378">
        <f>IF('Main Data'!H1378="Longines",1,0)</f>
        <v>0</v>
      </c>
      <c r="S1378">
        <f>IF('Main Data'!H1378="Movado",1,0)</f>
        <v>0</v>
      </c>
      <c r="T1378">
        <f>IF('Main Data'!H1378="Omega",1,0)</f>
        <v>0</v>
      </c>
      <c r="U1378">
        <f>IF('Main Data'!H1378="Panerai",1,0)</f>
        <v>0</v>
      </c>
      <c r="V1378">
        <f>IF('Main Data'!H1378="Patek",1,0)</f>
        <v>0</v>
      </c>
      <c r="W1378">
        <f>IF('Main Data'!H1378="Rolex",1,0)</f>
        <v>1</v>
      </c>
      <c r="X1378">
        <f>IF('Main Data'!H1378="Tudor",1,0)</f>
        <v>0</v>
      </c>
      <c r="Y1378">
        <f>IF('Main Data'!H1378="Ulysse Nardin",1,0)</f>
        <v>0</v>
      </c>
      <c r="Z1378">
        <f>IF('Main Data'!H1378="Universal Geneve",1,0)</f>
        <v>0</v>
      </c>
      <c r="AA1378">
        <f>IF('Main Data'!H1378="Vacheron",1,0)</f>
        <v>0</v>
      </c>
      <c r="AB1378">
        <f>IF('Main Data'!H1378="Zenith",1,0)</f>
        <v>0</v>
      </c>
      <c r="AC1378">
        <f>IF('Main Data'!J1378="Stainless Steel",1,0)</f>
        <v>1</v>
      </c>
      <c r="AD1378">
        <f>IF('Main Data'!J1378="Two-tone",1,0)</f>
        <v>0</v>
      </c>
      <c r="AE1378">
        <f>IF(OR('Main Data'!J1378="YG 18K",'Main Data'!J1378="YG &lt;18K",'Main Data'!J1378="PG 18K",'Main Data'!J1378="PG &lt;18K",'Main Data'!J1378="WG 18K",'Main Data'!J1378="Mixes of 18K",'Main Data'!J1378="Mixes &lt;18K"),1,0)</f>
        <v>0</v>
      </c>
      <c r="AF1378">
        <f>IF('Main Data'!J1378="Platinum",1,0)</f>
        <v>0</v>
      </c>
      <c r="AG1378">
        <f>IF(OR('Main Data'!J1378="PVD",'Main Data'!J1378="Gold Plate",'Main Data'!J1378="Other"),1,0)</f>
        <v>0</v>
      </c>
      <c r="AH1378">
        <f>IF('Main Data'!N1378="Stainless Steel",1,0)</f>
        <v>1</v>
      </c>
      <c r="AI1378">
        <f>IF('Main Data'!N1378="Leather",1,0)</f>
        <v>0</v>
      </c>
      <c r="AJ1378">
        <f>IF('Main Data'!N1378="Two-tone",1,0)</f>
        <v>0</v>
      </c>
      <c r="AK1378">
        <f>IF(OR('Main Data'!N1378="YG 18K",'Main Data'!N1378="PG 18K",'Main Data'!N1378="WG 18K",'Main Data'!N1378="Mixes of 18K"),1,0)</f>
        <v>0</v>
      </c>
      <c r="AL1378">
        <f>IF(OR(,'Main Data'!N1378="PVD",'Main Data'!N1378="Gold plate"),1,0)</f>
        <v>0</v>
      </c>
      <c r="AM1378">
        <f>IF(OR('Main Data'!AV1378="Yes",'Main Data'!AW1378="Yes",'Main Data'!AU1378="Yes"),1,0)</f>
        <v>0</v>
      </c>
      <c r="AN1378">
        <f>IF(OR(ISTEXT('Main Data'!AX1378), ISTEXT('Main Data'!AY1378)),1,0)</f>
        <v>0</v>
      </c>
      <c r="AO1378">
        <f>IF('Main Data'!AZ1378="Yes",1,0)</f>
        <v>0</v>
      </c>
      <c r="AP1378">
        <f>IF('Main Data'!BA1378="Yes",1,0)</f>
        <v>0</v>
      </c>
      <c r="AQ1378">
        <f>IF('Main Data'!BD1378="Yes",1,0)</f>
        <v>0</v>
      </c>
      <c r="AR1378">
        <f>IF('Main Data'!BE1378="A",1,0)</f>
        <v>0</v>
      </c>
      <c r="AS1378">
        <f>IF('Main Data'!BE1378="AA",1,0)</f>
        <v>0</v>
      </c>
      <c r="AT1378">
        <f>IF('Main Data'!BE1378="AAA",1,0)</f>
        <v>1</v>
      </c>
      <c r="AU1378">
        <f>IF('Main Data'!BE1378="AAAA",1,0)</f>
        <v>0</v>
      </c>
      <c r="AV1378">
        <f>IF('Main Data'!P1378="Yes",1,0)</f>
        <v>0</v>
      </c>
      <c r="AW1378">
        <f>IF('Main Data'!AP1378="Yes",1,0)</f>
        <v>0</v>
      </c>
      <c r="AX1378">
        <f>IF(OR('Main Data'!V1378="Yes", 'Main Data'!W1378="Yes",'Main Data'!X1378="Yes"),1,0)</f>
        <v>1</v>
      </c>
      <c r="AY1378">
        <f>IF(OR('Main Data'!Y1378="Yes",'Main Data'!Z1378="Yes"),1,0)</f>
        <v>0</v>
      </c>
      <c r="AZ1378">
        <f>IF('Main Data'!AR1378="Yes",1,0)</f>
        <v>0</v>
      </c>
      <c r="BA1378">
        <f>IF('Main Data'!AS1378="Yes",1,0)</f>
        <v>0</v>
      </c>
      <c r="BB1378">
        <f>IF('Main Data'!AG1378="Yes",1,0)</f>
        <v>0</v>
      </c>
      <c r="BC1378">
        <f>IF('Main Data'!AB1378="Yes",1,0)</f>
        <v>0</v>
      </c>
      <c r="BD1378">
        <f>IF('Main Data'!AA1378="Yes",1,0)</f>
        <v>0</v>
      </c>
      <c r="BE1378">
        <f>IF('Main Data'!AC1378="Yes",1,0)</f>
        <v>1</v>
      </c>
      <c r="BF1378">
        <f>IF('Main Data'!AF1378="Yes",1,0)</f>
        <v>0</v>
      </c>
      <c r="BG1378">
        <f>IF(OR('Main Data'!AI1378="Yes",'Main Data'!AL1378="Yes"),1,0)</f>
        <v>0</v>
      </c>
      <c r="BH1378">
        <f>IF('Main Data'!AJ1378="Yes",1,0)</f>
        <v>0</v>
      </c>
      <c r="BI1378">
        <f>IF('Main Data'!AK1378="Yes",1,0)</f>
        <v>0</v>
      </c>
      <c r="BJ1378">
        <f>IF('Main Data'!AM1378="Yes",1,0)</f>
        <v>0</v>
      </c>
      <c r="BK1378">
        <f>IF('Main Data'!AQ1378="Yes",1,0)</f>
        <v>0</v>
      </c>
      <c r="BL1378" s="21">
        <f t="shared" si="127"/>
        <v>1</v>
      </c>
      <c r="BM1378" s="21">
        <f t="shared" si="128"/>
        <v>0</v>
      </c>
      <c r="BN1378" s="21">
        <f t="shared" si="129"/>
        <v>0</v>
      </c>
      <c r="BO1378" s="21">
        <f t="shared" si="130"/>
        <v>0</v>
      </c>
      <c r="BP1378" s="21">
        <f t="shared" si="131"/>
        <v>0</v>
      </c>
    </row>
    <row r="1379" spans="1:68" x14ac:dyDescent="0.2">
      <c r="A1379">
        <v>1375</v>
      </c>
      <c r="B1379" s="33">
        <f>'Main Data'!C1379</f>
        <v>43415</v>
      </c>
      <c r="C1379">
        <f>'Main Data'!D1379</f>
        <v>202</v>
      </c>
      <c r="D1379" s="26">
        <f>'Main Data'!E1379</f>
        <v>10000</v>
      </c>
      <c r="E1379" s="26">
        <f>'Main Data'!F1379</f>
        <v>12500</v>
      </c>
      <c r="F1379" s="34">
        <f t="shared" si="126"/>
        <v>9.2103403719761836</v>
      </c>
      <c r="G1379">
        <f>IF('Main Data'!H1379="AP",1,0)</f>
        <v>0</v>
      </c>
      <c r="H1379">
        <f>IF('Main Data'!H1379="Blancpain",1,0)</f>
        <v>0</v>
      </c>
      <c r="I1379">
        <f>IF('Main Data'!H1379="Breguet",1,0)</f>
        <v>0</v>
      </c>
      <c r="J1379">
        <f>IF('Main Data'!H1379="Breitling",1,0)</f>
        <v>0</v>
      </c>
      <c r="K1379">
        <f>IF('Main Data'!H1379="Cartier",1,0)</f>
        <v>0</v>
      </c>
      <c r="L1379">
        <f>IF('Main Data'!H1379="Gallet",1,0)</f>
        <v>0</v>
      </c>
      <c r="M1379">
        <f>IF('Main Data'!H1379="Girard Perregaux",1,0)</f>
        <v>0</v>
      </c>
      <c r="N1379">
        <f>IF('Main Data'!H1379="Gubelin",1,0)</f>
        <v>0</v>
      </c>
      <c r="O1379">
        <f>IF('Main Data'!H1379="Heuer",1,0)</f>
        <v>0</v>
      </c>
      <c r="P1379">
        <f>IF('Main Data'!H1379="IWC",1,0)</f>
        <v>0</v>
      </c>
      <c r="Q1379">
        <f>IF('Main Data'!H1379="JLC",1,0)</f>
        <v>0</v>
      </c>
      <c r="R1379">
        <f>IF('Main Data'!H1379="Longines",1,0)</f>
        <v>0</v>
      </c>
      <c r="S1379">
        <f>IF('Main Data'!H1379="Movado",1,0)</f>
        <v>0</v>
      </c>
      <c r="T1379">
        <f>IF('Main Data'!H1379="Omega",1,0)</f>
        <v>0</v>
      </c>
      <c r="U1379">
        <f>IF('Main Data'!H1379="Panerai",1,0)</f>
        <v>0</v>
      </c>
      <c r="V1379">
        <f>IF('Main Data'!H1379="Patek",1,0)</f>
        <v>0</v>
      </c>
      <c r="W1379">
        <f>IF('Main Data'!H1379="Rolex",1,0)</f>
        <v>1</v>
      </c>
      <c r="X1379">
        <f>IF('Main Data'!H1379="Tudor",1,0)</f>
        <v>0</v>
      </c>
      <c r="Y1379">
        <f>IF('Main Data'!H1379="Ulysse Nardin",1,0)</f>
        <v>0</v>
      </c>
      <c r="Z1379">
        <f>IF('Main Data'!H1379="Universal Geneve",1,0)</f>
        <v>0</v>
      </c>
      <c r="AA1379">
        <f>IF('Main Data'!H1379="Vacheron",1,0)</f>
        <v>0</v>
      </c>
      <c r="AB1379">
        <f>IF('Main Data'!H1379="Zenith",1,0)</f>
        <v>0</v>
      </c>
      <c r="AC1379">
        <f>IF('Main Data'!J1379="Stainless Steel",1,0)</f>
        <v>1</v>
      </c>
      <c r="AD1379">
        <f>IF('Main Data'!J1379="Two-tone",1,0)</f>
        <v>0</v>
      </c>
      <c r="AE1379">
        <f>IF(OR('Main Data'!J1379="YG 18K",'Main Data'!J1379="YG &lt;18K",'Main Data'!J1379="PG 18K",'Main Data'!J1379="PG &lt;18K",'Main Data'!J1379="WG 18K",'Main Data'!J1379="Mixes of 18K",'Main Data'!J1379="Mixes &lt;18K"),1,0)</f>
        <v>0</v>
      </c>
      <c r="AF1379">
        <f>IF('Main Data'!J1379="Platinum",1,0)</f>
        <v>0</v>
      </c>
      <c r="AG1379">
        <f>IF(OR('Main Data'!J1379="PVD",'Main Data'!J1379="Gold Plate",'Main Data'!J1379="Other"),1,0)</f>
        <v>0</v>
      </c>
      <c r="AH1379">
        <f>IF('Main Data'!N1379="Stainless Steel",1,0)</f>
        <v>1</v>
      </c>
      <c r="AI1379">
        <f>IF('Main Data'!N1379="Leather",1,0)</f>
        <v>0</v>
      </c>
      <c r="AJ1379">
        <f>IF('Main Data'!N1379="Two-tone",1,0)</f>
        <v>0</v>
      </c>
      <c r="AK1379">
        <f>IF(OR('Main Data'!N1379="YG 18K",'Main Data'!N1379="PG 18K",'Main Data'!N1379="WG 18K",'Main Data'!N1379="Mixes of 18K"),1,0)</f>
        <v>0</v>
      </c>
      <c r="AL1379">
        <f>IF(OR(,'Main Data'!N1379="PVD",'Main Data'!N1379="Gold plate"),1,0)</f>
        <v>0</v>
      </c>
      <c r="AM1379">
        <f>IF(OR('Main Data'!AV1379="Yes",'Main Data'!AW1379="Yes",'Main Data'!AU1379="Yes"),1,0)</f>
        <v>0</v>
      </c>
      <c r="AN1379">
        <f>IF(OR(ISTEXT('Main Data'!AX1379), ISTEXT('Main Data'!AY1379)),1,0)</f>
        <v>0</v>
      </c>
      <c r="AO1379">
        <f>IF('Main Data'!AZ1379="Yes",1,0)</f>
        <v>0</v>
      </c>
      <c r="AP1379">
        <f>IF('Main Data'!BA1379="Yes",1,0)</f>
        <v>0</v>
      </c>
      <c r="AQ1379">
        <f>IF('Main Data'!BD1379="Yes",1,0)</f>
        <v>0</v>
      </c>
      <c r="AR1379">
        <f>IF('Main Data'!BE1379="A",1,0)</f>
        <v>0</v>
      </c>
      <c r="AS1379">
        <f>IF('Main Data'!BE1379="AA",1,0)</f>
        <v>1</v>
      </c>
      <c r="AT1379">
        <f>IF('Main Data'!BE1379="AAA",1,0)</f>
        <v>0</v>
      </c>
      <c r="AU1379">
        <f>IF('Main Data'!BE1379="AAAA",1,0)</f>
        <v>0</v>
      </c>
      <c r="AV1379">
        <f>IF('Main Data'!P1379="Yes",1,0)</f>
        <v>1</v>
      </c>
      <c r="AW1379">
        <f>IF('Main Data'!AP1379="Yes",1,0)</f>
        <v>0</v>
      </c>
      <c r="AX1379">
        <f>IF(OR('Main Data'!V1379="Yes", 'Main Data'!W1379="Yes",'Main Data'!X1379="Yes"),1,0)</f>
        <v>0</v>
      </c>
      <c r="AY1379">
        <f>IF(OR('Main Data'!Y1379="Yes",'Main Data'!Z1379="Yes"),1,0)</f>
        <v>0</v>
      </c>
      <c r="AZ1379">
        <f>IF('Main Data'!AR1379="Yes",1,0)</f>
        <v>0</v>
      </c>
      <c r="BA1379">
        <f>IF('Main Data'!AS1379="Yes",1,0)</f>
        <v>0</v>
      </c>
      <c r="BB1379">
        <f>IF('Main Data'!AG1379="Yes",1,0)</f>
        <v>0</v>
      </c>
      <c r="BC1379">
        <f>IF('Main Data'!AB1379="Yes",1,0)</f>
        <v>0</v>
      </c>
      <c r="BD1379">
        <f>IF('Main Data'!AA1379="Yes",1,0)</f>
        <v>1</v>
      </c>
      <c r="BE1379">
        <f>IF('Main Data'!AC1379="Yes",1,0)</f>
        <v>0</v>
      </c>
      <c r="BF1379">
        <f>IF('Main Data'!AF1379="Yes",1,0)</f>
        <v>0</v>
      </c>
      <c r="BG1379">
        <f>IF(OR('Main Data'!AI1379="Yes",'Main Data'!AL1379="Yes"),1,0)</f>
        <v>0</v>
      </c>
      <c r="BH1379">
        <f>IF('Main Data'!AJ1379="Yes",1,0)</f>
        <v>0</v>
      </c>
      <c r="BI1379">
        <f>IF('Main Data'!AK1379="Yes",1,0)</f>
        <v>0</v>
      </c>
      <c r="BJ1379">
        <f>IF('Main Data'!AM1379="Yes",1,0)</f>
        <v>0</v>
      </c>
      <c r="BK1379">
        <f>IF('Main Data'!AQ1379="Yes",1,0)</f>
        <v>0</v>
      </c>
      <c r="BL1379" s="21">
        <f t="shared" si="127"/>
        <v>1</v>
      </c>
      <c r="BM1379" s="21">
        <f t="shared" si="128"/>
        <v>0</v>
      </c>
      <c r="BN1379" s="21">
        <f t="shared" si="129"/>
        <v>0</v>
      </c>
      <c r="BO1379" s="21">
        <f t="shared" si="130"/>
        <v>0</v>
      </c>
      <c r="BP1379" s="21">
        <f t="shared" si="131"/>
        <v>0</v>
      </c>
    </row>
    <row r="1380" spans="1:68" x14ac:dyDescent="0.2">
      <c r="A1380">
        <v>1376</v>
      </c>
      <c r="B1380" s="33">
        <f>'Main Data'!C1380</f>
        <v>43415</v>
      </c>
      <c r="C1380">
        <f>'Main Data'!D1380</f>
        <v>203</v>
      </c>
      <c r="D1380" s="26">
        <f>'Main Data'!E1380</f>
        <v>5500</v>
      </c>
      <c r="E1380" s="26">
        <f>'Main Data'!F1380</f>
        <v>6875</v>
      </c>
      <c r="F1380" s="34">
        <f t="shared" si="126"/>
        <v>8.6125033712205621</v>
      </c>
      <c r="G1380">
        <f>IF('Main Data'!H1380="AP",1,0)</f>
        <v>0</v>
      </c>
      <c r="H1380">
        <f>IF('Main Data'!H1380="Blancpain",1,0)</f>
        <v>0</v>
      </c>
      <c r="I1380">
        <f>IF('Main Data'!H1380="Breguet",1,0)</f>
        <v>0</v>
      </c>
      <c r="J1380">
        <f>IF('Main Data'!H1380="Breitling",1,0)</f>
        <v>0</v>
      </c>
      <c r="K1380">
        <f>IF('Main Data'!H1380="Cartier",1,0)</f>
        <v>0</v>
      </c>
      <c r="L1380">
        <f>IF('Main Data'!H1380="Gallet",1,0)</f>
        <v>0</v>
      </c>
      <c r="M1380">
        <f>IF('Main Data'!H1380="Girard Perregaux",1,0)</f>
        <v>0</v>
      </c>
      <c r="N1380">
        <f>IF('Main Data'!H1380="Gubelin",1,0)</f>
        <v>0</v>
      </c>
      <c r="O1380">
        <f>IF('Main Data'!H1380="Heuer",1,0)</f>
        <v>0</v>
      </c>
      <c r="P1380">
        <f>IF('Main Data'!H1380="IWC",1,0)</f>
        <v>0</v>
      </c>
      <c r="Q1380">
        <f>IF('Main Data'!H1380="JLC",1,0)</f>
        <v>0</v>
      </c>
      <c r="R1380">
        <f>IF('Main Data'!H1380="Longines",1,0)</f>
        <v>0</v>
      </c>
      <c r="S1380">
        <f>IF('Main Data'!H1380="Movado",1,0)</f>
        <v>0</v>
      </c>
      <c r="T1380">
        <f>IF('Main Data'!H1380="Omega",1,0)</f>
        <v>0</v>
      </c>
      <c r="U1380">
        <f>IF('Main Data'!H1380="Panerai",1,0)</f>
        <v>0</v>
      </c>
      <c r="V1380">
        <f>IF('Main Data'!H1380="Patek",1,0)</f>
        <v>0</v>
      </c>
      <c r="W1380">
        <f>IF('Main Data'!H1380="Rolex",1,0)</f>
        <v>1</v>
      </c>
      <c r="X1380">
        <f>IF('Main Data'!H1380="Tudor",1,0)</f>
        <v>0</v>
      </c>
      <c r="Y1380">
        <f>IF('Main Data'!H1380="Ulysse Nardin",1,0)</f>
        <v>0</v>
      </c>
      <c r="Z1380">
        <f>IF('Main Data'!H1380="Universal Geneve",1,0)</f>
        <v>0</v>
      </c>
      <c r="AA1380">
        <f>IF('Main Data'!H1380="Vacheron",1,0)</f>
        <v>0</v>
      </c>
      <c r="AB1380">
        <f>IF('Main Data'!H1380="Zenith",1,0)</f>
        <v>0</v>
      </c>
      <c r="AC1380">
        <f>IF('Main Data'!J1380="Stainless Steel",1,0)</f>
        <v>1</v>
      </c>
      <c r="AD1380">
        <f>IF('Main Data'!J1380="Two-tone",1,0)</f>
        <v>0</v>
      </c>
      <c r="AE1380">
        <f>IF(OR('Main Data'!J1380="YG 18K",'Main Data'!J1380="YG &lt;18K",'Main Data'!J1380="PG 18K",'Main Data'!J1380="PG &lt;18K",'Main Data'!J1380="WG 18K",'Main Data'!J1380="Mixes of 18K",'Main Data'!J1380="Mixes &lt;18K"),1,0)</f>
        <v>0</v>
      </c>
      <c r="AF1380">
        <f>IF('Main Data'!J1380="Platinum",1,0)</f>
        <v>0</v>
      </c>
      <c r="AG1380">
        <f>IF(OR('Main Data'!J1380="PVD",'Main Data'!J1380="Gold Plate",'Main Data'!J1380="Other"),1,0)</f>
        <v>0</v>
      </c>
      <c r="AH1380">
        <f>IF('Main Data'!N1380="Stainless Steel",1,0)</f>
        <v>1</v>
      </c>
      <c r="AI1380">
        <f>IF('Main Data'!N1380="Leather",1,0)</f>
        <v>0</v>
      </c>
      <c r="AJ1380">
        <f>IF('Main Data'!N1380="Two-tone",1,0)</f>
        <v>0</v>
      </c>
      <c r="AK1380">
        <f>IF(OR('Main Data'!N1380="YG 18K",'Main Data'!N1380="PG 18K",'Main Data'!N1380="WG 18K",'Main Data'!N1380="Mixes of 18K"),1,0)</f>
        <v>0</v>
      </c>
      <c r="AL1380">
        <f>IF(OR(,'Main Data'!N1380="PVD",'Main Data'!N1380="Gold plate"),1,0)</f>
        <v>0</v>
      </c>
      <c r="AM1380">
        <f>IF(OR('Main Data'!AV1380="Yes",'Main Data'!AW1380="Yes",'Main Data'!AU1380="Yes"),1,0)</f>
        <v>0</v>
      </c>
      <c r="AN1380">
        <f>IF(OR(ISTEXT('Main Data'!AX1380), ISTEXT('Main Data'!AY1380)),1,0)</f>
        <v>0</v>
      </c>
      <c r="AO1380">
        <f>IF('Main Data'!AZ1380="Yes",1,0)</f>
        <v>0</v>
      </c>
      <c r="AP1380">
        <f>IF('Main Data'!BA1380="Yes",1,0)</f>
        <v>0</v>
      </c>
      <c r="AQ1380">
        <f>IF('Main Data'!BD1380="Yes",1,0)</f>
        <v>0</v>
      </c>
      <c r="AR1380">
        <f>IF('Main Data'!BE1380="A",1,0)</f>
        <v>0</v>
      </c>
      <c r="AS1380">
        <f>IF('Main Data'!BE1380="AA",1,0)</f>
        <v>1</v>
      </c>
      <c r="AT1380">
        <f>IF('Main Data'!BE1380="AAA",1,0)</f>
        <v>0</v>
      </c>
      <c r="AU1380">
        <f>IF('Main Data'!BE1380="AAAA",1,0)</f>
        <v>0</v>
      </c>
      <c r="AV1380">
        <f>IF('Main Data'!P1380="Yes",1,0)</f>
        <v>1</v>
      </c>
      <c r="AW1380">
        <f>IF('Main Data'!AP1380="Yes",1,0)</f>
        <v>0</v>
      </c>
      <c r="AX1380">
        <f>IF(OR('Main Data'!V1380="Yes", 'Main Data'!W1380="Yes",'Main Data'!X1380="Yes"),1,0)</f>
        <v>0</v>
      </c>
      <c r="AY1380">
        <f>IF(OR('Main Data'!Y1380="Yes",'Main Data'!Z1380="Yes"),1,0)</f>
        <v>0</v>
      </c>
      <c r="AZ1380">
        <f>IF('Main Data'!AR1380="Yes",1,0)</f>
        <v>0</v>
      </c>
      <c r="BA1380">
        <f>IF('Main Data'!AS1380="Yes",1,0)</f>
        <v>0</v>
      </c>
      <c r="BB1380">
        <f>IF('Main Data'!AG1380="Yes",1,0)</f>
        <v>0</v>
      </c>
      <c r="BC1380">
        <f>IF('Main Data'!AB1380="Yes",1,0)</f>
        <v>0</v>
      </c>
      <c r="BD1380">
        <f>IF('Main Data'!AA1380="Yes",1,0)</f>
        <v>1</v>
      </c>
      <c r="BE1380">
        <f>IF('Main Data'!AC1380="Yes",1,0)</f>
        <v>0</v>
      </c>
      <c r="BF1380">
        <f>IF('Main Data'!AF1380="Yes",1,0)</f>
        <v>0</v>
      </c>
      <c r="BG1380">
        <f>IF(OR('Main Data'!AI1380="Yes",'Main Data'!AL1380="Yes"),1,0)</f>
        <v>0</v>
      </c>
      <c r="BH1380">
        <f>IF('Main Data'!AJ1380="Yes",1,0)</f>
        <v>0</v>
      </c>
      <c r="BI1380">
        <f>IF('Main Data'!AK1380="Yes",1,0)</f>
        <v>0</v>
      </c>
      <c r="BJ1380">
        <f>IF('Main Data'!AM1380="Yes",1,0)</f>
        <v>0</v>
      </c>
      <c r="BK1380">
        <f>IF('Main Data'!AQ1380="Yes",1,0)</f>
        <v>0</v>
      </c>
      <c r="BL1380" s="21">
        <f t="shared" si="127"/>
        <v>1</v>
      </c>
      <c r="BM1380" s="21">
        <f t="shared" si="128"/>
        <v>0</v>
      </c>
      <c r="BN1380" s="21">
        <f t="shared" si="129"/>
        <v>0</v>
      </c>
      <c r="BO1380" s="21">
        <f t="shared" si="130"/>
        <v>0</v>
      </c>
      <c r="BP1380" s="21">
        <f t="shared" si="131"/>
        <v>0</v>
      </c>
    </row>
    <row r="1381" spans="1:68" x14ac:dyDescent="0.2">
      <c r="A1381">
        <v>1377</v>
      </c>
      <c r="B1381" s="33">
        <f>'Main Data'!C1381</f>
        <v>43415</v>
      </c>
      <c r="C1381">
        <f>'Main Data'!D1381</f>
        <v>228</v>
      </c>
      <c r="D1381" s="26">
        <f>'Main Data'!E1381</f>
        <v>100000</v>
      </c>
      <c r="E1381" s="26">
        <f>'Main Data'!F1381</f>
        <v>131000</v>
      </c>
      <c r="F1381" s="34">
        <f t="shared" si="126"/>
        <v>11.512925464970229</v>
      </c>
      <c r="G1381">
        <f>IF('Main Data'!H1381="AP",1,0)</f>
        <v>0</v>
      </c>
      <c r="H1381">
        <f>IF('Main Data'!H1381="Blancpain",1,0)</f>
        <v>0</v>
      </c>
      <c r="I1381">
        <f>IF('Main Data'!H1381="Breguet",1,0)</f>
        <v>0</v>
      </c>
      <c r="J1381">
        <f>IF('Main Data'!H1381="Breitling",1,0)</f>
        <v>0</v>
      </c>
      <c r="K1381">
        <f>IF('Main Data'!H1381="Cartier",1,0)</f>
        <v>0</v>
      </c>
      <c r="L1381">
        <f>IF('Main Data'!H1381="Gallet",1,0)</f>
        <v>0</v>
      </c>
      <c r="M1381">
        <f>IF('Main Data'!H1381="Girard Perregaux",1,0)</f>
        <v>0</v>
      </c>
      <c r="N1381">
        <f>IF('Main Data'!H1381="Gubelin",1,0)</f>
        <v>0</v>
      </c>
      <c r="O1381">
        <f>IF('Main Data'!H1381="Heuer",1,0)</f>
        <v>0</v>
      </c>
      <c r="P1381">
        <f>IF('Main Data'!H1381="IWC",1,0)</f>
        <v>0</v>
      </c>
      <c r="Q1381">
        <f>IF('Main Data'!H1381="JLC",1,0)</f>
        <v>0</v>
      </c>
      <c r="R1381">
        <f>IF('Main Data'!H1381="Longines",1,0)</f>
        <v>0</v>
      </c>
      <c r="S1381">
        <f>IF('Main Data'!H1381="Movado",1,0)</f>
        <v>0</v>
      </c>
      <c r="T1381">
        <f>IF('Main Data'!H1381="Omega",1,0)</f>
        <v>0</v>
      </c>
      <c r="U1381">
        <f>IF('Main Data'!H1381="Panerai",1,0)</f>
        <v>0</v>
      </c>
      <c r="V1381">
        <f>IF('Main Data'!H1381="Patek",1,0)</f>
        <v>1</v>
      </c>
      <c r="W1381">
        <f>IF('Main Data'!H1381="Rolex",1,0)</f>
        <v>0</v>
      </c>
      <c r="X1381">
        <f>IF('Main Data'!H1381="Tudor",1,0)</f>
        <v>0</v>
      </c>
      <c r="Y1381">
        <f>IF('Main Data'!H1381="Ulysse Nardin",1,0)</f>
        <v>0</v>
      </c>
      <c r="Z1381">
        <f>IF('Main Data'!H1381="Universal Geneve",1,0)</f>
        <v>0</v>
      </c>
      <c r="AA1381">
        <f>IF('Main Data'!H1381="Vacheron",1,0)</f>
        <v>0</v>
      </c>
      <c r="AB1381">
        <f>IF('Main Data'!H1381="Zenith",1,0)</f>
        <v>0</v>
      </c>
      <c r="AC1381">
        <f>IF('Main Data'!J1381="Stainless Steel",1,0)</f>
        <v>0</v>
      </c>
      <c r="AD1381">
        <f>IF('Main Data'!J1381="Two-tone",1,0)</f>
        <v>0</v>
      </c>
      <c r="AE1381">
        <f>IF(OR('Main Data'!J1381="YG 18K",'Main Data'!J1381="YG &lt;18K",'Main Data'!J1381="PG 18K",'Main Data'!J1381="PG &lt;18K",'Main Data'!J1381="WG 18K",'Main Data'!J1381="Mixes of 18K",'Main Data'!J1381="Mixes &lt;18K"),1,0)</f>
        <v>1</v>
      </c>
      <c r="AF1381">
        <f>IF('Main Data'!J1381="Platinum",1,0)</f>
        <v>0</v>
      </c>
      <c r="AG1381">
        <f>IF(OR('Main Data'!J1381="PVD",'Main Data'!J1381="Gold Plate",'Main Data'!J1381="Other"),1,0)</f>
        <v>0</v>
      </c>
      <c r="AH1381">
        <f>IF('Main Data'!N1381="Stainless Steel",1,0)</f>
        <v>0</v>
      </c>
      <c r="AI1381">
        <f>IF('Main Data'!N1381="Leather",1,0)</f>
        <v>0</v>
      </c>
      <c r="AJ1381">
        <f>IF('Main Data'!N1381="Two-tone",1,0)</f>
        <v>0</v>
      </c>
      <c r="AK1381">
        <f>IF(OR('Main Data'!N1381="YG 18K",'Main Data'!N1381="PG 18K",'Main Data'!N1381="WG 18K",'Main Data'!N1381="Mixes of 18K"),1,0)</f>
        <v>1</v>
      </c>
      <c r="AL1381">
        <f>IF(OR(,'Main Data'!N1381="PVD",'Main Data'!N1381="Gold plate"),1,0)</f>
        <v>0</v>
      </c>
      <c r="AM1381">
        <f>IF(OR('Main Data'!AV1381="Yes",'Main Data'!AW1381="Yes",'Main Data'!AU1381="Yes"),1,0)</f>
        <v>0</v>
      </c>
      <c r="AN1381">
        <f>IF(OR(ISTEXT('Main Data'!AX1381), ISTEXT('Main Data'!AY1381)),1,0)</f>
        <v>1</v>
      </c>
      <c r="AO1381">
        <f>IF('Main Data'!AZ1381="Yes",1,0)</f>
        <v>0</v>
      </c>
      <c r="AP1381">
        <f>IF('Main Data'!BA1381="Yes",1,0)</f>
        <v>0</v>
      </c>
      <c r="AQ1381">
        <f>IF('Main Data'!BD1381="Yes",1,0)</f>
        <v>0</v>
      </c>
      <c r="AR1381">
        <f>IF('Main Data'!BE1381="A",1,0)</f>
        <v>0</v>
      </c>
      <c r="AS1381">
        <f>IF('Main Data'!BE1381="AA",1,0)</f>
        <v>0</v>
      </c>
      <c r="AT1381">
        <f>IF('Main Data'!BE1381="AAA",1,0)</f>
        <v>0</v>
      </c>
      <c r="AU1381">
        <f>IF('Main Data'!BE1381="AAAA",1,0)</f>
        <v>1</v>
      </c>
      <c r="AV1381">
        <f>IF('Main Data'!P1381="Yes",1,0)</f>
        <v>0</v>
      </c>
      <c r="AW1381">
        <f>IF('Main Data'!AP1381="Yes",1,0)</f>
        <v>0</v>
      </c>
      <c r="AX1381">
        <f>IF(OR('Main Data'!V1381="Yes", 'Main Data'!W1381="Yes",'Main Data'!X1381="Yes"),1,0)</f>
        <v>1</v>
      </c>
      <c r="AY1381">
        <f>IF(OR('Main Data'!Y1381="Yes",'Main Data'!Z1381="Yes"),1,0)</f>
        <v>0</v>
      </c>
      <c r="AZ1381">
        <f>IF('Main Data'!AR1381="Yes",1,0)</f>
        <v>0</v>
      </c>
      <c r="BA1381">
        <f>IF('Main Data'!AS1381="Yes",1,0)</f>
        <v>0</v>
      </c>
      <c r="BB1381">
        <f>IF('Main Data'!AG1381="Yes",1,0)</f>
        <v>0</v>
      </c>
      <c r="BC1381">
        <f>IF('Main Data'!AB1381="Yes",1,0)</f>
        <v>0</v>
      </c>
      <c r="BD1381">
        <f>IF('Main Data'!AA1381="Yes",1,0)</f>
        <v>0</v>
      </c>
      <c r="BE1381">
        <f>IF('Main Data'!AC1381="Yes",1,0)</f>
        <v>0</v>
      </c>
      <c r="BF1381">
        <f>IF('Main Data'!AF1381="Yes",1,0)</f>
        <v>0</v>
      </c>
      <c r="BG1381">
        <f>IF(OR('Main Data'!AI1381="Yes",'Main Data'!AL1381="Yes"),1,0)</f>
        <v>0</v>
      </c>
      <c r="BH1381">
        <f>IF('Main Data'!AJ1381="Yes",1,0)</f>
        <v>0</v>
      </c>
      <c r="BI1381">
        <f>IF('Main Data'!AK1381="Yes",1,0)</f>
        <v>0</v>
      </c>
      <c r="BJ1381">
        <f>IF('Main Data'!AM1381="Yes",1,0)</f>
        <v>0</v>
      </c>
      <c r="BK1381">
        <f>IF('Main Data'!AQ1381="Yes",1,0)</f>
        <v>0</v>
      </c>
      <c r="BL1381" s="21">
        <f t="shared" si="127"/>
        <v>1</v>
      </c>
      <c r="BM1381" s="21">
        <f t="shared" si="128"/>
        <v>0</v>
      </c>
      <c r="BN1381" s="21">
        <f t="shared" si="129"/>
        <v>0</v>
      </c>
      <c r="BO1381" s="21">
        <f t="shared" si="130"/>
        <v>0</v>
      </c>
      <c r="BP1381" s="21">
        <f t="shared" si="131"/>
        <v>0</v>
      </c>
    </row>
    <row r="1382" spans="1:68" x14ac:dyDescent="0.2">
      <c r="A1382">
        <v>1378</v>
      </c>
      <c r="B1382" s="33">
        <f>'Main Data'!C1382</f>
        <v>43415</v>
      </c>
      <c r="C1382">
        <f>'Main Data'!D1382</f>
        <v>269</v>
      </c>
      <c r="D1382" s="26">
        <f>'Main Data'!E1382</f>
        <v>600</v>
      </c>
      <c r="E1382" s="26">
        <f>'Main Data'!F1382</f>
        <v>750</v>
      </c>
      <c r="F1382" s="34">
        <f t="shared" si="126"/>
        <v>6.3969296552161463</v>
      </c>
      <c r="G1382">
        <f>IF('Main Data'!H1382="AP",1,0)</f>
        <v>0</v>
      </c>
      <c r="H1382">
        <f>IF('Main Data'!H1382="Blancpain",1,0)</f>
        <v>0</v>
      </c>
      <c r="I1382">
        <f>IF('Main Data'!H1382="Breguet",1,0)</f>
        <v>0</v>
      </c>
      <c r="J1382">
        <f>IF('Main Data'!H1382="Breitling",1,0)</f>
        <v>0</v>
      </c>
      <c r="K1382">
        <f>IF('Main Data'!H1382="Cartier",1,0)</f>
        <v>0</v>
      </c>
      <c r="L1382">
        <f>IF('Main Data'!H1382="Gallet",1,0)</f>
        <v>0</v>
      </c>
      <c r="M1382">
        <f>IF('Main Data'!H1382="Girard Perregaux",1,0)</f>
        <v>0</v>
      </c>
      <c r="N1382">
        <f>IF('Main Data'!H1382="Gubelin",1,0)</f>
        <v>0</v>
      </c>
      <c r="O1382">
        <f>IF('Main Data'!H1382="Heuer",1,0)</f>
        <v>0</v>
      </c>
      <c r="P1382">
        <f>IF('Main Data'!H1382="IWC",1,0)</f>
        <v>0</v>
      </c>
      <c r="Q1382">
        <f>IF('Main Data'!H1382="JLC",1,0)</f>
        <v>0</v>
      </c>
      <c r="R1382">
        <f>IF('Main Data'!H1382="Longines",1,0)</f>
        <v>0</v>
      </c>
      <c r="S1382">
        <f>IF('Main Data'!H1382="Movado",1,0)</f>
        <v>0</v>
      </c>
      <c r="T1382">
        <f>IF('Main Data'!H1382="Omega",1,0)</f>
        <v>1</v>
      </c>
      <c r="U1382">
        <f>IF('Main Data'!H1382="Panerai",1,0)</f>
        <v>0</v>
      </c>
      <c r="V1382">
        <f>IF('Main Data'!H1382="Patek",1,0)</f>
        <v>0</v>
      </c>
      <c r="W1382">
        <f>IF('Main Data'!H1382="Rolex",1,0)</f>
        <v>0</v>
      </c>
      <c r="X1382">
        <f>IF('Main Data'!H1382="Tudor",1,0)</f>
        <v>0</v>
      </c>
      <c r="Y1382">
        <f>IF('Main Data'!H1382="Ulysse Nardin",1,0)</f>
        <v>0</v>
      </c>
      <c r="Z1382">
        <f>IF('Main Data'!H1382="Universal Geneve",1,0)</f>
        <v>0</v>
      </c>
      <c r="AA1382">
        <f>IF('Main Data'!H1382="Vacheron",1,0)</f>
        <v>0</v>
      </c>
      <c r="AB1382">
        <f>IF('Main Data'!H1382="Zenith",1,0)</f>
        <v>0</v>
      </c>
      <c r="AC1382">
        <f>IF('Main Data'!J1382="Stainless Steel",1,0)</f>
        <v>1</v>
      </c>
      <c r="AD1382">
        <f>IF('Main Data'!J1382="Two-tone",1,0)</f>
        <v>0</v>
      </c>
      <c r="AE1382">
        <f>IF(OR('Main Data'!J1382="YG 18K",'Main Data'!J1382="YG &lt;18K",'Main Data'!J1382="PG 18K",'Main Data'!J1382="PG &lt;18K",'Main Data'!J1382="WG 18K",'Main Data'!J1382="Mixes of 18K",'Main Data'!J1382="Mixes &lt;18K"),1,0)</f>
        <v>0</v>
      </c>
      <c r="AF1382">
        <f>IF('Main Data'!J1382="Platinum",1,0)</f>
        <v>0</v>
      </c>
      <c r="AG1382">
        <f>IF(OR('Main Data'!J1382="PVD",'Main Data'!J1382="Gold Plate",'Main Data'!J1382="Other"),1,0)</f>
        <v>0</v>
      </c>
      <c r="AH1382">
        <f>IF('Main Data'!N1382="Stainless Steel",1,0)</f>
        <v>0</v>
      </c>
      <c r="AI1382">
        <f>IF('Main Data'!N1382="Leather",1,0)</f>
        <v>1</v>
      </c>
      <c r="AJ1382">
        <f>IF('Main Data'!N1382="Two-tone",1,0)</f>
        <v>0</v>
      </c>
      <c r="AK1382">
        <f>IF(OR('Main Data'!N1382="YG 18K",'Main Data'!N1382="PG 18K",'Main Data'!N1382="WG 18K",'Main Data'!N1382="Mixes of 18K"),1,0)</f>
        <v>0</v>
      </c>
      <c r="AL1382">
        <f>IF(OR(,'Main Data'!N1382="PVD",'Main Data'!N1382="Gold plate"),1,0)</f>
        <v>0</v>
      </c>
      <c r="AM1382">
        <f>IF(OR('Main Data'!AV1382="Yes",'Main Data'!AW1382="Yes",'Main Data'!AU1382="Yes"),1,0)</f>
        <v>0</v>
      </c>
      <c r="AN1382">
        <f>IF(OR(ISTEXT('Main Data'!AX1382), ISTEXT('Main Data'!AY1382)),1,0)</f>
        <v>0</v>
      </c>
      <c r="AO1382">
        <f>IF('Main Data'!AZ1382="Yes",1,0)</f>
        <v>0</v>
      </c>
      <c r="AP1382">
        <f>IF('Main Data'!BA1382="Yes",1,0)</f>
        <v>0</v>
      </c>
      <c r="AQ1382">
        <f>IF('Main Data'!BD1382="Yes",1,0)</f>
        <v>0</v>
      </c>
      <c r="AR1382">
        <f>IF('Main Data'!BE1382="A",1,0)</f>
        <v>0</v>
      </c>
      <c r="AS1382">
        <f>IF('Main Data'!BE1382="AA",1,0)</f>
        <v>1</v>
      </c>
      <c r="AT1382">
        <f>IF('Main Data'!BE1382="AAA",1,0)</f>
        <v>0</v>
      </c>
      <c r="AU1382">
        <f>IF('Main Data'!BE1382="AAAA",1,0)</f>
        <v>0</v>
      </c>
      <c r="AV1382">
        <f>IF('Main Data'!P1382="Yes",1,0)</f>
        <v>1</v>
      </c>
      <c r="AW1382">
        <f>IF('Main Data'!AP1382="Yes",1,0)</f>
        <v>0</v>
      </c>
      <c r="AX1382">
        <f>IF(OR('Main Data'!V1382="Yes", 'Main Data'!W1382="Yes",'Main Data'!X1382="Yes"),1,0)</f>
        <v>0</v>
      </c>
      <c r="AY1382">
        <f>IF(OR('Main Data'!Y1382="Yes",'Main Data'!Z1382="Yes"),1,0)</f>
        <v>0</v>
      </c>
      <c r="AZ1382">
        <f>IF('Main Data'!AR1382="Yes",1,0)</f>
        <v>0</v>
      </c>
      <c r="BA1382">
        <f>IF('Main Data'!AS1382="Yes",1,0)</f>
        <v>0</v>
      </c>
      <c r="BB1382">
        <f>IF('Main Data'!AG1382="Yes",1,0)</f>
        <v>0</v>
      </c>
      <c r="BC1382">
        <f>IF('Main Data'!AB1382="Yes",1,0)</f>
        <v>0</v>
      </c>
      <c r="BD1382">
        <f>IF('Main Data'!AA1382="Yes",1,0)</f>
        <v>0</v>
      </c>
      <c r="BE1382">
        <f>IF('Main Data'!AC1382="Yes",1,0)</f>
        <v>0</v>
      </c>
      <c r="BF1382">
        <f>IF('Main Data'!AF1382="Yes",1,0)</f>
        <v>0</v>
      </c>
      <c r="BG1382">
        <f>IF(OR('Main Data'!AI1382="Yes",'Main Data'!AL1382="Yes"),1,0)</f>
        <v>0</v>
      </c>
      <c r="BH1382">
        <f>IF('Main Data'!AJ1382="Yes",1,0)</f>
        <v>0</v>
      </c>
      <c r="BI1382">
        <f>IF('Main Data'!AK1382="Yes",1,0)</f>
        <v>0</v>
      </c>
      <c r="BJ1382">
        <f>IF('Main Data'!AM1382="Yes",1,0)</f>
        <v>0</v>
      </c>
      <c r="BK1382">
        <f>IF('Main Data'!AQ1382="Yes",1,0)</f>
        <v>0</v>
      </c>
      <c r="BL1382" s="21">
        <f t="shared" si="127"/>
        <v>1</v>
      </c>
      <c r="BM1382" s="21">
        <f t="shared" si="128"/>
        <v>0</v>
      </c>
      <c r="BN1382" s="21">
        <f t="shared" si="129"/>
        <v>0</v>
      </c>
      <c r="BO1382" s="21">
        <f t="shared" si="130"/>
        <v>0</v>
      </c>
      <c r="BP1382" s="21">
        <f t="shared" si="131"/>
        <v>0</v>
      </c>
    </row>
    <row r="1383" spans="1:68" x14ac:dyDescent="0.2">
      <c r="A1383">
        <v>1379</v>
      </c>
      <c r="B1383" s="33">
        <f>'Main Data'!C1383</f>
        <v>43415</v>
      </c>
      <c r="C1383">
        <f>'Main Data'!D1383</f>
        <v>270</v>
      </c>
      <c r="D1383" s="26">
        <f>'Main Data'!E1383</f>
        <v>1600</v>
      </c>
      <c r="E1383" s="26">
        <f>'Main Data'!F1383</f>
        <v>2000</v>
      </c>
      <c r="F1383" s="34">
        <f t="shared" si="126"/>
        <v>7.3777589082278725</v>
      </c>
      <c r="G1383">
        <f>IF('Main Data'!H1383="AP",1,0)</f>
        <v>0</v>
      </c>
      <c r="H1383">
        <f>IF('Main Data'!H1383="Blancpain",1,0)</f>
        <v>0</v>
      </c>
      <c r="I1383">
        <f>IF('Main Data'!H1383="Breguet",1,0)</f>
        <v>0</v>
      </c>
      <c r="J1383">
        <f>IF('Main Data'!H1383="Breitling",1,0)</f>
        <v>0</v>
      </c>
      <c r="K1383">
        <f>IF('Main Data'!H1383="Cartier",1,0)</f>
        <v>0</v>
      </c>
      <c r="L1383">
        <f>IF('Main Data'!H1383="Gallet",1,0)</f>
        <v>0</v>
      </c>
      <c r="M1383">
        <f>IF('Main Data'!H1383="Girard Perregaux",1,0)</f>
        <v>0</v>
      </c>
      <c r="N1383">
        <f>IF('Main Data'!H1383="Gubelin",1,0)</f>
        <v>0</v>
      </c>
      <c r="O1383">
        <f>IF('Main Data'!H1383="Heuer",1,0)</f>
        <v>0</v>
      </c>
      <c r="P1383">
        <f>IF('Main Data'!H1383="IWC",1,0)</f>
        <v>0</v>
      </c>
      <c r="Q1383">
        <f>IF('Main Data'!H1383="JLC",1,0)</f>
        <v>0</v>
      </c>
      <c r="R1383">
        <f>IF('Main Data'!H1383="Longines",1,0)</f>
        <v>0</v>
      </c>
      <c r="S1383">
        <f>IF('Main Data'!H1383="Movado",1,0)</f>
        <v>0</v>
      </c>
      <c r="T1383">
        <f>IF('Main Data'!H1383="Omega",1,0)</f>
        <v>1</v>
      </c>
      <c r="U1383">
        <f>IF('Main Data'!H1383="Panerai",1,0)</f>
        <v>0</v>
      </c>
      <c r="V1383">
        <f>IF('Main Data'!H1383="Patek",1,0)</f>
        <v>0</v>
      </c>
      <c r="W1383">
        <f>IF('Main Data'!H1383="Rolex",1,0)</f>
        <v>0</v>
      </c>
      <c r="X1383">
        <f>IF('Main Data'!H1383="Tudor",1,0)</f>
        <v>0</v>
      </c>
      <c r="Y1383">
        <f>IF('Main Data'!H1383="Ulysse Nardin",1,0)</f>
        <v>0</v>
      </c>
      <c r="Z1383">
        <f>IF('Main Data'!H1383="Universal Geneve",1,0)</f>
        <v>0</v>
      </c>
      <c r="AA1383">
        <f>IF('Main Data'!H1383="Vacheron",1,0)</f>
        <v>0</v>
      </c>
      <c r="AB1383">
        <f>IF('Main Data'!H1383="Zenith",1,0)</f>
        <v>0</v>
      </c>
      <c r="AC1383">
        <f>IF('Main Data'!J1383="Stainless Steel",1,0)</f>
        <v>0</v>
      </c>
      <c r="AD1383">
        <f>IF('Main Data'!J1383="Two-tone",1,0)</f>
        <v>0</v>
      </c>
      <c r="AE1383">
        <f>IF(OR('Main Data'!J1383="YG 18K",'Main Data'!J1383="YG &lt;18K",'Main Data'!J1383="PG 18K",'Main Data'!J1383="PG &lt;18K",'Main Data'!J1383="WG 18K",'Main Data'!J1383="Mixes of 18K",'Main Data'!J1383="Mixes &lt;18K"),1,0)</f>
        <v>1</v>
      </c>
      <c r="AF1383">
        <f>IF('Main Data'!J1383="Platinum",1,0)</f>
        <v>0</v>
      </c>
      <c r="AG1383">
        <f>IF(OR('Main Data'!J1383="PVD",'Main Data'!J1383="Gold Plate",'Main Data'!J1383="Other"),1,0)</f>
        <v>0</v>
      </c>
      <c r="AH1383">
        <f>IF('Main Data'!N1383="Stainless Steel",1,0)</f>
        <v>0</v>
      </c>
      <c r="AI1383">
        <f>IF('Main Data'!N1383="Leather",1,0)</f>
        <v>1</v>
      </c>
      <c r="AJ1383">
        <f>IF('Main Data'!N1383="Two-tone",1,0)</f>
        <v>0</v>
      </c>
      <c r="AK1383">
        <f>IF(OR('Main Data'!N1383="YG 18K",'Main Data'!N1383="PG 18K",'Main Data'!N1383="WG 18K",'Main Data'!N1383="Mixes of 18K"),1,0)</f>
        <v>0</v>
      </c>
      <c r="AL1383">
        <f>IF(OR(,'Main Data'!N1383="PVD",'Main Data'!N1383="Gold plate"),1,0)</f>
        <v>0</v>
      </c>
      <c r="AM1383">
        <f>IF(OR('Main Data'!AV1383="Yes",'Main Data'!AW1383="Yes",'Main Data'!AU1383="Yes"),1,0)</f>
        <v>0</v>
      </c>
      <c r="AN1383">
        <f>IF(OR(ISTEXT('Main Data'!AX1383), ISTEXT('Main Data'!AY1383)),1,0)</f>
        <v>0</v>
      </c>
      <c r="AO1383">
        <f>IF('Main Data'!AZ1383="Yes",1,0)</f>
        <v>0</v>
      </c>
      <c r="AP1383">
        <f>IF('Main Data'!BA1383="Yes",1,0)</f>
        <v>0</v>
      </c>
      <c r="AQ1383">
        <f>IF('Main Data'!BD1383="Yes",1,0)</f>
        <v>0</v>
      </c>
      <c r="AR1383">
        <f>IF('Main Data'!BE1383="A",1,0)</f>
        <v>0</v>
      </c>
      <c r="AS1383">
        <f>IF('Main Data'!BE1383="AA",1,0)</f>
        <v>1</v>
      </c>
      <c r="AT1383">
        <f>IF('Main Data'!BE1383="AAA",1,0)</f>
        <v>0</v>
      </c>
      <c r="AU1383">
        <f>IF('Main Data'!BE1383="AAAA",1,0)</f>
        <v>0</v>
      </c>
      <c r="AV1383">
        <f>IF('Main Data'!P1383="Yes",1,0)</f>
        <v>1</v>
      </c>
      <c r="AW1383">
        <f>IF('Main Data'!AP1383="Yes",1,0)</f>
        <v>0</v>
      </c>
      <c r="AX1383">
        <f>IF(OR('Main Data'!V1383="Yes", 'Main Data'!W1383="Yes",'Main Data'!X1383="Yes"),1,0)</f>
        <v>0</v>
      </c>
      <c r="AY1383">
        <f>IF(OR('Main Data'!Y1383="Yes",'Main Data'!Z1383="Yes"),1,0)</f>
        <v>0</v>
      </c>
      <c r="AZ1383">
        <f>IF('Main Data'!AR1383="Yes",1,0)</f>
        <v>0</v>
      </c>
      <c r="BA1383">
        <f>IF('Main Data'!AS1383="Yes",1,0)</f>
        <v>0</v>
      </c>
      <c r="BB1383">
        <f>IF('Main Data'!AG1383="Yes",1,0)</f>
        <v>0</v>
      </c>
      <c r="BC1383">
        <f>IF('Main Data'!AB1383="Yes",1,0)</f>
        <v>0</v>
      </c>
      <c r="BD1383">
        <f>IF('Main Data'!AA1383="Yes",1,0)</f>
        <v>0</v>
      </c>
      <c r="BE1383">
        <f>IF('Main Data'!AC1383="Yes",1,0)</f>
        <v>0</v>
      </c>
      <c r="BF1383">
        <f>IF('Main Data'!AF1383="Yes",1,0)</f>
        <v>0</v>
      </c>
      <c r="BG1383">
        <f>IF(OR('Main Data'!AI1383="Yes",'Main Data'!AL1383="Yes"),1,0)</f>
        <v>0</v>
      </c>
      <c r="BH1383">
        <f>IF('Main Data'!AJ1383="Yes",1,0)</f>
        <v>0</v>
      </c>
      <c r="BI1383">
        <f>IF('Main Data'!AK1383="Yes",1,0)</f>
        <v>0</v>
      </c>
      <c r="BJ1383">
        <f>IF('Main Data'!AM1383="Yes",1,0)</f>
        <v>0</v>
      </c>
      <c r="BK1383">
        <f>IF('Main Data'!AQ1383="Yes",1,0)</f>
        <v>0</v>
      </c>
      <c r="BL1383" s="21">
        <f t="shared" si="127"/>
        <v>1</v>
      </c>
      <c r="BM1383" s="21">
        <f t="shared" si="128"/>
        <v>0</v>
      </c>
      <c r="BN1383" s="21">
        <f t="shared" si="129"/>
        <v>0</v>
      </c>
      <c r="BO1383" s="21">
        <f t="shared" si="130"/>
        <v>0</v>
      </c>
      <c r="BP1383" s="21">
        <f t="shared" si="131"/>
        <v>0</v>
      </c>
    </row>
    <row r="1384" spans="1:68" x14ac:dyDescent="0.2">
      <c r="A1384">
        <v>1380</v>
      </c>
      <c r="B1384" s="33">
        <f>'Main Data'!C1384</f>
        <v>43415</v>
      </c>
      <c r="C1384">
        <f>'Main Data'!D1384</f>
        <v>272</v>
      </c>
      <c r="D1384" s="26">
        <f>'Main Data'!E1384</f>
        <v>400</v>
      </c>
      <c r="E1384" s="26">
        <f>'Main Data'!F1384</f>
        <v>500</v>
      </c>
      <c r="F1384" s="34">
        <f t="shared" si="126"/>
        <v>5.9914645471079817</v>
      </c>
      <c r="G1384">
        <f>IF('Main Data'!H1384="AP",1,0)</f>
        <v>0</v>
      </c>
      <c r="H1384">
        <f>IF('Main Data'!H1384="Blancpain",1,0)</f>
        <v>0</v>
      </c>
      <c r="I1384">
        <f>IF('Main Data'!H1384="Breguet",1,0)</f>
        <v>0</v>
      </c>
      <c r="J1384">
        <f>IF('Main Data'!H1384="Breitling",1,0)</f>
        <v>0</v>
      </c>
      <c r="K1384">
        <f>IF('Main Data'!H1384="Cartier",1,0)</f>
        <v>0</v>
      </c>
      <c r="L1384">
        <f>IF('Main Data'!H1384="Gallet",1,0)</f>
        <v>0</v>
      </c>
      <c r="M1384">
        <f>IF('Main Data'!H1384="Girard Perregaux",1,0)</f>
        <v>0</v>
      </c>
      <c r="N1384">
        <f>IF('Main Data'!H1384="Gubelin",1,0)</f>
        <v>0</v>
      </c>
      <c r="O1384">
        <f>IF('Main Data'!H1384="Heuer",1,0)</f>
        <v>0</v>
      </c>
      <c r="P1384">
        <f>IF('Main Data'!H1384="IWC",1,0)</f>
        <v>0</v>
      </c>
      <c r="Q1384">
        <f>IF('Main Data'!H1384="JLC",1,0)</f>
        <v>0</v>
      </c>
      <c r="R1384">
        <f>IF('Main Data'!H1384="Longines",1,0)</f>
        <v>0</v>
      </c>
      <c r="S1384">
        <f>IF('Main Data'!H1384="Movado",1,0)</f>
        <v>1</v>
      </c>
      <c r="T1384">
        <f>IF('Main Data'!H1384="Omega",1,0)</f>
        <v>0</v>
      </c>
      <c r="U1384">
        <f>IF('Main Data'!H1384="Panerai",1,0)</f>
        <v>0</v>
      </c>
      <c r="V1384">
        <f>IF('Main Data'!H1384="Patek",1,0)</f>
        <v>0</v>
      </c>
      <c r="W1384">
        <f>IF('Main Data'!H1384="Rolex",1,0)</f>
        <v>0</v>
      </c>
      <c r="X1384">
        <f>IF('Main Data'!H1384="Tudor",1,0)</f>
        <v>0</v>
      </c>
      <c r="Y1384">
        <f>IF('Main Data'!H1384="Ulysse Nardin",1,0)</f>
        <v>0</v>
      </c>
      <c r="Z1384">
        <f>IF('Main Data'!H1384="Universal Geneve",1,0)</f>
        <v>0</v>
      </c>
      <c r="AA1384">
        <f>IF('Main Data'!H1384="Vacheron",1,0)</f>
        <v>0</v>
      </c>
      <c r="AB1384">
        <f>IF('Main Data'!H1384="Zenith",1,0)</f>
        <v>0</v>
      </c>
      <c r="AC1384">
        <f>IF('Main Data'!J1384="Stainless Steel",1,0)</f>
        <v>1</v>
      </c>
      <c r="AD1384">
        <f>IF('Main Data'!J1384="Two-tone",1,0)</f>
        <v>0</v>
      </c>
      <c r="AE1384">
        <f>IF(OR('Main Data'!J1384="YG 18K",'Main Data'!J1384="YG &lt;18K",'Main Data'!J1384="PG 18K",'Main Data'!J1384="PG &lt;18K",'Main Data'!J1384="WG 18K",'Main Data'!J1384="Mixes of 18K",'Main Data'!J1384="Mixes &lt;18K"),1,0)</f>
        <v>0</v>
      </c>
      <c r="AF1384">
        <f>IF('Main Data'!J1384="Platinum",1,0)</f>
        <v>0</v>
      </c>
      <c r="AG1384">
        <f>IF(OR('Main Data'!J1384="PVD",'Main Data'!J1384="Gold Plate",'Main Data'!J1384="Other"),1,0)</f>
        <v>0</v>
      </c>
      <c r="AH1384">
        <f>IF('Main Data'!N1384="Stainless Steel",1,0)</f>
        <v>0</v>
      </c>
      <c r="AI1384">
        <f>IF('Main Data'!N1384="Leather",1,0)</f>
        <v>1</v>
      </c>
      <c r="AJ1384">
        <f>IF('Main Data'!N1384="Two-tone",1,0)</f>
        <v>0</v>
      </c>
      <c r="AK1384">
        <f>IF(OR('Main Data'!N1384="YG 18K",'Main Data'!N1384="PG 18K",'Main Data'!N1384="WG 18K",'Main Data'!N1384="Mixes of 18K"),1,0)</f>
        <v>0</v>
      </c>
      <c r="AL1384">
        <f>IF(OR(,'Main Data'!N1384="PVD",'Main Data'!N1384="Gold plate"),1,0)</f>
        <v>0</v>
      </c>
      <c r="AM1384">
        <f>IF(OR('Main Data'!AV1384="Yes",'Main Data'!AW1384="Yes",'Main Data'!AU1384="Yes"),1,0)</f>
        <v>0</v>
      </c>
      <c r="AN1384">
        <f>IF(OR(ISTEXT('Main Data'!AX1384), ISTEXT('Main Data'!AY1384)),1,0)</f>
        <v>0</v>
      </c>
      <c r="AO1384">
        <f>IF('Main Data'!AZ1384="Yes",1,0)</f>
        <v>0</v>
      </c>
      <c r="AP1384">
        <f>IF('Main Data'!BA1384="Yes",1,0)</f>
        <v>0</v>
      </c>
      <c r="AQ1384">
        <f>IF('Main Data'!BD1384="Yes",1,0)</f>
        <v>0</v>
      </c>
      <c r="AR1384">
        <f>IF('Main Data'!BE1384="A",1,0)</f>
        <v>1</v>
      </c>
      <c r="AS1384">
        <f>IF('Main Data'!BE1384="AA",1,0)</f>
        <v>0</v>
      </c>
      <c r="AT1384">
        <f>IF('Main Data'!BE1384="AAA",1,0)</f>
        <v>0</v>
      </c>
      <c r="AU1384">
        <f>IF('Main Data'!BE1384="AAAA",1,0)</f>
        <v>0</v>
      </c>
      <c r="AV1384">
        <f>IF('Main Data'!P1384="Yes",1,0)</f>
        <v>1</v>
      </c>
      <c r="AW1384">
        <f>IF('Main Data'!AP1384="Yes",1,0)</f>
        <v>0</v>
      </c>
      <c r="AX1384">
        <f>IF(OR('Main Data'!V1384="Yes", 'Main Data'!W1384="Yes",'Main Data'!X1384="Yes"),1,0)</f>
        <v>0</v>
      </c>
      <c r="AY1384">
        <f>IF(OR('Main Data'!Y1384="Yes",'Main Data'!Z1384="Yes"),1,0)</f>
        <v>0</v>
      </c>
      <c r="AZ1384">
        <f>IF('Main Data'!AR1384="Yes",1,0)</f>
        <v>0</v>
      </c>
      <c r="BA1384">
        <f>IF('Main Data'!AS1384="Yes",1,0)</f>
        <v>0</v>
      </c>
      <c r="BB1384">
        <f>IF('Main Data'!AG1384="Yes",1,0)</f>
        <v>0</v>
      </c>
      <c r="BC1384">
        <f>IF('Main Data'!AB1384="Yes",1,0)</f>
        <v>0</v>
      </c>
      <c r="BD1384">
        <f>IF('Main Data'!AA1384="Yes",1,0)</f>
        <v>0</v>
      </c>
      <c r="BE1384">
        <f>IF('Main Data'!AC1384="Yes",1,0)</f>
        <v>0</v>
      </c>
      <c r="BF1384">
        <f>IF('Main Data'!AF1384="Yes",1,0)</f>
        <v>0</v>
      </c>
      <c r="BG1384">
        <f>IF(OR('Main Data'!AI1384="Yes",'Main Data'!AL1384="Yes"),1,0)</f>
        <v>0</v>
      </c>
      <c r="BH1384">
        <f>IF('Main Data'!AJ1384="Yes",1,0)</f>
        <v>0</v>
      </c>
      <c r="BI1384">
        <f>IF('Main Data'!AK1384="Yes",1,0)</f>
        <v>0</v>
      </c>
      <c r="BJ1384">
        <f>IF('Main Data'!AM1384="Yes",1,0)</f>
        <v>0</v>
      </c>
      <c r="BK1384">
        <f>IF('Main Data'!AQ1384="Yes",1,0)</f>
        <v>0</v>
      </c>
      <c r="BL1384" s="21">
        <f t="shared" si="127"/>
        <v>1</v>
      </c>
      <c r="BM1384" s="21">
        <f t="shared" si="128"/>
        <v>0</v>
      </c>
      <c r="BN1384" s="21">
        <f t="shared" si="129"/>
        <v>0</v>
      </c>
      <c r="BO1384" s="21">
        <f t="shared" si="130"/>
        <v>0</v>
      </c>
      <c r="BP1384" s="21">
        <f t="shared" si="131"/>
        <v>0</v>
      </c>
    </row>
    <row r="1385" spans="1:68" x14ac:dyDescent="0.2">
      <c r="A1385">
        <v>1381</v>
      </c>
      <c r="B1385" s="33">
        <f>'Main Data'!C1385</f>
        <v>43415</v>
      </c>
      <c r="C1385">
        <f>'Main Data'!D1385</f>
        <v>273</v>
      </c>
      <c r="D1385" s="26">
        <f>'Main Data'!E1385</f>
        <v>1800</v>
      </c>
      <c r="E1385" s="26">
        <f>'Main Data'!F1385</f>
        <v>2250</v>
      </c>
      <c r="F1385" s="34">
        <f t="shared" si="126"/>
        <v>7.4955419438842563</v>
      </c>
      <c r="G1385">
        <f>IF('Main Data'!H1385="AP",1,0)</f>
        <v>0</v>
      </c>
      <c r="H1385">
        <f>IF('Main Data'!H1385="Blancpain",1,0)</f>
        <v>0</v>
      </c>
      <c r="I1385">
        <f>IF('Main Data'!H1385="Breguet",1,0)</f>
        <v>0</v>
      </c>
      <c r="J1385">
        <f>IF('Main Data'!H1385="Breitling",1,0)</f>
        <v>0</v>
      </c>
      <c r="K1385">
        <f>IF('Main Data'!H1385="Cartier",1,0)</f>
        <v>0</v>
      </c>
      <c r="L1385">
        <f>IF('Main Data'!H1385="Gallet",1,0)</f>
        <v>0</v>
      </c>
      <c r="M1385">
        <f>IF('Main Data'!H1385="Girard Perregaux",1,0)</f>
        <v>0</v>
      </c>
      <c r="N1385">
        <f>IF('Main Data'!H1385="Gubelin",1,0)</f>
        <v>0</v>
      </c>
      <c r="O1385">
        <f>IF('Main Data'!H1385="Heuer",1,0)</f>
        <v>1</v>
      </c>
      <c r="P1385">
        <f>IF('Main Data'!H1385="IWC",1,0)</f>
        <v>0</v>
      </c>
      <c r="Q1385">
        <f>IF('Main Data'!H1385="JLC",1,0)</f>
        <v>0</v>
      </c>
      <c r="R1385">
        <f>IF('Main Data'!H1385="Longines",1,0)</f>
        <v>0</v>
      </c>
      <c r="S1385">
        <f>IF('Main Data'!H1385="Movado",1,0)</f>
        <v>0</v>
      </c>
      <c r="T1385">
        <f>IF('Main Data'!H1385="Omega",1,0)</f>
        <v>0</v>
      </c>
      <c r="U1385">
        <f>IF('Main Data'!H1385="Panerai",1,0)</f>
        <v>0</v>
      </c>
      <c r="V1385">
        <f>IF('Main Data'!H1385="Patek",1,0)</f>
        <v>0</v>
      </c>
      <c r="W1385">
        <f>IF('Main Data'!H1385="Rolex",1,0)</f>
        <v>0</v>
      </c>
      <c r="X1385">
        <f>IF('Main Data'!H1385="Tudor",1,0)</f>
        <v>0</v>
      </c>
      <c r="Y1385">
        <f>IF('Main Data'!H1385="Ulysse Nardin",1,0)</f>
        <v>0</v>
      </c>
      <c r="Z1385">
        <f>IF('Main Data'!H1385="Universal Geneve",1,0)</f>
        <v>0</v>
      </c>
      <c r="AA1385">
        <f>IF('Main Data'!H1385="Vacheron",1,0)</f>
        <v>0</v>
      </c>
      <c r="AB1385">
        <f>IF('Main Data'!H1385="Zenith",1,0)</f>
        <v>0</v>
      </c>
      <c r="AC1385">
        <f>IF('Main Data'!J1385="Stainless Steel",1,0)</f>
        <v>0</v>
      </c>
      <c r="AD1385">
        <f>IF('Main Data'!J1385="Two-tone",1,0)</f>
        <v>0</v>
      </c>
      <c r="AE1385">
        <f>IF(OR('Main Data'!J1385="YG 18K",'Main Data'!J1385="YG &lt;18K",'Main Data'!J1385="PG 18K",'Main Data'!J1385="PG &lt;18K",'Main Data'!J1385="WG 18K",'Main Data'!J1385="Mixes of 18K",'Main Data'!J1385="Mixes &lt;18K"),1,0)</f>
        <v>1</v>
      </c>
      <c r="AF1385">
        <f>IF('Main Data'!J1385="Platinum",1,0)</f>
        <v>0</v>
      </c>
      <c r="AG1385">
        <f>IF(OR('Main Data'!J1385="PVD",'Main Data'!J1385="Gold Plate",'Main Data'!J1385="Other"),1,0)</f>
        <v>0</v>
      </c>
      <c r="AH1385">
        <f>IF('Main Data'!N1385="Stainless Steel",1,0)</f>
        <v>0</v>
      </c>
      <c r="AI1385">
        <f>IF('Main Data'!N1385="Leather",1,0)</f>
        <v>1</v>
      </c>
      <c r="AJ1385">
        <f>IF('Main Data'!N1385="Two-tone",1,0)</f>
        <v>0</v>
      </c>
      <c r="AK1385">
        <f>IF(OR('Main Data'!N1385="YG 18K",'Main Data'!N1385="PG 18K",'Main Data'!N1385="WG 18K",'Main Data'!N1385="Mixes of 18K"),1,0)</f>
        <v>0</v>
      </c>
      <c r="AL1385">
        <f>IF(OR(,'Main Data'!N1385="PVD",'Main Data'!N1385="Gold plate"),1,0)</f>
        <v>0</v>
      </c>
      <c r="AM1385">
        <f>IF(OR('Main Data'!AV1385="Yes",'Main Data'!AW1385="Yes",'Main Data'!AU1385="Yes"),1,0)</f>
        <v>0</v>
      </c>
      <c r="AN1385">
        <f>IF(OR(ISTEXT('Main Data'!AX1385), ISTEXT('Main Data'!AY1385)),1,0)</f>
        <v>0</v>
      </c>
      <c r="AO1385">
        <f>IF('Main Data'!AZ1385="Yes",1,0)</f>
        <v>0</v>
      </c>
      <c r="AP1385">
        <f>IF('Main Data'!BA1385="Yes",1,0)</f>
        <v>0</v>
      </c>
      <c r="AQ1385">
        <f>IF('Main Data'!BD1385="Yes",1,0)</f>
        <v>0</v>
      </c>
      <c r="AR1385">
        <f>IF('Main Data'!BE1385="A",1,0)</f>
        <v>0</v>
      </c>
      <c r="AS1385">
        <f>IF('Main Data'!BE1385="AA",1,0)</f>
        <v>1</v>
      </c>
      <c r="AT1385">
        <f>IF('Main Data'!BE1385="AAA",1,0)</f>
        <v>0</v>
      </c>
      <c r="AU1385">
        <f>IF('Main Data'!BE1385="AAAA",1,0)</f>
        <v>0</v>
      </c>
      <c r="AV1385">
        <f>IF('Main Data'!P1385="Yes",1,0)</f>
        <v>0</v>
      </c>
      <c r="AW1385">
        <f>IF('Main Data'!AP1385="Yes",1,0)</f>
        <v>0</v>
      </c>
      <c r="AX1385">
        <f>IF(OR('Main Data'!V1385="Yes", 'Main Data'!W1385="Yes",'Main Data'!X1385="Yes"),1,0)</f>
        <v>0</v>
      </c>
      <c r="AY1385">
        <f>IF(OR('Main Data'!Y1385="Yes",'Main Data'!Z1385="Yes"),1,0)</f>
        <v>0</v>
      </c>
      <c r="AZ1385">
        <f>IF('Main Data'!AR1385="Yes",1,0)</f>
        <v>0</v>
      </c>
      <c r="BA1385">
        <f>IF('Main Data'!AS1385="Yes",1,0)</f>
        <v>0</v>
      </c>
      <c r="BB1385">
        <f>IF('Main Data'!AG1385="Yes",1,0)</f>
        <v>0</v>
      </c>
      <c r="BC1385">
        <f>IF('Main Data'!AB1385="Yes",1,0)</f>
        <v>0</v>
      </c>
      <c r="BD1385">
        <f>IF('Main Data'!AA1385="Yes",1,0)</f>
        <v>0</v>
      </c>
      <c r="BE1385">
        <f>IF('Main Data'!AC1385="Yes",1,0)</f>
        <v>0</v>
      </c>
      <c r="BF1385">
        <f>IF('Main Data'!AF1385="Yes",1,0)</f>
        <v>0</v>
      </c>
      <c r="BG1385">
        <f>IF(OR('Main Data'!AI1385="Yes",'Main Data'!AL1385="Yes"),1,0)</f>
        <v>1</v>
      </c>
      <c r="BH1385">
        <f>IF('Main Data'!AJ1385="Yes",1,0)</f>
        <v>0</v>
      </c>
      <c r="BI1385">
        <f>IF('Main Data'!AK1385="Yes",1,0)</f>
        <v>0</v>
      </c>
      <c r="BJ1385">
        <f>IF('Main Data'!AM1385="Yes",1,0)</f>
        <v>0</v>
      </c>
      <c r="BK1385">
        <f>IF('Main Data'!AQ1385="Yes",1,0)</f>
        <v>0</v>
      </c>
      <c r="BL1385" s="21">
        <f t="shared" si="127"/>
        <v>1</v>
      </c>
      <c r="BM1385" s="21">
        <f t="shared" si="128"/>
        <v>0</v>
      </c>
      <c r="BN1385" s="21">
        <f t="shared" si="129"/>
        <v>0</v>
      </c>
      <c r="BO1385" s="21">
        <f t="shared" si="130"/>
        <v>0</v>
      </c>
      <c r="BP1385" s="21">
        <f t="shared" si="131"/>
        <v>0</v>
      </c>
    </row>
    <row r="1386" spans="1:68" x14ac:dyDescent="0.2">
      <c r="A1386">
        <v>1382</v>
      </c>
      <c r="B1386" s="33">
        <f>'Main Data'!C1386</f>
        <v>43415</v>
      </c>
      <c r="C1386">
        <f>'Main Data'!D1386</f>
        <v>275</v>
      </c>
      <c r="D1386" s="26">
        <f>'Main Data'!E1386</f>
        <v>8000</v>
      </c>
      <c r="E1386" s="26">
        <f>'Main Data'!F1386</f>
        <v>10000</v>
      </c>
      <c r="F1386" s="34">
        <f t="shared" si="126"/>
        <v>8.987196820661973</v>
      </c>
      <c r="G1386">
        <f>IF('Main Data'!H1386="AP",1,0)</f>
        <v>0</v>
      </c>
      <c r="H1386">
        <f>IF('Main Data'!H1386="Blancpain",1,0)</f>
        <v>0</v>
      </c>
      <c r="I1386">
        <f>IF('Main Data'!H1386="Breguet",1,0)</f>
        <v>0</v>
      </c>
      <c r="J1386">
        <f>IF('Main Data'!H1386="Breitling",1,0)</f>
        <v>0</v>
      </c>
      <c r="K1386">
        <f>IF('Main Data'!H1386="Cartier",1,0)</f>
        <v>0</v>
      </c>
      <c r="L1386">
        <f>IF('Main Data'!H1386="Gallet",1,0)</f>
        <v>0</v>
      </c>
      <c r="M1386">
        <f>IF('Main Data'!H1386="Girard Perregaux",1,0)</f>
        <v>0</v>
      </c>
      <c r="N1386">
        <f>IF('Main Data'!H1386="Gubelin",1,0)</f>
        <v>0</v>
      </c>
      <c r="O1386">
        <f>IF('Main Data'!H1386="Heuer",1,0)</f>
        <v>0</v>
      </c>
      <c r="P1386">
        <f>IF('Main Data'!H1386="IWC",1,0)</f>
        <v>0</v>
      </c>
      <c r="Q1386">
        <f>IF('Main Data'!H1386="JLC",1,0)</f>
        <v>0</v>
      </c>
      <c r="R1386">
        <f>IF('Main Data'!H1386="Longines",1,0)</f>
        <v>1</v>
      </c>
      <c r="S1386">
        <f>IF('Main Data'!H1386="Movado",1,0)</f>
        <v>0</v>
      </c>
      <c r="T1386">
        <f>IF('Main Data'!H1386="Omega",1,0)</f>
        <v>0</v>
      </c>
      <c r="U1386">
        <f>IF('Main Data'!H1386="Panerai",1,0)</f>
        <v>0</v>
      </c>
      <c r="V1386">
        <f>IF('Main Data'!H1386="Patek",1,0)</f>
        <v>0</v>
      </c>
      <c r="W1386">
        <f>IF('Main Data'!H1386="Rolex",1,0)</f>
        <v>0</v>
      </c>
      <c r="X1386">
        <f>IF('Main Data'!H1386="Tudor",1,0)</f>
        <v>0</v>
      </c>
      <c r="Y1386">
        <f>IF('Main Data'!H1386="Ulysse Nardin",1,0)</f>
        <v>0</v>
      </c>
      <c r="Z1386">
        <f>IF('Main Data'!H1386="Universal Geneve",1,0)</f>
        <v>0</v>
      </c>
      <c r="AA1386">
        <f>IF('Main Data'!H1386="Vacheron",1,0)</f>
        <v>0</v>
      </c>
      <c r="AB1386">
        <f>IF('Main Data'!H1386="Zenith",1,0)</f>
        <v>0</v>
      </c>
      <c r="AC1386">
        <f>IF('Main Data'!J1386="Stainless Steel",1,0)</f>
        <v>1</v>
      </c>
      <c r="AD1386">
        <f>IF('Main Data'!J1386="Two-tone",1,0)</f>
        <v>0</v>
      </c>
      <c r="AE1386">
        <f>IF(OR('Main Data'!J1386="YG 18K",'Main Data'!J1386="YG &lt;18K",'Main Data'!J1386="PG 18K",'Main Data'!J1386="PG &lt;18K",'Main Data'!J1386="WG 18K",'Main Data'!J1386="Mixes of 18K",'Main Data'!J1386="Mixes &lt;18K"),1,0)</f>
        <v>0</v>
      </c>
      <c r="AF1386">
        <f>IF('Main Data'!J1386="Platinum",1,0)</f>
        <v>0</v>
      </c>
      <c r="AG1386">
        <f>IF(OR('Main Data'!J1386="PVD",'Main Data'!J1386="Gold Plate",'Main Data'!J1386="Other"),1,0)</f>
        <v>0</v>
      </c>
      <c r="AH1386">
        <f>IF('Main Data'!N1386="Stainless Steel",1,0)</f>
        <v>1</v>
      </c>
      <c r="AI1386">
        <f>IF('Main Data'!N1386="Leather",1,0)</f>
        <v>0</v>
      </c>
      <c r="AJ1386">
        <f>IF('Main Data'!N1386="Two-tone",1,0)</f>
        <v>0</v>
      </c>
      <c r="AK1386">
        <f>IF(OR('Main Data'!N1386="YG 18K",'Main Data'!N1386="PG 18K",'Main Data'!N1386="WG 18K",'Main Data'!N1386="Mixes of 18K"),1,0)</f>
        <v>0</v>
      </c>
      <c r="AL1386">
        <f>IF(OR(,'Main Data'!N1386="PVD",'Main Data'!N1386="Gold plate"),1,0)</f>
        <v>0</v>
      </c>
      <c r="AM1386">
        <f>IF(OR('Main Data'!AV1386="Yes",'Main Data'!AW1386="Yes",'Main Data'!AU1386="Yes"),1,0)</f>
        <v>0</v>
      </c>
      <c r="AN1386">
        <f>IF(OR(ISTEXT('Main Data'!AX1386), ISTEXT('Main Data'!AY1386)),1,0)</f>
        <v>0</v>
      </c>
      <c r="AO1386">
        <f>IF('Main Data'!AZ1386="Yes",1,0)</f>
        <v>0</v>
      </c>
      <c r="AP1386">
        <f>IF('Main Data'!BA1386="Yes",1,0)</f>
        <v>0</v>
      </c>
      <c r="AQ1386">
        <f>IF('Main Data'!BD1386="Yes",1,0)</f>
        <v>0</v>
      </c>
      <c r="AR1386">
        <f>IF('Main Data'!BE1386="A",1,0)</f>
        <v>0</v>
      </c>
      <c r="AS1386">
        <f>IF('Main Data'!BE1386="AA",1,0)</f>
        <v>1</v>
      </c>
      <c r="AT1386">
        <f>IF('Main Data'!BE1386="AAA",1,0)</f>
        <v>0</v>
      </c>
      <c r="AU1386">
        <f>IF('Main Data'!BE1386="AAAA",1,0)</f>
        <v>0</v>
      </c>
      <c r="AV1386">
        <f>IF('Main Data'!P1386="Yes",1,0)</f>
        <v>0</v>
      </c>
      <c r="AW1386">
        <f>IF('Main Data'!AP1386="Yes",1,0)</f>
        <v>0</v>
      </c>
      <c r="AX1386">
        <f>IF(OR('Main Data'!V1386="Yes", 'Main Data'!W1386="Yes",'Main Data'!X1386="Yes"),1,0)</f>
        <v>0</v>
      </c>
      <c r="AY1386">
        <f>IF(OR('Main Data'!Y1386="Yes",'Main Data'!Z1386="Yes"),1,0)</f>
        <v>0</v>
      </c>
      <c r="AZ1386">
        <f>IF('Main Data'!AR1386="Yes",1,0)</f>
        <v>0</v>
      </c>
      <c r="BA1386">
        <f>IF('Main Data'!AS1386="Yes",1,0)</f>
        <v>0</v>
      </c>
      <c r="BB1386">
        <f>IF('Main Data'!AG1386="Yes",1,0)</f>
        <v>0</v>
      </c>
      <c r="BC1386">
        <f>IF('Main Data'!AB1386="Yes",1,0)</f>
        <v>0</v>
      </c>
      <c r="BD1386">
        <f>IF('Main Data'!AA1386="Yes",1,0)</f>
        <v>0</v>
      </c>
      <c r="BE1386">
        <f>IF('Main Data'!AC1386="Yes",1,0)</f>
        <v>0</v>
      </c>
      <c r="BF1386">
        <f>IF('Main Data'!AF1386="Yes",1,0)</f>
        <v>0</v>
      </c>
      <c r="BG1386">
        <f>IF(OR('Main Data'!AI1386="Yes",'Main Data'!AL1386="Yes"),1,0)</f>
        <v>1</v>
      </c>
      <c r="BH1386">
        <f>IF('Main Data'!AJ1386="Yes",1,0)</f>
        <v>0</v>
      </c>
      <c r="BI1386">
        <f>IF('Main Data'!AK1386="Yes",1,0)</f>
        <v>0</v>
      </c>
      <c r="BJ1386">
        <f>IF('Main Data'!AM1386="Yes",1,0)</f>
        <v>0</v>
      </c>
      <c r="BK1386">
        <f>IF('Main Data'!AQ1386="Yes",1,0)</f>
        <v>0</v>
      </c>
      <c r="BL1386" s="21">
        <f t="shared" si="127"/>
        <v>1</v>
      </c>
      <c r="BM1386" s="21">
        <f t="shared" si="128"/>
        <v>0</v>
      </c>
      <c r="BN1386" s="21">
        <f t="shared" si="129"/>
        <v>0</v>
      </c>
      <c r="BO1386" s="21">
        <f t="shared" si="130"/>
        <v>0</v>
      </c>
      <c r="BP1386" s="21">
        <f t="shared" si="131"/>
        <v>0</v>
      </c>
    </row>
    <row r="1387" spans="1:68" x14ac:dyDescent="0.2">
      <c r="A1387">
        <v>1383</v>
      </c>
      <c r="B1387" s="33">
        <f>'Main Data'!C1387</f>
        <v>43415</v>
      </c>
      <c r="C1387">
        <f>'Main Data'!D1387</f>
        <v>284</v>
      </c>
      <c r="D1387" s="26">
        <f>'Main Data'!E1387</f>
        <v>6200</v>
      </c>
      <c r="E1387" s="26">
        <f>'Main Data'!F1387</f>
        <v>7750</v>
      </c>
      <c r="F1387" s="34">
        <f t="shared" si="126"/>
        <v>8.7323045710331826</v>
      </c>
      <c r="G1387">
        <f>IF('Main Data'!H1387="AP",1,0)</f>
        <v>0</v>
      </c>
      <c r="H1387">
        <f>IF('Main Data'!H1387="Blancpain",1,0)</f>
        <v>0</v>
      </c>
      <c r="I1387">
        <f>IF('Main Data'!H1387="Breguet",1,0)</f>
        <v>0</v>
      </c>
      <c r="J1387">
        <f>IF('Main Data'!H1387="Breitling",1,0)</f>
        <v>0</v>
      </c>
      <c r="K1387">
        <f>IF('Main Data'!H1387="Cartier",1,0)</f>
        <v>0</v>
      </c>
      <c r="L1387">
        <f>IF('Main Data'!H1387="Gallet",1,0)</f>
        <v>0</v>
      </c>
      <c r="M1387">
        <f>IF('Main Data'!H1387="Girard Perregaux",1,0)</f>
        <v>0</v>
      </c>
      <c r="N1387">
        <f>IF('Main Data'!H1387="Gubelin",1,0)</f>
        <v>0</v>
      </c>
      <c r="O1387">
        <f>IF('Main Data'!H1387="Heuer",1,0)</f>
        <v>1</v>
      </c>
      <c r="P1387">
        <f>IF('Main Data'!H1387="IWC",1,0)</f>
        <v>0</v>
      </c>
      <c r="Q1387">
        <f>IF('Main Data'!H1387="JLC",1,0)</f>
        <v>0</v>
      </c>
      <c r="R1387">
        <f>IF('Main Data'!H1387="Longines",1,0)</f>
        <v>0</v>
      </c>
      <c r="S1387">
        <f>IF('Main Data'!H1387="Movado",1,0)</f>
        <v>0</v>
      </c>
      <c r="T1387">
        <f>IF('Main Data'!H1387="Omega",1,0)</f>
        <v>0</v>
      </c>
      <c r="U1387">
        <f>IF('Main Data'!H1387="Panerai",1,0)</f>
        <v>0</v>
      </c>
      <c r="V1387">
        <f>IF('Main Data'!H1387="Patek",1,0)</f>
        <v>0</v>
      </c>
      <c r="W1387">
        <f>IF('Main Data'!H1387="Rolex",1,0)</f>
        <v>0</v>
      </c>
      <c r="X1387">
        <f>IF('Main Data'!H1387="Tudor",1,0)</f>
        <v>0</v>
      </c>
      <c r="Y1387">
        <f>IF('Main Data'!H1387="Ulysse Nardin",1,0)</f>
        <v>0</v>
      </c>
      <c r="Z1387">
        <f>IF('Main Data'!H1387="Universal Geneve",1,0)</f>
        <v>0</v>
      </c>
      <c r="AA1387">
        <f>IF('Main Data'!H1387="Vacheron",1,0)</f>
        <v>0</v>
      </c>
      <c r="AB1387">
        <f>IF('Main Data'!H1387="Zenith",1,0)</f>
        <v>0</v>
      </c>
      <c r="AC1387">
        <f>IF('Main Data'!J1387="Stainless Steel",1,0)</f>
        <v>1</v>
      </c>
      <c r="AD1387">
        <f>IF('Main Data'!J1387="Two-tone",1,0)</f>
        <v>0</v>
      </c>
      <c r="AE1387">
        <f>IF(OR('Main Data'!J1387="YG 18K",'Main Data'!J1387="YG &lt;18K",'Main Data'!J1387="PG 18K",'Main Data'!J1387="PG &lt;18K",'Main Data'!J1387="WG 18K",'Main Data'!J1387="Mixes of 18K",'Main Data'!J1387="Mixes &lt;18K"),1,0)</f>
        <v>0</v>
      </c>
      <c r="AF1387">
        <f>IF('Main Data'!J1387="Platinum",1,0)</f>
        <v>0</v>
      </c>
      <c r="AG1387">
        <f>IF(OR('Main Data'!J1387="PVD",'Main Data'!J1387="Gold Plate",'Main Data'!J1387="Other"),1,0)</f>
        <v>0</v>
      </c>
      <c r="AH1387">
        <f>IF('Main Data'!N1387="Stainless Steel",1,0)</f>
        <v>0</v>
      </c>
      <c r="AI1387">
        <f>IF('Main Data'!N1387="Leather",1,0)</f>
        <v>1</v>
      </c>
      <c r="AJ1387">
        <f>IF('Main Data'!N1387="Two-tone",1,0)</f>
        <v>0</v>
      </c>
      <c r="AK1387">
        <f>IF(OR('Main Data'!N1387="YG 18K",'Main Data'!N1387="PG 18K",'Main Data'!N1387="WG 18K",'Main Data'!N1387="Mixes of 18K"),1,0)</f>
        <v>0</v>
      </c>
      <c r="AL1387">
        <f>IF(OR(,'Main Data'!N1387="PVD",'Main Data'!N1387="Gold plate"),1,0)</f>
        <v>0</v>
      </c>
      <c r="AM1387">
        <f>IF(OR('Main Data'!AV1387="Yes",'Main Data'!AW1387="Yes",'Main Data'!AU1387="Yes"),1,0)</f>
        <v>0</v>
      </c>
      <c r="AN1387">
        <f>IF(OR(ISTEXT('Main Data'!AX1387), ISTEXT('Main Data'!AY1387)),1,0)</f>
        <v>0</v>
      </c>
      <c r="AO1387">
        <f>IF('Main Data'!AZ1387="Yes",1,0)</f>
        <v>0</v>
      </c>
      <c r="AP1387">
        <f>IF('Main Data'!BA1387="Yes",1,0)</f>
        <v>0</v>
      </c>
      <c r="AQ1387">
        <f>IF('Main Data'!BD1387="Yes",1,0)</f>
        <v>0</v>
      </c>
      <c r="AR1387">
        <f>IF('Main Data'!BE1387="A",1,0)</f>
        <v>0</v>
      </c>
      <c r="AS1387">
        <f>IF('Main Data'!BE1387="AA",1,0)</f>
        <v>0</v>
      </c>
      <c r="AT1387">
        <f>IF('Main Data'!BE1387="AAA",1,0)</f>
        <v>1</v>
      </c>
      <c r="AU1387">
        <f>IF('Main Data'!BE1387="AAAA",1,0)</f>
        <v>0</v>
      </c>
      <c r="AV1387">
        <f>IF('Main Data'!P1387="Yes",1,0)</f>
        <v>0</v>
      </c>
      <c r="AW1387">
        <f>IF('Main Data'!AP1387="Yes",1,0)</f>
        <v>0</v>
      </c>
      <c r="AX1387">
        <f>IF(OR('Main Data'!V1387="Yes", 'Main Data'!W1387="Yes",'Main Data'!X1387="Yes"),1,0)</f>
        <v>1</v>
      </c>
      <c r="AY1387">
        <f>IF(OR('Main Data'!Y1387="Yes",'Main Data'!Z1387="Yes"),1,0)</f>
        <v>0</v>
      </c>
      <c r="AZ1387">
        <f>IF('Main Data'!AR1387="Yes",1,0)</f>
        <v>0</v>
      </c>
      <c r="BA1387">
        <f>IF('Main Data'!AS1387="Yes",1,0)</f>
        <v>0</v>
      </c>
      <c r="BB1387">
        <f>IF('Main Data'!AG1387="Yes",1,0)</f>
        <v>0</v>
      </c>
      <c r="BC1387">
        <f>IF('Main Data'!AB1387="Yes",1,0)</f>
        <v>0</v>
      </c>
      <c r="BD1387">
        <f>IF('Main Data'!AA1387="Yes",1,0)</f>
        <v>0</v>
      </c>
      <c r="BE1387">
        <f>IF('Main Data'!AC1387="Yes",1,0)</f>
        <v>0</v>
      </c>
      <c r="BF1387">
        <f>IF('Main Data'!AF1387="Yes",1,0)</f>
        <v>0</v>
      </c>
      <c r="BG1387">
        <f>IF(OR('Main Data'!AI1387="Yes",'Main Data'!AL1387="Yes"),1,0)</f>
        <v>1</v>
      </c>
      <c r="BH1387">
        <f>IF('Main Data'!AJ1387="Yes",1,0)</f>
        <v>0</v>
      </c>
      <c r="BI1387">
        <f>IF('Main Data'!AK1387="Yes",1,0)</f>
        <v>0</v>
      </c>
      <c r="BJ1387">
        <f>IF('Main Data'!AM1387="Yes",1,0)</f>
        <v>0</v>
      </c>
      <c r="BK1387">
        <f>IF('Main Data'!AQ1387="Yes",1,0)</f>
        <v>0</v>
      </c>
      <c r="BL1387" s="21">
        <f t="shared" si="127"/>
        <v>1</v>
      </c>
      <c r="BM1387" s="21">
        <f t="shared" si="128"/>
        <v>0</v>
      </c>
      <c r="BN1387" s="21">
        <f t="shared" si="129"/>
        <v>0</v>
      </c>
      <c r="BO1387" s="21">
        <f t="shared" si="130"/>
        <v>0</v>
      </c>
      <c r="BP1387" s="21">
        <f t="shared" si="131"/>
        <v>0</v>
      </c>
    </row>
    <row r="1388" spans="1:68" x14ac:dyDescent="0.2">
      <c r="A1388">
        <v>1384</v>
      </c>
      <c r="B1388" s="33">
        <f>'Main Data'!C1388</f>
        <v>43415</v>
      </c>
      <c r="C1388">
        <f>'Main Data'!D1388</f>
        <v>285</v>
      </c>
      <c r="D1388" s="26">
        <f>'Main Data'!E1388</f>
        <v>5500</v>
      </c>
      <c r="E1388" s="26">
        <f>'Main Data'!F1388</f>
        <v>6875</v>
      </c>
      <c r="F1388" s="34">
        <f t="shared" si="126"/>
        <v>8.6125033712205621</v>
      </c>
      <c r="G1388">
        <f>IF('Main Data'!H1388="AP",1,0)</f>
        <v>0</v>
      </c>
      <c r="H1388">
        <f>IF('Main Data'!H1388="Blancpain",1,0)</f>
        <v>0</v>
      </c>
      <c r="I1388">
        <f>IF('Main Data'!H1388="Breguet",1,0)</f>
        <v>0</v>
      </c>
      <c r="J1388">
        <f>IF('Main Data'!H1388="Breitling",1,0)</f>
        <v>0</v>
      </c>
      <c r="K1388">
        <f>IF('Main Data'!H1388="Cartier",1,0)</f>
        <v>0</v>
      </c>
      <c r="L1388">
        <f>IF('Main Data'!H1388="Gallet",1,0)</f>
        <v>0</v>
      </c>
      <c r="M1388">
        <f>IF('Main Data'!H1388="Girard Perregaux",1,0)</f>
        <v>0</v>
      </c>
      <c r="N1388">
        <f>IF('Main Data'!H1388="Gubelin",1,0)</f>
        <v>0</v>
      </c>
      <c r="O1388">
        <f>IF('Main Data'!H1388="Heuer",1,0)</f>
        <v>1</v>
      </c>
      <c r="P1388">
        <f>IF('Main Data'!H1388="IWC",1,0)</f>
        <v>0</v>
      </c>
      <c r="Q1388">
        <f>IF('Main Data'!H1388="JLC",1,0)</f>
        <v>0</v>
      </c>
      <c r="R1388">
        <f>IF('Main Data'!H1388="Longines",1,0)</f>
        <v>0</v>
      </c>
      <c r="S1388">
        <f>IF('Main Data'!H1388="Movado",1,0)</f>
        <v>0</v>
      </c>
      <c r="T1388">
        <f>IF('Main Data'!H1388="Omega",1,0)</f>
        <v>0</v>
      </c>
      <c r="U1388">
        <f>IF('Main Data'!H1388="Panerai",1,0)</f>
        <v>0</v>
      </c>
      <c r="V1388">
        <f>IF('Main Data'!H1388="Patek",1,0)</f>
        <v>0</v>
      </c>
      <c r="W1388">
        <f>IF('Main Data'!H1388="Rolex",1,0)</f>
        <v>0</v>
      </c>
      <c r="X1388">
        <f>IF('Main Data'!H1388="Tudor",1,0)</f>
        <v>0</v>
      </c>
      <c r="Y1388">
        <f>IF('Main Data'!H1388="Ulysse Nardin",1,0)</f>
        <v>0</v>
      </c>
      <c r="Z1388">
        <f>IF('Main Data'!H1388="Universal Geneve",1,0)</f>
        <v>0</v>
      </c>
      <c r="AA1388">
        <f>IF('Main Data'!H1388="Vacheron",1,0)</f>
        <v>0</v>
      </c>
      <c r="AB1388">
        <f>IF('Main Data'!H1388="Zenith",1,0)</f>
        <v>0</v>
      </c>
      <c r="AC1388">
        <f>IF('Main Data'!J1388="Stainless Steel",1,0)</f>
        <v>1</v>
      </c>
      <c r="AD1388">
        <f>IF('Main Data'!J1388="Two-tone",1,0)</f>
        <v>0</v>
      </c>
      <c r="AE1388">
        <f>IF(OR('Main Data'!J1388="YG 18K",'Main Data'!J1388="YG &lt;18K",'Main Data'!J1388="PG 18K",'Main Data'!J1388="PG &lt;18K",'Main Data'!J1388="WG 18K",'Main Data'!J1388="Mixes of 18K",'Main Data'!J1388="Mixes &lt;18K"),1,0)</f>
        <v>0</v>
      </c>
      <c r="AF1388">
        <f>IF('Main Data'!J1388="Platinum",1,0)</f>
        <v>0</v>
      </c>
      <c r="AG1388">
        <f>IF(OR('Main Data'!J1388="PVD",'Main Data'!J1388="Gold Plate",'Main Data'!J1388="Other"),1,0)</f>
        <v>0</v>
      </c>
      <c r="AH1388">
        <f>IF('Main Data'!N1388="Stainless Steel",1,0)</f>
        <v>0</v>
      </c>
      <c r="AI1388">
        <f>IF('Main Data'!N1388="Leather",1,0)</f>
        <v>1</v>
      </c>
      <c r="AJ1388">
        <f>IF('Main Data'!N1388="Two-tone",1,0)</f>
        <v>0</v>
      </c>
      <c r="AK1388">
        <f>IF(OR('Main Data'!N1388="YG 18K",'Main Data'!N1388="PG 18K",'Main Data'!N1388="WG 18K",'Main Data'!N1388="Mixes of 18K"),1,0)</f>
        <v>0</v>
      </c>
      <c r="AL1388">
        <f>IF(OR(,'Main Data'!N1388="PVD",'Main Data'!N1388="Gold plate"),1,0)</f>
        <v>0</v>
      </c>
      <c r="AM1388">
        <f>IF(OR('Main Data'!AV1388="Yes",'Main Data'!AW1388="Yes",'Main Data'!AU1388="Yes"),1,0)</f>
        <v>0</v>
      </c>
      <c r="AN1388">
        <f>IF(OR(ISTEXT('Main Data'!AX1388), ISTEXT('Main Data'!AY1388)),1,0)</f>
        <v>0</v>
      </c>
      <c r="AO1388">
        <f>IF('Main Data'!AZ1388="Yes",1,0)</f>
        <v>0</v>
      </c>
      <c r="AP1388">
        <f>IF('Main Data'!BA1388="Yes",1,0)</f>
        <v>0</v>
      </c>
      <c r="AQ1388">
        <f>IF('Main Data'!BD1388="Yes",1,0)</f>
        <v>0</v>
      </c>
      <c r="AR1388">
        <f>IF('Main Data'!BE1388="A",1,0)</f>
        <v>0</v>
      </c>
      <c r="AS1388">
        <f>IF('Main Data'!BE1388="AA",1,0)</f>
        <v>1</v>
      </c>
      <c r="AT1388">
        <f>IF('Main Data'!BE1388="AAA",1,0)</f>
        <v>0</v>
      </c>
      <c r="AU1388">
        <f>IF('Main Data'!BE1388="AAAA",1,0)</f>
        <v>0</v>
      </c>
      <c r="AV1388">
        <f>IF('Main Data'!P1388="Yes",1,0)</f>
        <v>0</v>
      </c>
      <c r="AW1388">
        <f>IF('Main Data'!AP1388="Yes",1,0)</f>
        <v>0</v>
      </c>
      <c r="AX1388">
        <f>IF(OR('Main Data'!V1388="Yes", 'Main Data'!W1388="Yes",'Main Data'!X1388="Yes"),1,0)</f>
        <v>0</v>
      </c>
      <c r="AY1388">
        <f>IF(OR('Main Data'!Y1388="Yes",'Main Data'!Z1388="Yes"),1,0)</f>
        <v>0</v>
      </c>
      <c r="AZ1388">
        <f>IF('Main Data'!AR1388="Yes",1,0)</f>
        <v>0</v>
      </c>
      <c r="BA1388">
        <f>IF('Main Data'!AS1388="Yes",1,0)</f>
        <v>0</v>
      </c>
      <c r="BB1388">
        <f>IF('Main Data'!AG1388="Yes",1,0)</f>
        <v>0</v>
      </c>
      <c r="BC1388">
        <f>IF('Main Data'!AB1388="Yes",1,0)</f>
        <v>0</v>
      </c>
      <c r="BD1388">
        <f>IF('Main Data'!AA1388="Yes",1,0)</f>
        <v>0</v>
      </c>
      <c r="BE1388">
        <f>IF('Main Data'!AC1388="Yes",1,0)</f>
        <v>0</v>
      </c>
      <c r="BF1388">
        <f>IF('Main Data'!AF1388="Yes",1,0)</f>
        <v>0</v>
      </c>
      <c r="BG1388">
        <f>IF(OR('Main Data'!AI1388="Yes",'Main Data'!AL1388="Yes"),1,0)</f>
        <v>1</v>
      </c>
      <c r="BH1388">
        <f>IF('Main Data'!AJ1388="Yes",1,0)</f>
        <v>0</v>
      </c>
      <c r="BI1388">
        <f>IF('Main Data'!AK1388="Yes",1,0)</f>
        <v>0</v>
      </c>
      <c r="BJ1388">
        <f>IF('Main Data'!AM1388="Yes",1,0)</f>
        <v>0</v>
      </c>
      <c r="BK1388">
        <f>IF('Main Data'!AQ1388="Yes",1,0)</f>
        <v>0</v>
      </c>
      <c r="BL1388" s="21">
        <f t="shared" si="127"/>
        <v>1</v>
      </c>
      <c r="BM1388" s="21">
        <f t="shared" si="128"/>
        <v>0</v>
      </c>
      <c r="BN1388" s="21">
        <f t="shared" si="129"/>
        <v>0</v>
      </c>
      <c r="BO1388" s="21">
        <f t="shared" si="130"/>
        <v>0</v>
      </c>
      <c r="BP1388" s="21">
        <f t="shared" si="131"/>
        <v>0</v>
      </c>
    </row>
    <row r="1389" spans="1:68" x14ac:dyDescent="0.2">
      <c r="A1389">
        <v>1385</v>
      </c>
      <c r="B1389" s="33">
        <f>'Main Data'!C1389</f>
        <v>43415</v>
      </c>
      <c r="C1389">
        <f>'Main Data'!D1389</f>
        <v>287</v>
      </c>
      <c r="D1389" s="26">
        <f>'Main Data'!E1389</f>
        <v>38000</v>
      </c>
      <c r="E1389" s="26">
        <f>'Main Data'!F1389</f>
        <v>47500</v>
      </c>
      <c r="F1389" s="34">
        <f t="shared" si="126"/>
        <v>10.545341438708522</v>
      </c>
      <c r="G1389">
        <f>IF('Main Data'!H1389="AP",1,0)</f>
        <v>0</v>
      </c>
      <c r="H1389">
        <f>IF('Main Data'!H1389="Blancpain",1,0)</f>
        <v>0</v>
      </c>
      <c r="I1389">
        <f>IF('Main Data'!H1389="Breguet",1,0)</f>
        <v>0</v>
      </c>
      <c r="J1389">
        <f>IF('Main Data'!H1389="Breitling",1,0)</f>
        <v>0</v>
      </c>
      <c r="K1389">
        <f>IF('Main Data'!H1389="Cartier",1,0)</f>
        <v>0</v>
      </c>
      <c r="L1389">
        <f>IF('Main Data'!H1389="Gallet",1,0)</f>
        <v>0</v>
      </c>
      <c r="M1389">
        <f>IF('Main Data'!H1389="Girard Perregaux",1,0)</f>
        <v>0</v>
      </c>
      <c r="N1389">
        <f>IF('Main Data'!H1389="Gubelin",1,0)</f>
        <v>0</v>
      </c>
      <c r="O1389">
        <f>IF('Main Data'!H1389="Heuer",1,0)</f>
        <v>1</v>
      </c>
      <c r="P1389">
        <f>IF('Main Data'!H1389="IWC",1,0)</f>
        <v>0</v>
      </c>
      <c r="Q1389">
        <f>IF('Main Data'!H1389="JLC",1,0)</f>
        <v>0</v>
      </c>
      <c r="R1389">
        <f>IF('Main Data'!H1389="Longines",1,0)</f>
        <v>0</v>
      </c>
      <c r="S1389">
        <f>IF('Main Data'!H1389="Movado",1,0)</f>
        <v>0</v>
      </c>
      <c r="T1389">
        <f>IF('Main Data'!H1389="Omega",1,0)</f>
        <v>0</v>
      </c>
      <c r="U1389">
        <f>IF('Main Data'!H1389="Panerai",1,0)</f>
        <v>0</v>
      </c>
      <c r="V1389">
        <f>IF('Main Data'!H1389="Patek",1,0)</f>
        <v>0</v>
      </c>
      <c r="W1389">
        <f>IF('Main Data'!H1389="Rolex",1,0)</f>
        <v>0</v>
      </c>
      <c r="X1389">
        <f>IF('Main Data'!H1389="Tudor",1,0)</f>
        <v>0</v>
      </c>
      <c r="Y1389">
        <f>IF('Main Data'!H1389="Ulysse Nardin",1,0)</f>
        <v>0</v>
      </c>
      <c r="Z1389">
        <f>IF('Main Data'!H1389="Universal Geneve",1,0)</f>
        <v>0</v>
      </c>
      <c r="AA1389">
        <f>IF('Main Data'!H1389="Vacheron",1,0)</f>
        <v>0</v>
      </c>
      <c r="AB1389">
        <f>IF('Main Data'!H1389="Zenith",1,0)</f>
        <v>0</v>
      </c>
      <c r="AC1389">
        <f>IF('Main Data'!J1389="Stainless Steel",1,0)</f>
        <v>1</v>
      </c>
      <c r="AD1389">
        <f>IF('Main Data'!J1389="Two-tone",1,0)</f>
        <v>0</v>
      </c>
      <c r="AE1389">
        <f>IF(OR('Main Data'!J1389="YG 18K",'Main Data'!J1389="YG &lt;18K",'Main Data'!J1389="PG 18K",'Main Data'!J1389="PG &lt;18K",'Main Data'!J1389="WG 18K",'Main Data'!J1389="Mixes of 18K",'Main Data'!J1389="Mixes &lt;18K"),1,0)</f>
        <v>0</v>
      </c>
      <c r="AF1389">
        <f>IF('Main Data'!J1389="Platinum",1,0)</f>
        <v>0</v>
      </c>
      <c r="AG1389">
        <f>IF(OR('Main Data'!J1389="PVD",'Main Data'!J1389="Gold Plate",'Main Data'!J1389="Other"),1,0)</f>
        <v>0</v>
      </c>
      <c r="AH1389">
        <f>IF('Main Data'!N1389="Stainless Steel",1,0)</f>
        <v>0</v>
      </c>
      <c r="AI1389">
        <f>IF('Main Data'!N1389="Leather",1,0)</f>
        <v>1</v>
      </c>
      <c r="AJ1389">
        <f>IF('Main Data'!N1389="Two-tone",1,0)</f>
        <v>0</v>
      </c>
      <c r="AK1389">
        <f>IF(OR('Main Data'!N1389="YG 18K",'Main Data'!N1389="PG 18K",'Main Data'!N1389="WG 18K",'Main Data'!N1389="Mixes of 18K"),1,0)</f>
        <v>0</v>
      </c>
      <c r="AL1389">
        <f>IF(OR(,'Main Data'!N1389="PVD",'Main Data'!N1389="Gold plate"),1,0)</f>
        <v>0</v>
      </c>
      <c r="AM1389">
        <f>IF(OR('Main Data'!AV1389="Yes",'Main Data'!AW1389="Yes",'Main Data'!AU1389="Yes"),1,0)</f>
        <v>0</v>
      </c>
      <c r="AN1389">
        <f>IF(OR(ISTEXT('Main Data'!AX1389), ISTEXT('Main Data'!AY1389)),1,0)</f>
        <v>0</v>
      </c>
      <c r="AO1389">
        <f>IF('Main Data'!AZ1389="Yes",1,0)</f>
        <v>0</v>
      </c>
      <c r="AP1389">
        <f>IF('Main Data'!BA1389="Yes",1,0)</f>
        <v>0</v>
      </c>
      <c r="AQ1389">
        <f>IF('Main Data'!BD1389="Yes",1,0)</f>
        <v>0</v>
      </c>
      <c r="AR1389">
        <f>IF('Main Data'!BE1389="A",1,0)</f>
        <v>0</v>
      </c>
      <c r="AS1389">
        <f>IF('Main Data'!BE1389="AA",1,0)</f>
        <v>0</v>
      </c>
      <c r="AT1389">
        <f>IF('Main Data'!BE1389="AAA",1,0)</f>
        <v>0</v>
      </c>
      <c r="AU1389">
        <f>IF('Main Data'!BE1389="AAAA",1,0)</f>
        <v>1</v>
      </c>
      <c r="AV1389">
        <f>IF('Main Data'!P1389="Yes",1,0)</f>
        <v>0</v>
      </c>
      <c r="AW1389">
        <f>IF('Main Data'!AP1389="Yes",1,0)</f>
        <v>0</v>
      </c>
      <c r="AX1389">
        <f>IF(OR('Main Data'!V1389="Yes", 'Main Data'!W1389="Yes",'Main Data'!X1389="Yes"),1,0)</f>
        <v>0</v>
      </c>
      <c r="AY1389">
        <f>IF(OR('Main Data'!Y1389="Yes",'Main Data'!Z1389="Yes"),1,0)</f>
        <v>0</v>
      </c>
      <c r="AZ1389">
        <f>IF('Main Data'!AR1389="Yes",1,0)</f>
        <v>0</v>
      </c>
      <c r="BA1389">
        <f>IF('Main Data'!AS1389="Yes",1,0)</f>
        <v>0</v>
      </c>
      <c r="BB1389">
        <f>IF('Main Data'!AG1389="Yes",1,0)</f>
        <v>0</v>
      </c>
      <c r="BC1389">
        <f>IF('Main Data'!AB1389="Yes",1,0)</f>
        <v>0</v>
      </c>
      <c r="BD1389">
        <f>IF('Main Data'!AA1389="Yes",1,0)</f>
        <v>0</v>
      </c>
      <c r="BE1389">
        <f>IF('Main Data'!AC1389="Yes",1,0)</f>
        <v>0</v>
      </c>
      <c r="BF1389">
        <f>IF('Main Data'!AF1389="Yes",1,0)</f>
        <v>0</v>
      </c>
      <c r="BG1389">
        <f>IF(OR('Main Data'!AI1389="Yes",'Main Data'!AL1389="Yes"),1,0)</f>
        <v>1</v>
      </c>
      <c r="BH1389">
        <f>IF('Main Data'!AJ1389="Yes",1,0)</f>
        <v>0</v>
      </c>
      <c r="BI1389">
        <f>IF('Main Data'!AK1389="Yes",1,0)</f>
        <v>0</v>
      </c>
      <c r="BJ1389">
        <f>IF('Main Data'!AM1389="Yes",1,0)</f>
        <v>0</v>
      </c>
      <c r="BK1389">
        <f>IF('Main Data'!AQ1389="Yes",1,0)</f>
        <v>0</v>
      </c>
      <c r="BL1389" s="21">
        <f t="shared" si="127"/>
        <v>1</v>
      </c>
      <c r="BM1389" s="21">
        <f t="shared" si="128"/>
        <v>0</v>
      </c>
      <c r="BN1389" s="21">
        <f t="shared" si="129"/>
        <v>0</v>
      </c>
      <c r="BO1389" s="21">
        <f t="shared" si="130"/>
        <v>0</v>
      </c>
      <c r="BP1389" s="21">
        <f t="shared" si="131"/>
        <v>0</v>
      </c>
    </row>
    <row r="1390" spans="1:68" x14ac:dyDescent="0.2">
      <c r="A1390">
        <v>1386</v>
      </c>
      <c r="B1390" s="33">
        <f>'Main Data'!C1390</f>
        <v>43415</v>
      </c>
      <c r="C1390">
        <f>'Main Data'!D1390</f>
        <v>288</v>
      </c>
      <c r="D1390" s="26">
        <f>'Main Data'!E1390</f>
        <v>3000</v>
      </c>
      <c r="E1390" s="26">
        <f>'Main Data'!F1390</f>
        <v>3750</v>
      </c>
      <c r="F1390" s="34">
        <f t="shared" si="126"/>
        <v>8.0063675676502459</v>
      </c>
      <c r="G1390">
        <f>IF('Main Data'!H1390="AP",1,0)</f>
        <v>0</v>
      </c>
      <c r="H1390">
        <f>IF('Main Data'!H1390="Blancpain",1,0)</f>
        <v>0</v>
      </c>
      <c r="I1390">
        <f>IF('Main Data'!H1390="Breguet",1,0)</f>
        <v>0</v>
      </c>
      <c r="J1390">
        <f>IF('Main Data'!H1390="Breitling",1,0)</f>
        <v>0</v>
      </c>
      <c r="K1390">
        <f>IF('Main Data'!H1390="Cartier",1,0)</f>
        <v>0</v>
      </c>
      <c r="L1390">
        <f>IF('Main Data'!H1390="Gallet",1,0)</f>
        <v>0</v>
      </c>
      <c r="M1390">
        <f>IF('Main Data'!H1390="Girard Perregaux",1,0)</f>
        <v>0</v>
      </c>
      <c r="N1390">
        <f>IF('Main Data'!H1390="Gubelin",1,0)</f>
        <v>0</v>
      </c>
      <c r="O1390">
        <f>IF('Main Data'!H1390="Heuer",1,0)</f>
        <v>0</v>
      </c>
      <c r="P1390">
        <f>IF('Main Data'!H1390="IWC",1,0)</f>
        <v>0</v>
      </c>
      <c r="Q1390">
        <f>IF('Main Data'!H1390="JLC",1,0)</f>
        <v>0</v>
      </c>
      <c r="R1390">
        <f>IF('Main Data'!H1390="Longines",1,0)</f>
        <v>0</v>
      </c>
      <c r="S1390">
        <f>IF('Main Data'!H1390="Movado",1,0)</f>
        <v>1</v>
      </c>
      <c r="T1390">
        <f>IF('Main Data'!H1390="Omega",1,0)</f>
        <v>0</v>
      </c>
      <c r="U1390">
        <f>IF('Main Data'!H1390="Panerai",1,0)</f>
        <v>0</v>
      </c>
      <c r="V1390">
        <f>IF('Main Data'!H1390="Patek",1,0)</f>
        <v>0</v>
      </c>
      <c r="W1390">
        <f>IF('Main Data'!H1390="Rolex",1,0)</f>
        <v>0</v>
      </c>
      <c r="X1390">
        <f>IF('Main Data'!H1390="Tudor",1,0)</f>
        <v>0</v>
      </c>
      <c r="Y1390">
        <f>IF('Main Data'!H1390="Ulysse Nardin",1,0)</f>
        <v>0</v>
      </c>
      <c r="Z1390">
        <f>IF('Main Data'!H1390="Universal Geneve",1,0)</f>
        <v>0</v>
      </c>
      <c r="AA1390">
        <f>IF('Main Data'!H1390="Vacheron",1,0)</f>
        <v>0</v>
      </c>
      <c r="AB1390">
        <f>IF('Main Data'!H1390="Zenith",1,0)</f>
        <v>0</v>
      </c>
      <c r="AC1390">
        <f>IF('Main Data'!J1390="Stainless Steel",1,0)</f>
        <v>0</v>
      </c>
      <c r="AD1390">
        <f>IF('Main Data'!J1390="Two-tone",1,0)</f>
        <v>0</v>
      </c>
      <c r="AE1390">
        <f>IF(OR('Main Data'!J1390="YG 18K",'Main Data'!J1390="YG &lt;18K",'Main Data'!J1390="PG 18K",'Main Data'!J1390="PG &lt;18K",'Main Data'!J1390="WG 18K",'Main Data'!J1390="Mixes of 18K",'Main Data'!J1390="Mixes &lt;18K"),1,0)</f>
        <v>1</v>
      </c>
      <c r="AF1390">
        <f>IF('Main Data'!J1390="Platinum",1,0)</f>
        <v>0</v>
      </c>
      <c r="AG1390">
        <f>IF(OR('Main Data'!J1390="PVD",'Main Data'!J1390="Gold Plate",'Main Data'!J1390="Other"),1,0)</f>
        <v>0</v>
      </c>
      <c r="AH1390">
        <f>IF('Main Data'!N1390="Stainless Steel",1,0)</f>
        <v>0</v>
      </c>
      <c r="AI1390">
        <f>IF('Main Data'!N1390="Leather",1,0)</f>
        <v>1</v>
      </c>
      <c r="AJ1390">
        <f>IF('Main Data'!N1390="Two-tone",1,0)</f>
        <v>0</v>
      </c>
      <c r="AK1390">
        <f>IF(OR('Main Data'!N1390="YG 18K",'Main Data'!N1390="PG 18K",'Main Data'!N1390="WG 18K",'Main Data'!N1390="Mixes of 18K"),1,0)</f>
        <v>0</v>
      </c>
      <c r="AL1390">
        <f>IF(OR(,'Main Data'!N1390="PVD",'Main Data'!N1390="Gold plate"),1,0)</f>
        <v>0</v>
      </c>
      <c r="AM1390">
        <f>IF(OR('Main Data'!AV1390="Yes",'Main Data'!AW1390="Yes",'Main Data'!AU1390="Yes"),1,0)</f>
        <v>0</v>
      </c>
      <c r="AN1390">
        <f>IF(OR(ISTEXT('Main Data'!AX1390), ISTEXT('Main Data'!AY1390)),1,0)</f>
        <v>0</v>
      </c>
      <c r="AO1390">
        <f>IF('Main Data'!AZ1390="Yes",1,0)</f>
        <v>0</v>
      </c>
      <c r="AP1390">
        <f>IF('Main Data'!BA1390="Yes",1,0)</f>
        <v>0</v>
      </c>
      <c r="AQ1390">
        <f>IF('Main Data'!BD1390="Yes",1,0)</f>
        <v>0</v>
      </c>
      <c r="AR1390">
        <f>IF('Main Data'!BE1390="A",1,0)</f>
        <v>0</v>
      </c>
      <c r="AS1390">
        <f>IF('Main Data'!BE1390="AA",1,0)</f>
        <v>1</v>
      </c>
      <c r="AT1390">
        <f>IF('Main Data'!BE1390="AAA",1,0)</f>
        <v>0</v>
      </c>
      <c r="AU1390">
        <f>IF('Main Data'!BE1390="AAAA",1,0)</f>
        <v>0</v>
      </c>
      <c r="AV1390">
        <f>IF('Main Data'!P1390="Yes",1,0)</f>
        <v>0</v>
      </c>
      <c r="AW1390">
        <f>IF('Main Data'!AP1390="Yes",1,0)</f>
        <v>0</v>
      </c>
      <c r="AX1390">
        <f>IF(OR('Main Data'!V1390="Yes", 'Main Data'!W1390="Yes",'Main Data'!X1390="Yes"),1,0)</f>
        <v>0</v>
      </c>
      <c r="AY1390">
        <f>IF(OR('Main Data'!Y1390="Yes",'Main Data'!Z1390="Yes"),1,0)</f>
        <v>0</v>
      </c>
      <c r="AZ1390">
        <f>IF('Main Data'!AR1390="Yes",1,0)</f>
        <v>0</v>
      </c>
      <c r="BA1390">
        <f>IF('Main Data'!AS1390="Yes",1,0)</f>
        <v>0</v>
      </c>
      <c r="BB1390">
        <f>IF('Main Data'!AG1390="Yes",1,0)</f>
        <v>0</v>
      </c>
      <c r="BC1390">
        <f>IF('Main Data'!AB1390="Yes",1,0)</f>
        <v>0</v>
      </c>
      <c r="BD1390">
        <f>IF('Main Data'!AA1390="Yes",1,0)</f>
        <v>0</v>
      </c>
      <c r="BE1390">
        <f>IF('Main Data'!AC1390="Yes",1,0)</f>
        <v>0</v>
      </c>
      <c r="BF1390">
        <f>IF('Main Data'!AF1390="Yes",1,0)</f>
        <v>0</v>
      </c>
      <c r="BG1390">
        <f>IF(OR('Main Data'!AI1390="Yes",'Main Data'!AL1390="Yes"),1,0)</f>
        <v>1</v>
      </c>
      <c r="BH1390">
        <f>IF('Main Data'!AJ1390="Yes",1,0)</f>
        <v>0</v>
      </c>
      <c r="BI1390">
        <f>IF('Main Data'!AK1390="Yes",1,0)</f>
        <v>0</v>
      </c>
      <c r="BJ1390">
        <f>IF('Main Data'!AM1390="Yes",1,0)</f>
        <v>0</v>
      </c>
      <c r="BK1390">
        <f>IF('Main Data'!AQ1390="Yes",1,0)</f>
        <v>0</v>
      </c>
      <c r="BL1390" s="21">
        <f t="shared" si="127"/>
        <v>1</v>
      </c>
      <c r="BM1390" s="21">
        <f t="shared" si="128"/>
        <v>0</v>
      </c>
      <c r="BN1390" s="21">
        <f t="shared" si="129"/>
        <v>0</v>
      </c>
      <c r="BO1390" s="21">
        <f t="shared" si="130"/>
        <v>0</v>
      </c>
      <c r="BP1390" s="21">
        <f t="shared" si="131"/>
        <v>0</v>
      </c>
    </row>
    <row r="1391" spans="1:68" x14ac:dyDescent="0.2">
      <c r="A1391">
        <v>1387</v>
      </c>
      <c r="B1391" s="33">
        <f>'Main Data'!C1391</f>
        <v>43415</v>
      </c>
      <c r="C1391">
        <f>'Main Data'!D1391</f>
        <v>291</v>
      </c>
      <c r="D1391" s="26">
        <f>'Main Data'!E1391</f>
        <v>3800</v>
      </c>
      <c r="E1391" s="26">
        <f>'Main Data'!F1391</f>
        <v>4750</v>
      </c>
      <c r="F1391" s="34">
        <f t="shared" si="126"/>
        <v>8.2427563457144775</v>
      </c>
      <c r="G1391">
        <f>IF('Main Data'!H1391="AP",1,0)</f>
        <v>0</v>
      </c>
      <c r="H1391">
        <f>IF('Main Data'!H1391="Blancpain",1,0)</f>
        <v>0</v>
      </c>
      <c r="I1391">
        <f>IF('Main Data'!H1391="Breguet",1,0)</f>
        <v>0</v>
      </c>
      <c r="J1391">
        <f>IF('Main Data'!H1391="Breitling",1,0)</f>
        <v>0</v>
      </c>
      <c r="K1391">
        <f>IF('Main Data'!H1391="Cartier",1,0)</f>
        <v>0</v>
      </c>
      <c r="L1391">
        <f>IF('Main Data'!H1391="Gallet",1,0)</f>
        <v>0</v>
      </c>
      <c r="M1391">
        <f>IF('Main Data'!H1391="Girard Perregaux",1,0)</f>
        <v>0</v>
      </c>
      <c r="N1391">
        <f>IF('Main Data'!H1391="Gubelin",1,0)</f>
        <v>0</v>
      </c>
      <c r="O1391">
        <f>IF('Main Data'!H1391="Heuer",1,0)</f>
        <v>0</v>
      </c>
      <c r="P1391">
        <f>IF('Main Data'!H1391="IWC",1,0)</f>
        <v>0</v>
      </c>
      <c r="Q1391">
        <f>IF('Main Data'!H1391="JLC",1,0)</f>
        <v>0</v>
      </c>
      <c r="R1391">
        <f>IF('Main Data'!H1391="Longines",1,0)</f>
        <v>0</v>
      </c>
      <c r="S1391">
        <f>IF('Main Data'!H1391="Movado",1,0)</f>
        <v>0</v>
      </c>
      <c r="T1391">
        <f>IF('Main Data'!H1391="Omega",1,0)</f>
        <v>1</v>
      </c>
      <c r="U1391">
        <f>IF('Main Data'!H1391="Panerai",1,0)</f>
        <v>0</v>
      </c>
      <c r="V1391">
        <f>IF('Main Data'!H1391="Patek",1,0)</f>
        <v>0</v>
      </c>
      <c r="W1391">
        <f>IF('Main Data'!H1391="Rolex",1,0)</f>
        <v>0</v>
      </c>
      <c r="X1391">
        <f>IF('Main Data'!H1391="Tudor",1,0)</f>
        <v>0</v>
      </c>
      <c r="Y1391">
        <f>IF('Main Data'!H1391="Ulysse Nardin",1,0)</f>
        <v>0</v>
      </c>
      <c r="Z1391">
        <f>IF('Main Data'!H1391="Universal Geneve",1,0)</f>
        <v>0</v>
      </c>
      <c r="AA1391">
        <f>IF('Main Data'!H1391="Vacheron",1,0)</f>
        <v>0</v>
      </c>
      <c r="AB1391">
        <f>IF('Main Data'!H1391="Zenith",1,0)</f>
        <v>0</v>
      </c>
      <c r="AC1391">
        <f>IF('Main Data'!J1391="Stainless Steel",1,0)</f>
        <v>0</v>
      </c>
      <c r="AD1391">
        <f>IF('Main Data'!J1391="Two-tone",1,0)</f>
        <v>0</v>
      </c>
      <c r="AE1391">
        <f>IF(OR('Main Data'!J1391="YG 18K",'Main Data'!J1391="YG &lt;18K",'Main Data'!J1391="PG 18K",'Main Data'!J1391="PG &lt;18K",'Main Data'!J1391="WG 18K",'Main Data'!J1391="Mixes of 18K",'Main Data'!J1391="Mixes &lt;18K"),1,0)</f>
        <v>1</v>
      </c>
      <c r="AF1391">
        <f>IF('Main Data'!J1391="Platinum",1,0)</f>
        <v>0</v>
      </c>
      <c r="AG1391">
        <f>IF(OR('Main Data'!J1391="PVD",'Main Data'!J1391="Gold Plate",'Main Data'!J1391="Other"),1,0)</f>
        <v>0</v>
      </c>
      <c r="AH1391">
        <f>IF('Main Data'!N1391="Stainless Steel",1,0)</f>
        <v>0</v>
      </c>
      <c r="AI1391">
        <f>IF('Main Data'!N1391="Leather",1,0)</f>
        <v>1</v>
      </c>
      <c r="AJ1391">
        <f>IF('Main Data'!N1391="Two-tone",1,0)</f>
        <v>0</v>
      </c>
      <c r="AK1391">
        <f>IF(OR('Main Data'!N1391="YG 18K",'Main Data'!N1391="PG 18K",'Main Data'!N1391="WG 18K",'Main Data'!N1391="Mixes of 18K"),1,0)</f>
        <v>0</v>
      </c>
      <c r="AL1391">
        <f>IF(OR(,'Main Data'!N1391="PVD",'Main Data'!N1391="Gold plate"),1,0)</f>
        <v>0</v>
      </c>
      <c r="AM1391">
        <f>IF(OR('Main Data'!AV1391="Yes",'Main Data'!AW1391="Yes",'Main Data'!AU1391="Yes"),1,0)</f>
        <v>0</v>
      </c>
      <c r="AN1391">
        <f>IF(OR(ISTEXT('Main Data'!AX1391), ISTEXT('Main Data'!AY1391)),1,0)</f>
        <v>0</v>
      </c>
      <c r="AO1391">
        <f>IF('Main Data'!AZ1391="Yes",1,0)</f>
        <v>0</v>
      </c>
      <c r="AP1391">
        <f>IF('Main Data'!BA1391="Yes",1,0)</f>
        <v>0</v>
      </c>
      <c r="AQ1391">
        <f>IF('Main Data'!BD1391="Yes",1,0)</f>
        <v>0</v>
      </c>
      <c r="AR1391">
        <f>IF('Main Data'!BE1391="A",1,0)</f>
        <v>0</v>
      </c>
      <c r="AS1391">
        <f>IF('Main Data'!BE1391="AA",1,0)</f>
        <v>1</v>
      </c>
      <c r="AT1391">
        <f>IF('Main Data'!BE1391="AAA",1,0)</f>
        <v>0</v>
      </c>
      <c r="AU1391">
        <f>IF('Main Data'!BE1391="AAAA",1,0)</f>
        <v>0</v>
      </c>
      <c r="AV1391">
        <f>IF('Main Data'!P1391="Yes",1,0)</f>
        <v>1</v>
      </c>
      <c r="AW1391">
        <f>IF('Main Data'!AP1391="Yes",1,0)</f>
        <v>0</v>
      </c>
      <c r="AX1391">
        <f>IF(OR('Main Data'!V1391="Yes", 'Main Data'!W1391="Yes",'Main Data'!X1391="Yes"),1,0)</f>
        <v>0</v>
      </c>
      <c r="AY1391">
        <f>IF(OR('Main Data'!Y1391="Yes",'Main Data'!Z1391="Yes"),1,0)</f>
        <v>0</v>
      </c>
      <c r="AZ1391">
        <f>IF('Main Data'!AR1391="Yes",1,0)</f>
        <v>0</v>
      </c>
      <c r="BA1391">
        <f>IF('Main Data'!AS1391="Yes",1,0)</f>
        <v>0</v>
      </c>
      <c r="BB1391">
        <f>IF('Main Data'!AG1391="Yes",1,0)</f>
        <v>0</v>
      </c>
      <c r="BC1391">
        <f>IF('Main Data'!AB1391="Yes",1,0)</f>
        <v>0</v>
      </c>
      <c r="BD1391">
        <f>IF('Main Data'!AA1391="Yes",1,0)</f>
        <v>0</v>
      </c>
      <c r="BE1391">
        <f>IF('Main Data'!AC1391="Yes",1,0)</f>
        <v>0</v>
      </c>
      <c r="BF1391">
        <f>IF('Main Data'!AF1391="Yes",1,0)</f>
        <v>0</v>
      </c>
      <c r="BG1391">
        <f>IF(OR('Main Data'!AI1391="Yes",'Main Data'!AL1391="Yes"),1,0)</f>
        <v>0</v>
      </c>
      <c r="BH1391">
        <f>IF('Main Data'!AJ1391="Yes",1,0)</f>
        <v>0</v>
      </c>
      <c r="BI1391">
        <f>IF('Main Data'!AK1391="Yes",1,0)</f>
        <v>0</v>
      </c>
      <c r="BJ1391">
        <f>IF('Main Data'!AM1391="Yes",1,0)</f>
        <v>0</v>
      </c>
      <c r="BK1391">
        <f>IF('Main Data'!AQ1391="Yes",1,0)</f>
        <v>0</v>
      </c>
      <c r="BL1391" s="21">
        <f t="shared" si="127"/>
        <v>1</v>
      </c>
      <c r="BM1391" s="21">
        <f t="shared" si="128"/>
        <v>0</v>
      </c>
      <c r="BN1391" s="21">
        <f t="shared" si="129"/>
        <v>0</v>
      </c>
      <c r="BO1391" s="21">
        <f t="shared" si="130"/>
        <v>0</v>
      </c>
      <c r="BP1391" s="21">
        <f t="shared" si="131"/>
        <v>0</v>
      </c>
    </row>
    <row r="1392" spans="1:68" x14ac:dyDescent="0.2">
      <c r="A1392">
        <v>1388</v>
      </c>
      <c r="B1392" s="33">
        <f>'Main Data'!C1392</f>
        <v>43415</v>
      </c>
      <c r="C1392">
        <f>'Main Data'!D1392</f>
        <v>302</v>
      </c>
      <c r="D1392" s="26">
        <f>'Main Data'!E1392</f>
        <v>2700</v>
      </c>
      <c r="E1392" s="26">
        <f>'Main Data'!F1392</f>
        <v>3375</v>
      </c>
      <c r="F1392" s="34">
        <f t="shared" si="126"/>
        <v>7.90100705199242</v>
      </c>
      <c r="G1392">
        <f>IF('Main Data'!H1392="AP",1,0)</f>
        <v>1</v>
      </c>
      <c r="H1392">
        <f>IF('Main Data'!H1392="Blancpain",1,0)</f>
        <v>0</v>
      </c>
      <c r="I1392">
        <f>IF('Main Data'!H1392="Breguet",1,0)</f>
        <v>0</v>
      </c>
      <c r="J1392">
        <f>IF('Main Data'!H1392="Breitling",1,0)</f>
        <v>0</v>
      </c>
      <c r="K1392">
        <f>IF('Main Data'!H1392="Cartier",1,0)</f>
        <v>0</v>
      </c>
      <c r="L1392">
        <f>IF('Main Data'!H1392="Gallet",1,0)</f>
        <v>0</v>
      </c>
      <c r="M1392">
        <f>IF('Main Data'!H1392="Girard Perregaux",1,0)</f>
        <v>0</v>
      </c>
      <c r="N1392">
        <f>IF('Main Data'!H1392="Gubelin",1,0)</f>
        <v>0</v>
      </c>
      <c r="O1392">
        <f>IF('Main Data'!H1392="Heuer",1,0)</f>
        <v>0</v>
      </c>
      <c r="P1392">
        <f>IF('Main Data'!H1392="IWC",1,0)</f>
        <v>0</v>
      </c>
      <c r="Q1392">
        <f>IF('Main Data'!H1392="JLC",1,0)</f>
        <v>0</v>
      </c>
      <c r="R1392">
        <f>IF('Main Data'!H1392="Longines",1,0)</f>
        <v>0</v>
      </c>
      <c r="S1392">
        <f>IF('Main Data'!H1392="Movado",1,0)</f>
        <v>0</v>
      </c>
      <c r="T1392">
        <f>IF('Main Data'!H1392="Omega",1,0)</f>
        <v>0</v>
      </c>
      <c r="U1392">
        <f>IF('Main Data'!H1392="Panerai",1,0)</f>
        <v>0</v>
      </c>
      <c r="V1392">
        <f>IF('Main Data'!H1392="Patek",1,0)</f>
        <v>0</v>
      </c>
      <c r="W1392">
        <f>IF('Main Data'!H1392="Rolex",1,0)</f>
        <v>0</v>
      </c>
      <c r="X1392">
        <f>IF('Main Data'!H1392="Tudor",1,0)</f>
        <v>0</v>
      </c>
      <c r="Y1392">
        <f>IF('Main Data'!H1392="Ulysse Nardin",1,0)</f>
        <v>0</v>
      </c>
      <c r="Z1392">
        <f>IF('Main Data'!H1392="Universal Geneve",1,0)</f>
        <v>0</v>
      </c>
      <c r="AA1392">
        <f>IF('Main Data'!H1392="Vacheron",1,0)</f>
        <v>0</v>
      </c>
      <c r="AB1392">
        <f>IF('Main Data'!H1392="Zenith",1,0)</f>
        <v>0</v>
      </c>
      <c r="AC1392">
        <f>IF('Main Data'!J1392="Stainless Steel",1,0)</f>
        <v>0</v>
      </c>
      <c r="AD1392">
        <f>IF('Main Data'!J1392="Two-tone",1,0)</f>
        <v>0</v>
      </c>
      <c r="AE1392">
        <f>IF(OR('Main Data'!J1392="YG 18K",'Main Data'!J1392="YG &lt;18K",'Main Data'!J1392="PG 18K",'Main Data'!J1392="PG &lt;18K",'Main Data'!J1392="WG 18K",'Main Data'!J1392="Mixes of 18K",'Main Data'!J1392="Mixes &lt;18K"),1,0)</f>
        <v>1</v>
      </c>
      <c r="AF1392">
        <f>IF('Main Data'!J1392="Platinum",1,0)</f>
        <v>0</v>
      </c>
      <c r="AG1392">
        <f>IF(OR('Main Data'!J1392="PVD",'Main Data'!J1392="Gold Plate",'Main Data'!J1392="Other"),1,0)</f>
        <v>0</v>
      </c>
      <c r="AH1392">
        <f>IF('Main Data'!N1392="Stainless Steel",1,0)</f>
        <v>0</v>
      </c>
      <c r="AI1392">
        <f>IF('Main Data'!N1392="Leather",1,0)</f>
        <v>1</v>
      </c>
      <c r="AJ1392">
        <f>IF('Main Data'!N1392="Two-tone",1,0)</f>
        <v>0</v>
      </c>
      <c r="AK1392">
        <f>IF(OR('Main Data'!N1392="YG 18K",'Main Data'!N1392="PG 18K",'Main Data'!N1392="WG 18K",'Main Data'!N1392="Mixes of 18K"),1,0)</f>
        <v>0</v>
      </c>
      <c r="AL1392">
        <f>IF(OR(,'Main Data'!N1392="PVD",'Main Data'!N1392="Gold plate"),1,0)</f>
        <v>0</v>
      </c>
      <c r="AM1392">
        <f>IF(OR('Main Data'!AV1392="Yes",'Main Data'!AW1392="Yes",'Main Data'!AU1392="Yes"),1,0)</f>
        <v>0</v>
      </c>
      <c r="AN1392">
        <f>IF(OR(ISTEXT('Main Data'!AX1392), ISTEXT('Main Data'!AY1392)),1,0)</f>
        <v>0</v>
      </c>
      <c r="AO1392">
        <f>IF('Main Data'!AZ1392="Yes",1,0)</f>
        <v>0</v>
      </c>
      <c r="AP1392">
        <f>IF('Main Data'!BA1392="Yes",1,0)</f>
        <v>0</v>
      </c>
      <c r="AQ1392">
        <f>IF('Main Data'!BD1392="Yes",1,0)</f>
        <v>0</v>
      </c>
      <c r="AR1392">
        <f>IF('Main Data'!BE1392="A",1,0)</f>
        <v>0</v>
      </c>
      <c r="AS1392">
        <f>IF('Main Data'!BE1392="AA",1,0)</f>
        <v>1</v>
      </c>
      <c r="AT1392">
        <f>IF('Main Data'!BE1392="AAA",1,0)</f>
        <v>0</v>
      </c>
      <c r="AU1392">
        <f>IF('Main Data'!BE1392="AAAA",1,0)</f>
        <v>0</v>
      </c>
      <c r="AV1392">
        <f>IF('Main Data'!P1392="Yes",1,0)</f>
        <v>1</v>
      </c>
      <c r="AW1392">
        <f>IF('Main Data'!AP1392="Yes",1,0)</f>
        <v>0</v>
      </c>
      <c r="AX1392">
        <f>IF(OR('Main Data'!V1392="Yes", 'Main Data'!W1392="Yes",'Main Data'!X1392="Yes"),1,0)</f>
        <v>0</v>
      </c>
      <c r="AY1392">
        <f>IF(OR('Main Data'!Y1392="Yes",'Main Data'!Z1392="Yes"),1,0)</f>
        <v>0</v>
      </c>
      <c r="AZ1392">
        <f>IF('Main Data'!AR1392="Yes",1,0)</f>
        <v>0</v>
      </c>
      <c r="BA1392">
        <f>IF('Main Data'!AS1392="Yes",1,0)</f>
        <v>0</v>
      </c>
      <c r="BB1392">
        <f>IF('Main Data'!AG1392="Yes",1,0)</f>
        <v>0</v>
      </c>
      <c r="BC1392">
        <f>IF('Main Data'!AB1392="Yes",1,0)</f>
        <v>0</v>
      </c>
      <c r="BD1392">
        <f>IF('Main Data'!AA1392="Yes",1,0)</f>
        <v>0</v>
      </c>
      <c r="BE1392">
        <f>IF('Main Data'!AC1392="Yes",1,0)</f>
        <v>0</v>
      </c>
      <c r="BF1392">
        <f>IF('Main Data'!AF1392="Yes",1,0)</f>
        <v>0</v>
      </c>
      <c r="BG1392">
        <f>IF(OR('Main Data'!AI1392="Yes",'Main Data'!AL1392="Yes"),1,0)</f>
        <v>0</v>
      </c>
      <c r="BH1392">
        <f>IF('Main Data'!AJ1392="Yes",1,0)</f>
        <v>0</v>
      </c>
      <c r="BI1392">
        <f>IF('Main Data'!AK1392="Yes",1,0)</f>
        <v>0</v>
      </c>
      <c r="BJ1392">
        <f>IF('Main Data'!AM1392="Yes",1,0)</f>
        <v>0</v>
      </c>
      <c r="BK1392">
        <f>IF('Main Data'!AQ1392="Yes",1,0)</f>
        <v>0</v>
      </c>
      <c r="BL1392" s="21">
        <f t="shared" si="127"/>
        <v>1</v>
      </c>
      <c r="BM1392" s="21">
        <f t="shared" si="128"/>
        <v>0</v>
      </c>
      <c r="BN1392" s="21">
        <f t="shared" si="129"/>
        <v>0</v>
      </c>
      <c r="BO1392" s="21">
        <f t="shared" si="130"/>
        <v>0</v>
      </c>
      <c r="BP1392" s="21">
        <f t="shared" si="131"/>
        <v>0</v>
      </c>
    </row>
    <row r="1393" spans="1:68" x14ac:dyDescent="0.2">
      <c r="A1393">
        <v>1389</v>
      </c>
      <c r="B1393" s="33">
        <f>'Main Data'!C1393</f>
        <v>43415</v>
      </c>
      <c r="C1393">
        <f>'Main Data'!D1393</f>
        <v>303</v>
      </c>
      <c r="D1393" s="26">
        <f>'Main Data'!E1393</f>
        <v>7500</v>
      </c>
      <c r="E1393" s="26">
        <f>'Main Data'!F1393</f>
        <v>9375</v>
      </c>
      <c r="F1393" s="34">
        <f t="shared" si="126"/>
        <v>8.9226582995244019</v>
      </c>
      <c r="G1393">
        <f>IF('Main Data'!H1393="AP",1,0)</f>
        <v>0</v>
      </c>
      <c r="H1393">
        <f>IF('Main Data'!H1393="Blancpain",1,0)</f>
        <v>0</v>
      </c>
      <c r="I1393">
        <f>IF('Main Data'!H1393="Breguet",1,0)</f>
        <v>0</v>
      </c>
      <c r="J1393">
        <f>IF('Main Data'!H1393="Breitling",1,0)</f>
        <v>0</v>
      </c>
      <c r="K1393">
        <f>IF('Main Data'!H1393="Cartier",1,0)</f>
        <v>0</v>
      </c>
      <c r="L1393">
        <f>IF('Main Data'!H1393="Gallet",1,0)</f>
        <v>0</v>
      </c>
      <c r="M1393">
        <f>IF('Main Data'!H1393="Girard Perregaux",1,0)</f>
        <v>0</v>
      </c>
      <c r="N1393">
        <f>IF('Main Data'!H1393="Gubelin",1,0)</f>
        <v>0</v>
      </c>
      <c r="O1393">
        <f>IF('Main Data'!H1393="Heuer",1,0)</f>
        <v>0</v>
      </c>
      <c r="P1393">
        <f>IF('Main Data'!H1393="IWC",1,0)</f>
        <v>0</v>
      </c>
      <c r="Q1393">
        <f>IF('Main Data'!H1393="JLC",1,0)</f>
        <v>0</v>
      </c>
      <c r="R1393">
        <f>IF('Main Data'!H1393="Longines",1,0)</f>
        <v>0</v>
      </c>
      <c r="S1393">
        <f>IF('Main Data'!H1393="Movado",1,0)</f>
        <v>0</v>
      </c>
      <c r="T1393">
        <f>IF('Main Data'!H1393="Omega",1,0)</f>
        <v>1</v>
      </c>
      <c r="U1393">
        <f>IF('Main Data'!H1393="Panerai",1,0)</f>
        <v>0</v>
      </c>
      <c r="V1393">
        <f>IF('Main Data'!H1393="Patek",1,0)</f>
        <v>0</v>
      </c>
      <c r="W1393">
        <f>IF('Main Data'!H1393="Rolex",1,0)</f>
        <v>0</v>
      </c>
      <c r="X1393">
        <f>IF('Main Data'!H1393="Tudor",1,0)</f>
        <v>0</v>
      </c>
      <c r="Y1393">
        <f>IF('Main Data'!H1393="Ulysse Nardin",1,0)</f>
        <v>0</v>
      </c>
      <c r="Z1393">
        <f>IF('Main Data'!H1393="Universal Geneve",1,0)</f>
        <v>0</v>
      </c>
      <c r="AA1393">
        <f>IF('Main Data'!H1393="Vacheron",1,0)</f>
        <v>0</v>
      </c>
      <c r="AB1393">
        <f>IF('Main Data'!H1393="Zenith",1,0)</f>
        <v>0</v>
      </c>
      <c r="AC1393">
        <f>IF('Main Data'!J1393="Stainless Steel",1,0)</f>
        <v>0</v>
      </c>
      <c r="AD1393">
        <f>IF('Main Data'!J1393="Two-tone",1,0)</f>
        <v>0</v>
      </c>
      <c r="AE1393">
        <f>IF(OR('Main Data'!J1393="YG 18K",'Main Data'!J1393="YG &lt;18K",'Main Data'!J1393="PG 18K",'Main Data'!J1393="PG &lt;18K",'Main Data'!J1393="WG 18K",'Main Data'!J1393="Mixes of 18K",'Main Data'!J1393="Mixes &lt;18K"),1,0)</f>
        <v>1</v>
      </c>
      <c r="AF1393">
        <f>IF('Main Data'!J1393="Platinum",1,0)</f>
        <v>0</v>
      </c>
      <c r="AG1393">
        <f>IF(OR('Main Data'!J1393="PVD",'Main Data'!J1393="Gold Plate",'Main Data'!J1393="Other"),1,0)</f>
        <v>0</v>
      </c>
      <c r="AH1393">
        <f>IF('Main Data'!N1393="Stainless Steel",1,0)</f>
        <v>0</v>
      </c>
      <c r="AI1393">
        <f>IF('Main Data'!N1393="Leather",1,0)</f>
        <v>0</v>
      </c>
      <c r="AJ1393">
        <f>IF('Main Data'!N1393="Two-tone",1,0)</f>
        <v>0</v>
      </c>
      <c r="AK1393">
        <f>IF(OR('Main Data'!N1393="YG 18K",'Main Data'!N1393="PG 18K",'Main Data'!N1393="WG 18K",'Main Data'!N1393="Mixes of 18K"),1,0)</f>
        <v>1</v>
      </c>
      <c r="AL1393">
        <f>IF(OR(,'Main Data'!N1393="PVD",'Main Data'!N1393="Gold plate"),1,0)</f>
        <v>0</v>
      </c>
      <c r="AM1393">
        <f>IF(OR('Main Data'!AV1393="Yes",'Main Data'!AW1393="Yes",'Main Data'!AU1393="Yes"),1,0)</f>
        <v>1</v>
      </c>
      <c r="AN1393">
        <f>IF(OR(ISTEXT('Main Data'!AX1393), ISTEXT('Main Data'!AY1393)),1,0)</f>
        <v>0</v>
      </c>
      <c r="AO1393">
        <f>IF('Main Data'!AZ1393="Yes",1,0)</f>
        <v>0</v>
      </c>
      <c r="AP1393">
        <f>IF('Main Data'!BA1393="Yes",1,0)</f>
        <v>0</v>
      </c>
      <c r="AQ1393">
        <f>IF('Main Data'!BD1393="Yes",1,0)</f>
        <v>0</v>
      </c>
      <c r="AR1393">
        <f>IF('Main Data'!BE1393="A",1,0)</f>
        <v>0</v>
      </c>
      <c r="AS1393">
        <f>IF('Main Data'!BE1393="AA",1,0)</f>
        <v>1</v>
      </c>
      <c r="AT1393">
        <f>IF('Main Data'!BE1393="AAA",1,0)</f>
        <v>0</v>
      </c>
      <c r="AU1393">
        <f>IF('Main Data'!BE1393="AAAA",1,0)</f>
        <v>0</v>
      </c>
      <c r="AV1393">
        <f>IF('Main Data'!P1393="Yes",1,0)</f>
        <v>0</v>
      </c>
      <c r="AW1393">
        <f>IF('Main Data'!AP1393="Yes",1,0)</f>
        <v>0</v>
      </c>
      <c r="AX1393">
        <f>IF(OR('Main Data'!V1393="Yes", 'Main Data'!W1393="Yes",'Main Data'!X1393="Yes"),1,0)</f>
        <v>0</v>
      </c>
      <c r="AY1393">
        <f>IF(OR('Main Data'!Y1393="Yes",'Main Data'!Z1393="Yes"),1,0)</f>
        <v>0</v>
      </c>
      <c r="AZ1393">
        <f>IF('Main Data'!AR1393="Yes",1,0)</f>
        <v>0</v>
      </c>
      <c r="BA1393">
        <f>IF('Main Data'!AS1393="Yes",1,0)</f>
        <v>0</v>
      </c>
      <c r="BB1393">
        <f>IF('Main Data'!AG1393="Yes",1,0)</f>
        <v>0</v>
      </c>
      <c r="BC1393">
        <f>IF('Main Data'!AB1393="Yes",1,0)</f>
        <v>0</v>
      </c>
      <c r="BD1393">
        <f>IF('Main Data'!AA1393="Yes",1,0)</f>
        <v>0</v>
      </c>
      <c r="BE1393">
        <f>IF('Main Data'!AC1393="Yes",1,0)</f>
        <v>0</v>
      </c>
      <c r="BF1393">
        <f>IF('Main Data'!AF1393="Yes",1,0)</f>
        <v>0</v>
      </c>
      <c r="BG1393">
        <f>IF(OR('Main Data'!AI1393="Yes",'Main Data'!AL1393="Yes"),1,0)</f>
        <v>0</v>
      </c>
      <c r="BH1393">
        <f>IF('Main Data'!AJ1393="Yes",1,0)</f>
        <v>0</v>
      </c>
      <c r="BI1393">
        <f>IF('Main Data'!AK1393="Yes",1,0)</f>
        <v>0</v>
      </c>
      <c r="BJ1393">
        <f>IF('Main Data'!AM1393="Yes",1,0)</f>
        <v>0</v>
      </c>
      <c r="BK1393">
        <f>IF('Main Data'!AQ1393="Yes",1,0)</f>
        <v>0</v>
      </c>
      <c r="BL1393" s="21">
        <f t="shared" si="127"/>
        <v>1</v>
      </c>
      <c r="BM1393" s="21">
        <f t="shared" si="128"/>
        <v>0</v>
      </c>
      <c r="BN1393" s="21">
        <f t="shared" si="129"/>
        <v>0</v>
      </c>
      <c r="BO1393" s="21">
        <f t="shared" si="130"/>
        <v>0</v>
      </c>
      <c r="BP1393" s="21">
        <f t="shared" si="131"/>
        <v>0</v>
      </c>
    </row>
    <row r="1394" spans="1:68" x14ac:dyDescent="0.2">
      <c r="A1394">
        <v>1390</v>
      </c>
      <c r="B1394" s="33">
        <f>'Main Data'!C1394</f>
        <v>43415</v>
      </c>
      <c r="C1394">
        <f>'Main Data'!D1394</f>
        <v>338</v>
      </c>
      <c r="D1394" s="26">
        <f>'Main Data'!E1394</f>
        <v>6500</v>
      </c>
      <c r="E1394" s="26">
        <f>'Main Data'!F1394</f>
        <v>8125</v>
      </c>
      <c r="F1394" s="34">
        <f t="shared" si="126"/>
        <v>8.7795574558837277</v>
      </c>
      <c r="G1394">
        <f>IF('Main Data'!H1394="AP",1,0)</f>
        <v>0</v>
      </c>
      <c r="H1394">
        <f>IF('Main Data'!H1394="Blancpain",1,0)</f>
        <v>0</v>
      </c>
      <c r="I1394">
        <f>IF('Main Data'!H1394="Breguet",1,0)</f>
        <v>0</v>
      </c>
      <c r="J1394">
        <f>IF('Main Data'!H1394="Breitling",1,0)</f>
        <v>0</v>
      </c>
      <c r="K1394">
        <f>IF('Main Data'!H1394="Cartier",1,0)</f>
        <v>0</v>
      </c>
      <c r="L1394">
        <f>IF('Main Data'!H1394="Gallet",1,0)</f>
        <v>0</v>
      </c>
      <c r="M1394">
        <f>IF('Main Data'!H1394="Girard Perregaux",1,0)</f>
        <v>0</v>
      </c>
      <c r="N1394">
        <f>IF('Main Data'!H1394="Gubelin",1,0)</f>
        <v>0</v>
      </c>
      <c r="O1394">
        <f>IF('Main Data'!H1394="Heuer",1,0)</f>
        <v>0</v>
      </c>
      <c r="P1394">
        <f>IF('Main Data'!H1394="IWC",1,0)</f>
        <v>0</v>
      </c>
      <c r="Q1394">
        <f>IF('Main Data'!H1394="JLC",1,0)</f>
        <v>0</v>
      </c>
      <c r="R1394">
        <f>IF('Main Data'!H1394="Longines",1,0)</f>
        <v>0</v>
      </c>
      <c r="S1394">
        <f>IF('Main Data'!H1394="Movado",1,0)</f>
        <v>0</v>
      </c>
      <c r="T1394">
        <f>IF('Main Data'!H1394="Omega",1,0)</f>
        <v>0</v>
      </c>
      <c r="U1394">
        <f>IF('Main Data'!H1394="Panerai",1,0)</f>
        <v>0</v>
      </c>
      <c r="V1394">
        <f>IF('Main Data'!H1394="Patek",1,0)</f>
        <v>1</v>
      </c>
      <c r="W1394">
        <f>IF('Main Data'!H1394="Rolex",1,0)</f>
        <v>0</v>
      </c>
      <c r="X1394">
        <f>IF('Main Data'!H1394="Tudor",1,0)</f>
        <v>0</v>
      </c>
      <c r="Y1394">
        <f>IF('Main Data'!H1394="Ulysse Nardin",1,0)</f>
        <v>0</v>
      </c>
      <c r="Z1394">
        <f>IF('Main Data'!H1394="Universal Geneve",1,0)</f>
        <v>0</v>
      </c>
      <c r="AA1394">
        <f>IF('Main Data'!H1394="Vacheron",1,0)</f>
        <v>0</v>
      </c>
      <c r="AB1394">
        <f>IF('Main Data'!H1394="Zenith",1,0)</f>
        <v>0</v>
      </c>
      <c r="AC1394">
        <f>IF('Main Data'!J1394="Stainless Steel",1,0)</f>
        <v>0</v>
      </c>
      <c r="AD1394">
        <f>IF('Main Data'!J1394="Two-tone",1,0)</f>
        <v>0</v>
      </c>
      <c r="AE1394">
        <f>IF(OR('Main Data'!J1394="YG 18K",'Main Data'!J1394="YG &lt;18K",'Main Data'!J1394="PG 18K",'Main Data'!J1394="PG &lt;18K",'Main Data'!J1394="WG 18K",'Main Data'!J1394="Mixes of 18K",'Main Data'!J1394="Mixes &lt;18K"),1,0)</f>
        <v>1</v>
      </c>
      <c r="AF1394">
        <f>IF('Main Data'!J1394="Platinum",1,0)</f>
        <v>0</v>
      </c>
      <c r="AG1394">
        <f>IF(OR('Main Data'!J1394="PVD",'Main Data'!J1394="Gold Plate",'Main Data'!J1394="Other"),1,0)</f>
        <v>0</v>
      </c>
      <c r="AH1394">
        <f>IF('Main Data'!N1394="Stainless Steel",1,0)</f>
        <v>0</v>
      </c>
      <c r="AI1394">
        <f>IF('Main Data'!N1394="Leather",1,0)</f>
        <v>1</v>
      </c>
      <c r="AJ1394">
        <f>IF('Main Data'!N1394="Two-tone",1,0)</f>
        <v>0</v>
      </c>
      <c r="AK1394">
        <f>IF(OR('Main Data'!N1394="YG 18K",'Main Data'!N1394="PG 18K",'Main Data'!N1394="WG 18K",'Main Data'!N1394="Mixes of 18K"),1,0)</f>
        <v>0</v>
      </c>
      <c r="AL1394">
        <f>IF(OR(,'Main Data'!N1394="PVD",'Main Data'!N1394="Gold plate"),1,0)</f>
        <v>0</v>
      </c>
      <c r="AM1394">
        <f>IF(OR('Main Data'!AV1394="Yes",'Main Data'!AW1394="Yes",'Main Data'!AU1394="Yes"),1,0)</f>
        <v>0</v>
      </c>
      <c r="AN1394">
        <f>IF(OR(ISTEXT('Main Data'!AX1394), ISTEXT('Main Data'!AY1394)),1,0)</f>
        <v>0</v>
      </c>
      <c r="AO1394">
        <f>IF('Main Data'!AZ1394="Yes",1,0)</f>
        <v>0</v>
      </c>
      <c r="AP1394">
        <f>IF('Main Data'!BA1394="Yes",1,0)</f>
        <v>0</v>
      </c>
      <c r="AQ1394">
        <f>IF('Main Data'!BD1394="Yes",1,0)</f>
        <v>0</v>
      </c>
      <c r="AR1394">
        <f>IF('Main Data'!BE1394="A",1,0)</f>
        <v>0</v>
      </c>
      <c r="AS1394">
        <f>IF('Main Data'!BE1394="AA",1,0)</f>
        <v>0</v>
      </c>
      <c r="AT1394">
        <f>IF('Main Data'!BE1394="AAA",1,0)</f>
        <v>1</v>
      </c>
      <c r="AU1394">
        <f>IF('Main Data'!BE1394="AAAA",1,0)</f>
        <v>0</v>
      </c>
      <c r="AV1394">
        <f>IF('Main Data'!P1394="Yes",1,0)</f>
        <v>1</v>
      </c>
      <c r="AW1394">
        <f>IF('Main Data'!AP1394="Yes",1,0)</f>
        <v>0</v>
      </c>
      <c r="AX1394">
        <f>IF(OR('Main Data'!V1394="Yes", 'Main Data'!W1394="Yes",'Main Data'!X1394="Yes"),1,0)</f>
        <v>0</v>
      </c>
      <c r="AY1394">
        <f>IF(OR('Main Data'!Y1394="Yes",'Main Data'!Z1394="Yes"),1,0)</f>
        <v>0</v>
      </c>
      <c r="AZ1394">
        <f>IF('Main Data'!AR1394="Yes",1,0)</f>
        <v>0</v>
      </c>
      <c r="BA1394">
        <f>IF('Main Data'!AS1394="Yes",1,0)</f>
        <v>0</v>
      </c>
      <c r="BB1394">
        <f>IF('Main Data'!AG1394="Yes",1,0)</f>
        <v>0</v>
      </c>
      <c r="BC1394">
        <f>IF('Main Data'!AB1394="Yes",1,0)</f>
        <v>0</v>
      </c>
      <c r="BD1394">
        <f>IF('Main Data'!AA1394="Yes",1,0)</f>
        <v>0</v>
      </c>
      <c r="BE1394">
        <f>IF('Main Data'!AC1394="Yes",1,0)</f>
        <v>0</v>
      </c>
      <c r="BF1394">
        <f>IF('Main Data'!AF1394="Yes",1,0)</f>
        <v>0</v>
      </c>
      <c r="BG1394">
        <f>IF(OR('Main Data'!AI1394="Yes",'Main Data'!AL1394="Yes"),1,0)</f>
        <v>0</v>
      </c>
      <c r="BH1394">
        <f>IF('Main Data'!AJ1394="Yes",1,0)</f>
        <v>0</v>
      </c>
      <c r="BI1394">
        <f>IF('Main Data'!AK1394="Yes",1,0)</f>
        <v>0</v>
      </c>
      <c r="BJ1394">
        <f>IF('Main Data'!AM1394="Yes",1,0)</f>
        <v>0</v>
      </c>
      <c r="BK1394">
        <f>IF('Main Data'!AQ1394="Yes",1,0)</f>
        <v>0</v>
      </c>
      <c r="BL1394" s="21">
        <f t="shared" si="127"/>
        <v>1</v>
      </c>
      <c r="BM1394" s="21">
        <f t="shared" si="128"/>
        <v>0</v>
      </c>
      <c r="BN1394" s="21">
        <f t="shared" si="129"/>
        <v>0</v>
      </c>
      <c r="BO1394" s="21">
        <f t="shared" si="130"/>
        <v>0</v>
      </c>
      <c r="BP1394" s="21">
        <f t="shared" si="131"/>
        <v>0</v>
      </c>
    </row>
    <row r="1395" spans="1:68" x14ac:dyDescent="0.2">
      <c r="A1395">
        <v>1391</v>
      </c>
      <c r="B1395" s="33">
        <f>'Main Data'!C1395</f>
        <v>43415</v>
      </c>
      <c r="C1395">
        <f>'Main Data'!D1395</f>
        <v>341</v>
      </c>
      <c r="D1395" s="26">
        <f>'Main Data'!E1395</f>
        <v>87500</v>
      </c>
      <c r="E1395" s="26">
        <f>'Main Data'!F1395</f>
        <v>109375</v>
      </c>
      <c r="F1395" s="34">
        <f t="shared" si="126"/>
        <v>11.379394072345706</v>
      </c>
      <c r="G1395">
        <f>IF('Main Data'!H1395="AP",1,0)</f>
        <v>0</v>
      </c>
      <c r="H1395">
        <f>IF('Main Data'!H1395="Blancpain",1,0)</f>
        <v>0</v>
      </c>
      <c r="I1395">
        <f>IF('Main Data'!H1395="Breguet",1,0)</f>
        <v>0</v>
      </c>
      <c r="J1395">
        <f>IF('Main Data'!H1395="Breitling",1,0)</f>
        <v>0</v>
      </c>
      <c r="K1395">
        <f>IF('Main Data'!H1395="Cartier",1,0)</f>
        <v>0</v>
      </c>
      <c r="L1395">
        <f>IF('Main Data'!H1395="Gallet",1,0)</f>
        <v>0</v>
      </c>
      <c r="M1395">
        <f>IF('Main Data'!H1395="Girard Perregaux",1,0)</f>
        <v>0</v>
      </c>
      <c r="N1395">
        <f>IF('Main Data'!H1395="Gubelin",1,0)</f>
        <v>0</v>
      </c>
      <c r="O1395">
        <f>IF('Main Data'!H1395="Heuer",1,0)</f>
        <v>0</v>
      </c>
      <c r="P1395">
        <f>IF('Main Data'!H1395="IWC",1,0)</f>
        <v>0</v>
      </c>
      <c r="Q1395">
        <f>IF('Main Data'!H1395="JLC",1,0)</f>
        <v>0</v>
      </c>
      <c r="R1395">
        <f>IF('Main Data'!H1395="Longines",1,0)</f>
        <v>0</v>
      </c>
      <c r="S1395">
        <f>IF('Main Data'!H1395="Movado",1,0)</f>
        <v>0</v>
      </c>
      <c r="T1395">
        <f>IF('Main Data'!H1395="Omega",1,0)</f>
        <v>0</v>
      </c>
      <c r="U1395">
        <f>IF('Main Data'!H1395="Panerai",1,0)</f>
        <v>0</v>
      </c>
      <c r="V1395">
        <f>IF('Main Data'!H1395="Patek",1,0)</f>
        <v>1</v>
      </c>
      <c r="W1395">
        <f>IF('Main Data'!H1395="Rolex",1,0)</f>
        <v>0</v>
      </c>
      <c r="X1395">
        <f>IF('Main Data'!H1395="Tudor",1,0)</f>
        <v>0</v>
      </c>
      <c r="Y1395">
        <f>IF('Main Data'!H1395="Ulysse Nardin",1,0)</f>
        <v>0</v>
      </c>
      <c r="Z1395">
        <f>IF('Main Data'!H1395="Universal Geneve",1,0)</f>
        <v>0</v>
      </c>
      <c r="AA1395">
        <f>IF('Main Data'!H1395="Vacheron",1,0)</f>
        <v>0</v>
      </c>
      <c r="AB1395">
        <f>IF('Main Data'!H1395="Zenith",1,0)</f>
        <v>0</v>
      </c>
      <c r="AC1395">
        <f>IF('Main Data'!J1395="Stainless Steel",1,0)</f>
        <v>0</v>
      </c>
      <c r="AD1395">
        <f>IF('Main Data'!J1395="Two-tone",1,0)</f>
        <v>0</v>
      </c>
      <c r="AE1395">
        <f>IF(OR('Main Data'!J1395="YG 18K",'Main Data'!J1395="YG &lt;18K",'Main Data'!J1395="PG 18K",'Main Data'!J1395="PG &lt;18K",'Main Data'!J1395="WG 18K",'Main Data'!J1395="Mixes of 18K",'Main Data'!J1395="Mixes &lt;18K"),1,0)</f>
        <v>1</v>
      </c>
      <c r="AF1395">
        <f>IF('Main Data'!J1395="Platinum",1,0)</f>
        <v>0</v>
      </c>
      <c r="AG1395">
        <f>IF(OR('Main Data'!J1395="PVD",'Main Data'!J1395="Gold Plate",'Main Data'!J1395="Other"),1,0)</f>
        <v>0</v>
      </c>
      <c r="AH1395">
        <f>IF('Main Data'!N1395="Stainless Steel",1,0)</f>
        <v>0</v>
      </c>
      <c r="AI1395">
        <f>IF('Main Data'!N1395="Leather",1,0)</f>
        <v>1</v>
      </c>
      <c r="AJ1395">
        <f>IF('Main Data'!N1395="Two-tone",1,0)</f>
        <v>0</v>
      </c>
      <c r="AK1395">
        <f>IF(OR('Main Data'!N1395="YG 18K",'Main Data'!N1395="PG 18K",'Main Data'!N1395="WG 18K",'Main Data'!N1395="Mixes of 18K"),1,0)</f>
        <v>0</v>
      </c>
      <c r="AL1395">
        <f>IF(OR(,'Main Data'!N1395="PVD",'Main Data'!N1395="Gold plate"),1,0)</f>
        <v>0</v>
      </c>
      <c r="AM1395">
        <f>IF(OR('Main Data'!AV1395="Yes",'Main Data'!AW1395="Yes",'Main Data'!AU1395="Yes"),1,0)</f>
        <v>0</v>
      </c>
      <c r="AN1395">
        <f>IF(OR(ISTEXT('Main Data'!AX1395), ISTEXT('Main Data'!AY1395)),1,0)</f>
        <v>0</v>
      </c>
      <c r="AO1395">
        <f>IF('Main Data'!AZ1395="Yes",1,0)</f>
        <v>0</v>
      </c>
      <c r="AP1395">
        <f>IF('Main Data'!BA1395="Yes",1,0)</f>
        <v>0</v>
      </c>
      <c r="AQ1395">
        <f>IF('Main Data'!BD1395="Yes",1,0)</f>
        <v>0</v>
      </c>
      <c r="AR1395">
        <f>IF('Main Data'!BE1395="A",1,0)</f>
        <v>0</v>
      </c>
      <c r="AS1395">
        <f>IF('Main Data'!BE1395="AA",1,0)</f>
        <v>0</v>
      </c>
      <c r="AT1395">
        <f>IF('Main Data'!BE1395="AAA",1,0)</f>
        <v>0</v>
      </c>
      <c r="AU1395">
        <f>IF('Main Data'!BE1395="AAAA",1,0)</f>
        <v>1</v>
      </c>
      <c r="AV1395">
        <f>IF('Main Data'!P1395="Yes",1,0)</f>
        <v>0</v>
      </c>
      <c r="AW1395">
        <f>IF('Main Data'!AP1395="Yes",1,0)</f>
        <v>0</v>
      </c>
      <c r="AX1395">
        <f>IF(OR('Main Data'!V1395="Yes", 'Main Data'!W1395="Yes",'Main Data'!X1395="Yes"),1,0)</f>
        <v>0</v>
      </c>
      <c r="AY1395">
        <f>IF(OR('Main Data'!Y1395="Yes",'Main Data'!Z1395="Yes"),1,0)</f>
        <v>0</v>
      </c>
      <c r="AZ1395">
        <f>IF('Main Data'!AR1395="Yes",1,0)</f>
        <v>0</v>
      </c>
      <c r="BA1395">
        <f>IF('Main Data'!AS1395="Yes",1,0)</f>
        <v>0</v>
      </c>
      <c r="BB1395">
        <f>IF('Main Data'!AG1395="Yes",1,0)</f>
        <v>0</v>
      </c>
      <c r="BC1395">
        <f>IF('Main Data'!AB1395="Yes",1,0)</f>
        <v>0</v>
      </c>
      <c r="BD1395">
        <f>IF('Main Data'!AA1395="Yes",1,0)</f>
        <v>0</v>
      </c>
      <c r="BE1395">
        <f>IF('Main Data'!AC1395="Yes",1,0)</f>
        <v>0</v>
      </c>
      <c r="BF1395">
        <f>IF('Main Data'!AF1395="Yes",1,0)</f>
        <v>0</v>
      </c>
      <c r="BG1395">
        <f>IF(OR('Main Data'!AI1395="Yes",'Main Data'!AL1395="Yes"),1,0)</f>
        <v>0</v>
      </c>
      <c r="BH1395">
        <f>IF('Main Data'!AJ1395="Yes",1,0)</f>
        <v>0</v>
      </c>
      <c r="BI1395">
        <f>IF('Main Data'!AK1395="Yes",1,0)</f>
        <v>0</v>
      </c>
      <c r="BJ1395">
        <f>IF('Main Data'!AM1395="Yes",1,0)</f>
        <v>1</v>
      </c>
      <c r="BK1395">
        <f>IF('Main Data'!AQ1395="Yes",1,0)</f>
        <v>0</v>
      </c>
      <c r="BL1395" s="21">
        <f t="shared" si="127"/>
        <v>1</v>
      </c>
      <c r="BM1395" s="21">
        <f t="shared" si="128"/>
        <v>0</v>
      </c>
      <c r="BN1395" s="21">
        <f t="shared" si="129"/>
        <v>0</v>
      </c>
      <c r="BO1395" s="21">
        <f t="shared" si="130"/>
        <v>0</v>
      </c>
      <c r="BP1395" s="21">
        <f t="shared" si="131"/>
        <v>0</v>
      </c>
    </row>
    <row r="1396" spans="1:68" x14ac:dyDescent="0.2">
      <c r="A1396">
        <v>1392</v>
      </c>
      <c r="B1396" s="33">
        <f>'Main Data'!C1396</f>
        <v>43415</v>
      </c>
      <c r="C1396">
        <f>'Main Data'!D1396</f>
        <v>342</v>
      </c>
      <c r="D1396" s="26">
        <f>'Main Data'!E1396</f>
        <v>60000</v>
      </c>
      <c r="E1396" s="26">
        <f>'Main Data'!F1396</f>
        <v>75000</v>
      </c>
      <c r="F1396" s="34">
        <f t="shared" si="126"/>
        <v>11.002099841204238</v>
      </c>
      <c r="G1396">
        <f>IF('Main Data'!H1396="AP",1,0)</f>
        <v>0</v>
      </c>
      <c r="H1396">
        <f>IF('Main Data'!H1396="Blancpain",1,0)</f>
        <v>0</v>
      </c>
      <c r="I1396">
        <f>IF('Main Data'!H1396="Breguet",1,0)</f>
        <v>0</v>
      </c>
      <c r="J1396">
        <f>IF('Main Data'!H1396="Breitling",1,0)</f>
        <v>0</v>
      </c>
      <c r="K1396">
        <f>IF('Main Data'!H1396="Cartier",1,0)</f>
        <v>0</v>
      </c>
      <c r="L1396">
        <f>IF('Main Data'!H1396="Gallet",1,0)</f>
        <v>0</v>
      </c>
      <c r="M1396">
        <f>IF('Main Data'!H1396="Girard Perregaux",1,0)</f>
        <v>0</v>
      </c>
      <c r="N1396">
        <f>IF('Main Data'!H1396="Gubelin",1,0)</f>
        <v>0</v>
      </c>
      <c r="O1396">
        <f>IF('Main Data'!H1396="Heuer",1,0)</f>
        <v>0</v>
      </c>
      <c r="P1396">
        <f>IF('Main Data'!H1396="IWC",1,0)</f>
        <v>0</v>
      </c>
      <c r="Q1396">
        <f>IF('Main Data'!H1396="JLC",1,0)</f>
        <v>0</v>
      </c>
      <c r="R1396">
        <f>IF('Main Data'!H1396="Longines",1,0)</f>
        <v>0</v>
      </c>
      <c r="S1396">
        <f>IF('Main Data'!H1396="Movado",1,0)</f>
        <v>0</v>
      </c>
      <c r="T1396">
        <f>IF('Main Data'!H1396="Omega",1,0)</f>
        <v>0</v>
      </c>
      <c r="U1396">
        <f>IF('Main Data'!H1396="Panerai",1,0)</f>
        <v>0</v>
      </c>
      <c r="V1396">
        <f>IF('Main Data'!H1396="Patek",1,0)</f>
        <v>1</v>
      </c>
      <c r="W1396">
        <f>IF('Main Data'!H1396="Rolex",1,0)</f>
        <v>0</v>
      </c>
      <c r="X1396">
        <f>IF('Main Data'!H1396="Tudor",1,0)</f>
        <v>0</v>
      </c>
      <c r="Y1396">
        <f>IF('Main Data'!H1396="Ulysse Nardin",1,0)</f>
        <v>0</v>
      </c>
      <c r="Z1396">
        <f>IF('Main Data'!H1396="Universal Geneve",1,0)</f>
        <v>0</v>
      </c>
      <c r="AA1396">
        <f>IF('Main Data'!H1396="Vacheron",1,0)</f>
        <v>0</v>
      </c>
      <c r="AB1396">
        <f>IF('Main Data'!H1396="Zenith",1,0)</f>
        <v>0</v>
      </c>
      <c r="AC1396">
        <f>IF('Main Data'!J1396="Stainless Steel",1,0)</f>
        <v>0</v>
      </c>
      <c r="AD1396">
        <f>IF('Main Data'!J1396="Two-tone",1,0)</f>
        <v>1</v>
      </c>
      <c r="AE1396">
        <f>IF(OR('Main Data'!J1396="YG 18K",'Main Data'!J1396="YG &lt;18K",'Main Data'!J1396="PG 18K",'Main Data'!J1396="PG &lt;18K",'Main Data'!J1396="WG 18K",'Main Data'!J1396="Mixes of 18K",'Main Data'!J1396="Mixes &lt;18K"),1,0)</f>
        <v>0</v>
      </c>
      <c r="AF1396">
        <f>IF('Main Data'!J1396="Platinum",1,0)</f>
        <v>0</v>
      </c>
      <c r="AG1396">
        <f>IF(OR('Main Data'!J1396="PVD",'Main Data'!J1396="Gold Plate",'Main Data'!J1396="Other"),1,0)</f>
        <v>0</v>
      </c>
      <c r="AH1396">
        <f>IF('Main Data'!N1396="Stainless Steel",1,0)</f>
        <v>0</v>
      </c>
      <c r="AI1396">
        <f>IF('Main Data'!N1396="Leather",1,0)</f>
        <v>0</v>
      </c>
      <c r="AJ1396">
        <f>IF('Main Data'!N1396="Two-tone",1,0)</f>
        <v>1</v>
      </c>
      <c r="AK1396">
        <f>IF(OR('Main Data'!N1396="YG 18K",'Main Data'!N1396="PG 18K",'Main Data'!N1396="WG 18K",'Main Data'!N1396="Mixes of 18K"),1,0)</f>
        <v>0</v>
      </c>
      <c r="AL1396">
        <f>IF(OR(,'Main Data'!N1396="PVD",'Main Data'!N1396="Gold plate"),1,0)</f>
        <v>0</v>
      </c>
      <c r="AM1396">
        <f>IF(OR('Main Data'!AV1396="Yes",'Main Data'!AW1396="Yes",'Main Data'!AU1396="Yes"),1,0)</f>
        <v>0</v>
      </c>
      <c r="AN1396">
        <f>IF(OR(ISTEXT('Main Data'!AX1396), ISTEXT('Main Data'!AY1396)),1,0)</f>
        <v>0</v>
      </c>
      <c r="AO1396">
        <f>IF('Main Data'!AZ1396="Yes",1,0)</f>
        <v>0</v>
      </c>
      <c r="AP1396">
        <f>IF('Main Data'!BA1396="Yes",1,0)</f>
        <v>0</v>
      </c>
      <c r="AQ1396">
        <f>IF('Main Data'!BD1396="Yes",1,0)</f>
        <v>0</v>
      </c>
      <c r="AR1396">
        <f>IF('Main Data'!BE1396="A",1,0)</f>
        <v>0</v>
      </c>
      <c r="AS1396">
        <f>IF('Main Data'!BE1396="AA",1,0)</f>
        <v>0</v>
      </c>
      <c r="AT1396">
        <f>IF('Main Data'!BE1396="AAA",1,0)</f>
        <v>0</v>
      </c>
      <c r="AU1396">
        <f>IF('Main Data'!BE1396="AAAA",1,0)</f>
        <v>1</v>
      </c>
      <c r="AV1396">
        <f>IF('Main Data'!P1396="Yes",1,0)</f>
        <v>0</v>
      </c>
      <c r="AW1396">
        <f>IF('Main Data'!AP1396="Yes",1,0)</f>
        <v>0</v>
      </c>
      <c r="AX1396">
        <f>IF(OR('Main Data'!V1396="Yes", 'Main Data'!W1396="Yes",'Main Data'!X1396="Yes"),1,0)</f>
        <v>1</v>
      </c>
      <c r="AY1396">
        <f>IF(OR('Main Data'!Y1396="Yes",'Main Data'!Z1396="Yes"),1,0)</f>
        <v>0</v>
      </c>
      <c r="AZ1396">
        <f>IF('Main Data'!AR1396="Yes",1,0)</f>
        <v>0</v>
      </c>
      <c r="BA1396">
        <f>IF('Main Data'!AS1396="Yes",1,0)</f>
        <v>0</v>
      </c>
      <c r="BB1396">
        <f>IF('Main Data'!AG1396="Yes",1,0)</f>
        <v>0</v>
      </c>
      <c r="BC1396">
        <f>IF('Main Data'!AB1396="Yes",1,0)</f>
        <v>0</v>
      </c>
      <c r="BD1396">
        <f>IF('Main Data'!AA1396="Yes",1,0)</f>
        <v>0</v>
      </c>
      <c r="BE1396">
        <f>IF('Main Data'!AC1396="Yes",1,0)</f>
        <v>0</v>
      </c>
      <c r="BF1396">
        <f>IF('Main Data'!AF1396="Yes",1,0)</f>
        <v>0</v>
      </c>
      <c r="BG1396">
        <f>IF(OR('Main Data'!AI1396="Yes",'Main Data'!AL1396="Yes"),1,0)</f>
        <v>0</v>
      </c>
      <c r="BH1396">
        <f>IF('Main Data'!AJ1396="Yes",1,0)</f>
        <v>0</v>
      </c>
      <c r="BI1396">
        <f>IF('Main Data'!AK1396="Yes",1,0)</f>
        <v>0</v>
      </c>
      <c r="BJ1396">
        <f>IF('Main Data'!AM1396="Yes",1,0)</f>
        <v>0</v>
      </c>
      <c r="BK1396">
        <f>IF('Main Data'!AQ1396="Yes",1,0)</f>
        <v>0</v>
      </c>
      <c r="BL1396" s="21">
        <f t="shared" si="127"/>
        <v>1</v>
      </c>
      <c r="BM1396" s="21">
        <f t="shared" si="128"/>
        <v>0</v>
      </c>
      <c r="BN1396" s="21">
        <f t="shared" si="129"/>
        <v>0</v>
      </c>
      <c r="BO1396" s="21">
        <f t="shared" si="130"/>
        <v>0</v>
      </c>
      <c r="BP1396" s="21">
        <f t="shared" si="131"/>
        <v>0</v>
      </c>
    </row>
    <row r="1397" spans="1:68" x14ac:dyDescent="0.2">
      <c r="A1397">
        <v>1393</v>
      </c>
      <c r="B1397" s="33">
        <f>'Main Data'!C1397</f>
        <v>43415</v>
      </c>
      <c r="C1397">
        <f>'Main Data'!D1397</f>
        <v>359</v>
      </c>
      <c r="D1397" s="26">
        <f>'Main Data'!E1397</f>
        <v>14000</v>
      </c>
      <c r="E1397" s="26">
        <f>'Main Data'!F1397</f>
        <v>17500</v>
      </c>
      <c r="F1397" s="34">
        <f t="shared" si="126"/>
        <v>9.5468126085973957</v>
      </c>
      <c r="G1397">
        <f>IF('Main Data'!H1397="AP",1,0)</f>
        <v>0</v>
      </c>
      <c r="H1397">
        <f>IF('Main Data'!H1397="Blancpain",1,0)</f>
        <v>0</v>
      </c>
      <c r="I1397">
        <f>IF('Main Data'!H1397="Breguet",1,0)</f>
        <v>0</v>
      </c>
      <c r="J1397">
        <f>IF('Main Data'!H1397="Breitling",1,0)</f>
        <v>0</v>
      </c>
      <c r="K1397">
        <f>IF('Main Data'!H1397="Cartier",1,0)</f>
        <v>0</v>
      </c>
      <c r="L1397">
        <f>IF('Main Data'!H1397="Gallet",1,0)</f>
        <v>0</v>
      </c>
      <c r="M1397">
        <f>IF('Main Data'!H1397="Girard Perregaux",1,0)</f>
        <v>0</v>
      </c>
      <c r="N1397">
        <f>IF('Main Data'!H1397="Gubelin",1,0)</f>
        <v>0</v>
      </c>
      <c r="O1397">
        <f>IF('Main Data'!H1397="Heuer",1,0)</f>
        <v>0</v>
      </c>
      <c r="P1397">
        <f>IF('Main Data'!H1397="IWC",1,0)</f>
        <v>0</v>
      </c>
      <c r="Q1397">
        <f>IF('Main Data'!H1397="JLC",1,0)</f>
        <v>0</v>
      </c>
      <c r="R1397">
        <f>IF('Main Data'!H1397="Longines",1,0)</f>
        <v>0</v>
      </c>
      <c r="S1397">
        <f>IF('Main Data'!H1397="Movado",1,0)</f>
        <v>0</v>
      </c>
      <c r="T1397">
        <f>IF('Main Data'!H1397="Omega",1,0)</f>
        <v>0</v>
      </c>
      <c r="U1397">
        <f>IF('Main Data'!H1397="Panerai",1,0)</f>
        <v>0</v>
      </c>
      <c r="V1397">
        <f>IF('Main Data'!H1397="Patek",1,0)</f>
        <v>0</v>
      </c>
      <c r="W1397">
        <f>IF('Main Data'!H1397="Rolex",1,0)</f>
        <v>1</v>
      </c>
      <c r="X1397">
        <f>IF('Main Data'!H1397="Tudor",1,0)</f>
        <v>0</v>
      </c>
      <c r="Y1397">
        <f>IF('Main Data'!H1397="Ulysse Nardin",1,0)</f>
        <v>0</v>
      </c>
      <c r="Z1397">
        <f>IF('Main Data'!H1397="Universal Geneve",1,0)</f>
        <v>0</v>
      </c>
      <c r="AA1397">
        <f>IF('Main Data'!H1397="Vacheron",1,0)</f>
        <v>0</v>
      </c>
      <c r="AB1397">
        <f>IF('Main Data'!H1397="Zenith",1,0)</f>
        <v>0</v>
      </c>
      <c r="AC1397">
        <f>IF('Main Data'!J1397="Stainless Steel",1,0)</f>
        <v>0</v>
      </c>
      <c r="AD1397">
        <f>IF('Main Data'!J1397="Two-tone",1,0)</f>
        <v>0</v>
      </c>
      <c r="AE1397">
        <f>IF(OR('Main Data'!J1397="YG 18K",'Main Data'!J1397="YG &lt;18K",'Main Data'!J1397="PG 18K",'Main Data'!J1397="PG &lt;18K",'Main Data'!J1397="WG 18K",'Main Data'!J1397="Mixes of 18K",'Main Data'!J1397="Mixes &lt;18K"),1,0)</f>
        <v>1</v>
      </c>
      <c r="AF1397">
        <f>IF('Main Data'!J1397="Platinum",1,0)</f>
        <v>0</v>
      </c>
      <c r="AG1397">
        <f>IF(OR('Main Data'!J1397="PVD",'Main Data'!J1397="Gold Plate",'Main Data'!J1397="Other"),1,0)</f>
        <v>0</v>
      </c>
      <c r="AH1397">
        <f>IF('Main Data'!N1397="Stainless Steel",1,0)</f>
        <v>0</v>
      </c>
      <c r="AI1397">
        <f>IF('Main Data'!N1397="Leather",1,0)</f>
        <v>1</v>
      </c>
      <c r="AJ1397">
        <f>IF('Main Data'!N1397="Two-tone",1,0)</f>
        <v>0</v>
      </c>
      <c r="AK1397">
        <f>IF(OR('Main Data'!N1397="YG 18K",'Main Data'!N1397="PG 18K",'Main Data'!N1397="WG 18K",'Main Data'!N1397="Mixes of 18K"),1,0)</f>
        <v>0</v>
      </c>
      <c r="AL1397">
        <f>IF(OR(,'Main Data'!N1397="PVD",'Main Data'!N1397="Gold plate"),1,0)</f>
        <v>0</v>
      </c>
      <c r="AM1397">
        <f>IF(OR('Main Data'!AV1397="Yes",'Main Data'!AW1397="Yes",'Main Data'!AU1397="Yes"),1,0)</f>
        <v>0</v>
      </c>
      <c r="AN1397">
        <f>IF(OR(ISTEXT('Main Data'!AX1397), ISTEXT('Main Data'!AY1397)),1,0)</f>
        <v>1</v>
      </c>
      <c r="AO1397">
        <f>IF('Main Data'!AZ1397="Yes",1,0)</f>
        <v>0</v>
      </c>
      <c r="AP1397">
        <f>IF('Main Data'!BA1397="Yes",1,0)</f>
        <v>0</v>
      </c>
      <c r="AQ1397">
        <f>IF('Main Data'!BD1397="Yes",1,0)</f>
        <v>0</v>
      </c>
      <c r="AR1397">
        <f>IF('Main Data'!BE1397="A",1,0)</f>
        <v>0</v>
      </c>
      <c r="AS1397">
        <f>IF('Main Data'!BE1397="AA",1,0)</f>
        <v>0</v>
      </c>
      <c r="AT1397">
        <f>IF('Main Data'!BE1397="AAA",1,0)</f>
        <v>1</v>
      </c>
      <c r="AU1397">
        <f>IF('Main Data'!BE1397="AAAA",1,0)</f>
        <v>0</v>
      </c>
      <c r="AV1397">
        <f>IF('Main Data'!P1397="Yes",1,0)</f>
        <v>0</v>
      </c>
      <c r="AW1397">
        <f>IF('Main Data'!AP1397="Yes",1,0)</f>
        <v>0</v>
      </c>
      <c r="AX1397">
        <f>IF(OR('Main Data'!V1397="Yes", 'Main Data'!W1397="Yes",'Main Data'!X1397="Yes"),1,0)</f>
        <v>1</v>
      </c>
      <c r="AY1397">
        <f>IF(OR('Main Data'!Y1397="Yes",'Main Data'!Z1397="Yes"),1,0)</f>
        <v>0</v>
      </c>
      <c r="AZ1397">
        <f>IF('Main Data'!AR1397="Yes",1,0)</f>
        <v>0</v>
      </c>
      <c r="BA1397">
        <f>IF('Main Data'!AS1397="Yes",1,0)</f>
        <v>0</v>
      </c>
      <c r="BB1397">
        <f>IF('Main Data'!AG1397="Yes",1,0)</f>
        <v>0</v>
      </c>
      <c r="BC1397">
        <f>IF('Main Data'!AB1397="Yes",1,0)</f>
        <v>0</v>
      </c>
      <c r="BD1397">
        <f>IF('Main Data'!AA1397="Yes",1,0)</f>
        <v>0</v>
      </c>
      <c r="BE1397">
        <f>IF('Main Data'!AC1397="Yes",1,0)</f>
        <v>0</v>
      </c>
      <c r="BF1397">
        <f>IF('Main Data'!AF1397="Yes",1,0)</f>
        <v>0</v>
      </c>
      <c r="BG1397">
        <f>IF(OR('Main Data'!AI1397="Yes",'Main Data'!AL1397="Yes"),1,0)</f>
        <v>0</v>
      </c>
      <c r="BH1397">
        <f>IF('Main Data'!AJ1397="Yes",1,0)</f>
        <v>0</v>
      </c>
      <c r="BI1397">
        <f>IF('Main Data'!AK1397="Yes",1,0)</f>
        <v>0</v>
      </c>
      <c r="BJ1397">
        <f>IF('Main Data'!AM1397="Yes",1,0)</f>
        <v>0</v>
      </c>
      <c r="BK1397">
        <f>IF('Main Data'!AQ1397="Yes",1,0)</f>
        <v>0</v>
      </c>
      <c r="BL1397" s="21">
        <f t="shared" si="127"/>
        <v>1</v>
      </c>
      <c r="BM1397" s="21">
        <f t="shared" si="128"/>
        <v>0</v>
      </c>
      <c r="BN1397" s="21">
        <f t="shared" si="129"/>
        <v>0</v>
      </c>
      <c r="BO1397" s="21">
        <f t="shared" si="130"/>
        <v>0</v>
      </c>
      <c r="BP1397" s="21">
        <f t="shared" si="131"/>
        <v>0</v>
      </c>
    </row>
    <row r="1398" spans="1:68" x14ac:dyDescent="0.2">
      <c r="A1398">
        <v>1394</v>
      </c>
      <c r="B1398" s="33">
        <f>'Main Data'!C1398</f>
        <v>43415</v>
      </c>
      <c r="C1398">
        <f>'Main Data'!D1398</f>
        <v>361</v>
      </c>
      <c r="D1398" s="26">
        <f>'Main Data'!E1398</f>
        <v>40000</v>
      </c>
      <c r="E1398" s="26">
        <f>'Main Data'!F1398</f>
        <v>50000</v>
      </c>
      <c r="F1398" s="34">
        <f t="shared" si="126"/>
        <v>10.596634733096073</v>
      </c>
      <c r="G1398">
        <f>IF('Main Data'!H1398="AP",1,0)</f>
        <v>0</v>
      </c>
      <c r="H1398">
        <f>IF('Main Data'!H1398="Blancpain",1,0)</f>
        <v>0</v>
      </c>
      <c r="I1398">
        <f>IF('Main Data'!H1398="Breguet",1,0)</f>
        <v>0</v>
      </c>
      <c r="J1398">
        <f>IF('Main Data'!H1398="Breitling",1,0)</f>
        <v>0</v>
      </c>
      <c r="K1398">
        <f>IF('Main Data'!H1398="Cartier",1,0)</f>
        <v>0</v>
      </c>
      <c r="L1398">
        <f>IF('Main Data'!H1398="Gallet",1,0)</f>
        <v>0</v>
      </c>
      <c r="M1398">
        <f>IF('Main Data'!H1398="Girard Perregaux",1,0)</f>
        <v>0</v>
      </c>
      <c r="N1398">
        <f>IF('Main Data'!H1398="Gubelin",1,0)</f>
        <v>0</v>
      </c>
      <c r="O1398">
        <f>IF('Main Data'!H1398="Heuer",1,0)</f>
        <v>0</v>
      </c>
      <c r="P1398">
        <f>IF('Main Data'!H1398="IWC",1,0)</f>
        <v>0</v>
      </c>
      <c r="Q1398">
        <f>IF('Main Data'!H1398="JLC",1,0)</f>
        <v>0</v>
      </c>
      <c r="R1398">
        <f>IF('Main Data'!H1398="Longines",1,0)</f>
        <v>0</v>
      </c>
      <c r="S1398">
        <f>IF('Main Data'!H1398="Movado",1,0)</f>
        <v>0</v>
      </c>
      <c r="T1398">
        <f>IF('Main Data'!H1398="Omega",1,0)</f>
        <v>0</v>
      </c>
      <c r="U1398">
        <f>IF('Main Data'!H1398="Panerai",1,0)</f>
        <v>0</v>
      </c>
      <c r="V1398">
        <f>IF('Main Data'!H1398="Patek",1,0)</f>
        <v>0</v>
      </c>
      <c r="W1398">
        <f>IF('Main Data'!H1398="Rolex",1,0)</f>
        <v>1</v>
      </c>
      <c r="X1398">
        <f>IF('Main Data'!H1398="Tudor",1,0)</f>
        <v>0</v>
      </c>
      <c r="Y1398">
        <f>IF('Main Data'!H1398="Ulysse Nardin",1,0)</f>
        <v>0</v>
      </c>
      <c r="Z1398">
        <f>IF('Main Data'!H1398="Universal Geneve",1,0)</f>
        <v>0</v>
      </c>
      <c r="AA1398">
        <f>IF('Main Data'!H1398="Vacheron",1,0)</f>
        <v>0</v>
      </c>
      <c r="AB1398">
        <f>IF('Main Data'!H1398="Zenith",1,0)</f>
        <v>0</v>
      </c>
      <c r="AC1398">
        <f>IF('Main Data'!J1398="Stainless Steel",1,0)</f>
        <v>1</v>
      </c>
      <c r="AD1398">
        <f>IF('Main Data'!J1398="Two-tone",1,0)</f>
        <v>0</v>
      </c>
      <c r="AE1398">
        <f>IF(OR('Main Data'!J1398="YG 18K",'Main Data'!J1398="YG &lt;18K",'Main Data'!J1398="PG 18K",'Main Data'!J1398="PG &lt;18K",'Main Data'!J1398="WG 18K",'Main Data'!J1398="Mixes of 18K",'Main Data'!J1398="Mixes &lt;18K"),1,0)</f>
        <v>0</v>
      </c>
      <c r="AF1398">
        <f>IF('Main Data'!J1398="Platinum",1,0)</f>
        <v>0</v>
      </c>
      <c r="AG1398">
        <f>IF(OR('Main Data'!J1398="PVD",'Main Data'!J1398="Gold Plate",'Main Data'!J1398="Other"),1,0)</f>
        <v>0</v>
      </c>
      <c r="AH1398">
        <f>IF('Main Data'!N1398="Stainless Steel",1,0)</f>
        <v>1</v>
      </c>
      <c r="AI1398">
        <f>IF('Main Data'!N1398="Leather",1,0)</f>
        <v>0</v>
      </c>
      <c r="AJ1398">
        <f>IF('Main Data'!N1398="Two-tone",1,0)</f>
        <v>0</v>
      </c>
      <c r="AK1398">
        <f>IF(OR('Main Data'!N1398="YG 18K",'Main Data'!N1398="PG 18K",'Main Data'!N1398="WG 18K",'Main Data'!N1398="Mixes of 18K"),1,0)</f>
        <v>0</v>
      </c>
      <c r="AL1398">
        <f>IF(OR(,'Main Data'!N1398="PVD",'Main Data'!N1398="Gold plate"),1,0)</f>
        <v>0</v>
      </c>
      <c r="AM1398">
        <f>IF(OR('Main Data'!AV1398="Yes",'Main Data'!AW1398="Yes",'Main Data'!AU1398="Yes"),1,0)</f>
        <v>0</v>
      </c>
      <c r="AN1398">
        <f>IF(OR(ISTEXT('Main Data'!AX1398), ISTEXT('Main Data'!AY1398)),1,0)</f>
        <v>0</v>
      </c>
      <c r="AO1398">
        <f>IF('Main Data'!AZ1398="Yes",1,0)</f>
        <v>1</v>
      </c>
      <c r="AP1398">
        <f>IF('Main Data'!BA1398="Yes",1,0)</f>
        <v>0</v>
      </c>
      <c r="AQ1398">
        <f>IF('Main Data'!BD1398="Yes",1,0)</f>
        <v>0</v>
      </c>
      <c r="AR1398">
        <f>IF('Main Data'!BE1398="A",1,0)</f>
        <v>0</v>
      </c>
      <c r="AS1398">
        <f>IF('Main Data'!BE1398="AA",1,0)</f>
        <v>1</v>
      </c>
      <c r="AT1398">
        <f>IF('Main Data'!BE1398="AAA",1,0)</f>
        <v>0</v>
      </c>
      <c r="AU1398">
        <f>IF('Main Data'!BE1398="AAAA",1,0)</f>
        <v>0</v>
      </c>
      <c r="AV1398">
        <f>IF('Main Data'!P1398="Yes",1,0)</f>
        <v>0</v>
      </c>
      <c r="AW1398">
        <f>IF('Main Data'!AP1398="Yes",1,0)</f>
        <v>0</v>
      </c>
      <c r="AX1398">
        <f>IF(OR('Main Data'!V1398="Yes", 'Main Data'!W1398="Yes",'Main Data'!X1398="Yes"),1,0)</f>
        <v>1</v>
      </c>
      <c r="AY1398">
        <f>IF(OR('Main Data'!Y1398="Yes",'Main Data'!Z1398="Yes"),1,0)</f>
        <v>0</v>
      </c>
      <c r="AZ1398">
        <f>IF('Main Data'!AR1398="Yes",1,0)</f>
        <v>0</v>
      </c>
      <c r="BA1398">
        <f>IF('Main Data'!AS1398="Yes",1,0)</f>
        <v>0</v>
      </c>
      <c r="BB1398">
        <f>IF('Main Data'!AG1398="Yes",1,0)</f>
        <v>0</v>
      </c>
      <c r="BC1398">
        <f>IF('Main Data'!AB1398="Yes",1,0)</f>
        <v>0</v>
      </c>
      <c r="BD1398">
        <f>IF('Main Data'!AA1398="Yes",1,0)</f>
        <v>0</v>
      </c>
      <c r="BE1398">
        <f>IF('Main Data'!AC1398="Yes",1,0)</f>
        <v>1</v>
      </c>
      <c r="BF1398">
        <f>IF('Main Data'!AF1398="Yes",1,0)</f>
        <v>0</v>
      </c>
      <c r="BG1398">
        <f>IF(OR('Main Data'!AI1398="Yes",'Main Data'!AL1398="Yes"),1,0)</f>
        <v>0</v>
      </c>
      <c r="BH1398">
        <f>IF('Main Data'!AJ1398="Yes",1,0)</f>
        <v>0</v>
      </c>
      <c r="BI1398">
        <f>IF('Main Data'!AK1398="Yes",1,0)</f>
        <v>0</v>
      </c>
      <c r="BJ1398">
        <f>IF('Main Data'!AM1398="Yes",1,0)</f>
        <v>0</v>
      </c>
      <c r="BK1398">
        <f>IF('Main Data'!AQ1398="Yes",1,0)</f>
        <v>0</v>
      </c>
      <c r="BL1398" s="21">
        <f t="shared" si="127"/>
        <v>1</v>
      </c>
      <c r="BM1398" s="21">
        <f t="shared" si="128"/>
        <v>0</v>
      </c>
      <c r="BN1398" s="21">
        <f t="shared" si="129"/>
        <v>0</v>
      </c>
      <c r="BO1398" s="21">
        <f t="shared" si="130"/>
        <v>0</v>
      </c>
      <c r="BP1398" s="21">
        <f t="shared" si="131"/>
        <v>0</v>
      </c>
    </row>
    <row r="1399" spans="1:68" x14ac:dyDescent="0.2">
      <c r="A1399">
        <v>1395</v>
      </c>
      <c r="B1399" s="33">
        <f>'Main Data'!C1399</f>
        <v>43415</v>
      </c>
      <c r="C1399">
        <f>'Main Data'!D1399</f>
        <v>367</v>
      </c>
      <c r="D1399" s="26">
        <f>'Main Data'!E1399</f>
        <v>10000</v>
      </c>
      <c r="E1399" s="26">
        <f>'Main Data'!F1399</f>
        <v>12500</v>
      </c>
      <c r="F1399" s="34">
        <f t="shared" si="126"/>
        <v>9.2103403719761836</v>
      </c>
      <c r="G1399">
        <f>IF('Main Data'!H1399="AP",1,0)</f>
        <v>0</v>
      </c>
      <c r="H1399">
        <f>IF('Main Data'!H1399="Blancpain",1,0)</f>
        <v>0</v>
      </c>
      <c r="I1399">
        <f>IF('Main Data'!H1399="Breguet",1,0)</f>
        <v>0</v>
      </c>
      <c r="J1399">
        <f>IF('Main Data'!H1399="Breitling",1,0)</f>
        <v>0</v>
      </c>
      <c r="K1399">
        <f>IF('Main Data'!H1399="Cartier",1,0)</f>
        <v>0</v>
      </c>
      <c r="L1399">
        <f>IF('Main Data'!H1399="Gallet",1,0)</f>
        <v>0</v>
      </c>
      <c r="M1399">
        <f>IF('Main Data'!H1399="Girard Perregaux",1,0)</f>
        <v>0</v>
      </c>
      <c r="N1399">
        <f>IF('Main Data'!H1399="Gubelin",1,0)</f>
        <v>0</v>
      </c>
      <c r="O1399">
        <f>IF('Main Data'!H1399="Heuer",1,0)</f>
        <v>0</v>
      </c>
      <c r="P1399">
        <f>IF('Main Data'!H1399="IWC",1,0)</f>
        <v>0</v>
      </c>
      <c r="Q1399">
        <f>IF('Main Data'!H1399="JLC",1,0)</f>
        <v>0</v>
      </c>
      <c r="R1399">
        <f>IF('Main Data'!H1399="Longines",1,0)</f>
        <v>0</v>
      </c>
      <c r="S1399">
        <f>IF('Main Data'!H1399="Movado",1,0)</f>
        <v>0</v>
      </c>
      <c r="T1399">
        <f>IF('Main Data'!H1399="Omega",1,0)</f>
        <v>0</v>
      </c>
      <c r="U1399">
        <f>IF('Main Data'!H1399="Panerai",1,0)</f>
        <v>0</v>
      </c>
      <c r="V1399">
        <f>IF('Main Data'!H1399="Patek",1,0)</f>
        <v>0</v>
      </c>
      <c r="W1399">
        <f>IF('Main Data'!H1399="Rolex",1,0)</f>
        <v>1</v>
      </c>
      <c r="X1399">
        <f>IF('Main Data'!H1399="Tudor",1,0)</f>
        <v>0</v>
      </c>
      <c r="Y1399">
        <f>IF('Main Data'!H1399="Ulysse Nardin",1,0)</f>
        <v>0</v>
      </c>
      <c r="Z1399">
        <f>IF('Main Data'!H1399="Universal Geneve",1,0)</f>
        <v>0</v>
      </c>
      <c r="AA1399">
        <f>IF('Main Data'!H1399="Vacheron",1,0)</f>
        <v>0</v>
      </c>
      <c r="AB1399">
        <f>IF('Main Data'!H1399="Zenith",1,0)</f>
        <v>0</v>
      </c>
      <c r="AC1399">
        <f>IF('Main Data'!J1399="Stainless Steel",1,0)</f>
        <v>1</v>
      </c>
      <c r="AD1399">
        <f>IF('Main Data'!J1399="Two-tone",1,0)</f>
        <v>0</v>
      </c>
      <c r="AE1399">
        <f>IF(OR('Main Data'!J1399="YG 18K",'Main Data'!J1399="YG &lt;18K",'Main Data'!J1399="PG 18K",'Main Data'!J1399="PG &lt;18K",'Main Data'!J1399="WG 18K",'Main Data'!J1399="Mixes of 18K",'Main Data'!J1399="Mixes &lt;18K"),1,0)</f>
        <v>0</v>
      </c>
      <c r="AF1399">
        <f>IF('Main Data'!J1399="Platinum",1,0)</f>
        <v>0</v>
      </c>
      <c r="AG1399">
        <f>IF(OR('Main Data'!J1399="PVD",'Main Data'!J1399="Gold Plate",'Main Data'!J1399="Other"),1,0)</f>
        <v>0</v>
      </c>
      <c r="AH1399">
        <f>IF('Main Data'!N1399="Stainless Steel",1,0)</f>
        <v>1</v>
      </c>
      <c r="AI1399">
        <f>IF('Main Data'!N1399="Leather",1,0)</f>
        <v>0</v>
      </c>
      <c r="AJ1399">
        <f>IF('Main Data'!N1399="Two-tone",1,0)</f>
        <v>0</v>
      </c>
      <c r="AK1399">
        <f>IF(OR('Main Data'!N1399="YG 18K",'Main Data'!N1399="PG 18K",'Main Data'!N1399="WG 18K",'Main Data'!N1399="Mixes of 18K"),1,0)</f>
        <v>0</v>
      </c>
      <c r="AL1399">
        <f>IF(OR(,'Main Data'!N1399="PVD",'Main Data'!N1399="Gold plate"),1,0)</f>
        <v>0</v>
      </c>
      <c r="AM1399">
        <f>IF(OR('Main Data'!AV1399="Yes",'Main Data'!AW1399="Yes",'Main Data'!AU1399="Yes"),1,0)</f>
        <v>0</v>
      </c>
      <c r="AN1399">
        <f>IF(OR(ISTEXT('Main Data'!AX1399), ISTEXT('Main Data'!AY1399)),1,0)</f>
        <v>0</v>
      </c>
      <c r="AO1399">
        <f>IF('Main Data'!AZ1399="Yes",1,0)</f>
        <v>0</v>
      </c>
      <c r="AP1399">
        <f>IF('Main Data'!BA1399="Yes",1,0)</f>
        <v>0</v>
      </c>
      <c r="AQ1399">
        <f>IF('Main Data'!BD1399="Yes",1,0)</f>
        <v>0</v>
      </c>
      <c r="AR1399">
        <f>IF('Main Data'!BE1399="A",1,0)</f>
        <v>0</v>
      </c>
      <c r="AS1399">
        <f>IF('Main Data'!BE1399="AA",1,0)</f>
        <v>1</v>
      </c>
      <c r="AT1399">
        <f>IF('Main Data'!BE1399="AAA",1,0)</f>
        <v>0</v>
      </c>
      <c r="AU1399">
        <f>IF('Main Data'!BE1399="AAAA",1,0)</f>
        <v>0</v>
      </c>
      <c r="AV1399">
        <f>IF('Main Data'!P1399="Yes",1,0)</f>
        <v>0</v>
      </c>
      <c r="AW1399">
        <f>IF('Main Data'!AP1399="Yes",1,0)</f>
        <v>0</v>
      </c>
      <c r="AX1399">
        <f>IF(OR('Main Data'!V1399="Yes", 'Main Data'!W1399="Yes",'Main Data'!X1399="Yes"),1,0)</f>
        <v>1</v>
      </c>
      <c r="AY1399">
        <f>IF(OR('Main Data'!Y1399="Yes",'Main Data'!Z1399="Yes"),1,0)</f>
        <v>0</v>
      </c>
      <c r="AZ1399">
        <f>IF('Main Data'!AR1399="Yes",1,0)</f>
        <v>0</v>
      </c>
      <c r="BA1399">
        <f>IF('Main Data'!AS1399="Yes",1,0)</f>
        <v>0</v>
      </c>
      <c r="BB1399">
        <f>IF('Main Data'!AG1399="Yes",1,0)</f>
        <v>0</v>
      </c>
      <c r="BC1399">
        <f>IF('Main Data'!AB1399="Yes",1,0)</f>
        <v>0</v>
      </c>
      <c r="BD1399">
        <f>IF('Main Data'!AA1399="Yes",1,0)</f>
        <v>1</v>
      </c>
      <c r="BE1399">
        <f>IF('Main Data'!AC1399="Yes",1,0)</f>
        <v>0</v>
      </c>
      <c r="BF1399">
        <f>IF('Main Data'!AF1399="Yes",1,0)</f>
        <v>0</v>
      </c>
      <c r="BG1399">
        <f>IF(OR('Main Data'!AI1399="Yes",'Main Data'!AL1399="Yes"),1,0)</f>
        <v>0</v>
      </c>
      <c r="BH1399">
        <f>IF('Main Data'!AJ1399="Yes",1,0)</f>
        <v>0</v>
      </c>
      <c r="BI1399">
        <f>IF('Main Data'!AK1399="Yes",1,0)</f>
        <v>0</v>
      </c>
      <c r="BJ1399">
        <f>IF('Main Data'!AM1399="Yes",1,0)</f>
        <v>0</v>
      </c>
      <c r="BK1399">
        <f>IF('Main Data'!AQ1399="Yes",1,0)</f>
        <v>0</v>
      </c>
      <c r="BL1399" s="21">
        <f t="shared" si="127"/>
        <v>1</v>
      </c>
      <c r="BM1399" s="21">
        <f t="shared" si="128"/>
        <v>0</v>
      </c>
      <c r="BN1399" s="21">
        <f t="shared" si="129"/>
        <v>0</v>
      </c>
      <c r="BO1399" s="21">
        <f t="shared" si="130"/>
        <v>0</v>
      </c>
      <c r="BP1399" s="21">
        <f t="shared" si="131"/>
        <v>0</v>
      </c>
    </row>
    <row r="1400" spans="1:68" x14ac:dyDescent="0.2">
      <c r="A1400">
        <v>1396</v>
      </c>
      <c r="B1400" s="33">
        <f>'Main Data'!C1400</f>
        <v>43415</v>
      </c>
      <c r="C1400">
        <f>'Main Data'!D1400</f>
        <v>368</v>
      </c>
      <c r="D1400" s="26">
        <f>'Main Data'!E1400</f>
        <v>9000</v>
      </c>
      <c r="E1400" s="26">
        <f>'Main Data'!F1400</f>
        <v>11250</v>
      </c>
      <c r="F1400" s="34">
        <f t="shared" si="126"/>
        <v>9.1049798563183568</v>
      </c>
      <c r="G1400">
        <f>IF('Main Data'!H1400="AP",1,0)</f>
        <v>0</v>
      </c>
      <c r="H1400">
        <f>IF('Main Data'!H1400="Blancpain",1,0)</f>
        <v>0</v>
      </c>
      <c r="I1400">
        <f>IF('Main Data'!H1400="Breguet",1,0)</f>
        <v>0</v>
      </c>
      <c r="J1400">
        <f>IF('Main Data'!H1400="Breitling",1,0)</f>
        <v>0</v>
      </c>
      <c r="K1400">
        <f>IF('Main Data'!H1400="Cartier",1,0)</f>
        <v>0</v>
      </c>
      <c r="L1400">
        <f>IF('Main Data'!H1400="Gallet",1,0)</f>
        <v>0</v>
      </c>
      <c r="M1400">
        <f>IF('Main Data'!H1400="Girard Perregaux",1,0)</f>
        <v>0</v>
      </c>
      <c r="N1400">
        <f>IF('Main Data'!H1400="Gubelin",1,0)</f>
        <v>0</v>
      </c>
      <c r="O1400">
        <f>IF('Main Data'!H1400="Heuer",1,0)</f>
        <v>0</v>
      </c>
      <c r="P1400">
        <f>IF('Main Data'!H1400="IWC",1,0)</f>
        <v>0</v>
      </c>
      <c r="Q1400">
        <f>IF('Main Data'!H1400="JLC",1,0)</f>
        <v>0</v>
      </c>
      <c r="R1400">
        <f>IF('Main Data'!H1400="Longines",1,0)</f>
        <v>0</v>
      </c>
      <c r="S1400">
        <f>IF('Main Data'!H1400="Movado",1,0)</f>
        <v>0</v>
      </c>
      <c r="T1400">
        <f>IF('Main Data'!H1400="Omega",1,0)</f>
        <v>0</v>
      </c>
      <c r="U1400">
        <f>IF('Main Data'!H1400="Panerai",1,0)</f>
        <v>0</v>
      </c>
      <c r="V1400">
        <f>IF('Main Data'!H1400="Patek",1,0)</f>
        <v>0</v>
      </c>
      <c r="W1400">
        <f>IF('Main Data'!H1400="Rolex",1,0)</f>
        <v>1</v>
      </c>
      <c r="X1400">
        <f>IF('Main Data'!H1400="Tudor",1,0)</f>
        <v>0</v>
      </c>
      <c r="Y1400">
        <f>IF('Main Data'!H1400="Ulysse Nardin",1,0)</f>
        <v>0</v>
      </c>
      <c r="Z1400">
        <f>IF('Main Data'!H1400="Universal Geneve",1,0)</f>
        <v>0</v>
      </c>
      <c r="AA1400">
        <f>IF('Main Data'!H1400="Vacheron",1,0)</f>
        <v>0</v>
      </c>
      <c r="AB1400">
        <f>IF('Main Data'!H1400="Zenith",1,0)</f>
        <v>0</v>
      </c>
      <c r="AC1400">
        <f>IF('Main Data'!J1400="Stainless Steel",1,0)</f>
        <v>0</v>
      </c>
      <c r="AD1400">
        <f>IF('Main Data'!J1400="Two-tone",1,0)</f>
        <v>1</v>
      </c>
      <c r="AE1400">
        <f>IF(OR('Main Data'!J1400="YG 18K",'Main Data'!J1400="YG &lt;18K",'Main Data'!J1400="PG 18K",'Main Data'!J1400="PG &lt;18K",'Main Data'!J1400="WG 18K",'Main Data'!J1400="Mixes of 18K",'Main Data'!J1400="Mixes &lt;18K"),1,0)</f>
        <v>0</v>
      </c>
      <c r="AF1400">
        <f>IF('Main Data'!J1400="Platinum",1,0)</f>
        <v>0</v>
      </c>
      <c r="AG1400">
        <f>IF(OR('Main Data'!J1400="PVD",'Main Data'!J1400="Gold Plate",'Main Data'!J1400="Other"),1,0)</f>
        <v>0</v>
      </c>
      <c r="AH1400">
        <f>IF('Main Data'!N1400="Stainless Steel",1,0)</f>
        <v>0</v>
      </c>
      <c r="AI1400">
        <f>IF('Main Data'!N1400="Leather",1,0)</f>
        <v>0</v>
      </c>
      <c r="AJ1400">
        <f>IF('Main Data'!N1400="Two-tone",1,0)</f>
        <v>1</v>
      </c>
      <c r="AK1400">
        <f>IF(OR('Main Data'!N1400="YG 18K",'Main Data'!N1400="PG 18K",'Main Data'!N1400="WG 18K",'Main Data'!N1400="Mixes of 18K"),1,0)</f>
        <v>0</v>
      </c>
      <c r="AL1400">
        <f>IF(OR(,'Main Data'!N1400="PVD",'Main Data'!N1400="Gold plate"),1,0)</f>
        <v>0</v>
      </c>
      <c r="AM1400">
        <f>IF(OR('Main Data'!AV1400="Yes",'Main Data'!AW1400="Yes",'Main Data'!AU1400="Yes"),1,0)</f>
        <v>0</v>
      </c>
      <c r="AN1400">
        <f>IF(OR(ISTEXT('Main Data'!AX1400), ISTEXT('Main Data'!AY1400)),1,0)</f>
        <v>0</v>
      </c>
      <c r="AO1400">
        <f>IF('Main Data'!AZ1400="Yes",1,0)</f>
        <v>0</v>
      </c>
      <c r="AP1400">
        <f>IF('Main Data'!BA1400="Yes",1,0)</f>
        <v>0</v>
      </c>
      <c r="AQ1400">
        <f>IF('Main Data'!BD1400="Yes",1,0)</f>
        <v>0</v>
      </c>
      <c r="AR1400">
        <f>IF('Main Data'!BE1400="A",1,0)</f>
        <v>0</v>
      </c>
      <c r="AS1400">
        <f>IF('Main Data'!BE1400="AA",1,0)</f>
        <v>1</v>
      </c>
      <c r="AT1400">
        <f>IF('Main Data'!BE1400="AAA",1,0)</f>
        <v>0</v>
      </c>
      <c r="AU1400">
        <f>IF('Main Data'!BE1400="AAAA",1,0)</f>
        <v>0</v>
      </c>
      <c r="AV1400">
        <f>IF('Main Data'!P1400="Yes",1,0)</f>
        <v>0</v>
      </c>
      <c r="AW1400">
        <f>IF('Main Data'!AP1400="Yes",1,0)</f>
        <v>0</v>
      </c>
      <c r="AX1400">
        <f>IF(OR('Main Data'!V1400="Yes", 'Main Data'!W1400="Yes",'Main Data'!X1400="Yes"),1,0)</f>
        <v>1</v>
      </c>
      <c r="AY1400">
        <f>IF(OR('Main Data'!Y1400="Yes",'Main Data'!Z1400="Yes"),1,0)</f>
        <v>0</v>
      </c>
      <c r="AZ1400">
        <f>IF('Main Data'!AR1400="Yes",1,0)</f>
        <v>0</v>
      </c>
      <c r="BA1400">
        <f>IF('Main Data'!AS1400="Yes",1,0)</f>
        <v>0</v>
      </c>
      <c r="BB1400">
        <f>IF('Main Data'!AG1400="Yes",1,0)</f>
        <v>0</v>
      </c>
      <c r="BC1400">
        <f>IF('Main Data'!AB1400="Yes",1,0)</f>
        <v>0</v>
      </c>
      <c r="BD1400">
        <f>IF('Main Data'!AA1400="Yes",1,0)</f>
        <v>0</v>
      </c>
      <c r="BE1400">
        <f>IF('Main Data'!AC1400="Yes",1,0)</f>
        <v>1</v>
      </c>
      <c r="BF1400">
        <f>IF('Main Data'!AF1400="Yes",1,0)</f>
        <v>0</v>
      </c>
      <c r="BG1400">
        <f>IF(OR('Main Data'!AI1400="Yes",'Main Data'!AL1400="Yes"),1,0)</f>
        <v>0</v>
      </c>
      <c r="BH1400">
        <f>IF('Main Data'!AJ1400="Yes",1,0)</f>
        <v>0</v>
      </c>
      <c r="BI1400">
        <f>IF('Main Data'!AK1400="Yes",1,0)</f>
        <v>0</v>
      </c>
      <c r="BJ1400">
        <f>IF('Main Data'!AM1400="Yes",1,0)</f>
        <v>0</v>
      </c>
      <c r="BK1400">
        <f>IF('Main Data'!AQ1400="Yes",1,0)</f>
        <v>0</v>
      </c>
      <c r="BL1400" s="21">
        <f t="shared" si="127"/>
        <v>1</v>
      </c>
      <c r="BM1400" s="21">
        <f t="shared" si="128"/>
        <v>0</v>
      </c>
      <c r="BN1400" s="21">
        <f t="shared" si="129"/>
        <v>0</v>
      </c>
      <c r="BO1400" s="21">
        <f t="shared" si="130"/>
        <v>0</v>
      </c>
      <c r="BP1400" s="21">
        <f t="shared" si="131"/>
        <v>0</v>
      </c>
    </row>
    <row r="1401" spans="1:68" x14ac:dyDescent="0.2">
      <c r="A1401">
        <v>1397</v>
      </c>
      <c r="B1401" s="33">
        <f>'Main Data'!C1401</f>
        <v>43415</v>
      </c>
      <c r="C1401">
        <f>'Main Data'!D1401</f>
        <v>370</v>
      </c>
      <c r="D1401" s="26">
        <f>'Main Data'!E1401</f>
        <v>1500</v>
      </c>
      <c r="E1401" s="26">
        <f>'Main Data'!F1401</f>
        <v>1875</v>
      </c>
      <c r="F1401" s="34">
        <f t="shared" si="126"/>
        <v>7.3132203870903014</v>
      </c>
      <c r="G1401">
        <f>IF('Main Data'!H1401="AP",1,0)</f>
        <v>0</v>
      </c>
      <c r="H1401">
        <f>IF('Main Data'!H1401="Blancpain",1,0)</f>
        <v>0</v>
      </c>
      <c r="I1401">
        <f>IF('Main Data'!H1401="Breguet",1,0)</f>
        <v>0</v>
      </c>
      <c r="J1401">
        <f>IF('Main Data'!H1401="Breitling",1,0)</f>
        <v>0</v>
      </c>
      <c r="K1401">
        <f>IF('Main Data'!H1401="Cartier",1,0)</f>
        <v>0</v>
      </c>
      <c r="L1401">
        <f>IF('Main Data'!H1401="Gallet",1,0)</f>
        <v>0</v>
      </c>
      <c r="M1401">
        <f>IF('Main Data'!H1401="Girard Perregaux",1,0)</f>
        <v>0</v>
      </c>
      <c r="N1401">
        <f>IF('Main Data'!H1401="Gubelin",1,0)</f>
        <v>0</v>
      </c>
      <c r="O1401">
        <f>IF('Main Data'!H1401="Heuer",1,0)</f>
        <v>0</v>
      </c>
      <c r="P1401">
        <f>IF('Main Data'!H1401="IWC",1,0)</f>
        <v>0</v>
      </c>
      <c r="Q1401">
        <f>IF('Main Data'!H1401="JLC",1,0)</f>
        <v>0</v>
      </c>
      <c r="R1401">
        <f>IF('Main Data'!H1401="Longines",1,0)</f>
        <v>0</v>
      </c>
      <c r="S1401">
        <f>IF('Main Data'!H1401="Movado",1,0)</f>
        <v>0</v>
      </c>
      <c r="T1401">
        <f>IF('Main Data'!H1401="Omega",1,0)</f>
        <v>0</v>
      </c>
      <c r="U1401">
        <f>IF('Main Data'!H1401="Panerai",1,0)</f>
        <v>0</v>
      </c>
      <c r="V1401">
        <f>IF('Main Data'!H1401="Patek",1,0)</f>
        <v>0</v>
      </c>
      <c r="W1401">
        <f>IF('Main Data'!H1401="Rolex",1,0)</f>
        <v>1</v>
      </c>
      <c r="X1401">
        <f>IF('Main Data'!H1401="Tudor",1,0)</f>
        <v>0</v>
      </c>
      <c r="Y1401">
        <f>IF('Main Data'!H1401="Ulysse Nardin",1,0)</f>
        <v>0</v>
      </c>
      <c r="Z1401">
        <f>IF('Main Data'!H1401="Universal Geneve",1,0)</f>
        <v>0</v>
      </c>
      <c r="AA1401">
        <f>IF('Main Data'!H1401="Vacheron",1,0)</f>
        <v>0</v>
      </c>
      <c r="AB1401">
        <f>IF('Main Data'!H1401="Zenith",1,0)</f>
        <v>0</v>
      </c>
      <c r="AC1401">
        <f>IF('Main Data'!J1401="Stainless Steel",1,0)</f>
        <v>1</v>
      </c>
      <c r="AD1401">
        <f>IF('Main Data'!J1401="Two-tone",1,0)</f>
        <v>0</v>
      </c>
      <c r="AE1401">
        <f>IF(OR('Main Data'!J1401="YG 18K",'Main Data'!J1401="YG &lt;18K",'Main Data'!J1401="PG 18K",'Main Data'!J1401="PG &lt;18K",'Main Data'!J1401="WG 18K",'Main Data'!J1401="Mixes of 18K",'Main Data'!J1401="Mixes &lt;18K"),1,0)</f>
        <v>0</v>
      </c>
      <c r="AF1401">
        <f>IF('Main Data'!J1401="Platinum",1,0)</f>
        <v>0</v>
      </c>
      <c r="AG1401">
        <f>IF(OR('Main Data'!J1401="PVD",'Main Data'!J1401="Gold Plate",'Main Data'!J1401="Other"),1,0)</f>
        <v>0</v>
      </c>
      <c r="AH1401">
        <f>IF('Main Data'!N1401="Stainless Steel",1,0)</f>
        <v>0</v>
      </c>
      <c r="AI1401">
        <f>IF('Main Data'!N1401="Leather",1,0)</f>
        <v>1</v>
      </c>
      <c r="AJ1401">
        <f>IF('Main Data'!N1401="Two-tone",1,0)</f>
        <v>0</v>
      </c>
      <c r="AK1401">
        <f>IF(OR('Main Data'!N1401="YG 18K",'Main Data'!N1401="PG 18K",'Main Data'!N1401="WG 18K",'Main Data'!N1401="Mixes of 18K"),1,0)</f>
        <v>0</v>
      </c>
      <c r="AL1401">
        <f>IF(OR(,'Main Data'!N1401="PVD",'Main Data'!N1401="Gold plate"),1,0)</f>
        <v>0</v>
      </c>
      <c r="AM1401">
        <f>IF(OR('Main Data'!AV1401="Yes",'Main Data'!AW1401="Yes",'Main Data'!AU1401="Yes"),1,0)</f>
        <v>0</v>
      </c>
      <c r="AN1401">
        <f>IF(OR(ISTEXT('Main Data'!AX1401), ISTEXT('Main Data'!AY1401)),1,0)</f>
        <v>0</v>
      </c>
      <c r="AO1401">
        <f>IF('Main Data'!AZ1401="Yes",1,0)</f>
        <v>0</v>
      </c>
      <c r="AP1401">
        <f>IF('Main Data'!BA1401="Yes",1,0)</f>
        <v>0</v>
      </c>
      <c r="AQ1401">
        <f>IF('Main Data'!BD1401="Yes",1,0)</f>
        <v>0</v>
      </c>
      <c r="AR1401">
        <f>IF('Main Data'!BE1401="A",1,0)</f>
        <v>0</v>
      </c>
      <c r="AS1401">
        <f>IF('Main Data'!BE1401="AA",1,0)</f>
        <v>1</v>
      </c>
      <c r="AT1401">
        <f>IF('Main Data'!BE1401="AAA",1,0)</f>
        <v>0</v>
      </c>
      <c r="AU1401">
        <f>IF('Main Data'!BE1401="AAAA",1,0)</f>
        <v>0</v>
      </c>
      <c r="AV1401">
        <f>IF('Main Data'!P1401="Yes",1,0)</f>
        <v>0</v>
      </c>
      <c r="AW1401">
        <f>IF('Main Data'!AP1401="Yes",1,0)</f>
        <v>0</v>
      </c>
      <c r="AX1401">
        <f>IF(OR('Main Data'!V1401="Yes", 'Main Data'!W1401="Yes",'Main Data'!X1401="Yes"),1,0)</f>
        <v>1</v>
      </c>
      <c r="AY1401">
        <f>IF(OR('Main Data'!Y1401="Yes",'Main Data'!Z1401="Yes"),1,0)</f>
        <v>0</v>
      </c>
      <c r="AZ1401">
        <f>IF('Main Data'!AR1401="Yes",1,0)</f>
        <v>0</v>
      </c>
      <c r="BA1401">
        <f>IF('Main Data'!AS1401="Yes",1,0)</f>
        <v>0</v>
      </c>
      <c r="BB1401">
        <f>IF('Main Data'!AG1401="Yes",1,0)</f>
        <v>0</v>
      </c>
      <c r="BC1401">
        <f>IF('Main Data'!AB1401="Yes",1,0)</f>
        <v>0</v>
      </c>
      <c r="BD1401">
        <f>IF('Main Data'!AA1401="Yes",1,0)</f>
        <v>0</v>
      </c>
      <c r="BE1401">
        <f>IF('Main Data'!AC1401="Yes",1,0)</f>
        <v>0</v>
      </c>
      <c r="BF1401">
        <f>IF('Main Data'!AF1401="Yes",1,0)</f>
        <v>0</v>
      </c>
      <c r="BG1401">
        <f>IF(OR('Main Data'!AI1401="Yes",'Main Data'!AL1401="Yes"),1,0)</f>
        <v>0</v>
      </c>
      <c r="BH1401">
        <f>IF('Main Data'!AJ1401="Yes",1,0)</f>
        <v>0</v>
      </c>
      <c r="BI1401">
        <f>IF('Main Data'!AK1401="Yes",1,0)</f>
        <v>0</v>
      </c>
      <c r="BJ1401">
        <f>IF('Main Data'!AM1401="Yes",1,0)</f>
        <v>0</v>
      </c>
      <c r="BK1401">
        <f>IF('Main Data'!AQ1401="Yes",1,0)</f>
        <v>0</v>
      </c>
      <c r="BL1401" s="21">
        <f t="shared" si="127"/>
        <v>1</v>
      </c>
      <c r="BM1401" s="21">
        <f t="shared" si="128"/>
        <v>0</v>
      </c>
      <c r="BN1401" s="21">
        <f t="shared" si="129"/>
        <v>0</v>
      </c>
      <c r="BO1401" s="21">
        <f t="shared" si="130"/>
        <v>0</v>
      </c>
      <c r="BP1401" s="21">
        <f t="shared" si="131"/>
        <v>0</v>
      </c>
    </row>
    <row r="1402" spans="1:68" x14ac:dyDescent="0.2">
      <c r="A1402">
        <v>1398</v>
      </c>
      <c r="B1402" s="33">
        <f>'Main Data'!C1402</f>
        <v>43415</v>
      </c>
      <c r="C1402">
        <f>'Main Data'!D1402</f>
        <v>371</v>
      </c>
      <c r="D1402" s="26">
        <f>'Main Data'!E1402</f>
        <v>65000</v>
      </c>
      <c r="E1402" s="26">
        <f>'Main Data'!F1402</f>
        <v>81250</v>
      </c>
      <c r="F1402" s="34">
        <f t="shared" si="126"/>
        <v>11.082142548877775</v>
      </c>
      <c r="G1402">
        <f>IF('Main Data'!H1402="AP",1,0)</f>
        <v>0</v>
      </c>
      <c r="H1402">
        <f>IF('Main Data'!H1402="Blancpain",1,0)</f>
        <v>0</v>
      </c>
      <c r="I1402">
        <f>IF('Main Data'!H1402="Breguet",1,0)</f>
        <v>0</v>
      </c>
      <c r="J1402">
        <f>IF('Main Data'!H1402="Breitling",1,0)</f>
        <v>0</v>
      </c>
      <c r="K1402">
        <f>IF('Main Data'!H1402="Cartier",1,0)</f>
        <v>0</v>
      </c>
      <c r="L1402">
        <f>IF('Main Data'!H1402="Gallet",1,0)</f>
        <v>0</v>
      </c>
      <c r="M1402">
        <f>IF('Main Data'!H1402="Girard Perregaux",1,0)</f>
        <v>0</v>
      </c>
      <c r="N1402">
        <f>IF('Main Data'!H1402="Gubelin",1,0)</f>
        <v>0</v>
      </c>
      <c r="O1402">
        <f>IF('Main Data'!H1402="Heuer",1,0)</f>
        <v>0</v>
      </c>
      <c r="P1402">
        <f>IF('Main Data'!H1402="IWC",1,0)</f>
        <v>0</v>
      </c>
      <c r="Q1402">
        <f>IF('Main Data'!H1402="JLC",1,0)</f>
        <v>0</v>
      </c>
      <c r="R1402">
        <f>IF('Main Data'!H1402="Longines",1,0)</f>
        <v>0</v>
      </c>
      <c r="S1402">
        <f>IF('Main Data'!H1402="Movado",1,0)</f>
        <v>0</v>
      </c>
      <c r="T1402">
        <f>IF('Main Data'!H1402="Omega",1,0)</f>
        <v>0</v>
      </c>
      <c r="U1402">
        <f>IF('Main Data'!H1402="Panerai",1,0)</f>
        <v>0</v>
      </c>
      <c r="V1402">
        <f>IF('Main Data'!H1402="Patek",1,0)</f>
        <v>0</v>
      </c>
      <c r="W1402">
        <f>IF('Main Data'!H1402="Rolex",1,0)</f>
        <v>1</v>
      </c>
      <c r="X1402">
        <f>IF('Main Data'!H1402="Tudor",1,0)</f>
        <v>0</v>
      </c>
      <c r="Y1402">
        <f>IF('Main Data'!H1402="Ulysse Nardin",1,0)</f>
        <v>0</v>
      </c>
      <c r="Z1402">
        <f>IF('Main Data'!H1402="Universal Geneve",1,0)</f>
        <v>0</v>
      </c>
      <c r="AA1402">
        <f>IF('Main Data'!H1402="Vacheron",1,0)</f>
        <v>0</v>
      </c>
      <c r="AB1402">
        <f>IF('Main Data'!H1402="Zenith",1,0)</f>
        <v>0</v>
      </c>
      <c r="AC1402">
        <f>IF('Main Data'!J1402="Stainless Steel",1,0)</f>
        <v>1</v>
      </c>
      <c r="AD1402">
        <f>IF('Main Data'!J1402="Two-tone",1,0)</f>
        <v>0</v>
      </c>
      <c r="AE1402">
        <f>IF(OR('Main Data'!J1402="YG 18K",'Main Data'!J1402="YG &lt;18K",'Main Data'!J1402="PG 18K",'Main Data'!J1402="PG &lt;18K",'Main Data'!J1402="WG 18K",'Main Data'!J1402="Mixes of 18K",'Main Data'!J1402="Mixes &lt;18K"),1,0)</f>
        <v>0</v>
      </c>
      <c r="AF1402">
        <f>IF('Main Data'!J1402="Platinum",1,0)</f>
        <v>0</v>
      </c>
      <c r="AG1402">
        <f>IF(OR('Main Data'!J1402="PVD",'Main Data'!J1402="Gold Plate",'Main Data'!J1402="Other"),1,0)</f>
        <v>0</v>
      </c>
      <c r="AH1402">
        <f>IF('Main Data'!N1402="Stainless Steel",1,0)</f>
        <v>0</v>
      </c>
      <c r="AI1402">
        <f>IF('Main Data'!N1402="Leather",1,0)</f>
        <v>1</v>
      </c>
      <c r="AJ1402">
        <f>IF('Main Data'!N1402="Two-tone",1,0)</f>
        <v>0</v>
      </c>
      <c r="AK1402">
        <f>IF(OR('Main Data'!N1402="YG 18K",'Main Data'!N1402="PG 18K",'Main Data'!N1402="WG 18K",'Main Data'!N1402="Mixes of 18K"),1,0)</f>
        <v>0</v>
      </c>
      <c r="AL1402">
        <f>IF(OR(,'Main Data'!N1402="PVD",'Main Data'!N1402="Gold plate"),1,0)</f>
        <v>0</v>
      </c>
      <c r="AM1402">
        <f>IF(OR('Main Data'!AV1402="Yes",'Main Data'!AW1402="Yes",'Main Data'!AU1402="Yes"),1,0)</f>
        <v>0</v>
      </c>
      <c r="AN1402">
        <f>IF(OR(ISTEXT('Main Data'!AX1402), ISTEXT('Main Data'!AY1402)),1,0)</f>
        <v>0</v>
      </c>
      <c r="AO1402">
        <f>IF('Main Data'!AZ1402="Yes",1,0)</f>
        <v>0</v>
      </c>
      <c r="AP1402">
        <f>IF('Main Data'!BA1402="Yes",1,0)</f>
        <v>0</v>
      </c>
      <c r="AQ1402">
        <f>IF('Main Data'!BD1402="Yes",1,0)</f>
        <v>0</v>
      </c>
      <c r="AR1402">
        <f>IF('Main Data'!BE1402="A",1,0)</f>
        <v>0</v>
      </c>
      <c r="AS1402">
        <f>IF('Main Data'!BE1402="AA",1,0)</f>
        <v>0</v>
      </c>
      <c r="AT1402">
        <f>IF('Main Data'!BE1402="AAA",1,0)</f>
        <v>0</v>
      </c>
      <c r="AU1402">
        <f>IF('Main Data'!BE1402="AAAA",1,0)</f>
        <v>1</v>
      </c>
      <c r="AV1402">
        <f>IF('Main Data'!P1402="Yes",1,0)</f>
        <v>0</v>
      </c>
      <c r="AW1402">
        <f>IF('Main Data'!AP1402="Yes",1,0)</f>
        <v>0</v>
      </c>
      <c r="AX1402">
        <f>IF(OR('Main Data'!V1402="Yes", 'Main Data'!W1402="Yes",'Main Data'!X1402="Yes"),1,0)</f>
        <v>0</v>
      </c>
      <c r="AY1402">
        <f>IF(OR('Main Data'!Y1402="Yes",'Main Data'!Z1402="Yes"),1,0)</f>
        <v>0</v>
      </c>
      <c r="AZ1402">
        <f>IF('Main Data'!AR1402="Yes",1,0)</f>
        <v>0</v>
      </c>
      <c r="BA1402">
        <f>IF('Main Data'!AS1402="Yes",1,0)</f>
        <v>0</v>
      </c>
      <c r="BB1402">
        <f>IF('Main Data'!AG1402="Yes",1,0)</f>
        <v>0</v>
      </c>
      <c r="BC1402">
        <f>IF('Main Data'!AB1402="Yes",1,0)</f>
        <v>0</v>
      </c>
      <c r="BD1402">
        <f>IF('Main Data'!AA1402="Yes",1,0)</f>
        <v>0</v>
      </c>
      <c r="BE1402">
        <f>IF('Main Data'!AC1402="Yes",1,0)</f>
        <v>0</v>
      </c>
      <c r="BF1402">
        <f>IF('Main Data'!AF1402="Yes",1,0)</f>
        <v>0</v>
      </c>
      <c r="BG1402">
        <f>IF(OR('Main Data'!AI1402="Yes",'Main Data'!AL1402="Yes"),1,0)</f>
        <v>1</v>
      </c>
      <c r="BH1402">
        <f>IF('Main Data'!AJ1402="Yes",1,0)</f>
        <v>0</v>
      </c>
      <c r="BI1402">
        <f>IF('Main Data'!AK1402="Yes",1,0)</f>
        <v>0</v>
      </c>
      <c r="BJ1402">
        <f>IF('Main Data'!AM1402="Yes",1,0)</f>
        <v>0</v>
      </c>
      <c r="BK1402">
        <f>IF('Main Data'!AQ1402="Yes",1,0)</f>
        <v>0</v>
      </c>
      <c r="BL1402" s="21">
        <f t="shared" si="127"/>
        <v>1</v>
      </c>
      <c r="BM1402" s="21">
        <f t="shared" si="128"/>
        <v>0</v>
      </c>
      <c r="BN1402" s="21">
        <f t="shared" si="129"/>
        <v>0</v>
      </c>
      <c r="BO1402" s="21">
        <f t="shared" si="130"/>
        <v>0</v>
      </c>
      <c r="BP1402" s="21">
        <f t="shared" si="131"/>
        <v>0</v>
      </c>
    </row>
    <row r="1403" spans="1:68" x14ac:dyDescent="0.2">
      <c r="A1403">
        <v>1399</v>
      </c>
      <c r="B1403" s="33">
        <f>'Main Data'!C1403</f>
        <v>43415</v>
      </c>
      <c r="C1403">
        <f>'Main Data'!D1403</f>
        <v>374</v>
      </c>
      <c r="D1403" s="26">
        <f>'Main Data'!E1403</f>
        <v>65000</v>
      </c>
      <c r="E1403" s="26">
        <f>'Main Data'!F1403</f>
        <v>81250</v>
      </c>
      <c r="F1403" s="34">
        <f t="shared" si="126"/>
        <v>11.082142548877775</v>
      </c>
      <c r="G1403">
        <f>IF('Main Data'!H1403="AP",1,0)</f>
        <v>0</v>
      </c>
      <c r="H1403">
        <f>IF('Main Data'!H1403="Blancpain",1,0)</f>
        <v>0</v>
      </c>
      <c r="I1403">
        <f>IF('Main Data'!H1403="Breguet",1,0)</f>
        <v>0</v>
      </c>
      <c r="J1403">
        <f>IF('Main Data'!H1403="Breitling",1,0)</f>
        <v>0</v>
      </c>
      <c r="K1403">
        <f>IF('Main Data'!H1403="Cartier",1,0)</f>
        <v>0</v>
      </c>
      <c r="L1403">
        <f>IF('Main Data'!H1403="Gallet",1,0)</f>
        <v>0</v>
      </c>
      <c r="M1403">
        <f>IF('Main Data'!H1403="Girard Perregaux",1,0)</f>
        <v>0</v>
      </c>
      <c r="N1403">
        <f>IF('Main Data'!H1403="Gubelin",1,0)</f>
        <v>0</v>
      </c>
      <c r="O1403">
        <f>IF('Main Data'!H1403="Heuer",1,0)</f>
        <v>0</v>
      </c>
      <c r="P1403">
        <f>IF('Main Data'!H1403="IWC",1,0)</f>
        <v>0</v>
      </c>
      <c r="Q1403">
        <f>IF('Main Data'!H1403="JLC",1,0)</f>
        <v>0</v>
      </c>
      <c r="R1403">
        <f>IF('Main Data'!H1403="Longines",1,0)</f>
        <v>0</v>
      </c>
      <c r="S1403">
        <f>IF('Main Data'!H1403="Movado",1,0)</f>
        <v>0</v>
      </c>
      <c r="T1403">
        <f>IF('Main Data'!H1403="Omega",1,0)</f>
        <v>0</v>
      </c>
      <c r="U1403">
        <f>IF('Main Data'!H1403="Panerai",1,0)</f>
        <v>0</v>
      </c>
      <c r="V1403">
        <f>IF('Main Data'!H1403="Patek",1,0)</f>
        <v>0</v>
      </c>
      <c r="W1403">
        <f>IF('Main Data'!H1403="Rolex",1,0)</f>
        <v>1</v>
      </c>
      <c r="X1403">
        <f>IF('Main Data'!H1403="Tudor",1,0)</f>
        <v>0</v>
      </c>
      <c r="Y1403">
        <f>IF('Main Data'!H1403="Ulysse Nardin",1,0)</f>
        <v>0</v>
      </c>
      <c r="Z1403">
        <f>IF('Main Data'!H1403="Universal Geneve",1,0)</f>
        <v>0</v>
      </c>
      <c r="AA1403">
        <f>IF('Main Data'!H1403="Vacheron",1,0)</f>
        <v>0</v>
      </c>
      <c r="AB1403">
        <f>IF('Main Data'!H1403="Zenith",1,0)</f>
        <v>0</v>
      </c>
      <c r="AC1403">
        <f>IF('Main Data'!J1403="Stainless Steel",1,0)</f>
        <v>1</v>
      </c>
      <c r="AD1403">
        <f>IF('Main Data'!J1403="Two-tone",1,0)</f>
        <v>0</v>
      </c>
      <c r="AE1403">
        <f>IF(OR('Main Data'!J1403="YG 18K",'Main Data'!J1403="YG &lt;18K",'Main Data'!J1403="PG 18K",'Main Data'!J1403="PG &lt;18K",'Main Data'!J1403="WG 18K",'Main Data'!J1403="Mixes of 18K",'Main Data'!J1403="Mixes &lt;18K"),1,0)</f>
        <v>0</v>
      </c>
      <c r="AF1403">
        <f>IF('Main Data'!J1403="Platinum",1,0)</f>
        <v>0</v>
      </c>
      <c r="AG1403">
        <f>IF(OR('Main Data'!J1403="PVD",'Main Data'!J1403="Gold Plate",'Main Data'!J1403="Other"),1,0)</f>
        <v>0</v>
      </c>
      <c r="AH1403">
        <f>IF('Main Data'!N1403="Stainless Steel",1,0)</f>
        <v>1</v>
      </c>
      <c r="AI1403">
        <f>IF('Main Data'!N1403="Leather",1,0)</f>
        <v>0</v>
      </c>
      <c r="AJ1403">
        <f>IF('Main Data'!N1403="Two-tone",1,0)</f>
        <v>0</v>
      </c>
      <c r="AK1403">
        <f>IF(OR('Main Data'!N1403="YG 18K",'Main Data'!N1403="PG 18K",'Main Data'!N1403="WG 18K",'Main Data'!N1403="Mixes of 18K"),1,0)</f>
        <v>0</v>
      </c>
      <c r="AL1403">
        <f>IF(OR(,'Main Data'!N1403="PVD",'Main Data'!N1403="Gold plate"),1,0)</f>
        <v>0</v>
      </c>
      <c r="AM1403">
        <f>IF(OR('Main Data'!AV1403="Yes",'Main Data'!AW1403="Yes",'Main Data'!AU1403="Yes"),1,0)</f>
        <v>0</v>
      </c>
      <c r="AN1403">
        <f>IF(OR(ISTEXT('Main Data'!AX1403), ISTEXT('Main Data'!AY1403)),1,0)</f>
        <v>0</v>
      </c>
      <c r="AO1403">
        <f>IF('Main Data'!AZ1403="Yes",1,0)</f>
        <v>0</v>
      </c>
      <c r="AP1403">
        <f>IF('Main Data'!BA1403="Yes",1,0)</f>
        <v>0</v>
      </c>
      <c r="AQ1403">
        <f>IF('Main Data'!BD1403="Yes",1,0)</f>
        <v>0</v>
      </c>
      <c r="AR1403">
        <f>IF('Main Data'!BE1403="A",1,0)</f>
        <v>0</v>
      </c>
      <c r="AS1403">
        <f>IF('Main Data'!BE1403="AA",1,0)</f>
        <v>0</v>
      </c>
      <c r="AT1403">
        <f>IF('Main Data'!BE1403="AAA",1,0)</f>
        <v>0</v>
      </c>
      <c r="AU1403">
        <f>IF('Main Data'!BE1403="AAAA",1,0)</f>
        <v>1</v>
      </c>
      <c r="AV1403">
        <f>IF('Main Data'!P1403="Yes",1,0)</f>
        <v>0</v>
      </c>
      <c r="AW1403">
        <f>IF('Main Data'!AP1403="Yes",1,0)</f>
        <v>0</v>
      </c>
      <c r="AX1403">
        <f>IF(OR('Main Data'!V1403="Yes", 'Main Data'!W1403="Yes",'Main Data'!X1403="Yes"),1,0)</f>
        <v>0</v>
      </c>
      <c r="AY1403">
        <f>IF(OR('Main Data'!Y1403="Yes",'Main Data'!Z1403="Yes"),1,0)</f>
        <v>0</v>
      </c>
      <c r="AZ1403">
        <f>IF('Main Data'!AR1403="Yes",1,0)</f>
        <v>0</v>
      </c>
      <c r="BA1403">
        <f>IF('Main Data'!AS1403="Yes",1,0)</f>
        <v>0</v>
      </c>
      <c r="BB1403">
        <f>IF('Main Data'!AG1403="Yes",1,0)</f>
        <v>0</v>
      </c>
      <c r="BC1403">
        <f>IF('Main Data'!AB1403="Yes",1,0)</f>
        <v>0</v>
      </c>
      <c r="BD1403">
        <f>IF('Main Data'!AA1403="Yes",1,0)</f>
        <v>0</v>
      </c>
      <c r="BE1403">
        <f>IF('Main Data'!AC1403="Yes",1,0)</f>
        <v>0</v>
      </c>
      <c r="BF1403">
        <f>IF('Main Data'!AF1403="Yes",1,0)</f>
        <v>0</v>
      </c>
      <c r="BG1403">
        <f>IF(OR('Main Data'!AI1403="Yes",'Main Data'!AL1403="Yes"),1,0)</f>
        <v>1</v>
      </c>
      <c r="BH1403">
        <f>IF('Main Data'!AJ1403="Yes",1,0)</f>
        <v>0</v>
      </c>
      <c r="BI1403">
        <f>IF('Main Data'!AK1403="Yes",1,0)</f>
        <v>0</v>
      </c>
      <c r="BJ1403">
        <f>IF('Main Data'!AM1403="Yes",1,0)</f>
        <v>0</v>
      </c>
      <c r="BK1403">
        <f>IF('Main Data'!AQ1403="Yes",1,0)</f>
        <v>0</v>
      </c>
      <c r="BL1403" s="21">
        <f t="shared" si="127"/>
        <v>1</v>
      </c>
      <c r="BM1403" s="21">
        <f t="shared" si="128"/>
        <v>0</v>
      </c>
      <c r="BN1403" s="21">
        <f t="shared" si="129"/>
        <v>0</v>
      </c>
      <c r="BO1403" s="21">
        <f t="shared" si="130"/>
        <v>0</v>
      </c>
      <c r="BP1403" s="21">
        <f t="shared" si="131"/>
        <v>0</v>
      </c>
    </row>
    <row r="1404" spans="1:68" x14ac:dyDescent="0.2">
      <c r="A1404">
        <v>1400</v>
      </c>
      <c r="B1404" s="33">
        <f>'Main Data'!C1404</f>
        <v>43415</v>
      </c>
      <c r="C1404">
        <f>'Main Data'!D1404</f>
        <v>391</v>
      </c>
      <c r="D1404" s="26">
        <f>'Main Data'!E1404</f>
        <v>4000</v>
      </c>
      <c r="E1404" s="26">
        <f>'Main Data'!F1404</f>
        <v>5000</v>
      </c>
      <c r="F1404" s="34">
        <f t="shared" si="126"/>
        <v>8.2940496401020276</v>
      </c>
      <c r="G1404">
        <f>IF('Main Data'!H1404="AP",1,0)</f>
        <v>0</v>
      </c>
      <c r="H1404">
        <f>IF('Main Data'!H1404="Blancpain",1,0)</f>
        <v>0</v>
      </c>
      <c r="I1404">
        <f>IF('Main Data'!H1404="Breguet",1,0)</f>
        <v>0</v>
      </c>
      <c r="J1404">
        <f>IF('Main Data'!H1404="Breitling",1,0)</f>
        <v>0</v>
      </c>
      <c r="K1404">
        <f>IF('Main Data'!H1404="Cartier",1,0)</f>
        <v>0</v>
      </c>
      <c r="L1404">
        <f>IF('Main Data'!H1404="Gallet",1,0)</f>
        <v>0</v>
      </c>
      <c r="M1404">
        <f>IF('Main Data'!H1404="Girard Perregaux",1,0)</f>
        <v>0</v>
      </c>
      <c r="N1404">
        <f>IF('Main Data'!H1404="Gubelin",1,0)</f>
        <v>0</v>
      </c>
      <c r="O1404">
        <f>IF('Main Data'!H1404="Heuer",1,0)</f>
        <v>0</v>
      </c>
      <c r="P1404">
        <f>IF('Main Data'!H1404="IWC",1,0)</f>
        <v>0</v>
      </c>
      <c r="Q1404">
        <f>IF('Main Data'!H1404="JLC",1,0)</f>
        <v>0</v>
      </c>
      <c r="R1404">
        <f>IF('Main Data'!H1404="Longines",1,0)</f>
        <v>0</v>
      </c>
      <c r="S1404">
        <f>IF('Main Data'!H1404="Movado",1,0)</f>
        <v>0</v>
      </c>
      <c r="T1404">
        <f>IF('Main Data'!H1404="Omega",1,0)</f>
        <v>1</v>
      </c>
      <c r="U1404">
        <f>IF('Main Data'!H1404="Panerai",1,0)</f>
        <v>0</v>
      </c>
      <c r="V1404">
        <f>IF('Main Data'!H1404="Patek",1,0)</f>
        <v>0</v>
      </c>
      <c r="W1404">
        <f>IF('Main Data'!H1404="Rolex",1,0)</f>
        <v>0</v>
      </c>
      <c r="X1404">
        <f>IF('Main Data'!H1404="Tudor",1,0)</f>
        <v>0</v>
      </c>
      <c r="Y1404">
        <f>IF('Main Data'!H1404="Ulysse Nardin",1,0)</f>
        <v>0</v>
      </c>
      <c r="Z1404">
        <f>IF('Main Data'!H1404="Universal Geneve",1,0)</f>
        <v>0</v>
      </c>
      <c r="AA1404">
        <f>IF('Main Data'!H1404="Vacheron",1,0)</f>
        <v>0</v>
      </c>
      <c r="AB1404">
        <f>IF('Main Data'!H1404="Zenith",1,0)</f>
        <v>0</v>
      </c>
      <c r="AC1404">
        <f>IF('Main Data'!J1404="Stainless Steel",1,0)</f>
        <v>0</v>
      </c>
      <c r="AD1404">
        <f>IF('Main Data'!J1404="Two-tone",1,0)</f>
        <v>0</v>
      </c>
      <c r="AE1404">
        <f>IF(OR('Main Data'!J1404="YG 18K",'Main Data'!J1404="YG &lt;18K",'Main Data'!J1404="PG 18K",'Main Data'!J1404="PG &lt;18K",'Main Data'!J1404="WG 18K",'Main Data'!J1404="Mixes of 18K",'Main Data'!J1404="Mixes &lt;18K"),1,0)</f>
        <v>1</v>
      </c>
      <c r="AF1404">
        <f>IF('Main Data'!J1404="Platinum",1,0)</f>
        <v>0</v>
      </c>
      <c r="AG1404">
        <f>IF(OR('Main Data'!J1404="PVD",'Main Data'!J1404="Gold Plate",'Main Data'!J1404="Other"),1,0)</f>
        <v>0</v>
      </c>
      <c r="AH1404">
        <f>IF('Main Data'!N1404="Stainless Steel",1,0)</f>
        <v>0</v>
      </c>
      <c r="AI1404">
        <f>IF('Main Data'!N1404="Leather",1,0)</f>
        <v>1</v>
      </c>
      <c r="AJ1404">
        <f>IF('Main Data'!N1404="Two-tone",1,0)</f>
        <v>0</v>
      </c>
      <c r="AK1404">
        <f>IF(OR('Main Data'!N1404="YG 18K",'Main Data'!N1404="PG 18K",'Main Data'!N1404="WG 18K",'Main Data'!N1404="Mixes of 18K"),1,0)</f>
        <v>0</v>
      </c>
      <c r="AL1404">
        <f>IF(OR(,'Main Data'!N1404="PVD",'Main Data'!N1404="Gold plate"),1,0)</f>
        <v>0</v>
      </c>
      <c r="AM1404">
        <f>IF(OR('Main Data'!AV1404="Yes",'Main Data'!AW1404="Yes",'Main Data'!AU1404="Yes"),1,0)</f>
        <v>0</v>
      </c>
      <c r="AN1404">
        <f>IF(OR(ISTEXT('Main Data'!AX1404), ISTEXT('Main Data'!AY1404)),1,0)</f>
        <v>0</v>
      </c>
      <c r="AO1404">
        <f>IF('Main Data'!AZ1404="Yes",1,0)</f>
        <v>0</v>
      </c>
      <c r="AP1404">
        <f>IF('Main Data'!BA1404="Yes",1,0)</f>
        <v>0</v>
      </c>
      <c r="AQ1404">
        <f>IF('Main Data'!BD1404="Yes",1,0)</f>
        <v>0</v>
      </c>
      <c r="AR1404">
        <f>IF('Main Data'!BE1404="A",1,0)</f>
        <v>0</v>
      </c>
      <c r="AS1404">
        <f>IF('Main Data'!BE1404="AA",1,0)</f>
        <v>0</v>
      </c>
      <c r="AT1404">
        <f>IF('Main Data'!BE1404="AAA",1,0)</f>
        <v>1</v>
      </c>
      <c r="AU1404">
        <f>IF('Main Data'!BE1404="AAAA",1,0)</f>
        <v>0</v>
      </c>
      <c r="AV1404">
        <f>IF('Main Data'!P1404="Yes",1,0)</f>
        <v>1</v>
      </c>
      <c r="AW1404">
        <f>IF('Main Data'!AP1404="Yes",1,0)</f>
        <v>0</v>
      </c>
      <c r="AX1404">
        <f>IF(OR('Main Data'!V1404="Yes", 'Main Data'!W1404="Yes",'Main Data'!X1404="Yes"),1,0)</f>
        <v>0</v>
      </c>
      <c r="AY1404">
        <f>IF(OR('Main Data'!Y1404="Yes",'Main Data'!Z1404="Yes"),1,0)</f>
        <v>0</v>
      </c>
      <c r="AZ1404">
        <f>IF('Main Data'!AR1404="Yes",1,0)</f>
        <v>0</v>
      </c>
      <c r="BA1404">
        <f>IF('Main Data'!AS1404="Yes",1,0)</f>
        <v>0</v>
      </c>
      <c r="BB1404">
        <f>IF('Main Data'!AG1404="Yes",1,0)</f>
        <v>0</v>
      </c>
      <c r="BC1404">
        <f>IF('Main Data'!AB1404="Yes",1,0)</f>
        <v>0</v>
      </c>
      <c r="BD1404">
        <f>IF('Main Data'!AA1404="Yes",1,0)</f>
        <v>0</v>
      </c>
      <c r="BE1404">
        <f>IF('Main Data'!AC1404="Yes",1,0)</f>
        <v>0</v>
      </c>
      <c r="BF1404">
        <f>IF('Main Data'!AF1404="Yes",1,0)</f>
        <v>0</v>
      </c>
      <c r="BG1404">
        <f>IF(OR('Main Data'!AI1404="Yes",'Main Data'!AL1404="Yes"),1,0)</f>
        <v>0</v>
      </c>
      <c r="BH1404">
        <f>IF('Main Data'!AJ1404="Yes",1,0)</f>
        <v>0</v>
      </c>
      <c r="BI1404">
        <f>IF('Main Data'!AK1404="Yes",1,0)</f>
        <v>0</v>
      </c>
      <c r="BJ1404">
        <f>IF('Main Data'!AM1404="Yes",1,0)</f>
        <v>0</v>
      </c>
      <c r="BK1404">
        <f>IF('Main Data'!AQ1404="Yes",1,0)</f>
        <v>0</v>
      </c>
      <c r="BL1404" s="21">
        <f t="shared" si="127"/>
        <v>1</v>
      </c>
      <c r="BM1404" s="21">
        <f t="shared" si="128"/>
        <v>0</v>
      </c>
      <c r="BN1404" s="21">
        <f t="shared" si="129"/>
        <v>0</v>
      </c>
      <c r="BO1404" s="21">
        <f t="shared" si="130"/>
        <v>0</v>
      </c>
      <c r="BP1404" s="21">
        <f t="shared" si="131"/>
        <v>0</v>
      </c>
    </row>
    <row r="1405" spans="1:68" x14ac:dyDescent="0.2">
      <c r="A1405">
        <v>1401</v>
      </c>
      <c r="B1405" s="33">
        <f>'Main Data'!C1405</f>
        <v>43415</v>
      </c>
      <c r="C1405">
        <f>'Main Data'!D1405</f>
        <v>393</v>
      </c>
      <c r="D1405" s="26">
        <f>'Main Data'!E1405</f>
        <v>19000</v>
      </c>
      <c r="E1405" s="26">
        <f>'Main Data'!F1405</f>
        <v>23750</v>
      </c>
      <c r="F1405" s="34">
        <f t="shared" si="126"/>
        <v>9.8521942581485771</v>
      </c>
      <c r="G1405">
        <f>IF('Main Data'!H1405="AP",1,0)</f>
        <v>0</v>
      </c>
      <c r="H1405">
        <f>IF('Main Data'!H1405="Blancpain",1,0)</f>
        <v>0</v>
      </c>
      <c r="I1405">
        <f>IF('Main Data'!H1405="Breguet",1,0)</f>
        <v>0</v>
      </c>
      <c r="J1405">
        <f>IF('Main Data'!H1405="Breitling",1,0)</f>
        <v>0</v>
      </c>
      <c r="K1405">
        <f>IF('Main Data'!H1405="Cartier",1,0)</f>
        <v>0</v>
      </c>
      <c r="L1405">
        <f>IF('Main Data'!H1405="Gallet",1,0)</f>
        <v>0</v>
      </c>
      <c r="M1405">
        <f>IF('Main Data'!H1405="Girard Perregaux",1,0)</f>
        <v>0</v>
      </c>
      <c r="N1405">
        <f>IF('Main Data'!H1405="Gubelin",1,0)</f>
        <v>0</v>
      </c>
      <c r="O1405">
        <f>IF('Main Data'!H1405="Heuer",1,0)</f>
        <v>0</v>
      </c>
      <c r="P1405">
        <f>IF('Main Data'!H1405="IWC",1,0)</f>
        <v>0</v>
      </c>
      <c r="Q1405">
        <f>IF('Main Data'!H1405="JLC",1,0)</f>
        <v>0</v>
      </c>
      <c r="R1405">
        <f>IF('Main Data'!H1405="Longines",1,0)</f>
        <v>0</v>
      </c>
      <c r="S1405">
        <f>IF('Main Data'!H1405="Movado",1,0)</f>
        <v>0</v>
      </c>
      <c r="T1405">
        <f>IF('Main Data'!H1405="Omega",1,0)</f>
        <v>1</v>
      </c>
      <c r="U1405">
        <f>IF('Main Data'!H1405="Panerai",1,0)</f>
        <v>0</v>
      </c>
      <c r="V1405">
        <f>IF('Main Data'!H1405="Patek",1,0)</f>
        <v>0</v>
      </c>
      <c r="W1405">
        <f>IF('Main Data'!H1405="Rolex",1,0)</f>
        <v>0</v>
      </c>
      <c r="X1405">
        <f>IF('Main Data'!H1405="Tudor",1,0)</f>
        <v>0</v>
      </c>
      <c r="Y1405">
        <f>IF('Main Data'!H1405="Ulysse Nardin",1,0)</f>
        <v>0</v>
      </c>
      <c r="Z1405">
        <f>IF('Main Data'!H1405="Universal Geneve",1,0)</f>
        <v>0</v>
      </c>
      <c r="AA1405">
        <f>IF('Main Data'!H1405="Vacheron",1,0)</f>
        <v>0</v>
      </c>
      <c r="AB1405">
        <f>IF('Main Data'!H1405="Zenith",1,0)</f>
        <v>0</v>
      </c>
      <c r="AC1405">
        <f>IF('Main Data'!J1405="Stainless Steel",1,0)</f>
        <v>1</v>
      </c>
      <c r="AD1405">
        <f>IF('Main Data'!J1405="Two-tone",1,0)</f>
        <v>0</v>
      </c>
      <c r="AE1405">
        <f>IF(OR('Main Data'!J1405="YG 18K",'Main Data'!J1405="YG &lt;18K",'Main Data'!J1405="PG 18K",'Main Data'!J1405="PG &lt;18K",'Main Data'!J1405="WG 18K",'Main Data'!J1405="Mixes of 18K",'Main Data'!J1405="Mixes &lt;18K"),1,0)</f>
        <v>0</v>
      </c>
      <c r="AF1405">
        <f>IF('Main Data'!J1405="Platinum",1,0)</f>
        <v>0</v>
      </c>
      <c r="AG1405">
        <f>IF(OR('Main Data'!J1405="PVD",'Main Data'!J1405="Gold Plate",'Main Data'!J1405="Other"),1,0)</f>
        <v>0</v>
      </c>
      <c r="AH1405">
        <f>IF('Main Data'!N1405="Stainless Steel",1,0)</f>
        <v>1</v>
      </c>
      <c r="AI1405">
        <f>IF('Main Data'!N1405="Leather",1,0)</f>
        <v>0</v>
      </c>
      <c r="AJ1405">
        <f>IF('Main Data'!N1405="Two-tone",1,0)</f>
        <v>0</v>
      </c>
      <c r="AK1405">
        <f>IF(OR('Main Data'!N1405="YG 18K",'Main Data'!N1405="PG 18K",'Main Data'!N1405="WG 18K",'Main Data'!N1405="Mixes of 18K"),1,0)</f>
        <v>0</v>
      </c>
      <c r="AL1405">
        <f>IF(OR(,'Main Data'!N1405="PVD",'Main Data'!N1405="Gold plate"),1,0)</f>
        <v>0</v>
      </c>
      <c r="AM1405">
        <f>IF(OR('Main Data'!AV1405="Yes",'Main Data'!AW1405="Yes",'Main Data'!AU1405="Yes"),1,0)</f>
        <v>0</v>
      </c>
      <c r="AN1405">
        <f>IF(OR(ISTEXT('Main Data'!AX1405), ISTEXT('Main Data'!AY1405)),1,0)</f>
        <v>0</v>
      </c>
      <c r="AO1405">
        <f>IF('Main Data'!AZ1405="Yes",1,0)</f>
        <v>0</v>
      </c>
      <c r="AP1405">
        <f>IF('Main Data'!BA1405="Yes",1,0)</f>
        <v>0</v>
      </c>
      <c r="AQ1405">
        <f>IF('Main Data'!BD1405="Yes",1,0)</f>
        <v>0</v>
      </c>
      <c r="AR1405">
        <f>IF('Main Data'!BE1405="A",1,0)</f>
        <v>0</v>
      </c>
      <c r="AS1405">
        <f>IF('Main Data'!BE1405="AA",1,0)</f>
        <v>0</v>
      </c>
      <c r="AT1405">
        <f>IF('Main Data'!BE1405="AAA",1,0)</f>
        <v>0</v>
      </c>
      <c r="AU1405">
        <f>IF('Main Data'!BE1405="AAAA",1,0)</f>
        <v>1</v>
      </c>
      <c r="AV1405">
        <f>IF('Main Data'!P1405="Yes",1,0)</f>
        <v>0</v>
      </c>
      <c r="AW1405">
        <f>IF('Main Data'!AP1405="Yes",1,0)</f>
        <v>0</v>
      </c>
      <c r="AX1405">
        <f>IF(OR('Main Data'!V1405="Yes", 'Main Data'!W1405="Yes",'Main Data'!X1405="Yes"),1,0)</f>
        <v>0</v>
      </c>
      <c r="AY1405">
        <f>IF(OR('Main Data'!Y1405="Yes",'Main Data'!Z1405="Yes"),1,0)</f>
        <v>0</v>
      </c>
      <c r="AZ1405">
        <f>IF('Main Data'!AR1405="Yes",1,0)</f>
        <v>0</v>
      </c>
      <c r="BA1405">
        <f>IF('Main Data'!AS1405="Yes",1,0)</f>
        <v>0</v>
      </c>
      <c r="BB1405">
        <f>IF('Main Data'!AG1405="Yes",1,0)</f>
        <v>0</v>
      </c>
      <c r="BC1405">
        <f>IF('Main Data'!AB1405="Yes",1,0)</f>
        <v>0</v>
      </c>
      <c r="BD1405">
        <f>IF('Main Data'!AA1405="Yes",1,0)</f>
        <v>0</v>
      </c>
      <c r="BE1405">
        <f>IF('Main Data'!AC1405="Yes",1,0)</f>
        <v>0</v>
      </c>
      <c r="BF1405">
        <f>IF('Main Data'!AF1405="Yes",1,0)</f>
        <v>0</v>
      </c>
      <c r="BG1405">
        <f>IF(OR('Main Data'!AI1405="Yes",'Main Data'!AL1405="Yes"),1,0)</f>
        <v>1</v>
      </c>
      <c r="BH1405">
        <f>IF('Main Data'!AJ1405="Yes",1,0)</f>
        <v>0</v>
      </c>
      <c r="BI1405">
        <f>IF('Main Data'!AK1405="Yes",1,0)</f>
        <v>0</v>
      </c>
      <c r="BJ1405">
        <f>IF('Main Data'!AM1405="Yes",1,0)</f>
        <v>0</v>
      </c>
      <c r="BK1405">
        <f>IF('Main Data'!AQ1405="Yes",1,0)</f>
        <v>0</v>
      </c>
      <c r="BL1405" s="21">
        <f t="shared" si="127"/>
        <v>1</v>
      </c>
      <c r="BM1405" s="21">
        <f t="shared" si="128"/>
        <v>0</v>
      </c>
      <c r="BN1405" s="21">
        <f t="shared" si="129"/>
        <v>0</v>
      </c>
      <c r="BO1405" s="21">
        <f t="shared" si="130"/>
        <v>0</v>
      </c>
      <c r="BP1405" s="21">
        <f t="shared" si="131"/>
        <v>0</v>
      </c>
    </row>
    <row r="1406" spans="1:68" x14ac:dyDescent="0.2">
      <c r="A1406">
        <v>1402</v>
      </c>
      <c r="B1406" s="33">
        <f>'Main Data'!C1406</f>
        <v>43415</v>
      </c>
      <c r="C1406">
        <f>'Main Data'!D1406</f>
        <v>394</v>
      </c>
      <c r="D1406" s="26">
        <f>'Main Data'!E1406</f>
        <v>10500</v>
      </c>
      <c r="E1406" s="26">
        <f>'Main Data'!F1406</f>
        <v>13125</v>
      </c>
      <c r="F1406" s="34">
        <f t="shared" si="126"/>
        <v>9.259130536145614</v>
      </c>
      <c r="G1406">
        <f>IF('Main Data'!H1406="AP",1,0)</f>
        <v>0</v>
      </c>
      <c r="H1406">
        <f>IF('Main Data'!H1406="Blancpain",1,0)</f>
        <v>0</v>
      </c>
      <c r="I1406">
        <f>IF('Main Data'!H1406="Breguet",1,0)</f>
        <v>0</v>
      </c>
      <c r="J1406">
        <f>IF('Main Data'!H1406="Breitling",1,0)</f>
        <v>0</v>
      </c>
      <c r="K1406">
        <f>IF('Main Data'!H1406="Cartier",1,0)</f>
        <v>0</v>
      </c>
      <c r="L1406">
        <f>IF('Main Data'!H1406="Gallet",1,0)</f>
        <v>0</v>
      </c>
      <c r="M1406">
        <f>IF('Main Data'!H1406="Girard Perregaux",1,0)</f>
        <v>0</v>
      </c>
      <c r="N1406">
        <f>IF('Main Data'!H1406="Gubelin",1,0)</f>
        <v>0</v>
      </c>
      <c r="O1406">
        <f>IF('Main Data'!H1406="Heuer",1,0)</f>
        <v>0</v>
      </c>
      <c r="P1406">
        <f>IF('Main Data'!H1406="IWC",1,0)</f>
        <v>0</v>
      </c>
      <c r="Q1406">
        <f>IF('Main Data'!H1406="JLC",1,0)</f>
        <v>0</v>
      </c>
      <c r="R1406">
        <f>IF('Main Data'!H1406="Longines",1,0)</f>
        <v>0</v>
      </c>
      <c r="S1406">
        <f>IF('Main Data'!H1406="Movado",1,0)</f>
        <v>0</v>
      </c>
      <c r="T1406">
        <f>IF('Main Data'!H1406="Omega",1,0)</f>
        <v>1</v>
      </c>
      <c r="U1406">
        <f>IF('Main Data'!H1406="Panerai",1,0)</f>
        <v>0</v>
      </c>
      <c r="V1406">
        <f>IF('Main Data'!H1406="Patek",1,0)</f>
        <v>0</v>
      </c>
      <c r="W1406">
        <f>IF('Main Data'!H1406="Rolex",1,0)</f>
        <v>0</v>
      </c>
      <c r="X1406">
        <f>IF('Main Data'!H1406="Tudor",1,0)</f>
        <v>0</v>
      </c>
      <c r="Y1406">
        <f>IF('Main Data'!H1406="Ulysse Nardin",1,0)</f>
        <v>0</v>
      </c>
      <c r="Z1406">
        <f>IF('Main Data'!H1406="Universal Geneve",1,0)</f>
        <v>0</v>
      </c>
      <c r="AA1406">
        <f>IF('Main Data'!H1406="Vacheron",1,0)</f>
        <v>0</v>
      </c>
      <c r="AB1406">
        <f>IF('Main Data'!H1406="Zenith",1,0)</f>
        <v>0</v>
      </c>
      <c r="AC1406">
        <f>IF('Main Data'!J1406="Stainless Steel",1,0)</f>
        <v>1</v>
      </c>
      <c r="AD1406">
        <f>IF('Main Data'!J1406="Two-tone",1,0)</f>
        <v>0</v>
      </c>
      <c r="AE1406">
        <f>IF(OR('Main Data'!J1406="YG 18K",'Main Data'!J1406="YG &lt;18K",'Main Data'!J1406="PG 18K",'Main Data'!J1406="PG &lt;18K",'Main Data'!J1406="WG 18K",'Main Data'!J1406="Mixes of 18K",'Main Data'!J1406="Mixes &lt;18K"),1,0)</f>
        <v>0</v>
      </c>
      <c r="AF1406">
        <f>IF('Main Data'!J1406="Platinum",1,0)</f>
        <v>0</v>
      </c>
      <c r="AG1406">
        <f>IF(OR('Main Data'!J1406="PVD",'Main Data'!J1406="Gold Plate",'Main Data'!J1406="Other"),1,0)</f>
        <v>0</v>
      </c>
      <c r="AH1406">
        <f>IF('Main Data'!N1406="Stainless Steel",1,0)</f>
        <v>1</v>
      </c>
      <c r="AI1406">
        <f>IF('Main Data'!N1406="Leather",1,0)</f>
        <v>0</v>
      </c>
      <c r="AJ1406">
        <f>IF('Main Data'!N1406="Two-tone",1,0)</f>
        <v>0</v>
      </c>
      <c r="AK1406">
        <f>IF(OR('Main Data'!N1406="YG 18K",'Main Data'!N1406="PG 18K",'Main Data'!N1406="WG 18K",'Main Data'!N1406="Mixes of 18K"),1,0)</f>
        <v>0</v>
      </c>
      <c r="AL1406">
        <f>IF(OR(,'Main Data'!N1406="PVD",'Main Data'!N1406="Gold plate"),1,0)</f>
        <v>0</v>
      </c>
      <c r="AM1406">
        <f>IF(OR('Main Data'!AV1406="Yes",'Main Data'!AW1406="Yes",'Main Data'!AU1406="Yes"),1,0)</f>
        <v>0</v>
      </c>
      <c r="AN1406">
        <f>IF(OR(ISTEXT('Main Data'!AX1406), ISTEXT('Main Data'!AY1406)),1,0)</f>
        <v>0</v>
      </c>
      <c r="AO1406">
        <f>IF('Main Data'!AZ1406="Yes",1,0)</f>
        <v>1</v>
      </c>
      <c r="AP1406">
        <f>IF('Main Data'!BA1406="Yes",1,0)</f>
        <v>0</v>
      </c>
      <c r="AQ1406">
        <f>IF('Main Data'!BD1406="Yes",1,0)</f>
        <v>0</v>
      </c>
      <c r="AR1406">
        <f>IF('Main Data'!BE1406="A",1,0)</f>
        <v>0</v>
      </c>
      <c r="AS1406">
        <f>IF('Main Data'!BE1406="AA",1,0)</f>
        <v>1</v>
      </c>
      <c r="AT1406">
        <f>IF('Main Data'!BE1406="AAA",1,0)</f>
        <v>0</v>
      </c>
      <c r="AU1406">
        <f>IF('Main Data'!BE1406="AAAA",1,0)</f>
        <v>0</v>
      </c>
      <c r="AV1406">
        <f>IF('Main Data'!P1406="Yes",1,0)</f>
        <v>0</v>
      </c>
      <c r="AW1406">
        <f>IF('Main Data'!AP1406="Yes",1,0)</f>
        <v>0</v>
      </c>
      <c r="AX1406">
        <f>IF(OR('Main Data'!V1406="Yes", 'Main Data'!W1406="Yes",'Main Data'!X1406="Yes"),1,0)</f>
        <v>0</v>
      </c>
      <c r="AY1406">
        <f>IF(OR('Main Data'!Y1406="Yes",'Main Data'!Z1406="Yes"),1,0)</f>
        <v>0</v>
      </c>
      <c r="AZ1406">
        <f>IF('Main Data'!AR1406="Yes",1,0)</f>
        <v>0</v>
      </c>
      <c r="BA1406">
        <f>IF('Main Data'!AS1406="Yes",1,0)</f>
        <v>0</v>
      </c>
      <c r="BB1406">
        <f>IF('Main Data'!AG1406="Yes",1,0)</f>
        <v>0</v>
      </c>
      <c r="BC1406">
        <f>IF('Main Data'!AB1406="Yes",1,0)</f>
        <v>0</v>
      </c>
      <c r="BD1406">
        <f>IF('Main Data'!AA1406="Yes",1,0)</f>
        <v>0</v>
      </c>
      <c r="BE1406">
        <f>IF('Main Data'!AC1406="Yes",1,0)</f>
        <v>0</v>
      </c>
      <c r="BF1406">
        <f>IF('Main Data'!AF1406="Yes",1,0)</f>
        <v>0</v>
      </c>
      <c r="BG1406">
        <f>IF(OR('Main Data'!AI1406="Yes",'Main Data'!AL1406="Yes"),1,0)</f>
        <v>1</v>
      </c>
      <c r="BH1406">
        <f>IF('Main Data'!AJ1406="Yes",1,0)</f>
        <v>0</v>
      </c>
      <c r="BI1406">
        <f>IF('Main Data'!AK1406="Yes",1,0)</f>
        <v>0</v>
      </c>
      <c r="BJ1406">
        <f>IF('Main Data'!AM1406="Yes",1,0)</f>
        <v>0</v>
      </c>
      <c r="BK1406">
        <f>IF('Main Data'!AQ1406="Yes",1,0)</f>
        <v>0</v>
      </c>
      <c r="BL1406" s="21">
        <f t="shared" si="127"/>
        <v>1</v>
      </c>
      <c r="BM1406" s="21">
        <f t="shared" si="128"/>
        <v>0</v>
      </c>
      <c r="BN1406" s="21">
        <f t="shared" si="129"/>
        <v>0</v>
      </c>
      <c r="BO1406" s="21">
        <f t="shared" si="130"/>
        <v>0</v>
      </c>
      <c r="BP1406" s="21">
        <f t="shared" si="131"/>
        <v>0</v>
      </c>
    </row>
    <row r="1407" spans="1:68" x14ac:dyDescent="0.2">
      <c r="A1407">
        <v>1403</v>
      </c>
      <c r="B1407" s="33">
        <f>'Main Data'!C1407</f>
        <v>43415</v>
      </c>
      <c r="C1407">
        <f>'Main Data'!D1407</f>
        <v>396</v>
      </c>
      <c r="D1407" s="26">
        <f>'Main Data'!E1407</f>
        <v>36000</v>
      </c>
      <c r="E1407" s="26">
        <f>'Main Data'!F1407</f>
        <v>45000</v>
      </c>
      <c r="F1407" s="34">
        <f t="shared" si="126"/>
        <v>10.491274217438248</v>
      </c>
      <c r="G1407">
        <f>IF('Main Data'!H1407="AP",1,0)</f>
        <v>0</v>
      </c>
      <c r="H1407">
        <f>IF('Main Data'!H1407="Blancpain",1,0)</f>
        <v>0</v>
      </c>
      <c r="I1407">
        <f>IF('Main Data'!H1407="Breguet",1,0)</f>
        <v>0</v>
      </c>
      <c r="J1407">
        <f>IF('Main Data'!H1407="Breitling",1,0)</f>
        <v>0</v>
      </c>
      <c r="K1407">
        <f>IF('Main Data'!H1407="Cartier",1,0)</f>
        <v>0</v>
      </c>
      <c r="L1407">
        <f>IF('Main Data'!H1407="Gallet",1,0)</f>
        <v>0</v>
      </c>
      <c r="M1407">
        <f>IF('Main Data'!H1407="Girard Perregaux",1,0)</f>
        <v>0</v>
      </c>
      <c r="N1407">
        <f>IF('Main Data'!H1407="Gubelin",1,0)</f>
        <v>0</v>
      </c>
      <c r="O1407">
        <f>IF('Main Data'!H1407="Heuer",1,0)</f>
        <v>0</v>
      </c>
      <c r="P1407">
        <f>IF('Main Data'!H1407="IWC",1,0)</f>
        <v>0</v>
      </c>
      <c r="Q1407">
        <f>IF('Main Data'!H1407="JLC",1,0)</f>
        <v>0</v>
      </c>
      <c r="R1407">
        <f>IF('Main Data'!H1407="Longines",1,0)</f>
        <v>0</v>
      </c>
      <c r="S1407">
        <f>IF('Main Data'!H1407="Movado",1,0)</f>
        <v>0</v>
      </c>
      <c r="T1407">
        <f>IF('Main Data'!H1407="Omega",1,0)</f>
        <v>1</v>
      </c>
      <c r="U1407">
        <f>IF('Main Data'!H1407="Panerai",1,0)</f>
        <v>0</v>
      </c>
      <c r="V1407">
        <f>IF('Main Data'!H1407="Patek",1,0)</f>
        <v>0</v>
      </c>
      <c r="W1407">
        <f>IF('Main Data'!H1407="Rolex",1,0)</f>
        <v>0</v>
      </c>
      <c r="X1407">
        <f>IF('Main Data'!H1407="Tudor",1,0)</f>
        <v>0</v>
      </c>
      <c r="Y1407">
        <f>IF('Main Data'!H1407="Ulysse Nardin",1,0)</f>
        <v>0</v>
      </c>
      <c r="Z1407">
        <f>IF('Main Data'!H1407="Universal Geneve",1,0)</f>
        <v>0</v>
      </c>
      <c r="AA1407">
        <f>IF('Main Data'!H1407="Vacheron",1,0)</f>
        <v>0</v>
      </c>
      <c r="AB1407">
        <f>IF('Main Data'!H1407="Zenith",1,0)</f>
        <v>0</v>
      </c>
      <c r="AC1407">
        <f>IF('Main Data'!J1407="Stainless Steel",1,0)</f>
        <v>0</v>
      </c>
      <c r="AD1407">
        <f>IF('Main Data'!J1407="Two-tone",1,0)</f>
        <v>0</v>
      </c>
      <c r="AE1407">
        <f>IF(OR('Main Data'!J1407="YG 18K",'Main Data'!J1407="YG &lt;18K",'Main Data'!J1407="PG 18K",'Main Data'!J1407="PG &lt;18K",'Main Data'!J1407="WG 18K",'Main Data'!J1407="Mixes of 18K",'Main Data'!J1407="Mixes &lt;18K"),1,0)</f>
        <v>1</v>
      </c>
      <c r="AF1407">
        <f>IF('Main Data'!J1407="Platinum",1,0)</f>
        <v>0</v>
      </c>
      <c r="AG1407">
        <f>IF(OR('Main Data'!J1407="PVD",'Main Data'!J1407="Gold Plate",'Main Data'!J1407="Other"),1,0)</f>
        <v>0</v>
      </c>
      <c r="AH1407">
        <f>IF('Main Data'!N1407="Stainless Steel",1,0)</f>
        <v>0</v>
      </c>
      <c r="AI1407">
        <f>IF('Main Data'!N1407="Leather",1,0)</f>
        <v>0</v>
      </c>
      <c r="AJ1407">
        <f>IF('Main Data'!N1407="Two-tone",1,0)</f>
        <v>0</v>
      </c>
      <c r="AK1407">
        <f>IF(OR('Main Data'!N1407="YG 18K",'Main Data'!N1407="PG 18K",'Main Data'!N1407="WG 18K",'Main Data'!N1407="Mixes of 18K"),1,0)</f>
        <v>1</v>
      </c>
      <c r="AL1407">
        <f>IF(OR(,'Main Data'!N1407="PVD",'Main Data'!N1407="Gold plate"),1,0)</f>
        <v>0</v>
      </c>
      <c r="AM1407">
        <f>IF(OR('Main Data'!AV1407="Yes",'Main Data'!AW1407="Yes",'Main Data'!AU1407="Yes"),1,0)</f>
        <v>0</v>
      </c>
      <c r="AN1407">
        <f>IF(OR(ISTEXT('Main Data'!AX1407), ISTEXT('Main Data'!AY1407)),1,0)</f>
        <v>0</v>
      </c>
      <c r="AO1407">
        <f>IF('Main Data'!AZ1407="Yes",1,0)</f>
        <v>0</v>
      </c>
      <c r="AP1407">
        <f>IF('Main Data'!BA1407="Yes",1,0)</f>
        <v>0</v>
      </c>
      <c r="AQ1407">
        <f>IF('Main Data'!BD1407="Yes",1,0)</f>
        <v>0</v>
      </c>
      <c r="AR1407">
        <f>IF('Main Data'!BE1407="A",1,0)</f>
        <v>0</v>
      </c>
      <c r="AS1407">
        <f>IF('Main Data'!BE1407="AA",1,0)</f>
        <v>0</v>
      </c>
      <c r="AT1407">
        <f>IF('Main Data'!BE1407="AAA",1,0)</f>
        <v>0</v>
      </c>
      <c r="AU1407">
        <f>IF('Main Data'!BE1407="AAAA",1,0)</f>
        <v>1</v>
      </c>
      <c r="AV1407">
        <f>IF('Main Data'!P1407="Yes",1,0)</f>
        <v>1</v>
      </c>
      <c r="AW1407">
        <f>IF('Main Data'!AP1407="Yes",1,0)</f>
        <v>0</v>
      </c>
      <c r="AX1407">
        <f>IF(OR('Main Data'!V1407="Yes", 'Main Data'!W1407="Yes",'Main Data'!X1407="Yes"),1,0)</f>
        <v>0</v>
      </c>
      <c r="AY1407">
        <f>IF(OR('Main Data'!Y1407="Yes",'Main Data'!Z1407="Yes"),1,0)</f>
        <v>0</v>
      </c>
      <c r="AZ1407">
        <f>IF('Main Data'!AR1407="Yes",1,0)</f>
        <v>0</v>
      </c>
      <c r="BA1407">
        <f>IF('Main Data'!AS1407="Yes",1,0)</f>
        <v>0</v>
      </c>
      <c r="BB1407">
        <f>IF('Main Data'!AG1407="Yes",1,0)</f>
        <v>0</v>
      </c>
      <c r="BC1407">
        <f>IF('Main Data'!AB1407="Yes",1,0)</f>
        <v>0</v>
      </c>
      <c r="BD1407">
        <f>IF('Main Data'!AA1407="Yes",1,0)</f>
        <v>0</v>
      </c>
      <c r="BE1407">
        <f>IF('Main Data'!AC1407="Yes",1,0)</f>
        <v>0</v>
      </c>
      <c r="BF1407">
        <f>IF('Main Data'!AF1407="Yes",1,0)</f>
        <v>0</v>
      </c>
      <c r="BG1407">
        <f>IF(OR('Main Data'!AI1407="Yes",'Main Data'!AL1407="Yes"),1,0)</f>
        <v>0</v>
      </c>
      <c r="BH1407">
        <f>IF('Main Data'!AJ1407="Yes",1,0)</f>
        <v>0</v>
      </c>
      <c r="BI1407">
        <f>IF('Main Data'!AK1407="Yes",1,0)</f>
        <v>0</v>
      </c>
      <c r="BJ1407">
        <f>IF('Main Data'!AM1407="Yes",1,0)</f>
        <v>0</v>
      </c>
      <c r="BK1407">
        <f>IF('Main Data'!AQ1407="Yes",1,0)</f>
        <v>0</v>
      </c>
      <c r="BL1407" s="21">
        <f t="shared" si="127"/>
        <v>1</v>
      </c>
      <c r="BM1407" s="21">
        <f t="shared" si="128"/>
        <v>0</v>
      </c>
      <c r="BN1407" s="21">
        <f t="shared" si="129"/>
        <v>0</v>
      </c>
      <c r="BO1407" s="21">
        <f t="shared" si="130"/>
        <v>0</v>
      </c>
      <c r="BP1407" s="21">
        <f t="shared" si="131"/>
        <v>0</v>
      </c>
    </row>
    <row r="1408" spans="1:68" x14ac:dyDescent="0.2">
      <c r="A1408">
        <v>1404</v>
      </c>
      <c r="B1408" s="33">
        <f>'Main Data'!C1408</f>
        <v>43415</v>
      </c>
      <c r="C1408">
        <f>'Main Data'!D1408</f>
        <v>417</v>
      </c>
      <c r="D1408" s="26">
        <f>'Main Data'!E1408</f>
        <v>8500</v>
      </c>
      <c r="E1408" s="26">
        <f>'Main Data'!F1408</f>
        <v>10625</v>
      </c>
      <c r="F1408" s="34">
        <f t="shared" si="126"/>
        <v>9.0478214424784085</v>
      </c>
      <c r="G1408">
        <f>IF('Main Data'!H1408="AP",1,0)</f>
        <v>0</v>
      </c>
      <c r="H1408">
        <f>IF('Main Data'!H1408="Blancpain",1,0)</f>
        <v>0</v>
      </c>
      <c r="I1408">
        <f>IF('Main Data'!H1408="Breguet",1,0)</f>
        <v>0</v>
      </c>
      <c r="J1408">
        <f>IF('Main Data'!H1408="Breitling",1,0)</f>
        <v>0</v>
      </c>
      <c r="K1408">
        <f>IF('Main Data'!H1408="Cartier",1,0)</f>
        <v>0</v>
      </c>
      <c r="L1408">
        <f>IF('Main Data'!H1408="Gallet",1,0)</f>
        <v>0</v>
      </c>
      <c r="M1408">
        <f>IF('Main Data'!H1408="Girard Perregaux",1,0)</f>
        <v>0</v>
      </c>
      <c r="N1408">
        <f>IF('Main Data'!H1408="Gubelin",1,0)</f>
        <v>0</v>
      </c>
      <c r="O1408">
        <f>IF('Main Data'!H1408="Heuer",1,0)</f>
        <v>0</v>
      </c>
      <c r="P1408">
        <f>IF('Main Data'!H1408="IWC",1,0)</f>
        <v>0</v>
      </c>
      <c r="Q1408">
        <f>IF('Main Data'!H1408="JLC",1,0)</f>
        <v>0</v>
      </c>
      <c r="R1408">
        <f>IF('Main Data'!H1408="Longines",1,0)</f>
        <v>0</v>
      </c>
      <c r="S1408">
        <f>IF('Main Data'!H1408="Movado",1,0)</f>
        <v>0</v>
      </c>
      <c r="T1408">
        <f>IF('Main Data'!H1408="Omega",1,0)</f>
        <v>0</v>
      </c>
      <c r="U1408">
        <f>IF('Main Data'!H1408="Panerai",1,0)</f>
        <v>0</v>
      </c>
      <c r="V1408">
        <f>IF('Main Data'!H1408="Patek",1,0)</f>
        <v>1</v>
      </c>
      <c r="W1408">
        <f>IF('Main Data'!H1408="Rolex",1,0)</f>
        <v>0</v>
      </c>
      <c r="X1408">
        <f>IF('Main Data'!H1408="Tudor",1,0)</f>
        <v>0</v>
      </c>
      <c r="Y1408">
        <f>IF('Main Data'!H1408="Ulysse Nardin",1,0)</f>
        <v>0</v>
      </c>
      <c r="Z1408">
        <f>IF('Main Data'!H1408="Universal Geneve",1,0)</f>
        <v>0</v>
      </c>
      <c r="AA1408">
        <f>IF('Main Data'!H1408="Vacheron",1,0)</f>
        <v>0</v>
      </c>
      <c r="AB1408">
        <f>IF('Main Data'!H1408="Zenith",1,0)</f>
        <v>0</v>
      </c>
      <c r="AC1408">
        <f>IF('Main Data'!J1408="Stainless Steel",1,0)</f>
        <v>0</v>
      </c>
      <c r="AD1408">
        <f>IF('Main Data'!J1408="Two-tone",1,0)</f>
        <v>0</v>
      </c>
      <c r="AE1408">
        <f>IF(OR('Main Data'!J1408="YG 18K",'Main Data'!J1408="YG &lt;18K",'Main Data'!J1408="PG 18K",'Main Data'!J1408="PG &lt;18K",'Main Data'!J1408="WG 18K",'Main Data'!J1408="Mixes of 18K",'Main Data'!J1408="Mixes &lt;18K"),1,0)</f>
        <v>1</v>
      </c>
      <c r="AF1408">
        <f>IF('Main Data'!J1408="Platinum",1,0)</f>
        <v>0</v>
      </c>
      <c r="AG1408">
        <f>IF(OR('Main Data'!J1408="PVD",'Main Data'!J1408="Gold Plate",'Main Data'!J1408="Other"),1,0)</f>
        <v>0</v>
      </c>
      <c r="AH1408">
        <f>IF('Main Data'!N1408="Stainless Steel",1,0)</f>
        <v>0</v>
      </c>
      <c r="AI1408">
        <f>IF('Main Data'!N1408="Leather",1,0)</f>
        <v>1</v>
      </c>
      <c r="AJ1408">
        <f>IF('Main Data'!N1408="Two-tone",1,0)</f>
        <v>0</v>
      </c>
      <c r="AK1408">
        <f>IF(OR('Main Data'!N1408="YG 18K",'Main Data'!N1408="PG 18K",'Main Data'!N1408="WG 18K",'Main Data'!N1408="Mixes of 18K"),1,0)</f>
        <v>0</v>
      </c>
      <c r="AL1408">
        <f>IF(OR(,'Main Data'!N1408="PVD",'Main Data'!N1408="Gold plate"),1,0)</f>
        <v>0</v>
      </c>
      <c r="AM1408">
        <f>IF(OR('Main Data'!AV1408="Yes",'Main Data'!AW1408="Yes",'Main Data'!AU1408="Yes"),1,0)</f>
        <v>0</v>
      </c>
      <c r="AN1408">
        <f>IF(OR(ISTEXT('Main Data'!AX1408), ISTEXT('Main Data'!AY1408)),1,0)</f>
        <v>0</v>
      </c>
      <c r="AO1408">
        <f>IF('Main Data'!AZ1408="Yes",1,0)</f>
        <v>0</v>
      </c>
      <c r="AP1408">
        <f>IF('Main Data'!BA1408="Yes",1,0)</f>
        <v>0</v>
      </c>
      <c r="AQ1408">
        <f>IF('Main Data'!BD1408="Yes",1,0)</f>
        <v>0</v>
      </c>
      <c r="AR1408">
        <f>IF('Main Data'!BE1408="A",1,0)</f>
        <v>0</v>
      </c>
      <c r="AS1408">
        <f>IF('Main Data'!BE1408="AA",1,0)</f>
        <v>0</v>
      </c>
      <c r="AT1408">
        <f>IF('Main Data'!BE1408="AAA",1,0)</f>
        <v>1</v>
      </c>
      <c r="AU1408">
        <f>IF('Main Data'!BE1408="AAAA",1,0)</f>
        <v>0</v>
      </c>
      <c r="AV1408">
        <f>IF('Main Data'!P1408="Yes",1,0)</f>
        <v>1</v>
      </c>
      <c r="AW1408">
        <f>IF('Main Data'!AP1408="Yes",1,0)</f>
        <v>0</v>
      </c>
      <c r="AX1408">
        <f>IF(OR('Main Data'!V1408="Yes", 'Main Data'!W1408="Yes",'Main Data'!X1408="Yes"),1,0)</f>
        <v>0</v>
      </c>
      <c r="AY1408">
        <f>IF(OR('Main Data'!Y1408="Yes",'Main Data'!Z1408="Yes"),1,0)</f>
        <v>0</v>
      </c>
      <c r="AZ1408">
        <f>IF('Main Data'!AR1408="Yes",1,0)</f>
        <v>0</v>
      </c>
      <c r="BA1408">
        <f>IF('Main Data'!AS1408="Yes",1,0)</f>
        <v>0</v>
      </c>
      <c r="BB1408">
        <f>IF('Main Data'!AG1408="Yes",1,0)</f>
        <v>0</v>
      </c>
      <c r="BC1408">
        <f>IF('Main Data'!AB1408="Yes",1,0)</f>
        <v>0</v>
      </c>
      <c r="BD1408">
        <f>IF('Main Data'!AA1408="Yes",1,0)</f>
        <v>0</v>
      </c>
      <c r="BE1408">
        <f>IF('Main Data'!AC1408="Yes",1,0)</f>
        <v>0</v>
      </c>
      <c r="BF1408">
        <f>IF('Main Data'!AF1408="Yes",1,0)</f>
        <v>0</v>
      </c>
      <c r="BG1408">
        <f>IF(OR('Main Data'!AI1408="Yes",'Main Data'!AL1408="Yes"),1,0)</f>
        <v>0</v>
      </c>
      <c r="BH1408">
        <f>IF('Main Data'!AJ1408="Yes",1,0)</f>
        <v>0</v>
      </c>
      <c r="BI1408">
        <f>IF('Main Data'!AK1408="Yes",1,0)</f>
        <v>0</v>
      </c>
      <c r="BJ1408">
        <f>IF('Main Data'!AM1408="Yes",1,0)</f>
        <v>0</v>
      </c>
      <c r="BK1408">
        <f>IF('Main Data'!AQ1408="Yes",1,0)</f>
        <v>0</v>
      </c>
      <c r="BL1408" s="21">
        <f t="shared" si="127"/>
        <v>1</v>
      </c>
      <c r="BM1408" s="21">
        <f t="shared" si="128"/>
        <v>0</v>
      </c>
      <c r="BN1408" s="21">
        <f t="shared" si="129"/>
        <v>0</v>
      </c>
      <c r="BO1408" s="21">
        <f t="shared" si="130"/>
        <v>0</v>
      </c>
      <c r="BP1408" s="21">
        <f t="shared" si="131"/>
        <v>0</v>
      </c>
    </row>
    <row r="1409" spans="1:68" x14ac:dyDescent="0.2">
      <c r="A1409">
        <v>1405</v>
      </c>
      <c r="B1409" s="33">
        <f>'Main Data'!C1409</f>
        <v>43415</v>
      </c>
      <c r="C1409">
        <f>'Main Data'!D1409</f>
        <v>418</v>
      </c>
      <c r="D1409" s="26">
        <f>'Main Data'!E1409</f>
        <v>12000</v>
      </c>
      <c r="E1409" s="26">
        <f>'Main Data'!F1409</f>
        <v>15000</v>
      </c>
      <c r="F1409" s="34">
        <f t="shared" si="126"/>
        <v>9.3926619287701367</v>
      </c>
      <c r="G1409">
        <f>IF('Main Data'!H1409="AP",1,0)</f>
        <v>0</v>
      </c>
      <c r="H1409">
        <f>IF('Main Data'!H1409="Blancpain",1,0)</f>
        <v>0</v>
      </c>
      <c r="I1409">
        <f>IF('Main Data'!H1409="Breguet",1,0)</f>
        <v>0</v>
      </c>
      <c r="J1409">
        <f>IF('Main Data'!H1409="Breitling",1,0)</f>
        <v>0</v>
      </c>
      <c r="K1409">
        <f>IF('Main Data'!H1409="Cartier",1,0)</f>
        <v>0</v>
      </c>
      <c r="L1409">
        <f>IF('Main Data'!H1409="Gallet",1,0)</f>
        <v>0</v>
      </c>
      <c r="M1409">
        <f>IF('Main Data'!H1409="Girard Perregaux",1,0)</f>
        <v>0</v>
      </c>
      <c r="N1409">
        <f>IF('Main Data'!H1409="Gubelin",1,0)</f>
        <v>0</v>
      </c>
      <c r="O1409">
        <f>IF('Main Data'!H1409="Heuer",1,0)</f>
        <v>0</v>
      </c>
      <c r="P1409">
        <f>IF('Main Data'!H1409="IWC",1,0)</f>
        <v>0</v>
      </c>
      <c r="Q1409">
        <f>IF('Main Data'!H1409="JLC",1,0)</f>
        <v>0</v>
      </c>
      <c r="R1409">
        <f>IF('Main Data'!H1409="Longines",1,0)</f>
        <v>0</v>
      </c>
      <c r="S1409">
        <f>IF('Main Data'!H1409="Movado",1,0)</f>
        <v>0</v>
      </c>
      <c r="T1409">
        <f>IF('Main Data'!H1409="Omega",1,0)</f>
        <v>0</v>
      </c>
      <c r="U1409">
        <f>IF('Main Data'!H1409="Panerai",1,0)</f>
        <v>0</v>
      </c>
      <c r="V1409">
        <f>IF('Main Data'!H1409="Patek",1,0)</f>
        <v>1</v>
      </c>
      <c r="W1409">
        <f>IF('Main Data'!H1409="Rolex",1,0)</f>
        <v>0</v>
      </c>
      <c r="X1409">
        <f>IF('Main Data'!H1409="Tudor",1,0)</f>
        <v>0</v>
      </c>
      <c r="Y1409">
        <f>IF('Main Data'!H1409="Ulysse Nardin",1,0)</f>
        <v>0</v>
      </c>
      <c r="Z1409">
        <f>IF('Main Data'!H1409="Universal Geneve",1,0)</f>
        <v>0</v>
      </c>
      <c r="AA1409">
        <f>IF('Main Data'!H1409="Vacheron",1,0)</f>
        <v>0</v>
      </c>
      <c r="AB1409">
        <f>IF('Main Data'!H1409="Zenith",1,0)</f>
        <v>0</v>
      </c>
      <c r="AC1409">
        <f>IF('Main Data'!J1409="Stainless Steel",1,0)</f>
        <v>0</v>
      </c>
      <c r="AD1409">
        <f>IF('Main Data'!J1409="Two-tone",1,0)</f>
        <v>0</v>
      </c>
      <c r="AE1409">
        <f>IF(OR('Main Data'!J1409="YG 18K",'Main Data'!J1409="YG &lt;18K",'Main Data'!J1409="PG 18K",'Main Data'!J1409="PG &lt;18K",'Main Data'!J1409="WG 18K",'Main Data'!J1409="Mixes of 18K",'Main Data'!J1409="Mixes &lt;18K"),1,0)</f>
        <v>1</v>
      </c>
      <c r="AF1409">
        <f>IF('Main Data'!J1409="Platinum",1,0)</f>
        <v>0</v>
      </c>
      <c r="AG1409">
        <f>IF(OR('Main Data'!J1409="PVD",'Main Data'!J1409="Gold Plate",'Main Data'!J1409="Other"),1,0)</f>
        <v>0</v>
      </c>
      <c r="AH1409">
        <f>IF('Main Data'!N1409="Stainless Steel",1,0)</f>
        <v>0</v>
      </c>
      <c r="AI1409">
        <f>IF('Main Data'!N1409="Leather",1,0)</f>
        <v>1</v>
      </c>
      <c r="AJ1409">
        <f>IF('Main Data'!N1409="Two-tone",1,0)</f>
        <v>0</v>
      </c>
      <c r="AK1409">
        <f>IF(OR('Main Data'!N1409="YG 18K",'Main Data'!N1409="PG 18K",'Main Data'!N1409="WG 18K",'Main Data'!N1409="Mixes of 18K"),1,0)</f>
        <v>0</v>
      </c>
      <c r="AL1409">
        <f>IF(OR(,'Main Data'!N1409="PVD",'Main Data'!N1409="Gold plate"),1,0)</f>
        <v>0</v>
      </c>
      <c r="AM1409">
        <f>IF(OR('Main Data'!AV1409="Yes",'Main Data'!AW1409="Yes",'Main Data'!AU1409="Yes"),1,0)</f>
        <v>0</v>
      </c>
      <c r="AN1409">
        <f>IF(OR(ISTEXT('Main Data'!AX1409), ISTEXT('Main Data'!AY1409)),1,0)</f>
        <v>0</v>
      </c>
      <c r="AO1409">
        <f>IF('Main Data'!AZ1409="Yes",1,0)</f>
        <v>0</v>
      </c>
      <c r="AP1409">
        <f>IF('Main Data'!BA1409="Yes",1,0)</f>
        <v>0</v>
      </c>
      <c r="AQ1409">
        <f>IF('Main Data'!BD1409="Yes",1,0)</f>
        <v>0</v>
      </c>
      <c r="AR1409">
        <f>IF('Main Data'!BE1409="A",1,0)</f>
        <v>0</v>
      </c>
      <c r="AS1409">
        <f>IF('Main Data'!BE1409="AA",1,0)</f>
        <v>0</v>
      </c>
      <c r="AT1409">
        <f>IF('Main Data'!BE1409="AAA",1,0)</f>
        <v>1</v>
      </c>
      <c r="AU1409">
        <f>IF('Main Data'!BE1409="AAAA",1,0)</f>
        <v>0</v>
      </c>
      <c r="AV1409">
        <f>IF('Main Data'!P1409="Yes",1,0)</f>
        <v>1</v>
      </c>
      <c r="AW1409">
        <f>IF('Main Data'!AP1409="Yes",1,0)</f>
        <v>0</v>
      </c>
      <c r="AX1409">
        <f>IF(OR('Main Data'!V1409="Yes", 'Main Data'!W1409="Yes",'Main Data'!X1409="Yes"),1,0)</f>
        <v>0</v>
      </c>
      <c r="AY1409">
        <f>IF(OR('Main Data'!Y1409="Yes",'Main Data'!Z1409="Yes"),1,0)</f>
        <v>0</v>
      </c>
      <c r="AZ1409">
        <f>IF('Main Data'!AR1409="Yes",1,0)</f>
        <v>0</v>
      </c>
      <c r="BA1409">
        <f>IF('Main Data'!AS1409="Yes",1,0)</f>
        <v>0</v>
      </c>
      <c r="BB1409">
        <f>IF('Main Data'!AG1409="Yes",1,0)</f>
        <v>0</v>
      </c>
      <c r="BC1409">
        <f>IF('Main Data'!AB1409="Yes",1,0)</f>
        <v>0</v>
      </c>
      <c r="BD1409">
        <f>IF('Main Data'!AA1409="Yes",1,0)</f>
        <v>0</v>
      </c>
      <c r="BE1409">
        <f>IF('Main Data'!AC1409="Yes",1,0)</f>
        <v>0</v>
      </c>
      <c r="BF1409">
        <f>IF('Main Data'!AF1409="Yes",1,0)</f>
        <v>0</v>
      </c>
      <c r="BG1409">
        <f>IF(OR('Main Data'!AI1409="Yes",'Main Data'!AL1409="Yes"),1,0)</f>
        <v>0</v>
      </c>
      <c r="BH1409">
        <f>IF('Main Data'!AJ1409="Yes",1,0)</f>
        <v>0</v>
      </c>
      <c r="BI1409">
        <f>IF('Main Data'!AK1409="Yes",1,0)</f>
        <v>0</v>
      </c>
      <c r="BJ1409">
        <f>IF('Main Data'!AM1409="Yes",1,0)</f>
        <v>0</v>
      </c>
      <c r="BK1409">
        <f>IF('Main Data'!AQ1409="Yes",1,0)</f>
        <v>0</v>
      </c>
      <c r="BL1409" s="21">
        <f t="shared" si="127"/>
        <v>1</v>
      </c>
      <c r="BM1409" s="21">
        <f t="shared" si="128"/>
        <v>0</v>
      </c>
      <c r="BN1409" s="21">
        <f t="shared" si="129"/>
        <v>0</v>
      </c>
      <c r="BO1409" s="21">
        <f t="shared" si="130"/>
        <v>0</v>
      </c>
      <c r="BP1409" s="21">
        <f t="shared" si="131"/>
        <v>0</v>
      </c>
    </row>
    <row r="1410" spans="1:68" x14ac:dyDescent="0.2">
      <c r="A1410">
        <v>1406</v>
      </c>
      <c r="B1410" s="33">
        <f>'Main Data'!C1410</f>
        <v>43415</v>
      </c>
      <c r="C1410">
        <f>'Main Data'!D1410</f>
        <v>419</v>
      </c>
      <c r="D1410" s="26">
        <f>'Main Data'!E1410</f>
        <v>22000</v>
      </c>
      <c r="E1410" s="26">
        <f>'Main Data'!F1410</f>
        <v>27500</v>
      </c>
      <c r="F1410" s="34">
        <f t="shared" si="126"/>
        <v>9.9987977323404529</v>
      </c>
      <c r="G1410">
        <f>IF('Main Data'!H1410="AP",1,0)</f>
        <v>0</v>
      </c>
      <c r="H1410">
        <f>IF('Main Data'!H1410="Blancpain",1,0)</f>
        <v>0</v>
      </c>
      <c r="I1410">
        <f>IF('Main Data'!H1410="Breguet",1,0)</f>
        <v>0</v>
      </c>
      <c r="J1410">
        <f>IF('Main Data'!H1410="Breitling",1,0)</f>
        <v>0</v>
      </c>
      <c r="K1410">
        <f>IF('Main Data'!H1410="Cartier",1,0)</f>
        <v>0</v>
      </c>
      <c r="L1410">
        <f>IF('Main Data'!H1410="Gallet",1,0)</f>
        <v>0</v>
      </c>
      <c r="M1410">
        <f>IF('Main Data'!H1410="Girard Perregaux",1,0)</f>
        <v>0</v>
      </c>
      <c r="N1410">
        <f>IF('Main Data'!H1410="Gubelin",1,0)</f>
        <v>0</v>
      </c>
      <c r="O1410">
        <f>IF('Main Data'!H1410="Heuer",1,0)</f>
        <v>0</v>
      </c>
      <c r="P1410">
        <f>IF('Main Data'!H1410="IWC",1,0)</f>
        <v>0</v>
      </c>
      <c r="Q1410">
        <f>IF('Main Data'!H1410="JLC",1,0)</f>
        <v>0</v>
      </c>
      <c r="R1410">
        <f>IF('Main Data'!H1410="Longines",1,0)</f>
        <v>0</v>
      </c>
      <c r="S1410">
        <f>IF('Main Data'!H1410="Movado",1,0)</f>
        <v>0</v>
      </c>
      <c r="T1410">
        <f>IF('Main Data'!H1410="Omega",1,0)</f>
        <v>0</v>
      </c>
      <c r="U1410">
        <f>IF('Main Data'!H1410="Panerai",1,0)</f>
        <v>0</v>
      </c>
      <c r="V1410">
        <f>IF('Main Data'!H1410="Patek",1,0)</f>
        <v>1</v>
      </c>
      <c r="W1410">
        <f>IF('Main Data'!H1410="Rolex",1,0)</f>
        <v>0</v>
      </c>
      <c r="X1410">
        <f>IF('Main Data'!H1410="Tudor",1,0)</f>
        <v>0</v>
      </c>
      <c r="Y1410">
        <f>IF('Main Data'!H1410="Ulysse Nardin",1,0)</f>
        <v>0</v>
      </c>
      <c r="Z1410">
        <f>IF('Main Data'!H1410="Universal Geneve",1,0)</f>
        <v>0</v>
      </c>
      <c r="AA1410">
        <f>IF('Main Data'!H1410="Vacheron",1,0)</f>
        <v>0</v>
      </c>
      <c r="AB1410">
        <f>IF('Main Data'!H1410="Zenith",1,0)</f>
        <v>0</v>
      </c>
      <c r="AC1410">
        <f>IF('Main Data'!J1410="Stainless Steel",1,0)</f>
        <v>0</v>
      </c>
      <c r="AD1410">
        <f>IF('Main Data'!J1410="Two-tone",1,0)</f>
        <v>0</v>
      </c>
      <c r="AE1410">
        <f>IF(OR('Main Data'!J1410="YG 18K",'Main Data'!J1410="YG &lt;18K",'Main Data'!J1410="PG 18K",'Main Data'!J1410="PG &lt;18K",'Main Data'!J1410="WG 18K",'Main Data'!J1410="Mixes of 18K",'Main Data'!J1410="Mixes &lt;18K"),1,0)</f>
        <v>1</v>
      </c>
      <c r="AF1410">
        <f>IF('Main Data'!J1410="Platinum",1,0)</f>
        <v>0</v>
      </c>
      <c r="AG1410">
        <f>IF(OR('Main Data'!J1410="PVD",'Main Data'!J1410="Gold Plate",'Main Data'!J1410="Other"),1,0)</f>
        <v>0</v>
      </c>
      <c r="AH1410">
        <f>IF('Main Data'!N1410="Stainless Steel",1,0)</f>
        <v>0</v>
      </c>
      <c r="AI1410">
        <f>IF('Main Data'!N1410="Leather",1,0)</f>
        <v>1</v>
      </c>
      <c r="AJ1410">
        <f>IF('Main Data'!N1410="Two-tone",1,0)</f>
        <v>0</v>
      </c>
      <c r="AK1410">
        <f>IF(OR('Main Data'!N1410="YG 18K",'Main Data'!N1410="PG 18K",'Main Data'!N1410="WG 18K",'Main Data'!N1410="Mixes of 18K"),1,0)</f>
        <v>0</v>
      </c>
      <c r="AL1410">
        <f>IF(OR(,'Main Data'!N1410="PVD",'Main Data'!N1410="Gold plate"),1,0)</f>
        <v>0</v>
      </c>
      <c r="AM1410">
        <f>IF(OR('Main Data'!AV1410="Yes",'Main Data'!AW1410="Yes",'Main Data'!AU1410="Yes"),1,0)</f>
        <v>0</v>
      </c>
      <c r="AN1410">
        <f>IF(OR(ISTEXT('Main Data'!AX1410), ISTEXT('Main Data'!AY1410)),1,0)</f>
        <v>0</v>
      </c>
      <c r="AO1410">
        <f>IF('Main Data'!AZ1410="Yes",1,0)</f>
        <v>0</v>
      </c>
      <c r="AP1410">
        <f>IF('Main Data'!BA1410="Yes",1,0)</f>
        <v>0</v>
      </c>
      <c r="AQ1410">
        <f>IF('Main Data'!BD1410="Yes",1,0)</f>
        <v>0</v>
      </c>
      <c r="AR1410">
        <f>IF('Main Data'!BE1410="A",1,0)</f>
        <v>0</v>
      </c>
      <c r="AS1410">
        <f>IF('Main Data'!BE1410="AA",1,0)</f>
        <v>0</v>
      </c>
      <c r="AT1410">
        <f>IF('Main Data'!BE1410="AAA",1,0)</f>
        <v>1</v>
      </c>
      <c r="AU1410">
        <f>IF('Main Data'!BE1410="AAAA",1,0)</f>
        <v>0</v>
      </c>
      <c r="AV1410">
        <f>IF('Main Data'!P1410="Yes",1,0)</f>
        <v>1</v>
      </c>
      <c r="AW1410">
        <f>IF('Main Data'!AP1410="Yes",1,0)</f>
        <v>0</v>
      </c>
      <c r="AX1410">
        <f>IF(OR('Main Data'!V1410="Yes", 'Main Data'!W1410="Yes",'Main Data'!X1410="Yes"),1,0)</f>
        <v>0</v>
      </c>
      <c r="AY1410">
        <f>IF(OR('Main Data'!Y1410="Yes",'Main Data'!Z1410="Yes"),1,0)</f>
        <v>0</v>
      </c>
      <c r="AZ1410">
        <f>IF('Main Data'!AR1410="Yes",1,0)</f>
        <v>0</v>
      </c>
      <c r="BA1410">
        <f>IF('Main Data'!AS1410="Yes",1,0)</f>
        <v>0</v>
      </c>
      <c r="BB1410">
        <f>IF('Main Data'!AG1410="Yes",1,0)</f>
        <v>0</v>
      </c>
      <c r="BC1410">
        <f>IF('Main Data'!AB1410="Yes",1,0)</f>
        <v>0</v>
      </c>
      <c r="BD1410">
        <f>IF('Main Data'!AA1410="Yes",1,0)</f>
        <v>0</v>
      </c>
      <c r="BE1410">
        <f>IF('Main Data'!AC1410="Yes",1,0)</f>
        <v>0</v>
      </c>
      <c r="BF1410">
        <f>IF('Main Data'!AF1410="Yes",1,0)</f>
        <v>0</v>
      </c>
      <c r="BG1410">
        <f>IF(OR('Main Data'!AI1410="Yes",'Main Data'!AL1410="Yes"),1,0)</f>
        <v>0</v>
      </c>
      <c r="BH1410">
        <f>IF('Main Data'!AJ1410="Yes",1,0)</f>
        <v>0</v>
      </c>
      <c r="BI1410">
        <f>IF('Main Data'!AK1410="Yes",1,0)</f>
        <v>0</v>
      </c>
      <c r="BJ1410">
        <f>IF('Main Data'!AM1410="Yes",1,0)</f>
        <v>0</v>
      </c>
      <c r="BK1410">
        <f>IF('Main Data'!AQ1410="Yes",1,0)</f>
        <v>0</v>
      </c>
      <c r="BL1410" s="21">
        <f t="shared" si="127"/>
        <v>1</v>
      </c>
      <c r="BM1410" s="21">
        <f t="shared" si="128"/>
        <v>0</v>
      </c>
      <c r="BN1410" s="21">
        <f t="shared" si="129"/>
        <v>0</v>
      </c>
      <c r="BO1410" s="21">
        <f t="shared" si="130"/>
        <v>0</v>
      </c>
      <c r="BP1410" s="21">
        <f t="shared" si="131"/>
        <v>0</v>
      </c>
    </row>
    <row r="1411" spans="1:68" x14ac:dyDescent="0.2">
      <c r="A1411">
        <v>1407</v>
      </c>
      <c r="B1411" s="33">
        <f>'Main Data'!C1411</f>
        <v>43415</v>
      </c>
      <c r="C1411">
        <f>'Main Data'!D1411</f>
        <v>421</v>
      </c>
      <c r="D1411" s="26">
        <f>'Main Data'!E1411</f>
        <v>6000</v>
      </c>
      <c r="E1411" s="26">
        <f>'Main Data'!F1411</f>
        <v>7500</v>
      </c>
      <c r="F1411" s="34">
        <f t="shared" si="126"/>
        <v>8.6995147482101913</v>
      </c>
      <c r="G1411">
        <f>IF('Main Data'!H1411="AP",1,0)</f>
        <v>0</v>
      </c>
      <c r="H1411">
        <f>IF('Main Data'!H1411="Blancpain",1,0)</f>
        <v>0</v>
      </c>
      <c r="I1411">
        <f>IF('Main Data'!H1411="Breguet",1,0)</f>
        <v>0</v>
      </c>
      <c r="J1411">
        <f>IF('Main Data'!H1411="Breitling",1,0)</f>
        <v>0</v>
      </c>
      <c r="K1411">
        <f>IF('Main Data'!H1411="Cartier",1,0)</f>
        <v>0</v>
      </c>
      <c r="L1411">
        <f>IF('Main Data'!H1411="Gallet",1,0)</f>
        <v>0</v>
      </c>
      <c r="M1411">
        <f>IF('Main Data'!H1411="Girard Perregaux",1,0)</f>
        <v>0</v>
      </c>
      <c r="N1411">
        <f>IF('Main Data'!H1411="Gubelin",1,0)</f>
        <v>0</v>
      </c>
      <c r="O1411">
        <f>IF('Main Data'!H1411="Heuer",1,0)</f>
        <v>0</v>
      </c>
      <c r="P1411">
        <f>IF('Main Data'!H1411="IWC",1,0)</f>
        <v>0</v>
      </c>
      <c r="Q1411">
        <f>IF('Main Data'!H1411="JLC",1,0)</f>
        <v>0</v>
      </c>
      <c r="R1411">
        <f>IF('Main Data'!H1411="Longines",1,0)</f>
        <v>0</v>
      </c>
      <c r="S1411">
        <f>IF('Main Data'!H1411="Movado",1,0)</f>
        <v>0</v>
      </c>
      <c r="T1411">
        <f>IF('Main Data'!H1411="Omega",1,0)</f>
        <v>0</v>
      </c>
      <c r="U1411">
        <f>IF('Main Data'!H1411="Panerai",1,0)</f>
        <v>0</v>
      </c>
      <c r="V1411">
        <f>IF('Main Data'!H1411="Patek",1,0)</f>
        <v>1</v>
      </c>
      <c r="W1411">
        <f>IF('Main Data'!H1411="Rolex",1,0)</f>
        <v>0</v>
      </c>
      <c r="X1411">
        <f>IF('Main Data'!H1411="Tudor",1,0)</f>
        <v>0</v>
      </c>
      <c r="Y1411">
        <f>IF('Main Data'!H1411="Ulysse Nardin",1,0)</f>
        <v>0</v>
      </c>
      <c r="Z1411">
        <f>IF('Main Data'!H1411="Universal Geneve",1,0)</f>
        <v>0</v>
      </c>
      <c r="AA1411">
        <f>IF('Main Data'!H1411="Vacheron",1,0)</f>
        <v>0</v>
      </c>
      <c r="AB1411">
        <f>IF('Main Data'!H1411="Zenith",1,0)</f>
        <v>0</v>
      </c>
      <c r="AC1411">
        <f>IF('Main Data'!J1411="Stainless Steel",1,0)</f>
        <v>0</v>
      </c>
      <c r="AD1411">
        <f>IF('Main Data'!J1411="Two-tone",1,0)</f>
        <v>0</v>
      </c>
      <c r="AE1411">
        <f>IF(OR('Main Data'!J1411="YG 18K",'Main Data'!J1411="YG &lt;18K",'Main Data'!J1411="PG 18K",'Main Data'!J1411="PG &lt;18K",'Main Data'!J1411="WG 18K",'Main Data'!J1411="Mixes of 18K",'Main Data'!J1411="Mixes &lt;18K"),1,0)</f>
        <v>1</v>
      </c>
      <c r="AF1411">
        <f>IF('Main Data'!J1411="Platinum",1,0)</f>
        <v>0</v>
      </c>
      <c r="AG1411">
        <f>IF(OR('Main Data'!J1411="PVD",'Main Data'!J1411="Gold Plate",'Main Data'!J1411="Other"),1,0)</f>
        <v>0</v>
      </c>
      <c r="AH1411">
        <f>IF('Main Data'!N1411="Stainless Steel",1,0)</f>
        <v>0</v>
      </c>
      <c r="AI1411">
        <f>IF('Main Data'!N1411="Leather",1,0)</f>
        <v>1</v>
      </c>
      <c r="AJ1411">
        <f>IF('Main Data'!N1411="Two-tone",1,0)</f>
        <v>0</v>
      </c>
      <c r="AK1411">
        <f>IF(OR('Main Data'!N1411="YG 18K",'Main Data'!N1411="PG 18K",'Main Data'!N1411="WG 18K",'Main Data'!N1411="Mixes of 18K"),1,0)</f>
        <v>0</v>
      </c>
      <c r="AL1411">
        <f>IF(OR(,'Main Data'!N1411="PVD",'Main Data'!N1411="Gold plate"),1,0)</f>
        <v>0</v>
      </c>
      <c r="AM1411">
        <f>IF(OR('Main Data'!AV1411="Yes",'Main Data'!AW1411="Yes",'Main Data'!AU1411="Yes"),1,0)</f>
        <v>0</v>
      </c>
      <c r="AN1411">
        <f>IF(OR(ISTEXT('Main Data'!AX1411), ISTEXT('Main Data'!AY1411)),1,0)</f>
        <v>1</v>
      </c>
      <c r="AO1411">
        <f>IF('Main Data'!AZ1411="Yes",1,0)</f>
        <v>0</v>
      </c>
      <c r="AP1411">
        <f>IF('Main Data'!BA1411="Yes",1,0)</f>
        <v>0</v>
      </c>
      <c r="AQ1411">
        <f>IF('Main Data'!BD1411="Yes",1,0)</f>
        <v>0</v>
      </c>
      <c r="AR1411">
        <f>IF('Main Data'!BE1411="A",1,0)</f>
        <v>0</v>
      </c>
      <c r="AS1411">
        <f>IF('Main Data'!BE1411="AA",1,0)</f>
        <v>1</v>
      </c>
      <c r="AT1411">
        <f>IF('Main Data'!BE1411="AAA",1,0)</f>
        <v>0</v>
      </c>
      <c r="AU1411">
        <f>IF('Main Data'!BE1411="AAAA",1,0)</f>
        <v>0</v>
      </c>
      <c r="AV1411">
        <f>IF('Main Data'!P1411="Yes",1,0)</f>
        <v>1</v>
      </c>
      <c r="AW1411">
        <f>IF('Main Data'!AP1411="Yes",1,0)</f>
        <v>0</v>
      </c>
      <c r="AX1411">
        <f>IF(OR('Main Data'!V1411="Yes", 'Main Data'!W1411="Yes",'Main Data'!X1411="Yes"),1,0)</f>
        <v>0</v>
      </c>
      <c r="AY1411">
        <f>IF(OR('Main Data'!Y1411="Yes",'Main Data'!Z1411="Yes"),1,0)</f>
        <v>0</v>
      </c>
      <c r="AZ1411">
        <f>IF('Main Data'!AR1411="Yes",1,0)</f>
        <v>0</v>
      </c>
      <c r="BA1411">
        <f>IF('Main Data'!AS1411="Yes",1,0)</f>
        <v>0</v>
      </c>
      <c r="BB1411">
        <f>IF('Main Data'!AG1411="Yes",1,0)</f>
        <v>0</v>
      </c>
      <c r="BC1411">
        <f>IF('Main Data'!AB1411="Yes",1,0)</f>
        <v>0</v>
      </c>
      <c r="BD1411">
        <f>IF('Main Data'!AA1411="Yes",1,0)</f>
        <v>0</v>
      </c>
      <c r="BE1411">
        <f>IF('Main Data'!AC1411="Yes",1,0)</f>
        <v>0</v>
      </c>
      <c r="BF1411">
        <f>IF('Main Data'!AF1411="Yes",1,0)</f>
        <v>0</v>
      </c>
      <c r="BG1411">
        <f>IF(OR('Main Data'!AI1411="Yes",'Main Data'!AL1411="Yes"),1,0)</f>
        <v>0</v>
      </c>
      <c r="BH1411">
        <f>IF('Main Data'!AJ1411="Yes",1,0)</f>
        <v>0</v>
      </c>
      <c r="BI1411">
        <f>IF('Main Data'!AK1411="Yes",1,0)</f>
        <v>0</v>
      </c>
      <c r="BJ1411">
        <f>IF('Main Data'!AM1411="Yes",1,0)</f>
        <v>0</v>
      </c>
      <c r="BK1411">
        <f>IF('Main Data'!AQ1411="Yes",1,0)</f>
        <v>0</v>
      </c>
      <c r="BL1411" s="21">
        <f t="shared" si="127"/>
        <v>1</v>
      </c>
      <c r="BM1411" s="21">
        <f t="shared" si="128"/>
        <v>0</v>
      </c>
      <c r="BN1411" s="21">
        <f t="shared" si="129"/>
        <v>0</v>
      </c>
      <c r="BO1411" s="21">
        <f t="shared" si="130"/>
        <v>0</v>
      </c>
      <c r="BP1411" s="21">
        <f t="shared" si="131"/>
        <v>0</v>
      </c>
    </row>
    <row r="1412" spans="1:68" x14ac:dyDescent="0.2">
      <c r="A1412">
        <v>1408</v>
      </c>
      <c r="B1412" s="33">
        <f>'Main Data'!C1412</f>
        <v>43415</v>
      </c>
      <c r="C1412">
        <f>'Main Data'!D1412</f>
        <v>422</v>
      </c>
      <c r="D1412" s="26">
        <f>'Main Data'!E1412</f>
        <v>13000</v>
      </c>
      <c r="E1412" s="26">
        <f>'Main Data'!F1412</f>
        <v>16250</v>
      </c>
      <c r="F1412" s="34">
        <f t="shared" si="126"/>
        <v>9.4727046364436731</v>
      </c>
      <c r="G1412">
        <f>IF('Main Data'!H1412="AP",1,0)</f>
        <v>0</v>
      </c>
      <c r="H1412">
        <f>IF('Main Data'!H1412="Blancpain",1,0)</f>
        <v>0</v>
      </c>
      <c r="I1412">
        <f>IF('Main Data'!H1412="Breguet",1,0)</f>
        <v>0</v>
      </c>
      <c r="J1412">
        <f>IF('Main Data'!H1412="Breitling",1,0)</f>
        <v>0</v>
      </c>
      <c r="K1412">
        <f>IF('Main Data'!H1412="Cartier",1,0)</f>
        <v>0</v>
      </c>
      <c r="L1412">
        <f>IF('Main Data'!H1412="Gallet",1,0)</f>
        <v>0</v>
      </c>
      <c r="M1412">
        <f>IF('Main Data'!H1412="Girard Perregaux",1,0)</f>
        <v>0</v>
      </c>
      <c r="N1412">
        <f>IF('Main Data'!H1412="Gubelin",1,0)</f>
        <v>0</v>
      </c>
      <c r="O1412">
        <f>IF('Main Data'!H1412="Heuer",1,0)</f>
        <v>0</v>
      </c>
      <c r="P1412">
        <f>IF('Main Data'!H1412="IWC",1,0)</f>
        <v>0</v>
      </c>
      <c r="Q1412">
        <f>IF('Main Data'!H1412="JLC",1,0)</f>
        <v>0</v>
      </c>
      <c r="R1412">
        <f>IF('Main Data'!H1412="Longines",1,0)</f>
        <v>0</v>
      </c>
      <c r="S1412">
        <f>IF('Main Data'!H1412="Movado",1,0)</f>
        <v>0</v>
      </c>
      <c r="T1412">
        <f>IF('Main Data'!H1412="Omega",1,0)</f>
        <v>0</v>
      </c>
      <c r="U1412">
        <f>IF('Main Data'!H1412="Panerai",1,0)</f>
        <v>0</v>
      </c>
      <c r="V1412">
        <f>IF('Main Data'!H1412="Patek",1,0)</f>
        <v>1</v>
      </c>
      <c r="W1412">
        <f>IF('Main Data'!H1412="Rolex",1,0)</f>
        <v>0</v>
      </c>
      <c r="X1412">
        <f>IF('Main Data'!H1412="Tudor",1,0)</f>
        <v>0</v>
      </c>
      <c r="Y1412">
        <f>IF('Main Data'!H1412="Ulysse Nardin",1,0)</f>
        <v>0</v>
      </c>
      <c r="Z1412">
        <f>IF('Main Data'!H1412="Universal Geneve",1,0)</f>
        <v>0</v>
      </c>
      <c r="AA1412">
        <f>IF('Main Data'!H1412="Vacheron",1,0)</f>
        <v>0</v>
      </c>
      <c r="AB1412">
        <f>IF('Main Data'!H1412="Zenith",1,0)</f>
        <v>0</v>
      </c>
      <c r="AC1412">
        <f>IF('Main Data'!J1412="Stainless Steel",1,0)</f>
        <v>0</v>
      </c>
      <c r="AD1412">
        <f>IF('Main Data'!J1412="Two-tone",1,0)</f>
        <v>0</v>
      </c>
      <c r="AE1412">
        <f>IF(OR('Main Data'!J1412="YG 18K",'Main Data'!J1412="YG &lt;18K",'Main Data'!J1412="PG 18K",'Main Data'!J1412="PG &lt;18K",'Main Data'!J1412="WG 18K",'Main Data'!J1412="Mixes of 18K",'Main Data'!J1412="Mixes &lt;18K"),1,0)</f>
        <v>1</v>
      </c>
      <c r="AF1412">
        <f>IF('Main Data'!J1412="Platinum",1,0)</f>
        <v>0</v>
      </c>
      <c r="AG1412">
        <f>IF(OR('Main Data'!J1412="PVD",'Main Data'!J1412="Gold Plate",'Main Data'!J1412="Other"),1,0)</f>
        <v>0</v>
      </c>
      <c r="AH1412">
        <f>IF('Main Data'!N1412="Stainless Steel",1,0)</f>
        <v>0</v>
      </c>
      <c r="AI1412">
        <f>IF('Main Data'!N1412="Leather",1,0)</f>
        <v>1</v>
      </c>
      <c r="AJ1412">
        <f>IF('Main Data'!N1412="Two-tone",1,0)</f>
        <v>0</v>
      </c>
      <c r="AK1412">
        <f>IF(OR('Main Data'!N1412="YG 18K",'Main Data'!N1412="PG 18K",'Main Data'!N1412="WG 18K",'Main Data'!N1412="Mixes of 18K"),1,0)</f>
        <v>0</v>
      </c>
      <c r="AL1412">
        <f>IF(OR(,'Main Data'!N1412="PVD",'Main Data'!N1412="Gold plate"),1,0)</f>
        <v>0</v>
      </c>
      <c r="AM1412">
        <f>IF(OR('Main Data'!AV1412="Yes",'Main Data'!AW1412="Yes",'Main Data'!AU1412="Yes"),1,0)</f>
        <v>0</v>
      </c>
      <c r="AN1412">
        <f>IF(OR(ISTEXT('Main Data'!AX1412), ISTEXT('Main Data'!AY1412)),1,0)</f>
        <v>1</v>
      </c>
      <c r="AO1412">
        <f>IF('Main Data'!AZ1412="Yes",1,0)</f>
        <v>0</v>
      </c>
      <c r="AP1412">
        <f>IF('Main Data'!BA1412="Yes",1,0)</f>
        <v>0</v>
      </c>
      <c r="AQ1412">
        <f>IF('Main Data'!BD1412="Yes",1,0)</f>
        <v>0</v>
      </c>
      <c r="AR1412">
        <f>IF('Main Data'!BE1412="A",1,0)</f>
        <v>0</v>
      </c>
      <c r="AS1412">
        <f>IF('Main Data'!BE1412="AA",1,0)</f>
        <v>0</v>
      </c>
      <c r="AT1412">
        <f>IF('Main Data'!BE1412="AAA",1,0)</f>
        <v>1</v>
      </c>
      <c r="AU1412">
        <f>IF('Main Data'!BE1412="AAAA",1,0)</f>
        <v>0</v>
      </c>
      <c r="AV1412">
        <f>IF('Main Data'!P1412="Yes",1,0)</f>
        <v>1</v>
      </c>
      <c r="AW1412">
        <f>IF('Main Data'!AP1412="Yes",1,0)</f>
        <v>0</v>
      </c>
      <c r="AX1412">
        <f>IF(OR('Main Data'!V1412="Yes", 'Main Data'!W1412="Yes",'Main Data'!X1412="Yes"),1,0)</f>
        <v>0</v>
      </c>
      <c r="AY1412">
        <f>IF(OR('Main Data'!Y1412="Yes",'Main Data'!Z1412="Yes"),1,0)</f>
        <v>0</v>
      </c>
      <c r="AZ1412">
        <f>IF('Main Data'!AR1412="Yes",1,0)</f>
        <v>0</v>
      </c>
      <c r="BA1412">
        <f>IF('Main Data'!AS1412="Yes",1,0)</f>
        <v>0</v>
      </c>
      <c r="BB1412">
        <f>IF('Main Data'!AG1412="Yes",1,0)</f>
        <v>0</v>
      </c>
      <c r="BC1412">
        <f>IF('Main Data'!AB1412="Yes",1,0)</f>
        <v>0</v>
      </c>
      <c r="BD1412">
        <f>IF('Main Data'!AA1412="Yes",1,0)</f>
        <v>0</v>
      </c>
      <c r="BE1412">
        <f>IF('Main Data'!AC1412="Yes",1,0)</f>
        <v>0</v>
      </c>
      <c r="BF1412">
        <f>IF('Main Data'!AF1412="Yes",1,0)</f>
        <v>0</v>
      </c>
      <c r="BG1412">
        <f>IF(OR('Main Data'!AI1412="Yes",'Main Data'!AL1412="Yes"),1,0)</f>
        <v>0</v>
      </c>
      <c r="BH1412">
        <f>IF('Main Data'!AJ1412="Yes",1,0)</f>
        <v>0</v>
      </c>
      <c r="BI1412">
        <f>IF('Main Data'!AK1412="Yes",1,0)</f>
        <v>0</v>
      </c>
      <c r="BJ1412">
        <f>IF('Main Data'!AM1412="Yes",1,0)</f>
        <v>0</v>
      </c>
      <c r="BK1412">
        <f>IF('Main Data'!AQ1412="Yes",1,0)</f>
        <v>0</v>
      </c>
      <c r="BL1412" s="21">
        <f t="shared" si="127"/>
        <v>1</v>
      </c>
      <c r="BM1412" s="21">
        <f t="shared" si="128"/>
        <v>0</v>
      </c>
      <c r="BN1412" s="21">
        <f t="shared" si="129"/>
        <v>0</v>
      </c>
      <c r="BO1412" s="21">
        <f t="shared" si="130"/>
        <v>0</v>
      </c>
      <c r="BP1412" s="21">
        <f t="shared" si="131"/>
        <v>0</v>
      </c>
    </row>
    <row r="1413" spans="1:68" x14ac:dyDescent="0.2">
      <c r="A1413">
        <v>1409</v>
      </c>
      <c r="B1413" s="33">
        <f>'Main Data'!C1413</f>
        <v>43415</v>
      </c>
      <c r="C1413">
        <f>'Main Data'!D1413</f>
        <v>424</v>
      </c>
      <c r="D1413" s="26">
        <f>'Main Data'!E1413</f>
        <v>4000</v>
      </c>
      <c r="E1413" s="26">
        <f>'Main Data'!F1413</f>
        <v>5000</v>
      </c>
      <c r="F1413" s="34">
        <f t="shared" ref="F1413:F1476" si="132">LN(D1413)</f>
        <v>8.2940496401020276</v>
      </c>
      <c r="G1413">
        <f>IF('Main Data'!H1413="AP",1,0)</f>
        <v>0</v>
      </c>
      <c r="H1413">
        <f>IF('Main Data'!H1413="Blancpain",1,0)</f>
        <v>0</v>
      </c>
      <c r="I1413">
        <f>IF('Main Data'!H1413="Breguet",1,0)</f>
        <v>0</v>
      </c>
      <c r="J1413">
        <f>IF('Main Data'!H1413="Breitling",1,0)</f>
        <v>0</v>
      </c>
      <c r="K1413">
        <f>IF('Main Data'!H1413="Cartier",1,0)</f>
        <v>0</v>
      </c>
      <c r="L1413">
        <f>IF('Main Data'!H1413="Gallet",1,0)</f>
        <v>0</v>
      </c>
      <c r="M1413">
        <f>IF('Main Data'!H1413="Girard Perregaux",1,0)</f>
        <v>0</v>
      </c>
      <c r="N1413">
        <f>IF('Main Data'!H1413="Gubelin",1,0)</f>
        <v>0</v>
      </c>
      <c r="O1413">
        <f>IF('Main Data'!H1413="Heuer",1,0)</f>
        <v>0</v>
      </c>
      <c r="P1413">
        <f>IF('Main Data'!H1413="IWC",1,0)</f>
        <v>0</v>
      </c>
      <c r="Q1413">
        <f>IF('Main Data'!H1413="JLC",1,0)</f>
        <v>0</v>
      </c>
      <c r="R1413">
        <f>IF('Main Data'!H1413="Longines",1,0)</f>
        <v>0</v>
      </c>
      <c r="S1413">
        <f>IF('Main Data'!H1413="Movado",1,0)</f>
        <v>0</v>
      </c>
      <c r="T1413">
        <f>IF('Main Data'!H1413="Omega",1,0)</f>
        <v>0</v>
      </c>
      <c r="U1413">
        <f>IF('Main Data'!H1413="Panerai",1,0)</f>
        <v>0</v>
      </c>
      <c r="V1413">
        <f>IF('Main Data'!H1413="Patek",1,0)</f>
        <v>1</v>
      </c>
      <c r="W1413">
        <f>IF('Main Data'!H1413="Rolex",1,0)</f>
        <v>0</v>
      </c>
      <c r="X1413">
        <f>IF('Main Data'!H1413="Tudor",1,0)</f>
        <v>0</v>
      </c>
      <c r="Y1413">
        <f>IF('Main Data'!H1413="Ulysse Nardin",1,0)</f>
        <v>0</v>
      </c>
      <c r="Z1413">
        <f>IF('Main Data'!H1413="Universal Geneve",1,0)</f>
        <v>0</v>
      </c>
      <c r="AA1413">
        <f>IF('Main Data'!H1413="Vacheron",1,0)</f>
        <v>0</v>
      </c>
      <c r="AB1413">
        <f>IF('Main Data'!H1413="Zenith",1,0)</f>
        <v>0</v>
      </c>
      <c r="AC1413">
        <f>IF('Main Data'!J1413="Stainless Steel",1,0)</f>
        <v>0</v>
      </c>
      <c r="AD1413">
        <f>IF('Main Data'!J1413="Two-tone",1,0)</f>
        <v>0</v>
      </c>
      <c r="AE1413">
        <f>IF(OR('Main Data'!J1413="YG 18K",'Main Data'!J1413="YG &lt;18K",'Main Data'!J1413="PG 18K",'Main Data'!J1413="PG &lt;18K",'Main Data'!J1413="WG 18K",'Main Data'!J1413="Mixes of 18K",'Main Data'!J1413="Mixes &lt;18K"),1,0)</f>
        <v>1</v>
      </c>
      <c r="AF1413">
        <f>IF('Main Data'!J1413="Platinum",1,0)</f>
        <v>0</v>
      </c>
      <c r="AG1413">
        <f>IF(OR('Main Data'!J1413="PVD",'Main Data'!J1413="Gold Plate",'Main Data'!J1413="Other"),1,0)</f>
        <v>0</v>
      </c>
      <c r="AH1413">
        <f>IF('Main Data'!N1413="Stainless Steel",1,0)</f>
        <v>0</v>
      </c>
      <c r="AI1413">
        <f>IF('Main Data'!N1413="Leather",1,0)</f>
        <v>1</v>
      </c>
      <c r="AJ1413">
        <f>IF('Main Data'!N1413="Two-tone",1,0)</f>
        <v>0</v>
      </c>
      <c r="AK1413">
        <f>IF(OR('Main Data'!N1413="YG 18K",'Main Data'!N1413="PG 18K",'Main Data'!N1413="WG 18K",'Main Data'!N1413="Mixes of 18K"),1,0)</f>
        <v>0</v>
      </c>
      <c r="AL1413">
        <f>IF(OR(,'Main Data'!N1413="PVD",'Main Data'!N1413="Gold plate"),1,0)</f>
        <v>0</v>
      </c>
      <c r="AM1413">
        <f>IF(OR('Main Data'!AV1413="Yes",'Main Data'!AW1413="Yes",'Main Data'!AU1413="Yes"),1,0)</f>
        <v>0</v>
      </c>
      <c r="AN1413">
        <f>IF(OR(ISTEXT('Main Data'!AX1413), ISTEXT('Main Data'!AY1413)),1,0)</f>
        <v>0</v>
      </c>
      <c r="AO1413">
        <f>IF('Main Data'!AZ1413="Yes",1,0)</f>
        <v>0</v>
      </c>
      <c r="AP1413">
        <f>IF('Main Data'!BA1413="Yes",1,0)</f>
        <v>0</v>
      </c>
      <c r="AQ1413">
        <f>IF('Main Data'!BD1413="Yes",1,0)</f>
        <v>0</v>
      </c>
      <c r="AR1413">
        <f>IF('Main Data'!BE1413="A",1,0)</f>
        <v>0</v>
      </c>
      <c r="AS1413">
        <f>IF('Main Data'!BE1413="AA",1,0)</f>
        <v>1</v>
      </c>
      <c r="AT1413">
        <f>IF('Main Data'!BE1413="AAA",1,0)</f>
        <v>0</v>
      </c>
      <c r="AU1413">
        <f>IF('Main Data'!BE1413="AAAA",1,0)</f>
        <v>0</v>
      </c>
      <c r="AV1413">
        <f>IF('Main Data'!P1413="Yes",1,0)</f>
        <v>1</v>
      </c>
      <c r="AW1413">
        <f>IF('Main Data'!AP1413="Yes",1,0)</f>
        <v>0</v>
      </c>
      <c r="AX1413">
        <f>IF(OR('Main Data'!V1413="Yes", 'Main Data'!W1413="Yes",'Main Data'!X1413="Yes"),1,0)</f>
        <v>0</v>
      </c>
      <c r="AY1413">
        <f>IF(OR('Main Data'!Y1413="Yes",'Main Data'!Z1413="Yes"),1,0)</f>
        <v>0</v>
      </c>
      <c r="AZ1413">
        <f>IF('Main Data'!AR1413="Yes",1,0)</f>
        <v>0</v>
      </c>
      <c r="BA1413">
        <f>IF('Main Data'!AS1413="Yes",1,0)</f>
        <v>0</v>
      </c>
      <c r="BB1413">
        <f>IF('Main Data'!AG1413="Yes",1,0)</f>
        <v>0</v>
      </c>
      <c r="BC1413">
        <f>IF('Main Data'!AB1413="Yes",1,0)</f>
        <v>0</v>
      </c>
      <c r="BD1413">
        <f>IF('Main Data'!AA1413="Yes",1,0)</f>
        <v>0</v>
      </c>
      <c r="BE1413">
        <f>IF('Main Data'!AC1413="Yes",1,0)</f>
        <v>0</v>
      </c>
      <c r="BF1413">
        <f>IF('Main Data'!AF1413="Yes",1,0)</f>
        <v>0</v>
      </c>
      <c r="BG1413">
        <f>IF(OR('Main Data'!AI1413="Yes",'Main Data'!AL1413="Yes"),1,0)</f>
        <v>0</v>
      </c>
      <c r="BH1413">
        <f>IF('Main Data'!AJ1413="Yes",1,0)</f>
        <v>0</v>
      </c>
      <c r="BI1413">
        <f>IF('Main Data'!AK1413="Yes",1,0)</f>
        <v>0</v>
      </c>
      <c r="BJ1413">
        <f>IF('Main Data'!AM1413="Yes",1,0)</f>
        <v>0</v>
      </c>
      <c r="BK1413">
        <f>IF('Main Data'!AQ1413="Yes",1,0)</f>
        <v>0</v>
      </c>
      <c r="BL1413" s="21">
        <f t="shared" ref="BL1413:BL1476" si="133">IF(AND($B1413&gt;=DATEVALUE("1/1/2018"),$B1413&lt;=DATEVALUE("12/31/2018")),1,0)</f>
        <v>1</v>
      </c>
      <c r="BM1413" s="21">
        <f t="shared" ref="BM1413:BM1476" si="134">IF(AND($B1413&gt;=DATEVALUE("1/1/2019"),$B1413&lt;=DATEVALUE("12/31/2019")),1,0)</f>
        <v>0</v>
      </c>
      <c r="BN1413" s="21">
        <f t="shared" ref="BN1413:BN1476" si="135">IF(AND($B1413&gt;=DATEVALUE("1/1/2020"),$B1413&lt;=DATEVALUE("12/31/2020")),1,0)</f>
        <v>0</v>
      </c>
      <c r="BO1413" s="21">
        <f t="shared" ref="BO1413:BO1476" si="136">IF(AND($B1413&gt;=DATEVALUE("1/1/2021"),$B1413&lt;=DATEVALUE("12/31/2021")),1,0)</f>
        <v>0</v>
      </c>
      <c r="BP1413" s="21">
        <f t="shared" ref="BP1413:BP1476" si="137">IF(AND($B1413&gt;=DATEVALUE("1/1/2022"),$B1413&lt;=DATEVALUE("12/31/2022")),1,0)</f>
        <v>0</v>
      </c>
    </row>
    <row r="1414" spans="1:68" x14ac:dyDescent="0.2">
      <c r="A1414">
        <v>1410</v>
      </c>
      <c r="B1414" s="33">
        <f>'Main Data'!C1414</f>
        <v>43415</v>
      </c>
      <c r="C1414">
        <f>'Main Data'!D1414</f>
        <v>425</v>
      </c>
      <c r="D1414" s="26">
        <f>'Main Data'!E1414</f>
        <v>3800</v>
      </c>
      <c r="E1414" s="26">
        <f>'Main Data'!F1414</f>
        <v>4750</v>
      </c>
      <c r="F1414" s="34">
        <f t="shared" si="132"/>
        <v>8.2427563457144775</v>
      </c>
      <c r="G1414">
        <f>IF('Main Data'!H1414="AP",1,0)</f>
        <v>0</v>
      </c>
      <c r="H1414">
        <f>IF('Main Data'!H1414="Blancpain",1,0)</f>
        <v>0</v>
      </c>
      <c r="I1414">
        <f>IF('Main Data'!H1414="Breguet",1,0)</f>
        <v>0</v>
      </c>
      <c r="J1414">
        <f>IF('Main Data'!H1414="Breitling",1,0)</f>
        <v>0</v>
      </c>
      <c r="K1414">
        <f>IF('Main Data'!H1414="Cartier",1,0)</f>
        <v>0</v>
      </c>
      <c r="L1414">
        <f>IF('Main Data'!H1414="Gallet",1,0)</f>
        <v>0</v>
      </c>
      <c r="M1414">
        <f>IF('Main Data'!H1414="Girard Perregaux",1,0)</f>
        <v>0</v>
      </c>
      <c r="N1414">
        <f>IF('Main Data'!H1414="Gubelin",1,0)</f>
        <v>0</v>
      </c>
      <c r="O1414">
        <f>IF('Main Data'!H1414="Heuer",1,0)</f>
        <v>0</v>
      </c>
      <c r="P1414">
        <f>IF('Main Data'!H1414="IWC",1,0)</f>
        <v>0</v>
      </c>
      <c r="Q1414">
        <f>IF('Main Data'!H1414="JLC",1,0)</f>
        <v>0</v>
      </c>
      <c r="R1414">
        <f>IF('Main Data'!H1414="Longines",1,0)</f>
        <v>0</v>
      </c>
      <c r="S1414">
        <f>IF('Main Data'!H1414="Movado",1,0)</f>
        <v>0</v>
      </c>
      <c r="T1414">
        <f>IF('Main Data'!H1414="Omega",1,0)</f>
        <v>0</v>
      </c>
      <c r="U1414">
        <f>IF('Main Data'!H1414="Panerai",1,0)</f>
        <v>0</v>
      </c>
      <c r="V1414">
        <f>IF('Main Data'!H1414="Patek",1,0)</f>
        <v>1</v>
      </c>
      <c r="W1414">
        <f>IF('Main Data'!H1414="Rolex",1,0)</f>
        <v>0</v>
      </c>
      <c r="X1414">
        <f>IF('Main Data'!H1414="Tudor",1,0)</f>
        <v>0</v>
      </c>
      <c r="Y1414">
        <f>IF('Main Data'!H1414="Ulysse Nardin",1,0)</f>
        <v>0</v>
      </c>
      <c r="Z1414">
        <f>IF('Main Data'!H1414="Universal Geneve",1,0)</f>
        <v>0</v>
      </c>
      <c r="AA1414">
        <f>IF('Main Data'!H1414="Vacheron",1,0)</f>
        <v>0</v>
      </c>
      <c r="AB1414">
        <f>IF('Main Data'!H1414="Zenith",1,0)</f>
        <v>0</v>
      </c>
      <c r="AC1414">
        <f>IF('Main Data'!J1414="Stainless Steel",1,0)</f>
        <v>0</v>
      </c>
      <c r="AD1414">
        <f>IF('Main Data'!J1414="Two-tone",1,0)</f>
        <v>0</v>
      </c>
      <c r="AE1414">
        <f>IF(OR('Main Data'!J1414="YG 18K",'Main Data'!J1414="YG &lt;18K",'Main Data'!J1414="PG 18K",'Main Data'!J1414="PG &lt;18K",'Main Data'!J1414="WG 18K",'Main Data'!J1414="Mixes of 18K",'Main Data'!J1414="Mixes &lt;18K"),1,0)</f>
        <v>1</v>
      </c>
      <c r="AF1414">
        <f>IF('Main Data'!J1414="Platinum",1,0)</f>
        <v>0</v>
      </c>
      <c r="AG1414">
        <f>IF(OR('Main Data'!J1414="PVD",'Main Data'!J1414="Gold Plate",'Main Data'!J1414="Other"),1,0)</f>
        <v>0</v>
      </c>
      <c r="AH1414">
        <f>IF('Main Data'!N1414="Stainless Steel",1,0)</f>
        <v>0</v>
      </c>
      <c r="AI1414">
        <f>IF('Main Data'!N1414="Leather",1,0)</f>
        <v>1</v>
      </c>
      <c r="AJ1414">
        <f>IF('Main Data'!N1414="Two-tone",1,0)</f>
        <v>0</v>
      </c>
      <c r="AK1414">
        <f>IF(OR('Main Data'!N1414="YG 18K",'Main Data'!N1414="PG 18K",'Main Data'!N1414="WG 18K",'Main Data'!N1414="Mixes of 18K"),1,0)</f>
        <v>0</v>
      </c>
      <c r="AL1414">
        <f>IF(OR(,'Main Data'!N1414="PVD",'Main Data'!N1414="Gold plate"),1,0)</f>
        <v>0</v>
      </c>
      <c r="AM1414">
        <f>IF(OR('Main Data'!AV1414="Yes",'Main Data'!AW1414="Yes",'Main Data'!AU1414="Yes"),1,0)</f>
        <v>0</v>
      </c>
      <c r="AN1414">
        <f>IF(OR(ISTEXT('Main Data'!AX1414), ISTEXT('Main Data'!AY1414)),1,0)</f>
        <v>0</v>
      </c>
      <c r="AO1414">
        <f>IF('Main Data'!AZ1414="Yes",1,0)</f>
        <v>0</v>
      </c>
      <c r="AP1414">
        <f>IF('Main Data'!BA1414="Yes",1,0)</f>
        <v>0</v>
      </c>
      <c r="AQ1414">
        <f>IF('Main Data'!BD1414="Yes",1,0)</f>
        <v>0</v>
      </c>
      <c r="AR1414">
        <f>IF('Main Data'!BE1414="A",1,0)</f>
        <v>0</v>
      </c>
      <c r="AS1414">
        <f>IF('Main Data'!BE1414="AA",1,0)</f>
        <v>1</v>
      </c>
      <c r="AT1414">
        <f>IF('Main Data'!BE1414="AAA",1,0)</f>
        <v>0</v>
      </c>
      <c r="AU1414">
        <f>IF('Main Data'!BE1414="AAAA",1,0)</f>
        <v>0</v>
      </c>
      <c r="AV1414">
        <f>IF('Main Data'!P1414="Yes",1,0)</f>
        <v>1</v>
      </c>
      <c r="AW1414">
        <f>IF('Main Data'!AP1414="Yes",1,0)</f>
        <v>0</v>
      </c>
      <c r="AX1414">
        <f>IF(OR('Main Data'!V1414="Yes", 'Main Data'!W1414="Yes",'Main Data'!X1414="Yes"),1,0)</f>
        <v>0</v>
      </c>
      <c r="AY1414">
        <f>IF(OR('Main Data'!Y1414="Yes",'Main Data'!Z1414="Yes"),1,0)</f>
        <v>0</v>
      </c>
      <c r="AZ1414">
        <f>IF('Main Data'!AR1414="Yes",1,0)</f>
        <v>0</v>
      </c>
      <c r="BA1414">
        <f>IF('Main Data'!AS1414="Yes",1,0)</f>
        <v>0</v>
      </c>
      <c r="BB1414">
        <f>IF('Main Data'!AG1414="Yes",1,0)</f>
        <v>0</v>
      </c>
      <c r="BC1414">
        <f>IF('Main Data'!AB1414="Yes",1,0)</f>
        <v>0</v>
      </c>
      <c r="BD1414">
        <f>IF('Main Data'!AA1414="Yes",1,0)</f>
        <v>0</v>
      </c>
      <c r="BE1414">
        <f>IF('Main Data'!AC1414="Yes",1,0)</f>
        <v>0</v>
      </c>
      <c r="BF1414">
        <f>IF('Main Data'!AF1414="Yes",1,0)</f>
        <v>0</v>
      </c>
      <c r="BG1414">
        <f>IF(OR('Main Data'!AI1414="Yes",'Main Data'!AL1414="Yes"),1,0)</f>
        <v>0</v>
      </c>
      <c r="BH1414">
        <f>IF('Main Data'!AJ1414="Yes",1,0)</f>
        <v>0</v>
      </c>
      <c r="BI1414">
        <f>IF('Main Data'!AK1414="Yes",1,0)</f>
        <v>0</v>
      </c>
      <c r="BJ1414">
        <f>IF('Main Data'!AM1414="Yes",1,0)</f>
        <v>0</v>
      </c>
      <c r="BK1414">
        <f>IF('Main Data'!AQ1414="Yes",1,0)</f>
        <v>0</v>
      </c>
      <c r="BL1414" s="21">
        <f t="shared" si="133"/>
        <v>1</v>
      </c>
      <c r="BM1414" s="21">
        <f t="shared" si="134"/>
        <v>0</v>
      </c>
      <c r="BN1414" s="21">
        <f t="shared" si="135"/>
        <v>0</v>
      </c>
      <c r="BO1414" s="21">
        <f t="shared" si="136"/>
        <v>0</v>
      </c>
      <c r="BP1414" s="21">
        <f t="shared" si="137"/>
        <v>0</v>
      </c>
    </row>
    <row r="1415" spans="1:68" x14ac:dyDescent="0.2">
      <c r="A1415">
        <v>1411</v>
      </c>
      <c r="B1415" s="33">
        <f>'Main Data'!C1415</f>
        <v>43415</v>
      </c>
      <c r="C1415">
        <f>'Main Data'!D1415</f>
        <v>426</v>
      </c>
      <c r="D1415" s="26">
        <f>'Main Data'!E1415</f>
        <v>3500</v>
      </c>
      <c r="E1415" s="26">
        <f>'Main Data'!F1415</f>
        <v>4200</v>
      </c>
      <c r="F1415" s="34">
        <f t="shared" si="132"/>
        <v>8.1605182474775049</v>
      </c>
      <c r="G1415">
        <f>IF('Main Data'!H1415="AP",1,0)</f>
        <v>0</v>
      </c>
      <c r="H1415">
        <f>IF('Main Data'!H1415="Blancpain",1,0)</f>
        <v>0</v>
      </c>
      <c r="I1415">
        <f>IF('Main Data'!H1415="Breguet",1,0)</f>
        <v>0</v>
      </c>
      <c r="J1415">
        <f>IF('Main Data'!H1415="Breitling",1,0)</f>
        <v>0</v>
      </c>
      <c r="K1415">
        <f>IF('Main Data'!H1415="Cartier",1,0)</f>
        <v>0</v>
      </c>
      <c r="L1415">
        <f>IF('Main Data'!H1415="Gallet",1,0)</f>
        <v>0</v>
      </c>
      <c r="M1415">
        <f>IF('Main Data'!H1415="Girard Perregaux",1,0)</f>
        <v>0</v>
      </c>
      <c r="N1415">
        <f>IF('Main Data'!H1415="Gubelin",1,0)</f>
        <v>0</v>
      </c>
      <c r="O1415">
        <f>IF('Main Data'!H1415="Heuer",1,0)</f>
        <v>0</v>
      </c>
      <c r="P1415">
        <f>IF('Main Data'!H1415="IWC",1,0)</f>
        <v>0</v>
      </c>
      <c r="Q1415">
        <f>IF('Main Data'!H1415="JLC",1,0)</f>
        <v>0</v>
      </c>
      <c r="R1415">
        <f>IF('Main Data'!H1415="Longines",1,0)</f>
        <v>0</v>
      </c>
      <c r="S1415">
        <f>IF('Main Data'!H1415="Movado",1,0)</f>
        <v>0</v>
      </c>
      <c r="T1415">
        <f>IF('Main Data'!H1415="Omega",1,0)</f>
        <v>0</v>
      </c>
      <c r="U1415">
        <f>IF('Main Data'!H1415="Panerai",1,0)</f>
        <v>0</v>
      </c>
      <c r="V1415">
        <f>IF('Main Data'!H1415="Patek",1,0)</f>
        <v>1</v>
      </c>
      <c r="W1415">
        <f>IF('Main Data'!H1415="Rolex",1,0)</f>
        <v>0</v>
      </c>
      <c r="X1415">
        <f>IF('Main Data'!H1415="Tudor",1,0)</f>
        <v>0</v>
      </c>
      <c r="Y1415">
        <f>IF('Main Data'!H1415="Ulysse Nardin",1,0)</f>
        <v>0</v>
      </c>
      <c r="Z1415">
        <f>IF('Main Data'!H1415="Universal Geneve",1,0)</f>
        <v>0</v>
      </c>
      <c r="AA1415">
        <f>IF('Main Data'!H1415="Vacheron",1,0)</f>
        <v>0</v>
      </c>
      <c r="AB1415">
        <f>IF('Main Data'!H1415="Zenith",1,0)</f>
        <v>0</v>
      </c>
      <c r="AC1415">
        <f>IF('Main Data'!J1415="Stainless Steel",1,0)</f>
        <v>0</v>
      </c>
      <c r="AD1415">
        <f>IF('Main Data'!J1415="Two-tone",1,0)</f>
        <v>0</v>
      </c>
      <c r="AE1415">
        <f>IF(OR('Main Data'!J1415="YG 18K",'Main Data'!J1415="YG &lt;18K",'Main Data'!J1415="PG 18K",'Main Data'!J1415="PG &lt;18K",'Main Data'!J1415="WG 18K",'Main Data'!J1415="Mixes of 18K",'Main Data'!J1415="Mixes &lt;18K"),1,0)</f>
        <v>1</v>
      </c>
      <c r="AF1415">
        <f>IF('Main Data'!J1415="Platinum",1,0)</f>
        <v>0</v>
      </c>
      <c r="AG1415">
        <f>IF(OR('Main Data'!J1415="PVD",'Main Data'!J1415="Gold Plate",'Main Data'!J1415="Other"),1,0)</f>
        <v>0</v>
      </c>
      <c r="AH1415">
        <f>IF('Main Data'!N1415="Stainless Steel",1,0)</f>
        <v>0</v>
      </c>
      <c r="AI1415">
        <f>IF('Main Data'!N1415="Leather",1,0)</f>
        <v>0</v>
      </c>
      <c r="AJ1415">
        <f>IF('Main Data'!N1415="Two-tone",1,0)</f>
        <v>0</v>
      </c>
      <c r="AK1415">
        <f>IF(OR('Main Data'!N1415="YG 18K",'Main Data'!N1415="PG 18K",'Main Data'!N1415="WG 18K",'Main Data'!N1415="Mixes of 18K"),1,0)</f>
        <v>1</v>
      </c>
      <c r="AL1415">
        <f>IF(OR(,'Main Data'!N1415="PVD",'Main Data'!N1415="Gold plate"),1,0)</f>
        <v>0</v>
      </c>
      <c r="AM1415">
        <f>IF(OR('Main Data'!AV1415="Yes",'Main Data'!AW1415="Yes",'Main Data'!AU1415="Yes"),1,0)</f>
        <v>0</v>
      </c>
      <c r="AN1415">
        <f>IF(OR(ISTEXT('Main Data'!AX1415), ISTEXT('Main Data'!AY1415)),1,0)</f>
        <v>0</v>
      </c>
      <c r="AO1415">
        <f>IF('Main Data'!AZ1415="Yes",1,0)</f>
        <v>0</v>
      </c>
      <c r="AP1415">
        <f>IF('Main Data'!BA1415="Yes",1,0)</f>
        <v>0</v>
      </c>
      <c r="AQ1415">
        <f>IF('Main Data'!BD1415="Yes",1,0)</f>
        <v>0</v>
      </c>
      <c r="AR1415">
        <f>IF('Main Data'!BE1415="A",1,0)</f>
        <v>0</v>
      </c>
      <c r="AS1415">
        <f>IF('Main Data'!BE1415="AA",1,0)</f>
        <v>1</v>
      </c>
      <c r="AT1415">
        <f>IF('Main Data'!BE1415="AAA",1,0)</f>
        <v>0</v>
      </c>
      <c r="AU1415">
        <f>IF('Main Data'!BE1415="AAAA",1,0)</f>
        <v>0</v>
      </c>
      <c r="AV1415">
        <f>IF('Main Data'!P1415="Yes",1,0)</f>
        <v>1</v>
      </c>
      <c r="AW1415">
        <f>IF('Main Data'!AP1415="Yes",1,0)</f>
        <v>0</v>
      </c>
      <c r="AX1415">
        <f>IF(OR('Main Data'!V1415="Yes", 'Main Data'!W1415="Yes",'Main Data'!X1415="Yes"),1,0)</f>
        <v>0</v>
      </c>
      <c r="AY1415">
        <f>IF(OR('Main Data'!Y1415="Yes",'Main Data'!Z1415="Yes"),1,0)</f>
        <v>0</v>
      </c>
      <c r="AZ1415">
        <f>IF('Main Data'!AR1415="Yes",1,0)</f>
        <v>0</v>
      </c>
      <c r="BA1415">
        <f>IF('Main Data'!AS1415="Yes",1,0)</f>
        <v>0</v>
      </c>
      <c r="BB1415">
        <f>IF('Main Data'!AG1415="Yes",1,0)</f>
        <v>0</v>
      </c>
      <c r="BC1415">
        <f>IF('Main Data'!AB1415="Yes",1,0)</f>
        <v>0</v>
      </c>
      <c r="BD1415">
        <f>IF('Main Data'!AA1415="Yes",1,0)</f>
        <v>0</v>
      </c>
      <c r="BE1415">
        <f>IF('Main Data'!AC1415="Yes",1,0)</f>
        <v>0</v>
      </c>
      <c r="BF1415">
        <f>IF('Main Data'!AF1415="Yes",1,0)</f>
        <v>0</v>
      </c>
      <c r="BG1415">
        <f>IF(OR('Main Data'!AI1415="Yes",'Main Data'!AL1415="Yes"),1,0)</f>
        <v>0</v>
      </c>
      <c r="BH1415">
        <f>IF('Main Data'!AJ1415="Yes",1,0)</f>
        <v>0</v>
      </c>
      <c r="BI1415">
        <f>IF('Main Data'!AK1415="Yes",1,0)</f>
        <v>0</v>
      </c>
      <c r="BJ1415">
        <f>IF('Main Data'!AM1415="Yes",1,0)</f>
        <v>0</v>
      </c>
      <c r="BK1415">
        <f>IF('Main Data'!AQ1415="Yes",1,0)</f>
        <v>0</v>
      </c>
      <c r="BL1415" s="21">
        <f t="shared" si="133"/>
        <v>1</v>
      </c>
      <c r="BM1415" s="21">
        <f t="shared" si="134"/>
        <v>0</v>
      </c>
      <c r="BN1415" s="21">
        <f t="shared" si="135"/>
        <v>0</v>
      </c>
      <c r="BO1415" s="21">
        <f t="shared" si="136"/>
        <v>0</v>
      </c>
      <c r="BP1415" s="21">
        <f t="shared" si="137"/>
        <v>0</v>
      </c>
    </row>
    <row r="1416" spans="1:68" x14ac:dyDescent="0.2">
      <c r="A1416">
        <v>1412</v>
      </c>
      <c r="B1416" s="33">
        <f>'Main Data'!C1416</f>
        <v>43415</v>
      </c>
      <c r="C1416">
        <f>'Main Data'!D1416</f>
        <v>427</v>
      </c>
      <c r="D1416" s="26">
        <f>'Main Data'!E1416</f>
        <v>60000</v>
      </c>
      <c r="E1416" s="26">
        <f>'Main Data'!F1416</f>
        <v>75000</v>
      </c>
      <c r="F1416" s="34">
        <f t="shared" si="132"/>
        <v>11.002099841204238</v>
      </c>
      <c r="G1416">
        <f>IF('Main Data'!H1416="AP",1,0)</f>
        <v>0</v>
      </c>
      <c r="H1416">
        <f>IF('Main Data'!H1416="Blancpain",1,0)</f>
        <v>0</v>
      </c>
      <c r="I1416">
        <f>IF('Main Data'!H1416="Breguet",1,0)</f>
        <v>0</v>
      </c>
      <c r="J1416">
        <f>IF('Main Data'!H1416="Breitling",1,0)</f>
        <v>0</v>
      </c>
      <c r="K1416">
        <f>IF('Main Data'!H1416="Cartier",1,0)</f>
        <v>0</v>
      </c>
      <c r="L1416">
        <f>IF('Main Data'!H1416="Gallet",1,0)</f>
        <v>0</v>
      </c>
      <c r="M1416">
        <f>IF('Main Data'!H1416="Girard Perregaux",1,0)</f>
        <v>0</v>
      </c>
      <c r="N1416">
        <f>IF('Main Data'!H1416="Gubelin",1,0)</f>
        <v>0</v>
      </c>
      <c r="O1416">
        <f>IF('Main Data'!H1416="Heuer",1,0)</f>
        <v>0</v>
      </c>
      <c r="P1416">
        <f>IF('Main Data'!H1416="IWC",1,0)</f>
        <v>0</v>
      </c>
      <c r="Q1416">
        <f>IF('Main Data'!H1416="JLC",1,0)</f>
        <v>0</v>
      </c>
      <c r="R1416">
        <f>IF('Main Data'!H1416="Longines",1,0)</f>
        <v>0</v>
      </c>
      <c r="S1416">
        <f>IF('Main Data'!H1416="Movado",1,0)</f>
        <v>0</v>
      </c>
      <c r="T1416">
        <f>IF('Main Data'!H1416="Omega",1,0)</f>
        <v>0</v>
      </c>
      <c r="U1416">
        <f>IF('Main Data'!H1416="Panerai",1,0)</f>
        <v>0</v>
      </c>
      <c r="V1416">
        <f>IF('Main Data'!H1416="Patek",1,0)</f>
        <v>1</v>
      </c>
      <c r="W1416">
        <f>IF('Main Data'!H1416="Rolex",1,0)</f>
        <v>0</v>
      </c>
      <c r="X1416">
        <f>IF('Main Data'!H1416="Tudor",1,0)</f>
        <v>0</v>
      </c>
      <c r="Y1416">
        <f>IF('Main Data'!H1416="Ulysse Nardin",1,0)</f>
        <v>0</v>
      </c>
      <c r="Z1416">
        <f>IF('Main Data'!H1416="Universal Geneve",1,0)</f>
        <v>0</v>
      </c>
      <c r="AA1416">
        <f>IF('Main Data'!H1416="Vacheron",1,0)</f>
        <v>0</v>
      </c>
      <c r="AB1416">
        <f>IF('Main Data'!H1416="Zenith",1,0)</f>
        <v>0</v>
      </c>
      <c r="AC1416">
        <f>IF('Main Data'!J1416="Stainless Steel",1,0)</f>
        <v>0</v>
      </c>
      <c r="AD1416">
        <f>IF('Main Data'!J1416="Two-tone",1,0)</f>
        <v>0</v>
      </c>
      <c r="AE1416">
        <f>IF(OR('Main Data'!J1416="YG 18K",'Main Data'!J1416="YG &lt;18K",'Main Data'!J1416="PG 18K",'Main Data'!J1416="PG &lt;18K",'Main Data'!J1416="WG 18K",'Main Data'!J1416="Mixes of 18K",'Main Data'!J1416="Mixes &lt;18K"),1,0)</f>
        <v>1</v>
      </c>
      <c r="AF1416">
        <f>IF('Main Data'!J1416="Platinum",1,0)</f>
        <v>0</v>
      </c>
      <c r="AG1416">
        <f>IF(OR('Main Data'!J1416="PVD",'Main Data'!J1416="Gold Plate",'Main Data'!J1416="Other"),1,0)</f>
        <v>0</v>
      </c>
      <c r="AH1416">
        <f>IF('Main Data'!N1416="Stainless Steel",1,0)</f>
        <v>0</v>
      </c>
      <c r="AI1416">
        <f>IF('Main Data'!N1416="Leather",1,0)</f>
        <v>1</v>
      </c>
      <c r="AJ1416">
        <f>IF('Main Data'!N1416="Two-tone",1,0)</f>
        <v>0</v>
      </c>
      <c r="AK1416">
        <f>IF(OR('Main Data'!N1416="YG 18K",'Main Data'!N1416="PG 18K",'Main Data'!N1416="WG 18K",'Main Data'!N1416="Mixes of 18K"),1,0)</f>
        <v>0</v>
      </c>
      <c r="AL1416">
        <f>IF(OR(,'Main Data'!N1416="PVD",'Main Data'!N1416="Gold plate"),1,0)</f>
        <v>0</v>
      </c>
      <c r="AM1416">
        <f>IF(OR('Main Data'!AV1416="Yes",'Main Data'!AW1416="Yes",'Main Data'!AU1416="Yes"),1,0)</f>
        <v>0</v>
      </c>
      <c r="AN1416">
        <f>IF(OR(ISTEXT('Main Data'!AX1416), ISTEXT('Main Data'!AY1416)),1,0)</f>
        <v>0</v>
      </c>
      <c r="AO1416">
        <f>IF('Main Data'!AZ1416="Yes",1,0)</f>
        <v>0</v>
      </c>
      <c r="AP1416">
        <f>IF('Main Data'!BA1416="Yes",1,0)</f>
        <v>0</v>
      </c>
      <c r="AQ1416">
        <f>IF('Main Data'!BD1416="Yes",1,0)</f>
        <v>0</v>
      </c>
      <c r="AR1416">
        <f>IF('Main Data'!BE1416="A",1,0)</f>
        <v>0</v>
      </c>
      <c r="AS1416">
        <f>IF('Main Data'!BE1416="AA",1,0)</f>
        <v>0</v>
      </c>
      <c r="AT1416">
        <f>IF('Main Data'!BE1416="AAA",1,0)</f>
        <v>0</v>
      </c>
      <c r="AU1416">
        <f>IF('Main Data'!BE1416="AAAA",1,0)</f>
        <v>1</v>
      </c>
      <c r="AV1416">
        <f>IF('Main Data'!P1416="Yes",1,0)</f>
        <v>0</v>
      </c>
      <c r="AW1416">
        <f>IF('Main Data'!AP1416="Yes",1,0)</f>
        <v>0</v>
      </c>
      <c r="AX1416">
        <f>IF(OR('Main Data'!V1416="Yes", 'Main Data'!W1416="Yes",'Main Data'!X1416="Yes"),1,0)</f>
        <v>0</v>
      </c>
      <c r="AY1416">
        <f>IF(OR('Main Data'!Y1416="Yes",'Main Data'!Z1416="Yes"),1,0)</f>
        <v>0</v>
      </c>
      <c r="AZ1416">
        <f>IF('Main Data'!AR1416="Yes",1,0)</f>
        <v>0</v>
      </c>
      <c r="BA1416">
        <f>IF('Main Data'!AS1416="Yes",1,0)</f>
        <v>0</v>
      </c>
      <c r="BB1416">
        <f>IF('Main Data'!AG1416="Yes",1,0)</f>
        <v>0</v>
      </c>
      <c r="BC1416">
        <f>IF('Main Data'!AB1416="Yes",1,0)</f>
        <v>0</v>
      </c>
      <c r="BD1416">
        <f>IF('Main Data'!AA1416="Yes",1,0)</f>
        <v>0</v>
      </c>
      <c r="BE1416">
        <f>IF('Main Data'!AC1416="Yes",1,0)</f>
        <v>0</v>
      </c>
      <c r="BF1416">
        <f>IF('Main Data'!AF1416="Yes",1,0)</f>
        <v>0</v>
      </c>
      <c r="BG1416">
        <f>IF(OR('Main Data'!AI1416="Yes",'Main Data'!AL1416="Yes"),1,0)</f>
        <v>1</v>
      </c>
      <c r="BH1416">
        <f>IF('Main Data'!AJ1416="Yes",1,0)</f>
        <v>0</v>
      </c>
      <c r="BI1416">
        <f>IF('Main Data'!AK1416="Yes",1,0)</f>
        <v>0</v>
      </c>
      <c r="BJ1416">
        <f>IF('Main Data'!AM1416="Yes",1,0)</f>
        <v>1</v>
      </c>
      <c r="BK1416">
        <f>IF('Main Data'!AQ1416="Yes",1,0)</f>
        <v>0</v>
      </c>
      <c r="BL1416" s="21">
        <f t="shared" si="133"/>
        <v>1</v>
      </c>
      <c r="BM1416" s="21">
        <f t="shared" si="134"/>
        <v>0</v>
      </c>
      <c r="BN1416" s="21">
        <f t="shared" si="135"/>
        <v>0</v>
      </c>
      <c r="BO1416" s="21">
        <f t="shared" si="136"/>
        <v>0</v>
      </c>
      <c r="BP1416" s="21">
        <f t="shared" si="137"/>
        <v>0</v>
      </c>
    </row>
    <row r="1417" spans="1:68" x14ac:dyDescent="0.2">
      <c r="A1417">
        <v>1413</v>
      </c>
      <c r="B1417" s="33">
        <f>'Main Data'!C1417</f>
        <v>43415</v>
      </c>
      <c r="C1417">
        <f>'Main Data'!D1417</f>
        <v>432</v>
      </c>
      <c r="D1417" s="26">
        <f>'Main Data'!E1417</f>
        <v>10000</v>
      </c>
      <c r="E1417" s="26">
        <f>'Main Data'!F1417</f>
        <v>12500</v>
      </c>
      <c r="F1417" s="34">
        <f t="shared" si="132"/>
        <v>9.2103403719761836</v>
      </c>
      <c r="G1417">
        <f>IF('Main Data'!H1417="AP",1,0)</f>
        <v>0</v>
      </c>
      <c r="H1417">
        <f>IF('Main Data'!H1417="Blancpain",1,0)</f>
        <v>0</v>
      </c>
      <c r="I1417">
        <f>IF('Main Data'!H1417="Breguet",1,0)</f>
        <v>0</v>
      </c>
      <c r="J1417">
        <f>IF('Main Data'!H1417="Breitling",1,0)</f>
        <v>0</v>
      </c>
      <c r="K1417">
        <f>IF('Main Data'!H1417="Cartier",1,0)</f>
        <v>0</v>
      </c>
      <c r="L1417">
        <f>IF('Main Data'!H1417="Gallet",1,0)</f>
        <v>0</v>
      </c>
      <c r="M1417">
        <f>IF('Main Data'!H1417="Girard Perregaux",1,0)</f>
        <v>0</v>
      </c>
      <c r="N1417">
        <f>IF('Main Data'!H1417="Gubelin",1,0)</f>
        <v>0</v>
      </c>
      <c r="O1417">
        <f>IF('Main Data'!H1417="Heuer",1,0)</f>
        <v>0</v>
      </c>
      <c r="P1417">
        <f>IF('Main Data'!H1417="IWC",1,0)</f>
        <v>0</v>
      </c>
      <c r="Q1417">
        <f>IF('Main Data'!H1417="JLC",1,0)</f>
        <v>0</v>
      </c>
      <c r="R1417">
        <f>IF('Main Data'!H1417="Longines",1,0)</f>
        <v>0</v>
      </c>
      <c r="S1417">
        <f>IF('Main Data'!H1417="Movado",1,0)</f>
        <v>0</v>
      </c>
      <c r="T1417">
        <f>IF('Main Data'!H1417="Omega",1,0)</f>
        <v>0</v>
      </c>
      <c r="U1417">
        <f>IF('Main Data'!H1417="Panerai",1,0)</f>
        <v>0</v>
      </c>
      <c r="V1417">
        <f>IF('Main Data'!H1417="Patek",1,0)</f>
        <v>0</v>
      </c>
      <c r="W1417">
        <f>IF('Main Data'!H1417="Rolex",1,0)</f>
        <v>1</v>
      </c>
      <c r="X1417">
        <f>IF('Main Data'!H1417="Tudor",1,0)</f>
        <v>0</v>
      </c>
      <c r="Y1417">
        <f>IF('Main Data'!H1417="Ulysse Nardin",1,0)</f>
        <v>0</v>
      </c>
      <c r="Z1417">
        <f>IF('Main Data'!H1417="Universal Geneve",1,0)</f>
        <v>0</v>
      </c>
      <c r="AA1417">
        <f>IF('Main Data'!H1417="Vacheron",1,0)</f>
        <v>0</v>
      </c>
      <c r="AB1417">
        <f>IF('Main Data'!H1417="Zenith",1,0)</f>
        <v>0</v>
      </c>
      <c r="AC1417">
        <f>IF('Main Data'!J1417="Stainless Steel",1,0)</f>
        <v>1</v>
      </c>
      <c r="AD1417">
        <f>IF('Main Data'!J1417="Two-tone",1,0)</f>
        <v>0</v>
      </c>
      <c r="AE1417">
        <f>IF(OR('Main Data'!J1417="YG 18K",'Main Data'!J1417="YG &lt;18K",'Main Data'!J1417="PG 18K",'Main Data'!J1417="PG &lt;18K",'Main Data'!J1417="WG 18K",'Main Data'!J1417="Mixes of 18K",'Main Data'!J1417="Mixes &lt;18K"),1,0)</f>
        <v>0</v>
      </c>
      <c r="AF1417">
        <f>IF('Main Data'!J1417="Platinum",1,0)</f>
        <v>0</v>
      </c>
      <c r="AG1417">
        <f>IF(OR('Main Data'!J1417="PVD",'Main Data'!J1417="Gold Plate",'Main Data'!J1417="Other"),1,0)</f>
        <v>0</v>
      </c>
      <c r="AH1417">
        <f>IF('Main Data'!N1417="Stainless Steel",1,0)</f>
        <v>0</v>
      </c>
      <c r="AI1417">
        <f>IF('Main Data'!N1417="Leather",1,0)</f>
        <v>1</v>
      </c>
      <c r="AJ1417">
        <f>IF('Main Data'!N1417="Two-tone",1,0)</f>
        <v>0</v>
      </c>
      <c r="AK1417">
        <f>IF(OR('Main Data'!N1417="YG 18K",'Main Data'!N1417="PG 18K",'Main Data'!N1417="WG 18K",'Main Data'!N1417="Mixes of 18K"),1,0)</f>
        <v>0</v>
      </c>
      <c r="AL1417">
        <f>IF(OR(,'Main Data'!N1417="PVD",'Main Data'!N1417="Gold plate"),1,0)</f>
        <v>0</v>
      </c>
      <c r="AM1417">
        <f>IF(OR('Main Data'!AV1417="Yes",'Main Data'!AW1417="Yes",'Main Data'!AU1417="Yes"),1,0)</f>
        <v>0</v>
      </c>
      <c r="AN1417">
        <f>IF(OR(ISTEXT('Main Data'!AX1417), ISTEXT('Main Data'!AY1417)),1,0)</f>
        <v>0</v>
      </c>
      <c r="AO1417">
        <f>IF('Main Data'!AZ1417="Yes",1,0)</f>
        <v>0</v>
      </c>
      <c r="AP1417">
        <f>IF('Main Data'!BA1417="Yes",1,0)</f>
        <v>0</v>
      </c>
      <c r="AQ1417">
        <f>IF('Main Data'!BD1417="Yes",1,0)</f>
        <v>0</v>
      </c>
      <c r="AR1417">
        <f>IF('Main Data'!BE1417="A",1,0)</f>
        <v>0</v>
      </c>
      <c r="AS1417">
        <f>IF('Main Data'!BE1417="AA",1,0)</f>
        <v>0</v>
      </c>
      <c r="AT1417">
        <f>IF('Main Data'!BE1417="AAA",1,0)</f>
        <v>1</v>
      </c>
      <c r="AU1417">
        <f>IF('Main Data'!BE1417="AAAA",1,0)</f>
        <v>0</v>
      </c>
      <c r="AV1417">
        <f>IF('Main Data'!P1417="Yes",1,0)</f>
        <v>1</v>
      </c>
      <c r="AW1417">
        <f>IF('Main Data'!AP1417="Yes",1,0)</f>
        <v>0</v>
      </c>
      <c r="AX1417">
        <f>IF(OR('Main Data'!V1417="Yes", 'Main Data'!W1417="Yes",'Main Data'!X1417="Yes"),1,0)</f>
        <v>0</v>
      </c>
      <c r="AY1417">
        <f>IF(OR('Main Data'!Y1417="Yes",'Main Data'!Z1417="Yes"),1,0)</f>
        <v>0</v>
      </c>
      <c r="AZ1417">
        <f>IF('Main Data'!AR1417="Yes",1,0)</f>
        <v>0</v>
      </c>
      <c r="BA1417">
        <f>IF('Main Data'!AS1417="Yes",1,0)</f>
        <v>0</v>
      </c>
      <c r="BB1417">
        <f>IF('Main Data'!AG1417="Yes",1,0)</f>
        <v>0</v>
      </c>
      <c r="BC1417">
        <f>IF('Main Data'!AB1417="Yes",1,0)</f>
        <v>0</v>
      </c>
      <c r="BD1417">
        <f>IF('Main Data'!AA1417="Yes",1,0)</f>
        <v>1</v>
      </c>
      <c r="BE1417">
        <f>IF('Main Data'!AC1417="Yes",1,0)</f>
        <v>0</v>
      </c>
      <c r="BF1417">
        <f>IF('Main Data'!AF1417="Yes",1,0)</f>
        <v>0</v>
      </c>
      <c r="BG1417">
        <f>IF(OR('Main Data'!AI1417="Yes",'Main Data'!AL1417="Yes"),1,0)</f>
        <v>0</v>
      </c>
      <c r="BH1417">
        <f>IF('Main Data'!AJ1417="Yes",1,0)</f>
        <v>0</v>
      </c>
      <c r="BI1417">
        <f>IF('Main Data'!AK1417="Yes",1,0)</f>
        <v>0</v>
      </c>
      <c r="BJ1417">
        <f>IF('Main Data'!AM1417="Yes",1,0)</f>
        <v>0</v>
      </c>
      <c r="BK1417">
        <f>IF('Main Data'!AQ1417="Yes",1,0)</f>
        <v>0</v>
      </c>
      <c r="BL1417" s="21">
        <f t="shared" si="133"/>
        <v>1</v>
      </c>
      <c r="BM1417" s="21">
        <f t="shared" si="134"/>
        <v>0</v>
      </c>
      <c r="BN1417" s="21">
        <f t="shared" si="135"/>
        <v>0</v>
      </c>
      <c r="BO1417" s="21">
        <f t="shared" si="136"/>
        <v>0</v>
      </c>
      <c r="BP1417" s="21">
        <f t="shared" si="137"/>
        <v>0</v>
      </c>
    </row>
    <row r="1418" spans="1:68" x14ac:dyDescent="0.2">
      <c r="A1418">
        <v>1414</v>
      </c>
      <c r="B1418" s="33">
        <f>'Main Data'!C1418</f>
        <v>43415</v>
      </c>
      <c r="C1418">
        <f>'Main Data'!D1418</f>
        <v>433</v>
      </c>
      <c r="D1418" s="26">
        <f>'Main Data'!E1418</f>
        <v>4900</v>
      </c>
      <c r="E1418" s="26">
        <f>'Main Data'!F1418</f>
        <v>6125</v>
      </c>
      <c r="F1418" s="34">
        <f t="shared" si="132"/>
        <v>8.4969904840987187</v>
      </c>
      <c r="G1418">
        <f>IF('Main Data'!H1418="AP",1,0)</f>
        <v>0</v>
      </c>
      <c r="H1418">
        <f>IF('Main Data'!H1418="Blancpain",1,0)</f>
        <v>0</v>
      </c>
      <c r="I1418">
        <f>IF('Main Data'!H1418="Breguet",1,0)</f>
        <v>0</v>
      </c>
      <c r="J1418">
        <f>IF('Main Data'!H1418="Breitling",1,0)</f>
        <v>0</v>
      </c>
      <c r="K1418">
        <f>IF('Main Data'!H1418="Cartier",1,0)</f>
        <v>0</v>
      </c>
      <c r="L1418">
        <f>IF('Main Data'!H1418="Gallet",1,0)</f>
        <v>0</v>
      </c>
      <c r="M1418">
        <f>IF('Main Data'!H1418="Girard Perregaux",1,0)</f>
        <v>0</v>
      </c>
      <c r="N1418">
        <f>IF('Main Data'!H1418="Gubelin",1,0)</f>
        <v>0</v>
      </c>
      <c r="O1418">
        <f>IF('Main Data'!H1418="Heuer",1,0)</f>
        <v>0</v>
      </c>
      <c r="P1418">
        <f>IF('Main Data'!H1418="IWC",1,0)</f>
        <v>0</v>
      </c>
      <c r="Q1418">
        <f>IF('Main Data'!H1418="JLC",1,0)</f>
        <v>0</v>
      </c>
      <c r="R1418">
        <f>IF('Main Data'!H1418="Longines",1,0)</f>
        <v>0</v>
      </c>
      <c r="S1418">
        <f>IF('Main Data'!H1418="Movado",1,0)</f>
        <v>0</v>
      </c>
      <c r="T1418">
        <f>IF('Main Data'!H1418="Omega",1,0)</f>
        <v>0</v>
      </c>
      <c r="U1418">
        <f>IF('Main Data'!H1418="Panerai",1,0)</f>
        <v>0</v>
      </c>
      <c r="V1418">
        <f>IF('Main Data'!H1418="Patek",1,0)</f>
        <v>0</v>
      </c>
      <c r="W1418">
        <f>IF('Main Data'!H1418="Rolex",1,0)</f>
        <v>1</v>
      </c>
      <c r="X1418">
        <f>IF('Main Data'!H1418="Tudor",1,0)</f>
        <v>0</v>
      </c>
      <c r="Y1418">
        <f>IF('Main Data'!H1418="Ulysse Nardin",1,0)</f>
        <v>0</v>
      </c>
      <c r="Z1418">
        <f>IF('Main Data'!H1418="Universal Geneve",1,0)</f>
        <v>0</v>
      </c>
      <c r="AA1418">
        <f>IF('Main Data'!H1418="Vacheron",1,0)</f>
        <v>0</v>
      </c>
      <c r="AB1418">
        <f>IF('Main Data'!H1418="Zenith",1,0)</f>
        <v>0</v>
      </c>
      <c r="AC1418">
        <f>IF('Main Data'!J1418="Stainless Steel",1,0)</f>
        <v>0</v>
      </c>
      <c r="AD1418">
        <f>IF('Main Data'!J1418="Two-tone",1,0)</f>
        <v>1</v>
      </c>
      <c r="AE1418">
        <f>IF(OR('Main Data'!J1418="YG 18K",'Main Data'!J1418="YG &lt;18K",'Main Data'!J1418="PG 18K",'Main Data'!J1418="PG &lt;18K",'Main Data'!J1418="WG 18K",'Main Data'!J1418="Mixes of 18K",'Main Data'!J1418="Mixes &lt;18K"),1,0)</f>
        <v>0</v>
      </c>
      <c r="AF1418">
        <f>IF('Main Data'!J1418="Platinum",1,0)</f>
        <v>0</v>
      </c>
      <c r="AG1418">
        <f>IF(OR('Main Data'!J1418="PVD",'Main Data'!J1418="Gold Plate",'Main Data'!J1418="Other"),1,0)</f>
        <v>0</v>
      </c>
      <c r="AH1418">
        <f>IF('Main Data'!N1418="Stainless Steel",1,0)</f>
        <v>0</v>
      </c>
      <c r="AI1418">
        <f>IF('Main Data'!N1418="Leather",1,0)</f>
        <v>0</v>
      </c>
      <c r="AJ1418">
        <f>IF('Main Data'!N1418="Two-tone",1,0)</f>
        <v>1</v>
      </c>
      <c r="AK1418">
        <f>IF(OR('Main Data'!N1418="YG 18K",'Main Data'!N1418="PG 18K",'Main Data'!N1418="WG 18K",'Main Data'!N1418="Mixes of 18K"),1,0)</f>
        <v>0</v>
      </c>
      <c r="AL1418">
        <f>IF(OR(,'Main Data'!N1418="PVD",'Main Data'!N1418="Gold plate"),1,0)</f>
        <v>0</v>
      </c>
      <c r="AM1418">
        <f>IF(OR('Main Data'!AV1418="Yes",'Main Data'!AW1418="Yes",'Main Data'!AU1418="Yes"),1,0)</f>
        <v>0</v>
      </c>
      <c r="AN1418">
        <f>IF(OR(ISTEXT('Main Data'!AX1418), ISTEXT('Main Data'!AY1418)),1,0)</f>
        <v>0</v>
      </c>
      <c r="AO1418">
        <f>IF('Main Data'!AZ1418="Yes",1,0)</f>
        <v>0</v>
      </c>
      <c r="AP1418">
        <f>IF('Main Data'!BA1418="Yes",1,0)</f>
        <v>0</v>
      </c>
      <c r="AQ1418">
        <f>IF('Main Data'!BD1418="Yes",1,0)</f>
        <v>0</v>
      </c>
      <c r="AR1418">
        <f>IF('Main Data'!BE1418="A",1,0)</f>
        <v>0</v>
      </c>
      <c r="AS1418">
        <f>IF('Main Data'!BE1418="AA",1,0)</f>
        <v>0</v>
      </c>
      <c r="AT1418">
        <f>IF('Main Data'!BE1418="AAA",1,0)</f>
        <v>1</v>
      </c>
      <c r="AU1418">
        <f>IF('Main Data'!BE1418="AAAA",1,0)</f>
        <v>0</v>
      </c>
      <c r="AV1418">
        <f>IF('Main Data'!P1418="Yes",1,0)</f>
        <v>0</v>
      </c>
      <c r="AW1418">
        <f>IF('Main Data'!AP1418="Yes",1,0)</f>
        <v>0</v>
      </c>
      <c r="AX1418">
        <f>IF(OR('Main Data'!V1418="Yes", 'Main Data'!W1418="Yes",'Main Data'!X1418="Yes"),1,0)</f>
        <v>1</v>
      </c>
      <c r="AY1418">
        <f>IF(OR('Main Data'!Y1418="Yes",'Main Data'!Z1418="Yes"),1,0)</f>
        <v>0</v>
      </c>
      <c r="AZ1418">
        <f>IF('Main Data'!AR1418="Yes",1,0)</f>
        <v>0</v>
      </c>
      <c r="BA1418">
        <f>IF('Main Data'!AS1418="Yes",1,0)</f>
        <v>0</v>
      </c>
      <c r="BB1418">
        <f>IF('Main Data'!AG1418="Yes",1,0)</f>
        <v>0</v>
      </c>
      <c r="BC1418">
        <f>IF('Main Data'!AB1418="Yes",1,0)</f>
        <v>0</v>
      </c>
      <c r="BD1418">
        <f>IF('Main Data'!AA1418="Yes",1,0)</f>
        <v>0</v>
      </c>
      <c r="BE1418">
        <f>IF('Main Data'!AC1418="Yes",1,0)</f>
        <v>1</v>
      </c>
      <c r="BF1418">
        <f>IF('Main Data'!AF1418="Yes",1,0)</f>
        <v>0</v>
      </c>
      <c r="BG1418">
        <f>IF(OR('Main Data'!AI1418="Yes",'Main Data'!AL1418="Yes"),1,0)</f>
        <v>0</v>
      </c>
      <c r="BH1418">
        <f>IF('Main Data'!AJ1418="Yes",1,0)</f>
        <v>0</v>
      </c>
      <c r="BI1418">
        <f>IF('Main Data'!AK1418="Yes",1,0)</f>
        <v>0</v>
      </c>
      <c r="BJ1418">
        <f>IF('Main Data'!AM1418="Yes",1,0)</f>
        <v>0</v>
      </c>
      <c r="BK1418">
        <f>IF('Main Data'!AQ1418="Yes",1,0)</f>
        <v>0</v>
      </c>
      <c r="BL1418" s="21">
        <f t="shared" si="133"/>
        <v>1</v>
      </c>
      <c r="BM1418" s="21">
        <f t="shared" si="134"/>
        <v>0</v>
      </c>
      <c r="BN1418" s="21">
        <f t="shared" si="135"/>
        <v>0</v>
      </c>
      <c r="BO1418" s="21">
        <f t="shared" si="136"/>
        <v>0</v>
      </c>
      <c r="BP1418" s="21">
        <f t="shared" si="137"/>
        <v>0</v>
      </c>
    </row>
    <row r="1419" spans="1:68" x14ac:dyDescent="0.2">
      <c r="A1419">
        <v>1415</v>
      </c>
      <c r="B1419" s="33">
        <f>'Main Data'!C1419</f>
        <v>43415</v>
      </c>
      <c r="C1419">
        <f>'Main Data'!D1419</f>
        <v>434</v>
      </c>
      <c r="D1419" s="26">
        <f>'Main Data'!E1419</f>
        <v>20000</v>
      </c>
      <c r="E1419" s="26">
        <f>'Main Data'!F1419</f>
        <v>25000</v>
      </c>
      <c r="F1419" s="34">
        <f t="shared" si="132"/>
        <v>9.9034875525361272</v>
      </c>
      <c r="G1419">
        <f>IF('Main Data'!H1419="AP",1,0)</f>
        <v>0</v>
      </c>
      <c r="H1419">
        <f>IF('Main Data'!H1419="Blancpain",1,0)</f>
        <v>0</v>
      </c>
      <c r="I1419">
        <f>IF('Main Data'!H1419="Breguet",1,0)</f>
        <v>0</v>
      </c>
      <c r="J1419">
        <f>IF('Main Data'!H1419="Breitling",1,0)</f>
        <v>0</v>
      </c>
      <c r="K1419">
        <f>IF('Main Data'!H1419="Cartier",1,0)</f>
        <v>0</v>
      </c>
      <c r="L1419">
        <f>IF('Main Data'!H1419="Gallet",1,0)</f>
        <v>0</v>
      </c>
      <c r="M1419">
        <f>IF('Main Data'!H1419="Girard Perregaux",1,0)</f>
        <v>0</v>
      </c>
      <c r="N1419">
        <f>IF('Main Data'!H1419="Gubelin",1,0)</f>
        <v>0</v>
      </c>
      <c r="O1419">
        <f>IF('Main Data'!H1419="Heuer",1,0)</f>
        <v>0</v>
      </c>
      <c r="P1419">
        <f>IF('Main Data'!H1419="IWC",1,0)</f>
        <v>0</v>
      </c>
      <c r="Q1419">
        <f>IF('Main Data'!H1419="JLC",1,0)</f>
        <v>0</v>
      </c>
      <c r="R1419">
        <f>IF('Main Data'!H1419="Longines",1,0)</f>
        <v>0</v>
      </c>
      <c r="S1419">
        <f>IF('Main Data'!H1419="Movado",1,0)</f>
        <v>0</v>
      </c>
      <c r="T1419">
        <f>IF('Main Data'!H1419="Omega",1,0)</f>
        <v>0</v>
      </c>
      <c r="U1419">
        <f>IF('Main Data'!H1419="Panerai",1,0)</f>
        <v>0</v>
      </c>
      <c r="V1419">
        <f>IF('Main Data'!H1419="Patek",1,0)</f>
        <v>0</v>
      </c>
      <c r="W1419">
        <f>IF('Main Data'!H1419="Rolex",1,0)</f>
        <v>1</v>
      </c>
      <c r="X1419">
        <f>IF('Main Data'!H1419="Tudor",1,0)</f>
        <v>0</v>
      </c>
      <c r="Y1419">
        <f>IF('Main Data'!H1419="Ulysse Nardin",1,0)</f>
        <v>0</v>
      </c>
      <c r="Z1419">
        <f>IF('Main Data'!H1419="Universal Geneve",1,0)</f>
        <v>0</v>
      </c>
      <c r="AA1419">
        <f>IF('Main Data'!H1419="Vacheron",1,0)</f>
        <v>0</v>
      </c>
      <c r="AB1419">
        <f>IF('Main Data'!H1419="Zenith",1,0)</f>
        <v>0</v>
      </c>
      <c r="AC1419">
        <f>IF('Main Data'!J1419="Stainless Steel",1,0)</f>
        <v>1</v>
      </c>
      <c r="AD1419">
        <f>IF('Main Data'!J1419="Two-tone",1,0)</f>
        <v>0</v>
      </c>
      <c r="AE1419">
        <f>IF(OR('Main Data'!J1419="YG 18K",'Main Data'!J1419="YG &lt;18K",'Main Data'!J1419="PG 18K",'Main Data'!J1419="PG &lt;18K",'Main Data'!J1419="WG 18K",'Main Data'!J1419="Mixes of 18K",'Main Data'!J1419="Mixes &lt;18K"),1,0)</f>
        <v>0</v>
      </c>
      <c r="AF1419">
        <f>IF('Main Data'!J1419="Platinum",1,0)</f>
        <v>0</v>
      </c>
      <c r="AG1419">
        <f>IF(OR('Main Data'!J1419="PVD",'Main Data'!J1419="Gold Plate",'Main Data'!J1419="Other"),1,0)</f>
        <v>0</v>
      </c>
      <c r="AH1419">
        <f>IF('Main Data'!N1419="Stainless Steel",1,0)</f>
        <v>1</v>
      </c>
      <c r="AI1419">
        <f>IF('Main Data'!N1419="Leather",1,0)</f>
        <v>0</v>
      </c>
      <c r="AJ1419">
        <f>IF('Main Data'!N1419="Two-tone",1,0)</f>
        <v>0</v>
      </c>
      <c r="AK1419">
        <f>IF(OR('Main Data'!N1419="YG 18K",'Main Data'!N1419="PG 18K",'Main Data'!N1419="WG 18K",'Main Data'!N1419="Mixes of 18K"),1,0)</f>
        <v>0</v>
      </c>
      <c r="AL1419">
        <f>IF(OR(,'Main Data'!N1419="PVD",'Main Data'!N1419="Gold plate"),1,0)</f>
        <v>0</v>
      </c>
      <c r="AM1419">
        <f>IF(OR('Main Data'!AV1419="Yes",'Main Data'!AW1419="Yes",'Main Data'!AU1419="Yes"),1,0)</f>
        <v>0</v>
      </c>
      <c r="AN1419">
        <f>IF(OR(ISTEXT('Main Data'!AX1419), ISTEXT('Main Data'!AY1419)),1,0)</f>
        <v>0</v>
      </c>
      <c r="AO1419">
        <f>IF('Main Data'!AZ1419="Yes",1,0)</f>
        <v>0</v>
      </c>
      <c r="AP1419">
        <f>IF('Main Data'!BA1419="Yes",1,0)</f>
        <v>0</v>
      </c>
      <c r="AQ1419">
        <f>IF('Main Data'!BD1419="Yes",1,0)</f>
        <v>0</v>
      </c>
      <c r="AR1419">
        <f>IF('Main Data'!BE1419="A",1,0)</f>
        <v>0</v>
      </c>
      <c r="AS1419">
        <f>IF('Main Data'!BE1419="AA",1,0)</f>
        <v>0</v>
      </c>
      <c r="AT1419">
        <f>IF('Main Data'!BE1419="AAA",1,0)</f>
        <v>0</v>
      </c>
      <c r="AU1419">
        <f>IF('Main Data'!BE1419="AAAA",1,0)</f>
        <v>1</v>
      </c>
      <c r="AV1419">
        <f>IF('Main Data'!P1419="Yes",1,0)</f>
        <v>0</v>
      </c>
      <c r="AW1419">
        <f>IF('Main Data'!AP1419="Yes",1,0)</f>
        <v>0</v>
      </c>
      <c r="AX1419">
        <f>IF(OR('Main Data'!V1419="Yes", 'Main Data'!W1419="Yes",'Main Data'!X1419="Yes"),1,0)</f>
        <v>1</v>
      </c>
      <c r="AY1419">
        <f>IF(OR('Main Data'!Y1419="Yes",'Main Data'!Z1419="Yes"),1,0)</f>
        <v>0</v>
      </c>
      <c r="AZ1419">
        <f>IF('Main Data'!AR1419="Yes",1,0)</f>
        <v>0</v>
      </c>
      <c r="BA1419">
        <f>IF('Main Data'!AS1419="Yes",1,0)</f>
        <v>0</v>
      </c>
      <c r="BB1419">
        <f>IF('Main Data'!AG1419="Yes",1,0)</f>
        <v>0</v>
      </c>
      <c r="BC1419">
        <f>IF('Main Data'!AB1419="Yes",1,0)</f>
        <v>0</v>
      </c>
      <c r="BD1419">
        <f>IF('Main Data'!AA1419="Yes",1,0)</f>
        <v>0</v>
      </c>
      <c r="BE1419">
        <f>IF('Main Data'!AC1419="Yes",1,0)</f>
        <v>1</v>
      </c>
      <c r="BF1419">
        <f>IF('Main Data'!AF1419="Yes",1,0)</f>
        <v>0</v>
      </c>
      <c r="BG1419">
        <f>IF(OR('Main Data'!AI1419="Yes",'Main Data'!AL1419="Yes"),1,0)</f>
        <v>0</v>
      </c>
      <c r="BH1419">
        <f>IF('Main Data'!AJ1419="Yes",1,0)</f>
        <v>0</v>
      </c>
      <c r="BI1419">
        <f>IF('Main Data'!AK1419="Yes",1,0)</f>
        <v>0</v>
      </c>
      <c r="BJ1419">
        <f>IF('Main Data'!AM1419="Yes",1,0)</f>
        <v>0</v>
      </c>
      <c r="BK1419">
        <f>IF('Main Data'!AQ1419="Yes",1,0)</f>
        <v>0</v>
      </c>
      <c r="BL1419" s="21">
        <f t="shared" si="133"/>
        <v>1</v>
      </c>
      <c r="BM1419" s="21">
        <f t="shared" si="134"/>
        <v>0</v>
      </c>
      <c r="BN1419" s="21">
        <f t="shared" si="135"/>
        <v>0</v>
      </c>
      <c r="BO1419" s="21">
        <f t="shared" si="136"/>
        <v>0</v>
      </c>
      <c r="BP1419" s="21">
        <f t="shared" si="137"/>
        <v>0</v>
      </c>
    </row>
    <row r="1420" spans="1:68" x14ac:dyDescent="0.2">
      <c r="A1420">
        <v>1416</v>
      </c>
      <c r="B1420" s="33">
        <f>'Main Data'!C1420</f>
        <v>43415</v>
      </c>
      <c r="C1420">
        <f>'Main Data'!D1420</f>
        <v>436</v>
      </c>
      <c r="D1420" s="26">
        <f>'Main Data'!E1420</f>
        <v>87000</v>
      </c>
      <c r="E1420" s="26">
        <f>'Main Data'!F1420</f>
        <v>108750</v>
      </c>
      <c r="F1420" s="34">
        <f t="shared" si="132"/>
        <v>11.373663397636721</v>
      </c>
      <c r="G1420">
        <f>IF('Main Data'!H1420="AP",1,0)</f>
        <v>0</v>
      </c>
      <c r="H1420">
        <f>IF('Main Data'!H1420="Blancpain",1,0)</f>
        <v>0</v>
      </c>
      <c r="I1420">
        <f>IF('Main Data'!H1420="Breguet",1,0)</f>
        <v>0</v>
      </c>
      <c r="J1420">
        <f>IF('Main Data'!H1420="Breitling",1,0)</f>
        <v>0</v>
      </c>
      <c r="K1420">
        <f>IF('Main Data'!H1420="Cartier",1,0)</f>
        <v>0</v>
      </c>
      <c r="L1420">
        <f>IF('Main Data'!H1420="Gallet",1,0)</f>
        <v>0</v>
      </c>
      <c r="M1420">
        <f>IF('Main Data'!H1420="Girard Perregaux",1,0)</f>
        <v>0</v>
      </c>
      <c r="N1420">
        <f>IF('Main Data'!H1420="Gubelin",1,0)</f>
        <v>0</v>
      </c>
      <c r="O1420">
        <f>IF('Main Data'!H1420="Heuer",1,0)</f>
        <v>0</v>
      </c>
      <c r="P1420">
        <f>IF('Main Data'!H1420="IWC",1,0)</f>
        <v>0</v>
      </c>
      <c r="Q1420">
        <f>IF('Main Data'!H1420="JLC",1,0)</f>
        <v>0</v>
      </c>
      <c r="R1420">
        <f>IF('Main Data'!H1420="Longines",1,0)</f>
        <v>0</v>
      </c>
      <c r="S1420">
        <f>IF('Main Data'!H1420="Movado",1,0)</f>
        <v>0</v>
      </c>
      <c r="T1420">
        <f>IF('Main Data'!H1420="Omega",1,0)</f>
        <v>0</v>
      </c>
      <c r="U1420">
        <f>IF('Main Data'!H1420="Panerai",1,0)</f>
        <v>0</v>
      </c>
      <c r="V1420">
        <f>IF('Main Data'!H1420="Patek",1,0)</f>
        <v>0</v>
      </c>
      <c r="W1420">
        <f>IF('Main Data'!H1420="Rolex",1,0)</f>
        <v>1</v>
      </c>
      <c r="X1420">
        <f>IF('Main Data'!H1420="Tudor",1,0)</f>
        <v>0</v>
      </c>
      <c r="Y1420">
        <f>IF('Main Data'!H1420="Ulysse Nardin",1,0)</f>
        <v>0</v>
      </c>
      <c r="Z1420">
        <f>IF('Main Data'!H1420="Universal Geneve",1,0)</f>
        <v>0</v>
      </c>
      <c r="AA1420">
        <f>IF('Main Data'!H1420="Vacheron",1,0)</f>
        <v>0</v>
      </c>
      <c r="AB1420">
        <f>IF('Main Data'!H1420="Zenith",1,0)</f>
        <v>0</v>
      </c>
      <c r="AC1420">
        <f>IF('Main Data'!J1420="Stainless Steel",1,0)</f>
        <v>1</v>
      </c>
      <c r="AD1420">
        <f>IF('Main Data'!J1420="Two-tone",1,0)</f>
        <v>0</v>
      </c>
      <c r="AE1420">
        <f>IF(OR('Main Data'!J1420="YG 18K",'Main Data'!J1420="YG &lt;18K",'Main Data'!J1420="PG 18K",'Main Data'!J1420="PG &lt;18K",'Main Data'!J1420="WG 18K",'Main Data'!J1420="Mixes of 18K",'Main Data'!J1420="Mixes &lt;18K"),1,0)</f>
        <v>0</v>
      </c>
      <c r="AF1420">
        <f>IF('Main Data'!J1420="Platinum",1,0)</f>
        <v>0</v>
      </c>
      <c r="AG1420">
        <f>IF(OR('Main Data'!J1420="PVD",'Main Data'!J1420="Gold Plate",'Main Data'!J1420="Other"),1,0)</f>
        <v>0</v>
      </c>
      <c r="AH1420">
        <f>IF('Main Data'!N1420="Stainless Steel",1,0)</f>
        <v>0</v>
      </c>
      <c r="AI1420">
        <f>IF('Main Data'!N1420="Leather",1,0)</f>
        <v>1</v>
      </c>
      <c r="AJ1420">
        <f>IF('Main Data'!N1420="Two-tone",1,0)</f>
        <v>0</v>
      </c>
      <c r="AK1420">
        <f>IF(OR('Main Data'!N1420="YG 18K",'Main Data'!N1420="PG 18K",'Main Data'!N1420="WG 18K",'Main Data'!N1420="Mixes of 18K"),1,0)</f>
        <v>0</v>
      </c>
      <c r="AL1420">
        <f>IF(OR(,'Main Data'!N1420="PVD",'Main Data'!N1420="Gold plate"),1,0)</f>
        <v>0</v>
      </c>
      <c r="AM1420">
        <f>IF(OR('Main Data'!AV1420="Yes",'Main Data'!AW1420="Yes",'Main Data'!AU1420="Yes"),1,0)</f>
        <v>0</v>
      </c>
      <c r="AN1420">
        <f>IF(OR(ISTEXT('Main Data'!AX1420), ISTEXT('Main Data'!AY1420)),1,0)</f>
        <v>0</v>
      </c>
      <c r="AO1420">
        <f>IF('Main Data'!AZ1420="Yes",1,0)</f>
        <v>0</v>
      </c>
      <c r="AP1420">
        <f>IF('Main Data'!BA1420="Yes",1,0)</f>
        <v>0</v>
      </c>
      <c r="AQ1420">
        <f>IF('Main Data'!BD1420="Yes",1,0)</f>
        <v>0</v>
      </c>
      <c r="AR1420">
        <f>IF('Main Data'!BE1420="A",1,0)</f>
        <v>0</v>
      </c>
      <c r="AS1420">
        <f>IF('Main Data'!BE1420="AA",1,0)</f>
        <v>0</v>
      </c>
      <c r="AT1420">
        <f>IF('Main Data'!BE1420="AAA",1,0)</f>
        <v>1</v>
      </c>
      <c r="AU1420">
        <f>IF('Main Data'!BE1420="AAAA",1,0)</f>
        <v>0</v>
      </c>
      <c r="AV1420">
        <f>IF('Main Data'!P1420="Yes",1,0)</f>
        <v>0</v>
      </c>
      <c r="AW1420">
        <f>IF('Main Data'!AP1420="Yes",1,0)</f>
        <v>0</v>
      </c>
      <c r="AX1420">
        <f>IF(OR('Main Data'!V1420="Yes", 'Main Data'!W1420="Yes",'Main Data'!X1420="Yes"),1,0)</f>
        <v>0</v>
      </c>
      <c r="AY1420">
        <f>IF(OR('Main Data'!Y1420="Yes",'Main Data'!Z1420="Yes"),1,0)</f>
        <v>0</v>
      </c>
      <c r="AZ1420">
        <f>IF('Main Data'!AR1420="Yes",1,0)</f>
        <v>0</v>
      </c>
      <c r="BA1420">
        <f>IF('Main Data'!AS1420="Yes",1,0)</f>
        <v>0</v>
      </c>
      <c r="BB1420">
        <f>IF('Main Data'!AG1420="Yes",1,0)</f>
        <v>0</v>
      </c>
      <c r="BC1420">
        <f>IF('Main Data'!AB1420="Yes",1,0)</f>
        <v>0</v>
      </c>
      <c r="BD1420">
        <f>IF('Main Data'!AA1420="Yes",1,0)</f>
        <v>0</v>
      </c>
      <c r="BE1420">
        <f>IF('Main Data'!AC1420="Yes",1,0)</f>
        <v>0</v>
      </c>
      <c r="BF1420">
        <f>IF('Main Data'!AF1420="Yes",1,0)</f>
        <v>0</v>
      </c>
      <c r="BG1420">
        <f>IF(OR('Main Data'!AI1420="Yes",'Main Data'!AL1420="Yes"),1,0)</f>
        <v>1</v>
      </c>
      <c r="BH1420">
        <f>IF('Main Data'!AJ1420="Yes",1,0)</f>
        <v>0</v>
      </c>
      <c r="BI1420">
        <f>IF('Main Data'!AK1420="Yes",1,0)</f>
        <v>0</v>
      </c>
      <c r="BJ1420">
        <f>IF('Main Data'!AM1420="Yes",1,0)</f>
        <v>0</v>
      </c>
      <c r="BK1420">
        <f>IF('Main Data'!AQ1420="Yes",1,0)</f>
        <v>0</v>
      </c>
      <c r="BL1420" s="21">
        <f t="shared" si="133"/>
        <v>1</v>
      </c>
      <c r="BM1420" s="21">
        <f t="shared" si="134"/>
        <v>0</v>
      </c>
      <c r="BN1420" s="21">
        <f t="shared" si="135"/>
        <v>0</v>
      </c>
      <c r="BO1420" s="21">
        <f t="shared" si="136"/>
        <v>0</v>
      </c>
      <c r="BP1420" s="21">
        <f t="shared" si="137"/>
        <v>0</v>
      </c>
    </row>
    <row r="1421" spans="1:68" x14ac:dyDescent="0.2">
      <c r="A1421">
        <v>1417</v>
      </c>
      <c r="B1421" s="33">
        <f>'Main Data'!C1421</f>
        <v>43415</v>
      </c>
      <c r="C1421">
        <f>'Main Data'!D1421</f>
        <v>438</v>
      </c>
      <c r="D1421" s="26">
        <f>'Main Data'!E1421</f>
        <v>7000</v>
      </c>
      <c r="E1421" s="26">
        <f>'Main Data'!F1421</f>
        <v>8750</v>
      </c>
      <c r="F1421" s="34">
        <f t="shared" si="132"/>
        <v>8.8536654280374503</v>
      </c>
      <c r="G1421">
        <f>IF('Main Data'!H1421="AP",1,0)</f>
        <v>0</v>
      </c>
      <c r="H1421">
        <f>IF('Main Data'!H1421="Blancpain",1,0)</f>
        <v>0</v>
      </c>
      <c r="I1421">
        <f>IF('Main Data'!H1421="Breguet",1,0)</f>
        <v>0</v>
      </c>
      <c r="J1421">
        <f>IF('Main Data'!H1421="Breitling",1,0)</f>
        <v>0</v>
      </c>
      <c r="K1421">
        <f>IF('Main Data'!H1421="Cartier",1,0)</f>
        <v>0</v>
      </c>
      <c r="L1421">
        <f>IF('Main Data'!H1421="Gallet",1,0)</f>
        <v>0</v>
      </c>
      <c r="M1421">
        <f>IF('Main Data'!H1421="Girard Perregaux",1,0)</f>
        <v>0</v>
      </c>
      <c r="N1421">
        <f>IF('Main Data'!H1421="Gubelin",1,0)</f>
        <v>0</v>
      </c>
      <c r="O1421">
        <f>IF('Main Data'!H1421="Heuer",1,0)</f>
        <v>0</v>
      </c>
      <c r="P1421">
        <f>IF('Main Data'!H1421="IWC",1,0)</f>
        <v>0</v>
      </c>
      <c r="Q1421">
        <f>IF('Main Data'!H1421="JLC",1,0)</f>
        <v>0</v>
      </c>
      <c r="R1421">
        <f>IF('Main Data'!H1421="Longines",1,0)</f>
        <v>0</v>
      </c>
      <c r="S1421">
        <f>IF('Main Data'!H1421="Movado",1,0)</f>
        <v>0</v>
      </c>
      <c r="T1421">
        <f>IF('Main Data'!H1421="Omega",1,0)</f>
        <v>0</v>
      </c>
      <c r="U1421">
        <f>IF('Main Data'!H1421="Panerai",1,0)</f>
        <v>0</v>
      </c>
      <c r="V1421">
        <f>IF('Main Data'!H1421="Patek",1,0)</f>
        <v>0</v>
      </c>
      <c r="W1421">
        <f>IF('Main Data'!H1421="Rolex",1,0)</f>
        <v>1</v>
      </c>
      <c r="X1421">
        <f>IF('Main Data'!H1421="Tudor",1,0)</f>
        <v>0</v>
      </c>
      <c r="Y1421">
        <f>IF('Main Data'!H1421="Ulysse Nardin",1,0)</f>
        <v>0</v>
      </c>
      <c r="Z1421">
        <f>IF('Main Data'!H1421="Universal Geneve",1,0)</f>
        <v>0</v>
      </c>
      <c r="AA1421">
        <f>IF('Main Data'!H1421="Vacheron",1,0)</f>
        <v>0</v>
      </c>
      <c r="AB1421">
        <f>IF('Main Data'!H1421="Zenith",1,0)</f>
        <v>0</v>
      </c>
      <c r="AC1421">
        <f>IF('Main Data'!J1421="Stainless Steel",1,0)</f>
        <v>1</v>
      </c>
      <c r="AD1421">
        <f>IF('Main Data'!J1421="Two-tone",1,0)</f>
        <v>0</v>
      </c>
      <c r="AE1421">
        <f>IF(OR('Main Data'!J1421="YG 18K",'Main Data'!J1421="YG &lt;18K",'Main Data'!J1421="PG 18K",'Main Data'!J1421="PG &lt;18K",'Main Data'!J1421="WG 18K",'Main Data'!J1421="Mixes of 18K",'Main Data'!J1421="Mixes &lt;18K"),1,0)</f>
        <v>0</v>
      </c>
      <c r="AF1421">
        <f>IF('Main Data'!J1421="Platinum",1,0)</f>
        <v>0</v>
      </c>
      <c r="AG1421">
        <f>IF(OR('Main Data'!J1421="PVD",'Main Data'!J1421="Gold Plate",'Main Data'!J1421="Other"),1,0)</f>
        <v>0</v>
      </c>
      <c r="AH1421">
        <f>IF('Main Data'!N1421="Stainless Steel",1,0)</f>
        <v>1</v>
      </c>
      <c r="AI1421">
        <f>IF('Main Data'!N1421="Leather",1,0)</f>
        <v>0</v>
      </c>
      <c r="AJ1421">
        <f>IF('Main Data'!N1421="Two-tone",1,0)</f>
        <v>0</v>
      </c>
      <c r="AK1421">
        <f>IF(OR('Main Data'!N1421="YG 18K",'Main Data'!N1421="PG 18K",'Main Data'!N1421="WG 18K",'Main Data'!N1421="Mixes of 18K"),1,0)</f>
        <v>0</v>
      </c>
      <c r="AL1421">
        <f>IF(OR(,'Main Data'!N1421="PVD",'Main Data'!N1421="Gold plate"),1,0)</f>
        <v>0</v>
      </c>
      <c r="AM1421">
        <f>IF(OR('Main Data'!AV1421="Yes",'Main Data'!AW1421="Yes",'Main Data'!AU1421="Yes"),1,0)</f>
        <v>0</v>
      </c>
      <c r="AN1421">
        <f>IF(OR(ISTEXT('Main Data'!AX1421), ISTEXT('Main Data'!AY1421)),1,0)</f>
        <v>0</v>
      </c>
      <c r="AO1421">
        <f>IF('Main Data'!AZ1421="Yes",1,0)</f>
        <v>0</v>
      </c>
      <c r="AP1421">
        <f>IF('Main Data'!BA1421="Yes",1,0)</f>
        <v>0</v>
      </c>
      <c r="AQ1421">
        <f>IF('Main Data'!BD1421="Yes",1,0)</f>
        <v>0</v>
      </c>
      <c r="AR1421">
        <f>IF('Main Data'!BE1421="A",1,0)</f>
        <v>0</v>
      </c>
      <c r="AS1421">
        <f>IF('Main Data'!BE1421="AA",1,0)</f>
        <v>0</v>
      </c>
      <c r="AT1421">
        <f>IF('Main Data'!BE1421="AAA",1,0)</f>
        <v>1</v>
      </c>
      <c r="AU1421">
        <f>IF('Main Data'!BE1421="AAAA",1,0)</f>
        <v>0</v>
      </c>
      <c r="AV1421">
        <f>IF('Main Data'!P1421="Yes",1,0)</f>
        <v>0</v>
      </c>
      <c r="AW1421">
        <f>IF('Main Data'!AP1421="Yes",1,0)</f>
        <v>0</v>
      </c>
      <c r="AX1421">
        <f>IF(OR('Main Data'!V1421="Yes", 'Main Data'!W1421="Yes",'Main Data'!X1421="Yes"),1,0)</f>
        <v>1</v>
      </c>
      <c r="AY1421">
        <f>IF(OR('Main Data'!Y1421="Yes",'Main Data'!Z1421="Yes"),1,0)</f>
        <v>0</v>
      </c>
      <c r="AZ1421">
        <f>IF('Main Data'!AR1421="Yes",1,0)</f>
        <v>0</v>
      </c>
      <c r="BA1421">
        <f>IF('Main Data'!AS1421="Yes",1,0)</f>
        <v>0</v>
      </c>
      <c r="BB1421">
        <f>IF('Main Data'!AG1421="Yes",1,0)</f>
        <v>0</v>
      </c>
      <c r="BC1421">
        <f>IF('Main Data'!AB1421="Yes",1,0)</f>
        <v>0</v>
      </c>
      <c r="BD1421">
        <f>IF('Main Data'!AA1421="Yes",1,0)</f>
        <v>0</v>
      </c>
      <c r="BE1421">
        <f>IF('Main Data'!AC1421="Yes",1,0)</f>
        <v>0</v>
      </c>
      <c r="BF1421">
        <f>IF('Main Data'!AF1421="Yes",1,0)</f>
        <v>0</v>
      </c>
      <c r="BG1421">
        <f>IF(OR('Main Data'!AI1421="Yes",'Main Data'!AL1421="Yes"),1,0)</f>
        <v>0</v>
      </c>
      <c r="BH1421">
        <f>IF('Main Data'!AJ1421="Yes",1,0)</f>
        <v>0</v>
      </c>
      <c r="BI1421">
        <f>IF('Main Data'!AK1421="Yes",1,0)</f>
        <v>0</v>
      </c>
      <c r="BJ1421">
        <f>IF('Main Data'!AM1421="Yes",1,0)</f>
        <v>0</v>
      </c>
      <c r="BK1421">
        <f>IF('Main Data'!AQ1421="Yes",1,0)</f>
        <v>0</v>
      </c>
      <c r="BL1421" s="21">
        <f t="shared" si="133"/>
        <v>1</v>
      </c>
      <c r="BM1421" s="21">
        <f t="shared" si="134"/>
        <v>0</v>
      </c>
      <c r="BN1421" s="21">
        <f t="shared" si="135"/>
        <v>0</v>
      </c>
      <c r="BO1421" s="21">
        <f t="shared" si="136"/>
        <v>0</v>
      </c>
      <c r="BP1421" s="21">
        <f t="shared" si="137"/>
        <v>0</v>
      </c>
    </row>
    <row r="1422" spans="1:68" x14ac:dyDescent="0.2">
      <c r="A1422">
        <v>1418</v>
      </c>
      <c r="B1422" s="33">
        <f>'Main Data'!C1422</f>
        <v>43415</v>
      </c>
      <c r="C1422">
        <f>'Main Data'!D1422</f>
        <v>445</v>
      </c>
      <c r="D1422" s="26">
        <f>'Main Data'!E1422</f>
        <v>2200</v>
      </c>
      <c r="E1422" s="26">
        <f>'Main Data'!F1422</f>
        <v>2640</v>
      </c>
      <c r="F1422" s="34">
        <f t="shared" si="132"/>
        <v>7.696212639346407</v>
      </c>
      <c r="G1422">
        <f>IF('Main Data'!H1422="AP",1,0)</f>
        <v>0</v>
      </c>
      <c r="H1422">
        <f>IF('Main Data'!H1422="Blancpain",1,0)</f>
        <v>0</v>
      </c>
      <c r="I1422">
        <f>IF('Main Data'!H1422="Breguet",1,0)</f>
        <v>0</v>
      </c>
      <c r="J1422">
        <f>IF('Main Data'!H1422="Breitling",1,0)</f>
        <v>0</v>
      </c>
      <c r="K1422">
        <f>IF('Main Data'!H1422="Cartier",1,0)</f>
        <v>0</v>
      </c>
      <c r="L1422">
        <f>IF('Main Data'!H1422="Gallet",1,0)</f>
        <v>0</v>
      </c>
      <c r="M1422">
        <f>IF('Main Data'!H1422="Girard Perregaux",1,0)</f>
        <v>0</v>
      </c>
      <c r="N1422">
        <f>IF('Main Data'!H1422="Gubelin",1,0)</f>
        <v>0</v>
      </c>
      <c r="O1422">
        <f>IF('Main Data'!H1422="Heuer",1,0)</f>
        <v>0</v>
      </c>
      <c r="P1422">
        <f>IF('Main Data'!H1422="IWC",1,0)</f>
        <v>0</v>
      </c>
      <c r="Q1422">
        <f>IF('Main Data'!H1422="JLC",1,0)</f>
        <v>0</v>
      </c>
      <c r="R1422">
        <f>IF('Main Data'!H1422="Longines",1,0)</f>
        <v>0</v>
      </c>
      <c r="S1422">
        <f>IF('Main Data'!H1422="Movado",1,0)</f>
        <v>0</v>
      </c>
      <c r="T1422">
        <f>IF('Main Data'!H1422="Omega",1,0)</f>
        <v>1</v>
      </c>
      <c r="U1422">
        <f>IF('Main Data'!H1422="Panerai",1,0)</f>
        <v>0</v>
      </c>
      <c r="V1422">
        <f>IF('Main Data'!H1422="Patek",1,0)</f>
        <v>0</v>
      </c>
      <c r="W1422">
        <f>IF('Main Data'!H1422="Rolex",1,0)</f>
        <v>0</v>
      </c>
      <c r="X1422">
        <f>IF('Main Data'!H1422="Tudor",1,0)</f>
        <v>0</v>
      </c>
      <c r="Y1422">
        <f>IF('Main Data'!H1422="Ulysse Nardin",1,0)</f>
        <v>0</v>
      </c>
      <c r="Z1422">
        <f>IF('Main Data'!H1422="Universal Geneve",1,0)</f>
        <v>0</v>
      </c>
      <c r="AA1422">
        <f>IF('Main Data'!H1422="Vacheron",1,0)</f>
        <v>0</v>
      </c>
      <c r="AB1422">
        <f>IF('Main Data'!H1422="Zenith",1,0)</f>
        <v>0</v>
      </c>
      <c r="AC1422">
        <f>IF('Main Data'!J1422="Stainless Steel",1,0)</f>
        <v>1</v>
      </c>
      <c r="AD1422">
        <f>IF('Main Data'!J1422="Two-tone",1,0)</f>
        <v>0</v>
      </c>
      <c r="AE1422">
        <f>IF(OR('Main Data'!J1422="YG 18K",'Main Data'!J1422="YG &lt;18K",'Main Data'!J1422="PG 18K",'Main Data'!J1422="PG &lt;18K",'Main Data'!J1422="WG 18K",'Main Data'!J1422="Mixes of 18K",'Main Data'!J1422="Mixes &lt;18K"),1,0)</f>
        <v>0</v>
      </c>
      <c r="AF1422">
        <f>IF('Main Data'!J1422="Platinum",1,0)</f>
        <v>0</v>
      </c>
      <c r="AG1422">
        <f>IF(OR('Main Data'!J1422="PVD",'Main Data'!J1422="Gold Plate",'Main Data'!J1422="Other"),1,0)</f>
        <v>0</v>
      </c>
      <c r="AH1422">
        <f>IF('Main Data'!N1422="Stainless Steel",1,0)</f>
        <v>1</v>
      </c>
      <c r="AI1422">
        <f>IF('Main Data'!N1422="Leather",1,0)</f>
        <v>0</v>
      </c>
      <c r="AJ1422">
        <f>IF('Main Data'!N1422="Two-tone",1,0)</f>
        <v>0</v>
      </c>
      <c r="AK1422">
        <f>IF(OR('Main Data'!N1422="YG 18K",'Main Data'!N1422="PG 18K",'Main Data'!N1422="WG 18K",'Main Data'!N1422="Mixes of 18K"),1,0)</f>
        <v>0</v>
      </c>
      <c r="AL1422">
        <f>IF(OR(,'Main Data'!N1422="PVD",'Main Data'!N1422="Gold plate"),1,0)</f>
        <v>0</v>
      </c>
      <c r="AM1422">
        <f>IF(OR('Main Data'!AV1422="Yes",'Main Data'!AW1422="Yes",'Main Data'!AU1422="Yes"),1,0)</f>
        <v>0</v>
      </c>
      <c r="AN1422">
        <f>IF(OR(ISTEXT('Main Data'!AX1422), ISTEXT('Main Data'!AY1422)),1,0)</f>
        <v>0</v>
      </c>
      <c r="AO1422">
        <f>IF('Main Data'!AZ1422="Yes",1,0)</f>
        <v>0</v>
      </c>
      <c r="AP1422">
        <f>IF('Main Data'!BA1422="Yes",1,0)</f>
        <v>0</v>
      </c>
      <c r="AQ1422">
        <f>IF('Main Data'!BD1422="Yes",1,0)</f>
        <v>0</v>
      </c>
      <c r="AR1422">
        <f>IF('Main Data'!BE1422="A",1,0)</f>
        <v>0</v>
      </c>
      <c r="AS1422">
        <f>IF('Main Data'!BE1422="AA",1,0)</f>
        <v>1</v>
      </c>
      <c r="AT1422">
        <f>IF('Main Data'!BE1422="AAA",1,0)</f>
        <v>0</v>
      </c>
      <c r="AU1422">
        <f>IF('Main Data'!BE1422="AAAA",1,0)</f>
        <v>0</v>
      </c>
      <c r="AV1422">
        <f>IF('Main Data'!P1422="Yes",1,0)</f>
        <v>0</v>
      </c>
      <c r="AW1422">
        <f>IF('Main Data'!AP1422="Yes",1,0)</f>
        <v>0</v>
      </c>
      <c r="AX1422">
        <f>IF(OR('Main Data'!V1422="Yes", 'Main Data'!W1422="Yes",'Main Data'!X1422="Yes"),1,0)</f>
        <v>0</v>
      </c>
      <c r="AY1422">
        <f>IF(OR('Main Data'!Y1422="Yes",'Main Data'!Z1422="Yes"),1,0)</f>
        <v>0</v>
      </c>
      <c r="AZ1422">
        <f>IF('Main Data'!AR1422="Yes",1,0)</f>
        <v>0</v>
      </c>
      <c r="BA1422">
        <f>IF('Main Data'!AS1422="Yes",1,0)</f>
        <v>0</v>
      </c>
      <c r="BB1422">
        <f>IF('Main Data'!AG1422="Yes",1,0)</f>
        <v>0</v>
      </c>
      <c r="BC1422">
        <f>IF('Main Data'!AB1422="Yes",1,0)</f>
        <v>0</v>
      </c>
      <c r="BD1422">
        <f>IF('Main Data'!AA1422="Yes",1,0)</f>
        <v>0</v>
      </c>
      <c r="BE1422">
        <f>IF('Main Data'!AC1422="Yes",1,0)</f>
        <v>0</v>
      </c>
      <c r="BF1422">
        <f>IF('Main Data'!AF1422="Yes",1,0)</f>
        <v>0</v>
      </c>
      <c r="BG1422">
        <f>IF(OR('Main Data'!AI1422="Yes",'Main Data'!AL1422="Yes"),1,0)</f>
        <v>1</v>
      </c>
      <c r="BH1422">
        <f>IF('Main Data'!AJ1422="Yes",1,0)</f>
        <v>0</v>
      </c>
      <c r="BI1422">
        <f>IF('Main Data'!AK1422="Yes",1,0)</f>
        <v>0</v>
      </c>
      <c r="BJ1422">
        <f>IF('Main Data'!AM1422="Yes",1,0)</f>
        <v>0</v>
      </c>
      <c r="BK1422">
        <f>IF('Main Data'!AQ1422="Yes",1,0)</f>
        <v>0</v>
      </c>
      <c r="BL1422" s="21">
        <f t="shared" si="133"/>
        <v>1</v>
      </c>
      <c r="BM1422" s="21">
        <f t="shared" si="134"/>
        <v>0</v>
      </c>
      <c r="BN1422" s="21">
        <f t="shared" si="135"/>
        <v>0</v>
      </c>
      <c r="BO1422" s="21">
        <f t="shared" si="136"/>
        <v>0</v>
      </c>
      <c r="BP1422" s="21">
        <f t="shared" si="137"/>
        <v>0</v>
      </c>
    </row>
    <row r="1423" spans="1:68" x14ac:dyDescent="0.2">
      <c r="A1423">
        <v>1419</v>
      </c>
      <c r="B1423" s="33">
        <f>'Main Data'!C1423</f>
        <v>43415</v>
      </c>
      <c r="C1423">
        <f>'Main Data'!D1423</f>
        <v>465</v>
      </c>
      <c r="D1423" s="26">
        <f>'Main Data'!E1423</f>
        <v>1900</v>
      </c>
      <c r="E1423" s="26">
        <f>'Main Data'!F1423</f>
        <v>2375</v>
      </c>
      <c r="F1423" s="34">
        <f t="shared" si="132"/>
        <v>7.5496091651545321</v>
      </c>
      <c r="G1423">
        <f>IF('Main Data'!H1423="AP",1,0)</f>
        <v>0</v>
      </c>
      <c r="H1423">
        <f>IF('Main Data'!H1423="Blancpain",1,0)</f>
        <v>0</v>
      </c>
      <c r="I1423">
        <f>IF('Main Data'!H1423="Breguet",1,0)</f>
        <v>0</v>
      </c>
      <c r="J1423">
        <f>IF('Main Data'!H1423="Breitling",1,0)</f>
        <v>0</v>
      </c>
      <c r="K1423">
        <f>IF('Main Data'!H1423="Cartier",1,0)</f>
        <v>0</v>
      </c>
      <c r="L1423">
        <f>IF('Main Data'!H1423="Gallet",1,0)</f>
        <v>0</v>
      </c>
      <c r="M1423">
        <f>IF('Main Data'!H1423="Girard Perregaux",1,0)</f>
        <v>0</v>
      </c>
      <c r="N1423">
        <f>IF('Main Data'!H1423="Gubelin",1,0)</f>
        <v>0</v>
      </c>
      <c r="O1423">
        <f>IF('Main Data'!H1423="Heuer",1,0)</f>
        <v>0</v>
      </c>
      <c r="P1423">
        <f>IF('Main Data'!H1423="IWC",1,0)</f>
        <v>1</v>
      </c>
      <c r="Q1423">
        <f>IF('Main Data'!H1423="JLC",1,0)</f>
        <v>0</v>
      </c>
      <c r="R1423">
        <f>IF('Main Data'!H1423="Longines",1,0)</f>
        <v>0</v>
      </c>
      <c r="S1423">
        <f>IF('Main Data'!H1423="Movado",1,0)</f>
        <v>0</v>
      </c>
      <c r="T1423">
        <f>IF('Main Data'!H1423="Omega",1,0)</f>
        <v>0</v>
      </c>
      <c r="U1423">
        <f>IF('Main Data'!H1423="Panerai",1,0)</f>
        <v>0</v>
      </c>
      <c r="V1423">
        <f>IF('Main Data'!H1423="Patek",1,0)</f>
        <v>0</v>
      </c>
      <c r="W1423">
        <f>IF('Main Data'!H1423="Rolex",1,0)</f>
        <v>0</v>
      </c>
      <c r="X1423">
        <f>IF('Main Data'!H1423="Tudor",1,0)</f>
        <v>0</v>
      </c>
      <c r="Y1423">
        <f>IF('Main Data'!H1423="Ulysse Nardin",1,0)</f>
        <v>0</v>
      </c>
      <c r="Z1423">
        <f>IF('Main Data'!H1423="Universal Geneve",1,0)</f>
        <v>0</v>
      </c>
      <c r="AA1423">
        <f>IF('Main Data'!H1423="Vacheron",1,0)</f>
        <v>0</v>
      </c>
      <c r="AB1423">
        <f>IF('Main Data'!H1423="Zenith",1,0)</f>
        <v>0</v>
      </c>
      <c r="AC1423">
        <f>IF('Main Data'!J1423="Stainless Steel",1,0)</f>
        <v>0</v>
      </c>
      <c r="AD1423">
        <f>IF('Main Data'!J1423="Two-tone",1,0)</f>
        <v>0</v>
      </c>
      <c r="AE1423">
        <f>IF(OR('Main Data'!J1423="YG 18K",'Main Data'!J1423="YG &lt;18K",'Main Data'!J1423="PG 18K",'Main Data'!J1423="PG &lt;18K",'Main Data'!J1423="WG 18K",'Main Data'!J1423="Mixes of 18K",'Main Data'!J1423="Mixes &lt;18K"),1,0)</f>
        <v>1</v>
      </c>
      <c r="AF1423">
        <f>IF('Main Data'!J1423="Platinum",1,0)</f>
        <v>0</v>
      </c>
      <c r="AG1423">
        <f>IF(OR('Main Data'!J1423="PVD",'Main Data'!J1423="Gold Plate",'Main Data'!J1423="Other"),1,0)</f>
        <v>0</v>
      </c>
      <c r="AH1423">
        <f>IF('Main Data'!N1423="Stainless Steel",1,0)</f>
        <v>0</v>
      </c>
      <c r="AI1423">
        <f>IF('Main Data'!N1423="Leather",1,0)</f>
        <v>1</v>
      </c>
      <c r="AJ1423">
        <f>IF('Main Data'!N1423="Two-tone",1,0)</f>
        <v>0</v>
      </c>
      <c r="AK1423">
        <f>IF(OR('Main Data'!N1423="YG 18K",'Main Data'!N1423="PG 18K",'Main Data'!N1423="WG 18K",'Main Data'!N1423="Mixes of 18K"),1,0)</f>
        <v>0</v>
      </c>
      <c r="AL1423">
        <f>IF(OR(,'Main Data'!N1423="PVD",'Main Data'!N1423="Gold plate"),1,0)</f>
        <v>0</v>
      </c>
      <c r="AM1423">
        <f>IF(OR('Main Data'!AV1423="Yes",'Main Data'!AW1423="Yes",'Main Data'!AU1423="Yes"),1,0)</f>
        <v>0</v>
      </c>
      <c r="AN1423">
        <f>IF(OR(ISTEXT('Main Data'!AX1423), ISTEXT('Main Data'!AY1423)),1,0)</f>
        <v>0</v>
      </c>
      <c r="AO1423">
        <f>IF('Main Data'!AZ1423="Yes",1,0)</f>
        <v>0</v>
      </c>
      <c r="AP1423">
        <f>IF('Main Data'!BA1423="Yes",1,0)</f>
        <v>0</v>
      </c>
      <c r="AQ1423">
        <f>IF('Main Data'!BD1423="Yes",1,0)</f>
        <v>0</v>
      </c>
      <c r="AR1423">
        <f>IF('Main Data'!BE1423="A",1,0)</f>
        <v>0</v>
      </c>
      <c r="AS1423">
        <f>IF('Main Data'!BE1423="AA",1,0)</f>
        <v>1</v>
      </c>
      <c r="AT1423">
        <f>IF('Main Data'!BE1423="AAA",1,0)</f>
        <v>0</v>
      </c>
      <c r="AU1423">
        <f>IF('Main Data'!BE1423="AAAA",1,0)</f>
        <v>0</v>
      </c>
      <c r="AV1423">
        <f>IF('Main Data'!P1423="Yes",1,0)</f>
        <v>0</v>
      </c>
      <c r="AW1423">
        <f>IF('Main Data'!AP1423="Yes",1,0)</f>
        <v>0</v>
      </c>
      <c r="AX1423">
        <f>IF(OR('Main Data'!V1423="Yes", 'Main Data'!W1423="Yes",'Main Data'!X1423="Yes"),1,0)</f>
        <v>1</v>
      </c>
      <c r="AY1423">
        <f>IF(OR('Main Data'!Y1423="Yes",'Main Data'!Z1423="Yes"),1,0)</f>
        <v>0</v>
      </c>
      <c r="AZ1423">
        <f>IF('Main Data'!AR1423="Yes",1,0)</f>
        <v>0</v>
      </c>
      <c r="BA1423">
        <f>IF('Main Data'!AS1423="Yes",1,0)</f>
        <v>0</v>
      </c>
      <c r="BB1423">
        <f>IF('Main Data'!AG1423="Yes",1,0)</f>
        <v>0</v>
      </c>
      <c r="BC1423">
        <f>IF('Main Data'!AB1423="Yes",1,0)</f>
        <v>0</v>
      </c>
      <c r="BD1423">
        <f>IF('Main Data'!AA1423="Yes",1,0)</f>
        <v>0</v>
      </c>
      <c r="BE1423">
        <f>IF('Main Data'!AC1423="Yes",1,0)</f>
        <v>0</v>
      </c>
      <c r="BF1423">
        <f>IF('Main Data'!AF1423="Yes",1,0)</f>
        <v>0</v>
      </c>
      <c r="BG1423">
        <f>IF(OR('Main Data'!AI1423="Yes",'Main Data'!AL1423="Yes"),1,0)</f>
        <v>0</v>
      </c>
      <c r="BH1423">
        <f>IF('Main Data'!AJ1423="Yes",1,0)</f>
        <v>0</v>
      </c>
      <c r="BI1423">
        <f>IF('Main Data'!AK1423="Yes",1,0)</f>
        <v>0</v>
      </c>
      <c r="BJ1423">
        <f>IF('Main Data'!AM1423="Yes",1,0)</f>
        <v>0</v>
      </c>
      <c r="BK1423">
        <f>IF('Main Data'!AQ1423="Yes",1,0)</f>
        <v>0</v>
      </c>
      <c r="BL1423" s="21">
        <f t="shared" si="133"/>
        <v>1</v>
      </c>
      <c r="BM1423" s="21">
        <f t="shared" si="134"/>
        <v>0</v>
      </c>
      <c r="BN1423" s="21">
        <f t="shared" si="135"/>
        <v>0</v>
      </c>
      <c r="BO1423" s="21">
        <f t="shared" si="136"/>
        <v>0</v>
      </c>
      <c r="BP1423" s="21">
        <f t="shared" si="137"/>
        <v>0</v>
      </c>
    </row>
    <row r="1424" spans="1:68" x14ac:dyDescent="0.2">
      <c r="A1424">
        <v>1420</v>
      </c>
      <c r="B1424" s="33">
        <f>'Main Data'!C1424</f>
        <v>43415</v>
      </c>
      <c r="C1424">
        <f>'Main Data'!D1424</f>
        <v>467</v>
      </c>
      <c r="D1424" s="26">
        <f>'Main Data'!E1424</f>
        <v>6000</v>
      </c>
      <c r="E1424" s="26">
        <f>'Main Data'!F1424</f>
        <v>7500</v>
      </c>
      <c r="F1424" s="34">
        <f t="shared" si="132"/>
        <v>8.6995147482101913</v>
      </c>
      <c r="G1424">
        <f>IF('Main Data'!H1424="AP",1,0)</f>
        <v>0</v>
      </c>
      <c r="H1424">
        <f>IF('Main Data'!H1424="Blancpain",1,0)</f>
        <v>0</v>
      </c>
      <c r="I1424">
        <f>IF('Main Data'!H1424="Breguet",1,0)</f>
        <v>0</v>
      </c>
      <c r="J1424">
        <f>IF('Main Data'!H1424="Breitling",1,0)</f>
        <v>0</v>
      </c>
      <c r="K1424">
        <f>IF('Main Data'!H1424="Cartier",1,0)</f>
        <v>0</v>
      </c>
      <c r="L1424">
        <f>IF('Main Data'!H1424="Gallet",1,0)</f>
        <v>0</v>
      </c>
      <c r="M1424">
        <f>IF('Main Data'!H1424="Girard Perregaux",1,0)</f>
        <v>0</v>
      </c>
      <c r="N1424">
        <f>IF('Main Data'!H1424="Gubelin",1,0)</f>
        <v>0</v>
      </c>
      <c r="O1424">
        <f>IF('Main Data'!H1424="Heuer",1,0)</f>
        <v>0</v>
      </c>
      <c r="P1424">
        <f>IF('Main Data'!H1424="IWC",1,0)</f>
        <v>0</v>
      </c>
      <c r="Q1424">
        <f>IF('Main Data'!H1424="JLC",1,0)</f>
        <v>0</v>
      </c>
      <c r="R1424">
        <f>IF('Main Data'!H1424="Longines",1,0)</f>
        <v>0</v>
      </c>
      <c r="S1424">
        <f>IF('Main Data'!H1424="Movado",1,0)</f>
        <v>0</v>
      </c>
      <c r="T1424">
        <f>IF('Main Data'!H1424="Omega",1,0)</f>
        <v>0</v>
      </c>
      <c r="U1424">
        <f>IF('Main Data'!H1424="Panerai",1,0)</f>
        <v>0</v>
      </c>
      <c r="V1424">
        <f>IF('Main Data'!H1424="Patek",1,0)</f>
        <v>0</v>
      </c>
      <c r="W1424">
        <f>IF('Main Data'!H1424="Rolex",1,0)</f>
        <v>0</v>
      </c>
      <c r="X1424">
        <f>IF('Main Data'!H1424="Tudor",1,0)</f>
        <v>1</v>
      </c>
      <c r="Y1424">
        <f>IF('Main Data'!H1424="Ulysse Nardin",1,0)</f>
        <v>0</v>
      </c>
      <c r="Z1424">
        <f>IF('Main Data'!H1424="Universal Geneve",1,0)</f>
        <v>0</v>
      </c>
      <c r="AA1424">
        <f>IF('Main Data'!H1424="Vacheron",1,0)</f>
        <v>0</v>
      </c>
      <c r="AB1424">
        <f>IF('Main Data'!H1424="Zenith",1,0)</f>
        <v>0</v>
      </c>
      <c r="AC1424">
        <f>IF('Main Data'!J1424="Stainless Steel",1,0)</f>
        <v>1</v>
      </c>
      <c r="AD1424">
        <f>IF('Main Data'!J1424="Two-tone",1,0)</f>
        <v>0</v>
      </c>
      <c r="AE1424">
        <f>IF(OR('Main Data'!J1424="YG 18K",'Main Data'!J1424="YG &lt;18K",'Main Data'!J1424="PG 18K",'Main Data'!J1424="PG &lt;18K",'Main Data'!J1424="WG 18K",'Main Data'!J1424="Mixes of 18K",'Main Data'!J1424="Mixes &lt;18K"),1,0)</f>
        <v>0</v>
      </c>
      <c r="AF1424">
        <f>IF('Main Data'!J1424="Platinum",1,0)</f>
        <v>0</v>
      </c>
      <c r="AG1424">
        <f>IF(OR('Main Data'!J1424="PVD",'Main Data'!J1424="Gold Plate",'Main Data'!J1424="Other"),1,0)</f>
        <v>0</v>
      </c>
      <c r="AH1424">
        <f>IF('Main Data'!N1424="Stainless Steel",1,0)</f>
        <v>1</v>
      </c>
      <c r="AI1424">
        <f>IF('Main Data'!N1424="Leather",1,0)</f>
        <v>0</v>
      </c>
      <c r="AJ1424">
        <f>IF('Main Data'!N1424="Two-tone",1,0)</f>
        <v>0</v>
      </c>
      <c r="AK1424">
        <f>IF(OR('Main Data'!N1424="YG 18K",'Main Data'!N1424="PG 18K",'Main Data'!N1424="WG 18K",'Main Data'!N1424="Mixes of 18K"),1,0)</f>
        <v>0</v>
      </c>
      <c r="AL1424">
        <f>IF(OR(,'Main Data'!N1424="PVD",'Main Data'!N1424="Gold plate"),1,0)</f>
        <v>0</v>
      </c>
      <c r="AM1424">
        <f>IF(OR('Main Data'!AV1424="Yes",'Main Data'!AW1424="Yes",'Main Data'!AU1424="Yes"),1,0)</f>
        <v>0</v>
      </c>
      <c r="AN1424">
        <f>IF(OR(ISTEXT('Main Data'!AX1424), ISTEXT('Main Data'!AY1424)),1,0)</f>
        <v>0</v>
      </c>
      <c r="AO1424">
        <f>IF('Main Data'!AZ1424="Yes",1,0)</f>
        <v>0</v>
      </c>
      <c r="AP1424">
        <f>IF('Main Data'!BA1424="Yes",1,0)</f>
        <v>0</v>
      </c>
      <c r="AQ1424">
        <f>IF('Main Data'!BD1424="Yes",1,0)</f>
        <v>0</v>
      </c>
      <c r="AR1424">
        <f>IF('Main Data'!BE1424="A",1,0)</f>
        <v>0</v>
      </c>
      <c r="AS1424">
        <f>IF('Main Data'!BE1424="AA",1,0)</f>
        <v>1</v>
      </c>
      <c r="AT1424">
        <f>IF('Main Data'!BE1424="AAA",1,0)</f>
        <v>0</v>
      </c>
      <c r="AU1424">
        <f>IF('Main Data'!BE1424="AAAA",1,0)</f>
        <v>0</v>
      </c>
      <c r="AV1424">
        <f>IF('Main Data'!P1424="Yes",1,0)</f>
        <v>0</v>
      </c>
      <c r="AW1424">
        <f>IF('Main Data'!AP1424="Yes",1,0)</f>
        <v>0</v>
      </c>
      <c r="AX1424">
        <f>IF(OR('Main Data'!V1424="Yes", 'Main Data'!W1424="Yes",'Main Data'!X1424="Yes"),1,0)</f>
        <v>1</v>
      </c>
      <c r="AY1424">
        <f>IF(OR('Main Data'!Y1424="Yes",'Main Data'!Z1424="Yes"),1,0)</f>
        <v>0</v>
      </c>
      <c r="AZ1424">
        <f>IF('Main Data'!AR1424="Yes",1,0)</f>
        <v>0</v>
      </c>
      <c r="BA1424">
        <f>IF('Main Data'!AS1424="Yes",1,0)</f>
        <v>0</v>
      </c>
      <c r="BB1424">
        <f>IF('Main Data'!AG1424="Yes",1,0)</f>
        <v>0</v>
      </c>
      <c r="BC1424">
        <f>IF('Main Data'!AB1424="Yes",1,0)</f>
        <v>0</v>
      </c>
      <c r="BD1424">
        <f>IF('Main Data'!AA1424="Yes",1,0)</f>
        <v>1</v>
      </c>
      <c r="BE1424">
        <f>IF('Main Data'!AC1424="Yes",1,0)</f>
        <v>0</v>
      </c>
      <c r="BF1424">
        <f>IF('Main Data'!AF1424="Yes",1,0)</f>
        <v>0</v>
      </c>
      <c r="BG1424">
        <f>IF(OR('Main Data'!AI1424="Yes",'Main Data'!AL1424="Yes"),1,0)</f>
        <v>0</v>
      </c>
      <c r="BH1424">
        <f>IF('Main Data'!AJ1424="Yes",1,0)</f>
        <v>0</v>
      </c>
      <c r="BI1424">
        <f>IF('Main Data'!AK1424="Yes",1,0)</f>
        <v>0</v>
      </c>
      <c r="BJ1424">
        <f>IF('Main Data'!AM1424="Yes",1,0)</f>
        <v>0</v>
      </c>
      <c r="BK1424">
        <f>IF('Main Data'!AQ1424="Yes",1,0)</f>
        <v>0</v>
      </c>
      <c r="BL1424" s="21">
        <f t="shared" si="133"/>
        <v>1</v>
      </c>
      <c r="BM1424" s="21">
        <f t="shared" si="134"/>
        <v>0</v>
      </c>
      <c r="BN1424" s="21">
        <f t="shared" si="135"/>
        <v>0</v>
      </c>
      <c r="BO1424" s="21">
        <f t="shared" si="136"/>
        <v>0</v>
      </c>
      <c r="BP1424" s="21">
        <f t="shared" si="137"/>
        <v>0</v>
      </c>
    </row>
    <row r="1425" spans="1:68" x14ac:dyDescent="0.2">
      <c r="A1425">
        <v>1421</v>
      </c>
      <c r="B1425" s="33">
        <f>'Main Data'!C1425</f>
        <v>43415</v>
      </c>
      <c r="C1425">
        <f>'Main Data'!D1425</f>
        <v>470</v>
      </c>
      <c r="D1425" s="26">
        <f>'Main Data'!E1425</f>
        <v>5500</v>
      </c>
      <c r="E1425" s="26">
        <f>'Main Data'!F1425</f>
        <v>6875</v>
      </c>
      <c r="F1425" s="34">
        <f t="shared" si="132"/>
        <v>8.6125033712205621</v>
      </c>
      <c r="G1425">
        <f>IF('Main Data'!H1425="AP",1,0)</f>
        <v>0</v>
      </c>
      <c r="H1425">
        <f>IF('Main Data'!H1425="Blancpain",1,0)</f>
        <v>0</v>
      </c>
      <c r="I1425">
        <f>IF('Main Data'!H1425="Breguet",1,0)</f>
        <v>0</v>
      </c>
      <c r="J1425">
        <f>IF('Main Data'!H1425="Breitling",1,0)</f>
        <v>0</v>
      </c>
      <c r="K1425">
        <f>IF('Main Data'!H1425="Cartier",1,0)</f>
        <v>0</v>
      </c>
      <c r="L1425">
        <f>IF('Main Data'!H1425="Gallet",1,0)</f>
        <v>0</v>
      </c>
      <c r="M1425">
        <f>IF('Main Data'!H1425="Girard Perregaux",1,0)</f>
        <v>0</v>
      </c>
      <c r="N1425">
        <f>IF('Main Data'!H1425="Gubelin",1,0)</f>
        <v>0</v>
      </c>
      <c r="O1425">
        <f>IF('Main Data'!H1425="Heuer",1,0)</f>
        <v>0</v>
      </c>
      <c r="P1425">
        <f>IF('Main Data'!H1425="IWC",1,0)</f>
        <v>0</v>
      </c>
      <c r="Q1425">
        <f>IF('Main Data'!H1425="JLC",1,0)</f>
        <v>0</v>
      </c>
      <c r="R1425">
        <f>IF('Main Data'!H1425="Longines",1,0)</f>
        <v>0</v>
      </c>
      <c r="S1425">
        <f>IF('Main Data'!H1425="Movado",1,0)</f>
        <v>0</v>
      </c>
      <c r="T1425">
        <f>IF('Main Data'!H1425="Omega",1,0)</f>
        <v>0</v>
      </c>
      <c r="U1425">
        <f>IF('Main Data'!H1425="Panerai",1,0)</f>
        <v>0</v>
      </c>
      <c r="V1425">
        <f>IF('Main Data'!H1425="Patek",1,0)</f>
        <v>0</v>
      </c>
      <c r="W1425">
        <f>IF('Main Data'!H1425="Rolex",1,0)</f>
        <v>0</v>
      </c>
      <c r="X1425">
        <f>IF('Main Data'!H1425="Tudor",1,0)</f>
        <v>0</v>
      </c>
      <c r="Y1425">
        <f>IF('Main Data'!H1425="Ulysse Nardin",1,0)</f>
        <v>0</v>
      </c>
      <c r="Z1425">
        <f>IF('Main Data'!H1425="Universal Geneve",1,0)</f>
        <v>0</v>
      </c>
      <c r="AA1425">
        <f>IF('Main Data'!H1425="Vacheron",1,0)</f>
        <v>0</v>
      </c>
      <c r="AB1425">
        <f>IF('Main Data'!H1425="Zenith",1,0)</f>
        <v>1</v>
      </c>
      <c r="AC1425">
        <f>IF('Main Data'!J1425="Stainless Steel",1,0)</f>
        <v>1</v>
      </c>
      <c r="AD1425">
        <f>IF('Main Data'!J1425="Two-tone",1,0)</f>
        <v>0</v>
      </c>
      <c r="AE1425">
        <f>IF(OR('Main Data'!J1425="YG 18K",'Main Data'!J1425="YG &lt;18K",'Main Data'!J1425="PG 18K",'Main Data'!J1425="PG &lt;18K",'Main Data'!J1425="WG 18K",'Main Data'!J1425="Mixes of 18K",'Main Data'!J1425="Mixes &lt;18K"),1,0)</f>
        <v>0</v>
      </c>
      <c r="AF1425">
        <f>IF('Main Data'!J1425="Platinum",1,0)</f>
        <v>0</v>
      </c>
      <c r="AG1425">
        <f>IF(OR('Main Data'!J1425="PVD",'Main Data'!J1425="Gold Plate",'Main Data'!J1425="Other"),1,0)</f>
        <v>0</v>
      </c>
      <c r="AH1425">
        <f>IF('Main Data'!N1425="Stainless Steel",1,0)</f>
        <v>0</v>
      </c>
      <c r="AI1425">
        <f>IF('Main Data'!N1425="Leather",1,0)</f>
        <v>1</v>
      </c>
      <c r="AJ1425">
        <f>IF('Main Data'!N1425="Two-tone",1,0)</f>
        <v>0</v>
      </c>
      <c r="AK1425">
        <f>IF(OR('Main Data'!N1425="YG 18K",'Main Data'!N1425="PG 18K",'Main Data'!N1425="WG 18K",'Main Data'!N1425="Mixes of 18K"),1,0)</f>
        <v>0</v>
      </c>
      <c r="AL1425">
        <f>IF(OR(,'Main Data'!N1425="PVD",'Main Data'!N1425="Gold plate"),1,0)</f>
        <v>0</v>
      </c>
      <c r="AM1425">
        <f>IF(OR('Main Data'!AV1425="Yes",'Main Data'!AW1425="Yes",'Main Data'!AU1425="Yes"),1,0)</f>
        <v>0</v>
      </c>
      <c r="AN1425">
        <f>IF(OR(ISTEXT('Main Data'!AX1425), ISTEXT('Main Data'!AY1425)),1,0)</f>
        <v>0</v>
      </c>
      <c r="AO1425">
        <f>IF('Main Data'!AZ1425="Yes",1,0)</f>
        <v>0</v>
      </c>
      <c r="AP1425">
        <f>IF('Main Data'!BA1425="Yes",1,0)</f>
        <v>0</v>
      </c>
      <c r="AQ1425">
        <f>IF('Main Data'!BD1425="Yes",1,0)</f>
        <v>0</v>
      </c>
      <c r="AR1425">
        <f>IF('Main Data'!BE1425="A",1,0)</f>
        <v>0</v>
      </c>
      <c r="AS1425">
        <f>IF('Main Data'!BE1425="AA",1,0)</f>
        <v>0</v>
      </c>
      <c r="AT1425">
        <f>IF('Main Data'!BE1425="AAA",1,0)</f>
        <v>1</v>
      </c>
      <c r="AU1425">
        <f>IF('Main Data'!BE1425="AAAA",1,0)</f>
        <v>0</v>
      </c>
      <c r="AV1425">
        <f>IF('Main Data'!P1425="Yes",1,0)</f>
        <v>0</v>
      </c>
      <c r="AW1425">
        <f>IF('Main Data'!AP1425="Yes",1,0)</f>
        <v>0</v>
      </c>
      <c r="AX1425">
        <f>IF(OR('Main Data'!V1425="Yes", 'Main Data'!W1425="Yes",'Main Data'!X1425="Yes"),1,0)</f>
        <v>1</v>
      </c>
      <c r="AY1425">
        <f>IF(OR('Main Data'!Y1425="Yes",'Main Data'!Z1425="Yes"),1,0)</f>
        <v>0</v>
      </c>
      <c r="AZ1425">
        <f>IF('Main Data'!AR1425="Yes",1,0)</f>
        <v>0</v>
      </c>
      <c r="BA1425">
        <f>IF('Main Data'!AS1425="Yes",1,0)</f>
        <v>0</v>
      </c>
      <c r="BB1425">
        <f>IF('Main Data'!AG1425="Yes",1,0)</f>
        <v>0</v>
      </c>
      <c r="BC1425">
        <f>IF('Main Data'!AB1425="Yes",1,0)</f>
        <v>0</v>
      </c>
      <c r="BD1425">
        <f>IF('Main Data'!AA1425="Yes",1,0)</f>
        <v>0</v>
      </c>
      <c r="BE1425">
        <f>IF('Main Data'!AC1425="Yes",1,0)</f>
        <v>0</v>
      </c>
      <c r="BF1425">
        <f>IF('Main Data'!AF1425="Yes",1,0)</f>
        <v>0</v>
      </c>
      <c r="BG1425">
        <f>IF(OR('Main Data'!AI1425="Yes",'Main Data'!AL1425="Yes"),1,0)</f>
        <v>1</v>
      </c>
      <c r="BH1425">
        <f>IF('Main Data'!AJ1425="Yes",1,0)</f>
        <v>0</v>
      </c>
      <c r="BI1425">
        <f>IF('Main Data'!AK1425="Yes",1,0)</f>
        <v>0</v>
      </c>
      <c r="BJ1425">
        <f>IF('Main Data'!AM1425="Yes",1,0)</f>
        <v>0</v>
      </c>
      <c r="BK1425">
        <f>IF('Main Data'!AQ1425="Yes",1,0)</f>
        <v>0</v>
      </c>
      <c r="BL1425" s="21">
        <f t="shared" si="133"/>
        <v>1</v>
      </c>
      <c r="BM1425" s="21">
        <f t="shared" si="134"/>
        <v>0</v>
      </c>
      <c r="BN1425" s="21">
        <f t="shared" si="135"/>
        <v>0</v>
      </c>
      <c r="BO1425" s="21">
        <f t="shared" si="136"/>
        <v>0</v>
      </c>
      <c r="BP1425" s="21">
        <f t="shared" si="137"/>
        <v>0</v>
      </c>
    </row>
    <row r="1426" spans="1:68" x14ac:dyDescent="0.2">
      <c r="A1426">
        <v>1422</v>
      </c>
      <c r="B1426" s="33">
        <f>'Main Data'!C1426</f>
        <v>43415</v>
      </c>
      <c r="C1426">
        <f>'Main Data'!D1426</f>
        <v>471</v>
      </c>
      <c r="D1426" s="26">
        <f>'Main Data'!E1426</f>
        <v>12000</v>
      </c>
      <c r="E1426" s="26">
        <f>'Main Data'!F1426</f>
        <v>15000</v>
      </c>
      <c r="F1426" s="34">
        <f t="shared" si="132"/>
        <v>9.3926619287701367</v>
      </c>
      <c r="G1426">
        <f>IF('Main Data'!H1426="AP",1,0)</f>
        <v>0</v>
      </c>
      <c r="H1426">
        <f>IF('Main Data'!H1426="Blancpain",1,0)</f>
        <v>0</v>
      </c>
      <c r="I1426">
        <f>IF('Main Data'!H1426="Breguet",1,0)</f>
        <v>0</v>
      </c>
      <c r="J1426">
        <f>IF('Main Data'!H1426="Breitling",1,0)</f>
        <v>0</v>
      </c>
      <c r="K1426">
        <f>IF('Main Data'!H1426="Cartier",1,0)</f>
        <v>0</v>
      </c>
      <c r="L1426">
        <f>IF('Main Data'!H1426="Gallet",1,0)</f>
        <v>0</v>
      </c>
      <c r="M1426">
        <f>IF('Main Data'!H1426="Girard Perregaux",1,0)</f>
        <v>0</v>
      </c>
      <c r="N1426">
        <f>IF('Main Data'!H1426="Gubelin",1,0)</f>
        <v>0</v>
      </c>
      <c r="O1426">
        <f>IF('Main Data'!H1426="Heuer",1,0)</f>
        <v>0</v>
      </c>
      <c r="P1426">
        <f>IF('Main Data'!H1426="IWC",1,0)</f>
        <v>0</v>
      </c>
      <c r="Q1426">
        <f>IF('Main Data'!H1426="JLC",1,0)</f>
        <v>0</v>
      </c>
      <c r="R1426">
        <f>IF('Main Data'!H1426="Longines",1,0)</f>
        <v>0</v>
      </c>
      <c r="S1426">
        <f>IF('Main Data'!H1426="Movado",1,0)</f>
        <v>0</v>
      </c>
      <c r="T1426">
        <f>IF('Main Data'!H1426="Omega",1,0)</f>
        <v>1</v>
      </c>
      <c r="U1426">
        <f>IF('Main Data'!H1426="Panerai",1,0)</f>
        <v>0</v>
      </c>
      <c r="V1426">
        <f>IF('Main Data'!H1426="Patek",1,0)</f>
        <v>0</v>
      </c>
      <c r="W1426">
        <f>IF('Main Data'!H1426="Rolex",1,0)</f>
        <v>0</v>
      </c>
      <c r="X1426">
        <f>IF('Main Data'!H1426="Tudor",1,0)</f>
        <v>0</v>
      </c>
      <c r="Y1426">
        <f>IF('Main Data'!H1426="Ulysse Nardin",1,0)</f>
        <v>0</v>
      </c>
      <c r="Z1426">
        <f>IF('Main Data'!H1426="Universal Geneve",1,0)</f>
        <v>0</v>
      </c>
      <c r="AA1426">
        <f>IF('Main Data'!H1426="Vacheron",1,0)</f>
        <v>0</v>
      </c>
      <c r="AB1426">
        <f>IF('Main Data'!H1426="Zenith",1,0)</f>
        <v>0</v>
      </c>
      <c r="AC1426">
        <f>IF('Main Data'!J1426="Stainless Steel",1,0)</f>
        <v>1</v>
      </c>
      <c r="AD1426">
        <f>IF('Main Data'!J1426="Two-tone",1,0)</f>
        <v>0</v>
      </c>
      <c r="AE1426">
        <f>IF(OR('Main Data'!J1426="YG 18K",'Main Data'!J1426="YG &lt;18K",'Main Data'!J1426="PG 18K",'Main Data'!J1426="PG &lt;18K",'Main Data'!J1426="WG 18K",'Main Data'!J1426="Mixes of 18K",'Main Data'!J1426="Mixes &lt;18K"),1,0)</f>
        <v>0</v>
      </c>
      <c r="AF1426">
        <f>IF('Main Data'!J1426="Platinum",1,0)</f>
        <v>0</v>
      </c>
      <c r="AG1426">
        <f>IF(OR('Main Data'!J1426="PVD",'Main Data'!J1426="Gold Plate",'Main Data'!J1426="Other"),1,0)</f>
        <v>0</v>
      </c>
      <c r="AH1426">
        <f>IF('Main Data'!N1426="Stainless Steel",1,0)</f>
        <v>1</v>
      </c>
      <c r="AI1426">
        <f>IF('Main Data'!N1426="Leather",1,0)</f>
        <v>0</v>
      </c>
      <c r="AJ1426">
        <f>IF('Main Data'!N1426="Two-tone",1,0)</f>
        <v>0</v>
      </c>
      <c r="AK1426">
        <f>IF(OR('Main Data'!N1426="YG 18K",'Main Data'!N1426="PG 18K",'Main Data'!N1426="WG 18K",'Main Data'!N1426="Mixes of 18K"),1,0)</f>
        <v>0</v>
      </c>
      <c r="AL1426">
        <f>IF(OR(,'Main Data'!N1426="PVD",'Main Data'!N1426="Gold plate"),1,0)</f>
        <v>0</v>
      </c>
      <c r="AM1426">
        <f>IF(OR('Main Data'!AV1426="Yes",'Main Data'!AW1426="Yes",'Main Data'!AU1426="Yes"),1,0)</f>
        <v>0</v>
      </c>
      <c r="AN1426">
        <f>IF(OR(ISTEXT('Main Data'!AX1426), ISTEXT('Main Data'!AY1426)),1,0)</f>
        <v>0</v>
      </c>
      <c r="AO1426">
        <f>IF('Main Data'!AZ1426="Yes",1,0)</f>
        <v>0</v>
      </c>
      <c r="AP1426">
        <f>IF('Main Data'!BA1426="Yes",1,0)</f>
        <v>0</v>
      </c>
      <c r="AQ1426">
        <f>IF('Main Data'!BD1426="Yes",1,0)</f>
        <v>0</v>
      </c>
      <c r="AR1426">
        <f>IF('Main Data'!BE1426="A",1,0)</f>
        <v>0</v>
      </c>
      <c r="AS1426">
        <f>IF('Main Data'!BE1426="AA",1,0)</f>
        <v>0</v>
      </c>
      <c r="AT1426">
        <f>IF('Main Data'!BE1426="AAA",1,0)</f>
        <v>0</v>
      </c>
      <c r="AU1426">
        <f>IF('Main Data'!BE1426="AAAA",1,0)</f>
        <v>1</v>
      </c>
      <c r="AV1426">
        <f>IF('Main Data'!P1426="Yes",1,0)</f>
        <v>1</v>
      </c>
      <c r="AW1426">
        <f>IF('Main Data'!AP1426="Yes",1,0)</f>
        <v>0</v>
      </c>
      <c r="AX1426">
        <f>IF(OR('Main Data'!V1426="Yes", 'Main Data'!W1426="Yes",'Main Data'!X1426="Yes"),1,0)</f>
        <v>0</v>
      </c>
      <c r="AY1426">
        <f>IF(OR('Main Data'!Y1426="Yes",'Main Data'!Z1426="Yes"),1,0)</f>
        <v>0</v>
      </c>
      <c r="AZ1426">
        <f>IF('Main Data'!AR1426="Yes",1,0)</f>
        <v>0</v>
      </c>
      <c r="BA1426">
        <f>IF('Main Data'!AS1426="Yes",1,0)</f>
        <v>0</v>
      </c>
      <c r="BB1426">
        <f>IF('Main Data'!AG1426="Yes",1,0)</f>
        <v>0</v>
      </c>
      <c r="BC1426">
        <f>IF('Main Data'!AB1426="Yes",1,0)</f>
        <v>1</v>
      </c>
      <c r="BD1426">
        <f>IF('Main Data'!AA1426="Yes",1,0)</f>
        <v>0</v>
      </c>
      <c r="BE1426">
        <f>IF('Main Data'!AC1426="Yes",1,0)</f>
        <v>0</v>
      </c>
      <c r="BF1426">
        <f>IF('Main Data'!AF1426="Yes",1,0)</f>
        <v>0</v>
      </c>
      <c r="BG1426">
        <f>IF(OR('Main Data'!AI1426="Yes",'Main Data'!AL1426="Yes"),1,0)</f>
        <v>0</v>
      </c>
      <c r="BH1426">
        <f>IF('Main Data'!AJ1426="Yes",1,0)</f>
        <v>0</v>
      </c>
      <c r="BI1426">
        <f>IF('Main Data'!AK1426="Yes",1,0)</f>
        <v>0</v>
      </c>
      <c r="BJ1426">
        <f>IF('Main Data'!AM1426="Yes",1,0)</f>
        <v>0</v>
      </c>
      <c r="BK1426">
        <f>IF('Main Data'!AQ1426="Yes",1,0)</f>
        <v>0</v>
      </c>
      <c r="BL1426" s="21">
        <f t="shared" si="133"/>
        <v>1</v>
      </c>
      <c r="BM1426" s="21">
        <f t="shared" si="134"/>
        <v>0</v>
      </c>
      <c r="BN1426" s="21">
        <f t="shared" si="135"/>
        <v>0</v>
      </c>
      <c r="BO1426" s="21">
        <f t="shared" si="136"/>
        <v>0</v>
      </c>
      <c r="BP1426" s="21">
        <f t="shared" si="137"/>
        <v>0</v>
      </c>
    </row>
    <row r="1427" spans="1:68" x14ac:dyDescent="0.2">
      <c r="A1427">
        <v>1423</v>
      </c>
      <c r="B1427" s="33">
        <f>'Main Data'!C1427</f>
        <v>43415</v>
      </c>
      <c r="C1427">
        <f>'Main Data'!D1427</f>
        <v>473</v>
      </c>
      <c r="D1427" s="26">
        <f>'Main Data'!E1427</f>
        <v>4500</v>
      </c>
      <c r="E1427" s="26">
        <f>'Main Data'!F1427</f>
        <v>5625</v>
      </c>
      <c r="F1427" s="34">
        <f t="shared" si="132"/>
        <v>8.4118326757584114</v>
      </c>
      <c r="G1427">
        <f>IF('Main Data'!H1427="AP",1,0)</f>
        <v>0</v>
      </c>
      <c r="H1427">
        <f>IF('Main Data'!H1427="Blancpain",1,0)</f>
        <v>0</v>
      </c>
      <c r="I1427">
        <f>IF('Main Data'!H1427="Breguet",1,0)</f>
        <v>0</v>
      </c>
      <c r="J1427">
        <f>IF('Main Data'!H1427="Breitling",1,0)</f>
        <v>0</v>
      </c>
      <c r="K1427">
        <f>IF('Main Data'!H1427="Cartier",1,0)</f>
        <v>0</v>
      </c>
      <c r="L1427">
        <f>IF('Main Data'!H1427="Gallet",1,0)</f>
        <v>0</v>
      </c>
      <c r="M1427">
        <f>IF('Main Data'!H1427="Girard Perregaux",1,0)</f>
        <v>0</v>
      </c>
      <c r="N1427">
        <f>IF('Main Data'!H1427="Gubelin",1,0)</f>
        <v>0</v>
      </c>
      <c r="O1427">
        <f>IF('Main Data'!H1427="Heuer",1,0)</f>
        <v>0</v>
      </c>
      <c r="P1427">
        <f>IF('Main Data'!H1427="IWC",1,0)</f>
        <v>0</v>
      </c>
      <c r="Q1427">
        <f>IF('Main Data'!H1427="JLC",1,0)</f>
        <v>0</v>
      </c>
      <c r="R1427">
        <f>IF('Main Data'!H1427="Longines",1,0)</f>
        <v>0</v>
      </c>
      <c r="S1427">
        <f>IF('Main Data'!H1427="Movado",1,0)</f>
        <v>0</v>
      </c>
      <c r="T1427">
        <f>IF('Main Data'!H1427="Omega",1,0)</f>
        <v>1</v>
      </c>
      <c r="U1427">
        <f>IF('Main Data'!H1427="Panerai",1,0)</f>
        <v>0</v>
      </c>
      <c r="V1427">
        <f>IF('Main Data'!H1427="Patek",1,0)</f>
        <v>0</v>
      </c>
      <c r="W1427">
        <f>IF('Main Data'!H1427="Rolex",1,0)</f>
        <v>0</v>
      </c>
      <c r="X1427">
        <f>IF('Main Data'!H1427="Tudor",1,0)</f>
        <v>0</v>
      </c>
      <c r="Y1427">
        <f>IF('Main Data'!H1427="Ulysse Nardin",1,0)</f>
        <v>0</v>
      </c>
      <c r="Z1427">
        <f>IF('Main Data'!H1427="Universal Geneve",1,0)</f>
        <v>0</v>
      </c>
      <c r="AA1427">
        <f>IF('Main Data'!H1427="Vacheron",1,0)</f>
        <v>0</v>
      </c>
      <c r="AB1427">
        <f>IF('Main Data'!H1427="Zenith",1,0)</f>
        <v>0</v>
      </c>
      <c r="AC1427">
        <f>IF('Main Data'!J1427="Stainless Steel",1,0)</f>
        <v>1</v>
      </c>
      <c r="AD1427">
        <f>IF('Main Data'!J1427="Two-tone",1,0)</f>
        <v>0</v>
      </c>
      <c r="AE1427">
        <f>IF(OR('Main Data'!J1427="YG 18K",'Main Data'!J1427="YG &lt;18K",'Main Data'!J1427="PG 18K",'Main Data'!J1427="PG &lt;18K",'Main Data'!J1427="WG 18K",'Main Data'!J1427="Mixes of 18K",'Main Data'!J1427="Mixes &lt;18K"),1,0)</f>
        <v>0</v>
      </c>
      <c r="AF1427">
        <f>IF('Main Data'!J1427="Platinum",1,0)</f>
        <v>0</v>
      </c>
      <c r="AG1427">
        <f>IF(OR('Main Data'!J1427="PVD",'Main Data'!J1427="Gold Plate",'Main Data'!J1427="Other"),1,0)</f>
        <v>0</v>
      </c>
      <c r="AH1427">
        <f>IF('Main Data'!N1427="Stainless Steel",1,0)</f>
        <v>0</v>
      </c>
      <c r="AI1427">
        <f>IF('Main Data'!N1427="Leather",1,0)</f>
        <v>1</v>
      </c>
      <c r="AJ1427">
        <f>IF('Main Data'!N1427="Two-tone",1,0)</f>
        <v>0</v>
      </c>
      <c r="AK1427">
        <f>IF(OR('Main Data'!N1427="YG 18K",'Main Data'!N1427="PG 18K",'Main Data'!N1427="WG 18K",'Main Data'!N1427="Mixes of 18K"),1,0)</f>
        <v>0</v>
      </c>
      <c r="AL1427">
        <f>IF(OR(,'Main Data'!N1427="PVD",'Main Data'!N1427="Gold plate"),1,0)</f>
        <v>0</v>
      </c>
      <c r="AM1427">
        <f>IF(OR('Main Data'!AV1427="Yes",'Main Data'!AW1427="Yes",'Main Data'!AU1427="Yes"),1,0)</f>
        <v>0</v>
      </c>
      <c r="AN1427">
        <f>IF(OR(ISTEXT('Main Data'!AX1427), ISTEXT('Main Data'!AY1427)),1,0)</f>
        <v>0</v>
      </c>
      <c r="AO1427">
        <f>IF('Main Data'!AZ1427="Yes",1,0)</f>
        <v>0</v>
      </c>
      <c r="AP1427">
        <f>IF('Main Data'!BA1427="Yes",1,0)</f>
        <v>0</v>
      </c>
      <c r="AQ1427">
        <f>IF('Main Data'!BD1427="Yes",1,0)</f>
        <v>0</v>
      </c>
      <c r="AR1427">
        <f>IF('Main Data'!BE1427="A",1,0)</f>
        <v>0</v>
      </c>
      <c r="AS1427">
        <f>IF('Main Data'!BE1427="AA",1,0)</f>
        <v>0</v>
      </c>
      <c r="AT1427">
        <f>IF('Main Data'!BE1427="AAA",1,0)</f>
        <v>1</v>
      </c>
      <c r="AU1427">
        <f>IF('Main Data'!BE1427="AAAA",1,0)</f>
        <v>0</v>
      </c>
      <c r="AV1427">
        <f>IF('Main Data'!P1427="Yes",1,0)</f>
        <v>1</v>
      </c>
      <c r="AW1427">
        <f>IF('Main Data'!AP1427="Yes",1,0)</f>
        <v>0</v>
      </c>
      <c r="AX1427">
        <f>IF(OR('Main Data'!V1427="Yes", 'Main Data'!W1427="Yes",'Main Data'!X1427="Yes"),1,0)</f>
        <v>0</v>
      </c>
      <c r="AY1427">
        <f>IF(OR('Main Data'!Y1427="Yes",'Main Data'!Z1427="Yes"),1,0)</f>
        <v>0</v>
      </c>
      <c r="AZ1427">
        <f>IF('Main Data'!AR1427="Yes",1,0)</f>
        <v>0</v>
      </c>
      <c r="BA1427">
        <f>IF('Main Data'!AS1427="Yes",1,0)</f>
        <v>0</v>
      </c>
      <c r="BB1427">
        <f>IF('Main Data'!AG1427="Yes",1,0)</f>
        <v>0</v>
      </c>
      <c r="BC1427">
        <f>IF('Main Data'!AB1427="Yes",1,0)</f>
        <v>0</v>
      </c>
      <c r="BD1427">
        <f>IF('Main Data'!AA1427="Yes",1,0)</f>
        <v>0</v>
      </c>
      <c r="BE1427">
        <f>IF('Main Data'!AC1427="Yes",1,0)</f>
        <v>0</v>
      </c>
      <c r="BF1427">
        <f>IF('Main Data'!AF1427="Yes",1,0)</f>
        <v>0</v>
      </c>
      <c r="BG1427">
        <f>IF(OR('Main Data'!AI1427="Yes",'Main Data'!AL1427="Yes"),1,0)</f>
        <v>0</v>
      </c>
      <c r="BH1427">
        <f>IF('Main Data'!AJ1427="Yes",1,0)</f>
        <v>0</v>
      </c>
      <c r="BI1427">
        <f>IF('Main Data'!AK1427="Yes",1,0)</f>
        <v>0</v>
      </c>
      <c r="BJ1427">
        <f>IF('Main Data'!AM1427="Yes",1,0)</f>
        <v>0</v>
      </c>
      <c r="BK1427">
        <f>IF('Main Data'!AQ1427="Yes",1,0)</f>
        <v>0</v>
      </c>
      <c r="BL1427" s="21">
        <f t="shared" si="133"/>
        <v>1</v>
      </c>
      <c r="BM1427" s="21">
        <f t="shared" si="134"/>
        <v>0</v>
      </c>
      <c r="BN1427" s="21">
        <f t="shared" si="135"/>
        <v>0</v>
      </c>
      <c r="BO1427" s="21">
        <f t="shared" si="136"/>
        <v>0</v>
      </c>
      <c r="BP1427" s="21">
        <f t="shared" si="137"/>
        <v>0</v>
      </c>
    </row>
    <row r="1428" spans="1:68" x14ac:dyDescent="0.2">
      <c r="A1428">
        <v>1424</v>
      </c>
      <c r="B1428" s="33">
        <f>'Main Data'!C1428</f>
        <v>43415</v>
      </c>
      <c r="C1428">
        <f>'Main Data'!D1428</f>
        <v>474</v>
      </c>
      <c r="D1428" s="26">
        <f>'Main Data'!E1428</f>
        <v>2600</v>
      </c>
      <c r="E1428" s="26">
        <f>'Main Data'!F1428</f>
        <v>3250</v>
      </c>
      <c r="F1428" s="34">
        <f t="shared" si="132"/>
        <v>7.8632667240095735</v>
      </c>
      <c r="G1428">
        <f>IF('Main Data'!H1428="AP",1,0)</f>
        <v>0</v>
      </c>
      <c r="H1428">
        <f>IF('Main Data'!H1428="Blancpain",1,0)</f>
        <v>0</v>
      </c>
      <c r="I1428">
        <f>IF('Main Data'!H1428="Breguet",1,0)</f>
        <v>0</v>
      </c>
      <c r="J1428">
        <f>IF('Main Data'!H1428="Breitling",1,0)</f>
        <v>0</v>
      </c>
      <c r="K1428">
        <f>IF('Main Data'!H1428="Cartier",1,0)</f>
        <v>0</v>
      </c>
      <c r="L1428">
        <f>IF('Main Data'!H1428="Gallet",1,0)</f>
        <v>0</v>
      </c>
      <c r="M1428">
        <f>IF('Main Data'!H1428="Girard Perregaux",1,0)</f>
        <v>0</v>
      </c>
      <c r="N1428">
        <f>IF('Main Data'!H1428="Gubelin",1,0)</f>
        <v>0</v>
      </c>
      <c r="O1428">
        <f>IF('Main Data'!H1428="Heuer",1,0)</f>
        <v>0</v>
      </c>
      <c r="P1428">
        <f>IF('Main Data'!H1428="IWC",1,0)</f>
        <v>0</v>
      </c>
      <c r="Q1428">
        <f>IF('Main Data'!H1428="JLC",1,0)</f>
        <v>0</v>
      </c>
      <c r="R1428">
        <f>IF('Main Data'!H1428="Longines",1,0)</f>
        <v>0</v>
      </c>
      <c r="S1428">
        <f>IF('Main Data'!H1428="Movado",1,0)</f>
        <v>0</v>
      </c>
      <c r="T1428">
        <f>IF('Main Data'!H1428="Omega",1,0)</f>
        <v>1</v>
      </c>
      <c r="U1428">
        <f>IF('Main Data'!H1428="Panerai",1,0)</f>
        <v>0</v>
      </c>
      <c r="V1428">
        <f>IF('Main Data'!H1428="Patek",1,0)</f>
        <v>0</v>
      </c>
      <c r="W1428">
        <f>IF('Main Data'!H1428="Rolex",1,0)</f>
        <v>0</v>
      </c>
      <c r="X1428">
        <f>IF('Main Data'!H1428="Tudor",1,0)</f>
        <v>0</v>
      </c>
      <c r="Y1428">
        <f>IF('Main Data'!H1428="Ulysse Nardin",1,0)</f>
        <v>0</v>
      </c>
      <c r="Z1428">
        <f>IF('Main Data'!H1428="Universal Geneve",1,0)</f>
        <v>0</v>
      </c>
      <c r="AA1428">
        <f>IF('Main Data'!H1428="Vacheron",1,0)</f>
        <v>0</v>
      </c>
      <c r="AB1428">
        <f>IF('Main Data'!H1428="Zenith",1,0)</f>
        <v>0</v>
      </c>
      <c r="AC1428">
        <f>IF('Main Data'!J1428="Stainless Steel",1,0)</f>
        <v>1</v>
      </c>
      <c r="AD1428">
        <f>IF('Main Data'!J1428="Two-tone",1,0)</f>
        <v>0</v>
      </c>
      <c r="AE1428">
        <f>IF(OR('Main Data'!J1428="YG 18K",'Main Data'!J1428="YG &lt;18K",'Main Data'!J1428="PG 18K",'Main Data'!J1428="PG &lt;18K",'Main Data'!J1428="WG 18K",'Main Data'!J1428="Mixes of 18K",'Main Data'!J1428="Mixes &lt;18K"),1,0)</f>
        <v>0</v>
      </c>
      <c r="AF1428">
        <f>IF('Main Data'!J1428="Platinum",1,0)</f>
        <v>0</v>
      </c>
      <c r="AG1428">
        <f>IF(OR('Main Data'!J1428="PVD",'Main Data'!J1428="Gold Plate",'Main Data'!J1428="Other"),1,0)</f>
        <v>0</v>
      </c>
      <c r="AH1428">
        <f>IF('Main Data'!N1428="Stainless Steel",1,0)</f>
        <v>0</v>
      </c>
      <c r="AI1428">
        <f>IF('Main Data'!N1428="Leather",1,0)</f>
        <v>1</v>
      </c>
      <c r="AJ1428">
        <f>IF('Main Data'!N1428="Two-tone",1,0)</f>
        <v>0</v>
      </c>
      <c r="AK1428">
        <f>IF(OR('Main Data'!N1428="YG 18K",'Main Data'!N1428="PG 18K",'Main Data'!N1428="WG 18K",'Main Data'!N1428="Mixes of 18K"),1,0)</f>
        <v>0</v>
      </c>
      <c r="AL1428">
        <f>IF(OR(,'Main Data'!N1428="PVD",'Main Data'!N1428="Gold plate"),1,0)</f>
        <v>0</v>
      </c>
      <c r="AM1428">
        <f>IF(OR('Main Data'!AV1428="Yes",'Main Data'!AW1428="Yes",'Main Data'!AU1428="Yes"),1,0)</f>
        <v>0</v>
      </c>
      <c r="AN1428">
        <f>IF(OR(ISTEXT('Main Data'!AX1428), ISTEXT('Main Data'!AY1428)),1,0)</f>
        <v>0</v>
      </c>
      <c r="AO1428">
        <f>IF('Main Data'!AZ1428="Yes",1,0)</f>
        <v>0</v>
      </c>
      <c r="AP1428">
        <f>IF('Main Data'!BA1428="Yes",1,0)</f>
        <v>0</v>
      </c>
      <c r="AQ1428">
        <f>IF('Main Data'!BD1428="Yes",1,0)</f>
        <v>0</v>
      </c>
      <c r="AR1428">
        <f>IF('Main Data'!BE1428="A",1,0)</f>
        <v>0</v>
      </c>
      <c r="AS1428">
        <f>IF('Main Data'!BE1428="AA",1,0)</f>
        <v>1</v>
      </c>
      <c r="AT1428">
        <f>IF('Main Data'!BE1428="AAA",1,0)</f>
        <v>0</v>
      </c>
      <c r="AU1428">
        <f>IF('Main Data'!BE1428="AAAA",1,0)</f>
        <v>0</v>
      </c>
      <c r="AV1428">
        <f>IF('Main Data'!P1428="Yes",1,0)</f>
        <v>0</v>
      </c>
      <c r="AW1428">
        <f>IF('Main Data'!AP1428="Yes",1,0)</f>
        <v>0</v>
      </c>
      <c r="AX1428">
        <f>IF(OR('Main Data'!V1428="Yes", 'Main Data'!W1428="Yes",'Main Data'!X1428="Yes"),1,0)</f>
        <v>0</v>
      </c>
      <c r="AY1428">
        <f>IF(OR('Main Data'!Y1428="Yes",'Main Data'!Z1428="Yes"),1,0)</f>
        <v>0</v>
      </c>
      <c r="AZ1428">
        <f>IF('Main Data'!AR1428="Yes",1,0)</f>
        <v>0</v>
      </c>
      <c r="BA1428">
        <f>IF('Main Data'!AS1428="Yes",1,0)</f>
        <v>0</v>
      </c>
      <c r="BB1428">
        <f>IF('Main Data'!AG1428="Yes",1,0)</f>
        <v>0</v>
      </c>
      <c r="BC1428">
        <f>IF('Main Data'!AB1428="Yes",1,0)</f>
        <v>0</v>
      </c>
      <c r="BD1428">
        <f>IF('Main Data'!AA1428="Yes",1,0)</f>
        <v>0</v>
      </c>
      <c r="BE1428">
        <f>IF('Main Data'!AC1428="Yes",1,0)</f>
        <v>0</v>
      </c>
      <c r="BF1428">
        <f>IF('Main Data'!AF1428="Yes",1,0)</f>
        <v>0</v>
      </c>
      <c r="BG1428">
        <f>IF(OR('Main Data'!AI1428="Yes",'Main Data'!AL1428="Yes"),1,0)</f>
        <v>1</v>
      </c>
      <c r="BH1428">
        <f>IF('Main Data'!AJ1428="Yes",1,0)</f>
        <v>0</v>
      </c>
      <c r="BI1428">
        <f>IF('Main Data'!AK1428="Yes",1,0)</f>
        <v>0</v>
      </c>
      <c r="BJ1428">
        <f>IF('Main Data'!AM1428="Yes",1,0)</f>
        <v>0</v>
      </c>
      <c r="BK1428">
        <f>IF('Main Data'!AQ1428="Yes",1,0)</f>
        <v>0</v>
      </c>
      <c r="BL1428" s="21">
        <f t="shared" si="133"/>
        <v>1</v>
      </c>
      <c r="BM1428" s="21">
        <f t="shared" si="134"/>
        <v>0</v>
      </c>
      <c r="BN1428" s="21">
        <f t="shared" si="135"/>
        <v>0</v>
      </c>
      <c r="BO1428" s="21">
        <f t="shared" si="136"/>
        <v>0</v>
      </c>
      <c r="BP1428" s="21">
        <f t="shared" si="137"/>
        <v>0</v>
      </c>
    </row>
    <row r="1429" spans="1:68" x14ac:dyDescent="0.2">
      <c r="A1429">
        <v>1425</v>
      </c>
      <c r="B1429" s="33">
        <f>'Main Data'!C1429</f>
        <v>43415</v>
      </c>
      <c r="C1429">
        <f>'Main Data'!D1429</f>
        <v>475</v>
      </c>
      <c r="D1429" s="26">
        <f>'Main Data'!E1429</f>
        <v>3100</v>
      </c>
      <c r="E1429" s="26">
        <f>'Main Data'!F1429</f>
        <v>3875</v>
      </c>
      <c r="F1429" s="34">
        <f t="shared" si="132"/>
        <v>8.0391573904732372</v>
      </c>
      <c r="G1429">
        <f>IF('Main Data'!H1429="AP",1,0)</f>
        <v>0</v>
      </c>
      <c r="H1429">
        <f>IF('Main Data'!H1429="Blancpain",1,0)</f>
        <v>0</v>
      </c>
      <c r="I1429">
        <f>IF('Main Data'!H1429="Breguet",1,0)</f>
        <v>0</v>
      </c>
      <c r="J1429">
        <f>IF('Main Data'!H1429="Breitling",1,0)</f>
        <v>0</v>
      </c>
      <c r="K1429">
        <f>IF('Main Data'!H1429="Cartier",1,0)</f>
        <v>0</v>
      </c>
      <c r="L1429">
        <f>IF('Main Data'!H1429="Gallet",1,0)</f>
        <v>0</v>
      </c>
      <c r="M1429">
        <f>IF('Main Data'!H1429="Girard Perregaux",1,0)</f>
        <v>0</v>
      </c>
      <c r="N1429">
        <f>IF('Main Data'!H1429="Gubelin",1,0)</f>
        <v>0</v>
      </c>
      <c r="O1429">
        <f>IF('Main Data'!H1429="Heuer",1,0)</f>
        <v>0</v>
      </c>
      <c r="P1429">
        <f>IF('Main Data'!H1429="IWC",1,0)</f>
        <v>0</v>
      </c>
      <c r="Q1429">
        <f>IF('Main Data'!H1429="JLC",1,0)</f>
        <v>0</v>
      </c>
      <c r="R1429">
        <f>IF('Main Data'!H1429="Longines",1,0)</f>
        <v>0</v>
      </c>
      <c r="S1429">
        <f>IF('Main Data'!H1429="Movado",1,0)</f>
        <v>0</v>
      </c>
      <c r="T1429">
        <f>IF('Main Data'!H1429="Omega",1,0)</f>
        <v>1</v>
      </c>
      <c r="U1429">
        <f>IF('Main Data'!H1429="Panerai",1,0)</f>
        <v>0</v>
      </c>
      <c r="V1429">
        <f>IF('Main Data'!H1429="Patek",1,0)</f>
        <v>0</v>
      </c>
      <c r="W1429">
        <f>IF('Main Data'!H1429="Rolex",1,0)</f>
        <v>0</v>
      </c>
      <c r="X1429">
        <f>IF('Main Data'!H1429="Tudor",1,0)</f>
        <v>0</v>
      </c>
      <c r="Y1429">
        <f>IF('Main Data'!H1429="Ulysse Nardin",1,0)</f>
        <v>0</v>
      </c>
      <c r="Z1429">
        <f>IF('Main Data'!H1429="Universal Geneve",1,0)</f>
        <v>0</v>
      </c>
      <c r="AA1429">
        <f>IF('Main Data'!H1429="Vacheron",1,0)</f>
        <v>0</v>
      </c>
      <c r="AB1429">
        <f>IF('Main Data'!H1429="Zenith",1,0)</f>
        <v>0</v>
      </c>
      <c r="AC1429">
        <f>IF('Main Data'!J1429="Stainless Steel",1,0)</f>
        <v>1</v>
      </c>
      <c r="AD1429">
        <f>IF('Main Data'!J1429="Two-tone",1,0)</f>
        <v>0</v>
      </c>
      <c r="AE1429">
        <f>IF(OR('Main Data'!J1429="YG 18K",'Main Data'!J1429="YG &lt;18K",'Main Data'!J1429="PG 18K",'Main Data'!J1429="PG &lt;18K",'Main Data'!J1429="WG 18K",'Main Data'!J1429="Mixes of 18K",'Main Data'!J1429="Mixes &lt;18K"),1,0)</f>
        <v>0</v>
      </c>
      <c r="AF1429">
        <f>IF('Main Data'!J1429="Platinum",1,0)</f>
        <v>0</v>
      </c>
      <c r="AG1429">
        <f>IF(OR('Main Data'!J1429="PVD",'Main Data'!J1429="Gold Plate",'Main Data'!J1429="Other"),1,0)</f>
        <v>0</v>
      </c>
      <c r="AH1429">
        <f>IF('Main Data'!N1429="Stainless Steel",1,0)</f>
        <v>0</v>
      </c>
      <c r="AI1429">
        <f>IF('Main Data'!N1429="Leather",1,0)</f>
        <v>1</v>
      </c>
      <c r="AJ1429">
        <f>IF('Main Data'!N1429="Two-tone",1,0)</f>
        <v>0</v>
      </c>
      <c r="AK1429">
        <f>IF(OR('Main Data'!N1429="YG 18K",'Main Data'!N1429="PG 18K",'Main Data'!N1429="WG 18K",'Main Data'!N1429="Mixes of 18K"),1,0)</f>
        <v>0</v>
      </c>
      <c r="AL1429">
        <f>IF(OR(,'Main Data'!N1429="PVD",'Main Data'!N1429="Gold plate"),1,0)</f>
        <v>0</v>
      </c>
      <c r="AM1429">
        <f>IF(OR('Main Data'!AV1429="Yes",'Main Data'!AW1429="Yes",'Main Data'!AU1429="Yes"),1,0)</f>
        <v>0</v>
      </c>
      <c r="AN1429">
        <f>IF(OR(ISTEXT('Main Data'!AX1429), ISTEXT('Main Data'!AY1429)),1,0)</f>
        <v>0</v>
      </c>
      <c r="AO1429">
        <f>IF('Main Data'!AZ1429="Yes",1,0)</f>
        <v>0</v>
      </c>
      <c r="AP1429">
        <f>IF('Main Data'!BA1429="Yes",1,0)</f>
        <v>0</v>
      </c>
      <c r="AQ1429">
        <f>IF('Main Data'!BD1429="Yes",1,0)</f>
        <v>0</v>
      </c>
      <c r="AR1429">
        <f>IF('Main Data'!BE1429="A",1,0)</f>
        <v>0</v>
      </c>
      <c r="AS1429">
        <f>IF('Main Data'!BE1429="AA",1,0)</f>
        <v>1</v>
      </c>
      <c r="AT1429">
        <f>IF('Main Data'!BE1429="AAA",1,0)</f>
        <v>0</v>
      </c>
      <c r="AU1429">
        <f>IF('Main Data'!BE1429="AAAA",1,0)</f>
        <v>0</v>
      </c>
      <c r="AV1429">
        <f>IF('Main Data'!P1429="Yes",1,0)</f>
        <v>0</v>
      </c>
      <c r="AW1429">
        <f>IF('Main Data'!AP1429="Yes",1,0)</f>
        <v>0</v>
      </c>
      <c r="AX1429">
        <f>IF(OR('Main Data'!V1429="Yes", 'Main Data'!W1429="Yes",'Main Data'!X1429="Yes"),1,0)</f>
        <v>1</v>
      </c>
      <c r="AY1429">
        <f>IF(OR('Main Data'!Y1429="Yes",'Main Data'!Z1429="Yes"),1,0)</f>
        <v>0</v>
      </c>
      <c r="AZ1429">
        <f>IF('Main Data'!AR1429="Yes",1,0)</f>
        <v>0</v>
      </c>
      <c r="BA1429">
        <f>IF('Main Data'!AS1429="Yes",1,0)</f>
        <v>0</v>
      </c>
      <c r="BB1429">
        <f>IF('Main Data'!AG1429="Yes",1,0)</f>
        <v>0</v>
      </c>
      <c r="BC1429">
        <f>IF('Main Data'!AB1429="Yes",1,0)</f>
        <v>0</v>
      </c>
      <c r="BD1429">
        <f>IF('Main Data'!AA1429="Yes",1,0)</f>
        <v>1</v>
      </c>
      <c r="BE1429">
        <f>IF('Main Data'!AC1429="Yes",1,0)</f>
        <v>0</v>
      </c>
      <c r="BF1429">
        <f>IF('Main Data'!AF1429="Yes",1,0)</f>
        <v>0</v>
      </c>
      <c r="BG1429">
        <f>IF(OR('Main Data'!AI1429="Yes",'Main Data'!AL1429="Yes"),1,0)</f>
        <v>0</v>
      </c>
      <c r="BH1429">
        <f>IF('Main Data'!AJ1429="Yes",1,0)</f>
        <v>0</v>
      </c>
      <c r="BI1429">
        <f>IF('Main Data'!AK1429="Yes",1,0)</f>
        <v>0</v>
      </c>
      <c r="BJ1429">
        <f>IF('Main Data'!AM1429="Yes",1,0)</f>
        <v>0</v>
      </c>
      <c r="BK1429">
        <f>IF('Main Data'!AQ1429="Yes",1,0)</f>
        <v>0</v>
      </c>
      <c r="BL1429" s="21">
        <f t="shared" si="133"/>
        <v>1</v>
      </c>
      <c r="BM1429" s="21">
        <f t="shared" si="134"/>
        <v>0</v>
      </c>
      <c r="BN1429" s="21">
        <f t="shared" si="135"/>
        <v>0</v>
      </c>
      <c r="BO1429" s="21">
        <f t="shared" si="136"/>
        <v>0</v>
      </c>
      <c r="BP1429" s="21">
        <f t="shared" si="137"/>
        <v>0</v>
      </c>
    </row>
    <row r="1430" spans="1:68" x14ac:dyDescent="0.2">
      <c r="A1430">
        <v>1426</v>
      </c>
      <c r="B1430" s="33">
        <f>'Main Data'!C1430</f>
        <v>43415</v>
      </c>
      <c r="C1430">
        <f>'Main Data'!D1430</f>
        <v>476</v>
      </c>
      <c r="D1430" s="26">
        <f>'Main Data'!E1430</f>
        <v>5500</v>
      </c>
      <c r="E1430" s="26">
        <f>'Main Data'!F1430</f>
        <v>6875</v>
      </c>
      <c r="F1430" s="34">
        <f t="shared" si="132"/>
        <v>8.6125033712205621</v>
      </c>
      <c r="G1430">
        <f>IF('Main Data'!H1430="AP",1,0)</f>
        <v>0</v>
      </c>
      <c r="H1430">
        <f>IF('Main Data'!H1430="Blancpain",1,0)</f>
        <v>0</v>
      </c>
      <c r="I1430">
        <f>IF('Main Data'!H1430="Breguet",1,0)</f>
        <v>0</v>
      </c>
      <c r="J1430">
        <f>IF('Main Data'!H1430="Breitling",1,0)</f>
        <v>0</v>
      </c>
      <c r="K1430">
        <f>IF('Main Data'!H1430="Cartier",1,0)</f>
        <v>0</v>
      </c>
      <c r="L1430">
        <f>IF('Main Data'!H1430="Gallet",1,0)</f>
        <v>0</v>
      </c>
      <c r="M1430">
        <f>IF('Main Data'!H1430="Girard Perregaux",1,0)</f>
        <v>0</v>
      </c>
      <c r="N1430">
        <f>IF('Main Data'!H1430="Gubelin",1,0)</f>
        <v>0</v>
      </c>
      <c r="O1430">
        <f>IF('Main Data'!H1430="Heuer",1,0)</f>
        <v>0</v>
      </c>
      <c r="P1430">
        <f>IF('Main Data'!H1430="IWC",1,0)</f>
        <v>0</v>
      </c>
      <c r="Q1430">
        <f>IF('Main Data'!H1430="JLC",1,0)</f>
        <v>0</v>
      </c>
      <c r="R1430">
        <f>IF('Main Data'!H1430="Longines",1,0)</f>
        <v>0</v>
      </c>
      <c r="S1430">
        <f>IF('Main Data'!H1430="Movado",1,0)</f>
        <v>0</v>
      </c>
      <c r="T1430">
        <f>IF('Main Data'!H1430="Omega",1,0)</f>
        <v>1</v>
      </c>
      <c r="U1430">
        <f>IF('Main Data'!H1430="Panerai",1,0)</f>
        <v>0</v>
      </c>
      <c r="V1430">
        <f>IF('Main Data'!H1430="Patek",1,0)</f>
        <v>0</v>
      </c>
      <c r="W1430">
        <f>IF('Main Data'!H1430="Rolex",1,0)</f>
        <v>0</v>
      </c>
      <c r="X1430">
        <f>IF('Main Data'!H1430="Tudor",1,0)</f>
        <v>0</v>
      </c>
      <c r="Y1430">
        <f>IF('Main Data'!H1430="Ulysse Nardin",1,0)</f>
        <v>0</v>
      </c>
      <c r="Z1430">
        <f>IF('Main Data'!H1430="Universal Geneve",1,0)</f>
        <v>0</v>
      </c>
      <c r="AA1430">
        <f>IF('Main Data'!H1430="Vacheron",1,0)</f>
        <v>0</v>
      </c>
      <c r="AB1430">
        <f>IF('Main Data'!H1430="Zenith",1,0)</f>
        <v>0</v>
      </c>
      <c r="AC1430">
        <f>IF('Main Data'!J1430="Stainless Steel",1,0)</f>
        <v>0</v>
      </c>
      <c r="AD1430">
        <f>IF('Main Data'!J1430="Two-tone",1,0)</f>
        <v>0</v>
      </c>
      <c r="AE1430">
        <f>IF(OR('Main Data'!J1430="YG 18K",'Main Data'!J1430="YG &lt;18K",'Main Data'!J1430="PG 18K",'Main Data'!J1430="PG &lt;18K",'Main Data'!J1430="WG 18K",'Main Data'!J1430="Mixes of 18K",'Main Data'!J1430="Mixes &lt;18K"),1,0)</f>
        <v>1</v>
      </c>
      <c r="AF1430">
        <f>IF('Main Data'!J1430="Platinum",1,0)</f>
        <v>0</v>
      </c>
      <c r="AG1430">
        <f>IF(OR('Main Data'!J1430="PVD",'Main Data'!J1430="Gold Plate",'Main Data'!J1430="Other"),1,0)</f>
        <v>0</v>
      </c>
      <c r="AH1430">
        <f>IF('Main Data'!N1430="Stainless Steel",1,0)</f>
        <v>0</v>
      </c>
      <c r="AI1430">
        <f>IF('Main Data'!N1430="Leather",1,0)</f>
        <v>1</v>
      </c>
      <c r="AJ1430">
        <f>IF('Main Data'!N1430="Two-tone",1,0)</f>
        <v>0</v>
      </c>
      <c r="AK1430">
        <f>IF(OR('Main Data'!N1430="YG 18K",'Main Data'!N1430="PG 18K",'Main Data'!N1430="WG 18K",'Main Data'!N1430="Mixes of 18K"),1,0)</f>
        <v>0</v>
      </c>
      <c r="AL1430">
        <f>IF(OR(,'Main Data'!N1430="PVD",'Main Data'!N1430="Gold plate"),1,0)</f>
        <v>0</v>
      </c>
      <c r="AM1430">
        <f>IF(OR('Main Data'!AV1430="Yes",'Main Data'!AW1430="Yes",'Main Data'!AU1430="Yes"),1,0)</f>
        <v>0</v>
      </c>
      <c r="AN1430">
        <f>IF(OR(ISTEXT('Main Data'!AX1430), ISTEXT('Main Data'!AY1430)),1,0)</f>
        <v>0</v>
      </c>
      <c r="AO1430">
        <f>IF('Main Data'!AZ1430="Yes",1,0)</f>
        <v>0</v>
      </c>
      <c r="AP1430">
        <f>IF('Main Data'!BA1430="Yes",1,0)</f>
        <v>0</v>
      </c>
      <c r="AQ1430">
        <f>IF('Main Data'!BD1430="Yes",1,0)</f>
        <v>0</v>
      </c>
      <c r="AR1430">
        <f>IF('Main Data'!BE1430="A",1,0)</f>
        <v>0</v>
      </c>
      <c r="AS1430">
        <f>IF('Main Data'!BE1430="AA",1,0)</f>
        <v>0</v>
      </c>
      <c r="AT1430">
        <f>IF('Main Data'!BE1430="AAA",1,0)</f>
        <v>1</v>
      </c>
      <c r="AU1430">
        <f>IF('Main Data'!BE1430="AAAA",1,0)</f>
        <v>0</v>
      </c>
      <c r="AV1430">
        <f>IF('Main Data'!P1430="Yes",1,0)</f>
        <v>0</v>
      </c>
      <c r="AW1430">
        <f>IF('Main Data'!AP1430="Yes",1,0)</f>
        <v>0</v>
      </c>
      <c r="AX1430">
        <f>IF(OR('Main Data'!V1430="Yes", 'Main Data'!W1430="Yes",'Main Data'!X1430="Yes"),1,0)</f>
        <v>0</v>
      </c>
      <c r="AY1430">
        <f>IF(OR('Main Data'!Y1430="Yes",'Main Data'!Z1430="Yes"),1,0)</f>
        <v>0</v>
      </c>
      <c r="AZ1430">
        <f>IF('Main Data'!AR1430="Yes",1,0)</f>
        <v>0</v>
      </c>
      <c r="BA1430">
        <f>IF('Main Data'!AS1430="Yes",1,0)</f>
        <v>0</v>
      </c>
      <c r="BB1430">
        <f>IF('Main Data'!AG1430="Yes",1,0)</f>
        <v>0</v>
      </c>
      <c r="BC1430">
        <f>IF('Main Data'!AB1430="Yes",1,0)</f>
        <v>0</v>
      </c>
      <c r="BD1430">
        <f>IF('Main Data'!AA1430="Yes",1,0)</f>
        <v>0</v>
      </c>
      <c r="BE1430">
        <f>IF('Main Data'!AC1430="Yes",1,0)</f>
        <v>0</v>
      </c>
      <c r="BF1430">
        <f>IF('Main Data'!AF1430="Yes",1,0)</f>
        <v>0</v>
      </c>
      <c r="BG1430">
        <f>IF(OR('Main Data'!AI1430="Yes",'Main Data'!AL1430="Yes"),1,0)</f>
        <v>1</v>
      </c>
      <c r="BH1430">
        <f>IF('Main Data'!AJ1430="Yes",1,0)</f>
        <v>0</v>
      </c>
      <c r="BI1430">
        <f>IF('Main Data'!AK1430="Yes",1,0)</f>
        <v>0</v>
      </c>
      <c r="BJ1430">
        <f>IF('Main Data'!AM1430="Yes",1,0)</f>
        <v>0</v>
      </c>
      <c r="BK1430">
        <f>IF('Main Data'!AQ1430="Yes",1,0)</f>
        <v>0</v>
      </c>
      <c r="BL1430" s="21">
        <f t="shared" si="133"/>
        <v>1</v>
      </c>
      <c r="BM1430" s="21">
        <f t="shared" si="134"/>
        <v>0</v>
      </c>
      <c r="BN1430" s="21">
        <f t="shared" si="135"/>
        <v>0</v>
      </c>
      <c r="BO1430" s="21">
        <f t="shared" si="136"/>
        <v>0</v>
      </c>
      <c r="BP1430" s="21">
        <f t="shared" si="137"/>
        <v>0</v>
      </c>
    </row>
    <row r="1431" spans="1:68" x14ac:dyDescent="0.2">
      <c r="A1431">
        <v>1427</v>
      </c>
      <c r="B1431" s="33">
        <f>'Main Data'!C1431</f>
        <v>43415</v>
      </c>
      <c r="C1431">
        <f>'Main Data'!D1431</f>
        <v>477</v>
      </c>
      <c r="D1431" s="26">
        <f>'Main Data'!E1431</f>
        <v>3800</v>
      </c>
      <c r="E1431" s="26">
        <f>'Main Data'!F1431</f>
        <v>4750</v>
      </c>
      <c r="F1431" s="34">
        <f t="shared" si="132"/>
        <v>8.2427563457144775</v>
      </c>
      <c r="G1431">
        <f>IF('Main Data'!H1431="AP",1,0)</f>
        <v>0</v>
      </c>
      <c r="H1431">
        <f>IF('Main Data'!H1431="Blancpain",1,0)</f>
        <v>0</v>
      </c>
      <c r="I1431">
        <f>IF('Main Data'!H1431="Breguet",1,0)</f>
        <v>0</v>
      </c>
      <c r="J1431">
        <f>IF('Main Data'!H1431="Breitling",1,0)</f>
        <v>0</v>
      </c>
      <c r="K1431">
        <f>IF('Main Data'!H1431="Cartier",1,0)</f>
        <v>0</v>
      </c>
      <c r="L1431">
        <f>IF('Main Data'!H1431="Gallet",1,0)</f>
        <v>0</v>
      </c>
      <c r="M1431">
        <f>IF('Main Data'!H1431="Girard Perregaux",1,0)</f>
        <v>0</v>
      </c>
      <c r="N1431">
        <f>IF('Main Data'!H1431="Gubelin",1,0)</f>
        <v>0</v>
      </c>
      <c r="O1431">
        <f>IF('Main Data'!H1431="Heuer",1,0)</f>
        <v>0</v>
      </c>
      <c r="P1431">
        <f>IF('Main Data'!H1431="IWC",1,0)</f>
        <v>0</v>
      </c>
      <c r="Q1431">
        <f>IF('Main Data'!H1431="JLC",1,0)</f>
        <v>1</v>
      </c>
      <c r="R1431">
        <f>IF('Main Data'!H1431="Longines",1,0)</f>
        <v>0</v>
      </c>
      <c r="S1431">
        <f>IF('Main Data'!H1431="Movado",1,0)</f>
        <v>0</v>
      </c>
      <c r="T1431">
        <f>IF('Main Data'!H1431="Omega",1,0)</f>
        <v>0</v>
      </c>
      <c r="U1431">
        <f>IF('Main Data'!H1431="Panerai",1,0)</f>
        <v>0</v>
      </c>
      <c r="V1431">
        <f>IF('Main Data'!H1431="Patek",1,0)</f>
        <v>0</v>
      </c>
      <c r="W1431">
        <f>IF('Main Data'!H1431="Rolex",1,0)</f>
        <v>0</v>
      </c>
      <c r="X1431">
        <f>IF('Main Data'!H1431="Tudor",1,0)</f>
        <v>0</v>
      </c>
      <c r="Y1431">
        <f>IF('Main Data'!H1431="Ulysse Nardin",1,0)</f>
        <v>0</v>
      </c>
      <c r="Z1431">
        <f>IF('Main Data'!H1431="Universal Geneve",1,0)</f>
        <v>0</v>
      </c>
      <c r="AA1431">
        <f>IF('Main Data'!H1431="Vacheron",1,0)</f>
        <v>0</v>
      </c>
      <c r="AB1431">
        <f>IF('Main Data'!H1431="Zenith",1,0)</f>
        <v>0</v>
      </c>
      <c r="AC1431">
        <f>IF('Main Data'!J1431="Stainless Steel",1,0)</f>
        <v>1</v>
      </c>
      <c r="AD1431">
        <f>IF('Main Data'!J1431="Two-tone",1,0)</f>
        <v>0</v>
      </c>
      <c r="AE1431">
        <f>IF(OR('Main Data'!J1431="YG 18K",'Main Data'!J1431="YG &lt;18K",'Main Data'!J1431="PG 18K",'Main Data'!J1431="PG &lt;18K",'Main Data'!J1431="WG 18K",'Main Data'!J1431="Mixes of 18K",'Main Data'!J1431="Mixes &lt;18K"),1,0)</f>
        <v>0</v>
      </c>
      <c r="AF1431">
        <f>IF('Main Data'!J1431="Platinum",1,0)</f>
        <v>0</v>
      </c>
      <c r="AG1431">
        <f>IF(OR('Main Data'!J1431="PVD",'Main Data'!J1431="Gold Plate",'Main Data'!J1431="Other"),1,0)</f>
        <v>0</v>
      </c>
      <c r="AH1431">
        <f>IF('Main Data'!N1431="Stainless Steel",1,0)</f>
        <v>0</v>
      </c>
      <c r="AI1431">
        <f>IF('Main Data'!N1431="Leather",1,0)</f>
        <v>1</v>
      </c>
      <c r="AJ1431">
        <f>IF('Main Data'!N1431="Two-tone",1,0)</f>
        <v>0</v>
      </c>
      <c r="AK1431">
        <f>IF(OR('Main Data'!N1431="YG 18K",'Main Data'!N1431="PG 18K",'Main Data'!N1431="WG 18K",'Main Data'!N1431="Mixes of 18K"),1,0)</f>
        <v>0</v>
      </c>
      <c r="AL1431">
        <f>IF(OR(,'Main Data'!N1431="PVD",'Main Data'!N1431="Gold plate"),1,0)</f>
        <v>0</v>
      </c>
      <c r="AM1431">
        <f>IF(OR('Main Data'!AV1431="Yes",'Main Data'!AW1431="Yes",'Main Data'!AU1431="Yes"),1,0)</f>
        <v>0</v>
      </c>
      <c r="AN1431">
        <f>IF(OR(ISTEXT('Main Data'!AX1431), ISTEXT('Main Data'!AY1431)),1,0)</f>
        <v>0</v>
      </c>
      <c r="AO1431">
        <f>IF('Main Data'!AZ1431="Yes",1,0)</f>
        <v>0</v>
      </c>
      <c r="AP1431">
        <f>IF('Main Data'!BA1431="Yes",1,0)</f>
        <v>0</v>
      </c>
      <c r="AQ1431">
        <f>IF('Main Data'!BD1431="Yes",1,0)</f>
        <v>0</v>
      </c>
      <c r="AR1431">
        <f>IF('Main Data'!BE1431="A",1,0)</f>
        <v>0</v>
      </c>
      <c r="AS1431">
        <f>IF('Main Data'!BE1431="AA",1,0)</f>
        <v>1</v>
      </c>
      <c r="AT1431">
        <f>IF('Main Data'!BE1431="AAA",1,0)</f>
        <v>0</v>
      </c>
      <c r="AU1431">
        <f>IF('Main Data'!BE1431="AAAA",1,0)</f>
        <v>0</v>
      </c>
      <c r="AV1431">
        <f>IF('Main Data'!P1431="Yes",1,0)</f>
        <v>0</v>
      </c>
      <c r="AW1431">
        <f>IF('Main Data'!AP1431="Yes",1,0)</f>
        <v>0</v>
      </c>
      <c r="AX1431">
        <f>IF(OR('Main Data'!V1431="Yes", 'Main Data'!W1431="Yes",'Main Data'!X1431="Yes"),1,0)</f>
        <v>1</v>
      </c>
      <c r="AY1431">
        <f>IF(OR('Main Data'!Y1431="Yes",'Main Data'!Z1431="Yes"),1,0)</f>
        <v>0</v>
      </c>
      <c r="AZ1431">
        <f>IF('Main Data'!AR1431="Yes",1,0)</f>
        <v>0</v>
      </c>
      <c r="BA1431">
        <f>IF('Main Data'!AS1431="Yes",1,0)</f>
        <v>0</v>
      </c>
      <c r="BB1431">
        <f>IF('Main Data'!AG1431="Yes",1,0)</f>
        <v>0</v>
      </c>
      <c r="BC1431">
        <f>IF('Main Data'!AB1431="Yes",1,0)</f>
        <v>0</v>
      </c>
      <c r="BD1431">
        <f>IF('Main Data'!AA1431="Yes",1,0)</f>
        <v>0</v>
      </c>
      <c r="BE1431">
        <f>IF('Main Data'!AC1431="Yes",1,0)</f>
        <v>0</v>
      </c>
      <c r="BF1431">
        <f>IF('Main Data'!AF1431="Yes",1,0)</f>
        <v>0</v>
      </c>
      <c r="BG1431">
        <f>IF(OR('Main Data'!AI1431="Yes",'Main Data'!AL1431="Yes"),1,0)</f>
        <v>0</v>
      </c>
      <c r="BH1431">
        <f>IF('Main Data'!AJ1431="Yes",1,0)</f>
        <v>0</v>
      </c>
      <c r="BI1431">
        <f>IF('Main Data'!AK1431="Yes",1,0)</f>
        <v>0</v>
      </c>
      <c r="BJ1431">
        <f>IF('Main Data'!AM1431="Yes",1,0)</f>
        <v>0</v>
      </c>
      <c r="BK1431">
        <f>IF('Main Data'!AQ1431="Yes",1,0)</f>
        <v>0</v>
      </c>
      <c r="BL1431" s="21">
        <f t="shared" si="133"/>
        <v>1</v>
      </c>
      <c r="BM1431" s="21">
        <f t="shared" si="134"/>
        <v>0</v>
      </c>
      <c r="BN1431" s="21">
        <f t="shared" si="135"/>
        <v>0</v>
      </c>
      <c r="BO1431" s="21">
        <f t="shared" si="136"/>
        <v>0</v>
      </c>
      <c r="BP1431" s="21">
        <f t="shared" si="137"/>
        <v>0</v>
      </c>
    </row>
    <row r="1432" spans="1:68" x14ac:dyDescent="0.2">
      <c r="A1432">
        <v>1428</v>
      </c>
      <c r="B1432" s="33">
        <f>'Main Data'!C1432</f>
        <v>43415</v>
      </c>
      <c r="C1432">
        <f>'Main Data'!D1432</f>
        <v>478</v>
      </c>
      <c r="D1432" s="26">
        <f>'Main Data'!E1432</f>
        <v>19500</v>
      </c>
      <c r="E1432" s="26">
        <f>'Main Data'!F1432</f>
        <v>24375</v>
      </c>
      <c r="F1432" s="34">
        <f t="shared" si="132"/>
        <v>9.8781697445518386</v>
      </c>
      <c r="G1432">
        <f>IF('Main Data'!H1432="AP",1,0)</f>
        <v>0</v>
      </c>
      <c r="H1432">
        <f>IF('Main Data'!H1432="Blancpain",1,0)</f>
        <v>0</v>
      </c>
      <c r="I1432">
        <f>IF('Main Data'!H1432="Breguet",1,0)</f>
        <v>0</v>
      </c>
      <c r="J1432">
        <f>IF('Main Data'!H1432="Breitling",1,0)</f>
        <v>0</v>
      </c>
      <c r="K1432">
        <f>IF('Main Data'!H1432="Cartier",1,0)</f>
        <v>0</v>
      </c>
      <c r="L1432">
        <f>IF('Main Data'!H1432="Gallet",1,0)</f>
        <v>0</v>
      </c>
      <c r="M1432">
        <f>IF('Main Data'!H1432="Girard Perregaux",1,0)</f>
        <v>0</v>
      </c>
      <c r="N1432">
        <f>IF('Main Data'!H1432="Gubelin",1,0)</f>
        <v>0</v>
      </c>
      <c r="O1432">
        <f>IF('Main Data'!H1432="Heuer",1,0)</f>
        <v>0</v>
      </c>
      <c r="P1432">
        <f>IF('Main Data'!H1432="IWC",1,0)</f>
        <v>0</v>
      </c>
      <c r="Q1432">
        <f>IF('Main Data'!H1432="JLC",1,0)</f>
        <v>0</v>
      </c>
      <c r="R1432">
        <f>IF('Main Data'!H1432="Longines",1,0)</f>
        <v>0</v>
      </c>
      <c r="S1432">
        <f>IF('Main Data'!H1432="Movado",1,0)</f>
        <v>0</v>
      </c>
      <c r="T1432">
        <f>IF('Main Data'!H1432="Omega",1,0)</f>
        <v>0</v>
      </c>
      <c r="U1432">
        <f>IF('Main Data'!H1432="Panerai",1,0)</f>
        <v>0</v>
      </c>
      <c r="V1432">
        <f>IF('Main Data'!H1432="Patek",1,0)</f>
        <v>0</v>
      </c>
      <c r="W1432">
        <f>IF('Main Data'!H1432="Rolex",1,0)</f>
        <v>0</v>
      </c>
      <c r="X1432">
        <f>IF('Main Data'!H1432="Tudor",1,0)</f>
        <v>0</v>
      </c>
      <c r="Y1432">
        <f>IF('Main Data'!H1432="Ulysse Nardin",1,0)</f>
        <v>0</v>
      </c>
      <c r="Z1432">
        <f>IF('Main Data'!H1432="Universal Geneve",1,0)</f>
        <v>0</v>
      </c>
      <c r="AA1432">
        <f>IF('Main Data'!H1432="Vacheron",1,0)</f>
        <v>1</v>
      </c>
      <c r="AB1432">
        <f>IF('Main Data'!H1432="Zenith",1,0)</f>
        <v>0</v>
      </c>
      <c r="AC1432">
        <f>IF('Main Data'!J1432="Stainless Steel",1,0)</f>
        <v>0</v>
      </c>
      <c r="AD1432">
        <f>IF('Main Data'!J1432="Two-tone",1,0)</f>
        <v>0</v>
      </c>
      <c r="AE1432">
        <f>IF(OR('Main Data'!J1432="YG 18K",'Main Data'!J1432="YG &lt;18K",'Main Data'!J1432="PG 18K",'Main Data'!J1432="PG &lt;18K",'Main Data'!J1432="WG 18K",'Main Data'!J1432="Mixes of 18K",'Main Data'!J1432="Mixes &lt;18K"),1,0)</f>
        <v>1</v>
      </c>
      <c r="AF1432">
        <f>IF('Main Data'!J1432="Platinum",1,0)</f>
        <v>0</v>
      </c>
      <c r="AG1432">
        <f>IF(OR('Main Data'!J1432="PVD",'Main Data'!J1432="Gold Plate",'Main Data'!J1432="Other"),1,0)</f>
        <v>0</v>
      </c>
      <c r="AH1432">
        <f>IF('Main Data'!N1432="Stainless Steel",1,0)</f>
        <v>0</v>
      </c>
      <c r="AI1432">
        <f>IF('Main Data'!N1432="Leather",1,0)</f>
        <v>1</v>
      </c>
      <c r="AJ1432">
        <f>IF('Main Data'!N1432="Two-tone",1,0)</f>
        <v>0</v>
      </c>
      <c r="AK1432">
        <f>IF(OR('Main Data'!N1432="YG 18K",'Main Data'!N1432="PG 18K",'Main Data'!N1432="WG 18K",'Main Data'!N1432="Mixes of 18K"),1,0)</f>
        <v>0</v>
      </c>
      <c r="AL1432">
        <f>IF(OR(,'Main Data'!N1432="PVD",'Main Data'!N1432="Gold plate"),1,0)</f>
        <v>0</v>
      </c>
      <c r="AM1432">
        <f>IF(OR('Main Data'!AV1432="Yes",'Main Data'!AW1432="Yes",'Main Data'!AU1432="Yes"),1,0)</f>
        <v>0</v>
      </c>
      <c r="AN1432">
        <f>IF(OR(ISTEXT('Main Data'!AX1432), ISTEXT('Main Data'!AY1432)),1,0)</f>
        <v>0</v>
      </c>
      <c r="AO1432">
        <f>IF('Main Data'!AZ1432="Yes",1,0)</f>
        <v>0</v>
      </c>
      <c r="AP1432">
        <f>IF('Main Data'!BA1432="Yes",1,0)</f>
        <v>0</v>
      </c>
      <c r="AQ1432">
        <f>IF('Main Data'!BD1432="Yes",1,0)</f>
        <v>0</v>
      </c>
      <c r="AR1432">
        <f>IF('Main Data'!BE1432="A",1,0)</f>
        <v>0</v>
      </c>
      <c r="AS1432">
        <f>IF('Main Data'!BE1432="AA",1,0)</f>
        <v>0</v>
      </c>
      <c r="AT1432">
        <f>IF('Main Data'!BE1432="AAA",1,0)</f>
        <v>1</v>
      </c>
      <c r="AU1432">
        <f>IF('Main Data'!BE1432="AAAA",1,0)</f>
        <v>0</v>
      </c>
      <c r="AV1432">
        <f>IF('Main Data'!P1432="Yes",1,0)</f>
        <v>1</v>
      </c>
      <c r="AW1432">
        <f>IF('Main Data'!AP1432="Yes",1,0)</f>
        <v>0</v>
      </c>
      <c r="AX1432">
        <f>IF(OR('Main Data'!V1432="Yes", 'Main Data'!W1432="Yes",'Main Data'!X1432="Yes"),1,0)</f>
        <v>0</v>
      </c>
      <c r="AY1432">
        <f>IF(OR('Main Data'!Y1432="Yes",'Main Data'!Z1432="Yes"),1,0)</f>
        <v>0</v>
      </c>
      <c r="AZ1432">
        <f>IF('Main Data'!AR1432="Yes",1,0)</f>
        <v>0</v>
      </c>
      <c r="BA1432">
        <f>IF('Main Data'!AS1432="Yes",1,0)</f>
        <v>0</v>
      </c>
      <c r="BB1432">
        <f>IF('Main Data'!AG1432="Yes",1,0)</f>
        <v>0</v>
      </c>
      <c r="BC1432">
        <f>IF('Main Data'!AB1432="Yes",1,0)</f>
        <v>0</v>
      </c>
      <c r="BD1432">
        <f>IF('Main Data'!AA1432="Yes",1,0)</f>
        <v>0</v>
      </c>
      <c r="BE1432">
        <f>IF('Main Data'!AC1432="Yes",1,0)</f>
        <v>0</v>
      </c>
      <c r="BF1432">
        <f>IF('Main Data'!AF1432="Yes",1,0)</f>
        <v>0</v>
      </c>
      <c r="BG1432">
        <f>IF(OR('Main Data'!AI1432="Yes",'Main Data'!AL1432="Yes"),1,0)</f>
        <v>0</v>
      </c>
      <c r="BH1432">
        <f>IF('Main Data'!AJ1432="Yes",1,0)</f>
        <v>0</v>
      </c>
      <c r="BI1432">
        <f>IF('Main Data'!AK1432="Yes",1,0)</f>
        <v>0</v>
      </c>
      <c r="BJ1432">
        <f>IF('Main Data'!AM1432="Yes",1,0)</f>
        <v>0</v>
      </c>
      <c r="BK1432">
        <f>IF('Main Data'!AQ1432="Yes",1,0)</f>
        <v>0</v>
      </c>
      <c r="BL1432" s="21">
        <f t="shared" si="133"/>
        <v>1</v>
      </c>
      <c r="BM1432" s="21">
        <f t="shared" si="134"/>
        <v>0</v>
      </c>
      <c r="BN1432" s="21">
        <f t="shared" si="135"/>
        <v>0</v>
      </c>
      <c r="BO1432" s="21">
        <f t="shared" si="136"/>
        <v>0</v>
      </c>
      <c r="BP1432" s="21">
        <f t="shared" si="137"/>
        <v>0</v>
      </c>
    </row>
    <row r="1433" spans="1:68" x14ac:dyDescent="0.2">
      <c r="A1433">
        <v>1429</v>
      </c>
      <c r="B1433" s="33">
        <f>'Main Data'!C1433</f>
        <v>43415</v>
      </c>
      <c r="C1433">
        <f>'Main Data'!D1433</f>
        <v>479</v>
      </c>
      <c r="D1433" s="26">
        <f>'Main Data'!E1433</f>
        <v>2400</v>
      </c>
      <c r="E1433" s="26">
        <f>'Main Data'!F1433</f>
        <v>3000</v>
      </c>
      <c r="F1433" s="34">
        <f t="shared" si="132"/>
        <v>7.7832240163360371</v>
      </c>
      <c r="G1433">
        <f>IF('Main Data'!H1433="AP",1,0)</f>
        <v>0</v>
      </c>
      <c r="H1433">
        <f>IF('Main Data'!H1433="Blancpain",1,0)</f>
        <v>0</v>
      </c>
      <c r="I1433">
        <f>IF('Main Data'!H1433="Breguet",1,0)</f>
        <v>0</v>
      </c>
      <c r="J1433">
        <f>IF('Main Data'!H1433="Breitling",1,0)</f>
        <v>0</v>
      </c>
      <c r="K1433">
        <f>IF('Main Data'!H1433="Cartier",1,0)</f>
        <v>0</v>
      </c>
      <c r="L1433">
        <f>IF('Main Data'!H1433="Gallet",1,0)</f>
        <v>0</v>
      </c>
      <c r="M1433">
        <f>IF('Main Data'!H1433="Girard Perregaux",1,0)</f>
        <v>0</v>
      </c>
      <c r="N1433">
        <f>IF('Main Data'!H1433="Gubelin",1,0)</f>
        <v>0</v>
      </c>
      <c r="O1433">
        <f>IF('Main Data'!H1433="Heuer",1,0)</f>
        <v>0</v>
      </c>
      <c r="P1433">
        <f>IF('Main Data'!H1433="IWC",1,0)</f>
        <v>0</v>
      </c>
      <c r="Q1433">
        <f>IF('Main Data'!H1433="JLC",1,0)</f>
        <v>0</v>
      </c>
      <c r="R1433">
        <f>IF('Main Data'!H1433="Longines",1,0)</f>
        <v>0</v>
      </c>
      <c r="S1433">
        <f>IF('Main Data'!H1433="Movado",1,0)</f>
        <v>0</v>
      </c>
      <c r="T1433">
        <f>IF('Main Data'!H1433="Omega",1,0)</f>
        <v>0</v>
      </c>
      <c r="U1433">
        <f>IF('Main Data'!H1433="Panerai",1,0)</f>
        <v>0</v>
      </c>
      <c r="V1433">
        <f>IF('Main Data'!H1433="Patek",1,0)</f>
        <v>0</v>
      </c>
      <c r="W1433">
        <f>IF('Main Data'!H1433="Rolex",1,0)</f>
        <v>0</v>
      </c>
      <c r="X1433">
        <f>IF('Main Data'!H1433="Tudor",1,0)</f>
        <v>0</v>
      </c>
      <c r="Y1433">
        <f>IF('Main Data'!H1433="Ulysse Nardin",1,0)</f>
        <v>0</v>
      </c>
      <c r="Z1433">
        <f>IF('Main Data'!H1433="Universal Geneve",1,0)</f>
        <v>0</v>
      </c>
      <c r="AA1433">
        <f>IF('Main Data'!H1433="Vacheron",1,0)</f>
        <v>1</v>
      </c>
      <c r="AB1433">
        <f>IF('Main Data'!H1433="Zenith",1,0)</f>
        <v>0</v>
      </c>
      <c r="AC1433">
        <f>IF('Main Data'!J1433="Stainless Steel",1,0)</f>
        <v>0</v>
      </c>
      <c r="AD1433">
        <f>IF('Main Data'!J1433="Two-tone",1,0)</f>
        <v>0</v>
      </c>
      <c r="AE1433">
        <f>IF(OR('Main Data'!J1433="YG 18K",'Main Data'!J1433="YG &lt;18K",'Main Data'!J1433="PG 18K",'Main Data'!J1433="PG &lt;18K",'Main Data'!J1433="WG 18K",'Main Data'!J1433="Mixes of 18K",'Main Data'!J1433="Mixes &lt;18K"),1,0)</f>
        <v>1</v>
      </c>
      <c r="AF1433">
        <f>IF('Main Data'!J1433="Platinum",1,0)</f>
        <v>0</v>
      </c>
      <c r="AG1433">
        <f>IF(OR('Main Data'!J1433="PVD",'Main Data'!J1433="Gold Plate",'Main Data'!J1433="Other"),1,0)</f>
        <v>0</v>
      </c>
      <c r="AH1433">
        <f>IF('Main Data'!N1433="Stainless Steel",1,0)</f>
        <v>0</v>
      </c>
      <c r="AI1433">
        <f>IF('Main Data'!N1433="Leather",1,0)</f>
        <v>1</v>
      </c>
      <c r="AJ1433">
        <f>IF('Main Data'!N1433="Two-tone",1,0)</f>
        <v>0</v>
      </c>
      <c r="AK1433">
        <f>IF(OR('Main Data'!N1433="YG 18K",'Main Data'!N1433="PG 18K",'Main Data'!N1433="WG 18K",'Main Data'!N1433="Mixes of 18K"),1,0)</f>
        <v>0</v>
      </c>
      <c r="AL1433">
        <f>IF(OR(,'Main Data'!N1433="PVD",'Main Data'!N1433="Gold plate"),1,0)</f>
        <v>0</v>
      </c>
      <c r="AM1433">
        <f>IF(OR('Main Data'!AV1433="Yes",'Main Data'!AW1433="Yes",'Main Data'!AU1433="Yes"),1,0)</f>
        <v>0</v>
      </c>
      <c r="AN1433">
        <f>IF(OR(ISTEXT('Main Data'!AX1433), ISTEXT('Main Data'!AY1433)),1,0)</f>
        <v>0</v>
      </c>
      <c r="AO1433">
        <f>IF('Main Data'!AZ1433="Yes",1,0)</f>
        <v>0</v>
      </c>
      <c r="AP1433">
        <f>IF('Main Data'!BA1433="Yes",1,0)</f>
        <v>0</v>
      </c>
      <c r="AQ1433">
        <f>IF('Main Data'!BD1433="Yes",1,0)</f>
        <v>0</v>
      </c>
      <c r="AR1433">
        <f>IF('Main Data'!BE1433="A",1,0)</f>
        <v>0</v>
      </c>
      <c r="AS1433">
        <f>IF('Main Data'!BE1433="AA",1,0)</f>
        <v>1</v>
      </c>
      <c r="AT1433">
        <f>IF('Main Data'!BE1433="AAA",1,0)</f>
        <v>0</v>
      </c>
      <c r="AU1433">
        <f>IF('Main Data'!BE1433="AAAA",1,0)</f>
        <v>0</v>
      </c>
      <c r="AV1433">
        <f>IF('Main Data'!P1433="Yes",1,0)</f>
        <v>1</v>
      </c>
      <c r="AW1433">
        <f>IF('Main Data'!AP1433="Yes",1,0)</f>
        <v>0</v>
      </c>
      <c r="AX1433">
        <f>IF(OR('Main Data'!V1433="Yes", 'Main Data'!W1433="Yes",'Main Data'!X1433="Yes"),1,0)</f>
        <v>0</v>
      </c>
      <c r="AY1433">
        <f>IF(OR('Main Data'!Y1433="Yes",'Main Data'!Z1433="Yes"),1,0)</f>
        <v>0</v>
      </c>
      <c r="AZ1433">
        <f>IF('Main Data'!AR1433="Yes",1,0)</f>
        <v>0</v>
      </c>
      <c r="BA1433">
        <f>IF('Main Data'!AS1433="Yes",1,0)</f>
        <v>0</v>
      </c>
      <c r="BB1433">
        <f>IF('Main Data'!AG1433="Yes",1,0)</f>
        <v>0</v>
      </c>
      <c r="BC1433">
        <f>IF('Main Data'!AB1433="Yes",1,0)</f>
        <v>0</v>
      </c>
      <c r="BD1433">
        <f>IF('Main Data'!AA1433="Yes",1,0)</f>
        <v>0</v>
      </c>
      <c r="BE1433">
        <f>IF('Main Data'!AC1433="Yes",1,0)</f>
        <v>0</v>
      </c>
      <c r="BF1433">
        <f>IF('Main Data'!AF1433="Yes",1,0)</f>
        <v>0</v>
      </c>
      <c r="BG1433">
        <f>IF(OR('Main Data'!AI1433="Yes",'Main Data'!AL1433="Yes"),1,0)</f>
        <v>0</v>
      </c>
      <c r="BH1433">
        <f>IF('Main Data'!AJ1433="Yes",1,0)</f>
        <v>0</v>
      </c>
      <c r="BI1433">
        <f>IF('Main Data'!AK1433="Yes",1,0)</f>
        <v>0</v>
      </c>
      <c r="BJ1433">
        <f>IF('Main Data'!AM1433="Yes",1,0)</f>
        <v>0</v>
      </c>
      <c r="BK1433">
        <f>IF('Main Data'!AQ1433="Yes",1,0)</f>
        <v>0</v>
      </c>
      <c r="BL1433" s="21">
        <f t="shared" si="133"/>
        <v>1</v>
      </c>
      <c r="BM1433" s="21">
        <f t="shared" si="134"/>
        <v>0</v>
      </c>
      <c r="BN1433" s="21">
        <f t="shared" si="135"/>
        <v>0</v>
      </c>
      <c r="BO1433" s="21">
        <f t="shared" si="136"/>
        <v>0</v>
      </c>
      <c r="BP1433" s="21">
        <f t="shared" si="137"/>
        <v>0</v>
      </c>
    </row>
    <row r="1434" spans="1:68" x14ac:dyDescent="0.2">
      <c r="A1434">
        <v>1430</v>
      </c>
      <c r="B1434" s="33">
        <f>'Main Data'!C1434</f>
        <v>43415</v>
      </c>
      <c r="C1434">
        <f>'Main Data'!D1434</f>
        <v>506</v>
      </c>
      <c r="D1434" s="26">
        <f>'Main Data'!E1434</f>
        <v>20000</v>
      </c>
      <c r="E1434" s="26">
        <f>'Main Data'!F1434</f>
        <v>25000</v>
      </c>
      <c r="F1434" s="34">
        <f t="shared" si="132"/>
        <v>9.9034875525361272</v>
      </c>
      <c r="G1434">
        <f>IF('Main Data'!H1434="AP",1,0)</f>
        <v>0</v>
      </c>
      <c r="H1434">
        <f>IF('Main Data'!H1434="Blancpain",1,0)</f>
        <v>0</v>
      </c>
      <c r="I1434">
        <f>IF('Main Data'!H1434="Breguet",1,0)</f>
        <v>0</v>
      </c>
      <c r="J1434">
        <f>IF('Main Data'!H1434="Breitling",1,0)</f>
        <v>0</v>
      </c>
      <c r="K1434">
        <f>IF('Main Data'!H1434="Cartier",1,0)</f>
        <v>0</v>
      </c>
      <c r="L1434">
        <f>IF('Main Data'!H1434="Gallet",1,0)</f>
        <v>0</v>
      </c>
      <c r="M1434">
        <f>IF('Main Data'!H1434="Girard Perregaux",1,0)</f>
        <v>0</v>
      </c>
      <c r="N1434">
        <f>IF('Main Data'!H1434="Gubelin",1,0)</f>
        <v>0</v>
      </c>
      <c r="O1434">
        <f>IF('Main Data'!H1434="Heuer",1,0)</f>
        <v>0</v>
      </c>
      <c r="P1434">
        <f>IF('Main Data'!H1434="IWC",1,0)</f>
        <v>0</v>
      </c>
      <c r="Q1434">
        <f>IF('Main Data'!H1434="JLC",1,0)</f>
        <v>0</v>
      </c>
      <c r="R1434">
        <f>IF('Main Data'!H1434="Longines",1,0)</f>
        <v>0</v>
      </c>
      <c r="S1434">
        <f>IF('Main Data'!H1434="Movado",1,0)</f>
        <v>0</v>
      </c>
      <c r="T1434">
        <f>IF('Main Data'!H1434="Omega",1,0)</f>
        <v>0</v>
      </c>
      <c r="U1434">
        <f>IF('Main Data'!H1434="Panerai",1,0)</f>
        <v>0</v>
      </c>
      <c r="V1434">
        <f>IF('Main Data'!H1434="Patek",1,0)</f>
        <v>1</v>
      </c>
      <c r="W1434">
        <f>IF('Main Data'!H1434="Rolex",1,0)</f>
        <v>0</v>
      </c>
      <c r="X1434">
        <f>IF('Main Data'!H1434="Tudor",1,0)</f>
        <v>0</v>
      </c>
      <c r="Y1434">
        <f>IF('Main Data'!H1434="Ulysse Nardin",1,0)</f>
        <v>0</v>
      </c>
      <c r="Z1434">
        <f>IF('Main Data'!H1434="Universal Geneve",1,0)</f>
        <v>0</v>
      </c>
      <c r="AA1434">
        <f>IF('Main Data'!H1434="Vacheron",1,0)</f>
        <v>0</v>
      </c>
      <c r="AB1434">
        <f>IF('Main Data'!H1434="Zenith",1,0)</f>
        <v>0</v>
      </c>
      <c r="AC1434">
        <f>IF('Main Data'!J1434="Stainless Steel",1,0)</f>
        <v>0</v>
      </c>
      <c r="AD1434">
        <f>IF('Main Data'!J1434="Two-tone",1,0)</f>
        <v>0</v>
      </c>
      <c r="AE1434">
        <f>IF(OR('Main Data'!J1434="YG 18K",'Main Data'!J1434="YG &lt;18K",'Main Data'!J1434="PG 18K",'Main Data'!J1434="PG &lt;18K",'Main Data'!J1434="WG 18K",'Main Data'!J1434="Mixes of 18K",'Main Data'!J1434="Mixes &lt;18K"),1,0)</f>
        <v>1</v>
      </c>
      <c r="AF1434">
        <f>IF('Main Data'!J1434="Platinum",1,0)</f>
        <v>0</v>
      </c>
      <c r="AG1434">
        <f>IF(OR('Main Data'!J1434="PVD",'Main Data'!J1434="Gold Plate",'Main Data'!J1434="Other"),1,0)</f>
        <v>0</v>
      </c>
      <c r="AH1434">
        <f>IF('Main Data'!N1434="Stainless Steel",1,0)</f>
        <v>0</v>
      </c>
      <c r="AI1434">
        <f>IF('Main Data'!N1434="Leather",1,0)</f>
        <v>1</v>
      </c>
      <c r="AJ1434">
        <f>IF('Main Data'!N1434="Two-tone",1,0)</f>
        <v>0</v>
      </c>
      <c r="AK1434">
        <f>IF(OR('Main Data'!N1434="YG 18K",'Main Data'!N1434="PG 18K",'Main Data'!N1434="WG 18K",'Main Data'!N1434="Mixes of 18K"),1,0)</f>
        <v>0</v>
      </c>
      <c r="AL1434">
        <f>IF(OR(,'Main Data'!N1434="PVD",'Main Data'!N1434="Gold plate"),1,0)</f>
        <v>0</v>
      </c>
      <c r="AM1434">
        <f>IF(OR('Main Data'!AV1434="Yes",'Main Data'!AW1434="Yes",'Main Data'!AU1434="Yes"),1,0)</f>
        <v>0</v>
      </c>
      <c r="AN1434">
        <f>IF(OR(ISTEXT('Main Data'!AX1434), ISTEXT('Main Data'!AY1434)),1,0)</f>
        <v>0</v>
      </c>
      <c r="AO1434">
        <f>IF('Main Data'!AZ1434="Yes",1,0)</f>
        <v>0</v>
      </c>
      <c r="AP1434">
        <f>IF('Main Data'!BA1434="Yes",1,0)</f>
        <v>0</v>
      </c>
      <c r="AQ1434">
        <f>IF('Main Data'!BD1434="Yes",1,0)</f>
        <v>0</v>
      </c>
      <c r="AR1434">
        <f>IF('Main Data'!BE1434="A",1,0)</f>
        <v>0</v>
      </c>
      <c r="AS1434">
        <f>IF('Main Data'!BE1434="AA",1,0)</f>
        <v>0</v>
      </c>
      <c r="AT1434">
        <f>IF('Main Data'!BE1434="AAA",1,0)</f>
        <v>1</v>
      </c>
      <c r="AU1434">
        <f>IF('Main Data'!BE1434="AAAA",1,0)</f>
        <v>0</v>
      </c>
      <c r="AV1434">
        <f>IF('Main Data'!P1434="Yes",1,0)</f>
        <v>1</v>
      </c>
      <c r="AW1434">
        <f>IF('Main Data'!AP1434="Yes",1,0)</f>
        <v>0</v>
      </c>
      <c r="AX1434">
        <f>IF(OR('Main Data'!V1434="Yes", 'Main Data'!W1434="Yes",'Main Data'!X1434="Yes"),1,0)</f>
        <v>0</v>
      </c>
      <c r="AY1434">
        <f>IF(OR('Main Data'!Y1434="Yes",'Main Data'!Z1434="Yes"),1,0)</f>
        <v>0</v>
      </c>
      <c r="AZ1434">
        <f>IF('Main Data'!AR1434="Yes",1,0)</f>
        <v>0</v>
      </c>
      <c r="BA1434">
        <f>IF('Main Data'!AS1434="Yes",1,0)</f>
        <v>0</v>
      </c>
      <c r="BB1434">
        <f>IF('Main Data'!AG1434="Yes",1,0)</f>
        <v>0</v>
      </c>
      <c r="BC1434">
        <f>IF('Main Data'!AB1434="Yes",1,0)</f>
        <v>0</v>
      </c>
      <c r="BD1434">
        <f>IF('Main Data'!AA1434="Yes",1,0)</f>
        <v>0</v>
      </c>
      <c r="BE1434">
        <f>IF('Main Data'!AC1434="Yes",1,0)</f>
        <v>0</v>
      </c>
      <c r="BF1434">
        <f>IF('Main Data'!AF1434="Yes",1,0)</f>
        <v>0</v>
      </c>
      <c r="BG1434">
        <f>IF(OR('Main Data'!AI1434="Yes",'Main Data'!AL1434="Yes"),1,0)</f>
        <v>0</v>
      </c>
      <c r="BH1434">
        <f>IF('Main Data'!AJ1434="Yes",1,0)</f>
        <v>0</v>
      </c>
      <c r="BI1434">
        <f>IF('Main Data'!AK1434="Yes",1,0)</f>
        <v>0</v>
      </c>
      <c r="BJ1434">
        <f>IF('Main Data'!AM1434="Yes",1,0)</f>
        <v>0</v>
      </c>
      <c r="BK1434">
        <f>IF('Main Data'!AQ1434="Yes",1,0)</f>
        <v>0</v>
      </c>
      <c r="BL1434" s="21">
        <f t="shared" si="133"/>
        <v>1</v>
      </c>
      <c r="BM1434" s="21">
        <f t="shared" si="134"/>
        <v>0</v>
      </c>
      <c r="BN1434" s="21">
        <f t="shared" si="135"/>
        <v>0</v>
      </c>
      <c r="BO1434" s="21">
        <f t="shared" si="136"/>
        <v>0</v>
      </c>
      <c r="BP1434" s="21">
        <f t="shared" si="137"/>
        <v>0</v>
      </c>
    </row>
    <row r="1435" spans="1:68" x14ac:dyDescent="0.2">
      <c r="A1435">
        <v>1431</v>
      </c>
      <c r="B1435" s="33">
        <f>'Main Data'!C1435</f>
        <v>43415</v>
      </c>
      <c r="C1435">
        <f>'Main Data'!D1435</f>
        <v>515</v>
      </c>
      <c r="D1435" s="26">
        <f>'Main Data'!E1435</f>
        <v>70000</v>
      </c>
      <c r="E1435" s="26">
        <f>'Main Data'!F1435</f>
        <v>87500</v>
      </c>
      <c r="F1435" s="34">
        <f t="shared" si="132"/>
        <v>11.156250521031495</v>
      </c>
      <c r="G1435">
        <f>IF('Main Data'!H1435="AP",1,0)</f>
        <v>0</v>
      </c>
      <c r="H1435">
        <f>IF('Main Data'!H1435="Blancpain",1,0)</f>
        <v>0</v>
      </c>
      <c r="I1435">
        <f>IF('Main Data'!H1435="Breguet",1,0)</f>
        <v>0</v>
      </c>
      <c r="J1435">
        <f>IF('Main Data'!H1435="Breitling",1,0)</f>
        <v>0</v>
      </c>
      <c r="K1435">
        <f>IF('Main Data'!H1435="Cartier",1,0)</f>
        <v>0</v>
      </c>
      <c r="L1435">
        <f>IF('Main Data'!H1435="Gallet",1,0)</f>
        <v>0</v>
      </c>
      <c r="M1435">
        <f>IF('Main Data'!H1435="Girard Perregaux",1,0)</f>
        <v>0</v>
      </c>
      <c r="N1435">
        <f>IF('Main Data'!H1435="Gubelin",1,0)</f>
        <v>0</v>
      </c>
      <c r="O1435">
        <f>IF('Main Data'!H1435="Heuer",1,0)</f>
        <v>0</v>
      </c>
      <c r="P1435">
        <f>IF('Main Data'!H1435="IWC",1,0)</f>
        <v>0</v>
      </c>
      <c r="Q1435">
        <f>IF('Main Data'!H1435="JLC",1,0)</f>
        <v>0</v>
      </c>
      <c r="R1435">
        <f>IF('Main Data'!H1435="Longines",1,0)</f>
        <v>0</v>
      </c>
      <c r="S1435">
        <f>IF('Main Data'!H1435="Movado",1,0)</f>
        <v>0</v>
      </c>
      <c r="T1435">
        <f>IF('Main Data'!H1435="Omega",1,0)</f>
        <v>0</v>
      </c>
      <c r="U1435">
        <f>IF('Main Data'!H1435="Panerai",1,0)</f>
        <v>0</v>
      </c>
      <c r="V1435">
        <f>IF('Main Data'!H1435="Patek",1,0)</f>
        <v>1</v>
      </c>
      <c r="W1435">
        <f>IF('Main Data'!H1435="Rolex",1,0)</f>
        <v>0</v>
      </c>
      <c r="X1435">
        <f>IF('Main Data'!H1435="Tudor",1,0)</f>
        <v>0</v>
      </c>
      <c r="Y1435">
        <f>IF('Main Data'!H1435="Ulysse Nardin",1,0)</f>
        <v>0</v>
      </c>
      <c r="Z1435">
        <f>IF('Main Data'!H1435="Universal Geneve",1,0)</f>
        <v>0</v>
      </c>
      <c r="AA1435">
        <f>IF('Main Data'!H1435="Vacheron",1,0)</f>
        <v>0</v>
      </c>
      <c r="AB1435">
        <f>IF('Main Data'!H1435="Zenith",1,0)</f>
        <v>0</v>
      </c>
      <c r="AC1435">
        <f>IF('Main Data'!J1435="Stainless Steel",1,0)</f>
        <v>1</v>
      </c>
      <c r="AD1435">
        <f>IF('Main Data'!J1435="Two-tone",1,0)</f>
        <v>0</v>
      </c>
      <c r="AE1435">
        <f>IF(OR('Main Data'!J1435="YG 18K",'Main Data'!J1435="YG &lt;18K",'Main Data'!J1435="PG 18K",'Main Data'!J1435="PG &lt;18K",'Main Data'!J1435="WG 18K",'Main Data'!J1435="Mixes of 18K",'Main Data'!J1435="Mixes &lt;18K"),1,0)</f>
        <v>0</v>
      </c>
      <c r="AF1435">
        <f>IF('Main Data'!J1435="Platinum",1,0)</f>
        <v>0</v>
      </c>
      <c r="AG1435">
        <f>IF(OR('Main Data'!J1435="PVD",'Main Data'!J1435="Gold Plate",'Main Data'!J1435="Other"),1,0)</f>
        <v>0</v>
      </c>
      <c r="AH1435">
        <f>IF('Main Data'!N1435="Stainless Steel",1,0)</f>
        <v>0</v>
      </c>
      <c r="AI1435">
        <f>IF('Main Data'!N1435="Leather",1,0)</f>
        <v>1</v>
      </c>
      <c r="AJ1435">
        <f>IF('Main Data'!N1435="Two-tone",1,0)</f>
        <v>0</v>
      </c>
      <c r="AK1435">
        <f>IF(OR('Main Data'!N1435="YG 18K",'Main Data'!N1435="PG 18K",'Main Data'!N1435="WG 18K",'Main Data'!N1435="Mixes of 18K"),1,0)</f>
        <v>0</v>
      </c>
      <c r="AL1435">
        <f>IF(OR(,'Main Data'!N1435="PVD",'Main Data'!N1435="Gold plate"),1,0)</f>
        <v>0</v>
      </c>
      <c r="AM1435">
        <f>IF(OR('Main Data'!AV1435="Yes",'Main Data'!AW1435="Yes",'Main Data'!AU1435="Yes"),1,0)</f>
        <v>0</v>
      </c>
      <c r="AN1435">
        <f>IF(OR(ISTEXT('Main Data'!AX1435), ISTEXT('Main Data'!AY1435)),1,0)</f>
        <v>0</v>
      </c>
      <c r="AO1435">
        <f>IF('Main Data'!AZ1435="Yes",1,0)</f>
        <v>0</v>
      </c>
      <c r="AP1435">
        <f>IF('Main Data'!BA1435="Yes",1,0)</f>
        <v>0</v>
      </c>
      <c r="AQ1435">
        <f>IF('Main Data'!BD1435="Yes",1,0)</f>
        <v>0</v>
      </c>
      <c r="AR1435">
        <f>IF('Main Data'!BE1435="A",1,0)</f>
        <v>0</v>
      </c>
      <c r="AS1435">
        <f>IF('Main Data'!BE1435="AA",1,0)</f>
        <v>0</v>
      </c>
      <c r="AT1435">
        <f>IF('Main Data'!BE1435="AAA",1,0)</f>
        <v>0</v>
      </c>
      <c r="AU1435">
        <f>IF('Main Data'!BE1435="AAAA",1,0)</f>
        <v>1</v>
      </c>
      <c r="AV1435">
        <f>IF('Main Data'!P1435="Yes",1,0)</f>
        <v>0</v>
      </c>
      <c r="AW1435">
        <f>IF('Main Data'!AP1435="Yes",1,0)</f>
        <v>0</v>
      </c>
      <c r="AX1435">
        <f>IF(OR('Main Data'!V1435="Yes", 'Main Data'!W1435="Yes",'Main Data'!X1435="Yes"),1,0)</f>
        <v>0</v>
      </c>
      <c r="AY1435">
        <f>IF(OR('Main Data'!Y1435="Yes",'Main Data'!Z1435="Yes"),1,0)</f>
        <v>0</v>
      </c>
      <c r="AZ1435">
        <f>IF('Main Data'!AR1435="Yes",1,0)</f>
        <v>0</v>
      </c>
      <c r="BA1435">
        <f>IF('Main Data'!AS1435="Yes",1,0)</f>
        <v>0</v>
      </c>
      <c r="BB1435">
        <f>IF('Main Data'!AG1435="Yes",1,0)</f>
        <v>0</v>
      </c>
      <c r="BC1435">
        <f>IF('Main Data'!AB1435="Yes",1,0)</f>
        <v>0</v>
      </c>
      <c r="BD1435">
        <f>IF('Main Data'!AA1435="Yes",1,0)</f>
        <v>0</v>
      </c>
      <c r="BE1435">
        <f>IF('Main Data'!AC1435="Yes",1,0)</f>
        <v>0</v>
      </c>
      <c r="BF1435">
        <f>IF('Main Data'!AF1435="Yes",1,0)</f>
        <v>0</v>
      </c>
      <c r="BG1435">
        <f>IF(OR('Main Data'!AI1435="Yes",'Main Data'!AL1435="Yes"),1,0)</f>
        <v>1</v>
      </c>
      <c r="BH1435">
        <f>IF('Main Data'!AJ1435="Yes",1,0)</f>
        <v>0</v>
      </c>
      <c r="BI1435">
        <f>IF('Main Data'!AK1435="Yes",1,0)</f>
        <v>0</v>
      </c>
      <c r="BJ1435">
        <f>IF('Main Data'!AM1435="Yes",1,0)</f>
        <v>0</v>
      </c>
      <c r="BK1435">
        <f>IF('Main Data'!AQ1435="Yes",1,0)</f>
        <v>0</v>
      </c>
      <c r="BL1435" s="21">
        <f t="shared" si="133"/>
        <v>1</v>
      </c>
      <c r="BM1435" s="21">
        <f t="shared" si="134"/>
        <v>0</v>
      </c>
      <c r="BN1435" s="21">
        <f t="shared" si="135"/>
        <v>0</v>
      </c>
      <c r="BO1435" s="21">
        <f t="shared" si="136"/>
        <v>0</v>
      </c>
      <c r="BP1435" s="21">
        <f t="shared" si="137"/>
        <v>0</v>
      </c>
    </row>
    <row r="1436" spans="1:68" x14ac:dyDescent="0.2">
      <c r="A1436">
        <v>1432</v>
      </c>
      <c r="B1436" s="33">
        <f>'Main Data'!C1436</f>
        <v>43415</v>
      </c>
      <c r="C1436">
        <f>'Main Data'!D1436</f>
        <v>516</v>
      </c>
      <c r="D1436" s="26">
        <f>'Main Data'!E1436</f>
        <v>65000</v>
      </c>
      <c r="E1436" s="26">
        <f>'Main Data'!F1436</f>
        <v>81250</v>
      </c>
      <c r="F1436" s="34">
        <f t="shared" si="132"/>
        <v>11.082142548877775</v>
      </c>
      <c r="G1436">
        <f>IF('Main Data'!H1436="AP",1,0)</f>
        <v>0</v>
      </c>
      <c r="H1436">
        <f>IF('Main Data'!H1436="Blancpain",1,0)</f>
        <v>0</v>
      </c>
      <c r="I1436">
        <f>IF('Main Data'!H1436="Breguet",1,0)</f>
        <v>0</v>
      </c>
      <c r="J1436">
        <f>IF('Main Data'!H1436="Breitling",1,0)</f>
        <v>0</v>
      </c>
      <c r="K1436">
        <f>IF('Main Data'!H1436="Cartier",1,0)</f>
        <v>0</v>
      </c>
      <c r="L1436">
        <f>IF('Main Data'!H1436="Gallet",1,0)</f>
        <v>0</v>
      </c>
      <c r="M1436">
        <f>IF('Main Data'!H1436="Girard Perregaux",1,0)</f>
        <v>0</v>
      </c>
      <c r="N1436">
        <f>IF('Main Data'!H1436="Gubelin",1,0)</f>
        <v>0</v>
      </c>
      <c r="O1436">
        <f>IF('Main Data'!H1436="Heuer",1,0)</f>
        <v>0</v>
      </c>
      <c r="P1436">
        <f>IF('Main Data'!H1436="IWC",1,0)</f>
        <v>0</v>
      </c>
      <c r="Q1436">
        <f>IF('Main Data'!H1436="JLC",1,0)</f>
        <v>0</v>
      </c>
      <c r="R1436">
        <f>IF('Main Data'!H1436="Longines",1,0)</f>
        <v>0</v>
      </c>
      <c r="S1436">
        <f>IF('Main Data'!H1436="Movado",1,0)</f>
        <v>0</v>
      </c>
      <c r="T1436">
        <f>IF('Main Data'!H1436="Omega",1,0)</f>
        <v>0</v>
      </c>
      <c r="U1436">
        <f>IF('Main Data'!H1436="Panerai",1,0)</f>
        <v>0</v>
      </c>
      <c r="V1436">
        <f>IF('Main Data'!H1436="Patek",1,0)</f>
        <v>1</v>
      </c>
      <c r="W1436">
        <f>IF('Main Data'!H1436="Rolex",1,0)</f>
        <v>0</v>
      </c>
      <c r="X1436">
        <f>IF('Main Data'!H1436="Tudor",1,0)</f>
        <v>0</v>
      </c>
      <c r="Y1436">
        <f>IF('Main Data'!H1436="Ulysse Nardin",1,0)</f>
        <v>0</v>
      </c>
      <c r="Z1436">
        <f>IF('Main Data'!H1436="Universal Geneve",1,0)</f>
        <v>0</v>
      </c>
      <c r="AA1436">
        <f>IF('Main Data'!H1436="Vacheron",1,0)</f>
        <v>0</v>
      </c>
      <c r="AB1436">
        <f>IF('Main Data'!H1436="Zenith",1,0)</f>
        <v>0</v>
      </c>
      <c r="AC1436">
        <f>IF('Main Data'!J1436="Stainless Steel",1,0)</f>
        <v>0</v>
      </c>
      <c r="AD1436">
        <f>IF('Main Data'!J1436="Two-tone",1,0)</f>
        <v>0</v>
      </c>
      <c r="AE1436">
        <f>IF(OR('Main Data'!J1436="YG 18K",'Main Data'!J1436="YG &lt;18K",'Main Data'!J1436="PG 18K",'Main Data'!J1436="PG &lt;18K",'Main Data'!J1436="WG 18K",'Main Data'!J1436="Mixes of 18K",'Main Data'!J1436="Mixes &lt;18K"),1,0)</f>
        <v>1</v>
      </c>
      <c r="AF1436">
        <f>IF('Main Data'!J1436="Platinum",1,0)</f>
        <v>0</v>
      </c>
      <c r="AG1436">
        <f>IF(OR('Main Data'!J1436="PVD",'Main Data'!J1436="Gold Plate",'Main Data'!J1436="Other"),1,0)</f>
        <v>0</v>
      </c>
      <c r="AH1436">
        <f>IF('Main Data'!N1436="Stainless Steel",1,0)</f>
        <v>0</v>
      </c>
      <c r="AI1436">
        <f>IF('Main Data'!N1436="Leather",1,0)</f>
        <v>1</v>
      </c>
      <c r="AJ1436">
        <f>IF('Main Data'!N1436="Two-tone",1,0)</f>
        <v>0</v>
      </c>
      <c r="AK1436">
        <f>IF(OR('Main Data'!N1436="YG 18K",'Main Data'!N1436="PG 18K",'Main Data'!N1436="WG 18K",'Main Data'!N1436="Mixes of 18K"),1,0)</f>
        <v>0</v>
      </c>
      <c r="AL1436">
        <f>IF(OR(,'Main Data'!N1436="PVD",'Main Data'!N1436="Gold plate"),1,0)</f>
        <v>0</v>
      </c>
      <c r="AM1436">
        <f>IF(OR('Main Data'!AV1436="Yes",'Main Data'!AW1436="Yes",'Main Data'!AU1436="Yes"),1,0)</f>
        <v>0</v>
      </c>
      <c r="AN1436">
        <f>IF(OR(ISTEXT('Main Data'!AX1436), ISTEXT('Main Data'!AY1436)),1,0)</f>
        <v>0</v>
      </c>
      <c r="AO1436">
        <f>IF('Main Data'!AZ1436="Yes",1,0)</f>
        <v>0</v>
      </c>
      <c r="AP1436">
        <f>IF('Main Data'!BA1436="Yes",1,0)</f>
        <v>0</v>
      </c>
      <c r="AQ1436">
        <f>IF('Main Data'!BD1436="Yes",1,0)</f>
        <v>0</v>
      </c>
      <c r="AR1436">
        <f>IF('Main Data'!BE1436="A",1,0)</f>
        <v>0</v>
      </c>
      <c r="AS1436">
        <f>IF('Main Data'!BE1436="AA",1,0)</f>
        <v>0</v>
      </c>
      <c r="AT1436">
        <f>IF('Main Data'!BE1436="AAA",1,0)</f>
        <v>1</v>
      </c>
      <c r="AU1436">
        <f>IF('Main Data'!BE1436="AAAA",1,0)</f>
        <v>0</v>
      </c>
      <c r="AV1436">
        <f>IF('Main Data'!P1436="Yes",1,0)</f>
        <v>0</v>
      </c>
      <c r="AW1436">
        <f>IF('Main Data'!AP1436="Yes",1,0)</f>
        <v>0</v>
      </c>
      <c r="AX1436">
        <f>IF(OR('Main Data'!V1436="Yes", 'Main Data'!W1436="Yes",'Main Data'!X1436="Yes"),1,0)</f>
        <v>0</v>
      </c>
      <c r="AY1436">
        <f>IF(OR('Main Data'!Y1436="Yes",'Main Data'!Z1436="Yes"),1,0)</f>
        <v>0</v>
      </c>
      <c r="AZ1436">
        <f>IF('Main Data'!AR1436="Yes",1,0)</f>
        <v>0</v>
      </c>
      <c r="BA1436">
        <f>IF('Main Data'!AS1436="Yes",1,0)</f>
        <v>0</v>
      </c>
      <c r="BB1436">
        <f>IF('Main Data'!AG1436="Yes",1,0)</f>
        <v>0</v>
      </c>
      <c r="BC1436">
        <f>IF('Main Data'!AB1436="Yes",1,0)</f>
        <v>0</v>
      </c>
      <c r="BD1436">
        <f>IF('Main Data'!AA1436="Yes",1,0)</f>
        <v>0</v>
      </c>
      <c r="BE1436">
        <f>IF('Main Data'!AC1436="Yes",1,0)</f>
        <v>0</v>
      </c>
      <c r="BF1436">
        <f>IF('Main Data'!AF1436="Yes",1,0)</f>
        <v>0</v>
      </c>
      <c r="BG1436">
        <f>IF(OR('Main Data'!AI1436="Yes",'Main Data'!AL1436="Yes"),1,0)</f>
        <v>1</v>
      </c>
      <c r="BH1436">
        <f>IF('Main Data'!AJ1436="Yes",1,0)</f>
        <v>0</v>
      </c>
      <c r="BI1436">
        <f>IF('Main Data'!AK1436="Yes",1,0)</f>
        <v>0</v>
      </c>
      <c r="BJ1436">
        <f>IF('Main Data'!AM1436="Yes",1,0)</f>
        <v>0</v>
      </c>
      <c r="BK1436">
        <f>IF('Main Data'!AQ1436="Yes",1,0)</f>
        <v>0</v>
      </c>
      <c r="BL1436" s="21">
        <f t="shared" si="133"/>
        <v>1</v>
      </c>
      <c r="BM1436" s="21">
        <f t="shared" si="134"/>
        <v>0</v>
      </c>
      <c r="BN1436" s="21">
        <f t="shared" si="135"/>
        <v>0</v>
      </c>
      <c r="BO1436" s="21">
        <f t="shared" si="136"/>
        <v>0</v>
      </c>
      <c r="BP1436" s="21">
        <f t="shared" si="137"/>
        <v>0</v>
      </c>
    </row>
    <row r="1437" spans="1:68" x14ac:dyDescent="0.2">
      <c r="A1437">
        <v>1433</v>
      </c>
      <c r="B1437" s="33">
        <f>'Main Data'!C1437</f>
        <v>43415</v>
      </c>
      <c r="C1437">
        <f>'Main Data'!D1437</f>
        <v>517</v>
      </c>
      <c r="D1437" s="26">
        <f>'Main Data'!E1437</f>
        <v>6500</v>
      </c>
      <c r="E1437" s="26">
        <f>'Main Data'!F1437</f>
        <v>8125</v>
      </c>
      <c r="F1437" s="34">
        <f t="shared" si="132"/>
        <v>8.7795574558837277</v>
      </c>
      <c r="G1437">
        <f>IF('Main Data'!H1437="AP",1,0)</f>
        <v>0</v>
      </c>
      <c r="H1437">
        <f>IF('Main Data'!H1437="Blancpain",1,0)</f>
        <v>0</v>
      </c>
      <c r="I1437">
        <f>IF('Main Data'!H1437="Breguet",1,0)</f>
        <v>0</v>
      </c>
      <c r="J1437">
        <f>IF('Main Data'!H1437="Breitling",1,0)</f>
        <v>0</v>
      </c>
      <c r="K1437">
        <f>IF('Main Data'!H1437="Cartier",1,0)</f>
        <v>0</v>
      </c>
      <c r="L1437">
        <f>IF('Main Data'!H1437="Gallet",1,0)</f>
        <v>0</v>
      </c>
      <c r="M1437">
        <f>IF('Main Data'!H1437="Girard Perregaux",1,0)</f>
        <v>0</v>
      </c>
      <c r="N1437">
        <f>IF('Main Data'!H1437="Gubelin",1,0)</f>
        <v>0</v>
      </c>
      <c r="O1437">
        <f>IF('Main Data'!H1437="Heuer",1,0)</f>
        <v>0</v>
      </c>
      <c r="P1437">
        <f>IF('Main Data'!H1437="IWC",1,0)</f>
        <v>0</v>
      </c>
      <c r="Q1437">
        <f>IF('Main Data'!H1437="JLC",1,0)</f>
        <v>0</v>
      </c>
      <c r="R1437">
        <f>IF('Main Data'!H1437="Longines",1,0)</f>
        <v>0</v>
      </c>
      <c r="S1437">
        <f>IF('Main Data'!H1437="Movado",1,0)</f>
        <v>0</v>
      </c>
      <c r="T1437">
        <f>IF('Main Data'!H1437="Omega",1,0)</f>
        <v>0</v>
      </c>
      <c r="U1437">
        <f>IF('Main Data'!H1437="Panerai",1,0)</f>
        <v>0</v>
      </c>
      <c r="V1437">
        <f>IF('Main Data'!H1437="Patek",1,0)</f>
        <v>1</v>
      </c>
      <c r="W1437">
        <f>IF('Main Data'!H1437="Rolex",1,0)</f>
        <v>0</v>
      </c>
      <c r="X1437">
        <f>IF('Main Data'!H1437="Tudor",1,0)</f>
        <v>0</v>
      </c>
      <c r="Y1437">
        <f>IF('Main Data'!H1437="Ulysse Nardin",1,0)</f>
        <v>0</v>
      </c>
      <c r="Z1437">
        <f>IF('Main Data'!H1437="Universal Geneve",1,0)</f>
        <v>0</v>
      </c>
      <c r="AA1437">
        <f>IF('Main Data'!H1437="Vacheron",1,0)</f>
        <v>0</v>
      </c>
      <c r="AB1437">
        <f>IF('Main Data'!H1437="Zenith",1,0)</f>
        <v>0</v>
      </c>
      <c r="AC1437">
        <f>IF('Main Data'!J1437="Stainless Steel",1,0)</f>
        <v>0</v>
      </c>
      <c r="AD1437">
        <f>IF('Main Data'!J1437="Two-tone",1,0)</f>
        <v>0</v>
      </c>
      <c r="AE1437">
        <f>IF(OR('Main Data'!J1437="YG 18K",'Main Data'!J1437="YG &lt;18K",'Main Data'!J1437="PG 18K",'Main Data'!J1437="PG &lt;18K",'Main Data'!J1437="WG 18K",'Main Data'!J1437="Mixes of 18K",'Main Data'!J1437="Mixes &lt;18K"),1,0)</f>
        <v>1</v>
      </c>
      <c r="AF1437">
        <f>IF('Main Data'!J1437="Platinum",1,0)</f>
        <v>0</v>
      </c>
      <c r="AG1437">
        <f>IF(OR('Main Data'!J1437="PVD",'Main Data'!J1437="Gold Plate",'Main Data'!J1437="Other"),1,0)</f>
        <v>0</v>
      </c>
      <c r="AH1437">
        <f>IF('Main Data'!N1437="Stainless Steel",1,0)</f>
        <v>0</v>
      </c>
      <c r="AI1437">
        <f>IF('Main Data'!N1437="Leather",1,0)</f>
        <v>1</v>
      </c>
      <c r="AJ1437">
        <f>IF('Main Data'!N1437="Two-tone",1,0)</f>
        <v>0</v>
      </c>
      <c r="AK1437">
        <f>IF(OR('Main Data'!N1437="YG 18K",'Main Data'!N1437="PG 18K",'Main Data'!N1437="WG 18K",'Main Data'!N1437="Mixes of 18K"),1,0)</f>
        <v>0</v>
      </c>
      <c r="AL1437">
        <f>IF(OR(,'Main Data'!N1437="PVD",'Main Data'!N1437="Gold plate"),1,0)</f>
        <v>0</v>
      </c>
      <c r="AM1437">
        <f>IF(OR('Main Data'!AV1437="Yes",'Main Data'!AW1437="Yes",'Main Data'!AU1437="Yes"),1,0)</f>
        <v>0</v>
      </c>
      <c r="AN1437">
        <f>IF(OR(ISTEXT('Main Data'!AX1437), ISTEXT('Main Data'!AY1437)),1,0)</f>
        <v>0</v>
      </c>
      <c r="AO1437">
        <f>IF('Main Data'!AZ1437="Yes",1,0)</f>
        <v>0</v>
      </c>
      <c r="AP1437">
        <f>IF('Main Data'!BA1437="Yes",1,0)</f>
        <v>0</v>
      </c>
      <c r="AQ1437">
        <f>IF('Main Data'!BD1437="Yes",1,0)</f>
        <v>0</v>
      </c>
      <c r="AR1437">
        <f>IF('Main Data'!BE1437="A",1,0)</f>
        <v>0</v>
      </c>
      <c r="AS1437">
        <f>IF('Main Data'!BE1437="AA",1,0)</f>
        <v>0</v>
      </c>
      <c r="AT1437">
        <f>IF('Main Data'!BE1437="AAA",1,0)</f>
        <v>1</v>
      </c>
      <c r="AU1437">
        <f>IF('Main Data'!BE1437="AAAA",1,0)</f>
        <v>0</v>
      </c>
      <c r="AV1437">
        <f>IF('Main Data'!P1437="Yes",1,0)</f>
        <v>1</v>
      </c>
      <c r="AW1437">
        <f>IF('Main Data'!AP1437="Yes",1,0)</f>
        <v>0</v>
      </c>
      <c r="AX1437">
        <f>IF(OR('Main Data'!V1437="Yes", 'Main Data'!W1437="Yes",'Main Data'!X1437="Yes"),1,0)</f>
        <v>0</v>
      </c>
      <c r="AY1437">
        <f>IF(OR('Main Data'!Y1437="Yes",'Main Data'!Z1437="Yes"),1,0)</f>
        <v>0</v>
      </c>
      <c r="AZ1437">
        <f>IF('Main Data'!AR1437="Yes",1,0)</f>
        <v>0</v>
      </c>
      <c r="BA1437">
        <f>IF('Main Data'!AS1437="Yes",1,0)</f>
        <v>0</v>
      </c>
      <c r="BB1437">
        <f>IF('Main Data'!AG1437="Yes",1,0)</f>
        <v>0</v>
      </c>
      <c r="BC1437">
        <f>IF('Main Data'!AB1437="Yes",1,0)</f>
        <v>0</v>
      </c>
      <c r="BD1437">
        <f>IF('Main Data'!AA1437="Yes",1,0)</f>
        <v>0</v>
      </c>
      <c r="BE1437">
        <f>IF('Main Data'!AC1437="Yes",1,0)</f>
        <v>0</v>
      </c>
      <c r="BF1437">
        <f>IF('Main Data'!AF1437="Yes",1,0)</f>
        <v>0</v>
      </c>
      <c r="BG1437">
        <f>IF(OR('Main Data'!AI1437="Yes",'Main Data'!AL1437="Yes"),1,0)</f>
        <v>0</v>
      </c>
      <c r="BH1437">
        <f>IF('Main Data'!AJ1437="Yes",1,0)</f>
        <v>0</v>
      </c>
      <c r="BI1437">
        <f>IF('Main Data'!AK1437="Yes",1,0)</f>
        <v>0</v>
      </c>
      <c r="BJ1437">
        <f>IF('Main Data'!AM1437="Yes",1,0)</f>
        <v>0</v>
      </c>
      <c r="BK1437">
        <f>IF('Main Data'!AQ1437="Yes",1,0)</f>
        <v>0</v>
      </c>
      <c r="BL1437" s="21">
        <f t="shared" si="133"/>
        <v>1</v>
      </c>
      <c r="BM1437" s="21">
        <f t="shared" si="134"/>
        <v>0</v>
      </c>
      <c r="BN1437" s="21">
        <f t="shared" si="135"/>
        <v>0</v>
      </c>
      <c r="BO1437" s="21">
        <f t="shared" si="136"/>
        <v>0</v>
      </c>
      <c r="BP1437" s="21">
        <f t="shared" si="137"/>
        <v>0</v>
      </c>
    </row>
    <row r="1438" spans="1:68" x14ac:dyDescent="0.2">
      <c r="A1438">
        <v>1434</v>
      </c>
      <c r="B1438" s="33">
        <f>'Main Data'!C1438</f>
        <v>43415</v>
      </c>
      <c r="C1438">
        <f>'Main Data'!D1438</f>
        <v>519</v>
      </c>
      <c r="D1438" s="26">
        <f>'Main Data'!E1438</f>
        <v>70000</v>
      </c>
      <c r="E1438" s="26">
        <f>'Main Data'!F1438</f>
        <v>87500</v>
      </c>
      <c r="F1438" s="34">
        <f t="shared" si="132"/>
        <v>11.156250521031495</v>
      </c>
      <c r="G1438">
        <f>IF('Main Data'!H1438="AP",1,0)</f>
        <v>0</v>
      </c>
      <c r="H1438">
        <f>IF('Main Data'!H1438="Blancpain",1,0)</f>
        <v>0</v>
      </c>
      <c r="I1438">
        <f>IF('Main Data'!H1438="Breguet",1,0)</f>
        <v>0</v>
      </c>
      <c r="J1438">
        <f>IF('Main Data'!H1438="Breitling",1,0)</f>
        <v>0</v>
      </c>
      <c r="K1438">
        <f>IF('Main Data'!H1438="Cartier",1,0)</f>
        <v>0</v>
      </c>
      <c r="L1438">
        <f>IF('Main Data'!H1438="Gallet",1,0)</f>
        <v>0</v>
      </c>
      <c r="M1438">
        <f>IF('Main Data'!H1438="Girard Perregaux",1,0)</f>
        <v>0</v>
      </c>
      <c r="N1438">
        <f>IF('Main Data'!H1438="Gubelin",1,0)</f>
        <v>0</v>
      </c>
      <c r="O1438">
        <f>IF('Main Data'!H1438="Heuer",1,0)</f>
        <v>0</v>
      </c>
      <c r="P1438">
        <f>IF('Main Data'!H1438="IWC",1,0)</f>
        <v>0</v>
      </c>
      <c r="Q1438">
        <f>IF('Main Data'!H1438="JLC",1,0)</f>
        <v>0</v>
      </c>
      <c r="R1438">
        <f>IF('Main Data'!H1438="Longines",1,0)</f>
        <v>0</v>
      </c>
      <c r="S1438">
        <f>IF('Main Data'!H1438="Movado",1,0)</f>
        <v>0</v>
      </c>
      <c r="T1438">
        <f>IF('Main Data'!H1438="Omega",1,0)</f>
        <v>0</v>
      </c>
      <c r="U1438">
        <f>IF('Main Data'!H1438="Panerai",1,0)</f>
        <v>0</v>
      </c>
      <c r="V1438">
        <f>IF('Main Data'!H1438="Patek",1,0)</f>
        <v>1</v>
      </c>
      <c r="W1438">
        <f>IF('Main Data'!H1438="Rolex",1,0)</f>
        <v>0</v>
      </c>
      <c r="X1438">
        <f>IF('Main Data'!H1438="Tudor",1,0)</f>
        <v>0</v>
      </c>
      <c r="Y1438">
        <f>IF('Main Data'!H1438="Ulysse Nardin",1,0)</f>
        <v>0</v>
      </c>
      <c r="Z1438">
        <f>IF('Main Data'!H1438="Universal Geneve",1,0)</f>
        <v>0</v>
      </c>
      <c r="AA1438">
        <f>IF('Main Data'!H1438="Vacheron",1,0)</f>
        <v>0</v>
      </c>
      <c r="AB1438">
        <f>IF('Main Data'!H1438="Zenith",1,0)</f>
        <v>0</v>
      </c>
      <c r="AC1438">
        <f>IF('Main Data'!J1438="Stainless Steel",1,0)</f>
        <v>0</v>
      </c>
      <c r="AD1438">
        <f>IF('Main Data'!J1438="Two-tone",1,0)</f>
        <v>0</v>
      </c>
      <c r="AE1438">
        <f>IF(OR('Main Data'!J1438="YG 18K",'Main Data'!J1438="YG &lt;18K",'Main Data'!J1438="PG 18K",'Main Data'!J1438="PG &lt;18K",'Main Data'!J1438="WG 18K",'Main Data'!J1438="Mixes of 18K",'Main Data'!J1438="Mixes &lt;18K"),1,0)</f>
        <v>1</v>
      </c>
      <c r="AF1438">
        <f>IF('Main Data'!J1438="Platinum",1,0)</f>
        <v>0</v>
      </c>
      <c r="AG1438">
        <f>IF(OR('Main Data'!J1438="PVD",'Main Data'!J1438="Gold Plate",'Main Data'!J1438="Other"),1,0)</f>
        <v>0</v>
      </c>
      <c r="AH1438">
        <f>IF('Main Data'!N1438="Stainless Steel",1,0)</f>
        <v>0</v>
      </c>
      <c r="AI1438">
        <f>IF('Main Data'!N1438="Leather",1,0)</f>
        <v>1</v>
      </c>
      <c r="AJ1438">
        <f>IF('Main Data'!N1438="Two-tone",1,0)</f>
        <v>0</v>
      </c>
      <c r="AK1438">
        <f>IF(OR('Main Data'!N1438="YG 18K",'Main Data'!N1438="PG 18K",'Main Data'!N1438="WG 18K",'Main Data'!N1438="Mixes of 18K"),1,0)</f>
        <v>0</v>
      </c>
      <c r="AL1438">
        <f>IF(OR(,'Main Data'!N1438="PVD",'Main Data'!N1438="Gold plate"),1,0)</f>
        <v>0</v>
      </c>
      <c r="AM1438">
        <f>IF(OR('Main Data'!AV1438="Yes",'Main Data'!AW1438="Yes",'Main Data'!AU1438="Yes"),1,0)</f>
        <v>0</v>
      </c>
      <c r="AN1438">
        <f>IF(OR(ISTEXT('Main Data'!AX1438), ISTEXT('Main Data'!AY1438)),1,0)</f>
        <v>0</v>
      </c>
      <c r="AO1438">
        <f>IF('Main Data'!AZ1438="Yes",1,0)</f>
        <v>0</v>
      </c>
      <c r="AP1438">
        <f>IF('Main Data'!BA1438="Yes",1,0)</f>
        <v>0</v>
      </c>
      <c r="AQ1438">
        <f>IF('Main Data'!BD1438="Yes",1,0)</f>
        <v>0</v>
      </c>
      <c r="AR1438">
        <f>IF('Main Data'!BE1438="A",1,0)</f>
        <v>0</v>
      </c>
      <c r="AS1438">
        <f>IF('Main Data'!BE1438="AA",1,0)</f>
        <v>0</v>
      </c>
      <c r="AT1438">
        <f>IF('Main Data'!BE1438="AAA",1,0)</f>
        <v>0</v>
      </c>
      <c r="AU1438">
        <f>IF('Main Data'!BE1438="AAAA",1,0)</f>
        <v>1</v>
      </c>
      <c r="AV1438">
        <f>IF('Main Data'!P1438="Yes",1,0)</f>
        <v>0</v>
      </c>
      <c r="AW1438">
        <f>IF('Main Data'!AP1438="Yes",1,0)</f>
        <v>0</v>
      </c>
      <c r="AX1438">
        <f>IF(OR('Main Data'!V1438="Yes", 'Main Data'!W1438="Yes",'Main Data'!X1438="Yes"),1,0)</f>
        <v>0</v>
      </c>
      <c r="AY1438">
        <f>IF(OR('Main Data'!Y1438="Yes",'Main Data'!Z1438="Yes"),1,0)</f>
        <v>0</v>
      </c>
      <c r="AZ1438">
        <f>IF('Main Data'!AR1438="Yes",1,0)</f>
        <v>0</v>
      </c>
      <c r="BA1438">
        <f>IF('Main Data'!AS1438="Yes",1,0)</f>
        <v>0</v>
      </c>
      <c r="BB1438">
        <f>IF('Main Data'!AG1438="Yes",1,0)</f>
        <v>0</v>
      </c>
      <c r="BC1438">
        <f>IF('Main Data'!AB1438="Yes",1,0)</f>
        <v>0</v>
      </c>
      <c r="BD1438">
        <f>IF('Main Data'!AA1438="Yes",1,0)</f>
        <v>0</v>
      </c>
      <c r="BE1438">
        <f>IF('Main Data'!AC1438="Yes",1,0)</f>
        <v>0</v>
      </c>
      <c r="BF1438">
        <f>IF('Main Data'!AF1438="Yes",1,0)</f>
        <v>0</v>
      </c>
      <c r="BG1438">
        <f>IF(OR('Main Data'!AI1438="Yes",'Main Data'!AL1438="Yes"),1,0)</f>
        <v>0</v>
      </c>
      <c r="BH1438">
        <f>IF('Main Data'!AJ1438="Yes",1,0)</f>
        <v>0</v>
      </c>
      <c r="BI1438">
        <f>IF('Main Data'!AK1438="Yes",1,0)</f>
        <v>0</v>
      </c>
      <c r="BJ1438">
        <f>IF('Main Data'!AM1438="Yes",1,0)</f>
        <v>1</v>
      </c>
      <c r="BK1438">
        <f>IF('Main Data'!AQ1438="Yes",1,0)</f>
        <v>0</v>
      </c>
      <c r="BL1438" s="21">
        <f t="shared" si="133"/>
        <v>1</v>
      </c>
      <c r="BM1438" s="21">
        <f t="shared" si="134"/>
        <v>0</v>
      </c>
      <c r="BN1438" s="21">
        <f t="shared" si="135"/>
        <v>0</v>
      </c>
      <c r="BO1438" s="21">
        <f t="shared" si="136"/>
        <v>0</v>
      </c>
      <c r="BP1438" s="21">
        <f t="shared" si="137"/>
        <v>0</v>
      </c>
    </row>
    <row r="1439" spans="1:68" x14ac:dyDescent="0.2">
      <c r="A1439">
        <v>1435</v>
      </c>
      <c r="B1439" s="33">
        <f>'Main Data'!C1439</f>
        <v>43415</v>
      </c>
      <c r="C1439">
        <f>'Main Data'!D1439</f>
        <v>521</v>
      </c>
      <c r="D1439" s="26">
        <f>'Main Data'!E1439</f>
        <v>25000</v>
      </c>
      <c r="E1439" s="26">
        <f>'Main Data'!F1439</f>
        <v>31250</v>
      </c>
      <c r="F1439" s="34">
        <f t="shared" si="132"/>
        <v>10.126631103850338</v>
      </c>
      <c r="G1439">
        <f>IF('Main Data'!H1439="AP",1,0)</f>
        <v>0</v>
      </c>
      <c r="H1439">
        <f>IF('Main Data'!H1439="Blancpain",1,0)</f>
        <v>0</v>
      </c>
      <c r="I1439">
        <f>IF('Main Data'!H1439="Breguet",1,0)</f>
        <v>0</v>
      </c>
      <c r="J1439">
        <f>IF('Main Data'!H1439="Breitling",1,0)</f>
        <v>0</v>
      </c>
      <c r="K1439">
        <f>IF('Main Data'!H1439="Cartier",1,0)</f>
        <v>0</v>
      </c>
      <c r="L1439">
        <f>IF('Main Data'!H1439="Gallet",1,0)</f>
        <v>0</v>
      </c>
      <c r="M1439">
        <f>IF('Main Data'!H1439="Girard Perregaux",1,0)</f>
        <v>0</v>
      </c>
      <c r="N1439">
        <f>IF('Main Data'!H1439="Gubelin",1,0)</f>
        <v>0</v>
      </c>
      <c r="O1439">
        <f>IF('Main Data'!H1439="Heuer",1,0)</f>
        <v>0</v>
      </c>
      <c r="P1439">
        <f>IF('Main Data'!H1439="IWC",1,0)</f>
        <v>0</v>
      </c>
      <c r="Q1439">
        <f>IF('Main Data'!H1439="JLC",1,0)</f>
        <v>0</v>
      </c>
      <c r="R1439">
        <f>IF('Main Data'!H1439="Longines",1,0)</f>
        <v>0</v>
      </c>
      <c r="S1439">
        <f>IF('Main Data'!H1439="Movado",1,0)</f>
        <v>0</v>
      </c>
      <c r="T1439">
        <f>IF('Main Data'!H1439="Omega",1,0)</f>
        <v>0</v>
      </c>
      <c r="U1439">
        <f>IF('Main Data'!H1439="Panerai",1,0)</f>
        <v>0</v>
      </c>
      <c r="V1439">
        <f>IF('Main Data'!H1439="Patek",1,0)</f>
        <v>1</v>
      </c>
      <c r="W1439">
        <f>IF('Main Data'!H1439="Rolex",1,0)</f>
        <v>0</v>
      </c>
      <c r="X1439">
        <f>IF('Main Data'!H1439="Tudor",1,0)</f>
        <v>0</v>
      </c>
      <c r="Y1439">
        <f>IF('Main Data'!H1439="Ulysse Nardin",1,0)</f>
        <v>0</v>
      </c>
      <c r="Z1439">
        <f>IF('Main Data'!H1439="Universal Geneve",1,0)</f>
        <v>0</v>
      </c>
      <c r="AA1439">
        <f>IF('Main Data'!H1439="Vacheron",1,0)</f>
        <v>0</v>
      </c>
      <c r="AB1439">
        <f>IF('Main Data'!H1439="Zenith",1,0)</f>
        <v>0</v>
      </c>
      <c r="AC1439">
        <f>IF('Main Data'!J1439="Stainless Steel",1,0)</f>
        <v>0</v>
      </c>
      <c r="AD1439">
        <f>IF('Main Data'!J1439="Two-tone",1,0)</f>
        <v>0</v>
      </c>
      <c r="AE1439">
        <f>IF(OR('Main Data'!J1439="YG 18K",'Main Data'!J1439="YG &lt;18K",'Main Data'!J1439="PG 18K",'Main Data'!J1439="PG &lt;18K",'Main Data'!J1439="WG 18K",'Main Data'!J1439="Mixes of 18K",'Main Data'!J1439="Mixes &lt;18K"),1,0)</f>
        <v>1</v>
      </c>
      <c r="AF1439">
        <f>IF('Main Data'!J1439="Platinum",1,0)</f>
        <v>0</v>
      </c>
      <c r="AG1439">
        <f>IF(OR('Main Data'!J1439="PVD",'Main Data'!J1439="Gold Plate",'Main Data'!J1439="Other"),1,0)</f>
        <v>0</v>
      </c>
      <c r="AH1439">
        <f>IF('Main Data'!N1439="Stainless Steel",1,0)</f>
        <v>0</v>
      </c>
      <c r="AI1439">
        <f>IF('Main Data'!N1439="Leather",1,0)</f>
        <v>0</v>
      </c>
      <c r="AJ1439">
        <f>IF('Main Data'!N1439="Two-tone",1,0)</f>
        <v>0</v>
      </c>
      <c r="AK1439">
        <f>IF(OR('Main Data'!N1439="YG 18K",'Main Data'!N1439="PG 18K",'Main Data'!N1439="WG 18K",'Main Data'!N1439="Mixes of 18K"),1,0)</f>
        <v>1</v>
      </c>
      <c r="AL1439">
        <f>IF(OR(,'Main Data'!N1439="PVD",'Main Data'!N1439="Gold plate"),1,0)</f>
        <v>0</v>
      </c>
      <c r="AM1439">
        <f>IF(OR('Main Data'!AV1439="Yes",'Main Data'!AW1439="Yes",'Main Data'!AU1439="Yes"),1,0)</f>
        <v>0</v>
      </c>
      <c r="AN1439">
        <f>IF(OR(ISTEXT('Main Data'!AX1439), ISTEXT('Main Data'!AY1439)),1,0)</f>
        <v>0</v>
      </c>
      <c r="AO1439">
        <f>IF('Main Data'!AZ1439="Yes",1,0)</f>
        <v>0</v>
      </c>
      <c r="AP1439">
        <f>IF('Main Data'!BA1439="Yes",1,0)</f>
        <v>0</v>
      </c>
      <c r="AQ1439">
        <f>IF('Main Data'!BD1439="Yes",1,0)</f>
        <v>0</v>
      </c>
      <c r="AR1439">
        <f>IF('Main Data'!BE1439="A",1,0)</f>
        <v>0</v>
      </c>
      <c r="AS1439">
        <f>IF('Main Data'!BE1439="AA",1,0)</f>
        <v>0</v>
      </c>
      <c r="AT1439">
        <f>IF('Main Data'!BE1439="AAA",1,0)</f>
        <v>1</v>
      </c>
      <c r="AU1439">
        <f>IF('Main Data'!BE1439="AAAA",1,0)</f>
        <v>0</v>
      </c>
      <c r="AV1439">
        <f>IF('Main Data'!P1439="Yes",1,0)</f>
        <v>0</v>
      </c>
      <c r="AW1439">
        <f>IF('Main Data'!AP1439="Yes",1,0)</f>
        <v>0</v>
      </c>
      <c r="AX1439">
        <f>IF(OR('Main Data'!V1439="Yes", 'Main Data'!W1439="Yes",'Main Data'!X1439="Yes"),1,0)</f>
        <v>1</v>
      </c>
      <c r="AY1439">
        <f>IF(OR('Main Data'!Y1439="Yes",'Main Data'!Z1439="Yes"),1,0)</f>
        <v>0</v>
      </c>
      <c r="AZ1439">
        <f>IF('Main Data'!AR1439="Yes",1,0)</f>
        <v>0</v>
      </c>
      <c r="BA1439">
        <f>IF('Main Data'!AS1439="Yes",1,0)</f>
        <v>0</v>
      </c>
      <c r="BB1439">
        <f>IF('Main Data'!AG1439="Yes",1,0)</f>
        <v>0</v>
      </c>
      <c r="BC1439">
        <f>IF('Main Data'!AB1439="Yes",1,0)</f>
        <v>0</v>
      </c>
      <c r="BD1439">
        <f>IF('Main Data'!AA1439="Yes",1,0)</f>
        <v>0</v>
      </c>
      <c r="BE1439">
        <f>IF('Main Data'!AC1439="Yes",1,0)</f>
        <v>0</v>
      </c>
      <c r="BF1439">
        <f>IF('Main Data'!AF1439="Yes",1,0)</f>
        <v>0</v>
      </c>
      <c r="BG1439">
        <f>IF(OR('Main Data'!AI1439="Yes",'Main Data'!AL1439="Yes"),1,0)</f>
        <v>0</v>
      </c>
      <c r="BH1439">
        <f>IF('Main Data'!AJ1439="Yes",1,0)</f>
        <v>0</v>
      </c>
      <c r="BI1439">
        <f>IF('Main Data'!AK1439="Yes",1,0)</f>
        <v>0</v>
      </c>
      <c r="BJ1439">
        <f>IF('Main Data'!AM1439="Yes",1,0)</f>
        <v>0</v>
      </c>
      <c r="BK1439">
        <f>IF('Main Data'!AQ1439="Yes",1,0)</f>
        <v>0</v>
      </c>
      <c r="BL1439" s="21">
        <f t="shared" si="133"/>
        <v>1</v>
      </c>
      <c r="BM1439" s="21">
        <f t="shared" si="134"/>
        <v>0</v>
      </c>
      <c r="BN1439" s="21">
        <f t="shared" si="135"/>
        <v>0</v>
      </c>
      <c r="BO1439" s="21">
        <f t="shared" si="136"/>
        <v>0</v>
      </c>
      <c r="BP1439" s="21">
        <f t="shared" si="137"/>
        <v>0</v>
      </c>
    </row>
    <row r="1440" spans="1:68" x14ac:dyDescent="0.2">
      <c r="A1440">
        <v>1436</v>
      </c>
      <c r="B1440" s="33">
        <f>'Main Data'!C1440</f>
        <v>43415</v>
      </c>
      <c r="C1440">
        <f>'Main Data'!D1440</f>
        <v>523</v>
      </c>
      <c r="D1440" s="26">
        <f>'Main Data'!E1440</f>
        <v>100000</v>
      </c>
      <c r="E1440" s="26">
        <f>'Main Data'!F1440</f>
        <v>127918</v>
      </c>
      <c r="F1440" s="34">
        <f t="shared" si="132"/>
        <v>11.512925464970229</v>
      </c>
      <c r="G1440">
        <f>IF('Main Data'!H1440="AP",1,0)</f>
        <v>0</v>
      </c>
      <c r="H1440">
        <f>IF('Main Data'!H1440="Blancpain",1,0)</f>
        <v>0</v>
      </c>
      <c r="I1440">
        <f>IF('Main Data'!H1440="Breguet",1,0)</f>
        <v>0</v>
      </c>
      <c r="J1440">
        <f>IF('Main Data'!H1440="Breitling",1,0)</f>
        <v>0</v>
      </c>
      <c r="K1440">
        <f>IF('Main Data'!H1440="Cartier",1,0)</f>
        <v>0</v>
      </c>
      <c r="L1440">
        <f>IF('Main Data'!H1440="Gallet",1,0)</f>
        <v>0</v>
      </c>
      <c r="M1440">
        <f>IF('Main Data'!H1440="Girard Perregaux",1,0)</f>
        <v>0</v>
      </c>
      <c r="N1440">
        <f>IF('Main Data'!H1440="Gubelin",1,0)</f>
        <v>0</v>
      </c>
      <c r="O1440">
        <f>IF('Main Data'!H1440="Heuer",1,0)</f>
        <v>0</v>
      </c>
      <c r="P1440">
        <f>IF('Main Data'!H1440="IWC",1,0)</f>
        <v>0</v>
      </c>
      <c r="Q1440">
        <f>IF('Main Data'!H1440="JLC",1,0)</f>
        <v>0</v>
      </c>
      <c r="R1440">
        <f>IF('Main Data'!H1440="Longines",1,0)</f>
        <v>0</v>
      </c>
      <c r="S1440">
        <f>IF('Main Data'!H1440="Movado",1,0)</f>
        <v>0</v>
      </c>
      <c r="T1440">
        <f>IF('Main Data'!H1440="Omega",1,0)</f>
        <v>0</v>
      </c>
      <c r="U1440">
        <f>IF('Main Data'!H1440="Panerai",1,0)</f>
        <v>0</v>
      </c>
      <c r="V1440">
        <f>IF('Main Data'!H1440="Patek",1,0)</f>
        <v>1</v>
      </c>
      <c r="W1440">
        <f>IF('Main Data'!H1440="Rolex",1,0)</f>
        <v>0</v>
      </c>
      <c r="X1440">
        <f>IF('Main Data'!H1440="Tudor",1,0)</f>
        <v>0</v>
      </c>
      <c r="Y1440">
        <f>IF('Main Data'!H1440="Ulysse Nardin",1,0)</f>
        <v>0</v>
      </c>
      <c r="Z1440">
        <f>IF('Main Data'!H1440="Universal Geneve",1,0)</f>
        <v>0</v>
      </c>
      <c r="AA1440">
        <f>IF('Main Data'!H1440="Vacheron",1,0)</f>
        <v>0</v>
      </c>
      <c r="AB1440">
        <f>IF('Main Data'!H1440="Zenith",1,0)</f>
        <v>0</v>
      </c>
      <c r="AC1440">
        <f>IF('Main Data'!J1440="Stainless Steel",1,0)</f>
        <v>0</v>
      </c>
      <c r="AD1440">
        <f>IF('Main Data'!J1440="Two-tone",1,0)</f>
        <v>0</v>
      </c>
      <c r="AE1440">
        <f>IF(OR('Main Data'!J1440="YG 18K",'Main Data'!J1440="YG &lt;18K",'Main Data'!J1440="PG 18K",'Main Data'!J1440="PG &lt;18K",'Main Data'!J1440="WG 18K",'Main Data'!J1440="Mixes of 18K",'Main Data'!J1440="Mixes &lt;18K"),1,0)</f>
        <v>1</v>
      </c>
      <c r="AF1440">
        <f>IF('Main Data'!J1440="Platinum",1,0)</f>
        <v>0</v>
      </c>
      <c r="AG1440">
        <f>IF(OR('Main Data'!J1440="PVD",'Main Data'!J1440="Gold Plate",'Main Data'!J1440="Other"),1,0)</f>
        <v>0</v>
      </c>
      <c r="AH1440">
        <f>IF('Main Data'!N1440="Stainless Steel",1,0)</f>
        <v>0</v>
      </c>
      <c r="AI1440">
        <f>IF('Main Data'!N1440="Leather",1,0)</f>
        <v>0</v>
      </c>
      <c r="AJ1440">
        <f>IF('Main Data'!N1440="Two-tone",1,0)</f>
        <v>0</v>
      </c>
      <c r="AK1440">
        <f>IF(OR('Main Data'!N1440="YG 18K",'Main Data'!N1440="PG 18K",'Main Data'!N1440="WG 18K",'Main Data'!N1440="Mixes of 18K"),1,0)</f>
        <v>1</v>
      </c>
      <c r="AL1440">
        <f>IF(OR(,'Main Data'!N1440="PVD",'Main Data'!N1440="Gold plate"),1,0)</f>
        <v>0</v>
      </c>
      <c r="AM1440">
        <f>IF(OR('Main Data'!AV1440="Yes",'Main Data'!AW1440="Yes",'Main Data'!AU1440="Yes"),1,0)</f>
        <v>1</v>
      </c>
      <c r="AN1440">
        <f>IF(OR(ISTEXT('Main Data'!AX1440), ISTEXT('Main Data'!AY1440)),1,0)</f>
        <v>0</v>
      </c>
      <c r="AO1440">
        <f>IF('Main Data'!AZ1440="Yes",1,0)</f>
        <v>0</v>
      </c>
      <c r="AP1440">
        <f>IF('Main Data'!BA1440="Yes",1,0)</f>
        <v>0</v>
      </c>
      <c r="AQ1440">
        <f>IF('Main Data'!BD1440="Yes",1,0)</f>
        <v>0</v>
      </c>
      <c r="AR1440">
        <f>IF('Main Data'!BE1440="A",1,0)</f>
        <v>0</v>
      </c>
      <c r="AS1440">
        <f>IF('Main Data'!BE1440="AA",1,0)</f>
        <v>0</v>
      </c>
      <c r="AT1440">
        <f>IF('Main Data'!BE1440="AAA",1,0)</f>
        <v>0</v>
      </c>
      <c r="AU1440">
        <f>IF('Main Data'!BE1440="AAAA",1,0)</f>
        <v>1</v>
      </c>
      <c r="AV1440">
        <f>IF('Main Data'!P1440="Yes",1,0)</f>
        <v>0</v>
      </c>
      <c r="AW1440">
        <f>IF('Main Data'!AP1440="Yes",1,0)</f>
        <v>0</v>
      </c>
      <c r="AX1440">
        <f>IF(OR('Main Data'!V1440="Yes", 'Main Data'!W1440="Yes",'Main Data'!X1440="Yes"),1,0)</f>
        <v>1</v>
      </c>
      <c r="AY1440">
        <f>IF(OR('Main Data'!Y1440="Yes",'Main Data'!Z1440="Yes"),1,0)</f>
        <v>0</v>
      </c>
      <c r="AZ1440">
        <f>IF('Main Data'!AR1440="Yes",1,0)</f>
        <v>0</v>
      </c>
      <c r="BA1440">
        <f>IF('Main Data'!AS1440="Yes",1,0)</f>
        <v>0</v>
      </c>
      <c r="BB1440">
        <f>IF('Main Data'!AG1440="Yes",1,0)</f>
        <v>0</v>
      </c>
      <c r="BC1440">
        <f>IF('Main Data'!AB1440="Yes",1,0)</f>
        <v>0</v>
      </c>
      <c r="BD1440">
        <f>IF('Main Data'!AA1440="Yes",1,0)</f>
        <v>0</v>
      </c>
      <c r="BE1440">
        <f>IF('Main Data'!AC1440="Yes",1,0)</f>
        <v>0</v>
      </c>
      <c r="BF1440">
        <f>IF('Main Data'!AF1440="Yes",1,0)</f>
        <v>0</v>
      </c>
      <c r="BG1440">
        <f>IF(OR('Main Data'!AI1440="Yes",'Main Data'!AL1440="Yes"),1,0)</f>
        <v>0</v>
      </c>
      <c r="BH1440">
        <f>IF('Main Data'!AJ1440="Yes",1,0)</f>
        <v>0</v>
      </c>
      <c r="BI1440">
        <f>IF('Main Data'!AK1440="Yes",1,0)</f>
        <v>0</v>
      </c>
      <c r="BJ1440">
        <f>IF('Main Data'!AM1440="Yes",1,0)</f>
        <v>0</v>
      </c>
      <c r="BK1440">
        <f>IF('Main Data'!AQ1440="Yes",1,0)</f>
        <v>0</v>
      </c>
      <c r="BL1440" s="21">
        <f t="shared" si="133"/>
        <v>1</v>
      </c>
      <c r="BM1440" s="21">
        <f t="shared" si="134"/>
        <v>0</v>
      </c>
      <c r="BN1440" s="21">
        <f t="shared" si="135"/>
        <v>0</v>
      </c>
      <c r="BO1440" s="21">
        <f t="shared" si="136"/>
        <v>0</v>
      </c>
      <c r="BP1440" s="21">
        <f t="shared" si="137"/>
        <v>0</v>
      </c>
    </row>
    <row r="1441" spans="1:68" x14ac:dyDescent="0.2">
      <c r="A1441">
        <v>1437</v>
      </c>
      <c r="B1441" s="33">
        <f>'Main Data'!C1441</f>
        <v>43415</v>
      </c>
      <c r="C1441">
        <f>'Main Data'!D1441</f>
        <v>524</v>
      </c>
      <c r="D1441" s="26">
        <f>'Main Data'!E1441</f>
        <v>5000</v>
      </c>
      <c r="E1441" s="26">
        <f>'Main Data'!F1441</f>
        <v>6250</v>
      </c>
      <c r="F1441" s="34">
        <f t="shared" si="132"/>
        <v>8.5171931914162382</v>
      </c>
      <c r="G1441">
        <f>IF('Main Data'!H1441="AP",1,0)</f>
        <v>0</v>
      </c>
      <c r="H1441">
        <f>IF('Main Data'!H1441="Blancpain",1,0)</f>
        <v>0</v>
      </c>
      <c r="I1441">
        <f>IF('Main Data'!H1441="Breguet",1,0)</f>
        <v>0</v>
      </c>
      <c r="J1441">
        <f>IF('Main Data'!H1441="Breitling",1,0)</f>
        <v>0</v>
      </c>
      <c r="K1441">
        <f>IF('Main Data'!H1441="Cartier",1,0)</f>
        <v>0</v>
      </c>
      <c r="L1441">
        <f>IF('Main Data'!H1441="Gallet",1,0)</f>
        <v>0</v>
      </c>
      <c r="M1441">
        <f>IF('Main Data'!H1441="Girard Perregaux",1,0)</f>
        <v>0</v>
      </c>
      <c r="N1441">
        <f>IF('Main Data'!H1441="Gubelin",1,0)</f>
        <v>0</v>
      </c>
      <c r="O1441">
        <f>IF('Main Data'!H1441="Heuer",1,0)</f>
        <v>0</v>
      </c>
      <c r="P1441">
        <f>IF('Main Data'!H1441="IWC",1,0)</f>
        <v>0</v>
      </c>
      <c r="Q1441">
        <f>IF('Main Data'!H1441="JLC",1,0)</f>
        <v>0</v>
      </c>
      <c r="R1441">
        <f>IF('Main Data'!H1441="Longines",1,0)</f>
        <v>0</v>
      </c>
      <c r="S1441">
        <f>IF('Main Data'!H1441="Movado",1,0)</f>
        <v>0</v>
      </c>
      <c r="T1441">
        <f>IF('Main Data'!H1441="Omega",1,0)</f>
        <v>0</v>
      </c>
      <c r="U1441">
        <f>IF('Main Data'!H1441="Panerai",1,0)</f>
        <v>0</v>
      </c>
      <c r="V1441">
        <f>IF('Main Data'!H1441="Patek",1,0)</f>
        <v>0</v>
      </c>
      <c r="W1441">
        <f>IF('Main Data'!H1441="Rolex",1,0)</f>
        <v>1</v>
      </c>
      <c r="X1441">
        <f>IF('Main Data'!H1441="Tudor",1,0)</f>
        <v>0</v>
      </c>
      <c r="Y1441">
        <f>IF('Main Data'!H1441="Ulysse Nardin",1,0)</f>
        <v>0</v>
      </c>
      <c r="Z1441">
        <f>IF('Main Data'!H1441="Universal Geneve",1,0)</f>
        <v>0</v>
      </c>
      <c r="AA1441">
        <f>IF('Main Data'!H1441="Vacheron",1,0)</f>
        <v>0</v>
      </c>
      <c r="AB1441">
        <f>IF('Main Data'!H1441="Zenith",1,0)</f>
        <v>0</v>
      </c>
      <c r="AC1441">
        <f>IF('Main Data'!J1441="Stainless Steel",1,0)</f>
        <v>0</v>
      </c>
      <c r="AD1441">
        <f>IF('Main Data'!J1441="Two-tone",1,0)</f>
        <v>0</v>
      </c>
      <c r="AE1441">
        <f>IF(OR('Main Data'!J1441="YG 18K",'Main Data'!J1441="YG &lt;18K",'Main Data'!J1441="PG 18K",'Main Data'!J1441="PG &lt;18K",'Main Data'!J1441="WG 18K",'Main Data'!J1441="Mixes of 18K",'Main Data'!J1441="Mixes &lt;18K"),1,0)</f>
        <v>1</v>
      </c>
      <c r="AF1441">
        <f>IF('Main Data'!J1441="Platinum",1,0)</f>
        <v>0</v>
      </c>
      <c r="AG1441">
        <f>IF(OR('Main Data'!J1441="PVD",'Main Data'!J1441="Gold Plate",'Main Data'!J1441="Other"),1,0)</f>
        <v>0</v>
      </c>
      <c r="AH1441">
        <f>IF('Main Data'!N1441="Stainless Steel",1,0)</f>
        <v>0</v>
      </c>
      <c r="AI1441">
        <f>IF('Main Data'!N1441="Leather",1,0)</f>
        <v>0</v>
      </c>
      <c r="AJ1441">
        <f>IF('Main Data'!N1441="Two-tone",1,0)</f>
        <v>0</v>
      </c>
      <c r="AK1441">
        <f>IF(OR('Main Data'!N1441="YG 18K",'Main Data'!N1441="PG 18K",'Main Data'!N1441="WG 18K",'Main Data'!N1441="Mixes of 18K"),1,0)</f>
        <v>1</v>
      </c>
      <c r="AL1441">
        <f>IF(OR(,'Main Data'!N1441="PVD",'Main Data'!N1441="Gold plate"),1,0)</f>
        <v>0</v>
      </c>
      <c r="AM1441">
        <f>IF(OR('Main Data'!AV1441="Yes",'Main Data'!AW1441="Yes",'Main Data'!AU1441="Yes"),1,0)</f>
        <v>0</v>
      </c>
      <c r="AN1441">
        <f>IF(OR(ISTEXT('Main Data'!AX1441), ISTEXT('Main Data'!AY1441)),1,0)</f>
        <v>0</v>
      </c>
      <c r="AO1441">
        <f>IF('Main Data'!AZ1441="Yes",1,0)</f>
        <v>0</v>
      </c>
      <c r="AP1441">
        <f>IF('Main Data'!BA1441="Yes",1,0)</f>
        <v>0</v>
      </c>
      <c r="AQ1441">
        <f>IF('Main Data'!BD1441="Yes",1,0)</f>
        <v>0</v>
      </c>
      <c r="AR1441">
        <f>IF('Main Data'!BE1441="A",1,0)</f>
        <v>0</v>
      </c>
      <c r="AS1441">
        <f>IF('Main Data'!BE1441="AA",1,0)</f>
        <v>0</v>
      </c>
      <c r="AT1441">
        <f>IF('Main Data'!BE1441="AAA",1,0)</f>
        <v>1</v>
      </c>
      <c r="AU1441">
        <f>IF('Main Data'!BE1441="AAAA",1,0)</f>
        <v>0</v>
      </c>
      <c r="AV1441">
        <f>IF('Main Data'!P1441="Yes",1,0)</f>
        <v>1</v>
      </c>
      <c r="AW1441">
        <f>IF('Main Data'!AP1441="Yes",1,0)</f>
        <v>0</v>
      </c>
      <c r="AX1441">
        <f>IF(OR('Main Data'!V1441="Yes", 'Main Data'!W1441="Yes",'Main Data'!X1441="Yes"),1,0)</f>
        <v>0</v>
      </c>
      <c r="AY1441">
        <f>IF(OR('Main Data'!Y1441="Yes",'Main Data'!Z1441="Yes"),1,0)</f>
        <v>0</v>
      </c>
      <c r="AZ1441">
        <f>IF('Main Data'!AR1441="Yes",1,0)</f>
        <v>0</v>
      </c>
      <c r="BA1441">
        <f>IF('Main Data'!AS1441="Yes",1,0)</f>
        <v>0</v>
      </c>
      <c r="BB1441">
        <f>IF('Main Data'!AG1441="Yes",1,0)</f>
        <v>0</v>
      </c>
      <c r="BC1441">
        <f>IF('Main Data'!AB1441="Yes",1,0)</f>
        <v>0</v>
      </c>
      <c r="BD1441">
        <f>IF('Main Data'!AA1441="Yes",1,0)</f>
        <v>0</v>
      </c>
      <c r="BE1441">
        <f>IF('Main Data'!AC1441="Yes",1,0)</f>
        <v>0</v>
      </c>
      <c r="BF1441">
        <f>IF('Main Data'!AF1441="Yes",1,0)</f>
        <v>0</v>
      </c>
      <c r="BG1441">
        <f>IF(OR('Main Data'!AI1441="Yes",'Main Data'!AL1441="Yes"),1,0)</f>
        <v>0</v>
      </c>
      <c r="BH1441">
        <f>IF('Main Data'!AJ1441="Yes",1,0)</f>
        <v>0</v>
      </c>
      <c r="BI1441">
        <f>IF('Main Data'!AK1441="Yes",1,0)</f>
        <v>0</v>
      </c>
      <c r="BJ1441">
        <f>IF('Main Data'!AM1441="Yes",1,0)</f>
        <v>0</v>
      </c>
      <c r="BK1441">
        <f>IF('Main Data'!AQ1441="Yes",1,0)</f>
        <v>0</v>
      </c>
      <c r="BL1441" s="21">
        <f t="shared" si="133"/>
        <v>1</v>
      </c>
      <c r="BM1441" s="21">
        <f t="shared" si="134"/>
        <v>0</v>
      </c>
      <c r="BN1441" s="21">
        <f t="shared" si="135"/>
        <v>0</v>
      </c>
      <c r="BO1441" s="21">
        <f t="shared" si="136"/>
        <v>0</v>
      </c>
      <c r="BP1441" s="21">
        <f t="shared" si="137"/>
        <v>0</v>
      </c>
    </row>
    <row r="1442" spans="1:68" x14ac:dyDescent="0.2">
      <c r="A1442">
        <v>1438</v>
      </c>
      <c r="B1442" s="33">
        <f>'Main Data'!C1442</f>
        <v>43415</v>
      </c>
      <c r="C1442">
        <f>'Main Data'!D1442</f>
        <v>525</v>
      </c>
      <c r="D1442" s="26">
        <f>'Main Data'!E1442</f>
        <v>10000</v>
      </c>
      <c r="E1442" s="26">
        <f>'Main Data'!F1442</f>
        <v>12500</v>
      </c>
      <c r="F1442" s="34">
        <f t="shared" si="132"/>
        <v>9.2103403719761836</v>
      </c>
      <c r="G1442">
        <f>IF('Main Data'!H1442="AP",1,0)</f>
        <v>0</v>
      </c>
      <c r="H1442">
        <f>IF('Main Data'!H1442="Blancpain",1,0)</f>
        <v>0</v>
      </c>
      <c r="I1442">
        <f>IF('Main Data'!H1442="Breguet",1,0)</f>
        <v>0</v>
      </c>
      <c r="J1442">
        <f>IF('Main Data'!H1442="Breitling",1,0)</f>
        <v>0</v>
      </c>
      <c r="K1442">
        <f>IF('Main Data'!H1442="Cartier",1,0)</f>
        <v>0</v>
      </c>
      <c r="L1442">
        <f>IF('Main Data'!H1442="Gallet",1,0)</f>
        <v>0</v>
      </c>
      <c r="M1442">
        <f>IF('Main Data'!H1442="Girard Perregaux",1,0)</f>
        <v>0</v>
      </c>
      <c r="N1442">
        <f>IF('Main Data'!H1442="Gubelin",1,0)</f>
        <v>0</v>
      </c>
      <c r="O1442">
        <f>IF('Main Data'!H1442="Heuer",1,0)</f>
        <v>0</v>
      </c>
      <c r="P1442">
        <f>IF('Main Data'!H1442="IWC",1,0)</f>
        <v>0</v>
      </c>
      <c r="Q1442">
        <f>IF('Main Data'!H1442="JLC",1,0)</f>
        <v>0</v>
      </c>
      <c r="R1442">
        <f>IF('Main Data'!H1442="Longines",1,0)</f>
        <v>0</v>
      </c>
      <c r="S1442">
        <f>IF('Main Data'!H1442="Movado",1,0)</f>
        <v>0</v>
      </c>
      <c r="T1442">
        <f>IF('Main Data'!H1442="Omega",1,0)</f>
        <v>0</v>
      </c>
      <c r="U1442">
        <f>IF('Main Data'!H1442="Panerai",1,0)</f>
        <v>0</v>
      </c>
      <c r="V1442">
        <f>IF('Main Data'!H1442="Patek",1,0)</f>
        <v>0</v>
      </c>
      <c r="W1442">
        <f>IF('Main Data'!H1442="Rolex",1,0)</f>
        <v>1</v>
      </c>
      <c r="X1442">
        <f>IF('Main Data'!H1442="Tudor",1,0)</f>
        <v>0</v>
      </c>
      <c r="Y1442">
        <f>IF('Main Data'!H1442="Ulysse Nardin",1,0)</f>
        <v>0</v>
      </c>
      <c r="Z1442">
        <f>IF('Main Data'!H1442="Universal Geneve",1,0)</f>
        <v>0</v>
      </c>
      <c r="AA1442">
        <f>IF('Main Data'!H1442="Vacheron",1,0)</f>
        <v>0</v>
      </c>
      <c r="AB1442">
        <f>IF('Main Data'!H1442="Zenith",1,0)</f>
        <v>0</v>
      </c>
      <c r="AC1442">
        <f>IF('Main Data'!J1442="Stainless Steel",1,0)</f>
        <v>0</v>
      </c>
      <c r="AD1442">
        <f>IF('Main Data'!J1442="Two-tone",1,0)</f>
        <v>0</v>
      </c>
      <c r="AE1442">
        <f>IF(OR('Main Data'!J1442="YG 18K",'Main Data'!J1442="YG &lt;18K",'Main Data'!J1442="PG 18K",'Main Data'!J1442="PG &lt;18K",'Main Data'!J1442="WG 18K",'Main Data'!J1442="Mixes of 18K",'Main Data'!J1442="Mixes &lt;18K"),1,0)</f>
        <v>1</v>
      </c>
      <c r="AF1442">
        <f>IF('Main Data'!J1442="Platinum",1,0)</f>
        <v>0</v>
      </c>
      <c r="AG1442">
        <f>IF(OR('Main Data'!J1442="PVD",'Main Data'!J1442="Gold Plate",'Main Data'!J1442="Other"),1,0)</f>
        <v>0</v>
      </c>
      <c r="AH1442">
        <f>IF('Main Data'!N1442="Stainless Steel",1,0)</f>
        <v>0</v>
      </c>
      <c r="AI1442">
        <f>IF('Main Data'!N1442="Leather",1,0)</f>
        <v>0</v>
      </c>
      <c r="AJ1442">
        <f>IF('Main Data'!N1442="Two-tone",1,0)</f>
        <v>0</v>
      </c>
      <c r="AK1442">
        <f>IF(OR('Main Data'!N1442="YG 18K",'Main Data'!N1442="PG 18K",'Main Data'!N1442="WG 18K",'Main Data'!N1442="Mixes of 18K"),1,0)</f>
        <v>1</v>
      </c>
      <c r="AL1442">
        <f>IF(OR(,'Main Data'!N1442="PVD",'Main Data'!N1442="Gold plate"),1,0)</f>
        <v>0</v>
      </c>
      <c r="AM1442">
        <f>IF(OR('Main Data'!AV1442="Yes",'Main Data'!AW1442="Yes",'Main Data'!AU1442="Yes"),1,0)</f>
        <v>0</v>
      </c>
      <c r="AN1442">
        <f>IF(OR(ISTEXT('Main Data'!AX1442), ISTEXT('Main Data'!AY1442)),1,0)</f>
        <v>0</v>
      </c>
      <c r="AO1442">
        <f>IF('Main Data'!AZ1442="Yes",1,0)</f>
        <v>0</v>
      </c>
      <c r="AP1442">
        <f>IF('Main Data'!BA1442="Yes",1,0)</f>
        <v>0</v>
      </c>
      <c r="AQ1442">
        <f>IF('Main Data'!BD1442="Yes",1,0)</f>
        <v>0</v>
      </c>
      <c r="AR1442">
        <f>IF('Main Data'!BE1442="A",1,0)</f>
        <v>0</v>
      </c>
      <c r="AS1442">
        <f>IF('Main Data'!BE1442="AA",1,0)</f>
        <v>0</v>
      </c>
      <c r="AT1442">
        <f>IF('Main Data'!BE1442="AAA",1,0)</f>
        <v>1</v>
      </c>
      <c r="AU1442">
        <f>IF('Main Data'!BE1442="AAAA",1,0)</f>
        <v>0</v>
      </c>
      <c r="AV1442">
        <f>IF('Main Data'!P1442="Yes",1,0)</f>
        <v>1</v>
      </c>
      <c r="AW1442">
        <f>IF('Main Data'!AP1442="Yes",1,0)</f>
        <v>0</v>
      </c>
      <c r="AX1442">
        <f>IF(OR('Main Data'!V1442="Yes", 'Main Data'!W1442="Yes",'Main Data'!X1442="Yes"),1,0)</f>
        <v>0</v>
      </c>
      <c r="AY1442">
        <f>IF(OR('Main Data'!Y1442="Yes",'Main Data'!Z1442="Yes"),1,0)</f>
        <v>0</v>
      </c>
      <c r="AZ1442">
        <f>IF('Main Data'!AR1442="Yes",1,0)</f>
        <v>0</v>
      </c>
      <c r="BA1442">
        <f>IF('Main Data'!AS1442="Yes",1,0)</f>
        <v>0</v>
      </c>
      <c r="BB1442">
        <f>IF('Main Data'!AG1442="Yes",1,0)</f>
        <v>0</v>
      </c>
      <c r="BC1442">
        <f>IF('Main Data'!AB1442="Yes",1,0)</f>
        <v>0</v>
      </c>
      <c r="BD1442">
        <f>IF('Main Data'!AA1442="Yes",1,0)</f>
        <v>0</v>
      </c>
      <c r="BE1442">
        <f>IF('Main Data'!AC1442="Yes",1,0)</f>
        <v>0</v>
      </c>
      <c r="BF1442">
        <f>IF('Main Data'!AF1442="Yes",1,0)</f>
        <v>0</v>
      </c>
      <c r="BG1442">
        <f>IF(OR('Main Data'!AI1442="Yes",'Main Data'!AL1442="Yes"),1,0)</f>
        <v>0</v>
      </c>
      <c r="BH1442">
        <f>IF('Main Data'!AJ1442="Yes",1,0)</f>
        <v>0</v>
      </c>
      <c r="BI1442">
        <f>IF('Main Data'!AK1442="Yes",1,0)</f>
        <v>0</v>
      </c>
      <c r="BJ1442">
        <f>IF('Main Data'!AM1442="Yes",1,0)</f>
        <v>0</v>
      </c>
      <c r="BK1442">
        <f>IF('Main Data'!AQ1442="Yes",1,0)</f>
        <v>0</v>
      </c>
      <c r="BL1442" s="21">
        <f t="shared" si="133"/>
        <v>1</v>
      </c>
      <c r="BM1442" s="21">
        <f t="shared" si="134"/>
        <v>0</v>
      </c>
      <c r="BN1442" s="21">
        <f t="shared" si="135"/>
        <v>0</v>
      </c>
      <c r="BO1442" s="21">
        <f t="shared" si="136"/>
        <v>0</v>
      </c>
      <c r="BP1442" s="21">
        <f t="shared" si="137"/>
        <v>0</v>
      </c>
    </row>
    <row r="1443" spans="1:68" x14ac:dyDescent="0.2">
      <c r="A1443">
        <v>1439</v>
      </c>
      <c r="B1443" s="33">
        <f>'Main Data'!C1443</f>
        <v>43415</v>
      </c>
      <c r="C1443">
        <f>'Main Data'!D1443</f>
        <v>526</v>
      </c>
      <c r="D1443" s="26">
        <f>'Main Data'!E1443</f>
        <v>55000</v>
      </c>
      <c r="E1443" s="26">
        <f>'Main Data'!F1443</f>
        <v>66000</v>
      </c>
      <c r="F1443" s="34">
        <f t="shared" si="132"/>
        <v>10.915088464214607</v>
      </c>
      <c r="G1443">
        <f>IF('Main Data'!H1443="AP",1,0)</f>
        <v>0</v>
      </c>
      <c r="H1443">
        <f>IF('Main Data'!H1443="Blancpain",1,0)</f>
        <v>0</v>
      </c>
      <c r="I1443">
        <f>IF('Main Data'!H1443="Breguet",1,0)</f>
        <v>0</v>
      </c>
      <c r="J1443">
        <f>IF('Main Data'!H1443="Breitling",1,0)</f>
        <v>0</v>
      </c>
      <c r="K1443">
        <f>IF('Main Data'!H1443="Cartier",1,0)</f>
        <v>0</v>
      </c>
      <c r="L1443">
        <f>IF('Main Data'!H1443="Gallet",1,0)</f>
        <v>0</v>
      </c>
      <c r="M1443">
        <f>IF('Main Data'!H1443="Girard Perregaux",1,0)</f>
        <v>0</v>
      </c>
      <c r="N1443">
        <f>IF('Main Data'!H1443="Gubelin",1,0)</f>
        <v>0</v>
      </c>
      <c r="O1443">
        <f>IF('Main Data'!H1443="Heuer",1,0)</f>
        <v>0</v>
      </c>
      <c r="P1443">
        <f>IF('Main Data'!H1443="IWC",1,0)</f>
        <v>0</v>
      </c>
      <c r="Q1443">
        <f>IF('Main Data'!H1443="JLC",1,0)</f>
        <v>0</v>
      </c>
      <c r="R1443">
        <f>IF('Main Data'!H1443="Longines",1,0)</f>
        <v>0</v>
      </c>
      <c r="S1443">
        <f>IF('Main Data'!H1443="Movado",1,0)</f>
        <v>0</v>
      </c>
      <c r="T1443">
        <f>IF('Main Data'!H1443="Omega",1,0)</f>
        <v>0</v>
      </c>
      <c r="U1443">
        <f>IF('Main Data'!H1443="Panerai",1,0)</f>
        <v>0</v>
      </c>
      <c r="V1443">
        <f>IF('Main Data'!H1443="Patek",1,0)</f>
        <v>0</v>
      </c>
      <c r="W1443">
        <f>IF('Main Data'!H1443="Rolex",1,0)</f>
        <v>1</v>
      </c>
      <c r="X1443">
        <f>IF('Main Data'!H1443="Tudor",1,0)</f>
        <v>0</v>
      </c>
      <c r="Y1443">
        <f>IF('Main Data'!H1443="Ulysse Nardin",1,0)</f>
        <v>0</v>
      </c>
      <c r="Z1443">
        <f>IF('Main Data'!H1443="Universal Geneve",1,0)</f>
        <v>0</v>
      </c>
      <c r="AA1443">
        <f>IF('Main Data'!H1443="Vacheron",1,0)</f>
        <v>0</v>
      </c>
      <c r="AB1443">
        <f>IF('Main Data'!H1443="Zenith",1,0)</f>
        <v>0</v>
      </c>
      <c r="AC1443">
        <f>IF('Main Data'!J1443="Stainless Steel",1,0)</f>
        <v>1</v>
      </c>
      <c r="AD1443">
        <f>IF('Main Data'!J1443="Two-tone",1,0)</f>
        <v>0</v>
      </c>
      <c r="AE1443">
        <f>IF(OR('Main Data'!J1443="YG 18K",'Main Data'!J1443="YG &lt;18K",'Main Data'!J1443="PG 18K",'Main Data'!J1443="PG &lt;18K",'Main Data'!J1443="WG 18K",'Main Data'!J1443="Mixes of 18K",'Main Data'!J1443="Mixes &lt;18K"),1,0)</f>
        <v>0</v>
      </c>
      <c r="AF1443">
        <f>IF('Main Data'!J1443="Platinum",1,0)</f>
        <v>0</v>
      </c>
      <c r="AG1443">
        <f>IF(OR('Main Data'!J1443="PVD",'Main Data'!J1443="Gold Plate",'Main Data'!J1443="Other"),1,0)</f>
        <v>0</v>
      </c>
      <c r="AH1443">
        <f>IF('Main Data'!N1443="Stainless Steel",1,0)</f>
        <v>0</v>
      </c>
      <c r="AI1443">
        <f>IF('Main Data'!N1443="Leather",1,0)</f>
        <v>1</v>
      </c>
      <c r="AJ1443">
        <f>IF('Main Data'!N1443="Two-tone",1,0)</f>
        <v>0</v>
      </c>
      <c r="AK1443">
        <f>IF(OR('Main Data'!N1443="YG 18K",'Main Data'!N1443="PG 18K",'Main Data'!N1443="WG 18K",'Main Data'!N1443="Mixes of 18K"),1,0)</f>
        <v>0</v>
      </c>
      <c r="AL1443">
        <f>IF(OR(,'Main Data'!N1443="PVD",'Main Data'!N1443="Gold plate"),1,0)</f>
        <v>0</v>
      </c>
      <c r="AM1443">
        <f>IF(OR('Main Data'!AV1443="Yes",'Main Data'!AW1443="Yes",'Main Data'!AU1443="Yes"),1,0)</f>
        <v>0</v>
      </c>
      <c r="AN1443">
        <f>IF(OR(ISTEXT('Main Data'!AX1443), ISTEXT('Main Data'!AY1443)),1,0)</f>
        <v>0</v>
      </c>
      <c r="AO1443">
        <f>IF('Main Data'!AZ1443="Yes",1,0)</f>
        <v>0</v>
      </c>
      <c r="AP1443">
        <f>IF('Main Data'!BA1443="Yes",1,0)</f>
        <v>0</v>
      </c>
      <c r="AQ1443">
        <f>IF('Main Data'!BD1443="Yes",1,0)</f>
        <v>0</v>
      </c>
      <c r="AR1443">
        <f>IF('Main Data'!BE1443="A",1,0)</f>
        <v>0</v>
      </c>
      <c r="AS1443">
        <f>IF('Main Data'!BE1443="AA",1,0)</f>
        <v>0</v>
      </c>
      <c r="AT1443">
        <f>IF('Main Data'!BE1443="AAA",1,0)</f>
        <v>0</v>
      </c>
      <c r="AU1443">
        <f>IF('Main Data'!BE1443="AAAA",1,0)</f>
        <v>1</v>
      </c>
      <c r="AV1443">
        <f>IF('Main Data'!P1443="Yes",1,0)</f>
        <v>0</v>
      </c>
      <c r="AW1443">
        <f>IF('Main Data'!AP1443="Yes",1,0)</f>
        <v>0</v>
      </c>
      <c r="AX1443">
        <f>IF(OR('Main Data'!V1443="Yes", 'Main Data'!W1443="Yes",'Main Data'!X1443="Yes"),1,0)</f>
        <v>1</v>
      </c>
      <c r="AY1443">
        <f>IF(OR('Main Data'!Y1443="Yes",'Main Data'!Z1443="Yes"),1,0)</f>
        <v>1</v>
      </c>
      <c r="AZ1443">
        <f>IF('Main Data'!AR1443="Yes",1,0)</f>
        <v>0</v>
      </c>
      <c r="BA1443">
        <f>IF('Main Data'!AS1443="Yes",1,0)</f>
        <v>0</v>
      </c>
      <c r="BB1443">
        <f>IF('Main Data'!AG1443="Yes",1,0)</f>
        <v>0</v>
      </c>
      <c r="BC1443">
        <f>IF('Main Data'!AB1443="Yes",1,0)</f>
        <v>0</v>
      </c>
      <c r="BD1443">
        <f>IF('Main Data'!AA1443="Yes",1,0)</f>
        <v>0</v>
      </c>
      <c r="BE1443">
        <f>IF('Main Data'!AC1443="Yes",1,0)</f>
        <v>0</v>
      </c>
      <c r="BF1443">
        <f>IF('Main Data'!AF1443="Yes",1,0)</f>
        <v>0</v>
      </c>
      <c r="BG1443">
        <f>IF(OR('Main Data'!AI1443="Yes",'Main Data'!AL1443="Yes"),1,0)</f>
        <v>0</v>
      </c>
      <c r="BH1443">
        <f>IF('Main Data'!AJ1443="Yes",1,0)</f>
        <v>0</v>
      </c>
      <c r="BI1443">
        <f>IF('Main Data'!AK1443="Yes",1,0)</f>
        <v>0</v>
      </c>
      <c r="BJ1443">
        <f>IF('Main Data'!AM1443="Yes",1,0)</f>
        <v>0</v>
      </c>
      <c r="BK1443">
        <f>IF('Main Data'!AQ1443="Yes",1,0)</f>
        <v>0</v>
      </c>
      <c r="BL1443" s="21">
        <f t="shared" si="133"/>
        <v>1</v>
      </c>
      <c r="BM1443" s="21">
        <f t="shared" si="134"/>
        <v>0</v>
      </c>
      <c r="BN1443" s="21">
        <f t="shared" si="135"/>
        <v>0</v>
      </c>
      <c r="BO1443" s="21">
        <f t="shared" si="136"/>
        <v>0</v>
      </c>
      <c r="BP1443" s="21">
        <f t="shared" si="137"/>
        <v>0</v>
      </c>
    </row>
    <row r="1444" spans="1:68" x14ac:dyDescent="0.2">
      <c r="A1444">
        <v>1440</v>
      </c>
      <c r="B1444" s="33">
        <f>'Main Data'!C1444</f>
        <v>43415</v>
      </c>
      <c r="C1444">
        <f>'Main Data'!D1444</f>
        <v>535</v>
      </c>
      <c r="D1444" s="26">
        <f>'Main Data'!E1444</f>
        <v>2700</v>
      </c>
      <c r="E1444" s="26">
        <f>'Main Data'!F1444</f>
        <v>3375</v>
      </c>
      <c r="F1444" s="34">
        <f t="shared" si="132"/>
        <v>7.90100705199242</v>
      </c>
      <c r="G1444">
        <f>IF('Main Data'!H1444="AP",1,0)</f>
        <v>0</v>
      </c>
      <c r="H1444">
        <f>IF('Main Data'!H1444="Blancpain",1,0)</f>
        <v>0</v>
      </c>
      <c r="I1444">
        <f>IF('Main Data'!H1444="Breguet",1,0)</f>
        <v>0</v>
      </c>
      <c r="J1444">
        <f>IF('Main Data'!H1444="Breitling",1,0)</f>
        <v>0</v>
      </c>
      <c r="K1444">
        <f>IF('Main Data'!H1444="Cartier",1,0)</f>
        <v>0</v>
      </c>
      <c r="L1444">
        <f>IF('Main Data'!H1444="Gallet",1,0)</f>
        <v>0</v>
      </c>
      <c r="M1444">
        <f>IF('Main Data'!H1444="Girard Perregaux",1,0)</f>
        <v>0</v>
      </c>
      <c r="N1444">
        <f>IF('Main Data'!H1444="Gubelin",1,0)</f>
        <v>0</v>
      </c>
      <c r="O1444">
        <f>IF('Main Data'!H1444="Heuer",1,0)</f>
        <v>0</v>
      </c>
      <c r="P1444">
        <f>IF('Main Data'!H1444="IWC",1,0)</f>
        <v>0</v>
      </c>
      <c r="Q1444">
        <f>IF('Main Data'!H1444="JLC",1,0)</f>
        <v>0</v>
      </c>
      <c r="R1444">
        <f>IF('Main Data'!H1444="Longines",1,0)</f>
        <v>1</v>
      </c>
      <c r="S1444">
        <f>IF('Main Data'!H1444="Movado",1,0)</f>
        <v>0</v>
      </c>
      <c r="T1444">
        <f>IF('Main Data'!H1444="Omega",1,0)</f>
        <v>0</v>
      </c>
      <c r="U1444">
        <f>IF('Main Data'!H1444="Panerai",1,0)</f>
        <v>0</v>
      </c>
      <c r="V1444">
        <f>IF('Main Data'!H1444="Patek",1,0)</f>
        <v>0</v>
      </c>
      <c r="W1444">
        <f>IF('Main Data'!H1444="Rolex",1,0)</f>
        <v>0</v>
      </c>
      <c r="X1444">
        <f>IF('Main Data'!H1444="Tudor",1,0)</f>
        <v>0</v>
      </c>
      <c r="Y1444">
        <f>IF('Main Data'!H1444="Ulysse Nardin",1,0)</f>
        <v>0</v>
      </c>
      <c r="Z1444">
        <f>IF('Main Data'!H1444="Universal Geneve",1,0)</f>
        <v>0</v>
      </c>
      <c r="AA1444">
        <f>IF('Main Data'!H1444="Vacheron",1,0)</f>
        <v>0</v>
      </c>
      <c r="AB1444">
        <f>IF('Main Data'!H1444="Zenith",1,0)</f>
        <v>0</v>
      </c>
      <c r="AC1444">
        <f>IF('Main Data'!J1444="Stainless Steel",1,0)</f>
        <v>1</v>
      </c>
      <c r="AD1444">
        <f>IF('Main Data'!J1444="Two-tone",1,0)</f>
        <v>0</v>
      </c>
      <c r="AE1444">
        <f>IF(OR('Main Data'!J1444="YG 18K",'Main Data'!J1444="YG &lt;18K",'Main Data'!J1444="PG 18K",'Main Data'!J1444="PG &lt;18K",'Main Data'!J1444="WG 18K",'Main Data'!J1444="Mixes of 18K",'Main Data'!J1444="Mixes &lt;18K"),1,0)</f>
        <v>0</v>
      </c>
      <c r="AF1444">
        <f>IF('Main Data'!J1444="Platinum",1,0)</f>
        <v>0</v>
      </c>
      <c r="AG1444">
        <f>IF(OR('Main Data'!J1444="PVD",'Main Data'!J1444="Gold Plate",'Main Data'!J1444="Other"),1,0)</f>
        <v>0</v>
      </c>
      <c r="AH1444">
        <f>IF('Main Data'!N1444="Stainless Steel",1,0)</f>
        <v>0</v>
      </c>
      <c r="AI1444">
        <f>IF('Main Data'!N1444="Leather",1,0)</f>
        <v>1</v>
      </c>
      <c r="AJ1444">
        <f>IF('Main Data'!N1444="Two-tone",1,0)</f>
        <v>0</v>
      </c>
      <c r="AK1444">
        <f>IF(OR('Main Data'!N1444="YG 18K",'Main Data'!N1444="PG 18K",'Main Data'!N1444="WG 18K",'Main Data'!N1444="Mixes of 18K"),1,0)</f>
        <v>0</v>
      </c>
      <c r="AL1444">
        <f>IF(OR(,'Main Data'!N1444="PVD",'Main Data'!N1444="Gold plate"),1,0)</f>
        <v>0</v>
      </c>
      <c r="AM1444">
        <f>IF(OR('Main Data'!AV1444="Yes",'Main Data'!AW1444="Yes",'Main Data'!AU1444="Yes"),1,0)</f>
        <v>0</v>
      </c>
      <c r="AN1444">
        <f>IF(OR(ISTEXT('Main Data'!AX1444), ISTEXT('Main Data'!AY1444)),1,0)</f>
        <v>0</v>
      </c>
      <c r="AO1444">
        <f>IF('Main Data'!AZ1444="Yes",1,0)</f>
        <v>0</v>
      </c>
      <c r="AP1444">
        <f>IF('Main Data'!BA1444="Yes",1,0)</f>
        <v>0</v>
      </c>
      <c r="AQ1444">
        <f>IF('Main Data'!BD1444="Yes",1,0)</f>
        <v>0</v>
      </c>
      <c r="AR1444">
        <f>IF('Main Data'!BE1444="A",1,0)</f>
        <v>0</v>
      </c>
      <c r="AS1444">
        <f>IF('Main Data'!BE1444="AA",1,0)</f>
        <v>1</v>
      </c>
      <c r="AT1444">
        <f>IF('Main Data'!BE1444="AAA",1,0)</f>
        <v>0</v>
      </c>
      <c r="AU1444">
        <f>IF('Main Data'!BE1444="AAAA",1,0)</f>
        <v>0</v>
      </c>
      <c r="AV1444">
        <f>IF('Main Data'!P1444="Yes",1,0)</f>
        <v>0</v>
      </c>
      <c r="AW1444">
        <f>IF('Main Data'!AP1444="Yes",1,0)</f>
        <v>0</v>
      </c>
      <c r="AX1444">
        <f>IF(OR('Main Data'!V1444="Yes", 'Main Data'!W1444="Yes",'Main Data'!X1444="Yes"),1,0)</f>
        <v>0</v>
      </c>
      <c r="AY1444">
        <f>IF(OR('Main Data'!Y1444="Yes",'Main Data'!Z1444="Yes"),1,0)</f>
        <v>0</v>
      </c>
      <c r="AZ1444">
        <f>IF('Main Data'!AR1444="Yes",1,0)</f>
        <v>0</v>
      </c>
      <c r="BA1444">
        <f>IF('Main Data'!AS1444="Yes",1,0)</f>
        <v>0</v>
      </c>
      <c r="BB1444">
        <f>IF('Main Data'!AG1444="Yes",1,0)</f>
        <v>0</v>
      </c>
      <c r="BC1444">
        <f>IF('Main Data'!AB1444="Yes",1,0)</f>
        <v>0</v>
      </c>
      <c r="BD1444">
        <f>IF('Main Data'!AA1444="Yes",1,0)</f>
        <v>0</v>
      </c>
      <c r="BE1444">
        <f>IF('Main Data'!AC1444="Yes",1,0)</f>
        <v>0</v>
      </c>
      <c r="BF1444">
        <f>IF('Main Data'!AF1444="Yes",1,0)</f>
        <v>0</v>
      </c>
      <c r="BG1444">
        <f>IF(OR('Main Data'!AI1444="Yes",'Main Data'!AL1444="Yes"),1,0)</f>
        <v>1</v>
      </c>
      <c r="BH1444">
        <f>IF('Main Data'!AJ1444="Yes",1,0)</f>
        <v>0</v>
      </c>
      <c r="BI1444">
        <f>IF('Main Data'!AK1444="Yes",1,0)</f>
        <v>0</v>
      </c>
      <c r="BJ1444">
        <f>IF('Main Data'!AM1444="Yes",1,0)</f>
        <v>0</v>
      </c>
      <c r="BK1444">
        <f>IF('Main Data'!AQ1444="Yes",1,0)</f>
        <v>0</v>
      </c>
      <c r="BL1444" s="21">
        <f t="shared" si="133"/>
        <v>1</v>
      </c>
      <c r="BM1444" s="21">
        <f t="shared" si="134"/>
        <v>0</v>
      </c>
      <c r="BN1444" s="21">
        <f t="shared" si="135"/>
        <v>0</v>
      </c>
      <c r="BO1444" s="21">
        <f t="shared" si="136"/>
        <v>0</v>
      </c>
      <c r="BP1444" s="21">
        <f t="shared" si="137"/>
        <v>0</v>
      </c>
    </row>
    <row r="1445" spans="1:68" x14ac:dyDescent="0.2">
      <c r="A1445">
        <v>1441</v>
      </c>
      <c r="B1445" s="33">
        <f>'Main Data'!C1445</f>
        <v>43415</v>
      </c>
      <c r="C1445">
        <f>'Main Data'!D1445</f>
        <v>537</v>
      </c>
      <c r="D1445" s="26">
        <f>'Main Data'!E1445</f>
        <v>1700</v>
      </c>
      <c r="E1445" s="26">
        <f>'Main Data'!F1445</f>
        <v>2125</v>
      </c>
      <c r="F1445" s="34">
        <f t="shared" si="132"/>
        <v>7.4383835300443071</v>
      </c>
      <c r="G1445">
        <f>IF('Main Data'!H1445="AP",1,0)</f>
        <v>0</v>
      </c>
      <c r="H1445">
        <f>IF('Main Data'!H1445="Blancpain",1,0)</f>
        <v>0</v>
      </c>
      <c r="I1445">
        <f>IF('Main Data'!H1445="Breguet",1,0)</f>
        <v>0</v>
      </c>
      <c r="J1445">
        <f>IF('Main Data'!H1445="Breitling",1,0)</f>
        <v>0</v>
      </c>
      <c r="K1445">
        <f>IF('Main Data'!H1445="Cartier",1,0)</f>
        <v>0</v>
      </c>
      <c r="L1445">
        <f>IF('Main Data'!H1445="Gallet",1,0)</f>
        <v>0</v>
      </c>
      <c r="M1445">
        <f>IF('Main Data'!H1445="Girard Perregaux",1,0)</f>
        <v>0</v>
      </c>
      <c r="N1445">
        <f>IF('Main Data'!H1445="Gubelin",1,0)</f>
        <v>0</v>
      </c>
      <c r="O1445">
        <f>IF('Main Data'!H1445="Heuer",1,0)</f>
        <v>0</v>
      </c>
      <c r="P1445">
        <f>IF('Main Data'!H1445="IWC",1,0)</f>
        <v>0</v>
      </c>
      <c r="Q1445">
        <f>IF('Main Data'!H1445="JLC",1,0)</f>
        <v>1</v>
      </c>
      <c r="R1445">
        <f>IF('Main Data'!H1445="Longines",1,0)</f>
        <v>0</v>
      </c>
      <c r="S1445">
        <f>IF('Main Data'!H1445="Movado",1,0)</f>
        <v>0</v>
      </c>
      <c r="T1445">
        <f>IF('Main Data'!H1445="Omega",1,0)</f>
        <v>0</v>
      </c>
      <c r="U1445">
        <f>IF('Main Data'!H1445="Panerai",1,0)</f>
        <v>0</v>
      </c>
      <c r="V1445">
        <f>IF('Main Data'!H1445="Patek",1,0)</f>
        <v>0</v>
      </c>
      <c r="W1445">
        <f>IF('Main Data'!H1445="Rolex",1,0)</f>
        <v>0</v>
      </c>
      <c r="X1445">
        <f>IF('Main Data'!H1445="Tudor",1,0)</f>
        <v>0</v>
      </c>
      <c r="Y1445">
        <f>IF('Main Data'!H1445="Ulysse Nardin",1,0)</f>
        <v>0</v>
      </c>
      <c r="Z1445">
        <f>IF('Main Data'!H1445="Universal Geneve",1,0)</f>
        <v>0</v>
      </c>
      <c r="AA1445">
        <f>IF('Main Data'!H1445="Vacheron",1,0)</f>
        <v>0</v>
      </c>
      <c r="AB1445">
        <f>IF('Main Data'!H1445="Zenith",1,0)</f>
        <v>0</v>
      </c>
      <c r="AC1445">
        <f>IF('Main Data'!J1445="Stainless Steel",1,0)</f>
        <v>1</v>
      </c>
      <c r="AD1445">
        <f>IF('Main Data'!J1445="Two-tone",1,0)</f>
        <v>0</v>
      </c>
      <c r="AE1445">
        <f>IF(OR('Main Data'!J1445="YG 18K",'Main Data'!J1445="YG &lt;18K",'Main Data'!J1445="PG 18K",'Main Data'!J1445="PG &lt;18K",'Main Data'!J1445="WG 18K",'Main Data'!J1445="Mixes of 18K",'Main Data'!J1445="Mixes &lt;18K"),1,0)</f>
        <v>0</v>
      </c>
      <c r="AF1445">
        <f>IF('Main Data'!J1445="Platinum",1,0)</f>
        <v>0</v>
      </c>
      <c r="AG1445">
        <f>IF(OR('Main Data'!J1445="PVD",'Main Data'!J1445="Gold Plate",'Main Data'!J1445="Other"),1,0)</f>
        <v>0</v>
      </c>
      <c r="AH1445">
        <f>IF('Main Data'!N1445="Stainless Steel",1,0)</f>
        <v>0</v>
      </c>
      <c r="AI1445">
        <f>IF('Main Data'!N1445="Leather",1,0)</f>
        <v>1</v>
      </c>
      <c r="AJ1445">
        <f>IF('Main Data'!N1445="Two-tone",1,0)</f>
        <v>0</v>
      </c>
      <c r="AK1445">
        <f>IF(OR('Main Data'!N1445="YG 18K",'Main Data'!N1445="PG 18K",'Main Data'!N1445="WG 18K",'Main Data'!N1445="Mixes of 18K"),1,0)</f>
        <v>0</v>
      </c>
      <c r="AL1445">
        <f>IF(OR(,'Main Data'!N1445="PVD",'Main Data'!N1445="Gold plate"),1,0)</f>
        <v>0</v>
      </c>
      <c r="AM1445">
        <f>IF(OR('Main Data'!AV1445="Yes",'Main Data'!AW1445="Yes",'Main Data'!AU1445="Yes"),1,0)</f>
        <v>0</v>
      </c>
      <c r="AN1445">
        <f>IF(OR(ISTEXT('Main Data'!AX1445), ISTEXT('Main Data'!AY1445)),1,0)</f>
        <v>0</v>
      </c>
      <c r="AO1445">
        <f>IF('Main Data'!AZ1445="Yes",1,0)</f>
        <v>0</v>
      </c>
      <c r="AP1445">
        <f>IF('Main Data'!BA1445="Yes",1,0)</f>
        <v>0</v>
      </c>
      <c r="AQ1445">
        <f>IF('Main Data'!BD1445="Yes",1,0)</f>
        <v>0</v>
      </c>
      <c r="AR1445">
        <f>IF('Main Data'!BE1445="A",1,0)</f>
        <v>0</v>
      </c>
      <c r="AS1445">
        <f>IF('Main Data'!BE1445="AA",1,0)</f>
        <v>1</v>
      </c>
      <c r="AT1445">
        <f>IF('Main Data'!BE1445="AAA",1,0)</f>
        <v>0</v>
      </c>
      <c r="AU1445">
        <f>IF('Main Data'!BE1445="AAAA",1,0)</f>
        <v>0</v>
      </c>
      <c r="AV1445">
        <f>IF('Main Data'!P1445="Yes",1,0)</f>
        <v>0</v>
      </c>
      <c r="AW1445">
        <f>IF('Main Data'!AP1445="Yes",1,0)</f>
        <v>0</v>
      </c>
      <c r="AX1445">
        <f>IF(OR('Main Data'!V1445="Yes", 'Main Data'!W1445="Yes",'Main Data'!X1445="Yes"),1,0)</f>
        <v>0</v>
      </c>
      <c r="AY1445">
        <f>IF(OR('Main Data'!Y1445="Yes",'Main Data'!Z1445="Yes"),1,0)</f>
        <v>0</v>
      </c>
      <c r="AZ1445">
        <f>IF('Main Data'!AR1445="Yes",1,0)</f>
        <v>0</v>
      </c>
      <c r="BA1445">
        <f>IF('Main Data'!AS1445="Yes",1,0)</f>
        <v>0</v>
      </c>
      <c r="BB1445">
        <f>IF('Main Data'!AG1445="Yes",1,0)</f>
        <v>0</v>
      </c>
      <c r="BC1445">
        <f>IF('Main Data'!AB1445="Yes",1,0)</f>
        <v>0</v>
      </c>
      <c r="BD1445">
        <f>IF('Main Data'!AA1445="Yes",1,0)</f>
        <v>0</v>
      </c>
      <c r="BE1445">
        <f>IF('Main Data'!AC1445="Yes",1,0)</f>
        <v>0</v>
      </c>
      <c r="BF1445">
        <f>IF('Main Data'!AF1445="Yes",1,0)</f>
        <v>0</v>
      </c>
      <c r="BG1445">
        <f>IF(OR('Main Data'!AI1445="Yes",'Main Data'!AL1445="Yes"),1,0)</f>
        <v>1</v>
      </c>
      <c r="BH1445">
        <f>IF('Main Data'!AJ1445="Yes",1,0)</f>
        <v>0</v>
      </c>
      <c r="BI1445">
        <f>IF('Main Data'!AK1445="Yes",1,0)</f>
        <v>0</v>
      </c>
      <c r="BJ1445">
        <f>IF('Main Data'!AM1445="Yes",1,0)</f>
        <v>0</v>
      </c>
      <c r="BK1445">
        <f>IF('Main Data'!AQ1445="Yes",1,0)</f>
        <v>0</v>
      </c>
      <c r="BL1445" s="21">
        <f t="shared" si="133"/>
        <v>1</v>
      </c>
      <c r="BM1445" s="21">
        <f t="shared" si="134"/>
        <v>0</v>
      </c>
      <c r="BN1445" s="21">
        <f t="shared" si="135"/>
        <v>0</v>
      </c>
      <c r="BO1445" s="21">
        <f t="shared" si="136"/>
        <v>0</v>
      </c>
      <c r="BP1445" s="21">
        <f t="shared" si="137"/>
        <v>0</v>
      </c>
    </row>
    <row r="1446" spans="1:68" x14ac:dyDescent="0.2">
      <c r="A1446">
        <v>1442</v>
      </c>
      <c r="B1446" s="33">
        <f>'Main Data'!C1446</f>
        <v>43415</v>
      </c>
      <c r="C1446">
        <f>'Main Data'!D1446</f>
        <v>539</v>
      </c>
      <c r="D1446" s="26">
        <f>'Main Data'!E1446</f>
        <v>2200</v>
      </c>
      <c r="E1446" s="26">
        <f>'Main Data'!F1446</f>
        <v>2750</v>
      </c>
      <c r="F1446" s="34">
        <f t="shared" si="132"/>
        <v>7.696212639346407</v>
      </c>
      <c r="G1446">
        <f>IF('Main Data'!H1446="AP",1,0)</f>
        <v>0</v>
      </c>
      <c r="H1446">
        <f>IF('Main Data'!H1446="Blancpain",1,0)</f>
        <v>0</v>
      </c>
      <c r="I1446">
        <f>IF('Main Data'!H1446="Breguet",1,0)</f>
        <v>0</v>
      </c>
      <c r="J1446">
        <f>IF('Main Data'!H1446="Breitling",1,0)</f>
        <v>1</v>
      </c>
      <c r="K1446">
        <f>IF('Main Data'!H1446="Cartier",1,0)</f>
        <v>0</v>
      </c>
      <c r="L1446">
        <f>IF('Main Data'!H1446="Gallet",1,0)</f>
        <v>0</v>
      </c>
      <c r="M1446">
        <f>IF('Main Data'!H1446="Girard Perregaux",1,0)</f>
        <v>0</v>
      </c>
      <c r="N1446">
        <f>IF('Main Data'!H1446="Gubelin",1,0)</f>
        <v>0</v>
      </c>
      <c r="O1446">
        <f>IF('Main Data'!H1446="Heuer",1,0)</f>
        <v>0</v>
      </c>
      <c r="P1446">
        <f>IF('Main Data'!H1446="IWC",1,0)</f>
        <v>0</v>
      </c>
      <c r="Q1446">
        <f>IF('Main Data'!H1446="JLC",1,0)</f>
        <v>0</v>
      </c>
      <c r="R1446">
        <f>IF('Main Data'!H1446="Longines",1,0)</f>
        <v>0</v>
      </c>
      <c r="S1446">
        <f>IF('Main Data'!H1446="Movado",1,0)</f>
        <v>0</v>
      </c>
      <c r="T1446">
        <f>IF('Main Data'!H1446="Omega",1,0)</f>
        <v>0</v>
      </c>
      <c r="U1446">
        <f>IF('Main Data'!H1446="Panerai",1,0)</f>
        <v>0</v>
      </c>
      <c r="V1446">
        <f>IF('Main Data'!H1446="Patek",1,0)</f>
        <v>0</v>
      </c>
      <c r="W1446">
        <f>IF('Main Data'!H1446="Rolex",1,0)</f>
        <v>0</v>
      </c>
      <c r="X1446">
        <f>IF('Main Data'!H1446="Tudor",1,0)</f>
        <v>0</v>
      </c>
      <c r="Y1446">
        <f>IF('Main Data'!H1446="Ulysse Nardin",1,0)</f>
        <v>0</v>
      </c>
      <c r="Z1446">
        <f>IF('Main Data'!H1446="Universal Geneve",1,0)</f>
        <v>0</v>
      </c>
      <c r="AA1446">
        <f>IF('Main Data'!H1446="Vacheron",1,0)</f>
        <v>0</v>
      </c>
      <c r="AB1446">
        <f>IF('Main Data'!H1446="Zenith",1,0)</f>
        <v>0</v>
      </c>
      <c r="AC1446">
        <f>IF('Main Data'!J1446="Stainless Steel",1,0)</f>
        <v>1</v>
      </c>
      <c r="AD1446">
        <f>IF('Main Data'!J1446="Two-tone",1,0)</f>
        <v>0</v>
      </c>
      <c r="AE1446">
        <f>IF(OR('Main Data'!J1446="YG 18K",'Main Data'!J1446="YG &lt;18K",'Main Data'!J1446="PG 18K",'Main Data'!J1446="PG &lt;18K",'Main Data'!J1446="WG 18K",'Main Data'!J1446="Mixes of 18K",'Main Data'!J1446="Mixes &lt;18K"),1,0)</f>
        <v>0</v>
      </c>
      <c r="AF1446">
        <f>IF('Main Data'!J1446="Platinum",1,0)</f>
        <v>0</v>
      </c>
      <c r="AG1446">
        <f>IF(OR('Main Data'!J1446="PVD",'Main Data'!J1446="Gold Plate",'Main Data'!J1446="Other"),1,0)</f>
        <v>0</v>
      </c>
      <c r="AH1446">
        <f>IF('Main Data'!N1446="Stainless Steel",1,0)</f>
        <v>0</v>
      </c>
      <c r="AI1446">
        <f>IF('Main Data'!N1446="Leather",1,0)</f>
        <v>1</v>
      </c>
      <c r="AJ1446">
        <f>IF('Main Data'!N1446="Two-tone",1,0)</f>
        <v>0</v>
      </c>
      <c r="AK1446">
        <f>IF(OR('Main Data'!N1446="YG 18K",'Main Data'!N1446="PG 18K",'Main Data'!N1446="WG 18K",'Main Data'!N1446="Mixes of 18K"),1,0)</f>
        <v>0</v>
      </c>
      <c r="AL1446">
        <f>IF(OR(,'Main Data'!N1446="PVD",'Main Data'!N1446="Gold plate"),1,0)</f>
        <v>0</v>
      </c>
      <c r="AM1446">
        <f>IF(OR('Main Data'!AV1446="Yes",'Main Data'!AW1446="Yes",'Main Data'!AU1446="Yes"),1,0)</f>
        <v>0</v>
      </c>
      <c r="AN1446">
        <f>IF(OR(ISTEXT('Main Data'!AX1446), ISTEXT('Main Data'!AY1446)),1,0)</f>
        <v>0</v>
      </c>
      <c r="AO1446">
        <f>IF('Main Data'!AZ1446="Yes",1,0)</f>
        <v>0</v>
      </c>
      <c r="AP1446">
        <f>IF('Main Data'!BA1446="Yes",1,0)</f>
        <v>0</v>
      </c>
      <c r="AQ1446">
        <f>IF('Main Data'!BD1446="Yes",1,0)</f>
        <v>0</v>
      </c>
      <c r="AR1446">
        <f>IF('Main Data'!BE1446="A",1,0)</f>
        <v>0</v>
      </c>
      <c r="AS1446">
        <f>IF('Main Data'!BE1446="AA",1,0)</f>
        <v>1</v>
      </c>
      <c r="AT1446">
        <f>IF('Main Data'!BE1446="AAA",1,0)</f>
        <v>0</v>
      </c>
      <c r="AU1446">
        <f>IF('Main Data'!BE1446="AAAA",1,0)</f>
        <v>0</v>
      </c>
      <c r="AV1446">
        <f>IF('Main Data'!P1446="Yes",1,0)</f>
        <v>0</v>
      </c>
      <c r="AW1446">
        <f>IF('Main Data'!AP1446="Yes",1,0)</f>
        <v>0</v>
      </c>
      <c r="AX1446">
        <f>IF(OR('Main Data'!V1446="Yes", 'Main Data'!W1446="Yes",'Main Data'!X1446="Yes"),1,0)</f>
        <v>0</v>
      </c>
      <c r="AY1446">
        <f>IF(OR('Main Data'!Y1446="Yes",'Main Data'!Z1446="Yes"),1,0)</f>
        <v>0</v>
      </c>
      <c r="AZ1446">
        <f>IF('Main Data'!AR1446="Yes",1,0)</f>
        <v>0</v>
      </c>
      <c r="BA1446">
        <f>IF('Main Data'!AS1446="Yes",1,0)</f>
        <v>0</v>
      </c>
      <c r="BB1446">
        <f>IF('Main Data'!AG1446="Yes",1,0)</f>
        <v>0</v>
      </c>
      <c r="BC1446">
        <f>IF('Main Data'!AB1446="Yes",1,0)</f>
        <v>0</v>
      </c>
      <c r="BD1446">
        <f>IF('Main Data'!AA1446="Yes",1,0)</f>
        <v>0</v>
      </c>
      <c r="BE1446">
        <f>IF('Main Data'!AC1446="Yes",1,0)</f>
        <v>0</v>
      </c>
      <c r="BF1446">
        <f>IF('Main Data'!AF1446="Yes",1,0)</f>
        <v>0</v>
      </c>
      <c r="BG1446">
        <f>IF(OR('Main Data'!AI1446="Yes",'Main Data'!AL1446="Yes"),1,0)</f>
        <v>1</v>
      </c>
      <c r="BH1446">
        <f>IF('Main Data'!AJ1446="Yes",1,0)</f>
        <v>0</v>
      </c>
      <c r="BI1446">
        <f>IF('Main Data'!AK1446="Yes",1,0)</f>
        <v>0</v>
      </c>
      <c r="BJ1446">
        <f>IF('Main Data'!AM1446="Yes",1,0)</f>
        <v>0</v>
      </c>
      <c r="BK1446">
        <f>IF('Main Data'!AQ1446="Yes",1,0)</f>
        <v>0</v>
      </c>
      <c r="BL1446" s="21">
        <f t="shared" si="133"/>
        <v>1</v>
      </c>
      <c r="BM1446" s="21">
        <f t="shared" si="134"/>
        <v>0</v>
      </c>
      <c r="BN1446" s="21">
        <f t="shared" si="135"/>
        <v>0</v>
      </c>
      <c r="BO1446" s="21">
        <f t="shared" si="136"/>
        <v>0</v>
      </c>
      <c r="BP1446" s="21">
        <f t="shared" si="137"/>
        <v>0</v>
      </c>
    </row>
    <row r="1447" spans="1:68" x14ac:dyDescent="0.2">
      <c r="A1447">
        <v>1443</v>
      </c>
      <c r="B1447" s="33">
        <f>'Main Data'!C1447</f>
        <v>43415</v>
      </c>
      <c r="C1447">
        <f>'Main Data'!D1447</f>
        <v>540</v>
      </c>
      <c r="D1447" s="26">
        <f>'Main Data'!E1447</f>
        <v>2200</v>
      </c>
      <c r="E1447" s="26">
        <f>'Main Data'!F1447</f>
        <v>2750</v>
      </c>
      <c r="F1447" s="34">
        <f t="shared" si="132"/>
        <v>7.696212639346407</v>
      </c>
      <c r="G1447">
        <f>IF('Main Data'!H1447="AP",1,0)</f>
        <v>0</v>
      </c>
      <c r="H1447">
        <f>IF('Main Data'!H1447="Blancpain",1,0)</f>
        <v>0</v>
      </c>
      <c r="I1447">
        <f>IF('Main Data'!H1447="Breguet",1,0)</f>
        <v>0</v>
      </c>
      <c r="J1447">
        <f>IF('Main Data'!H1447="Breitling",1,0)</f>
        <v>0</v>
      </c>
      <c r="K1447">
        <f>IF('Main Data'!H1447="Cartier",1,0)</f>
        <v>0</v>
      </c>
      <c r="L1447">
        <f>IF('Main Data'!H1447="Gallet",1,0)</f>
        <v>0</v>
      </c>
      <c r="M1447">
        <f>IF('Main Data'!H1447="Girard Perregaux",1,0)</f>
        <v>0</v>
      </c>
      <c r="N1447">
        <f>IF('Main Data'!H1447="Gubelin",1,0)</f>
        <v>0</v>
      </c>
      <c r="O1447">
        <f>IF('Main Data'!H1447="Heuer",1,0)</f>
        <v>0</v>
      </c>
      <c r="P1447">
        <f>IF('Main Data'!H1447="IWC",1,0)</f>
        <v>0</v>
      </c>
      <c r="Q1447">
        <f>IF('Main Data'!H1447="JLC",1,0)</f>
        <v>0</v>
      </c>
      <c r="R1447">
        <f>IF('Main Data'!H1447="Longines",1,0)</f>
        <v>0</v>
      </c>
      <c r="S1447">
        <f>IF('Main Data'!H1447="Movado",1,0)</f>
        <v>0</v>
      </c>
      <c r="T1447">
        <f>IF('Main Data'!H1447="Omega",1,0)</f>
        <v>0</v>
      </c>
      <c r="U1447">
        <f>IF('Main Data'!H1447="Panerai",1,0)</f>
        <v>0</v>
      </c>
      <c r="V1447">
        <f>IF('Main Data'!H1447="Patek",1,0)</f>
        <v>0</v>
      </c>
      <c r="W1447">
        <f>IF('Main Data'!H1447="Rolex",1,0)</f>
        <v>0</v>
      </c>
      <c r="X1447">
        <f>IF('Main Data'!H1447="Tudor",1,0)</f>
        <v>0</v>
      </c>
      <c r="Y1447">
        <f>IF('Main Data'!H1447="Ulysse Nardin",1,0)</f>
        <v>0</v>
      </c>
      <c r="Z1447">
        <f>IF('Main Data'!H1447="Universal Geneve",1,0)</f>
        <v>1</v>
      </c>
      <c r="AA1447">
        <f>IF('Main Data'!H1447="Vacheron",1,0)</f>
        <v>0</v>
      </c>
      <c r="AB1447">
        <f>IF('Main Data'!H1447="Zenith",1,0)</f>
        <v>0</v>
      </c>
      <c r="AC1447">
        <f>IF('Main Data'!J1447="Stainless Steel",1,0)</f>
        <v>0</v>
      </c>
      <c r="AD1447">
        <f>IF('Main Data'!J1447="Two-tone",1,0)</f>
        <v>0</v>
      </c>
      <c r="AE1447">
        <f>IF(OR('Main Data'!J1447="YG 18K",'Main Data'!J1447="YG &lt;18K",'Main Data'!J1447="PG 18K",'Main Data'!J1447="PG &lt;18K",'Main Data'!J1447="WG 18K",'Main Data'!J1447="Mixes of 18K",'Main Data'!J1447="Mixes &lt;18K"),1,0)</f>
        <v>0</v>
      </c>
      <c r="AF1447">
        <f>IF('Main Data'!J1447="Platinum",1,0)</f>
        <v>0</v>
      </c>
      <c r="AG1447">
        <f>IF(OR('Main Data'!J1447="PVD",'Main Data'!J1447="Gold Plate",'Main Data'!J1447="Other"),1,0)</f>
        <v>1</v>
      </c>
      <c r="AH1447">
        <f>IF('Main Data'!N1447="Stainless Steel",1,0)</f>
        <v>0</v>
      </c>
      <c r="AI1447">
        <f>IF('Main Data'!N1447="Leather",1,0)</f>
        <v>1</v>
      </c>
      <c r="AJ1447">
        <f>IF('Main Data'!N1447="Two-tone",1,0)</f>
        <v>0</v>
      </c>
      <c r="AK1447">
        <f>IF(OR('Main Data'!N1447="YG 18K",'Main Data'!N1447="PG 18K",'Main Data'!N1447="WG 18K",'Main Data'!N1447="Mixes of 18K"),1,0)</f>
        <v>0</v>
      </c>
      <c r="AL1447">
        <f>IF(OR(,'Main Data'!N1447="PVD",'Main Data'!N1447="Gold plate"),1,0)</f>
        <v>0</v>
      </c>
      <c r="AM1447">
        <f>IF(OR('Main Data'!AV1447="Yes",'Main Data'!AW1447="Yes",'Main Data'!AU1447="Yes"),1,0)</f>
        <v>0</v>
      </c>
      <c r="AN1447">
        <f>IF(OR(ISTEXT('Main Data'!AX1447), ISTEXT('Main Data'!AY1447)),1,0)</f>
        <v>0</v>
      </c>
      <c r="AO1447">
        <f>IF('Main Data'!AZ1447="Yes",1,0)</f>
        <v>0</v>
      </c>
      <c r="AP1447">
        <f>IF('Main Data'!BA1447="Yes",1,0)</f>
        <v>0</v>
      </c>
      <c r="AQ1447">
        <f>IF('Main Data'!BD1447="Yes",1,0)</f>
        <v>0</v>
      </c>
      <c r="AR1447">
        <f>IF('Main Data'!BE1447="A",1,0)</f>
        <v>0</v>
      </c>
      <c r="AS1447">
        <f>IF('Main Data'!BE1447="AA",1,0)</f>
        <v>1</v>
      </c>
      <c r="AT1447">
        <f>IF('Main Data'!BE1447="AAA",1,0)</f>
        <v>0</v>
      </c>
      <c r="AU1447">
        <f>IF('Main Data'!BE1447="AAAA",1,0)</f>
        <v>0</v>
      </c>
      <c r="AV1447">
        <f>IF('Main Data'!P1447="Yes",1,0)</f>
        <v>0</v>
      </c>
      <c r="AW1447">
        <f>IF('Main Data'!AP1447="Yes",1,0)</f>
        <v>0</v>
      </c>
      <c r="AX1447">
        <f>IF(OR('Main Data'!V1447="Yes", 'Main Data'!W1447="Yes",'Main Data'!X1447="Yes"),1,0)</f>
        <v>1</v>
      </c>
      <c r="AY1447">
        <f>IF(OR('Main Data'!Y1447="Yes",'Main Data'!Z1447="Yes"),1,0)</f>
        <v>1</v>
      </c>
      <c r="AZ1447">
        <f>IF('Main Data'!AR1447="Yes",1,0)</f>
        <v>0</v>
      </c>
      <c r="BA1447">
        <f>IF('Main Data'!AS1447="Yes",1,0)</f>
        <v>0</v>
      </c>
      <c r="BB1447">
        <f>IF('Main Data'!AG1447="Yes",1,0)</f>
        <v>0</v>
      </c>
      <c r="BC1447">
        <f>IF('Main Data'!AB1447="Yes",1,0)</f>
        <v>0</v>
      </c>
      <c r="BD1447">
        <f>IF('Main Data'!AA1447="Yes",1,0)</f>
        <v>0</v>
      </c>
      <c r="BE1447">
        <f>IF('Main Data'!AC1447="Yes",1,0)</f>
        <v>0</v>
      </c>
      <c r="BF1447">
        <f>IF('Main Data'!AF1447="Yes",1,0)</f>
        <v>0</v>
      </c>
      <c r="BG1447">
        <f>IF(OR('Main Data'!AI1447="Yes",'Main Data'!AL1447="Yes"),1,0)</f>
        <v>1</v>
      </c>
      <c r="BH1447">
        <f>IF('Main Data'!AJ1447="Yes",1,0)</f>
        <v>0</v>
      </c>
      <c r="BI1447">
        <f>IF('Main Data'!AK1447="Yes",1,0)</f>
        <v>0</v>
      </c>
      <c r="BJ1447">
        <f>IF('Main Data'!AM1447="Yes",1,0)</f>
        <v>0</v>
      </c>
      <c r="BK1447">
        <f>IF('Main Data'!AQ1447="Yes",1,0)</f>
        <v>0</v>
      </c>
      <c r="BL1447" s="21">
        <f t="shared" si="133"/>
        <v>1</v>
      </c>
      <c r="BM1447" s="21">
        <f t="shared" si="134"/>
        <v>0</v>
      </c>
      <c r="BN1447" s="21">
        <f t="shared" si="135"/>
        <v>0</v>
      </c>
      <c r="BO1447" s="21">
        <f t="shared" si="136"/>
        <v>0</v>
      </c>
      <c r="BP1447" s="21">
        <f t="shared" si="137"/>
        <v>0</v>
      </c>
    </row>
    <row r="1448" spans="1:68" x14ac:dyDescent="0.2">
      <c r="A1448">
        <v>1444</v>
      </c>
      <c r="B1448" s="33">
        <f>'Main Data'!C1448</f>
        <v>43415</v>
      </c>
      <c r="C1448">
        <f>'Main Data'!D1448</f>
        <v>541</v>
      </c>
      <c r="D1448" s="26">
        <f>'Main Data'!E1448</f>
        <v>1300</v>
      </c>
      <c r="E1448" s="26">
        <f>'Main Data'!F1448</f>
        <v>1625</v>
      </c>
      <c r="F1448" s="34">
        <f t="shared" si="132"/>
        <v>7.1701195434496281</v>
      </c>
      <c r="G1448">
        <f>IF('Main Data'!H1448="AP",1,0)</f>
        <v>0</v>
      </c>
      <c r="H1448">
        <f>IF('Main Data'!H1448="Blancpain",1,0)</f>
        <v>0</v>
      </c>
      <c r="I1448">
        <f>IF('Main Data'!H1448="Breguet",1,0)</f>
        <v>0</v>
      </c>
      <c r="J1448">
        <f>IF('Main Data'!H1448="Breitling",1,0)</f>
        <v>0</v>
      </c>
      <c r="K1448">
        <f>IF('Main Data'!H1448="Cartier",1,0)</f>
        <v>0</v>
      </c>
      <c r="L1448">
        <f>IF('Main Data'!H1448="Gallet",1,0)</f>
        <v>0</v>
      </c>
      <c r="M1448">
        <f>IF('Main Data'!H1448="Girard Perregaux",1,0)</f>
        <v>0</v>
      </c>
      <c r="N1448">
        <f>IF('Main Data'!H1448="Gubelin",1,0)</f>
        <v>0</v>
      </c>
      <c r="O1448">
        <f>IF('Main Data'!H1448="Heuer",1,0)</f>
        <v>0</v>
      </c>
      <c r="P1448">
        <f>IF('Main Data'!H1448="IWC",1,0)</f>
        <v>0</v>
      </c>
      <c r="Q1448">
        <f>IF('Main Data'!H1448="JLC",1,0)</f>
        <v>0</v>
      </c>
      <c r="R1448">
        <f>IF('Main Data'!H1448="Longines",1,0)</f>
        <v>0</v>
      </c>
      <c r="S1448">
        <f>IF('Main Data'!H1448="Movado",1,0)</f>
        <v>0</v>
      </c>
      <c r="T1448">
        <f>IF('Main Data'!H1448="Omega",1,0)</f>
        <v>0</v>
      </c>
      <c r="U1448">
        <f>IF('Main Data'!H1448="Panerai",1,0)</f>
        <v>0</v>
      </c>
      <c r="V1448">
        <f>IF('Main Data'!H1448="Patek",1,0)</f>
        <v>0</v>
      </c>
      <c r="W1448">
        <f>IF('Main Data'!H1448="Rolex",1,0)</f>
        <v>0</v>
      </c>
      <c r="X1448">
        <f>IF('Main Data'!H1448="Tudor",1,0)</f>
        <v>0</v>
      </c>
      <c r="Y1448">
        <f>IF('Main Data'!H1448="Ulysse Nardin",1,0)</f>
        <v>0</v>
      </c>
      <c r="Z1448">
        <f>IF('Main Data'!H1448="Universal Geneve",1,0)</f>
        <v>1</v>
      </c>
      <c r="AA1448">
        <f>IF('Main Data'!H1448="Vacheron",1,0)</f>
        <v>0</v>
      </c>
      <c r="AB1448">
        <f>IF('Main Data'!H1448="Zenith",1,0)</f>
        <v>0</v>
      </c>
      <c r="AC1448">
        <f>IF('Main Data'!J1448="Stainless Steel",1,0)</f>
        <v>0</v>
      </c>
      <c r="AD1448">
        <f>IF('Main Data'!J1448="Two-tone",1,0)</f>
        <v>0</v>
      </c>
      <c r="AE1448">
        <f>IF(OR('Main Data'!J1448="YG 18K",'Main Data'!J1448="YG &lt;18K",'Main Data'!J1448="PG 18K",'Main Data'!J1448="PG &lt;18K",'Main Data'!J1448="WG 18K",'Main Data'!J1448="Mixes of 18K",'Main Data'!J1448="Mixes &lt;18K"),1,0)</f>
        <v>0</v>
      </c>
      <c r="AF1448">
        <f>IF('Main Data'!J1448="Platinum",1,0)</f>
        <v>0</v>
      </c>
      <c r="AG1448">
        <f>IF(OR('Main Data'!J1448="PVD",'Main Data'!J1448="Gold Plate",'Main Data'!J1448="Other"),1,0)</f>
        <v>1</v>
      </c>
      <c r="AH1448">
        <f>IF('Main Data'!N1448="Stainless Steel",1,0)</f>
        <v>0</v>
      </c>
      <c r="AI1448">
        <f>IF('Main Data'!N1448="Leather",1,0)</f>
        <v>1</v>
      </c>
      <c r="AJ1448">
        <f>IF('Main Data'!N1448="Two-tone",1,0)</f>
        <v>0</v>
      </c>
      <c r="AK1448">
        <f>IF(OR('Main Data'!N1448="YG 18K",'Main Data'!N1448="PG 18K",'Main Data'!N1448="WG 18K",'Main Data'!N1448="Mixes of 18K"),1,0)</f>
        <v>0</v>
      </c>
      <c r="AL1448">
        <f>IF(OR(,'Main Data'!N1448="PVD",'Main Data'!N1448="Gold plate"),1,0)</f>
        <v>0</v>
      </c>
      <c r="AM1448">
        <f>IF(OR('Main Data'!AV1448="Yes",'Main Data'!AW1448="Yes",'Main Data'!AU1448="Yes"),1,0)</f>
        <v>0</v>
      </c>
      <c r="AN1448">
        <f>IF(OR(ISTEXT('Main Data'!AX1448), ISTEXT('Main Data'!AY1448)),1,0)</f>
        <v>0</v>
      </c>
      <c r="AO1448">
        <f>IF('Main Data'!AZ1448="Yes",1,0)</f>
        <v>0</v>
      </c>
      <c r="AP1448">
        <f>IF('Main Data'!BA1448="Yes",1,0)</f>
        <v>0</v>
      </c>
      <c r="AQ1448">
        <f>IF('Main Data'!BD1448="Yes",1,0)</f>
        <v>0</v>
      </c>
      <c r="AR1448">
        <f>IF('Main Data'!BE1448="A",1,0)</f>
        <v>0</v>
      </c>
      <c r="AS1448">
        <f>IF('Main Data'!BE1448="AA",1,0)</f>
        <v>1</v>
      </c>
      <c r="AT1448">
        <f>IF('Main Data'!BE1448="AAA",1,0)</f>
        <v>0</v>
      </c>
      <c r="AU1448">
        <f>IF('Main Data'!BE1448="AAAA",1,0)</f>
        <v>0</v>
      </c>
      <c r="AV1448">
        <f>IF('Main Data'!P1448="Yes",1,0)</f>
        <v>0</v>
      </c>
      <c r="AW1448">
        <f>IF('Main Data'!AP1448="Yes",1,0)</f>
        <v>0</v>
      </c>
      <c r="AX1448">
        <f>IF(OR('Main Data'!V1448="Yes", 'Main Data'!W1448="Yes",'Main Data'!X1448="Yes"),1,0)</f>
        <v>0</v>
      </c>
      <c r="AY1448">
        <f>IF(OR('Main Data'!Y1448="Yes",'Main Data'!Z1448="Yes"),1,0)</f>
        <v>0</v>
      </c>
      <c r="AZ1448">
        <f>IF('Main Data'!AR1448="Yes",1,0)</f>
        <v>0</v>
      </c>
      <c r="BA1448">
        <f>IF('Main Data'!AS1448="Yes",1,0)</f>
        <v>0</v>
      </c>
      <c r="BB1448">
        <f>IF('Main Data'!AG1448="Yes",1,0)</f>
        <v>0</v>
      </c>
      <c r="BC1448">
        <f>IF('Main Data'!AB1448="Yes",1,0)</f>
        <v>0</v>
      </c>
      <c r="BD1448">
        <f>IF('Main Data'!AA1448="Yes",1,0)</f>
        <v>0</v>
      </c>
      <c r="BE1448">
        <f>IF('Main Data'!AC1448="Yes",1,0)</f>
        <v>0</v>
      </c>
      <c r="BF1448">
        <f>IF('Main Data'!AF1448="Yes",1,0)</f>
        <v>0</v>
      </c>
      <c r="BG1448">
        <f>IF(OR('Main Data'!AI1448="Yes",'Main Data'!AL1448="Yes"),1,0)</f>
        <v>1</v>
      </c>
      <c r="BH1448">
        <f>IF('Main Data'!AJ1448="Yes",1,0)</f>
        <v>0</v>
      </c>
      <c r="BI1448">
        <f>IF('Main Data'!AK1448="Yes",1,0)</f>
        <v>0</v>
      </c>
      <c r="BJ1448">
        <f>IF('Main Data'!AM1448="Yes",1,0)</f>
        <v>0</v>
      </c>
      <c r="BK1448">
        <f>IF('Main Data'!AQ1448="Yes",1,0)</f>
        <v>0</v>
      </c>
      <c r="BL1448" s="21">
        <f t="shared" si="133"/>
        <v>1</v>
      </c>
      <c r="BM1448" s="21">
        <f t="shared" si="134"/>
        <v>0</v>
      </c>
      <c r="BN1448" s="21">
        <f t="shared" si="135"/>
        <v>0</v>
      </c>
      <c r="BO1448" s="21">
        <f t="shared" si="136"/>
        <v>0</v>
      </c>
      <c r="BP1448" s="21">
        <f t="shared" si="137"/>
        <v>0</v>
      </c>
    </row>
    <row r="1449" spans="1:68" x14ac:dyDescent="0.2">
      <c r="A1449">
        <v>1445</v>
      </c>
      <c r="B1449" s="33">
        <f>'Main Data'!C1449</f>
        <v>43415</v>
      </c>
      <c r="C1449">
        <f>'Main Data'!D1449</f>
        <v>545</v>
      </c>
      <c r="D1449" s="26">
        <f>'Main Data'!E1449</f>
        <v>12000</v>
      </c>
      <c r="E1449" s="26">
        <f>'Main Data'!F1449</f>
        <v>15000</v>
      </c>
      <c r="F1449" s="34">
        <f t="shared" si="132"/>
        <v>9.3926619287701367</v>
      </c>
      <c r="G1449">
        <f>IF('Main Data'!H1449="AP",1,0)</f>
        <v>0</v>
      </c>
      <c r="H1449">
        <f>IF('Main Data'!H1449="Blancpain",1,0)</f>
        <v>0</v>
      </c>
      <c r="I1449">
        <f>IF('Main Data'!H1449="Breguet",1,0)</f>
        <v>0</v>
      </c>
      <c r="J1449">
        <f>IF('Main Data'!H1449="Breitling",1,0)</f>
        <v>0</v>
      </c>
      <c r="K1449">
        <f>IF('Main Data'!H1449="Cartier",1,0)</f>
        <v>0</v>
      </c>
      <c r="L1449">
        <f>IF('Main Data'!H1449="Gallet",1,0)</f>
        <v>0</v>
      </c>
      <c r="M1449">
        <f>IF('Main Data'!H1449="Girard Perregaux",1,0)</f>
        <v>0</v>
      </c>
      <c r="N1449">
        <f>IF('Main Data'!H1449="Gubelin",1,0)</f>
        <v>0</v>
      </c>
      <c r="O1449">
        <f>IF('Main Data'!H1449="Heuer",1,0)</f>
        <v>1</v>
      </c>
      <c r="P1449">
        <f>IF('Main Data'!H1449="IWC",1,0)</f>
        <v>0</v>
      </c>
      <c r="Q1449">
        <f>IF('Main Data'!H1449="JLC",1,0)</f>
        <v>0</v>
      </c>
      <c r="R1449">
        <f>IF('Main Data'!H1449="Longines",1,0)</f>
        <v>0</v>
      </c>
      <c r="S1449">
        <f>IF('Main Data'!H1449="Movado",1,0)</f>
        <v>0</v>
      </c>
      <c r="T1449">
        <f>IF('Main Data'!H1449="Omega",1,0)</f>
        <v>0</v>
      </c>
      <c r="U1449">
        <f>IF('Main Data'!H1449="Panerai",1,0)</f>
        <v>0</v>
      </c>
      <c r="V1449">
        <f>IF('Main Data'!H1449="Patek",1,0)</f>
        <v>0</v>
      </c>
      <c r="W1449">
        <f>IF('Main Data'!H1449="Rolex",1,0)</f>
        <v>0</v>
      </c>
      <c r="X1449">
        <f>IF('Main Data'!H1449="Tudor",1,0)</f>
        <v>0</v>
      </c>
      <c r="Y1449">
        <f>IF('Main Data'!H1449="Ulysse Nardin",1,0)</f>
        <v>0</v>
      </c>
      <c r="Z1449">
        <f>IF('Main Data'!H1449="Universal Geneve",1,0)</f>
        <v>0</v>
      </c>
      <c r="AA1449">
        <f>IF('Main Data'!H1449="Vacheron",1,0)</f>
        <v>0</v>
      </c>
      <c r="AB1449">
        <f>IF('Main Data'!H1449="Zenith",1,0)</f>
        <v>0</v>
      </c>
      <c r="AC1449">
        <f>IF('Main Data'!J1449="Stainless Steel",1,0)</f>
        <v>0</v>
      </c>
      <c r="AD1449">
        <f>IF('Main Data'!J1449="Two-tone",1,0)</f>
        <v>0</v>
      </c>
      <c r="AE1449">
        <f>IF(OR('Main Data'!J1449="YG 18K",'Main Data'!J1449="YG &lt;18K",'Main Data'!J1449="PG 18K",'Main Data'!J1449="PG &lt;18K",'Main Data'!J1449="WG 18K",'Main Data'!J1449="Mixes of 18K",'Main Data'!J1449="Mixes &lt;18K"),1,0)</f>
        <v>1</v>
      </c>
      <c r="AF1449">
        <f>IF('Main Data'!J1449="Platinum",1,0)</f>
        <v>0</v>
      </c>
      <c r="AG1449">
        <f>IF(OR('Main Data'!J1449="PVD",'Main Data'!J1449="Gold Plate",'Main Data'!J1449="Other"),1,0)</f>
        <v>0</v>
      </c>
      <c r="AH1449">
        <f>IF('Main Data'!N1449="Stainless Steel",1,0)</f>
        <v>0</v>
      </c>
      <c r="AI1449">
        <f>IF('Main Data'!N1449="Leather",1,0)</f>
        <v>1</v>
      </c>
      <c r="AJ1449">
        <f>IF('Main Data'!N1449="Two-tone",1,0)</f>
        <v>0</v>
      </c>
      <c r="AK1449">
        <f>IF(OR('Main Data'!N1449="YG 18K",'Main Data'!N1449="PG 18K",'Main Data'!N1449="WG 18K",'Main Data'!N1449="Mixes of 18K"),1,0)</f>
        <v>0</v>
      </c>
      <c r="AL1449">
        <f>IF(OR(,'Main Data'!N1449="PVD",'Main Data'!N1449="Gold plate"),1,0)</f>
        <v>0</v>
      </c>
      <c r="AM1449">
        <f>IF(OR('Main Data'!AV1449="Yes",'Main Data'!AW1449="Yes",'Main Data'!AU1449="Yes"),1,0)</f>
        <v>0</v>
      </c>
      <c r="AN1449">
        <f>IF(OR(ISTEXT('Main Data'!AX1449), ISTEXT('Main Data'!AY1449)),1,0)</f>
        <v>0</v>
      </c>
      <c r="AO1449">
        <f>IF('Main Data'!AZ1449="Yes",1,0)</f>
        <v>0</v>
      </c>
      <c r="AP1449">
        <f>IF('Main Data'!BA1449="Yes",1,0)</f>
        <v>0</v>
      </c>
      <c r="AQ1449">
        <f>IF('Main Data'!BD1449="Yes",1,0)</f>
        <v>0</v>
      </c>
      <c r="AR1449">
        <f>IF('Main Data'!BE1449="A",1,0)</f>
        <v>0</v>
      </c>
      <c r="AS1449">
        <f>IF('Main Data'!BE1449="AA",1,0)</f>
        <v>0</v>
      </c>
      <c r="AT1449">
        <f>IF('Main Data'!BE1449="AAA",1,0)</f>
        <v>1</v>
      </c>
      <c r="AU1449">
        <f>IF('Main Data'!BE1449="AAAA",1,0)</f>
        <v>0</v>
      </c>
      <c r="AV1449">
        <f>IF('Main Data'!P1449="Yes",1,0)</f>
        <v>0</v>
      </c>
      <c r="AW1449">
        <f>IF('Main Data'!AP1449="Yes",1,0)</f>
        <v>0</v>
      </c>
      <c r="AX1449">
        <f>IF(OR('Main Data'!V1449="Yes", 'Main Data'!W1449="Yes",'Main Data'!X1449="Yes"),1,0)</f>
        <v>0</v>
      </c>
      <c r="AY1449">
        <f>IF(OR('Main Data'!Y1449="Yes",'Main Data'!Z1449="Yes"),1,0)</f>
        <v>0</v>
      </c>
      <c r="AZ1449">
        <f>IF('Main Data'!AR1449="Yes",1,0)</f>
        <v>0</v>
      </c>
      <c r="BA1449">
        <f>IF('Main Data'!AS1449="Yes",1,0)</f>
        <v>0</v>
      </c>
      <c r="BB1449">
        <f>IF('Main Data'!AG1449="Yes",1,0)</f>
        <v>0</v>
      </c>
      <c r="BC1449">
        <f>IF('Main Data'!AB1449="Yes",1,0)</f>
        <v>0</v>
      </c>
      <c r="BD1449">
        <f>IF('Main Data'!AA1449="Yes",1,0)</f>
        <v>0</v>
      </c>
      <c r="BE1449">
        <f>IF('Main Data'!AC1449="Yes",1,0)</f>
        <v>0</v>
      </c>
      <c r="BF1449">
        <f>IF('Main Data'!AF1449="Yes",1,0)</f>
        <v>0</v>
      </c>
      <c r="BG1449">
        <f>IF(OR('Main Data'!AI1449="Yes",'Main Data'!AL1449="Yes"),1,0)</f>
        <v>1</v>
      </c>
      <c r="BH1449">
        <f>IF('Main Data'!AJ1449="Yes",1,0)</f>
        <v>0</v>
      </c>
      <c r="BI1449">
        <f>IF('Main Data'!AK1449="Yes",1,0)</f>
        <v>0</v>
      </c>
      <c r="BJ1449">
        <f>IF('Main Data'!AM1449="Yes",1,0)</f>
        <v>0</v>
      </c>
      <c r="BK1449">
        <f>IF('Main Data'!AQ1449="Yes",1,0)</f>
        <v>0</v>
      </c>
      <c r="BL1449" s="21">
        <f t="shared" si="133"/>
        <v>1</v>
      </c>
      <c r="BM1449" s="21">
        <f t="shared" si="134"/>
        <v>0</v>
      </c>
      <c r="BN1449" s="21">
        <f t="shared" si="135"/>
        <v>0</v>
      </c>
      <c r="BO1449" s="21">
        <f t="shared" si="136"/>
        <v>0</v>
      </c>
      <c r="BP1449" s="21">
        <f t="shared" si="137"/>
        <v>0</v>
      </c>
    </row>
    <row r="1450" spans="1:68" x14ac:dyDescent="0.2">
      <c r="A1450">
        <v>1446</v>
      </c>
      <c r="B1450" s="33">
        <f>'Main Data'!C1450</f>
        <v>43415</v>
      </c>
      <c r="C1450">
        <f>'Main Data'!D1450</f>
        <v>546</v>
      </c>
      <c r="D1450" s="26">
        <f>'Main Data'!E1450</f>
        <v>2400</v>
      </c>
      <c r="E1450" s="26">
        <f>'Main Data'!F1450</f>
        <v>3000</v>
      </c>
      <c r="F1450" s="34">
        <f t="shared" si="132"/>
        <v>7.7832240163360371</v>
      </c>
      <c r="G1450">
        <f>IF('Main Data'!H1450="AP",1,0)</f>
        <v>0</v>
      </c>
      <c r="H1450">
        <f>IF('Main Data'!H1450="Blancpain",1,0)</f>
        <v>0</v>
      </c>
      <c r="I1450">
        <f>IF('Main Data'!H1450="Breguet",1,0)</f>
        <v>0</v>
      </c>
      <c r="J1450">
        <f>IF('Main Data'!H1450="Breitling",1,0)</f>
        <v>0</v>
      </c>
      <c r="K1450">
        <f>IF('Main Data'!H1450="Cartier",1,0)</f>
        <v>0</v>
      </c>
      <c r="L1450">
        <f>IF('Main Data'!H1450="Gallet",1,0)</f>
        <v>0</v>
      </c>
      <c r="M1450">
        <f>IF('Main Data'!H1450="Girard Perregaux",1,0)</f>
        <v>0</v>
      </c>
      <c r="N1450">
        <f>IF('Main Data'!H1450="Gubelin",1,0)</f>
        <v>0</v>
      </c>
      <c r="O1450">
        <f>IF('Main Data'!H1450="Heuer",1,0)</f>
        <v>0</v>
      </c>
      <c r="P1450">
        <f>IF('Main Data'!H1450="IWC",1,0)</f>
        <v>0</v>
      </c>
      <c r="Q1450">
        <f>IF('Main Data'!H1450="JLC",1,0)</f>
        <v>1</v>
      </c>
      <c r="R1450">
        <f>IF('Main Data'!H1450="Longines",1,0)</f>
        <v>0</v>
      </c>
      <c r="S1450">
        <f>IF('Main Data'!H1450="Movado",1,0)</f>
        <v>0</v>
      </c>
      <c r="T1450">
        <f>IF('Main Data'!H1450="Omega",1,0)</f>
        <v>0</v>
      </c>
      <c r="U1450">
        <f>IF('Main Data'!H1450="Panerai",1,0)</f>
        <v>0</v>
      </c>
      <c r="V1450">
        <f>IF('Main Data'!H1450="Patek",1,0)</f>
        <v>0</v>
      </c>
      <c r="W1450">
        <f>IF('Main Data'!H1450="Rolex",1,0)</f>
        <v>0</v>
      </c>
      <c r="X1450">
        <f>IF('Main Data'!H1450="Tudor",1,0)</f>
        <v>0</v>
      </c>
      <c r="Y1450">
        <f>IF('Main Data'!H1450="Ulysse Nardin",1,0)</f>
        <v>0</v>
      </c>
      <c r="Z1450">
        <f>IF('Main Data'!H1450="Universal Geneve",1,0)</f>
        <v>0</v>
      </c>
      <c r="AA1450">
        <f>IF('Main Data'!H1450="Vacheron",1,0)</f>
        <v>0</v>
      </c>
      <c r="AB1450">
        <f>IF('Main Data'!H1450="Zenith",1,0)</f>
        <v>0</v>
      </c>
      <c r="AC1450">
        <f>IF('Main Data'!J1450="Stainless Steel",1,0)</f>
        <v>1</v>
      </c>
      <c r="AD1450">
        <f>IF('Main Data'!J1450="Two-tone",1,0)</f>
        <v>0</v>
      </c>
      <c r="AE1450">
        <f>IF(OR('Main Data'!J1450="YG 18K",'Main Data'!J1450="YG &lt;18K",'Main Data'!J1450="PG 18K",'Main Data'!J1450="PG &lt;18K",'Main Data'!J1450="WG 18K",'Main Data'!J1450="Mixes of 18K",'Main Data'!J1450="Mixes &lt;18K"),1,0)</f>
        <v>0</v>
      </c>
      <c r="AF1450">
        <f>IF('Main Data'!J1450="Platinum",1,0)</f>
        <v>0</v>
      </c>
      <c r="AG1450">
        <f>IF(OR('Main Data'!J1450="PVD",'Main Data'!J1450="Gold Plate",'Main Data'!J1450="Other"),1,0)</f>
        <v>0</v>
      </c>
      <c r="AH1450">
        <f>IF('Main Data'!N1450="Stainless Steel",1,0)</f>
        <v>0</v>
      </c>
      <c r="AI1450">
        <f>IF('Main Data'!N1450="Leather",1,0)</f>
        <v>1</v>
      </c>
      <c r="AJ1450">
        <f>IF('Main Data'!N1450="Two-tone",1,0)</f>
        <v>0</v>
      </c>
      <c r="AK1450">
        <f>IF(OR('Main Data'!N1450="YG 18K",'Main Data'!N1450="PG 18K",'Main Data'!N1450="WG 18K",'Main Data'!N1450="Mixes of 18K"),1,0)</f>
        <v>0</v>
      </c>
      <c r="AL1450">
        <f>IF(OR(,'Main Data'!N1450="PVD",'Main Data'!N1450="Gold plate"),1,0)</f>
        <v>0</v>
      </c>
      <c r="AM1450">
        <f>IF(OR('Main Data'!AV1450="Yes",'Main Data'!AW1450="Yes",'Main Data'!AU1450="Yes"),1,0)</f>
        <v>0</v>
      </c>
      <c r="AN1450">
        <f>IF(OR(ISTEXT('Main Data'!AX1450), ISTEXT('Main Data'!AY1450)),1,0)</f>
        <v>0</v>
      </c>
      <c r="AO1450">
        <f>IF('Main Data'!AZ1450="Yes",1,0)</f>
        <v>0</v>
      </c>
      <c r="AP1450">
        <f>IF('Main Data'!BA1450="Yes",1,0)</f>
        <v>0</v>
      </c>
      <c r="AQ1450">
        <f>IF('Main Data'!BD1450="Yes",1,0)</f>
        <v>0</v>
      </c>
      <c r="AR1450">
        <f>IF('Main Data'!BE1450="A",1,0)</f>
        <v>0</v>
      </c>
      <c r="AS1450">
        <f>IF('Main Data'!BE1450="AA",1,0)</f>
        <v>1</v>
      </c>
      <c r="AT1450">
        <f>IF('Main Data'!BE1450="AAA",1,0)</f>
        <v>0</v>
      </c>
      <c r="AU1450">
        <f>IF('Main Data'!BE1450="AAAA",1,0)</f>
        <v>0</v>
      </c>
      <c r="AV1450">
        <f>IF('Main Data'!P1450="Yes",1,0)</f>
        <v>0</v>
      </c>
      <c r="AW1450">
        <f>IF('Main Data'!AP1450="Yes",1,0)</f>
        <v>0</v>
      </c>
      <c r="AX1450">
        <f>IF(OR('Main Data'!V1450="Yes", 'Main Data'!W1450="Yes",'Main Data'!X1450="Yes"),1,0)</f>
        <v>1</v>
      </c>
      <c r="AY1450">
        <f>IF(OR('Main Data'!Y1450="Yes",'Main Data'!Z1450="Yes"),1,0)</f>
        <v>0</v>
      </c>
      <c r="AZ1450">
        <f>IF('Main Data'!AR1450="Yes",1,0)</f>
        <v>0</v>
      </c>
      <c r="BA1450">
        <f>IF('Main Data'!AS1450="Yes",1,0)</f>
        <v>1</v>
      </c>
      <c r="BB1450">
        <f>IF('Main Data'!AG1450="Yes",1,0)</f>
        <v>0</v>
      </c>
      <c r="BC1450">
        <f>IF('Main Data'!AB1450="Yes",1,0)</f>
        <v>0</v>
      </c>
      <c r="BD1450">
        <f>IF('Main Data'!AA1450="Yes",1,0)</f>
        <v>0</v>
      </c>
      <c r="BE1450">
        <f>IF('Main Data'!AC1450="Yes",1,0)</f>
        <v>0</v>
      </c>
      <c r="BF1450">
        <f>IF('Main Data'!AF1450="Yes",1,0)</f>
        <v>0</v>
      </c>
      <c r="BG1450">
        <f>IF(OR('Main Data'!AI1450="Yes",'Main Data'!AL1450="Yes"),1,0)</f>
        <v>0</v>
      </c>
      <c r="BH1450">
        <f>IF('Main Data'!AJ1450="Yes",1,0)</f>
        <v>0</v>
      </c>
      <c r="BI1450">
        <f>IF('Main Data'!AK1450="Yes",1,0)</f>
        <v>0</v>
      </c>
      <c r="BJ1450">
        <f>IF('Main Data'!AM1450="Yes",1,0)</f>
        <v>0</v>
      </c>
      <c r="BK1450">
        <f>IF('Main Data'!AQ1450="Yes",1,0)</f>
        <v>0</v>
      </c>
      <c r="BL1450" s="21">
        <f t="shared" si="133"/>
        <v>1</v>
      </c>
      <c r="BM1450" s="21">
        <f t="shared" si="134"/>
        <v>0</v>
      </c>
      <c r="BN1450" s="21">
        <f t="shared" si="135"/>
        <v>0</v>
      </c>
      <c r="BO1450" s="21">
        <f t="shared" si="136"/>
        <v>0</v>
      </c>
      <c r="BP1450" s="21">
        <f t="shared" si="137"/>
        <v>0</v>
      </c>
    </row>
    <row r="1451" spans="1:68" x14ac:dyDescent="0.2">
      <c r="A1451">
        <v>1447</v>
      </c>
      <c r="B1451" s="33">
        <f>'Main Data'!C1451</f>
        <v>43415</v>
      </c>
      <c r="C1451">
        <f>'Main Data'!D1451</f>
        <v>548</v>
      </c>
      <c r="D1451" s="26">
        <f>'Main Data'!E1451</f>
        <v>1300</v>
      </c>
      <c r="E1451" s="26">
        <f>'Main Data'!F1451</f>
        <v>1625</v>
      </c>
      <c r="F1451" s="34">
        <f t="shared" si="132"/>
        <v>7.1701195434496281</v>
      </c>
      <c r="G1451">
        <f>IF('Main Data'!H1451="AP",1,0)</f>
        <v>0</v>
      </c>
      <c r="H1451">
        <f>IF('Main Data'!H1451="Blancpain",1,0)</f>
        <v>0</v>
      </c>
      <c r="I1451">
        <f>IF('Main Data'!H1451="Breguet",1,0)</f>
        <v>0</v>
      </c>
      <c r="J1451">
        <f>IF('Main Data'!H1451="Breitling",1,0)</f>
        <v>0</v>
      </c>
      <c r="K1451">
        <f>IF('Main Data'!H1451="Cartier",1,0)</f>
        <v>0</v>
      </c>
      <c r="L1451">
        <f>IF('Main Data'!H1451="Gallet",1,0)</f>
        <v>0</v>
      </c>
      <c r="M1451">
        <f>IF('Main Data'!H1451="Girard Perregaux",1,0)</f>
        <v>0</v>
      </c>
      <c r="N1451">
        <f>IF('Main Data'!H1451="Gubelin",1,0)</f>
        <v>0</v>
      </c>
      <c r="O1451">
        <f>IF('Main Data'!H1451="Heuer",1,0)</f>
        <v>0</v>
      </c>
      <c r="P1451">
        <f>IF('Main Data'!H1451="IWC",1,0)</f>
        <v>0</v>
      </c>
      <c r="Q1451">
        <f>IF('Main Data'!H1451="JLC",1,0)</f>
        <v>1</v>
      </c>
      <c r="R1451">
        <f>IF('Main Data'!H1451="Longines",1,0)</f>
        <v>0</v>
      </c>
      <c r="S1451">
        <f>IF('Main Data'!H1451="Movado",1,0)</f>
        <v>0</v>
      </c>
      <c r="T1451">
        <f>IF('Main Data'!H1451="Omega",1,0)</f>
        <v>0</v>
      </c>
      <c r="U1451">
        <f>IF('Main Data'!H1451="Panerai",1,0)</f>
        <v>0</v>
      </c>
      <c r="V1451">
        <f>IF('Main Data'!H1451="Patek",1,0)</f>
        <v>0</v>
      </c>
      <c r="W1451">
        <f>IF('Main Data'!H1451="Rolex",1,0)</f>
        <v>0</v>
      </c>
      <c r="X1451">
        <f>IF('Main Data'!H1451="Tudor",1,0)</f>
        <v>0</v>
      </c>
      <c r="Y1451">
        <f>IF('Main Data'!H1451="Ulysse Nardin",1,0)</f>
        <v>0</v>
      </c>
      <c r="Z1451">
        <f>IF('Main Data'!H1451="Universal Geneve",1,0)</f>
        <v>0</v>
      </c>
      <c r="AA1451">
        <f>IF('Main Data'!H1451="Vacheron",1,0)</f>
        <v>0</v>
      </c>
      <c r="AB1451">
        <f>IF('Main Data'!H1451="Zenith",1,0)</f>
        <v>0</v>
      </c>
      <c r="AC1451">
        <f>IF('Main Data'!J1451="Stainless Steel",1,0)</f>
        <v>1</v>
      </c>
      <c r="AD1451">
        <f>IF('Main Data'!J1451="Two-tone",1,0)</f>
        <v>0</v>
      </c>
      <c r="AE1451">
        <f>IF(OR('Main Data'!J1451="YG 18K",'Main Data'!J1451="YG &lt;18K",'Main Data'!J1451="PG 18K",'Main Data'!J1451="PG &lt;18K",'Main Data'!J1451="WG 18K",'Main Data'!J1451="Mixes of 18K",'Main Data'!J1451="Mixes &lt;18K"),1,0)</f>
        <v>0</v>
      </c>
      <c r="AF1451">
        <f>IF('Main Data'!J1451="Platinum",1,0)</f>
        <v>0</v>
      </c>
      <c r="AG1451">
        <f>IF(OR('Main Data'!J1451="PVD",'Main Data'!J1451="Gold Plate",'Main Data'!J1451="Other"),1,0)</f>
        <v>0</v>
      </c>
      <c r="AH1451">
        <f>IF('Main Data'!N1451="Stainless Steel",1,0)</f>
        <v>0</v>
      </c>
      <c r="AI1451">
        <f>IF('Main Data'!N1451="Leather",1,0)</f>
        <v>1</v>
      </c>
      <c r="AJ1451">
        <f>IF('Main Data'!N1451="Two-tone",1,0)</f>
        <v>0</v>
      </c>
      <c r="AK1451">
        <f>IF(OR('Main Data'!N1451="YG 18K",'Main Data'!N1451="PG 18K",'Main Data'!N1451="WG 18K",'Main Data'!N1451="Mixes of 18K"),1,0)</f>
        <v>0</v>
      </c>
      <c r="AL1451">
        <f>IF(OR(,'Main Data'!N1451="PVD",'Main Data'!N1451="Gold plate"),1,0)</f>
        <v>0</v>
      </c>
      <c r="AM1451">
        <f>IF(OR('Main Data'!AV1451="Yes",'Main Data'!AW1451="Yes",'Main Data'!AU1451="Yes"),1,0)</f>
        <v>0</v>
      </c>
      <c r="AN1451">
        <f>IF(OR(ISTEXT('Main Data'!AX1451), ISTEXT('Main Data'!AY1451)),1,0)</f>
        <v>0</v>
      </c>
      <c r="AO1451">
        <f>IF('Main Data'!AZ1451="Yes",1,0)</f>
        <v>0</v>
      </c>
      <c r="AP1451">
        <f>IF('Main Data'!BA1451="Yes",1,0)</f>
        <v>0</v>
      </c>
      <c r="AQ1451">
        <f>IF('Main Data'!BD1451="Yes",1,0)</f>
        <v>0</v>
      </c>
      <c r="AR1451">
        <f>IF('Main Data'!BE1451="A",1,0)</f>
        <v>1</v>
      </c>
      <c r="AS1451">
        <f>IF('Main Data'!BE1451="AA",1,0)</f>
        <v>0</v>
      </c>
      <c r="AT1451">
        <f>IF('Main Data'!BE1451="AAA",1,0)</f>
        <v>0</v>
      </c>
      <c r="AU1451">
        <f>IF('Main Data'!BE1451="AAAA",1,0)</f>
        <v>0</v>
      </c>
      <c r="AV1451">
        <f>IF('Main Data'!P1451="Yes",1,0)</f>
        <v>0</v>
      </c>
      <c r="AW1451">
        <f>IF('Main Data'!AP1451="Yes",1,0)</f>
        <v>0</v>
      </c>
      <c r="AX1451">
        <f>IF(OR('Main Data'!V1451="Yes", 'Main Data'!W1451="Yes",'Main Data'!X1451="Yes"),1,0)</f>
        <v>0</v>
      </c>
      <c r="AY1451">
        <f>IF(OR('Main Data'!Y1451="Yes",'Main Data'!Z1451="Yes"),1,0)</f>
        <v>0</v>
      </c>
      <c r="AZ1451">
        <f>IF('Main Data'!AR1451="Yes",1,0)</f>
        <v>0</v>
      </c>
      <c r="BA1451">
        <f>IF('Main Data'!AS1451="Yes",1,0)</f>
        <v>1</v>
      </c>
      <c r="BB1451">
        <f>IF('Main Data'!AG1451="Yes",1,0)</f>
        <v>0</v>
      </c>
      <c r="BC1451">
        <f>IF('Main Data'!AB1451="Yes",1,0)</f>
        <v>0</v>
      </c>
      <c r="BD1451">
        <f>IF('Main Data'!AA1451="Yes",1,0)</f>
        <v>0</v>
      </c>
      <c r="BE1451">
        <f>IF('Main Data'!AC1451="Yes",1,0)</f>
        <v>0</v>
      </c>
      <c r="BF1451">
        <f>IF('Main Data'!AF1451="Yes",1,0)</f>
        <v>0</v>
      </c>
      <c r="BG1451">
        <f>IF(OR('Main Data'!AI1451="Yes",'Main Data'!AL1451="Yes"),1,0)</f>
        <v>0</v>
      </c>
      <c r="BH1451">
        <f>IF('Main Data'!AJ1451="Yes",1,0)</f>
        <v>0</v>
      </c>
      <c r="BI1451">
        <f>IF('Main Data'!AK1451="Yes",1,0)</f>
        <v>0</v>
      </c>
      <c r="BJ1451">
        <f>IF('Main Data'!AM1451="Yes",1,0)</f>
        <v>0</v>
      </c>
      <c r="BK1451">
        <f>IF('Main Data'!AQ1451="Yes",1,0)</f>
        <v>0</v>
      </c>
      <c r="BL1451" s="21">
        <f t="shared" si="133"/>
        <v>1</v>
      </c>
      <c r="BM1451" s="21">
        <f t="shared" si="134"/>
        <v>0</v>
      </c>
      <c r="BN1451" s="21">
        <f t="shared" si="135"/>
        <v>0</v>
      </c>
      <c r="BO1451" s="21">
        <f t="shared" si="136"/>
        <v>0</v>
      </c>
      <c r="BP1451" s="21">
        <f t="shared" si="137"/>
        <v>0</v>
      </c>
    </row>
    <row r="1452" spans="1:68" x14ac:dyDescent="0.2">
      <c r="A1452">
        <v>1448</v>
      </c>
      <c r="B1452" s="33">
        <f>'Main Data'!C1452</f>
        <v>43415</v>
      </c>
      <c r="C1452">
        <f>'Main Data'!D1452</f>
        <v>553</v>
      </c>
      <c r="D1452" s="26">
        <f>'Main Data'!E1452</f>
        <v>2200</v>
      </c>
      <c r="E1452" s="26">
        <f>'Main Data'!F1452</f>
        <v>2750</v>
      </c>
      <c r="F1452" s="34">
        <f t="shared" si="132"/>
        <v>7.696212639346407</v>
      </c>
      <c r="G1452">
        <f>IF('Main Data'!H1452="AP",1,0)</f>
        <v>0</v>
      </c>
      <c r="H1452">
        <f>IF('Main Data'!H1452="Blancpain",1,0)</f>
        <v>0</v>
      </c>
      <c r="I1452">
        <f>IF('Main Data'!H1452="Breguet",1,0)</f>
        <v>0</v>
      </c>
      <c r="J1452">
        <f>IF('Main Data'!H1452="Breitling",1,0)</f>
        <v>0</v>
      </c>
      <c r="K1452">
        <f>IF('Main Data'!H1452="Cartier",1,0)</f>
        <v>0</v>
      </c>
      <c r="L1452">
        <f>IF('Main Data'!H1452="Gallet",1,0)</f>
        <v>0</v>
      </c>
      <c r="M1452">
        <f>IF('Main Data'!H1452="Girard Perregaux",1,0)</f>
        <v>0</v>
      </c>
      <c r="N1452">
        <f>IF('Main Data'!H1452="Gubelin",1,0)</f>
        <v>0</v>
      </c>
      <c r="O1452">
        <f>IF('Main Data'!H1452="Heuer",1,0)</f>
        <v>0</v>
      </c>
      <c r="P1452">
        <f>IF('Main Data'!H1452="IWC",1,0)</f>
        <v>0</v>
      </c>
      <c r="Q1452">
        <f>IF('Main Data'!H1452="JLC",1,0)</f>
        <v>0</v>
      </c>
      <c r="R1452">
        <f>IF('Main Data'!H1452="Longines",1,0)</f>
        <v>1</v>
      </c>
      <c r="S1452">
        <f>IF('Main Data'!H1452="Movado",1,0)</f>
        <v>0</v>
      </c>
      <c r="T1452">
        <f>IF('Main Data'!H1452="Omega",1,0)</f>
        <v>0</v>
      </c>
      <c r="U1452">
        <f>IF('Main Data'!H1452="Panerai",1,0)</f>
        <v>0</v>
      </c>
      <c r="V1452">
        <f>IF('Main Data'!H1452="Patek",1,0)</f>
        <v>0</v>
      </c>
      <c r="W1452">
        <f>IF('Main Data'!H1452="Rolex",1,0)</f>
        <v>0</v>
      </c>
      <c r="X1452">
        <f>IF('Main Data'!H1452="Tudor",1,0)</f>
        <v>0</v>
      </c>
      <c r="Y1452">
        <f>IF('Main Data'!H1452="Ulysse Nardin",1,0)</f>
        <v>0</v>
      </c>
      <c r="Z1452">
        <f>IF('Main Data'!H1452="Universal Geneve",1,0)</f>
        <v>0</v>
      </c>
      <c r="AA1452">
        <f>IF('Main Data'!H1452="Vacheron",1,0)</f>
        <v>0</v>
      </c>
      <c r="AB1452">
        <f>IF('Main Data'!H1452="Zenith",1,0)</f>
        <v>0</v>
      </c>
      <c r="AC1452">
        <f>IF('Main Data'!J1452="Stainless Steel",1,0)</f>
        <v>1</v>
      </c>
      <c r="AD1452">
        <f>IF('Main Data'!J1452="Two-tone",1,0)</f>
        <v>0</v>
      </c>
      <c r="AE1452">
        <f>IF(OR('Main Data'!J1452="YG 18K",'Main Data'!J1452="YG &lt;18K",'Main Data'!J1452="PG 18K",'Main Data'!J1452="PG &lt;18K",'Main Data'!J1452="WG 18K",'Main Data'!J1452="Mixes of 18K",'Main Data'!J1452="Mixes &lt;18K"),1,0)</f>
        <v>0</v>
      </c>
      <c r="AF1452">
        <f>IF('Main Data'!J1452="Platinum",1,0)</f>
        <v>0</v>
      </c>
      <c r="AG1452">
        <f>IF(OR('Main Data'!J1452="PVD",'Main Data'!J1452="Gold Plate",'Main Data'!J1452="Other"),1,0)</f>
        <v>0</v>
      </c>
      <c r="AH1452">
        <f>IF('Main Data'!N1452="Stainless Steel",1,0)</f>
        <v>0</v>
      </c>
      <c r="AI1452">
        <f>IF('Main Data'!N1452="Leather",1,0)</f>
        <v>1</v>
      </c>
      <c r="AJ1452">
        <f>IF('Main Data'!N1452="Two-tone",1,0)</f>
        <v>0</v>
      </c>
      <c r="AK1452">
        <f>IF(OR('Main Data'!N1452="YG 18K",'Main Data'!N1452="PG 18K",'Main Data'!N1452="WG 18K",'Main Data'!N1452="Mixes of 18K"),1,0)</f>
        <v>0</v>
      </c>
      <c r="AL1452">
        <f>IF(OR(,'Main Data'!N1452="PVD",'Main Data'!N1452="Gold plate"),1,0)</f>
        <v>0</v>
      </c>
      <c r="AM1452">
        <f>IF(OR('Main Data'!AV1452="Yes",'Main Data'!AW1452="Yes",'Main Data'!AU1452="Yes"),1,0)</f>
        <v>0</v>
      </c>
      <c r="AN1452">
        <f>IF(OR(ISTEXT('Main Data'!AX1452), ISTEXT('Main Data'!AY1452)),1,0)</f>
        <v>0</v>
      </c>
      <c r="AO1452">
        <f>IF('Main Data'!AZ1452="Yes",1,0)</f>
        <v>0</v>
      </c>
      <c r="AP1452">
        <f>IF('Main Data'!BA1452="Yes",1,0)</f>
        <v>1</v>
      </c>
      <c r="AQ1452">
        <f>IF('Main Data'!BD1452="Yes",1,0)</f>
        <v>0</v>
      </c>
      <c r="AR1452">
        <f>IF('Main Data'!BE1452="A",1,0)</f>
        <v>0</v>
      </c>
      <c r="AS1452">
        <f>IF('Main Data'!BE1452="AA",1,0)</f>
        <v>1</v>
      </c>
      <c r="AT1452">
        <f>IF('Main Data'!BE1452="AAA",1,0)</f>
        <v>0</v>
      </c>
      <c r="AU1452">
        <f>IF('Main Data'!BE1452="AAAA",1,0)</f>
        <v>0</v>
      </c>
      <c r="AV1452">
        <f>IF('Main Data'!P1452="Yes",1,0)</f>
        <v>1</v>
      </c>
      <c r="AW1452">
        <f>IF('Main Data'!AP1452="Yes",1,0)</f>
        <v>0</v>
      </c>
      <c r="AX1452">
        <f>IF(OR('Main Data'!V1452="Yes", 'Main Data'!W1452="Yes",'Main Data'!X1452="Yes"),1,0)</f>
        <v>0</v>
      </c>
      <c r="AY1452">
        <f>IF(OR('Main Data'!Y1452="Yes",'Main Data'!Z1452="Yes"),1,0)</f>
        <v>0</v>
      </c>
      <c r="AZ1452">
        <f>IF('Main Data'!AR1452="Yes",1,0)</f>
        <v>0</v>
      </c>
      <c r="BA1452">
        <f>IF('Main Data'!AS1452="Yes",1,0)</f>
        <v>0</v>
      </c>
      <c r="BB1452">
        <f>IF('Main Data'!AG1452="Yes",1,0)</f>
        <v>0</v>
      </c>
      <c r="BC1452">
        <f>IF('Main Data'!AB1452="Yes",1,0)</f>
        <v>0</v>
      </c>
      <c r="BD1452">
        <f>IF('Main Data'!AA1452="Yes",1,0)</f>
        <v>0</v>
      </c>
      <c r="BE1452">
        <f>IF('Main Data'!AC1452="Yes",1,0)</f>
        <v>0</v>
      </c>
      <c r="BF1452">
        <f>IF('Main Data'!AF1452="Yes",1,0)</f>
        <v>0</v>
      </c>
      <c r="BG1452">
        <f>IF(OR('Main Data'!AI1452="Yes",'Main Data'!AL1452="Yes"),1,0)</f>
        <v>0</v>
      </c>
      <c r="BH1452">
        <f>IF('Main Data'!AJ1452="Yes",1,0)</f>
        <v>0</v>
      </c>
      <c r="BI1452">
        <f>IF('Main Data'!AK1452="Yes",1,0)</f>
        <v>0</v>
      </c>
      <c r="BJ1452">
        <f>IF('Main Data'!AM1452="Yes",1,0)</f>
        <v>0</v>
      </c>
      <c r="BK1452">
        <f>IF('Main Data'!AQ1452="Yes",1,0)</f>
        <v>0</v>
      </c>
      <c r="BL1452" s="21">
        <f t="shared" si="133"/>
        <v>1</v>
      </c>
      <c r="BM1452" s="21">
        <f t="shared" si="134"/>
        <v>0</v>
      </c>
      <c r="BN1452" s="21">
        <f t="shared" si="135"/>
        <v>0</v>
      </c>
      <c r="BO1452" s="21">
        <f t="shared" si="136"/>
        <v>0</v>
      </c>
      <c r="BP1452" s="21">
        <f t="shared" si="137"/>
        <v>0</v>
      </c>
    </row>
    <row r="1453" spans="1:68" x14ac:dyDescent="0.2">
      <c r="A1453">
        <v>1449</v>
      </c>
      <c r="B1453" s="33">
        <f>'Main Data'!C1453</f>
        <v>43415</v>
      </c>
      <c r="C1453">
        <f>'Main Data'!D1453</f>
        <v>555</v>
      </c>
      <c r="D1453" s="26">
        <f>'Main Data'!E1453</f>
        <v>6100</v>
      </c>
      <c r="E1453" s="26">
        <f>'Main Data'!F1453</f>
        <v>7320</v>
      </c>
      <c r="F1453" s="34">
        <f t="shared" si="132"/>
        <v>8.7160440501614023</v>
      </c>
      <c r="G1453">
        <f>IF('Main Data'!H1453="AP",1,0)</f>
        <v>0</v>
      </c>
      <c r="H1453">
        <f>IF('Main Data'!H1453="Blancpain",1,0)</f>
        <v>0</v>
      </c>
      <c r="I1453">
        <f>IF('Main Data'!H1453="Breguet",1,0)</f>
        <v>0</v>
      </c>
      <c r="J1453">
        <f>IF('Main Data'!H1453="Breitling",1,0)</f>
        <v>0</v>
      </c>
      <c r="K1453">
        <f>IF('Main Data'!H1453="Cartier",1,0)</f>
        <v>0</v>
      </c>
      <c r="L1453">
        <f>IF('Main Data'!H1453="Gallet",1,0)</f>
        <v>0</v>
      </c>
      <c r="M1453">
        <f>IF('Main Data'!H1453="Girard Perregaux",1,0)</f>
        <v>0</v>
      </c>
      <c r="N1453">
        <f>IF('Main Data'!H1453="Gubelin",1,0)</f>
        <v>0</v>
      </c>
      <c r="O1453">
        <f>IF('Main Data'!H1453="Heuer",1,0)</f>
        <v>0</v>
      </c>
      <c r="P1453">
        <f>IF('Main Data'!H1453="IWC",1,0)</f>
        <v>1</v>
      </c>
      <c r="Q1453">
        <f>IF('Main Data'!H1453="JLC",1,0)</f>
        <v>0</v>
      </c>
      <c r="R1453">
        <f>IF('Main Data'!H1453="Longines",1,0)</f>
        <v>0</v>
      </c>
      <c r="S1453">
        <f>IF('Main Data'!H1453="Movado",1,0)</f>
        <v>0</v>
      </c>
      <c r="T1453">
        <f>IF('Main Data'!H1453="Omega",1,0)</f>
        <v>0</v>
      </c>
      <c r="U1453">
        <f>IF('Main Data'!H1453="Panerai",1,0)</f>
        <v>0</v>
      </c>
      <c r="V1453">
        <f>IF('Main Data'!H1453="Patek",1,0)</f>
        <v>0</v>
      </c>
      <c r="W1453">
        <f>IF('Main Data'!H1453="Rolex",1,0)</f>
        <v>0</v>
      </c>
      <c r="X1453">
        <f>IF('Main Data'!H1453="Tudor",1,0)</f>
        <v>0</v>
      </c>
      <c r="Y1453">
        <f>IF('Main Data'!H1453="Ulysse Nardin",1,0)</f>
        <v>0</v>
      </c>
      <c r="Z1453">
        <f>IF('Main Data'!H1453="Universal Geneve",1,0)</f>
        <v>0</v>
      </c>
      <c r="AA1453">
        <f>IF('Main Data'!H1453="Vacheron",1,0)</f>
        <v>0</v>
      </c>
      <c r="AB1453">
        <f>IF('Main Data'!H1453="Zenith",1,0)</f>
        <v>0</v>
      </c>
      <c r="AC1453">
        <f>IF('Main Data'!J1453="Stainless Steel",1,0)</f>
        <v>1</v>
      </c>
      <c r="AD1453">
        <f>IF('Main Data'!J1453="Two-tone",1,0)</f>
        <v>0</v>
      </c>
      <c r="AE1453">
        <f>IF(OR('Main Data'!J1453="YG 18K",'Main Data'!J1453="YG &lt;18K",'Main Data'!J1453="PG 18K",'Main Data'!J1453="PG &lt;18K",'Main Data'!J1453="WG 18K",'Main Data'!J1453="Mixes of 18K",'Main Data'!J1453="Mixes &lt;18K"),1,0)</f>
        <v>0</v>
      </c>
      <c r="AF1453">
        <f>IF('Main Data'!J1453="Platinum",1,0)</f>
        <v>0</v>
      </c>
      <c r="AG1453">
        <f>IF(OR('Main Data'!J1453="PVD",'Main Data'!J1453="Gold Plate",'Main Data'!J1453="Other"),1,0)</f>
        <v>0</v>
      </c>
      <c r="AH1453">
        <f>IF('Main Data'!N1453="Stainless Steel",1,0)</f>
        <v>1</v>
      </c>
      <c r="AI1453">
        <f>IF('Main Data'!N1453="Leather",1,0)</f>
        <v>0</v>
      </c>
      <c r="AJ1453">
        <f>IF('Main Data'!N1453="Two-tone",1,0)</f>
        <v>0</v>
      </c>
      <c r="AK1453">
        <f>IF(OR('Main Data'!N1453="YG 18K",'Main Data'!N1453="PG 18K",'Main Data'!N1453="WG 18K",'Main Data'!N1453="Mixes of 18K"),1,0)</f>
        <v>0</v>
      </c>
      <c r="AL1453">
        <f>IF(OR(,'Main Data'!N1453="PVD",'Main Data'!N1453="Gold plate"),1,0)</f>
        <v>0</v>
      </c>
      <c r="AM1453">
        <f>IF(OR('Main Data'!AV1453="Yes",'Main Data'!AW1453="Yes",'Main Data'!AU1453="Yes"),1,0)</f>
        <v>0</v>
      </c>
      <c r="AN1453">
        <f>IF(OR(ISTEXT('Main Data'!AX1453), ISTEXT('Main Data'!AY1453)),1,0)</f>
        <v>0</v>
      </c>
      <c r="AO1453">
        <f>IF('Main Data'!AZ1453="Yes",1,0)</f>
        <v>0</v>
      </c>
      <c r="AP1453">
        <f>IF('Main Data'!BA1453="Yes",1,0)</f>
        <v>0</v>
      </c>
      <c r="AQ1453">
        <f>IF('Main Data'!BD1453="Yes",1,0)</f>
        <v>0</v>
      </c>
      <c r="AR1453">
        <f>IF('Main Data'!BE1453="A",1,0)</f>
        <v>0</v>
      </c>
      <c r="AS1453">
        <f>IF('Main Data'!BE1453="AA",1,0)</f>
        <v>0</v>
      </c>
      <c r="AT1453">
        <f>IF('Main Data'!BE1453="AAA",1,0)</f>
        <v>1</v>
      </c>
      <c r="AU1453">
        <f>IF('Main Data'!BE1453="AAAA",1,0)</f>
        <v>0</v>
      </c>
      <c r="AV1453">
        <f>IF('Main Data'!P1453="Yes",1,0)</f>
        <v>0</v>
      </c>
      <c r="AW1453">
        <f>IF('Main Data'!AP1453="Yes",1,0)</f>
        <v>0</v>
      </c>
      <c r="AX1453">
        <f>IF(OR('Main Data'!V1453="Yes", 'Main Data'!W1453="Yes",'Main Data'!X1453="Yes"),1,0)</f>
        <v>1</v>
      </c>
      <c r="AY1453">
        <f>IF(OR('Main Data'!Y1453="Yes",'Main Data'!Z1453="Yes"),1,0)</f>
        <v>0</v>
      </c>
      <c r="AZ1453">
        <f>IF('Main Data'!AR1453="Yes",1,0)</f>
        <v>0</v>
      </c>
      <c r="BA1453">
        <f>IF('Main Data'!AS1453="Yes",1,0)</f>
        <v>0</v>
      </c>
      <c r="BB1453">
        <f>IF('Main Data'!AG1453="Yes",1,0)</f>
        <v>0</v>
      </c>
      <c r="BC1453">
        <f>IF('Main Data'!AB1453="Yes",1,0)</f>
        <v>1</v>
      </c>
      <c r="BD1453">
        <f>IF('Main Data'!AA1453="Yes",1,0)</f>
        <v>0</v>
      </c>
      <c r="BE1453">
        <f>IF('Main Data'!AC1453="Yes",1,0)</f>
        <v>0</v>
      </c>
      <c r="BF1453">
        <f>IF('Main Data'!AF1453="Yes",1,0)</f>
        <v>0</v>
      </c>
      <c r="BG1453">
        <f>IF(OR('Main Data'!AI1453="Yes",'Main Data'!AL1453="Yes"),1,0)</f>
        <v>0</v>
      </c>
      <c r="BH1453">
        <f>IF('Main Data'!AJ1453="Yes",1,0)</f>
        <v>0</v>
      </c>
      <c r="BI1453">
        <f>IF('Main Data'!AK1453="Yes",1,0)</f>
        <v>0</v>
      </c>
      <c r="BJ1453">
        <f>IF('Main Data'!AM1453="Yes",1,0)</f>
        <v>0</v>
      </c>
      <c r="BK1453">
        <f>IF('Main Data'!AQ1453="Yes",1,0)</f>
        <v>0</v>
      </c>
      <c r="BL1453" s="21">
        <f t="shared" si="133"/>
        <v>1</v>
      </c>
      <c r="BM1453" s="21">
        <f t="shared" si="134"/>
        <v>0</v>
      </c>
      <c r="BN1453" s="21">
        <f t="shared" si="135"/>
        <v>0</v>
      </c>
      <c r="BO1453" s="21">
        <f t="shared" si="136"/>
        <v>0</v>
      </c>
      <c r="BP1453" s="21">
        <f t="shared" si="137"/>
        <v>0</v>
      </c>
    </row>
    <row r="1454" spans="1:68" x14ac:dyDescent="0.2">
      <c r="A1454">
        <v>1450</v>
      </c>
      <c r="B1454" s="33">
        <f>'Main Data'!C1454</f>
        <v>43415</v>
      </c>
      <c r="C1454">
        <f>'Main Data'!D1454</f>
        <v>557</v>
      </c>
      <c r="D1454" s="26">
        <f>'Main Data'!E1454</f>
        <v>9500</v>
      </c>
      <c r="E1454" s="26">
        <f>'Main Data'!F1454</f>
        <v>11875</v>
      </c>
      <c r="F1454" s="34">
        <f t="shared" si="132"/>
        <v>9.1590470775886317</v>
      </c>
      <c r="G1454">
        <f>IF('Main Data'!H1454="AP",1,0)</f>
        <v>0</v>
      </c>
      <c r="H1454">
        <f>IF('Main Data'!H1454="Blancpain",1,0)</f>
        <v>0</v>
      </c>
      <c r="I1454">
        <f>IF('Main Data'!H1454="Breguet",1,0)</f>
        <v>1</v>
      </c>
      <c r="J1454">
        <f>IF('Main Data'!H1454="Breitling",1,0)</f>
        <v>0</v>
      </c>
      <c r="K1454">
        <f>IF('Main Data'!H1454="Cartier",1,0)</f>
        <v>0</v>
      </c>
      <c r="L1454">
        <f>IF('Main Data'!H1454="Gallet",1,0)</f>
        <v>0</v>
      </c>
      <c r="M1454">
        <f>IF('Main Data'!H1454="Girard Perregaux",1,0)</f>
        <v>0</v>
      </c>
      <c r="N1454">
        <f>IF('Main Data'!H1454="Gubelin",1,0)</f>
        <v>0</v>
      </c>
      <c r="O1454">
        <f>IF('Main Data'!H1454="Heuer",1,0)</f>
        <v>0</v>
      </c>
      <c r="P1454">
        <f>IF('Main Data'!H1454="IWC",1,0)</f>
        <v>0</v>
      </c>
      <c r="Q1454">
        <f>IF('Main Data'!H1454="JLC",1,0)</f>
        <v>0</v>
      </c>
      <c r="R1454">
        <f>IF('Main Data'!H1454="Longines",1,0)</f>
        <v>0</v>
      </c>
      <c r="S1454">
        <f>IF('Main Data'!H1454="Movado",1,0)</f>
        <v>0</v>
      </c>
      <c r="T1454">
        <f>IF('Main Data'!H1454="Omega",1,0)</f>
        <v>0</v>
      </c>
      <c r="U1454">
        <f>IF('Main Data'!H1454="Panerai",1,0)</f>
        <v>0</v>
      </c>
      <c r="V1454">
        <f>IF('Main Data'!H1454="Patek",1,0)</f>
        <v>0</v>
      </c>
      <c r="W1454">
        <f>IF('Main Data'!H1454="Rolex",1,0)</f>
        <v>0</v>
      </c>
      <c r="X1454">
        <f>IF('Main Data'!H1454="Tudor",1,0)</f>
        <v>0</v>
      </c>
      <c r="Y1454">
        <f>IF('Main Data'!H1454="Ulysse Nardin",1,0)</f>
        <v>0</v>
      </c>
      <c r="Z1454">
        <f>IF('Main Data'!H1454="Universal Geneve",1,0)</f>
        <v>0</v>
      </c>
      <c r="AA1454">
        <f>IF('Main Data'!H1454="Vacheron",1,0)</f>
        <v>0</v>
      </c>
      <c r="AB1454">
        <f>IF('Main Data'!H1454="Zenith",1,0)</f>
        <v>0</v>
      </c>
      <c r="AC1454">
        <f>IF('Main Data'!J1454="Stainless Steel",1,0)</f>
        <v>1</v>
      </c>
      <c r="AD1454">
        <f>IF('Main Data'!J1454="Two-tone",1,0)</f>
        <v>0</v>
      </c>
      <c r="AE1454">
        <f>IF(OR('Main Data'!J1454="YG 18K",'Main Data'!J1454="YG &lt;18K",'Main Data'!J1454="PG 18K",'Main Data'!J1454="PG &lt;18K",'Main Data'!J1454="WG 18K",'Main Data'!J1454="Mixes of 18K",'Main Data'!J1454="Mixes &lt;18K"),1,0)</f>
        <v>0</v>
      </c>
      <c r="AF1454">
        <f>IF('Main Data'!J1454="Platinum",1,0)</f>
        <v>0</v>
      </c>
      <c r="AG1454">
        <f>IF(OR('Main Data'!J1454="PVD",'Main Data'!J1454="Gold Plate",'Main Data'!J1454="Other"),1,0)</f>
        <v>0</v>
      </c>
      <c r="AH1454">
        <f>IF('Main Data'!N1454="Stainless Steel",1,0)</f>
        <v>0</v>
      </c>
      <c r="AI1454">
        <f>IF('Main Data'!N1454="Leather",1,0)</f>
        <v>1</v>
      </c>
      <c r="AJ1454">
        <f>IF('Main Data'!N1454="Two-tone",1,0)</f>
        <v>0</v>
      </c>
      <c r="AK1454">
        <f>IF(OR('Main Data'!N1454="YG 18K",'Main Data'!N1454="PG 18K",'Main Data'!N1454="WG 18K",'Main Data'!N1454="Mixes of 18K"),1,0)</f>
        <v>0</v>
      </c>
      <c r="AL1454">
        <f>IF(OR(,'Main Data'!N1454="PVD",'Main Data'!N1454="Gold plate"),1,0)</f>
        <v>0</v>
      </c>
      <c r="AM1454">
        <f>IF(OR('Main Data'!AV1454="Yes",'Main Data'!AW1454="Yes",'Main Data'!AU1454="Yes"),1,0)</f>
        <v>0</v>
      </c>
      <c r="AN1454">
        <f>IF(OR(ISTEXT('Main Data'!AX1454), ISTEXT('Main Data'!AY1454)),1,0)</f>
        <v>0</v>
      </c>
      <c r="AO1454">
        <f>IF('Main Data'!AZ1454="Yes",1,0)</f>
        <v>0</v>
      </c>
      <c r="AP1454">
        <f>IF('Main Data'!BA1454="Yes",1,0)</f>
        <v>0</v>
      </c>
      <c r="AQ1454">
        <f>IF('Main Data'!BD1454="Yes",1,0)</f>
        <v>0</v>
      </c>
      <c r="AR1454">
        <f>IF('Main Data'!BE1454="A",1,0)</f>
        <v>0</v>
      </c>
      <c r="AS1454">
        <f>IF('Main Data'!BE1454="AA",1,0)</f>
        <v>0</v>
      </c>
      <c r="AT1454">
        <f>IF('Main Data'!BE1454="AAA",1,0)</f>
        <v>1</v>
      </c>
      <c r="AU1454">
        <f>IF('Main Data'!BE1454="AAAA",1,0)</f>
        <v>0</v>
      </c>
      <c r="AV1454">
        <f>IF('Main Data'!P1454="Yes",1,0)</f>
        <v>0</v>
      </c>
      <c r="AW1454">
        <f>IF('Main Data'!AP1454="Yes",1,0)</f>
        <v>0</v>
      </c>
      <c r="AX1454">
        <f>IF(OR('Main Data'!V1454="Yes", 'Main Data'!W1454="Yes",'Main Data'!X1454="Yes"),1,0)</f>
        <v>0</v>
      </c>
      <c r="AY1454">
        <f>IF(OR('Main Data'!Y1454="Yes",'Main Data'!Z1454="Yes"),1,0)</f>
        <v>0</v>
      </c>
      <c r="AZ1454">
        <f>IF('Main Data'!AR1454="Yes",1,0)</f>
        <v>0</v>
      </c>
      <c r="BA1454">
        <f>IF('Main Data'!AS1454="Yes",1,0)</f>
        <v>0</v>
      </c>
      <c r="BB1454">
        <f>IF('Main Data'!AG1454="Yes",1,0)</f>
        <v>0</v>
      </c>
      <c r="BC1454">
        <f>IF('Main Data'!AB1454="Yes",1,0)</f>
        <v>0</v>
      </c>
      <c r="BD1454">
        <f>IF('Main Data'!AA1454="Yes",1,0)</f>
        <v>0</v>
      </c>
      <c r="BE1454">
        <f>IF('Main Data'!AC1454="Yes",1,0)</f>
        <v>0</v>
      </c>
      <c r="BF1454">
        <f>IF('Main Data'!AF1454="Yes",1,0)</f>
        <v>0</v>
      </c>
      <c r="BG1454">
        <f>IF(OR('Main Data'!AI1454="Yes",'Main Data'!AL1454="Yes"),1,0)</f>
        <v>0</v>
      </c>
      <c r="BH1454">
        <f>IF('Main Data'!AJ1454="Yes",1,0)</f>
        <v>1</v>
      </c>
      <c r="BI1454">
        <f>IF('Main Data'!AK1454="Yes",1,0)</f>
        <v>0</v>
      </c>
      <c r="BJ1454">
        <f>IF('Main Data'!AM1454="Yes",1,0)</f>
        <v>0</v>
      </c>
      <c r="BK1454">
        <f>IF('Main Data'!AQ1454="Yes",1,0)</f>
        <v>0</v>
      </c>
      <c r="BL1454" s="21">
        <f t="shared" si="133"/>
        <v>1</v>
      </c>
      <c r="BM1454" s="21">
        <f t="shared" si="134"/>
        <v>0</v>
      </c>
      <c r="BN1454" s="21">
        <f t="shared" si="135"/>
        <v>0</v>
      </c>
      <c r="BO1454" s="21">
        <f t="shared" si="136"/>
        <v>0</v>
      </c>
      <c r="BP1454" s="21">
        <f t="shared" si="137"/>
        <v>0</v>
      </c>
    </row>
    <row r="1455" spans="1:68" x14ac:dyDescent="0.2">
      <c r="A1455">
        <v>1451</v>
      </c>
      <c r="B1455" s="33">
        <f>'Main Data'!C1455</f>
        <v>43415</v>
      </c>
      <c r="C1455">
        <f>'Main Data'!D1455</f>
        <v>559</v>
      </c>
      <c r="D1455" s="26">
        <f>'Main Data'!E1455</f>
        <v>100000</v>
      </c>
      <c r="E1455" s="26">
        <f>'Main Data'!F1455</f>
        <v>185000</v>
      </c>
      <c r="F1455" s="34">
        <f t="shared" si="132"/>
        <v>11.512925464970229</v>
      </c>
      <c r="G1455">
        <f>IF('Main Data'!H1455="AP",1,0)</f>
        <v>0</v>
      </c>
      <c r="H1455">
        <f>IF('Main Data'!H1455="Blancpain",1,0)</f>
        <v>0</v>
      </c>
      <c r="I1455">
        <f>IF('Main Data'!H1455="Breguet",1,0)</f>
        <v>0</v>
      </c>
      <c r="J1455">
        <f>IF('Main Data'!H1455="Breitling",1,0)</f>
        <v>0</v>
      </c>
      <c r="K1455">
        <f>IF('Main Data'!H1455="Cartier",1,0)</f>
        <v>0</v>
      </c>
      <c r="L1455">
        <f>IF('Main Data'!H1455="Gallet",1,0)</f>
        <v>0</v>
      </c>
      <c r="M1455">
        <f>IF('Main Data'!H1455="Girard Perregaux",1,0)</f>
        <v>0</v>
      </c>
      <c r="N1455">
        <f>IF('Main Data'!H1455="Gubelin",1,0)</f>
        <v>0</v>
      </c>
      <c r="O1455">
        <f>IF('Main Data'!H1455="Heuer",1,0)</f>
        <v>0</v>
      </c>
      <c r="P1455">
        <f>IF('Main Data'!H1455="IWC",1,0)</f>
        <v>0</v>
      </c>
      <c r="Q1455">
        <f>IF('Main Data'!H1455="JLC",1,0)</f>
        <v>0</v>
      </c>
      <c r="R1455">
        <f>IF('Main Data'!H1455="Longines",1,0)</f>
        <v>0</v>
      </c>
      <c r="S1455">
        <f>IF('Main Data'!H1455="Movado",1,0)</f>
        <v>0</v>
      </c>
      <c r="T1455">
        <f>IF('Main Data'!H1455="Omega",1,0)</f>
        <v>0</v>
      </c>
      <c r="U1455">
        <f>IF('Main Data'!H1455="Panerai",1,0)</f>
        <v>0</v>
      </c>
      <c r="V1455">
        <f>IF('Main Data'!H1455="Patek",1,0)</f>
        <v>1</v>
      </c>
      <c r="W1455">
        <f>IF('Main Data'!H1455="Rolex",1,0)</f>
        <v>0</v>
      </c>
      <c r="X1455">
        <f>IF('Main Data'!H1455="Tudor",1,0)</f>
        <v>0</v>
      </c>
      <c r="Y1455">
        <f>IF('Main Data'!H1455="Ulysse Nardin",1,0)</f>
        <v>0</v>
      </c>
      <c r="Z1455">
        <f>IF('Main Data'!H1455="Universal Geneve",1,0)</f>
        <v>0</v>
      </c>
      <c r="AA1455">
        <f>IF('Main Data'!H1455="Vacheron",1,0)</f>
        <v>0</v>
      </c>
      <c r="AB1455">
        <f>IF('Main Data'!H1455="Zenith",1,0)</f>
        <v>0</v>
      </c>
      <c r="AC1455">
        <f>IF('Main Data'!J1455="Stainless Steel",1,0)</f>
        <v>0</v>
      </c>
      <c r="AD1455">
        <f>IF('Main Data'!J1455="Two-tone",1,0)</f>
        <v>0</v>
      </c>
      <c r="AE1455">
        <f>IF(OR('Main Data'!J1455="YG 18K",'Main Data'!J1455="YG &lt;18K",'Main Data'!J1455="PG 18K",'Main Data'!J1455="PG &lt;18K",'Main Data'!J1455="WG 18K",'Main Data'!J1455="Mixes of 18K",'Main Data'!J1455="Mixes &lt;18K"),1,0)</f>
        <v>1</v>
      </c>
      <c r="AF1455">
        <f>IF('Main Data'!J1455="Platinum",1,0)</f>
        <v>0</v>
      </c>
      <c r="AG1455">
        <f>IF(OR('Main Data'!J1455="PVD",'Main Data'!J1455="Gold Plate",'Main Data'!J1455="Other"),1,0)</f>
        <v>0</v>
      </c>
      <c r="AH1455">
        <f>IF('Main Data'!N1455="Stainless Steel",1,0)</f>
        <v>0</v>
      </c>
      <c r="AI1455">
        <f>IF('Main Data'!N1455="Leather",1,0)</f>
        <v>1</v>
      </c>
      <c r="AJ1455">
        <f>IF('Main Data'!N1455="Two-tone",1,0)</f>
        <v>0</v>
      </c>
      <c r="AK1455">
        <f>IF(OR('Main Data'!N1455="YG 18K",'Main Data'!N1455="PG 18K",'Main Data'!N1455="WG 18K",'Main Data'!N1455="Mixes of 18K"),1,0)</f>
        <v>0</v>
      </c>
      <c r="AL1455">
        <f>IF(OR(,'Main Data'!N1455="PVD",'Main Data'!N1455="Gold plate"),1,0)</f>
        <v>0</v>
      </c>
      <c r="AM1455">
        <f>IF(OR('Main Data'!AV1455="Yes",'Main Data'!AW1455="Yes",'Main Data'!AU1455="Yes"),1,0)</f>
        <v>0</v>
      </c>
      <c r="AN1455">
        <f>IF(OR(ISTEXT('Main Data'!AX1455), ISTEXT('Main Data'!AY1455)),1,0)</f>
        <v>0</v>
      </c>
      <c r="AO1455">
        <f>IF('Main Data'!AZ1455="Yes",1,0)</f>
        <v>0</v>
      </c>
      <c r="AP1455">
        <f>IF('Main Data'!BA1455="Yes",1,0)</f>
        <v>0</v>
      </c>
      <c r="AQ1455">
        <f>IF('Main Data'!BD1455="Yes",1,0)</f>
        <v>0</v>
      </c>
      <c r="AR1455">
        <f>IF('Main Data'!BE1455="A",1,0)</f>
        <v>0</v>
      </c>
      <c r="AS1455">
        <f>IF('Main Data'!BE1455="AA",1,0)</f>
        <v>0</v>
      </c>
      <c r="AT1455">
        <f>IF('Main Data'!BE1455="AAA",1,0)</f>
        <v>0</v>
      </c>
      <c r="AU1455">
        <f>IF('Main Data'!BE1455="AAAA",1,0)</f>
        <v>1</v>
      </c>
      <c r="AV1455">
        <f>IF('Main Data'!P1455="Yes",1,0)</f>
        <v>0</v>
      </c>
      <c r="AW1455">
        <f>IF('Main Data'!AP1455="Yes",1,0)</f>
        <v>0</v>
      </c>
      <c r="AX1455">
        <f>IF(OR('Main Data'!V1455="Yes", 'Main Data'!W1455="Yes",'Main Data'!X1455="Yes"),1,0)</f>
        <v>0</v>
      </c>
      <c r="AY1455">
        <f>IF(OR('Main Data'!Y1455="Yes",'Main Data'!Z1455="Yes"),1,0)</f>
        <v>0</v>
      </c>
      <c r="AZ1455">
        <f>IF('Main Data'!AR1455="Yes",1,0)</f>
        <v>0</v>
      </c>
      <c r="BA1455">
        <f>IF('Main Data'!AS1455="Yes",1,0)</f>
        <v>0</v>
      </c>
      <c r="BB1455">
        <f>IF('Main Data'!AG1455="Yes",1,0)</f>
        <v>0</v>
      </c>
      <c r="BC1455">
        <f>IF('Main Data'!AB1455="Yes",1,0)</f>
        <v>0</v>
      </c>
      <c r="BD1455">
        <f>IF('Main Data'!AA1455="Yes",1,0)</f>
        <v>0</v>
      </c>
      <c r="BE1455">
        <f>IF('Main Data'!AC1455="Yes",1,0)</f>
        <v>0</v>
      </c>
      <c r="BF1455">
        <f>IF('Main Data'!AF1455="Yes",1,0)</f>
        <v>0</v>
      </c>
      <c r="BG1455">
        <f>IF(OR('Main Data'!AI1455="Yes",'Main Data'!AL1455="Yes"),1,0)</f>
        <v>0</v>
      </c>
      <c r="BH1455">
        <f>IF('Main Data'!AJ1455="Yes",1,0)</f>
        <v>0</v>
      </c>
      <c r="BI1455">
        <f>IF('Main Data'!AK1455="Yes",1,0)</f>
        <v>0</v>
      </c>
      <c r="BJ1455">
        <f>IF('Main Data'!AM1455="Yes",1,0)</f>
        <v>1</v>
      </c>
      <c r="BK1455">
        <f>IF('Main Data'!AQ1455="Yes",1,0)</f>
        <v>0</v>
      </c>
      <c r="BL1455" s="21">
        <f t="shared" si="133"/>
        <v>1</v>
      </c>
      <c r="BM1455" s="21">
        <f t="shared" si="134"/>
        <v>0</v>
      </c>
      <c r="BN1455" s="21">
        <f t="shared" si="135"/>
        <v>0</v>
      </c>
      <c r="BO1455" s="21">
        <f t="shared" si="136"/>
        <v>0</v>
      </c>
      <c r="BP1455" s="21">
        <f t="shared" si="137"/>
        <v>0</v>
      </c>
    </row>
    <row r="1456" spans="1:68" x14ac:dyDescent="0.2">
      <c r="A1456">
        <v>1452</v>
      </c>
      <c r="B1456" s="33">
        <f>'Main Data'!C1456</f>
        <v>43415</v>
      </c>
      <c r="C1456">
        <f>'Main Data'!D1456</f>
        <v>560</v>
      </c>
      <c r="D1456" s="26">
        <f>'Main Data'!E1456</f>
        <v>100000</v>
      </c>
      <c r="E1456" s="26">
        <f>'Main Data'!F1456</f>
        <v>365000</v>
      </c>
      <c r="F1456" s="34">
        <f t="shared" si="132"/>
        <v>11.512925464970229</v>
      </c>
      <c r="G1456">
        <f>IF('Main Data'!H1456="AP",1,0)</f>
        <v>0</v>
      </c>
      <c r="H1456">
        <f>IF('Main Data'!H1456="Blancpain",1,0)</f>
        <v>0</v>
      </c>
      <c r="I1456">
        <f>IF('Main Data'!H1456="Breguet",1,0)</f>
        <v>0</v>
      </c>
      <c r="J1456">
        <f>IF('Main Data'!H1456="Breitling",1,0)</f>
        <v>0</v>
      </c>
      <c r="K1456">
        <f>IF('Main Data'!H1456="Cartier",1,0)</f>
        <v>0</v>
      </c>
      <c r="L1456">
        <f>IF('Main Data'!H1456="Gallet",1,0)</f>
        <v>0</v>
      </c>
      <c r="M1456">
        <f>IF('Main Data'!H1456="Girard Perregaux",1,0)</f>
        <v>0</v>
      </c>
      <c r="N1456">
        <f>IF('Main Data'!H1456="Gubelin",1,0)</f>
        <v>0</v>
      </c>
      <c r="O1456">
        <f>IF('Main Data'!H1456="Heuer",1,0)</f>
        <v>0</v>
      </c>
      <c r="P1456">
        <f>IF('Main Data'!H1456="IWC",1,0)</f>
        <v>0</v>
      </c>
      <c r="Q1456">
        <f>IF('Main Data'!H1456="JLC",1,0)</f>
        <v>0</v>
      </c>
      <c r="R1456">
        <f>IF('Main Data'!H1456="Longines",1,0)</f>
        <v>0</v>
      </c>
      <c r="S1456">
        <f>IF('Main Data'!H1456="Movado",1,0)</f>
        <v>0</v>
      </c>
      <c r="T1456">
        <f>IF('Main Data'!H1456="Omega",1,0)</f>
        <v>0</v>
      </c>
      <c r="U1456">
        <f>IF('Main Data'!H1456="Panerai",1,0)</f>
        <v>0</v>
      </c>
      <c r="V1456">
        <f>IF('Main Data'!H1456="Patek",1,0)</f>
        <v>1</v>
      </c>
      <c r="W1456">
        <f>IF('Main Data'!H1456="Rolex",1,0)</f>
        <v>0</v>
      </c>
      <c r="X1456">
        <f>IF('Main Data'!H1456="Tudor",1,0)</f>
        <v>0</v>
      </c>
      <c r="Y1456">
        <f>IF('Main Data'!H1456="Ulysse Nardin",1,0)</f>
        <v>0</v>
      </c>
      <c r="Z1456">
        <f>IF('Main Data'!H1456="Universal Geneve",1,0)</f>
        <v>0</v>
      </c>
      <c r="AA1456">
        <f>IF('Main Data'!H1456="Vacheron",1,0)</f>
        <v>0</v>
      </c>
      <c r="AB1456">
        <f>IF('Main Data'!H1456="Zenith",1,0)</f>
        <v>0</v>
      </c>
      <c r="AC1456">
        <f>IF('Main Data'!J1456="Stainless Steel",1,0)</f>
        <v>0</v>
      </c>
      <c r="AD1456">
        <f>IF('Main Data'!J1456="Two-tone",1,0)</f>
        <v>0</v>
      </c>
      <c r="AE1456">
        <f>IF(OR('Main Data'!J1456="YG 18K",'Main Data'!J1456="YG &lt;18K",'Main Data'!J1456="PG 18K",'Main Data'!J1456="PG &lt;18K",'Main Data'!J1456="WG 18K",'Main Data'!J1456="Mixes of 18K",'Main Data'!J1456="Mixes &lt;18K"),1,0)</f>
        <v>1</v>
      </c>
      <c r="AF1456">
        <f>IF('Main Data'!J1456="Platinum",1,0)</f>
        <v>0</v>
      </c>
      <c r="AG1456">
        <f>IF(OR('Main Data'!J1456="PVD",'Main Data'!J1456="Gold Plate",'Main Data'!J1456="Other"),1,0)</f>
        <v>0</v>
      </c>
      <c r="AH1456">
        <f>IF('Main Data'!N1456="Stainless Steel",1,0)</f>
        <v>0</v>
      </c>
      <c r="AI1456">
        <f>IF('Main Data'!N1456="Leather",1,0)</f>
        <v>1</v>
      </c>
      <c r="AJ1456">
        <f>IF('Main Data'!N1456="Two-tone",1,0)</f>
        <v>0</v>
      </c>
      <c r="AK1456">
        <f>IF(OR('Main Data'!N1456="YG 18K",'Main Data'!N1456="PG 18K",'Main Data'!N1456="WG 18K",'Main Data'!N1456="Mixes of 18K"),1,0)</f>
        <v>0</v>
      </c>
      <c r="AL1456">
        <f>IF(OR(,'Main Data'!N1456="PVD",'Main Data'!N1456="Gold plate"),1,0)</f>
        <v>0</v>
      </c>
      <c r="AM1456">
        <f>IF(OR('Main Data'!AV1456="Yes",'Main Data'!AW1456="Yes",'Main Data'!AU1456="Yes"),1,0)</f>
        <v>0</v>
      </c>
      <c r="AN1456">
        <f>IF(OR(ISTEXT('Main Data'!AX1456), ISTEXT('Main Data'!AY1456)),1,0)</f>
        <v>0</v>
      </c>
      <c r="AO1456">
        <f>IF('Main Data'!AZ1456="Yes",1,0)</f>
        <v>0</v>
      </c>
      <c r="AP1456">
        <f>IF('Main Data'!BA1456="Yes",1,0)</f>
        <v>0</v>
      </c>
      <c r="AQ1456">
        <f>IF('Main Data'!BD1456="Yes",1,0)</f>
        <v>0</v>
      </c>
      <c r="AR1456">
        <f>IF('Main Data'!BE1456="A",1,0)</f>
        <v>0</v>
      </c>
      <c r="AS1456">
        <f>IF('Main Data'!BE1456="AA",1,0)</f>
        <v>0</v>
      </c>
      <c r="AT1456">
        <f>IF('Main Data'!BE1456="AAA",1,0)</f>
        <v>0</v>
      </c>
      <c r="AU1456">
        <f>IF('Main Data'!BE1456="AAAA",1,0)</f>
        <v>1</v>
      </c>
      <c r="AV1456">
        <f>IF('Main Data'!P1456="Yes",1,0)</f>
        <v>0</v>
      </c>
      <c r="AW1456">
        <f>IF('Main Data'!AP1456="Yes",1,0)</f>
        <v>0</v>
      </c>
      <c r="AX1456">
        <f>IF(OR('Main Data'!V1456="Yes", 'Main Data'!W1456="Yes",'Main Data'!X1456="Yes"),1,0)</f>
        <v>0</v>
      </c>
      <c r="AY1456">
        <f>IF(OR('Main Data'!Y1456="Yes",'Main Data'!Z1456="Yes"),1,0)</f>
        <v>0</v>
      </c>
      <c r="AZ1456">
        <f>IF('Main Data'!AR1456="Yes",1,0)</f>
        <v>0</v>
      </c>
      <c r="BA1456">
        <f>IF('Main Data'!AS1456="Yes",1,0)</f>
        <v>0</v>
      </c>
      <c r="BB1456">
        <f>IF('Main Data'!AG1456="Yes",1,0)</f>
        <v>0</v>
      </c>
      <c r="BC1456">
        <f>IF('Main Data'!AB1456="Yes",1,0)</f>
        <v>0</v>
      </c>
      <c r="BD1456">
        <f>IF('Main Data'!AA1456="Yes",1,0)</f>
        <v>0</v>
      </c>
      <c r="BE1456">
        <f>IF('Main Data'!AC1456="Yes",1,0)</f>
        <v>0</v>
      </c>
      <c r="BF1456">
        <f>IF('Main Data'!AF1456="Yes",1,0)</f>
        <v>0</v>
      </c>
      <c r="BG1456">
        <f>IF(OR('Main Data'!AI1456="Yes",'Main Data'!AL1456="Yes"),1,0)</f>
        <v>1</v>
      </c>
      <c r="BH1456">
        <f>IF('Main Data'!AJ1456="Yes",1,0)</f>
        <v>0</v>
      </c>
      <c r="BI1456">
        <f>IF('Main Data'!AK1456="Yes",1,0)</f>
        <v>0</v>
      </c>
      <c r="BJ1456">
        <f>IF('Main Data'!AM1456="Yes",1,0)</f>
        <v>1</v>
      </c>
      <c r="BK1456">
        <f>IF('Main Data'!AQ1456="Yes",1,0)</f>
        <v>0</v>
      </c>
      <c r="BL1456" s="21">
        <f t="shared" si="133"/>
        <v>1</v>
      </c>
      <c r="BM1456" s="21">
        <f t="shared" si="134"/>
        <v>0</v>
      </c>
      <c r="BN1456" s="21">
        <f t="shared" si="135"/>
        <v>0</v>
      </c>
      <c r="BO1456" s="21">
        <f t="shared" si="136"/>
        <v>0</v>
      </c>
      <c r="BP1456" s="21">
        <f t="shared" si="137"/>
        <v>0</v>
      </c>
    </row>
    <row r="1457" spans="1:68" x14ac:dyDescent="0.2">
      <c r="A1457">
        <v>1453</v>
      </c>
      <c r="B1457" s="33">
        <f>'Main Data'!C1457</f>
        <v>43415</v>
      </c>
      <c r="C1457">
        <f>'Main Data'!D1457</f>
        <v>565</v>
      </c>
      <c r="D1457" s="26">
        <f>'Main Data'!E1457</f>
        <v>100000</v>
      </c>
      <c r="E1457" s="26">
        <f>'Main Data'!F1457</f>
        <v>191000</v>
      </c>
      <c r="F1457" s="34">
        <f t="shared" si="132"/>
        <v>11.512925464970229</v>
      </c>
      <c r="G1457">
        <f>IF('Main Data'!H1457="AP",1,0)</f>
        <v>0</v>
      </c>
      <c r="H1457">
        <f>IF('Main Data'!H1457="Blancpain",1,0)</f>
        <v>0</v>
      </c>
      <c r="I1457">
        <f>IF('Main Data'!H1457="Breguet",1,0)</f>
        <v>0</v>
      </c>
      <c r="J1457">
        <f>IF('Main Data'!H1457="Breitling",1,0)</f>
        <v>0</v>
      </c>
      <c r="K1457">
        <f>IF('Main Data'!H1457="Cartier",1,0)</f>
        <v>0</v>
      </c>
      <c r="L1457">
        <f>IF('Main Data'!H1457="Gallet",1,0)</f>
        <v>0</v>
      </c>
      <c r="M1457">
        <f>IF('Main Data'!H1457="Girard Perregaux",1,0)</f>
        <v>0</v>
      </c>
      <c r="N1457">
        <f>IF('Main Data'!H1457="Gubelin",1,0)</f>
        <v>0</v>
      </c>
      <c r="O1457">
        <f>IF('Main Data'!H1457="Heuer",1,0)</f>
        <v>0</v>
      </c>
      <c r="P1457">
        <f>IF('Main Data'!H1457="IWC",1,0)</f>
        <v>0</v>
      </c>
      <c r="Q1457">
        <f>IF('Main Data'!H1457="JLC",1,0)</f>
        <v>0</v>
      </c>
      <c r="R1457">
        <f>IF('Main Data'!H1457="Longines",1,0)</f>
        <v>0</v>
      </c>
      <c r="S1457">
        <f>IF('Main Data'!H1457="Movado",1,0)</f>
        <v>0</v>
      </c>
      <c r="T1457">
        <f>IF('Main Data'!H1457="Omega",1,0)</f>
        <v>0</v>
      </c>
      <c r="U1457">
        <f>IF('Main Data'!H1457="Panerai",1,0)</f>
        <v>0</v>
      </c>
      <c r="V1457">
        <f>IF('Main Data'!H1457="Patek",1,0)</f>
        <v>0</v>
      </c>
      <c r="W1457">
        <f>IF('Main Data'!H1457="Rolex",1,0)</f>
        <v>1</v>
      </c>
      <c r="X1457">
        <f>IF('Main Data'!H1457="Tudor",1,0)</f>
        <v>0</v>
      </c>
      <c r="Y1457">
        <f>IF('Main Data'!H1457="Ulysse Nardin",1,0)</f>
        <v>0</v>
      </c>
      <c r="Z1457">
        <f>IF('Main Data'!H1457="Universal Geneve",1,0)</f>
        <v>0</v>
      </c>
      <c r="AA1457">
        <f>IF('Main Data'!H1457="Vacheron",1,0)</f>
        <v>0</v>
      </c>
      <c r="AB1457">
        <f>IF('Main Data'!H1457="Zenith",1,0)</f>
        <v>0</v>
      </c>
      <c r="AC1457">
        <f>IF('Main Data'!J1457="Stainless Steel",1,0)</f>
        <v>1</v>
      </c>
      <c r="AD1457">
        <f>IF('Main Data'!J1457="Two-tone",1,0)</f>
        <v>0</v>
      </c>
      <c r="AE1457">
        <f>IF(OR('Main Data'!J1457="YG 18K",'Main Data'!J1457="YG &lt;18K",'Main Data'!J1457="PG 18K",'Main Data'!J1457="PG &lt;18K",'Main Data'!J1457="WG 18K",'Main Data'!J1457="Mixes of 18K",'Main Data'!J1457="Mixes &lt;18K"),1,0)</f>
        <v>0</v>
      </c>
      <c r="AF1457">
        <f>IF('Main Data'!J1457="Platinum",1,0)</f>
        <v>0</v>
      </c>
      <c r="AG1457">
        <f>IF(OR('Main Data'!J1457="PVD",'Main Data'!J1457="Gold Plate",'Main Data'!J1457="Other"),1,0)</f>
        <v>0</v>
      </c>
      <c r="AH1457">
        <f>IF('Main Data'!N1457="Stainless Steel",1,0)</f>
        <v>1</v>
      </c>
      <c r="AI1457">
        <f>IF('Main Data'!N1457="Leather",1,0)</f>
        <v>0</v>
      </c>
      <c r="AJ1457">
        <f>IF('Main Data'!N1457="Two-tone",1,0)</f>
        <v>0</v>
      </c>
      <c r="AK1457">
        <f>IF(OR('Main Data'!N1457="YG 18K",'Main Data'!N1457="PG 18K",'Main Data'!N1457="WG 18K",'Main Data'!N1457="Mixes of 18K"),1,0)</f>
        <v>0</v>
      </c>
      <c r="AL1457">
        <f>IF(OR(,'Main Data'!N1457="PVD",'Main Data'!N1457="Gold plate"),1,0)</f>
        <v>0</v>
      </c>
      <c r="AM1457">
        <f>IF(OR('Main Data'!AV1457="Yes",'Main Data'!AW1457="Yes",'Main Data'!AU1457="Yes"),1,0)</f>
        <v>0</v>
      </c>
      <c r="AN1457">
        <f>IF(OR(ISTEXT('Main Data'!AX1457), ISTEXT('Main Data'!AY1457)),1,0)</f>
        <v>0</v>
      </c>
      <c r="AO1457">
        <f>IF('Main Data'!AZ1457="Yes",1,0)</f>
        <v>0</v>
      </c>
      <c r="AP1457">
        <f>IF('Main Data'!BA1457="Yes",1,0)</f>
        <v>0</v>
      </c>
      <c r="AQ1457">
        <f>IF('Main Data'!BD1457="Yes",1,0)</f>
        <v>0</v>
      </c>
      <c r="AR1457">
        <f>IF('Main Data'!BE1457="A",1,0)</f>
        <v>0</v>
      </c>
      <c r="AS1457">
        <f>IF('Main Data'!BE1457="AA",1,0)</f>
        <v>0</v>
      </c>
      <c r="AT1457">
        <f>IF('Main Data'!BE1457="AAA",1,0)</f>
        <v>0</v>
      </c>
      <c r="AU1457">
        <f>IF('Main Data'!BE1457="AAAA",1,0)</f>
        <v>1</v>
      </c>
      <c r="AV1457">
        <f>IF('Main Data'!P1457="Yes",1,0)</f>
        <v>0</v>
      </c>
      <c r="AW1457">
        <f>IF('Main Data'!AP1457="Yes",1,0)</f>
        <v>0</v>
      </c>
      <c r="AX1457">
        <f>IF(OR('Main Data'!V1457="Yes", 'Main Data'!W1457="Yes",'Main Data'!X1457="Yes"),1,0)</f>
        <v>0</v>
      </c>
      <c r="AY1457">
        <f>IF(OR('Main Data'!Y1457="Yes",'Main Data'!Z1457="Yes"),1,0)</f>
        <v>0</v>
      </c>
      <c r="AZ1457">
        <f>IF('Main Data'!AR1457="Yes",1,0)</f>
        <v>0</v>
      </c>
      <c r="BA1457">
        <f>IF('Main Data'!AS1457="Yes",1,0)</f>
        <v>0</v>
      </c>
      <c r="BB1457">
        <f>IF('Main Data'!AG1457="Yes",1,0)</f>
        <v>0</v>
      </c>
      <c r="BC1457">
        <f>IF('Main Data'!AB1457="Yes",1,0)</f>
        <v>0</v>
      </c>
      <c r="BD1457">
        <f>IF('Main Data'!AA1457="Yes",1,0)</f>
        <v>0</v>
      </c>
      <c r="BE1457">
        <f>IF('Main Data'!AC1457="Yes",1,0)</f>
        <v>0</v>
      </c>
      <c r="BF1457">
        <f>IF('Main Data'!AF1457="Yes",1,0)</f>
        <v>0</v>
      </c>
      <c r="BG1457">
        <f>IF(OR('Main Data'!AI1457="Yes",'Main Data'!AL1457="Yes"),1,0)</f>
        <v>1</v>
      </c>
      <c r="BH1457">
        <f>IF('Main Data'!AJ1457="Yes",1,0)</f>
        <v>0</v>
      </c>
      <c r="BI1457">
        <f>IF('Main Data'!AK1457="Yes",1,0)</f>
        <v>0</v>
      </c>
      <c r="BJ1457">
        <f>IF('Main Data'!AM1457="Yes",1,0)</f>
        <v>0</v>
      </c>
      <c r="BK1457">
        <f>IF('Main Data'!AQ1457="Yes",1,0)</f>
        <v>0</v>
      </c>
      <c r="BL1457" s="21">
        <f t="shared" si="133"/>
        <v>1</v>
      </c>
      <c r="BM1457" s="21">
        <f t="shared" si="134"/>
        <v>0</v>
      </c>
      <c r="BN1457" s="21">
        <f t="shared" si="135"/>
        <v>0</v>
      </c>
      <c r="BO1457" s="21">
        <f t="shared" si="136"/>
        <v>0</v>
      </c>
      <c r="BP1457" s="21">
        <f t="shared" si="137"/>
        <v>0</v>
      </c>
    </row>
    <row r="1458" spans="1:68" x14ac:dyDescent="0.2">
      <c r="A1458">
        <v>1454</v>
      </c>
      <c r="B1458" s="33">
        <f>'Main Data'!C1458</f>
        <v>43415</v>
      </c>
      <c r="C1458">
        <f>'Main Data'!D1458</f>
        <v>566</v>
      </c>
      <c r="D1458" s="26">
        <f>'Main Data'!E1458</f>
        <v>9000</v>
      </c>
      <c r="E1458" s="26">
        <f>'Main Data'!F1458</f>
        <v>11250</v>
      </c>
      <c r="F1458" s="34">
        <f t="shared" si="132"/>
        <v>9.1049798563183568</v>
      </c>
      <c r="G1458">
        <f>IF('Main Data'!H1458="AP",1,0)</f>
        <v>0</v>
      </c>
      <c r="H1458">
        <f>IF('Main Data'!H1458="Blancpain",1,0)</f>
        <v>0</v>
      </c>
      <c r="I1458">
        <f>IF('Main Data'!H1458="Breguet",1,0)</f>
        <v>0</v>
      </c>
      <c r="J1458">
        <f>IF('Main Data'!H1458="Breitling",1,0)</f>
        <v>0</v>
      </c>
      <c r="K1458">
        <f>IF('Main Data'!H1458="Cartier",1,0)</f>
        <v>0</v>
      </c>
      <c r="L1458">
        <f>IF('Main Data'!H1458="Gallet",1,0)</f>
        <v>0</v>
      </c>
      <c r="M1458">
        <f>IF('Main Data'!H1458="Girard Perregaux",1,0)</f>
        <v>0</v>
      </c>
      <c r="N1458">
        <f>IF('Main Data'!H1458="Gubelin",1,0)</f>
        <v>0</v>
      </c>
      <c r="O1458">
        <f>IF('Main Data'!H1458="Heuer",1,0)</f>
        <v>0</v>
      </c>
      <c r="P1458">
        <f>IF('Main Data'!H1458="IWC",1,0)</f>
        <v>0</v>
      </c>
      <c r="Q1458">
        <f>IF('Main Data'!H1458="JLC",1,0)</f>
        <v>0</v>
      </c>
      <c r="R1458">
        <f>IF('Main Data'!H1458="Longines",1,0)</f>
        <v>0</v>
      </c>
      <c r="S1458">
        <f>IF('Main Data'!H1458="Movado",1,0)</f>
        <v>0</v>
      </c>
      <c r="T1458">
        <f>IF('Main Data'!H1458="Omega",1,0)</f>
        <v>0</v>
      </c>
      <c r="U1458">
        <f>IF('Main Data'!H1458="Panerai",1,0)</f>
        <v>0</v>
      </c>
      <c r="V1458">
        <f>IF('Main Data'!H1458="Patek",1,0)</f>
        <v>0</v>
      </c>
      <c r="W1458">
        <f>IF('Main Data'!H1458="Rolex",1,0)</f>
        <v>1</v>
      </c>
      <c r="X1458">
        <f>IF('Main Data'!H1458="Tudor",1,0)</f>
        <v>0</v>
      </c>
      <c r="Y1458">
        <f>IF('Main Data'!H1458="Ulysse Nardin",1,0)</f>
        <v>0</v>
      </c>
      <c r="Z1458">
        <f>IF('Main Data'!H1458="Universal Geneve",1,0)</f>
        <v>0</v>
      </c>
      <c r="AA1458">
        <f>IF('Main Data'!H1458="Vacheron",1,0)</f>
        <v>0</v>
      </c>
      <c r="AB1458">
        <f>IF('Main Data'!H1458="Zenith",1,0)</f>
        <v>0</v>
      </c>
      <c r="AC1458">
        <f>IF('Main Data'!J1458="Stainless Steel",1,0)</f>
        <v>0</v>
      </c>
      <c r="AD1458">
        <f>IF('Main Data'!J1458="Two-tone",1,0)</f>
        <v>0</v>
      </c>
      <c r="AE1458">
        <f>IF(OR('Main Data'!J1458="YG 18K",'Main Data'!J1458="YG &lt;18K",'Main Data'!J1458="PG 18K",'Main Data'!J1458="PG &lt;18K",'Main Data'!J1458="WG 18K",'Main Data'!J1458="Mixes of 18K",'Main Data'!J1458="Mixes &lt;18K"),1,0)</f>
        <v>1</v>
      </c>
      <c r="AF1458">
        <f>IF('Main Data'!J1458="Platinum",1,0)</f>
        <v>0</v>
      </c>
      <c r="AG1458">
        <f>IF(OR('Main Data'!J1458="PVD",'Main Data'!J1458="Gold Plate",'Main Data'!J1458="Other"),1,0)</f>
        <v>0</v>
      </c>
      <c r="AH1458">
        <f>IF('Main Data'!N1458="Stainless Steel",1,0)</f>
        <v>0</v>
      </c>
      <c r="AI1458">
        <f>IF('Main Data'!N1458="Leather",1,0)</f>
        <v>1</v>
      </c>
      <c r="AJ1458">
        <f>IF('Main Data'!N1458="Two-tone",1,0)</f>
        <v>0</v>
      </c>
      <c r="AK1458">
        <f>IF(OR('Main Data'!N1458="YG 18K",'Main Data'!N1458="PG 18K",'Main Data'!N1458="WG 18K",'Main Data'!N1458="Mixes of 18K"),1,0)</f>
        <v>0</v>
      </c>
      <c r="AL1458">
        <f>IF(OR(,'Main Data'!N1458="PVD",'Main Data'!N1458="Gold plate"),1,0)</f>
        <v>0</v>
      </c>
      <c r="AM1458">
        <f>IF(OR('Main Data'!AV1458="Yes",'Main Data'!AW1458="Yes",'Main Data'!AU1458="Yes"),1,0)</f>
        <v>0</v>
      </c>
      <c r="AN1458">
        <f>IF(OR(ISTEXT('Main Data'!AX1458), ISTEXT('Main Data'!AY1458)),1,0)</f>
        <v>0</v>
      </c>
      <c r="AO1458">
        <f>IF('Main Data'!AZ1458="Yes",1,0)</f>
        <v>0</v>
      </c>
      <c r="AP1458">
        <f>IF('Main Data'!BA1458="Yes",1,0)</f>
        <v>0</v>
      </c>
      <c r="AQ1458">
        <f>IF('Main Data'!BD1458="Yes",1,0)</f>
        <v>0</v>
      </c>
      <c r="AR1458">
        <f>IF('Main Data'!BE1458="A",1,0)</f>
        <v>0</v>
      </c>
      <c r="AS1458">
        <f>IF('Main Data'!BE1458="AA",1,0)</f>
        <v>1</v>
      </c>
      <c r="AT1458">
        <f>IF('Main Data'!BE1458="AAA",1,0)</f>
        <v>0</v>
      </c>
      <c r="AU1458">
        <f>IF('Main Data'!BE1458="AAAA",1,0)</f>
        <v>0</v>
      </c>
      <c r="AV1458">
        <f>IF('Main Data'!P1458="Yes",1,0)</f>
        <v>1</v>
      </c>
      <c r="AW1458">
        <f>IF('Main Data'!AP1458="Yes",1,0)</f>
        <v>0</v>
      </c>
      <c r="AX1458">
        <f>IF(OR('Main Data'!V1458="Yes", 'Main Data'!W1458="Yes",'Main Data'!X1458="Yes"),1,0)</f>
        <v>0</v>
      </c>
      <c r="AY1458">
        <f>IF(OR('Main Data'!Y1458="Yes",'Main Data'!Z1458="Yes"),1,0)</f>
        <v>0</v>
      </c>
      <c r="AZ1458">
        <f>IF('Main Data'!AR1458="Yes",1,0)</f>
        <v>0</v>
      </c>
      <c r="BA1458">
        <f>IF('Main Data'!AS1458="Yes",1,0)</f>
        <v>0</v>
      </c>
      <c r="BB1458">
        <f>IF('Main Data'!AG1458="Yes",1,0)</f>
        <v>0</v>
      </c>
      <c r="BC1458">
        <f>IF('Main Data'!AB1458="Yes",1,0)</f>
        <v>0</v>
      </c>
      <c r="BD1458">
        <f>IF('Main Data'!AA1458="Yes",1,0)</f>
        <v>0</v>
      </c>
      <c r="BE1458">
        <f>IF('Main Data'!AC1458="Yes",1,0)</f>
        <v>0</v>
      </c>
      <c r="BF1458">
        <f>IF('Main Data'!AF1458="Yes",1,0)</f>
        <v>0</v>
      </c>
      <c r="BG1458">
        <f>IF(OR('Main Data'!AI1458="Yes",'Main Data'!AL1458="Yes"),1,0)</f>
        <v>0</v>
      </c>
      <c r="BH1458">
        <f>IF('Main Data'!AJ1458="Yes",1,0)</f>
        <v>0</v>
      </c>
      <c r="BI1458">
        <f>IF('Main Data'!AK1458="Yes",1,0)</f>
        <v>0</v>
      </c>
      <c r="BJ1458">
        <f>IF('Main Data'!AM1458="Yes",1,0)</f>
        <v>0</v>
      </c>
      <c r="BK1458">
        <f>IF('Main Data'!AQ1458="Yes",1,0)</f>
        <v>0</v>
      </c>
      <c r="BL1458" s="21">
        <f t="shared" si="133"/>
        <v>1</v>
      </c>
      <c r="BM1458" s="21">
        <f t="shared" si="134"/>
        <v>0</v>
      </c>
      <c r="BN1458" s="21">
        <f t="shared" si="135"/>
        <v>0</v>
      </c>
      <c r="BO1458" s="21">
        <f t="shared" si="136"/>
        <v>0</v>
      </c>
      <c r="BP1458" s="21">
        <f t="shared" si="137"/>
        <v>0</v>
      </c>
    </row>
    <row r="1459" spans="1:68" x14ac:dyDescent="0.2">
      <c r="A1459">
        <v>1455</v>
      </c>
      <c r="B1459" s="33">
        <f>'Main Data'!C1459</f>
        <v>43415</v>
      </c>
      <c r="C1459">
        <f>'Main Data'!D1459</f>
        <v>567</v>
      </c>
      <c r="D1459" s="26">
        <f>'Main Data'!E1459</f>
        <v>5000</v>
      </c>
      <c r="E1459" s="26">
        <f>'Main Data'!F1459</f>
        <v>6250</v>
      </c>
      <c r="F1459" s="34">
        <f t="shared" si="132"/>
        <v>8.5171931914162382</v>
      </c>
      <c r="G1459">
        <f>IF('Main Data'!H1459="AP",1,0)</f>
        <v>0</v>
      </c>
      <c r="H1459">
        <f>IF('Main Data'!H1459="Blancpain",1,0)</f>
        <v>0</v>
      </c>
      <c r="I1459">
        <f>IF('Main Data'!H1459="Breguet",1,0)</f>
        <v>0</v>
      </c>
      <c r="J1459">
        <f>IF('Main Data'!H1459="Breitling",1,0)</f>
        <v>0</v>
      </c>
      <c r="K1459">
        <f>IF('Main Data'!H1459="Cartier",1,0)</f>
        <v>0</v>
      </c>
      <c r="L1459">
        <f>IF('Main Data'!H1459="Gallet",1,0)</f>
        <v>0</v>
      </c>
      <c r="M1459">
        <f>IF('Main Data'!H1459="Girard Perregaux",1,0)</f>
        <v>0</v>
      </c>
      <c r="N1459">
        <f>IF('Main Data'!H1459="Gubelin",1,0)</f>
        <v>0</v>
      </c>
      <c r="O1459">
        <f>IF('Main Data'!H1459="Heuer",1,0)</f>
        <v>0</v>
      </c>
      <c r="P1459">
        <f>IF('Main Data'!H1459="IWC",1,0)</f>
        <v>0</v>
      </c>
      <c r="Q1459">
        <f>IF('Main Data'!H1459="JLC",1,0)</f>
        <v>0</v>
      </c>
      <c r="R1459">
        <f>IF('Main Data'!H1459="Longines",1,0)</f>
        <v>0</v>
      </c>
      <c r="S1459">
        <f>IF('Main Data'!H1459="Movado",1,0)</f>
        <v>0</v>
      </c>
      <c r="T1459">
        <f>IF('Main Data'!H1459="Omega",1,0)</f>
        <v>0</v>
      </c>
      <c r="U1459">
        <f>IF('Main Data'!H1459="Panerai",1,0)</f>
        <v>0</v>
      </c>
      <c r="V1459">
        <f>IF('Main Data'!H1459="Patek",1,0)</f>
        <v>0</v>
      </c>
      <c r="W1459">
        <f>IF('Main Data'!H1459="Rolex",1,0)</f>
        <v>1</v>
      </c>
      <c r="X1459">
        <f>IF('Main Data'!H1459="Tudor",1,0)</f>
        <v>0</v>
      </c>
      <c r="Y1459">
        <f>IF('Main Data'!H1459="Ulysse Nardin",1,0)</f>
        <v>0</v>
      </c>
      <c r="Z1459">
        <f>IF('Main Data'!H1459="Universal Geneve",1,0)</f>
        <v>0</v>
      </c>
      <c r="AA1459">
        <f>IF('Main Data'!H1459="Vacheron",1,0)</f>
        <v>0</v>
      </c>
      <c r="AB1459">
        <f>IF('Main Data'!H1459="Zenith",1,0)</f>
        <v>0</v>
      </c>
      <c r="AC1459">
        <f>IF('Main Data'!J1459="Stainless Steel",1,0)</f>
        <v>0</v>
      </c>
      <c r="AD1459">
        <f>IF('Main Data'!J1459="Two-tone",1,0)</f>
        <v>0</v>
      </c>
      <c r="AE1459">
        <f>IF(OR('Main Data'!J1459="YG 18K",'Main Data'!J1459="YG &lt;18K",'Main Data'!J1459="PG 18K",'Main Data'!J1459="PG &lt;18K",'Main Data'!J1459="WG 18K",'Main Data'!J1459="Mixes of 18K",'Main Data'!J1459="Mixes &lt;18K"),1,0)</f>
        <v>1</v>
      </c>
      <c r="AF1459">
        <f>IF('Main Data'!J1459="Platinum",1,0)</f>
        <v>0</v>
      </c>
      <c r="AG1459">
        <f>IF(OR('Main Data'!J1459="PVD",'Main Data'!J1459="Gold Plate",'Main Data'!J1459="Other"),1,0)</f>
        <v>0</v>
      </c>
      <c r="AH1459">
        <f>IF('Main Data'!N1459="Stainless Steel",1,0)</f>
        <v>0</v>
      </c>
      <c r="AI1459">
        <f>IF('Main Data'!N1459="Leather",1,0)</f>
        <v>1</v>
      </c>
      <c r="AJ1459">
        <f>IF('Main Data'!N1459="Two-tone",1,0)</f>
        <v>0</v>
      </c>
      <c r="AK1459">
        <f>IF(OR('Main Data'!N1459="YG 18K",'Main Data'!N1459="PG 18K",'Main Data'!N1459="WG 18K",'Main Data'!N1459="Mixes of 18K"),1,0)</f>
        <v>0</v>
      </c>
      <c r="AL1459">
        <f>IF(OR(,'Main Data'!N1459="PVD",'Main Data'!N1459="Gold plate"),1,0)</f>
        <v>0</v>
      </c>
      <c r="AM1459">
        <f>IF(OR('Main Data'!AV1459="Yes",'Main Data'!AW1459="Yes",'Main Data'!AU1459="Yes"),1,0)</f>
        <v>0</v>
      </c>
      <c r="AN1459">
        <f>IF(OR(ISTEXT('Main Data'!AX1459), ISTEXT('Main Data'!AY1459)),1,0)</f>
        <v>0</v>
      </c>
      <c r="AO1459">
        <f>IF('Main Data'!AZ1459="Yes",1,0)</f>
        <v>0</v>
      </c>
      <c r="AP1459">
        <f>IF('Main Data'!BA1459="Yes",1,0)</f>
        <v>0</v>
      </c>
      <c r="AQ1459">
        <f>IF('Main Data'!BD1459="Yes",1,0)</f>
        <v>0</v>
      </c>
      <c r="AR1459">
        <f>IF('Main Data'!BE1459="A",1,0)</f>
        <v>1</v>
      </c>
      <c r="AS1459">
        <f>IF('Main Data'!BE1459="AA",1,0)</f>
        <v>0</v>
      </c>
      <c r="AT1459">
        <f>IF('Main Data'!BE1459="AAA",1,0)</f>
        <v>0</v>
      </c>
      <c r="AU1459">
        <f>IF('Main Data'!BE1459="AAAA",1,0)</f>
        <v>0</v>
      </c>
      <c r="AV1459">
        <f>IF('Main Data'!P1459="Yes",1,0)</f>
        <v>0</v>
      </c>
      <c r="AW1459">
        <f>IF('Main Data'!AP1459="Yes",1,0)</f>
        <v>0</v>
      </c>
      <c r="AX1459">
        <f>IF(OR('Main Data'!V1459="Yes", 'Main Data'!W1459="Yes",'Main Data'!X1459="Yes"),1,0)</f>
        <v>0</v>
      </c>
      <c r="AY1459">
        <f>IF(OR('Main Data'!Y1459="Yes",'Main Data'!Z1459="Yes"),1,0)</f>
        <v>0</v>
      </c>
      <c r="AZ1459">
        <f>IF('Main Data'!AR1459="Yes",1,0)</f>
        <v>0</v>
      </c>
      <c r="BA1459">
        <f>IF('Main Data'!AS1459="Yes",1,0)</f>
        <v>0</v>
      </c>
      <c r="BB1459">
        <f>IF('Main Data'!AG1459="Yes",1,0)</f>
        <v>0</v>
      </c>
      <c r="BC1459">
        <f>IF('Main Data'!AB1459="Yes",1,0)</f>
        <v>0</v>
      </c>
      <c r="BD1459">
        <f>IF('Main Data'!AA1459="Yes",1,0)</f>
        <v>0</v>
      </c>
      <c r="BE1459">
        <f>IF('Main Data'!AC1459="Yes",1,0)</f>
        <v>0</v>
      </c>
      <c r="BF1459">
        <f>IF('Main Data'!AF1459="Yes",1,0)</f>
        <v>0</v>
      </c>
      <c r="BG1459">
        <f>IF(OR('Main Data'!AI1459="Yes",'Main Data'!AL1459="Yes"),1,0)</f>
        <v>1</v>
      </c>
      <c r="BH1459">
        <f>IF('Main Data'!AJ1459="Yes",1,0)</f>
        <v>0</v>
      </c>
      <c r="BI1459">
        <f>IF('Main Data'!AK1459="Yes",1,0)</f>
        <v>0</v>
      </c>
      <c r="BJ1459">
        <f>IF('Main Data'!AM1459="Yes",1,0)</f>
        <v>0</v>
      </c>
      <c r="BK1459">
        <f>IF('Main Data'!AQ1459="Yes",1,0)</f>
        <v>0</v>
      </c>
      <c r="BL1459" s="21">
        <f t="shared" si="133"/>
        <v>1</v>
      </c>
      <c r="BM1459" s="21">
        <f t="shared" si="134"/>
        <v>0</v>
      </c>
      <c r="BN1459" s="21">
        <f t="shared" si="135"/>
        <v>0</v>
      </c>
      <c r="BO1459" s="21">
        <f t="shared" si="136"/>
        <v>0</v>
      </c>
      <c r="BP1459" s="21">
        <f t="shared" si="137"/>
        <v>0</v>
      </c>
    </row>
    <row r="1460" spans="1:68" x14ac:dyDescent="0.2">
      <c r="A1460">
        <v>1456</v>
      </c>
      <c r="B1460" s="33">
        <f>'Main Data'!C1460</f>
        <v>43415</v>
      </c>
      <c r="C1460">
        <f>'Main Data'!D1460</f>
        <v>568</v>
      </c>
      <c r="D1460" s="26">
        <f>'Main Data'!E1460</f>
        <v>17000</v>
      </c>
      <c r="E1460" s="26">
        <f>'Main Data'!F1460</f>
        <v>21250</v>
      </c>
      <c r="F1460" s="34">
        <f t="shared" si="132"/>
        <v>9.7409686230383539</v>
      </c>
      <c r="G1460">
        <f>IF('Main Data'!H1460="AP",1,0)</f>
        <v>0</v>
      </c>
      <c r="H1460">
        <f>IF('Main Data'!H1460="Blancpain",1,0)</f>
        <v>0</v>
      </c>
      <c r="I1460">
        <f>IF('Main Data'!H1460="Breguet",1,0)</f>
        <v>0</v>
      </c>
      <c r="J1460">
        <f>IF('Main Data'!H1460="Breitling",1,0)</f>
        <v>0</v>
      </c>
      <c r="K1460">
        <f>IF('Main Data'!H1460="Cartier",1,0)</f>
        <v>0</v>
      </c>
      <c r="L1460">
        <f>IF('Main Data'!H1460="Gallet",1,0)</f>
        <v>0</v>
      </c>
      <c r="M1460">
        <f>IF('Main Data'!H1460="Girard Perregaux",1,0)</f>
        <v>0</v>
      </c>
      <c r="N1460">
        <f>IF('Main Data'!H1460="Gubelin",1,0)</f>
        <v>0</v>
      </c>
      <c r="O1460">
        <f>IF('Main Data'!H1460="Heuer",1,0)</f>
        <v>0</v>
      </c>
      <c r="P1460">
        <f>IF('Main Data'!H1460="IWC",1,0)</f>
        <v>0</v>
      </c>
      <c r="Q1460">
        <f>IF('Main Data'!H1460="JLC",1,0)</f>
        <v>0</v>
      </c>
      <c r="R1460">
        <f>IF('Main Data'!H1460="Longines",1,0)</f>
        <v>0</v>
      </c>
      <c r="S1460">
        <f>IF('Main Data'!H1460="Movado",1,0)</f>
        <v>0</v>
      </c>
      <c r="T1460">
        <f>IF('Main Data'!H1460="Omega",1,0)</f>
        <v>0</v>
      </c>
      <c r="U1460">
        <f>IF('Main Data'!H1460="Panerai",1,0)</f>
        <v>0</v>
      </c>
      <c r="V1460">
        <f>IF('Main Data'!H1460="Patek",1,0)</f>
        <v>0</v>
      </c>
      <c r="W1460">
        <f>IF('Main Data'!H1460="Rolex",1,0)</f>
        <v>1</v>
      </c>
      <c r="X1460">
        <f>IF('Main Data'!H1460="Tudor",1,0)</f>
        <v>0</v>
      </c>
      <c r="Y1460">
        <f>IF('Main Data'!H1460="Ulysse Nardin",1,0)</f>
        <v>0</v>
      </c>
      <c r="Z1460">
        <f>IF('Main Data'!H1460="Universal Geneve",1,0)</f>
        <v>0</v>
      </c>
      <c r="AA1460">
        <f>IF('Main Data'!H1460="Vacheron",1,0)</f>
        <v>0</v>
      </c>
      <c r="AB1460">
        <f>IF('Main Data'!H1460="Zenith",1,0)</f>
        <v>0</v>
      </c>
      <c r="AC1460">
        <f>IF('Main Data'!J1460="Stainless Steel",1,0)</f>
        <v>1</v>
      </c>
      <c r="AD1460">
        <f>IF('Main Data'!J1460="Two-tone",1,0)</f>
        <v>0</v>
      </c>
      <c r="AE1460">
        <f>IF(OR('Main Data'!J1460="YG 18K",'Main Data'!J1460="YG &lt;18K",'Main Data'!J1460="PG 18K",'Main Data'!J1460="PG &lt;18K",'Main Data'!J1460="WG 18K",'Main Data'!J1460="Mixes of 18K",'Main Data'!J1460="Mixes &lt;18K"),1,0)</f>
        <v>0</v>
      </c>
      <c r="AF1460">
        <f>IF('Main Data'!J1460="Platinum",1,0)</f>
        <v>0</v>
      </c>
      <c r="AG1460">
        <f>IF(OR('Main Data'!J1460="PVD",'Main Data'!J1460="Gold Plate",'Main Data'!J1460="Other"),1,0)</f>
        <v>0</v>
      </c>
      <c r="AH1460">
        <f>IF('Main Data'!N1460="Stainless Steel",1,0)</f>
        <v>1</v>
      </c>
      <c r="AI1460">
        <f>IF('Main Data'!N1460="Leather",1,0)</f>
        <v>0</v>
      </c>
      <c r="AJ1460">
        <f>IF('Main Data'!N1460="Two-tone",1,0)</f>
        <v>0</v>
      </c>
      <c r="AK1460">
        <f>IF(OR('Main Data'!N1460="YG 18K",'Main Data'!N1460="PG 18K",'Main Data'!N1460="WG 18K",'Main Data'!N1460="Mixes of 18K"),1,0)</f>
        <v>0</v>
      </c>
      <c r="AL1460">
        <f>IF(OR(,'Main Data'!N1460="PVD",'Main Data'!N1460="Gold plate"),1,0)</f>
        <v>0</v>
      </c>
      <c r="AM1460">
        <f>IF(OR('Main Data'!AV1460="Yes",'Main Data'!AW1460="Yes",'Main Data'!AU1460="Yes"),1,0)</f>
        <v>0</v>
      </c>
      <c r="AN1460">
        <f>IF(OR(ISTEXT('Main Data'!AX1460), ISTEXT('Main Data'!AY1460)),1,0)</f>
        <v>0</v>
      </c>
      <c r="AO1460">
        <f>IF('Main Data'!AZ1460="Yes",1,0)</f>
        <v>0</v>
      </c>
      <c r="AP1460">
        <f>IF('Main Data'!BA1460="Yes",1,0)</f>
        <v>0</v>
      </c>
      <c r="AQ1460">
        <f>IF('Main Data'!BD1460="Yes",1,0)</f>
        <v>0</v>
      </c>
      <c r="AR1460">
        <f>IF('Main Data'!BE1460="A",1,0)</f>
        <v>0</v>
      </c>
      <c r="AS1460">
        <f>IF('Main Data'!BE1460="AA",1,0)</f>
        <v>0</v>
      </c>
      <c r="AT1460">
        <f>IF('Main Data'!BE1460="AAA",1,0)</f>
        <v>1</v>
      </c>
      <c r="AU1460">
        <f>IF('Main Data'!BE1460="AAAA",1,0)</f>
        <v>0</v>
      </c>
      <c r="AV1460">
        <f>IF('Main Data'!P1460="Yes",1,0)</f>
        <v>1</v>
      </c>
      <c r="AW1460">
        <f>IF('Main Data'!AP1460="Yes",1,0)</f>
        <v>0</v>
      </c>
      <c r="AX1460">
        <f>IF(OR('Main Data'!V1460="Yes", 'Main Data'!W1460="Yes",'Main Data'!X1460="Yes"),1,0)</f>
        <v>0</v>
      </c>
      <c r="AY1460">
        <f>IF(OR('Main Data'!Y1460="Yes",'Main Data'!Z1460="Yes"),1,0)</f>
        <v>0</v>
      </c>
      <c r="AZ1460">
        <f>IF('Main Data'!AR1460="Yes",1,0)</f>
        <v>0</v>
      </c>
      <c r="BA1460">
        <f>IF('Main Data'!AS1460="Yes",1,0)</f>
        <v>0</v>
      </c>
      <c r="BB1460">
        <f>IF('Main Data'!AG1460="Yes",1,0)</f>
        <v>0</v>
      </c>
      <c r="BC1460">
        <f>IF('Main Data'!AB1460="Yes",1,0)</f>
        <v>1</v>
      </c>
      <c r="BD1460">
        <f>IF('Main Data'!AA1460="Yes",1,0)</f>
        <v>0</v>
      </c>
      <c r="BE1460">
        <f>IF('Main Data'!AC1460="Yes",1,0)</f>
        <v>0</v>
      </c>
      <c r="BF1460">
        <f>IF('Main Data'!AF1460="Yes",1,0)</f>
        <v>0</v>
      </c>
      <c r="BG1460">
        <f>IF(OR('Main Data'!AI1460="Yes",'Main Data'!AL1460="Yes"),1,0)</f>
        <v>0</v>
      </c>
      <c r="BH1460">
        <f>IF('Main Data'!AJ1460="Yes",1,0)</f>
        <v>0</v>
      </c>
      <c r="BI1460">
        <f>IF('Main Data'!AK1460="Yes",1,0)</f>
        <v>0</v>
      </c>
      <c r="BJ1460">
        <f>IF('Main Data'!AM1460="Yes",1,0)</f>
        <v>0</v>
      </c>
      <c r="BK1460">
        <f>IF('Main Data'!AQ1460="Yes",1,0)</f>
        <v>0</v>
      </c>
      <c r="BL1460" s="21">
        <f t="shared" si="133"/>
        <v>1</v>
      </c>
      <c r="BM1460" s="21">
        <f t="shared" si="134"/>
        <v>0</v>
      </c>
      <c r="BN1460" s="21">
        <f t="shared" si="135"/>
        <v>0</v>
      </c>
      <c r="BO1460" s="21">
        <f t="shared" si="136"/>
        <v>0</v>
      </c>
      <c r="BP1460" s="21">
        <f t="shared" si="137"/>
        <v>0</v>
      </c>
    </row>
    <row r="1461" spans="1:68" x14ac:dyDescent="0.2">
      <c r="A1461">
        <v>1457</v>
      </c>
      <c r="B1461" s="33">
        <f>'Main Data'!C1461</f>
        <v>43415</v>
      </c>
      <c r="C1461">
        <f>'Main Data'!D1461</f>
        <v>569</v>
      </c>
      <c r="D1461" s="26">
        <f>'Main Data'!E1461</f>
        <v>100000</v>
      </c>
      <c r="E1461" s="26">
        <f>'Main Data'!F1461</f>
        <v>365000</v>
      </c>
      <c r="F1461" s="34">
        <f t="shared" si="132"/>
        <v>11.512925464970229</v>
      </c>
      <c r="G1461">
        <f>IF('Main Data'!H1461="AP",1,0)</f>
        <v>0</v>
      </c>
      <c r="H1461">
        <f>IF('Main Data'!H1461="Blancpain",1,0)</f>
        <v>0</v>
      </c>
      <c r="I1461">
        <f>IF('Main Data'!H1461="Breguet",1,0)</f>
        <v>0</v>
      </c>
      <c r="J1461">
        <f>IF('Main Data'!H1461="Breitling",1,0)</f>
        <v>0</v>
      </c>
      <c r="K1461">
        <f>IF('Main Data'!H1461="Cartier",1,0)</f>
        <v>0</v>
      </c>
      <c r="L1461">
        <f>IF('Main Data'!H1461="Gallet",1,0)</f>
        <v>0</v>
      </c>
      <c r="M1461">
        <f>IF('Main Data'!H1461="Girard Perregaux",1,0)</f>
        <v>0</v>
      </c>
      <c r="N1461">
        <f>IF('Main Data'!H1461="Gubelin",1,0)</f>
        <v>0</v>
      </c>
      <c r="O1461">
        <f>IF('Main Data'!H1461="Heuer",1,0)</f>
        <v>0</v>
      </c>
      <c r="P1461">
        <f>IF('Main Data'!H1461="IWC",1,0)</f>
        <v>0</v>
      </c>
      <c r="Q1461">
        <f>IF('Main Data'!H1461="JLC",1,0)</f>
        <v>0</v>
      </c>
      <c r="R1461">
        <f>IF('Main Data'!H1461="Longines",1,0)</f>
        <v>0</v>
      </c>
      <c r="S1461">
        <f>IF('Main Data'!H1461="Movado",1,0)</f>
        <v>0</v>
      </c>
      <c r="T1461">
        <f>IF('Main Data'!H1461="Omega",1,0)</f>
        <v>0</v>
      </c>
      <c r="U1461">
        <f>IF('Main Data'!H1461="Panerai",1,0)</f>
        <v>0</v>
      </c>
      <c r="V1461">
        <f>IF('Main Data'!H1461="Patek",1,0)</f>
        <v>0</v>
      </c>
      <c r="W1461">
        <f>IF('Main Data'!H1461="Rolex",1,0)</f>
        <v>1</v>
      </c>
      <c r="X1461">
        <f>IF('Main Data'!H1461="Tudor",1,0)</f>
        <v>0</v>
      </c>
      <c r="Y1461">
        <f>IF('Main Data'!H1461="Ulysse Nardin",1,0)</f>
        <v>0</v>
      </c>
      <c r="Z1461">
        <f>IF('Main Data'!H1461="Universal Geneve",1,0)</f>
        <v>0</v>
      </c>
      <c r="AA1461">
        <f>IF('Main Data'!H1461="Vacheron",1,0)</f>
        <v>0</v>
      </c>
      <c r="AB1461">
        <f>IF('Main Data'!H1461="Zenith",1,0)</f>
        <v>0</v>
      </c>
      <c r="AC1461">
        <f>IF('Main Data'!J1461="Stainless Steel",1,0)</f>
        <v>1</v>
      </c>
      <c r="AD1461">
        <f>IF('Main Data'!J1461="Two-tone",1,0)</f>
        <v>0</v>
      </c>
      <c r="AE1461">
        <f>IF(OR('Main Data'!J1461="YG 18K",'Main Data'!J1461="YG &lt;18K",'Main Data'!J1461="PG 18K",'Main Data'!J1461="PG &lt;18K",'Main Data'!J1461="WG 18K",'Main Data'!J1461="Mixes of 18K",'Main Data'!J1461="Mixes &lt;18K"),1,0)</f>
        <v>0</v>
      </c>
      <c r="AF1461">
        <f>IF('Main Data'!J1461="Platinum",1,0)</f>
        <v>0</v>
      </c>
      <c r="AG1461">
        <f>IF(OR('Main Data'!J1461="PVD",'Main Data'!J1461="Gold Plate",'Main Data'!J1461="Other"),1,0)</f>
        <v>0</v>
      </c>
      <c r="AH1461">
        <f>IF('Main Data'!N1461="Stainless Steel",1,0)</f>
        <v>0</v>
      </c>
      <c r="AI1461">
        <f>IF('Main Data'!N1461="Leather",1,0)</f>
        <v>1</v>
      </c>
      <c r="AJ1461">
        <f>IF('Main Data'!N1461="Two-tone",1,0)</f>
        <v>0</v>
      </c>
      <c r="AK1461">
        <f>IF(OR('Main Data'!N1461="YG 18K",'Main Data'!N1461="PG 18K",'Main Data'!N1461="WG 18K",'Main Data'!N1461="Mixes of 18K"),1,0)</f>
        <v>0</v>
      </c>
      <c r="AL1461">
        <f>IF(OR(,'Main Data'!N1461="PVD",'Main Data'!N1461="Gold plate"),1,0)</f>
        <v>0</v>
      </c>
      <c r="AM1461">
        <f>IF(OR('Main Data'!AV1461="Yes",'Main Data'!AW1461="Yes",'Main Data'!AU1461="Yes"),1,0)</f>
        <v>0</v>
      </c>
      <c r="AN1461">
        <f>IF(OR(ISTEXT('Main Data'!AX1461), ISTEXT('Main Data'!AY1461)),1,0)</f>
        <v>0</v>
      </c>
      <c r="AO1461">
        <f>IF('Main Data'!AZ1461="Yes",1,0)</f>
        <v>1</v>
      </c>
      <c r="AP1461">
        <f>IF('Main Data'!BA1461="Yes",1,0)</f>
        <v>0</v>
      </c>
      <c r="AQ1461">
        <f>IF('Main Data'!BD1461="Yes",1,0)</f>
        <v>0</v>
      </c>
      <c r="AR1461">
        <f>IF('Main Data'!BE1461="A",1,0)</f>
        <v>0</v>
      </c>
      <c r="AS1461">
        <f>IF('Main Data'!BE1461="AA",1,0)</f>
        <v>0</v>
      </c>
      <c r="AT1461">
        <f>IF('Main Data'!BE1461="AAA",1,0)</f>
        <v>1</v>
      </c>
      <c r="AU1461">
        <f>IF('Main Data'!BE1461="AAAA",1,0)</f>
        <v>0</v>
      </c>
      <c r="AV1461">
        <f>IF('Main Data'!P1461="Yes",1,0)</f>
        <v>1</v>
      </c>
      <c r="AW1461">
        <f>IF('Main Data'!AP1461="Yes",1,0)</f>
        <v>0</v>
      </c>
      <c r="AX1461">
        <f>IF(OR('Main Data'!V1461="Yes", 'Main Data'!W1461="Yes",'Main Data'!X1461="Yes"),1,0)</f>
        <v>0</v>
      </c>
      <c r="AY1461">
        <f>IF(OR('Main Data'!Y1461="Yes",'Main Data'!Z1461="Yes"),1,0)</f>
        <v>0</v>
      </c>
      <c r="AZ1461">
        <f>IF('Main Data'!AR1461="Yes",1,0)</f>
        <v>0</v>
      </c>
      <c r="BA1461">
        <f>IF('Main Data'!AS1461="Yes",1,0)</f>
        <v>0</v>
      </c>
      <c r="BB1461">
        <f>IF('Main Data'!AG1461="Yes",1,0)</f>
        <v>0</v>
      </c>
      <c r="BC1461">
        <f>IF('Main Data'!AB1461="Yes",1,0)</f>
        <v>0</v>
      </c>
      <c r="BD1461">
        <f>IF('Main Data'!AA1461="Yes",1,0)</f>
        <v>1</v>
      </c>
      <c r="BE1461">
        <f>IF('Main Data'!AC1461="Yes",1,0)</f>
        <v>0</v>
      </c>
      <c r="BF1461">
        <f>IF('Main Data'!AF1461="Yes",1,0)</f>
        <v>0</v>
      </c>
      <c r="BG1461">
        <f>IF(OR('Main Data'!AI1461="Yes",'Main Data'!AL1461="Yes"),1,0)</f>
        <v>0</v>
      </c>
      <c r="BH1461">
        <f>IF('Main Data'!AJ1461="Yes",1,0)</f>
        <v>0</v>
      </c>
      <c r="BI1461">
        <f>IF('Main Data'!AK1461="Yes",1,0)</f>
        <v>0</v>
      </c>
      <c r="BJ1461">
        <f>IF('Main Data'!AM1461="Yes",1,0)</f>
        <v>0</v>
      </c>
      <c r="BK1461">
        <f>IF('Main Data'!AQ1461="Yes",1,0)</f>
        <v>0</v>
      </c>
      <c r="BL1461" s="21">
        <f t="shared" si="133"/>
        <v>1</v>
      </c>
      <c r="BM1461" s="21">
        <f t="shared" si="134"/>
        <v>0</v>
      </c>
      <c r="BN1461" s="21">
        <f t="shared" si="135"/>
        <v>0</v>
      </c>
      <c r="BO1461" s="21">
        <f t="shared" si="136"/>
        <v>0</v>
      </c>
      <c r="BP1461" s="21">
        <f t="shared" si="137"/>
        <v>0</v>
      </c>
    </row>
    <row r="1462" spans="1:68" x14ac:dyDescent="0.2">
      <c r="A1462">
        <v>1458</v>
      </c>
      <c r="B1462" s="33">
        <f>'Main Data'!C1462</f>
        <v>43415</v>
      </c>
      <c r="C1462">
        <f>'Main Data'!D1462</f>
        <v>571</v>
      </c>
      <c r="D1462" s="26">
        <f>'Main Data'!E1462</f>
        <v>67000</v>
      </c>
      <c r="E1462" s="26">
        <f>'Main Data'!F1462</f>
        <v>83750</v>
      </c>
      <c r="F1462" s="34">
        <f t="shared" si="132"/>
        <v>11.112447898373103</v>
      </c>
      <c r="G1462">
        <f>IF('Main Data'!H1462="AP",1,0)</f>
        <v>0</v>
      </c>
      <c r="H1462">
        <f>IF('Main Data'!H1462="Blancpain",1,0)</f>
        <v>0</v>
      </c>
      <c r="I1462">
        <f>IF('Main Data'!H1462="Breguet",1,0)</f>
        <v>0</v>
      </c>
      <c r="J1462">
        <f>IF('Main Data'!H1462="Breitling",1,0)</f>
        <v>0</v>
      </c>
      <c r="K1462">
        <f>IF('Main Data'!H1462="Cartier",1,0)</f>
        <v>0</v>
      </c>
      <c r="L1462">
        <f>IF('Main Data'!H1462="Gallet",1,0)</f>
        <v>0</v>
      </c>
      <c r="M1462">
        <f>IF('Main Data'!H1462="Girard Perregaux",1,0)</f>
        <v>0</v>
      </c>
      <c r="N1462">
        <f>IF('Main Data'!H1462="Gubelin",1,0)</f>
        <v>0</v>
      </c>
      <c r="O1462">
        <f>IF('Main Data'!H1462="Heuer",1,0)</f>
        <v>0</v>
      </c>
      <c r="P1462">
        <f>IF('Main Data'!H1462="IWC",1,0)</f>
        <v>0</v>
      </c>
      <c r="Q1462">
        <f>IF('Main Data'!H1462="JLC",1,0)</f>
        <v>0</v>
      </c>
      <c r="R1462">
        <f>IF('Main Data'!H1462="Longines",1,0)</f>
        <v>0</v>
      </c>
      <c r="S1462">
        <f>IF('Main Data'!H1462="Movado",1,0)</f>
        <v>0</v>
      </c>
      <c r="T1462">
        <f>IF('Main Data'!H1462="Omega",1,0)</f>
        <v>0</v>
      </c>
      <c r="U1462">
        <f>IF('Main Data'!H1462="Panerai",1,0)</f>
        <v>0</v>
      </c>
      <c r="V1462">
        <f>IF('Main Data'!H1462="Patek",1,0)</f>
        <v>0</v>
      </c>
      <c r="W1462">
        <f>IF('Main Data'!H1462="Rolex",1,0)</f>
        <v>1</v>
      </c>
      <c r="X1462">
        <f>IF('Main Data'!H1462="Tudor",1,0)</f>
        <v>0</v>
      </c>
      <c r="Y1462">
        <f>IF('Main Data'!H1462="Ulysse Nardin",1,0)</f>
        <v>0</v>
      </c>
      <c r="Z1462">
        <f>IF('Main Data'!H1462="Universal Geneve",1,0)</f>
        <v>0</v>
      </c>
      <c r="AA1462">
        <f>IF('Main Data'!H1462="Vacheron",1,0)</f>
        <v>0</v>
      </c>
      <c r="AB1462">
        <f>IF('Main Data'!H1462="Zenith",1,0)</f>
        <v>0</v>
      </c>
      <c r="AC1462">
        <f>IF('Main Data'!J1462="Stainless Steel",1,0)</f>
        <v>1</v>
      </c>
      <c r="AD1462">
        <f>IF('Main Data'!J1462="Two-tone",1,0)</f>
        <v>0</v>
      </c>
      <c r="AE1462">
        <f>IF(OR('Main Data'!J1462="YG 18K",'Main Data'!J1462="YG &lt;18K",'Main Data'!J1462="PG 18K",'Main Data'!J1462="PG &lt;18K",'Main Data'!J1462="WG 18K",'Main Data'!J1462="Mixes of 18K",'Main Data'!J1462="Mixes &lt;18K"),1,0)</f>
        <v>0</v>
      </c>
      <c r="AF1462">
        <f>IF('Main Data'!J1462="Platinum",1,0)</f>
        <v>0</v>
      </c>
      <c r="AG1462">
        <f>IF(OR('Main Data'!J1462="PVD",'Main Data'!J1462="Gold Plate",'Main Data'!J1462="Other"),1,0)</f>
        <v>0</v>
      </c>
      <c r="AH1462">
        <f>IF('Main Data'!N1462="Stainless Steel",1,0)</f>
        <v>1</v>
      </c>
      <c r="AI1462">
        <f>IF('Main Data'!N1462="Leather",1,0)</f>
        <v>0</v>
      </c>
      <c r="AJ1462">
        <f>IF('Main Data'!N1462="Two-tone",1,0)</f>
        <v>0</v>
      </c>
      <c r="AK1462">
        <f>IF(OR('Main Data'!N1462="YG 18K",'Main Data'!N1462="PG 18K",'Main Data'!N1462="WG 18K",'Main Data'!N1462="Mixes of 18K"),1,0)</f>
        <v>0</v>
      </c>
      <c r="AL1462">
        <f>IF(OR(,'Main Data'!N1462="PVD",'Main Data'!N1462="Gold plate"),1,0)</f>
        <v>0</v>
      </c>
      <c r="AM1462">
        <f>IF(OR('Main Data'!AV1462="Yes",'Main Data'!AW1462="Yes",'Main Data'!AU1462="Yes"),1,0)</f>
        <v>0</v>
      </c>
      <c r="AN1462">
        <f>IF(OR(ISTEXT('Main Data'!AX1462), ISTEXT('Main Data'!AY1462)),1,0)</f>
        <v>0</v>
      </c>
      <c r="AO1462">
        <f>IF('Main Data'!AZ1462="Yes",1,0)</f>
        <v>0</v>
      </c>
      <c r="AP1462">
        <f>IF('Main Data'!BA1462="Yes",1,0)</f>
        <v>0</v>
      </c>
      <c r="AQ1462">
        <f>IF('Main Data'!BD1462="Yes",1,0)</f>
        <v>0</v>
      </c>
      <c r="AR1462">
        <f>IF('Main Data'!BE1462="A",1,0)</f>
        <v>0</v>
      </c>
      <c r="AS1462">
        <f>IF('Main Data'!BE1462="AA",1,0)</f>
        <v>0</v>
      </c>
      <c r="AT1462">
        <f>IF('Main Data'!BE1462="AAA",1,0)</f>
        <v>0</v>
      </c>
      <c r="AU1462">
        <f>IF('Main Data'!BE1462="AAAA",1,0)</f>
        <v>1</v>
      </c>
      <c r="AV1462">
        <f>IF('Main Data'!P1462="Yes",1,0)</f>
        <v>1</v>
      </c>
      <c r="AW1462">
        <f>IF('Main Data'!AP1462="Yes",1,0)</f>
        <v>0</v>
      </c>
      <c r="AX1462">
        <f>IF(OR('Main Data'!V1462="Yes", 'Main Data'!W1462="Yes",'Main Data'!X1462="Yes"),1,0)</f>
        <v>0</v>
      </c>
      <c r="AY1462">
        <f>IF(OR('Main Data'!Y1462="Yes",'Main Data'!Z1462="Yes"),1,0)</f>
        <v>0</v>
      </c>
      <c r="AZ1462">
        <f>IF('Main Data'!AR1462="Yes",1,0)</f>
        <v>0</v>
      </c>
      <c r="BA1462">
        <f>IF('Main Data'!AS1462="Yes",1,0)</f>
        <v>0</v>
      </c>
      <c r="BB1462">
        <f>IF('Main Data'!AG1462="Yes",1,0)</f>
        <v>0</v>
      </c>
      <c r="BC1462">
        <f>IF('Main Data'!AB1462="Yes",1,0)</f>
        <v>0</v>
      </c>
      <c r="BD1462">
        <f>IF('Main Data'!AA1462="Yes",1,0)</f>
        <v>1</v>
      </c>
      <c r="BE1462">
        <f>IF('Main Data'!AC1462="Yes",1,0)</f>
        <v>0</v>
      </c>
      <c r="BF1462">
        <f>IF('Main Data'!AF1462="Yes",1,0)</f>
        <v>0</v>
      </c>
      <c r="BG1462">
        <f>IF(OR('Main Data'!AI1462="Yes",'Main Data'!AL1462="Yes"),1,0)</f>
        <v>0</v>
      </c>
      <c r="BH1462">
        <f>IF('Main Data'!AJ1462="Yes",1,0)</f>
        <v>0</v>
      </c>
      <c r="BI1462">
        <f>IF('Main Data'!AK1462="Yes",1,0)</f>
        <v>0</v>
      </c>
      <c r="BJ1462">
        <f>IF('Main Data'!AM1462="Yes",1,0)</f>
        <v>0</v>
      </c>
      <c r="BK1462">
        <f>IF('Main Data'!AQ1462="Yes",1,0)</f>
        <v>0</v>
      </c>
      <c r="BL1462" s="21">
        <f t="shared" si="133"/>
        <v>1</v>
      </c>
      <c r="BM1462" s="21">
        <f t="shared" si="134"/>
        <v>0</v>
      </c>
      <c r="BN1462" s="21">
        <f t="shared" si="135"/>
        <v>0</v>
      </c>
      <c r="BO1462" s="21">
        <f t="shared" si="136"/>
        <v>0</v>
      </c>
      <c r="BP1462" s="21">
        <f t="shared" si="137"/>
        <v>0</v>
      </c>
    </row>
    <row r="1463" spans="1:68" x14ac:dyDescent="0.2">
      <c r="A1463">
        <v>1459</v>
      </c>
      <c r="B1463" s="33">
        <f>'Main Data'!C1463</f>
        <v>43233</v>
      </c>
      <c r="C1463">
        <f>'Main Data'!D1463</f>
        <v>6</v>
      </c>
      <c r="D1463" s="26">
        <f>'Main Data'!E1463</f>
        <v>1700</v>
      </c>
      <c r="E1463" s="26">
        <f>'Main Data'!F1463</f>
        <v>2125</v>
      </c>
      <c r="F1463" s="34">
        <f t="shared" si="132"/>
        <v>7.4383835300443071</v>
      </c>
      <c r="G1463">
        <f>IF('Main Data'!H1463="AP",1,0)</f>
        <v>0</v>
      </c>
      <c r="H1463">
        <f>IF('Main Data'!H1463="Blancpain",1,0)</f>
        <v>0</v>
      </c>
      <c r="I1463">
        <f>IF('Main Data'!H1463="Breguet",1,0)</f>
        <v>0</v>
      </c>
      <c r="J1463">
        <f>IF('Main Data'!H1463="Breitling",1,0)</f>
        <v>0</v>
      </c>
      <c r="K1463">
        <f>IF('Main Data'!H1463="Cartier",1,0)</f>
        <v>0</v>
      </c>
      <c r="L1463">
        <f>IF('Main Data'!H1463="Gallet",1,0)</f>
        <v>0</v>
      </c>
      <c r="M1463">
        <f>IF('Main Data'!H1463="Girard Perregaux",1,0)</f>
        <v>1</v>
      </c>
      <c r="N1463">
        <f>IF('Main Data'!H1463="Gubelin",1,0)</f>
        <v>0</v>
      </c>
      <c r="O1463">
        <f>IF('Main Data'!H1463="Heuer",1,0)</f>
        <v>0</v>
      </c>
      <c r="P1463">
        <f>IF('Main Data'!H1463="IWC",1,0)</f>
        <v>0</v>
      </c>
      <c r="Q1463">
        <f>IF('Main Data'!H1463="JLC",1,0)</f>
        <v>0</v>
      </c>
      <c r="R1463">
        <f>IF('Main Data'!H1463="Longines",1,0)</f>
        <v>0</v>
      </c>
      <c r="S1463">
        <f>IF('Main Data'!H1463="Movado",1,0)</f>
        <v>0</v>
      </c>
      <c r="T1463">
        <f>IF('Main Data'!H1463="Omega",1,0)</f>
        <v>0</v>
      </c>
      <c r="U1463">
        <f>IF('Main Data'!H1463="Panerai",1,0)</f>
        <v>0</v>
      </c>
      <c r="V1463">
        <f>IF('Main Data'!H1463="Patek",1,0)</f>
        <v>0</v>
      </c>
      <c r="W1463">
        <f>IF('Main Data'!H1463="Rolex",1,0)</f>
        <v>0</v>
      </c>
      <c r="X1463">
        <f>IF('Main Data'!H1463="Tudor",1,0)</f>
        <v>0</v>
      </c>
      <c r="Y1463">
        <f>IF('Main Data'!H1463="Ulysse Nardin",1,0)</f>
        <v>0</v>
      </c>
      <c r="Z1463">
        <f>IF('Main Data'!H1463="Universal Geneve",1,0)</f>
        <v>0</v>
      </c>
      <c r="AA1463">
        <f>IF('Main Data'!H1463="Vacheron",1,0)</f>
        <v>0</v>
      </c>
      <c r="AB1463">
        <f>IF('Main Data'!H1463="Zenith",1,0)</f>
        <v>0</v>
      </c>
      <c r="AC1463">
        <f>IF('Main Data'!J1463="Stainless Steel",1,0)</f>
        <v>1</v>
      </c>
      <c r="AD1463">
        <f>IF('Main Data'!J1463="Two-tone",1,0)</f>
        <v>0</v>
      </c>
      <c r="AE1463">
        <f>IF(OR('Main Data'!J1463="YG 18K",'Main Data'!J1463="YG &lt;18K",'Main Data'!J1463="PG 18K",'Main Data'!J1463="PG &lt;18K",'Main Data'!J1463="WG 18K",'Main Data'!J1463="Mixes of 18K",'Main Data'!J1463="Mixes &lt;18K"),1,0)</f>
        <v>0</v>
      </c>
      <c r="AF1463">
        <f>IF('Main Data'!J1463="Platinum",1,0)</f>
        <v>0</v>
      </c>
      <c r="AG1463">
        <f>IF(OR('Main Data'!J1463="PVD",'Main Data'!J1463="Gold Plate",'Main Data'!J1463="Other"),1,0)</f>
        <v>0</v>
      </c>
      <c r="AH1463">
        <f>IF('Main Data'!N1463="Stainless Steel",1,0)</f>
        <v>0</v>
      </c>
      <c r="AI1463">
        <f>IF('Main Data'!N1463="Leather",1,0)</f>
        <v>1</v>
      </c>
      <c r="AJ1463">
        <f>IF('Main Data'!N1463="Two-tone",1,0)</f>
        <v>0</v>
      </c>
      <c r="AK1463">
        <f>IF(OR('Main Data'!N1463="YG 18K",'Main Data'!N1463="PG 18K",'Main Data'!N1463="WG 18K",'Main Data'!N1463="Mixes of 18K"),1,0)</f>
        <v>0</v>
      </c>
      <c r="AL1463">
        <f>IF(OR(,'Main Data'!N1463="PVD",'Main Data'!N1463="Gold plate"),1,0)</f>
        <v>0</v>
      </c>
      <c r="AM1463">
        <f>IF(OR('Main Data'!AV1463="Yes",'Main Data'!AW1463="Yes",'Main Data'!AU1463="Yes"),1,0)</f>
        <v>0</v>
      </c>
      <c r="AN1463">
        <f>IF(OR(ISTEXT('Main Data'!AX1463), ISTEXT('Main Data'!AY1463)),1,0)</f>
        <v>0</v>
      </c>
      <c r="AO1463">
        <f>IF('Main Data'!AZ1463="Yes",1,0)</f>
        <v>0</v>
      </c>
      <c r="AP1463">
        <f>IF('Main Data'!BA1463="Yes",1,0)</f>
        <v>0</v>
      </c>
      <c r="AQ1463">
        <f>IF('Main Data'!BD1463="Yes",1,0)</f>
        <v>0</v>
      </c>
      <c r="AR1463">
        <f>IF('Main Data'!BE1463="A",1,0)</f>
        <v>0</v>
      </c>
      <c r="AS1463">
        <f>IF('Main Data'!BE1463="AA",1,0)</f>
        <v>1</v>
      </c>
      <c r="AT1463">
        <f>IF('Main Data'!BE1463="AAA",1,0)</f>
        <v>0</v>
      </c>
      <c r="AU1463">
        <f>IF('Main Data'!BE1463="AAAA",1,0)</f>
        <v>0</v>
      </c>
      <c r="AV1463">
        <f>IF('Main Data'!P1463="Yes",1,0)</f>
        <v>0</v>
      </c>
      <c r="AW1463">
        <f>IF('Main Data'!AP1463="Yes",1,0)</f>
        <v>0</v>
      </c>
      <c r="AX1463">
        <f>IF(OR('Main Data'!V1463="Yes", 'Main Data'!W1463="Yes",'Main Data'!X1463="Yes"),1,0)</f>
        <v>0</v>
      </c>
      <c r="AY1463">
        <f>IF(OR('Main Data'!Y1463="Yes",'Main Data'!Z1463="Yes"),1,0)</f>
        <v>0</v>
      </c>
      <c r="AZ1463">
        <f>IF('Main Data'!AR1463="Yes",1,0)</f>
        <v>0</v>
      </c>
      <c r="BA1463">
        <f>IF('Main Data'!AS1463="Yes",1,0)</f>
        <v>0</v>
      </c>
      <c r="BB1463">
        <f>IF('Main Data'!AG1463="Yes",1,0)</f>
        <v>0</v>
      </c>
      <c r="BC1463">
        <f>IF('Main Data'!AB1463="Yes",1,0)</f>
        <v>0</v>
      </c>
      <c r="BD1463">
        <f>IF('Main Data'!AA1463="Yes",1,0)</f>
        <v>0</v>
      </c>
      <c r="BE1463">
        <f>IF('Main Data'!AC1463="Yes",1,0)</f>
        <v>0</v>
      </c>
      <c r="BF1463">
        <f>IF('Main Data'!AF1463="Yes",1,0)</f>
        <v>0</v>
      </c>
      <c r="BG1463">
        <f>IF(OR('Main Data'!AI1463="Yes",'Main Data'!AL1463="Yes"),1,0)</f>
        <v>1</v>
      </c>
      <c r="BH1463">
        <f>IF('Main Data'!AJ1463="Yes",1,0)</f>
        <v>0</v>
      </c>
      <c r="BI1463">
        <f>IF('Main Data'!AK1463="Yes",1,0)</f>
        <v>0</v>
      </c>
      <c r="BJ1463">
        <f>IF('Main Data'!AM1463="Yes",1,0)</f>
        <v>0</v>
      </c>
      <c r="BK1463">
        <f>IF('Main Data'!AQ1463="Yes",1,0)</f>
        <v>0</v>
      </c>
      <c r="BL1463" s="21">
        <f t="shared" si="133"/>
        <v>1</v>
      </c>
      <c r="BM1463" s="21">
        <f t="shared" si="134"/>
        <v>0</v>
      </c>
      <c r="BN1463" s="21">
        <f t="shared" si="135"/>
        <v>0</v>
      </c>
      <c r="BO1463" s="21">
        <f t="shared" si="136"/>
        <v>0</v>
      </c>
      <c r="BP1463" s="21">
        <f t="shared" si="137"/>
        <v>0</v>
      </c>
    </row>
    <row r="1464" spans="1:68" x14ac:dyDescent="0.2">
      <c r="A1464">
        <v>1460</v>
      </c>
      <c r="B1464" s="33">
        <f>'Main Data'!C1464</f>
        <v>43233</v>
      </c>
      <c r="C1464">
        <f>'Main Data'!D1464</f>
        <v>15</v>
      </c>
      <c r="D1464" s="26">
        <f>'Main Data'!E1464</f>
        <v>1000</v>
      </c>
      <c r="E1464" s="26">
        <f>'Main Data'!F1464</f>
        <v>1250</v>
      </c>
      <c r="F1464" s="34">
        <f t="shared" si="132"/>
        <v>6.9077552789821368</v>
      </c>
      <c r="G1464">
        <f>IF('Main Data'!H1464="AP",1,0)</f>
        <v>0</v>
      </c>
      <c r="H1464">
        <f>IF('Main Data'!H1464="Blancpain",1,0)</f>
        <v>0</v>
      </c>
      <c r="I1464">
        <f>IF('Main Data'!H1464="Breguet",1,0)</f>
        <v>0</v>
      </c>
      <c r="J1464">
        <f>IF('Main Data'!H1464="Breitling",1,0)</f>
        <v>0</v>
      </c>
      <c r="K1464">
        <f>IF('Main Data'!H1464="Cartier",1,0)</f>
        <v>0</v>
      </c>
      <c r="L1464">
        <f>IF('Main Data'!H1464="Gallet",1,0)</f>
        <v>0</v>
      </c>
      <c r="M1464">
        <f>IF('Main Data'!H1464="Girard Perregaux",1,0)</f>
        <v>0</v>
      </c>
      <c r="N1464">
        <f>IF('Main Data'!H1464="Gubelin",1,0)</f>
        <v>0</v>
      </c>
      <c r="O1464">
        <f>IF('Main Data'!H1464="Heuer",1,0)</f>
        <v>0</v>
      </c>
      <c r="P1464">
        <f>IF('Main Data'!H1464="IWC",1,0)</f>
        <v>0</v>
      </c>
      <c r="Q1464">
        <f>IF('Main Data'!H1464="JLC",1,0)</f>
        <v>0</v>
      </c>
      <c r="R1464">
        <f>IF('Main Data'!H1464="Longines",1,0)</f>
        <v>0</v>
      </c>
      <c r="S1464">
        <f>IF('Main Data'!H1464="Movado",1,0)</f>
        <v>0</v>
      </c>
      <c r="T1464">
        <f>IF('Main Data'!H1464="Omega",1,0)</f>
        <v>0</v>
      </c>
      <c r="U1464">
        <f>IF('Main Data'!H1464="Panerai",1,0)</f>
        <v>0</v>
      </c>
      <c r="V1464">
        <f>IF('Main Data'!H1464="Patek",1,0)</f>
        <v>0</v>
      </c>
      <c r="W1464">
        <f>IF('Main Data'!H1464="Rolex",1,0)</f>
        <v>0</v>
      </c>
      <c r="X1464">
        <f>IF('Main Data'!H1464="Tudor",1,0)</f>
        <v>0</v>
      </c>
      <c r="Y1464">
        <f>IF('Main Data'!H1464="Ulysse Nardin",1,0)</f>
        <v>0</v>
      </c>
      <c r="Z1464">
        <f>IF('Main Data'!H1464="Universal Geneve",1,0)</f>
        <v>1</v>
      </c>
      <c r="AA1464">
        <f>IF('Main Data'!H1464="Vacheron",1,0)</f>
        <v>0</v>
      </c>
      <c r="AB1464">
        <f>IF('Main Data'!H1464="Zenith",1,0)</f>
        <v>0</v>
      </c>
      <c r="AC1464">
        <f>IF('Main Data'!J1464="Stainless Steel",1,0)</f>
        <v>0</v>
      </c>
      <c r="AD1464">
        <f>IF('Main Data'!J1464="Two-tone",1,0)</f>
        <v>0</v>
      </c>
      <c r="AE1464">
        <f>IF(OR('Main Data'!J1464="YG 18K",'Main Data'!J1464="YG &lt;18K",'Main Data'!J1464="PG 18K",'Main Data'!J1464="PG &lt;18K",'Main Data'!J1464="WG 18K",'Main Data'!J1464="Mixes of 18K",'Main Data'!J1464="Mixes &lt;18K"),1,0)</f>
        <v>1</v>
      </c>
      <c r="AF1464">
        <f>IF('Main Data'!J1464="Platinum",1,0)</f>
        <v>0</v>
      </c>
      <c r="AG1464">
        <f>IF(OR('Main Data'!J1464="PVD",'Main Data'!J1464="Gold Plate",'Main Data'!J1464="Other"),1,0)</f>
        <v>0</v>
      </c>
      <c r="AH1464">
        <f>IF('Main Data'!N1464="Stainless Steel",1,0)</f>
        <v>0</v>
      </c>
      <c r="AI1464">
        <f>IF('Main Data'!N1464="Leather",1,0)</f>
        <v>1</v>
      </c>
      <c r="AJ1464">
        <f>IF('Main Data'!N1464="Two-tone",1,0)</f>
        <v>0</v>
      </c>
      <c r="AK1464">
        <f>IF(OR('Main Data'!N1464="YG 18K",'Main Data'!N1464="PG 18K",'Main Data'!N1464="WG 18K",'Main Data'!N1464="Mixes of 18K"),1,0)</f>
        <v>0</v>
      </c>
      <c r="AL1464">
        <f>IF(OR(,'Main Data'!N1464="PVD",'Main Data'!N1464="Gold plate"),1,0)</f>
        <v>0</v>
      </c>
      <c r="AM1464">
        <f>IF(OR('Main Data'!AV1464="Yes",'Main Data'!AW1464="Yes",'Main Data'!AU1464="Yes"),1,0)</f>
        <v>0</v>
      </c>
      <c r="AN1464">
        <f>IF(OR(ISTEXT('Main Data'!AX1464), ISTEXT('Main Data'!AY1464)),1,0)</f>
        <v>0</v>
      </c>
      <c r="AO1464">
        <f>IF('Main Data'!AZ1464="Yes",1,0)</f>
        <v>0</v>
      </c>
      <c r="AP1464">
        <f>IF('Main Data'!BA1464="Yes",1,0)</f>
        <v>0</v>
      </c>
      <c r="AQ1464">
        <f>IF('Main Data'!BD1464="Yes",1,0)</f>
        <v>0</v>
      </c>
      <c r="AR1464">
        <f>IF('Main Data'!BE1464="A",1,0)</f>
        <v>0</v>
      </c>
      <c r="AS1464">
        <f>IF('Main Data'!BE1464="AA",1,0)</f>
        <v>1</v>
      </c>
      <c r="AT1464">
        <f>IF('Main Data'!BE1464="AAA",1,0)</f>
        <v>0</v>
      </c>
      <c r="AU1464">
        <f>IF('Main Data'!BE1464="AAAA",1,0)</f>
        <v>0</v>
      </c>
      <c r="AV1464">
        <f>IF('Main Data'!P1464="Yes",1,0)</f>
        <v>0</v>
      </c>
      <c r="AW1464">
        <f>IF('Main Data'!AP1464="Yes",1,0)</f>
        <v>0</v>
      </c>
      <c r="AX1464">
        <f>IF(OR('Main Data'!V1464="Yes", 'Main Data'!W1464="Yes",'Main Data'!X1464="Yes"),1,0)</f>
        <v>0</v>
      </c>
      <c r="AY1464">
        <f>IF(OR('Main Data'!Y1464="Yes",'Main Data'!Z1464="Yes"),1,0)</f>
        <v>0</v>
      </c>
      <c r="AZ1464">
        <f>IF('Main Data'!AR1464="Yes",1,0)</f>
        <v>0</v>
      </c>
      <c r="BA1464">
        <f>IF('Main Data'!AS1464="Yes",1,0)</f>
        <v>0</v>
      </c>
      <c r="BB1464">
        <f>IF('Main Data'!AG1464="Yes",1,0)</f>
        <v>0</v>
      </c>
      <c r="BC1464">
        <f>IF('Main Data'!AB1464="Yes",1,0)</f>
        <v>0</v>
      </c>
      <c r="BD1464">
        <f>IF('Main Data'!AA1464="Yes",1,0)</f>
        <v>0</v>
      </c>
      <c r="BE1464">
        <f>IF('Main Data'!AC1464="Yes",1,0)</f>
        <v>0</v>
      </c>
      <c r="BF1464">
        <f>IF('Main Data'!AF1464="Yes",1,0)</f>
        <v>0</v>
      </c>
      <c r="BG1464">
        <f>IF(OR('Main Data'!AI1464="Yes",'Main Data'!AL1464="Yes"),1,0)</f>
        <v>1</v>
      </c>
      <c r="BH1464">
        <f>IF('Main Data'!AJ1464="Yes",1,0)</f>
        <v>0</v>
      </c>
      <c r="BI1464">
        <f>IF('Main Data'!AK1464="Yes",1,0)</f>
        <v>0</v>
      </c>
      <c r="BJ1464">
        <f>IF('Main Data'!AM1464="Yes",1,0)</f>
        <v>0</v>
      </c>
      <c r="BK1464">
        <f>IF('Main Data'!AQ1464="Yes",1,0)</f>
        <v>0</v>
      </c>
      <c r="BL1464" s="21">
        <f t="shared" si="133"/>
        <v>1</v>
      </c>
      <c r="BM1464" s="21">
        <f t="shared" si="134"/>
        <v>0</v>
      </c>
      <c r="BN1464" s="21">
        <f t="shared" si="135"/>
        <v>0</v>
      </c>
      <c r="BO1464" s="21">
        <f t="shared" si="136"/>
        <v>0</v>
      </c>
      <c r="BP1464" s="21">
        <f t="shared" si="137"/>
        <v>0</v>
      </c>
    </row>
    <row r="1465" spans="1:68" x14ac:dyDescent="0.2">
      <c r="A1465">
        <v>1461</v>
      </c>
      <c r="B1465" s="33">
        <f>'Main Data'!C1465</f>
        <v>43233</v>
      </c>
      <c r="C1465">
        <f>'Main Data'!D1465</f>
        <v>16</v>
      </c>
      <c r="D1465" s="26">
        <f>'Main Data'!E1465</f>
        <v>16000</v>
      </c>
      <c r="E1465" s="26">
        <f>'Main Data'!F1465</f>
        <v>20000</v>
      </c>
      <c r="F1465" s="34">
        <f t="shared" si="132"/>
        <v>9.6803440012219184</v>
      </c>
      <c r="G1465">
        <f>IF('Main Data'!H1465="AP",1,0)</f>
        <v>0</v>
      </c>
      <c r="H1465">
        <f>IF('Main Data'!H1465="Blancpain",1,0)</f>
        <v>0</v>
      </c>
      <c r="I1465">
        <f>IF('Main Data'!H1465="Breguet",1,0)</f>
        <v>0</v>
      </c>
      <c r="J1465">
        <f>IF('Main Data'!H1465="Breitling",1,0)</f>
        <v>0</v>
      </c>
      <c r="K1465">
        <f>IF('Main Data'!H1465="Cartier",1,0)</f>
        <v>0</v>
      </c>
      <c r="L1465">
        <f>IF('Main Data'!H1465="Gallet",1,0)</f>
        <v>0</v>
      </c>
      <c r="M1465">
        <f>IF('Main Data'!H1465="Girard Perregaux",1,0)</f>
        <v>0</v>
      </c>
      <c r="N1465">
        <f>IF('Main Data'!H1465="Gubelin",1,0)</f>
        <v>0</v>
      </c>
      <c r="O1465">
        <f>IF('Main Data'!H1465="Heuer",1,0)</f>
        <v>0</v>
      </c>
      <c r="P1465">
        <f>IF('Main Data'!H1465="IWC",1,0)</f>
        <v>0</v>
      </c>
      <c r="Q1465">
        <f>IF('Main Data'!H1465="JLC",1,0)</f>
        <v>0</v>
      </c>
      <c r="R1465">
        <f>IF('Main Data'!H1465="Longines",1,0)</f>
        <v>0</v>
      </c>
      <c r="S1465">
        <f>IF('Main Data'!H1465="Movado",1,0)</f>
        <v>0</v>
      </c>
      <c r="T1465">
        <f>IF('Main Data'!H1465="Omega",1,0)</f>
        <v>0</v>
      </c>
      <c r="U1465">
        <f>IF('Main Data'!H1465="Panerai",1,0)</f>
        <v>0</v>
      </c>
      <c r="V1465">
        <f>IF('Main Data'!H1465="Patek",1,0)</f>
        <v>0</v>
      </c>
      <c r="W1465">
        <f>IF('Main Data'!H1465="Rolex",1,0)</f>
        <v>0</v>
      </c>
      <c r="X1465">
        <f>IF('Main Data'!H1465="Tudor",1,0)</f>
        <v>0</v>
      </c>
      <c r="Y1465">
        <f>IF('Main Data'!H1465="Ulysse Nardin",1,0)</f>
        <v>0</v>
      </c>
      <c r="Z1465">
        <f>IF('Main Data'!H1465="Universal Geneve",1,0)</f>
        <v>1</v>
      </c>
      <c r="AA1465">
        <f>IF('Main Data'!H1465="Vacheron",1,0)</f>
        <v>0</v>
      </c>
      <c r="AB1465">
        <f>IF('Main Data'!H1465="Zenith",1,0)</f>
        <v>0</v>
      </c>
      <c r="AC1465">
        <f>IF('Main Data'!J1465="Stainless Steel",1,0)</f>
        <v>1</v>
      </c>
      <c r="AD1465">
        <f>IF('Main Data'!J1465="Two-tone",1,0)</f>
        <v>0</v>
      </c>
      <c r="AE1465">
        <f>IF(OR('Main Data'!J1465="YG 18K",'Main Data'!J1465="YG &lt;18K",'Main Data'!J1465="PG 18K",'Main Data'!J1465="PG &lt;18K",'Main Data'!J1465="WG 18K",'Main Data'!J1465="Mixes of 18K",'Main Data'!J1465="Mixes &lt;18K"),1,0)</f>
        <v>0</v>
      </c>
      <c r="AF1465">
        <f>IF('Main Data'!J1465="Platinum",1,0)</f>
        <v>0</v>
      </c>
      <c r="AG1465">
        <f>IF(OR('Main Data'!J1465="PVD",'Main Data'!J1465="Gold Plate",'Main Data'!J1465="Other"),1,0)</f>
        <v>0</v>
      </c>
      <c r="AH1465">
        <f>IF('Main Data'!N1465="Stainless Steel",1,0)</f>
        <v>1</v>
      </c>
      <c r="AI1465">
        <f>IF('Main Data'!N1465="Leather",1,0)</f>
        <v>0</v>
      </c>
      <c r="AJ1465">
        <f>IF('Main Data'!N1465="Two-tone",1,0)</f>
        <v>0</v>
      </c>
      <c r="AK1465">
        <f>IF(OR('Main Data'!N1465="YG 18K",'Main Data'!N1465="PG 18K",'Main Data'!N1465="WG 18K",'Main Data'!N1465="Mixes of 18K"),1,0)</f>
        <v>0</v>
      </c>
      <c r="AL1465">
        <f>IF(OR(,'Main Data'!N1465="PVD",'Main Data'!N1465="Gold plate"),1,0)</f>
        <v>0</v>
      </c>
      <c r="AM1465">
        <f>IF(OR('Main Data'!AV1465="Yes",'Main Data'!AW1465="Yes",'Main Data'!AU1465="Yes"),1,0)</f>
        <v>0</v>
      </c>
      <c r="AN1465">
        <f>IF(OR(ISTEXT('Main Data'!AX1465), ISTEXT('Main Data'!AY1465)),1,0)</f>
        <v>0</v>
      </c>
      <c r="AO1465">
        <f>IF('Main Data'!AZ1465="Yes",1,0)</f>
        <v>0</v>
      </c>
      <c r="AP1465">
        <f>IF('Main Data'!BA1465="Yes",1,0)</f>
        <v>0</v>
      </c>
      <c r="AQ1465">
        <f>IF('Main Data'!BD1465="Yes",1,0)</f>
        <v>0</v>
      </c>
      <c r="AR1465">
        <f>IF('Main Data'!BE1465="A",1,0)</f>
        <v>0</v>
      </c>
      <c r="AS1465">
        <f>IF('Main Data'!BE1465="AA",1,0)</f>
        <v>1</v>
      </c>
      <c r="AT1465">
        <f>IF('Main Data'!BE1465="AAA",1,0)</f>
        <v>0</v>
      </c>
      <c r="AU1465">
        <f>IF('Main Data'!BE1465="AAAA",1,0)</f>
        <v>0</v>
      </c>
      <c r="AV1465">
        <f>IF('Main Data'!P1465="Yes",1,0)</f>
        <v>0</v>
      </c>
      <c r="AW1465">
        <f>IF('Main Data'!AP1465="Yes",1,0)</f>
        <v>0</v>
      </c>
      <c r="AX1465">
        <f>IF(OR('Main Data'!V1465="Yes", 'Main Data'!W1465="Yes",'Main Data'!X1465="Yes"),1,0)</f>
        <v>1</v>
      </c>
      <c r="AY1465">
        <f>IF(OR('Main Data'!Y1465="Yes",'Main Data'!Z1465="Yes"),1,0)</f>
        <v>1</v>
      </c>
      <c r="AZ1465">
        <f>IF('Main Data'!AR1465="Yes",1,0)</f>
        <v>0</v>
      </c>
      <c r="BA1465">
        <f>IF('Main Data'!AS1465="Yes",1,0)</f>
        <v>0</v>
      </c>
      <c r="BB1465">
        <f>IF('Main Data'!AG1465="Yes",1,0)</f>
        <v>0</v>
      </c>
      <c r="BC1465">
        <f>IF('Main Data'!AB1465="Yes",1,0)</f>
        <v>0</v>
      </c>
      <c r="BD1465">
        <f>IF('Main Data'!AA1465="Yes",1,0)</f>
        <v>0</v>
      </c>
      <c r="BE1465">
        <f>IF('Main Data'!AC1465="Yes",1,0)</f>
        <v>0</v>
      </c>
      <c r="BF1465">
        <f>IF('Main Data'!AF1465="Yes",1,0)</f>
        <v>0</v>
      </c>
      <c r="BG1465">
        <f>IF(OR('Main Data'!AI1465="Yes",'Main Data'!AL1465="Yes"),1,0)</f>
        <v>1</v>
      </c>
      <c r="BH1465">
        <f>IF('Main Data'!AJ1465="Yes",1,0)</f>
        <v>0</v>
      </c>
      <c r="BI1465">
        <f>IF('Main Data'!AK1465="Yes",1,0)</f>
        <v>0</v>
      </c>
      <c r="BJ1465">
        <f>IF('Main Data'!AM1465="Yes",1,0)</f>
        <v>0</v>
      </c>
      <c r="BK1465">
        <f>IF('Main Data'!AQ1465="Yes",1,0)</f>
        <v>0</v>
      </c>
      <c r="BL1465" s="21">
        <f t="shared" si="133"/>
        <v>1</v>
      </c>
      <c r="BM1465" s="21">
        <f t="shared" si="134"/>
        <v>0</v>
      </c>
      <c r="BN1465" s="21">
        <f t="shared" si="135"/>
        <v>0</v>
      </c>
      <c r="BO1465" s="21">
        <f t="shared" si="136"/>
        <v>0</v>
      </c>
      <c r="BP1465" s="21">
        <f t="shared" si="137"/>
        <v>0</v>
      </c>
    </row>
    <row r="1466" spans="1:68" x14ac:dyDescent="0.2">
      <c r="A1466">
        <v>1462</v>
      </c>
      <c r="B1466" s="33">
        <f>'Main Data'!C1466</f>
        <v>43233</v>
      </c>
      <c r="C1466">
        <f>'Main Data'!D1466</f>
        <v>17</v>
      </c>
      <c r="D1466" s="26">
        <f>'Main Data'!E1466</f>
        <v>3800</v>
      </c>
      <c r="E1466" s="26">
        <f>'Main Data'!F1466</f>
        <v>4750</v>
      </c>
      <c r="F1466" s="34">
        <f t="shared" si="132"/>
        <v>8.2427563457144775</v>
      </c>
      <c r="G1466">
        <f>IF('Main Data'!H1466="AP",1,0)</f>
        <v>0</v>
      </c>
      <c r="H1466">
        <f>IF('Main Data'!H1466="Blancpain",1,0)</f>
        <v>0</v>
      </c>
      <c r="I1466">
        <f>IF('Main Data'!H1466="Breguet",1,0)</f>
        <v>0</v>
      </c>
      <c r="J1466">
        <f>IF('Main Data'!H1466="Breitling",1,0)</f>
        <v>0</v>
      </c>
      <c r="K1466">
        <f>IF('Main Data'!H1466="Cartier",1,0)</f>
        <v>0</v>
      </c>
      <c r="L1466">
        <f>IF('Main Data'!H1466="Gallet",1,0)</f>
        <v>0</v>
      </c>
      <c r="M1466">
        <f>IF('Main Data'!H1466="Girard Perregaux",1,0)</f>
        <v>0</v>
      </c>
      <c r="N1466">
        <f>IF('Main Data'!H1466="Gubelin",1,0)</f>
        <v>0</v>
      </c>
      <c r="O1466">
        <f>IF('Main Data'!H1466="Heuer",1,0)</f>
        <v>0</v>
      </c>
      <c r="P1466">
        <f>IF('Main Data'!H1466="IWC",1,0)</f>
        <v>0</v>
      </c>
      <c r="Q1466">
        <f>IF('Main Data'!H1466="JLC",1,0)</f>
        <v>0</v>
      </c>
      <c r="R1466">
        <f>IF('Main Data'!H1466="Longines",1,0)</f>
        <v>0</v>
      </c>
      <c r="S1466">
        <f>IF('Main Data'!H1466="Movado",1,0)</f>
        <v>0</v>
      </c>
      <c r="T1466">
        <f>IF('Main Data'!H1466="Omega",1,0)</f>
        <v>0</v>
      </c>
      <c r="U1466">
        <f>IF('Main Data'!H1466="Panerai",1,0)</f>
        <v>0</v>
      </c>
      <c r="V1466">
        <f>IF('Main Data'!H1466="Patek",1,0)</f>
        <v>0</v>
      </c>
      <c r="W1466">
        <f>IF('Main Data'!H1466="Rolex",1,0)</f>
        <v>0</v>
      </c>
      <c r="X1466">
        <f>IF('Main Data'!H1466="Tudor",1,0)</f>
        <v>0</v>
      </c>
      <c r="Y1466">
        <f>IF('Main Data'!H1466="Ulysse Nardin",1,0)</f>
        <v>0</v>
      </c>
      <c r="Z1466">
        <f>IF('Main Data'!H1466="Universal Geneve",1,0)</f>
        <v>1</v>
      </c>
      <c r="AA1466">
        <f>IF('Main Data'!H1466="Vacheron",1,0)</f>
        <v>0</v>
      </c>
      <c r="AB1466">
        <f>IF('Main Data'!H1466="Zenith",1,0)</f>
        <v>0</v>
      </c>
      <c r="AC1466">
        <f>IF('Main Data'!J1466="Stainless Steel",1,0)</f>
        <v>1</v>
      </c>
      <c r="AD1466">
        <f>IF('Main Data'!J1466="Two-tone",1,0)</f>
        <v>0</v>
      </c>
      <c r="AE1466">
        <f>IF(OR('Main Data'!J1466="YG 18K",'Main Data'!J1466="YG &lt;18K",'Main Data'!J1466="PG 18K",'Main Data'!J1466="PG &lt;18K",'Main Data'!J1466="WG 18K",'Main Data'!J1466="Mixes of 18K",'Main Data'!J1466="Mixes &lt;18K"),1,0)</f>
        <v>0</v>
      </c>
      <c r="AF1466">
        <f>IF('Main Data'!J1466="Platinum",1,0)</f>
        <v>0</v>
      </c>
      <c r="AG1466">
        <f>IF(OR('Main Data'!J1466="PVD",'Main Data'!J1466="Gold Plate",'Main Data'!J1466="Other"),1,0)</f>
        <v>0</v>
      </c>
      <c r="AH1466">
        <f>IF('Main Data'!N1466="Stainless Steel",1,0)</f>
        <v>0</v>
      </c>
      <c r="AI1466">
        <f>IF('Main Data'!N1466="Leather",1,0)</f>
        <v>1</v>
      </c>
      <c r="AJ1466">
        <f>IF('Main Data'!N1466="Two-tone",1,0)</f>
        <v>0</v>
      </c>
      <c r="AK1466">
        <f>IF(OR('Main Data'!N1466="YG 18K",'Main Data'!N1466="PG 18K",'Main Data'!N1466="WG 18K",'Main Data'!N1466="Mixes of 18K"),1,0)</f>
        <v>0</v>
      </c>
      <c r="AL1466">
        <f>IF(OR(,'Main Data'!N1466="PVD",'Main Data'!N1466="Gold plate"),1,0)</f>
        <v>0</v>
      </c>
      <c r="AM1466">
        <f>IF(OR('Main Data'!AV1466="Yes",'Main Data'!AW1466="Yes",'Main Data'!AU1466="Yes"),1,0)</f>
        <v>0</v>
      </c>
      <c r="AN1466">
        <f>IF(OR(ISTEXT('Main Data'!AX1466), ISTEXT('Main Data'!AY1466)),1,0)</f>
        <v>0</v>
      </c>
      <c r="AO1466">
        <f>IF('Main Data'!AZ1466="Yes",1,0)</f>
        <v>0</v>
      </c>
      <c r="AP1466">
        <f>IF('Main Data'!BA1466="Yes",1,0)</f>
        <v>0</v>
      </c>
      <c r="AQ1466">
        <f>IF('Main Data'!BD1466="Yes",1,0)</f>
        <v>0</v>
      </c>
      <c r="AR1466">
        <f>IF('Main Data'!BE1466="A",1,0)</f>
        <v>0</v>
      </c>
      <c r="AS1466">
        <f>IF('Main Data'!BE1466="AA",1,0)</f>
        <v>1</v>
      </c>
      <c r="AT1466">
        <f>IF('Main Data'!BE1466="AAA",1,0)</f>
        <v>0</v>
      </c>
      <c r="AU1466">
        <f>IF('Main Data'!BE1466="AAAA",1,0)</f>
        <v>0</v>
      </c>
      <c r="AV1466">
        <f>IF('Main Data'!P1466="Yes",1,0)</f>
        <v>0</v>
      </c>
      <c r="AW1466">
        <f>IF('Main Data'!AP1466="Yes",1,0)</f>
        <v>0</v>
      </c>
      <c r="AX1466">
        <f>IF(OR('Main Data'!V1466="Yes", 'Main Data'!W1466="Yes",'Main Data'!X1466="Yes"),1,0)</f>
        <v>1</v>
      </c>
      <c r="AY1466">
        <f>IF(OR('Main Data'!Y1466="Yes",'Main Data'!Z1466="Yes"),1,0)</f>
        <v>0</v>
      </c>
      <c r="AZ1466">
        <f>IF('Main Data'!AR1466="Yes",1,0)</f>
        <v>0</v>
      </c>
      <c r="BA1466">
        <f>IF('Main Data'!AS1466="Yes",1,0)</f>
        <v>0</v>
      </c>
      <c r="BB1466">
        <f>IF('Main Data'!AG1466="Yes",1,0)</f>
        <v>0</v>
      </c>
      <c r="BC1466">
        <f>IF('Main Data'!AB1466="Yes",1,0)</f>
        <v>0</v>
      </c>
      <c r="BD1466">
        <f>IF('Main Data'!AA1466="Yes",1,0)</f>
        <v>1</v>
      </c>
      <c r="BE1466">
        <f>IF('Main Data'!AC1466="Yes",1,0)</f>
        <v>0</v>
      </c>
      <c r="BF1466">
        <f>IF('Main Data'!AF1466="Yes",1,0)</f>
        <v>0</v>
      </c>
      <c r="BG1466">
        <f>IF(OR('Main Data'!AI1466="Yes",'Main Data'!AL1466="Yes"),1,0)</f>
        <v>0</v>
      </c>
      <c r="BH1466">
        <f>IF('Main Data'!AJ1466="Yes",1,0)</f>
        <v>0</v>
      </c>
      <c r="BI1466">
        <f>IF('Main Data'!AK1466="Yes",1,0)</f>
        <v>0</v>
      </c>
      <c r="BJ1466">
        <f>IF('Main Data'!AM1466="Yes",1,0)</f>
        <v>0</v>
      </c>
      <c r="BK1466">
        <f>IF('Main Data'!AQ1466="Yes",1,0)</f>
        <v>0</v>
      </c>
      <c r="BL1466" s="21">
        <f t="shared" si="133"/>
        <v>1</v>
      </c>
      <c r="BM1466" s="21">
        <f t="shared" si="134"/>
        <v>0</v>
      </c>
      <c r="BN1466" s="21">
        <f t="shared" si="135"/>
        <v>0</v>
      </c>
      <c r="BO1466" s="21">
        <f t="shared" si="136"/>
        <v>0</v>
      </c>
      <c r="BP1466" s="21">
        <f t="shared" si="137"/>
        <v>0</v>
      </c>
    </row>
    <row r="1467" spans="1:68" x14ac:dyDescent="0.2">
      <c r="A1467">
        <v>1463</v>
      </c>
      <c r="B1467" s="33">
        <f>'Main Data'!C1467</f>
        <v>43233</v>
      </c>
      <c r="C1467">
        <f>'Main Data'!D1467</f>
        <v>18</v>
      </c>
      <c r="D1467" s="26">
        <f>'Main Data'!E1467</f>
        <v>4300</v>
      </c>
      <c r="E1467" s="26">
        <f>'Main Data'!F1467</f>
        <v>5375</v>
      </c>
      <c r="F1467" s="34">
        <f t="shared" si="132"/>
        <v>8.3663703016816537</v>
      </c>
      <c r="G1467">
        <f>IF('Main Data'!H1467="AP",1,0)</f>
        <v>0</v>
      </c>
      <c r="H1467">
        <f>IF('Main Data'!H1467="Blancpain",1,0)</f>
        <v>1</v>
      </c>
      <c r="I1467">
        <f>IF('Main Data'!H1467="Breguet",1,0)</f>
        <v>0</v>
      </c>
      <c r="J1467">
        <f>IF('Main Data'!H1467="Breitling",1,0)</f>
        <v>0</v>
      </c>
      <c r="K1467">
        <f>IF('Main Data'!H1467="Cartier",1,0)</f>
        <v>0</v>
      </c>
      <c r="L1467">
        <f>IF('Main Data'!H1467="Gallet",1,0)</f>
        <v>0</v>
      </c>
      <c r="M1467">
        <f>IF('Main Data'!H1467="Girard Perregaux",1,0)</f>
        <v>0</v>
      </c>
      <c r="N1467">
        <f>IF('Main Data'!H1467="Gubelin",1,0)</f>
        <v>0</v>
      </c>
      <c r="O1467">
        <f>IF('Main Data'!H1467="Heuer",1,0)</f>
        <v>0</v>
      </c>
      <c r="P1467">
        <f>IF('Main Data'!H1467="IWC",1,0)</f>
        <v>0</v>
      </c>
      <c r="Q1467">
        <f>IF('Main Data'!H1467="JLC",1,0)</f>
        <v>0</v>
      </c>
      <c r="R1467">
        <f>IF('Main Data'!H1467="Longines",1,0)</f>
        <v>0</v>
      </c>
      <c r="S1467">
        <f>IF('Main Data'!H1467="Movado",1,0)</f>
        <v>0</v>
      </c>
      <c r="T1467">
        <f>IF('Main Data'!H1467="Omega",1,0)</f>
        <v>0</v>
      </c>
      <c r="U1467">
        <f>IF('Main Data'!H1467="Panerai",1,0)</f>
        <v>0</v>
      </c>
      <c r="V1467">
        <f>IF('Main Data'!H1467="Patek",1,0)</f>
        <v>0</v>
      </c>
      <c r="W1467">
        <f>IF('Main Data'!H1467="Rolex",1,0)</f>
        <v>0</v>
      </c>
      <c r="X1467">
        <f>IF('Main Data'!H1467="Tudor",1,0)</f>
        <v>0</v>
      </c>
      <c r="Y1467">
        <f>IF('Main Data'!H1467="Ulysse Nardin",1,0)</f>
        <v>0</v>
      </c>
      <c r="Z1467">
        <f>IF('Main Data'!H1467="Universal Geneve",1,0)</f>
        <v>0</v>
      </c>
      <c r="AA1467">
        <f>IF('Main Data'!H1467="Vacheron",1,0)</f>
        <v>0</v>
      </c>
      <c r="AB1467">
        <f>IF('Main Data'!H1467="Zenith",1,0)</f>
        <v>0</v>
      </c>
      <c r="AC1467">
        <f>IF('Main Data'!J1467="Stainless Steel",1,0)</f>
        <v>1</v>
      </c>
      <c r="AD1467">
        <f>IF('Main Data'!J1467="Two-tone",1,0)</f>
        <v>0</v>
      </c>
      <c r="AE1467">
        <f>IF(OR('Main Data'!J1467="YG 18K",'Main Data'!J1467="YG &lt;18K",'Main Data'!J1467="PG 18K",'Main Data'!J1467="PG &lt;18K",'Main Data'!J1467="WG 18K",'Main Data'!J1467="Mixes of 18K",'Main Data'!J1467="Mixes &lt;18K"),1,0)</f>
        <v>0</v>
      </c>
      <c r="AF1467">
        <f>IF('Main Data'!J1467="Platinum",1,0)</f>
        <v>0</v>
      </c>
      <c r="AG1467">
        <f>IF(OR('Main Data'!J1467="PVD",'Main Data'!J1467="Gold Plate",'Main Data'!J1467="Other"),1,0)</f>
        <v>0</v>
      </c>
      <c r="AH1467">
        <f>IF('Main Data'!N1467="Stainless Steel",1,0)</f>
        <v>0</v>
      </c>
      <c r="AI1467">
        <f>IF('Main Data'!N1467="Leather",1,0)</f>
        <v>1</v>
      </c>
      <c r="AJ1467">
        <f>IF('Main Data'!N1467="Two-tone",1,0)</f>
        <v>0</v>
      </c>
      <c r="AK1467">
        <f>IF(OR('Main Data'!N1467="YG 18K",'Main Data'!N1467="PG 18K",'Main Data'!N1467="WG 18K",'Main Data'!N1467="Mixes of 18K"),1,0)</f>
        <v>0</v>
      </c>
      <c r="AL1467">
        <f>IF(OR(,'Main Data'!N1467="PVD",'Main Data'!N1467="Gold plate"),1,0)</f>
        <v>0</v>
      </c>
      <c r="AM1467">
        <f>IF(OR('Main Data'!AV1467="Yes",'Main Data'!AW1467="Yes",'Main Data'!AU1467="Yes"),1,0)</f>
        <v>0</v>
      </c>
      <c r="AN1467">
        <f>IF(OR(ISTEXT('Main Data'!AX1467), ISTEXT('Main Data'!AY1467)),1,0)</f>
        <v>0</v>
      </c>
      <c r="AO1467">
        <f>IF('Main Data'!AZ1467="Yes",1,0)</f>
        <v>0</v>
      </c>
      <c r="AP1467">
        <f>IF('Main Data'!BA1467="Yes",1,0)</f>
        <v>0</v>
      </c>
      <c r="AQ1467">
        <f>IF('Main Data'!BD1467="Yes",1,0)</f>
        <v>0</v>
      </c>
      <c r="AR1467">
        <f>IF('Main Data'!BE1467="A",1,0)</f>
        <v>0</v>
      </c>
      <c r="AS1467">
        <f>IF('Main Data'!BE1467="AA",1,0)</f>
        <v>1</v>
      </c>
      <c r="AT1467">
        <f>IF('Main Data'!BE1467="AAA",1,0)</f>
        <v>0</v>
      </c>
      <c r="AU1467">
        <f>IF('Main Data'!BE1467="AAAA",1,0)</f>
        <v>0</v>
      </c>
      <c r="AV1467">
        <f>IF('Main Data'!P1467="Yes",1,0)</f>
        <v>0</v>
      </c>
      <c r="AW1467">
        <f>IF('Main Data'!AP1467="Yes",1,0)</f>
        <v>0</v>
      </c>
      <c r="AX1467">
        <f>IF(OR('Main Data'!V1467="Yes", 'Main Data'!W1467="Yes",'Main Data'!X1467="Yes"),1,0)</f>
        <v>1</v>
      </c>
      <c r="AY1467">
        <f>IF(OR('Main Data'!Y1467="Yes",'Main Data'!Z1467="Yes"),1,0)</f>
        <v>0</v>
      </c>
      <c r="AZ1467">
        <f>IF('Main Data'!AR1467="Yes",1,0)</f>
        <v>0</v>
      </c>
      <c r="BA1467">
        <f>IF('Main Data'!AS1467="Yes",1,0)</f>
        <v>0</v>
      </c>
      <c r="BB1467">
        <f>IF('Main Data'!AG1467="Yes",1,0)</f>
        <v>0</v>
      </c>
      <c r="BC1467">
        <f>IF('Main Data'!AB1467="Yes",1,0)</f>
        <v>0</v>
      </c>
      <c r="BD1467">
        <f>IF('Main Data'!AA1467="Yes",1,0)</f>
        <v>1</v>
      </c>
      <c r="BE1467">
        <f>IF('Main Data'!AC1467="Yes",1,0)</f>
        <v>0</v>
      </c>
      <c r="BF1467">
        <f>IF('Main Data'!AF1467="Yes",1,0)</f>
        <v>0</v>
      </c>
      <c r="BG1467">
        <f>IF(OR('Main Data'!AI1467="Yes",'Main Data'!AL1467="Yes"),1,0)</f>
        <v>0</v>
      </c>
      <c r="BH1467">
        <f>IF('Main Data'!AJ1467="Yes",1,0)</f>
        <v>0</v>
      </c>
      <c r="BI1467">
        <f>IF('Main Data'!AK1467="Yes",1,0)</f>
        <v>0</v>
      </c>
      <c r="BJ1467">
        <f>IF('Main Data'!AM1467="Yes",1,0)</f>
        <v>0</v>
      </c>
      <c r="BK1467">
        <f>IF('Main Data'!AQ1467="Yes",1,0)</f>
        <v>0</v>
      </c>
      <c r="BL1467" s="21">
        <f t="shared" si="133"/>
        <v>1</v>
      </c>
      <c r="BM1467" s="21">
        <f t="shared" si="134"/>
        <v>0</v>
      </c>
      <c r="BN1467" s="21">
        <f t="shared" si="135"/>
        <v>0</v>
      </c>
      <c r="BO1467" s="21">
        <f t="shared" si="136"/>
        <v>0</v>
      </c>
      <c r="BP1467" s="21">
        <f t="shared" si="137"/>
        <v>0</v>
      </c>
    </row>
    <row r="1468" spans="1:68" x14ac:dyDescent="0.2">
      <c r="A1468">
        <v>1464</v>
      </c>
      <c r="B1468" s="33">
        <f>'Main Data'!C1468</f>
        <v>43233</v>
      </c>
      <c r="C1468">
        <f>'Main Data'!D1468</f>
        <v>22</v>
      </c>
      <c r="D1468" s="26">
        <f>'Main Data'!E1468</f>
        <v>20000</v>
      </c>
      <c r="E1468" s="26">
        <f>'Main Data'!F1468</f>
        <v>25000</v>
      </c>
      <c r="F1468" s="34">
        <f t="shared" si="132"/>
        <v>9.9034875525361272</v>
      </c>
      <c r="G1468">
        <f>IF('Main Data'!H1468="AP",1,0)</f>
        <v>0</v>
      </c>
      <c r="H1468">
        <f>IF('Main Data'!H1468="Blancpain",1,0)</f>
        <v>0</v>
      </c>
      <c r="I1468">
        <f>IF('Main Data'!H1468="Breguet",1,0)</f>
        <v>1</v>
      </c>
      <c r="J1468">
        <f>IF('Main Data'!H1468="Breitling",1,0)</f>
        <v>0</v>
      </c>
      <c r="K1468">
        <f>IF('Main Data'!H1468="Cartier",1,0)</f>
        <v>0</v>
      </c>
      <c r="L1468">
        <f>IF('Main Data'!H1468="Gallet",1,0)</f>
        <v>0</v>
      </c>
      <c r="M1468">
        <f>IF('Main Data'!H1468="Girard Perregaux",1,0)</f>
        <v>0</v>
      </c>
      <c r="N1468">
        <f>IF('Main Data'!H1468="Gubelin",1,0)</f>
        <v>0</v>
      </c>
      <c r="O1468">
        <f>IF('Main Data'!H1468="Heuer",1,0)</f>
        <v>0</v>
      </c>
      <c r="P1468">
        <f>IF('Main Data'!H1468="IWC",1,0)</f>
        <v>0</v>
      </c>
      <c r="Q1468">
        <f>IF('Main Data'!H1468="JLC",1,0)</f>
        <v>0</v>
      </c>
      <c r="R1468">
        <f>IF('Main Data'!H1468="Longines",1,0)</f>
        <v>0</v>
      </c>
      <c r="S1468">
        <f>IF('Main Data'!H1468="Movado",1,0)</f>
        <v>0</v>
      </c>
      <c r="T1468">
        <f>IF('Main Data'!H1468="Omega",1,0)</f>
        <v>0</v>
      </c>
      <c r="U1468">
        <f>IF('Main Data'!H1468="Panerai",1,0)</f>
        <v>0</v>
      </c>
      <c r="V1468">
        <f>IF('Main Data'!H1468="Patek",1,0)</f>
        <v>0</v>
      </c>
      <c r="W1468">
        <f>IF('Main Data'!H1468="Rolex",1,0)</f>
        <v>0</v>
      </c>
      <c r="X1468">
        <f>IF('Main Data'!H1468="Tudor",1,0)</f>
        <v>0</v>
      </c>
      <c r="Y1468">
        <f>IF('Main Data'!H1468="Ulysse Nardin",1,0)</f>
        <v>0</v>
      </c>
      <c r="Z1468">
        <f>IF('Main Data'!H1468="Universal Geneve",1,0)</f>
        <v>0</v>
      </c>
      <c r="AA1468">
        <f>IF('Main Data'!H1468="Vacheron",1,0)</f>
        <v>0</v>
      </c>
      <c r="AB1468">
        <f>IF('Main Data'!H1468="Zenith",1,0)</f>
        <v>0</v>
      </c>
      <c r="AC1468">
        <f>IF('Main Data'!J1468="Stainless Steel",1,0)</f>
        <v>1</v>
      </c>
      <c r="AD1468">
        <f>IF('Main Data'!J1468="Two-tone",1,0)</f>
        <v>0</v>
      </c>
      <c r="AE1468">
        <f>IF(OR('Main Data'!J1468="YG 18K",'Main Data'!J1468="YG &lt;18K",'Main Data'!J1468="PG 18K",'Main Data'!J1468="PG &lt;18K",'Main Data'!J1468="WG 18K",'Main Data'!J1468="Mixes of 18K",'Main Data'!J1468="Mixes &lt;18K"),1,0)</f>
        <v>0</v>
      </c>
      <c r="AF1468">
        <f>IF('Main Data'!J1468="Platinum",1,0)</f>
        <v>0</v>
      </c>
      <c r="AG1468">
        <f>IF(OR('Main Data'!J1468="PVD",'Main Data'!J1468="Gold Plate",'Main Data'!J1468="Other"),1,0)</f>
        <v>0</v>
      </c>
      <c r="AH1468">
        <f>IF('Main Data'!N1468="Stainless Steel",1,0)</f>
        <v>0</v>
      </c>
      <c r="AI1468">
        <f>IF('Main Data'!N1468="Leather",1,0)</f>
        <v>1</v>
      </c>
      <c r="AJ1468">
        <f>IF('Main Data'!N1468="Two-tone",1,0)</f>
        <v>0</v>
      </c>
      <c r="AK1468">
        <f>IF(OR('Main Data'!N1468="YG 18K",'Main Data'!N1468="PG 18K",'Main Data'!N1468="WG 18K",'Main Data'!N1468="Mixes of 18K"),1,0)</f>
        <v>0</v>
      </c>
      <c r="AL1468">
        <f>IF(OR(,'Main Data'!N1468="PVD",'Main Data'!N1468="Gold plate"),1,0)</f>
        <v>0</v>
      </c>
      <c r="AM1468">
        <f>IF(OR('Main Data'!AV1468="Yes",'Main Data'!AW1468="Yes",'Main Data'!AU1468="Yes"),1,0)</f>
        <v>0</v>
      </c>
      <c r="AN1468">
        <f>IF(OR(ISTEXT('Main Data'!AX1468), ISTEXT('Main Data'!AY1468)),1,0)</f>
        <v>0</v>
      </c>
      <c r="AO1468">
        <f>IF('Main Data'!AZ1468="Yes",1,0)</f>
        <v>0</v>
      </c>
      <c r="AP1468">
        <f>IF('Main Data'!BA1468="Yes",1,0)</f>
        <v>0</v>
      </c>
      <c r="AQ1468">
        <f>IF('Main Data'!BD1468="Yes",1,0)</f>
        <v>0</v>
      </c>
      <c r="AR1468">
        <f>IF('Main Data'!BE1468="A",1,0)</f>
        <v>0</v>
      </c>
      <c r="AS1468">
        <f>IF('Main Data'!BE1468="AA",1,0)</f>
        <v>0</v>
      </c>
      <c r="AT1468">
        <f>IF('Main Data'!BE1468="AAA",1,0)</f>
        <v>1</v>
      </c>
      <c r="AU1468">
        <f>IF('Main Data'!BE1468="AAAA",1,0)</f>
        <v>0</v>
      </c>
      <c r="AV1468">
        <f>IF('Main Data'!P1468="Yes",1,0)</f>
        <v>0</v>
      </c>
      <c r="AW1468">
        <f>IF('Main Data'!AP1468="Yes",1,0)</f>
        <v>0</v>
      </c>
      <c r="AX1468">
        <f>IF(OR('Main Data'!V1468="Yes", 'Main Data'!W1468="Yes",'Main Data'!X1468="Yes"),1,0)</f>
        <v>0</v>
      </c>
      <c r="AY1468">
        <f>IF(OR('Main Data'!Y1468="Yes",'Main Data'!Z1468="Yes"),1,0)</f>
        <v>0</v>
      </c>
      <c r="AZ1468">
        <f>IF('Main Data'!AR1468="Yes",1,0)</f>
        <v>0</v>
      </c>
      <c r="BA1468">
        <f>IF('Main Data'!AS1468="Yes",1,0)</f>
        <v>0</v>
      </c>
      <c r="BB1468">
        <f>IF('Main Data'!AG1468="Yes",1,0)</f>
        <v>0</v>
      </c>
      <c r="BC1468">
        <f>IF('Main Data'!AB1468="Yes",1,0)</f>
        <v>0</v>
      </c>
      <c r="BD1468">
        <f>IF('Main Data'!AA1468="Yes",1,0)</f>
        <v>0</v>
      </c>
      <c r="BE1468">
        <f>IF('Main Data'!AC1468="Yes",1,0)</f>
        <v>0</v>
      </c>
      <c r="BF1468">
        <f>IF('Main Data'!AF1468="Yes",1,0)</f>
        <v>0</v>
      </c>
      <c r="BG1468">
        <f>IF(OR('Main Data'!AI1468="Yes",'Main Data'!AL1468="Yes"),1,0)</f>
        <v>0</v>
      </c>
      <c r="BH1468">
        <f>IF('Main Data'!AJ1468="Yes",1,0)</f>
        <v>1</v>
      </c>
      <c r="BI1468">
        <f>IF('Main Data'!AK1468="Yes",1,0)</f>
        <v>0</v>
      </c>
      <c r="BJ1468">
        <f>IF('Main Data'!AM1468="Yes",1,0)</f>
        <v>0</v>
      </c>
      <c r="BK1468">
        <f>IF('Main Data'!AQ1468="Yes",1,0)</f>
        <v>0</v>
      </c>
      <c r="BL1468" s="21">
        <f t="shared" si="133"/>
        <v>1</v>
      </c>
      <c r="BM1468" s="21">
        <f t="shared" si="134"/>
        <v>0</v>
      </c>
      <c r="BN1468" s="21">
        <f t="shared" si="135"/>
        <v>0</v>
      </c>
      <c r="BO1468" s="21">
        <f t="shared" si="136"/>
        <v>0</v>
      </c>
      <c r="BP1468" s="21">
        <f t="shared" si="137"/>
        <v>0</v>
      </c>
    </row>
    <row r="1469" spans="1:68" x14ac:dyDescent="0.2">
      <c r="A1469">
        <v>1465</v>
      </c>
      <c r="B1469" s="33">
        <f>'Main Data'!C1469</f>
        <v>43233</v>
      </c>
      <c r="C1469">
        <f>'Main Data'!D1469</f>
        <v>24</v>
      </c>
      <c r="D1469" s="26">
        <f>'Main Data'!E1469</f>
        <v>4000</v>
      </c>
      <c r="E1469" s="26">
        <f>'Main Data'!F1469</f>
        <v>5000</v>
      </c>
      <c r="F1469" s="34">
        <f t="shared" si="132"/>
        <v>8.2940496401020276</v>
      </c>
      <c r="G1469">
        <f>IF('Main Data'!H1469="AP",1,0)</f>
        <v>0</v>
      </c>
      <c r="H1469">
        <f>IF('Main Data'!H1469="Blancpain",1,0)</f>
        <v>0</v>
      </c>
      <c r="I1469">
        <f>IF('Main Data'!H1469="Breguet",1,0)</f>
        <v>0</v>
      </c>
      <c r="J1469">
        <f>IF('Main Data'!H1469="Breitling",1,0)</f>
        <v>1</v>
      </c>
      <c r="K1469">
        <f>IF('Main Data'!H1469="Cartier",1,0)</f>
        <v>0</v>
      </c>
      <c r="L1469">
        <f>IF('Main Data'!H1469="Gallet",1,0)</f>
        <v>0</v>
      </c>
      <c r="M1469">
        <f>IF('Main Data'!H1469="Girard Perregaux",1,0)</f>
        <v>0</v>
      </c>
      <c r="N1469">
        <f>IF('Main Data'!H1469="Gubelin",1,0)</f>
        <v>0</v>
      </c>
      <c r="O1469">
        <f>IF('Main Data'!H1469="Heuer",1,0)</f>
        <v>0</v>
      </c>
      <c r="P1469">
        <f>IF('Main Data'!H1469="IWC",1,0)</f>
        <v>0</v>
      </c>
      <c r="Q1469">
        <f>IF('Main Data'!H1469="JLC",1,0)</f>
        <v>0</v>
      </c>
      <c r="R1469">
        <f>IF('Main Data'!H1469="Longines",1,0)</f>
        <v>0</v>
      </c>
      <c r="S1469">
        <f>IF('Main Data'!H1469="Movado",1,0)</f>
        <v>0</v>
      </c>
      <c r="T1469">
        <f>IF('Main Data'!H1469="Omega",1,0)</f>
        <v>0</v>
      </c>
      <c r="U1469">
        <f>IF('Main Data'!H1469="Panerai",1,0)</f>
        <v>0</v>
      </c>
      <c r="V1469">
        <f>IF('Main Data'!H1469="Patek",1,0)</f>
        <v>0</v>
      </c>
      <c r="W1469">
        <f>IF('Main Data'!H1469="Rolex",1,0)</f>
        <v>0</v>
      </c>
      <c r="X1469">
        <f>IF('Main Data'!H1469="Tudor",1,0)</f>
        <v>0</v>
      </c>
      <c r="Y1469">
        <f>IF('Main Data'!H1469="Ulysse Nardin",1,0)</f>
        <v>0</v>
      </c>
      <c r="Z1469">
        <f>IF('Main Data'!H1469="Universal Geneve",1,0)</f>
        <v>0</v>
      </c>
      <c r="AA1469">
        <f>IF('Main Data'!H1469="Vacheron",1,0)</f>
        <v>0</v>
      </c>
      <c r="AB1469">
        <f>IF('Main Data'!H1469="Zenith",1,0)</f>
        <v>0</v>
      </c>
      <c r="AC1469">
        <f>IF('Main Data'!J1469="Stainless Steel",1,0)</f>
        <v>1</v>
      </c>
      <c r="AD1469">
        <f>IF('Main Data'!J1469="Two-tone",1,0)</f>
        <v>0</v>
      </c>
      <c r="AE1469">
        <f>IF(OR('Main Data'!J1469="YG 18K",'Main Data'!J1469="YG &lt;18K",'Main Data'!J1469="PG 18K",'Main Data'!J1469="PG &lt;18K",'Main Data'!J1469="WG 18K",'Main Data'!J1469="Mixes of 18K",'Main Data'!J1469="Mixes &lt;18K"),1,0)</f>
        <v>0</v>
      </c>
      <c r="AF1469">
        <f>IF('Main Data'!J1469="Platinum",1,0)</f>
        <v>0</v>
      </c>
      <c r="AG1469">
        <f>IF(OR('Main Data'!J1469="PVD",'Main Data'!J1469="Gold Plate",'Main Data'!J1469="Other"),1,0)</f>
        <v>0</v>
      </c>
      <c r="AH1469">
        <f>IF('Main Data'!N1469="Stainless Steel",1,0)</f>
        <v>1</v>
      </c>
      <c r="AI1469">
        <f>IF('Main Data'!N1469="Leather",1,0)</f>
        <v>0</v>
      </c>
      <c r="AJ1469">
        <f>IF('Main Data'!N1469="Two-tone",1,0)</f>
        <v>0</v>
      </c>
      <c r="AK1469">
        <f>IF(OR('Main Data'!N1469="YG 18K",'Main Data'!N1469="PG 18K",'Main Data'!N1469="WG 18K",'Main Data'!N1469="Mixes of 18K"),1,0)</f>
        <v>0</v>
      </c>
      <c r="AL1469">
        <f>IF(OR(,'Main Data'!N1469="PVD",'Main Data'!N1469="Gold plate"),1,0)</f>
        <v>0</v>
      </c>
      <c r="AM1469">
        <f>IF(OR('Main Data'!AV1469="Yes",'Main Data'!AW1469="Yes",'Main Data'!AU1469="Yes"),1,0)</f>
        <v>0</v>
      </c>
      <c r="AN1469">
        <f>IF(OR(ISTEXT('Main Data'!AX1469), ISTEXT('Main Data'!AY1469)),1,0)</f>
        <v>0</v>
      </c>
      <c r="AO1469">
        <f>IF('Main Data'!AZ1469="Yes",1,0)</f>
        <v>0</v>
      </c>
      <c r="AP1469">
        <f>IF('Main Data'!BA1469="Yes",1,0)</f>
        <v>0</v>
      </c>
      <c r="AQ1469">
        <f>IF('Main Data'!BD1469="Yes",1,0)</f>
        <v>0</v>
      </c>
      <c r="AR1469">
        <f>IF('Main Data'!BE1469="A",1,0)</f>
        <v>0</v>
      </c>
      <c r="AS1469">
        <f>IF('Main Data'!BE1469="AA",1,0)</f>
        <v>0</v>
      </c>
      <c r="AT1469">
        <f>IF('Main Data'!BE1469="AAA",1,0)</f>
        <v>1</v>
      </c>
      <c r="AU1469">
        <f>IF('Main Data'!BE1469="AAAA",1,0)</f>
        <v>0</v>
      </c>
      <c r="AV1469">
        <f>IF('Main Data'!P1469="Yes",1,0)</f>
        <v>0</v>
      </c>
      <c r="AW1469">
        <f>IF('Main Data'!AP1469="Yes",1,0)</f>
        <v>0</v>
      </c>
      <c r="AX1469">
        <f>IF(OR('Main Data'!V1469="Yes", 'Main Data'!W1469="Yes",'Main Data'!X1469="Yes"),1,0)</f>
        <v>0</v>
      </c>
      <c r="AY1469">
        <f>IF(OR('Main Data'!Y1469="Yes",'Main Data'!Z1469="Yes"),1,0)</f>
        <v>0</v>
      </c>
      <c r="AZ1469">
        <f>IF('Main Data'!AR1469="Yes",1,0)</f>
        <v>0</v>
      </c>
      <c r="BA1469">
        <f>IF('Main Data'!AS1469="Yes",1,0)</f>
        <v>0</v>
      </c>
      <c r="BB1469">
        <f>IF('Main Data'!AG1469="Yes",1,0)</f>
        <v>0</v>
      </c>
      <c r="BC1469">
        <f>IF('Main Data'!AB1469="Yes",1,0)</f>
        <v>0</v>
      </c>
      <c r="BD1469">
        <f>IF('Main Data'!AA1469="Yes",1,0)</f>
        <v>0</v>
      </c>
      <c r="BE1469">
        <f>IF('Main Data'!AC1469="Yes",1,0)</f>
        <v>0</v>
      </c>
      <c r="BF1469">
        <f>IF('Main Data'!AF1469="Yes",1,0)</f>
        <v>1</v>
      </c>
      <c r="BG1469">
        <f>IF(OR('Main Data'!AI1469="Yes",'Main Data'!AL1469="Yes"),1,0)</f>
        <v>0</v>
      </c>
      <c r="BH1469">
        <f>IF('Main Data'!AJ1469="Yes",1,0)</f>
        <v>0</v>
      </c>
      <c r="BI1469">
        <f>IF('Main Data'!AK1469="Yes",1,0)</f>
        <v>0</v>
      </c>
      <c r="BJ1469">
        <f>IF('Main Data'!AM1469="Yes",1,0)</f>
        <v>0</v>
      </c>
      <c r="BK1469">
        <f>IF('Main Data'!AQ1469="Yes",1,0)</f>
        <v>0</v>
      </c>
      <c r="BL1469" s="21">
        <f t="shared" si="133"/>
        <v>1</v>
      </c>
      <c r="BM1469" s="21">
        <f t="shared" si="134"/>
        <v>0</v>
      </c>
      <c r="BN1469" s="21">
        <f t="shared" si="135"/>
        <v>0</v>
      </c>
      <c r="BO1469" s="21">
        <f t="shared" si="136"/>
        <v>0</v>
      </c>
      <c r="BP1469" s="21">
        <f t="shared" si="137"/>
        <v>0</v>
      </c>
    </row>
    <row r="1470" spans="1:68" x14ac:dyDescent="0.2">
      <c r="A1470">
        <v>1466</v>
      </c>
      <c r="B1470" s="33">
        <f>'Main Data'!C1470</f>
        <v>43233</v>
      </c>
      <c r="C1470">
        <f>'Main Data'!D1470</f>
        <v>25</v>
      </c>
      <c r="D1470" s="26">
        <f>'Main Data'!E1470</f>
        <v>2200</v>
      </c>
      <c r="E1470" s="26">
        <f>'Main Data'!F1470</f>
        <v>2750</v>
      </c>
      <c r="F1470" s="34">
        <f t="shared" si="132"/>
        <v>7.696212639346407</v>
      </c>
      <c r="G1470">
        <f>IF('Main Data'!H1470="AP",1,0)</f>
        <v>0</v>
      </c>
      <c r="H1470">
        <f>IF('Main Data'!H1470="Blancpain",1,0)</f>
        <v>0</v>
      </c>
      <c r="I1470">
        <f>IF('Main Data'!H1470="Breguet",1,0)</f>
        <v>0</v>
      </c>
      <c r="J1470">
        <f>IF('Main Data'!H1470="Breitling",1,0)</f>
        <v>1</v>
      </c>
      <c r="K1470">
        <f>IF('Main Data'!H1470="Cartier",1,0)</f>
        <v>0</v>
      </c>
      <c r="L1470">
        <f>IF('Main Data'!H1470="Gallet",1,0)</f>
        <v>0</v>
      </c>
      <c r="M1470">
        <f>IF('Main Data'!H1470="Girard Perregaux",1,0)</f>
        <v>0</v>
      </c>
      <c r="N1470">
        <f>IF('Main Data'!H1470="Gubelin",1,0)</f>
        <v>0</v>
      </c>
      <c r="O1470">
        <f>IF('Main Data'!H1470="Heuer",1,0)</f>
        <v>0</v>
      </c>
      <c r="P1470">
        <f>IF('Main Data'!H1470="IWC",1,0)</f>
        <v>0</v>
      </c>
      <c r="Q1470">
        <f>IF('Main Data'!H1470="JLC",1,0)</f>
        <v>0</v>
      </c>
      <c r="R1470">
        <f>IF('Main Data'!H1470="Longines",1,0)</f>
        <v>0</v>
      </c>
      <c r="S1470">
        <f>IF('Main Data'!H1470="Movado",1,0)</f>
        <v>0</v>
      </c>
      <c r="T1470">
        <f>IF('Main Data'!H1470="Omega",1,0)</f>
        <v>0</v>
      </c>
      <c r="U1470">
        <f>IF('Main Data'!H1470="Panerai",1,0)</f>
        <v>0</v>
      </c>
      <c r="V1470">
        <f>IF('Main Data'!H1470="Patek",1,0)</f>
        <v>0</v>
      </c>
      <c r="W1470">
        <f>IF('Main Data'!H1470="Rolex",1,0)</f>
        <v>0</v>
      </c>
      <c r="X1470">
        <f>IF('Main Data'!H1470="Tudor",1,0)</f>
        <v>0</v>
      </c>
      <c r="Y1470">
        <f>IF('Main Data'!H1470="Ulysse Nardin",1,0)</f>
        <v>0</v>
      </c>
      <c r="Z1470">
        <f>IF('Main Data'!H1470="Universal Geneve",1,0)</f>
        <v>0</v>
      </c>
      <c r="AA1470">
        <f>IF('Main Data'!H1470="Vacheron",1,0)</f>
        <v>0</v>
      </c>
      <c r="AB1470">
        <f>IF('Main Data'!H1470="Zenith",1,0)</f>
        <v>0</v>
      </c>
      <c r="AC1470">
        <f>IF('Main Data'!J1470="Stainless Steel",1,0)</f>
        <v>1</v>
      </c>
      <c r="AD1470">
        <f>IF('Main Data'!J1470="Two-tone",1,0)</f>
        <v>0</v>
      </c>
      <c r="AE1470">
        <f>IF(OR('Main Data'!J1470="YG 18K",'Main Data'!J1470="YG &lt;18K",'Main Data'!J1470="PG 18K",'Main Data'!J1470="PG &lt;18K",'Main Data'!J1470="WG 18K",'Main Data'!J1470="Mixes of 18K",'Main Data'!J1470="Mixes &lt;18K"),1,0)</f>
        <v>0</v>
      </c>
      <c r="AF1470">
        <f>IF('Main Data'!J1470="Platinum",1,0)</f>
        <v>0</v>
      </c>
      <c r="AG1470">
        <f>IF(OR('Main Data'!J1470="PVD",'Main Data'!J1470="Gold Plate",'Main Data'!J1470="Other"),1,0)</f>
        <v>0</v>
      </c>
      <c r="AH1470">
        <f>IF('Main Data'!N1470="Stainless Steel",1,0)</f>
        <v>0</v>
      </c>
      <c r="AI1470">
        <f>IF('Main Data'!N1470="Leather",1,0)</f>
        <v>1</v>
      </c>
      <c r="AJ1470">
        <f>IF('Main Data'!N1470="Two-tone",1,0)</f>
        <v>0</v>
      </c>
      <c r="AK1470">
        <f>IF(OR('Main Data'!N1470="YG 18K",'Main Data'!N1470="PG 18K",'Main Data'!N1470="WG 18K",'Main Data'!N1470="Mixes of 18K"),1,0)</f>
        <v>0</v>
      </c>
      <c r="AL1470">
        <f>IF(OR(,'Main Data'!N1470="PVD",'Main Data'!N1470="Gold plate"),1,0)</f>
        <v>0</v>
      </c>
      <c r="AM1470">
        <f>IF(OR('Main Data'!AV1470="Yes",'Main Data'!AW1470="Yes",'Main Data'!AU1470="Yes"),1,0)</f>
        <v>0</v>
      </c>
      <c r="AN1470">
        <f>IF(OR(ISTEXT('Main Data'!AX1470), ISTEXT('Main Data'!AY1470)),1,0)</f>
        <v>0</v>
      </c>
      <c r="AO1470">
        <f>IF('Main Data'!AZ1470="Yes",1,0)</f>
        <v>0</v>
      </c>
      <c r="AP1470">
        <f>IF('Main Data'!BA1470="Yes",1,0)</f>
        <v>0</v>
      </c>
      <c r="AQ1470">
        <f>IF('Main Data'!BD1470="Yes",1,0)</f>
        <v>0</v>
      </c>
      <c r="AR1470">
        <f>IF('Main Data'!BE1470="A",1,0)</f>
        <v>0</v>
      </c>
      <c r="AS1470">
        <f>IF('Main Data'!BE1470="AA",1,0)</f>
        <v>1</v>
      </c>
      <c r="AT1470">
        <f>IF('Main Data'!BE1470="AAA",1,0)</f>
        <v>0</v>
      </c>
      <c r="AU1470">
        <f>IF('Main Data'!BE1470="AAAA",1,0)</f>
        <v>0</v>
      </c>
      <c r="AV1470">
        <f>IF('Main Data'!P1470="Yes",1,0)</f>
        <v>0</v>
      </c>
      <c r="AW1470">
        <f>IF('Main Data'!AP1470="Yes",1,0)</f>
        <v>0</v>
      </c>
      <c r="AX1470">
        <f>IF(OR('Main Data'!V1470="Yes", 'Main Data'!W1470="Yes",'Main Data'!X1470="Yes"),1,0)</f>
        <v>1</v>
      </c>
      <c r="AY1470">
        <f>IF(OR('Main Data'!Y1470="Yes",'Main Data'!Z1470="Yes"),1,0)</f>
        <v>0</v>
      </c>
      <c r="AZ1470">
        <f>IF('Main Data'!AR1470="Yes",1,0)</f>
        <v>0</v>
      </c>
      <c r="BA1470">
        <f>IF('Main Data'!AS1470="Yes",1,0)</f>
        <v>0</v>
      </c>
      <c r="BB1470">
        <f>IF('Main Data'!AG1470="Yes",1,0)</f>
        <v>0</v>
      </c>
      <c r="BC1470">
        <f>IF('Main Data'!AB1470="Yes",1,0)</f>
        <v>0</v>
      </c>
      <c r="BD1470">
        <f>IF('Main Data'!AA1470="Yes",1,0)</f>
        <v>0</v>
      </c>
      <c r="BE1470">
        <f>IF('Main Data'!AC1470="Yes",1,0)</f>
        <v>0</v>
      </c>
      <c r="BF1470">
        <f>IF('Main Data'!AF1470="Yes",1,0)</f>
        <v>0</v>
      </c>
      <c r="BG1470">
        <f>IF(OR('Main Data'!AI1470="Yes",'Main Data'!AL1470="Yes"),1,0)</f>
        <v>1</v>
      </c>
      <c r="BH1470">
        <f>IF('Main Data'!AJ1470="Yes",1,0)</f>
        <v>0</v>
      </c>
      <c r="BI1470">
        <f>IF('Main Data'!AK1470="Yes",1,0)</f>
        <v>0</v>
      </c>
      <c r="BJ1470">
        <f>IF('Main Data'!AM1470="Yes",1,0)</f>
        <v>0</v>
      </c>
      <c r="BK1470">
        <f>IF('Main Data'!AQ1470="Yes",1,0)</f>
        <v>0</v>
      </c>
      <c r="BL1470" s="21">
        <f t="shared" si="133"/>
        <v>1</v>
      </c>
      <c r="BM1470" s="21">
        <f t="shared" si="134"/>
        <v>0</v>
      </c>
      <c r="BN1470" s="21">
        <f t="shared" si="135"/>
        <v>0</v>
      </c>
      <c r="BO1470" s="21">
        <f t="shared" si="136"/>
        <v>0</v>
      </c>
      <c r="BP1470" s="21">
        <f t="shared" si="137"/>
        <v>0</v>
      </c>
    </row>
    <row r="1471" spans="1:68" x14ac:dyDescent="0.2">
      <c r="A1471">
        <v>1467</v>
      </c>
      <c r="B1471" s="33">
        <f>'Main Data'!C1471</f>
        <v>43233</v>
      </c>
      <c r="C1471">
        <f>'Main Data'!D1471</f>
        <v>26</v>
      </c>
      <c r="D1471" s="26">
        <f>'Main Data'!E1471</f>
        <v>9500</v>
      </c>
      <c r="E1471" s="26">
        <f>'Main Data'!F1471</f>
        <v>11875</v>
      </c>
      <c r="F1471" s="34">
        <f t="shared" si="132"/>
        <v>9.1590470775886317</v>
      </c>
      <c r="G1471">
        <f>IF('Main Data'!H1471="AP",1,0)</f>
        <v>0</v>
      </c>
      <c r="H1471">
        <f>IF('Main Data'!H1471="Blancpain",1,0)</f>
        <v>0</v>
      </c>
      <c r="I1471">
        <f>IF('Main Data'!H1471="Breguet",1,0)</f>
        <v>0</v>
      </c>
      <c r="J1471">
        <f>IF('Main Data'!H1471="Breitling",1,0)</f>
        <v>1</v>
      </c>
      <c r="K1471">
        <f>IF('Main Data'!H1471="Cartier",1,0)</f>
        <v>0</v>
      </c>
      <c r="L1471">
        <f>IF('Main Data'!H1471="Gallet",1,0)</f>
        <v>0</v>
      </c>
      <c r="M1471">
        <f>IF('Main Data'!H1471="Girard Perregaux",1,0)</f>
        <v>0</v>
      </c>
      <c r="N1471">
        <f>IF('Main Data'!H1471="Gubelin",1,0)</f>
        <v>0</v>
      </c>
      <c r="O1471">
        <f>IF('Main Data'!H1471="Heuer",1,0)</f>
        <v>0</v>
      </c>
      <c r="P1471">
        <f>IF('Main Data'!H1471="IWC",1,0)</f>
        <v>0</v>
      </c>
      <c r="Q1471">
        <f>IF('Main Data'!H1471="JLC",1,0)</f>
        <v>0</v>
      </c>
      <c r="R1471">
        <f>IF('Main Data'!H1471="Longines",1,0)</f>
        <v>0</v>
      </c>
      <c r="S1471">
        <f>IF('Main Data'!H1471="Movado",1,0)</f>
        <v>0</v>
      </c>
      <c r="T1471">
        <f>IF('Main Data'!H1471="Omega",1,0)</f>
        <v>0</v>
      </c>
      <c r="U1471">
        <f>IF('Main Data'!H1471="Panerai",1,0)</f>
        <v>0</v>
      </c>
      <c r="V1471">
        <f>IF('Main Data'!H1471="Patek",1,0)</f>
        <v>0</v>
      </c>
      <c r="W1471">
        <f>IF('Main Data'!H1471="Rolex",1,0)</f>
        <v>0</v>
      </c>
      <c r="X1471">
        <f>IF('Main Data'!H1471="Tudor",1,0)</f>
        <v>0</v>
      </c>
      <c r="Y1471">
        <f>IF('Main Data'!H1471="Ulysse Nardin",1,0)</f>
        <v>0</v>
      </c>
      <c r="Z1471">
        <f>IF('Main Data'!H1471="Universal Geneve",1,0)</f>
        <v>0</v>
      </c>
      <c r="AA1471">
        <f>IF('Main Data'!H1471="Vacheron",1,0)</f>
        <v>0</v>
      </c>
      <c r="AB1471">
        <f>IF('Main Data'!H1471="Zenith",1,0)</f>
        <v>0</v>
      </c>
      <c r="AC1471">
        <f>IF('Main Data'!J1471="Stainless Steel",1,0)</f>
        <v>1</v>
      </c>
      <c r="AD1471">
        <f>IF('Main Data'!J1471="Two-tone",1,0)</f>
        <v>0</v>
      </c>
      <c r="AE1471">
        <f>IF(OR('Main Data'!J1471="YG 18K",'Main Data'!J1471="YG &lt;18K",'Main Data'!J1471="PG 18K",'Main Data'!J1471="PG &lt;18K",'Main Data'!J1471="WG 18K",'Main Data'!J1471="Mixes of 18K",'Main Data'!J1471="Mixes &lt;18K"),1,0)</f>
        <v>0</v>
      </c>
      <c r="AF1471">
        <f>IF('Main Data'!J1471="Platinum",1,0)</f>
        <v>0</v>
      </c>
      <c r="AG1471">
        <f>IF(OR('Main Data'!J1471="PVD",'Main Data'!J1471="Gold Plate",'Main Data'!J1471="Other"),1,0)</f>
        <v>0</v>
      </c>
      <c r="AH1471">
        <f>IF('Main Data'!N1471="Stainless Steel",1,0)</f>
        <v>0</v>
      </c>
      <c r="AI1471">
        <f>IF('Main Data'!N1471="Leather",1,0)</f>
        <v>1</v>
      </c>
      <c r="AJ1471">
        <f>IF('Main Data'!N1471="Two-tone",1,0)</f>
        <v>0</v>
      </c>
      <c r="AK1471">
        <f>IF(OR('Main Data'!N1471="YG 18K",'Main Data'!N1471="PG 18K",'Main Data'!N1471="WG 18K",'Main Data'!N1471="Mixes of 18K"),1,0)</f>
        <v>0</v>
      </c>
      <c r="AL1471">
        <f>IF(OR(,'Main Data'!N1471="PVD",'Main Data'!N1471="Gold plate"),1,0)</f>
        <v>0</v>
      </c>
      <c r="AM1471">
        <f>IF(OR('Main Data'!AV1471="Yes",'Main Data'!AW1471="Yes",'Main Data'!AU1471="Yes"),1,0)</f>
        <v>0</v>
      </c>
      <c r="AN1471">
        <f>IF(OR(ISTEXT('Main Data'!AX1471), ISTEXT('Main Data'!AY1471)),1,0)</f>
        <v>0</v>
      </c>
      <c r="AO1471">
        <f>IF('Main Data'!AZ1471="Yes",1,0)</f>
        <v>0</v>
      </c>
      <c r="AP1471">
        <f>IF('Main Data'!BA1471="Yes",1,0)</f>
        <v>0</v>
      </c>
      <c r="AQ1471">
        <f>IF('Main Data'!BD1471="Yes",1,0)</f>
        <v>0</v>
      </c>
      <c r="AR1471">
        <f>IF('Main Data'!BE1471="A",1,0)</f>
        <v>0</v>
      </c>
      <c r="AS1471">
        <f>IF('Main Data'!BE1471="AA",1,0)</f>
        <v>0</v>
      </c>
      <c r="AT1471">
        <f>IF('Main Data'!BE1471="AAA",1,0)</f>
        <v>1</v>
      </c>
      <c r="AU1471">
        <f>IF('Main Data'!BE1471="AAAA",1,0)</f>
        <v>0</v>
      </c>
      <c r="AV1471">
        <f>IF('Main Data'!P1471="Yes",1,0)</f>
        <v>0</v>
      </c>
      <c r="AW1471">
        <f>IF('Main Data'!AP1471="Yes",1,0)</f>
        <v>0</v>
      </c>
      <c r="AX1471">
        <f>IF(OR('Main Data'!V1471="Yes", 'Main Data'!W1471="Yes",'Main Data'!X1471="Yes"),1,0)</f>
        <v>0</v>
      </c>
      <c r="AY1471">
        <f>IF(OR('Main Data'!Y1471="Yes",'Main Data'!Z1471="Yes"),1,0)</f>
        <v>0</v>
      </c>
      <c r="AZ1471">
        <f>IF('Main Data'!AR1471="Yes",1,0)</f>
        <v>0</v>
      </c>
      <c r="BA1471">
        <f>IF('Main Data'!AS1471="Yes",1,0)</f>
        <v>0</v>
      </c>
      <c r="BB1471">
        <f>IF('Main Data'!AG1471="Yes",1,0)</f>
        <v>0</v>
      </c>
      <c r="BC1471">
        <f>IF('Main Data'!AB1471="Yes",1,0)</f>
        <v>0</v>
      </c>
      <c r="BD1471">
        <f>IF('Main Data'!AA1471="Yes",1,0)</f>
        <v>0</v>
      </c>
      <c r="BE1471">
        <f>IF('Main Data'!AC1471="Yes",1,0)</f>
        <v>0</v>
      </c>
      <c r="BF1471">
        <f>IF('Main Data'!AF1471="Yes",1,0)</f>
        <v>0</v>
      </c>
      <c r="BG1471">
        <f>IF(OR('Main Data'!AI1471="Yes",'Main Data'!AL1471="Yes"),1,0)</f>
        <v>1</v>
      </c>
      <c r="BH1471">
        <f>IF('Main Data'!AJ1471="Yes",1,0)</f>
        <v>0</v>
      </c>
      <c r="BI1471">
        <f>IF('Main Data'!AK1471="Yes",1,0)</f>
        <v>0</v>
      </c>
      <c r="BJ1471">
        <f>IF('Main Data'!AM1471="Yes",1,0)</f>
        <v>0</v>
      </c>
      <c r="BK1471">
        <f>IF('Main Data'!AQ1471="Yes",1,0)</f>
        <v>0</v>
      </c>
      <c r="BL1471" s="21">
        <f t="shared" si="133"/>
        <v>1</v>
      </c>
      <c r="BM1471" s="21">
        <f t="shared" si="134"/>
        <v>0</v>
      </c>
      <c r="BN1471" s="21">
        <f t="shared" si="135"/>
        <v>0</v>
      </c>
      <c r="BO1471" s="21">
        <f t="shared" si="136"/>
        <v>0</v>
      </c>
      <c r="BP1471" s="21">
        <f t="shared" si="137"/>
        <v>0</v>
      </c>
    </row>
    <row r="1472" spans="1:68" x14ac:dyDescent="0.2">
      <c r="A1472">
        <v>1468</v>
      </c>
      <c r="B1472" s="33">
        <f>'Main Data'!C1472</f>
        <v>43233</v>
      </c>
      <c r="C1472">
        <f>'Main Data'!D1472</f>
        <v>28</v>
      </c>
      <c r="D1472" s="26">
        <f>'Main Data'!E1472</f>
        <v>5500</v>
      </c>
      <c r="E1472" s="26">
        <f>'Main Data'!F1472</f>
        <v>6875</v>
      </c>
      <c r="F1472" s="34">
        <f t="shared" si="132"/>
        <v>8.6125033712205621</v>
      </c>
      <c r="G1472">
        <f>IF('Main Data'!H1472="AP",1,0)</f>
        <v>0</v>
      </c>
      <c r="H1472">
        <f>IF('Main Data'!H1472="Blancpain",1,0)</f>
        <v>0</v>
      </c>
      <c r="I1472">
        <f>IF('Main Data'!H1472="Breguet",1,0)</f>
        <v>0</v>
      </c>
      <c r="J1472">
        <f>IF('Main Data'!H1472="Breitling",1,0)</f>
        <v>1</v>
      </c>
      <c r="K1472">
        <f>IF('Main Data'!H1472="Cartier",1,0)</f>
        <v>0</v>
      </c>
      <c r="L1472">
        <f>IF('Main Data'!H1472="Gallet",1,0)</f>
        <v>0</v>
      </c>
      <c r="M1472">
        <f>IF('Main Data'!H1472="Girard Perregaux",1,0)</f>
        <v>0</v>
      </c>
      <c r="N1472">
        <f>IF('Main Data'!H1472="Gubelin",1,0)</f>
        <v>0</v>
      </c>
      <c r="O1472">
        <f>IF('Main Data'!H1472="Heuer",1,0)</f>
        <v>0</v>
      </c>
      <c r="P1472">
        <f>IF('Main Data'!H1472="IWC",1,0)</f>
        <v>0</v>
      </c>
      <c r="Q1472">
        <f>IF('Main Data'!H1472="JLC",1,0)</f>
        <v>0</v>
      </c>
      <c r="R1472">
        <f>IF('Main Data'!H1472="Longines",1,0)</f>
        <v>0</v>
      </c>
      <c r="S1472">
        <f>IF('Main Data'!H1472="Movado",1,0)</f>
        <v>0</v>
      </c>
      <c r="T1472">
        <f>IF('Main Data'!H1472="Omega",1,0)</f>
        <v>0</v>
      </c>
      <c r="U1472">
        <f>IF('Main Data'!H1472="Panerai",1,0)</f>
        <v>0</v>
      </c>
      <c r="V1472">
        <f>IF('Main Data'!H1472="Patek",1,0)</f>
        <v>0</v>
      </c>
      <c r="W1472">
        <f>IF('Main Data'!H1472="Rolex",1,0)</f>
        <v>0</v>
      </c>
      <c r="X1472">
        <f>IF('Main Data'!H1472="Tudor",1,0)</f>
        <v>0</v>
      </c>
      <c r="Y1472">
        <f>IF('Main Data'!H1472="Ulysse Nardin",1,0)</f>
        <v>0</v>
      </c>
      <c r="Z1472">
        <f>IF('Main Data'!H1472="Universal Geneve",1,0)</f>
        <v>0</v>
      </c>
      <c r="AA1472">
        <f>IF('Main Data'!H1472="Vacheron",1,0)</f>
        <v>0</v>
      </c>
      <c r="AB1472">
        <f>IF('Main Data'!H1472="Zenith",1,0)</f>
        <v>0</v>
      </c>
      <c r="AC1472">
        <f>IF('Main Data'!J1472="Stainless Steel",1,0)</f>
        <v>1</v>
      </c>
      <c r="AD1472">
        <f>IF('Main Data'!J1472="Two-tone",1,0)</f>
        <v>0</v>
      </c>
      <c r="AE1472">
        <f>IF(OR('Main Data'!J1472="YG 18K",'Main Data'!J1472="YG &lt;18K",'Main Data'!J1472="PG 18K",'Main Data'!J1472="PG &lt;18K",'Main Data'!J1472="WG 18K",'Main Data'!J1472="Mixes of 18K",'Main Data'!J1472="Mixes &lt;18K"),1,0)</f>
        <v>0</v>
      </c>
      <c r="AF1472">
        <f>IF('Main Data'!J1472="Platinum",1,0)</f>
        <v>0</v>
      </c>
      <c r="AG1472">
        <f>IF(OR('Main Data'!J1472="PVD",'Main Data'!J1472="Gold Plate",'Main Data'!J1472="Other"),1,0)</f>
        <v>0</v>
      </c>
      <c r="AH1472">
        <f>IF('Main Data'!N1472="Stainless Steel",1,0)</f>
        <v>0</v>
      </c>
      <c r="AI1472">
        <f>IF('Main Data'!N1472="Leather",1,0)</f>
        <v>1</v>
      </c>
      <c r="AJ1472">
        <f>IF('Main Data'!N1472="Two-tone",1,0)</f>
        <v>0</v>
      </c>
      <c r="AK1472">
        <f>IF(OR('Main Data'!N1472="YG 18K",'Main Data'!N1472="PG 18K",'Main Data'!N1472="WG 18K",'Main Data'!N1472="Mixes of 18K"),1,0)</f>
        <v>0</v>
      </c>
      <c r="AL1472">
        <f>IF(OR(,'Main Data'!N1472="PVD",'Main Data'!N1472="Gold plate"),1,0)</f>
        <v>0</v>
      </c>
      <c r="AM1472">
        <f>IF(OR('Main Data'!AV1472="Yes",'Main Data'!AW1472="Yes",'Main Data'!AU1472="Yes"),1,0)</f>
        <v>0</v>
      </c>
      <c r="AN1472">
        <f>IF(OR(ISTEXT('Main Data'!AX1472), ISTEXT('Main Data'!AY1472)),1,0)</f>
        <v>0</v>
      </c>
      <c r="AO1472">
        <f>IF('Main Data'!AZ1472="Yes",1,0)</f>
        <v>0</v>
      </c>
      <c r="AP1472">
        <f>IF('Main Data'!BA1472="Yes",1,0)</f>
        <v>0</v>
      </c>
      <c r="AQ1472">
        <f>IF('Main Data'!BD1472="Yes",1,0)</f>
        <v>0</v>
      </c>
      <c r="AR1472">
        <f>IF('Main Data'!BE1472="A",1,0)</f>
        <v>0</v>
      </c>
      <c r="AS1472">
        <f>IF('Main Data'!BE1472="AA",1,0)</f>
        <v>0</v>
      </c>
      <c r="AT1472">
        <f>IF('Main Data'!BE1472="AAA",1,0)</f>
        <v>1</v>
      </c>
      <c r="AU1472">
        <f>IF('Main Data'!BE1472="AAAA",1,0)</f>
        <v>0</v>
      </c>
      <c r="AV1472">
        <f>IF('Main Data'!P1472="Yes",1,0)</f>
        <v>0</v>
      </c>
      <c r="AW1472">
        <f>IF('Main Data'!AP1472="Yes",1,0)</f>
        <v>0</v>
      </c>
      <c r="AX1472">
        <f>IF(OR('Main Data'!V1472="Yes", 'Main Data'!W1472="Yes",'Main Data'!X1472="Yes"),1,0)</f>
        <v>1</v>
      </c>
      <c r="AY1472">
        <f>IF(OR('Main Data'!Y1472="Yes",'Main Data'!Z1472="Yes"),1,0)</f>
        <v>0</v>
      </c>
      <c r="AZ1472">
        <f>IF('Main Data'!AR1472="Yes",1,0)</f>
        <v>0</v>
      </c>
      <c r="BA1472">
        <f>IF('Main Data'!AS1472="Yes",1,0)</f>
        <v>0</v>
      </c>
      <c r="BB1472">
        <f>IF('Main Data'!AG1472="Yes",1,0)</f>
        <v>0</v>
      </c>
      <c r="BC1472">
        <f>IF('Main Data'!AB1472="Yes",1,0)</f>
        <v>0</v>
      </c>
      <c r="BD1472">
        <f>IF('Main Data'!AA1472="Yes",1,0)</f>
        <v>0</v>
      </c>
      <c r="BE1472">
        <f>IF('Main Data'!AC1472="Yes",1,0)</f>
        <v>0</v>
      </c>
      <c r="BF1472">
        <f>IF('Main Data'!AF1472="Yes",1,0)</f>
        <v>0</v>
      </c>
      <c r="BG1472">
        <f>IF(OR('Main Data'!AI1472="Yes",'Main Data'!AL1472="Yes"),1,0)</f>
        <v>1</v>
      </c>
      <c r="BH1472">
        <f>IF('Main Data'!AJ1472="Yes",1,0)</f>
        <v>0</v>
      </c>
      <c r="BI1472">
        <f>IF('Main Data'!AK1472="Yes",1,0)</f>
        <v>0</v>
      </c>
      <c r="BJ1472">
        <f>IF('Main Data'!AM1472="Yes",1,0)</f>
        <v>0</v>
      </c>
      <c r="BK1472">
        <f>IF('Main Data'!AQ1472="Yes",1,0)</f>
        <v>0</v>
      </c>
      <c r="BL1472" s="21">
        <f t="shared" si="133"/>
        <v>1</v>
      </c>
      <c r="BM1472" s="21">
        <f t="shared" si="134"/>
        <v>0</v>
      </c>
      <c r="BN1472" s="21">
        <f t="shared" si="135"/>
        <v>0</v>
      </c>
      <c r="BO1472" s="21">
        <f t="shared" si="136"/>
        <v>0</v>
      </c>
      <c r="BP1472" s="21">
        <f t="shared" si="137"/>
        <v>0</v>
      </c>
    </row>
    <row r="1473" spans="1:68" x14ac:dyDescent="0.2">
      <c r="A1473">
        <v>1469</v>
      </c>
      <c r="B1473" s="33">
        <f>'Main Data'!C1473</f>
        <v>43233</v>
      </c>
      <c r="C1473">
        <f>'Main Data'!D1473</f>
        <v>30</v>
      </c>
      <c r="D1473" s="26">
        <f>'Main Data'!E1473</f>
        <v>6000</v>
      </c>
      <c r="E1473" s="26">
        <f>'Main Data'!F1473</f>
        <v>7500</v>
      </c>
      <c r="F1473" s="34">
        <f t="shared" si="132"/>
        <v>8.6995147482101913</v>
      </c>
      <c r="G1473">
        <f>IF('Main Data'!H1473="AP",1,0)</f>
        <v>0</v>
      </c>
      <c r="H1473">
        <f>IF('Main Data'!H1473="Blancpain",1,0)</f>
        <v>0</v>
      </c>
      <c r="I1473">
        <f>IF('Main Data'!H1473="Breguet",1,0)</f>
        <v>0</v>
      </c>
      <c r="J1473">
        <f>IF('Main Data'!H1473="Breitling",1,0)</f>
        <v>1</v>
      </c>
      <c r="K1473">
        <f>IF('Main Data'!H1473="Cartier",1,0)</f>
        <v>0</v>
      </c>
      <c r="L1473">
        <f>IF('Main Data'!H1473="Gallet",1,0)</f>
        <v>0</v>
      </c>
      <c r="M1473">
        <f>IF('Main Data'!H1473="Girard Perregaux",1,0)</f>
        <v>0</v>
      </c>
      <c r="N1473">
        <f>IF('Main Data'!H1473="Gubelin",1,0)</f>
        <v>0</v>
      </c>
      <c r="O1473">
        <f>IF('Main Data'!H1473="Heuer",1,0)</f>
        <v>0</v>
      </c>
      <c r="P1473">
        <f>IF('Main Data'!H1473="IWC",1,0)</f>
        <v>0</v>
      </c>
      <c r="Q1473">
        <f>IF('Main Data'!H1473="JLC",1,0)</f>
        <v>0</v>
      </c>
      <c r="R1473">
        <f>IF('Main Data'!H1473="Longines",1,0)</f>
        <v>0</v>
      </c>
      <c r="S1473">
        <f>IF('Main Data'!H1473="Movado",1,0)</f>
        <v>0</v>
      </c>
      <c r="T1473">
        <f>IF('Main Data'!H1473="Omega",1,0)</f>
        <v>0</v>
      </c>
      <c r="U1473">
        <f>IF('Main Data'!H1473="Panerai",1,0)</f>
        <v>0</v>
      </c>
      <c r="V1473">
        <f>IF('Main Data'!H1473="Patek",1,0)</f>
        <v>0</v>
      </c>
      <c r="W1473">
        <f>IF('Main Data'!H1473="Rolex",1,0)</f>
        <v>0</v>
      </c>
      <c r="X1473">
        <f>IF('Main Data'!H1473="Tudor",1,0)</f>
        <v>0</v>
      </c>
      <c r="Y1473">
        <f>IF('Main Data'!H1473="Ulysse Nardin",1,0)</f>
        <v>0</v>
      </c>
      <c r="Z1473">
        <f>IF('Main Data'!H1473="Universal Geneve",1,0)</f>
        <v>0</v>
      </c>
      <c r="AA1473">
        <f>IF('Main Data'!H1473="Vacheron",1,0)</f>
        <v>0</v>
      </c>
      <c r="AB1473">
        <f>IF('Main Data'!H1473="Zenith",1,0)</f>
        <v>0</v>
      </c>
      <c r="AC1473">
        <f>IF('Main Data'!J1473="Stainless Steel",1,0)</f>
        <v>0</v>
      </c>
      <c r="AD1473">
        <f>IF('Main Data'!J1473="Two-tone",1,0)</f>
        <v>0</v>
      </c>
      <c r="AE1473">
        <f>IF(OR('Main Data'!J1473="YG 18K",'Main Data'!J1473="YG &lt;18K",'Main Data'!J1473="PG 18K",'Main Data'!J1473="PG &lt;18K",'Main Data'!J1473="WG 18K",'Main Data'!J1473="Mixes of 18K",'Main Data'!J1473="Mixes &lt;18K"),1,0)</f>
        <v>1</v>
      </c>
      <c r="AF1473">
        <f>IF('Main Data'!J1473="Platinum",1,0)</f>
        <v>0</v>
      </c>
      <c r="AG1473">
        <f>IF(OR('Main Data'!J1473="PVD",'Main Data'!J1473="Gold Plate",'Main Data'!J1473="Other"),1,0)</f>
        <v>0</v>
      </c>
      <c r="AH1473">
        <f>IF('Main Data'!N1473="Stainless Steel",1,0)</f>
        <v>0</v>
      </c>
      <c r="AI1473">
        <f>IF('Main Data'!N1473="Leather",1,0)</f>
        <v>1</v>
      </c>
      <c r="AJ1473">
        <f>IF('Main Data'!N1473="Two-tone",1,0)</f>
        <v>0</v>
      </c>
      <c r="AK1473">
        <f>IF(OR('Main Data'!N1473="YG 18K",'Main Data'!N1473="PG 18K",'Main Data'!N1473="WG 18K",'Main Data'!N1473="Mixes of 18K"),1,0)</f>
        <v>0</v>
      </c>
      <c r="AL1473">
        <f>IF(OR(,'Main Data'!N1473="PVD",'Main Data'!N1473="Gold plate"),1,0)</f>
        <v>0</v>
      </c>
      <c r="AM1473">
        <f>IF(OR('Main Data'!AV1473="Yes",'Main Data'!AW1473="Yes",'Main Data'!AU1473="Yes"),1,0)</f>
        <v>0</v>
      </c>
      <c r="AN1473">
        <f>IF(OR(ISTEXT('Main Data'!AX1473), ISTEXT('Main Data'!AY1473)),1,0)</f>
        <v>0</v>
      </c>
      <c r="AO1473">
        <f>IF('Main Data'!AZ1473="Yes",1,0)</f>
        <v>0</v>
      </c>
      <c r="AP1473">
        <f>IF('Main Data'!BA1473="Yes",1,0)</f>
        <v>0</v>
      </c>
      <c r="AQ1473">
        <f>IF('Main Data'!BD1473="Yes",1,0)</f>
        <v>0</v>
      </c>
      <c r="AR1473">
        <f>IF('Main Data'!BE1473="A",1,0)</f>
        <v>0</v>
      </c>
      <c r="AS1473">
        <f>IF('Main Data'!BE1473="AA",1,0)</f>
        <v>1</v>
      </c>
      <c r="AT1473">
        <f>IF('Main Data'!BE1473="AAA",1,0)</f>
        <v>0</v>
      </c>
      <c r="AU1473">
        <f>IF('Main Data'!BE1473="AAAA",1,0)</f>
        <v>0</v>
      </c>
      <c r="AV1473">
        <f>IF('Main Data'!P1473="Yes",1,0)</f>
        <v>0</v>
      </c>
      <c r="AW1473">
        <f>IF('Main Data'!AP1473="Yes",1,0)</f>
        <v>0</v>
      </c>
      <c r="AX1473">
        <f>IF(OR('Main Data'!V1473="Yes", 'Main Data'!W1473="Yes",'Main Data'!X1473="Yes"),1,0)</f>
        <v>0</v>
      </c>
      <c r="AY1473">
        <f>IF(OR('Main Data'!Y1473="Yes",'Main Data'!Z1473="Yes"),1,0)</f>
        <v>0</v>
      </c>
      <c r="AZ1473">
        <f>IF('Main Data'!AR1473="Yes",1,0)</f>
        <v>0</v>
      </c>
      <c r="BA1473">
        <f>IF('Main Data'!AS1473="Yes",1,0)</f>
        <v>0</v>
      </c>
      <c r="BB1473">
        <f>IF('Main Data'!AG1473="Yes",1,0)</f>
        <v>0</v>
      </c>
      <c r="BC1473">
        <f>IF('Main Data'!AB1473="Yes",1,0)</f>
        <v>0</v>
      </c>
      <c r="BD1473">
        <f>IF('Main Data'!AA1473="Yes",1,0)</f>
        <v>0</v>
      </c>
      <c r="BE1473">
        <f>IF('Main Data'!AC1473="Yes",1,0)</f>
        <v>0</v>
      </c>
      <c r="BF1473">
        <f>IF('Main Data'!AF1473="Yes",1,0)</f>
        <v>0</v>
      </c>
      <c r="BG1473">
        <f>IF(OR('Main Data'!AI1473="Yes",'Main Data'!AL1473="Yes"),1,0)</f>
        <v>1</v>
      </c>
      <c r="BH1473">
        <f>IF('Main Data'!AJ1473="Yes",1,0)</f>
        <v>0</v>
      </c>
      <c r="BI1473">
        <f>IF('Main Data'!AK1473="Yes",1,0)</f>
        <v>0</v>
      </c>
      <c r="BJ1473">
        <f>IF('Main Data'!AM1473="Yes",1,0)</f>
        <v>0</v>
      </c>
      <c r="BK1473">
        <f>IF('Main Data'!AQ1473="Yes",1,0)</f>
        <v>0</v>
      </c>
      <c r="BL1473" s="21">
        <f t="shared" si="133"/>
        <v>1</v>
      </c>
      <c r="BM1473" s="21">
        <f t="shared" si="134"/>
        <v>0</v>
      </c>
      <c r="BN1473" s="21">
        <f t="shared" si="135"/>
        <v>0</v>
      </c>
      <c r="BO1473" s="21">
        <f t="shared" si="136"/>
        <v>0</v>
      </c>
      <c r="BP1473" s="21">
        <f t="shared" si="137"/>
        <v>0</v>
      </c>
    </row>
    <row r="1474" spans="1:68" x14ac:dyDescent="0.2">
      <c r="A1474">
        <v>1470</v>
      </c>
      <c r="B1474" s="33">
        <f>'Main Data'!C1474</f>
        <v>43233</v>
      </c>
      <c r="C1474">
        <f>'Main Data'!D1474</f>
        <v>31</v>
      </c>
      <c r="D1474" s="26">
        <f>'Main Data'!E1474</f>
        <v>5000</v>
      </c>
      <c r="E1474" s="26">
        <f>'Main Data'!F1474</f>
        <v>6250</v>
      </c>
      <c r="F1474" s="34">
        <f t="shared" si="132"/>
        <v>8.5171931914162382</v>
      </c>
      <c r="G1474">
        <f>IF('Main Data'!H1474="AP",1,0)</f>
        <v>0</v>
      </c>
      <c r="H1474">
        <f>IF('Main Data'!H1474="Blancpain",1,0)</f>
        <v>0</v>
      </c>
      <c r="I1474">
        <f>IF('Main Data'!H1474="Breguet",1,0)</f>
        <v>0</v>
      </c>
      <c r="J1474">
        <f>IF('Main Data'!H1474="Breitling",1,0)</f>
        <v>1</v>
      </c>
      <c r="K1474">
        <f>IF('Main Data'!H1474="Cartier",1,0)</f>
        <v>0</v>
      </c>
      <c r="L1474">
        <f>IF('Main Data'!H1474="Gallet",1,0)</f>
        <v>0</v>
      </c>
      <c r="M1474">
        <f>IF('Main Data'!H1474="Girard Perregaux",1,0)</f>
        <v>0</v>
      </c>
      <c r="N1474">
        <f>IF('Main Data'!H1474="Gubelin",1,0)</f>
        <v>0</v>
      </c>
      <c r="O1474">
        <f>IF('Main Data'!H1474="Heuer",1,0)</f>
        <v>0</v>
      </c>
      <c r="P1474">
        <f>IF('Main Data'!H1474="IWC",1,0)</f>
        <v>0</v>
      </c>
      <c r="Q1474">
        <f>IF('Main Data'!H1474="JLC",1,0)</f>
        <v>0</v>
      </c>
      <c r="R1474">
        <f>IF('Main Data'!H1474="Longines",1,0)</f>
        <v>0</v>
      </c>
      <c r="S1474">
        <f>IF('Main Data'!H1474="Movado",1,0)</f>
        <v>0</v>
      </c>
      <c r="T1474">
        <f>IF('Main Data'!H1474="Omega",1,0)</f>
        <v>0</v>
      </c>
      <c r="U1474">
        <f>IF('Main Data'!H1474="Panerai",1,0)</f>
        <v>0</v>
      </c>
      <c r="V1474">
        <f>IF('Main Data'!H1474="Patek",1,0)</f>
        <v>0</v>
      </c>
      <c r="W1474">
        <f>IF('Main Data'!H1474="Rolex",1,0)</f>
        <v>0</v>
      </c>
      <c r="X1474">
        <f>IF('Main Data'!H1474="Tudor",1,0)</f>
        <v>0</v>
      </c>
      <c r="Y1474">
        <f>IF('Main Data'!H1474="Ulysse Nardin",1,0)</f>
        <v>0</v>
      </c>
      <c r="Z1474">
        <f>IF('Main Data'!H1474="Universal Geneve",1,0)</f>
        <v>0</v>
      </c>
      <c r="AA1474">
        <f>IF('Main Data'!H1474="Vacheron",1,0)</f>
        <v>0</v>
      </c>
      <c r="AB1474">
        <f>IF('Main Data'!H1474="Zenith",1,0)</f>
        <v>0</v>
      </c>
      <c r="AC1474">
        <f>IF('Main Data'!J1474="Stainless Steel",1,0)</f>
        <v>1</v>
      </c>
      <c r="AD1474">
        <f>IF('Main Data'!J1474="Two-tone",1,0)</f>
        <v>0</v>
      </c>
      <c r="AE1474">
        <f>IF(OR('Main Data'!J1474="YG 18K",'Main Data'!J1474="YG &lt;18K",'Main Data'!J1474="PG 18K",'Main Data'!J1474="PG &lt;18K",'Main Data'!J1474="WG 18K",'Main Data'!J1474="Mixes of 18K",'Main Data'!J1474="Mixes &lt;18K"),1,0)</f>
        <v>0</v>
      </c>
      <c r="AF1474">
        <f>IF('Main Data'!J1474="Platinum",1,0)</f>
        <v>0</v>
      </c>
      <c r="AG1474">
        <f>IF(OR('Main Data'!J1474="PVD",'Main Data'!J1474="Gold Plate",'Main Data'!J1474="Other"),1,0)</f>
        <v>0</v>
      </c>
      <c r="AH1474">
        <f>IF('Main Data'!N1474="Stainless Steel",1,0)</f>
        <v>1</v>
      </c>
      <c r="AI1474">
        <f>IF('Main Data'!N1474="Leather",1,0)</f>
        <v>0</v>
      </c>
      <c r="AJ1474">
        <f>IF('Main Data'!N1474="Two-tone",1,0)</f>
        <v>0</v>
      </c>
      <c r="AK1474">
        <f>IF(OR('Main Data'!N1474="YG 18K",'Main Data'!N1474="PG 18K",'Main Data'!N1474="WG 18K",'Main Data'!N1474="Mixes of 18K"),1,0)</f>
        <v>0</v>
      </c>
      <c r="AL1474">
        <f>IF(OR(,'Main Data'!N1474="PVD",'Main Data'!N1474="Gold plate"),1,0)</f>
        <v>0</v>
      </c>
      <c r="AM1474">
        <f>IF(OR('Main Data'!AV1474="Yes",'Main Data'!AW1474="Yes",'Main Data'!AU1474="Yes"),1,0)</f>
        <v>0</v>
      </c>
      <c r="AN1474">
        <f>IF(OR(ISTEXT('Main Data'!AX1474), ISTEXT('Main Data'!AY1474)),1,0)</f>
        <v>0</v>
      </c>
      <c r="AO1474">
        <f>IF('Main Data'!AZ1474="Yes",1,0)</f>
        <v>0</v>
      </c>
      <c r="AP1474">
        <f>IF('Main Data'!BA1474="Yes",1,0)</f>
        <v>0</v>
      </c>
      <c r="AQ1474">
        <f>IF('Main Data'!BD1474="Yes",1,0)</f>
        <v>0</v>
      </c>
      <c r="AR1474">
        <f>IF('Main Data'!BE1474="A",1,0)</f>
        <v>0</v>
      </c>
      <c r="AS1474">
        <f>IF('Main Data'!BE1474="AA",1,0)</f>
        <v>0</v>
      </c>
      <c r="AT1474">
        <f>IF('Main Data'!BE1474="AAA",1,0)</f>
        <v>1</v>
      </c>
      <c r="AU1474">
        <f>IF('Main Data'!BE1474="AAAA",1,0)</f>
        <v>0</v>
      </c>
      <c r="AV1474">
        <f>IF('Main Data'!P1474="Yes",1,0)</f>
        <v>0</v>
      </c>
      <c r="AW1474">
        <f>IF('Main Data'!AP1474="Yes",1,0)</f>
        <v>0</v>
      </c>
      <c r="AX1474">
        <f>IF(OR('Main Data'!V1474="Yes", 'Main Data'!W1474="Yes",'Main Data'!X1474="Yes"),1,0)</f>
        <v>0</v>
      </c>
      <c r="AY1474">
        <f>IF(OR('Main Data'!Y1474="Yes",'Main Data'!Z1474="Yes"),1,0)</f>
        <v>0</v>
      </c>
      <c r="AZ1474">
        <f>IF('Main Data'!AR1474="Yes",1,0)</f>
        <v>0</v>
      </c>
      <c r="BA1474">
        <f>IF('Main Data'!AS1474="Yes",1,0)</f>
        <v>0</v>
      </c>
      <c r="BB1474">
        <f>IF('Main Data'!AG1474="Yes",1,0)</f>
        <v>0</v>
      </c>
      <c r="BC1474">
        <f>IF('Main Data'!AB1474="Yes",1,0)</f>
        <v>0</v>
      </c>
      <c r="BD1474">
        <f>IF('Main Data'!AA1474="Yes",1,0)</f>
        <v>0</v>
      </c>
      <c r="BE1474">
        <f>IF('Main Data'!AC1474="Yes",1,0)</f>
        <v>1</v>
      </c>
      <c r="BF1474">
        <f>IF('Main Data'!AF1474="Yes",1,0)</f>
        <v>0</v>
      </c>
      <c r="BG1474">
        <f>IF(OR('Main Data'!AI1474="Yes",'Main Data'!AL1474="Yes"),1,0)</f>
        <v>1</v>
      </c>
      <c r="BH1474">
        <f>IF('Main Data'!AJ1474="Yes",1,0)</f>
        <v>0</v>
      </c>
      <c r="BI1474">
        <f>IF('Main Data'!AK1474="Yes",1,0)</f>
        <v>0</v>
      </c>
      <c r="BJ1474">
        <f>IF('Main Data'!AM1474="Yes",1,0)</f>
        <v>0</v>
      </c>
      <c r="BK1474">
        <f>IF('Main Data'!AQ1474="Yes",1,0)</f>
        <v>0</v>
      </c>
      <c r="BL1474" s="21">
        <f t="shared" si="133"/>
        <v>1</v>
      </c>
      <c r="BM1474" s="21">
        <f t="shared" si="134"/>
        <v>0</v>
      </c>
      <c r="BN1474" s="21">
        <f t="shared" si="135"/>
        <v>0</v>
      </c>
      <c r="BO1474" s="21">
        <f t="shared" si="136"/>
        <v>0</v>
      </c>
      <c r="BP1474" s="21">
        <f t="shared" si="137"/>
        <v>0</v>
      </c>
    </row>
    <row r="1475" spans="1:68" x14ac:dyDescent="0.2">
      <c r="A1475">
        <v>1471</v>
      </c>
      <c r="B1475" s="33">
        <f>'Main Data'!C1475</f>
        <v>43233</v>
      </c>
      <c r="C1475">
        <f>'Main Data'!D1475</f>
        <v>32</v>
      </c>
      <c r="D1475" s="26">
        <f>'Main Data'!E1475</f>
        <v>2000</v>
      </c>
      <c r="E1475" s="26">
        <f>'Main Data'!F1475</f>
        <v>2500</v>
      </c>
      <c r="F1475" s="34">
        <f t="shared" si="132"/>
        <v>7.6009024595420822</v>
      </c>
      <c r="G1475">
        <f>IF('Main Data'!H1475="AP",1,0)</f>
        <v>0</v>
      </c>
      <c r="H1475">
        <f>IF('Main Data'!H1475="Blancpain",1,0)</f>
        <v>0</v>
      </c>
      <c r="I1475">
        <f>IF('Main Data'!H1475="Breguet",1,0)</f>
        <v>0</v>
      </c>
      <c r="J1475">
        <f>IF('Main Data'!H1475="Breitling",1,0)</f>
        <v>1</v>
      </c>
      <c r="K1475">
        <f>IF('Main Data'!H1475="Cartier",1,0)</f>
        <v>0</v>
      </c>
      <c r="L1475">
        <f>IF('Main Data'!H1475="Gallet",1,0)</f>
        <v>0</v>
      </c>
      <c r="M1475">
        <f>IF('Main Data'!H1475="Girard Perregaux",1,0)</f>
        <v>0</v>
      </c>
      <c r="N1475">
        <f>IF('Main Data'!H1475="Gubelin",1,0)</f>
        <v>0</v>
      </c>
      <c r="O1475">
        <f>IF('Main Data'!H1475="Heuer",1,0)</f>
        <v>0</v>
      </c>
      <c r="P1475">
        <f>IF('Main Data'!H1475="IWC",1,0)</f>
        <v>0</v>
      </c>
      <c r="Q1475">
        <f>IF('Main Data'!H1475="JLC",1,0)</f>
        <v>0</v>
      </c>
      <c r="R1475">
        <f>IF('Main Data'!H1475="Longines",1,0)</f>
        <v>0</v>
      </c>
      <c r="S1475">
        <f>IF('Main Data'!H1475="Movado",1,0)</f>
        <v>0</v>
      </c>
      <c r="T1475">
        <f>IF('Main Data'!H1475="Omega",1,0)</f>
        <v>0</v>
      </c>
      <c r="U1475">
        <f>IF('Main Data'!H1475="Panerai",1,0)</f>
        <v>0</v>
      </c>
      <c r="V1475">
        <f>IF('Main Data'!H1475="Patek",1,0)</f>
        <v>0</v>
      </c>
      <c r="W1475">
        <f>IF('Main Data'!H1475="Rolex",1,0)</f>
        <v>0</v>
      </c>
      <c r="X1475">
        <f>IF('Main Data'!H1475="Tudor",1,0)</f>
        <v>0</v>
      </c>
      <c r="Y1475">
        <f>IF('Main Data'!H1475="Ulysse Nardin",1,0)</f>
        <v>0</v>
      </c>
      <c r="Z1475">
        <f>IF('Main Data'!H1475="Universal Geneve",1,0)</f>
        <v>0</v>
      </c>
      <c r="AA1475">
        <f>IF('Main Data'!H1475="Vacheron",1,0)</f>
        <v>0</v>
      </c>
      <c r="AB1475">
        <f>IF('Main Data'!H1475="Zenith",1,0)</f>
        <v>0</v>
      </c>
      <c r="AC1475">
        <f>IF('Main Data'!J1475="Stainless Steel",1,0)</f>
        <v>1</v>
      </c>
      <c r="AD1475">
        <f>IF('Main Data'!J1475="Two-tone",1,0)</f>
        <v>0</v>
      </c>
      <c r="AE1475">
        <f>IF(OR('Main Data'!J1475="YG 18K",'Main Data'!J1475="YG &lt;18K",'Main Data'!J1475="PG 18K",'Main Data'!J1475="PG &lt;18K",'Main Data'!J1475="WG 18K",'Main Data'!J1475="Mixes of 18K",'Main Data'!J1475="Mixes &lt;18K"),1,0)</f>
        <v>0</v>
      </c>
      <c r="AF1475">
        <f>IF('Main Data'!J1475="Platinum",1,0)</f>
        <v>0</v>
      </c>
      <c r="AG1475">
        <f>IF(OR('Main Data'!J1475="PVD",'Main Data'!J1475="Gold Plate",'Main Data'!J1475="Other"),1,0)</f>
        <v>0</v>
      </c>
      <c r="AH1475">
        <f>IF('Main Data'!N1475="Stainless Steel",1,0)</f>
        <v>0</v>
      </c>
      <c r="AI1475">
        <f>IF('Main Data'!N1475="Leather",1,0)</f>
        <v>1</v>
      </c>
      <c r="AJ1475">
        <f>IF('Main Data'!N1475="Two-tone",1,0)</f>
        <v>0</v>
      </c>
      <c r="AK1475">
        <f>IF(OR('Main Data'!N1475="YG 18K",'Main Data'!N1475="PG 18K",'Main Data'!N1475="WG 18K",'Main Data'!N1475="Mixes of 18K"),1,0)</f>
        <v>0</v>
      </c>
      <c r="AL1475">
        <f>IF(OR(,'Main Data'!N1475="PVD",'Main Data'!N1475="Gold plate"),1,0)</f>
        <v>0</v>
      </c>
      <c r="AM1475">
        <f>IF(OR('Main Data'!AV1475="Yes",'Main Data'!AW1475="Yes",'Main Data'!AU1475="Yes"),1,0)</f>
        <v>0</v>
      </c>
      <c r="AN1475">
        <f>IF(OR(ISTEXT('Main Data'!AX1475), ISTEXT('Main Data'!AY1475)),1,0)</f>
        <v>0</v>
      </c>
      <c r="AO1475">
        <f>IF('Main Data'!AZ1475="Yes",1,0)</f>
        <v>0</v>
      </c>
      <c r="AP1475">
        <f>IF('Main Data'!BA1475="Yes",1,0)</f>
        <v>0</v>
      </c>
      <c r="AQ1475">
        <f>IF('Main Data'!BD1475="Yes",1,0)</f>
        <v>0</v>
      </c>
      <c r="AR1475">
        <f>IF('Main Data'!BE1475="A",1,0)</f>
        <v>0</v>
      </c>
      <c r="AS1475">
        <f>IF('Main Data'!BE1475="AA",1,0)</f>
        <v>1</v>
      </c>
      <c r="AT1475">
        <f>IF('Main Data'!BE1475="AAA",1,0)</f>
        <v>0</v>
      </c>
      <c r="AU1475">
        <f>IF('Main Data'!BE1475="AAAA",1,0)</f>
        <v>0</v>
      </c>
      <c r="AV1475">
        <f>IF('Main Data'!P1475="Yes",1,0)</f>
        <v>0</v>
      </c>
      <c r="AW1475">
        <f>IF('Main Data'!AP1475="Yes",1,0)</f>
        <v>0</v>
      </c>
      <c r="AX1475">
        <f>IF(OR('Main Data'!V1475="Yes", 'Main Data'!W1475="Yes",'Main Data'!X1475="Yes"),1,0)</f>
        <v>1</v>
      </c>
      <c r="AY1475">
        <f>IF(OR('Main Data'!Y1475="Yes",'Main Data'!Z1475="Yes"),1,0)</f>
        <v>0</v>
      </c>
      <c r="AZ1475">
        <f>IF('Main Data'!AR1475="Yes",1,0)</f>
        <v>0</v>
      </c>
      <c r="BA1475">
        <f>IF('Main Data'!AS1475="Yes",1,0)</f>
        <v>0</v>
      </c>
      <c r="BB1475">
        <f>IF('Main Data'!AG1475="Yes",1,0)</f>
        <v>0</v>
      </c>
      <c r="BC1475">
        <f>IF('Main Data'!AB1475="Yes",1,0)</f>
        <v>0</v>
      </c>
      <c r="BD1475">
        <f>IF('Main Data'!AA1475="Yes",1,0)</f>
        <v>0</v>
      </c>
      <c r="BE1475">
        <f>IF('Main Data'!AC1475="Yes",1,0)</f>
        <v>0</v>
      </c>
      <c r="BF1475">
        <f>IF('Main Data'!AF1475="Yes",1,0)</f>
        <v>0</v>
      </c>
      <c r="BG1475">
        <f>IF(OR('Main Data'!AI1475="Yes",'Main Data'!AL1475="Yes"),1,0)</f>
        <v>1</v>
      </c>
      <c r="BH1475">
        <f>IF('Main Data'!AJ1475="Yes",1,0)</f>
        <v>0</v>
      </c>
      <c r="BI1475">
        <f>IF('Main Data'!AK1475="Yes",1,0)</f>
        <v>0</v>
      </c>
      <c r="BJ1475">
        <f>IF('Main Data'!AM1475="Yes",1,0)</f>
        <v>0</v>
      </c>
      <c r="BK1475">
        <f>IF('Main Data'!AQ1475="Yes",1,0)</f>
        <v>0</v>
      </c>
      <c r="BL1475" s="21">
        <f t="shared" si="133"/>
        <v>1</v>
      </c>
      <c r="BM1475" s="21">
        <f t="shared" si="134"/>
        <v>0</v>
      </c>
      <c r="BN1475" s="21">
        <f t="shared" si="135"/>
        <v>0</v>
      </c>
      <c r="BO1475" s="21">
        <f t="shared" si="136"/>
        <v>0</v>
      </c>
      <c r="BP1475" s="21">
        <f t="shared" si="137"/>
        <v>0</v>
      </c>
    </row>
    <row r="1476" spans="1:68" x14ac:dyDescent="0.2">
      <c r="A1476">
        <v>1472</v>
      </c>
      <c r="B1476" s="33">
        <f>'Main Data'!C1476</f>
        <v>43233</v>
      </c>
      <c r="C1476">
        <f>'Main Data'!D1476</f>
        <v>34</v>
      </c>
      <c r="D1476" s="26">
        <f>'Main Data'!E1476</f>
        <v>2400</v>
      </c>
      <c r="E1476" s="26">
        <f>'Main Data'!F1476</f>
        <v>3000</v>
      </c>
      <c r="F1476" s="34">
        <f t="shared" si="132"/>
        <v>7.7832240163360371</v>
      </c>
      <c r="G1476">
        <f>IF('Main Data'!H1476="AP",1,0)</f>
        <v>0</v>
      </c>
      <c r="H1476">
        <f>IF('Main Data'!H1476="Blancpain",1,0)</f>
        <v>0</v>
      </c>
      <c r="I1476">
        <f>IF('Main Data'!H1476="Breguet",1,0)</f>
        <v>0</v>
      </c>
      <c r="J1476">
        <f>IF('Main Data'!H1476="Breitling",1,0)</f>
        <v>0</v>
      </c>
      <c r="K1476">
        <f>IF('Main Data'!H1476="Cartier",1,0)</f>
        <v>0</v>
      </c>
      <c r="L1476">
        <f>IF('Main Data'!H1476="Gallet",1,0)</f>
        <v>0</v>
      </c>
      <c r="M1476">
        <f>IF('Main Data'!H1476="Girard Perregaux",1,0)</f>
        <v>0</v>
      </c>
      <c r="N1476">
        <f>IF('Main Data'!H1476="Gubelin",1,0)</f>
        <v>0</v>
      </c>
      <c r="O1476">
        <f>IF('Main Data'!H1476="Heuer",1,0)</f>
        <v>1</v>
      </c>
      <c r="P1476">
        <f>IF('Main Data'!H1476="IWC",1,0)</f>
        <v>0</v>
      </c>
      <c r="Q1476">
        <f>IF('Main Data'!H1476="JLC",1,0)</f>
        <v>0</v>
      </c>
      <c r="R1476">
        <f>IF('Main Data'!H1476="Longines",1,0)</f>
        <v>0</v>
      </c>
      <c r="S1476">
        <f>IF('Main Data'!H1476="Movado",1,0)</f>
        <v>0</v>
      </c>
      <c r="T1476">
        <f>IF('Main Data'!H1476="Omega",1,0)</f>
        <v>0</v>
      </c>
      <c r="U1476">
        <f>IF('Main Data'!H1476="Panerai",1,0)</f>
        <v>0</v>
      </c>
      <c r="V1476">
        <f>IF('Main Data'!H1476="Patek",1,0)</f>
        <v>0</v>
      </c>
      <c r="W1476">
        <f>IF('Main Data'!H1476="Rolex",1,0)</f>
        <v>0</v>
      </c>
      <c r="X1476">
        <f>IF('Main Data'!H1476="Tudor",1,0)</f>
        <v>0</v>
      </c>
      <c r="Y1476">
        <f>IF('Main Data'!H1476="Ulysse Nardin",1,0)</f>
        <v>0</v>
      </c>
      <c r="Z1476">
        <f>IF('Main Data'!H1476="Universal Geneve",1,0)</f>
        <v>0</v>
      </c>
      <c r="AA1476">
        <f>IF('Main Data'!H1476="Vacheron",1,0)</f>
        <v>0</v>
      </c>
      <c r="AB1476">
        <f>IF('Main Data'!H1476="Zenith",1,0)</f>
        <v>0</v>
      </c>
      <c r="AC1476">
        <f>IF('Main Data'!J1476="Stainless Steel",1,0)</f>
        <v>0</v>
      </c>
      <c r="AD1476">
        <f>IF('Main Data'!J1476="Two-tone",1,0)</f>
        <v>0</v>
      </c>
      <c r="AE1476">
        <f>IF(OR('Main Data'!J1476="YG 18K",'Main Data'!J1476="YG &lt;18K",'Main Data'!J1476="PG 18K",'Main Data'!J1476="PG &lt;18K",'Main Data'!J1476="WG 18K",'Main Data'!J1476="Mixes of 18K",'Main Data'!J1476="Mixes &lt;18K"),1,0)</f>
        <v>1</v>
      </c>
      <c r="AF1476">
        <f>IF('Main Data'!J1476="Platinum",1,0)</f>
        <v>0</v>
      </c>
      <c r="AG1476">
        <f>IF(OR('Main Data'!J1476="PVD",'Main Data'!J1476="Gold Plate",'Main Data'!J1476="Other"),1,0)</f>
        <v>0</v>
      </c>
      <c r="AH1476">
        <f>IF('Main Data'!N1476="Stainless Steel",1,0)</f>
        <v>0</v>
      </c>
      <c r="AI1476">
        <f>IF('Main Data'!N1476="Leather",1,0)</f>
        <v>1</v>
      </c>
      <c r="AJ1476">
        <f>IF('Main Data'!N1476="Two-tone",1,0)</f>
        <v>0</v>
      </c>
      <c r="AK1476">
        <f>IF(OR('Main Data'!N1476="YG 18K",'Main Data'!N1476="PG 18K",'Main Data'!N1476="WG 18K",'Main Data'!N1476="Mixes of 18K"),1,0)</f>
        <v>0</v>
      </c>
      <c r="AL1476">
        <f>IF(OR(,'Main Data'!N1476="PVD",'Main Data'!N1476="Gold plate"),1,0)</f>
        <v>0</v>
      </c>
      <c r="AM1476">
        <f>IF(OR('Main Data'!AV1476="Yes",'Main Data'!AW1476="Yes",'Main Data'!AU1476="Yes"),1,0)</f>
        <v>0</v>
      </c>
      <c r="AN1476">
        <f>IF(OR(ISTEXT('Main Data'!AX1476), ISTEXT('Main Data'!AY1476)),1,0)</f>
        <v>0</v>
      </c>
      <c r="AO1476">
        <f>IF('Main Data'!AZ1476="Yes",1,0)</f>
        <v>0</v>
      </c>
      <c r="AP1476">
        <f>IF('Main Data'!BA1476="Yes",1,0)</f>
        <v>0</v>
      </c>
      <c r="AQ1476">
        <f>IF('Main Data'!BD1476="Yes",1,0)</f>
        <v>0</v>
      </c>
      <c r="AR1476">
        <f>IF('Main Data'!BE1476="A",1,0)</f>
        <v>0</v>
      </c>
      <c r="AS1476">
        <f>IF('Main Data'!BE1476="AA",1,0)</f>
        <v>0</v>
      </c>
      <c r="AT1476">
        <f>IF('Main Data'!BE1476="AAA",1,0)</f>
        <v>1</v>
      </c>
      <c r="AU1476">
        <f>IF('Main Data'!BE1476="AAAA",1,0)</f>
        <v>0</v>
      </c>
      <c r="AV1476">
        <f>IF('Main Data'!P1476="Yes",1,0)</f>
        <v>0</v>
      </c>
      <c r="AW1476">
        <f>IF('Main Data'!AP1476="Yes",1,0)</f>
        <v>0</v>
      </c>
      <c r="AX1476">
        <f>IF(OR('Main Data'!V1476="Yes", 'Main Data'!W1476="Yes",'Main Data'!X1476="Yes"),1,0)</f>
        <v>1</v>
      </c>
      <c r="AY1476">
        <f>IF(OR('Main Data'!Y1476="Yes",'Main Data'!Z1476="Yes"),1,0)</f>
        <v>0</v>
      </c>
      <c r="AZ1476">
        <f>IF('Main Data'!AR1476="Yes",1,0)</f>
        <v>0</v>
      </c>
      <c r="BA1476">
        <f>IF('Main Data'!AS1476="Yes",1,0)</f>
        <v>0</v>
      </c>
      <c r="BB1476">
        <f>IF('Main Data'!AG1476="Yes",1,0)</f>
        <v>0</v>
      </c>
      <c r="BC1476">
        <f>IF('Main Data'!AB1476="Yes",1,0)</f>
        <v>0</v>
      </c>
      <c r="BD1476">
        <f>IF('Main Data'!AA1476="Yes",1,0)</f>
        <v>0</v>
      </c>
      <c r="BE1476">
        <f>IF('Main Data'!AC1476="Yes",1,0)</f>
        <v>0</v>
      </c>
      <c r="BF1476">
        <f>IF('Main Data'!AF1476="Yes",1,0)</f>
        <v>0</v>
      </c>
      <c r="BG1476">
        <f>IF(OR('Main Data'!AI1476="Yes",'Main Data'!AL1476="Yes"),1,0)</f>
        <v>1</v>
      </c>
      <c r="BH1476">
        <f>IF('Main Data'!AJ1476="Yes",1,0)</f>
        <v>0</v>
      </c>
      <c r="BI1476">
        <f>IF('Main Data'!AK1476="Yes",1,0)</f>
        <v>0</v>
      </c>
      <c r="BJ1476">
        <f>IF('Main Data'!AM1476="Yes",1,0)</f>
        <v>0</v>
      </c>
      <c r="BK1476">
        <f>IF('Main Data'!AQ1476="Yes",1,0)</f>
        <v>0</v>
      </c>
      <c r="BL1476" s="21">
        <f t="shared" si="133"/>
        <v>1</v>
      </c>
      <c r="BM1476" s="21">
        <f t="shared" si="134"/>
        <v>0</v>
      </c>
      <c r="BN1476" s="21">
        <f t="shared" si="135"/>
        <v>0</v>
      </c>
      <c r="BO1476" s="21">
        <f t="shared" si="136"/>
        <v>0</v>
      </c>
      <c r="BP1476" s="21">
        <f t="shared" si="137"/>
        <v>0</v>
      </c>
    </row>
    <row r="1477" spans="1:68" x14ac:dyDescent="0.2">
      <c r="A1477">
        <v>1473</v>
      </c>
      <c r="B1477" s="33">
        <f>'Main Data'!C1477</f>
        <v>43233</v>
      </c>
      <c r="C1477">
        <f>'Main Data'!D1477</f>
        <v>35</v>
      </c>
      <c r="D1477" s="26">
        <f>'Main Data'!E1477</f>
        <v>8400</v>
      </c>
      <c r="E1477" s="26">
        <f>'Main Data'!F1477</f>
        <v>10500</v>
      </c>
      <c r="F1477" s="34">
        <f t="shared" ref="F1477:F1540" si="138">LN(D1477)</f>
        <v>9.0359869848314052</v>
      </c>
      <c r="G1477">
        <f>IF('Main Data'!H1477="AP",1,0)</f>
        <v>0</v>
      </c>
      <c r="H1477">
        <f>IF('Main Data'!H1477="Blancpain",1,0)</f>
        <v>0</v>
      </c>
      <c r="I1477">
        <f>IF('Main Data'!H1477="Breguet",1,0)</f>
        <v>0</v>
      </c>
      <c r="J1477">
        <f>IF('Main Data'!H1477="Breitling",1,0)</f>
        <v>0</v>
      </c>
      <c r="K1477">
        <f>IF('Main Data'!H1477="Cartier",1,0)</f>
        <v>0</v>
      </c>
      <c r="L1477">
        <f>IF('Main Data'!H1477="Gallet",1,0)</f>
        <v>0</v>
      </c>
      <c r="M1477">
        <f>IF('Main Data'!H1477="Girard Perregaux",1,0)</f>
        <v>0</v>
      </c>
      <c r="N1477">
        <f>IF('Main Data'!H1477="Gubelin",1,0)</f>
        <v>0</v>
      </c>
      <c r="O1477">
        <f>IF('Main Data'!H1477="Heuer",1,0)</f>
        <v>1</v>
      </c>
      <c r="P1477">
        <f>IF('Main Data'!H1477="IWC",1,0)</f>
        <v>0</v>
      </c>
      <c r="Q1477">
        <f>IF('Main Data'!H1477="JLC",1,0)</f>
        <v>0</v>
      </c>
      <c r="R1477">
        <f>IF('Main Data'!H1477="Longines",1,0)</f>
        <v>0</v>
      </c>
      <c r="S1477">
        <f>IF('Main Data'!H1477="Movado",1,0)</f>
        <v>0</v>
      </c>
      <c r="T1477">
        <f>IF('Main Data'!H1477="Omega",1,0)</f>
        <v>0</v>
      </c>
      <c r="U1477">
        <f>IF('Main Data'!H1477="Panerai",1,0)</f>
        <v>0</v>
      </c>
      <c r="V1477">
        <f>IF('Main Data'!H1477="Patek",1,0)</f>
        <v>0</v>
      </c>
      <c r="W1477">
        <f>IF('Main Data'!H1477="Rolex",1,0)</f>
        <v>0</v>
      </c>
      <c r="X1477">
        <f>IF('Main Data'!H1477="Tudor",1,0)</f>
        <v>0</v>
      </c>
      <c r="Y1477">
        <f>IF('Main Data'!H1477="Ulysse Nardin",1,0)</f>
        <v>0</v>
      </c>
      <c r="Z1477">
        <f>IF('Main Data'!H1477="Universal Geneve",1,0)</f>
        <v>0</v>
      </c>
      <c r="AA1477">
        <f>IF('Main Data'!H1477="Vacheron",1,0)</f>
        <v>0</v>
      </c>
      <c r="AB1477">
        <f>IF('Main Data'!H1477="Zenith",1,0)</f>
        <v>0</v>
      </c>
      <c r="AC1477">
        <f>IF('Main Data'!J1477="Stainless Steel",1,0)</f>
        <v>1</v>
      </c>
      <c r="AD1477">
        <f>IF('Main Data'!J1477="Two-tone",1,0)</f>
        <v>0</v>
      </c>
      <c r="AE1477">
        <f>IF(OR('Main Data'!J1477="YG 18K",'Main Data'!J1477="YG &lt;18K",'Main Data'!J1477="PG 18K",'Main Data'!J1477="PG &lt;18K",'Main Data'!J1477="WG 18K",'Main Data'!J1477="Mixes of 18K",'Main Data'!J1477="Mixes &lt;18K"),1,0)</f>
        <v>0</v>
      </c>
      <c r="AF1477">
        <f>IF('Main Data'!J1477="Platinum",1,0)</f>
        <v>0</v>
      </c>
      <c r="AG1477">
        <f>IF(OR('Main Data'!J1477="PVD",'Main Data'!J1477="Gold Plate",'Main Data'!J1477="Other"),1,0)</f>
        <v>0</v>
      </c>
      <c r="AH1477">
        <f>IF('Main Data'!N1477="Stainless Steel",1,0)</f>
        <v>0</v>
      </c>
      <c r="AI1477">
        <f>IF('Main Data'!N1477="Leather",1,0)</f>
        <v>1</v>
      </c>
      <c r="AJ1477">
        <f>IF('Main Data'!N1477="Two-tone",1,0)</f>
        <v>0</v>
      </c>
      <c r="AK1477">
        <f>IF(OR('Main Data'!N1477="YG 18K",'Main Data'!N1477="PG 18K",'Main Data'!N1477="WG 18K",'Main Data'!N1477="Mixes of 18K"),1,0)</f>
        <v>0</v>
      </c>
      <c r="AL1477">
        <f>IF(OR(,'Main Data'!N1477="PVD",'Main Data'!N1477="Gold plate"),1,0)</f>
        <v>0</v>
      </c>
      <c r="AM1477">
        <f>IF(OR('Main Data'!AV1477="Yes",'Main Data'!AW1477="Yes",'Main Data'!AU1477="Yes"),1,0)</f>
        <v>0</v>
      </c>
      <c r="AN1477">
        <f>IF(OR(ISTEXT('Main Data'!AX1477), ISTEXT('Main Data'!AY1477)),1,0)</f>
        <v>0</v>
      </c>
      <c r="AO1477">
        <f>IF('Main Data'!AZ1477="Yes",1,0)</f>
        <v>0</v>
      </c>
      <c r="AP1477">
        <f>IF('Main Data'!BA1477="Yes",1,0)</f>
        <v>0</v>
      </c>
      <c r="AQ1477">
        <f>IF('Main Data'!BD1477="Yes",1,0)</f>
        <v>0</v>
      </c>
      <c r="AR1477">
        <f>IF('Main Data'!BE1477="A",1,0)</f>
        <v>0</v>
      </c>
      <c r="AS1477">
        <f>IF('Main Data'!BE1477="AA",1,0)</f>
        <v>1</v>
      </c>
      <c r="AT1477">
        <f>IF('Main Data'!BE1477="AAA",1,0)</f>
        <v>0</v>
      </c>
      <c r="AU1477">
        <f>IF('Main Data'!BE1477="AAAA",1,0)</f>
        <v>0</v>
      </c>
      <c r="AV1477">
        <f>IF('Main Data'!P1477="Yes",1,0)</f>
        <v>0</v>
      </c>
      <c r="AW1477">
        <f>IF('Main Data'!AP1477="Yes",1,0)</f>
        <v>0</v>
      </c>
      <c r="AX1477">
        <f>IF(OR('Main Data'!V1477="Yes", 'Main Data'!W1477="Yes",'Main Data'!X1477="Yes"),1,0)</f>
        <v>1</v>
      </c>
      <c r="AY1477">
        <f>IF(OR('Main Data'!Y1477="Yes",'Main Data'!Z1477="Yes"),1,0)</f>
        <v>0</v>
      </c>
      <c r="AZ1477">
        <f>IF('Main Data'!AR1477="Yes",1,0)</f>
        <v>0</v>
      </c>
      <c r="BA1477">
        <f>IF('Main Data'!AS1477="Yes",1,0)</f>
        <v>0</v>
      </c>
      <c r="BB1477">
        <f>IF('Main Data'!AG1477="Yes",1,0)</f>
        <v>0</v>
      </c>
      <c r="BC1477">
        <f>IF('Main Data'!AB1477="Yes",1,0)</f>
        <v>0</v>
      </c>
      <c r="BD1477">
        <f>IF('Main Data'!AA1477="Yes",1,0)</f>
        <v>0</v>
      </c>
      <c r="BE1477">
        <f>IF('Main Data'!AC1477="Yes",1,0)</f>
        <v>0</v>
      </c>
      <c r="BF1477">
        <f>IF('Main Data'!AF1477="Yes",1,0)</f>
        <v>0</v>
      </c>
      <c r="BG1477">
        <f>IF(OR('Main Data'!AI1477="Yes",'Main Data'!AL1477="Yes"),1,0)</f>
        <v>1</v>
      </c>
      <c r="BH1477">
        <f>IF('Main Data'!AJ1477="Yes",1,0)</f>
        <v>0</v>
      </c>
      <c r="BI1477">
        <f>IF('Main Data'!AK1477="Yes",1,0)</f>
        <v>0</v>
      </c>
      <c r="BJ1477">
        <f>IF('Main Data'!AM1477="Yes",1,0)</f>
        <v>0</v>
      </c>
      <c r="BK1477">
        <f>IF('Main Data'!AQ1477="Yes",1,0)</f>
        <v>0</v>
      </c>
      <c r="BL1477" s="21">
        <f t="shared" ref="BL1477:BL1540" si="139">IF(AND($B1477&gt;=DATEVALUE("1/1/2018"),$B1477&lt;=DATEVALUE("12/31/2018")),1,0)</f>
        <v>1</v>
      </c>
      <c r="BM1477" s="21">
        <f t="shared" ref="BM1477:BM1540" si="140">IF(AND($B1477&gt;=DATEVALUE("1/1/2019"),$B1477&lt;=DATEVALUE("12/31/2019")),1,0)</f>
        <v>0</v>
      </c>
      <c r="BN1477" s="21">
        <f t="shared" ref="BN1477:BN1540" si="141">IF(AND($B1477&gt;=DATEVALUE("1/1/2020"),$B1477&lt;=DATEVALUE("12/31/2020")),1,0)</f>
        <v>0</v>
      </c>
      <c r="BO1477" s="21">
        <f t="shared" ref="BO1477:BO1540" si="142">IF(AND($B1477&gt;=DATEVALUE("1/1/2021"),$B1477&lt;=DATEVALUE("12/31/2021")),1,0)</f>
        <v>0</v>
      </c>
      <c r="BP1477" s="21">
        <f t="shared" ref="BP1477:BP1540" si="143">IF(AND($B1477&gt;=DATEVALUE("1/1/2022"),$B1477&lt;=DATEVALUE("12/31/2022")),1,0)</f>
        <v>0</v>
      </c>
    </row>
    <row r="1478" spans="1:68" x14ac:dyDescent="0.2">
      <c r="A1478">
        <v>1474</v>
      </c>
      <c r="B1478" s="33">
        <f>'Main Data'!C1478</f>
        <v>43233</v>
      </c>
      <c r="C1478">
        <f>'Main Data'!D1478</f>
        <v>36</v>
      </c>
      <c r="D1478" s="26">
        <f>'Main Data'!E1478</f>
        <v>6000</v>
      </c>
      <c r="E1478" s="26">
        <f>'Main Data'!F1478</f>
        <v>7500</v>
      </c>
      <c r="F1478" s="34">
        <f t="shared" si="138"/>
        <v>8.6995147482101913</v>
      </c>
      <c r="G1478">
        <f>IF('Main Data'!H1478="AP",1,0)</f>
        <v>0</v>
      </c>
      <c r="H1478">
        <f>IF('Main Data'!H1478="Blancpain",1,0)</f>
        <v>0</v>
      </c>
      <c r="I1478">
        <f>IF('Main Data'!H1478="Breguet",1,0)</f>
        <v>0</v>
      </c>
      <c r="J1478">
        <f>IF('Main Data'!H1478="Breitling",1,0)</f>
        <v>0</v>
      </c>
      <c r="K1478">
        <f>IF('Main Data'!H1478="Cartier",1,0)</f>
        <v>0</v>
      </c>
      <c r="L1478">
        <f>IF('Main Data'!H1478="Gallet",1,0)</f>
        <v>0</v>
      </c>
      <c r="M1478">
        <f>IF('Main Data'!H1478="Girard Perregaux",1,0)</f>
        <v>0</v>
      </c>
      <c r="N1478">
        <f>IF('Main Data'!H1478="Gubelin",1,0)</f>
        <v>0</v>
      </c>
      <c r="O1478">
        <f>IF('Main Data'!H1478="Heuer",1,0)</f>
        <v>1</v>
      </c>
      <c r="P1478">
        <f>IF('Main Data'!H1478="IWC",1,0)</f>
        <v>0</v>
      </c>
      <c r="Q1478">
        <f>IF('Main Data'!H1478="JLC",1,0)</f>
        <v>0</v>
      </c>
      <c r="R1478">
        <f>IF('Main Data'!H1478="Longines",1,0)</f>
        <v>0</v>
      </c>
      <c r="S1478">
        <f>IF('Main Data'!H1478="Movado",1,0)</f>
        <v>0</v>
      </c>
      <c r="T1478">
        <f>IF('Main Data'!H1478="Omega",1,0)</f>
        <v>0</v>
      </c>
      <c r="U1478">
        <f>IF('Main Data'!H1478="Panerai",1,0)</f>
        <v>0</v>
      </c>
      <c r="V1478">
        <f>IF('Main Data'!H1478="Patek",1,0)</f>
        <v>0</v>
      </c>
      <c r="W1478">
        <f>IF('Main Data'!H1478="Rolex",1,0)</f>
        <v>0</v>
      </c>
      <c r="X1478">
        <f>IF('Main Data'!H1478="Tudor",1,0)</f>
        <v>0</v>
      </c>
      <c r="Y1478">
        <f>IF('Main Data'!H1478="Ulysse Nardin",1,0)</f>
        <v>0</v>
      </c>
      <c r="Z1478">
        <f>IF('Main Data'!H1478="Universal Geneve",1,0)</f>
        <v>0</v>
      </c>
      <c r="AA1478">
        <f>IF('Main Data'!H1478="Vacheron",1,0)</f>
        <v>0</v>
      </c>
      <c r="AB1478">
        <f>IF('Main Data'!H1478="Zenith",1,0)</f>
        <v>0</v>
      </c>
      <c r="AC1478">
        <f>IF('Main Data'!J1478="Stainless Steel",1,0)</f>
        <v>1</v>
      </c>
      <c r="AD1478">
        <f>IF('Main Data'!J1478="Two-tone",1,0)</f>
        <v>0</v>
      </c>
      <c r="AE1478">
        <f>IF(OR('Main Data'!J1478="YG 18K",'Main Data'!J1478="YG &lt;18K",'Main Data'!J1478="PG 18K",'Main Data'!J1478="PG &lt;18K",'Main Data'!J1478="WG 18K",'Main Data'!J1478="Mixes of 18K",'Main Data'!J1478="Mixes &lt;18K"),1,0)</f>
        <v>0</v>
      </c>
      <c r="AF1478">
        <f>IF('Main Data'!J1478="Platinum",1,0)</f>
        <v>0</v>
      </c>
      <c r="AG1478">
        <f>IF(OR('Main Data'!J1478="PVD",'Main Data'!J1478="Gold Plate",'Main Data'!J1478="Other"),1,0)</f>
        <v>0</v>
      </c>
      <c r="AH1478">
        <f>IF('Main Data'!N1478="Stainless Steel",1,0)</f>
        <v>0</v>
      </c>
      <c r="AI1478">
        <f>IF('Main Data'!N1478="Leather",1,0)</f>
        <v>1</v>
      </c>
      <c r="AJ1478">
        <f>IF('Main Data'!N1478="Two-tone",1,0)</f>
        <v>0</v>
      </c>
      <c r="AK1478">
        <f>IF(OR('Main Data'!N1478="YG 18K",'Main Data'!N1478="PG 18K",'Main Data'!N1478="WG 18K",'Main Data'!N1478="Mixes of 18K"),1,0)</f>
        <v>0</v>
      </c>
      <c r="AL1478">
        <f>IF(OR(,'Main Data'!N1478="PVD",'Main Data'!N1478="Gold plate"),1,0)</f>
        <v>0</v>
      </c>
      <c r="AM1478">
        <f>IF(OR('Main Data'!AV1478="Yes",'Main Data'!AW1478="Yes",'Main Data'!AU1478="Yes"),1,0)</f>
        <v>0</v>
      </c>
      <c r="AN1478">
        <f>IF(OR(ISTEXT('Main Data'!AX1478), ISTEXT('Main Data'!AY1478)),1,0)</f>
        <v>0</v>
      </c>
      <c r="AO1478">
        <f>IF('Main Data'!AZ1478="Yes",1,0)</f>
        <v>0</v>
      </c>
      <c r="AP1478">
        <f>IF('Main Data'!BA1478="Yes",1,0)</f>
        <v>0</v>
      </c>
      <c r="AQ1478">
        <f>IF('Main Data'!BD1478="Yes",1,0)</f>
        <v>0</v>
      </c>
      <c r="AR1478">
        <f>IF('Main Data'!BE1478="A",1,0)</f>
        <v>0</v>
      </c>
      <c r="AS1478">
        <f>IF('Main Data'!BE1478="AA",1,0)</f>
        <v>1</v>
      </c>
      <c r="AT1478">
        <f>IF('Main Data'!BE1478="AAA",1,0)</f>
        <v>0</v>
      </c>
      <c r="AU1478">
        <f>IF('Main Data'!BE1478="AAAA",1,0)</f>
        <v>0</v>
      </c>
      <c r="AV1478">
        <f>IF('Main Data'!P1478="Yes",1,0)</f>
        <v>0</v>
      </c>
      <c r="AW1478">
        <f>IF('Main Data'!AP1478="Yes",1,0)</f>
        <v>0</v>
      </c>
      <c r="AX1478">
        <f>IF(OR('Main Data'!V1478="Yes", 'Main Data'!W1478="Yes",'Main Data'!X1478="Yes"),1,0)</f>
        <v>0</v>
      </c>
      <c r="AY1478">
        <f>IF(OR('Main Data'!Y1478="Yes",'Main Data'!Z1478="Yes"),1,0)</f>
        <v>0</v>
      </c>
      <c r="AZ1478">
        <f>IF('Main Data'!AR1478="Yes",1,0)</f>
        <v>0</v>
      </c>
      <c r="BA1478">
        <f>IF('Main Data'!AS1478="Yes",1,0)</f>
        <v>0</v>
      </c>
      <c r="BB1478">
        <f>IF('Main Data'!AG1478="Yes",1,0)</f>
        <v>0</v>
      </c>
      <c r="BC1478">
        <f>IF('Main Data'!AB1478="Yes",1,0)</f>
        <v>0</v>
      </c>
      <c r="BD1478">
        <f>IF('Main Data'!AA1478="Yes",1,0)</f>
        <v>0</v>
      </c>
      <c r="BE1478">
        <f>IF('Main Data'!AC1478="Yes",1,0)</f>
        <v>0</v>
      </c>
      <c r="BF1478">
        <f>IF('Main Data'!AF1478="Yes",1,0)</f>
        <v>0</v>
      </c>
      <c r="BG1478">
        <f>IF(OR('Main Data'!AI1478="Yes",'Main Data'!AL1478="Yes"),1,0)</f>
        <v>1</v>
      </c>
      <c r="BH1478">
        <f>IF('Main Data'!AJ1478="Yes",1,0)</f>
        <v>0</v>
      </c>
      <c r="BI1478">
        <f>IF('Main Data'!AK1478="Yes",1,0)</f>
        <v>0</v>
      </c>
      <c r="BJ1478">
        <f>IF('Main Data'!AM1478="Yes",1,0)</f>
        <v>0</v>
      </c>
      <c r="BK1478">
        <f>IF('Main Data'!AQ1478="Yes",1,0)</f>
        <v>0</v>
      </c>
      <c r="BL1478" s="21">
        <f t="shared" si="139"/>
        <v>1</v>
      </c>
      <c r="BM1478" s="21">
        <f t="shared" si="140"/>
        <v>0</v>
      </c>
      <c r="BN1478" s="21">
        <f t="shared" si="141"/>
        <v>0</v>
      </c>
      <c r="BO1478" s="21">
        <f t="shared" si="142"/>
        <v>0</v>
      </c>
      <c r="BP1478" s="21">
        <f t="shared" si="143"/>
        <v>0</v>
      </c>
    </row>
    <row r="1479" spans="1:68" x14ac:dyDescent="0.2">
      <c r="A1479">
        <v>1475</v>
      </c>
      <c r="B1479" s="33">
        <f>'Main Data'!C1479</f>
        <v>43233</v>
      </c>
      <c r="C1479">
        <f>'Main Data'!D1479</f>
        <v>37</v>
      </c>
      <c r="D1479" s="26">
        <f>'Main Data'!E1479</f>
        <v>4500</v>
      </c>
      <c r="E1479" s="26">
        <f>'Main Data'!F1479</f>
        <v>5625</v>
      </c>
      <c r="F1479" s="34">
        <f t="shared" si="138"/>
        <v>8.4118326757584114</v>
      </c>
      <c r="G1479">
        <f>IF('Main Data'!H1479="AP",1,0)</f>
        <v>0</v>
      </c>
      <c r="H1479">
        <f>IF('Main Data'!H1479="Blancpain",1,0)</f>
        <v>0</v>
      </c>
      <c r="I1479">
        <f>IF('Main Data'!H1479="Breguet",1,0)</f>
        <v>0</v>
      </c>
      <c r="J1479">
        <f>IF('Main Data'!H1479="Breitling",1,0)</f>
        <v>0</v>
      </c>
      <c r="K1479">
        <f>IF('Main Data'!H1479="Cartier",1,0)</f>
        <v>0</v>
      </c>
      <c r="L1479">
        <f>IF('Main Data'!H1479="Gallet",1,0)</f>
        <v>0</v>
      </c>
      <c r="M1479">
        <f>IF('Main Data'!H1479="Girard Perregaux",1,0)</f>
        <v>0</v>
      </c>
      <c r="N1479">
        <f>IF('Main Data'!H1479="Gubelin",1,0)</f>
        <v>0</v>
      </c>
      <c r="O1479">
        <f>IF('Main Data'!H1479="Heuer",1,0)</f>
        <v>1</v>
      </c>
      <c r="P1479">
        <f>IF('Main Data'!H1479="IWC",1,0)</f>
        <v>0</v>
      </c>
      <c r="Q1479">
        <f>IF('Main Data'!H1479="JLC",1,0)</f>
        <v>0</v>
      </c>
      <c r="R1479">
        <f>IF('Main Data'!H1479="Longines",1,0)</f>
        <v>0</v>
      </c>
      <c r="S1479">
        <f>IF('Main Data'!H1479="Movado",1,0)</f>
        <v>0</v>
      </c>
      <c r="T1479">
        <f>IF('Main Data'!H1479="Omega",1,0)</f>
        <v>0</v>
      </c>
      <c r="U1479">
        <f>IF('Main Data'!H1479="Panerai",1,0)</f>
        <v>0</v>
      </c>
      <c r="V1479">
        <f>IF('Main Data'!H1479="Patek",1,0)</f>
        <v>0</v>
      </c>
      <c r="W1479">
        <f>IF('Main Data'!H1479="Rolex",1,0)</f>
        <v>0</v>
      </c>
      <c r="X1479">
        <f>IF('Main Data'!H1479="Tudor",1,0)</f>
        <v>0</v>
      </c>
      <c r="Y1479">
        <f>IF('Main Data'!H1479="Ulysse Nardin",1,0)</f>
        <v>0</v>
      </c>
      <c r="Z1479">
        <f>IF('Main Data'!H1479="Universal Geneve",1,0)</f>
        <v>0</v>
      </c>
      <c r="AA1479">
        <f>IF('Main Data'!H1479="Vacheron",1,0)</f>
        <v>0</v>
      </c>
      <c r="AB1479">
        <f>IF('Main Data'!H1479="Zenith",1,0)</f>
        <v>0</v>
      </c>
      <c r="AC1479">
        <f>IF('Main Data'!J1479="Stainless Steel",1,0)</f>
        <v>1</v>
      </c>
      <c r="AD1479">
        <f>IF('Main Data'!J1479="Two-tone",1,0)</f>
        <v>0</v>
      </c>
      <c r="AE1479">
        <f>IF(OR('Main Data'!J1479="YG 18K",'Main Data'!J1479="YG &lt;18K",'Main Data'!J1479="PG 18K",'Main Data'!J1479="PG &lt;18K",'Main Data'!J1479="WG 18K",'Main Data'!J1479="Mixes of 18K",'Main Data'!J1479="Mixes &lt;18K"),1,0)</f>
        <v>0</v>
      </c>
      <c r="AF1479">
        <f>IF('Main Data'!J1479="Platinum",1,0)</f>
        <v>0</v>
      </c>
      <c r="AG1479">
        <f>IF(OR('Main Data'!J1479="PVD",'Main Data'!J1479="Gold Plate",'Main Data'!J1479="Other"),1,0)</f>
        <v>0</v>
      </c>
      <c r="AH1479">
        <f>IF('Main Data'!N1479="Stainless Steel",1,0)</f>
        <v>1</v>
      </c>
      <c r="AI1479">
        <f>IF('Main Data'!N1479="Leather",1,0)</f>
        <v>0</v>
      </c>
      <c r="AJ1479">
        <f>IF('Main Data'!N1479="Two-tone",1,0)</f>
        <v>0</v>
      </c>
      <c r="AK1479">
        <f>IF(OR('Main Data'!N1479="YG 18K",'Main Data'!N1479="PG 18K",'Main Data'!N1479="WG 18K",'Main Data'!N1479="Mixes of 18K"),1,0)</f>
        <v>0</v>
      </c>
      <c r="AL1479">
        <f>IF(OR(,'Main Data'!N1479="PVD",'Main Data'!N1479="Gold plate"),1,0)</f>
        <v>0</v>
      </c>
      <c r="AM1479">
        <f>IF(OR('Main Data'!AV1479="Yes",'Main Data'!AW1479="Yes",'Main Data'!AU1479="Yes"),1,0)</f>
        <v>0</v>
      </c>
      <c r="AN1479">
        <f>IF(OR(ISTEXT('Main Data'!AX1479), ISTEXT('Main Data'!AY1479)),1,0)</f>
        <v>0</v>
      </c>
      <c r="AO1479">
        <f>IF('Main Data'!AZ1479="Yes",1,0)</f>
        <v>0</v>
      </c>
      <c r="AP1479">
        <f>IF('Main Data'!BA1479="Yes",1,0)</f>
        <v>0</v>
      </c>
      <c r="AQ1479">
        <f>IF('Main Data'!BD1479="Yes",1,0)</f>
        <v>0</v>
      </c>
      <c r="AR1479">
        <f>IF('Main Data'!BE1479="A",1,0)</f>
        <v>0</v>
      </c>
      <c r="AS1479">
        <f>IF('Main Data'!BE1479="AA",1,0)</f>
        <v>1</v>
      </c>
      <c r="AT1479">
        <f>IF('Main Data'!BE1479="AAA",1,0)</f>
        <v>0</v>
      </c>
      <c r="AU1479">
        <f>IF('Main Data'!BE1479="AAAA",1,0)</f>
        <v>0</v>
      </c>
      <c r="AV1479">
        <f>IF('Main Data'!P1479="Yes",1,0)</f>
        <v>0</v>
      </c>
      <c r="AW1479">
        <f>IF('Main Data'!AP1479="Yes",1,0)</f>
        <v>0</v>
      </c>
      <c r="AX1479">
        <f>IF(OR('Main Data'!V1479="Yes", 'Main Data'!W1479="Yes",'Main Data'!X1479="Yes"),1,0)</f>
        <v>0</v>
      </c>
      <c r="AY1479">
        <f>IF(OR('Main Data'!Y1479="Yes",'Main Data'!Z1479="Yes"),1,0)</f>
        <v>0</v>
      </c>
      <c r="AZ1479">
        <f>IF('Main Data'!AR1479="Yes",1,0)</f>
        <v>0</v>
      </c>
      <c r="BA1479">
        <f>IF('Main Data'!AS1479="Yes",1,0)</f>
        <v>0</v>
      </c>
      <c r="BB1479">
        <f>IF('Main Data'!AG1479="Yes",1,0)</f>
        <v>0</v>
      </c>
      <c r="BC1479">
        <f>IF('Main Data'!AB1479="Yes",1,0)</f>
        <v>0</v>
      </c>
      <c r="BD1479">
        <f>IF('Main Data'!AA1479="Yes",1,0)</f>
        <v>0</v>
      </c>
      <c r="BE1479">
        <f>IF('Main Data'!AC1479="Yes",1,0)</f>
        <v>0</v>
      </c>
      <c r="BF1479">
        <f>IF('Main Data'!AF1479="Yes",1,0)</f>
        <v>0</v>
      </c>
      <c r="BG1479">
        <f>IF(OR('Main Data'!AI1479="Yes",'Main Data'!AL1479="Yes"),1,0)</f>
        <v>1</v>
      </c>
      <c r="BH1479">
        <f>IF('Main Data'!AJ1479="Yes",1,0)</f>
        <v>0</v>
      </c>
      <c r="BI1479">
        <f>IF('Main Data'!AK1479="Yes",1,0)</f>
        <v>0</v>
      </c>
      <c r="BJ1479">
        <f>IF('Main Data'!AM1479="Yes",1,0)</f>
        <v>0</v>
      </c>
      <c r="BK1479">
        <f>IF('Main Data'!AQ1479="Yes",1,0)</f>
        <v>0</v>
      </c>
      <c r="BL1479" s="21">
        <f t="shared" si="139"/>
        <v>1</v>
      </c>
      <c r="BM1479" s="21">
        <f t="shared" si="140"/>
        <v>0</v>
      </c>
      <c r="BN1479" s="21">
        <f t="shared" si="141"/>
        <v>0</v>
      </c>
      <c r="BO1479" s="21">
        <f t="shared" si="142"/>
        <v>0</v>
      </c>
      <c r="BP1479" s="21">
        <f t="shared" si="143"/>
        <v>0</v>
      </c>
    </row>
    <row r="1480" spans="1:68" x14ac:dyDescent="0.2">
      <c r="A1480">
        <v>1476</v>
      </c>
      <c r="B1480" s="33">
        <f>'Main Data'!C1480</f>
        <v>43233</v>
      </c>
      <c r="C1480">
        <f>'Main Data'!D1480</f>
        <v>38</v>
      </c>
      <c r="D1480" s="26">
        <f>'Main Data'!E1480</f>
        <v>35000</v>
      </c>
      <c r="E1480" s="26">
        <f>'Main Data'!F1480</f>
        <v>43750</v>
      </c>
      <c r="F1480" s="34">
        <f t="shared" si="138"/>
        <v>10.46310334047155</v>
      </c>
      <c r="G1480">
        <f>IF('Main Data'!H1480="AP",1,0)</f>
        <v>0</v>
      </c>
      <c r="H1480">
        <f>IF('Main Data'!H1480="Blancpain",1,0)</f>
        <v>0</v>
      </c>
      <c r="I1480">
        <f>IF('Main Data'!H1480="Breguet",1,0)</f>
        <v>0</v>
      </c>
      <c r="J1480">
        <f>IF('Main Data'!H1480="Breitling",1,0)</f>
        <v>0</v>
      </c>
      <c r="K1480">
        <f>IF('Main Data'!H1480="Cartier",1,0)</f>
        <v>0</v>
      </c>
      <c r="L1480">
        <f>IF('Main Data'!H1480="Gallet",1,0)</f>
        <v>0</v>
      </c>
      <c r="M1480">
        <f>IF('Main Data'!H1480="Girard Perregaux",1,0)</f>
        <v>0</v>
      </c>
      <c r="N1480">
        <f>IF('Main Data'!H1480="Gubelin",1,0)</f>
        <v>0</v>
      </c>
      <c r="O1480">
        <f>IF('Main Data'!H1480="Heuer",1,0)</f>
        <v>1</v>
      </c>
      <c r="P1480">
        <f>IF('Main Data'!H1480="IWC",1,0)</f>
        <v>0</v>
      </c>
      <c r="Q1480">
        <f>IF('Main Data'!H1480="JLC",1,0)</f>
        <v>0</v>
      </c>
      <c r="R1480">
        <f>IF('Main Data'!H1480="Longines",1,0)</f>
        <v>0</v>
      </c>
      <c r="S1480">
        <f>IF('Main Data'!H1480="Movado",1,0)</f>
        <v>0</v>
      </c>
      <c r="T1480">
        <f>IF('Main Data'!H1480="Omega",1,0)</f>
        <v>0</v>
      </c>
      <c r="U1480">
        <f>IF('Main Data'!H1480="Panerai",1,0)</f>
        <v>0</v>
      </c>
      <c r="V1480">
        <f>IF('Main Data'!H1480="Patek",1,0)</f>
        <v>0</v>
      </c>
      <c r="W1480">
        <f>IF('Main Data'!H1480="Rolex",1,0)</f>
        <v>0</v>
      </c>
      <c r="X1480">
        <f>IF('Main Data'!H1480="Tudor",1,0)</f>
        <v>0</v>
      </c>
      <c r="Y1480">
        <f>IF('Main Data'!H1480="Ulysse Nardin",1,0)</f>
        <v>0</v>
      </c>
      <c r="Z1480">
        <f>IF('Main Data'!H1480="Universal Geneve",1,0)</f>
        <v>0</v>
      </c>
      <c r="AA1480">
        <f>IF('Main Data'!H1480="Vacheron",1,0)</f>
        <v>0</v>
      </c>
      <c r="AB1480">
        <f>IF('Main Data'!H1480="Zenith",1,0)</f>
        <v>0</v>
      </c>
      <c r="AC1480">
        <f>IF('Main Data'!J1480="Stainless Steel",1,0)</f>
        <v>1</v>
      </c>
      <c r="AD1480">
        <f>IF('Main Data'!J1480="Two-tone",1,0)</f>
        <v>0</v>
      </c>
      <c r="AE1480">
        <f>IF(OR('Main Data'!J1480="YG 18K",'Main Data'!J1480="YG &lt;18K",'Main Data'!J1480="PG 18K",'Main Data'!J1480="PG &lt;18K",'Main Data'!J1480="WG 18K",'Main Data'!J1480="Mixes of 18K",'Main Data'!J1480="Mixes &lt;18K"),1,0)</f>
        <v>0</v>
      </c>
      <c r="AF1480">
        <f>IF('Main Data'!J1480="Platinum",1,0)</f>
        <v>0</v>
      </c>
      <c r="AG1480">
        <f>IF(OR('Main Data'!J1480="PVD",'Main Data'!J1480="Gold Plate",'Main Data'!J1480="Other"),1,0)</f>
        <v>0</v>
      </c>
      <c r="AH1480">
        <f>IF('Main Data'!N1480="Stainless Steel",1,0)</f>
        <v>0</v>
      </c>
      <c r="AI1480">
        <f>IF('Main Data'!N1480="Leather",1,0)</f>
        <v>1</v>
      </c>
      <c r="AJ1480">
        <f>IF('Main Data'!N1480="Two-tone",1,0)</f>
        <v>0</v>
      </c>
      <c r="AK1480">
        <f>IF(OR('Main Data'!N1480="YG 18K",'Main Data'!N1480="PG 18K",'Main Data'!N1480="WG 18K",'Main Data'!N1480="Mixes of 18K"),1,0)</f>
        <v>0</v>
      </c>
      <c r="AL1480">
        <f>IF(OR(,'Main Data'!N1480="PVD",'Main Data'!N1480="Gold plate"),1,0)</f>
        <v>0</v>
      </c>
      <c r="AM1480">
        <f>IF(OR('Main Data'!AV1480="Yes",'Main Data'!AW1480="Yes",'Main Data'!AU1480="Yes"),1,0)</f>
        <v>0</v>
      </c>
      <c r="AN1480">
        <f>IF(OR(ISTEXT('Main Data'!AX1480), ISTEXT('Main Data'!AY1480)),1,0)</f>
        <v>0</v>
      </c>
      <c r="AO1480">
        <f>IF('Main Data'!AZ1480="Yes",1,0)</f>
        <v>0</v>
      </c>
      <c r="AP1480">
        <f>IF('Main Data'!BA1480="Yes",1,0)</f>
        <v>0</v>
      </c>
      <c r="AQ1480">
        <f>IF('Main Data'!BD1480="Yes",1,0)</f>
        <v>0</v>
      </c>
      <c r="AR1480">
        <f>IF('Main Data'!BE1480="A",1,0)</f>
        <v>0</v>
      </c>
      <c r="AS1480">
        <f>IF('Main Data'!BE1480="AA",1,0)</f>
        <v>0</v>
      </c>
      <c r="AT1480">
        <f>IF('Main Data'!BE1480="AAA",1,0)</f>
        <v>0</v>
      </c>
      <c r="AU1480">
        <f>IF('Main Data'!BE1480="AAAA",1,0)</f>
        <v>1</v>
      </c>
      <c r="AV1480">
        <f>IF('Main Data'!P1480="Yes",1,0)</f>
        <v>0</v>
      </c>
      <c r="AW1480">
        <f>IF('Main Data'!AP1480="Yes",1,0)</f>
        <v>0</v>
      </c>
      <c r="AX1480">
        <f>IF(OR('Main Data'!V1480="Yes", 'Main Data'!W1480="Yes",'Main Data'!X1480="Yes"),1,0)</f>
        <v>0</v>
      </c>
      <c r="AY1480">
        <f>IF(OR('Main Data'!Y1480="Yes",'Main Data'!Z1480="Yes"),1,0)</f>
        <v>0</v>
      </c>
      <c r="AZ1480">
        <f>IF('Main Data'!AR1480="Yes",1,0)</f>
        <v>0</v>
      </c>
      <c r="BA1480">
        <f>IF('Main Data'!AS1480="Yes",1,0)</f>
        <v>0</v>
      </c>
      <c r="BB1480">
        <f>IF('Main Data'!AG1480="Yes",1,0)</f>
        <v>0</v>
      </c>
      <c r="BC1480">
        <f>IF('Main Data'!AB1480="Yes",1,0)</f>
        <v>0</v>
      </c>
      <c r="BD1480">
        <f>IF('Main Data'!AA1480="Yes",1,0)</f>
        <v>0</v>
      </c>
      <c r="BE1480">
        <f>IF('Main Data'!AC1480="Yes",1,0)</f>
        <v>0</v>
      </c>
      <c r="BF1480">
        <f>IF('Main Data'!AF1480="Yes",1,0)</f>
        <v>0</v>
      </c>
      <c r="BG1480">
        <f>IF(OR('Main Data'!AI1480="Yes",'Main Data'!AL1480="Yes"),1,0)</f>
        <v>1</v>
      </c>
      <c r="BH1480">
        <f>IF('Main Data'!AJ1480="Yes",1,0)</f>
        <v>0</v>
      </c>
      <c r="BI1480">
        <f>IF('Main Data'!AK1480="Yes",1,0)</f>
        <v>0</v>
      </c>
      <c r="BJ1480">
        <f>IF('Main Data'!AM1480="Yes",1,0)</f>
        <v>0</v>
      </c>
      <c r="BK1480">
        <f>IF('Main Data'!AQ1480="Yes",1,0)</f>
        <v>0</v>
      </c>
      <c r="BL1480" s="21">
        <f t="shared" si="139"/>
        <v>1</v>
      </c>
      <c r="BM1480" s="21">
        <f t="shared" si="140"/>
        <v>0</v>
      </c>
      <c r="BN1480" s="21">
        <f t="shared" si="141"/>
        <v>0</v>
      </c>
      <c r="BO1480" s="21">
        <f t="shared" si="142"/>
        <v>0</v>
      </c>
      <c r="BP1480" s="21">
        <f t="shared" si="143"/>
        <v>0</v>
      </c>
    </row>
    <row r="1481" spans="1:68" x14ac:dyDescent="0.2">
      <c r="A1481">
        <v>1477</v>
      </c>
      <c r="B1481" s="33">
        <f>'Main Data'!C1481</f>
        <v>43233</v>
      </c>
      <c r="C1481">
        <f>'Main Data'!D1481</f>
        <v>39</v>
      </c>
      <c r="D1481" s="26">
        <f>'Main Data'!E1481</f>
        <v>6500</v>
      </c>
      <c r="E1481" s="26">
        <f>'Main Data'!F1481</f>
        <v>8125</v>
      </c>
      <c r="F1481" s="34">
        <f t="shared" si="138"/>
        <v>8.7795574558837277</v>
      </c>
      <c r="G1481">
        <f>IF('Main Data'!H1481="AP",1,0)</f>
        <v>0</v>
      </c>
      <c r="H1481">
        <f>IF('Main Data'!H1481="Blancpain",1,0)</f>
        <v>0</v>
      </c>
      <c r="I1481">
        <f>IF('Main Data'!H1481="Breguet",1,0)</f>
        <v>0</v>
      </c>
      <c r="J1481">
        <f>IF('Main Data'!H1481="Breitling",1,0)</f>
        <v>0</v>
      </c>
      <c r="K1481">
        <f>IF('Main Data'!H1481="Cartier",1,0)</f>
        <v>0</v>
      </c>
      <c r="L1481">
        <f>IF('Main Data'!H1481="Gallet",1,0)</f>
        <v>0</v>
      </c>
      <c r="M1481">
        <f>IF('Main Data'!H1481="Girard Perregaux",1,0)</f>
        <v>0</v>
      </c>
      <c r="N1481">
        <f>IF('Main Data'!H1481="Gubelin",1,0)</f>
        <v>0</v>
      </c>
      <c r="O1481">
        <f>IF('Main Data'!H1481="Heuer",1,0)</f>
        <v>1</v>
      </c>
      <c r="P1481">
        <f>IF('Main Data'!H1481="IWC",1,0)</f>
        <v>0</v>
      </c>
      <c r="Q1481">
        <f>IF('Main Data'!H1481="JLC",1,0)</f>
        <v>0</v>
      </c>
      <c r="R1481">
        <f>IF('Main Data'!H1481="Longines",1,0)</f>
        <v>0</v>
      </c>
      <c r="S1481">
        <f>IF('Main Data'!H1481="Movado",1,0)</f>
        <v>0</v>
      </c>
      <c r="T1481">
        <f>IF('Main Data'!H1481="Omega",1,0)</f>
        <v>0</v>
      </c>
      <c r="U1481">
        <f>IF('Main Data'!H1481="Panerai",1,0)</f>
        <v>0</v>
      </c>
      <c r="V1481">
        <f>IF('Main Data'!H1481="Patek",1,0)</f>
        <v>0</v>
      </c>
      <c r="W1481">
        <f>IF('Main Data'!H1481="Rolex",1,0)</f>
        <v>0</v>
      </c>
      <c r="X1481">
        <f>IF('Main Data'!H1481="Tudor",1,0)</f>
        <v>0</v>
      </c>
      <c r="Y1481">
        <f>IF('Main Data'!H1481="Ulysse Nardin",1,0)</f>
        <v>0</v>
      </c>
      <c r="Z1481">
        <f>IF('Main Data'!H1481="Universal Geneve",1,0)</f>
        <v>0</v>
      </c>
      <c r="AA1481">
        <f>IF('Main Data'!H1481="Vacheron",1,0)</f>
        <v>0</v>
      </c>
      <c r="AB1481">
        <f>IF('Main Data'!H1481="Zenith",1,0)</f>
        <v>0</v>
      </c>
      <c r="AC1481">
        <f>IF('Main Data'!J1481="Stainless Steel",1,0)</f>
        <v>1</v>
      </c>
      <c r="AD1481">
        <f>IF('Main Data'!J1481="Two-tone",1,0)</f>
        <v>0</v>
      </c>
      <c r="AE1481">
        <f>IF(OR('Main Data'!J1481="YG 18K",'Main Data'!J1481="YG &lt;18K",'Main Data'!J1481="PG 18K",'Main Data'!J1481="PG &lt;18K",'Main Data'!J1481="WG 18K",'Main Data'!J1481="Mixes of 18K",'Main Data'!J1481="Mixes &lt;18K"),1,0)</f>
        <v>0</v>
      </c>
      <c r="AF1481">
        <f>IF('Main Data'!J1481="Platinum",1,0)</f>
        <v>0</v>
      </c>
      <c r="AG1481">
        <f>IF(OR('Main Data'!J1481="PVD",'Main Data'!J1481="Gold Plate",'Main Data'!J1481="Other"),1,0)</f>
        <v>0</v>
      </c>
      <c r="AH1481">
        <f>IF('Main Data'!N1481="Stainless Steel",1,0)</f>
        <v>0</v>
      </c>
      <c r="AI1481">
        <f>IF('Main Data'!N1481="Leather",1,0)</f>
        <v>1</v>
      </c>
      <c r="AJ1481">
        <f>IF('Main Data'!N1481="Two-tone",1,0)</f>
        <v>0</v>
      </c>
      <c r="AK1481">
        <f>IF(OR('Main Data'!N1481="YG 18K",'Main Data'!N1481="PG 18K",'Main Data'!N1481="WG 18K",'Main Data'!N1481="Mixes of 18K"),1,0)</f>
        <v>0</v>
      </c>
      <c r="AL1481">
        <f>IF(OR(,'Main Data'!N1481="PVD",'Main Data'!N1481="Gold plate"),1,0)</f>
        <v>0</v>
      </c>
      <c r="AM1481">
        <f>IF(OR('Main Data'!AV1481="Yes",'Main Data'!AW1481="Yes",'Main Data'!AU1481="Yes"),1,0)</f>
        <v>0</v>
      </c>
      <c r="AN1481">
        <f>IF(OR(ISTEXT('Main Data'!AX1481), ISTEXT('Main Data'!AY1481)),1,0)</f>
        <v>1</v>
      </c>
      <c r="AO1481">
        <f>IF('Main Data'!AZ1481="Yes",1,0)</f>
        <v>0</v>
      </c>
      <c r="AP1481">
        <f>IF('Main Data'!BA1481="Yes",1,0)</f>
        <v>0</v>
      </c>
      <c r="AQ1481">
        <f>IF('Main Data'!BD1481="Yes",1,0)</f>
        <v>0</v>
      </c>
      <c r="AR1481">
        <f>IF('Main Data'!BE1481="A",1,0)</f>
        <v>0</v>
      </c>
      <c r="AS1481">
        <f>IF('Main Data'!BE1481="AA",1,0)</f>
        <v>0</v>
      </c>
      <c r="AT1481">
        <f>IF('Main Data'!BE1481="AAA",1,0)</f>
        <v>1</v>
      </c>
      <c r="AU1481">
        <f>IF('Main Data'!BE1481="AAAA",1,0)</f>
        <v>0</v>
      </c>
      <c r="AV1481">
        <f>IF('Main Data'!P1481="Yes",1,0)</f>
        <v>0</v>
      </c>
      <c r="AW1481">
        <f>IF('Main Data'!AP1481="Yes",1,0)</f>
        <v>0</v>
      </c>
      <c r="AX1481">
        <f>IF(OR('Main Data'!V1481="Yes", 'Main Data'!W1481="Yes",'Main Data'!X1481="Yes"),1,0)</f>
        <v>0</v>
      </c>
      <c r="AY1481">
        <f>IF(OR('Main Data'!Y1481="Yes",'Main Data'!Z1481="Yes"),1,0)</f>
        <v>0</v>
      </c>
      <c r="AZ1481">
        <f>IF('Main Data'!AR1481="Yes",1,0)</f>
        <v>0</v>
      </c>
      <c r="BA1481">
        <f>IF('Main Data'!AS1481="Yes",1,0)</f>
        <v>0</v>
      </c>
      <c r="BB1481">
        <f>IF('Main Data'!AG1481="Yes",1,0)</f>
        <v>0</v>
      </c>
      <c r="BC1481">
        <f>IF('Main Data'!AB1481="Yes",1,0)</f>
        <v>0</v>
      </c>
      <c r="BD1481">
        <f>IF('Main Data'!AA1481="Yes",1,0)</f>
        <v>0</v>
      </c>
      <c r="BE1481">
        <f>IF('Main Data'!AC1481="Yes",1,0)</f>
        <v>0</v>
      </c>
      <c r="BF1481">
        <f>IF('Main Data'!AF1481="Yes",1,0)</f>
        <v>0</v>
      </c>
      <c r="BG1481">
        <f>IF(OR('Main Data'!AI1481="Yes",'Main Data'!AL1481="Yes"),1,0)</f>
        <v>1</v>
      </c>
      <c r="BH1481">
        <f>IF('Main Data'!AJ1481="Yes",1,0)</f>
        <v>0</v>
      </c>
      <c r="BI1481">
        <f>IF('Main Data'!AK1481="Yes",1,0)</f>
        <v>0</v>
      </c>
      <c r="BJ1481">
        <f>IF('Main Data'!AM1481="Yes",1,0)</f>
        <v>0</v>
      </c>
      <c r="BK1481">
        <f>IF('Main Data'!AQ1481="Yes",1,0)</f>
        <v>0</v>
      </c>
      <c r="BL1481" s="21">
        <f t="shared" si="139"/>
        <v>1</v>
      </c>
      <c r="BM1481" s="21">
        <f t="shared" si="140"/>
        <v>0</v>
      </c>
      <c r="BN1481" s="21">
        <f t="shared" si="141"/>
        <v>0</v>
      </c>
      <c r="BO1481" s="21">
        <f t="shared" si="142"/>
        <v>0</v>
      </c>
      <c r="BP1481" s="21">
        <f t="shared" si="143"/>
        <v>0</v>
      </c>
    </row>
    <row r="1482" spans="1:68" x14ac:dyDescent="0.2">
      <c r="A1482">
        <v>1478</v>
      </c>
      <c r="B1482" s="33">
        <f>'Main Data'!C1482</f>
        <v>43233</v>
      </c>
      <c r="C1482">
        <f>'Main Data'!D1482</f>
        <v>40</v>
      </c>
      <c r="D1482" s="26">
        <f>'Main Data'!E1482</f>
        <v>20000</v>
      </c>
      <c r="E1482" s="26">
        <f>'Main Data'!F1482</f>
        <v>25000</v>
      </c>
      <c r="F1482" s="34">
        <f t="shared" si="138"/>
        <v>9.9034875525361272</v>
      </c>
      <c r="G1482">
        <f>IF('Main Data'!H1482="AP",1,0)</f>
        <v>0</v>
      </c>
      <c r="H1482">
        <f>IF('Main Data'!H1482="Blancpain",1,0)</f>
        <v>0</v>
      </c>
      <c r="I1482">
        <f>IF('Main Data'!H1482="Breguet",1,0)</f>
        <v>0</v>
      </c>
      <c r="J1482">
        <f>IF('Main Data'!H1482="Breitling",1,0)</f>
        <v>0</v>
      </c>
      <c r="K1482">
        <f>IF('Main Data'!H1482="Cartier",1,0)</f>
        <v>0</v>
      </c>
      <c r="L1482">
        <f>IF('Main Data'!H1482="Gallet",1,0)</f>
        <v>0</v>
      </c>
      <c r="M1482">
        <f>IF('Main Data'!H1482="Girard Perregaux",1,0)</f>
        <v>0</v>
      </c>
      <c r="N1482">
        <f>IF('Main Data'!H1482="Gubelin",1,0)</f>
        <v>0</v>
      </c>
      <c r="O1482">
        <f>IF('Main Data'!H1482="Heuer",1,0)</f>
        <v>1</v>
      </c>
      <c r="P1482">
        <f>IF('Main Data'!H1482="IWC",1,0)</f>
        <v>0</v>
      </c>
      <c r="Q1482">
        <f>IF('Main Data'!H1482="JLC",1,0)</f>
        <v>0</v>
      </c>
      <c r="R1482">
        <f>IF('Main Data'!H1482="Longines",1,0)</f>
        <v>0</v>
      </c>
      <c r="S1482">
        <f>IF('Main Data'!H1482="Movado",1,0)</f>
        <v>0</v>
      </c>
      <c r="T1482">
        <f>IF('Main Data'!H1482="Omega",1,0)</f>
        <v>0</v>
      </c>
      <c r="U1482">
        <f>IF('Main Data'!H1482="Panerai",1,0)</f>
        <v>0</v>
      </c>
      <c r="V1482">
        <f>IF('Main Data'!H1482="Patek",1,0)</f>
        <v>0</v>
      </c>
      <c r="W1482">
        <f>IF('Main Data'!H1482="Rolex",1,0)</f>
        <v>0</v>
      </c>
      <c r="X1482">
        <f>IF('Main Data'!H1482="Tudor",1,0)</f>
        <v>0</v>
      </c>
      <c r="Y1482">
        <f>IF('Main Data'!H1482="Ulysse Nardin",1,0)</f>
        <v>0</v>
      </c>
      <c r="Z1482">
        <f>IF('Main Data'!H1482="Universal Geneve",1,0)</f>
        <v>0</v>
      </c>
      <c r="AA1482">
        <f>IF('Main Data'!H1482="Vacheron",1,0)</f>
        <v>0</v>
      </c>
      <c r="AB1482">
        <f>IF('Main Data'!H1482="Zenith",1,0)</f>
        <v>0</v>
      </c>
      <c r="AC1482">
        <f>IF('Main Data'!J1482="Stainless Steel",1,0)</f>
        <v>1</v>
      </c>
      <c r="AD1482">
        <f>IF('Main Data'!J1482="Two-tone",1,0)</f>
        <v>0</v>
      </c>
      <c r="AE1482">
        <f>IF(OR('Main Data'!J1482="YG 18K",'Main Data'!J1482="YG &lt;18K",'Main Data'!J1482="PG 18K",'Main Data'!J1482="PG &lt;18K",'Main Data'!J1482="WG 18K",'Main Data'!J1482="Mixes of 18K",'Main Data'!J1482="Mixes &lt;18K"),1,0)</f>
        <v>0</v>
      </c>
      <c r="AF1482">
        <f>IF('Main Data'!J1482="Platinum",1,0)</f>
        <v>0</v>
      </c>
      <c r="AG1482">
        <f>IF(OR('Main Data'!J1482="PVD",'Main Data'!J1482="Gold Plate",'Main Data'!J1482="Other"),1,0)</f>
        <v>0</v>
      </c>
      <c r="AH1482">
        <f>IF('Main Data'!N1482="Stainless Steel",1,0)</f>
        <v>0</v>
      </c>
      <c r="AI1482">
        <f>IF('Main Data'!N1482="Leather",1,0)</f>
        <v>1</v>
      </c>
      <c r="AJ1482">
        <f>IF('Main Data'!N1482="Two-tone",1,0)</f>
        <v>0</v>
      </c>
      <c r="AK1482">
        <f>IF(OR('Main Data'!N1482="YG 18K",'Main Data'!N1482="PG 18K",'Main Data'!N1482="WG 18K",'Main Data'!N1482="Mixes of 18K"),1,0)</f>
        <v>0</v>
      </c>
      <c r="AL1482">
        <f>IF(OR(,'Main Data'!N1482="PVD",'Main Data'!N1482="Gold plate"),1,0)</f>
        <v>0</v>
      </c>
      <c r="AM1482">
        <f>IF(OR('Main Data'!AV1482="Yes",'Main Data'!AW1482="Yes",'Main Data'!AU1482="Yes"),1,0)</f>
        <v>0</v>
      </c>
      <c r="AN1482">
        <f>IF(OR(ISTEXT('Main Data'!AX1482), ISTEXT('Main Data'!AY1482)),1,0)</f>
        <v>0</v>
      </c>
      <c r="AO1482">
        <f>IF('Main Data'!AZ1482="Yes",1,0)</f>
        <v>0</v>
      </c>
      <c r="AP1482">
        <f>IF('Main Data'!BA1482="Yes",1,0)</f>
        <v>0</v>
      </c>
      <c r="AQ1482">
        <f>IF('Main Data'!BD1482="Yes",1,0)</f>
        <v>0</v>
      </c>
      <c r="AR1482">
        <f>IF('Main Data'!BE1482="A",1,0)</f>
        <v>0</v>
      </c>
      <c r="AS1482">
        <f>IF('Main Data'!BE1482="AA",1,0)</f>
        <v>0</v>
      </c>
      <c r="AT1482">
        <f>IF('Main Data'!BE1482="AAA",1,0)</f>
        <v>1</v>
      </c>
      <c r="AU1482">
        <f>IF('Main Data'!BE1482="AAAA",1,0)</f>
        <v>0</v>
      </c>
      <c r="AV1482">
        <f>IF('Main Data'!P1482="Yes",1,0)</f>
        <v>0</v>
      </c>
      <c r="AW1482">
        <f>IF('Main Data'!AP1482="Yes",1,0)</f>
        <v>0</v>
      </c>
      <c r="AX1482">
        <f>IF(OR('Main Data'!V1482="Yes", 'Main Data'!W1482="Yes",'Main Data'!X1482="Yes"),1,0)</f>
        <v>0</v>
      </c>
      <c r="AY1482">
        <f>IF(OR('Main Data'!Y1482="Yes",'Main Data'!Z1482="Yes"),1,0)</f>
        <v>0</v>
      </c>
      <c r="AZ1482">
        <f>IF('Main Data'!AR1482="Yes",1,0)</f>
        <v>0</v>
      </c>
      <c r="BA1482">
        <f>IF('Main Data'!AS1482="Yes",1,0)</f>
        <v>0</v>
      </c>
      <c r="BB1482">
        <f>IF('Main Data'!AG1482="Yes",1,0)</f>
        <v>0</v>
      </c>
      <c r="BC1482">
        <f>IF('Main Data'!AB1482="Yes",1,0)</f>
        <v>0</v>
      </c>
      <c r="BD1482">
        <f>IF('Main Data'!AA1482="Yes",1,0)</f>
        <v>0</v>
      </c>
      <c r="BE1482">
        <f>IF('Main Data'!AC1482="Yes",1,0)</f>
        <v>0</v>
      </c>
      <c r="BF1482">
        <f>IF('Main Data'!AF1482="Yes",1,0)</f>
        <v>0</v>
      </c>
      <c r="BG1482">
        <f>IF(OR('Main Data'!AI1482="Yes",'Main Data'!AL1482="Yes"),1,0)</f>
        <v>1</v>
      </c>
      <c r="BH1482">
        <f>IF('Main Data'!AJ1482="Yes",1,0)</f>
        <v>0</v>
      </c>
      <c r="BI1482">
        <f>IF('Main Data'!AK1482="Yes",1,0)</f>
        <v>0</v>
      </c>
      <c r="BJ1482">
        <f>IF('Main Data'!AM1482="Yes",1,0)</f>
        <v>0</v>
      </c>
      <c r="BK1482">
        <f>IF('Main Data'!AQ1482="Yes",1,0)</f>
        <v>0</v>
      </c>
      <c r="BL1482" s="21">
        <f t="shared" si="139"/>
        <v>1</v>
      </c>
      <c r="BM1482" s="21">
        <f t="shared" si="140"/>
        <v>0</v>
      </c>
      <c r="BN1482" s="21">
        <f t="shared" si="141"/>
        <v>0</v>
      </c>
      <c r="BO1482" s="21">
        <f t="shared" si="142"/>
        <v>0</v>
      </c>
      <c r="BP1482" s="21">
        <f t="shared" si="143"/>
        <v>0</v>
      </c>
    </row>
    <row r="1483" spans="1:68" x14ac:dyDescent="0.2">
      <c r="A1483">
        <v>1479</v>
      </c>
      <c r="B1483" s="33">
        <f>'Main Data'!C1483</f>
        <v>43233</v>
      </c>
      <c r="C1483">
        <f>'Main Data'!D1483</f>
        <v>41</v>
      </c>
      <c r="D1483" s="26">
        <f>'Main Data'!E1483</f>
        <v>42000</v>
      </c>
      <c r="E1483" s="26">
        <f>'Main Data'!F1483</f>
        <v>52500</v>
      </c>
      <c r="F1483" s="34">
        <f t="shared" si="138"/>
        <v>10.645424897265505</v>
      </c>
      <c r="G1483">
        <f>IF('Main Data'!H1483="AP",1,0)</f>
        <v>0</v>
      </c>
      <c r="H1483">
        <f>IF('Main Data'!H1483="Blancpain",1,0)</f>
        <v>0</v>
      </c>
      <c r="I1483">
        <f>IF('Main Data'!H1483="Breguet",1,0)</f>
        <v>0</v>
      </c>
      <c r="J1483">
        <f>IF('Main Data'!H1483="Breitling",1,0)</f>
        <v>0</v>
      </c>
      <c r="K1483">
        <f>IF('Main Data'!H1483="Cartier",1,0)</f>
        <v>0</v>
      </c>
      <c r="L1483">
        <f>IF('Main Data'!H1483="Gallet",1,0)</f>
        <v>0</v>
      </c>
      <c r="M1483">
        <f>IF('Main Data'!H1483="Girard Perregaux",1,0)</f>
        <v>0</v>
      </c>
      <c r="N1483">
        <f>IF('Main Data'!H1483="Gubelin",1,0)</f>
        <v>0</v>
      </c>
      <c r="O1483">
        <f>IF('Main Data'!H1483="Heuer",1,0)</f>
        <v>1</v>
      </c>
      <c r="P1483">
        <f>IF('Main Data'!H1483="IWC",1,0)</f>
        <v>0</v>
      </c>
      <c r="Q1483">
        <f>IF('Main Data'!H1483="JLC",1,0)</f>
        <v>0</v>
      </c>
      <c r="R1483">
        <f>IF('Main Data'!H1483="Longines",1,0)</f>
        <v>0</v>
      </c>
      <c r="S1483">
        <f>IF('Main Data'!H1483="Movado",1,0)</f>
        <v>0</v>
      </c>
      <c r="T1483">
        <f>IF('Main Data'!H1483="Omega",1,0)</f>
        <v>0</v>
      </c>
      <c r="U1483">
        <f>IF('Main Data'!H1483="Panerai",1,0)</f>
        <v>0</v>
      </c>
      <c r="V1483">
        <f>IF('Main Data'!H1483="Patek",1,0)</f>
        <v>0</v>
      </c>
      <c r="W1483">
        <f>IF('Main Data'!H1483="Rolex",1,0)</f>
        <v>0</v>
      </c>
      <c r="X1483">
        <f>IF('Main Data'!H1483="Tudor",1,0)</f>
        <v>0</v>
      </c>
      <c r="Y1483">
        <f>IF('Main Data'!H1483="Ulysse Nardin",1,0)</f>
        <v>0</v>
      </c>
      <c r="Z1483">
        <f>IF('Main Data'!H1483="Universal Geneve",1,0)</f>
        <v>0</v>
      </c>
      <c r="AA1483">
        <f>IF('Main Data'!H1483="Vacheron",1,0)</f>
        <v>0</v>
      </c>
      <c r="AB1483">
        <f>IF('Main Data'!H1483="Zenith",1,0)</f>
        <v>0</v>
      </c>
      <c r="AC1483">
        <f>IF('Main Data'!J1483="Stainless Steel",1,0)</f>
        <v>0</v>
      </c>
      <c r="AD1483">
        <f>IF('Main Data'!J1483="Two-tone",1,0)</f>
        <v>0</v>
      </c>
      <c r="AE1483">
        <f>IF(OR('Main Data'!J1483="YG 18K",'Main Data'!J1483="YG &lt;18K",'Main Data'!J1483="PG 18K",'Main Data'!J1483="PG &lt;18K",'Main Data'!J1483="WG 18K",'Main Data'!J1483="Mixes of 18K",'Main Data'!J1483="Mixes &lt;18K"),1,0)</f>
        <v>1</v>
      </c>
      <c r="AF1483">
        <f>IF('Main Data'!J1483="Platinum",1,0)</f>
        <v>0</v>
      </c>
      <c r="AG1483">
        <f>IF(OR('Main Data'!J1483="PVD",'Main Data'!J1483="Gold Plate",'Main Data'!J1483="Other"),1,0)</f>
        <v>0</v>
      </c>
      <c r="AH1483">
        <f>IF('Main Data'!N1483="Stainless Steel",1,0)</f>
        <v>0</v>
      </c>
      <c r="AI1483">
        <f>IF('Main Data'!N1483="Leather",1,0)</f>
        <v>0</v>
      </c>
      <c r="AJ1483">
        <f>IF('Main Data'!N1483="Two-tone",1,0)</f>
        <v>0</v>
      </c>
      <c r="AK1483">
        <f>IF(OR('Main Data'!N1483="YG 18K",'Main Data'!N1483="PG 18K",'Main Data'!N1483="WG 18K",'Main Data'!N1483="Mixes of 18K"),1,0)</f>
        <v>1</v>
      </c>
      <c r="AL1483">
        <f>IF(OR(,'Main Data'!N1483="PVD",'Main Data'!N1483="Gold plate"),1,0)</f>
        <v>0</v>
      </c>
      <c r="AM1483">
        <f>IF(OR('Main Data'!AV1483="Yes",'Main Data'!AW1483="Yes",'Main Data'!AU1483="Yes"),1,0)</f>
        <v>0</v>
      </c>
      <c r="AN1483">
        <f>IF(OR(ISTEXT('Main Data'!AX1483), ISTEXT('Main Data'!AY1483)),1,0)</f>
        <v>0</v>
      </c>
      <c r="AO1483">
        <f>IF('Main Data'!AZ1483="Yes",1,0)</f>
        <v>0</v>
      </c>
      <c r="AP1483">
        <f>IF('Main Data'!BA1483="Yes",1,0)</f>
        <v>0</v>
      </c>
      <c r="AQ1483">
        <f>IF('Main Data'!BD1483="Yes",1,0)</f>
        <v>0</v>
      </c>
      <c r="AR1483">
        <f>IF('Main Data'!BE1483="A",1,0)</f>
        <v>0</v>
      </c>
      <c r="AS1483">
        <f>IF('Main Data'!BE1483="AA",1,0)</f>
        <v>0</v>
      </c>
      <c r="AT1483">
        <f>IF('Main Data'!BE1483="AAA",1,0)</f>
        <v>1</v>
      </c>
      <c r="AU1483">
        <f>IF('Main Data'!BE1483="AAAA",1,0)</f>
        <v>0</v>
      </c>
      <c r="AV1483">
        <f>IF('Main Data'!P1483="Yes",1,0)</f>
        <v>0</v>
      </c>
      <c r="AW1483">
        <f>IF('Main Data'!AP1483="Yes",1,0)</f>
        <v>0</v>
      </c>
      <c r="AX1483">
        <f>IF(OR('Main Data'!V1483="Yes", 'Main Data'!W1483="Yes",'Main Data'!X1483="Yes"),1,0)</f>
        <v>1</v>
      </c>
      <c r="AY1483">
        <f>IF(OR('Main Data'!Y1483="Yes",'Main Data'!Z1483="Yes"),1,0)</f>
        <v>0</v>
      </c>
      <c r="AZ1483">
        <f>IF('Main Data'!AR1483="Yes",1,0)</f>
        <v>0</v>
      </c>
      <c r="BA1483">
        <f>IF('Main Data'!AS1483="Yes",1,0)</f>
        <v>0</v>
      </c>
      <c r="BB1483">
        <f>IF('Main Data'!AG1483="Yes",1,0)</f>
        <v>0</v>
      </c>
      <c r="BC1483">
        <f>IF('Main Data'!AB1483="Yes",1,0)</f>
        <v>0</v>
      </c>
      <c r="BD1483">
        <f>IF('Main Data'!AA1483="Yes",1,0)</f>
        <v>0</v>
      </c>
      <c r="BE1483">
        <f>IF('Main Data'!AC1483="Yes",1,0)</f>
        <v>0</v>
      </c>
      <c r="BF1483">
        <f>IF('Main Data'!AF1483="Yes",1,0)</f>
        <v>0</v>
      </c>
      <c r="BG1483">
        <f>IF(OR('Main Data'!AI1483="Yes",'Main Data'!AL1483="Yes"),1,0)</f>
        <v>1</v>
      </c>
      <c r="BH1483">
        <f>IF('Main Data'!AJ1483="Yes",1,0)</f>
        <v>0</v>
      </c>
      <c r="BI1483">
        <f>IF('Main Data'!AK1483="Yes",1,0)</f>
        <v>0</v>
      </c>
      <c r="BJ1483">
        <f>IF('Main Data'!AM1483="Yes",1,0)</f>
        <v>0</v>
      </c>
      <c r="BK1483">
        <f>IF('Main Data'!AQ1483="Yes",1,0)</f>
        <v>0</v>
      </c>
      <c r="BL1483" s="21">
        <f t="shared" si="139"/>
        <v>1</v>
      </c>
      <c r="BM1483" s="21">
        <f t="shared" si="140"/>
        <v>0</v>
      </c>
      <c r="BN1483" s="21">
        <f t="shared" si="141"/>
        <v>0</v>
      </c>
      <c r="BO1483" s="21">
        <f t="shared" si="142"/>
        <v>0</v>
      </c>
      <c r="BP1483" s="21">
        <f t="shared" si="143"/>
        <v>0</v>
      </c>
    </row>
    <row r="1484" spans="1:68" x14ac:dyDescent="0.2">
      <c r="A1484">
        <v>1480</v>
      </c>
      <c r="B1484" s="33">
        <f>'Main Data'!C1484</f>
        <v>43233</v>
      </c>
      <c r="C1484">
        <f>'Main Data'!D1484</f>
        <v>44</v>
      </c>
      <c r="D1484" s="26">
        <f>'Main Data'!E1484</f>
        <v>6000</v>
      </c>
      <c r="E1484" s="26">
        <f>'Main Data'!F1484</f>
        <v>7500</v>
      </c>
      <c r="F1484" s="34">
        <f t="shared" si="138"/>
        <v>8.6995147482101913</v>
      </c>
      <c r="G1484">
        <f>IF('Main Data'!H1484="AP",1,0)</f>
        <v>0</v>
      </c>
      <c r="H1484">
        <f>IF('Main Data'!H1484="Blancpain",1,0)</f>
        <v>0</v>
      </c>
      <c r="I1484">
        <f>IF('Main Data'!H1484="Breguet",1,0)</f>
        <v>0</v>
      </c>
      <c r="J1484">
        <f>IF('Main Data'!H1484="Breitling",1,0)</f>
        <v>0</v>
      </c>
      <c r="K1484">
        <f>IF('Main Data'!H1484="Cartier",1,0)</f>
        <v>0</v>
      </c>
      <c r="L1484">
        <f>IF('Main Data'!H1484="Gallet",1,0)</f>
        <v>0</v>
      </c>
      <c r="M1484">
        <f>IF('Main Data'!H1484="Girard Perregaux",1,0)</f>
        <v>0</v>
      </c>
      <c r="N1484">
        <f>IF('Main Data'!H1484="Gubelin",1,0)</f>
        <v>0</v>
      </c>
      <c r="O1484">
        <f>IF('Main Data'!H1484="Heuer",1,0)</f>
        <v>0</v>
      </c>
      <c r="P1484">
        <f>IF('Main Data'!H1484="IWC",1,0)</f>
        <v>0</v>
      </c>
      <c r="Q1484">
        <f>IF('Main Data'!H1484="JLC",1,0)</f>
        <v>0</v>
      </c>
      <c r="R1484">
        <f>IF('Main Data'!H1484="Longines",1,0)</f>
        <v>0</v>
      </c>
      <c r="S1484">
        <f>IF('Main Data'!H1484="Movado",1,0)</f>
        <v>0</v>
      </c>
      <c r="T1484">
        <f>IF('Main Data'!H1484="Omega",1,0)</f>
        <v>1</v>
      </c>
      <c r="U1484">
        <f>IF('Main Data'!H1484="Panerai",1,0)</f>
        <v>0</v>
      </c>
      <c r="V1484">
        <f>IF('Main Data'!H1484="Patek",1,0)</f>
        <v>0</v>
      </c>
      <c r="W1484">
        <f>IF('Main Data'!H1484="Rolex",1,0)</f>
        <v>0</v>
      </c>
      <c r="X1484">
        <f>IF('Main Data'!H1484="Tudor",1,0)</f>
        <v>0</v>
      </c>
      <c r="Y1484">
        <f>IF('Main Data'!H1484="Ulysse Nardin",1,0)</f>
        <v>0</v>
      </c>
      <c r="Z1484">
        <f>IF('Main Data'!H1484="Universal Geneve",1,0)</f>
        <v>0</v>
      </c>
      <c r="AA1484">
        <f>IF('Main Data'!H1484="Vacheron",1,0)</f>
        <v>0</v>
      </c>
      <c r="AB1484">
        <f>IF('Main Data'!H1484="Zenith",1,0)</f>
        <v>0</v>
      </c>
      <c r="AC1484">
        <f>IF('Main Data'!J1484="Stainless Steel",1,0)</f>
        <v>1</v>
      </c>
      <c r="AD1484">
        <f>IF('Main Data'!J1484="Two-tone",1,0)</f>
        <v>0</v>
      </c>
      <c r="AE1484">
        <f>IF(OR('Main Data'!J1484="YG 18K",'Main Data'!J1484="YG &lt;18K",'Main Data'!J1484="PG 18K",'Main Data'!J1484="PG &lt;18K",'Main Data'!J1484="WG 18K",'Main Data'!J1484="Mixes of 18K",'Main Data'!J1484="Mixes &lt;18K"),1,0)</f>
        <v>0</v>
      </c>
      <c r="AF1484">
        <f>IF('Main Data'!J1484="Platinum",1,0)</f>
        <v>0</v>
      </c>
      <c r="AG1484">
        <f>IF(OR('Main Data'!J1484="PVD",'Main Data'!J1484="Gold Plate",'Main Data'!J1484="Other"),1,0)</f>
        <v>0</v>
      </c>
      <c r="AH1484">
        <f>IF('Main Data'!N1484="Stainless Steel",1,0)</f>
        <v>0</v>
      </c>
      <c r="AI1484">
        <f>IF('Main Data'!N1484="Leather",1,0)</f>
        <v>1</v>
      </c>
      <c r="AJ1484">
        <f>IF('Main Data'!N1484="Two-tone",1,0)</f>
        <v>0</v>
      </c>
      <c r="AK1484">
        <f>IF(OR('Main Data'!N1484="YG 18K",'Main Data'!N1484="PG 18K",'Main Data'!N1484="WG 18K",'Main Data'!N1484="Mixes of 18K"),1,0)</f>
        <v>0</v>
      </c>
      <c r="AL1484">
        <f>IF(OR(,'Main Data'!N1484="PVD",'Main Data'!N1484="Gold plate"),1,0)</f>
        <v>0</v>
      </c>
      <c r="AM1484">
        <f>IF(OR('Main Data'!AV1484="Yes",'Main Data'!AW1484="Yes",'Main Data'!AU1484="Yes"),1,0)</f>
        <v>0</v>
      </c>
      <c r="AN1484">
        <f>IF(OR(ISTEXT('Main Data'!AX1484), ISTEXT('Main Data'!AY1484)),1,0)</f>
        <v>0</v>
      </c>
      <c r="AO1484">
        <f>IF('Main Data'!AZ1484="Yes",1,0)</f>
        <v>0</v>
      </c>
      <c r="AP1484">
        <f>IF('Main Data'!BA1484="Yes",1,0)</f>
        <v>0</v>
      </c>
      <c r="AQ1484">
        <f>IF('Main Data'!BD1484="Yes",1,0)</f>
        <v>0</v>
      </c>
      <c r="AR1484">
        <f>IF('Main Data'!BE1484="A",1,0)</f>
        <v>0</v>
      </c>
      <c r="AS1484">
        <f>IF('Main Data'!BE1484="AA",1,0)</f>
        <v>1</v>
      </c>
      <c r="AT1484">
        <f>IF('Main Data'!BE1484="AAA",1,0)</f>
        <v>0</v>
      </c>
      <c r="AU1484">
        <f>IF('Main Data'!BE1484="AAAA",1,0)</f>
        <v>0</v>
      </c>
      <c r="AV1484">
        <f>IF('Main Data'!P1484="Yes",1,0)</f>
        <v>0</v>
      </c>
      <c r="AW1484">
        <f>IF('Main Data'!AP1484="Yes",1,0)</f>
        <v>0</v>
      </c>
      <c r="AX1484">
        <f>IF(OR('Main Data'!V1484="Yes", 'Main Data'!W1484="Yes",'Main Data'!X1484="Yes"),1,0)</f>
        <v>0</v>
      </c>
      <c r="AY1484">
        <f>IF(OR('Main Data'!Y1484="Yes",'Main Data'!Z1484="Yes"),1,0)</f>
        <v>0</v>
      </c>
      <c r="AZ1484">
        <f>IF('Main Data'!AR1484="Yes",1,0)</f>
        <v>0</v>
      </c>
      <c r="BA1484">
        <f>IF('Main Data'!AS1484="Yes",1,0)</f>
        <v>0</v>
      </c>
      <c r="BB1484">
        <f>IF('Main Data'!AG1484="Yes",1,0)</f>
        <v>0</v>
      </c>
      <c r="BC1484">
        <f>IF('Main Data'!AB1484="Yes",1,0)</f>
        <v>0</v>
      </c>
      <c r="BD1484">
        <f>IF('Main Data'!AA1484="Yes",1,0)</f>
        <v>0</v>
      </c>
      <c r="BE1484">
        <f>IF('Main Data'!AC1484="Yes",1,0)</f>
        <v>0</v>
      </c>
      <c r="BF1484">
        <f>IF('Main Data'!AF1484="Yes",1,0)</f>
        <v>0</v>
      </c>
      <c r="BG1484">
        <f>IF(OR('Main Data'!AI1484="Yes",'Main Data'!AL1484="Yes"),1,0)</f>
        <v>1</v>
      </c>
      <c r="BH1484">
        <f>IF('Main Data'!AJ1484="Yes",1,0)</f>
        <v>0</v>
      </c>
      <c r="BI1484">
        <f>IF('Main Data'!AK1484="Yes",1,0)</f>
        <v>0</v>
      </c>
      <c r="BJ1484">
        <f>IF('Main Data'!AM1484="Yes",1,0)</f>
        <v>0</v>
      </c>
      <c r="BK1484">
        <f>IF('Main Data'!AQ1484="Yes",1,0)</f>
        <v>0</v>
      </c>
      <c r="BL1484" s="21">
        <f t="shared" si="139"/>
        <v>1</v>
      </c>
      <c r="BM1484" s="21">
        <f t="shared" si="140"/>
        <v>0</v>
      </c>
      <c r="BN1484" s="21">
        <f t="shared" si="141"/>
        <v>0</v>
      </c>
      <c r="BO1484" s="21">
        <f t="shared" si="142"/>
        <v>0</v>
      </c>
      <c r="BP1484" s="21">
        <f t="shared" si="143"/>
        <v>0</v>
      </c>
    </row>
    <row r="1485" spans="1:68" x14ac:dyDescent="0.2">
      <c r="A1485">
        <v>1481</v>
      </c>
      <c r="B1485" s="33">
        <f>'Main Data'!C1485</f>
        <v>43233</v>
      </c>
      <c r="C1485">
        <f>'Main Data'!D1485</f>
        <v>45</v>
      </c>
      <c r="D1485" s="26">
        <f>'Main Data'!E1485</f>
        <v>9000</v>
      </c>
      <c r="E1485" s="26">
        <f>'Main Data'!F1485</f>
        <v>11250</v>
      </c>
      <c r="F1485" s="34">
        <f t="shared" si="138"/>
        <v>9.1049798563183568</v>
      </c>
      <c r="G1485">
        <f>IF('Main Data'!H1485="AP",1,0)</f>
        <v>0</v>
      </c>
      <c r="H1485">
        <f>IF('Main Data'!H1485="Blancpain",1,0)</f>
        <v>0</v>
      </c>
      <c r="I1485">
        <f>IF('Main Data'!H1485="Breguet",1,0)</f>
        <v>0</v>
      </c>
      <c r="J1485">
        <f>IF('Main Data'!H1485="Breitling",1,0)</f>
        <v>0</v>
      </c>
      <c r="K1485">
        <f>IF('Main Data'!H1485="Cartier",1,0)</f>
        <v>0</v>
      </c>
      <c r="L1485">
        <f>IF('Main Data'!H1485="Gallet",1,0)</f>
        <v>0</v>
      </c>
      <c r="M1485">
        <f>IF('Main Data'!H1485="Girard Perregaux",1,0)</f>
        <v>0</v>
      </c>
      <c r="N1485">
        <f>IF('Main Data'!H1485="Gubelin",1,0)</f>
        <v>0</v>
      </c>
      <c r="O1485">
        <f>IF('Main Data'!H1485="Heuer",1,0)</f>
        <v>0</v>
      </c>
      <c r="P1485">
        <f>IF('Main Data'!H1485="IWC",1,0)</f>
        <v>0</v>
      </c>
      <c r="Q1485">
        <f>IF('Main Data'!H1485="JLC",1,0)</f>
        <v>0</v>
      </c>
      <c r="R1485">
        <f>IF('Main Data'!H1485="Longines",1,0)</f>
        <v>0</v>
      </c>
      <c r="S1485">
        <f>IF('Main Data'!H1485="Movado",1,0)</f>
        <v>0</v>
      </c>
      <c r="T1485">
        <f>IF('Main Data'!H1485="Omega",1,0)</f>
        <v>1</v>
      </c>
      <c r="U1485">
        <f>IF('Main Data'!H1485="Panerai",1,0)</f>
        <v>0</v>
      </c>
      <c r="V1485">
        <f>IF('Main Data'!H1485="Patek",1,0)</f>
        <v>0</v>
      </c>
      <c r="W1485">
        <f>IF('Main Data'!H1485="Rolex",1,0)</f>
        <v>0</v>
      </c>
      <c r="X1485">
        <f>IF('Main Data'!H1485="Tudor",1,0)</f>
        <v>0</v>
      </c>
      <c r="Y1485">
        <f>IF('Main Data'!H1485="Ulysse Nardin",1,0)</f>
        <v>0</v>
      </c>
      <c r="Z1485">
        <f>IF('Main Data'!H1485="Universal Geneve",1,0)</f>
        <v>0</v>
      </c>
      <c r="AA1485">
        <f>IF('Main Data'!H1485="Vacheron",1,0)</f>
        <v>0</v>
      </c>
      <c r="AB1485">
        <f>IF('Main Data'!H1485="Zenith",1,0)</f>
        <v>0</v>
      </c>
      <c r="AC1485">
        <f>IF('Main Data'!J1485="Stainless Steel",1,0)</f>
        <v>1</v>
      </c>
      <c r="AD1485">
        <f>IF('Main Data'!J1485="Two-tone",1,0)</f>
        <v>0</v>
      </c>
      <c r="AE1485">
        <f>IF(OR('Main Data'!J1485="YG 18K",'Main Data'!J1485="YG &lt;18K",'Main Data'!J1485="PG 18K",'Main Data'!J1485="PG &lt;18K",'Main Data'!J1485="WG 18K",'Main Data'!J1485="Mixes of 18K",'Main Data'!J1485="Mixes &lt;18K"),1,0)</f>
        <v>0</v>
      </c>
      <c r="AF1485">
        <f>IF('Main Data'!J1485="Platinum",1,0)</f>
        <v>0</v>
      </c>
      <c r="AG1485">
        <f>IF(OR('Main Data'!J1485="PVD",'Main Data'!J1485="Gold Plate",'Main Data'!J1485="Other"),1,0)</f>
        <v>0</v>
      </c>
      <c r="AH1485">
        <f>IF('Main Data'!N1485="Stainless Steel",1,0)</f>
        <v>0</v>
      </c>
      <c r="AI1485">
        <f>IF('Main Data'!N1485="Leather",1,0)</f>
        <v>1</v>
      </c>
      <c r="AJ1485">
        <f>IF('Main Data'!N1485="Two-tone",1,0)</f>
        <v>0</v>
      </c>
      <c r="AK1485">
        <f>IF(OR('Main Data'!N1485="YG 18K",'Main Data'!N1485="PG 18K",'Main Data'!N1485="WG 18K",'Main Data'!N1485="Mixes of 18K"),1,0)</f>
        <v>0</v>
      </c>
      <c r="AL1485">
        <f>IF(OR(,'Main Data'!N1485="PVD",'Main Data'!N1485="Gold plate"),1,0)</f>
        <v>0</v>
      </c>
      <c r="AM1485">
        <f>IF(OR('Main Data'!AV1485="Yes",'Main Data'!AW1485="Yes",'Main Data'!AU1485="Yes"),1,0)</f>
        <v>0</v>
      </c>
      <c r="AN1485">
        <f>IF(OR(ISTEXT('Main Data'!AX1485), ISTEXT('Main Data'!AY1485)),1,0)</f>
        <v>0</v>
      </c>
      <c r="AO1485">
        <f>IF('Main Data'!AZ1485="Yes",1,0)</f>
        <v>0</v>
      </c>
      <c r="AP1485">
        <f>IF('Main Data'!BA1485="Yes",1,0)</f>
        <v>0</v>
      </c>
      <c r="AQ1485">
        <f>IF('Main Data'!BD1485="Yes",1,0)</f>
        <v>0</v>
      </c>
      <c r="AR1485">
        <f>IF('Main Data'!BE1485="A",1,0)</f>
        <v>0</v>
      </c>
      <c r="AS1485">
        <f>IF('Main Data'!BE1485="AA",1,0)</f>
        <v>1</v>
      </c>
      <c r="AT1485">
        <f>IF('Main Data'!BE1485="AAA",1,0)</f>
        <v>0</v>
      </c>
      <c r="AU1485">
        <f>IF('Main Data'!BE1485="AAAA",1,0)</f>
        <v>0</v>
      </c>
      <c r="AV1485">
        <f>IF('Main Data'!P1485="Yes",1,0)</f>
        <v>0</v>
      </c>
      <c r="AW1485">
        <f>IF('Main Data'!AP1485="Yes",1,0)</f>
        <v>0</v>
      </c>
      <c r="AX1485">
        <f>IF(OR('Main Data'!V1485="Yes", 'Main Data'!W1485="Yes",'Main Data'!X1485="Yes"),1,0)</f>
        <v>0</v>
      </c>
      <c r="AY1485">
        <f>IF(OR('Main Data'!Y1485="Yes",'Main Data'!Z1485="Yes"),1,0)</f>
        <v>0</v>
      </c>
      <c r="AZ1485">
        <f>IF('Main Data'!AR1485="Yes",1,0)</f>
        <v>0</v>
      </c>
      <c r="BA1485">
        <f>IF('Main Data'!AS1485="Yes",1,0)</f>
        <v>0</v>
      </c>
      <c r="BB1485">
        <f>IF('Main Data'!AG1485="Yes",1,0)</f>
        <v>0</v>
      </c>
      <c r="BC1485">
        <f>IF('Main Data'!AB1485="Yes",1,0)</f>
        <v>0</v>
      </c>
      <c r="BD1485">
        <f>IF('Main Data'!AA1485="Yes",1,0)</f>
        <v>0</v>
      </c>
      <c r="BE1485">
        <f>IF('Main Data'!AC1485="Yes",1,0)</f>
        <v>0</v>
      </c>
      <c r="BF1485">
        <f>IF('Main Data'!AF1485="Yes",1,0)</f>
        <v>0</v>
      </c>
      <c r="BG1485">
        <f>IF(OR('Main Data'!AI1485="Yes",'Main Data'!AL1485="Yes"),1,0)</f>
        <v>1</v>
      </c>
      <c r="BH1485">
        <f>IF('Main Data'!AJ1485="Yes",1,0)</f>
        <v>0</v>
      </c>
      <c r="BI1485">
        <f>IF('Main Data'!AK1485="Yes",1,0)</f>
        <v>0</v>
      </c>
      <c r="BJ1485">
        <f>IF('Main Data'!AM1485="Yes",1,0)</f>
        <v>0</v>
      </c>
      <c r="BK1485">
        <f>IF('Main Data'!AQ1485="Yes",1,0)</f>
        <v>0</v>
      </c>
      <c r="BL1485" s="21">
        <f t="shared" si="139"/>
        <v>1</v>
      </c>
      <c r="BM1485" s="21">
        <f t="shared" si="140"/>
        <v>0</v>
      </c>
      <c r="BN1485" s="21">
        <f t="shared" si="141"/>
        <v>0</v>
      </c>
      <c r="BO1485" s="21">
        <f t="shared" si="142"/>
        <v>0</v>
      </c>
      <c r="BP1485" s="21">
        <f t="shared" si="143"/>
        <v>0</v>
      </c>
    </row>
    <row r="1486" spans="1:68" x14ac:dyDescent="0.2">
      <c r="A1486">
        <v>1482</v>
      </c>
      <c r="B1486" s="33">
        <f>'Main Data'!C1486</f>
        <v>43233</v>
      </c>
      <c r="C1486">
        <f>'Main Data'!D1486</f>
        <v>46</v>
      </c>
      <c r="D1486" s="26">
        <f>'Main Data'!E1486</f>
        <v>4000</v>
      </c>
      <c r="E1486" s="26">
        <f>'Main Data'!F1486</f>
        <v>5000</v>
      </c>
      <c r="F1486" s="34">
        <f t="shared" si="138"/>
        <v>8.2940496401020276</v>
      </c>
      <c r="G1486">
        <f>IF('Main Data'!H1486="AP",1,0)</f>
        <v>0</v>
      </c>
      <c r="H1486">
        <f>IF('Main Data'!H1486="Blancpain",1,0)</f>
        <v>0</v>
      </c>
      <c r="I1486">
        <f>IF('Main Data'!H1486="Breguet",1,0)</f>
        <v>0</v>
      </c>
      <c r="J1486">
        <f>IF('Main Data'!H1486="Breitling",1,0)</f>
        <v>0</v>
      </c>
      <c r="K1486">
        <f>IF('Main Data'!H1486="Cartier",1,0)</f>
        <v>0</v>
      </c>
      <c r="L1486">
        <f>IF('Main Data'!H1486="Gallet",1,0)</f>
        <v>0</v>
      </c>
      <c r="M1486">
        <f>IF('Main Data'!H1486="Girard Perregaux",1,0)</f>
        <v>0</v>
      </c>
      <c r="N1486">
        <f>IF('Main Data'!H1486="Gubelin",1,0)</f>
        <v>0</v>
      </c>
      <c r="O1486">
        <f>IF('Main Data'!H1486="Heuer",1,0)</f>
        <v>0</v>
      </c>
      <c r="P1486">
        <f>IF('Main Data'!H1486="IWC",1,0)</f>
        <v>0</v>
      </c>
      <c r="Q1486">
        <f>IF('Main Data'!H1486="JLC",1,0)</f>
        <v>0</v>
      </c>
      <c r="R1486">
        <f>IF('Main Data'!H1486="Longines",1,0)</f>
        <v>0</v>
      </c>
      <c r="S1486">
        <f>IF('Main Data'!H1486="Movado",1,0)</f>
        <v>0</v>
      </c>
      <c r="T1486">
        <f>IF('Main Data'!H1486="Omega",1,0)</f>
        <v>1</v>
      </c>
      <c r="U1486">
        <f>IF('Main Data'!H1486="Panerai",1,0)</f>
        <v>0</v>
      </c>
      <c r="V1486">
        <f>IF('Main Data'!H1486="Patek",1,0)</f>
        <v>0</v>
      </c>
      <c r="W1486">
        <f>IF('Main Data'!H1486="Rolex",1,0)</f>
        <v>0</v>
      </c>
      <c r="X1486">
        <f>IF('Main Data'!H1486="Tudor",1,0)</f>
        <v>0</v>
      </c>
      <c r="Y1486">
        <f>IF('Main Data'!H1486="Ulysse Nardin",1,0)</f>
        <v>0</v>
      </c>
      <c r="Z1486">
        <f>IF('Main Data'!H1486="Universal Geneve",1,0)</f>
        <v>0</v>
      </c>
      <c r="AA1486">
        <f>IF('Main Data'!H1486="Vacheron",1,0)</f>
        <v>0</v>
      </c>
      <c r="AB1486">
        <f>IF('Main Data'!H1486="Zenith",1,0)</f>
        <v>0</v>
      </c>
      <c r="AC1486">
        <f>IF('Main Data'!J1486="Stainless Steel",1,0)</f>
        <v>1</v>
      </c>
      <c r="AD1486">
        <f>IF('Main Data'!J1486="Two-tone",1,0)</f>
        <v>0</v>
      </c>
      <c r="AE1486">
        <f>IF(OR('Main Data'!J1486="YG 18K",'Main Data'!J1486="YG &lt;18K",'Main Data'!J1486="PG 18K",'Main Data'!J1486="PG &lt;18K",'Main Data'!J1486="WG 18K",'Main Data'!J1486="Mixes of 18K",'Main Data'!J1486="Mixes &lt;18K"),1,0)</f>
        <v>0</v>
      </c>
      <c r="AF1486">
        <f>IF('Main Data'!J1486="Platinum",1,0)</f>
        <v>0</v>
      </c>
      <c r="AG1486">
        <f>IF(OR('Main Data'!J1486="PVD",'Main Data'!J1486="Gold Plate",'Main Data'!J1486="Other"),1,0)</f>
        <v>0</v>
      </c>
      <c r="AH1486">
        <f>IF('Main Data'!N1486="Stainless Steel",1,0)</f>
        <v>1</v>
      </c>
      <c r="AI1486">
        <f>IF('Main Data'!N1486="Leather",1,0)</f>
        <v>0</v>
      </c>
      <c r="AJ1486">
        <f>IF('Main Data'!N1486="Two-tone",1,0)</f>
        <v>0</v>
      </c>
      <c r="AK1486">
        <f>IF(OR('Main Data'!N1486="YG 18K",'Main Data'!N1486="PG 18K",'Main Data'!N1486="WG 18K",'Main Data'!N1486="Mixes of 18K"),1,0)</f>
        <v>0</v>
      </c>
      <c r="AL1486">
        <f>IF(OR(,'Main Data'!N1486="PVD",'Main Data'!N1486="Gold plate"),1,0)</f>
        <v>0</v>
      </c>
      <c r="AM1486">
        <f>IF(OR('Main Data'!AV1486="Yes",'Main Data'!AW1486="Yes",'Main Data'!AU1486="Yes"),1,0)</f>
        <v>0</v>
      </c>
      <c r="AN1486">
        <f>IF(OR(ISTEXT('Main Data'!AX1486), ISTEXT('Main Data'!AY1486)),1,0)</f>
        <v>0</v>
      </c>
      <c r="AO1486">
        <f>IF('Main Data'!AZ1486="Yes",1,0)</f>
        <v>0</v>
      </c>
      <c r="AP1486">
        <f>IF('Main Data'!BA1486="Yes",1,0)</f>
        <v>0</v>
      </c>
      <c r="AQ1486">
        <f>IF('Main Data'!BD1486="Yes",1,0)</f>
        <v>0</v>
      </c>
      <c r="AR1486">
        <f>IF('Main Data'!BE1486="A",1,0)</f>
        <v>0</v>
      </c>
      <c r="AS1486">
        <f>IF('Main Data'!BE1486="AA",1,0)</f>
        <v>1</v>
      </c>
      <c r="AT1486">
        <f>IF('Main Data'!BE1486="AAA",1,0)</f>
        <v>0</v>
      </c>
      <c r="AU1486">
        <f>IF('Main Data'!BE1486="AAAA",1,0)</f>
        <v>0</v>
      </c>
      <c r="AV1486">
        <f>IF('Main Data'!P1486="Yes",1,0)</f>
        <v>0</v>
      </c>
      <c r="AW1486">
        <f>IF('Main Data'!AP1486="Yes",1,0)</f>
        <v>0</v>
      </c>
      <c r="AX1486">
        <f>IF(OR('Main Data'!V1486="Yes", 'Main Data'!W1486="Yes",'Main Data'!X1486="Yes"),1,0)</f>
        <v>0</v>
      </c>
      <c r="AY1486">
        <f>IF(OR('Main Data'!Y1486="Yes",'Main Data'!Z1486="Yes"),1,0)</f>
        <v>0</v>
      </c>
      <c r="AZ1486">
        <f>IF('Main Data'!AR1486="Yes",1,0)</f>
        <v>0</v>
      </c>
      <c r="BA1486">
        <f>IF('Main Data'!AS1486="Yes",1,0)</f>
        <v>0</v>
      </c>
      <c r="BB1486">
        <f>IF('Main Data'!AG1486="Yes",1,0)</f>
        <v>0</v>
      </c>
      <c r="BC1486">
        <f>IF('Main Data'!AB1486="Yes",1,0)</f>
        <v>0</v>
      </c>
      <c r="BD1486">
        <f>IF('Main Data'!AA1486="Yes",1,0)</f>
        <v>0</v>
      </c>
      <c r="BE1486">
        <f>IF('Main Data'!AC1486="Yes",1,0)</f>
        <v>0</v>
      </c>
      <c r="BF1486">
        <f>IF('Main Data'!AF1486="Yes",1,0)</f>
        <v>0</v>
      </c>
      <c r="BG1486">
        <f>IF(OR('Main Data'!AI1486="Yes",'Main Data'!AL1486="Yes"),1,0)</f>
        <v>1</v>
      </c>
      <c r="BH1486">
        <f>IF('Main Data'!AJ1486="Yes",1,0)</f>
        <v>0</v>
      </c>
      <c r="BI1486">
        <f>IF('Main Data'!AK1486="Yes",1,0)</f>
        <v>0</v>
      </c>
      <c r="BJ1486">
        <f>IF('Main Data'!AM1486="Yes",1,0)</f>
        <v>0</v>
      </c>
      <c r="BK1486">
        <f>IF('Main Data'!AQ1486="Yes",1,0)</f>
        <v>0</v>
      </c>
      <c r="BL1486" s="21">
        <f t="shared" si="139"/>
        <v>1</v>
      </c>
      <c r="BM1486" s="21">
        <f t="shared" si="140"/>
        <v>0</v>
      </c>
      <c r="BN1486" s="21">
        <f t="shared" si="141"/>
        <v>0</v>
      </c>
      <c r="BO1486" s="21">
        <f t="shared" si="142"/>
        <v>0</v>
      </c>
      <c r="BP1486" s="21">
        <f t="shared" si="143"/>
        <v>0</v>
      </c>
    </row>
    <row r="1487" spans="1:68" x14ac:dyDescent="0.2">
      <c r="A1487">
        <v>1483</v>
      </c>
      <c r="B1487" s="33">
        <f>'Main Data'!C1487</f>
        <v>43233</v>
      </c>
      <c r="C1487">
        <f>'Main Data'!D1487</f>
        <v>47</v>
      </c>
      <c r="D1487" s="26">
        <f>'Main Data'!E1487</f>
        <v>3500</v>
      </c>
      <c r="E1487" s="26">
        <f>'Main Data'!F1487</f>
        <v>4375</v>
      </c>
      <c r="F1487" s="34">
        <f t="shared" si="138"/>
        <v>8.1605182474775049</v>
      </c>
      <c r="G1487">
        <f>IF('Main Data'!H1487="AP",1,0)</f>
        <v>0</v>
      </c>
      <c r="H1487">
        <f>IF('Main Data'!H1487="Blancpain",1,0)</f>
        <v>0</v>
      </c>
      <c r="I1487">
        <f>IF('Main Data'!H1487="Breguet",1,0)</f>
        <v>0</v>
      </c>
      <c r="J1487">
        <f>IF('Main Data'!H1487="Breitling",1,0)</f>
        <v>0</v>
      </c>
      <c r="K1487">
        <f>IF('Main Data'!H1487="Cartier",1,0)</f>
        <v>0</v>
      </c>
      <c r="L1487">
        <f>IF('Main Data'!H1487="Gallet",1,0)</f>
        <v>0</v>
      </c>
      <c r="M1487">
        <f>IF('Main Data'!H1487="Girard Perregaux",1,0)</f>
        <v>0</v>
      </c>
      <c r="N1487">
        <f>IF('Main Data'!H1487="Gubelin",1,0)</f>
        <v>0</v>
      </c>
      <c r="O1487">
        <f>IF('Main Data'!H1487="Heuer",1,0)</f>
        <v>0</v>
      </c>
      <c r="P1487">
        <f>IF('Main Data'!H1487="IWC",1,0)</f>
        <v>0</v>
      </c>
      <c r="Q1487">
        <f>IF('Main Data'!H1487="JLC",1,0)</f>
        <v>0</v>
      </c>
      <c r="R1487">
        <f>IF('Main Data'!H1487="Longines",1,0)</f>
        <v>0</v>
      </c>
      <c r="S1487">
        <f>IF('Main Data'!H1487="Movado",1,0)</f>
        <v>0</v>
      </c>
      <c r="T1487">
        <f>IF('Main Data'!H1487="Omega",1,0)</f>
        <v>1</v>
      </c>
      <c r="U1487">
        <f>IF('Main Data'!H1487="Panerai",1,0)</f>
        <v>0</v>
      </c>
      <c r="V1487">
        <f>IF('Main Data'!H1487="Patek",1,0)</f>
        <v>0</v>
      </c>
      <c r="W1487">
        <f>IF('Main Data'!H1487="Rolex",1,0)</f>
        <v>0</v>
      </c>
      <c r="X1487">
        <f>IF('Main Data'!H1487="Tudor",1,0)</f>
        <v>0</v>
      </c>
      <c r="Y1487">
        <f>IF('Main Data'!H1487="Ulysse Nardin",1,0)</f>
        <v>0</v>
      </c>
      <c r="Z1487">
        <f>IF('Main Data'!H1487="Universal Geneve",1,0)</f>
        <v>0</v>
      </c>
      <c r="AA1487">
        <f>IF('Main Data'!H1487="Vacheron",1,0)</f>
        <v>0</v>
      </c>
      <c r="AB1487">
        <f>IF('Main Data'!H1487="Zenith",1,0)</f>
        <v>0</v>
      </c>
      <c r="AC1487">
        <f>IF('Main Data'!J1487="Stainless Steel",1,0)</f>
        <v>1</v>
      </c>
      <c r="AD1487">
        <f>IF('Main Data'!J1487="Two-tone",1,0)</f>
        <v>0</v>
      </c>
      <c r="AE1487">
        <f>IF(OR('Main Data'!J1487="YG 18K",'Main Data'!J1487="YG &lt;18K",'Main Data'!J1487="PG 18K",'Main Data'!J1487="PG &lt;18K",'Main Data'!J1487="WG 18K",'Main Data'!J1487="Mixes of 18K",'Main Data'!J1487="Mixes &lt;18K"),1,0)</f>
        <v>0</v>
      </c>
      <c r="AF1487">
        <f>IF('Main Data'!J1487="Platinum",1,0)</f>
        <v>0</v>
      </c>
      <c r="AG1487">
        <f>IF(OR('Main Data'!J1487="PVD",'Main Data'!J1487="Gold Plate",'Main Data'!J1487="Other"),1,0)</f>
        <v>0</v>
      </c>
      <c r="AH1487">
        <f>IF('Main Data'!N1487="Stainless Steel",1,0)</f>
        <v>1</v>
      </c>
      <c r="AI1487">
        <f>IF('Main Data'!N1487="Leather",1,0)</f>
        <v>0</v>
      </c>
      <c r="AJ1487">
        <f>IF('Main Data'!N1487="Two-tone",1,0)</f>
        <v>0</v>
      </c>
      <c r="AK1487">
        <f>IF(OR('Main Data'!N1487="YG 18K",'Main Data'!N1487="PG 18K",'Main Data'!N1487="WG 18K",'Main Data'!N1487="Mixes of 18K"),1,0)</f>
        <v>0</v>
      </c>
      <c r="AL1487">
        <f>IF(OR(,'Main Data'!N1487="PVD",'Main Data'!N1487="Gold plate"),1,0)</f>
        <v>0</v>
      </c>
      <c r="AM1487">
        <f>IF(OR('Main Data'!AV1487="Yes",'Main Data'!AW1487="Yes",'Main Data'!AU1487="Yes"),1,0)</f>
        <v>0</v>
      </c>
      <c r="AN1487">
        <f>IF(OR(ISTEXT('Main Data'!AX1487), ISTEXT('Main Data'!AY1487)),1,0)</f>
        <v>0</v>
      </c>
      <c r="AO1487">
        <f>IF('Main Data'!AZ1487="Yes",1,0)</f>
        <v>0</v>
      </c>
      <c r="AP1487">
        <f>IF('Main Data'!BA1487="Yes",1,0)</f>
        <v>0</v>
      </c>
      <c r="AQ1487">
        <f>IF('Main Data'!BD1487="Yes",1,0)</f>
        <v>0</v>
      </c>
      <c r="AR1487">
        <f>IF('Main Data'!BE1487="A",1,0)</f>
        <v>0</v>
      </c>
      <c r="AS1487">
        <f>IF('Main Data'!BE1487="AA",1,0)</f>
        <v>1</v>
      </c>
      <c r="AT1487">
        <f>IF('Main Data'!BE1487="AAA",1,0)</f>
        <v>0</v>
      </c>
      <c r="AU1487">
        <f>IF('Main Data'!BE1487="AAAA",1,0)</f>
        <v>0</v>
      </c>
      <c r="AV1487">
        <f>IF('Main Data'!P1487="Yes",1,0)</f>
        <v>0</v>
      </c>
      <c r="AW1487">
        <f>IF('Main Data'!AP1487="Yes",1,0)</f>
        <v>0</v>
      </c>
      <c r="AX1487">
        <f>IF(OR('Main Data'!V1487="Yes", 'Main Data'!W1487="Yes",'Main Data'!X1487="Yes"),1,0)</f>
        <v>0</v>
      </c>
      <c r="AY1487">
        <f>IF(OR('Main Data'!Y1487="Yes",'Main Data'!Z1487="Yes"),1,0)</f>
        <v>0</v>
      </c>
      <c r="AZ1487">
        <f>IF('Main Data'!AR1487="Yes",1,0)</f>
        <v>0</v>
      </c>
      <c r="BA1487">
        <f>IF('Main Data'!AS1487="Yes",1,0)</f>
        <v>0</v>
      </c>
      <c r="BB1487">
        <f>IF('Main Data'!AG1487="Yes",1,0)</f>
        <v>0</v>
      </c>
      <c r="BC1487">
        <f>IF('Main Data'!AB1487="Yes",1,0)</f>
        <v>0</v>
      </c>
      <c r="BD1487">
        <f>IF('Main Data'!AA1487="Yes",1,0)</f>
        <v>0</v>
      </c>
      <c r="BE1487">
        <f>IF('Main Data'!AC1487="Yes",1,0)</f>
        <v>0</v>
      </c>
      <c r="BF1487">
        <f>IF('Main Data'!AF1487="Yes",1,0)</f>
        <v>0</v>
      </c>
      <c r="BG1487">
        <f>IF(OR('Main Data'!AI1487="Yes",'Main Data'!AL1487="Yes"),1,0)</f>
        <v>1</v>
      </c>
      <c r="BH1487">
        <f>IF('Main Data'!AJ1487="Yes",1,0)</f>
        <v>0</v>
      </c>
      <c r="BI1487">
        <f>IF('Main Data'!AK1487="Yes",1,0)</f>
        <v>0</v>
      </c>
      <c r="BJ1487">
        <f>IF('Main Data'!AM1487="Yes",1,0)</f>
        <v>0</v>
      </c>
      <c r="BK1487">
        <f>IF('Main Data'!AQ1487="Yes",1,0)</f>
        <v>0</v>
      </c>
      <c r="BL1487" s="21">
        <f t="shared" si="139"/>
        <v>1</v>
      </c>
      <c r="BM1487" s="21">
        <f t="shared" si="140"/>
        <v>0</v>
      </c>
      <c r="BN1487" s="21">
        <f t="shared" si="141"/>
        <v>0</v>
      </c>
      <c r="BO1487" s="21">
        <f t="shared" si="142"/>
        <v>0</v>
      </c>
      <c r="BP1487" s="21">
        <f t="shared" si="143"/>
        <v>0</v>
      </c>
    </row>
    <row r="1488" spans="1:68" x14ac:dyDescent="0.2">
      <c r="A1488">
        <v>1484</v>
      </c>
      <c r="B1488" s="33">
        <f>'Main Data'!C1488</f>
        <v>43233</v>
      </c>
      <c r="C1488">
        <f>'Main Data'!D1488</f>
        <v>48</v>
      </c>
      <c r="D1488" s="26">
        <f>'Main Data'!E1488</f>
        <v>3600</v>
      </c>
      <c r="E1488" s="26">
        <f>'Main Data'!F1488</f>
        <v>4500</v>
      </c>
      <c r="F1488" s="34">
        <f t="shared" si="138"/>
        <v>8.1886891244442008</v>
      </c>
      <c r="G1488">
        <f>IF('Main Data'!H1488="AP",1,0)</f>
        <v>0</v>
      </c>
      <c r="H1488">
        <f>IF('Main Data'!H1488="Blancpain",1,0)</f>
        <v>0</v>
      </c>
      <c r="I1488">
        <f>IF('Main Data'!H1488="Breguet",1,0)</f>
        <v>0</v>
      </c>
      <c r="J1488">
        <f>IF('Main Data'!H1488="Breitling",1,0)</f>
        <v>0</v>
      </c>
      <c r="K1488">
        <f>IF('Main Data'!H1488="Cartier",1,0)</f>
        <v>0</v>
      </c>
      <c r="L1488">
        <f>IF('Main Data'!H1488="Gallet",1,0)</f>
        <v>0</v>
      </c>
      <c r="M1488">
        <f>IF('Main Data'!H1488="Girard Perregaux",1,0)</f>
        <v>0</v>
      </c>
      <c r="N1488">
        <f>IF('Main Data'!H1488="Gubelin",1,0)</f>
        <v>0</v>
      </c>
      <c r="O1488">
        <f>IF('Main Data'!H1488="Heuer",1,0)</f>
        <v>1</v>
      </c>
      <c r="P1488">
        <f>IF('Main Data'!H1488="IWC",1,0)</f>
        <v>0</v>
      </c>
      <c r="Q1488">
        <f>IF('Main Data'!H1488="JLC",1,0)</f>
        <v>0</v>
      </c>
      <c r="R1488">
        <f>IF('Main Data'!H1488="Longines",1,0)</f>
        <v>0</v>
      </c>
      <c r="S1488">
        <f>IF('Main Data'!H1488="Movado",1,0)</f>
        <v>0</v>
      </c>
      <c r="T1488">
        <f>IF('Main Data'!H1488="Omega",1,0)</f>
        <v>0</v>
      </c>
      <c r="U1488">
        <f>IF('Main Data'!H1488="Panerai",1,0)</f>
        <v>0</v>
      </c>
      <c r="V1488">
        <f>IF('Main Data'!H1488="Patek",1,0)</f>
        <v>0</v>
      </c>
      <c r="W1488">
        <f>IF('Main Data'!H1488="Rolex",1,0)</f>
        <v>0</v>
      </c>
      <c r="X1488">
        <f>IF('Main Data'!H1488="Tudor",1,0)</f>
        <v>0</v>
      </c>
      <c r="Y1488">
        <f>IF('Main Data'!H1488="Ulysse Nardin",1,0)</f>
        <v>0</v>
      </c>
      <c r="Z1488">
        <f>IF('Main Data'!H1488="Universal Geneve",1,0)</f>
        <v>0</v>
      </c>
      <c r="AA1488">
        <f>IF('Main Data'!H1488="Vacheron",1,0)</f>
        <v>0</v>
      </c>
      <c r="AB1488">
        <f>IF('Main Data'!H1488="Zenith",1,0)</f>
        <v>0</v>
      </c>
      <c r="AC1488">
        <f>IF('Main Data'!J1488="Stainless Steel",1,0)</f>
        <v>1</v>
      </c>
      <c r="AD1488">
        <f>IF('Main Data'!J1488="Two-tone",1,0)</f>
        <v>0</v>
      </c>
      <c r="AE1488">
        <f>IF(OR('Main Data'!J1488="YG 18K",'Main Data'!J1488="YG &lt;18K",'Main Data'!J1488="PG 18K",'Main Data'!J1488="PG &lt;18K",'Main Data'!J1488="WG 18K",'Main Data'!J1488="Mixes of 18K",'Main Data'!J1488="Mixes &lt;18K"),1,0)</f>
        <v>0</v>
      </c>
      <c r="AF1488">
        <f>IF('Main Data'!J1488="Platinum",1,0)</f>
        <v>0</v>
      </c>
      <c r="AG1488">
        <f>IF(OR('Main Data'!J1488="PVD",'Main Data'!J1488="Gold Plate",'Main Data'!J1488="Other"),1,0)</f>
        <v>0</v>
      </c>
      <c r="AH1488">
        <f>IF('Main Data'!N1488="Stainless Steel",1,0)</f>
        <v>1</v>
      </c>
      <c r="AI1488">
        <f>IF('Main Data'!N1488="Leather",1,0)</f>
        <v>0</v>
      </c>
      <c r="AJ1488">
        <f>IF('Main Data'!N1488="Two-tone",1,0)</f>
        <v>0</v>
      </c>
      <c r="AK1488">
        <f>IF(OR('Main Data'!N1488="YG 18K",'Main Data'!N1488="PG 18K",'Main Data'!N1488="WG 18K",'Main Data'!N1488="Mixes of 18K"),1,0)</f>
        <v>0</v>
      </c>
      <c r="AL1488">
        <f>IF(OR(,'Main Data'!N1488="PVD",'Main Data'!N1488="Gold plate"),1,0)</f>
        <v>0</v>
      </c>
      <c r="AM1488">
        <f>IF(OR('Main Data'!AV1488="Yes",'Main Data'!AW1488="Yes",'Main Data'!AU1488="Yes"),1,0)</f>
        <v>0</v>
      </c>
      <c r="AN1488">
        <f>IF(OR(ISTEXT('Main Data'!AX1488), ISTEXT('Main Data'!AY1488)),1,0)</f>
        <v>0</v>
      </c>
      <c r="AO1488">
        <f>IF('Main Data'!AZ1488="Yes",1,0)</f>
        <v>0</v>
      </c>
      <c r="AP1488">
        <f>IF('Main Data'!BA1488="Yes",1,0)</f>
        <v>0</v>
      </c>
      <c r="AQ1488">
        <f>IF('Main Data'!BD1488="Yes",1,0)</f>
        <v>0</v>
      </c>
      <c r="AR1488">
        <f>IF('Main Data'!BE1488="A",1,0)</f>
        <v>0</v>
      </c>
      <c r="AS1488">
        <f>IF('Main Data'!BE1488="AA",1,0)</f>
        <v>1</v>
      </c>
      <c r="AT1488">
        <f>IF('Main Data'!BE1488="AAA",1,0)</f>
        <v>0</v>
      </c>
      <c r="AU1488">
        <f>IF('Main Data'!BE1488="AAAA",1,0)</f>
        <v>0</v>
      </c>
      <c r="AV1488">
        <f>IF('Main Data'!P1488="Yes",1,0)</f>
        <v>0</v>
      </c>
      <c r="AW1488">
        <f>IF('Main Data'!AP1488="Yes",1,0)</f>
        <v>0</v>
      </c>
      <c r="AX1488">
        <f>IF(OR('Main Data'!V1488="Yes", 'Main Data'!W1488="Yes",'Main Data'!X1488="Yes"),1,0)</f>
        <v>1</v>
      </c>
      <c r="AY1488">
        <f>IF(OR('Main Data'!Y1488="Yes",'Main Data'!Z1488="Yes"),1,0)</f>
        <v>0</v>
      </c>
      <c r="AZ1488">
        <f>IF('Main Data'!AR1488="Yes",1,0)</f>
        <v>0</v>
      </c>
      <c r="BA1488">
        <f>IF('Main Data'!AS1488="Yes",1,0)</f>
        <v>0</v>
      </c>
      <c r="BB1488">
        <f>IF('Main Data'!AG1488="Yes",1,0)</f>
        <v>0</v>
      </c>
      <c r="BC1488">
        <f>IF('Main Data'!AB1488="Yes",1,0)</f>
        <v>0</v>
      </c>
      <c r="BD1488">
        <f>IF('Main Data'!AA1488="Yes",1,0)</f>
        <v>0</v>
      </c>
      <c r="BE1488">
        <f>IF('Main Data'!AC1488="Yes",1,0)</f>
        <v>0</v>
      </c>
      <c r="BF1488">
        <f>IF('Main Data'!AF1488="Yes",1,0)</f>
        <v>0</v>
      </c>
      <c r="BG1488">
        <f>IF(OR('Main Data'!AI1488="Yes",'Main Data'!AL1488="Yes"),1,0)</f>
        <v>1</v>
      </c>
      <c r="BH1488">
        <f>IF('Main Data'!AJ1488="Yes",1,0)</f>
        <v>0</v>
      </c>
      <c r="BI1488">
        <f>IF('Main Data'!AK1488="Yes",1,0)</f>
        <v>0</v>
      </c>
      <c r="BJ1488">
        <f>IF('Main Data'!AM1488="Yes",1,0)</f>
        <v>0</v>
      </c>
      <c r="BK1488">
        <f>IF('Main Data'!AQ1488="Yes",1,0)</f>
        <v>0</v>
      </c>
      <c r="BL1488" s="21">
        <f t="shared" si="139"/>
        <v>1</v>
      </c>
      <c r="BM1488" s="21">
        <f t="shared" si="140"/>
        <v>0</v>
      </c>
      <c r="BN1488" s="21">
        <f t="shared" si="141"/>
        <v>0</v>
      </c>
      <c r="BO1488" s="21">
        <f t="shared" si="142"/>
        <v>0</v>
      </c>
      <c r="BP1488" s="21">
        <f t="shared" si="143"/>
        <v>0</v>
      </c>
    </row>
    <row r="1489" spans="1:68" x14ac:dyDescent="0.2">
      <c r="A1489">
        <v>1485</v>
      </c>
      <c r="B1489" s="33">
        <f>'Main Data'!C1489</f>
        <v>43233</v>
      </c>
      <c r="C1489">
        <f>'Main Data'!D1489</f>
        <v>49</v>
      </c>
      <c r="D1489" s="26">
        <f>'Main Data'!E1489</f>
        <v>2700</v>
      </c>
      <c r="E1489" s="26">
        <f>'Main Data'!F1489</f>
        <v>3375</v>
      </c>
      <c r="F1489" s="34">
        <f t="shared" si="138"/>
        <v>7.90100705199242</v>
      </c>
      <c r="G1489">
        <f>IF('Main Data'!H1489="AP",1,0)</f>
        <v>0</v>
      </c>
      <c r="H1489">
        <f>IF('Main Data'!H1489="Blancpain",1,0)</f>
        <v>0</v>
      </c>
      <c r="I1489">
        <f>IF('Main Data'!H1489="Breguet",1,0)</f>
        <v>0</v>
      </c>
      <c r="J1489">
        <f>IF('Main Data'!H1489="Breitling",1,0)</f>
        <v>0</v>
      </c>
      <c r="K1489">
        <f>IF('Main Data'!H1489="Cartier",1,0)</f>
        <v>0</v>
      </c>
      <c r="L1489">
        <f>IF('Main Data'!H1489="Gallet",1,0)</f>
        <v>0</v>
      </c>
      <c r="M1489">
        <f>IF('Main Data'!H1489="Girard Perregaux",1,0)</f>
        <v>0</v>
      </c>
      <c r="N1489">
        <f>IF('Main Data'!H1489="Gubelin",1,0)</f>
        <v>0</v>
      </c>
      <c r="O1489">
        <f>IF('Main Data'!H1489="Heuer",1,0)</f>
        <v>0</v>
      </c>
      <c r="P1489">
        <f>IF('Main Data'!H1489="IWC",1,0)</f>
        <v>0</v>
      </c>
      <c r="Q1489">
        <f>IF('Main Data'!H1489="JLC",1,0)</f>
        <v>0</v>
      </c>
      <c r="R1489">
        <f>IF('Main Data'!H1489="Longines",1,0)</f>
        <v>0</v>
      </c>
      <c r="S1489">
        <f>IF('Main Data'!H1489="Movado",1,0)</f>
        <v>0</v>
      </c>
      <c r="T1489">
        <f>IF('Main Data'!H1489="Omega",1,0)</f>
        <v>1</v>
      </c>
      <c r="U1489">
        <f>IF('Main Data'!H1489="Panerai",1,0)</f>
        <v>0</v>
      </c>
      <c r="V1489">
        <f>IF('Main Data'!H1489="Patek",1,0)</f>
        <v>0</v>
      </c>
      <c r="W1489">
        <f>IF('Main Data'!H1489="Rolex",1,0)</f>
        <v>0</v>
      </c>
      <c r="X1489">
        <f>IF('Main Data'!H1489="Tudor",1,0)</f>
        <v>0</v>
      </c>
      <c r="Y1489">
        <f>IF('Main Data'!H1489="Ulysse Nardin",1,0)</f>
        <v>0</v>
      </c>
      <c r="Z1489">
        <f>IF('Main Data'!H1489="Universal Geneve",1,0)</f>
        <v>0</v>
      </c>
      <c r="AA1489">
        <f>IF('Main Data'!H1489="Vacheron",1,0)</f>
        <v>0</v>
      </c>
      <c r="AB1489">
        <f>IF('Main Data'!H1489="Zenith",1,0)</f>
        <v>0</v>
      </c>
      <c r="AC1489">
        <f>IF('Main Data'!J1489="Stainless Steel",1,0)</f>
        <v>1</v>
      </c>
      <c r="AD1489">
        <f>IF('Main Data'!J1489="Two-tone",1,0)</f>
        <v>0</v>
      </c>
      <c r="AE1489">
        <f>IF(OR('Main Data'!J1489="YG 18K",'Main Data'!J1489="YG &lt;18K",'Main Data'!J1489="PG 18K",'Main Data'!J1489="PG &lt;18K",'Main Data'!J1489="WG 18K",'Main Data'!J1489="Mixes of 18K",'Main Data'!J1489="Mixes &lt;18K"),1,0)</f>
        <v>0</v>
      </c>
      <c r="AF1489">
        <f>IF('Main Data'!J1489="Platinum",1,0)</f>
        <v>0</v>
      </c>
      <c r="AG1489">
        <f>IF(OR('Main Data'!J1489="PVD",'Main Data'!J1489="Gold Plate",'Main Data'!J1489="Other"),1,0)</f>
        <v>0</v>
      </c>
      <c r="AH1489">
        <f>IF('Main Data'!N1489="Stainless Steel",1,0)</f>
        <v>1</v>
      </c>
      <c r="AI1489">
        <f>IF('Main Data'!N1489="Leather",1,0)</f>
        <v>0</v>
      </c>
      <c r="AJ1489">
        <f>IF('Main Data'!N1489="Two-tone",1,0)</f>
        <v>0</v>
      </c>
      <c r="AK1489">
        <f>IF(OR('Main Data'!N1489="YG 18K",'Main Data'!N1489="PG 18K",'Main Data'!N1489="WG 18K",'Main Data'!N1489="Mixes of 18K"),1,0)</f>
        <v>0</v>
      </c>
      <c r="AL1489">
        <f>IF(OR(,'Main Data'!N1489="PVD",'Main Data'!N1489="Gold plate"),1,0)</f>
        <v>0</v>
      </c>
      <c r="AM1489">
        <f>IF(OR('Main Data'!AV1489="Yes",'Main Data'!AW1489="Yes",'Main Data'!AU1489="Yes"),1,0)</f>
        <v>0</v>
      </c>
      <c r="AN1489">
        <f>IF(OR(ISTEXT('Main Data'!AX1489), ISTEXT('Main Data'!AY1489)),1,0)</f>
        <v>0</v>
      </c>
      <c r="AO1489">
        <f>IF('Main Data'!AZ1489="Yes",1,0)</f>
        <v>0</v>
      </c>
      <c r="AP1489">
        <f>IF('Main Data'!BA1489="Yes",1,0)</f>
        <v>0</v>
      </c>
      <c r="AQ1489">
        <f>IF('Main Data'!BD1489="Yes",1,0)</f>
        <v>0</v>
      </c>
      <c r="AR1489">
        <f>IF('Main Data'!BE1489="A",1,0)</f>
        <v>0</v>
      </c>
      <c r="AS1489">
        <f>IF('Main Data'!BE1489="AA",1,0)</f>
        <v>1</v>
      </c>
      <c r="AT1489">
        <f>IF('Main Data'!BE1489="AAA",1,0)</f>
        <v>0</v>
      </c>
      <c r="AU1489">
        <f>IF('Main Data'!BE1489="AAAA",1,0)</f>
        <v>0</v>
      </c>
      <c r="AV1489">
        <f>IF('Main Data'!P1489="Yes",1,0)</f>
        <v>0</v>
      </c>
      <c r="AW1489">
        <f>IF('Main Data'!AP1489="Yes",1,0)</f>
        <v>0</v>
      </c>
      <c r="AX1489">
        <f>IF(OR('Main Data'!V1489="Yes", 'Main Data'!W1489="Yes",'Main Data'!X1489="Yes"),1,0)</f>
        <v>1</v>
      </c>
      <c r="AY1489">
        <f>IF(OR('Main Data'!Y1489="Yes",'Main Data'!Z1489="Yes"),1,0)</f>
        <v>0</v>
      </c>
      <c r="AZ1489">
        <f>IF('Main Data'!AR1489="Yes",1,0)</f>
        <v>0</v>
      </c>
      <c r="BA1489">
        <f>IF('Main Data'!AS1489="Yes",1,0)</f>
        <v>0</v>
      </c>
      <c r="BB1489">
        <f>IF('Main Data'!AG1489="Yes",1,0)</f>
        <v>0</v>
      </c>
      <c r="BC1489">
        <f>IF('Main Data'!AB1489="Yes",1,0)</f>
        <v>0</v>
      </c>
      <c r="BD1489">
        <f>IF('Main Data'!AA1489="Yes",1,0)</f>
        <v>0</v>
      </c>
      <c r="BE1489">
        <f>IF('Main Data'!AC1489="Yes",1,0)</f>
        <v>0</v>
      </c>
      <c r="BF1489">
        <f>IF('Main Data'!AF1489="Yes",1,0)</f>
        <v>0</v>
      </c>
      <c r="BG1489">
        <f>IF(OR('Main Data'!AI1489="Yes",'Main Data'!AL1489="Yes"),1,0)</f>
        <v>1</v>
      </c>
      <c r="BH1489">
        <f>IF('Main Data'!AJ1489="Yes",1,0)</f>
        <v>0</v>
      </c>
      <c r="BI1489">
        <f>IF('Main Data'!AK1489="Yes",1,0)</f>
        <v>0</v>
      </c>
      <c r="BJ1489">
        <f>IF('Main Data'!AM1489="Yes",1,0)</f>
        <v>0</v>
      </c>
      <c r="BK1489">
        <f>IF('Main Data'!AQ1489="Yes",1,0)</f>
        <v>0</v>
      </c>
      <c r="BL1489" s="21">
        <f t="shared" si="139"/>
        <v>1</v>
      </c>
      <c r="BM1489" s="21">
        <f t="shared" si="140"/>
        <v>0</v>
      </c>
      <c r="BN1489" s="21">
        <f t="shared" si="141"/>
        <v>0</v>
      </c>
      <c r="BO1489" s="21">
        <f t="shared" si="142"/>
        <v>0</v>
      </c>
      <c r="BP1489" s="21">
        <f t="shared" si="143"/>
        <v>0</v>
      </c>
    </row>
    <row r="1490" spans="1:68" x14ac:dyDescent="0.2">
      <c r="A1490">
        <v>1486</v>
      </c>
      <c r="B1490" s="33">
        <f>'Main Data'!C1490</f>
        <v>43233</v>
      </c>
      <c r="C1490">
        <f>'Main Data'!D1490</f>
        <v>50</v>
      </c>
      <c r="D1490" s="26">
        <f>'Main Data'!E1490</f>
        <v>15000</v>
      </c>
      <c r="E1490" s="26">
        <f>'Main Data'!F1490</f>
        <v>18750</v>
      </c>
      <c r="F1490" s="34">
        <f t="shared" si="138"/>
        <v>9.6158054800843473</v>
      </c>
      <c r="G1490">
        <f>IF('Main Data'!H1490="AP",1,0)</f>
        <v>0</v>
      </c>
      <c r="H1490">
        <f>IF('Main Data'!H1490="Blancpain",1,0)</f>
        <v>0</v>
      </c>
      <c r="I1490">
        <f>IF('Main Data'!H1490="Breguet",1,0)</f>
        <v>0</v>
      </c>
      <c r="J1490">
        <f>IF('Main Data'!H1490="Breitling",1,0)</f>
        <v>0</v>
      </c>
      <c r="K1490">
        <f>IF('Main Data'!H1490="Cartier",1,0)</f>
        <v>0</v>
      </c>
      <c r="L1490">
        <f>IF('Main Data'!H1490="Gallet",1,0)</f>
        <v>0</v>
      </c>
      <c r="M1490">
        <f>IF('Main Data'!H1490="Girard Perregaux",1,0)</f>
        <v>0</v>
      </c>
      <c r="N1490">
        <f>IF('Main Data'!H1490="Gubelin",1,0)</f>
        <v>0</v>
      </c>
      <c r="O1490">
        <f>IF('Main Data'!H1490="Heuer",1,0)</f>
        <v>0</v>
      </c>
      <c r="P1490">
        <f>IF('Main Data'!H1490="IWC",1,0)</f>
        <v>0</v>
      </c>
      <c r="Q1490">
        <f>IF('Main Data'!H1490="JLC",1,0)</f>
        <v>0</v>
      </c>
      <c r="R1490">
        <f>IF('Main Data'!H1490="Longines",1,0)</f>
        <v>0</v>
      </c>
      <c r="S1490">
        <f>IF('Main Data'!H1490="Movado",1,0)</f>
        <v>0</v>
      </c>
      <c r="T1490">
        <f>IF('Main Data'!H1490="Omega",1,0)</f>
        <v>1</v>
      </c>
      <c r="U1490">
        <f>IF('Main Data'!H1490="Panerai",1,0)</f>
        <v>0</v>
      </c>
      <c r="V1490">
        <f>IF('Main Data'!H1490="Patek",1,0)</f>
        <v>0</v>
      </c>
      <c r="W1490">
        <f>IF('Main Data'!H1490="Rolex",1,0)</f>
        <v>0</v>
      </c>
      <c r="X1490">
        <f>IF('Main Data'!H1490="Tudor",1,0)</f>
        <v>0</v>
      </c>
      <c r="Y1490">
        <f>IF('Main Data'!H1490="Ulysse Nardin",1,0)</f>
        <v>0</v>
      </c>
      <c r="Z1490">
        <f>IF('Main Data'!H1490="Universal Geneve",1,0)</f>
        <v>0</v>
      </c>
      <c r="AA1490">
        <f>IF('Main Data'!H1490="Vacheron",1,0)</f>
        <v>0</v>
      </c>
      <c r="AB1490">
        <f>IF('Main Data'!H1490="Zenith",1,0)</f>
        <v>0</v>
      </c>
      <c r="AC1490">
        <f>IF('Main Data'!J1490="Stainless Steel",1,0)</f>
        <v>1</v>
      </c>
      <c r="AD1490">
        <f>IF('Main Data'!J1490="Two-tone",1,0)</f>
        <v>0</v>
      </c>
      <c r="AE1490">
        <f>IF(OR('Main Data'!J1490="YG 18K",'Main Data'!J1490="YG &lt;18K",'Main Data'!J1490="PG 18K",'Main Data'!J1490="PG &lt;18K",'Main Data'!J1490="WG 18K",'Main Data'!J1490="Mixes of 18K",'Main Data'!J1490="Mixes &lt;18K"),1,0)</f>
        <v>0</v>
      </c>
      <c r="AF1490">
        <f>IF('Main Data'!J1490="Platinum",1,0)</f>
        <v>0</v>
      </c>
      <c r="AG1490">
        <f>IF(OR('Main Data'!J1490="PVD",'Main Data'!J1490="Gold Plate",'Main Data'!J1490="Other"),1,0)</f>
        <v>0</v>
      </c>
      <c r="AH1490">
        <f>IF('Main Data'!N1490="Stainless Steel",1,0)</f>
        <v>1</v>
      </c>
      <c r="AI1490">
        <f>IF('Main Data'!N1490="Leather",1,0)</f>
        <v>0</v>
      </c>
      <c r="AJ1490">
        <f>IF('Main Data'!N1490="Two-tone",1,0)</f>
        <v>0</v>
      </c>
      <c r="AK1490">
        <f>IF(OR('Main Data'!N1490="YG 18K",'Main Data'!N1490="PG 18K",'Main Data'!N1490="WG 18K",'Main Data'!N1490="Mixes of 18K"),1,0)</f>
        <v>0</v>
      </c>
      <c r="AL1490">
        <f>IF(OR(,'Main Data'!N1490="PVD",'Main Data'!N1490="Gold plate"),1,0)</f>
        <v>0</v>
      </c>
      <c r="AM1490">
        <f>IF(OR('Main Data'!AV1490="Yes",'Main Data'!AW1490="Yes",'Main Data'!AU1490="Yes"),1,0)</f>
        <v>0</v>
      </c>
      <c r="AN1490">
        <f>IF(OR(ISTEXT('Main Data'!AX1490), ISTEXT('Main Data'!AY1490)),1,0)</f>
        <v>0</v>
      </c>
      <c r="AO1490">
        <f>IF('Main Data'!AZ1490="Yes",1,0)</f>
        <v>0</v>
      </c>
      <c r="AP1490">
        <f>IF('Main Data'!BA1490="Yes",1,0)</f>
        <v>0</v>
      </c>
      <c r="AQ1490">
        <f>IF('Main Data'!BD1490="Yes",1,0)</f>
        <v>0</v>
      </c>
      <c r="AR1490">
        <f>IF('Main Data'!BE1490="A",1,0)</f>
        <v>0</v>
      </c>
      <c r="AS1490">
        <f>IF('Main Data'!BE1490="AA",1,0)</f>
        <v>0</v>
      </c>
      <c r="AT1490">
        <f>IF('Main Data'!BE1490="AAA",1,0)</f>
        <v>1</v>
      </c>
      <c r="AU1490">
        <f>IF('Main Data'!BE1490="AAAA",1,0)</f>
        <v>0</v>
      </c>
      <c r="AV1490">
        <f>IF('Main Data'!P1490="Yes",1,0)</f>
        <v>0</v>
      </c>
      <c r="AW1490">
        <f>IF('Main Data'!AP1490="Yes",1,0)</f>
        <v>0</v>
      </c>
      <c r="AX1490">
        <f>IF(OR('Main Data'!V1490="Yes", 'Main Data'!W1490="Yes",'Main Data'!X1490="Yes"),1,0)</f>
        <v>0</v>
      </c>
      <c r="AY1490">
        <f>IF(OR('Main Data'!Y1490="Yes",'Main Data'!Z1490="Yes"),1,0)</f>
        <v>0</v>
      </c>
      <c r="AZ1490">
        <f>IF('Main Data'!AR1490="Yes",1,0)</f>
        <v>0</v>
      </c>
      <c r="BA1490">
        <f>IF('Main Data'!AS1490="Yes",1,0)</f>
        <v>0</v>
      </c>
      <c r="BB1490">
        <f>IF('Main Data'!AG1490="Yes",1,0)</f>
        <v>0</v>
      </c>
      <c r="BC1490">
        <f>IF('Main Data'!AB1490="Yes",1,0)</f>
        <v>0</v>
      </c>
      <c r="BD1490">
        <f>IF('Main Data'!AA1490="Yes",1,0)</f>
        <v>0</v>
      </c>
      <c r="BE1490">
        <f>IF('Main Data'!AC1490="Yes",1,0)</f>
        <v>0</v>
      </c>
      <c r="BF1490">
        <f>IF('Main Data'!AF1490="Yes",1,0)</f>
        <v>0</v>
      </c>
      <c r="BG1490">
        <f>IF(OR('Main Data'!AI1490="Yes",'Main Data'!AL1490="Yes"),1,0)</f>
        <v>1</v>
      </c>
      <c r="BH1490">
        <f>IF('Main Data'!AJ1490="Yes",1,0)</f>
        <v>0</v>
      </c>
      <c r="BI1490">
        <f>IF('Main Data'!AK1490="Yes",1,0)</f>
        <v>0</v>
      </c>
      <c r="BJ1490">
        <f>IF('Main Data'!AM1490="Yes",1,0)</f>
        <v>0</v>
      </c>
      <c r="BK1490">
        <f>IF('Main Data'!AQ1490="Yes",1,0)</f>
        <v>0</v>
      </c>
      <c r="BL1490" s="21">
        <f t="shared" si="139"/>
        <v>1</v>
      </c>
      <c r="BM1490" s="21">
        <f t="shared" si="140"/>
        <v>0</v>
      </c>
      <c r="BN1490" s="21">
        <f t="shared" si="141"/>
        <v>0</v>
      </c>
      <c r="BO1490" s="21">
        <f t="shared" si="142"/>
        <v>0</v>
      </c>
      <c r="BP1490" s="21">
        <f t="shared" si="143"/>
        <v>0</v>
      </c>
    </row>
    <row r="1491" spans="1:68" x14ac:dyDescent="0.2">
      <c r="A1491">
        <v>1487</v>
      </c>
      <c r="B1491" s="33">
        <f>'Main Data'!C1491</f>
        <v>43233</v>
      </c>
      <c r="C1491">
        <f>'Main Data'!D1491</f>
        <v>52</v>
      </c>
      <c r="D1491" s="26">
        <f>'Main Data'!E1491</f>
        <v>9000</v>
      </c>
      <c r="E1491" s="26">
        <f>'Main Data'!F1491</f>
        <v>11250</v>
      </c>
      <c r="F1491" s="34">
        <f t="shared" si="138"/>
        <v>9.1049798563183568</v>
      </c>
      <c r="G1491">
        <f>IF('Main Data'!H1491="AP",1,0)</f>
        <v>0</v>
      </c>
      <c r="H1491">
        <f>IF('Main Data'!H1491="Blancpain",1,0)</f>
        <v>0</v>
      </c>
      <c r="I1491">
        <f>IF('Main Data'!H1491="Breguet",1,0)</f>
        <v>0</v>
      </c>
      <c r="J1491">
        <f>IF('Main Data'!H1491="Breitling",1,0)</f>
        <v>0</v>
      </c>
      <c r="K1491">
        <f>IF('Main Data'!H1491="Cartier",1,0)</f>
        <v>0</v>
      </c>
      <c r="L1491">
        <f>IF('Main Data'!H1491="Gallet",1,0)</f>
        <v>0</v>
      </c>
      <c r="M1491">
        <f>IF('Main Data'!H1491="Girard Perregaux",1,0)</f>
        <v>0</v>
      </c>
      <c r="N1491">
        <f>IF('Main Data'!H1491="Gubelin",1,0)</f>
        <v>0</v>
      </c>
      <c r="O1491">
        <f>IF('Main Data'!H1491="Heuer",1,0)</f>
        <v>0</v>
      </c>
      <c r="P1491">
        <f>IF('Main Data'!H1491="IWC",1,0)</f>
        <v>0</v>
      </c>
      <c r="Q1491">
        <f>IF('Main Data'!H1491="JLC",1,0)</f>
        <v>0</v>
      </c>
      <c r="R1491">
        <f>IF('Main Data'!H1491="Longines",1,0)</f>
        <v>0</v>
      </c>
      <c r="S1491">
        <f>IF('Main Data'!H1491="Movado",1,0)</f>
        <v>0</v>
      </c>
      <c r="T1491">
        <f>IF('Main Data'!H1491="Omega",1,0)</f>
        <v>1</v>
      </c>
      <c r="U1491">
        <f>IF('Main Data'!H1491="Panerai",1,0)</f>
        <v>0</v>
      </c>
      <c r="V1491">
        <f>IF('Main Data'!H1491="Patek",1,0)</f>
        <v>0</v>
      </c>
      <c r="W1491">
        <f>IF('Main Data'!H1491="Rolex",1,0)</f>
        <v>0</v>
      </c>
      <c r="X1491">
        <f>IF('Main Data'!H1491="Tudor",1,0)</f>
        <v>0</v>
      </c>
      <c r="Y1491">
        <f>IF('Main Data'!H1491="Ulysse Nardin",1,0)</f>
        <v>0</v>
      </c>
      <c r="Z1491">
        <f>IF('Main Data'!H1491="Universal Geneve",1,0)</f>
        <v>0</v>
      </c>
      <c r="AA1491">
        <f>IF('Main Data'!H1491="Vacheron",1,0)</f>
        <v>0</v>
      </c>
      <c r="AB1491">
        <f>IF('Main Data'!H1491="Zenith",1,0)</f>
        <v>0</v>
      </c>
      <c r="AC1491">
        <f>IF('Main Data'!J1491="Stainless Steel",1,0)</f>
        <v>1</v>
      </c>
      <c r="AD1491">
        <f>IF('Main Data'!J1491="Two-tone",1,0)</f>
        <v>0</v>
      </c>
      <c r="AE1491">
        <f>IF(OR('Main Data'!J1491="YG 18K",'Main Data'!J1491="YG &lt;18K",'Main Data'!J1491="PG 18K",'Main Data'!J1491="PG &lt;18K",'Main Data'!J1491="WG 18K",'Main Data'!J1491="Mixes of 18K",'Main Data'!J1491="Mixes &lt;18K"),1,0)</f>
        <v>0</v>
      </c>
      <c r="AF1491">
        <f>IF('Main Data'!J1491="Platinum",1,0)</f>
        <v>0</v>
      </c>
      <c r="AG1491">
        <f>IF(OR('Main Data'!J1491="PVD",'Main Data'!J1491="Gold Plate",'Main Data'!J1491="Other"),1,0)</f>
        <v>0</v>
      </c>
      <c r="AH1491">
        <f>IF('Main Data'!N1491="Stainless Steel",1,0)</f>
        <v>1</v>
      </c>
      <c r="AI1491">
        <f>IF('Main Data'!N1491="Leather",1,0)</f>
        <v>0</v>
      </c>
      <c r="AJ1491">
        <f>IF('Main Data'!N1491="Two-tone",1,0)</f>
        <v>0</v>
      </c>
      <c r="AK1491">
        <f>IF(OR('Main Data'!N1491="YG 18K",'Main Data'!N1491="PG 18K",'Main Data'!N1491="WG 18K",'Main Data'!N1491="Mixes of 18K"),1,0)</f>
        <v>0</v>
      </c>
      <c r="AL1491">
        <f>IF(OR(,'Main Data'!N1491="PVD",'Main Data'!N1491="Gold plate"),1,0)</f>
        <v>0</v>
      </c>
      <c r="AM1491">
        <f>IF(OR('Main Data'!AV1491="Yes",'Main Data'!AW1491="Yes",'Main Data'!AU1491="Yes"),1,0)</f>
        <v>0</v>
      </c>
      <c r="AN1491">
        <f>IF(OR(ISTEXT('Main Data'!AX1491), ISTEXT('Main Data'!AY1491)),1,0)</f>
        <v>0</v>
      </c>
      <c r="AO1491">
        <f>IF('Main Data'!AZ1491="Yes",1,0)</f>
        <v>0</v>
      </c>
      <c r="AP1491">
        <f>IF('Main Data'!BA1491="Yes",1,0)</f>
        <v>0</v>
      </c>
      <c r="AQ1491">
        <f>IF('Main Data'!BD1491="Yes",1,0)</f>
        <v>0</v>
      </c>
      <c r="AR1491">
        <f>IF('Main Data'!BE1491="A",1,0)</f>
        <v>0</v>
      </c>
      <c r="AS1491">
        <f>IF('Main Data'!BE1491="AA",1,0)</f>
        <v>0</v>
      </c>
      <c r="AT1491">
        <f>IF('Main Data'!BE1491="AAA",1,0)</f>
        <v>1</v>
      </c>
      <c r="AU1491">
        <f>IF('Main Data'!BE1491="AAAA",1,0)</f>
        <v>0</v>
      </c>
      <c r="AV1491">
        <f>IF('Main Data'!P1491="Yes",1,0)</f>
        <v>1</v>
      </c>
      <c r="AW1491">
        <f>IF('Main Data'!AP1491="Yes",1,0)</f>
        <v>0</v>
      </c>
      <c r="AX1491">
        <f>IF(OR('Main Data'!V1491="Yes", 'Main Data'!W1491="Yes",'Main Data'!X1491="Yes"),1,0)</f>
        <v>0</v>
      </c>
      <c r="AY1491">
        <f>IF(OR('Main Data'!Y1491="Yes",'Main Data'!Z1491="Yes"),1,0)</f>
        <v>0</v>
      </c>
      <c r="AZ1491">
        <f>IF('Main Data'!AR1491="Yes",1,0)</f>
        <v>0</v>
      </c>
      <c r="BA1491">
        <f>IF('Main Data'!AS1491="Yes",1,0)</f>
        <v>0</v>
      </c>
      <c r="BB1491">
        <f>IF('Main Data'!AG1491="Yes",1,0)</f>
        <v>0</v>
      </c>
      <c r="BC1491">
        <f>IF('Main Data'!AB1491="Yes",1,0)</f>
        <v>1</v>
      </c>
      <c r="BD1491">
        <f>IF('Main Data'!AA1491="Yes",1,0)</f>
        <v>0</v>
      </c>
      <c r="BE1491">
        <f>IF('Main Data'!AC1491="Yes",1,0)</f>
        <v>0</v>
      </c>
      <c r="BF1491">
        <f>IF('Main Data'!AF1491="Yes",1,0)</f>
        <v>0</v>
      </c>
      <c r="BG1491">
        <f>IF(OR('Main Data'!AI1491="Yes",'Main Data'!AL1491="Yes"),1,0)</f>
        <v>0</v>
      </c>
      <c r="BH1491">
        <f>IF('Main Data'!AJ1491="Yes",1,0)</f>
        <v>0</v>
      </c>
      <c r="BI1491">
        <f>IF('Main Data'!AK1491="Yes",1,0)</f>
        <v>0</v>
      </c>
      <c r="BJ1491">
        <f>IF('Main Data'!AM1491="Yes",1,0)</f>
        <v>0</v>
      </c>
      <c r="BK1491">
        <f>IF('Main Data'!AQ1491="Yes",1,0)</f>
        <v>0</v>
      </c>
      <c r="BL1491" s="21">
        <f t="shared" si="139"/>
        <v>1</v>
      </c>
      <c r="BM1491" s="21">
        <f t="shared" si="140"/>
        <v>0</v>
      </c>
      <c r="BN1491" s="21">
        <f t="shared" si="141"/>
        <v>0</v>
      </c>
      <c r="BO1491" s="21">
        <f t="shared" si="142"/>
        <v>0</v>
      </c>
      <c r="BP1491" s="21">
        <f t="shared" si="143"/>
        <v>0</v>
      </c>
    </row>
    <row r="1492" spans="1:68" x14ac:dyDescent="0.2">
      <c r="A1492">
        <v>1488</v>
      </c>
      <c r="B1492" s="33">
        <f>'Main Data'!C1492</f>
        <v>43233</v>
      </c>
      <c r="C1492">
        <f>'Main Data'!D1492</f>
        <v>55</v>
      </c>
      <c r="D1492" s="26">
        <f>'Main Data'!E1492</f>
        <v>3000</v>
      </c>
      <c r="E1492" s="26">
        <f>'Main Data'!F1492</f>
        <v>3750</v>
      </c>
      <c r="F1492" s="34">
        <f t="shared" si="138"/>
        <v>8.0063675676502459</v>
      </c>
      <c r="G1492">
        <f>IF('Main Data'!H1492="AP",1,0)</f>
        <v>0</v>
      </c>
      <c r="H1492">
        <f>IF('Main Data'!H1492="Blancpain",1,0)</f>
        <v>0</v>
      </c>
      <c r="I1492">
        <f>IF('Main Data'!H1492="Breguet",1,0)</f>
        <v>0</v>
      </c>
      <c r="J1492">
        <f>IF('Main Data'!H1492="Breitling",1,0)</f>
        <v>0</v>
      </c>
      <c r="K1492">
        <f>IF('Main Data'!H1492="Cartier",1,0)</f>
        <v>0</v>
      </c>
      <c r="L1492">
        <f>IF('Main Data'!H1492="Gallet",1,0)</f>
        <v>0</v>
      </c>
      <c r="M1492">
        <f>IF('Main Data'!H1492="Girard Perregaux",1,0)</f>
        <v>0</v>
      </c>
      <c r="N1492">
        <f>IF('Main Data'!H1492="Gubelin",1,0)</f>
        <v>0</v>
      </c>
      <c r="O1492">
        <f>IF('Main Data'!H1492="Heuer",1,0)</f>
        <v>0</v>
      </c>
      <c r="P1492">
        <f>IF('Main Data'!H1492="IWC",1,0)</f>
        <v>0</v>
      </c>
      <c r="Q1492">
        <f>IF('Main Data'!H1492="JLC",1,0)</f>
        <v>1</v>
      </c>
      <c r="R1492">
        <f>IF('Main Data'!H1492="Longines",1,0)</f>
        <v>0</v>
      </c>
      <c r="S1492">
        <f>IF('Main Data'!H1492="Movado",1,0)</f>
        <v>0</v>
      </c>
      <c r="T1492">
        <f>IF('Main Data'!H1492="Omega",1,0)</f>
        <v>0</v>
      </c>
      <c r="U1492">
        <f>IF('Main Data'!H1492="Panerai",1,0)</f>
        <v>0</v>
      </c>
      <c r="V1492">
        <f>IF('Main Data'!H1492="Patek",1,0)</f>
        <v>0</v>
      </c>
      <c r="W1492">
        <f>IF('Main Data'!H1492="Rolex",1,0)</f>
        <v>0</v>
      </c>
      <c r="X1492">
        <f>IF('Main Data'!H1492="Tudor",1,0)</f>
        <v>0</v>
      </c>
      <c r="Y1492">
        <f>IF('Main Data'!H1492="Ulysse Nardin",1,0)</f>
        <v>0</v>
      </c>
      <c r="Z1492">
        <f>IF('Main Data'!H1492="Universal Geneve",1,0)</f>
        <v>0</v>
      </c>
      <c r="AA1492">
        <f>IF('Main Data'!H1492="Vacheron",1,0)</f>
        <v>0</v>
      </c>
      <c r="AB1492">
        <f>IF('Main Data'!H1492="Zenith",1,0)</f>
        <v>0</v>
      </c>
      <c r="AC1492">
        <f>IF('Main Data'!J1492="Stainless Steel",1,0)</f>
        <v>0</v>
      </c>
      <c r="AD1492">
        <f>IF('Main Data'!J1492="Two-tone",1,0)</f>
        <v>0</v>
      </c>
      <c r="AE1492">
        <f>IF(OR('Main Data'!J1492="YG 18K",'Main Data'!J1492="YG &lt;18K",'Main Data'!J1492="PG 18K",'Main Data'!J1492="PG &lt;18K",'Main Data'!J1492="WG 18K",'Main Data'!J1492="Mixes of 18K",'Main Data'!J1492="Mixes &lt;18K"),1,0)</f>
        <v>1</v>
      </c>
      <c r="AF1492">
        <f>IF('Main Data'!J1492="Platinum",1,0)</f>
        <v>0</v>
      </c>
      <c r="AG1492">
        <f>IF(OR('Main Data'!J1492="PVD",'Main Data'!J1492="Gold Plate",'Main Data'!J1492="Other"),1,0)</f>
        <v>0</v>
      </c>
      <c r="AH1492">
        <f>IF('Main Data'!N1492="Stainless Steel",1,0)</f>
        <v>0</v>
      </c>
      <c r="AI1492">
        <f>IF('Main Data'!N1492="Leather",1,0)</f>
        <v>1</v>
      </c>
      <c r="AJ1492">
        <f>IF('Main Data'!N1492="Two-tone",1,0)</f>
        <v>0</v>
      </c>
      <c r="AK1492">
        <f>IF(OR('Main Data'!N1492="YG 18K",'Main Data'!N1492="PG 18K",'Main Data'!N1492="WG 18K",'Main Data'!N1492="Mixes of 18K"),1,0)</f>
        <v>0</v>
      </c>
      <c r="AL1492">
        <f>IF(OR(,'Main Data'!N1492="PVD",'Main Data'!N1492="Gold plate"),1,0)</f>
        <v>0</v>
      </c>
      <c r="AM1492">
        <f>IF(OR('Main Data'!AV1492="Yes",'Main Data'!AW1492="Yes",'Main Data'!AU1492="Yes"),1,0)</f>
        <v>0</v>
      </c>
      <c r="AN1492">
        <f>IF(OR(ISTEXT('Main Data'!AX1492), ISTEXT('Main Data'!AY1492)),1,0)</f>
        <v>0</v>
      </c>
      <c r="AO1492">
        <f>IF('Main Data'!AZ1492="Yes",1,0)</f>
        <v>0</v>
      </c>
      <c r="AP1492">
        <f>IF('Main Data'!BA1492="Yes",1,0)</f>
        <v>0</v>
      </c>
      <c r="AQ1492">
        <f>IF('Main Data'!BD1492="Yes",1,0)</f>
        <v>0</v>
      </c>
      <c r="AR1492">
        <f>IF('Main Data'!BE1492="A",1,0)</f>
        <v>0</v>
      </c>
      <c r="AS1492">
        <f>IF('Main Data'!BE1492="AA",1,0)</f>
        <v>1</v>
      </c>
      <c r="AT1492">
        <f>IF('Main Data'!BE1492="AAA",1,0)</f>
        <v>0</v>
      </c>
      <c r="AU1492">
        <f>IF('Main Data'!BE1492="AAAA",1,0)</f>
        <v>0</v>
      </c>
      <c r="AV1492">
        <f>IF('Main Data'!P1492="Yes",1,0)</f>
        <v>0</v>
      </c>
      <c r="AW1492">
        <f>IF('Main Data'!AP1492="Yes",1,0)</f>
        <v>0</v>
      </c>
      <c r="AX1492">
        <f>IF(OR('Main Data'!V1492="Yes", 'Main Data'!W1492="Yes",'Main Data'!X1492="Yes"),1,0)</f>
        <v>0</v>
      </c>
      <c r="AY1492">
        <f>IF(OR('Main Data'!Y1492="Yes",'Main Data'!Z1492="Yes"),1,0)</f>
        <v>0</v>
      </c>
      <c r="AZ1492">
        <f>IF('Main Data'!AR1492="Yes",1,0)</f>
        <v>0</v>
      </c>
      <c r="BA1492">
        <f>IF('Main Data'!AS1492="Yes",1,0)</f>
        <v>0</v>
      </c>
      <c r="BB1492">
        <f>IF('Main Data'!AG1492="Yes",1,0)</f>
        <v>1</v>
      </c>
      <c r="BC1492">
        <f>IF('Main Data'!AB1492="Yes",1,0)</f>
        <v>0</v>
      </c>
      <c r="BD1492">
        <f>IF('Main Data'!AA1492="Yes",1,0)</f>
        <v>0</v>
      </c>
      <c r="BE1492">
        <f>IF('Main Data'!AC1492="Yes",1,0)</f>
        <v>0</v>
      </c>
      <c r="BF1492">
        <f>IF('Main Data'!AF1492="Yes",1,0)</f>
        <v>0</v>
      </c>
      <c r="BG1492">
        <f>IF(OR('Main Data'!AI1492="Yes",'Main Data'!AL1492="Yes"),1,0)</f>
        <v>0</v>
      </c>
      <c r="BH1492">
        <f>IF('Main Data'!AJ1492="Yes",1,0)</f>
        <v>0</v>
      </c>
      <c r="BI1492">
        <f>IF('Main Data'!AK1492="Yes",1,0)</f>
        <v>0</v>
      </c>
      <c r="BJ1492">
        <f>IF('Main Data'!AM1492="Yes",1,0)</f>
        <v>0</v>
      </c>
      <c r="BK1492">
        <f>IF('Main Data'!AQ1492="Yes",1,0)</f>
        <v>0</v>
      </c>
      <c r="BL1492" s="21">
        <f t="shared" si="139"/>
        <v>1</v>
      </c>
      <c r="BM1492" s="21">
        <f t="shared" si="140"/>
        <v>0</v>
      </c>
      <c r="BN1492" s="21">
        <f t="shared" si="141"/>
        <v>0</v>
      </c>
      <c r="BO1492" s="21">
        <f t="shared" si="142"/>
        <v>0</v>
      </c>
      <c r="BP1492" s="21">
        <f t="shared" si="143"/>
        <v>0</v>
      </c>
    </row>
    <row r="1493" spans="1:68" x14ac:dyDescent="0.2">
      <c r="A1493">
        <v>1489</v>
      </c>
      <c r="B1493" s="33">
        <f>'Main Data'!C1493</f>
        <v>43233</v>
      </c>
      <c r="C1493">
        <f>'Main Data'!D1493</f>
        <v>57</v>
      </c>
      <c r="D1493" s="26">
        <f>'Main Data'!E1493</f>
        <v>1500</v>
      </c>
      <c r="E1493" s="26">
        <f>'Main Data'!F1493</f>
        <v>1875</v>
      </c>
      <c r="F1493" s="34">
        <f t="shared" si="138"/>
        <v>7.3132203870903014</v>
      </c>
      <c r="G1493">
        <f>IF('Main Data'!H1493="AP",1,0)</f>
        <v>0</v>
      </c>
      <c r="H1493">
        <f>IF('Main Data'!H1493="Blancpain",1,0)</f>
        <v>0</v>
      </c>
      <c r="I1493">
        <f>IF('Main Data'!H1493="Breguet",1,0)</f>
        <v>0</v>
      </c>
      <c r="J1493">
        <f>IF('Main Data'!H1493="Breitling",1,0)</f>
        <v>0</v>
      </c>
      <c r="K1493">
        <f>IF('Main Data'!H1493="Cartier",1,0)</f>
        <v>0</v>
      </c>
      <c r="L1493">
        <f>IF('Main Data'!H1493="Gallet",1,0)</f>
        <v>0</v>
      </c>
      <c r="M1493">
        <f>IF('Main Data'!H1493="Girard Perregaux",1,0)</f>
        <v>0</v>
      </c>
      <c r="N1493">
        <f>IF('Main Data'!H1493="Gubelin",1,0)</f>
        <v>0</v>
      </c>
      <c r="O1493">
        <f>IF('Main Data'!H1493="Heuer",1,0)</f>
        <v>0</v>
      </c>
      <c r="P1493">
        <f>IF('Main Data'!H1493="IWC",1,0)</f>
        <v>0</v>
      </c>
      <c r="Q1493">
        <f>IF('Main Data'!H1493="JLC",1,0)</f>
        <v>1</v>
      </c>
      <c r="R1493">
        <f>IF('Main Data'!H1493="Longines",1,0)</f>
        <v>0</v>
      </c>
      <c r="S1493">
        <f>IF('Main Data'!H1493="Movado",1,0)</f>
        <v>0</v>
      </c>
      <c r="T1493">
        <f>IF('Main Data'!H1493="Omega",1,0)</f>
        <v>0</v>
      </c>
      <c r="U1493">
        <f>IF('Main Data'!H1493="Panerai",1,0)</f>
        <v>0</v>
      </c>
      <c r="V1493">
        <f>IF('Main Data'!H1493="Patek",1,0)</f>
        <v>0</v>
      </c>
      <c r="W1493">
        <f>IF('Main Data'!H1493="Rolex",1,0)</f>
        <v>0</v>
      </c>
      <c r="X1493">
        <f>IF('Main Data'!H1493="Tudor",1,0)</f>
        <v>0</v>
      </c>
      <c r="Y1493">
        <f>IF('Main Data'!H1493="Ulysse Nardin",1,0)</f>
        <v>0</v>
      </c>
      <c r="Z1493">
        <f>IF('Main Data'!H1493="Universal Geneve",1,0)</f>
        <v>0</v>
      </c>
      <c r="AA1493">
        <f>IF('Main Data'!H1493="Vacheron",1,0)</f>
        <v>0</v>
      </c>
      <c r="AB1493">
        <f>IF('Main Data'!H1493="Zenith",1,0)</f>
        <v>0</v>
      </c>
      <c r="AC1493">
        <f>IF('Main Data'!J1493="Stainless Steel",1,0)</f>
        <v>1</v>
      </c>
      <c r="AD1493">
        <f>IF('Main Data'!J1493="Two-tone",1,0)</f>
        <v>0</v>
      </c>
      <c r="AE1493">
        <f>IF(OR('Main Data'!J1493="YG 18K",'Main Data'!J1493="YG &lt;18K",'Main Data'!J1493="PG 18K",'Main Data'!J1493="PG &lt;18K",'Main Data'!J1493="WG 18K",'Main Data'!J1493="Mixes of 18K",'Main Data'!J1493="Mixes &lt;18K"),1,0)</f>
        <v>0</v>
      </c>
      <c r="AF1493">
        <f>IF('Main Data'!J1493="Platinum",1,0)</f>
        <v>0</v>
      </c>
      <c r="AG1493">
        <f>IF(OR('Main Data'!J1493="PVD",'Main Data'!J1493="Gold Plate",'Main Data'!J1493="Other"),1,0)</f>
        <v>0</v>
      </c>
      <c r="AH1493">
        <f>IF('Main Data'!N1493="Stainless Steel",1,0)</f>
        <v>0</v>
      </c>
      <c r="AI1493">
        <f>IF('Main Data'!N1493="Leather",1,0)</f>
        <v>1</v>
      </c>
      <c r="AJ1493">
        <f>IF('Main Data'!N1493="Two-tone",1,0)</f>
        <v>0</v>
      </c>
      <c r="AK1493">
        <f>IF(OR('Main Data'!N1493="YG 18K",'Main Data'!N1493="PG 18K",'Main Data'!N1493="WG 18K",'Main Data'!N1493="Mixes of 18K"),1,0)</f>
        <v>0</v>
      </c>
      <c r="AL1493">
        <f>IF(OR(,'Main Data'!N1493="PVD",'Main Data'!N1493="Gold plate"),1,0)</f>
        <v>0</v>
      </c>
      <c r="AM1493">
        <f>IF(OR('Main Data'!AV1493="Yes",'Main Data'!AW1493="Yes",'Main Data'!AU1493="Yes"),1,0)</f>
        <v>0</v>
      </c>
      <c r="AN1493">
        <f>IF(OR(ISTEXT('Main Data'!AX1493), ISTEXT('Main Data'!AY1493)),1,0)</f>
        <v>0</v>
      </c>
      <c r="AO1493">
        <f>IF('Main Data'!AZ1493="Yes",1,0)</f>
        <v>0</v>
      </c>
      <c r="AP1493">
        <f>IF('Main Data'!BA1493="Yes",1,0)</f>
        <v>0</v>
      </c>
      <c r="AQ1493">
        <f>IF('Main Data'!BD1493="Yes",1,0)</f>
        <v>0</v>
      </c>
      <c r="AR1493">
        <f>IF('Main Data'!BE1493="A",1,0)</f>
        <v>1</v>
      </c>
      <c r="AS1493">
        <f>IF('Main Data'!BE1493="AA",1,0)</f>
        <v>0</v>
      </c>
      <c r="AT1493">
        <f>IF('Main Data'!BE1493="AAA",1,0)</f>
        <v>0</v>
      </c>
      <c r="AU1493">
        <f>IF('Main Data'!BE1493="AAAA",1,0)</f>
        <v>0</v>
      </c>
      <c r="AV1493">
        <f>IF('Main Data'!P1493="Yes",1,0)</f>
        <v>1</v>
      </c>
      <c r="AW1493">
        <f>IF('Main Data'!AP1493="Yes",1,0)</f>
        <v>0</v>
      </c>
      <c r="AX1493">
        <f>IF(OR('Main Data'!V1493="Yes", 'Main Data'!W1493="Yes",'Main Data'!X1493="Yes"),1,0)</f>
        <v>0</v>
      </c>
      <c r="AY1493">
        <f>IF(OR('Main Data'!Y1493="Yes",'Main Data'!Z1493="Yes"),1,0)</f>
        <v>0</v>
      </c>
      <c r="AZ1493">
        <f>IF('Main Data'!AR1493="Yes",1,0)</f>
        <v>0</v>
      </c>
      <c r="BA1493">
        <f>IF('Main Data'!AS1493="Yes",1,0)</f>
        <v>0</v>
      </c>
      <c r="BB1493">
        <f>IF('Main Data'!AG1493="Yes",1,0)</f>
        <v>0</v>
      </c>
      <c r="BC1493">
        <f>IF('Main Data'!AB1493="Yes",1,0)</f>
        <v>0</v>
      </c>
      <c r="BD1493">
        <f>IF('Main Data'!AA1493="Yes",1,0)</f>
        <v>0</v>
      </c>
      <c r="BE1493">
        <f>IF('Main Data'!AC1493="Yes",1,0)</f>
        <v>0</v>
      </c>
      <c r="BF1493">
        <f>IF('Main Data'!AF1493="Yes",1,0)</f>
        <v>0</v>
      </c>
      <c r="BG1493">
        <f>IF(OR('Main Data'!AI1493="Yes",'Main Data'!AL1493="Yes"),1,0)</f>
        <v>0</v>
      </c>
      <c r="BH1493">
        <f>IF('Main Data'!AJ1493="Yes",1,0)</f>
        <v>0</v>
      </c>
      <c r="BI1493">
        <f>IF('Main Data'!AK1493="Yes",1,0)</f>
        <v>0</v>
      </c>
      <c r="BJ1493">
        <f>IF('Main Data'!AM1493="Yes",1,0)</f>
        <v>0</v>
      </c>
      <c r="BK1493">
        <f>IF('Main Data'!AQ1493="Yes",1,0)</f>
        <v>0</v>
      </c>
      <c r="BL1493" s="21">
        <f t="shared" si="139"/>
        <v>1</v>
      </c>
      <c r="BM1493" s="21">
        <f t="shared" si="140"/>
        <v>0</v>
      </c>
      <c r="BN1493" s="21">
        <f t="shared" si="141"/>
        <v>0</v>
      </c>
      <c r="BO1493" s="21">
        <f t="shared" si="142"/>
        <v>0</v>
      </c>
      <c r="BP1493" s="21">
        <f t="shared" si="143"/>
        <v>0</v>
      </c>
    </row>
    <row r="1494" spans="1:68" x14ac:dyDescent="0.2">
      <c r="A1494">
        <v>1490</v>
      </c>
      <c r="B1494" s="33">
        <f>'Main Data'!C1494</f>
        <v>43233</v>
      </c>
      <c r="C1494">
        <f>'Main Data'!D1494</f>
        <v>58</v>
      </c>
      <c r="D1494" s="26">
        <f>'Main Data'!E1494</f>
        <v>1900</v>
      </c>
      <c r="E1494" s="26">
        <f>'Main Data'!F1494</f>
        <v>2375</v>
      </c>
      <c r="F1494" s="34">
        <f t="shared" si="138"/>
        <v>7.5496091651545321</v>
      </c>
      <c r="G1494">
        <f>IF('Main Data'!H1494="AP",1,0)</f>
        <v>0</v>
      </c>
      <c r="H1494">
        <f>IF('Main Data'!H1494="Blancpain",1,0)</f>
        <v>0</v>
      </c>
      <c r="I1494">
        <f>IF('Main Data'!H1494="Breguet",1,0)</f>
        <v>0</v>
      </c>
      <c r="J1494">
        <f>IF('Main Data'!H1494="Breitling",1,0)</f>
        <v>0</v>
      </c>
      <c r="K1494">
        <f>IF('Main Data'!H1494="Cartier",1,0)</f>
        <v>0</v>
      </c>
      <c r="L1494">
        <f>IF('Main Data'!H1494="Gallet",1,0)</f>
        <v>0</v>
      </c>
      <c r="M1494">
        <f>IF('Main Data'!H1494="Girard Perregaux",1,0)</f>
        <v>0</v>
      </c>
      <c r="N1494">
        <f>IF('Main Data'!H1494="Gubelin",1,0)</f>
        <v>0</v>
      </c>
      <c r="O1494">
        <f>IF('Main Data'!H1494="Heuer",1,0)</f>
        <v>0</v>
      </c>
      <c r="P1494">
        <f>IF('Main Data'!H1494="IWC",1,0)</f>
        <v>0</v>
      </c>
      <c r="Q1494">
        <f>IF('Main Data'!H1494="JLC",1,0)</f>
        <v>1</v>
      </c>
      <c r="R1494">
        <f>IF('Main Data'!H1494="Longines",1,0)</f>
        <v>0</v>
      </c>
      <c r="S1494">
        <f>IF('Main Data'!H1494="Movado",1,0)</f>
        <v>0</v>
      </c>
      <c r="T1494">
        <f>IF('Main Data'!H1494="Omega",1,0)</f>
        <v>0</v>
      </c>
      <c r="U1494">
        <f>IF('Main Data'!H1494="Panerai",1,0)</f>
        <v>0</v>
      </c>
      <c r="V1494">
        <f>IF('Main Data'!H1494="Patek",1,0)</f>
        <v>0</v>
      </c>
      <c r="W1494">
        <f>IF('Main Data'!H1494="Rolex",1,0)</f>
        <v>0</v>
      </c>
      <c r="X1494">
        <f>IF('Main Data'!H1494="Tudor",1,0)</f>
        <v>0</v>
      </c>
      <c r="Y1494">
        <f>IF('Main Data'!H1494="Ulysse Nardin",1,0)</f>
        <v>0</v>
      </c>
      <c r="Z1494">
        <f>IF('Main Data'!H1494="Universal Geneve",1,0)</f>
        <v>0</v>
      </c>
      <c r="AA1494">
        <f>IF('Main Data'!H1494="Vacheron",1,0)</f>
        <v>0</v>
      </c>
      <c r="AB1494">
        <f>IF('Main Data'!H1494="Zenith",1,0)</f>
        <v>0</v>
      </c>
      <c r="AC1494">
        <f>IF('Main Data'!J1494="Stainless Steel",1,0)</f>
        <v>1</v>
      </c>
      <c r="AD1494">
        <f>IF('Main Data'!J1494="Two-tone",1,0)</f>
        <v>0</v>
      </c>
      <c r="AE1494">
        <f>IF(OR('Main Data'!J1494="YG 18K",'Main Data'!J1494="YG &lt;18K",'Main Data'!J1494="PG 18K",'Main Data'!J1494="PG &lt;18K",'Main Data'!J1494="WG 18K",'Main Data'!J1494="Mixes of 18K",'Main Data'!J1494="Mixes &lt;18K"),1,0)</f>
        <v>0</v>
      </c>
      <c r="AF1494">
        <f>IF('Main Data'!J1494="Platinum",1,0)</f>
        <v>0</v>
      </c>
      <c r="AG1494">
        <f>IF(OR('Main Data'!J1494="PVD",'Main Data'!J1494="Gold Plate",'Main Data'!J1494="Other"),1,0)</f>
        <v>0</v>
      </c>
      <c r="AH1494">
        <f>IF('Main Data'!N1494="Stainless Steel",1,0)</f>
        <v>0</v>
      </c>
      <c r="AI1494">
        <f>IF('Main Data'!N1494="Leather",1,0)</f>
        <v>1</v>
      </c>
      <c r="AJ1494">
        <f>IF('Main Data'!N1494="Two-tone",1,0)</f>
        <v>0</v>
      </c>
      <c r="AK1494">
        <f>IF(OR('Main Data'!N1494="YG 18K",'Main Data'!N1494="PG 18K",'Main Data'!N1494="WG 18K",'Main Data'!N1494="Mixes of 18K"),1,0)</f>
        <v>0</v>
      </c>
      <c r="AL1494">
        <f>IF(OR(,'Main Data'!N1494="PVD",'Main Data'!N1494="Gold plate"),1,0)</f>
        <v>0</v>
      </c>
      <c r="AM1494">
        <f>IF(OR('Main Data'!AV1494="Yes",'Main Data'!AW1494="Yes",'Main Data'!AU1494="Yes"),1,0)</f>
        <v>0</v>
      </c>
      <c r="AN1494">
        <f>IF(OR(ISTEXT('Main Data'!AX1494), ISTEXT('Main Data'!AY1494)),1,0)</f>
        <v>0</v>
      </c>
      <c r="AO1494">
        <f>IF('Main Data'!AZ1494="Yes",1,0)</f>
        <v>0</v>
      </c>
      <c r="AP1494">
        <f>IF('Main Data'!BA1494="Yes",1,0)</f>
        <v>0</v>
      </c>
      <c r="AQ1494">
        <f>IF('Main Data'!BD1494="Yes",1,0)</f>
        <v>0</v>
      </c>
      <c r="AR1494">
        <f>IF('Main Data'!BE1494="A",1,0)</f>
        <v>0</v>
      </c>
      <c r="AS1494">
        <f>IF('Main Data'!BE1494="AA",1,0)</f>
        <v>0</v>
      </c>
      <c r="AT1494">
        <f>IF('Main Data'!BE1494="AAA",1,0)</f>
        <v>1</v>
      </c>
      <c r="AU1494">
        <f>IF('Main Data'!BE1494="AAAA",1,0)</f>
        <v>0</v>
      </c>
      <c r="AV1494">
        <f>IF('Main Data'!P1494="Yes",1,0)</f>
        <v>0</v>
      </c>
      <c r="AW1494">
        <f>IF('Main Data'!AP1494="Yes",1,0)</f>
        <v>0</v>
      </c>
      <c r="AX1494">
        <f>IF(OR('Main Data'!V1494="Yes", 'Main Data'!W1494="Yes",'Main Data'!X1494="Yes"),1,0)</f>
        <v>1</v>
      </c>
      <c r="AY1494">
        <f>IF(OR('Main Data'!Y1494="Yes",'Main Data'!Z1494="Yes"),1,0)</f>
        <v>0</v>
      </c>
      <c r="AZ1494">
        <f>IF('Main Data'!AR1494="Yes",1,0)</f>
        <v>0</v>
      </c>
      <c r="BA1494">
        <f>IF('Main Data'!AS1494="Yes",1,0)</f>
        <v>0</v>
      </c>
      <c r="BB1494">
        <f>IF('Main Data'!AG1494="Yes",1,0)</f>
        <v>0</v>
      </c>
      <c r="BC1494">
        <f>IF('Main Data'!AB1494="Yes",1,0)</f>
        <v>0</v>
      </c>
      <c r="BD1494">
        <f>IF('Main Data'!AA1494="Yes",1,0)</f>
        <v>0</v>
      </c>
      <c r="BE1494">
        <f>IF('Main Data'!AC1494="Yes",1,0)</f>
        <v>0</v>
      </c>
      <c r="BF1494">
        <f>IF('Main Data'!AF1494="Yes",1,0)</f>
        <v>0</v>
      </c>
      <c r="BG1494">
        <f>IF(OR('Main Data'!AI1494="Yes",'Main Data'!AL1494="Yes"),1,0)</f>
        <v>0</v>
      </c>
      <c r="BH1494">
        <f>IF('Main Data'!AJ1494="Yes",1,0)</f>
        <v>0</v>
      </c>
      <c r="BI1494">
        <f>IF('Main Data'!AK1494="Yes",1,0)</f>
        <v>0</v>
      </c>
      <c r="BJ1494">
        <f>IF('Main Data'!AM1494="Yes",1,0)</f>
        <v>0</v>
      </c>
      <c r="BK1494">
        <f>IF('Main Data'!AQ1494="Yes",1,0)</f>
        <v>0</v>
      </c>
      <c r="BL1494" s="21">
        <f t="shared" si="139"/>
        <v>1</v>
      </c>
      <c r="BM1494" s="21">
        <f t="shared" si="140"/>
        <v>0</v>
      </c>
      <c r="BN1494" s="21">
        <f t="shared" si="141"/>
        <v>0</v>
      </c>
      <c r="BO1494" s="21">
        <f t="shared" si="142"/>
        <v>0</v>
      </c>
      <c r="BP1494" s="21">
        <f t="shared" si="143"/>
        <v>0</v>
      </c>
    </row>
    <row r="1495" spans="1:68" x14ac:dyDescent="0.2">
      <c r="A1495">
        <v>1491</v>
      </c>
      <c r="B1495" s="33">
        <f>'Main Data'!C1495</f>
        <v>43233</v>
      </c>
      <c r="C1495">
        <f>'Main Data'!D1495</f>
        <v>59</v>
      </c>
      <c r="D1495" s="26">
        <f>'Main Data'!E1495</f>
        <v>1600</v>
      </c>
      <c r="E1495" s="26">
        <f>'Main Data'!F1495</f>
        <v>2000</v>
      </c>
      <c r="F1495" s="34">
        <f t="shared" si="138"/>
        <v>7.3777589082278725</v>
      </c>
      <c r="G1495">
        <f>IF('Main Data'!H1495="AP",1,0)</f>
        <v>0</v>
      </c>
      <c r="H1495">
        <f>IF('Main Data'!H1495="Blancpain",1,0)</f>
        <v>0</v>
      </c>
      <c r="I1495">
        <f>IF('Main Data'!H1495="Breguet",1,0)</f>
        <v>0</v>
      </c>
      <c r="J1495">
        <f>IF('Main Data'!H1495="Breitling",1,0)</f>
        <v>0</v>
      </c>
      <c r="K1495">
        <f>IF('Main Data'!H1495="Cartier",1,0)</f>
        <v>0</v>
      </c>
      <c r="L1495">
        <f>IF('Main Data'!H1495="Gallet",1,0)</f>
        <v>0</v>
      </c>
      <c r="M1495">
        <f>IF('Main Data'!H1495="Girard Perregaux",1,0)</f>
        <v>0</v>
      </c>
      <c r="N1495">
        <f>IF('Main Data'!H1495="Gubelin",1,0)</f>
        <v>0</v>
      </c>
      <c r="O1495">
        <f>IF('Main Data'!H1495="Heuer",1,0)</f>
        <v>0</v>
      </c>
      <c r="P1495">
        <f>IF('Main Data'!H1495="IWC",1,0)</f>
        <v>0</v>
      </c>
      <c r="Q1495">
        <f>IF('Main Data'!H1495="JLC",1,0)</f>
        <v>1</v>
      </c>
      <c r="R1495">
        <f>IF('Main Data'!H1495="Longines",1,0)</f>
        <v>0</v>
      </c>
      <c r="S1495">
        <f>IF('Main Data'!H1495="Movado",1,0)</f>
        <v>0</v>
      </c>
      <c r="T1495">
        <f>IF('Main Data'!H1495="Omega",1,0)</f>
        <v>0</v>
      </c>
      <c r="U1495">
        <f>IF('Main Data'!H1495="Panerai",1,0)</f>
        <v>0</v>
      </c>
      <c r="V1495">
        <f>IF('Main Data'!H1495="Patek",1,0)</f>
        <v>0</v>
      </c>
      <c r="W1495">
        <f>IF('Main Data'!H1495="Rolex",1,0)</f>
        <v>0</v>
      </c>
      <c r="X1495">
        <f>IF('Main Data'!H1495="Tudor",1,0)</f>
        <v>0</v>
      </c>
      <c r="Y1495">
        <f>IF('Main Data'!H1495="Ulysse Nardin",1,0)</f>
        <v>0</v>
      </c>
      <c r="Z1495">
        <f>IF('Main Data'!H1495="Universal Geneve",1,0)</f>
        <v>0</v>
      </c>
      <c r="AA1495">
        <f>IF('Main Data'!H1495="Vacheron",1,0)</f>
        <v>0</v>
      </c>
      <c r="AB1495">
        <f>IF('Main Data'!H1495="Zenith",1,0)</f>
        <v>0</v>
      </c>
      <c r="AC1495">
        <f>IF('Main Data'!J1495="Stainless Steel",1,0)</f>
        <v>1</v>
      </c>
      <c r="AD1495">
        <f>IF('Main Data'!J1495="Two-tone",1,0)</f>
        <v>0</v>
      </c>
      <c r="AE1495">
        <f>IF(OR('Main Data'!J1495="YG 18K",'Main Data'!J1495="YG &lt;18K",'Main Data'!J1495="PG 18K",'Main Data'!J1495="PG &lt;18K",'Main Data'!J1495="WG 18K",'Main Data'!J1495="Mixes of 18K",'Main Data'!J1495="Mixes &lt;18K"),1,0)</f>
        <v>0</v>
      </c>
      <c r="AF1495">
        <f>IF('Main Data'!J1495="Platinum",1,0)</f>
        <v>0</v>
      </c>
      <c r="AG1495">
        <f>IF(OR('Main Data'!J1495="PVD",'Main Data'!J1495="Gold Plate",'Main Data'!J1495="Other"),1,0)</f>
        <v>0</v>
      </c>
      <c r="AH1495">
        <f>IF('Main Data'!N1495="Stainless Steel",1,0)</f>
        <v>0</v>
      </c>
      <c r="AI1495">
        <f>IF('Main Data'!N1495="Leather",1,0)</f>
        <v>1</v>
      </c>
      <c r="AJ1495">
        <f>IF('Main Data'!N1495="Two-tone",1,0)</f>
        <v>0</v>
      </c>
      <c r="AK1495">
        <f>IF(OR('Main Data'!N1495="YG 18K",'Main Data'!N1495="PG 18K",'Main Data'!N1495="WG 18K",'Main Data'!N1495="Mixes of 18K"),1,0)</f>
        <v>0</v>
      </c>
      <c r="AL1495">
        <f>IF(OR(,'Main Data'!N1495="PVD",'Main Data'!N1495="Gold plate"),1,0)</f>
        <v>0</v>
      </c>
      <c r="AM1495">
        <f>IF(OR('Main Data'!AV1495="Yes",'Main Data'!AW1495="Yes",'Main Data'!AU1495="Yes"),1,0)</f>
        <v>0</v>
      </c>
      <c r="AN1495">
        <f>IF(OR(ISTEXT('Main Data'!AX1495), ISTEXT('Main Data'!AY1495)),1,0)</f>
        <v>0</v>
      </c>
      <c r="AO1495">
        <f>IF('Main Data'!AZ1495="Yes",1,0)</f>
        <v>0</v>
      </c>
      <c r="AP1495">
        <f>IF('Main Data'!BA1495="Yes",1,0)</f>
        <v>0</v>
      </c>
      <c r="AQ1495">
        <f>IF('Main Data'!BD1495="Yes",1,0)</f>
        <v>0</v>
      </c>
      <c r="AR1495">
        <f>IF('Main Data'!BE1495="A",1,0)</f>
        <v>0</v>
      </c>
      <c r="AS1495">
        <f>IF('Main Data'!BE1495="AA",1,0)</f>
        <v>0</v>
      </c>
      <c r="AT1495">
        <f>IF('Main Data'!BE1495="AAA",1,0)</f>
        <v>1</v>
      </c>
      <c r="AU1495">
        <f>IF('Main Data'!BE1495="AAAA",1,0)</f>
        <v>0</v>
      </c>
      <c r="AV1495">
        <f>IF('Main Data'!P1495="Yes",1,0)</f>
        <v>0</v>
      </c>
      <c r="AW1495">
        <f>IF('Main Data'!AP1495="Yes",1,0)</f>
        <v>0</v>
      </c>
      <c r="AX1495">
        <f>IF(OR('Main Data'!V1495="Yes", 'Main Data'!W1495="Yes",'Main Data'!X1495="Yes"),1,0)</f>
        <v>1</v>
      </c>
      <c r="AY1495">
        <f>IF(OR('Main Data'!Y1495="Yes",'Main Data'!Z1495="Yes"),1,0)</f>
        <v>0</v>
      </c>
      <c r="AZ1495">
        <f>IF('Main Data'!AR1495="Yes",1,0)</f>
        <v>0</v>
      </c>
      <c r="BA1495">
        <f>IF('Main Data'!AS1495="Yes",1,0)</f>
        <v>0</v>
      </c>
      <c r="BB1495">
        <f>IF('Main Data'!AG1495="Yes",1,0)</f>
        <v>0</v>
      </c>
      <c r="BC1495">
        <f>IF('Main Data'!AB1495="Yes",1,0)</f>
        <v>0</v>
      </c>
      <c r="BD1495">
        <f>IF('Main Data'!AA1495="Yes",1,0)</f>
        <v>0</v>
      </c>
      <c r="BE1495">
        <f>IF('Main Data'!AC1495="Yes",1,0)</f>
        <v>0</v>
      </c>
      <c r="BF1495">
        <f>IF('Main Data'!AF1495="Yes",1,0)</f>
        <v>0</v>
      </c>
      <c r="BG1495">
        <f>IF(OR('Main Data'!AI1495="Yes",'Main Data'!AL1495="Yes"),1,0)</f>
        <v>0</v>
      </c>
      <c r="BH1495">
        <f>IF('Main Data'!AJ1495="Yes",1,0)</f>
        <v>0</v>
      </c>
      <c r="BI1495">
        <f>IF('Main Data'!AK1495="Yes",1,0)</f>
        <v>0</v>
      </c>
      <c r="BJ1495">
        <f>IF('Main Data'!AM1495="Yes",1,0)</f>
        <v>0</v>
      </c>
      <c r="BK1495">
        <f>IF('Main Data'!AQ1495="Yes",1,0)</f>
        <v>0</v>
      </c>
      <c r="BL1495" s="21">
        <f t="shared" si="139"/>
        <v>1</v>
      </c>
      <c r="BM1495" s="21">
        <f t="shared" si="140"/>
        <v>0</v>
      </c>
      <c r="BN1495" s="21">
        <f t="shared" si="141"/>
        <v>0</v>
      </c>
      <c r="BO1495" s="21">
        <f t="shared" si="142"/>
        <v>0</v>
      </c>
      <c r="BP1495" s="21">
        <f t="shared" si="143"/>
        <v>0</v>
      </c>
    </row>
    <row r="1496" spans="1:68" x14ac:dyDescent="0.2">
      <c r="A1496">
        <v>1492</v>
      </c>
      <c r="B1496" s="33">
        <f>'Main Data'!C1496</f>
        <v>43233</v>
      </c>
      <c r="C1496">
        <f>'Main Data'!D1496</f>
        <v>62</v>
      </c>
      <c r="D1496" s="26">
        <f>'Main Data'!E1496</f>
        <v>3000</v>
      </c>
      <c r="E1496" s="26">
        <f>'Main Data'!F1496</f>
        <v>3750</v>
      </c>
      <c r="F1496" s="34">
        <f t="shared" si="138"/>
        <v>8.0063675676502459</v>
      </c>
      <c r="G1496">
        <f>IF('Main Data'!H1496="AP",1,0)</f>
        <v>0</v>
      </c>
      <c r="H1496">
        <f>IF('Main Data'!H1496="Blancpain",1,0)</f>
        <v>0</v>
      </c>
      <c r="I1496">
        <f>IF('Main Data'!H1496="Breguet",1,0)</f>
        <v>0</v>
      </c>
      <c r="J1496">
        <f>IF('Main Data'!H1496="Breitling",1,0)</f>
        <v>0</v>
      </c>
      <c r="K1496">
        <f>IF('Main Data'!H1496="Cartier",1,0)</f>
        <v>0</v>
      </c>
      <c r="L1496">
        <f>IF('Main Data'!H1496="Gallet",1,0)</f>
        <v>0</v>
      </c>
      <c r="M1496">
        <f>IF('Main Data'!H1496="Girard Perregaux",1,0)</f>
        <v>0</v>
      </c>
      <c r="N1496">
        <f>IF('Main Data'!H1496="Gubelin",1,0)</f>
        <v>0</v>
      </c>
      <c r="O1496">
        <f>IF('Main Data'!H1496="Heuer",1,0)</f>
        <v>0</v>
      </c>
      <c r="P1496">
        <f>IF('Main Data'!H1496="IWC",1,0)</f>
        <v>0</v>
      </c>
      <c r="Q1496">
        <f>IF('Main Data'!H1496="JLC",1,0)</f>
        <v>1</v>
      </c>
      <c r="R1496">
        <f>IF('Main Data'!H1496="Longines",1,0)</f>
        <v>0</v>
      </c>
      <c r="S1496">
        <f>IF('Main Data'!H1496="Movado",1,0)</f>
        <v>0</v>
      </c>
      <c r="T1496">
        <f>IF('Main Data'!H1496="Omega",1,0)</f>
        <v>0</v>
      </c>
      <c r="U1496">
        <f>IF('Main Data'!H1496="Panerai",1,0)</f>
        <v>0</v>
      </c>
      <c r="V1496">
        <f>IF('Main Data'!H1496="Patek",1,0)</f>
        <v>0</v>
      </c>
      <c r="W1496">
        <f>IF('Main Data'!H1496="Rolex",1,0)</f>
        <v>0</v>
      </c>
      <c r="X1496">
        <f>IF('Main Data'!H1496="Tudor",1,0)</f>
        <v>0</v>
      </c>
      <c r="Y1496">
        <f>IF('Main Data'!H1496="Ulysse Nardin",1,0)</f>
        <v>0</v>
      </c>
      <c r="Z1496">
        <f>IF('Main Data'!H1496="Universal Geneve",1,0)</f>
        <v>0</v>
      </c>
      <c r="AA1496">
        <f>IF('Main Data'!H1496="Vacheron",1,0)</f>
        <v>0</v>
      </c>
      <c r="AB1496">
        <f>IF('Main Data'!H1496="Zenith",1,0)</f>
        <v>0</v>
      </c>
      <c r="AC1496">
        <f>IF('Main Data'!J1496="Stainless Steel",1,0)</f>
        <v>1</v>
      </c>
      <c r="AD1496">
        <f>IF('Main Data'!J1496="Two-tone",1,0)</f>
        <v>0</v>
      </c>
      <c r="AE1496">
        <f>IF(OR('Main Data'!J1496="YG 18K",'Main Data'!J1496="YG &lt;18K",'Main Data'!J1496="PG 18K",'Main Data'!J1496="PG &lt;18K",'Main Data'!J1496="WG 18K",'Main Data'!J1496="Mixes of 18K",'Main Data'!J1496="Mixes &lt;18K"),1,0)</f>
        <v>0</v>
      </c>
      <c r="AF1496">
        <f>IF('Main Data'!J1496="Platinum",1,0)</f>
        <v>0</v>
      </c>
      <c r="AG1496">
        <f>IF(OR('Main Data'!J1496="PVD",'Main Data'!J1496="Gold Plate",'Main Data'!J1496="Other"),1,0)</f>
        <v>0</v>
      </c>
      <c r="AH1496">
        <f>IF('Main Data'!N1496="Stainless Steel",1,0)</f>
        <v>0</v>
      </c>
      <c r="AI1496">
        <f>IF('Main Data'!N1496="Leather",1,0)</f>
        <v>1</v>
      </c>
      <c r="AJ1496">
        <f>IF('Main Data'!N1496="Two-tone",1,0)</f>
        <v>0</v>
      </c>
      <c r="AK1496">
        <f>IF(OR('Main Data'!N1496="YG 18K",'Main Data'!N1496="PG 18K",'Main Data'!N1496="WG 18K",'Main Data'!N1496="Mixes of 18K"),1,0)</f>
        <v>0</v>
      </c>
      <c r="AL1496">
        <f>IF(OR(,'Main Data'!N1496="PVD",'Main Data'!N1496="Gold plate"),1,0)</f>
        <v>0</v>
      </c>
      <c r="AM1496">
        <f>IF(OR('Main Data'!AV1496="Yes",'Main Data'!AW1496="Yes",'Main Data'!AU1496="Yes"),1,0)</f>
        <v>0</v>
      </c>
      <c r="AN1496">
        <f>IF(OR(ISTEXT('Main Data'!AX1496), ISTEXT('Main Data'!AY1496)),1,0)</f>
        <v>0</v>
      </c>
      <c r="AO1496">
        <f>IF('Main Data'!AZ1496="Yes",1,0)</f>
        <v>0</v>
      </c>
      <c r="AP1496">
        <f>IF('Main Data'!BA1496="Yes",1,0)</f>
        <v>0</v>
      </c>
      <c r="AQ1496">
        <f>IF('Main Data'!BD1496="Yes",1,0)</f>
        <v>0</v>
      </c>
      <c r="AR1496">
        <f>IF('Main Data'!BE1496="A",1,0)</f>
        <v>0</v>
      </c>
      <c r="AS1496">
        <f>IF('Main Data'!BE1496="AA",1,0)</f>
        <v>0</v>
      </c>
      <c r="AT1496">
        <f>IF('Main Data'!BE1496="AAA",1,0)</f>
        <v>1</v>
      </c>
      <c r="AU1496">
        <f>IF('Main Data'!BE1496="AAAA",1,0)</f>
        <v>0</v>
      </c>
      <c r="AV1496">
        <f>IF('Main Data'!P1496="Yes",1,0)</f>
        <v>0</v>
      </c>
      <c r="AW1496">
        <f>IF('Main Data'!AP1496="Yes",1,0)</f>
        <v>0</v>
      </c>
      <c r="AX1496">
        <f>IF(OR('Main Data'!V1496="Yes", 'Main Data'!W1496="Yes",'Main Data'!X1496="Yes"),1,0)</f>
        <v>1</v>
      </c>
      <c r="AY1496">
        <f>IF(OR('Main Data'!Y1496="Yes",'Main Data'!Z1496="Yes"),1,0)</f>
        <v>0</v>
      </c>
      <c r="AZ1496">
        <f>IF('Main Data'!AR1496="Yes",1,0)</f>
        <v>0</v>
      </c>
      <c r="BA1496">
        <f>IF('Main Data'!AS1496="Yes",1,0)</f>
        <v>1</v>
      </c>
      <c r="BB1496">
        <f>IF('Main Data'!AG1496="Yes",1,0)</f>
        <v>0</v>
      </c>
      <c r="BC1496">
        <f>IF('Main Data'!AB1496="Yes",1,0)</f>
        <v>0</v>
      </c>
      <c r="BD1496">
        <f>IF('Main Data'!AA1496="Yes",1,0)</f>
        <v>0</v>
      </c>
      <c r="BE1496">
        <f>IF('Main Data'!AC1496="Yes",1,0)</f>
        <v>0</v>
      </c>
      <c r="BF1496">
        <f>IF('Main Data'!AF1496="Yes",1,0)</f>
        <v>0</v>
      </c>
      <c r="BG1496">
        <f>IF(OR('Main Data'!AI1496="Yes",'Main Data'!AL1496="Yes"),1,0)</f>
        <v>0</v>
      </c>
      <c r="BH1496">
        <f>IF('Main Data'!AJ1496="Yes",1,0)</f>
        <v>0</v>
      </c>
      <c r="BI1496">
        <f>IF('Main Data'!AK1496="Yes",1,0)</f>
        <v>0</v>
      </c>
      <c r="BJ1496">
        <f>IF('Main Data'!AM1496="Yes",1,0)</f>
        <v>0</v>
      </c>
      <c r="BK1496">
        <f>IF('Main Data'!AQ1496="Yes",1,0)</f>
        <v>0</v>
      </c>
      <c r="BL1496" s="21">
        <f t="shared" si="139"/>
        <v>1</v>
      </c>
      <c r="BM1496" s="21">
        <f t="shared" si="140"/>
        <v>0</v>
      </c>
      <c r="BN1496" s="21">
        <f t="shared" si="141"/>
        <v>0</v>
      </c>
      <c r="BO1496" s="21">
        <f t="shared" si="142"/>
        <v>0</v>
      </c>
      <c r="BP1496" s="21">
        <f t="shared" si="143"/>
        <v>0</v>
      </c>
    </row>
    <row r="1497" spans="1:68" x14ac:dyDescent="0.2">
      <c r="A1497">
        <v>1493</v>
      </c>
      <c r="B1497" s="33">
        <f>'Main Data'!C1497</f>
        <v>43233</v>
      </c>
      <c r="C1497">
        <f>'Main Data'!D1497</f>
        <v>63</v>
      </c>
      <c r="D1497" s="26">
        <f>'Main Data'!E1497</f>
        <v>22000</v>
      </c>
      <c r="E1497" s="26">
        <f>'Main Data'!F1497</f>
        <v>27500</v>
      </c>
      <c r="F1497" s="34">
        <f t="shared" si="138"/>
        <v>9.9987977323404529</v>
      </c>
      <c r="G1497">
        <f>IF('Main Data'!H1497="AP",1,0)</f>
        <v>0</v>
      </c>
      <c r="H1497">
        <f>IF('Main Data'!H1497="Blancpain",1,0)</f>
        <v>0</v>
      </c>
      <c r="I1497">
        <f>IF('Main Data'!H1497="Breguet",1,0)</f>
        <v>0</v>
      </c>
      <c r="J1497">
        <f>IF('Main Data'!H1497="Breitling",1,0)</f>
        <v>0</v>
      </c>
      <c r="K1497">
        <f>IF('Main Data'!H1497="Cartier",1,0)</f>
        <v>0</v>
      </c>
      <c r="L1497">
        <f>IF('Main Data'!H1497="Gallet",1,0)</f>
        <v>0</v>
      </c>
      <c r="M1497">
        <f>IF('Main Data'!H1497="Girard Perregaux",1,0)</f>
        <v>0</v>
      </c>
      <c r="N1497">
        <f>IF('Main Data'!H1497="Gubelin",1,0)</f>
        <v>0</v>
      </c>
      <c r="O1497">
        <f>IF('Main Data'!H1497="Heuer",1,0)</f>
        <v>0</v>
      </c>
      <c r="P1497">
        <f>IF('Main Data'!H1497="IWC",1,0)</f>
        <v>0</v>
      </c>
      <c r="Q1497">
        <f>IF('Main Data'!H1497="JLC",1,0)</f>
        <v>1</v>
      </c>
      <c r="R1497">
        <f>IF('Main Data'!H1497="Longines",1,0)</f>
        <v>0</v>
      </c>
      <c r="S1497">
        <f>IF('Main Data'!H1497="Movado",1,0)</f>
        <v>0</v>
      </c>
      <c r="T1497">
        <f>IF('Main Data'!H1497="Omega",1,0)</f>
        <v>0</v>
      </c>
      <c r="U1497">
        <f>IF('Main Data'!H1497="Panerai",1,0)</f>
        <v>0</v>
      </c>
      <c r="V1497">
        <f>IF('Main Data'!H1497="Patek",1,0)</f>
        <v>0</v>
      </c>
      <c r="W1497">
        <f>IF('Main Data'!H1497="Rolex",1,0)</f>
        <v>0</v>
      </c>
      <c r="X1497">
        <f>IF('Main Data'!H1497="Tudor",1,0)</f>
        <v>0</v>
      </c>
      <c r="Y1497">
        <f>IF('Main Data'!H1497="Ulysse Nardin",1,0)</f>
        <v>0</v>
      </c>
      <c r="Z1497">
        <f>IF('Main Data'!H1497="Universal Geneve",1,0)</f>
        <v>0</v>
      </c>
      <c r="AA1497">
        <f>IF('Main Data'!H1497="Vacheron",1,0)</f>
        <v>0</v>
      </c>
      <c r="AB1497">
        <f>IF('Main Data'!H1497="Zenith",1,0)</f>
        <v>0</v>
      </c>
      <c r="AC1497">
        <f>IF('Main Data'!J1497="Stainless Steel",1,0)</f>
        <v>1</v>
      </c>
      <c r="AD1497">
        <f>IF('Main Data'!J1497="Two-tone",1,0)</f>
        <v>0</v>
      </c>
      <c r="AE1497">
        <f>IF(OR('Main Data'!J1497="YG 18K",'Main Data'!J1497="YG &lt;18K",'Main Data'!J1497="PG 18K",'Main Data'!J1497="PG &lt;18K",'Main Data'!J1497="WG 18K",'Main Data'!J1497="Mixes of 18K",'Main Data'!J1497="Mixes &lt;18K"),1,0)</f>
        <v>0</v>
      </c>
      <c r="AF1497">
        <f>IF('Main Data'!J1497="Platinum",1,0)</f>
        <v>0</v>
      </c>
      <c r="AG1497">
        <f>IF(OR('Main Data'!J1497="PVD",'Main Data'!J1497="Gold Plate",'Main Data'!J1497="Other"),1,0)</f>
        <v>0</v>
      </c>
      <c r="AH1497">
        <f>IF('Main Data'!N1497="Stainless Steel",1,0)</f>
        <v>0</v>
      </c>
      <c r="AI1497">
        <f>IF('Main Data'!N1497="Leather",1,0)</f>
        <v>1</v>
      </c>
      <c r="AJ1497">
        <f>IF('Main Data'!N1497="Two-tone",1,0)</f>
        <v>0</v>
      </c>
      <c r="AK1497">
        <f>IF(OR('Main Data'!N1497="YG 18K",'Main Data'!N1497="PG 18K",'Main Data'!N1497="WG 18K",'Main Data'!N1497="Mixes of 18K"),1,0)</f>
        <v>0</v>
      </c>
      <c r="AL1497">
        <f>IF(OR(,'Main Data'!N1497="PVD",'Main Data'!N1497="Gold plate"),1,0)</f>
        <v>0</v>
      </c>
      <c r="AM1497">
        <f>IF(OR('Main Data'!AV1497="Yes",'Main Data'!AW1497="Yes",'Main Data'!AU1497="Yes"),1,0)</f>
        <v>0</v>
      </c>
      <c r="AN1497">
        <f>IF(OR(ISTEXT('Main Data'!AX1497), ISTEXT('Main Data'!AY1497)),1,0)</f>
        <v>0</v>
      </c>
      <c r="AO1497">
        <f>IF('Main Data'!AZ1497="Yes",1,0)</f>
        <v>1</v>
      </c>
      <c r="AP1497">
        <f>IF('Main Data'!BA1497="Yes",1,0)</f>
        <v>0</v>
      </c>
      <c r="AQ1497">
        <f>IF('Main Data'!BD1497="Yes",1,0)</f>
        <v>0</v>
      </c>
      <c r="AR1497">
        <f>IF('Main Data'!BE1497="A",1,0)</f>
        <v>0</v>
      </c>
      <c r="AS1497">
        <f>IF('Main Data'!BE1497="AA",1,0)</f>
        <v>0</v>
      </c>
      <c r="AT1497">
        <f>IF('Main Data'!BE1497="AAA",1,0)</f>
        <v>1</v>
      </c>
      <c r="AU1497">
        <f>IF('Main Data'!BE1497="AAAA",1,0)</f>
        <v>0</v>
      </c>
      <c r="AV1497">
        <f>IF('Main Data'!P1497="Yes",1,0)</f>
        <v>0</v>
      </c>
      <c r="AW1497">
        <f>IF('Main Data'!AP1497="Yes",1,0)</f>
        <v>0</v>
      </c>
      <c r="AX1497">
        <f>IF(OR('Main Data'!V1497="Yes", 'Main Data'!W1497="Yes",'Main Data'!X1497="Yes"),1,0)</f>
        <v>1</v>
      </c>
      <c r="AY1497">
        <f>IF(OR('Main Data'!Y1497="Yes",'Main Data'!Z1497="Yes"),1,0)</f>
        <v>0</v>
      </c>
      <c r="AZ1497">
        <f>IF('Main Data'!AR1497="Yes",1,0)</f>
        <v>0</v>
      </c>
      <c r="BA1497">
        <f>IF('Main Data'!AS1497="Yes",1,0)</f>
        <v>1</v>
      </c>
      <c r="BB1497">
        <f>IF('Main Data'!AG1497="Yes",1,0)</f>
        <v>0</v>
      </c>
      <c r="BC1497">
        <f>IF('Main Data'!AB1497="Yes",1,0)</f>
        <v>0</v>
      </c>
      <c r="BD1497">
        <f>IF('Main Data'!AA1497="Yes",1,0)</f>
        <v>1</v>
      </c>
      <c r="BE1497">
        <f>IF('Main Data'!AC1497="Yes",1,0)</f>
        <v>0</v>
      </c>
      <c r="BF1497">
        <f>IF('Main Data'!AF1497="Yes",1,0)</f>
        <v>0</v>
      </c>
      <c r="BG1497">
        <f>IF(OR('Main Data'!AI1497="Yes",'Main Data'!AL1497="Yes"),1,0)</f>
        <v>0</v>
      </c>
      <c r="BH1497">
        <f>IF('Main Data'!AJ1497="Yes",1,0)</f>
        <v>0</v>
      </c>
      <c r="BI1497">
        <f>IF('Main Data'!AK1497="Yes",1,0)</f>
        <v>0</v>
      </c>
      <c r="BJ1497">
        <f>IF('Main Data'!AM1497="Yes",1,0)</f>
        <v>0</v>
      </c>
      <c r="BK1497">
        <f>IF('Main Data'!AQ1497="Yes",1,0)</f>
        <v>0</v>
      </c>
      <c r="BL1497" s="21">
        <f t="shared" si="139"/>
        <v>1</v>
      </c>
      <c r="BM1497" s="21">
        <f t="shared" si="140"/>
        <v>0</v>
      </c>
      <c r="BN1497" s="21">
        <f t="shared" si="141"/>
        <v>0</v>
      </c>
      <c r="BO1497" s="21">
        <f t="shared" si="142"/>
        <v>0</v>
      </c>
      <c r="BP1497" s="21">
        <f t="shared" si="143"/>
        <v>0</v>
      </c>
    </row>
    <row r="1498" spans="1:68" x14ac:dyDescent="0.2">
      <c r="A1498">
        <v>1494</v>
      </c>
      <c r="B1498" s="33">
        <f>'Main Data'!C1498</f>
        <v>43233</v>
      </c>
      <c r="C1498">
        <f>'Main Data'!D1498</f>
        <v>64</v>
      </c>
      <c r="D1498" s="26">
        <f>'Main Data'!E1498</f>
        <v>2400</v>
      </c>
      <c r="E1498" s="26">
        <f>'Main Data'!F1498</f>
        <v>3000</v>
      </c>
      <c r="F1498" s="34">
        <f t="shared" si="138"/>
        <v>7.7832240163360371</v>
      </c>
      <c r="G1498">
        <f>IF('Main Data'!H1498="AP",1,0)</f>
        <v>0</v>
      </c>
      <c r="H1498">
        <f>IF('Main Data'!H1498="Blancpain",1,0)</f>
        <v>0</v>
      </c>
      <c r="I1498">
        <f>IF('Main Data'!H1498="Breguet",1,0)</f>
        <v>0</v>
      </c>
      <c r="J1498">
        <f>IF('Main Data'!H1498="Breitling",1,0)</f>
        <v>0</v>
      </c>
      <c r="K1498">
        <f>IF('Main Data'!H1498="Cartier",1,0)</f>
        <v>0</v>
      </c>
      <c r="L1498">
        <f>IF('Main Data'!H1498="Gallet",1,0)</f>
        <v>0</v>
      </c>
      <c r="M1498">
        <f>IF('Main Data'!H1498="Girard Perregaux",1,0)</f>
        <v>0</v>
      </c>
      <c r="N1498">
        <f>IF('Main Data'!H1498="Gubelin",1,0)</f>
        <v>0</v>
      </c>
      <c r="O1498">
        <f>IF('Main Data'!H1498="Heuer",1,0)</f>
        <v>0</v>
      </c>
      <c r="P1498">
        <f>IF('Main Data'!H1498="IWC",1,0)</f>
        <v>0</v>
      </c>
      <c r="Q1498">
        <f>IF('Main Data'!H1498="JLC",1,0)</f>
        <v>1</v>
      </c>
      <c r="R1498">
        <f>IF('Main Data'!H1498="Longines",1,0)</f>
        <v>0</v>
      </c>
      <c r="S1498">
        <f>IF('Main Data'!H1498="Movado",1,0)</f>
        <v>0</v>
      </c>
      <c r="T1498">
        <f>IF('Main Data'!H1498="Omega",1,0)</f>
        <v>0</v>
      </c>
      <c r="U1498">
        <f>IF('Main Data'!H1498="Panerai",1,0)</f>
        <v>0</v>
      </c>
      <c r="V1498">
        <f>IF('Main Data'!H1498="Patek",1,0)</f>
        <v>0</v>
      </c>
      <c r="W1498">
        <f>IF('Main Data'!H1498="Rolex",1,0)</f>
        <v>0</v>
      </c>
      <c r="X1498">
        <f>IF('Main Data'!H1498="Tudor",1,0)</f>
        <v>0</v>
      </c>
      <c r="Y1498">
        <f>IF('Main Data'!H1498="Ulysse Nardin",1,0)</f>
        <v>0</v>
      </c>
      <c r="Z1498">
        <f>IF('Main Data'!H1498="Universal Geneve",1,0)</f>
        <v>0</v>
      </c>
      <c r="AA1498">
        <f>IF('Main Data'!H1498="Vacheron",1,0)</f>
        <v>0</v>
      </c>
      <c r="AB1498">
        <f>IF('Main Data'!H1498="Zenith",1,0)</f>
        <v>0</v>
      </c>
      <c r="AC1498">
        <f>IF('Main Data'!J1498="Stainless Steel",1,0)</f>
        <v>1</v>
      </c>
      <c r="AD1498">
        <f>IF('Main Data'!J1498="Two-tone",1,0)</f>
        <v>0</v>
      </c>
      <c r="AE1498">
        <f>IF(OR('Main Data'!J1498="YG 18K",'Main Data'!J1498="YG &lt;18K",'Main Data'!J1498="PG 18K",'Main Data'!J1498="PG &lt;18K",'Main Data'!J1498="WG 18K",'Main Data'!J1498="Mixes of 18K",'Main Data'!J1498="Mixes &lt;18K"),1,0)</f>
        <v>0</v>
      </c>
      <c r="AF1498">
        <f>IF('Main Data'!J1498="Platinum",1,0)</f>
        <v>0</v>
      </c>
      <c r="AG1498">
        <f>IF(OR('Main Data'!J1498="PVD",'Main Data'!J1498="Gold Plate",'Main Data'!J1498="Other"),1,0)</f>
        <v>0</v>
      </c>
      <c r="AH1498">
        <f>IF('Main Data'!N1498="Stainless Steel",1,0)</f>
        <v>0</v>
      </c>
      <c r="AI1498">
        <f>IF('Main Data'!N1498="Leather",1,0)</f>
        <v>1</v>
      </c>
      <c r="AJ1498">
        <f>IF('Main Data'!N1498="Two-tone",1,0)</f>
        <v>0</v>
      </c>
      <c r="AK1498">
        <f>IF(OR('Main Data'!N1498="YG 18K",'Main Data'!N1498="PG 18K",'Main Data'!N1498="WG 18K",'Main Data'!N1498="Mixes of 18K"),1,0)</f>
        <v>0</v>
      </c>
      <c r="AL1498">
        <f>IF(OR(,'Main Data'!N1498="PVD",'Main Data'!N1498="Gold plate"),1,0)</f>
        <v>0</v>
      </c>
      <c r="AM1498">
        <f>IF(OR('Main Data'!AV1498="Yes",'Main Data'!AW1498="Yes",'Main Data'!AU1498="Yes"),1,0)</f>
        <v>0</v>
      </c>
      <c r="AN1498">
        <f>IF(OR(ISTEXT('Main Data'!AX1498), ISTEXT('Main Data'!AY1498)),1,0)</f>
        <v>0</v>
      </c>
      <c r="AO1498">
        <f>IF('Main Data'!AZ1498="Yes",1,0)</f>
        <v>0</v>
      </c>
      <c r="AP1498">
        <f>IF('Main Data'!BA1498="Yes",1,0)</f>
        <v>0</v>
      </c>
      <c r="AQ1498">
        <f>IF('Main Data'!BD1498="Yes",1,0)</f>
        <v>0</v>
      </c>
      <c r="AR1498">
        <f>IF('Main Data'!BE1498="A",1,0)</f>
        <v>0</v>
      </c>
      <c r="AS1498">
        <f>IF('Main Data'!BE1498="AA",1,0)</f>
        <v>1</v>
      </c>
      <c r="AT1498">
        <f>IF('Main Data'!BE1498="AAA",1,0)</f>
        <v>0</v>
      </c>
      <c r="AU1498">
        <f>IF('Main Data'!BE1498="AAAA",1,0)</f>
        <v>0</v>
      </c>
      <c r="AV1498">
        <f>IF('Main Data'!P1498="Yes",1,0)</f>
        <v>1</v>
      </c>
      <c r="AW1498">
        <f>IF('Main Data'!AP1498="Yes",1,0)</f>
        <v>0</v>
      </c>
      <c r="AX1498">
        <f>IF(OR('Main Data'!V1498="Yes", 'Main Data'!W1498="Yes",'Main Data'!X1498="Yes"),1,0)</f>
        <v>0</v>
      </c>
      <c r="AY1498">
        <f>IF(OR('Main Data'!Y1498="Yes",'Main Data'!Z1498="Yes"),1,0)</f>
        <v>0</v>
      </c>
      <c r="AZ1498">
        <f>IF('Main Data'!AR1498="Yes",1,0)</f>
        <v>0</v>
      </c>
      <c r="BA1498">
        <f>IF('Main Data'!AS1498="Yes",1,0)</f>
        <v>0</v>
      </c>
      <c r="BB1498">
        <f>IF('Main Data'!AG1498="Yes",1,0)</f>
        <v>0</v>
      </c>
      <c r="BC1498">
        <f>IF('Main Data'!AB1498="Yes",1,0)</f>
        <v>0</v>
      </c>
      <c r="BD1498">
        <f>IF('Main Data'!AA1498="Yes",1,0)</f>
        <v>0</v>
      </c>
      <c r="BE1498">
        <f>IF('Main Data'!AC1498="Yes",1,0)</f>
        <v>0</v>
      </c>
      <c r="BF1498">
        <f>IF('Main Data'!AF1498="Yes",1,0)</f>
        <v>0</v>
      </c>
      <c r="BG1498">
        <f>IF(OR('Main Data'!AI1498="Yes",'Main Data'!AL1498="Yes"),1,0)</f>
        <v>0</v>
      </c>
      <c r="BH1498">
        <f>IF('Main Data'!AJ1498="Yes",1,0)</f>
        <v>0</v>
      </c>
      <c r="BI1498">
        <f>IF('Main Data'!AK1498="Yes",1,0)</f>
        <v>0</v>
      </c>
      <c r="BJ1498">
        <f>IF('Main Data'!AM1498="Yes",1,0)</f>
        <v>0</v>
      </c>
      <c r="BK1498">
        <f>IF('Main Data'!AQ1498="Yes",1,0)</f>
        <v>0</v>
      </c>
      <c r="BL1498" s="21">
        <f t="shared" si="139"/>
        <v>1</v>
      </c>
      <c r="BM1498" s="21">
        <f t="shared" si="140"/>
        <v>0</v>
      </c>
      <c r="BN1498" s="21">
        <f t="shared" si="141"/>
        <v>0</v>
      </c>
      <c r="BO1498" s="21">
        <f t="shared" si="142"/>
        <v>0</v>
      </c>
      <c r="BP1498" s="21">
        <f t="shared" si="143"/>
        <v>0</v>
      </c>
    </row>
    <row r="1499" spans="1:68" x14ac:dyDescent="0.2">
      <c r="A1499">
        <v>1495</v>
      </c>
      <c r="B1499" s="33">
        <f>'Main Data'!C1499</f>
        <v>43233</v>
      </c>
      <c r="C1499">
        <f>'Main Data'!D1499</f>
        <v>111</v>
      </c>
      <c r="D1499" s="26">
        <f>'Main Data'!E1499</f>
        <v>1300</v>
      </c>
      <c r="E1499" s="26">
        <f>'Main Data'!F1499</f>
        <v>1625</v>
      </c>
      <c r="F1499" s="34">
        <f t="shared" si="138"/>
        <v>7.1701195434496281</v>
      </c>
      <c r="G1499">
        <f>IF('Main Data'!H1499="AP",1,0)</f>
        <v>0</v>
      </c>
      <c r="H1499">
        <f>IF('Main Data'!H1499="Blancpain",1,0)</f>
        <v>0</v>
      </c>
      <c r="I1499">
        <f>IF('Main Data'!H1499="Breguet",1,0)</f>
        <v>0</v>
      </c>
      <c r="J1499">
        <f>IF('Main Data'!H1499="Breitling",1,0)</f>
        <v>0</v>
      </c>
      <c r="K1499">
        <f>IF('Main Data'!H1499="Cartier",1,0)</f>
        <v>0</v>
      </c>
      <c r="L1499">
        <f>IF('Main Data'!H1499="Gallet",1,0)</f>
        <v>0</v>
      </c>
      <c r="M1499">
        <f>IF('Main Data'!H1499="Girard Perregaux",1,0)</f>
        <v>0</v>
      </c>
      <c r="N1499">
        <f>IF('Main Data'!H1499="Gubelin",1,0)</f>
        <v>0</v>
      </c>
      <c r="O1499">
        <f>IF('Main Data'!H1499="Heuer",1,0)</f>
        <v>0</v>
      </c>
      <c r="P1499">
        <f>IF('Main Data'!H1499="IWC",1,0)</f>
        <v>0</v>
      </c>
      <c r="Q1499">
        <f>IF('Main Data'!H1499="JLC",1,0)</f>
        <v>0</v>
      </c>
      <c r="R1499">
        <f>IF('Main Data'!H1499="Longines",1,0)</f>
        <v>0</v>
      </c>
      <c r="S1499">
        <f>IF('Main Data'!H1499="Movado",1,0)</f>
        <v>1</v>
      </c>
      <c r="T1499">
        <f>IF('Main Data'!H1499="Omega",1,0)</f>
        <v>0</v>
      </c>
      <c r="U1499">
        <f>IF('Main Data'!H1499="Panerai",1,0)</f>
        <v>0</v>
      </c>
      <c r="V1499">
        <f>IF('Main Data'!H1499="Patek",1,0)</f>
        <v>0</v>
      </c>
      <c r="W1499">
        <f>IF('Main Data'!H1499="Rolex",1,0)</f>
        <v>0</v>
      </c>
      <c r="X1499">
        <f>IF('Main Data'!H1499="Tudor",1,0)</f>
        <v>0</v>
      </c>
      <c r="Y1499">
        <f>IF('Main Data'!H1499="Ulysse Nardin",1,0)</f>
        <v>0</v>
      </c>
      <c r="Z1499">
        <f>IF('Main Data'!H1499="Universal Geneve",1,0)</f>
        <v>0</v>
      </c>
      <c r="AA1499">
        <f>IF('Main Data'!H1499="Vacheron",1,0)</f>
        <v>0</v>
      </c>
      <c r="AB1499">
        <f>IF('Main Data'!H1499="Zenith",1,0)</f>
        <v>0</v>
      </c>
      <c r="AC1499">
        <f>IF('Main Data'!J1499="Stainless Steel",1,0)</f>
        <v>0</v>
      </c>
      <c r="AD1499">
        <f>IF('Main Data'!J1499="Two-tone",1,0)</f>
        <v>0</v>
      </c>
      <c r="AE1499">
        <f>IF(OR('Main Data'!J1499="YG 18K",'Main Data'!J1499="YG &lt;18K",'Main Data'!J1499="PG 18K",'Main Data'!J1499="PG &lt;18K",'Main Data'!J1499="WG 18K",'Main Data'!J1499="Mixes of 18K",'Main Data'!J1499="Mixes &lt;18K"),1,0)</f>
        <v>0</v>
      </c>
      <c r="AF1499">
        <f>IF('Main Data'!J1499="Platinum",1,0)</f>
        <v>0</v>
      </c>
      <c r="AG1499">
        <f>IF(OR('Main Data'!J1499="PVD",'Main Data'!J1499="Gold Plate",'Main Data'!J1499="Other"),1,0)</f>
        <v>1</v>
      </c>
      <c r="AH1499">
        <f>IF('Main Data'!N1499="Stainless Steel",1,0)</f>
        <v>0</v>
      </c>
      <c r="AI1499">
        <f>IF('Main Data'!N1499="Leather",1,0)</f>
        <v>1</v>
      </c>
      <c r="AJ1499">
        <f>IF('Main Data'!N1499="Two-tone",1,0)</f>
        <v>0</v>
      </c>
      <c r="AK1499">
        <f>IF(OR('Main Data'!N1499="YG 18K",'Main Data'!N1499="PG 18K",'Main Data'!N1499="WG 18K",'Main Data'!N1499="Mixes of 18K"),1,0)</f>
        <v>0</v>
      </c>
      <c r="AL1499">
        <f>IF(OR(,'Main Data'!N1499="PVD",'Main Data'!N1499="Gold plate"),1,0)</f>
        <v>0</v>
      </c>
      <c r="AM1499">
        <f>IF(OR('Main Data'!AV1499="Yes",'Main Data'!AW1499="Yes",'Main Data'!AU1499="Yes"),1,0)</f>
        <v>0</v>
      </c>
      <c r="AN1499">
        <f>IF(OR(ISTEXT('Main Data'!AX1499), ISTEXT('Main Data'!AY1499)),1,0)</f>
        <v>0</v>
      </c>
      <c r="AO1499">
        <f>IF('Main Data'!AZ1499="Yes",1,0)</f>
        <v>0</v>
      </c>
      <c r="AP1499">
        <f>IF('Main Data'!BA1499="Yes",1,0)</f>
        <v>0</v>
      </c>
      <c r="AQ1499">
        <f>IF('Main Data'!BD1499="Yes",1,0)</f>
        <v>0</v>
      </c>
      <c r="AR1499">
        <f>IF('Main Data'!BE1499="A",1,0)</f>
        <v>0</v>
      </c>
      <c r="AS1499">
        <f>IF('Main Data'!BE1499="AA",1,0)</f>
        <v>1</v>
      </c>
      <c r="AT1499">
        <f>IF('Main Data'!BE1499="AAA",1,0)</f>
        <v>0</v>
      </c>
      <c r="AU1499">
        <f>IF('Main Data'!BE1499="AAAA",1,0)</f>
        <v>0</v>
      </c>
      <c r="AV1499">
        <f>IF('Main Data'!P1499="Yes",1,0)</f>
        <v>0</v>
      </c>
      <c r="AW1499">
        <f>IF('Main Data'!AP1499="Yes",1,0)</f>
        <v>0</v>
      </c>
      <c r="AX1499">
        <f>IF(OR('Main Data'!V1499="Yes", 'Main Data'!W1499="Yes",'Main Data'!X1499="Yes"),1,0)</f>
        <v>1</v>
      </c>
      <c r="AY1499">
        <f>IF(OR('Main Data'!Y1499="Yes",'Main Data'!Z1499="Yes"),1,0)</f>
        <v>0</v>
      </c>
      <c r="AZ1499">
        <f>IF('Main Data'!AR1499="Yes",1,0)</f>
        <v>0</v>
      </c>
      <c r="BA1499">
        <f>IF('Main Data'!AS1499="Yes",1,0)</f>
        <v>0</v>
      </c>
      <c r="BB1499">
        <f>IF('Main Data'!AG1499="Yes",1,0)</f>
        <v>0</v>
      </c>
      <c r="BC1499">
        <f>IF('Main Data'!AB1499="Yes",1,0)</f>
        <v>0</v>
      </c>
      <c r="BD1499">
        <f>IF('Main Data'!AA1499="Yes",1,0)</f>
        <v>0</v>
      </c>
      <c r="BE1499">
        <f>IF('Main Data'!AC1499="Yes",1,0)</f>
        <v>0</v>
      </c>
      <c r="BF1499">
        <f>IF('Main Data'!AF1499="Yes",1,0)</f>
        <v>0</v>
      </c>
      <c r="BG1499">
        <f>IF(OR('Main Data'!AI1499="Yes",'Main Data'!AL1499="Yes"),1,0)</f>
        <v>0</v>
      </c>
      <c r="BH1499">
        <f>IF('Main Data'!AJ1499="Yes",1,0)</f>
        <v>0</v>
      </c>
      <c r="BI1499">
        <f>IF('Main Data'!AK1499="Yes",1,0)</f>
        <v>0</v>
      </c>
      <c r="BJ1499">
        <f>IF('Main Data'!AM1499="Yes",1,0)</f>
        <v>0</v>
      </c>
      <c r="BK1499">
        <f>IF('Main Data'!AQ1499="Yes",1,0)</f>
        <v>0</v>
      </c>
      <c r="BL1499" s="21">
        <f t="shared" si="139"/>
        <v>1</v>
      </c>
      <c r="BM1499" s="21">
        <f t="shared" si="140"/>
        <v>0</v>
      </c>
      <c r="BN1499" s="21">
        <f t="shared" si="141"/>
        <v>0</v>
      </c>
      <c r="BO1499" s="21">
        <f t="shared" si="142"/>
        <v>0</v>
      </c>
      <c r="BP1499" s="21">
        <f t="shared" si="143"/>
        <v>0</v>
      </c>
    </row>
    <row r="1500" spans="1:68" x14ac:dyDescent="0.2">
      <c r="A1500">
        <v>1496</v>
      </c>
      <c r="B1500" s="33">
        <f>'Main Data'!C1500</f>
        <v>43233</v>
      </c>
      <c r="C1500">
        <f>'Main Data'!D1500</f>
        <v>112</v>
      </c>
      <c r="D1500" s="26">
        <f>'Main Data'!E1500</f>
        <v>2500</v>
      </c>
      <c r="E1500" s="26">
        <f>'Main Data'!F1500</f>
        <v>3125</v>
      </c>
      <c r="F1500" s="34">
        <f t="shared" si="138"/>
        <v>7.8240460108562919</v>
      </c>
      <c r="G1500">
        <f>IF('Main Data'!H1500="AP",1,0)</f>
        <v>0</v>
      </c>
      <c r="H1500">
        <f>IF('Main Data'!H1500="Blancpain",1,0)</f>
        <v>0</v>
      </c>
      <c r="I1500">
        <f>IF('Main Data'!H1500="Breguet",1,0)</f>
        <v>0</v>
      </c>
      <c r="J1500">
        <f>IF('Main Data'!H1500="Breitling",1,0)</f>
        <v>0</v>
      </c>
      <c r="K1500">
        <f>IF('Main Data'!H1500="Cartier",1,0)</f>
        <v>0</v>
      </c>
      <c r="L1500">
        <f>IF('Main Data'!H1500="Gallet",1,0)</f>
        <v>0</v>
      </c>
      <c r="M1500">
        <f>IF('Main Data'!H1500="Girard Perregaux",1,0)</f>
        <v>0</v>
      </c>
      <c r="N1500">
        <f>IF('Main Data'!H1500="Gubelin",1,0)</f>
        <v>0</v>
      </c>
      <c r="O1500">
        <f>IF('Main Data'!H1500="Heuer",1,0)</f>
        <v>0</v>
      </c>
      <c r="P1500">
        <f>IF('Main Data'!H1500="IWC",1,0)</f>
        <v>0</v>
      </c>
      <c r="Q1500">
        <f>IF('Main Data'!H1500="JLC",1,0)</f>
        <v>0</v>
      </c>
      <c r="R1500">
        <f>IF('Main Data'!H1500="Longines",1,0)</f>
        <v>0</v>
      </c>
      <c r="S1500">
        <f>IF('Main Data'!H1500="Movado",1,0)</f>
        <v>0</v>
      </c>
      <c r="T1500">
        <f>IF('Main Data'!H1500="Omega",1,0)</f>
        <v>0</v>
      </c>
      <c r="U1500">
        <f>IF('Main Data'!H1500="Panerai",1,0)</f>
        <v>0</v>
      </c>
      <c r="V1500">
        <f>IF('Main Data'!H1500="Patek",1,0)</f>
        <v>0</v>
      </c>
      <c r="W1500">
        <f>IF('Main Data'!H1500="Rolex",1,0)</f>
        <v>0</v>
      </c>
      <c r="X1500">
        <f>IF('Main Data'!H1500="Tudor",1,0)</f>
        <v>0</v>
      </c>
      <c r="Y1500">
        <f>IF('Main Data'!H1500="Ulysse Nardin",1,0)</f>
        <v>0</v>
      </c>
      <c r="Z1500">
        <f>IF('Main Data'!H1500="Universal Geneve",1,0)</f>
        <v>1</v>
      </c>
      <c r="AA1500">
        <f>IF('Main Data'!H1500="Vacheron",1,0)</f>
        <v>0</v>
      </c>
      <c r="AB1500">
        <f>IF('Main Data'!H1500="Zenith",1,0)</f>
        <v>0</v>
      </c>
      <c r="AC1500">
        <f>IF('Main Data'!J1500="Stainless Steel",1,0)</f>
        <v>1</v>
      </c>
      <c r="AD1500">
        <f>IF('Main Data'!J1500="Two-tone",1,0)</f>
        <v>0</v>
      </c>
      <c r="AE1500">
        <f>IF(OR('Main Data'!J1500="YG 18K",'Main Data'!J1500="YG &lt;18K",'Main Data'!J1500="PG 18K",'Main Data'!J1500="PG &lt;18K",'Main Data'!J1500="WG 18K",'Main Data'!J1500="Mixes of 18K",'Main Data'!J1500="Mixes &lt;18K"),1,0)</f>
        <v>0</v>
      </c>
      <c r="AF1500">
        <f>IF('Main Data'!J1500="Platinum",1,0)</f>
        <v>0</v>
      </c>
      <c r="AG1500">
        <f>IF(OR('Main Data'!J1500="PVD",'Main Data'!J1500="Gold Plate",'Main Data'!J1500="Other"),1,0)</f>
        <v>0</v>
      </c>
      <c r="AH1500">
        <f>IF('Main Data'!N1500="Stainless Steel",1,0)</f>
        <v>0</v>
      </c>
      <c r="AI1500">
        <f>IF('Main Data'!N1500="Leather",1,0)</f>
        <v>1</v>
      </c>
      <c r="AJ1500">
        <f>IF('Main Data'!N1500="Two-tone",1,0)</f>
        <v>0</v>
      </c>
      <c r="AK1500">
        <f>IF(OR('Main Data'!N1500="YG 18K",'Main Data'!N1500="PG 18K",'Main Data'!N1500="WG 18K",'Main Data'!N1500="Mixes of 18K"),1,0)</f>
        <v>0</v>
      </c>
      <c r="AL1500">
        <f>IF(OR(,'Main Data'!N1500="PVD",'Main Data'!N1500="Gold plate"),1,0)</f>
        <v>0</v>
      </c>
      <c r="AM1500">
        <f>IF(OR('Main Data'!AV1500="Yes",'Main Data'!AW1500="Yes",'Main Data'!AU1500="Yes"),1,0)</f>
        <v>0</v>
      </c>
      <c r="AN1500">
        <f>IF(OR(ISTEXT('Main Data'!AX1500), ISTEXT('Main Data'!AY1500)),1,0)</f>
        <v>0</v>
      </c>
      <c r="AO1500">
        <f>IF('Main Data'!AZ1500="Yes",1,0)</f>
        <v>0</v>
      </c>
      <c r="AP1500">
        <f>IF('Main Data'!BA1500="Yes",1,0)</f>
        <v>0</v>
      </c>
      <c r="AQ1500">
        <f>IF('Main Data'!BD1500="Yes",1,0)</f>
        <v>0</v>
      </c>
      <c r="AR1500">
        <f>IF('Main Data'!BE1500="A",1,0)</f>
        <v>0</v>
      </c>
      <c r="AS1500">
        <f>IF('Main Data'!BE1500="AA",1,0)</f>
        <v>1</v>
      </c>
      <c r="AT1500">
        <f>IF('Main Data'!BE1500="AAA",1,0)</f>
        <v>0</v>
      </c>
      <c r="AU1500">
        <f>IF('Main Data'!BE1500="AAAA",1,0)</f>
        <v>0</v>
      </c>
      <c r="AV1500">
        <f>IF('Main Data'!P1500="Yes",1,0)</f>
        <v>1</v>
      </c>
      <c r="AW1500">
        <f>IF('Main Data'!AP1500="Yes",1,0)</f>
        <v>0</v>
      </c>
      <c r="AX1500">
        <f>IF(OR('Main Data'!V1500="Yes", 'Main Data'!W1500="Yes",'Main Data'!X1500="Yes"),1,0)</f>
        <v>0</v>
      </c>
      <c r="AY1500">
        <f>IF(OR('Main Data'!Y1500="Yes",'Main Data'!Z1500="Yes"),1,0)</f>
        <v>0</v>
      </c>
      <c r="AZ1500">
        <f>IF('Main Data'!AR1500="Yes",1,0)</f>
        <v>1</v>
      </c>
      <c r="BA1500">
        <f>IF('Main Data'!AS1500="Yes",1,0)</f>
        <v>0</v>
      </c>
      <c r="BB1500">
        <f>IF('Main Data'!AG1500="Yes",1,0)</f>
        <v>0</v>
      </c>
      <c r="BC1500">
        <f>IF('Main Data'!AB1500="Yes",1,0)</f>
        <v>0</v>
      </c>
      <c r="BD1500">
        <f>IF('Main Data'!AA1500="Yes",1,0)</f>
        <v>0</v>
      </c>
      <c r="BE1500">
        <f>IF('Main Data'!AC1500="Yes",1,0)</f>
        <v>0</v>
      </c>
      <c r="BF1500">
        <f>IF('Main Data'!AF1500="Yes",1,0)</f>
        <v>0</v>
      </c>
      <c r="BG1500">
        <f>IF(OR('Main Data'!AI1500="Yes",'Main Data'!AL1500="Yes"),1,0)</f>
        <v>0</v>
      </c>
      <c r="BH1500">
        <f>IF('Main Data'!AJ1500="Yes",1,0)</f>
        <v>0</v>
      </c>
      <c r="BI1500">
        <f>IF('Main Data'!AK1500="Yes",1,0)</f>
        <v>0</v>
      </c>
      <c r="BJ1500">
        <f>IF('Main Data'!AM1500="Yes",1,0)</f>
        <v>0</v>
      </c>
      <c r="BK1500">
        <f>IF('Main Data'!AQ1500="Yes",1,0)</f>
        <v>0</v>
      </c>
      <c r="BL1500" s="21">
        <f t="shared" si="139"/>
        <v>1</v>
      </c>
      <c r="BM1500" s="21">
        <f t="shared" si="140"/>
        <v>0</v>
      </c>
      <c r="BN1500" s="21">
        <f t="shared" si="141"/>
        <v>0</v>
      </c>
      <c r="BO1500" s="21">
        <f t="shared" si="142"/>
        <v>0</v>
      </c>
      <c r="BP1500" s="21">
        <f t="shared" si="143"/>
        <v>0</v>
      </c>
    </row>
    <row r="1501" spans="1:68" x14ac:dyDescent="0.2">
      <c r="A1501">
        <v>1497</v>
      </c>
      <c r="B1501" s="33">
        <f>'Main Data'!C1501</f>
        <v>43233</v>
      </c>
      <c r="C1501">
        <f>'Main Data'!D1501</f>
        <v>113</v>
      </c>
      <c r="D1501" s="26">
        <f>'Main Data'!E1501</f>
        <v>1200</v>
      </c>
      <c r="E1501" s="26">
        <f>'Main Data'!F1501</f>
        <v>1500</v>
      </c>
      <c r="F1501" s="34">
        <f t="shared" si="138"/>
        <v>7.0900768357760917</v>
      </c>
      <c r="G1501">
        <f>IF('Main Data'!H1501="AP",1,0)</f>
        <v>0</v>
      </c>
      <c r="H1501">
        <f>IF('Main Data'!H1501="Blancpain",1,0)</f>
        <v>0</v>
      </c>
      <c r="I1501">
        <f>IF('Main Data'!H1501="Breguet",1,0)</f>
        <v>0</v>
      </c>
      <c r="J1501">
        <f>IF('Main Data'!H1501="Breitling",1,0)</f>
        <v>0</v>
      </c>
      <c r="K1501">
        <f>IF('Main Data'!H1501="Cartier",1,0)</f>
        <v>0</v>
      </c>
      <c r="L1501">
        <f>IF('Main Data'!H1501="Gallet",1,0)</f>
        <v>0</v>
      </c>
      <c r="M1501">
        <f>IF('Main Data'!H1501="Girard Perregaux",1,0)</f>
        <v>0</v>
      </c>
      <c r="N1501">
        <f>IF('Main Data'!H1501="Gubelin",1,0)</f>
        <v>0</v>
      </c>
      <c r="O1501">
        <f>IF('Main Data'!H1501="Heuer",1,0)</f>
        <v>0</v>
      </c>
      <c r="P1501">
        <f>IF('Main Data'!H1501="IWC",1,0)</f>
        <v>0</v>
      </c>
      <c r="Q1501">
        <f>IF('Main Data'!H1501="JLC",1,0)</f>
        <v>0</v>
      </c>
      <c r="R1501">
        <f>IF('Main Data'!H1501="Longines",1,0)</f>
        <v>0</v>
      </c>
      <c r="S1501">
        <f>IF('Main Data'!H1501="Movado",1,0)</f>
        <v>0</v>
      </c>
      <c r="T1501">
        <f>IF('Main Data'!H1501="Omega",1,0)</f>
        <v>0</v>
      </c>
      <c r="U1501">
        <f>IF('Main Data'!H1501="Panerai",1,0)</f>
        <v>0</v>
      </c>
      <c r="V1501">
        <f>IF('Main Data'!H1501="Patek",1,0)</f>
        <v>0</v>
      </c>
      <c r="W1501">
        <f>IF('Main Data'!H1501="Rolex",1,0)</f>
        <v>0</v>
      </c>
      <c r="X1501">
        <f>IF('Main Data'!H1501="Tudor",1,0)</f>
        <v>0</v>
      </c>
      <c r="Y1501">
        <f>IF('Main Data'!H1501="Ulysse Nardin",1,0)</f>
        <v>0</v>
      </c>
      <c r="Z1501">
        <f>IF('Main Data'!H1501="Universal Geneve",1,0)</f>
        <v>1</v>
      </c>
      <c r="AA1501">
        <f>IF('Main Data'!H1501="Vacheron",1,0)</f>
        <v>0</v>
      </c>
      <c r="AB1501">
        <f>IF('Main Data'!H1501="Zenith",1,0)</f>
        <v>0</v>
      </c>
      <c r="AC1501">
        <f>IF('Main Data'!J1501="Stainless Steel",1,0)</f>
        <v>0</v>
      </c>
      <c r="AD1501">
        <f>IF('Main Data'!J1501="Two-tone",1,0)</f>
        <v>0</v>
      </c>
      <c r="AE1501">
        <f>IF(OR('Main Data'!J1501="YG 18K",'Main Data'!J1501="YG &lt;18K",'Main Data'!J1501="PG 18K",'Main Data'!J1501="PG &lt;18K",'Main Data'!J1501="WG 18K",'Main Data'!J1501="Mixes of 18K",'Main Data'!J1501="Mixes &lt;18K"),1,0)</f>
        <v>1</v>
      </c>
      <c r="AF1501">
        <f>IF('Main Data'!J1501="Platinum",1,0)</f>
        <v>0</v>
      </c>
      <c r="AG1501">
        <f>IF(OR('Main Data'!J1501="PVD",'Main Data'!J1501="Gold Plate",'Main Data'!J1501="Other"),1,0)</f>
        <v>0</v>
      </c>
      <c r="AH1501">
        <f>IF('Main Data'!N1501="Stainless Steel",1,0)</f>
        <v>0</v>
      </c>
      <c r="AI1501">
        <f>IF('Main Data'!N1501="Leather",1,0)</f>
        <v>1</v>
      </c>
      <c r="AJ1501">
        <f>IF('Main Data'!N1501="Two-tone",1,0)</f>
        <v>0</v>
      </c>
      <c r="AK1501">
        <f>IF(OR('Main Data'!N1501="YG 18K",'Main Data'!N1501="PG 18K",'Main Data'!N1501="WG 18K",'Main Data'!N1501="Mixes of 18K"),1,0)</f>
        <v>0</v>
      </c>
      <c r="AL1501">
        <f>IF(OR(,'Main Data'!N1501="PVD",'Main Data'!N1501="Gold plate"),1,0)</f>
        <v>0</v>
      </c>
      <c r="AM1501">
        <f>IF(OR('Main Data'!AV1501="Yes",'Main Data'!AW1501="Yes",'Main Data'!AU1501="Yes"),1,0)</f>
        <v>0</v>
      </c>
      <c r="AN1501">
        <f>IF(OR(ISTEXT('Main Data'!AX1501), ISTEXT('Main Data'!AY1501)),1,0)</f>
        <v>0</v>
      </c>
      <c r="AO1501">
        <f>IF('Main Data'!AZ1501="Yes",1,0)</f>
        <v>0</v>
      </c>
      <c r="AP1501">
        <f>IF('Main Data'!BA1501="Yes",1,0)</f>
        <v>0</v>
      </c>
      <c r="AQ1501">
        <f>IF('Main Data'!BD1501="Yes",1,0)</f>
        <v>0</v>
      </c>
      <c r="AR1501">
        <f>IF('Main Data'!BE1501="A",1,0)</f>
        <v>0</v>
      </c>
      <c r="AS1501">
        <f>IF('Main Data'!BE1501="AA",1,0)</f>
        <v>1</v>
      </c>
      <c r="AT1501">
        <f>IF('Main Data'!BE1501="AAA",1,0)</f>
        <v>0</v>
      </c>
      <c r="AU1501">
        <f>IF('Main Data'!BE1501="AAAA",1,0)</f>
        <v>0</v>
      </c>
      <c r="AV1501">
        <f>IF('Main Data'!P1501="Yes",1,0)</f>
        <v>1</v>
      </c>
      <c r="AW1501">
        <f>IF('Main Data'!AP1501="Yes",1,0)</f>
        <v>0</v>
      </c>
      <c r="AX1501">
        <f>IF(OR('Main Data'!V1501="Yes", 'Main Data'!W1501="Yes",'Main Data'!X1501="Yes"),1,0)</f>
        <v>0</v>
      </c>
      <c r="AY1501">
        <f>IF(OR('Main Data'!Y1501="Yes",'Main Data'!Z1501="Yes"),1,0)</f>
        <v>0</v>
      </c>
      <c r="AZ1501">
        <f>IF('Main Data'!AR1501="Yes",1,0)</f>
        <v>0</v>
      </c>
      <c r="BA1501">
        <f>IF('Main Data'!AS1501="Yes",1,0)</f>
        <v>0</v>
      </c>
      <c r="BB1501">
        <f>IF('Main Data'!AG1501="Yes",1,0)</f>
        <v>0</v>
      </c>
      <c r="BC1501">
        <f>IF('Main Data'!AB1501="Yes",1,0)</f>
        <v>0</v>
      </c>
      <c r="BD1501">
        <f>IF('Main Data'!AA1501="Yes",1,0)</f>
        <v>0</v>
      </c>
      <c r="BE1501">
        <f>IF('Main Data'!AC1501="Yes",1,0)</f>
        <v>0</v>
      </c>
      <c r="BF1501">
        <f>IF('Main Data'!AF1501="Yes",1,0)</f>
        <v>0</v>
      </c>
      <c r="BG1501">
        <f>IF(OR('Main Data'!AI1501="Yes",'Main Data'!AL1501="Yes"),1,0)</f>
        <v>0</v>
      </c>
      <c r="BH1501">
        <f>IF('Main Data'!AJ1501="Yes",1,0)</f>
        <v>0</v>
      </c>
      <c r="BI1501">
        <f>IF('Main Data'!AK1501="Yes",1,0)</f>
        <v>0</v>
      </c>
      <c r="BJ1501">
        <f>IF('Main Data'!AM1501="Yes",1,0)</f>
        <v>0</v>
      </c>
      <c r="BK1501">
        <f>IF('Main Data'!AQ1501="Yes",1,0)</f>
        <v>0</v>
      </c>
      <c r="BL1501" s="21">
        <f t="shared" si="139"/>
        <v>1</v>
      </c>
      <c r="BM1501" s="21">
        <f t="shared" si="140"/>
        <v>0</v>
      </c>
      <c r="BN1501" s="21">
        <f t="shared" si="141"/>
        <v>0</v>
      </c>
      <c r="BO1501" s="21">
        <f t="shared" si="142"/>
        <v>0</v>
      </c>
      <c r="BP1501" s="21">
        <f t="shared" si="143"/>
        <v>0</v>
      </c>
    </row>
    <row r="1502" spans="1:68" x14ac:dyDescent="0.2">
      <c r="A1502">
        <v>1498</v>
      </c>
      <c r="B1502" s="33">
        <f>'Main Data'!C1502</f>
        <v>43233</v>
      </c>
      <c r="C1502">
        <f>'Main Data'!D1502</f>
        <v>114</v>
      </c>
      <c r="D1502" s="26">
        <f>'Main Data'!E1502</f>
        <v>800</v>
      </c>
      <c r="E1502" s="26">
        <f>'Main Data'!F1502</f>
        <v>1000</v>
      </c>
      <c r="F1502" s="34">
        <f t="shared" si="138"/>
        <v>6.6846117276679271</v>
      </c>
      <c r="G1502">
        <f>IF('Main Data'!H1502="AP",1,0)</f>
        <v>0</v>
      </c>
      <c r="H1502">
        <f>IF('Main Data'!H1502="Blancpain",1,0)</f>
        <v>0</v>
      </c>
      <c r="I1502">
        <f>IF('Main Data'!H1502="Breguet",1,0)</f>
        <v>0</v>
      </c>
      <c r="J1502">
        <f>IF('Main Data'!H1502="Breitling",1,0)</f>
        <v>0</v>
      </c>
      <c r="K1502">
        <f>IF('Main Data'!H1502="Cartier",1,0)</f>
        <v>0</v>
      </c>
      <c r="L1502">
        <f>IF('Main Data'!H1502="Gallet",1,0)</f>
        <v>0</v>
      </c>
      <c r="M1502">
        <f>IF('Main Data'!H1502="Girard Perregaux",1,0)</f>
        <v>0</v>
      </c>
      <c r="N1502">
        <f>IF('Main Data'!H1502="Gubelin",1,0)</f>
        <v>0</v>
      </c>
      <c r="O1502">
        <f>IF('Main Data'!H1502="Heuer",1,0)</f>
        <v>0</v>
      </c>
      <c r="P1502">
        <f>IF('Main Data'!H1502="IWC",1,0)</f>
        <v>0</v>
      </c>
      <c r="Q1502">
        <f>IF('Main Data'!H1502="JLC",1,0)</f>
        <v>0</v>
      </c>
      <c r="R1502">
        <f>IF('Main Data'!H1502="Longines",1,0)</f>
        <v>0</v>
      </c>
      <c r="S1502">
        <f>IF('Main Data'!H1502="Movado",1,0)</f>
        <v>0</v>
      </c>
      <c r="T1502">
        <f>IF('Main Data'!H1502="Omega",1,0)</f>
        <v>0</v>
      </c>
      <c r="U1502">
        <f>IF('Main Data'!H1502="Panerai",1,0)</f>
        <v>0</v>
      </c>
      <c r="V1502">
        <f>IF('Main Data'!H1502="Patek",1,0)</f>
        <v>0</v>
      </c>
      <c r="W1502">
        <f>IF('Main Data'!H1502="Rolex",1,0)</f>
        <v>0</v>
      </c>
      <c r="X1502">
        <f>IF('Main Data'!H1502="Tudor",1,0)</f>
        <v>0</v>
      </c>
      <c r="Y1502">
        <f>IF('Main Data'!H1502="Ulysse Nardin",1,0)</f>
        <v>0</v>
      </c>
      <c r="Z1502">
        <f>IF('Main Data'!H1502="Universal Geneve",1,0)</f>
        <v>1</v>
      </c>
      <c r="AA1502">
        <f>IF('Main Data'!H1502="Vacheron",1,0)</f>
        <v>0</v>
      </c>
      <c r="AB1502">
        <f>IF('Main Data'!H1502="Zenith",1,0)</f>
        <v>0</v>
      </c>
      <c r="AC1502">
        <f>IF('Main Data'!J1502="Stainless Steel",1,0)</f>
        <v>0</v>
      </c>
      <c r="AD1502">
        <f>IF('Main Data'!J1502="Two-tone",1,0)</f>
        <v>0</v>
      </c>
      <c r="AE1502">
        <f>IF(OR('Main Data'!J1502="YG 18K",'Main Data'!J1502="YG &lt;18K",'Main Data'!J1502="PG 18K",'Main Data'!J1502="PG &lt;18K",'Main Data'!J1502="WG 18K",'Main Data'!J1502="Mixes of 18K",'Main Data'!J1502="Mixes &lt;18K"),1,0)</f>
        <v>1</v>
      </c>
      <c r="AF1502">
        <f>IF('Main Data'!J1502="Platinum",1,0)</f>
        <v>0</v>
      </c>
      <c r="AG1502">
        <f>IF(OR('Main Data'!J1502="PVD",'Main Data'!J1502="Gold Plate",'Main Data'!J1502="Other"),1,0)</f>
        <v>0</v>
      </c>
      <c r="AH1502">
        <f>IF('Main Data'!N1502="Stainless Steel",1,0)</f>
        <v>0</v>
      </c>
      <c r="AI1502">
        <f>IF('Main Data'!N1502="Leather",1,0)</f>
        <v>1</v>
      </c>
      <c r="AJ1502">
        <f>IF('Main Data'!N1502="Two-tone",1,0)</f>
        <v>0</v>
      </c>
      <c r="AK1502">
        <f>IF(OR('Main Data'!N1502="YG 18K",'Main Data'!N1502="PG 18K",'Main Data'!N1502="WG 18K",'Main Data'!N1502="Mixes of 18K"),1,0)</f>
        <v>0</v>
      </c>
      <c r="AL1502">
        <f>IF(OR(,'Main Data'!N1502="PVD",'Main Data'!N1502="Gold plate"),1,0)</f>
        <v>0</v>
      </c>
      <c r="AM1502">
        <f>IF(OR('Main Data'!AV1502="Yes",'Main Data'!AW1502="Yes",'Main Data'!AU1502="Yes"),1,0)</f>
        <v>0</v>
      </c>
      <c r="AN1502">
        <f>IF(OR(ISTEXT('Main Data'!AX1502), ISTEXT('Main Data'!AY1502)),1,0)</f>
        <v>0</v>
      </c>
      <c r="AO1502">
        <f>IF('Main Data'!AZ1502="Yes",1,0)</f>
        <v>0</v>
      </c>
      <c r="AP1502">
        <f>IF('Main Data'!BA1502="Yes",1,0)</f>
        <v>0</v>
      </c>
      <c r="AQ1502">
        <f>IF('Main Data'!BD1502="Yes",1,0)</f>
        <v>0</v>
      </c>
      <c r="AR1502">
        <f>IF('Main Data'!BE1502="A",1,0)</f>
        <v>1</v>
      </c>
      <c r="AS1502">
        <f>IF('Main Data'!BE1502="AA",1,0)</f>
        <v>0</v>
      </c>
      <c r="AT1502">
        <f>IF('Main Data'!BE1502="AAA",1,0)</f>
        <v>0</v>
      </c>
      <c r="AU1502">
        <f>IF('Main Data'!BE1502="AAAA",1,0)</f>
        <v>0</v>
      </c>
      <c r="AV1502">
        <f>IF('Main Data'!P1502="Yes",1,0)</f>
        <v>1</v>
      </c>
      <c r="AW1502">
        <f>IF('Main Data'!AP1502="Yes",1,0)</f>
        <v>0</v>
      </c>
      <c r="AX1502">
        <f>IF(OR('Main Data'!V1502="Yes", 'Main Data'!W1502="Yes",'Main Data'!X1502="Yes"),1,0)</f>
        <v>0</v>
      </c>
      <c r="AY1502">
        <f>IF(OR('Main Data'!Y1502="Yes",'Main Data'!Z1502="Yes"),1,0)</f>
        <v>0</v>
      </c>
      <c r="AZ1502">
        <f>IF('Main Data'!AR1502="Yes",1,0)</f>
        <v>0</v>
      </c>
      <c r="BA1502">
        <f>IF('Main Data'!AS1502="Yes",1,0)</f>
        <v>0</v>
      </c>
      <c r="BB1502">
        <f>IF('Main Data'!AG1502="Yes",1,0)</f>
        <v>0</v>
      </c>
      <c r="BC1502">
        <f>IF('Main Data'!AB1502="Yes",1,0)</f>
        <v>0</v>
      </c>
      <c r="BD1502">
        <f>IF('Main Data'!AA1502="Yes",1,0)</f>
        <v>0</v>
      </c>
      <c r="BE1502">
        <f>IF('Main Data'!AC1502="Yes",1,0)</f>
        <v>0</v>
      </c>
      <c r="BF1502">
        <f>IF('Main Data'!AF1502="Yes",1,0)</f>
        <v>0</v>
      </c>
      <c r="BG1502">
        <f>IF(OR('Main Data'!AI1502="Yes",'Main Data'!AL1502="Yes"),1,0)</f>
        <v>0</v>
      </c>
      <c r="BH1502">
        <f>IF('Main Data'!AJ1502="Yes",1,0)</f>
        <v>0</v>
      </c>
      <c r="BI1502">
        <f>IF('Main Data'!AK1502="Yes",1,0)</f>
        <v>0</v>
      </c>
      <c r="BJ1502">
        <f>IF('Main Data'!AM1502="Yes",1,0)</f>
        <v>0</v>
      </c>
      <c r="BK1502">
        <f>IF('Main Data'!AQ1502="Yes",1,0)</f>
        <v>0</v>
      </c>
      <c r="BL1502" s="21">
        <f t="shared" si="139"/>
        <v>1</v>
      </c>
      <c r="BM1502" s="21">
        <f t="shared" si="140"/>
        <v>0</v>
      </c>
      <c r="BN1502" s="21">
        <f t="shared" si="141"/>
        <v>0</v>
      </c>
      <c r="BO1502" s="21">
        <f t="shared" si="142"/>
        <v>0</v>
      </c>
      <c r="BP1502" s="21">
        <f t="shared" si="143"/>
        <v>0</v>
      </c>
    </row>
    <row r="1503" spans="1:68" x14ac:dyDescent="0.2">
      <c r="A1503">
        <v>1499</v>
      </c>
      <c r="B1503" s="33">
        <f>'Main Data'!C1503</f>
        <v>43233</v>
      </c>
      <c r="C1503">
        <f>'Main Data'!D1503</f>
        <v>117</v>
      </c>
      <c r="D1503" s="26">
        <f>'Main Data'!E1503</f>
        <v>3800</v>
      </c>
      <c r="E1503" s="26">
        <f>'Main Data'!F1503</f>
        <v>4750</v>
      </c>
      <c r="F1503" s="34">
        <f t="shared" si="138"/>
        <v>8.2427563457144775</v>
      </c>
      <c r="G1503">
        <f>IF('Main Data'!H1503="AP",1,0)</f>
        <v>0</v>
      </c>
      <c r="H1503">
        <f>IF('Main Data'!H1503="Blancpain",1,0)</f>
        <v>0</v>
      </c>
      <c r="I1503">
        <f>IF('Main Data'!H1503="Breguet",1,0)</f>
        <v>0</v>
      </c>
      <c r="J1503">
        <f>IF('Main Data'!H1503="Breitling",1,0)</f>
        <v>0</v>
      </c>
      <c r="K1503">
        <f>IF('Main Data'!H1503="Cartier",1,0)</f>
        <v>0</v>
      </c>
      <c r="L1503">
        <f>IF('Main Data'!H1503="Gallet",1,0)</f>
        <v>0</v>
      </c>
      <c r="M1503">
        <f>IF('Main Data'!H1503="Girard Perregaux",1,0)</f>
        <v>0</v>
      </c>
      <c r="N1503">
        <f>IF('Main Data'!H1503="Gubelin",1,0)</f>
        <v>0</v>
      </c>
      <c r="O1503">
        <f>IF('Main Data'!H1503="Heuer",1,0)</f>
        <v>0</v>
      </c>
      <c r="P1503">
        <f>IF('Main Data'!H1503="IWC",1,0)</f>
        <v>0</v>
      </c>
      <c r="Q1503">
        <f>IF('Main Data'!H1503="JLC",1,0)</f>
        <v>0</v>
      </c>
      <c r="R1503">
        <f>IF('Main Data'!H1503="Longines",1,0)</f>
        <v>0</v>
      </c>
      <c r="S1503">
        <f>IF('Main Data'!H1503="Movado",1,0)</f>
        <v>0</v>
      </c>
      <c r="T1503">
        <f>IF('Main Data'!H1503="Omega",1,0)</f>
        <v>0</v>
      </c>
      <c r="U1503">
        <f>IF('Main Data'!H1503="Panerai",1,0)</f>
        <v>0</v>
      </c>
      <c r="V1503">
        <f>IF('Main Data'!H1503="Patek",1,0)</f>
        <v>0</v>
      </c>
      <c r="W1503">
        <f>IF('Main Data'!H1503="Rolex",1,0)</f>
        <v>0</v>
      </c>
      <c r="X1503">
        <f>IF('Main Data'!H1503="Tudor",1,0)</f>
        <v>0</v>
      </c>
      <c r="Y1503">
        <f>IF('Main Data'!H1503="Ulysse Nardin",1,0)</f>
        <v>0</v>
      </c>
      <c r="Z1503">
        <f>IF('Main Data'!H1503="Universal Geneve",1,0)</f>
        <v>0</v>
      </c>
      <c r="AA1503">
        <f>IF('Main Data'!H1503="Vacheron",1,0)</f>
        <v>1</v>
      </c>
      <c r="AB1503">
        <f>IF('Main Data'!H1503="Zenith",1,0)</f>
        <v>0</v>
      </c>
      <c r="AC1503">
        <f>IF('Main Data'!J1503="Stainless Steel",1,0)</f>
        <v>0</v>
      </c>
      <c r="AD1503">
        <f>IF('Main Data'!J1503="Two-tone",1,0)</f>
        <v>0</v>
      </c>
      <c r="AE1503">
        <f>IF(OR('Main Data'!J1503="YG 18K",'Main Data'!J1503="YG &lt;18K",'Main Data'!J1503="PG 18K",'Main Data'!J1503="PG &lt;18K",'Main Data'!J1503="WG 18K",'Main Data'!J1503="Mixes of 18K",'Main Data'!J1503="Mixes &lt;18K"),1,0)</f>
        <v>1</v>
      </c>
      <c r="AF1503">
        <f>IF('Main Data'!J1503="Platinum",1,0)</f>
        <v>0</v>
      </c>
      <c r="AG1503">
        <f>IF(OR('Main Data'!J1503="PVD",'Main Data'!J1503="Gold Plate",'Main Data'!J1503="Other"),1,0)</f>
        <v>0</v>
      </c>
      <c r="AH1503">
        <f>IF('Main Data'!N1503="Stainless Steel",1,0)</f>
        <v>0</v>
      </c>
      <c r="AI1503">
        <f>IF('Main Data'!N1503="Leather",1,0)</f>
        <v>1</v>
      </c>
      <c r="AJ1503">
        <f>IF('Main Data'!N1503="Two-tone",1,0)</f>
        <v>0</v>
      </c>
      <c r="AK1503">
        <f>IF(OR('Main Data'!N1503="YG 18K",'Main Data'!N1503="PG 18K",'Main Data'!N1503="WG 18K",'Main Data'!N1503="Mixes of 18K"),1,0)</f>
        <v>0</v>
      </c>
      <c r="AL1503">
        <f>IF(OR(,'Main Data'!N1503="PVD",'Main Data'!N1503="Gold plate"),1,0)</f>
        <v>0</v>
      </c>
      <c r="AM1503">
        <f>IF(OR('Main Data'!AV1503="Yes",'Main Data'!AW1503="Yes",'Main Data'!AU1503="Yes"),1,0)</f>
        <v>0</v>
      </c>
      <c r="AN1503">
        <f>IF(OR(ISTEXT('Main Data'!AX1503), ISTEXT('Main Data'!AY1503)),1,0)</f>
        <v>0</v>
      </c>
      <c r="AO1503">
        <f>IF('Main Data'!AZ1503="Yes",1,0)</f>
        <v>0</v>
      </c>
      <c r="AP1503">
        <f>IF('Main Data'!BA1503="Yes",1,0)</f>
        <v>0</v>
      </c>
      <c r="AQ1503">
        <f>IF('Main Data'!BD1503="Yes",1,0)</f>
        <v>0</v>
      </c>
      <c r="AR1503">
        <f>IF('Main Data'!BE1503="A",1,0)</f>
        <v>0</v>
      </c>
      <c r="AS1503">
        <f>IF('Main Data'!BE1503="AA",1,0)</f>
        <v>0</v>
      </c>
      <c r="AT1503">
        <f>IF('Main Data'!BE1503="AAA",1,0)</f>
        <v>1</v>
      </c>
      <c r="AU1503">
        <f>IF('Main Data'!BE1503="AAAA",1,0)</f>
        <v>0</v>
      </c>
      <c r="AV1503">
        <f>IF('Main Data'!P1503="Yes",1,0)</f>
        <v>1</v>
      </c>
      <c r="AW1503">
        <f>IF('Main Data'!AP1503="Yes",1,0)</f>
        <v>0</v>
      </c>
      <c r="AX1503">
        <f>IF(OR('Main Data'!V1503="Yes", 'Main Data'!W1503="Yes",'Main Data'!X1503="Yes"),1,0)</f>
        <v>0</v>
      </c>
      <c r="AY1503">
        <f>IF(OR('Main Data'!Y1503="Yes",'Main Data'!Z1503="Yes"),1,0)</f>
        <v>0</v>
      </c>
      <c r="AZ1503">
        <f>IF('Main Data'!AR1503="Yes",1,0)</f>
        <v>0</v>
      </c>
      <c r="BA1503">
        <f>IF('Main Data'!AS1503="Yes",1,0)</f>
        <v>0</v>
      </c>
      <c r="BB1503">
        <f>IF('Main Data'!AG1503="Yes",1,0)</f>
        <v>0</v>
      </c>
      <c r="BC1503">
        <f>IF('Main Data'!AB1503="Yes",1,0)</f>
        <v>0</v>
      </c>
      <c r="BD1503">
        <f>IF('Main Data'!AA1503="Yes",1,0)</f>
        <v>0</v>
      </c>
      <c r="BE1503">
        <f>IF('Main Data'!AC1503="Yes",1,0)</f>
        <v>0</v>
      </c>
      <c r="BF1503">
        <f>IF('Main Data'!AF1503="Yes",1,0)</f>
        <v>0</v>
      </c>
      <c r="BG1503">
        <f>IF(OR('Main Data'!AI1503="Yes",'Main Data'!AL1503="Yes"),1,0)</f>
        <v>0</v>
      </c>
      <c r="BH1503">
        <f>IF('Main Data'!AJ1503="Yes",1,0)</f>
        <v>0</v>
      </c>
      <c r="BI1503">
        <f>IF('Main Data'!AK1503="Yes",1,0)</f>
        <v>0</v>
      </c>
      <c r="BJ1503">
        <f>IF('Main Data'!AM1503="Yes",1,0)</f>
        <v>0</v>
      </c>
      <c r="BK1503">
        <f>IF('Main Data'!AQ1503="Yes",1,0)</f>
        <v>0</v>
      </c>
      <c r="BL1503" s="21">
        <f t="shared" si="139"/>
        <v>1</v>
      </c>
      <c r="BM1503" s="21">
        <f t="shared" si="140"/>
        <v>0</v>
      </c>
      <c r="BN1503" s="21">
        <f t="shared" si="141"/>
        <v>0</v>
      </c>
      <c r="BO1503" s="21">
        <f t="shared" si="142"/>
        <v>0</v>
      </c>
      <c r="BP1503" s="21">
        <f t="shared" si="143"/>
        <v>0</v>
      </c>
    </row>
    <row r="1504" spans="1:68" x14ac:dyDescent="0.2">
      <c r="A1504">
        <v>1500</v>
      </c>
      <c r="B1504" s="33">
        <f>'Main Data'!C1504</f>
        <v>43233</v>
      </c>
      <c r="C1504">
        <f>'Main Data'!D1504</f>
        <v>123</v>
      </c>
      <c r="D1504" s="26">
        <f>'Main Data'!E1504</f>
        <v>4400</v>
      </c>
      <c r="E1504" s="26">
        <f>'Main Data'!F1504</f>
        <v>5500</v>
      </c>
      <c r="F1504" s="34">
        <f t="shared" si="138"/>
        <v>8.3893598199063533</v>
      </c>
      <c r="G1504">
        <f>IF('Main Data'!H1504="AP",1,0)</f>
        <v>1</v>
      </c>
      <c r="H1504">
        <f>IF('Main Data'!H1504="Blancpain",1,0)</f>
        <v>0</v>
      </c>
      <c r="I1504">
        <f>IF('Main Data'!H1504="Breguet",1,0)</f>
        <v>0</v>
      </c>
      <c r="J1504">
        <f>IF('Main Data'!H1504="Breitling",1,0)</f>
        <v>0</v>
      </c>
      <c r="K1504">
        <f>IF('Main Data'!H1504="Cartier",1,0)</f>
        <v>0</v>
      </c>
      <c r="L1504">
        <f>IF('Main Data'!H1504="Gallet",1,0)</f>
        <v>0</v>
      </c>
      <c r="M1504">
        <f>IF('Main Data'!H1504="Girard Perregaux",1,0)</f>
        <v>0</v>
      </c>
      <c r="N1504">
        <f>IF('Main Data'!H1504="Gubelin",1,0)</f>
        <v>0</v>
      </c>
      <c r="O1504">
        <f>IF('Main Data'!H1504="Heuer",1,0)</f>
        <v>0</v>
      </c>
      <c r="P1504">
        <f>IF('Main Data'!H1504="IWC",1,0)</f>
        <v>0</v>
      </c>
      <c r="Q1504">
        <f>IF('Main Data'!H1504="JLC",1,0)</f>
        <v>0</v>
      </c>
      <c r="R1504">
        <f>IF('Main Data'!H1504="Longines",1,0)</f>
        <v>0</v>
      </c>
      <c r="S1504">
        <f>IF('Main Data'!H1504="Movado",1,0)</f>
        <v>0</v>
      </c>
      <c r="T1504">
        <f>IF('Main Data'!H1504="Omega",1,0)</f>
        <v>0</v>
      </c>
      <c r="U1504">
        <f>IF('Main Data'!H1504="Panerai",1,0)</f>
        <v>0</v>
      </c>
      <c r="V1504">
        <f>IF('Main Data'!H1504="Patek",1,0)</f>
        <v>0</v>
      </c>
      <c r="W1504">
        <f>IF('Main Data'!H1504="Rolex",1,0)</f>
        <v>0</v>
      </c>
      <c r="X1504">
        <f>IF('Main Data'!H1504="Tudor",1,0)</f>
        <v>0</v>
      </c>
      <c r="Y1504">
        <f>IF('Main Data'!H1504="Ulysse Nardin",1,0)</f>
        <v>0</v>
      </c>
      <c r="Z1504">
        <f>IF('Main Data'!H1504="Universal Geneve",1,0)</f>
        <v>0</v>
      </c>
      <c r="AA1504">
        <f>IF('Main Data'!H1504="Vacheron",1,0)</f>
        <v>0</v>
      </c>
      <c r="AB1504">
        <f>IF('Main Data'!H1504="Zenith",1,0)</f>
        <v>0</v>
      </c>
      <c r="AC1504">
        <f>IF('Main Data'!J1504="Stainless Steel",1,0)</f>
        <v>0</v>
      </c>
      <c r="AD1504">
        <f>IF('Main Data'!J1504="Two-tone",1,0)</f>
        <v>0</v>
      </c>
      <c r="AE1504">
        <f>IF(OR('Main Data'!J1504="YG 18K",'Main Data'!J1504="YG &lt;18K",'Main Data'!J1504="PG 18K",'Main Data'!J1504="PG &lt;18K",'Main Data'!J1504="WG 18K",'Main Data'!J1504="Mixes of 18K",'Main Data'!J1504="Mixes &lt;18K"),1,0)</f>
        <v>1</v>
      </c>
      <c r="AF1504">
        <f>IF('Main Data'!J1504="Platinum",1,0)</f>
        <v>0</v>
      </c>
      <c r="AG1504">
        <f>IF(OR('Main Data'!J1504="PVD",'Main Data'!J1504="Gold Plate",'Main Data'!J1504="Other"),1,0)</f>
        <v>0</v>
      </c>
      <c r="AH1504">
        <f>IF('Main Data'!N1504="Stainless Steel",1,0)</f>
        <v>0</v>
      </c>
      <c r="AI1504">
        <f>IF('Main Data'!N1504="Leather",1,0)</f>
        <v>0</v>
      </c>
      <c r="AJ1504">
        <f>IF('Main Data'!N1504="Two-tone",1,0)</f>
        <v>0</v>
      </c>
      <c r="AK1504">
        <f>IF(OR('Main Data'!N1504="YG 18K",'Main Data'!N1504="PG 18K",'Main Data'!N1504="WG 18K",'Main Data'!N1504="Mixes of 18K"),1,0)</f>
        <v>1</v>
      </c>
      <c r="AL1504">
        <f>IF(OR(,'Main Data'!N1504="PVD",'Main Data'!N1504="Gold plate"),1,0)</f>
        <v>0</v>
      </c>
      <c r="AM1504">
        <f>IF(OR('Main Data'!AV1504="Yes",'Main Data'!AW1504="Yes",'Main Data'!AU1504="Yes"),1,0)</f>
        <v>1</v>
      </c>
      <c r="AN1504">
        <f>IF(OR(ISTEXT('Main Data'!AX1504), ISTEXT('Main Data'!AY1504)),1,0)</f>
        <v>0</v>
      </c>
      <c r="AO1504">
        <f>IF('Main Data'!AZ1504="Yes",1,0)</f>
        <v>0</v>
      </c>
      <c r="AP1504">
        <f>IF('Main Data'!BA1504="Yes",1,0)</f>
        <v>0</v>
      </c>
      <c r="AQ1504">
        <f>IF('Main Data'!BD1504="Yes",1,0)</f>
        <v>0</v>
      </c>
      <c r="AR1504">
        <f>IF('Main Data'!BE1504="A",1,0)</f>
        <v>0</v>
      </c>
      <c r="AS1504">
        <f>IF('Main Data'!BE1504="AA",1,0)</f>
        <v>1</v>
      </c>
      <c r="AT1504">
        <f>IF('Main Data'!BE1504="AAA",1,0)</f>
        <v>0</v>
      </c>
      <c r="AU1504">
        <f>IF('Main Data'!BE1504="AAAA",1,0)</f>
        <v>0</v>
      </c>
      <c r="AV1504">
        <f>IF('Main Data'!P1504="Yes",1,0)</f>
        <v>1</v>
      </c>
      <c r="AW1504">
        <f>IF('Main Data'!AP1504="Yes",1,0)</f>
        <v>0</v>
      </c>
      <c r="AX1504">
        <f>IF(OR('Main Data'!V1504="Yes", 'Main Data'!W1504="Yes",'Main Data'!X1504="Yes"),1,0)</f>
        <v>0</v>
      </c>
      <c r="AY1504">
        <f>IF(OR('Main Data'!Y1504="Yes",'Main Data'!Z1504="Yes"),1,0)</f>
        <v>0</v>
      </c>
      <c r="AZ1504">
        <f>IF('Main Data'!AR1504="Yes",1,0)</f>
        <v>0</v>
      </c>
      <c r="BA1504">
        <f>IF('Main Data'!AS1504="Yes",1,0)</f>
        <v>0</v>
      </c>
      <c r="BB1504">
        <f>IF('Main Data'!AG1504="Yes",1,0)</f>
        <v>0</v>
      </c>
      <c r="BC1504">
        <f>IF('Main Data'!AB1504="Yes",1,0)</f>
        <v>0</v>
      </c>
      <c r="BD1504">
        <f>IF('Main Data'!AA1504="Yes",1,0)</f>
        <v>0</v>
      </c>
      <c r="BE1504">
        <f>IF('Main Data'!AC1504="Yes",1,0)</f>
        <v>0</v>
      </c>
      <c r="BF1504">
        <f>IF('Main Data'!AF1504="Yes",1,0)</f>
        <v>0</v>
      </c>
      <c r="BG1504">
        <f>IF(OR('Main Data'!AI1504="Yes",'Main Data'!AL1504="Yes"),1,0)</f>
        <v>0</v>
      </c>
      <c r="BH1504">
        <f>IF('Main Data'!AJ1504="Yes",1,0)</f>
        <v>0</v>
      </c>
      <c r="BI1504">
        <f>IF('Main Data'!AK1504="Yes",1,0)</f>
        <v>0</v>
      </c>
      <c r="BJ1504">
        <f>IF('Main Data'!AM1504="Yes",1,0)</f>
        <v>0</v>
      </c>
      <c r="BK1504">
        <f>IF('Main Data'!AQ1504="Yes",1,0)</f>
        <v>0</v>
      </c>
      <c r="BL1504" s="21">
        <f t="shared" si="139"/>
        <v>1</v>
      </c>
      <c r="BM1504" s="21">
        <f t="shared" si="140"/>
        <v>0</v>
      </c>
      <c r="BN1504" s="21">
        <f t="shared" si="141"/>
        <v>0</v>
      </c>
      <c r="BO1504" s="21">
        <f t="shared" si="142"/>
        <v>0</v>
      </c>
      <c r="BP1504" s="21">
        <f t="shared" si="143"/>
        <v>0</v>
      </c>
    </row>
    <row r="1505" spans="1:68" x14ac:dyDescent="0.2">
      <c r="A1505">
        <v>1501</v>
      </c>
      <c r="B1505" s="33">
        <f>'Main Data'!C1505</f>
        <v>43233</v>
      </c>
      <c r="C1505">
        <f>'Main Data'!D1505</f>
        <v>131</v>
      </c>
      <c r="D1505" s="26">
        <f>'Main Data'!E1505</f>
        <v>11000</v>
      </c>
      <c r="E1505" s="26">
        <f>'Main Data'!F1505</f>
        <v>13750</v>
      </c>
      <c r="F1505" s="34">
        <f t="shared" si="138"/>
        <v>9.3056505517805075</v>
      </c>
      <c r="G1505">
        <f>IF('Main Data'!H1505="AP",1,0)</f>
        <v>0</v>
      </c>
      <c r="H1505">
        <f>IF('Main Data'!H1505="Blancpain",1,0)</f>
        <v>0</v>
      </c>
      <c r="I1505">
        <f>IF('Main Data'!H1505="Breguet",1,0)</f>
        <v>0</v>
      </c>
      <c r="J1505">
        <f>IF('Main Data'!H1505="Breitling",1,0)</f>
        <v>0</v>
      </c>
      <c r="K1505">
        <f>IF('Main Data'!H1505="Cartier",1,0)</f>
        <v>0</v>
      </c>
      <c r="L1505">
        <f>IF('Main Data'!H1505="Gallet",1,0)</f>
        <v>0</v>
      </c>
      <c r="M1505">
        <f>IF('Main Data'!H1505="Girard Perregaux",1,0)</f>
        <v>0</v>
      </c>
      <c r="N1505">
        <f>IF('Main Data'!H1505="Gubelin",1,0)</f>
        <v>0</v>
      </c>
      <c r="O1505">
        <f>IF('Main Data'!H1505="Heuer",1,0)</f>
        <v>0</v>
      </c>
      <c r="P1505">
        <f>IF('Main Data'!H1505="IWC",1,0)</f>
        <v>0</v>
      </c>
      <c r="Q1505">
        <f>IF('Main Data'!H1505="JLC",1,0)</f>
        <v>0</v>
      </c>
      <c r="R1505">
        <f>IF('Main Data'!H1505="Longines",1,0)</f>
        <v>0</v>
      </c>
      <c r="S1505">
        <f>IF('Main Data'!H1505="Movado",1,0)</f>
        <v>0</v>
      </c>
      <c r="T1505">
        <f>IF('Main Data'!H1505="Omega",1,0)</f>
        <v>0</v>
      </c>
      <c r="U1505">
        <f>IF('Main Data'!H1505="Panerai",1,0)</f>
        <v>0</v>
      </c>
      <c r="V1505">
        <f>IF('Main Data'!H1505="Patek",1,0)</f>
        <v>0</v>
      </c>
      <c r="W1505">
        <f>IF('Main Data'!H1505="Rolex",1,0)</f>
        <v>1</v>
      </c>
      <c r="X1505">
        <f>IF('Main Data'!H1505="Tudor",1,0)</f>
        <v>0</v>
      </c>
      <c r="Y1505">
        <f>IF('Main Data'!H1505="Ulysse Nardin",1,0)</f>
        <v>0</v>
      </c>
      <c r="Z1505">
        <f>IF('Main Data'!H1505="Universal Geneve",1,0)</f>
        <v>0</v>
      </c>
      <c r="AA1505">
        <f>IF('Main Data'!H1505="Vacheron",1,0)</f>
        <v>0</v>
      </c>
      <c r="AB1505">
        <f>IF('Main Data'!H1505="Zenith",1,0)</f>
        <v>0</v>
      </c>
      <c r="AC1505">
        <f>IF('Main Data'!J1505="Stainless Steel",1,0)</f>
        <v>0</v>
      </c>
      <c r="AD1505">
        <f>IF('Main Data'!J1505="Two-tone",1,0)</f>
        <v>0</v>
      </c>
      <c r="AE1505">
        <f>IF(OR('Main Data'!J1505="YG 18K",'Main Data'!J1505="YG &lt;18K",'Main Data'!J1505="PG 18K",'Main Data'!J1505="PG &lt;18K",'Main Data'!J1505="WG 18K",'Main Data'!J1505="Mixes of 18K",'Main Data'!J1505="Mixes &lt;18K"),1,0)</f>
        <v>1</v>
      </c>
      <c r="AF1505">
        <f>IF('Main Data'!J1505="Platinum",1,0)</f>
        <v>0</v>
      </c>
      <c r="AG1505">
        <f>IF(OR('Main Data'!J1505="PVD",'Main Data'!J1505="Gold Plate",'Main Data'!J1505="Other"),1,0)</f>
        <v>0</v>
      </c>
      <c r="AH1505">
        <f>IF('Main Data'!N1505="Stainless Steel",1,0)</f>
        <v>0</v>
      </c>
      <c r="AI1505">
        <f>IF('Main Data'!N1505="Leather",1,0)</f>
        <v>1</v>
      </c>
      <c r="AJ1505">
        <f>IF('Main Data'!N1505="Two-tone",1,0)</f>
        <v>0</v>
      </c>
      <c r="AK1505">
        <f>IF(OR('Main Data'!N1505="YG 18K",'Main Data'!N1505="PG 18K",'Main Data'!N1505="WG 18K",'Main Data'!N1505="Mixes of 18K"),1,0)</f>
        <v>0</v>
      </c>
      <c r="AL1505">
        <f>IF(OR(,'Main Data'!N1505="PVD",'Main Data'!N1505="Gold plate"),1,0)</f>
        <v>0</v>
      </c>
      <c r="AM1505">
        <f>IF(OR('Main Data'!AV1505="Yes",'Main Data'!AW1505="Yes",'Main Data'!AU1505="Yes"),1,0)</f>
        <v>0</v>
      </c>
      <c r="AN1505">
        <f>IF(OR(ISTEXT('Main Data'!AX1505), ISTEXT('Main Data'!AY1505)),1,0)</f>
        <v>0</v>
      </c>
      <c r="AO1505">
        <f>IF('Main Data'!AZ1505="Yes",1,0)</f>
        <v>0</v>
      </c>
      <c r="AP1505">
        <f>IF('Main Data'!BA1505="Yes",1,0)</f>
        <v>0</v>
      </c>
      <c r="AQ1505">
        <f>IF('Main Data'!BD1505="Yes",1,0)</f>
        <v>0</v>
      </c>
      <c r="AR1505">
        <f>IF('Main Data'!BE1505="A",1,0)</f>
        <v>0</v>
      </c>
      <c r="AS1505">
        <f>IF('Main Data'!BE1505="AA",1,0)</f>
        <v>0</v>
      </c>
      <c r="AT1505">
        <f>IF('Main Data'!BE1505="AAA",1,0)</f>
        <v>1</v>
      </c>
      <c r="AU1505">
        <f>IF('Main Data'!BE1505="AAAA",1,0)</f>
        <v>0</v>
      </c>
      <c r="AV1505">
        <f>IF('Main Data'!P1505="Yes",1,0)</f>
        <v>0</v>
      </c>
      <c r="AW1505">
        <f>IF('Main Data'!AP1505="Yes",1,0)</f>
        <v>0</v>
      </c>
      <c r="AX1505">
        <f>IF(OR('Main Data'!V1505="Yes", 'Main Data'!W1505="Yes",'Main Data'!X1505="Yes"),1,0)</f>
        <v>0</v>
      </c>
      <c r="AY1505">
        <f>IF(OR('Main Data'!Y1505="Yes",'Main Data'!Z1505="Yes"),1,0)</f>
        <v>0</v>
      </c>
      <c r="AZ1505">
        <f>IF('Main Data'!AR1505="Yes",1,0)</f>
        <v>0</v>
      </c>
      <c r="BA1505">
        <f>IF('Main Data'!AS1505="Yes",1,0)</f>
        <v>0</v>
      </c>
      <c r="BB1505">
        <f>IF('Main Data'!AG1505="Yes",1,0)</f>
        <v>0</v>
      </c>
      <c r="BC1505">
        <f>IF('Main Data'!AB1505="Yes",1,0)</f>
        <v>0</v>
      </c>
      <c r="BD1505">
        <f>IF('Main Data'!AA1505="Yes",1,0)</f>
        <v>0</v>
      </c>
      <c r="BE1505">
        <f>IF('Main Data'!AC1505="Yes",1,0)</f>
        <v>0</v>
      </c>
      <c r="BF1505">
        <f>IF('Main Data'!AF1505="Yes",1,0)</f>
        <v>0</v>
      </c>
      <c r="BG1505">
        <f>IF(OR('Main Data'!AI1505="Yes",'Main Data'!AL1505="Yes"),1,0)</f>
        <v>1</v>
      </c>
      <c r="BH1505">
        <f>IF('Main Data'!AJ1505="Yes",1,0)</f>
        <v>0</v>
      </c>
      <c r="BI1505">
        <f>IF('Main Data'!AK1505="Yes",1,0)</f>
        <v>0</v>
      </c>
      <c r="BJ1505">
        <f>IF('Main Data'!AM1505="Yes",1,0)</f>
        <v>0</v>
      </c>
      <c r="BK1505">
        <f>IF('Main Data'!AQ1505="Yes",1,0)</f>
        <v>0</v>
      </c>
      <c r="BL1505" s="21">
        <f t="shared" si="139"/>
        <v>1</v>
      </c>
      <c r="BM1505" s="21">
        <f t="shared" si="140"/>
        <v>0</v>
      </c>
      <c r="BN1505" s="21">
        <f t="shared" si="141"/>
        <v>0</v>
      </c>
      <c r="BO1505" s="21">
        <f t="shared" si="142"/>
        <v>0</v>
      </c>
      <c r="BP1505" s="21">
        <f t="shared" si="143"/>
        <v>0</v>
      </c>
    </row>
    <row r="1506" spans="1:68" x14ac:dyDescent="0.2">
      <c r="A1506">
        <v>1502</v>
      </c>
      <c r="B1506" s="33">
        <f>'Main Data'!C1506</f>
        <v>43233</v>
      </c>
      <c r="C1506">
        <f>'Main Data'!D1506</f>
        <v>132</v>
      </c>
      <c r="D1506" s="26">
        <f>'Main Data'!E1506</f>
        <v>4000</v>
      </c>
      <c r="E1506" s="26">
        <f>'Main Data'!F1506</f>
        <v>5000</v>
      </c>
      <c r="F1506" s="34">
        <f t="shared" si="138"/>
        <v>8.2940496401020276</v>
      </c>
      <c r="G1506">
        <f>IF('Main Data'!H1506="AP",1,0)</f>
        <v>0</v>
      </c>
      <c r="H1506">
        <f>IF('Main Data'!H1506="Blancpain",1,0)</f>
        <v>0</v>
      </c>
      <c r="I1506">
        <f>IF('Main Data'!H1506="Breguet",1,0)</f>
        <v>0</v>
      </c>
      <c r="J1506">
        <f>IF('Main Data'!H1506="Breitling",1,0)</f>
        <v>0</v>
      </c>
      <c r="K1506">
        <f>IF('Main Data'!H1506="Cartier",1,0)</f>
        <v>0</v>
      </c>
      <c r="L1506">
        <f>IF('Main Data'!H1506="Gallet",1,0)</f>
        <v>0</v>
      </c>
      <c r="M1506">
        <f>IF('Main Data'!H1506="Girard Perregaux",1,0)</f>
        <v>0</v>
      </c>
      <c r="N1506">
        <f>IF('Main Data'!H1506="Gubelin",1,0)</f>
        <v>0</v>
      </c>
      <c r="O1506">
        <f>IF('Main Data'!H1506="Heuer",1,0)</f>
        <v>0</v>
      </c>
      <c r="P1506">
        <f>IF('Main Data'!H1506="IWC",1,0)</f>
        <v>0</v>
      </c>
      <c r="Q1506">
        <f>IF('Main Data'!H1506="JLC",1,0)</f>
        <v>0</v>
      </c>
      <c r="R1506">
        <f>IF('Main Data'!H1506="Longines",1,0)</f>
        <v>0</v>
      </c>
      <c r="S1506">
        <f>IF('Main Data'!H1506="Movado",1,0)</f>
        <v>0</v>
      </c>
      <c r="T1506">
        <f>IF('Main Data'!H1506="Omega",1,0)</f>
        <v>0</v>
      </c>
      <c r="U1506">
        <f>IF('Main Data'!H1506="Panerai",1,0)</f>
        <v>0</v>
      </c>
      <c r="V1506">
        <f>IF('Main Data'!H1506="Patek",1,0)</f>
        <v>0</v>
      </c>
      <c r="W1506">
        <f>IF('Main Data'!H1506="Rolex",1,0)</f>
        <v>1</v>
      </c>
      <c r="X1506">
        <f>IF('Main Data'!H1506="Tudor",1,0)</f>
        <v>0</v>
      </c>
      <c r="Y1506">
        <f>IF('Main Data'!H1506="Ulysse Nardin",1,0)</f>
        <v>0</v>
      </c>
      <c r="Z1506">
        <f>IF('Main Data'!H1506="Universal Geneve",1,0)</f>
        <v>0</v>
      </c>
      <c r="AA1506">
        <f>IF('Main Data'!H1506="Vacheron",1,0)</f>
        <v>0</v>
      </c>
      <c r="AB1506">
        <f>IF('Main Data'!H1506="Zenith",1,0)</f>
        <v>0</v>
      </c>
      <c r="AC1506">
        <f>IF('Main Data'!J1506="Stainless Steel",1,0)</f>
        <v>0</v>
      </c>
      <c r="AD1506">
        <f>IF('Main Data'!J1506="Two-tone",1,0)</f>
        <v>0</v>
      </c>
      <c r="AE1506">
        <f>IF(OR('Main Data'!J1506="YG 18K",'Main Data'!J1506="YG &lt;18K",'Main Data'!J1506="PG 18K",'Main Data'!J1506="PG &lt;18K",'Main Data'!J1506="WG 18K",'Main Data'!J1506="Mixes of 18K",'Main Data'!J1506="Mixes &lt;18K"),1,0)</f>
        <v>0</v>
      </c>
      <c r="AF1506">
        <f>IF('Main Data'!J1506="Platinum",1,0)</f>
        <v>0</v>
      </c>
      <c r="AG1506">
        <f>IF(OR('Main Data'!J1506="PVD",'Main Data'!J1506="Gold Plate",'Main Data'!J1506="Other"),1,0)</f>
        <v>1</v>
      </c>
      <c r="AH1506">
        <f>IF('Main Data'!N1506="Stainless Steel",1,0)</f>
        <v>0</v>
      </c>
      <c r="AI1506">
        <f>IF('Main Data'!N1506="Leather",1,0)</f>
        <v>1</v>
      </c>
      <c r="AJ1506">
        <f>IF('Main Data'!N1506="Two-tone",1,0)</f>
        <v>0</v>
      </c>
      <c r="AK1506">
        <f>IF(OR('Main Data'!N1506="YG 18K",'Main Data'!N1506="PG 18K",'Main Data'!N1506="WG 18K",'Main Data'!N1506="Mixes of 18K"),1,0)</f>
        <v>0</v>
      </c>
      <c r="AL1506">
        <f>IF(OR(,'Main Data'!N1506="PVD",'Main Data'!N1506="Gold plate"),1,0)</f>
        <v>0</v>
      </c>
      <c r="AM1506">
        <f>IF(OR('Main Data'!AV1506="Yes",'Main Data'!AW1506="Yes",'Main Data'!AU1506="Yes"),1,0)</f>
        <v>0</v>
      </c>
      <c r="AN1506">
        <f>IF(OR(ISTEXT('Main Data'!AX1506), ISTEXT('Main Data'!AY1506)),1,0)</f>
        <v>0</v>
      </c>
      <c r="AO1506">
        <f>IF('Main Data'!AZ1506="Yes",1,0)</f>
        <v>0</v>
      </c>
      <c r="AP1506">
        <f>IF('Main Data'!BA1506="Yes",1,0)</f>
        <v>0</v>
      </c>
      <c r="AQ1506">
        <f>IF('Main Data'!BD1506="Yes",1,0)</f>
        <v>0</v>
      </c>
      <c r="AR1506">
        <f>IF('Main Data'!BE1506="A",1,0)</f>
        <v>0</v>
      </c>
      <c r="AS1506">
        <f>IF('Main Data'!BE1506="AA",1,0)</f>
        <v>1</v>
      </c>
      <c r="AT1506">
        <f>IF('Main Data'!BE1506="AAA",1,0)</f>
        <v>0</v>
      </c>
      <c r="AU1506">
        <f>IF('Main Data'!BE1506="AAAA",1,0)</f>
        <v>0</v>
      </c>
      <c r="AV1506">
        <f>IF('Main Data'!P1506="Yes",1,0)</f>
        <v>1</v>
      </c>
      <c r="AW1506">
        <f>IF('Main Data'!AP1506="Yes",1,0)</f>
        <v>0</v>
      </c>
      <c r="AX1506">
        <f>IF(OR('Main Data'!V1506="Yes", 'Main Data'!W1506="Yes",'Main Data'!X1506="Yes"),1,0)</f>
        <v>0</v>
      </c>
      <c r="AY1506">
        <f>IF(OR('Main Data'!Y1506="Yes",'Main Data'!Z1506="Yes"),1,0)</f>
        <v>0</v>
      </c>
      <c r="AZ1506">
        <f>IF('Main Data'!AR1506="Yes",1,0)</f>
        <v>0</v>
      </c>
      <c r="BA1506">
        <f>IF('Main Data'!AS1506="Yes",1,0)</f>
        <v>0</v>
      </c>
      <c r="BB1506">
        <f>IF('Main Data'!AG1506="Yes",1,0)</f>
        <v>0</v>
      </c>
      <c r="BC1506">
        <f>IF('Main Data'!AB1506="Yes",1,0)</f>
        <v>0</v>
      </c>
      <c r="BD1506">
        <f>IF('Main Data'!AA1506="Yes",1,0)</f>
        <v>0</v>
      </c>
      <c r="BE1506">
        <f>IF('Main Data'!AC1506="Yes",1,0)</f>
        <v>0</v>
      </c>
      <c r="BF1506">
        <f>IF('Main Data'!AF1506="Yes",1,0)</f>
        <v>0</v>
      </c>
      <c r="BG1506">
        <f>IF(OR('Main Data'!AI1506="Yes",'Main Data'!AL1506="Yes"),1,0)</f>
        <v>0</v>
      </c>
      <c r="BH1506">
        <f>IF('Main Data'!AJ1506="Yes",1,0)</f>
        <v>0</v>
      </c>
      <c r="BI1506">
        <f>IF('Main Data'!AK1506="Yes",1,0)</f>
        <v>0</v>
      </c>
      <c r="BJ1506">
        <f>IF('Main Data'!AM1506="Yes",1,0)</f>
        <v>0</v>
      </c>
      <c r="BK1506">
        <f>IF('Main Data'!AQ1506="Yes",1,0)</f>
        <v>0</v>
      </c>
      <c r="BL1506" s="21">
        <f t="shared" si="139"/>
        <v>1</v>
      </c>
      <c r="BM1506" s="21">
        <f t="shared" si="140"/>
        <v>0</v>
      </c>
      <c r="BN1506" s="21">
        <f t="shared" si="141"/>
        <v>0</v>
      </c>
      <c r="BO1506" s="21">
        <f t="shared" si="142"/>
        <v>0</v>
      </c>
      <c r="BP1506" s="21">
        <f t="shared" si="143"/>
        <v>0</v>
      </c>
    </row>
    <row r="1507" spans="1:68" x14ac:dyDescent="0.2">
      <c r="A1507">
        <v>1503</v>
      </c>
      <c r="B1507" s="33">
        <f>'Main Data'!C1507</f>
        <v>43233</v>
      </c>
      <c r="C1507">
        <f>'Main Data'!D1507</f>
        <v>135</v>
      </c>
      <c r="D1507" s="26">
        <f>'Main Data'!E1507</f>
        <v>1000</v>
      </c>
      <c r="E1507" s="26">
        <f>'Main Data'!F1507</f>
        <v>1250</v>
      </c>
      <c r="F1507" s="34">
        <f t="shared" si="138"/>
        <v>6.9077552789821368</v>
      </c>
      <c r="G1507">
        <f>IF('Main Data'!H1507="AP",1,0)</f>
        <v>0</v>
      </c>
      <c r="H1507">
        <f>IF('Main Data'!H1507="Blancpain",1,0)</f>
        <v>0</v>
      </c>
      <c r="I1507">
        <f>IF('Main Data'!H1507="Breguet",1,0)</f>
        <v>0</v>
      </c>
      <c r="J1507">
        <f>IF('Main Data'!H1507="Breitling",1,0)</f>
        <v>0</v>
      </c>
      <c r="K1507">
        <f>IF('Main Data'!H1507="Cartier",1,0)</f>
        <v>0</v>
      </c>
      <c r="L1507">
        <f>IF('Main Data'!H1507="Gallet",1,0)</f>
        <v>0</v>
      </c>
      <c r="M1507">
        <f>IF('Main Data'!H1507="Girard Perregaux",1,0)</f>
        <v>0</v>
      </c>
      <c r="N1507">
        <f>IF('Main Data'!H1507="Gubelin",1,0)</f>
        <v>0</v>
      </c>
      <c r="O1507">
        <f>IF('Main Data'!H1507="Heuer",1,0)</f>
        <v>0</v>
      </c>
      <c r="P1507">
        <f>IF('Main Data'!H1507="IWC",1,0)</f>
        <v>0</v>
      </c>
      <c r="Q1507">
        <f>IF('Main Data'!H1507="JLC",1,0)</f>
        <v>0</v>
      </c>
      <c r="R1507">
        <f>IF('Main Data'!H1507="Longines",1,0)</f>
        <v>0</v>
      </c>
      <c r="S1507">
        <f>IF('Main Data'!H1507="Movado",1,0)</f>
        <v>0</v>
      </c>
      <c r="T1507">
        <f>IF('Main Data'!H1507="Omega",1,0)</f>
        <v>0</v>
      </c>
      <c r="U1507">
        <f>IF('Main Data'!H1507="Panerai",1,0)</f>
        <v>0</v>
      </c>
      <c r="V1507">
        <f>IF('Main Data'!H1507="Patek",1,0)</f>
        <v>0</v>
      </c>
      <c r="W1507">
        <f>IF('Main Data'!H1507="Rolex",1,0)</f>
        <v>1</v>
      </c>
      <c r="X1507">
        <f>IF('Main Data'!H1507="Tudor",1,0)</f>
        <v>0</v>
      </c>
      <c r="Y1507">
        <f>IF('Main Data'!H1507="Ulysse Nardin",1,0)</f>
        <v>0</v>
      </c>
      <c r="Z1507">
        <f>IF('Main Data'!H1507="Universal Geneve",1,0)</f>
        <v>0</v>
      </c>
      <c r="AA1507">
        <f>IF('Main Data'!H1507="Vacheron",1,0)</f>
        <v>0</v>
      </c>
      <c r="AB1507">
        <f>IF('Main Data'!H1507="Zenith",1,0)</f>
        <v>0</v>
      </c>
      <c r="AC1507">
        <f>IF('Main Data'!J1507="Stainless Steel",1,0)</f>
        <v>0</v>
      </c>
      <c r="AD1507">
        <f>IF('Main Data'!J1507="Two-tone",1,0)</f>
        <v>1</v>
      </c>
      <c r="AE1507">
        <f>IF(OR('Main Data'!J1507="YG 18K",'Main Data'!J1507="YG &lt;18K",'Main Data'!J1507="PG 18K",'Main Data'!J1507="PG &lt;18K",'Main Data'!J1507="WG 18K",'Main Data'!J1507="Mixes of 18K",'Main Data'!J1507="Mixes &lt;18K"),1,0)</f>
        <v>0</v>
      </c>
      <c r="AF1507">
        <f>IF('Main Data'!J1507="Platinum",1,0)</f>
        <v>0</v>
      </c>
      <c r="AG1507">
        <f>IF(OR('Main Data'!J1507="PVD",'Main Data'!J1507="Gold Plate",'Main Data'!J1507="Other"),1,0)</f>
        <v>0</v>
      </c>
      <c r="AH1507">
        <f>IF('Main Data'!N1507="Stainless Steel",1,0)</f>
        <v>0</v>
      </c>
      <c r="AI1507">
        <f>IF('Main Data'!N1507="Leather",1,0)</f>
        <v>1</v>
      </c>
      <c r="AJ1507">
        <f>IF('Main Data'!N1507="Two-tone",1,0)</f>
        <v>0</v>
      </c>
      <c r="AK1507">
        <f>IF(OR('Main Data'!N1507="YG 18K",'Main Data'!N1507="PG 18K",'Main Data'!N1507="WG 18K",'Main Data'!N1507="Mixes of 18K"),1,0)</f>
        <v>0</v>
      </c>
      <c r="AL1507">
        <f>IF(OR(,'Main Data'!N1507="PVD",'Main Data'!N1507="Gold plate"),1,0)</f>
        <v>0</v>
      </c>
      <c r="AM1507">
        <f>IF(OR('Main Data'!AV1507="Yes",'Main Data'!AW1507="Yes",'Main Data'!AU1507="Yes"),1,0)</f>
        <v>0</v>
      </c>
      <c r="AN1507">
        <f>IF(OR(ISTEXT('Main Data'!AX1507), ISTEXT('Main Data'!AY1507)),1,0)</f>
        <v>0</v>
      </c>
      <c r="AO1507">
        <f>IF('Main Data'!AZ1507="Yes",1,0)</f>
        <v>0</v>
      </c>
      <c r="AP1507">
        <f>IF('Main Data'!BA1507="Yes",1,0)</f>
        <v>0</v>
      </c>
      <c r="AQ1507">
        <f>IF('Main Data'!BD1507="Yes",1,0)</f>
        <v>0</v>
      </c>
      <c r="AR1507">
        <f>IF('Main Data'!BE1507="A",1,0)</f>
        <v>1</v>
      </c>
      <c r="AS1507">
        <f>IF('Main Data'!BE1507="AA",1,0)</f>
        <v>0</v>
      </c>
      <c r="AT1507">
        <f>IF('Main Data'!BE1507="AAA",1,0)</f>
        <v>0</v>
      </c>
      <c r="AU1507">
        <f>IF('Main Data'!BE1507="AAAA",1,0)</f>
        <v>0</v>
      </c>
      <c r="AV1507">
        <f>IF('Main Data'!P1507="Yes",1,0)</f>
        <v>1</v>
      </c>
      <c r="AW1507">
        <f>IF('Main Data'!AP1507="Yes",1,0)</f>
        <v>0</v>
      </c>
      <c r="AX1507">
        <f>IF(OR('Main Data'!V1507="Yes", 'Main Data'!W1507="Yes",'Main Data'!X1507="Yes"),1,0)</f>
        <v>0</v>
      </c>
      <c r="AY1507">
        <f>IF(OR('Main Data'!Y1507="Yes",'Main Data'!Z1507="Yes"),1,0)</f>
        <v>0</v>
      </c>
      <c r="AZ1507">
        <f>IF('Main Data'!AR1507="Yes",1,0)</f>
        <v>0</v>
      </c>
      <c r="BA1507">
        <f>IF('Main Data'!AS1507="Yes",1,0)</f>
        <v>0</v>
      </c>
      <c r="BB1507">
        <f>IF('Main Data'!AG1507="Yes",1,0)</f>
        <v>0</v>
      </c>
      <c r="BC1507">
        <f>IF('Main Data'!AB1507="Yes",1,0)</f>
        <v>0</v>
      </c>
      <c r="BD1507">
        <f>IF('Main Data'!AA1507="Yes",1,0)</f>
        <v>0</v>
      </c>
      <c r="BE1507">
        <f>IF('Main Data'!AC1507="Yes",1,0)</f>
        <v>0</v>
      </c>
      <c r="BF1507">
        <f>IF('Main Data'!AF1507="Yes",1,0)</f>
        <v>0</v>
      </c>
      <c r="BG1507">
        <f>IF(OR('Main Data'!AI1507="Yes",'Main Data'!AL1507="Yes"),1,0)</f>
        <v>0</v>
      </c>
      <c r="BH1507">
        <f>IF('Main Data'!AJ1507="Yes",1,0)</f>
        <v>0</v>
      </c>
      <c r="BI1507">
        <f>IF('Main Data'!AK1507="Yes",1,0)</f>
        <v>0</v>
      </c>
      <c r="BJ1507">
        <f>IF('Main Data'!AM1507="Yes",1,0)</f>
        <v>0</v>
      </c>
      <c r="BK1507">
        <f>IF('Main Data'!AQ1507="Yes",1,0)</f>
        <v>0</v>
      </c>
      <c r="BL1507" s="21">
        <f t="shared" si="139"/>
        <v>1</v>
      </c>
      <c r="BM1507" s="21">
        <f t="shared" si="140"/>
        <v>0</v>
      </c>
      <c r="BN1507" s="21">
        <f t="shared" si="141"/>
        <v>0</v>
      </c>
      <c r="BO1507" s="21">
        <f t="shared" si="142"/>
        <v>0</v>
      </c>
      <c r="BP1507" s="21">
        <f t="shared" si="143"/>
        <v>0</v>
      </c>
    </row>
    <row r="1508" spans="1:68" x14ac:dyDescent="0.2">
      <c r="A1508">
        <v>1504</v>
      </c>
      <c r="B1508" s="33">
        <f>'Main Data'!C1508</f>
        <v>43233</v>
      </c>
      <c r="C1508">
        <f>'Main Data'!D1508</f>
        <v>136</v>
      </c>
      <c r="D1508" s="26">
        <f>'Main Data'!E1508</f>
        <v>1300</v>
      </c>
      <c r="E1508" s="26">
        <f>'Main Data'!F1508</f>
        <v>1625</v>
      </c>
      <c r="F1508" s="34">
        <f t="shared" si="138"/>
        <v>7.1701195434496281</v>
      </c>
      <c r="G1508">
        <f>IF('Main Data'!H1508="AP",1,0)</f>
        <v>0</v>
      </c>
      <c r="H1508">
        <f>IF('Main Data'!H1508="Blancpain",1,0)</f>
        <v>0</v>
      </c>
      <c r="I1508">
        <f>IF('Main Data'!H1508="Breguet",1,0)</f>
        <v>0</v>
      </c>
      <c r="J1508">
        <f>IF('Main Data'!H1508="Breitling",1,0)</f>
        <v>0</v>
      </c>
      <c r="K1508">
        <f>IF('Main Data'!H1508="Cartier",1,0)</f>
        <v>0</v>
      </c>
      <c r="L1508">
        <f>IF('Main Data'!H1508="Gallet",1,0)</f>
        <v>0</v>
      </c>
      <c r="M1508">
        <f>IF('Main Data'!H1508="Girard Perregaux",1,0)</f>
        <v>0</v>
      </c>
      <c r="N1508">
        <f>IF('Main Data'!H1508="Gubelin",1,0)</f>
        <v>0</v>
      </c>
      <c r="O1508">
        <f>IF('Main Data'!H1508="Heuer",1,0)</f>
        <v>0</v>
      </c>
      <c r="P1508">
        <f>IF('Main Data'!H1508="IWC",1,0)</f>
        <v>0</v>
      </c>
      <c r="Q1508">
        <f>IF('Main Data'!H1508="JLC",1,0)</f>
        <v>0</v>
      </c>
      <c r="R1508">
        <f>IF('Main Data'!H1508="Longines",1,0)</f>
        <v>0</v>
      </c>
      <c r="S1508">
        <f>IF('Main Data'!H1508="Movado",1,0)</f>
        <v>0</v>
      </c>
      <c r="T1508">
        <f>IF('Main Data'!H1508="Omega",1,0)</f>
        <v>0</v>
      </c>
      <c r="U1508">
        <f>IF('Main Data'!H1508="Panerai",1,0)</f>
        <v>0</v>
      </c>
      <c r="V1508">
        <f>IF('Main Data'!H1508="Patek",1,0)</f>
        <v>0</v>
      </c>
      <c r="W1508">
        <f>IF('Main Data'!H1508="Rolex",1,0)</f>
        <v>1</v>
      </c>
      <c r="X1508">
        <f>IF('Main Data'!H1508="Tudor",1,0)</f>
        <v>0</v>
      </c>
      <c r="Y1508">
        <f>IF('Main Data'!H1508="Ulysse Nardin",1,0)</f>
        <v>0</v>
      </c>
      <c r="Z1508">
        <f>IF('Main Data'!H1508="Universal Geneve",1,0)</f>
        <v>0</v>
      </c>
      <c r="AA1508">
        <f>IF('Main Data'!H1508="Vacheron",1,0)</f>
        <v>0</v>
      </c>
      <c r="AB1508">
        <f>IF('Main Data'!H1508="Zenith",1,0)</f>
        <v>0</v>
      </c>
      <c r="AC1508">
        <f>IF('Main Data'!J1508="Stainless Steel",1,0)</f>
        <v>0</v>
      </c>
      <c r="AD1508">
        <f>IF('Main Data'!J1508="Two-tone",1,0)</f>
        <v>1</v>
      </c>
      <c r="AE1508">
        <f>IF(OR('Main Data'!J1508="YG 18K",'Main Data'!J1508="YG &lt;18K",'Main Data'!J1508="PG 18K",'Main Data'!J1508="PG &lt;18K",'Main Data'!J1508="WG 18K",'Main Data'!J1508="Mixes of 18K",'Main Data'!J1508="Mixes &lt;18K"),1,0)</f>
        <v>0</v>
      </c>
      <c r="AF1508">
        <f>IF('Main Data'!J1508="Platinum",1,0)</f>
        <v>0</v>
      </c>
      <c r="AG1508">
        <f>IF(OR('Main Data'!J1508="PVD",'Main Data'!J1508="Gold Plate",'Main Data'!J1508="Other"),1,0)</f>
        <v>0</v>
      </c>
      <c r="AH1508">
        <f>IF('Main Data'!N1508="Stainless Steel",1,0)</f>
        <v>0</v>
      </c>
      <c r="AI1508">
        <f>IF('Main Data'!N1508="Leather",1,0)</f>
        <v>1</v>
      </c>
      <c r="AJ1508">
        <f>IF('Main Data'!N1508="Two-tone",1,0)</f>
        <v>0</v>
      </c>
      <c r="AK1508">
        <f>IF(OR('Main Data'!N1508="YG 18K",'Main Data'!N1508="PG 18K",'Main Data'!N1508="WG 18K",'Main Data'!N1508="Mixes of 18K"),1,0)</f>
        <v>0</v>
      </c>
      <c r="AL1508">
        <f>IF(OR(,'Main Data'!N1508="PVD",'Main Data'!N1508="Gold plate"),1,0)</f>
        <v>0</v>
      </c>
      <c r="AM1508">
        <f>IF(OR('Main Data'!AV1508="Yes",'Main Data'!AW1508="Yes",'Main Data'!AU1508="Yes"),1,0)</f>
        <v>0</v>
      </c>
      <c r="AN1508">
        <f>IF(OR(ISTEXT('Main Data'!AX1508), ISTEXT('Main Data'!AY1508)),1,0)</f>
        <v>1</v>
      </c>
      <c r="AO1508">
        <f>IF('Main Data'!AZ1508="Yes",1,0)</f>
        <v>0</v>
      </c>
      <c r="AP1508">
        <f>IF('Main Data'!BA1508="Yes",1,0)</f>
        <v>0</v>
      </c>
      <c r="AQ1508">
        <f>IF('Main Data'!BD1508="Yes",1,0)</f>
        <v>0</v>
      </c>
      <c r="AR1508">
        <f>IF('Main Data'!BE1508="A",1,0)</f>
        <v>0</v>
      </c>
      <c r="AS1508">
        <f>IF('Main Data'!BE1508="AA",1,0)</f>
        <v>1</v>
      </c>
      <c r="AT1508">
        <f>IF('Main Data'!BE1508="AAA",1,0)</f>
        <v>0</v>
      </c>
      <c r="AU1508">
        <f>IF('Main Data'!BE1508="AAAA",1,0)</f>
        <v>0</v>
      </c>
      <c r="AV1508">
        <f>IF('Main Data'!P1508="Yes",1,0)</f>
        <v>1</v>
      </c>
      <c r="AW1508">
        <f>IF('Main Data'!AP1508="Yes",1,0)</f>
        <v>0</v>
      </c>
      <c r="AX1508">
        <f>IF(OR('Main Data'!V1508="Yes", 'Main Data'!W1508="Yes",'Main Data'!X1508="Yes"),1,0)</f>
        <v>0</v>
      </c>
      <c r="AY1508">
        <f>IF(OR('Main Data'!Y1508="Yes",'Main Data'!Z1508="Yes"),1,0)</f>
        <v>0</v>
      </c>
      <c r="AZ1508">
        <f>IF('Main Data'!AR1508="Yes",1,0)</f>
        <v>0</v>
      </c>
      <c r="BA1508">
        <f>IF('Main Data'!AS1508="Yes",1,0)</f>
        <v>0</v>
      </c>
      <c r="BB1508">
        <f>IF('Main Data'!AG1508="Yes",1,0)</f>
        <v>0</v>
      </c>
      <c r="BC1508">
        <f>IF('Main Data'!AB1508="Yes",1,0)</f>
        <v>0</v>
      </c>
      <c r="BD1508">
        <f>IF('Main Data'!AA1508="Yes",1,0)</f>
        <v>0</v>
      </c>
      <c r="BE1508">
        <f>IF('Main Data'!AC1508="Yes",1,0)</f>
        <v>0</v>
      </c>
      <c r="BF1508">
        <f>IF('Main Data'!AF1508="Yes",1,0)</f>
        <v>0</v>
      </c>
      <c r="BG1508">
        <f>IF(OR('Main Data'!AI1508="Yes",'Main Data'!AL1508="Yes"),1,0)</f>
        <v>0</v>
      </c>
      <c r="BH1508">
        <f>IF('Main Data'!AJ1508="Yes",1,0)</f>
        <v>0</v>
      </c>
      <c r="BI1508">
        <f>IF('Main Data'!AK1508="Yes",1,0)</f>
        <v>0</v>
      </c>
      <c r="BJ1508">
        <f>IF('Main Data'!AM1508="Yes",1,0)</f>
        <v>0</v>
      </c>
      <c r="BK1508">
        <f>IF('Main Data'!AQ1508="Yes",1,0)</f>
        <v>0</v>
      </c>
      <c r="BL1508" s="21">
        <f t="shared" si="139"/>
        <v>1</v>
      </c>
      <c r="BM1508" s="21">
        <f t="shared" si="140"/>
        <v>0</v>
      </c>
      <c r="BN1508" s="21">
        <f t="shared" si="141"/>
        <v>0</v>
      </c>
      <c r="BO1508" s="21">
        <f t="shared" si="142"/>
        <v>0</v>
      </c>
      <c r="BP1508" s="21">
        <f t="shared" si="143"/>
        <v>0</v>
      </c>
    </row>
    <row r="1509" spans="1:68" x14ac:dyDescent="0.2">
      <c r="A1509">
        <v>1505</v>
      </c>
      <c r="B1509" s="33">
        <f>'Main Data'!C1509</f>
        <v>43233</v>
      </c>
      <c r="C1509">
        <f>'Main Data'!D1509</f>
        <v>137</v>
      </c>
      <c r="D1509" s="26">
        <f>'Main Data'!E1509</f>
        <v>900</v>
      </c>
      <c r="E1509" s="26">
        <f>'Main Data'!F1509</f>
        <v>1125</v>
      </c>
      <c r="F1509" s="34">
        <f t="shared" si="138"/>
        <v>6.8023947633243109</v>
      </c>
      <c r="G1509">
        <f>IF('Main Data'!H1509="AP",1,0)</f>
        <v>0</v>
      </c>
      <c r="H1509">
        <f>IF('Main Data'!H1509="Blancpain",1,0)</f>
        <v>0</v>
      </c>
      <c r="I1509">
        <f>IF('Main Data'!H1509="Breguet",1,0)</f>
        <v>0</v>
      </c>
      <c r="J1509">
        <f>IF('Main Data'!H1509="Breitling",1,0)</f>
        <v>0</v>
      </c>
      <c r="K1509">
        <f>IF('Main Data'!H1509="Cartier",1,0)</f>
        <v>0</v>
      </c>
      <c r="L1509">
        <f>IF('Main Data'!H1509="Gallet",1,0)</f>
        <v>0</v>
      </c>
      <c r="M1509">
        <f>IF('Main Data'!H1509="Girard Perregaux",1,0)</f>
        <v>0</v>
      </c>
      <c r="N1509">
        <f>IF('Main Data'!H1509="Gubelin",1,0)</f>
        <v>0</v>
      </c>
      <c r="O1509">
        <f>IF('Main Data'!H1509="Heuer",1,0)</f>
        <v>0</v>
      </c>
      <c r="P1509">
        <f>IF('Main Data'!H1509="IWC",1,0)</f>
        <v>0</v>
      </c>
      <c r="Q1509">
        <f>IF('Main Data'!H1509="JLC",1,0)</f>
        <v>0</v>
      </c>
      <c r="R1509">
        <f>IF('Main Data'!H1509="Longines",1,0)</f>
        <v>0</v>
      </c>
      <c r="S1509">
        <f>IF('Main Data'!H1509="Movado",1,0)</f>
        <v>0</v>
      </c>
      <c r="T1509">
        <f>IF('Main Data'!H1509="Omega",1,0)</f>
        <v>0</v>
      </c>
      <c r="U1509">
        <f>IF('Main Data'!H1509="Panerai",1,0)</f>
        <v>0</v>
      </c>
      <c r="V1509">
        <f>IF('Main Data'!H1509="Patek",1,0)</f>
        <v>0</v>
      </c>
      <c r="W1509">
        <f>IF('Main Data'!H1509="Rolex",1,0)</f>
        <v>1</v>
      </c>
      <c r="X1509">
        <f>IF('Main Data'!H1509="Tudor",1,0)</f>
        <v>0</v>
      </c>
      <c r="Y1509">
        <f>IF('Main Data'!H1509="Ulysse Nardin",1,0)</f>
        <v>0</v>
      </c>
      <c r="Z1509">
        <f>IF('Main Data'!H1509="Universal Geneve",1,0)</f>
        <v>0</v>
      </c>
      <c r="AA1509">
        <f>IF('Main Data'!H1509="Vacheron",1,0)</f>
        <v>0</v>
      </c>
      <c r="AB1509">
        <f>IF('Main Data'!H1509="Zenith",1,0)</f>
        <v>0</v>
      </c>
      <c r="AC1509">
        <f>IF('Main Data'!J1509="Stainless Steel",1,0)</f>
        <v>1</v>
      </c>
      <c r="AD1509">
        <f>IF('Main Data'!J1509="Two-tone",1,0)</f>
        <v>0</v>
      </c>
      <c r="AE1509">
        <f>IF(OR('Main Data'!J1509="YG 18K",'Main Data'!J1509="YG &lt;18K",'Main Data'!J1509="PG 18K",'Main Data'!J1509="PG &lt;18K",'Main Data'!J1509="WG 18K",'Main Data'!J1509="Mixes of 18K",'Main Data'!J1509="Mixes &lt;18K"),1,0)</f>
        <v>0</v>
      </c>
      <c r="AF1509">
        <f>IF('Main Data'!J1509="Platinum",1,0)</f>
        <v>0</v>
      </c>
      <c r="AG1509">
        <f>IF(OR('Main Data'!J1509="PVD",'Main Data'!J1509="Gold Plate",'Main Data'!J1509="Other"),1,0)</f>
        <v>0</v>
      </c>
      <c r="AH1509">
        <f>IF('Main Data'!N1509="Stainless Steel",1,0)</f>
        <v>0</v>
      </c>
      <c r="AI1509">
        <f>IF('Main Data'!N1509="Leather",1,0)</f>
        <v>1</v>
      </c>
      <c r="AJ1509">
        <f>IF('Main Data'!N1509="Two-tone",1,0)</f>
        <v>0</v>
      </c>
      <c r="AK1509">
        <f>IF(OR('Main Data'!N1509="YG 18K",'Main Data'!N1509="PG 18K",'Main Data'!N1509="WG 18K",'Main Data'!N1509="Mixes of 18K"),1,0)</f>
        <v>0</v>
      </c>
      <c r="AL1509">
        <f>IF(OR(,'Main Data'!N1509="PVD",'Main Data'!N1509="Gold plate"),1,0)</f>
        <v>0</v>
      </c>
      <c r="AM1509">
        <f>IF(OR('Main Data'!AV1509="Yes",'Main Data'!AW1509="Yes",'Main Data'!AU1509="Yes"),1,0)</f>
        <v>0</v>
      </c>
      <c r="AN1509">
        <f>IF(OR(ISTEXT('Main Data'!AX1509), ISTEXT('Main Data'!AY1509)),1,0)</f>
        <v>0</v>
      </c>
      <c r="AO1509">
        <f>IF('Main Data'!AZ1509="Yes",1,0)</f>
        <v>0</v>
      </c>
      <c r="AP1509">
        <f>IF('Main Data'!BA1509="Yes",1,0)</f>
        <v>0</v>
      </c>
      <c r="AQ1509">
        <f>IF('Main Data'!BD1509="Yes",1,0)</f>
        <v>0</v>
      </c>
      <c r="AR1509">
        <f>IF('Main Data'!BE1509="A",1,0)</f>
        <v>0</v>
      </c>
      <c r="AS1509">
        <f>IF('Main Data'!BE1509="AA",1,0)</f>
        <v>1</v>
      </c>
      <c r="AT1509">
        <f>IF('Main Data'!BE1509="AAA",1,0)</f>
        <v>0</v>
      </c>
      <c r="AU1509">
        <f>IF('Main Data'!BE1509="AAAA",1,0)</f>
        <v>0</v>
      </c>
      <c r="AV1509">
        <f>IF('Main Data'!P1509="Yes",1,0)</f>
        <v>1</v>
      </c>
      <c r="AW1509">
        <f>IF('Main Data'!AP1509="Yes",1,0)</f>
        <v>0</v>
      </c>
      <c r="AX1509">
        <f>IF(OR('Main Data'!V1509="Yes", 'Main Data'!W1509="Yes",'Main Data'!X1509="Yes"),1,0)</f>
        <v>0</v>
      </c>
      <c r="AY1509">
        <f>IF(OR('Main Data'!Y1509="Yes",'Main Data'!Z1509="Yes"),1,0)</f>
        <v>0</v>
      </c>
      <c r="AZ1509">
        <f>IF('Main Data'!AR1509="Yes",1,0)</f>
        <v>0</v>
      </c>
      <c r="BA1509">
        <f>IF('Main Data'!AS1509="Yes",1,0)</f>
        <v>0</v>
      </c>
      <c r="BB1509">
        <f>IF('Main Data'!AG1509="Yes",1,0)</f>
        <v>0</v>
      </c>
      <c r="BC1509">
        <f>IF('Main Data'!AB1509="Yes",1,0)</f>
        <v>0</v>
      </c>
      <c r="BD1509">
        <f>IF('Main Data'!AA1509="Yes",1,0)</f>
        <v>0</v>
      </c>
      <c r="BE1509">
        <f>IF('Main Data'!AC1509="Yes",1,0)</f>
        <v>0</v>
      </c>
      <c r="BF1509">
        <f>IF('Main Data'!AF1509="Yes",1,0)</f>
        <v>0</v>
      </c>
      <c r="BG1509">
        <f>IF(OR('Main Data'!AI1509="Yes",'Main Data'!AL1509="Yes"),1,0)</f>
        <v>0</v>
      </c>
      <c r="BH1509">
        <f>IF('Main Data'!AJ1509="Yes",1,0)</f>
        <v>0</v>
      </c>
      <c r="BI1509">
        <f>IF('Main Data'!AK1509="Yes",1,0)</f>
        <v>0</v>
      </c>
      <c r="BJ1509">
        <f>IF('Main Data'!AM1509="Yes",1,0)</f>
        <v>0</v>
      </c>
      <c r="BK1509">
        <f>IF('Main Data'!AQ1509="Yes",1,0)</f>
        <v>0</v>
      </c>
      <c r="BL1509" s="21">
        <f t="shared" si="139"/>
        <v>1</v>
      </c>
      <c r="BM1509" s="21">
        <f t="shared" si="140"/>
        <v>0</v>
      </c>
      <c r="BN1509" s="21">
        <f t="shared" si="141"/>
        <v>0</v>
      </c>
      <c r="BO1509" s="21">
        <f t="shared" si="142"/>
        <v>0</v>
      </c>
      <c r="BP1509" s="21">
        <f t="shared" si="143"/>
        <v>0</v>
      </c>
    </row>
    <row r="1510" spans="1:68" x14ac:dyDescent="0.2">
      <c r="A1510">
        <v>1506</v>
      </c>
      <c r="B1510" s="33">
        <f>'Main Data'!C1510</f>
        <v>43233</v>
      </c>
      <c r="C1510">
        <f>'Main Data'!D1510</f>
        <v>139</v>
      </c>
      <c r="D1510" s="26">
        <f>'Main Data'!E1510</f>
        <v>2000</v>
      </c>
      <c r="E1510" s="26">
        <f>'Main Data'!F1510</f>
        <v>2500</v>
      </c>
      <c r="F1510" s="34">
        <f t="shared" si="138"/>
        <v>7.6009024595420822</v>
      </c>
      <c r="G1510">
        <f>IF('Main Data'!H1510="AP",1,0)</f>
        <v>0</v>
      </c>
      <c r="H1510">
        <f>IF('Main Data'!H1510="Blancpain",1,0)</f>
        <v>0</v>
      </c>
      <c r="I1510">
        <f>IF('Main Data'!H1510="Breguet",1,0)</f>
        <v>0</v>
      </c>
      <c r="J1510">
        <f>IF('Main Data'!H1510="Breitling",1,0)</f>
        <v>0</v>
      </c>
      <c r="K1510">
        <f>IF('Main Data'!H1510="Cartier",1,0)</f>
        <v>0</v>
      </c>
      <c r="L1510">
        <f>IF('Main Data'!H1510="Gallet",1,0)</f>
        <v>0</v>
      </c>
      <c r="M1510">
        <f>IF('Main Data'!H1510="Girard Perregaux",1,0)</f>
        <v>0</v>
      </c>
      <c r="N1510">
        <f>IF('Main Data'!H1510="Gubelin",1,0)</f>
        <v>0</v>
      </c>
      <c r="O1510">
        <f>IF('Main Data'!H1510="Heuer",1,0)</f>
        <v>0</v>
      </c>
      <c r="P1510">
        <f>IF('Main Data'!H1510="IWC",1,0)</f>
        <v>0</v>
      </c>
      <c r="Q1510">
        <f>IF('Main Data'!H1510="JLC",1,0)</f>
        <v>0</v>
      </c>
      <c r="R1510">
        <f>IF('Main Data'!H1510="Longines",1,0)</f>
        <v>0</v>
      </c>
      <c r="S1510">
        <f>IF('Main Data'!H1510="Movado",1,0)</f>
        <v>0</v>
      </c>
      <c r="T1510">
        <f>IF('Main Data'!H1510="Omega",1,0)</f>
        <v>0</v>
      </c>
      <c r="U1510">
        <f>IF('Main Data'!H1510="Panerai",1,0)</f>
        <v>0</v>
      </c>
      <c r="V1510">
        <f>IF('Main Data'!H1510="Patek",1,0)</f>
        <v>0</v>
      </c>
      <c r="W1510">
        <f>IF('Main Data'!H1510="Rolex",1,0)</f>
        <v>1</v>
      </c>
      <c r="X1510">
        <f>IF('Main Data'!H1510="Tudor",1,0)</f>
        <v>0</v>
      </c>
      <c r="Y1510">
        <f>IF('Main Data'!H1510="Ulysse Nardin",1,0)</f>
        <v>0</v>
      </c>
      <c r="Z1510">
        <f>IF('Main Data'!H1510="Universal Geneve",1,0)</f>
        <v>0</v>
      </c>
      <c r="AA1510">
        <f>IF('Main Data'!H1510="Vacheron",1,0)</f>
        <v>0</v>
      </c>
      <c r="AB1510">
        <f>IF('Main Data'!H1510="Zenith",1,0)</f>
        <v>0</v>
      </c>
      <c r="AC1510">
        <f>IF('Main Data'!J1510="Stainless Steel",1,0)</f>
        <v>0</v>
      </c>
      <c r="AD1510">
        <f>IF('Main Data'!J1510="Two-tone",1,0)</f>
        <v>0</v>
      </c>
      <c r="AE1510">
        <f>IF(OR('Main Data'!J1510="YG 18K",'Main Data'!J1510="YG &lt;18K",'Main Data'!J1510="PG 18K",'Main Data'!J1510="PG &lt;18K",'Main Data'!J1510="WG 18K",'Main Data'!J1510="Mixes of 18K",'Main Data'!J1510="Mixes &lt;18K"),1,0)</f>
        <v>1</v>
      </c>
      <c r="AF1510">
        <f>IF('Main Data'!J1510="Platinum",1,0)</f>
        <v>0</v>
      </c>
      <c r="AG1510">
        <f>IF(OR('Main Data'!J1510="PVD",'Main Data'!J1510="Gold Plate",'Main Data'!J1510="Other"),1,0)</f>
        <v>0</v>
      </c>
      <c r="AH1510">
        <f>IF('Main Data'!N1510="Stainless Steel",1,0)</f>
        <v>0</v>
      </c>
      <c r="AI1510">
        <f>IF('Main Data'!N1510="Leather",1,0)</f>
        <v>1</v>
      </c>
      <c r="AJ1510">
        <f>IF('Main Data'!N1510="Two-tone",1,0)</f>
        <v>0</v>
      </c>
      <c r="AK1510">
        <f>IF(OR('Main Data'!N1510="YG 18K",'Main Data'!N1510="PG 18K",'Main Data'!N1510="WG 18K",'Main Data'!N1510="Mixes of 18K"),1,0)</f>
        <v>0</v>
      </c>
      <c r="AL1510">
        <f>IF(OR(,'Main Data'!N1510="PVD",'Main Data'!N1510="Gold plate"),1,0)</f>
        <v>0</v>
      </c>
      <c r="AM1510">
        <f>IF(OR('Main Data'!AV1510="Yes",'Main Data'!AW1510="Yes",'Main Data'!AU1510="Yes"),1,0)</f>
        <v>0</v>
      </c>
      <c r="AN1510">
        <f>IF(OR(ISTEXT('Main Data'!AX1510), ISTEXT('Main Data'!AY1510)),1,0)</f>
        <v>0</v>
      </c>
      <c r="AO1510">
        <f>IF('Main Data'!AZ1510="Yes",1,0)</f>
        <v>0</v>
      </c>
      <c r="AP1510">
        <f>IF('Main Data'!BA1510="Yes",1,0)</f>
        <v>0</v>
      </c>
      <c r="AQ1510">
        <f>IF('Main Data'!BD1510="Yes",1,0)</f>
        <v>0</v>
      </c>
      <c r="AR1510">
        <f>IF('Main Data'!BE1510="A",1,0)</f>
        <v>0</v>
      </c>
      <c r="AS1510">
        <f>IF('Main Data'!BE1510="AA",1,0)</f>
        <v>1</v>
      </c>
      <c r="AT1510">
        <f>IF('Main Data'!BE1510="AAA",1,0)</f>
        <v>0</v>
      </c>
      <c r="AU1510">
        <f>IF('Main Data'!BE1510="AAAA",1,0)</f>
        <v>0</v>
      </c>
      <c r="AV1510">
        <f>IF('Main Data'!P1510="Yes",1,0)</f>
        <v>1</v>
      </c>
      <c r="AW1510">
        <f>IF('Main Data'!AP1510="Yes",1,0)</f>
        <v>0</v>
      </c>
      <c r="AX1510">
        <f>IF(OR('Main Data'!V1510="Yes", 'Main Data'!W1510="Yes",'Main Data'!X1510="Yes"),1,0)</f>
        <v>0</v>
      </c>
      <c r="AY1510">
        <f>IF(OR('Main Data'!Y1510="Yes",'Main Data'!Z1510="Yes"),1,0)</f>
        <v>0</v>
      </c>
      <c r="AZ1510">
        <f>IF('Main Data'!AR1510="Yes",1,0)</f>
        <v>0</v>
      </c>
      <c r="BA1510">
        <f>IF('Main Data'!AS1510="Yes",1,0)</f>
        <v>0</v>
      </c>
      <c r="BB1510">
        <f>IF('Main Data'!AG1510="Yes",1,0)</f>
        <v>0</v>
      </c>
      <c r="BC1510">
        <f>IF('Main Data'!AB1510="Yes",1,0)</f>
        <v>0</v>
      </c>
      <c r="BD1510">
        <f>IF('Main Data'!AA1510="Yes",1,0)</f>
        <v>0</v>
      </c>
      <c r="BE1510">
        <f>IF('Main Data'!AC1510="Yes",1,0)</f>
        <v>0</v>
      </c>
      <c r="BF1510">
        <f>IF('Main Data'!AF1510="Yes",1,0)</f>
        <v>0</v>
      </c>
      <c r="BG1510">
        <f>IF(OR('Main Data'!AI1510="Yes",'Main Data'!AL1510="Yes"),1,0)</f>
        <v>0</v>
      </c>
      <c r="BH1510">
        <f>IF('Main Data'!AJ1510="Yes",1,0)</f>
        <v>0</v>
      </c>
      <c r="BI1510">
        <f>IF('Main Data'!AK1510="Yes",1,0)</f>
        <v>0</v>
      </c>
      <c r="BJ1510">
        <f>IF('Main Data'!AM1510="Yes",1,0)</f>
        <v>0</v>
      </c>
      <c r="BK1510">
        <f>IF('Main Data'!AQ1510="Yes",1,0)</f>
        <v>0</v>
      </c>
      <c r="BL1510" s="21">
        <f t="shared" si="139"/>
        <v>1</v>
      </c>
      <c r="BM1510" s="21">
        <f t="shared" si="140"/>
        <v>0</v>
      </c>
      <c r="BN1510" s="21">
        <f t="shared" si="141"/>
        <v>0</v>
      </c>
      <c r="BO1510" s="21">
        <f t="shared" si="142"/>
        <v>0</v>
      </c>
      <c r="BP1510" s="21">
        <f t="shared" si="143"/>
        <v>0</v>
      </c>
    </row>
    <row r="1511" spans="1:68" x14ac:dyDescent="0.2">
      <c r="A1511">
        <v>1507</v>
      </c>
      <c r="B1511" s="33">
        <f>'Main Data'!C1511</f>
        <v>43233</v>
      </c>
      <c r="C1511">
        <f>'Main Data'!D1511</f>
        <v>140</v>
      </c>
      <c r="D1511" s="26">
        <f>'Main Data'!E1511</f>
        <v>1800</v>
      </c>
      <c r="E1511" s="26">
        <f>'Main Data'!F1511</f>
        <v>2250</v>
      </c>
      <c r="F1511" s="34">
        <f t="shared" si="138"/>
        <v>7.4955419438842563</v>
      </c>
      <c r="G1511">
        <f>IF('Main Data'!H1511="AP",1,0)</f>
        <v>0</v>
      </c>
      <c r="H1511">
        <f>IF('Main Data'!H1511="Blancpain",1,0)</f>
        <v>0</v>
      </c>
      <c r="I1511">
        <f>IF('Main Data'!H1511="Breguet",1,0)</f>
        <v>0</v>
      </c>
      <c r="J1511">
        <f>IF('Main Data'!H1511="Breitling",1,0)</f>
        <v>0</v>
      </c>
      <c r="K1511">
        <f>IF('Main Data'!H1511="Cartier",1,0)</f>
        <v>0</v>
      </c>
      <c r="L1511">
        <f>IF('Main Data'!H1511="Gallet",1,0)</f>
        <v>0</v>
      </c>
      <c r="M1511">
        <f>IF('Main Data'!H1511="Girard Perregaux",1,0)</f>
        <v>0</v>
      </c>
      <c r="N1511">
        <f>IF('Main Data'!H1511="Gubelin",1,0)</f>
        <v>0</v>
      </c>
      <c r="O1511">
        <f>IF('Main Data'!H1511="Heuer",1,0)</f>
        <v>0</v>
      </c>
      <c r="P1511">
        <f>IF('Main Data'!H1511="IWC",1,0)</f>
        <v>0</v>
      </c>
      <c r="Q1511">
        <f>IF('Main Data'!H1511="JLC",1,0)</f>
        <v>0</v>
      </c>
      <c r="R1511">
        <f>IF('Main Data'!H1511="Longines",1,0)</f>
        <v>0</v>
      </c>
      <c r="S1511">
        <f>IF('Main Data'!H1511="Movado",1,0)</f>
        <v>0</v>
      </c>
      <c r="T1511">
        <f>IF('Main Data'!H1511="Omega",1,0)</f>
        <v>0</v>
      </c>
      <c r="U1511">
        <f>IF('Main Data'!H1511="Panerai",1,0)</f>
        <v>0</v>
      </c>
      <c r="V1511">
        <f>IF('Main Data'!H1511="Patek",1,0)</f>
        <v>0</v>
      </c>
      <c r="W1511">
        <f>IF('Main Data'!H1511="Rolex",1,0)</f>
        <v>1</v>
      </c>
      <c r="X1511">
        <f>IF('Main Data'!H1511="Tudor",1,0)</f>
        <v>0</v>
      </c>
      <c r="Y1511">
        <f>IF('Main Data'!H1511="Ulysse Nardin",1,0)</f>
        <v>0</v>
      </c>
      <c r="Z1511">
        <f>IF('Main Data'!H1511="Universal Geneve",1,0)</f>
        <v>0</v>
      </c>
      <c r="AA1511">
        <f>IF('Main Data'!H1511="Vacheron",1,0)</f>
        <v>0</v>
      </c>
      <c r="AB1511">
        <f>IF('Main Data'!H1511="Zenith",1,0)</f>
        <v>0</v>
      </c>
      <c r="AC1511">
        <f>IF('Main Data'!J1511="Stainless Steel",1,0)</f>
        <v>0</v>
      </c>
      <c r="AD1511">
        <f>IF('Main Data'!J1511="Two-tone",1,0)</f>
        <v>0</v>
      </c>
      <c r="AE1511">
        <f>IF(OR('Main Data'!J1511="YG 18K",'Main Data'!J1511="YG &lt;18K",'Main Data'!J1511="PG 18K",'Main Data'!J1511="PG &lt;18K",'Main Data'!J1511="WG 18K",'Main Data'!J1511="Mixes of 18K",'Main Data'!J1511="Mixes &lt;18K"),1,0)</f>
        <v>1</v>
      </c>
      <c r="AF1511">
        <f>IF('Main Data'!J1511="Platinum",1,0)</f>
        <v>0</v>
      </c>
      <c r="AG1511">
        <f>IF(OR('Main Data'!J1511="PVD",'Main Data'!J1511="Gold Plate",'Main Data'!J1511="Other"),1,0)</f>
        <v>0</v>
      </c>
      <c r="AH1511">
        <f>IF('Main Data'!N1511="Stainless Steel",1,0)</f>
        <v>0</v>
      </c>
      <c r="AI1511">
        <f>IF('Main Data'!N1511="Leather",1,0)</f>
        <v>1</v>
      </c>
      <c r="AJ1511">
        <f>IF('Main Data'!N1511="Two-tone",1,0)</f>
        <v>0</v>
      </c>
      <c r="AK1511">
        <f>IF(OR('Main Data'!N1511="YG 18K",'Main Data'!N1511="PG 18K",'Main Data'!N1511="WG 18K",'Main Data'!N1511="Mixes of 18K"),1,0)</f>
        <v>0</v>
      </c>
      <c r="AL1511">
        <f>IF(OR(,'Main Data'!N1511="PVD",'Main Data'!N1511="Gold plate"),1,0)</f>
        <v>0</v>
      </c>
      <c r="AM1511">
        <f>IF(OR('Main Data'!AV1511="Yes",'Main Data'!AW1511="Yes",'Main Data'!AU1511="Yes"),1,0)</f>
        <v>0</v>
      </c>
      <c r="AN1511">
        <f>IF(OR(ISTEXT('Main Data'!AX1511), ISTEXT('Main Data'!AY1511)),1,0)</f>
        <v>0</v>
      </c>
      <c r="AO1511">
        <f>IF('Main Data'!AZ1511="Yes",1,0)</f>
        <v>0</v>
      </c>
      <c r="AP1511">
        <f>IF('Main Data'!BA1511="Yes",1,0)</f>
        <v>0</v>
      </c>
      <c r="AQ1511">
        <f>IF('Main Data'!BD1511="Yes",1,0)</f>
        <v>0</v>
      </c>
      <c r="AR1511">
        <f>IF('Main Data'!BE1511="A",1,0)</f>
        <v>0</v>
      </c>
      <c r="AS1511">
        <f>IF('Main Data'!BE1511="AA",1,0)</f>
        <v>1</v>
      </c>
      <c r="AT1511">
        <f>IF('Main Data'!BE1511="AAA",1,0)</f>
        <v>0</v>
      </c>
      <c r="AU1511">
        <f>IF('Main Data'!BE1511="AAAA",1,0)</f>
        <v>0</v>
      </c>
      <c r="AV1511">
        <f>IF('Main Data'!P1511="Yes",1,0)</f>
        <v>1</v>
      </c>
      <c r="AW1511">
        <f>IF('Main Data'!AP1511="Yes",1,0)</f>
        <v>0</v>
      </c>
      <c r="AX1511">
        <f>IF(OR('Main Data'!V1511="Yes", 'Main Data'!W1511="Yes",'Main Data'!X1511="Yes"),1,0)</f>
        <v>0</v>
      </c>
      <c r="AY1511">
        <f>IF(OR('Main Data'!Y1511="Yes",'Main Data'!Z1511="Yes"),1,0)</f>
        <v>0</v>
      </c>
      <c r="AZ1511">
        <f>IF('Main Data'!AR1511="Yes",1,0)</f>
        <v>0</v>
      </c>
      <c r="BA1511">
        <f>IF('Main Data'!AS1511="Yes",1,0)</f>
        <v>0</v>
      </c>
      <c r="BB1511">
        <f>IF('Main Data'!AG1511="Yes",1,0)</f>
        <v>0</v>
      </c>
      <c r="BC1511">
        <f>IF('Main Data'!AB1511="Yes",1,0)</f>
        <v>0</v>
      </c>
      <c r="BD1511">
        <f>IF('Main Data'!AA1511="Yes",1,0)</f>
        <v>0</v>
      </c>
      <c r="BE1511">
        <f>IF('Main Data'!AC1511="Yes",1,0)</f>
        <v>0</v>
      </c>
      <c r="BF1511">
        <f>IF('Main Data'!AF1511="Yes",1,0)</f>
        <v>0</v>
      </c>
      <c r="BG1511">
        <f>IF(OR('Main Data'!AI1511="Yes",'Main Data'!AL1511="Yes"),1,0)</f>
        <v>0</v>
      </c>
      <c r="BH1511">
        <f>IF('Main Data'!AJ1511="Yes",1,0)</f>
        <v>0</v>
      </c>
      <c r="BI1511">
        <f>IF('Main Data'!AK1511="Yes",1,0)</f>
        <v>0</v>
      </c>
      <c r="BJ1511">
        <f>IF('Main Data'!AM1511="Yes",1,0)</f>
        <v>0</v>
      </c>
      <c r="BK1511">
        <f>IF('Main Data'!AQ1511="Yes",1,0)</f>
        <v>0</v>
      </c>
      <c r="BL1511" s="21">
        <f t="shared" si="139"/>
        <v>1</v>
      </c>
      <c r="BM1511" s="21">
        <f t="shared" si="140"/>
        <v>0</v>
      </c>
      <c r="BN1511" s="21">
        <f t="shared" si="141"/>
        <v>0</v>
      </c>
      <c r="BO1511" s="21">
        <f t="shared" si="142"/>
        <v>0</v>
      </c>
      <c r="BP1511" s="21">
        <f t="shared" si="143"/>
        <v>0</v>
      </c>
    </row>
    <row r="1512" spans="1:68" x14ac:dyDescent="0.2">
      <c r="A1512">
        <v>1508</v>
      </c>
      <c r="B1512" s="33">
        <f>'Main Data'!C1512</f>
        <v>43233</v>
      </c>
      <c r="C1512">
        <f>'Main Data'!D1512</f>
        <v>145</v>
      </c>
      <c r="D1512" s="26">
        <f>'Main Data'!E1512</f>
        <v>2400</v>
      </c>
      <c r="E1512" s="26">
        <f>'Main Data'!F1512</f>
        <v>3000</v>
      </c>
      <c r="F1512" s="34">
        <f t="shared" si="138"/>
        <v>7.7832240163360371</v>
      </c>
      <c r="G1512">
        <f>IF('Main Data'!H1512="AP",1,0)</f>
        <v>0</v>
      </c>
      <c r="H1512">
        <f>IF('Main Data'!H1512="Blancpain",1,0)</f>
        <v>0</v>
      </c>
      <c r="I1512">
        <f>IF('Main Data'!H1512="Breguet",1,0)</f>
        <v>0</v>
      </c>
      <c r="J1512">
        <f>IF('Main Data'!H1512="Breitling",1,0)</f>
        <v>0</v>
      </c>
      <c r="K1512">
        <f>IF('Main Data'!H1512="Cartier",1,0)</f>
        <v>0</v>
      </c>
      <c r="L1512">
        <f>IF('Main Data'!H1512="Gallet",1,0)</f>
        <v>0</v>
      </c>
      <c r="M1512">
        <f>IF('Main Data'!H1512="Girard Perregaux",1,0)</f>
        <v>0</v>
      </c>
      <c r="N1512">
        <f>IF('Main Data'!H1512="Gubelin",1,0)</f>
        <v>0</v>
      </c>
      <c r="O1512">
        <f>IF('Main Data'!H1512="Heuer",1,0)</f>
        <v>0</v>
      </c>
      <c r="P1512">
        <f>IF('Main Data'!H1512="IWC",1,0)</f>
        <v>0</v>
      </c>
      <c r="Q1512">
        <f>IF('Main Data'!H1512="JLC",1,0)</f>
        <v>0</v>
      </c>
      <c r="R1512">
        <f>IF('Main Data'!H1512="Longines",1,0)</f>
        <v>0</v>
      </c>
      <c r="S1512">
        <f>IF('Main Data'!H1512="Movado",1,0)</f>
        <v>0</v>
      </c>
      <c r="T1512">
        <f>IF('Main Data'!H1512="Omega",1,0)</f>
        <v>0</v>
      </c>
      <c r="U1512">
        <f>IF('Main Data'!H1512="Panerai",1,0)</f>
        <v>0</v>
      </c>
      <c r="V1512">
        <f>IF('Main Data'!H1512="Patek",1,0)</f>
        <v>0</v>
      </c>
      <c r="W1512">
        <f>IF('Main Data'!H1512="Rolex",1,0)</f>
        <v>1</v>
      </c>
      <c r="X1512">
        <f>IF('Main Data'!H1512="Tudor",1,0)</f>
        <v>0</v>
      </c>
      <c r="Y1512">
        <f>IF('Main Data'!H1512="Ulysse Nardin",1,0)</f>
        <v>0</v>
      </c>
      <c r="Z1512">
        <f>IF('Main Data'!H1512="Universal Geneve",1,0)</f>
        <v>0</v>
      </c>
      <c r="AA1512">
        <f>IF('Main Data'!H1512="Vacheron",1,0)</f>
        <v>0</v>
      </c>
      <c r="AB1512">
        <f>IF('Main Data'!H1512="Zenith",1,0)</f>
        <v>0</v>
      </c>
      <c r="AC1512">
        <f>IF('Main Data'!J1512="Stainless Steel",1,0)</f>
        <v>0</v>
      </c>
      <c r="AD1512">
        <f>IF('Main Data'!J1512="Two-tone",1,0)</f>
        <v>1</v>
      </c>
      <c r="AE1512">
        <f>IF(OR('Main Data'!J1512="YG 18K",'Main Data'!J1512="YG &lt;18K",'Main Data'!J1512="PG 18K",'Main Data'!J1512="PG &lt;18K",'Main Data'!J1512="WG 18K",'Main Data'!J1512="Mixes of 18K",'Main Data'!J1512="Mixes &lt;18K"),1,0)</f>
        <v>0</v>
      </c>
      <c r="AF1512">
        <f>IF('Main Data'!J1512="Platinum",1,0)</f>
        <v>0</v>
      </c>
      <c r="AG1512">
        <f>IF(OR('Main Data'!J1512="PVD",'Main Data'!J1512="Gold Plate",'Main Data'!J1512="Other"),1,0)</f>
        <v>0</v>
      </c>
      <c r="AH1512">
        <f>IF('Main Data'!N1512="Stainless Steel",1,0)</f>
        <v>0</v>
      </c>
      <c r="AI1512">
        <f>IF('Main Data'!N1512="Leather",1,0)</f>
        <v>0</v>
      </c>
      <c r="AJ1512">
        <f>IF('Main Data'!N1512="Two-tone",1,0)</f>
        <v>1</v>
      </c>
      <c r="AK1512">
        <f>IF(OR('Main Data'!N1512="YG 18K",'Main Data'!N1512="PG 18K",'Main Data'!N1512="WG 18K",'Main Data'!N1512="Mixes of 18K"),1,0)</f>
        <v>0</v>
      </c>
      <c r="AL1512">
        <f>IF(OR(,'Main Data'!N1512="PVD",'Main Data'!N1512="Gold plate"),1,0)</f>
        <v>0</v>
      </c>
      <c r="AM1512">
        <f>IF(OR('Main Data'!AV1512="Yes",'Main Data'!AW1512="Yes",'Main Data'!AU1512="Yes"),1,0)</f>
        <v>0</v>
      </c>
      <c r="AN1512">
        <f>IF(OR(ISTEXT('Main Data'!AX1512), ISTEXT('Main Data'!AY1512)),1,0)</f>
        <v>0</v>
      </c>
      <c r="AO1512">
        <f>IF('Main Data'!AZ1512="Yes",1,0)</f>
        <v>0</v>
      </c>
      <c r="AP1512">
        <f>IF('Main Data'!BA1512="Yes",1,0)</f>
        <v>0</v>
      </c>
      <c r="AQ1512">
        <f>IF('Main Data'!BD1512="Yes",1,0)</f>
        <v>0</v>
      </c>
      <c r="AR1512">
        <f>IF('Main Data'!BE1512="A",1,0)</f>
        <v>0</v>
      </c>
      <c r="AS1512">
        <f>IF('Main Data'!BE1512="AA",1,0)</f>
        <v>1</v>
      </c>
      <c r="AT1512">
        <f>IF('Main Data'!BE1512="AAA",1,0)</f>
        <v>0</v>
      </c>
      <c r="AU1512">
        <f>IF('Main Data'!BE1512="AAAA",1,0)</f>
        <v>0</v>
      </c>
      <c r="AV1512">
        <f>IF('Main Data'!P1512="Yes",1,0)</f>
        <v>0</v>
      </c>
      <c r="AW1512">
        <f>IF('Main Data'!AP1512="Yes",1,0)</f>
        <v>0</v>
      </c>
      <c r="AX1512">
        <f>IF(OR('Main Data'!V1512="Yes", 'Main Data'!W1512="Yes",'Main Data'!X1512="Yes"),1,0)</f>
        <v>1</v>
      </c>
      <c r="AY1512">
        <f>IF(OR('Main Data'!Y1512="Yes",'Main Data'!Z1512="Yes"),1,0)</f>
        <v>0</v>
      </c>
      <c r="AZ1512">
        <f>IF('Main Data'!AR1512="Yes",1,0)</f>
        <v>0</v>
      </c>
      <c r="BA1512">
        <f>IF('Main Data'!AS1512="Yes",1,0)</f>
        <v>0</v>
      </c>
      <c r="BB1512">
        <f>IF('Main Data'!AG1512="Yes",1,0)</f>
        <v>0</v>
      </c>
      <c r="BC1512">
        <f>IF('Main Data'!AB1512="Yes",1,0)</f>
        <v>0</v>
      </c>
      <c r="BD1512">
        <f>IF('Main Data'!AA1512="Yes",1,0)</f>
        <v>0</v>
      </c>
      <c r="BE1512">
        <f>IF('Main Data'!AC1512="Yes",1,0)</f>
        <v>0</v>
      </c>
      <c r="BF1512">
        <f>IF('Main Data'!AF1512="Yes",1,0)</f>
        <v>0</v>
      </c>
      <c r="BG1512">
        <f>IF(OR('Main Data'!AI1512="Yes",'Main Data'!AL1512="Yes"),1,0)</f>
        <v>0</v>
      </c>
      <c r="BH1512">
        <f>IF('Main Data'!AJ1512="Yes",1,0)</f>
        <v>0</v>
      </c>
      <c r="BI1512">
        <f>IF('Main Data'!AK1512="Yes",1,0)</f>
        <v>0</v>
      </c>
      <c r="BJ1512">
        <f>IF('Main Data'!AM1512="Yes",1,0)</f>
        <v>0</v>
      </c>
      <c r="BK1512">
        <f>IF('Main Data'!AQ1512="Yes",1,0)</f>
        <v>0</v>
      </c>
      <c r="BL1512" s="21">
        <f t="shared" si="139"/>
        <v>1</v>
      </c>
      <c r="BM1512" s="21">
        <f t="shared" si="140"/>
        <v>0</v>
      </c>
      <c r="BN1512" s="21">
        <f t="shared" si="141"/>
        <v>0</v>
      </c>
      <c r="BO1512" s="21">
        <f t="shared" si="142"/>
        <v>0</v>
      </c>
      <c r="BP1512" s="21">
        <f t="shared" si="143"/>
        <v>0</v>
      </c>
    </row>
    <row r="1513" spans="1:68" x14ac:dyDescent="0.2">
      <c r="A1513">
        <v>1509</v>
      </c>
      <c r="B1513" s="33">
        <f>'Main Data'!C1513</f>
        <v>43233</v>
      </c>
      <c r="C1513">
        <f>'Main Data'!D1513</f>
        <v>150</v>
      </c>
      <c r="D1513" s="26">
        <f>'Main Data'!E1513</f>
        <v>6500</v>
      </c>
      <c r="E1513" s="26">
        <f>'Main Data'!F1513</f>
        <v>8125</v>
      </c>
      <c r="F1513" s="34">
        <f t="shared" si="138"/>
        <v>8.7795574558837277</v>
      </c>
      <c r="G1513">
        <f>IF('Main Data'!H1513="AP",1,0)</f>
        <v>0</v>
      </c>
      <c r="H1513">
        <f>IF('Main Data'!H1513="Blancpain",1,0)</f>
        <v>0</v>
      </c>
      <c r="I1513">
        <f>IF('Main Data'!H1513="Breguet",1,0)</f>
        <v>0</v>
      </c>
      <c r="J1513">
        <f>IF('Main Data'!H1513="Breitling",1,0)</f>
        <v>0</v>
      </c>
      <c r="K1513">
        <f>IF('Main Data'!H1513="Cartier",1,0)</f>
        <v>0</v>
      </c>
      <c r="L1513">
        <f>IF('Main Data'!H1513="Gallet",1,0)</f>
        <v>0</v>
      </c>
      <c r="M1513">
        <f>IF('Main Data'!H1513="Girard Perregaux",1,0)</f>
        <v>0</v>
      </c>
      <c r="N1513">
        <f>IF('Main Data'!H1513="Gubelin",1,0)</f>
        <v>0</v>
      </c>
      <c r="O1513">
        <f>IF('Main Data'!H1513="Heuer",1,0)</f>
        <v>0</v>
      </c>
      <c r="P1513">
        <f>IF('Main Data'!H1513="IWC",1,0)</f>
        <v>0</v>
      </c>
      <c r="Q1513">
        <f>IF('Main Data'!H1513="JLC",1,0)</f>
        <v>0</v>
      </c>
      <c r="R1513">
        <f>IF('Main Data'!H1513="Longines",1,0)</f>
        <v>0</v>
      </c>
      <c r="S1513">
        <f>IF('Main Data'!H1513="Movado",1,0)</f>
        <v>0</v>
      </c>
      <c r="T1513">
        <f>IF('Main Data'!H1513="Omega",1,0)</f>
        <v>0</v>
      </c>
      <c r="U1513">
        <f>IF('Main Data'!H1513="Panerai",1,0)</f>
        <v>0</v>
      </c>
      <c r="V1513">
        <f>IF('Main Data'!H1513="Patek",1,0)</f>
        <v>0</v>
      </c>
      <c r="W1513">
        <f>IF('Main Data'!H1513="Rolex",1,0)</f>
        <v>1</v>
      </c>
      <c r="X1513">
        <f>IF('Main Data'!H1513="Tudor",1,0)</f>
        <v>0</v>
      </c>
      <c r="Y1513">
        <f>IF('Main Data'!H1513="Ulysse Nardin",1,0)</f>
        <v>0</v>
      </c>
      <c r="Z1513">
        <f>IF('Main Data'!H1513="Universal Geneve",1,0)</f>
        <v>0</v>
      </c>
      <c r="AA1513">
        <f>IF('Main Data'!H1513="Vacheron",1,0)</f>
        <v>0</v>
      </c>
      <c r="AB1513">
        <f>IF('Main Data'!H1513="Zenith",1,0)</f>
        <v>0</v>
      </c>
      <c r="AC1513">
        <f>IF('Main Data'!J1513="Stainless Steel",1,0)</f>
        <v>0</v>
      </c>
      <c r="AD1513">
        <f>IF('Main Data'!J1513="Two-tone",1,0)</f>
        <v>0</v>
      </c>
      <c r="AE1513">
        <f>IF(OR('Main Data'!J1513="YG 18K",'Main Data'!J1513="YG &lt;18K",'Main Data'!J1513="PG 18K",'Main Data'!J1513="PG &lt;18K",'Main Data'!J1513="WG 18K",'Main Data'!J1513="Mixes of 18K",'Main Data'!J1513="Mixes &lt;18K"),1,0)</f>
        <v>1</v>
      </c>
      <c r="AF1513">
        <f>IF('Main Data'!J1513="Platinum",1,0)</f>
        <v>0</v>
      </c>
      <c r="AG1513">
        <f>IF(OR('Main Data'!J1513="PVD",'Main Data'!J1513="Gold Plate",'Main Data'!J1513="Other"),1,0)</f>
        <v>0</v>
      </c>
      <c r="AH1513">
        <f>IF('Main Data'!N1513="Stainless Steel",1,0)</f>
        <v>0</v>
      </c>
      <c r="AI1513">
        <f>IF('Main Data'!N1513="Leather",1,0)</f>
        <v>1</v>
      </c>
      <c r="AJ1513">
        <f>IF('Main Data'!N1513="Two-tone",1,0)</f>
        <v>0</v>
      </c>
      <c r="AK1513">
        <f>IF(OR('Main Data'!N1513="YG 18K",'Main Data'!N1513="PG 18K",'Main Data'!N1513="WG 18K",'Main Data'!N1513="Mixes of 18K"),1,0)</f>
        <v>0</v>
      </c>
      <c r="AL1513">
        <f>IF(OR(,'Main Data'!N1513="PVD",'Main Data'!N1513="Gold plate"),1,0)</f>
        <v>0</v>
      </c>
      <c r="AM1513">
        <f>IF(OR('Main Data'!AV1513="Yes",'Main Data'!AW1513="Yes",'Main Data'!AU1513="Yes"),1,0)</f>
        <v>0</v>
      </c>
      <c r="AN1513">
        <f>IF(OR(ISTEXT('Main Data'!AX1513), ISTEXT('Main Data'!AY1513)),1,0)</f>
        <v>0</v>
      </c>
      <c r="AO1513">
        <f>IF('Main Data'!AZ1513="Yes",1,0)</f>
        <v>0</v>
      </c>
      <c r="AP1513">
        <f>IF('Main Data'!BA1513="Yes",1,0)</f>
        <v>0</v>
      </c>
      <c r="AQ1513">
        <f>IF('Main Data'!BD1513="Yes",1,0)</f>
        <v>0</v>
      </c>
      <c r="AR1513">
        <f>IF('Main Data'!BE1513="A",1,0)</f>
        <v>0</v>
      </c>
      <c r="AS1513">
        <f>IF('Main Data'!BE1513="AA",1,0)</f>
        <v>0</v>
      </c>
      <c r="AT1513">
        <f>IF('Main Data'!BE1513="AAA",1,0)</f>
        <v>1</v>
      </c>
      <c r="AU1513">
        <f>IF('Main Data'!BE1513="AAAA",1,0)</f>
        <v>0</v>
      </c>
      <c r="AV1513">
        <f>IF('Main Data'!P1513="Yes",1,0)</f>
        <v>1</v>
      </c>
      <c r="AW1513">
        <f>IF('Main Data'!AP1513="Yes",1,0)</f>
        <v>0</v>
      </c>
      <c r="AX1513">
        <f>IF(OR('Main Data'!V1513="Yes", 'Main Data'!W1513="Yes",'Main Data'!X1513="Yes"),1,0)</f>
        <v>0</v>
      </c>
      <c r="AY1513">
        <f>IF(OR('Main Data'!Y1513="Yes",'Main Data'!Z1513="Yes"),1,0)</f>
        <v>0</v>
      </c>
      <c r="AZ1513">
        <f>IF('Main Data'!AR1513="Yes",1,0)</f>
        <v>0</v>
      </c>
      <c r="BA1513">
        <f>IF('Main Data'!AS1513="Yes",1,0)</f>
        <v>0</v>
      </c>
      <c r="BB1513">
        <f>IF('Main Data'!AG1513="Yes",1,0)</f>
        <v>0</v>
      </c>
      <c r="BC1513">
        <f>IF('Main Data'!AB1513="Yes",1,0)</f>
        <v>0</v>
      </c>
      <c r="BD1513">
        <f>IF('Main Data'!AA1513="Yes",1,0)</f>
        <v>0</v>
      </c>
      <c r="BE1513">
        <f>IF('Main Data'!AC1513="Yes",1,0)</f>
        <v>0</v>
      </c>
      <c r="BF1513">
        <f>IF('Main Data'!AF1513="Yes",1,0)</f>
        <v>0</v>
      </c>
      <c r="BG1513">
        <f>IF(OR('Main Data'!AI1513="Yes",'Main Data'!AL1513="Yes"),1,0)</f>
        <v>0</v>
      </c>
      <c r="BH1513">
        <f>IF('Main Data'!AJ1513="Yes",1,0)</f>
        <v>0</v>
      </c>
      <c r="BI1513">
        <f>IF('Main Data'!AK1513="Yes",1,0)</f>
        <v>0</v>
      </c>
      <c r="BJ1513">
        <f>IF('Main Data'!AM1513="Yes",1,0)</f>
        <v>0</v>
      </c>
      <c r="BK1513">
        <f>IF('Main Data'!AQ1513="Yes",1,0)</f>
        <v>0</v>
      </c>
      <c r="BL1513" s="21">
        <f t="shared" si="139"/>
        <v>1</v>
      </c>
      <c r="BM1513" s="21">
        <f t="shared" si="140"/>
        <v>0</v>
      </c>
      <c r="BN1513" s="21">
        <f t="shared" si="141"/>
        <v>0</v>
      </c>
      <c r="BO1513" s="21">
        <f t="shared" si="142"/>
        <v>0</v>
      </c>
      <c r="BP1513" s="21">
        <f t="shared" si="143"/>
        <v>0</v>
      </c>
    </row>
    <row r="1514" spans="1:68" x14ac:dyDescent="0.2">
      <c r="A1514">
        <v>1510</v>
      </c>
      <c r="B1514" s="33">
        <f>'Main Data'!C1514</f>
        <v>43233</v>
      </c>
      <c r="C1514">
        <f>'Main Data'!D1514</f>
        <v>151</v>
      </c>
      <c r="D1514" s="26">
        <f>'Main Data'!E1514</f>
        <v>15000</v>
      </c>
      <c r="E1514" s="26">
        <f>'Main Data'!F1514</f>
        <v>18750</v>
      </c>
      <c r="F1514" s="34">
        <f t="shared" si="138"/>
        <v>9.6158054800843473</v>
      </c>
      <c r="G1514">
        <f>IF('Main Data'!H1514="AP",1,0)</f>
        <v>0</v>
      </c>
      <c r="H1514">
        <f>IF('Main Data'!H1514="Blancpain",1,0)</f>
        <v>0</v>
      </c>
      <c r="I1514">
        <f>IF('Main Data'!H1514="Breguet",1,0)</f>
        <v>0</v>
      </c>
      <c r="J1514">
        <f>IF('Main Data'!H1514="Breitling",1,0)</f>
        <v>0</v>
      </c>
      <c r="K1514">
        <f>IF('Main Data'!H1514="Cartier",1,0)</f>
        <v>0</v>
      </c>
      <c r="L1514">
        <f>IF('Main Data'!H1514="Gallet",1,0)</f>
        <v>0</v>
      </c>
      <c r="M1514">
        <f>IF('Main Data'!H1514="Girard Perregaux",1,0)</f>
        <v>0</v>
      </c>
      <c r="N1514">
        <f>IF('Main Data'!H1514="Gubelin",1,0)</f>
        <v>0</v>
      </c>
      <c r="O1514">
        <f>IF('Main Data'!H1514="Heuer",1,0)</f>
        <v>0</v>
      </c>
      <c r="P1514">
        <f>IF('Main Data'!H1514="IWC",1,0)</f>
        <v>0</v>
      </c>
      <c r="Q1514">
        <f>IF('Main Data'!H1514="JLC",1,0)</f>
        <v>0</v>
      </c>
      <c r="R1514">
        <f>IF('Main Data'!H1514="Longines",1,0)</f>
        <v>0</v>
      </c>
      <c r="S1514">
        <f>IF('Main Data'!H1514="Movado",1,0)</f>
        <v>0</v>
      </c>
      <c r="T1514">
        <f>IF('Main Data'!H1514="Omega",1,0)</f>
        <v>0</v>
      </c>
      <c r="U1514">
        <f>IF('Main Data'!H1514="Panerai",1,0)</f>
        <v>0</v>
      </c>
      <c r="V1514">
        <f>IF('Main Data'!H1514="Patek",1,0)</f>
        <v>0</v>
      </c>
      <c r="W1514">
        <f>IF('Main Data'!H1514="Rolex",1,0)</f>
        <v>1</v>
      </c>
      <c r="X1514">
        <f>IF('Main Data'!H1514="Tudor",1,0)</f>
        <v>0</v>
      </c>
      <c r="Y1514">
        <f>IF('Main Data'!H1514="Ulysse Nardin",1,0)</f>
        <v>0</v>
      </c>
      <c r="Z1514">
        <f>IF('Main Data'!H1514="Universal Geneve",1,0)</f>
        <v>0</v>
      </c>
      <c r="AA1514">
        <f>IF('Main Data'!H1514="Vacheron",1,0)</f>
        <v>0</v>
      </c>
      <c r="AB1514">
        <f>IF('Main Data'!H1514="Zenith",1,0)</f>
        <v>0</v>
      </c>
      <c r="AC1514">
        <f>IF('Main Data'!J1514="Stainless Steel",1,0)</f>
        <v>0</v>
      </c>
      <c r="AD1514">
        <f>IF('Main Data'!J1514="Two-tone",1,0)</f>
        <v>0</v>
      </c>
      <c r="AE1514">
        <f>IF(OR('Main Data'!J1514="YG 18K",'Main Data'!J1514="YG &lt;18K",'Main Data'!J1514="PG 18K",'Main Data'!J1514="PG &lt;18K",'Main Data'!J1514="WG 18K",'Main Data'!J1514="Mixes of 18K",'Main Data'!J1514="Mixes &lt;18K"),1,0)</f>
        <v>1</v>
      </c>
      <c r="AF1514">
        <f>IF('Main Data'!J1514="Platinum",1,0)</f>
        <v>0</v>
      </c>
      <c r="AG1514">
        <f>IF(OR('Main Data'!J1514="PVD",'Main Data'!J1514="Gold Plate",'Main Data'!J1514="Other"),1,0)</f>
        <v>0</v>
      </c>
      <c r="AH1514">
        <f>IF('Main Data'!N1514="Stainless Steel",1,0)</f>
        <v>0</v>
      </c>
      <c r="AI1514">
        <f>IF('Main Data'!N1514="Leather",1,0)</f>
        <v>1</v>
      </c>
      <c r="AJ1514">
        <f>IF('Main Data'!N1514="Two-tone",1,0)</f>
        <v>0</v>
      </c>
      <c r="AK1514">
        <f>IF(OR('Main Data'!N1514="YG 18K",'Main Data'!N1514="PG 18K",'Main Data'!N1514="WG 18K",'Main Data'!N1514="Mixes of 18K"),1,0)</f>
        <v>0</v>
      </c>
      <c r="AL1514">
        <f>IF(OR(,'Main Data'!N1514="PVD",'Main Data'!N1514="Gold plate"),1,0)</f>
        <v>0</v>
      </c>
      <c r="AM1514">
        <f>IF(OR('Main Data'!AV1514="Yes",'Main Data'!AW1514="Yes",'Main Data'!AU1514="Yes"),1,0)</f>
        <v>0</v>
      </c>
      <c r="AN1514">
        <f>IF(OR(ISTEXT('Main Data'!AX1514), ISTEXT('Main Data'!AY1514)),1,0)</f>
        <v>0</v>
      </c>
      <c r="AO1514">
        <f>IF('Main Data'!AZ1514="Yes",1,0)</f>
        <v>0</v>
      </c>
      <c r="AP1514">
        <f>IF('Main Data'!BA1514="Yes",1,0)</f>
        <v>0</v>
      </c>
      <c r="AQ1514">
        <f>IF('Main Data'!BD1514="Yes",1,0)</f>
        <v>0</v>
      </c>
      <c r="AR1514">
        <f>IF('Main Data'!BE1514="A",1,0)</f>
        <v>0</v>
      </c>
      <c r="AS1514">
        <f>IF('Main Data'!BE1514="AA",1,0)</f>
        <v>0</v>
      </c>
      <c r="AT1514">
        <f>IF('Main Data'!BE1514="AAA",1,0)</f>
        <v>0</v>
      </c>
      <c r="AU1514">
        <f>IF('Main Data'!BE1514="AAAA",1,0)</f>
        <v>1</v>
      </c>
      <c r="AV1514">
        <f>IF('Main Data'!P1514="Yes",1,0)</f>
        <v>0</v>
      </c>
      <c r="AW1514">
        <f>IF('Main Data'!AP1514="Yes",1,0)</f>
        <v>0</v>
      </c>
      <c r="AX1514">
        <f>IF(OR('Main Data'!V1514="Yes", 'Main Data'!W1514="Yes",'Main Data'!X1514="Yes"),1,0)</f>
        <v>1</v>
      </c>
      <c r="AY1514">
        <f>IF(OR('Main Data'!Y1514="Yes",'Main Data'!Z1514="Yes"),1,0)</f>
        <v>0</v>
      </c>
      <c r="AZ1514">
        <f>IF('Main Data'!AR1514="Yes",1,0)</f>
        <v>0</v>
      </c>
      <c r="BA1514">
        <f>IF('Main Data'!AS1514="Yes",1,0)</f>
        <v>0</v>
      </c>
      <c r="BB1514">
        <f>IF('Main Data'!AG1514="Yes",1,0)</f>
        <v>0</v>
      </c>
      <c r="BC1514">
        <f>IF('Main Data'!AB1514="Yes",1,0)</f>
        <v>0</v>
      </c>
      <c r="BD1514">
        <f>IF('Main Data'!AA1514="Yes",1,0)</f>
        <v>0</v>
      </c>
      <c r="BE1514">
        <f>IF('Main Data'!AC1514="Yes",1,0)</f>
        <v>0</v>
      </c>
      <c r="BF1514">
        <f>IF('Main Data'!AF1514="Yes",1,0)</f>
        <v>0</v>
      </c>
      <c r="BG1514">
        <f>IF(OR('Main Data'!AI1514="Yes",'Main Data'!AL1514="Yes"),1,0)</f>
        <v>0</v>
      </c>
      <c r="BH1514">
        <f>IF('Main Data'!AJ1514="Yes",1,0)</f>
        <v>0</v>
      </c>
      <c r="BI1514">
        <f>IF('Main Data'!AK1514="Yes",1,0)</f>
        <v>0</v>
      </c>
      <c r="BJ1514">
        <f>IF('Main Data'!AM1514="Yes",1,0)</f>
        <v>0</v>
      </c>
      <c r="BK1514">
        <f>IF('Main Data'!AQ1514="Yes",1,0)</f>
        <v>0</v>
      </c>
      <c r="BL1514" s="21">
        <f t="shared" si="139"/>
        <v>1</v>
      </c>
      <c r="BM1514" s="21">
        <f t="shared" si="140"/>
        <v>0</v>
      </c>
      <c r="BN1514" s="21">
        <f t="shared" si="141"/>
        <v>0</v>
      </c>
      <c r="BO1514" s="21">
        <f t="shared" si="142"/>
        <v>0</v>
      </c>
      <c r="BP1514" s="21">
        <f t="shared" si="143"/>
        <v>0</v>
      </c>
    </row>
    <row r="1515" spans="1:68" x14ac:dyDescent="0.2">
      <c r="A1515">
        <v>1511</v>
      </c>
      <c r="B1515" s="33">
        <f>'Main Data'!C1515</f>
        <v>43233</v>
      </c>
      <c r="C1515">
        <f>'Main Data'!D1515</f>
        <v>152</v>
      </c>
      <c r="D1515" s="26">
        <f>'Main Data'!E1515</f>
        <v>30000</v>
      </c>
      <c r="E1515" s="26">
        <f>'Main Data'!F1515</f>
        <v>37500</v>
      </c>
      <c r="F1515" s="34">
        <f t="shared" si="138"/>
        <v>10.308952660644293</v>
      </c>
      <c r="G1515">
        <f>IF('Main Data'!H1515="AP",1,0)</f>
        <v>0</v>
      </c>
      <c r="H1515">
        <f>IF('Main Data'!H1515="Blancpain",1,0)</f>
        <v>0</v>
      </c>
      <c r="I1515">
        <f>IF('Main Data'!H1515="Breguet",1,0)</f>
        <v>0</v>
      </c>
      <c r="J1515">
        <f>IF('Main Data'!H1515="Breitling",1,0)</f>
        <v>0</v>
      </c>
      <c r="K1515">
        <f>IF('Main Data'!H1515="Cartier",1,0)</f>
        <v>0</v>
      </c>
      <c r="L1515">
        <f>IF('Main Data'!H1515="Gallet",1,0)</f>
        <v>0</v>
      </c>
      <c r="M1515">
        <f>IF('Main Data'!H1515="Girard Perregaux",1,0)</f>
        <v>0</v>
      </c>
      <c r="N1515">
        <f>IF('Main Data'!H1515="Gubelin",1,0)</f>
        <v>0</v>
      </c>
      <c r="O1515">
        <f>IF('Main Data'!H1515="Heuer",1,0)</f>
        <v>0</v>
      </c>
      <c r="P1515">
        <f>IF('Main Data'!H1515="IWC",1,0)</f>
        <v>0</v>
      </c>
      <c r="Q1515">
        <f>IF('Main Data'!H1515="JLC",1,0)</f>
        <v>0</v>
      </c>
      <c r="R1515">
        <f>IF('Main Data'!H1515="Longines",1,0)</f>
        <v>0</v>
      </c>
      <c r="S1515">
        <f>IF('Main Data'!H1515="Movado",1,0)</f>
        <v>0</v>
      </c>
      <c r="T1515">
        <f>IF('Main Data'!H1515="Omega",1,0)</f>
        <v>0</v>
      </c>
      <c r="U1515">
        <f>IF('Main Data'!H1515="Panerai",1,0)</f>
        <v>0</v>
      </c>
      <c r="V1515">
        <f>IF('Main Data'!H1515="Patek",1,0)</f>
        <v>0</v>
      </c>
      <c r="W1515">
        <f>IF('Main Data'!H1515="Rolex",1,0)</f>
        <v>1</v>
      </c>
      <c r="X1515">
        <f>IF('Main Data'!H1515="Tudor",1,0)</f>
        <v>0</v>
      </c>
      <c r="Y1515">
        <f>IF('Main Data'!H1515="Ulysse Nardin",1,0)</f>
        <v>0</v>
      </c>
      <c r="Z1515">
        <f>IF('Main Data'!H1515="Universal Geneve",1,0)</f>
        <v>0</v>
      </c>
      <c r="AA1515">
        <f>IF('Main Data'!H1515="Vacheron",1,0)</f>
        <v>0</v>
      </c>
      <c r="AB1515">
        <f>IF('Main Data'!H1515="Zenith",1,0)</f>
        <v>0</v>
      </c>
      <c r="AC1515">
        <f>IF('Main Data'!J1515="Stainless Steel",1,0)</f>
        <v>1</v>
      </c>
      <c r="AD1515">
        <f>IF('Main Data'!J1515="Two-tone",1,0)</f>
        <v>0</v>
      </c>
      <c r="AE1515">
        <f>IF(OR('Main Data'!J1515="YG 18K",'Main Data'!J1515="YG &lt;18K",'Main Data'!J1515="PG 18K",'Main Data'!J1515="PG &lt;18K",'Main Data'!J1515="WG 18K",'Main Data'!J1515="Mixes of 18K",'Main Data'!J1515="Mixes &lt;18K"),1,0)</f>
        <v>0</v>
      </c>
      <c r="AF1515">
        <f>IF('Main Data'!J1515="Platinum",1,0)</f>
        <v>0</v>
      </c>
      <c r="AG1515">
        <f>IF(OR('Main Data'!J1515="PVD",'Main Data'!J1515="Gold Plate",'Main Data'!J1515="Other"),1,0)</f>
        <v>0</v>
      </c>
      <c r="AH1515">
        <f>IF('Main Data'!N1515="Stainless Steel",1,0)</f>
        <v>1</v>
      </c>
      <c r="AI1515">
        <f>IF('Main Data'!N1515="Leather",1,0)</f>
        <v>0</v>
      </c>
      <c r="AJ1515">
        <f>IF('Main Data'!N1515="Two-tone",1,0)</f>
        <v>0</v>
      </c>
      <c r="AK1515">
        <f>IF(OR('Main Data'!N1515="YG 18K",'Main Data'!N1515="PG 18K",'Main Data'!N1515="WG 18K",'Main Data'!N1515="Mixes of 18K"),1,0)</f>
        <v>0</v>
      </c>
      <c r="AL1515">
        <f>IF(OR(,'Main Data'!N1515="PVD",'Main Data'!N1515="Gold plate"),1,0)</f>
        <v>0</v>
      </c>
      <c r="AM1515">
        <f>IF(OR('Main Data'!AV1515="Yes",'Main Data'!AW1515="Yes",'Main Data'!AU1515="Yes"),1,0)</f>
        <v>0</v>
      </c>
      <c r="AN1515">
        <f>IF(OR(ISTEXT('Main Data'!AX1515), ISTEXT('Main Data'!AY1515)),1,0)</f>
        <v>0</v>
      </c>
      <c r="AO1515">
        <f>IF('Main Data'!AZ1515="Yes",1,0)</f>
        <v>0</v>
      </c>
      <c r="AP1515">
        <f>IF('Main Data'!BA1515="Yes",1,0)</f>
        <v>0</v>
      </c>
      <c r="AQ1515">
        <f>IF('Main Data'!BD1515="Yes",1,0)</f>
        <v>0</v>
      </c>
      <c r="AR1515">
        <f>IF('Main Data'!BE1515="A",1,0)</f>
        <v>0</v>
      </c>
      <c r="AS1515">
        <f>IF('Main Data'!BE1515="AA",1,0)</f>
        <v>0</v>
      </c>
      <c r="AT1515">
        <f>IF('Main Data'!BE1515="AAA",1,0)</f>
        <v>0</v>
      </c>
      <c r="AU1515">
        <f>IF('Main Data'!BE1515="AAAA",1,0)</f>
        <v>1</v>
      </c>
      <c r="AV1515">
        <f>IF('Main Data'!P1515="Yes",1,0)</f>
        <v>0</v>
      </c>
      <c r="AW1515">
        <f>IF('Main Data'!AP1515="Yes",1,0)</f>
        <v>0</v>
      </c>
      <c r="AX1515">
        <f>IF(OR('Main Data'!V1515="Yes", 'Main Data'!W1515="Yes",'Main Data'!X1515="Yes"),1,0)</f>
        <v>0</v>
      </c>
      <c r="AY1515">
        <f>IF(OR('Main Data'!Y1515="Yes",'Main Data'!Z1515="Yes"),1,0)</f>
        <v>0</v>
      </c>
      <c r="AZ1515">
        <f>IF('Main Data'!AR1515="Yes",1,0)</f>
        <v>0</v>
      </c>
      <c r="BA1515">
        <f>IF('Main Data'!AS1515="Yes",1,0)</f>
        <v>0</v>
      </c>
      <c r="BB1515">
        <f>IF('Main Data'!AG1515="Yes",1,0)</f>
        <v>0</v>
      </c>
      <c r="BC1515">
        <f>IF('Main Data'!AB1515="Yes",1,0)</f>
        <v>0</v>
      </c>
      <c r="BD1515">
        <f>IF('Main Data'!AA1515="Yes",1,0)</f>
        <v>0</v>
      </c>
      <c r="BE1515">
        <f>IF('Main Data'!AC1515="Yes",1,0)</f>
        <v>0</v>
      </c>
      <c r="BF1515">
        <f>IF('Main Data'!AF1515="Yes",1,0)</f>
        <v>0</v>
      </c>
      <c r="BG1515">
        <f>IF(OR('Main Data'!AI1515="Yes",'Main Data'!AL1515="Yes"),1,0)</f>
        <v>1</v>
      </c>
      <c r="BH1515">
        <f>IF('Main Data'!AJ1515="Yes",1,0)</f>
        <v>0</v>
      </c>
      <c r="BI1515">
        <f>IF('Main Data'!AK1515="Yes",1,0)</f>
        <v>0</v>
      </c>
      <c r="BJ1515">
        <f>IF('Main Data'!AM1515="Yes",1,0)</f>
        <v>0</v>
      </c>
      <c r="BK1515">
        <f>IF('Main Data'!AQ1515="Yes",1,0)</f>
        <v>0</v>
      </c>
      <c r="BL1515" s="21">
        <f t="shared" si="139"/>
        <v>1</v>
      </c>
      <c r="BM1515" s="21">
        <f t="shared" si="140"/>
        <v>0</v>
      </c>
      <c r="BN1515" s="21">
        <f t="shared" si="141"/>
        <v>0</v>
      </c>
      <c r="BO1515" s="21">
        <f t="shared" si="142"/>
        <v>0</v>
      </c>
      <c r="BP1515" s="21">
        <f t="shared" si="143"/>
        <v>0</v>
      </c>
    </row>
    <row r="1516" spans="1:68" x14ac:dyDescent="0.2">
      <c r="A1516">
        <v>1512</v>
      </c>
      <c r="B1516" s="33">
        <f>'Main Data'!C1516</f>
        <v>43233</v>
      </c>
      <c r="C1516">
        <f>'Main Data'!D1516</f>
        <v>154</v>
      </c>
      <c r="D1516" s="26">
        <f>'Main Data'!E1516</f>
        <v>8500</v>
      </c>
      <c r="E1516" s="26">
        <f>'Main Data'!F1516</f>
        <v>10625</v>
      </c>
      <c r="F1516" s="34">
        <f t="shared" si="138"/>
        <v>9.0478214424784085</v>
      </c>
      <c r="G1516">
        <f>IF('Main Data'!H1516="AP",1,0)</f>
        <v>0</v>
      </c>
      <c r="H1516">
        <f>IF('Main Data'!H1516="Blancpain",1,0)</f>
        <v>0</v>
      </c>
      <c r="I1516">
        <f>IF('Main Data'!H1516="Breguet",1,0)</f>
        <v>0</v>
      </c>
      <c r="J1516">
        <f>IF('Main Data'!H1516="Breitling",1,0)</f>
        <v>0</v>
      </c>
      <c r="K1516">
        <f>IF('Main Data'!H1516="Cartier",1,0)</f>
        <v>0</v>
      </c>
      <c r="L1516">
        <f>IF('Main Data'!H1516="Gallet",1,0)</f>
        <v>0</v>
      </c>
      <c r="M1516">
        <f>IF('Main Data'!H1516="Girard Perregaux",1,0)</f>
        <v>0</v>
      </c>
      <c r="N1516">
        <f>IF('Main Data'!H1516="Gubelin",1,0)</f>
        <v>0</v>
      </c>
      <c r="O1516">
        <f>IF('Main Data'!H1516="Heuer",1,0)</f>
        <v>0</v>
      </c>
      <c r="P1516">
        <f>IF('Main Data'!H1516="IWC",1,0)</f>
        <v>0</v>
      </c>
      <c r="Q1516">
        <f>IF('Main Data'!H1516="JLC",1,0)</f>
        <v>0</v>
      </c>
      <c r="R1516">
        <f>IF('Main Data'!H1516="Longines",1,0)</f>
        <v>0</v>
      </c>
      <c r="S1516">
        <f>IF('Main Data'!H1516="Movado",1,0)</f>
        <v>0</v>
      </c>
      <c r="T1516">
        <f>IF('Main Data'!H1516="Omega",1,0)</f>
        <v>0</v>
      </c>
      <c r="U1516">
        <f>IF('Main Data'!H1516="Panerai",1,0)</f>
        <v>0</v>
      </c>
      <c r="V1516">
        <f>IF('Main Data'!H1516="Patek",1,0)</f>
        <v>0</v>
      </c>
      <c r="W1516">
        <f>IF('Main Data'!H1516="Rolex",1,0)</f>
        <v>1</v>
      </c>
      <c r="X1516">
        <f>IF('Main Data'!H1516="Tudor",1,0)</f>
        <v>0</v>
      </c>
      <c r="Y1516">
        <f>IF('Main Data'!H1516="Ulysse Nardin",1,0)</f>
        <v>0</v>
      </c>
      <c r="Z1516">
        <f>IF('Main Data'!H1516="Universal Geneve",1,0)</f>
        <v>0</v>
      </c>
      <c r="AA1516">
        <f>IF('Main Data'!H1516="Vacheron",1,0)</f>
        <v>0</v>
      </c>
      <c r="AB1516">
        <f>IF('Main Data'!H1516="Zenith",1,0)</f>
        <v>0</v>
      </c>
      <c r="AC1516">
        <f>IF('Main Data'!J1516="Stainless Steel",1,0)</f>
        <v>0</v>
      </c>
      <c r="AD1516">
        <f>IF('Main Data'!J1516="Two-tone",1,0)</f>
        <v>1</v>
      </c>
      <c r="AE1516">
        <f>IF(OR('Main Data'!J1516="YG 18K",'Main Data'!J1516="YG &lt;18K",'Main Data'!J1516="PG 18K",'Main Data'!J1516="PG &lt;18K",'Main Data'!J1516="WG 18K",'Main Data'!J1516="Mixes of 18K",'Main Data'!J1516="Mixes &lt;18K"),1,0)</f>
        <v>0</v>
      </c>
      <c r="AF1516">
        <f>IF('Main Data'!J1516="Platinum",1,0)</f>
        <v>0</v>
      </c>
      <c r="AG1516">
        <f>IF(OR('Main Data'!J1516="PVD",'Main Data'!J1516="Gold Plate",'Main Data'!J1516="Other"),1,0)</f>
        <v>0</v>
      </c>
      <c r="AH1516">
        <f>IF('Main Data'!N1516="Stainless Steel",1,0)</f>
        <v>0</v>
      </c>
      <c r="AI1516">
        <f>IF('Main Data'!N1516="Leather",1,0)</f>
        <v>1</v>
      </c>
      <c r="AJ1516">
        <f>IF('Main Data'!N1516="Two-tone",1,0)</f>
        <v>0</v>
      </c>
      <c r="AK1516">
        <f>IF(OR('Main Data'!N1516="YG 18K",'Main Data'!N1516="PG 18K",'Main Data'!N1516="WG 18K",'Main Data'!N1516="Mixes of 18K"),1,0)</f>
        <v>0</v>
      </c>
      <c r="AL1516">
        <f>IF(OR(,'Main Data'!N1516="PVD",'Main Data'!N1516="Gold plate"),1,0)</f>
        <v>0</v>
      </c>
      <c r="AM1516">
        <f>IF(OR('Main Data'!AV1516="Yes",'Main Data'!AW1516="Yes",'Main Data'!AU1516="Yes"),1,0)</f>
        <v>0</v>
      </c>
      <c r="AN1516">
        <f>IF(OR(ISTEXT('Main Data'!AX1516), ISTEXT('Main Data'!AY1516)),1,0)</f>
        <v>0</v>
      </c>
      <c r="AO1516">
        <f>IF('Main Data'!AZ1516="Yes",1,0)</f>
        <v>0</v>
      </c>
      <c r="AP1516">
        <f>IF('Main Data'!BA1516="Yes",1,0)</f>
        <v>0</v>
      </c>
      <c r="AQ1516">
        <f>IF('Main Data'!BD1516="Yes",1,0)</f>
        <v>0</v>
      </c>
      <c r="AR1516">
        <f>IF('Main Data'!BE1516="A",1,0)</f>
        <v>0</v>
      </c>
      <c r="AS1516">
        <f>IF('Main Data'!BE1516="AA",1,0)</f>
        <v>1</v>
      </c>
      <c r="AT1516">
        <f>IF('Main Data'!BE1516="AAA",1,0)</f>
        <v>0</v>
      </c>
      <c r="AU1516">
        <f>IF('Main Data'!BE1516="AAAA",1,0)</f>
        <v>0</v>
      </c>
      <c r="AV1516">
        <f>IF('Main Data'!P1516="Yes",1,0)</f>
        <v>0</v>
      </c>
      <c r="AW1516">
        <f>IF('Main Data'!AP1516="Yes",1,0)</f>
        <v>0</v>
      </c>
      <c r="AX1516">
        <f>IF(OR('Main Data'!V1516="Yes", 'Main Data'!W1516="Yes",'Main Data'!X1516="Yes"),1,0)</f>
        <v>0</v>
      </c>
      <c r="AY1516">
        <f>IF(OR('Main Data'!Y1516="Yes",'Main Data'!Z1516="Yes"),1,0)</f>
        <v>0</v>
      </c>
      <c r="AZ1516">
        <f>IF('Main Data'!AR1516="Yes",1,0)</f>
        <v>0</v>
      </c>
      <c r="BA1516">
        <f>IF('Main Data'!AS1516="Yes",1,0)</f>
        <v>0</v>
      </c>
      <c r="BB1516">
        <f>IF('Main Data'!AG1516="Yes",1,0)</f>
        <v>0</v>
      </c>
      <c r="BC1516">
        <f>IF('Main Data'!AB1516="Yes",1,0)</f>
        <v>0</v>
      </c>
      <c r="BD1516">
        <f>IF('Main Data'!AA1516="Yes",1,0)</f>
        <v>0</v>
      </c>
      <c r="BE1516">
        <f>IF('Main Data'!AC1516="Yes",1,0)</f>
        <v>0</v>
      </c>
      <c r="BF1516">
        <f>IF('Main Data'!AF1516="Yes",1,0)</f>
        <v>0</v>
      </c>
      <c r="BG1516">
        <f>IF(OR('Main Data'!AI1516="Yes",'Main Data'!AL1516="Yes"),1,0)</f>
        <v>1</v>
      </c>
      <c r="BH1516">
        <f>IF('Main Data'!AJ1516="Yes",1,0)</f>
        <v>0</v>
      </c>
      <c r="BI1516">
        <f>IF('Main Data'!AK1516="Yes",1,0)</f>
        <v>0</v>
      </c>
      <c r="BJ1516">
        <f>IF('Main Data'!AM1516="Yes",1,0)</f>
        <v>0</v>
      </c>
      <c r="BK1516">
        <f>IF('Main Data'!AQ1516="Yes",1,0)</f>
        <v>0</v>
      </c>
      <c r="BL1516" s="21">
        <f t="shared" si="139"/>
        <v>1</v>
      </c>
      <c r="BM1516" s="21">
        <f t="shared" si="140"/>
        <v>0</v>
      </c>
      <c r="BN1516" s="21">
        <f t="shared" si="141"/>
        <v>0</v>
      </c>
      <c r="BO1516" s="21">
        <f t="shared" si="142"/>
        <v>0</v>
      </c>
      <c r="BP1516" s="21">
        <f t="shared" si="143"/>
        <v>0</v>
      </c>
    </row>
    <row r="1517" spans="1:68" x14ac:dyDescent="0.2">
      <c r="A1517">
        <v>1513</v>
      </c>
      <c r="B1517" s="33">
        <f>'Main Data'!C1517</f>
        <v>43233</v>
      </c>
      <c r="C1517">
        <f>'Main Data'!D1517</f>
        <v>155</v>
      </c>
      <c r="D1517" s="26">
        <f>'Main Data'!E1517</f>
        <v>13000</v>
      </c>
      <c r="E1517" s="26">
        <f>'Main Data'!F1517</f>
        <v>16250</v>
      </c>
      <c r="F1517" s="34">
        <f t="shared" si="138"/>
        <v>9.4727046364436731</v>
      </c>
      <c r="G1517">
        <f>IF('Main Data'!H1517="AP",1,0)</f>
        <v>0</v>
      </c>
      <c r="H1517">
        <f>IF('Main Data'!H1517="Blancpain",1,0)</f>
        <v>0</v>
      </c>
      <c r="I1517">
        <f>IF('Main Data'!H1517="Breguet",1,0)</f>
        <v>0</v>
      </c>
      <c r="J1517">
        <f>IF('Main Data'!H1517="Breitling",1,0)</f>
        <v>0</v>
      </c>
      <c r="K1517">
        <f>IF('Main Data'!H1517="Cartier",1,0)</f>
        <v>0</v>
      </c>
      <c r="L1517">
        <f>IF('Main Data'!H1517="Gallet",1,0)</f>
        <v>0</v>
      </c>
      <c r="M1517">
        <f>IF('Main Data'!H1517="Girard Perregaux",1,0)</f>
        <v>0</v>
      </c>
      <c r="N1517">
        <f>IF('Main Data'!H1517="Gubelin",1,0)</f>
        <v>0</v>
      </c>
      <c r="O1517">
        <f>IF('Main Data'!H1517="Heuer",1,0)</f>
        <v>0</v>
      </c>
      <c r="P1517">
        <f>IF('Main Data'!H1517="IWC",1,0)</f>
        <v>0</v>
      </c>
      <c r="Q1517">
        <f>IF('Main Data'!H1517="JLC",1,0)</f>
        <v>0</v>
      </c>
      <c r="R1517">
        <f>IF('Main Data'!H1517="Longines",1,0)</f>
        <v>0</v>
      </c>
      <c r="S1517">
        <f>IF('Main Data'!H1517="Movado",1,0)</f>
        <v>0</v>
      </c>
      <c r="T1517">
        <f>IF('Main Data'!H1517="Omega",1,0)</f>
        <v>0</v>
      </c>
      <c r="U1517">
        <f>IF('Main Data'!H1517="Panerai",1,0)</f>
        <v>0</v>
      </c>
      <c r="V1517">
        <f>IF('Main Data'!H1517="Patek",1,0)</f>
        <v>0</v>
      </c>
      <c r="W1517">
        <f>IF('Main Data'!H1517="Rolex",1,0)</f>
        <v>1</v>
      </c>
      <c r="X1517">
        <f>IF('Main Data'!H1517="Tudor",1,0)</f>
        <v>0</v>
      </c>
      <c r="Y1517">
        <f>IF('Main Data'!H1517="Ulysse Nardin",1,0)</f>
        <v>0</v>
      </c>
      <c r="Z1517">
        <f>IF('Main Data'!H1517="Universal Geneve",1,0)</f>
        <v>0</v>
      </c>
      <c r="AA1517">
        <f>IF('Main Data'!H1517="Vacheron",1,0)</f>
        <v>0</v>
      </c>
      <c r="AB1517">
        <f>IF('Main Data'!H1517="Zenith",1,0)</f>
        <v>0</v>
      </c>
      <c r="AC1517">
        <f>IF('Main Data'!J1517="Stainless Steel",1,0)</f>
        <v>0</v>
      </c>
      <c r="AD1517">
        <f>IF('Main Data'!J1517="Two-tone",1,0)</f>
        <v>0</v>
      </c>
      <c r="AE1517">
        <f>IF(OR('Main Data'!J1517="YG 18K",'Main Data'!J1517="YG &lt;18K",'Main Data'!J1517="PG 18K",'Main Data'!J1517="PG &lt;18K",'Main Data'!J1517="WG 18K",'Main Data'!J1517="Mixes of 18K",'Main Data'!J1517="Mixes &lt;18K"),1,0)</f>
        <v>1</v>
      </c>
      <c r="AF1517">
        <f>IF('Main Data'!J1517="Platinum",1,0)</f>
        <v>0</v>
      </c>
      <c r="AG1517">
        <f>IF(OR('Main Data'!J1517="PVD",'Main Data'!J1517="Gold Plate",'Main Data'!J1517="Other"),1,0)</f>
        <v>0</v>
      </c>
      <c r="AH1517">
        <f>IF('Main Data'!N1517="Stainless Steel",1,0)</f>
        <v>0</v>
      </c>
      <c r="AI1517">
        <f>IF('Main Data'!N1517="Leather",1,0)</f>
        <v>0</v>
      </c>
      <c r="AJ1517">
        <f>IF('Main Data'!N1517="Two-tone",1,0)</f>
        <v>0</v>
      </c>
      <c r="AK1517">
        <f>IF(OR('Main Data'!N1517="YG 18K",'Main Data'!N1517="PG 18K",'Main Data'!N1517="WG 18K",'Main Data'!N1517="Mixes of 18K"),1,0)</f>
        <v>1</v>
      </c>
      <c r="AL1517">
        <f>IF(OR(,'Main Data'!N1517="PVD",'Main Data'!N1517="Gold plate"),1,0)</f>
        <v>0</v>
      </c>
      <c r="AM1517">
        <f>IF(OR('Main Data'!AV1517="Yes",'Main Data'!AW1517="Yes",'Main Data'!AU1517="Yes"),1,0)</f>
        <v>0</v>
      </c>
      <c r="AN1517">
        <f>IF(OR(ISTEXT('Main Data'!AX1517), ISTEXT('Main Data'!AY1517)),1,0)</f>
        <v>0</v>
      </c>
      <c r="AO1517">
        <f>IF('Main Data'!AZ1517="Yes",1,0)</f>
        <v>0</v>
      </c>
      <c r="AP1517">
        <f>IF('Main Data'!BA1517="Yes",1,0)</f>
        <v>0</v>
      </c>
      <c r="AQ1517">
        <f>IF('Main Data'!BD1517="Yes",1,0)</f>
        <v>0</v>
      </c>
      <c r="AR1517">
        <f>IF('Main Data'!BE1517="A",1,0)</f>
        <v>0</v>
      </c>
      <c r="AS1517">
        <f>IF('Main Data'!BE1517="AA",1,0)</f>
        <v>0</v>
      </c>
      <c r="AT1517">
        <f>IF('Main Data'!BE1517="AAA",1,0)</f>
        <v>1</v>
      </c>
      <c r="AU1517">
        <f>IF('Main Data'!BE1517="AAAA",1,0)</f>
        <v>0</v>
      </c>
      <c r="AV1517">
        <f>IF('Main Data'!P1517="Yes",1,0)</f>
        <v>0</v>
      </c>
      <c r="AW1517">
        <f>IF('Main Data'!AP1517="Yes",1,0)</f>
        <v>0</v>
      </c>
      <c r="AX1517">
        <f>IF(OR('Main Data'!V1517="Yes", 'Main Data'!W1517="Yes",'Main Data'!X1517="Yes"),1,0)</f>
        <v>1</v>
      </c>
      <c r="AY1517">
        <f>IF(OR('Main Data'!Y1517="Yes",'Main Data'!Z1517="Yes"),1,0)</f>
        <v>0</v>
      </c>
      <c r="AZ1517">
        <f>IF('Main Data'!AR1517="Yes",1,0)</f>
        <v>0</v>
      </c>
      <c r="BA1517">
        <f>IF('Main Data'!AS1517="Yes",1,0)</f>
        <v>0</v>
      </c>
      <c r="BB1517">
        <f>IF('Main Data'!AG1517="Yes",1,0)</f>
        <v>0</v>
      </c>
      <c r="BC1517">
        <f>IF('Main Data'!AB1517="Yes",1,0)</f>
        <v>0</v>
      </c>
      <c r="BD1517">
        <f>IF('Main Data'!AA1517="Yes",1,0)</f>
        <v>0</v>
      </c>
      <c r="BE1517">
        <f>IF('Main Data'!AC1517="Yes",1,0)</f>
        <v>0</v>
      </c>
      <c r="BF1517">
        <f>IF('Main Data'!AF1517="Yes",1,0)</f>
        <v>0</v>
      </c>
      <c r="BG1517">
        <f>IF(OR('Main Data'!AI1517="Yes",'Main Data'!AL1517="Yes"),1,0)</f>
        <v>1</v>
      </c>
      <c r="BH1517">
        <f>IF('Main Data'!AJ1517="Yes",1,0)</f>
        <v>0</v>
      </c>
      <c r="BI1517">
        <f>IF('Main Data'!AK1517="Yes",1,0)</f>
        <v>0</v>
      </c>
      <c r="BJ1517">
        <f>IF('Main Data'!AM1517="Yes",1,0)</f>
        <v>0</v>
      </c>
      <c r="BK1517">
        <f>IF('Main Data'!AQ1517="Yes",1,0)</f>
        <v>0</v>
      </c>
      <c r="BL1517" s="21">
        <f t="shared" si="139"/>
        <v>1</v>
      </c>
      <c r="BM1517" s="21">
        <f t="shared" si="140"/>
        <v>0</v>
      </c>
      <c r="BN1517" s="21">
        <f t="shared" si="141"/>
        <v>0</v>
      </c>
      <c r="BO1517" s="21">
        <f t="shared" si="142"/>
        <v>0</v>
      </c>
      <c r="BP1517" s="21">
        <f t="shared" si="143"/>
        <v>0</v>
      </c>
    </row>
    <row r="1518" spans="1:68" x14ac:dyDescent="0.2">
      <c r="A1518">
        <v>1514</v>
      </c>
      <c r="B1518" s="33">
        <f>'Main Data'!C1518</f>
        <v>43233</v>
      </c>
      <c r="C1518">
        <f>'Main Data'!D1518</f>
        <v>156</v>
      </c>
      <c r="D1518" s="26">
        <f>'Main Data'!E1518</f>
        <v>27000</v>
      </c>
      <c r="E1518" s="26">
        <f>'Main Data'!F1518</f>
        <v>33750</v>
      </c>
      <c r="F1518" s="34">
        <f t="shared" si="138"/>
        <v>10.203592144986466</v>
      </c>
      <c r="G1518">
        <f>IF('Main Data'!H1518="AP",1,0)</f>
        <v>0</v>
      </c>
      <c r="H1518">
        <f>IF('Main Data'!H1518="Blancpain",1,0)</f>
        <v>0</v>
      </c>
      <c r="I1518">
        <f>IF('Main Data'!H1518="Breguet",1,0)</f>
        <v>0</v>
      </c>
      <c r="J1518">
        <f>IF('Main Data'!H1518="Breitling",1,0)</f>
        <v>0</v>
      </c>
      <c r="K1518">
        <f>IF('Main Data'!H1518="Cartier",1,0)</f>
        <v>0</v>
      </c>
      <c r="L1518">
        <f>IF('Main Data'!H1518="Gallet",1,0)</f>
        <v>0</v>
      </c>
      <c r="M1518">
        <f>IF('Main Data'!H1518="Girard Perregaux",1,0)</f>
        <v>0</v>
      </c>
      <c r="N1518">
        <f>IF('Main Data'!H1518="Gubelin",1,0)</f>
        <v>0</v>
      </c>
      <c r="O1518">
        <f>IF('Main Data'!H1518="Heuer",1,0)</f>
        <v>0</v>
      </c>
      <c r="P1518">
        <f>IF('Main Data'!H1518="IWC",1,0)</f>
        <v>0</v>
      </c>
      <c r="Q1518">
        <f>IF('Main Data'!H1518="JLC",1,0)</f>
        <v>0</v>
      </c>
      <c r="R1518">
        <f>IF('Main Data'!H1518="Longines",1,0)</f>
        <v>0</v>
      </c>
      <c r="S1518">
        <f>IF('Main Data'!H1518="Movado",1,0)</f>
        <v>0</v>
      </c>
      <c r="T1518">
        <f>IF('Main Data'!H1518="Omega",1,0)</f>
        <v>0</v>
      </c>
      <c r="U1518">
        <f>IF('Main Data'!H1518="Panerai",1,0)</f>
        <v>0</v>
      </c>
      <c r="V1518">
        <f>IF('Main Data'!H1518="Patek",1,0)</f>
        <v>0</v>
      </c>
      <c r="W1518">
        <f>IF('Main Data'!H1518="Rolex",1,0)</f>
        <v>1</v>
      </c>
      <c r="X1518">
        <f>IF('Main Data'!H1518="Tudor",1,0)</f>
        <v>0</v>
      </c>
      <c r="Y1518">
        <f>IF('Main Data'!H1518="Ulysse Nardin",1,0)</f>
        <v>0</v>
      </c>
      <c r="Z1518">
        <f>IF('Main Data'!H1518="Universal Geneve",1,0)</f>
        <v>0</v>
      </c>
      <c r="AA1518">
        <f>IF('Main Data'!H1518="Vacheron",1,0)</f>
        <v>0</v>
      </c>
      <c r="AB1518">
        <f>IF('Main Data'!H1518="Zenith",1,0)</f>
        <v>0</v>
      </c>
      <c r="AC1518">
        <f>IF('Main Data'!J1518="Stainless Steel",1,0)</f>
        <v>0</v>
      </c>
      <c r="AD1518">
        <f>IF('Main Data'!J1518="Two-tone",1,0)</f>
        <v>0</v>
      </c>
      <c r="AE1518">
        <f>IF(OR('Main Data'!J1518="YG 18K",'Main Data'!J1518="YG &lt;18K",'Main Data'!J1518="PG 18K",'Main Data'!J1518="PG &lt;18K",'Main Data'!J1518="WG 18K",'Main Data'!J1518="Mixes of 18K",'Main Data'!J1518="Mixes &lt;18K"),1,0)</f>
        <v>1</v>
      </c>
      <c r="AF1518">
        <f>IF('Main Data'!J1518="Platinum",1,0)</f>
        <v>0</v>
      </c>
      <c r="AG1518">
        <f>IF(OR('Main Data'!J1518="PVD",'Main Data'!J1518="Gold Plate",'Main Data'!J1518="Other"),1,0)</f>
        <v>0</v>
      </c>
      <c r="AH1518">
        <f>IF('Main Data'!N1518="Stainless Steel",1,0)</f>
        <v>0</v>
      </c>
      <c r="AI1518">
        <f>IF('Main Data'!N1518="Leather",1,0)</f>
        <v>0</v>
      </c>
      <c r="AJ1518">
        <f>IF('Main Data'!N1518="Two-tone",1,0)</f>
        <v>0</v>
      </c>
      <c r="AK1518">
        <f>IF(OR('Main Data'!N1518="YG 18K",'Main Data'!N1518="PG 18K",'Main Data'!N1518="WG 18K",'Main Data'!N1518="Mixes of 18K"),1,0)</f>
        <v>1</v>
      </c>
      <c r="AL1518">
        <f>IF(OR(,'Main Data'!N1518="PVD",'Main Data'!N1518="Gold plate"),1,0)</f>
        <v>0</v>
      </c>
      <c r="AM1518">
        <f>IF(OR('Main Data'!AV1518="Yes",'Main Data'!AW1518="Yes",'Main Data'!AU1518="Yes"),1,0)</f>
        <v>0</v>
      </c>
      <c r="AN1518">
        <f>IF(OR(ISTEXT('Main Data'!AX1518), ISTEXT('Main Data'!AY1518)),1,0)</f>
        <v>0</v>
      </c>
      <c r="AO1518">
        <f>IF('Main Data'!AZ1518="Yes",1,0)</f>
        <v>0</v>
      </c>
      <c r="AP1518">
        <f>IF('Main Data'!BA1518="Yes",1,0)</f>
        <v>0</v>
      </c>
      <c r="AQ1518">
        <f>IF('Main Data'!BD1518="Yes",1,0)</f>
        <v>0</v>
      </c>
      <c r="AR1518">
        <f>IF('Main Data'!BE1518="A",1,0)</f>
        <v>0</v>
      </c>
      <c r="AS1518">
        <f>IF('Main Data'!BE1518="AA",1,0)</f>
        <v>0</v>
      </c>
      <c r="AT1518">
        <f>IF('Main Data'!BE1518="AAA",1,0)</f>
        <v>0</v>
      </c>
      <c r="AU1518">
        <f>IF('Main Data'!BE1518="AAAA",1,0)</f>
        <v>1</v>
      </c>
      <c r="AV1518">
        <f>IF('Main Data'!P1518="Yes",1,0)</f>
        <v>0</v>
      </c>
      <c r="AW1518">
        <f>IF('Main Data'!AP1518="Yes",1,0)</f>
        <v>0</v>
      </c>
      <c r="AX1518">
        <f>IF(OR('Main Data'!V1518="Yes", 'Main Data'!W1518="Yes",'Main Data'!X1518="Yes"),1,0)</f>
        <v>0</v>
      </c>
      <c r="AY1518">
        <f>IF(OR('Main Data'!Y1518="Yes",'Main Data'!Z1518="Yes"),1,0)</f>
        <v>0</v>
      </c>
      <c r="AZ1518">
        <f>IF('Main Data'!AR1518="Yes",1,0)</f>
        <v>0</v>
      </c>
      <c r="BA1518">
        <f>IF('Main Data'!AS1518="Yes",1,0)</f>
        <v>0</v>
      </c>
      <c r="BB1518">
        <f>IF('Main Data'!AG1518="Yes",1,0)</f>
        <v>0</v>
      </c>
      <c r="BC1518">
        <f>IF('Main Data'!AB1518="Yes",1,0)</f>
        <v>0</v>
      </c>
      <c r="BD1518">
        <f>IF('Main Data'!AA1518="Yes",1,0)</f>
        <v>0</v>
      </c>
      <c r="BE1518">
        <f>IF('Main Data'!AC1518="Yes",1,0)</f>
        <v>0</v>
      </c>
      <c r="BF1518">
        <f>IF('Main Data'!AF1518="Yes",1,0)</f>
        <v>0</v>
      </c>
      <c r="BG1518">
        <f>IF(OR('Main Data'!AI1518="Yes",'Main Data'!AL1518="Yes"),1,0)</f>
        <v>1</v>
      </c>
      <c r="BH1518">
        <f>IF('Main Data'!AJ1518="Yes",1,0)</f>
        <v>0</v>
      </c>
      <c r="BI1518">
        <f>IF('Main Data'!AK1518="Yes",1,0)</f>
        <v>0</v>
      </c>
      <c r="BJ1518">
        <f>IF('Main Data'!AM1518="Yes",1,0)</f>
        <v>0</v>
      </c>
      <c r="BK1518">
        <f>IF('Main Data'!AQ1518="Yes",1,0)</f>
        <v>0</v>
      </c>
      <c r="BL1518" s="21">
        <f t="shared" si="139"/>
        <v>1</v>
      </c>
      <c r="BM1518" s="21">
        <f t="shared" si="140"/>
        <v>0</v>
      </c>
      <c r="BN1518" s="21">
        <f t="shared" si="141"/>
        <v>0</v>
      </c>
      <c r="BO1518" s="21">
        <f t="shared" si="142"/>
        <v>0</v>
      </c>
      <c r="BP1518" s="21">
        <f t="shared" si="143"/>
        <v>0</v>
      </c>
    </row>
    <row r="1519" spans="1:68" x14ac:dyDescent="0.2">
      <c r="A1519">
        <v>1515</v>
      </c>
      <c r="B1519" s="33">
        <f>'Main Data'!C1519</f>
        <v>43233</v>
      </c>
      <c r="C1519">
        <f>'Main Data'!D1519</f>
        <v>158</v>
      </c>
      <c r="D1519" s="26">
        <f>'Main Data'!E1519</f>
        <v>16000</v>
      </c>
      <c r="E1519" s="26">
        <f>'Main Data'!F1519</f>
        <v>20000</v>
      </c>
      <c r="F1519" s="34">
        <f t="shared" si="138"/>
        <v>9.6803440012219184</v>
      </c>
      <c r="G1519">
        <f>IF('Main Data'!H1519="AP",1,0)</f>
        <v>0</v>
      </c>
      <c r="H1519">
        <f>IF('Main Data'!H1519="Blancpain",1,0)</f>
        <v>0</v>
      </c>
      <c r="I1519">
        <f>IF('Main Data'!H1519="Breguet",1,0)</f>
        <v>0</v>
      </c>
      <c r="J1519">
        <f>IF('Main Data'!H1519="Breitling",1,0)</f>
        <v>0</v>
      </c>
      <c r="K1519">
        <f>IF('Main Data'!H1519="Cartier",1,0)</f>
        <v>0</v>
      </c>
      <c r="L1519">
        <f>IF('Main Data'!H1519="Gallet",1,0)</f>
        <v>0</v>
      </c>
      <c r="M1519">
        <f>IF('Main Data'!H1519="Girard Perregaux",1,0)</f>
        <v>0</v>
      </c>
      <c r="N1519">
        <f>IF('Main Data'!H1519="Gubelin",1,0)</f>
        <v>0</v>
      </c>
      <c r="O1519">
        <f>IF('Main Data'!H1519="Heuer",1,0)</f>
        <v>0</v>
      </c>
      <c r="P1519">
        <f>IF('Main Data'!H1519="IWC",1,0)</f>
        <v>0</v>
      </c>
      <c r="Q1519">
        <f>IF('Main Data'!H1519="JLC",1,0)</f>
        <v>0</v>
      </c>
      <c r="R1519">
        <f>IF('Main Data'!H1519="Longines",1,0)</f>
        <v>0</v>
      </c>
      <c r="S1519">
        <f>IF('Main Data'!H1519="Movado",1,0)</f>
        <v>0</v>
      </c>
      <c r="T1519">
        <f>IF('Main Data'!H1519="Omega",1,0)</f>
        <v>0</v>
      </c>
      <c r="U1519">
        <f>IF('Main Data'!H1519="Panerai",1,0)</f>
        <v>0</v>
      </c>
      <c r="V1519">
        <f>IF('Main Data'!H1519="Patek",1,0)</f>
        <v>0</v>
      </c>
      <c r="W1519">
        <f>IF('Main Data'!H1519="Rolex",1,0)</f>
        <v>1</v>
      </c>
      <c r="X1519">
        <f>IF('Main Data'!H1519="Tudor",1,0)</f>
        <v>0</v>
      </c>
      <c r="Y1519">
        <f>IF('Main Data'!H1519="Ulysse Nardin",1,0)</f>
        <v>0</v>
      </c>
      <c r="Z1519">
        <f>IF('Main Data'!H1519="Universal Geneve",1,0)</f>
        <v>0</v>
      </c>
      <c r="AA1519">
        <f>IF('Main Data'!H1519="Vacheron",1,0)</f>
        <v>0</v>
      </c>
      <c r="AB1519">
        <f>IF('Main Data'!H1519="Zenith",1,0)</f>
        <v>0</v>
      </c>
      <c r="AC1519">
        <f>IF('Main Data'!J1519="Stainless Steel",1,0)</f>
        <v>1</v>
      </c>
      <c r="AD1519">
        <f>IF('Main Data'!J1519="Two-tone",1,0)</f>
        <v>0</v>
      </c>
      <c r="AE1519">
        <f>IF(OR('Main Data'!J1519="YG 18K",'Main Data'!J1519="YG &lt;18K",'Main Data'!J1519="PG 18K",'Main Data'!J1519="PG &lt;18K",'Main Data'!J1519="WG 18K",'Main Data'!J1519="Mixes of 18K",'Main Data'!J1519="Mixes &lt;18K"),1,0)</f>
        <v>0</v>
      </c>
      <c r="AF1519">
        <f>IF('Main Data'!J1519="Platinum",1,0)</f>
        <v>0</v>
      </c>
      <c r="AG1519">
        <f>IF(OR('Main Data'!J1519="PVD",'Main Data'!J1519="Gold Plate",'Main Data'!J1519="Other"),1,0)</f>
        <v>0</v>
      </c>
      <c r="AH1519">
        <f>IF('Main Data'!N1519="Stainless Steel",1,0)</f>
        <v>0</v>
      </c>
      <c r="AI1519">
        <f>IF('Main Data'!N1519="Leather",1,0)</f>
        <v>1</v>
      </c>
      <c r="AJ1519">
        <f>IF('Main Data'!N1519="Two-tone",1,0)</f>
        <v>0</v>
      </c>
      <c r="AK1519">
        <f>IF(OR('Main Data'!N1519="YG 18K",'Main Data'!N1519="PG 18K",'Main Data'!N1519="WG 18K",'Main Data'!N1519="Mixes of 18K"),1,0)</f>
        <v>0</v>
      </c>
      <c r="AL1519">
        <f>IF(OR(,'Main Data'!N1519="PVD",'Main Data'!N1519="Gold plate"),1,0)</f>
        <v>0</v>
      </c>
      <c r="AM1519">
        <f>IF(OR('Main Data'!AV1519="Yes",'Main Data'!AW1519="Yes",'Main Data'!AU1519="Yes"),1,0)</f>
        <v>0</v>
      </c>
      <c r="AN1519">
        <f>IF(OR(ISTEXT('Main Data'!AX1519), ISTEXT('Main Data'!AY1519)),1,0)</f>
        <v>0</v>
      </c>
      <c r="AO1519">
        <f>IF('Main Data'!AZ1519="Yes",1,0)</f>
        <v>0</v>
      </c>
      <c r="AP1519">
        <f>IF('Main Data'!BA1519="Yes",1,0)</f>
        <v>0</v>
      </c>
      <c r="AQ1519">
        <f>IF('Main Data'!BD1519="Yes",1,0)</f>
        <v>0</v>
      </c>
      <c r="AR1519">
        <f>IF('Main Data'!BE1519="A",1,0)</f>
        <v>0</v>
      </c>
      <c r="AS1519">
        <f>IF('Main Data'!BE1519="AA",1,0)</f>
        <v>0</v>
      </c>
      <c r="AT1519">
        <f>IF('Main Data'!BE1519="AAA",1,0)</f>
        <v>1</v>
      </c>
      <c r="AU1519">
        <f>IF('Main Data'!BE1519="AAAA",1,0)</f>
        <v>0</v>
      </c>
      <c r="AV1519">
        <f>IF('Main Data'!P1519="Yes",1,0)</f>
        <v>1</v>
      </c>
      <c r="AW1519">
        <f>IF('Main Data'!AP1519="Yes",1,0)</f>
        <v>0</v>
      </c>
      <c r="AX1519">
        <f>IF(OR('Main Data'!V1519="Yes", 'Main Data'!W1519="Yes",'Main Data'!X1519="Yes"),1,0)</f>
        <v>0</v>
      </c>
      <c r="AY1519">
        <f>IF(OR('Main Data'!Y1519="Yes",'Main Data'!Z1519="Yes"),1,0)</f>
        <v>0</v>
      </c>
      <c r="AZ1519">
        <f>IF('Main Data'!AR1519="Yes",1,0)</f>
        <v>0</v>
      </c>
      <c r="BA1519">
        <f>IF('Main Data'!AS1519="Yes",1,0)</f>
        <v>0</v>
      </c>
      <c r="BB1519">
        <f>IF('Main Data'!AG1519="Yes",1,0)</f>
        <v>0</v>
      </c>
      <c r="BC1519">
        <f>IF('Main Data'!AB1519="Yes",1,0)</f>
        <v>0</v>
      </c>
      <c r="BD1519">
        <f>IF('Main Data'!AA1519="Yes",1,0)</f>
        <v>1</v>
      </c>
      <c r="BE1519">
        <f>IF('Main Data'!AC1519="Yes",1,0)</f>
        <v>0</v>
      </c>
      <c r="BF1519">
        <f>IF('Main Data'!AF1519="Yes",1,0)</f>
        <v>0</v>
      </c>
      <c r="BG1519">
        <f>IF(OR('Main Data'!AI1519="Yes",'Main Data'!AL1519="Yes"),1,0)</f>
        <v>0</v>
      </c>
      <c r="BH1519">
        <f>IF('Main Data'!AJ1519="Yes",1,0)</f>
        <v>0</v>
      </c>
      <c r="BI1519">
        <f>IF('Main Data'!AK1519="Yes",1,0)</f>
        <v>0</v>
      </c>
      <c r="BJ1519">
        <f>IF('Main Data'!AM1519="Yes",1,0)</f>
        <v>0</v>
      </c>
      <c r="BK1519">
        <f>IF('Main Data'!AQ1519="Yes",1,0)</f>
        <v>0</v>
      </c>
      <c r="BL1519" s="21">
        <f t="shared" si="139"/>
        <v>1</v>
      </c>
      <c r="BM1519" s="21">
        <f t="shared" si="140"/>
        <v>0</v>
      </c>
      <c r="BN1519" s="21">
        <f t="shared" si="141"/>
        <v>0</v>
      </c>
      <c r="BO1519" s="21">
        <f t="shared" si="142"/>
        <v>0</v>
      </c>
      <c r="BP1519" s="21">
        <f t="shared" si="143"/>
        <v>0</v>
      </c>
    </row>
    <row r="1520" spans="1:68" x14ac:dyDescent="0.2">
      <c r="A1520">
        <v>1516</v>
      </c>
      <c r="B1520" s="33">
        <f>'Main Data'!C1520</f>
        <v>43233</v>
      </c>
      <c r="C1520">
        <f>'Main Data'!D1520</f>
        <v>159</v>
      </c>
      <c r="D1520" s="26">
        <f>'Main Data'!E1520</f>
        <v>17000</v>
      </c>
      <c r="E1520" s="26">
        <f>'Main Data'!F1520</f>
        <v>21250</v>
      </c>
      <c r="F1520" s="34">
        <f t="shared" si="138"/>
        <v>9.7409686230383539</v>
      </c>
      <c r="G1520">
        <f>IF('Main Data'!H1520="AP",1,0)</f>
        <v>0</v>
      </c>
      <c r="H1520">
        <f>IF('Main Data'!H1520="Blancpain",1,0)</f>
        <v>0</v>
      </c>
      <c r="I1520">
        <f>IF('Main Data'!H1520="Breguet",1,0)</f>
        <v>0</v>
      </c>
      <c r="J1520">
        <f>IF('Main Data'!H1520="Breitling",1,0)</f>
        <v>0</v>
      </c>
      <c r="K1520">
        <f>IF('Main Data'!H1520="Cartier",1,0)</f>
        <v>0</v>
      </c>
      <c r="L1520">
        <f>IF('Main Data'!H1520="Gallet",1,0)</f>
        <v>0</v>
      </c>
      <c r="M1520">
        <f>IF('Main Data'!H1520="Girard Perregaux",1,0)</f>
        <v>0</v>
      </c>
      <c r="N1520">
        <f>IF('Main Data'!H1520="Gubelin",1,0)</f>
        <v>0</v>
      </c>
      <c r="O1520">
        <f>IF('Main Data'!H1520="Heuer",1,0)</f>
        <v>0</v>
      </c>
      <c r="P1520">
        <f>IF('Main Data'!H1520="IWC",1,0)</f>
        <v>0</v>
      </c>
      <c r="Q1520">
        <f>IF('Main Data'!H1520="JLC",1,0)</f>
        <v>0</v>
      </c>
      <c r="R1520">
        <f>IF('Main Data'!H1520="Longines",1,0)</f>
        <v>0</v>
      </c>
      <c r="S1520">
        <f>IF('Main Data'!H1520="Movado",1,0)</f>
        <v>0</v>
      </c>
      <c r="T1520">
        <f>IF('Main Data'!H1520="Omega",1,0)</f>
        <v>0</v>
      </c>
      <c r="U1520">
        <f>IF('Main Data'!H1520="Panerai",1,0)</f>
        <v>0</v>
      </c>
      <c r="V1520">
        <f>IF('Main Data'!H1520="Patek",1,0)</f>
        <v>0</v>
      </c>
      <c r="W1520">
        <f>IF('Main Data'!H1520="Rolex",1,0)</f>
        <v>1</v>
      </c>
      <c r="X1520">
        <f>IF('Main Data'!H1520="Tudor",1,0)</f>
        <v>0</v>
      </c>
      <c r="Y1520">
        <f>IF('Main Data'!H1520="Ulysse Nardin",1,0)</f>
        <v>0</v>
      </c>
      <c r="Z1520">
        <f>IF('Main Data'!H1520="Universal Geneve",1,0)</f>
        <v>0</v>
      </c>
      <c r="AA1520">
        <f>IF('Main Data'!H1520="Vacheron",1,0)</f>
        <v>0</v>
      </c>
      <c r="AB1520">
        <f>IF('Main Data'!H1520="Zenith",1,0)</f>
        <v>0</v>
      </c>
      <c r="AC1520">
        <f>IF('Main Data'!J1520="Stainless Steel",1,0)</f>
        <v>1</v>
      </c>
      <c r="AD1520">
        <f>IF('Main Data'!J1520="Two-tone",1,0)</f>
        <v>0</v>
      </c>
      <c r="AE1520">
        <f>IF(OR('Main Data'!J1520="YG 18K",'Main Data'!J1520="YG &lt;18K",'Main Data'!J1520="PG 18K",'Main Data'!J1520="PG &lt;18K",'Main Data'!J1520="WG 18K",'Main Data'!J1520="Mixes of 18K",'Main Data'!J1520="Mixes &lt;18K"),1,0)</f>
        <v>0</v>
      </c>
      <c r="AF1520">
        <f>IF('Main Data'!J1520="Platinum",1,0)</f>
        <v>0</v>
      </c>
      <c r="AG1520">
        <f>IF(OR('Main Data'!J1520="PVD",'Main Data'!J1520="Gold Plate",'Main Data'!J1520="Other"),1,0)</f>
        <v>0</v>
      </c>
      <c r="AH1520">
        <f>IF('Main Data'!N1520="Stainless Steel",1,0)</f>
        <v>0</v>
      </c>
      <c r="AI1520">
        <f>IF('Main Data'!N1520="Leather",1,0)</f>
        <v>1</v>
      </c>
      <c r="AJ1520">
        <f>IF('Main Data'!N1520="Two-tone",1,0)</f>
        <v>0</v>
      </c>
      <c r="AK1520">
        <f>IF(OR('Main Data'!N1520="YG 18K",'Main Data'!N1520="PG 18K",'Main Data'!N1520="WG 18K",'Main Data'!N1520="Mixes of 18K"),1,0)</f>
        <v>0</v>
      </c>
      <c r="AL1520">
        <f>IF(OR(,'Main Data'!N1520="PVD",'Main Data'!N1520="Gold plate"),1,0)</f>
        <v>0</v>
      </c>
      <c r="AM1520">
        <f>IF(OR('Main Data'!AV1520="Yes",'Main Data'!AW1520="Yes",'Main Data'!AU1520="Yes"),1,0)</f>
        <v>0</v>
      </c>
      <c r="AN1520">
        <f>IF(OR(ISTEXT('Main Data'!AX1520), ISTEXT('Main Data'!AY1520)),1,0)</f>
        <v>0</v>
      </c>
      <c r="AO1520">
        <f>IF('Main Data'!AZ1520="Yes",1,0)</f>
        <v>0</v>
      </c>
      <c r="AP1520">
        <f>IF('Main Data'!BA1520="Yes",1,0)</f>
        <v>0</v>
      </c>
      <c r="AQ1520">
        <f>IF('Main Data'!BD1520="Yes",1,0)</f>
        <v>0</v>
      </c>
      <c r="AR1520">
        <f>IF('Main Data'!BE1520="A",1,0)</f>
        <v>0</v>
      </c>
      <c r="AS1520">
        <f>IF('Main Data'!BE1520="AA",1,0)</f>
        <v>1</v>
      </c>
      <c r="AT1520">
        <f>IF('Main Data'!BE1520="AAA",1,0)</f>
        <v>0</v>
      </c>
      <c r="AU1520">
        <f>IF('Main Data'!BE1520="AAAA",1,0)</f>
        <v>0</v>
      </c>
      <c r="AV1520">
        <f>IF('Main Data'!P1520="Yes",1,0)</f>
        <v>1</v>
      </c>
      <c r="AW1520">
        <f>IF('Main Data'!AP1520="Yes",1,0)</f>
        <v>0</v>
      </c>
      <c r="AX1520">
        <f>IF(OR('Main Data'!V1520="Yes", 'Main Data'!W1520="Yes",'Main Data'!X1520="Yes"),1,0)</f>
        <v>0</v>
      </c>
      <c r="AY1520">
        <f>IF(OR('Main Data'!Y1520="Yes",'Main Data'!Z1520="Yes"),1,0)</f>
        <v>0</v>
      </c>
      <c r="AZ1520">
        <f>IF('Main Data'!AR1520="Yes",1,0)</f>
        <v>0</v>
      </c>
      <c r="BA1520">
        <f>IF('Main Data'!AS1520="Yes",1,0)</f>
        <v>0</v>
      </c>
      <c r="BB1520">
        <f>IF('Main Data'!AG1520="Yes",1,0)</f>
        <v>0</v>
      </c>
      <c r="BC1520">
        <f>IF('Main Data'!AB1520="Yes",1,0)</f>
        <v>0</v>
      </c>
      <c r="BD1520">
        <f>IF('Main Data'!AA1520="Yes",1,0)</f>
        <v>1</v>
      </c>
      <c r="BE1520">
        <f>IF('Main Data'!AC1520="Yes",1,0)</f>
        <v>0</v>
      </c>
      <c r="BF1520">
        <f>IF('Main Data'!AF1520="Yes",1,0)</f>
        <v>0</v>
      </c>
      <c r="BG1520">
        <f>IF(OR('Main Data'!AI1520="Yes",'Main Data'!AL1520="Yes"),1,0)</f>
        <v>0</v>
      </c>
      <c r="BH1520">
        <f>IF('Main Data'!AJ1520="Yes",1,0)</f>
        <v>0</v>
      </c>
      <c r="BI1520">
        <f>IF('Main Data'!AK1520="Yes",1,0)</f>
        <v>0</v>
      </c>
      <c r="BJ1520">
        <f>IF('Main Data'!AM1520="Yes",1,0)</f>
        <v>0</v>
      </c>
      <c r="BK1520">
        <f>IF('Main Data'!AQ1520="Yes",1,0)</f>
        <v>0</v>
      </c>
      <c r="BL1520" s="21">
        <f t="shared" si="139"/>
        <v>1</v>
      </c>
      <c r="BM1520" s="21">
        <f t="shared" si="140"/>
        <v>0</v>
      </c>
      <c r="BN1520" s="21">
        <f t="shared" si="141"/>
        <v>0</v>
      </c>
      <c r="BO1520" s="21">
        <f t="shared" si="142"/>
        <v>0</v>
      </c>
      <c r="BP1520" s="21">
        <f t="shared" si="143"/>
        <v>0</v>
      </c>
    </row>
    <row r="1521" spans="1:68" x14ac:dyDescent="0.2">
      <c r="A1521">
        <v>1517</v>
      </c>
      <c r="B1521" s="33">
        <f>'Main Data'!C1521</f>
        <v>43233</v>
      </c>
      <c r="C1521">
        <f>'Main Data'!D1521</f>
        <v>160</v>
      </c>
      <c r="D1521" s="26">
        <f>'Main Data'!E1521</f>
        <v>19000</v>
      </c>
      <c r="E1521" s="26">
        <f>'Main Data'!F1521</f>
        <v>23750</v>
      </c>
      <c r="F1521" s="34">
        <f t="shared" si="138"/>
        <v>9.8521942581485771</v>
      </c>
      <c r="G1521">
        <f>IF('Main Data'!H1521="AP",1,0)</f>
        <v>0</v>
      </c>
      <c r="H1521">
        <f>IF('Main Data'!H1521="Blancpain",1,0)</f>
        <v>0</v>
      </c>
      <c r="I1521">
        <f>IF('Main Data'!H1521="Breguet",1,0)</f>
        <v>0</v>
      </c>
      <c r="J1521">
        <f>IF('Main Data'!H1521="Breitling",1,0)</f>
        <v>0</v>
      </c>
      <c r="K1521">
        <f>IF('Main Data'!H1521="Cartier",1,0)</f>
        <v>0</v>
      </c>
      <c r="L1521">
        <f>IF('Main Data'!H1521="Gallet",1,0)</f>
        <v>0</v>
      </c>
      <c r="M1521">
        <f>IF('Main Data'!H1521="Girard Perregaux",1,0)</f>
        <v>0</v>
      </c>
      <c r="N1521">
        <f>IF('Main Data'!H1521="Gubelin",1,0)</f>
        <v>0</v>
      </c>
      <c r="O1521">
        <f>IF('Main Data'!H1521="Heuer",1,0)</f>
        <v>0</v>
      </c>
      <c r="P1521">
        <f>IF('Main Data'!H1521="IWC",1,0)</f>
        <v>0</v>
      </c>
      <c r="Q1521">
        <f>IF('Main Data'!H1521="JLC",1,0)</f>
        <v>0</v>
      </c>
      <c r="R1521">
        <f>IF('Main Data'!H1521="Longines",1,0)</f>
        <v>0</v>
      </c>
      <c r="S1521">
        <f>IF('Main Data'!H1521="Movado",1,0)</f>
        <v>0</v>
      </c>
      <c r="T1521">
        <f>IF('Main Data'!H1521="Omega",1,0)</f>
        <v>0</v>
      </c>
      <c r="U1521">
        <f>IF('Main Data'!H1521="Panerai",1,0)</f>
        <v>0</v>
      </c>
      <c r="V1521">
        <f>IF('Main Data'!H1521="Patek",1,0)</f>
        <v>0</v>
      </c>
      <c r="W1521">
        <f>IF('Main Data'!H1521="Rolex",1,0)</f>
        <v>1</v>
      </c>
      <c r="X1521">
        <f>IF('Main Data'!H1521="Tudor",1,0)</f>
        <v>0</v>
      </c>
      <c r="Y1521">
        <f>IF('Main Data'!H1521="Ulysse Nardin",1,0)</f>
        <v>0</v>
      </c>
      <c r="Z1521">
        <f>IF('Main Data'!H1521="Universal Geneve",1,0)</f>
        <v>0</v>
      </c>
      <c r="AA1521">
        <f>IF('Main Data'!H1521="Vacheron",1,0)</f>
        <v>0</v>
      </c>
      <c r="AB1521">
        <f>IF('Main Data'!H1521="Zenith",1,0)</f>
        <v>0</v>
      </c>
      <c r="AC1521">
        <f>IF('Main Data'!J1521="Stainless Steel",1,0)</f>
        <v>1</v>
      </c>
      <c r="AD1521">
        <f>IF('Main Data'!J1521="Two-tone",1,0)</f>
        <v>0</v>
      </c>
      <c r="AE1521">
        <f>IF(OR('Main Data'!J1521="YG 18K",'Main Data'!J1521="YG &lt;18K",'Main Data'!J1521="PG 18K",'Main Data'!J1521="PG &lt;18K",'Main Data'!J1521="WG 18K",'Main Data'!J1521="Mixes of 18K",'Main Data'!J1521="Mixes &lt;18K"),1,0)</f>
        <v>0</v>
      </c>
      <c r="AF1521">
        <f>IF('Main Data'!J1521="Platinum",1,0)</f>
        <v>0</v>
      </c>
      <c r="AG1521">
        <f>IF(OR('Main Data'!J1521="PVD",'Main Data'!J1521="Gold Plate",'Main Data'!J1521="Other"),1,0)</f>
        <v>0</v>
      </c>
      <c r="AH1521">
        <f>IF('Main Data'!N1521="Stainless Steel",1,0)</f>
        <v>1</v>
      </c>
      <c r="AI1521">
        <f>IF('Main Data'!N1521="Leather",1,0)</f>
        <v>0</v>
      </c>
      <c r="AJ1521">
        <f>IF('Main Data'!N1521="Two-tone",1,0)</f>
        <v>0</v>
      </c>
      <c r="AK1521">
        <f>IF(OR('Main Data'!N1521="YG 18K",'Main Data'!N1521="PG 18K",'Main Data'!N1521="WG 18K",'Main Data'!N1521="Mixes of 18K"),1,0)</f>
        <v>0</v>
      </c>
      <c r="AL1521">
        <f>IF(OR(,'Main Data'!N1521="PVD",'Main Data'!N1521="Gold plate"),1,0)</f>
        <v>0</v>
      </c>
      <c r="AM1521">
        <f>IF(OR('Main Data'!AV1521="Yes",'Main Data'!AW1521="Yes",'Main Data'!AU1521="Yes"),1,0)</f>
        <v>0</v>
      </c>
      <c r="AN1521">
        <f>IF(OR(ISTEXT('Main Data'!AX1521), ISTEXT('Main Data'!AY1521)),1,0)</f>
        <v>0</v>
      </c>
      <c r="AO1521">
        <f>IF('Main Data'!AZ1521="Yes",1,0)</f>
        <v>0</v>
      </c>
      <c r="AP1521">
        <f>IF('Main Data'!BA1521="Yes",1,0)</f>
        <v>0</v>
      </c>
      <c r="AQ1521">
        <f>IF('Main Data'!BD1521="Yes",1,0)</f>
        <v>0</v>
      </c>
      <c r="AR1521">
        <f>IF('Main Data'!BE1521="A",1,0)</f>
        <v>0</v>
      </c>
      <c r="AS1521">
        <f>IF('Main Data'!BE1521="AA",1,0)</f>
        <v>0</v>
      </c>
      <c r="AT1521">
        <f>IF('Main Data'!BE1521="AAA",1,0)</f>
        <v>1</v>
      </c>
      <c r="AU1521">
        <f>IF('Main Data'!BE1521="AAAA",1,0)</f>
        <v>0</v>
      </c>
      <c r="AV1521">
        <f>IF('Main Data'!P1521="Yes",1,0)</f>
        <v>0</v>
      </c>
      <c r="AW1521">
        <f>IF('Main Data'!AP1521="Yes",1,0)</f>
        <v>0</v>
      </c>
      <c r="AX1521">
        <f>IF(OR('Main Data'!V1521="Yes", 'Main Data'!W1521="Yes",'Main Data'!X1521="Yes"),1,0)</f>
        <v>1</v>
      </c>
      <c r="AY1521">
        <f>IF(OR('Main Data'!Y1521="Yes",'Main Data'!Z1521="Yes"),1,0)</f>
        <v>0</v>
      </c>
      <c r="AZ1521">
        <f>IF('Main Data'!AR1521="Yes",1,0)</f>
        <v>0</v>
      </c>
      <c r="BA1521">
        <f>IF('Main Data'!AS1521="Yes",1,0)</f>
        <v>0</v>
      </c>
      <c r="BB1521">
        <f>IF('Main Data'!AG1521="Yes",1,0)</f>
        <v>0</v>
      </c>
      <c r="BC1521">
        <f>IF('Main Data'!AB1521="Yes",1,0)</f>
        <v>0</v>
      </c>
      <c r="BD1521">
        <f>IF('Main Data'!AA1521="Yes",1,0)</f>
        <v>1</v>
      </c>
      <c r="BE1521">
        <f>IF('Main Data'!AC1521="Yes",1,0)</f>
        <v>0</v>
      </c>
      <c r="BF1521">
        <f>IF('Main Data'!AF1521="Yes",1,0)</f>
        <v>0</v>
      </c>
      <c r="BG1521">
        <f>IF(OR('Main Data'!AI1521="Yes",'Main Data'!AL1521="Yes"),1,0)</f>
        <v>0</v>
      </c>
      <c r="BH1521">
        <f>IF('Main Data'!AJ1521="Yes",1,0)</f>
        <v>0</v>
      </c>
      <c r="BI1521">
        <f>IF('Main Data'!AK1521="Yes",1,0)</f>
        <v>0</v>
      </c>
      <c r="BJ1521">
        <f>IF('Main Data'!AM1521="Yes",1,0)</f>
        <v>0</v>
      </c>
      <c r="BK1521">
        <f>IF('Main Data'!AQ1521="Yes",1,0)</f>
        <v>0</v>
      </c>
      <c r="BL1521" s="21">
        <f t="shared" si="139"/>
        <v>1</v>
      </c>
      <c r="BM1521" s="21">
        <f t="shared" si="140"/>
        <v>0</v>
      </c>
      <c r="BN1521" s="21">
        <f t="shared" si="141"/>
        <v>0</v>
      </c>
      <c r="BO1521" s="21">
        <f t="shared" si="142"/>
        <v>0</v>
      </c>
      <c r="BP1521" s="21">
        <f t="shared" si="143"/>
        <v>0</v>
      </c>
    </row>
    <row r="1522" spans="1:68" x14ac:dyDescent="0.2">
      <c r="A1522">
        <v>1518</v>
      </c>
      <c r="B1522" s="33">
        <f>'Main Data'!C1522</f>
        <v>43233</v>
      </c>
      <c r="C1522">
        <f>'Main Data'!D1522</f>
        <v>161</v>
      </c>
      <c r="D1522" s="26">
        <f>'Main Data'!E1522</f>
        <v>21000</v>
      </c>
      <c r="E1522" s="26">
        <f>'Main Data'!F1522</f>
        <v>26250</v>
      </c>
      <c r="F1522" s="34">
        <f t="shared" si="138"/>
        <v>9.9522777167055594</v>
      </c>
      <c r="G1522">
        <f>IF('Main Data'!H1522="AP",1,0)</f>
        <v>0</v>
      </c>
      <c r="H1522">
        <f>IF('Main Data'!H1522="Blancpain",1,0)</f>
        <v>0</v>
      </c>
      <c r="I1522">
        <f>IF('Main Data'!H1522="Breguet",1,0)</f>
        <v>0</v>
      </c>
      <c r="J1522">
        <f>IF('Main Data'!H1522="Breitling",1,0)</f>
        <v>0</v>
      </c>
      <c r="K1522">
        <f>IF('Main Data'!H1522="Cartier",1,0)</f>
        <v>0</v>
      </c>
      <c r="L1522">
        <f>IF('Main Data'!H1522="Gallet",1,0)</f>
        <v>0</v>
      </c>
      <c r="M1522">
        <f>IF('Main Data'!H1522="Girard Perregaux",1,0)</f>
        <v>0</v>
      </c>
      <c r="N1522">
        <f>IF('Main Data'!H1522="Gubelin",1,0)</f>
        <v>0</v>
      </c>
      <c r="O1522">
        <f>IF('Main Data'!H1522="Heuer",1,0)</f>
        <v>0</v>
      </c>
      <c r="P1522">
        <f>IF('Main Data'!H1522="IWC",1,0)</f>
        <v>0</v>
      </c>
      <c r="Q1522">
        <f>IF('Main Data'!H1522="JLC",1,0)</f>
        <v>0</v>
      </c>
      <c r="R1522">
        <f>IF('Main Data'!H1522="Longines",1,0)</f>
        <v>0</v>
      </c>
      <c r="S1522">
        <f>IF('Main Data'!H1522="Movado",1,0)</f>
        <v>0</v>
      </c>
      <c r="T1522">
        <f>IF('Main Data'!H1522="Omega",1,0)</f>
        <v>0</v>
      </c>
      <c r="U1522">
        <f>IF('Main Data'!H1522="Panerai",1,0)</f>
        <v>0</v>
      </c>
      <c r="V1522">
        <f>IF('Main Data'!H1522="Patek",1,0)</f>
        <v>0</v>
      </c>
      <c r="W1522">
        <f>IF('Main Data'!H1522="Rolex",1,0)</f>
        <v>1</v>
      </c>
      <c r="X1522">
        <f>IF('Main Data'!H1522="Tudor",1,0)</f>
        <v>0</v>
      </c>
      <c r="Y1522">
        <f>IF('Main Data'!H1522="Ulysse Nardin",1,0)</f>
        <v>0</v>
      </c>
      <c r="Z1522">
        <f>IF('Main Data'!H1522="Universal Geneve",1,0)</f>
        <v>0</v>
      </c>
      <c r="AA1522">
        <f>IF('Main Data'!H1522="Vacheron",1,0)</f>
        <v>0</v>
      </c>
      <c r="AB1522">
        <f>IF('Main Data'!H1522="Zenith",1,0)</f>
        <v>0</v>
      </c>
      <c r="AC1522">
        <f>IF('Main Data'!J1522="Stainless Steel",1,0)</f>
        <v>1</v>
      </c>
      <c r="AD1522">
        <f>IF('Main Data'!J1522="Two-tone",1,0)</f>
        <v>0</v>
      </c>
      <c r="AE1522">
        <f>IF(OR('Main Data'!J1522="YG 18K",'Main Data'!J1522="YG &lt;18K",'Main Data'!J1522="PG 18K",'Main Data'!J1522="PG &lt;18K",'Main Data'!J1522="WG 18K",'Main Data'!J1522="Mixes of 18K",'Main Data'!J1522="Mixes &lt;18K"),1,0)</f>
        <v>0</v>
      </c>
      <c r="AF1522">
        <f>IF('Main Data'!J1522="Platinum",1,0)</f>
        <v>0</v>
      </c>
      <c r="AG1522">
        <f>IF(OR('Main Data'!J1522="PVD",'Main Data'!J1522="Gold Plate",'Main Data'!J1522="Other"),1,0)</f>
        <v>0</v>
      </c>
      <c r="AH1522">
        <f>IF('Main Data'!N1522="Stainless Steel",1,0)</f>
        <v>0</v>
      </c>
      <c r="AI1522">
        <f>IF('Main Data'!N1522="Leather",1,0)</f>
        <v>1</v>
      </c>
      <c r="AJ1522">
        <f>IF('Main Data'!N1522="Two-tone",1,0)</f>
        <v>0</v>
      </c>
      <c r="AK1522">
        <f>IF(OR('Main Data'!N1522="YG 18K",'Main Data'!N1522="PG 18K",'Main Data'!N1522="WG 18K",'Main Data'!N1522="Mixes of 18K"),1,0)</f>
        <v>0</v>
      </c>
      <c r="AL1522">
        <f>IF(OR(,'Main Data'!N1522="PVD",'Main Data'!N1522="Gold plate"),1,0)</f>
        <v>0</v>
      </c>
      <c r="AM1522">
        <f>IF(OR('Main Data'!AV1522="Yes",'Main Data'!AW1522="Yes",'Main Data'!AU1522="Yes"),1,0)</f>
        <v>0</v>
      </c>
      <c r="AN1522">
        <f>IF(OR(ISTEXT('Main Data'!AX1522), ISTEXT('Main Data'!AY1522)),1,0)</f>
        <v>0</v>
      </c>
      <c r="AO1522">
        <f>IF('Main Data'!AZ1522="Yes",1,0)</f>
        <v>0</v>
      </c>
      <c r="AP1522">
        <f>IF('Main Data'!BA1522="Yes",1,0)</f>
        <v>0</v>
      </c>
      <c r="AQ1522">
        <f>IF('Main Data'!BD1522="Yes",1,0)</f>
        <v>0</v>
      </c>
      <c r="AR1522">
        <f>IF('Main Data'!BE1522="A",1,0)</f>
        <v>0</v>
      </c>
      <c r="AS1522">
        <f>IF('Main Data'!BE1522="AA",1,0)</f>
        <v>0</v>
      </c>
      <c r="AT1522">
        <f>IF('Main Data'!BE1522="AAA",1,0)</f>
        <v>1</v>
      </c>
      <c r="AU1522">
        <f>IF('Main Data'!BE1522="AAAA",1,0)</f>
        <v>0</v>
      </c>
      <c r="AV1522">
        <f>IF('Main Data'!P1522="Yes",1,0)</f>
        <v>0</v>
      </c>
      <c r="AW1522">
        <f>IF('Main Data'!AP1522="Yes",1,0)</f>
        <v>0</v>
      </c>
      <c r="AX1522">
        <f>IF(OR('Main Data'!V1522="Yes", 'Main Data'!W1522="Yes",'Main Data'!X1522="Yes"),1,0)</f>
        <v>0</v>
      </c>
      <c r="AY1522">
        <f>IF(OR('Main Data'!Y1522="Yes",'Main Data'!Z1522="Yes"),1,0)</f>
        <v>0</v>
      </c>
      <c r="AZ1522">
        <f>IF('Main Data'!AR1522="Yes",1,0)</f>
        <v>0</v>
      </c>
      <c r="BA1522">
        <f>IF('Main Data'!AS1522="Yes",1,0)</f>
        <v>0</v>
      </c>
      <c r="BB1522">
        <f>IF('Main Data'!AG1522="Yes",1,0)</f>
        <v>0</v>
      </c>
      <c r="BC1522">
        <f>IF('Main Data'!AB1522="Yes",1,0)</f>
        <v>0</v>
      </c>
      <c r="BD1522">
        <f>IF('Main Data'!AA1522="Yes",1,0)</f>
        <v>0</v>
      </c>
      <c r="BE1522">
        <f>IF('Main Data'!AC1522="Yes",1,0)</f>
        <v>0</v>
      </c>
      <c r="BF1522">
        <f>IF('Main Data'!AF1522="Yes",1,0)</f>
        <v>0</v>
      </c>
      <c r="BG1522">
        <f>IF(OR('Main Data'!AI1522="Yes",'Main Data'!AL1522="Yes"),1,0)</f>
        <v>1</v>
      </c>
      <c r="BH1522">
        <f>IF('Main Data'!AJ1522="Yes",1,0)</f>
        <v>0</v>
      </c>
      <c r="BI1522">
        <f>IF('Main Data'!AK1522="Yes",1,0)</f>
        <v>0</v>
      </c>
      <c r="BJ1522">
        <f>IF('Main Data'!AM1522="Yes",1,0)</f>
        <v>0</v>
      </c>
      <c r="BK1522">
        <f>IF('Main Data'!AQ1522="Yes",1,0)</f>
        <v>0</v>
      </c>
      <c r="BL1522" s="21">
        <f t="shared" si="139"/>
        <v>1</v>
      </c>
      <c r="BM1522" s="21">
        <f t="shared" si="140"/>
        <v>0</v>
      </c>
      <c r="BN1522" s="21">
        <f t="shared" si="141"/>
        <v>0</v>
      </c>
      <c r="BO1522" s="21">
        <f t="shared" si="142"/>
        <v>0</v>
      </c>
      <c r="BP1522" s="21">
        <f t="shared" si="143"/>
        <v>0</v>
      </c>
    </row>
    <row r="1523" spans="1:68" x14ac:dyDescent="0.2">
      <c r="A1523">
        <v>1519</v>
      </c>
      <c r="B1523" s="33">
        <f>'Main Data'!C1523</f>
        <v>43233</v>
      </c>
      <c r="C1523">
        <f>'Main Data'!D1523</f>
        <v>163</v>
      </c>
      <c r="D1523" s="26">
        <f>'Main Data'!E1523</f>
        <v>8500</v>
      </c>
      <c r="E1523" s="26">
        <f>'Main Data'!F1523</f>
        <v>10625</v>
      </c>
      <c r="F1523" s="34">
        <f t="shared" si="138"/>
        <v>9.0478214424784085</v>
      </c>
      <c r="G1523">
        <f>IF('Main Data'!H1523="AP",1,0)</f>
        <v>0</v>
      </c>
      <c r="H1523">
        <f>IF('Main Data'!H1523="Blancpain",1,0)</f>
        <v>0</v>
      </c>
      <c r="I1523">
        <f>IF('Main Data'!H1523="Breguet",1,0)</f>
        <v>0</v>
      </c>
      <c r="J1523">
        <f>IF('Main Data'!H1523="Breitling",1,0)</f>
        <v>0</v>
      </c>
      <c r="K1523">
        <f>IF('Main Data'!H1523="Cartier",1,0)</f>
        <v>0</v>
      </c>
      <c r="L1523">
        <f>IF('Main Data'!H1523="Gallet",1,0)</f>
        <v>0</v>
      </c>
      <c r="M1523">
        <f>IF('Main Data'!H1523="Girard Perregaux",1,0)</f>
        <v>0</v>
      </c>
      <c r="N1523">
        <f>IF('Main Data'!H1523="Gubelin",1,0)</f>
        <v>0</v>
      </c>
      <c r="O1523">
        <f>IF('Main Data'!H1523="Heuer",1,0)</f>
        <v>0</v>
      </c>
      <c r="P1523">
        <f>IF('Main Data'!H1523="IWC",1,0)</f>
        <v>0</v>
      </c>
      <c r="Q1523">
        <f>IF('Main Data'!H1523="JLC",1,0)</f>
        <v>0</v>
      </c>
      <c r="R1523">
        <f>IF('Main Data'!H1523="Longines",1,0)</f>
        <v>0</v>
      </c>
      <c r="S1523">
        <f>IF('Main Data'!H1523="Movado",1,0)</f>
        <v>0</v>
      </c>
      <c r="T1523">
        <f>IF('Main Data'!H1523="Omega",1,0)</f>
        <v>0</v>
      </c>
      <c r="U1523">
        <f>IF('Main Data'!H1523="Panerai",1,0)</f>
        <v>0</v>
      </c>
      <c r="V1523">
        <f>IF('Main Data'!H1523="Patek",1,0)</f>
        <v>0</v>
      </c>
      <c r="W1523">
        <f>IF('Main Data'!H1523="Rolex",1,0)</f>
        <v>1</v>
      </c>
      <c r="X1523">
        <f>IF('Main Data'!H1523="Tudor",1,0)</f>
        <v>0</v>
      </c>
      <c r="Y1523">
        <f>IF('Main Data'!H1523="Ulysse Nardin",1,0)</f>
        <v>0</v>
      </c>
      <c r="Z1523">
        <f>IF('Main Data'!H1523="Universal Geneve",1,0)</f>
        <v>0</v>
      </c>
      <c r="AA1523">
        <f>IF('Main Data'!H1523="Vacheron",1,0)</f>
        <v>0</v>
      </c>
      <c r="AB1523">
        <f>IF('Main Data'!H1523="Zenith",1,0)</f>
        <v>0</v>
      </c>
      <c r="AC1523">
        <f>IF('Main Data'!J1523="Stainless Steel",1,0)</f>
        <v>1</v>
      </c>
      <c r="AD1523">
        <f>IF('Main Data'!J1523="Two-tone",1,0)</f>
        <v>0</v>
      </c>
      <c r="AE1523">
        <f>IF(OR('Main Data'!J1523="YG 18K",'Main Data'!J1523="YG &lt;18K",'Main Data'!J1523="PG 18K",'Main Data'!J1523="PG &lt;18K",'Main Data'!J1523="WG 18K",'Main Data'!J1523="Mixes of 18K",'Main Data'!J1523="Mixes &lt;18K"),1,0)</f>
        <v>0</v>
      </c>
      <c r="AF1523">
        <f>IF('Main Data'!J1523="Platinum",1,0)</f>
        <v>0</v>
      </c>
      <c r="AG1523">
        <f>IF(OR('Main Data'!J1523="PVD",'Main Data'!J1523="Gold Plate",'Main Data'!J1523="Other"),1,0)</f>
        <v>0</v>
      </c>
      <c r="AH1523">
        <f>IF('Main Data'!N1523="Stainless Steel",1,0)</f>
        <v>1</v>
      </c>
      <c r="AI1523">
        <f>IF('Main Data'!N1523="Leather",1,0)</f>
        <v>0</v>
      </c>
      <c r="AJ1523">
        <f>IF('Main Data'!N1523="Two-tone",1,0)</f>
        <v>0</v>
      </c>
      <c r="AK1523">
        <f>IF(OR('Main Data'!N1523="YG 18K",'Main Data'!N1523="PG 18K",'Main Data'!N1523="WG 18K",'Main Data'!N1523="Mixes of 18K"),1,0)</f>
        <v>0</v>
      </c>
      <c r="AL1523">
        <f>IF(OR(,'Main Data'!N1523="PVD",'Main Data'!N1523="Gold plate"),1,0)</f>
        <v>0</v>
      </c>
      <c r="AM1523">
        <f>IF(OR('Main Data'!AV1523="Yes",'Main Data'!AW1523="Yes",'Main Data'!AU1523="Yes"),1,0)</f>
        <v>0</v>
      </c>
      <c r="AN1523">
        <f>IF(OR(ISTEXT('Main Data'!AX1523), ISTEXT('Main Data'!AY1523)),1,0)</f>
        <v>0</v>
      </c>
      <c r="AO1523">
        <f>IF('Main Data'!AZ1523="Yes",1,0)</f>
        <v>0</v>
      </c>
      <c r="AP1523">
        <f>IF('Main Data'!BA1523="Yes",1,0)</f>
        <v>0</v>
      </c>
      <c r="AQ1523">
        <f>IF('Main Data'!BD1523="Yes",1,0)</f>
        <v>0</v>
      </c>
      <c r="AR1523">
        <f>IF('Main Data'!BE1523="A",1,0)</f>
        <v>0</v>
      </c>
      <c r="AS1523">
        <f>IF('Main Data'!BE1523="AA",1,0)</f>
        <v>0</v>
      </c>
      <c r="AT1523">
        <f>IF('Main Data'!BE1523="AAA",1,0)</f>
        <v>1</v>
      </c>
      <c r="AU1523">
        <f>IF('Main Data'!BE1523="AAAA",1,0)</f>
        <v>0</v>
      </c>
      <c r="AV1523">
        <f>IF('Main Data'!P1523="Yes",1,0)</f>
        <v>1</v>
      </c>
      <c r="AW1523">
        <f>IF('Main Data'!AP1523="Yes",1,0)</f>
        <v>0</v>
      </c>
      <c r="AX1523">
        <f>IF(OR('Main Data'!V1523="Yes", 'Main Data'!W1523="Yes",'Main Data'!X1523="Yes"),1,0)</f>
        <v>0</v>
      </c>
      <c r="AY1523">
        <f>IF(OR('Main Data'!Y1523="Yes",'Main Data'!Z1523="Yes"),1,0)</f>
        <v>0</v>
      </c>
      <c r="AZ1523">
        <f>IF('Main Data'!AR1523="Yes",1,0)</f>
        <v>0</v>
      </c>
      <c r="BA1523">
        <f>IF('Main Data'!AS1523="Yes",1,0)</f>
        <v>0</v>
      </c>
      <c r="BB1523">
        <f>IF('Main Data'!AG1523="Yes",1,0)</f>
        <v>0</v>
      </c>
      <c r="BC1523">
        <f>IF('Main Data'!AB1523="Yes",1,0)</f>
        <v>0</v>
      </c>
      <c r="BD1523">
        <f>IF('Main Data'!AA1523="Yes",1,0)</f>
        <v>1</v>
      </c>
      <c r="BE1523">
        <f>IF('Main Data'!AC1523="Yes",1,0)</f>
        <v>0</v>
      </c>
      <c r="BF1523">
        <f>IF('Main Data'!AF1523="Yes",1,0)</f>
        <v>0</v>
      </c>
      <c r="BG1523">
        <f>IF(OR('Main Data'!AI1523="Yes",'Main Data'!AL1523="Yes"),1,0)</f>
        <v>0</v>
      </c>
      <c r="BH1523">
        <f>IF('Main Data'!AJ1523="Yes",1,0)</f>
        <v>0</v>
      </c>
      <c r="BI1523">
        <f>IF('Main Data'!AK1523="Yes",1,0)</f>
        <v>0</v>
      </c>
      <c r="BJ1523">
        <f>IF('Main Data'!AM1523="Yes",1,0)</f>
        <v>0</v>
      </c>
      <c r="BK1523">
        <f>IF('Main Data'!AQ1523="Yes",1,0)</f>
        <v>0</v>
      </c>
      <c r="BL1523" s="21">
        <f t="shared" si="139"/>
        <v>1</v>
      </c>
      <c r="BM1523" s="21">
        <f t="shared" si="140"/>
        <v>0</v>
      </c>
      <c r="BN1523" s="21">
        <f t="shared" si="141"/>
        <v>0</v>
      </c>
      <c r="BO1523" s="21">
        <f t="shared" si="142"/>
        <v>0</v>
      </c>
      <c r="BP1523" s="21">
        <f t="shared" si="143"/>
        <v>0</v>
      </c>
    </row>
    <row r="1524" spans="1:68" x14ac:dyDescent="0.2">
      <c r="A1524">
        <v>1520</v>
      </c>
      <c r="B1524" s="33">
        <f>'Main Data'!C1524</f>
        <v>43233</v>
      </c>
      <c r="C1524">
        <f>'Main Data'!D1524</f>
        <v>169</v>
      </c>
      <c r="D1524" s="26">
        <f>'Main Data'!E1524</f>
        <v>13000</v>
      </c>
      <c r="E1524" s="26">
        <f>'Main Data'!F1524</f>
        <v>16250</v>
      </c>
      <c r="F1524" s="34">
        <f t="shared" si="138"/>
        <v>9.4727046364436731</v>
      </c>
      <c r="G1524">
        <f>IF('Main Data'!H1524="AP",1,0)</f>
        <v>0</v>
      </c>
      <c r="H1524">
        <f>IF('Main Data'!H1524="Blancpain",1,0)</f>
        <v>0</v>
      </c>
      <c r="I1524">
        <f>IF('Main Data'!H1524="Breguet",1,0)</f>
        <v>0</v>
      </c>
      <c r="J1524">
        <f>IF('Main Data'!H1524="Breitling",1,0)</f>
        <v>0</v>
      </c>
      <c r="K1524">
        <f>IF('Main Data'!H1524="Cartier",1,0)</f>
        <v>0</v>
      </c>
      <c r="L1524">
        <f>IF('Main Data'!H1524="Gallet",1,0)</f>
        <v>0</v>
      </c>
      <c r="M1524">
        <f>IF('Main Data'!H1524="Girard Perregaux",1,0)</f>
        <v>0</v>
      </c>
      <c r="N1524">
        <f>IF('Main Data'!H1524="Gubelin",1,0)</f>
        <v>0</v>
      </c>
      <c r="O1524">
        <f>IF('Main Data'!H1524="Heuer",1,0)</f>
        <v>0</v>
      </c>
      <c r="P1524">
        <f>IF('Main Data'!H1524="IWC",1,0)</f>
        <v>0</v>
      </c>
      <c r="Q1524">
        <f>IF('Main Data'!H1524="JLC",1,0)</f>
        <v>0</v>
      </c>
      <c r="R1524">
        <f>IF('Main Data'!H1524="Longines",1,0)</f>
        <v>0</v>
      </c>
      <c r="S1524">
        <f>IF('Main Data'!H1524="Movado",1,0)</f>
        <v>0</v>
      </c>
      <c r="T1524">
        <f>IF('Main Data'!H1524="Omega",1,0)</f>
        <v>0</v>
      </c>
      <c r="U1524">
        <f>IF('Main Data'!H1524="Panerai",1,0)</f>
        <v>0</v>
      </c>
      <c r="V1524">
        <f>IF('Main Data'!H1524="Patek",1,0)</f>
        <v>0</v>
      </c>
      <c r="W1524">
        <f>IF('Main Data'!H1524="Rolex",1,0)</f>
        <v>1</v>
      </c>
      <c r="X1524">
        <f>IF('Main Data'!H1524="Tudor",1,0)</f>
        <v>0</v>
      </c>
      <c r="Y1524">
        <f>IF('Main Data'!H1524="Ulysse Nardin",1,0)</f>
        <v>0</v>
      </c>
      <c r="Z1524">
        <f>IF('Main Data'!H1524="Universal Geneve",1,0)</f>
        <v>0</v>
      </c>
      <c r="AA1524">
        <f>IF('Main Data'!H1524="Vacheron",1,0)</f>
        <v>0</v>
      </c>
      <c r="AB1524">
        <f>IF('Main Data'!H1524="Zenith",1,0)</f>
        <v>0</v>
      </c>
      <c r="AC1524">
        <f>IF('Main Data'!J1524="Stainless Steel",1,0)</f>
        <v>0</v>
      </c>
      <c r="AD1524">
        <f>IF('Main Data'!J1524="Two-tone",1,0)</f>
        <v>0</v>
      </c>
      <c r="AE1524">
        <f>IF(OR('Main Data'!J1524="YG 18K",'Main Data'!J1524="YG &lt;18K",'Main Data'!J1524="PG 18K",'Main Data'!J1524="PG &lt;18K",'Main Data'!J1524="WG 18K",'Main Data'!J1524="Mixes of 18K",'Main Data'!J1524="Mixes &lt;18K"),1,0)</f>
        <v>1</v>
      </c>
      <c r="AF1524">
        <f>IF('Main Data'!J1524="Platinum",1,0)</f>
        <v>0</v>
      </c>
      <c r="AG1524">
        <f>IF(OR('Main Data'!J1524="PVD",'Main Data'!J1524="Gold Plate",'Main Data'!J1524="Other"),1,0)</f>
        <v>0</v>
      </c>
      <c r="AH1524">
        <f>IF('Main Data'!N1524="Stainless Steel",1,0)</f>
        <v>0</v>
      </c>
      <c r="AI1524">
        <f>IF('Main Data'!N1524="Leather",1,0)</f>
        <v>0</v>
      </c>
      <c r="AJ1524">
        <f>IF('Main Data'!N1524="Two-tone",1,0)</f>
        <v>0</v>
      </c>
      <c r="AK1524">
        <f>IF(OR('Main Data'!N1524="YG 18K",'Main Data'!N1524="PG 18K",'Main Data'!N1524="WG 18K",'Main Data'!N1524="Mixes of 18K"),1,0)</f>
        <v>1</v>
      </c>
      <c r="AL1524">
        <f>IF(OR(,'Main Data'!N1524="PVD",'Main Data'!N1524="Gold plate"),1,0)</f>
        <v>0</v>
      </c>
      <c r="AM1524">
        <f>IF(OR('Main Data'!AV1524="Yes",'Main Data'!AW1524="Yes",'Main Data'!AU1524="Yes"),1,0)</f>
        <v>0</v>
      </c>
      <c r="AN1524">
        <f>IF(OR(ISTEXT('Main Data'!AX1524), ISTEXT('Main Data'!AY1524)),1,0)</f>
        <v>0</v>
      </c>
      <c r="AO1524">
        <f>IF('Main Data'!AZ1524="Yes",1,0)</f>
        <v>0</v>
      </c>
      <c r="AP1524">
        <f>IF('Main Data'!BA1524="Yes",1,0)</f>
        <v>0</v>
      </c>
      <c r="AQ1524">
        <f>IF('Main Data'!BD1524="Yes",1,0)</f>
        <v>0</v>
      </c>
      <c r="AR1524">
        <f>IF('Main Data'!BE1524="A",1,0)</f>
        <v>0</v>
      </c>
      <c r="AS1524">
        <f>IF('Main Data'!BE1524="AA",1,0)</f>
        <v>0</v>
      </c>
      <c r="AT1524">
        <f>IF('Main Data'!BE1524="AAA",1,0)</f>
        <v>1</v>
      </c>
      <c r="AU1524">
        <f>IF('Main Data'!BE1524="AAAA",1,0)</f>
        <v>0</v>
      </c>
      <c r="AV1524">
        <f>IF('Main Data'!P1524="Yes",1,0)</f>
        <v>0</v>
      </c>
      <c r="AW1524">
        <f>IF('Main Data'!AP1524="Yes",1,0)</f>
        <v>0</v>
      </c>
      <c r="AX1524">
        <f>IF(OR('Main Data'!V1524="Yes", 'Main Data'!W1524="Yes",'Main Data'!X1524="Yes"),1,0)</f>
        <v>1</v>
      </c>
      <c r="AY1524">
        <f>IF(OR('Main Data'!Y1524="Yes",'Main Data'!Z1524="Yes"),1,0)</f>
        <v>0</v>
      </c>
      <c r="AZ1524">
        <f>IF('Main Data'!AR1524="Yes",1,0)</f>
        <v>0</v>
      </c>
      <c r="BA1524">
        <f>IF('Main Data'!AS1524="Yes",1,0)</f>
        <v>0</v>
      </c>
      <c r="BB1524">
        <f>IF('Main Data'!AG1524="Yes",1,0)</f>
        <v>0</v>
      </c>
      <c r="BC1524">
        <f>IF('Main Data'!AB1524="Yes",1,0)</f>
        <v>0</v>
      </c>
      <c r="BD1524">
        <f>IF('Main Data'!AA1524="Yes",1,0)</f>
        <v>1</v>
      </c>
      <c r="BE1524">
        <f>IF('Main Data'!AC1524="Yes",1,0)</f>
        <v>0</v>
      </c>
      <c r="BF1524">
        <f>IF('Main Data'!AF1524="Yes",1,0)</f>
        <v>0</v>
      </c>
      <c r="BG1524">
        <f>IF(OR('Main Data'!AI1524="Yes",'Main Data'!AL1524="Yes"),1,0)</f>
        <v>0</v>
      </c>
      <c r="BH1524">
        <f>IF('Main Data'!AJ1524="Yes",1,0)</f>
        <v>0</v>
      </c>
      <c r="BI1524">
        <f>IF('Main Data'!AK1524="Yes",1,0)</f>
        <v>0</v>
      </c>
      <c r="BJ1524">
        <f>IF('Main Data'!AM1524="Yes",1,0)</f>
        <v>0</v>
      </c>
      <c r="BK1524">
        <f>IF('Main Data'!AQ1524="Yes",1,0)</f>
        <v>0</v>
      </c>
      <c r="BL1524" s="21">
        <f t="shared" si="139"/>
        <v>1</v>
      </c>
      <c r="BM1524" s="21">
        <f t="shared" si="140"/>
        <v>0</v>
      </c>
      <c r="BN1524" s="21">
        <f t="shared" si="141"/>
        <v>0</v>
      </c>
      <c r="BO1524" s="21">
        <f t="shared" si="142"/>
        <v>0</v>
      </c>
      <c r="BP1524" s="21">
        <f t="shared" si="143"/>
        <v>0</v>
      </c>
    </row>
    <row r="1525" spans="1:68" x14ac:dyDescent="0.2">
      <c r="A1525">
        <v>1521</v>
      </c>
      <c r="B1525" s="33">
        <f>'Main Data'!C1525</f>
        <v>43233</v>
      </c>
      <c r="C1525">
        <f>'Main Data'!D1525</f>
        <v>201</v>
      </c>
      <c r="D1525" s="26">
        <f>'Main Data'!E1525</f>
        <v>2200</v>
      </c>
      <c r="E1525" s="26">
        <f>'Main Data'!F1525</f>
        <v>2750</v>
      </c>
      <c r="F1525" s="34">
        <f t="shared" si="138"/>
        <v>7.696212639346407</v>
      </c>
      <c r="G1525">
        <f>IF('Main Data'!H1525="AP",1,0)</f>
        <v>0</v>
      </c>
      <c r="H1525">
        <f>IF('Main Data'!H1525="Blancpain",1,0)</f>
        <v>0</v>
      </c>
      <c r="I1525">
        <f>IF('Main Data'!H1525="Breguet",1,0)</f>
        <v>0</v>
      </c>
      <c r="J1525">
        <f>IF('Main Data'!H1525="Breitling",1,0)</f>
        <v>0</v>
      </c>
      <c r="K1525">
        <f>IF('Main Data'!H1525="Cartier",1,0)</f>
        <v>0</v>
      </c>
      <c r="L1525">
        <f>IF('Main Data'!H1525="Gallet",1,0)</f>
        <v>0</v>
      </c>
      <c r="M1525">
        <f>IF('Main Data'!H1525="Girard Perregaux",1,0)</f>
        <v>0</v>
      </c>
      <c r="N1525">
        <f>IF('Main Data'!H1525="Gubelin",1,0)</f>
        <v>0</v>
      </c>
      <c r="O1525">
        <f>IF('Main Data'!H1525="Heuer",1,0)</f>
        <v>1</v>
      </c>
      <c r="P1525">
        <f>IF('Main Data'!H1525="IWC",1,0)</f>
        <v>0</v>
      </c>
      <c r="Q1525">
        <f>IF('Main Data'!H1525="JLC",1,0)</f>
        <v>0</v>
      </c>
      <c r="R1525">
        <f>IF('Main Data'!H1525="Longines",1,0)</f>
        <v>0</v>
      </c>
      <c r="S1525">
        <f>IF('Main Data'!H1525="Movado",1,0)</f>
        <v>0</v>
      </c>
      <c r="T1525">
        <f>IF('Main Data'!H1525="Omega",1,0)</f>
        <v>0</v>
      </c>
      <c r="U1525">
        <f>IF('Main Data'!H1525="Panerai",1,0)</f>
        <v>0</v>
      </c>
      <c r="V1525">
        <f>IF('Main Data'!H1525="Patek",1,0)</f>
        <v>0</v>
      </c>
      <c r="W1525">
        <f>IF('Main Data'!H1525="Rolex",1,0)</f>
        <v>0</v>
      </c>
      <c r="X1525">
        <f>IF('Main Data'!H1525="Tudor",1,0)</f>
        <v>0</v>
      </c>
      <c r="Y1525">
        <f>IF('Main Data'!H1525="Ulysse Nardin",1,0)</f>
        <v>0</v>
      </c>
      <c r="Z1525">
        <f>IF('Main Data'!H1525="Universal Geneve",1,0)</f>
        <v>0</v>
      </c>
      <c r="AA1525">
        <f>IF('Main Data'!H1525="Vacheron",1,0)</f>
        <v>0</v>
      </c>
      <c r="AB1525">
        <f>IF('Main Data'!H1525="Zenith",1,0)</f>
        <v>0</v>
      </c>
      <c r="AC1525">
        <f>IF('Main Data'!J1525="Stainless Steel",1,0)</f>
        <v>0</v>
      </c>
      <c r="AD1525">
        <f>IF('Main Data'!J1525="Two-tone",1,0)</f>
        <v>0</v>
      </c>
      <c r="AE1525">
        <f>IF(OR('Main Data'!J1525="YG 18K",'Main Data'!J1525="YG &lt;18K",'Main Data'!J1525="PG 18K",'Main Data'!J1525="PG &lt;18K",'Main Data'!J1525="WG 18K",'Main Data'!J1525="Mixes of 18K",'Main Data'!J1525="Mixes &lt;18K"),1,0)</f>
        <v>0</v>
      </c>
      <c r="AF1525">
        <f>IF('Main Data'!J1525="Platinum",1,0)</f>
        <v>0</v>
      </c>
      <c r="AG1525">
        <f>IF(OR('Main Data'!J1525="PVD",'Main Data'!J1525="Gold Plate",'Main Data'!J1525="Other"),1,0)</f>
        <v>1</v>
      </c>
      <c r="AH1525">
        <f>IF('Main Data'!N1525="Stainless Steel",1,0)</f>
        <v>0</v>
      </c>
      <c r="AI1525">
        <f>IF('Main Data'!N1525="Leather",1,0)</f>
        <v>1</v>
      </c>
      <c r="AJ1525">
        <f>IF('Main Data'!N1525="Two-tone",1,0)</f>
        <v>0</v>
      </c>
      <c r="AK1525">
        <f>IF(OR('Main Data'!N1525="YG 18K",'Main Data'!N1525="PG 18K",'Main Data'!N1525="WG 18K",'Main Data'!N1525="Mixes of 18K"),1,0)</f>
        <v>0</v>
      </c>
      <c r="AL1525">
        <f>IF(OR(,'Main Data'!N1525="PVD",'Main Data'!N1525="Gold plate"),1,0)</f>
        <v>0</v>
      </c>
      <c r="AM1525">
        <f>IF(OR('Main Data'!AV1525="Yes",'Main Data'!AW1525="Yes",'Main Data'!AU1525="Yes"),1,0)</f>
        <v>0</v>
      </c>
      <c r="AN1525">
        <f>IF(OR(ISTEXT('Main Data'!AX1525), ISTEXT('Main Data'!AY1525)),1,0)</f>
        <v>0</v>
      </c>
      <c r="AO1525">
        <f>IF('Main Data'!AZ1525="Yes",1,0)</f>
        <v>0</v>
      </c>
      <c r="AP1525">
        <f>IF('Main Data'!BA1525="Yes",1,0)</f>
        <v>0</v>
      </c>
      <c r="AQ1525">
        <f>IF('Main Data'!BD1525="Yes",1,0)</f>
        <v>0</v>
      </c>
      <c r="AR1525">
        <f>IF('Main Data'!BE1525="A",1,0)</f>
        <v>1</v>
      </c>
      <c r="AS1525">
        <f>IF('Main Data'!BE1525="AA",1,0)</f>
        <v>0</v>
      </c>
      <c r="AT1525">
        <f>IF('Main Data'!BE1525="AAA",1,0)</f>
        <v>0</v>
      </c>
      <c r="AU1525">
        <f>IF('Main Data'!BE1525="AAAA",1,0)</f>
        <v>0</v>
      </c>
      <c r="AV1525">
        <f>IF('Main Data'!P1525="Yes",1,0)</f>
        <v>0</v>
      </c>
      <c r="AW1525">
        <f>IF('Main Data'!AP1525="Yes",1,0)</f>
        <v>0</v>
      </c>
      <c r="AX1525">
        <f>IF(OR('Main Data'!V1525="Yes", 'Main Data'!W1525="Yes",'Main Data'!X1525="Yes"),1,0)</f>
        <v>0</v>
      </c>
      <c r="AY1525">
        <f>IF(OR('Main Data'!Y1525="Yes",'Main Data'!Z1525="Yes"),1,0)</f>
        <v>0</v>
      </c>
      <c r="AZ1525">
        <f>IF('Main Data'!AR1525="Yes",1,0)</f>
        <v>0</v>
      </c>
      <c r="BA1525">
        <f>IF('Main Data'!AS1525="Yes",1,0)</f>
        <v>0</v>
      </c>
      <c r="BB1525">
        <f>IF('Main Data'!AG1525="Yes",1,0)</f>
        <v>0</v>
      </c>
      <c r="BC1525">
        <f>IF('Main Data'!AB1525="Yes",1,0)</f>
        <v>0</v>
      </c>
      <c r="BD1525">
        <f>IF('Main Data'!AA1525="Yes",1,0)</f>
        <v>0</v>
      </c>
      <c r="BE1525">
        <f>IF('Main Data'!AC1525="Yes",1,0)</f>
        <v>0</v>
      </c>
      <c r="BF1525">
        <f>IF('Main Data'!AF1525="Yes",1,0)</f>
        <v>0</v>
      </c>
      <c r="BG1525">
        <f>IF(OR('Main Data'!AI1525="Yes",'Main Data'!AL1525="Yes"),1,0)</f>
        <v>1</v>
      </c>
      <c r="BH1525">
        <f>IF('Main Data'!AJ1525="Yes",1,0)</f>
        <v>0</v>
      </c>
      <c r="BI1525">
        <f>IF('Main Data'!AK1525="Yes",1,0)</f>
        <v>0</v>
      </c>
      <c r="BJ1525">
        <f>IF('Main Data'!AM1525="Yes",1,0)</f>
        <v>0</v>
      </c>
      <c r="BK1525">
        <f>IF('Main Data'!AQ1525="Yes",1,0)</f>
        <v>0</v>
      </c>
      <c r="BL1525" s="21">
        <f t="shared" si="139"/>
        <v>1</v>
      </c>
      <c r="BM1525" s="21">
        <f t="shared" si="140"/>
        <v>0</v>
      </c>
      <c r="BN1525" s="21">
        <f t="shared" si="141"/>
        <v>0</v>
      </c>
      <c r="BO1525" s="21">
        <f t="shared" si="142"/>
        <v>0</v>
      </c>
      <c r="BP1525" s="21">
        <f t="shared" si="143"/>
        <v>0</v>
      </c>
    </row>
    <row r="1526" spans="1:68" x14ac:dyDescent="0.2">
      <c r="A1526">
        <v>1522</v>
      </c>
      <c r="B1526" s="33">
        <f>'Main Data'!C1526</f>
        <v>43233</v>
      </c>
      <c r="C1526">
        <f>'Main Data'!D1526</f>
        <v>202</v>
      </c>
      <c r="D1526" s="26">
        <f>'Main Data'!E1526</f>
        <v>1600</v>
      </c>
      <c r="E1526" s="26">
        <f>'Main Data'!F1526</f>
        <v>2000</v>
      </c>
      <c r="F1526" s="34">
        <f t="shared" si="138"/>
        <v>7.3777589082278725</v>
      </c>
      <c r="G1526">
        <f>IF('Main Data'!H1526="AP",1,0)</f>
        <v>0</v>
      </c>
      <c r="H1526">
        <f>IF('Main Data'!H1526="Blancpain",1,0)</f>
        <v>0</v>
      </c>
      <c r="I1526">
        <f>IF('Main Data'!H1526="Breguet",1,0)</f>
        <v>0</v>
      </c>
      <c r="J1526">
        <f>IF('Main Data'!H1526="Breitling",1,0)</f>
        <v>0</v>
      </c>
      <c r="K1526">
        <f>IF('Main Data'!H1526="Cartier",1,0)</f>
        <v>0</v>
      </c>
      <c r="L1526">
        <f>IF('Main Data'!H1526="Gallet",1,0)</f>
        <v>0</v>
      </c>
      <c r="M1526">
        <f>IF('Main Data'!H1526="Girard Perregaux",1,0)</f>
        <v>0</v>
      </c>
      <c r="N1526">
        <f>IF('Main Data'!H1526="Gubelin",1,0)</f>
        <v>0</v>
      </c>
      <c r="O1526">
        <f>IF('Main Data'!H1526="Heuer",1,0)</f>
        <v>1</v>
      </c>
      <c r="P1526">
        <f>IF('Main Data'!H1526="IWC",1,0)</f>
        <v>0</v>
      </c>
      <c r="Q1526">
        <f>IF('Main Data'!H1526="JLC",1,0)</f>
        <v>0</v>
      </c>
      <c r="R1526">
        <f>IF('Main Data'!H1526="Longines",1,0)</f>
        <v>0</v>
      </c>
      <c r="S1526">
        <f>IF('Main Data'!H1526="Movado",1,0)</f>
        <v>0</v>
      </c>
      <c r="T1526">
        <f>IF('Main Data'!H1526="Omega",1,0)</f>
        <v>0</v>
      </c>
      <c r="U1526">
        <f>IF('Main Data'!H1526="Panerai",1,0)</f>
        <v>0</v>
      </c>
      <c r="V1526">
        <f>IF('Main Data'!H1526="Patek",1,0)</f>
        <v>0</v>
      </c>
      <c r="W1526">
        <f>IF('Main Data'!H1526="Rolex",1,0)</f>
        <v>0</v>
      </c>
      <c r="X1526">
        <f>IF('Main Data'!H1526="Tudor",1,0)</f>
        <v>0</v>
      </c>
      <c r="Y1526">
        <f>IF('Main Data'!H1526="Ulysse Nardin",1,0)</f>
        <v>0</v>
      </c>
      <c r="Z1526">
        <f>IF('Main Data'!H1526="Universal Geneve",1,0)</f>
        <v>0</v>
      </c>
      <c r="AA1526">
        <f>IF('Main Data'!H1526="Vacheron",1,0)</f>
        <v>0</v>
      </c>
      <c r="AB1526">
        <f>IF('Main Data'!H1526="Zenith",1,0)</f>
        <v>0</v>
      </c>
      <c r="AC1526">
        <f>IF('Main Data'!J1526="Stainless Steel",1,0)</f>
        <v>0</v>
      </c>
      <c r="AD1526">
        <f>IF('Main Data'!J1526="Two-tone",1,0)</f>
        <v>0</v>
      </c>
      <c r="AE1526">
        <f>IF(OR('Main Data'!J1526="YG 18K",'Main Data'!J1526="YG &lt;18K",'Main Data'!J1526="PG 18K",'Main Data'!J1526="PG &lt;18K",'Main Data'!J1526="WG 18K",'Main Data'!J1526="Mixes of 18K",'Main Data'!J1526="Mixes &lt;18K"),1,0)</f>
        <v>0</v>
      </c>
      <c r="AF1526">
        <f>IF('Main Data'!J1526="Platinum",1,0)</f>
        <v>0</v>
      </c>
      <c r="AG1526">
        <f>IF(OR('Main Data'!J1526="PVD",'Main Data'!J1526="Gold Plate",'Main Data'!J1526="Other"),1,0)</f>
        <v>1</v>
      </c>
      <c r="AH1526">
        <f>IF('Main Data'!N1526="Stainless Steel",1,0)</f>
        <v>0</v>
      </c>
      <c r="AI1526">
        <f>IF('Main Data'!N1526="Leather",1,0)</f>
        <v>0</v>
      </c>
      <c r="AJ1526">
        <f>IF('Main Data'!N1526="Two-tone",1,0)</f>
        <v>0</v>
      </c>
      <c r="AK1526">
        <f>IF(OR('Main Data'!N1526="YG 18K",'Main Data'!N1526="PG 18K",'Main Data'!N1526="WG 18K",'Main Data'!N1526="Mixes of 18K"),1,0)</f>
        <v>0</v>
      </c>
      <c r="AL1526">
        <f>IF(OR(,'Main Data'!N1526="PVD",'Main Data'!N1526="Gold plate"),1,0)</f>
        <v>1</v>
      </c>
      <c r="AM1526">
        <f>IF(OR('Main Data'!AV1526="Yes",'Main Data'!AW1526="Yes",'Main Data'!AU1526="Yes"),1,0)</f>
        <v>0</v>
      </c>
      <c r="AN1526">
        <f>IF(OR(ISTEXT('Main Data'!AX1526), ISTEXT('Main Data'!AY1526)),1,0)</f>
        <v>0</v>
      </c>
      <c r="AO1526">
        <f>IF('Main Data'!AZ1526="Yes",1,0)</f>
        <v>0</v>
      </c>
      <c r="AP1526">
        <f>IF('Main Data'!BA1526="Yes",1,0)</f>
        <v>0</v>
      </c>
      <c r="AQ1526">
        <f>IF('Main Data'!BD1526="Yes",1,0)</f>
        <v>0</v>
      </c>
      <c r="AR1526">
        <f>IF('Main Data'!BE1526="A",1,0)</f>
        <v>0</v>
      </c>
      <c r="AS1526">
        <f>IF('Main Data'!BE1526="AA",1,0)</f>
        <v>1</v>
      </c>
      <c r="AT1526">
        <f>IF('Main Data'!BE1526="AAA",1,0)</f>
        <v>0</v>
      </c>
      <c r="AU1526">
        <f>IF('Main Data'!BE1526="AAAA",1,0)</f>
        <v>0</v>
      </c>
      <c r="AV1526">
        <f>IF('Main Data'!P1526="Yes",1,0)</f>
        <v>0</v>
      </c>
      <c r="AW1526">
        <f>IF('Main Data'!AP1526="Yes",1,0)</f>
        <v>0</v>
      </c>
      <c r="AX1526">
        <f>IF(OR('Main Data'!V1526="Yes", 'Main Data'!W1526="Yes",'Main Data'!X1526="Yes"),1,0)</f>
        <v>1</v>
      </c>
      <c r="AY1526">
        <f>IF(OR('Main Data'!Y1526="Yes",'Main Data'!Z1526="Yes"),1,0)</f>
        <v>0</v>
      </c>
      <c r="AZ1526">
        <f>IF('Main Data'!AR1526="Yes",1,0)</f>
        <v>0</v>
      </c>
      <c r="BA1526">
        <f>IF('Main Data'!AS1526="Yes",1,0)</f>
        <v>0</v>
      </c>
      <c r="BB1526">
        <f>IF('Main Data'!AG1526="Yes",1,0)</f>
        <v>0</v>
      </c>
      <c r="BC1526">
        <f>IF('Main Data'!AB1526="Yes",1,0)</f>
        <v>0</v>
      </c>
      <c r="BD1526">
        <f>IF('Main Data'!AA1526="Yes",1,0)</f>
        <v>0</v>
      </c>
      <c r="BE1526">
        <f>IF('Main Data'!AC1526="Yes",1,0)</f>
        <v>0</v>
      </c>
      <c r="BF1526">
        <f>IF('Main Data'!AF1526="Yes",1,0)</f>
        <v>0</v>
      </c>
      <c r="BG1526">
        <f>IF(OR('Main Data'!AI1526="Yes",'Main Data'!AL1526="Yes"),1,0)</f>
        <v>1</v>
      </c>
      <c r="BH1526">
        <f>IF('Main Data'!AJ1526="Yes",1,0)</f>
        <v>0</v>
      </c>
      <c r="BI1526">
        <f>IF('Main Data'!AK1526="Yes",1,0)</f>
        <v>0</v>
      </c>
      <c r="BJ1526">
        <f>IF('Main Data'!AM1526="Yes",1,0)</f>
        <v>0</v>
      </c>
      <c r="BK1526">
        <f>IF('Main Data'!AQ1526="Yes",1,0)</f>
        <v>0</v>
      </c>
      <c r="BL1526" s="21">
        <f t="shared" si="139"/>
        <v>1</v>
      </c>
      <c r="BM1526" s="21">
        <f t="shared" si="140"/>
        <v>0</v>
      </c>
      <c r="BN1526" s="21">
        <f t="shared" si="141"/>
        <v>0</v>
      </c>
      <c r="BO1526" s="21">
        <f t="shared" si="142"/>
        <v>0</v>
      </c>
      <c r="BP1526" s="21">
        <f t="shared" si="143"/>
        <v>0</v>
      </c>
    </row>
    <row r="1527" spans="1:68" x14ac:dyDescent="0.2">
      <c r="A1527">
        <v>1523</v>
      </c>
      <c r="B1527" s="33">
        <f>'Main Data'!C1527</f>
        <v>43233</v>
      </c>
      <c r="C1527">
        <f>'Main Data'!D1527</f>
        <v>203</v>
      </c>
      <c r="D1527" s="26">
        <f>'Main Data'!E1527</f>
        <v>2000</v>
      </c>
      <c r="E1527" s="26">
        <f>'Main Data'!F1527</f>
        <v>2500</v>
      </c>
      <c r="F1527" s="34">
        <f t="shared" si="138"/>
        <v>7.6009024595420822</v>
      </c>
      <c r="G1527">
        <f>IF('Main Data'!H1527="AP",1,0)</f>
        <v>0</v>
      </c>
      <c r="H1527">
        <f>IF('Main Data'!H1527="Blancpain",1,0)</f>
        <v>0</v>
      </c>
      <c r="I1527">
        <f>IF('Main Data'!H1527="Breguet",1,0)</f>
        <v>0</v>
      </c>
      <c r="J1527">
        <f>IF('Main Data'!H1527="Breitling",1,0)</f>
        <v>0</v>
      </c>
      <c r="K1527">
        <f>IF('Main Data'!H1527="Cartier",1,0)</f>
        <v>0</v>
      </c>
      <c r="L1527">
        <f>IF('Main Data'!H1527="Gallet",1,0)</f>
        <v>0</v>
      </c>
      <c r="M1527">
        <f>IF('Main Data'!H1527="Girard Perregaux",1,0)</f>
        <v>0</v>
      </c>
      <c r="N1527">
        <f>IF('Main Data'!H1527="Gubelin",1,0)</f>
        <v>0</v>
      </c>
      <c r="O1527">
        <f>IF('Main Data'!H1527="Heuer",1,0)</f>
        <v>1</v>
      </c>
      <c r="P1527">
        <f>IF('Main Data'!H1527="IWC",1,0)</f>
        <v>0</v>
      </c>
      <c r="Q1527">
        <f>IF('Main Data'!H1527="JLC",1,0)</f>
        <v>0</v>
      </c>
      <c r="R1527">
        <f>IF('Main Data'!H1527="Longines",1,0)</f>
        <v>0</v>
      </c>
      <c r="S1527">
        <f>IF('Main Data'!H1527="Movado",1,0)</f>
        <v>0</v>
      </c>
      <c r="T1527">
        <f>IF('Main Data'!H1527="Omega",1,0)</f>
        <v>0</v>
      </c>
      <c r="U1527">
        <f>IF('Main Data'!H1527="Panerai",1,0)</f>
        <v>0</v>
      </c>
      <c r="V1527">
        <f>IF('Main Data'!H1527="Patek",1,0)</f>
        <v>0</v>
      </c>
      <c r="W1527">
        <f>IF('Main Data'!H1527="Rolex",1,0)</f>
        <v>0</v>
      </c>
      <c r="X1527">
        <f>IF('Main Data'!H1527="Tudor",1,0)</f>
        <v>0</v>
      </c>
      <c r="Y1527">
        <f>IF('Main Data'!H1527="Ulysse Nardin",1,0)</f>
        <v>0</v>
      </c>
      <c r="Z1527">
        <f>IF('Main Data'!H1527="Universal Geneve",1,0)</f>
        <v>0</v>
      </c>
      <c r="AA1527">
        <f>IF('Main Data'!H1527="Vacheron",1,0)</f>
        <v>0</v>
      </c>
      <c r="AB1527">
        <f>IF('Main Data'!H1527="Zenith",1,0)</f>
        <v>0</v>
      </c>
      <c r="AC1527">
        <f>IF('Main Data'!J1527="Stainless Steel",1,0)</f>
        <v>0</v>
      </c>
      <c r="AD1527">
        <f>IF('Main Data'!J1527="Two-tone",1,0)</f>
        <v>0</v>
      </c>
      <c r="AE1527">
        <f>IF(OR('Main Data'!J1527="YG 18K",'Main Data'!J1527="YG &lt;18K",'Main Data'!J1527="PG 18K",'Main Data'!J1527="PG &lt;18K",'Main Data'!J1527="WG 18K",'Main Data'!J1527="Mixes of 18K",'Main Data'!J1527="Mixes &lt;18K"),1,0)</f>
        <v>0</v>
      </c>
      <c r="AF1527">
        <f>IF('Main Data'!J1527="Platinum",1,0)</f>
        <v>0</v>
      </c>
      <c r="AG1527">
        <f>IF(OR('Main Data'!J1527="PVD",'Main Data'!J1527="Gold Plate",'Main Data'!J1527="Other"),1,0)</f>
        <v>1</v>
      </c>
      <c r="AH1527">
        <f>IF('Main Data'!N1527="Stainless Steel",1,0)</f>
        <v>0</v>
      </c>
      <c r="AI1527">
        <f>IF('Main Data'!N1527="Leather",1,0)</f>
        <v>0</v>
      </c>
      <c r="AJ1527">
        <f>IF('Main Data'!N1527="Two-tone",1,0)</f>
        <v>0</v>
      </c>
      <c r="AK1527">
        <f>IF(OR('Main Data'!N1527="YG 18K",'Main Data'!N1527="PG 18K",'Main Data'!N1527="WG 18K",'Main Data'!N1527="Mixes of 18K"),1,0)</f>
        <v>0</v>
      </c>
      <c r="AL1527">
        <f>IF(OR(,'Main Data'!N1527="PVD",'Main Data'!N1527="Gold plate"),1,0)</f>
        <v>1</v>
      </c>
      <c r="AM1527">
        <f>IF(OR('Main Data'!AV1527="Yes",'Main Data'!AW1527="Yes",'Main Data'!AU1527="Yes"),1,0)</f>
        <v>0</v>
      </c>
      <c r="AN1527">
        <f>IF(OR(ISTEXT('Main Data'!AX1527), ISTEXT('Main Data'!AY1527)),1,0)</f>
        <v>0</v>
      </c>
      <c r="AO1527">
        <f>IF('Main Data'!AZ1527="Yes",1,0)</f>
        <v>0</v>
      </c>
      <c r="AP1527">
        <f>IF('Main Data'!BA1527="Yes",1,0)</f>
        <v>0</v>
      </c>
      <c r="AQ1527">
        <f>IF('Main Data'!BD1527="Yes",1,0)</f>
        <v>0</v>
      </c>
      <c r="AR1527">
        <f>IF('Main Data'!BE1527="A",1,0)</f>
        <v>0</v>
      </c>
      <c r="AS1527">
        <f>IF('Main Data'!BE1527="AA",1,0)</f>
        <v>1</v>
      </c>
      <c r="AT1527">
        <f>IF('Main Data'!BE1527="AAA",1,0)</f>
        <v>0</v>
      </c>
      <c r="AU1527">
        <f>IF('Main Data'!BE1527="AAAA",1,0)</f>
        <v>0</v>
      </c>
      <c r="AV1527">
        <f>IF('Main Data'!P1527="Yes",1,0)</f>
        <v>0</v>
      </c>
      <c r="AW1527">
        <f>IF('Main Data'!AP1527="Yes",1,0)</f>
        <v>0</v>
      </c>
      <c r="AX1527">
        <f>IF(OR('Main Data'!V1527="Yes", 'Main Data'!W1527="Yes",'Main Data'!X1527="Yes"),1,0)</f>
        <v>1</v>
      </c>
      <c r="AY1527">
        <f>IF(OR('Main Data'!Y1527="Yes",'Main Data'!Z1527="Yes"),1,0)</f>
        <v>0</v>
      </c>
      <c r="AZ1527">
        <f>IF('Main Data'!AR1527="Yes",1,0)</f>
        <v>0</v>
      </c>
      <c r="BA1527">
        <f>IF('Main Data'!AS1527="Yes",1,0)</f>
        <v>0</v>
      </c>
      <c r="BB1527">
        <f>IF('Main Data'!AG1527="Yes",1,0)</f>
        <v>0</v>
      </c>
      <c r="BC1527">
        <f>IF('Main Data'!AB1527="Yes",1,0)</f>
        <v>0</v>
      </c>
      <c r="BD1527">
        <f>IF('Main Data'!AA1527="Yes",1,0)</f>
        <v>0</v>
      </c>
      <c r="BE1527">
        <f>IF('Main Data'!AC1527="Yes",1,0)</f>
        <v>0</v>
      </c>
      <c r="BF1527">
        <f>IF('Main Data'!AF1527="Yes",1,0)</f>
        <v>0</v>
      </c>
      <c r="BG1527">
        <f>IF(OR('Main Data'!AI1527="Yes",'Main Data'!AL1527="Yes"),1,0)</f>
        <v>1</v>
      </c>
      <c r="BH1527">
        <f>IF('Main Data'!AJ1527="Yes",1,0)</f>
        <v>0</v>
      </c>
      <c r="BI1527">
        <f>IF('Main Data'!AK1527="Yes",1,0)</f>
        <v>0</v>
      </c>
      <c r="BJ1527">
        <f>IF('Main Data'!AM1527="Yes",1,0)</f>
        <v>0</v>
      </c>
      <c r="BK1527">
        <f>IF('Main Data'!AQ1527="Yes",1,0)</f>
        <v>0</v>
      </c>
      <c r="BL1527" s="21">
        <f t="shared" si="139"/>
        <v>1</v>
      </c>
      <c r="BM1527" s="21">
        <f t="shared" si="140"/>
        <v>0</v>
      </c>
      <c r="BN1527" s="21">
        <f t="shared" si="141"/>
        <v>0</v>
      </c>
      <c r="BO1527" s="21">
        <f t="shared" si="142"/>
        <v>0</v>
      </c>
      <c r="BP1527" s="21">
        <f t="shared" si="143"/>
        <v>0</v>
      </c>
    </row>
    <row r="1528" spans="1:68" x14ac:dyDescent="0.2">
      <c r="A1528">
        <v>1524</v>
      </c>
      <c r="B1528" s="33">
        <f>'Main Data'!C1528</f>
        <v>43233</v>
      </c>
      <c r="C1528">
        <f>'Main Data'!D1528</f>
        <v>204</v>
      </c>
      <c r="D1528" s="26">
        <f>'Main Data'!E1528</f>
        <v>2700</v>
      </c>
      <c r="E1528" s="26">
        <f>'Main Data'!F1528</f>
        <v>3375</v>
      </c>
      <c r="F1528" s="34">
        <f t="shared" si="138"/>
        <v>7.90100705199242</v>
      </c>
      <c r="G1528">
        <f>IF('Main Data'!H1528="AP",1,0)</f>
        <v>0</v>
      </c>
      <c r="H1528">
        <f>IF('Main Data'!H1528="Blancpain",1,0)</f>
        <v>0</v>
      </c>
      <c r="I1528">
        <f>IF('Main Data'!H1528="Breguet",1,0)</f>
        <v>0</v>
      </c>
      <c r="J1528">
        <f>IF('Main Data'!H1528="Breitling",1,0)</f>
        <v>0</v>
      </c>
      <c r="K1528">
        <f>IF('Main Data'!H1528="Cartier",1,0)</f>
        <v>0</v>
      </c>
      <c r="L1528">
        <f>IF('Main Data'!H1528="Gallet",1,0)</f>
        <v>0</v>
      </c>
      <c r="M1528">
        <f>IF('Main Data'!H1528="Girard Perregaux",1,0)</f>
        <v>0</v>
      </c>
      <c r="N1528">
        <f>IF('Main Data'!H1528="Gubelin",1,0)</f>
        <v>0</v>
      </c>
      <c r="O1528">
        <f>IF('Main Data'!H1528="Heuer",1,0)</f>
        <v>1</v>
      </c>
      <c r="P1528">
        <f>IF('Main Data'!H1528="IWC",1,0)</f>
        <v>0</v>
      </c>
      <c r="Q1528">
        <f>IF('Main Data'!H1528="JLC",1,0)</f>
        <v>0</v>
      </c>
      <c r="R1528">
        <f>IF('Main Data'!H1528="Longines",1,0)</f>
        <v>0</v>
      </c>
      <c r="S1528">
        <f>IF('Main Data'!H1528="Movado",1,0)</f>
        <v>0</v>
      </c>
      <c r="T1528">
        <f>IF('Main Data'!H1528="Omega",1,0)</f>
        <v>0</v>
      </c>
      <c r="U1528">
        <f>IF('Main Data'!H1528="Panerai",1,0)</f>
        <v>0</v>
      </c>
      <c r="V1528">
        <f>IF('Main Data'!H1528="Patek",1,0)</f>
        <v>0</v>
      </c>
      <c r="W1528">
        <f>IF('Main Data'!H1528="Rolex",1,0)</f>
        <v>0</v>
      </c>
      <c r="X1528">
        <f>IF('Main Data'!H1528="Tudor",1,0)</f>
        <v>0</v>
      </c>
      <c r="Y1528">
        <f>IF('Main Data'!H1528="Ulysse Nardin",1,0)</f>
        <v>0</v>
      </c>
      <c r="Z1528">
        <f>IF('Main Data'!H1528="Universal Geneve",1,0)</f>
        <v>0</v>
      </c>
      <c r="AA1528">
        <f>IF('Main Data'!H1528="Vacheron",1,0)</f>
        <v>0</v>
      </c>
      <c r="AB1528">
        <f>IF('Main Data'!H1528="Zenith",1,0)</f>
        <v>0</v>
      </c>
      <c r="AC1528">
        <f>IF('Main Data'!J1528="Stainless Steel",1,0)</f>
        <v>1</v>
      </c>
      <c r="AD1528">
        <f>IF('Main Data'!J1528="Two-tone",1,0)</f>
        <v>0</v>
      </c>
      <c r="AE1528">
        <f>IF(OR('Main Data'!J1528="YG 18K",'Main Data'!J1528="YG &lt;18K",'Main Data'!J1528="PG 18K",'Main Data'!J1528="PG &lt;18K",'Main Data'!J1528="WG 18K",'Main Data'!J1528="Mixes of 18K",'Main Data'!J1528="Mixes &lt;18K"),1,0)</f>
        <v>0</v>
      </c>
      <c r="AF1528">
        <f>IF('Main Data'!J1528="Platinum",1,0)</f>
        <v>0</v>
      </c>
      <c r="AG1528">
        <f>IF(OR('Main Data'!J1528="PVD",'Main Data'!J1528="Gold Plate",'Main Data'!J1528="Other"),1,0)</f>
        <v>0</v>
      </c>
      <c r="AH1528">
        <f>IF('Main Data'!N1528="Stainless Steel",1,0)</f>
        <v>0</v>
      </c>
      <c r="AI1528">
        <f>IF('Main Data'!N1528="Leather",1,0)</f>
        <v>1</v>
      </c>
      <c r="AJ1528">
        <f>IF('Main Data'!N1528="Two-tone",1,0)</f>
        <v>0</v>
      </c>
      <c r="AK1528">
        <f>IF(OR('Main Data'!N1528="YG 18K",'Main Data'!N1528="PG 18K",'Main Data'!N1528="WG 18K",'Main Data'!N1528="Mixes of 18K"),1,0)</f>
        <v>0</v>
      </c>
      <c r="AL1528">
        <f>IF(OR(,'Main Data'!N1528="PVD",'Main Data'!N1528="Gold plate"),1,0)</f>
        <v>0</v>
      </c>
      <c r="AM1528">
        <f>IF(OR('Main Data'!AV1528="Yes",'Main Data'!AW1528="Yes",'Main Data'!AU1528="Yes"),1,0)</f>
        <v>0</v>
      </c>
      <c r="AN1528">
        <f>IF(OR(ISTEXT('Main Data'!AX1528), ISTEXT('Main Data'!AY1528)),1,0)</f>
        <v>0</v>
      </c>
      <c r="AO1528">
        <f>IF('Main Data'!AZ1528="Yes",1,0)</f>
        <v>0</v>
      </c>
      <c r="AP1528">
        <f>IF('Main Data'!BA1528="Yes",1,0)</f>
        <v>0</v>
      </c>
      <c r="AQ1528">
        <f>IF('Main Data'!BD1528="Yes",1,0)</f>
        <v>0</v>
      </c>
      <c r="AR1528">
        <f>IF('Main Data'!BE1528="A",1,0)</f>
        <v>0</v>
      </c>
      <c r="AS1528">
        <f>IF('Main Data'!BE1528="AA",1,0)</f>
        <v>1</v>
      </c>
      <c r="AT1528">
        <f>IF('Main Data'!BE1528="AAA",1,0)</f>
        <v>0</v>
      </c>
      <c r="AU1528">
        <f>IF('Main Data'!BE1528="AAAA",1,0)</f>
        <v>0</v>
      </c>
      <c r="AV1528">
        <f>IF('Main Data'!P1528="Yes",1,0)</f>
        <v>0</v>
      </c>
      <c r="AW1528">
        <f>IF('Main Data'!AP1528="Yes",1,0)</f>
        <v>0</v>
      </c>
      <c r="AX1528">
        <f>IF(OR('Main Data'!V1528="Yes", 'Main Data'!W1528="Yes",'Main Data'!X1528="Yes"),1,0)</f>
        <v>0</v>
      </c>
      <c r="AY1528">
        <f>IF(OR('Main Data'!Y1528="Yes",'Main Data'!Z1528="Yes"),1,0)</f>
        <v>0</v>
      </c>
      <c r="AZ1528">
        <f>IF('Main Data'!AR1528="Yes",1,0)</f>
        <v>0</v>
      </c>
      <c r="BA1528">
        <f>IF('Main Data'!AS1528="Yes",1,0)</f>
        <v>0</v>
      </c>
      <c r="BB1528">
        <f>IF('Main Data'!AG1528="Yes",1,0)</f>
        <v>0</v>
      </c>
      <c r="BC1528">
        <f>IF('Main Data'!AB1528="Yes",1,0)</f>
        <v>0</v>
      </c>
      <c r="BD1528">
        <f>IF('Main Data'!AA1528="Yes",1,0)</f>
        <v>0</v>
      </c>
      <c r="BE1528">
        <f>IF('Main Data'!AC1528="Yes",1,0)</f>
        <v>0</v>
      </c>
      <c r="BF1528">
        <f>IF('Main Data'!AF1528="Yes",1,0)</f>
        <v>0</v>
      </c>
      <c r="BG1528">
        <f>IF(OR('Main Data'!AI1528="Yes",'Main Data'!AL1528="Yes"),1,0)</f>
        <v>1</v>
      </c>
      <c r="BH1528">
        <f>IF('Main Data'!AJ1528="Yes",1,0)</f>
        <v>0</v>
      </c>
      <c r="BI1528">
        <f>IF('Main Data'!AK1528="Yes",1,0)</f>
        <v>0</v>
      </c>
      <c r="BJ1528">
        <f>IF('Main Data'!AM1528="Yes",1,0)</f>
        <v>0</v>
      </c>
      <c r="BK1528">
        <f>IF('Main Data'!AQ1528="Yes",1,0)</f>
        <v>0</v>
      </c>
      <c r="BL1528" s="21">
        <f t="shared" si="139"/>
        <v>1</v>
      </c>
      <c r="BM1528" s="21">
        <f t="shared" si="140"/>
        <v>0</v>
      </c>
      <c r="BN1528" s="21">
        <f t="shared" si="141"/>
        <v>0</v>
      </c>
      <c r="BO1528" s="21">
        <f t="shared" si="142"/>
        <v>0</v>
      </c>
      <c r="BP1528" s="21">
        <f t="shared" si="143"/>
        <v>0</v>
      </c>
    </row>
    <row r="1529" spans="1:68" x14ac:dyDescent="0.2">
      <c r="A1529">
        <v>1525</v>
      </c>
      <c r="B1529" s="33">
        <f>'Main Data'!C1529</f>
        <v>43233</v>
      </c>
      <c r="C1529">
        <f>'Main Data'!D1529</f>
        <v>207</v>
      </c>
      <c r="D1529" s="26">
        <f>'Main Data'!E1529</f>
        <v>7500</v>
      </c>
      <c r="E1529" s="26">
        <f>'Main Data'!F1529</f>
        <v>9375</v>
      </c>
      <c r="F1529" s="34">
        <f t="shared" si="138"/>
        <v>8.9226582995244019</v>
      </c>
      <c r="G1529">
        <f>IF('Main Data'!H1529="AP",1,0)</f>
        <v>0</v>
      </c>
      <c r="H1529">
        <f>IF('Main Data'!H1529="Blancpain",1,0)</f>
        <v>0</v>
      </c>
      <c r="I1529">
        <f>IF('Main Data'!H1529="Breguet",1,0)</f>
        <v>0</v>
      </c>
      <c r="J1529">
        <f>IF('Main Data'!H1529="Breitling",1,0)</f>
        <v>0</v>
      </c>
      <c r="K1529">
        <f>IF('Main Data'!H1529="Cartier",1,0)</f>
        <v>0</v>
      </c>
      <c r="L1529">
        <f>IF('Main Data'!H1529="Gallet",1,0)</f>
        <v>0</v>
      </c>
      <c r="M1529">
        <f>IF('Main Data'!H1529="Girard Perregaux",1,0)</f>
        <v>0</v>
      </c>
      <c r="N1529">
        <f>IF('Main Data'!H1529="Gubelin",1,0)</f>
        <v>0</v>
      </c>
      <c r="O1529">
        <f>IF('Main Data'!H1529="Heuer",1,0)</f>
        <v>1</v>
      </c>
      <c r="P1529">
        <f>IF('Main Data'!H1529="IWC",1,0)</f>
        <v>0</v>
      </c>
      <c r="Q1529">
        <f>IF('Main Data'!H1529="JLC",1,0)</f>
        <v>0</v>
      </c>
      <c r="R1529">
        <f>IF('Main Data'!H1529="Longines",1,0)</f>
        <v>0</v>
      </c>
      <c r="S1529">
        <f>IF('Main Data'!H1529="Movado",1,0)</f>
        <v>0</v>
      </c>
      <c r="T1529">
        <f>IF('Main Data'!H1529="Omega",1,0)</f>
        <v>0</v>
      </c>
      <c r="U1529">
        <f>IF('Main Data'!H1529="Panerai",1,0)</f>
        <v>0</v>
      </c>
      <c r="V1529">
        <f>IF('Main Data'!H1529="Patek",1,0)</f>
        <v>0</v>
      </c>
      <c r="W1529">
        <f>IF('Main Data'!H1529="Rolex",1,0)</f>
        <v>0</v>
      </c>
      <c r="X1529">
        <f>IF('Main Data'!H1529="Tudor",1,0)</f>
        <v>0</v>
      </c>
      <c r="Y1529">
        <f>IF('Main Data'!H1529="Ulysse Nardin",1,0)</f>
        <v>0</v>
      </c>
      <c r="Z1529">
        <f>IF('Main Data'!H1529="Universal Geneve",1,0)</f>
        <v>0</v>
      </c>
      <c r="AA1529">
        <f>IF('Main Data'!H1529="Vacheron",1,0)</f>
        <v>0</v>
      </c>
      <c r="AB1529">
        <f>IF('Main Data'!H1529="Zenith",1,0)</f>
        <v>0</v>
      </c>
      <c r="AC1529">
        <f>IF('Main Data'!J1529="Stainless Steel",1,0)</f>
        <v>1</v>
      </c>
      <c r="AD1529">
        <f>IF('Main Data'!J1529="Two-tone",1,0)</f>
        <v>0</v>
      </c>
      <c r="AE1529">
        <f>IF(OR('Main Data'!J1529="YG 18K",'Main Data'!J1529="YG &lt;18K",'Main Data'!J1529="PG 18K",'Main Data'!J1529="PG &lt;18K",'Main Data'!J1529="WG 18K",'Main Data'!J1529="Mixes of 18K",'Main Data'!J1529="Mixes &lt;18K"),1,0)</f>
        <v>0</v>
      </c>
      <c r="AF1529">
        <f>IF('Main Data'!J1529="Platinum",1,0)</f>
        <v>0</v>
      </c>
      <c r="AG1529">
        <f>IF(OR('Main Data'!J1529="PVD",'Main Data'!J1529="Gold Plate",'Main Data'!J1529="Other"),1,0)</f>
        <v>0</v>
      </c>
      <c r="AH1529">
        <f>IF('Main Data'!N1529="Stainless Steel",1,0)</f>
        <v>1</v>
      </c>
      <c r="AI1529">
        <f>IF('Main Data'!N1529="Leather",1,0)</f>
        <v>0</v>
      </c>
      <c r="AJ1529">
        <f>IF('Main Data'!N1529="Two-tone",1,0)</f>
        <v>0</v>
      </c>
      <c r="AK1529">
        <f>IF(OR('Main Data'!N1529="YG 18K",'Main Data'!N1529="PG 18K",'Main Data'!N1529="WG 18K",'Main Data'!N1529="Mixes of 18K"),1,0)</f>
        <v>0</v>
      </c>
      <c r="AL1529">
        <f>IF(OR(,'Main Data'!N1529="PVD",'Main Data'!N1529="Gold plate"),1,0)</f>
        <v>0</v>
      </c>
      <c r="AM1529">
        <f>IF(OR('Main Data'!AV1529="Yes",'Main Data'!AW1529="Yes",'Main Data'!AU1529="Yes"),1,0)</f>
        <v>0</v>
      </c>
      <c r="AN1529">
        <f>IF(OR(ISTEXT('Main Data'!AX1529), ISTEXT('Main Data'!AY1529)),1,0)</f>
        <v>0</v>
      </c>
      <c r="AO1529">
        <f>IF('Main Data'!AZ1529="Yes",1,0)</f>
        <v>0</v>
      </c>
      <c r="AP1529">
        <f>IF('Main Data'!BA1529="Yes",1,0)</f>
        <v>0</v>
      </c>
      <c r="AQ1529">
        <f>IF('Main Data'!BD1529="Yes",1,0)</f>
        <v>0</v>
      </c>
      <c r="AR1529">
        <f>IF('Main Data'!BE1529="A",1,0)</f>
        <v>0</v>
      </c>
      <c r="AS1529">
        <f>IF('Main Data'!BE1529="AA",1,0)</f>
        <v>0</v>
      </c>
      <c r="AT1529">
        <f>IF('Main Data'!BE1529="AAA",1,0)</f>
        <v>1</v>
      </c>
      <c r="AU1529">
        <f>IF('Main Data'!BE1529="AAAA",1,0)</f>
        <v>0</v>
      </c>
      <c r="AV1529">
        <f>IF('Main Data'!P1529="Yes",1,0)</f>
        <v>0</v>
      </c>
      <c r="AW1529">
        <f>IF('Main Data'!AP1529="Yes",1,0)</f>
        <v>0</v>
      </c>
      <c r="AX1529">
        <f>IF(OR('Main Data'!V1529="Yes", 'Main Data'!W1529="Yes",'Main Data'!X1529="Yes"),1,0)</f>
        <v>1</v>
      </c>
      <c r="AY1529">
        <f>IF(OR('Main Data'!Y1529="Yes",'Main Data'!Z1529="Yes"),1,0)</f>
        <v>0</v>
      </c>
      <c r="AZ1529">
        <f>IF('Main Data'!AR1529="Yes",1,0)</f>
        <v>0</v>
      </c>
      <c r="BA1529">
        <f>IF('Main Data'!AS1529="Yes",1,0)</f>
        <v>0</v>
      </c>
      <c r="BB1529">
        <f>IF('Main Data'!AG1529="Yes",1,0)</f>
        <v>0</v>
      </c>
      <c r="BC1529">
        <f>IF('Main Data'!AB1529="Yes",1,0)</f>
        <v>0</v>
      </c>
      <c r="BD1529">
        <f>IF('Main Data'!AA1529="Yes",1,0)</f>
        <v>0</v>
      </c>
      <c r="BE1529">
        <f>IF('Main Data'!AC1529="Yes",1,0)</f>
        <v>0</v>
      </c>
      <c r="BF1529">
        <f>IF('Main Data'!AF1529="Yes",1,0)</f>
        <v>0</v>
      </c>
      <c r="BG1529">
        <f>IF(OR('Main Data'!AI1529="Yes",'Main Data'!AL1529="Yes"),1,0)</f>
        <v>1</v>
      </c>
      <c r="BH1529">
        <f>IF('Main Data'!AJ1529="Yes",1,0)</f>
        <v>0</v>
      </c>
      <c r="BI1529">
        <f>IF('Main Data'!AK1529="Yes",1,0)</f>
        <v>0</v>
      </c>
      <c r="BJ1529">
        <f>IF('Main Data'!AM1529="Yes",1,0)</f>
        <v>0</v>
      </c>
      <c r="BK1529">
        <f>IF('Main Data'!AQ1529="Yes",1,0)</f>
        <v>0</v>
      </c>
      <c r="BL1529" s="21">
        <f t="shared" si="139"/>
        <v>1</v>
      </c>
      <c r="BM1529" s="21">
        <f t="shared" si="140"/>
        <v>0</v>
      </c>
      <c r="BN1529" s="21">
        <f t="shared" si="141"/>
        <v>0</v>
      </c>
      <c r="BO1529" s="21">
        <f t="shared" si="142"/>
        <v>0</v>
      </c>
      <c r="BP1529" s="21">
        <f t="shared" si="143"/>
        <v>0</v>
      </c>
    </row>
    <row r="1530" spans="1:68" x14ac:dyDescent="0.2">
      <c r="A1530">
        <v>1526</v>
      </c>
      <c r="B1530" s="33">
        <f>'Main Data'!C1530</f>
        <v>43233</v>
      </c>
      <c r="C1530">
        <f>'Main Data'!D1530</f>
        <v>208</v>
      </c>
      <c r="D1530" s="26">
        <f>'Main Data'!E1530</f>
        <v>6000</v>
      </c>
      <c r="E1530" s="26">
        <f>'Main Data'!F1530</f>
        <v>7500</v>
      </c>
      <c r="F1530" s="34">
        <f t="shared" si="138"/>
        <v>8.6995147482101913</v>
      </c>
      <c r="G1530">
        <f>IF('Main Data'!H1530="AP",1,0)</f>
        <v>0</v>
      </c>
      <c r="H1530">
        <f>IF('Main Data'!H1530="Blancpain",1,0)</f>
        <v>0</v>
      </c>
      <c r="I1530">
        <f>IF('Main Data'!H1530="Breguet",1,0)</f>
        <v>0</v>
      </c>
      <c r="J1530">
        <f>IF('Main Data'!H1530="Breitling",1,0)</f>
        <v>0</v>
      </c>
      <c r="K1530">
        <f>IF('Main Data'!H1530="Cartier",1,0)</f>
        <v>0</v>
      </c>
      <c r="L1530">
        <f>IF('Main Data'!H1530="Gallet",1,0)</f>
        <v>0</v>
      </c>
      <c r="M1530">
        <f>IF('Main Data'!H1530="Girard Perregaux",1,0)</f>
        <v>0</v>
      </c>
      <c r="N1530">
        <f>IF('Main Data'!H1530="Gubelin",1,0)</f>
        <v>0</v>
      </c>
      <c r="O1530">
        <f>IF('Main Data'!H1530="Heuer",1,0)</f>
        <v>1</v>
      </c>
      <c r="P1530">
        <f>IF('Main Data'!H1530="IWC",1,0)</f>
        <v>0</v>
      </c>
      <c r="Q1530">
        <f>IF('Main Data'!H1530="JLC",1,0)</f>
        <v>0</v>
      </c>
      <c r="R1530">
        <f>IF('Main Data'!H1530="Longines",1,0)</f>
        <v>0</v>
      </c>
      <c r="S1530">
        <f>IF('Main Data'!H1530="Movado",1,0)</f>
        <v>0</v>
      </c>
      <c r="T1530">
        <f>IF('Main Data'!H1530="Omega",1,0)</f>
        <v>0</v>
      </c>
      <c r="U1530">
        <f>IF('Main Data'!H1530="Panerai",1,0)</f>
        <v>0</v>
      </c>
      <c r="V1530">
        <f>IF('Main Data'!H1530="Patek",1,0)</f>
        <v>0</v>
      </c>
      <c r="W1530">
        <f>IF('Main Data'!H1530="Rolex",1,0)</f>
        <v>0</v>
      </c>
      <c r="X1530">
        <f>IF('Main Data'!H1530="Tudor",1,0)</f>
        <v>0</v>
      </c>
      <c r="Y1530">
        <f>IF('Main Data'!H1530="Ulysse Nardin",1,0)</f>
        <v>0</v>
      </c>
      <c r="Z1530">
        <f>IF('Main Data'!H1530="Universal Geneve",1,0)</f>
        <v>0</v>
      </c>
      <c r="AA1530">
        <f>IF('Main Data'!H1530="Vacheron",1,0)</f>
        <v>0</v>
      </c>
      <c r="AB1530">
        <f>IF('Main Data'!H1530="Zenith",1,0)</f>
        <v>0</v>
      </c>
      <c r="AC1530">
        <f>IF('Main Data'!J1530="Stainless Steel",1,0)</f>
        <v>1</v>
      </c>
      <c r="AD1530">
        <f>IF('Main Data'!J1530="Two-tone",1,0)</f>
        <v>0</v>
      </c>
      <c r="AE1530">
        <f>IF(OR('Main Data'!J1530="YG 18K",'Main Data'!J1530="YG &lt;18K",'Main Data'!J1530="PG 18K",'Main Data'!J1530="PG &lt;18K",'Main Data'!J1530="WG 18K",'Main Data'!J1530="Mixes of 18K",'Main Data'!J1530="Mixes &lt;18K"),1,0)</f>
        <v>0</v>
      </c>
      <c r="AF1530">
        <f>IF('Main Data'!J1530="Platinum",1,0)</f>
        <v>0</v>
      </c>
      <c r="AG1530">
        <f>IF(OR('Main Data'!J1530="PVD",'Main Data'!J1530="Gold Plate",'Main Data'!J1530="Other"),1,0)</f>
        <v>0</v>
      </c>
      <c r="AH1530">
        <f>IF('Main Data'!N1530="Stainless Steel",1,0)</f>
        <v>0</v>
      </c>
      <c r="AI1530">
        <f>IF('Main Data'!N1530="Leather",1,0)</f>
        <v>1</v>
      </c>
      <c r="AJ1530">
        <f>IF('Main Data'!N1530="Two-tone",1,0)</f>
        <v>0</v>
      </c>
      <c r="AK1530">
        <f>IF(OR('Main Data'!N1530="YG 18K",'Main Data'!N1530="PG 18K",'Main Data'!N1530="WG 18K",'Main Data'!N1530="Mixes of 18K"),1,0)</f>
        <v>0</v>
      </c>
      <c r="AL1530">
        <f>IF(OR(,'Main Data'!N1530="PVD",'Main Data'!N1530="Gold plate"),1,0)</f>
        <v>0</v>
      </c>
      <c r="AM1530">
        <f>IF(OR('Main Data'!AV1530="Yes",'Main Data'!AW1530="Yes",'Main Data'!AU1530="Yes"),1,0)</f>
        <v>0</v>
      </c>
      <c r="AN1530">
        <f>IF(OR(ISTEXT('Main Data'!AX1530), ISTEXT('Main Data'!AY1530)),1,0)</f>
        <v>0</v>
      </c>
      <c r="AO1530">
        <f>IF('Main Data'!AZ1530="Yes",1,0)</f>
        <v>0</v>
      </c>
      <c r="AP1530">
        <f>IF('Main Data'!BA1530="Yes",1,0)</f>
        <v>0</v>
      </c>
      <c r="AQ1530">
        <f>IF('Main Data'!BD1530="Yes",1,0)</f>
        <v>0</v>
      </c>
      <c r="AR1530">
        <f>IF('Main Data'!BE1530="A",1,0)</f>
        <v>0</v>
      </c>
      <c r="AS1530">
        <f>IF('Main Data'!BE1530="AA",1,0)</f>
        <v>1</v>
      </c>
      <c r="AT1530">
        <f>IF('Main Data'!BE1530="AAA",1,0)</f>
        <v>0</v>
      </c>
      <c r="AU1530">
        <f>IF('Main Data'!BE1530="AAAA",1,0)</f>
        <v>0</v>
      </c>
      <c r="AV1530">
        <f>IF('Main Data'!P1530="Yes",1,0)</f>
        <v>0</v>
      </c>
      <c r="AW1530">
        <f>IF('Main Data'!AP1530="Yes",1,0)</f>
        <v>0</v>
      </c>
      <c r="AX1530">
        <f>IF(OR('Main Data'!V1530="Yes", 'Main Data'!W1530="Yes",'Main Data'!X1530="Yes"),1,0)</f>
        <v>1</v>
      </c>
      <c r="AY1530">
        <f>IF(OR('Main Data'!Y1530="Yes",'Main Data'!Z1530="Yes"),1,0)</f>
        <v>0</v>
      </c>
      <c r="AZ1530">
        <f>IF('Main Data'!AR1530="Yes",1,0)</f>
        <v>0</v>
      </c>
      <c r="BA1530">
        <f>IF('Main Data'!AS1530="Yes",1,0)</f>
        <v>0</v>
      </c>
      <c r="BB1530">
        <f>IF('Main Data'!AG1530="Yes",1,0)</f>
        <v>0</v>
      </c>
      <c r="BC1530">
        <f>IF('Main Data'!AB1530="Yes",1,0)</f>
        <v>0</v>
      </c>
      <c r="BD1530">
        <f>IF('Main Data'!AA1530="Yes",1,0)</f>
        <v>0</v>
      </c>
      <c r="BE1530">
        <f>IF('Main Data'!AC1530="Yes",1,0)</f>
        <v>0</v>
      </c>
      <c r="BF1530">
        <f>IF('Main Data'!AF1530="Yes",1,0)</f>
        <v>0</v>
      </c>
      <c r="BG1530">
        <f>IF(OR('Main Data'!AI1530="Yes",'Main Data'!AL1530="Yes"),1,0)</f>
        <v>1</v>
      </c>
      <c r="BH1530">
        <f>IF('Main Data'!AJ1530="Yes",1,0)</f>
        <v>0</v>
      </c>
      <c r="BI1530">
        <f>IF('Main Data'!AK1530="Yes",1,0)</f>
        <v>0</v>
      </c>
      <c r="BJ1530">
        <f>IF('Main Data'!AM1530="Yes",1,0)</f>
        <v>0</v>
      </c>
      <c r="BK1530">
        <f>IF('Main Data'!AQ1530="Yes",1,0)</f>
        <v>0</v>
      </c>
      <c r="BL1530" s="21">
        <f t="shared" si="139"/>
        <v>1</v>
      </c>
      <c r="BM1530" s="21">
        <f t="shared" si="140"/>
        <v>0</v>
      </c>
      <c r="BN1530" s="21">
        <f t="shared" si="141"/>
        <v>0</v>
      </c>
      <c r="BO1530" s="21">
        <f t="shared" si="142"/>
        <v>0</v>
      </c>
      <c r="BP1530" s="21">
        <f t="shared" si="143"/>
        <v>0</v>
      </c>
    </row>
    <row r="1531" spans="1:68" x14ac:dyDescent="0.2">
      <c r="A1531">
        <v>1527</v>
      </c>
      <c r="B1531" s="33">
        <f>'Main Data'!C1531</f>
        <v>43233</v>
      </c>
      <c r="C1531">
        <f>'Main Data'!D1531</f>
        <v>210</v>
      </c>
      <c r="D1531" s="26">
        <f>'Main Data'!E1531</f>
        <v>2500</v>
      </c>
      <c r="E1531" s="26">
        <f>'Main Data'!F1531</f>
        <v>3125</v>
      </c>
      <c r="F1531" s="34">
        <f t="shared" si="138"/>
        <v>7.8240460108562919</v>
      </c>
      <c r="G1531">
        <f>IF('Main Data'!H1531="AP",1,0)</f>
        <v>0</v>
      </c>
      <c r="H1531">
        <f>IF('Main Data'!H1531="Blancpain",1,0)</f>
        <v>0</v>
      </c>
      <c r="I1531">
        <f>IF('Main Data'!H1531="Breguet",1,0)</f>
        <v>0</v>
      </c>
      <c r="J1531">
        <f>IF('Main Data'!H1531="Breitling",1,0)</f>
        <v>0</v>
      </c>
      <c r="K1531">
        <f>IF('Main Data'!H1531="Cartier",1,0)</f>
        <v>0</v>
      </c>
      <c r="L1531">
        <f>IF('Main Data'!H1531="Gallet",1,0)</f>
        <v>0</v>
      </c>
      <c r="M1531">
        <f>IF('Main Data'!H1531="Girard Perregaux",1,0)</f>
        <v>0</v>
      </c>
      <c r="N1531">
        <f>IF('Main Data'!H1531="Gubelin",1,0)</f>
        <v>0</v>
      </c>
      <c r="O1531">
        <f>IF('Main Data'!H1531="Heuer",1,0)</f>
        <v>1</v>
      </c>
      <c r="P1531">
        <f>IF('Main Data'!H1531="IWC",1,0)</f>
        <v>0</v>
      </c>
      <c r="Q1531">
        <f>IF('Main Data'!H1531="JLC",1,0)</f>
        <v>0</v>
      </c>
      <c r="R1531">
        <f>IF('Main Data'!H1531="Longines",1,0)</f>
        <v>0</v>
      </c>
      <c r="S1531">
        <f>IF('Main Data'!H1531="Movado",1,0)</f>
        <v>0</v>
      </c>
      <c r="T1531">
        <f>IF('Main Data'!H1531="Omega",1,0)</f>
        <v>0</v>
      </c>
      <c r="U1531">
        <f>IF('Main Data'!H1531="Panerai",1,0)</f>
        <v>0</v>
      </c>
      <c r="V1531">
        <f>IF('Main Data'!H1531="Patek",1,0)</f>
        <v>0</v>
      </c>
      <c r="W1531">
        <f>IF('Main Data'!H1531="Rolex",1,0)</f>
        <v>0</v>
      </c>
      <c r="X1531">
        <f>IF('Main Data'!H1531="Tudor",1,0)</f>
        <v>0</v>
      </c>
      <c r="Y1531">
        <f>IF('Main Data'!H1531="Ulysse Nardin",1,0)</f>
        <v>0</v>
      </c>
      <c r="Z1531">
        <f>IF('Main Data'!H1531="Universal Geneve",1,0)</f>
        <v>0</v>
      </c>
      <c r="AA1531">
        <f>IF('Main Data'!H1531="Vacheron",1,0)</f>
        <v>0</v>
      </c>
      <c r="AB1531">
        <f>IF('Main Data'!H1531="Zenith",1,0)</f>
        <v>0</v>
      </c>
      <c r="AC1531">
        <f>IF('Main Data'!J1531="Stainless Steel",1,0)</f>
        <v>1</v>
      </c>
      <c r="AD1531">
        <f>IF('Main Data'!J1531="Two-tone",1,0)</f>
        <v>0</v>
      </c>
      <c r="AE1531">
        <f>IF(OR('Main Data'!J1531="YG 18K",'Main Data'!J1531="YG &lt;18K",'Main Data'!J1531="PG 18K",'Main Data'!J1531="PG &lt;18K",'Main Data'!J1531="WG 18K",'Main Data'!J1531="Mixes of 18K",'Main Data'!J1531="Mixes &lt;18K"),1,0)</f>
        <v>0</v>
      </c>
      <c r="AF1531">
        <f>IF('Main Data'!J1531="Platinum",1,0)</f>
        <v>0</v>
      </c>
      <c r="AG1531">
        <f>IF(OR('Main Data'!J1531="PVD",'Main Data'!J1531="Gold Plate",'Main Data'!J1531="Other"),1,0)</f>
        <v>0</v>
      </c>
      <c r="AH1531">
        <f>IF('Main Data'!N1531="Stainless Steel",1,0)</f>
        <v>0</v>
      </c>
      <c r="AI1531">
        <f>IF('Main Data'!N1531="Leather",1,0)</f>
        <v>1</v>
      </c>
      <c r="AJ1531">
        <f>IF('Main Data'!N1531="Two-tone",1,0)</f>
        <v>0</v>
      </c>
      <c r="AK1531">
        <f>IF(OR('Main Data'!N1531="YG 18K",'Main Data'!N1531="PG 18K",'Main Data'!N1531="WG 18K",'Main Data'!N1531="Mixes of 18K"),1,0)</f>
        <v>0</v>
      </c>
      <c r="AL1531">
        <f>IF(OR(,'Main Data'!N1531="PVD",'Main Data'!N1531="Gold plate"),1,0)</f>
        <v>0</v>
      </c>
      <c r="AM1531">
        <f>IF(OR('Main Data'!AV1531="Yes",'Main Data'!AW1531="Yes",'Main Data'!AU1531="Yes"),1,0)</f>
        <v>0</v>
      </c>
      <c r="AN1531">
        <f>IF(OR(ISTEXT('Main Data'!AX1531), ISTEXT('Main Data'!AY1531)),1,0)</f>
        <v>0</v>
      </c>
      <c r="AO1531">
        <f>IF('Main Data'!AZ1531="Yes",1,0)</f>
        <v>0</v>
      </c>
      <c r="AP1531">
        <f>IF('Main Data'!BA1531="Yes",1,0)</f>
        <v>0</v>
      </c>
      <c r="AQ1531">
        <f>IF('Main Data'!BD1531="Yes",1,0)</f>
        <v>0</v>
      </c>
      <c r="AR1531">
        <f>IF('Main Data'!BE1531="A",1,0)</f>
        <v>0</v>
      </c>
      <c r="AS1531">
        <f>IF('Main Data'!BE1531="AA",1,0)</f>
        <v>1</v>
      </c>
      <c r="AT1531">
        <f>IF('Main Data'!BE1531="AAA",1,0)</f>
        <v>0</v>
      </c>
      <c r="AU1531">
        <f>IF('Main Data'!BE1531="AAAA",1,0)</f>
        <v>0</v>
      </c>
      <c r="AV1531">
        <f>IF('Main Data'!P1531="Yes",1,0)</f>
        <v>0</v>
      </c>
      <c r="AW1531">
        <f>IF('Main Data'!AP1531="Yes",1,0)</f>
        <v>0</v>
      </c>
      <c r="AX1531">
        <f>IF(OR('Main Data'!V1531="Yes", 'Main Data'!W1531="Yes",'Main Data'!X1531="Yes"),1,0)</f>
        <v>1</v>
      </c>
      <c r="AY1531">
        <f>IF(OR('Main Data'!Y1531="Yes",'Main Data'!Z1531="Yes"),1,0)</f>
        <v>0</v>
      </c>
      <c r="AZ1531">
        <f>IF('Main Data'!AR1531="Yes",1,0)</f>
        <v>0</v>
      </c>
      <c r="BA1531">
        <f>IF('Main Data'!AS1531="Yes",1,0)</f>
        <v>0</v>
      </c>
      <c r="BB1531">
        <f>IF('Main Data'!AG1531="Yes",1,0)</f>
        <v>0</v>
      </c>
      <c r="BC1531">
        <f>IF('Main Data'!AB1531="Yes",1,0)</f>
        <v>0</v>
      </c>
      <c r="BD1531">
        <f>IF('Main Data'!AA1531="Yes",1,0)</f>
        <v>0</v>
      </c>
      <c r="BE1531">
        <f>IF('Main Data'!AC1531="Yes",1,0)</f>
        <v>0</v>
      </c>
      <c r="BF1531">
        <f>IF('Main Data'!AF1531="Yes",1,0)</f>
        <v>0</v>
      </c>
      <c r="BG1531">
        <f>IF(OR('Main Data'!AI1531="Yes",'Main Data'!AL1531="Yes"),1,0)</f>
        <v>1</v>
      </c>
      <c r="BH1531">
        <f>IF('Main Data'!AJ1531="Yes",1,0)</f>
        <v>0</v>
      </c>
      <c r="BI1531">
        <f>IF('Main Data'!AK1531="Yes",1,0)</f>
        <v>0</v>
      </c>
      <c r="BJ1531">
        <f>IF('Main Data'!AM1531="Yes",1,0)</f>
        <v>0</v>
      </c>
      <c r="BK1531">
        <f>IF('Main Data'!AQ1531="Yes",1,0)</f>
        <v>0</v>
      </c>
      <c r="BL1531" s="21">
        <f t="shared" si="139"/>
        <v>1</v>
      </c>
      <c r="BM1531" s="21">
        <f t="shared" si="140"/>
        <v>0</v>
      </c>
      <c r="BN1531" s="21">
        <f t="shared" si="141"/>
        <v>0</v>
      </c>
      <c r="BO1531" s="21">
        <f t="shared" si="142"/>
        <v>0</v>
      </c>
      <c r="BP1531" s="21">
        <f t="shared" si="143"/>
        <v>0</v>
      </c>
    </row>
    <row r="1532" spans="1:68" x14ac:dyDescent="0.2">
      <c r="A1532">
        <v>1528</v>
      </c>
      <c r="B1532" s="33">
        <f>'Main Data'!C1532</f>
        <v>43233</v>
      </c>
      <c r="C1532">
        <f>'Main Data'!D1532</f>
        <v>211</v>
      </c>
      <c r="D1532" s="26">
        <f>'Main Data'!E1532</f>
        <v>2000</v>
      </c>
      <c r="E1532" s="26">
        <f>'Main Data'!F1532</f>
        <v>2500</v>
      </c>
      <c r="F1532" s="34">
        <f t="shared" si="138"/>
        <v>7.6009024595420822</v>
      </c>
      <c r="G1532">
        <f>IF('Main Data'!H1532="AP",1,0)</f>
        <v>0</v>
      </c>
      <c r="H1532">
        <f>IF('Main Data'!H1532="Blancpain",1,0)</f>
        <v>0</v>
      </c>
      <c r="I1532">
        <f>IF('Main Data'!H1532="Breguet",1,0)</f>
        <v>0</v>
      </c>
      <c r="J1532">
        <f>IF('Main Data'!H1532="Breitling",1,0)</f>
        <v>0</v>
      </c>
      <c r="K1532">
        <f>IF('Main Data'!H1532="Cartier",1,0)</f>
        <v>0</v>
      </c>
      <c r="L1532">
        <f>IF('Main Data'!H1532="Gallet",1,0)</f>
        <v>0</v>
      </c>
      <c r="M1532">
        <f>IF('Main Data'!H1532="Girard Perregaux",1,0)</f>
        <v>0</v>
      </c>
      <c r="N1532">
        <f>IF('Main Data'!H1532="Gubelin",1,0)</f>
        <v>0</v>
      </c>
      <c r="O1532">
        <f>IF('Main Data'!H1532="Heuer",1,0)</f>
        <v>1</v>
      </c>
      <c r="P1532">
        <f>IF('Main Data'!H1532="IWC",1,0)</f>
        <v>0</v>
      </c>
      <c r="Q1532">
        <f>IF('Main Data'!H1532="JLC",1,0)</f>
        <v>0</v>
      </c>
      <c r="R1532">
        <f>IF('Main Data'!H1532="Longines",1,0)</f>
        <v>0</v>
      </c>
      <c r="S1532">
        <f>IF('Main Data'!H1532="Movado",1,0)</f>
        <v>0</v>
      </c>
      <c r="T1532">
        <f>IF('Main Data'!H1532="Omega",1,0)</f>
        <v>0</v>
      </c>
      <c r="U1532">
        <f>IF('Main Data'!H1532="Panerai",1,0)</f>
        <v>0</v>
      </c>
      <c r="V1532">
        <f>IF('Main Data'!H1532="Patek",1,0)</f>
        <v>0</v>
      </c>
      <c r="W1532">
        <f>IF('Main Data'!H1532="Rolex",1,0)</f>
        <v>0</v>
      </c>
      <c r="X1532">
        <f>IF('Main Data'!H1532="Tudor",1,0)</f>
        <v>0</v>
      </c>
      <c r="Y1532">
        <f>IF('Main Data'!H1532="Ulysse Nardin",1,0)</f>
        <v>0</v>
      </c>
      <c r="Z1532">
        <f>IF('Main Data'!H1532="Universal Geneve",1,0)</f>
        <v>0</v>
      </c>
      <c r="AA1532">
        <f>IF('Main Data'!H1532="Vacheron",1,0)</f>
        <v>0</v>
      </c>
      <c r="AB1532">
        <f>IF('Main Data'!H1532="Zenith",1,0)</f>
        <v>0</v>
      </c>
      <c r="AC1532">
        <f>IF('Main Data'!J1532="Stainless Steel",1,0)</f>
        <v>1</v>
      </c>
      <c r="AD1532">
        <f>IF('Main Data'!J1532="Two-tone",1,0)</f>
        <v>0</v>
      </c>
      <c r="AE1532">
        <f>IF(OR('Main Data'!J1532="YG 18K",'Main Data'!J1532="YG &lt;18K",'Main Data'!J1532="PG 18K",'Main Data'!J1532="PG &lt;18K",'Main Data'!J1532="WG 18K",'Main Data'!J1532="Mixes of 18K",'Main Data'!J1532="Mixes &lt;18K"),1,0)</f>
        <v>0</v>
      </c>
      <c r="AF1532">
        <f>IF('Main Data'!J1532="Platinum",1,0)</f>
        <v>0</v>
      </c>
      <c r="AG1532">
        <f>IF(OR('Main Data'!J1532="PVD",'Main Data'!J1532="Gold Plate",'Main Data'!J1532="Other"),1,0)</f>
        <v>0</v>
      </c>
      <c r="AH1532">
        <f>IF('Main Data'!N1532="Stainless Steel",1,0)</f>
        <v>0</v>
      </c>
      <c r="AI1532">
        <f>IF('Main Data'!N1532="Leather",1,0)</f>
        <v>1</v>
      </c>
      <c r="AJ1532">
        <f>IF('Main Data'!N1532="Two-tone",1,0)</f>
        <v>0</v>
      </c>
      <c r="AK1532">
        <f>IF(OR('Main Data'!N1532="YG 18K",'Main Data'!N1532="PG 18K",'Main Data'!N1532="WG 18K",'Main Data'!N1532="Mixes of 18K"),1,0)</f>
        <v>0</v>
      </c>
      <c r="AL1532">
        <f>IF(OR(,'Main Data'!N1532="PVD",'Main Data'!N1532="Gold plate"),1,0)</f>
        <v>0</v>
      </c>
      <c r="AM1532">
        <f>IF(OR('Main Data'!AV1532="Yes",'Main Data'!AW1532="Yes",'Main Data'!AU1532="Yes"),1,0)</f>
        <v>0</v>
      </c>
      <c r="AN1532">
        <f>IF(OR(ISTEXT('Main Data'!AX1532), ISTEXT('Main Data'!AY1532)),1,0)</f>
        <v>0</v>
      </c>
      <c r="AO1532">
        <f>IF('Main Data'!AZ1532="Yes",1,0)</f>
        <v>0</v>
      </c>
      <c r="AP1532">
        <f>IF('Main Data'!BA1532="Yes",1,0)</f>
        <v>0</v>
      </c>
      <c r="AQ1532">
        <f>IF('Main Data'!BD1532="Yes",1,0)</f>
        <v>0</v>
      </c>
      <c r="AR1532">
        <f>IF('Main Data'!BE1532="A",1,0)</f>
        <v>0</v>
      </c>
      <c r="AS1532">
        <f>IF('Main Data'!BE1532="AA",1,0)</f>
        <v>1</v>
      </c>
      <c r="AT1532">
        <f>IF('Main Data'!BE1532="AAA",1,0)</f>
        <v>0</v>
      </c>
      <c r="AU1532">
        <f>IF('Main Data'!BE1532="AAAA",1,0)</f>
        <v>0</v>
      </c>
      <c r="AV1532">
        <f>IF('Main Data'!P1532="Yes",1,0)</f>
        <v>0</v>
      </c>
      <c r="AW1532">
        <f>IF('Main Data'!AP1532="Yes",1,0)</f>
        <v>0</v>
      </c>
      <c r="AX1532">
        <f>IF(OR('Main Data'!V1532="Yes", 'Main Data'!W1532="Yes",'Main Data'!X1532="Yes"),1,0)</f>
        <v>0</v>
      </c>
      <c r="AY1532">
        <f>IF(OR('Main Data'!Y1532="Yes",'Main Data'!Z1532="Yes"),1,0)</f>
        <v>0</v>
      </c>
      <c r="AZ1532">
        <f>IF('Main Data'!AR1532="Yes",1,0)</f>
        <v>0</v>
      </c>
      <c r="BA1532">
        <f>IF('Main Data'!AS1532="Yes",1,0)</f>
        <v>0</v>
      </c>
      <c r="BB1532">
        <f>IF('Main Data'!AG1532="Yes",1,0)</f>
        <v>0</v>
      </c>
      <c r="BC1532">
        <f>IF('Main Data'!AB1532="Yes",1,0)</f>
        <v>0</v>
      </c>
      <c r="BD1532">
        <f>IF('Main Data'!AA1532="Yes",1,0)</f>
        <v>0</v>
      </c>
      <c r="BE1532">
        <f>IF('Main Data'!AC1532="Yes",1,0)</f>
        <v>0</v>
      </c>
      <c r="BF1532">
        <f>IF('Main Data'!AF1532="Yes",1,0)</f>
        <v>0</v>
      </c>
      <c r="BG1532">
        <f>IF(OR('Main Data'!AI1532="Yes",'Main Data'!AL1532="Yes"),1,0)</f>
        <v>1</v>
      </c>
      <c r="BH1532">
        <f>IF('Main Data'!AJ1532="Yes",1,0)</f>
        <v>0</v>
      </c>
      <c r="BI1532">
        <f>IF('Main Data'!AK1532="Yes",1,0)</f>
        <v>0</v>
      </c>
      <c r="BJ1532">
        <f>IF('Main Data'!AM1532="Yes",1,0)</f>
        <v>0</v>
      </c>
      <c r="BK1532">
        <f>IF('Main Data'!AQ1532="Yes",1,0)</f>
        <v>0</v>
      </c>
      <c r="BL1532" s="21">
        <f t="shared" si="139"/>
        <v>1</v>
      </c>
      <c r="BM1532" s="21">
        <f t="shared" si="140"/>
        <v>0</v>
      </c>
      <c r="BN1532" s="21">
        <f t="shared" si="141"/>
        <v>0</v>
      </c>
      <c r="BO1532" s="21">
        <f t="shared" si="142"/>
        <v>0</v>
      </c>
      <c r="BP1532" s="21">
        <f t="shared" si="143"/>
        <v>0</v>
      </c>
    </row>
    <row r="1533" spans="1:68" x14ac:dyDescent="0.2">
      <c r="A1533">
        <v>1529</v>
      </c>
      <c r="B1533" s="33">
        <f>'Main Data'!C1533</f>
        <v>43233</v>
      </c>
      <c r="C1533">
        <f>'Main Data'!D1533</f>
        <v>213</v>
      </c>
      <c r="D1533" s="26">
        <f>'Main Data'!E1533</f>
        <v>10000</v>
      </c>
      <c r="E1533" s="26">
        <f>'Main Data'!F1533</f>
        <v>12500</v>
      </c>
      <c r="F1533" s="34">
        <f t="shared" si="138"/>
        <v>9.2103403719761836</v>
      </c>
      <c r="G1533">
        <f>IF('Main Data'!H1533="AP",1,0)</f>
        <v>0</v>
      </c>
      <c r="H1533">
        <f>IF('Main Data'!H1533="Blancpain",1,0)</f>
        <v>0</v>
      </c>
      <c r="I1533">
        <f>IF('Main Data'!H1533="Breguet",1,0)</f>
        <v>0</v>
      </c>
      <c r="J1533">
        <f>IF('Main Data'!H1533="Breitling",1,0)</f>
        <v>0</v>
      </c>
      <c r="K1533">
        <f>IF('Main Data'!H1533="Cartier",1,0)</f>
        <v>0</v>
      </c>
      <c r="L1533">
        <f>IF('Main Data'!H1533="Gallet",1,0)</f>
        <v>0</v>
      </c>
      <c r="M1533">
        <f>IF('Main Data'!H1533="Girard Perregaux",1,0)</f>
        <v>0</v>
      </c>
      <c r="N1533">
        <f>IF('Main Data'!H1533="Gubelin",1,0)</f>
        <v>0</v>
      </c>
      <c r="O1533">
        <f>IF('Main Data'!H1533="Heuer",1,0)</f>
        <v>1</v>
      </c>
      <c r="P1533">
        <f>IF('Main Data'!H1533="IWC",1,0)</f>
        <v>0</v>
      </c>
      <c r="Q1533">
        <f>IF('Main Data'!H1533="JLC",1,0)</f>
        <v>0</v>
      </c>
      <c r="R1533">
        <f>IF('Main Data'!H1533="Longines",1,0)</f>
        <v>0</v>
      </c>
      <c r="S1533">
        <f>IF('Main Data'!H1533="Movado",1,0)</f>
        <v>0</v>
      </c>
      <c r="T1533">
        <f>IF('Main Data'!H1533="Omega",1,0)</f>
        <v>0</v>
      </c>
      <c r="U1533">
        <f>IF('Main Data'!H1533="Panerai",1,0)</f>
        <v>0</v>
      </c>
      <c r="V1533">
        <f>IF('Main Data'!H1533="Patek",1,0)</f>
        <v>0</v>
      </c>
      <c r="W1533">
        <f>IF('Main Data'!H1533="Rolex",1,0)</f>
        <v>0</v>
      </c>
      <c r="X1533">
        <f>IF('Main Data'!H1533="Tudor",1,0)</f>
        <v>0</v>
      </c>
      <c r="Y1533">
        <f>IF('Main Data'!H1533="Ulysse Nardin",1,0)</f>
        <v>0</v>
      </c>
      <c r="Z1533">
        <f>IF('Main Data'!H1533="Universal Geneve",1,0)</f>
        <v>0</v>
      </c>
      <c r="AA1533">
        <f>IF('Main Data'!H1533="Vacheron",1,0)</f>
        <v>0</v>
      </c>
      <c r="AB1533">
        <f>IF('Main Data'!H1533="Zenith",1,0)</f>
        <v>0</v>
      </c>
      <c r="AC1533">
        <f>IF('Main Data'!J1533="Stainless Steel",1,0)</f>
        <v>1</v>
      </c>
      <c r="AD1533">
        <f>IF('Main Data'!J1533="Two-tone",1,0)</f>
        <v>0</v>
      </c>
      <c r="AE1533">
        <f>IF(OR('Main Data'!J1533="YG 18K",'Main Data'!J1533="YG &lt;18K",'Main Data'!J1533="PG 18K",'Main Data'!J1533="PG &lt;18K",'Main Data'!J1533="WG 18K",'Main Data'!J1533="Mixes of 18K",'Main Data'!J1533="Mixes &lt;18K"),1,0)</f>
        <v>0</v>
      </c>
      <c r="AF1533">
        <f>IF('Main Data'!J1533="Platinum",1,0)</f>
        <v>0</v>
      </c>
      <c r="AG1533">
        <f>IF(OR('Main Data'!J1533="PVD",'Main Data'!J1533="Gold Plate",'Main Data'!J1533="Other"),1,0)</f>
        <v>0</v>
      </c>
      <c r="AH1533">
        <f>IF('Main Data'!N1533="Stainless Steel",1,0)</f>
        <v>0</v>
      </c>
      <c r="AI1533">
        <f>IF('Main Data'!N1533="Leather",1,0)</f>
        <v>1</v>
      </c>
      <c r="AJ1533">
        <f>IF('Main Data'!N1533="Two-tone",1,0)</f>
        <v>0</v>
      </c>
      <c r="AK1533">
        <f>IF(OR('Main Data'!N1533="YG 18K",'Main Data'!N1533="PG 18K",'Main Data'!N1533="WG 18K",'Main Data'!N1533="Mixes of 18K"),1,0)</f>
        <v>0</v>
      </c>
      <c r="AL1533">
        <f>IF(OR(,'Main Data'!N1533="PVD",'Main Data'!N1533="Gold plate"),1,0)</f>
        <v>0</v>
      </c>
      <c r="AM1533">
        <f>IF(OR('Main Data'!AV1533="Yes",'Main Data'!AW1533="Yes",'Main Data'!AU1533="Yes"),1,0)</f>
        <v>0</v>
      </c>
      <c r="AN1533">
        <f>IF(OR(ISTEXT('Main Data'!AX1533), ISTEXT('Main Data'!AY1533)),1,0)</f>
        <v>0</v>
      </c>
      <c r="AO1533">
        <f>IF('Main Data'!AZ1533="Yes",1,0)</f>
        <v>0</v>
      </c>
      <c r="AP1533">
        <f>IF('Main Data'!BA1533="Yes",1,0)</f>
        <v>0</v>
      </c>
      <c r="AQ1533">
        <f>IF('Main Data'!BD1533="Yes",1,0)</f>
        <v>0</v>
      </c>
      <c r="AR1533">
        <f>IF('Main Data'!BE1533="A",1,0)</f>
        <v>0</v>
      </c>
      <c r="AS1533">
        <f>IF('Main Data'!BE1533="AA",1,0)</f>
        <v>0</v>
      </c>
      <c r="AT1533">
        <f>IF('Main Data'!BE1533="AAA",1,0)</f>
        <v>1</v>
      </c>
      <c r="AU1533">
        <f>IF('Main Data'!BE1533="AAAA",1,0)</f>
        <v>0</v>
      </c>
      <c r="AV1533">
        <f>IF('Main Data'!P1533="Yes",1,0)</f>
        <v>0</v>
      </c>
      <c r="AW1533">
        <f>IF('Main Data'!AP1533="Yes",1,0)</f>
        <v>0</v>
      </c>
      <c r="AX1533">
        <f>IF(OR('Main Data'!V1533="Yes", 'Main Data'!W1533="Yes",'Main Data'!X1533="Yes"),1,0)</f>
        <v>1</v>
      </c>
      <c r="AY1533">
        <f>IF(OR('Main Data'!Y1533="Yes",'Main Data'!Z1533="Yes"),1,0)</f>
        <v>0</v>
      </c>
      <c r="AZ1533">
        <f>IF('Main Data'!AR1533="Yes",1,0)</f>
        <v>0</v>
      </c>
      <c r="BA1533">
        <f>IF('Main Data'!AS1533="Yes",1,0)</f>
        <v>0</v>
      </c>
      <c r="BB1533">
        <f>IF('Main Data'!AG1533="Yes",1,0)</f>
        <v>0</v>
      </c>
      <c r="BC1533">
        <f>IF('Main Data'!AB1533="Yes",1,0)</f>
        <v>0</v>
      </c>
      <c r="BD1533">
        <f>IF('Main Data'!AA1533="Yes",1,0)</f>
        <v>0</v>
      </c>
      <c r="BE1533">
        <f>IF('Main Data'!AC1533="Yes",1,0)</f>
        <v>0</v>
      </c>
      <c r="BF1533">
        <f>IF('Main Data'!AF1533="Yes",1,0)</f>
        <v>0</v>
      </c>
      <c r="BG1533">
        <f>IF(OR('Main Data'!AI1533="Yes",'Main Data'!AL1533="Yes"),1,0)</f>
        <v>1</v>
      </c>
      <c r="BH1533">
        <f>IF('Main Data'!AJ1533="Yes",1,0)</f>
        <v>0</v>
      </c>
      <c r="BI1533">
        <f>IF('Main Data'!AK1533="Yes",1,0)</f>
        <v>0</v>
      </c>
      <c r="BJ1533">
        <f>IF('Main Data'!AM1533="Yes",1,0)</f>
        <v>0</v>
      </c>
      <c r="BK1533">
        <f>IF('Main Data'!AQ1533="Yes",1,0)</f>
        <v>0</v>
      </c>
      <c r="BL1533" s="21">
        <f t="shared" si="139"/>
        <v>1</v>
      </c>
      <c r="BM1533" s="21">
        <f t="shared" si="140"/>
        <v>0</v>
      </c>
      <c r="BN1533" s="21">
        <f t="shared" si="141"/>
        <v>0</v>
      </c>
      <c r="BO1533" s="21">
        <f t="shared" si="142"/>
        <v>0</v>
      </c>
      <c r="BP1533" s="21">
        <f t="shared" si="143"/>
        <v>0</v>
      </c>
    </row>
    <row r="1534" spans="1:68" x14ac:dyDescent="0.2">
      <c r="A1534">
        <v>1530</v>
      </c>
      <c r="B1534" s="33">
        <f>'Main Data'!C1534</f>
        <v>43233</v>
      </c>
      <c r="C1534">
        <f>'Main Data'!D1534</f>
        <v>215</v>
      </c>
      <c r="D1534" s="26">
        <f>'Main Data'!E1534</f>
        <v>3100</v>
      </c>
      <c r="E1534" s="26">
        <f>'Main Data'!F1534</f>
        <v>3875</v>
      </c>
      <c r="F1534" s="34">
        <f t="shared" si="138"/>
        <v>8.0391573904732372</v>
      </c>
      <c r="G1534">
        <f>IF('Main Data'!H1534="AP",1,0)</f>
        <v>0</v>
      </c>
      <c r="H1534">
        <f>IF('Main Data'!H1534="Blancpain",1,0)</f>
        <v>0</v>
      </c>
      <c r="I1534">
        <f>IF('Main Data'!H1534="Breguet",1,0)</f>
        <v>0</v>
      </c>
      <c r="J1534">
        <f>IF('Main Data'!H1534="Breitling",1,0)</f>
        <v>0</v>
      </c>
      <c r="K1534">
        <f>IF('Main Data'!H1534="Cartier",1,0)</f>
        <v>0</v>
      </c>
      <c r="L1534">
        <f>IF('Main Data'!H1534="Gallet",1,0)</f>
        <v>0</v>
      </c>
      <c r="M1534">
        <f>IF('Main Data'!H1534="Girard Perregaux",1,0)</f>
        <v>0</v>
      </c>
      <c r="N1534">
        <f>IF('Main Data'!H1534="Gubelin",1,0)</f>
        <v>0</v>
      </c>
      <c r="O1534">
        <f>IF('Main Data'!H1534="Heuer",1,0)</f>
        <v>1</v>
      </c>
      <c r="P1534">
        <f>IF('Main Data'!H1534="IWC",1,0)</f>
        <v>0</v>
      </c>
      <c r="Q1534">
        <f>IF('Main Data'!H1534="JLC",1,0)</f>
        <v>0</v>
      </c>
      <c r="R1534">
        <f>IF('Main Data'!H1534="Longines",1,0)</f>
        <v>0</v>
      </c>
      <c r="S1534">
        <f>IF('Main Data'!H1534="Movado",1,0)</f>
        <v>0</v>
      </c>
      <c r="T1534">
        <f>IF('Main Data'!H1534="Omega",1,0)</f>
        <v>0</v>
      </c>
      <c r="U1534">
        <f>IF('Main Data'!H1534="Panerai",1,0)</f>
        <v>0</v>
      </c>
      <c r="V1534">
        <f>IF('Main Data'!H1534="Patek",1,0)</f>
        <v>0</v>
      </c>
      <c r="W1534">
        <f>IF('Main Data'!H1534="Rolex",1,0)</f>
        <v>0</v>
      </c>
      <c r="X1534">
        <f>IF('Main Data'!H1534="Tudor",1,0)</f>
        <v>0</v>
      </c>
      <c r="Y1534">
        <f>IF('Main Data'!H1534="Ulysse Nardin",1,0)</f>
        <v>0</v>
      </c>
      <c r="Z1534">
        <f>IF('Main Data'!H1534="Universal Geneve",1,0)</f>
        <v>0</v>
      </c>
      <c r="AA1534">
        <f>IF('Main Data'!H1534="Vacheron",1,0)</f>
        <v>0</v>
      </c>
      <c r="AB1534">
        <f>IF('Main Data'!H1534="Zenith",1,0)</f>
        <v>0</v>
      </c>
      <c r="AC1534">
        <f>IF('Main Data'!J1534="Stainless Steel",1,0)</f>
        <v>1</v>
      </c>
      <c r="AD1534">
        <f>IF('Main Data'!J1534="Two-tone",1,0)</f>
        <v>0</v>
      </c>
      <c r="AE1534">
        <f>IF(OR('Main Data'!J1534="YG 18K",'Main Data'!J1534="YG &lt;18K",'Main Data'!J1534="PG 18K",'Main Data'!J1534="PG &lt;18K",'Main Data'!J1534="WG 18K",'Main Data'!J1534="Mixes of 18K",'Main Data'!J1534="Mixes &lt;18K"),1,0)</f>
        <v>0</v>
      </c>
      <c r="AF1534">
        <f>IF('Main Data'!J1534="Platinum",1,0)</f>
        <v>0</v>
      </c>
      <c r="AG1534">
        <f>IF(OR('Main Data'!J1534="PVD",'Main Data'!J1534="Gold Plate",'Main Data'!J1534="Other"),1,0)</f>
        <v>0</v>
      </c>
      <c r="AH1534">
        <f>IF('Main Data'!N1534="Stainless Steel",1,0)</f>
        <v>0</v>
      </c>
      <c r="AI1534">
        <f>IF('Main Data'!N1534="Leather",1,0)</f>
        <v>1</v>
      </c>
      <c r="AJ1534">
        <f>IF('Main Data'!N1534="Two-tone",1,0)</f>
        <v>0</v>
      </c>
      <c r="AK1534">
        <f>IF(OR('Main Data'!N1534="YG 18K",'Main Data'!N1534="PG 18K",'Main Data'!N1534="WG 18K",'Main Data'!N1534="Mixes of 18K"),1,0)</f>
        <v>0</v>
      </c>
      <c r="AL1534">
        <f>IF(OR(,'Main Data'!N1534="PVD",'Main Data'!N1534="Gold plate"),1,0)</f>
        <v>0</v>
      </c>
      <c r="AM1534">
        <f>IF(OR('Main Data'!AV1534="Yes",'Main Data'!AW1534="Yes",'Main Data'!AU1534="Yes"),1,0)</f>
        <v>0</v>
      </c>
      <c r="AN1534">
        <f>IF(OR(ISTEXT('Main Data'!AX1534), ISTEXT('Main Data'!AY1534)),1,0)</f>
        <v>0</v>
      </c>
      <c r="AO1534">
        <f>IF('Main Data'!AZ1534="Yes",1,0)</f>
        <v>0</v>
      </c>
      <c r="AP1534">
        <f>IF('Main Data'!BA1534="Yes",1,0)</f>
        <v>0</v>
      </c>
      <c r="AQ1534">
        <f>IF('Main Data'!BD1534="Yes",1,0)</f>
        <v>0</v>
      </c>
      <c r="AR1534">
        <f>IF('Main Data'!BE1534="A",1,0)</f>
        <v>0</v>
      </c>
      <c r="AS1534">
        <f>IF('Main Data'!BE1534="AA",1,0)</f>
        <v>1</v>
      </c>
      <c r="AT1534">
        <f>IF('Main Data'!BE1534="AAA",1,0)</f>
        <v>0</v>
      </c>
      <c r="AU1534">
        <f>IF('Main Data'!BE1534="AAAA",1,0)</f>
        <v>0</v>
      </c>
      <c r="AV1534">
        <f>IF('Main Data'!P1534="Yes",1,0)</f>
        <v>0</v>
      </c>
      <c r="AW1534">
        <f>IF('Main Data'!AP1534="Yes",1,0)</f>
        <v>0</v>
      </c>
      <c r="AX1534">
        <f>IF(OR('Main Data'!V1534="Yes", 'Main Data'!W1534="Yes",'Main Data'!X1534="Yes"),1,0)</f>
        <v>0</v>
      </c>
      <c r="AY1534">
        <f>IF(OR('Main Data'!Y1534="Yes",'Main Data'!Z1534="Yes"),1,0)</f>
        <v>0</v>
      </c>
      <c r="AZ1534">
        <f>IF('Main Data'!AR1534="Yes",1,0)</f>
        <v>0</v>
      </c>
      <c r="BA1534">
        <f>IF('Main Data'!AS1534="Yes",1,0)</f>
        <v>0</v>
      </c>
      <c r="BB1534">
        <f>IF('Main Data'!AG1534="Yes",1,0)</f>
        <v>0</v>
      </c>
      <c r="BC1534">
        <f>IF('Main Data'!AB1534="Yes",1,0)</f>
        <v>0</v>
      </c>
      <c r="BD1534">
        <f>IF('Main Data'!AA1534="Yes",1,0)</f>
        <v>0</v>
      </c>
      <c r="BE1534">
        <f>IF('Main Data'!AC1534="Yes",1,0)</f>
        <v>0</v>
      </c>
      <c r="BF1534">
        <f>IF('Main Data'!AF1534="Yes",1,0)</f>
        <v>0</v>
      </c>
      <c r="BG1534">
        <f>IF(OR('Main Data'!AI1534="Yes",'Main Data'!AL1534="Yes"),1,0)</f>
        <v>1</v>
      </c>
      <c r="BH1534">
        <f>IF('Main Data'!AJ1534="Yes",1,0)</f>
        <v>0</v>
      </c>
      <c r="BI1534">
        <f>IF('Main Data'!AK1534="Yes",1,0)</f>
        <v>0</v>
      </c>
      <c r="BJ1534">
        <f>IF('Main Data'!AM1534="Yes",1,0)</f>
        <v>0</v>
      </c>
      <c r="BK1534">
        <f>IF('Main Data'!AQ1534="Yes",1,0)</f>
        <v>0</v>
      </c>
      <c r="BL1534" s="21">
        <f t="shared" si="139"/>
        <v>1</v>
      </c>
      <c r="BM1534" s="21">
        <f t="shared" si="140"/>
        <v>0</v>
      </c>
      <c r="BN1534" s="21">
        <f t="shared" si="141"/>
        <v>0</v>
      </c>
      <c r="BO1534" s="21">
        <f t="shared" si="142"/>
        <v>0</v>
      </c>
      <c r="BP1534" s="21">
        <f t="shared" si="143"/>
        <v>0</v>
      </c>
    </row>
    <row r="1535" spans="1:68" x14ac:dyDescent="0.2">
      <c r="A1535">
        <v>1531</v>
      </c>
      <c r="B1535" s="33">
        <f>'Main Data'!C1535</f>
        <v>43233</v>
      </c>
      <c r="C1535">
        <f>'Main Data'!D1535</f>
        <v>216</v>
      </c>
      <c r="D1535" s="26">
        <f>'Main Data'!E1535</f>
        <v>4800</v>
      </c>
      <c r="E1535" s="26">
        <f>'Main Data'!F1535</f>
        <v>6000</v>
      </c>
      <c r="F1535" s="34">
        <f t="shared" si="138"/>
        <v>8.4763711968959825</v>
      </c>
      <c r="G1535">
        <f>IF('Main Data'!H1535="AP",1,0)</f>
        <v>0</v>
      </c>
      <c r="H1535">
        <f>IF('Main Data'!H1535="Blancpain",1,0)</f>
        <v>0</v>
      </c>
      <c r="I1535">
        <f>IF('Main Data'!H1535="Breguet",1,0)</f>
        <v>0</v>
      </c>
      <c r="J1535">
        <f>IF('Main Data'!H1535="Breitling",1,0)</f>
        <v>0</v>
      </c>
      <c r="K1535">
        <f>IF('Main Data'!H1535="Cartier",1,0)</f>
        <v>0</v>
      </c>
      <c r="L1535">
        <f>IF('Main Data'!H1535="Gallet",1,0)</f>
        <v>0</v>
      </c>
      <c r="M1535">
        <f>IF('Main Data'!H1535="Girard Perregaux",1,0)</f>
        <v>0</v>
      </c>
      <c r="N1535">
        <f>IF('Main Data'!H1535="Gubelin",1,0)</f>
        <v>0</v>
      </c>
      <c r="O1535">
        <f>IF('Main Data'!H1535="Heuer",1,0)</f>
        <v>1</v>
      </c>
      <c r="P1535">
        <f>IF('Main Data'!H1535="IWC",1,0)</f>
        <v>0</v>
      </c>
      <c r="Q1535">
        <f>IF('Main Data'!H1535="JLC",1,0)</f>
        <v>0</v>
      </c>
      <c r="R1535">
        <f>IF('Main Data'!H1535="Longines",1,0)</f>
        <v>0</v>
      </c>
      <c r="S1535">
        <f>IF('Main Data'!H1535="Movado",1,0)</f>
        <v>0</v>
      </c>
      <c r="T1535">
        <f>IF('Main Data'!H1535="Omega",1,0)</f>
        <v>0</v>
      </c>
      <c r="U1535">
        <f>IF('Main Data'!H1535="Panerai",1,0)</f>
        <v>0</v>
      </c>
      <c r="V1535">
        <f>IF('Main Data'!H1535="Patek",1,0)</f>
        <v>0</v>
      </c>
      <c r="W1535">
        <f>IF('Main Data'!H1535="Rolex",1,0)</f>
        <v>0</v>
      </c>
      <c r="X1535">
        <f>IF('Main Data'!H1535="Tudor",1,0)</f>
        <v>0</v>
      </c>
      <c r="Y1535">
        <f>IF('Main Data'!H1535="Ulysse Nardin",1,0)</f>
        <v>0</v>
      </c>
      <c r="Z1535">
        <f>IF('Main Data'!H1535="Universal Geneve",1,0)</f>
        <v>0</v>
      </c>
      <c r="AA1535">
        <f>IF('Main Data'!H1535="Vacheron",1,0)</f>
        <v>0</v>
      </c>
      <c r="AB1535">
        <f>IF('Main Data'!H1535="Zenith",1,0)</f>
        <v>0</v>
      </c>
      <c r="AC1535">
        <f>IF('Main Data'!J1535="Stainless Steel",1,0)</f>
        <v>1</v>
      </c>
      <c r="AD1535">
        <f>IF('Main Data'!J1535="Two-tone",1,0)</f>
        <v>0</v>
      </c>
      <c r="AE1535">
        <f>IF(OR('Main Data'!J1535="YG 18K",'Main Data'!J1535="YG &lt;18K",'Main Data'!J1535="PG 18K",'Main Data'!J1535="PG &lt;18K",'Main Data'!J1535="WG 18K",'Main Data'!J1535="Mixes of 18K",'Main Data'!J1535="Mixes &lt;18K"),1,0)</f>
        <v>0</v>
      </c>
      <c r="AF1535">
        <f>IF('Main Data'!J1535="Platinum",1,0)</f>
        <v>0</v>
      </c>
      <c r="AG1535">
        <f>IF(OR('Main Data'!J1535="PVD",'Main Data'!J1535="Gold Plate",'Main Data'!J1535="Other"),1,0)</f>
        <v>0</v>
      </c>
      <c r="AH1535">
        <f>IF('Main Data'!N1535="Stainless Steel",1,0)</f>
        <v>1</v>
      </c>
      <c r="AI1535">
        <f>IF('Main Data'!N1535="Leather",1,0)</f>
        <v>0</v>
      </c>
      <c r="AJ1535">
        <f>IF('Main Data'!N1535="Two-tone",1,0)</f>
        <v>0</v>
      </c>
      <c r="AK1535">
        <f>IF(OR('Main Data'!N1535="YG 18K",'Main Data'!N1535="PG 18K",'Main Data'!N1535="WG 18K",'Main Data'!N1535="Mixes of 18K"),1,0)</f>
        <v>0</v>
      </c>
      <c r="AL1535">
        <f>IF(OR(,'Main Data'!N1535="PVD",'Main Data'!N1535="Gold plate"),1,0)</f>
        <v>0</v>
      </c>
      <c r="AM1535">
        <f>IF(OR('Main Data'!AV1535="Yes",'Main Data'!AW1535="Yes",'Main Data'!AU1535="Yes"),1,0)</f>
        <v>0</v>
      </c>
      <c r="AN1535">
        <f>IF(OR(ISTEXT('Main Data'!AX1535), ISTEXT('Main Data'!AY1535)),1,0)</f>
        <v>0</v>
      </c>
      <c r="AO1535">
        <f>IF('Main Data'!AZ1535="Yes",1,0)</f>
        <v>0</v>
      </c>
      <c r="AP1535">
        <f>IF('Main Data'!BA1535="Yes",1,0)</f>
        <v>0</v>
      </c>
      <c r="AQ1535">
        <f>IF('Main Data'!BD1535="Yes",1,0)</f>
        <v>0</v>
      </c>
      <c r="AR1535">
        <f>IF('Main Data'!BE1535="A",1,0)</f>
        <v>0</v>
      </c>
      <c r="AS1535">
        <f>IF('Main Data'!BE1535="AA",1,0)</f>
        <v>1</v>
      </c>
      <c r="AT1535">
        <f>IF('Main Data'!BE1535="AAA",1,0)</f>
        <v>0</v>
      </c>
      <c r="AU1535">
        <f>IF('Main Data'!BE1535="AAAA",1,0)</f>
        <v>0</v>
      </c>
      <c r="AV1535">
        <f>IF('Main Data'!P1535="Yes",1,0)</f>
        <v>0</v>
      </c>
      <c r="AW1535">
        <f>IF('Main Data'!AP1535="Yes",1,0)</f>
        <v>0</v>
      </c>
      <c r="AX1535">
        <f>IF(OR('Main Data'!V1535="Yes", 'Main Data'!W1535="Yes",'Main Data'!X1535="Yes"),1,0)</f>
        <v>1</v>
      </c>
      <c r="AY1535">
        <f>IF(OR('Main Data'!Y1535="Yes",'Main Data'!Z1535="Yes"),1,0)</f>
        <v>1</v>
      </c>
      <c r="AZ1535">
        <f>IF('Main Data'!AR1535="Yes",1,0)</f>
        <v>0</v>
      </c>
      <c r="BA1535">
        <f>IF('Main Data'!AS1535="Yes",1,0)</f>
        <v>0</v>
      </c>
      <c r="BB1535">
        <f>IF('Main Data'!AG1535="Yes",1,0)</f>
        <v>0</v>
      </c>
      <c r="BC1535">
        <f>IF('Main Data'!AB1535="Yes",1,0)</f>
        <v>0</v>
      </c>
      <c r="BD1535">
        <f>IF('Main Data'!AA1535="Yes",1,0)</f>
        <v>0</v>
      </c>
      <c r="BE1535">
        <f>IF('Main Data'!AC1535="Yes",1,0)</f>
        <v>0</v>
      </c>
      <c r="BF1535">
        <f>IF('Main Data'!AF1535="Yes",1,0)</f>
        <v>0</v>
      </c>
      <c r="BG1535">
        <f>IF(OR('Main Data'!AI1535="Yes",'Main Data'!AL1535="Yes"),1,0)</f>
        <v>0</v>
      </c>
      <c r="BH1535">
        <f>IF('Main Data'!AJ1535="Yes",1,0)</f>
        <v>0</v>
      </c>
      <c r="BI1535">
        <f>IF('Main Data'!AK1535="Yes",1,0)</f>
        <v>0</v>
      </c>
      <c r="BJ1535">
        <f>IF('Main Data'!AM1535="Yes",1,0)</f>
        <v>0</v>
      </c>
      <c r="BK1535">
        <f>IF('Main Data'!AQ1535="Yes",1,0)</f>
        <v>0</v>
      </c>
      <c r="BL1535" s="21">
        <f t="shared" si="139"/>
        <v>1</v>
      </c>
      <c r="BM1535" s="21">
        <f t="shared" si="140"/>
        <v>0</v>
      </c>
      <c r="BN1535" s="21">
        <f t="shared" si="141"/>
        <v>0</v>
      </c>
      <c r="BO1535" s="21">
        <f t="shared" si="142"/>
        <v>0</v>
      </c>
      <c r="BP1535" s="21">
        <f t="shared" si="143"/>
        <v>0</v>
      </c>
    </row>
    <row r="1536" spans="1:68" x14ac:dyDescent="0.2">
      <c r="A1536">
        <v>1532</v>
      </c>
      <c r="B1536" s="33">
        <f>'Main Data'!C1536</f>
        <v>43233</v>
      </c>
      <c r="C1536">
        <f>'Main Data'!D1536</f>
        <v>217</v>
      </c>
      <c r="D1536" s="26">
        <f>'Main Data'!E1536</f>
        <v>2400</v>
      </c>
      <c r="E1536" s="26">
        <f>'Main Data'!F1536</f>
        <v>3000</v>
      </c>
      <c r="F1536" s="34">
        <f t="shared" si="138"/>
        <v>7.7832240163360371</v>
      </c>
      <c r="G1536">
        <f>IF('Main Data'!H1536="AP",1,0)</f>
        <v>0</v>
      </c>
      <c r="H1536">
        <f>IF('Main Data'!H1536="Blancpain",1,0)</f>
        <v>0</v>
      </c>
      <c r="I1536">
        <f>IF('Main Data'!H1536="Breguet",1,0)</f>
        <v>0</v>
      </c>
      <c r="J1536">
        <f>IF('Main Data'!H1536="Breitling",1,0)</f>
        <v>0</v>
      </c>
      <c r="K1536">
        <f>IF('Main Data'!H1536="Cartier",1,0)</f>
        <v>0</v>
      </c>
      <c r="L1536">
        <f>IF('Main Data'!H1536="Gallet",1,0)</f>
        <v>0</v>
      </c>
      <c r="M1536">
        <f>IF('Main Data'!H1536="Girard Perregaux",1,0)</f>
        <v>0</v>
      </c>
      <c r="N1536">
        <f>IF('Main Data'!H1536="Gubelin",1,0)</f>
        <v>0</v>
      </c>
      <c r="O1536">
        <f>IF('Main Data'!H1536="Heuer",1,0)</f>
        <v>1</v>
      </c>
      <c r="P1536">
        <f>IF('Main Data'!H1536="IWC",1,0)</f>
        <v>0</v>
      </c>
      <c r="Q1536">
        <f>IF('Main Data'!H1536="JLC",1,0)</f>
        <v>0</v>
      </c>
      <c r="R1536">
        <f>IF('Main Data'!H1536="Longines",1,0)</f>
        <v>0</v>
      </c>
      <c r="S1536">
        <f>IF('Main Data'!H1536="Movado",1,0)</f>
        <v>0</v>
      </c>
      <c r="T1536">
        <f>IF('Main Data'!H1536="Omega",1,0)</f>
        <v>0</v>
      </c>
      <c r="U1536">
        <f>IF('Main Data'!H1536="Panerai",1,0)</f>
        <v>0</v>
      </c>
      <c r="V1536">
        <f>IF('Main Data'!H1536="Patek",1,0)</f>
        <v>0</v>
      </c>
      <c r="W1536">
        <f>IF('Main Data'!H1536="Rolex",1,0)</f>
        <v>0</v>
      </c>
      <c r="X1536">
        <f>IF('Main Data'!H1536="Tudor",1,0)</f>
        <v>0</v>
      </c>
      <c r="Y1536">
        <f>IF('Main Data'!H1536="Ulysse Nardin",1,0)</f>
        <v>0</v>
      </c>
      <c r="Z1536">
        <f>IF('Main Data'!H1536="Universal Geneve",1,0)</f>
        <v>0</v>
      </c>
      <c r="AA1536">
        <f>IF('Main Data'!H1536="Vacheron",1,0)</f>
        <v>0</v>
      </c>
      <c r="AB1536">
        <f>IF('Main Data'!H1536="Zenith",1,0)</f>
        <v>0</v>
      </c>
      <c r="AC1536">
        <f>IF('Main Data'!J1536="Stainless Steel",1,0)</f>
        <v>1</v>
      </c>
      <c r="AD1536">
        <f>IF('Main Data'!J1536="Two-tone",1,0)</f>
        <v>0</v>
      </c>
      <c r="AE1536">
        <f>IF(OR('Main Data'!J1536="YG 18K",'Main Data'!J1536="YG &lt;18K",'Main Data'!J1536="PG 18K",'Main Data'!J1536="PG &lt;18K",'Main Data'!J1536="WG 18K",'Main Data'!J1536="Mixes of 18K",'Main Data'!J1536="Mixes &lt;18K"),1,0)</f>
        <v>0</v>
      </c>
      <c r="AF1536">
        <f>IF('Main Data'!J1536="Platinum",1,0)</f>
        <v>0</v>
      </c>
      <c r="AG1536">
        <f>IF(OR('Main Data'!J1536="PVD",'Main Data'!J1536="Gold Plate",'Main Data'!J1536="Other"),1,0)</f>
        <v>0</v>
      </c>
      <c r="AH1536">
        <f>IF('Main Data'!N1536="Stainless Steel",1,0)</f>
        <v>1</v>
      </c>
      <c r="AI1536">
        <f>IF('Main Data'!N1536="Leather",1,0)</f>
        <v>0</v>
      </c>
      <c r="AJ1536">
        <f>IF('Main Data'!N1536="Two-tone",1,0)</f>
        <v>0</v>
      </c>
      <c r="AK1536">
        <f>IF(OR('Main Data'!N1536="YG 18K",'Main Data'!N1536="PG 18K",'Main Data'!N1536="WG 18K",'Main Data'!N1536="Mixes of 18K"),1,0)</f>
        <v>0</v>
      </c>
      <c r="AL1536">
        <f>IF(OR(,'Main Data'!N1536="PVD",'Main Data'!N1536="Gold plate"),1,0)</f>
        <v>0</v>
      </c>
      <c r="AM1536">
        <f>IF(OR('Main Data'!AV1536="Yes",'Main Data'!AW1536="Yes",'Main Data'!AU1536="Yes"),1,0)</f>
        <v>0</v>
      </c>
      <c r="AN1536">
        <f>IF(OR(ISTEXT('Main Data'!AX1536), ISTEXT('Main Data'!AY1536)),1,0)</f>
        <v>0</v>
      </c>
      <c r="AO1536">
        <f>IF('Main Data'!AZ1536="Yes",1,0)</f>
        <v>0</v>
      </c>
      <c r="AP1536">
        <f>IF('Main Data'!BA1536="Yes",1,0)</f>
        <v>0</v>
      </c>
      <c r="AQ1536">
        <f>IF('Main Data'!BD1536="Yes",1,0)</f>
        <v>0</v>
      </c>
      <c r="AR1536">
        <f>IF('Main Data'!BE1536="A",1,0)</f>
        <v>0</v>
      </c>
      <c r="AS1536">
        <f>IF('Main Data'!BE1536="AA",1,0)</f>
        <v>1</v>
      </c>
      <c r="AT1536">
        <f>IF('Main Data'!BE1536="AAA",1,0)</f>
        <v>0</v>
      </c>
      <c r="AU1536">
        <f>IF('Main Data'!BE1536="AAAA",1,0)</f>
        <v>0</v>
      </c>
      <c r="AV1536">
        <f>IF('Main Data'!P1536="Yes",1,0)</f>
        <v>0</v>
      </c>
      <c r="AW1536">
        <f>IF('Main Data'!AP1536="Yes",1,0)</f>
        <v>0</v>
      </c>
      <c r="AX1536">
        <f>IF(OR('Main Data'!V1536="Yes", 'Main Data'!W1536="Yes",'Main Data'!X1536="Yes"),1,0)</f>
        <v>1</v>
      </c>
      <c r="AY1536">
        <f>IF(OR('Main Data'!Y1536="Yes",'Main Data'!Z1536="Yes"),1,0)</f>
        <v>0</v>
      </c>
      <c r="AZ1536">
        <f>IF('Main Data'!AR1536="Yes",1,0)</f>
        <v>0</v>
      </c>
      <c r="BA1536">
        <f>IF('Main Data'!AS1536="Yes",1,0)</f>
        <v>0</v>
      </c>
      <c r="BB1536">
        <f>IF('Main Data'!AG1536="Yes",1,0)</f>
        <v>0</v>
      </c>
      <c r="BC1536">
        <f>IF('Main Data'!AB1536="Yes",1,0)</f>
        <v>0</v>
      </c>
      <c r="BD1536">
        <f>IF('Main Data'!AA1536="Yes",1,0)</f>
        <v>0</v>
      </c>
      <c r="BE1536">
        <f>IF('Main Data'!AC1536="Yes",1,0)</f>
        <v>0</v>
      </c>
      <c r="BF1536">
        <f>IF('Main Data'!AF1536="Yes",1,0)</f>
        <v>0</v>
      </c>
      <c r="BG1536">
        <f>IF(OR('Main Data'!AI1536="Yes",'Main Data'!AL1536="Yes"),1,0)</f>
        <v>1</v>
      </c>
      <c r="BH1536">
        <f>IF('Main Data'!AJ1536="Yes",1,0)</f>
        <v>0</v>
      </c>
      <c r="BI1536">
        <f>IF('Main Data'!AK1536="Yes",1,0)</f>
        <v>0</v>
      </c>
      <c r="BJ1536">
        <f>IF('Main Data'!AM1536="Yes",1,0)</f>
        <v>0</v>
      </c>
      <c r="BK1536">
        <f>IF('Main Data'!AQ1536="Yes",1,0)</f>
        <v>0</v>
      </c>
      <c r="BL1536" s="21">
        <f t="shared" si="139"/>
        <v>1</v>
      </c>
      <c r="BM1536" s="21">
        <f t="shared" si="140"/>
        <v>0</v>
      </c>
      <c r="BN1536" s="21">
        <f t="shared" si="141"/>
        <v>0</v>
      </c>
      <c r="BO1536" s="21">
        <f t="shared" si="142"/>
        <v>0</v>
      </c>
      <c r="BP1536" s="21">
        <f t="shared" si="143"/>
        <v>0</v>
      </c>
    </row>
    <row r="1537" spans="1:68" x14ac:dyDescent="0.2">
      <c r="A1537">
        <v>1533</v>
      </c>
      <c r="B1537" s="33">
        <f>'Main Data'!C1537</f>
        <v>43233</v>
      </c>
      <c r="C1537">
        <f>'Main Data'!D1537</f>
        <v>218</v>
      </c>
      <c r="D1537" s="26">
        <f>'Main Data'!E1537</f>
        <v>2000</v>
      </c>
      <c r="E1537" s="26">
        <f>'Main Data'!F1537</f>
        <v>2500</v>
      </c>
      <c r="F1537" s="34">
        <f t="shared" si="138"/>
        <v>7.6009024595420822</v>
      </c>
      <c r="G1537">
        <f>IF('Main Data'!H1537="AP",1,0)</f>
        <v>0</v>
      </c>
      <c r="H1537">
        <f>IF('Main Data'!H1537="Blancpain",1,0)</f>
        <v>0</v>
      </c>
      <c r="I1537">
        <f>IF('Main Data'!H1537="Breguet",1,0)</f>
        <v>0</v>
      </c>
      <c r="J1537">
        <f>IF('Main Data'!H1537="Breitling",1,0)</f>
        <v>0</v>
      </c>
      <c r="K1537">
        <f>IF('Main Data'!H1537="Cartier",1,0)</f>
        <v>0</v>
      </c>
      <c r="L1537">
        <f>IF('Main Data'!H1537="Gallet",1,0)</f>
        <v>0</v>
      </c>
      <c r="M1537">
        <f>IF('Main Data'!H1537="Girard Perregaux",1,0)</f>
        <v>0</v>
      </c>
      <c r="N1537">
        <f>IF('Main Data'!H1537="Gubelin",1,0)</f>
        <v>0</v>
      </c>
      <c r="O1537">
        <f>IF('Main Data'!H1537="Heuer",1,0)</f>
        <v>1</v>
      </c>
      <c r="P1537">
        <f>IF('Main Data'!H1537="IWC",1,0)</f>
        <v>0</v>
      </c>
      <c r="Q1537">
        <f>IF('Main Data'!H1537="JLC",1,0)</f>
        <v>0</v>
      </c>
      <c r="R1537">
        <f>IF('Main Data'!H1537="Longines",1,0)</f>
        <v>0</v>
      </c>
      <c r="S1537">
        <f>IF('Main Data'!H1537="Movado",1,0)</f>
        <v>0</v>
      </c>
      <c r="T1537">
        <f>IF('Main Data'!H1537="Omega",1,0)</f>
        <v>0</v>
      </c>
      <c r="U1537">
        <f>IF('Main Data'!H1537="Panerai",1,0)</f>
        <v>0</v>
      </c>
      <c r="V1537">
        <f>IF('Main Data'!H1537="Patek",1,0)</f>
        <v>0</v>
      </c>
      <c r="W1537">
        <f>IF('Main Data'!H1537="Rolex",1,0)</f>
        <v>0</v>
      </c>
      <c r="X1537">
        <f>IF('Main Data'!H1537="Tudor",1,0)</f>
        <v>0</v>
      </c>
      <c r="Y1537">
        <f>IF('Main Data'!H1537="Ulysse Nardin",1,0)</f>
        <v>0</v>
      </c>
      <c r="Z1537">
        <f>IF('Main Data'!H1537="Universal Geneve",1,0)</f>
        <v>0</v>
      </c>
      <c r="AA1537">
        <f>IF('Main Data'!H1537="Vacheron",1,0)</f>
        <v>0</v>
      </c>
      <c r="AB1537">
        <f>IF('Main Data'!H1537="Zenith",1,0)</f>
        <v>0</v>
      </c>
      <c r="AC1537">
        <f>IF('Main Data'!J1537="Stainless Steel",1,0)</f>
        <v>1</v>
      </c>
      <c r="AD1537">
        <f>IF('Main Data'!J1537="Two-tone",1,0)</f>
        <v>0</v>
      </c>
      <c r="AE1537">
        <f>IF(OR('Main Data'!J1537="YG 18K",'Main Data'!J1537="YG &lt;18K",'Main Data'!J1537="PG 18K",'Main Data'!J1537="PG &lt;18K",'Main Data'!J1537="WG 18K",'Main Data'!J1537="Mixes of 18K",'Main Data'!J1537="Mixes &lt;18K"),1,0)</f>
        <v>0</v>
      </c>
      <c r="AF1537">
        <f>IF('Main Data'!J1537="Platinum",1,0)</f>
        <v>0</v>
      </c>
      <c r="AG1537">
        <f>IF(OR('Main Data'!J1537="PVD",'Main Data'!J1537="Gold Plate",'Main Data'!J1537="Other"),1,0)</f>
        <v>0</v>
      </c>
      <c r="AH1537">
        <f>IF('Main Data'!N1537="Stainless Steel",1,0)</f>
        <v>0</v>
      </c>
      <c r="AI1537">
        <f>IF('Main Data'!N1537="Leather",1,0)</f>
        <v>1</v>
      </c>
      <c r="AJ1537">
        <f>IF('Main Data'!N1537="Two-tone",1,0)</f>
        <v>0</v>
      </c>
      <c r="AK1537">
        <f>IF(OR('Main Data'!N1537="YG 18K",'Main Data'!N1537="PG 18K",'Main Data'!N1537="WG 18K",'Main Data'!N1537="Mixes of 18K"),1,0)</f>
        <v>0</v>
      </c>
      <c r="AL1537">
        <f>IF(OR(,'Main Data'!N1537="PVD",'Main Data'!N1537="Gold plate"),1,0)</f>
        <v>0</v>
      </c>
      <c r="AM1537">
        <f>IF(OR('Main Data'!AV1537="Yes",'Main Data'!AW1537="Yes",'Main Data'!AU1537="Yes"),1,0)</f>
        <v>0</v>
      </c>
      <c r="AN1537">
        <f>IF(OR(ISTEXT('Main Data'!AX1537), ISTEXT('Main Data'!AY1537)),1,0)</f>
        <v>0</v>
      </c>
      <c r="AO1537">
        <f>IF('Main Data'!AZ1537="Yes",1,0)</f>
        <v>0</v>
      </c>
      <c r="AP1537">
        <f>IF('Main Data'!BA1537="Yes",1,0)</f>
        <v>0</v>
      </c>
      <c r="AQ1537">
        <f>IF('Main Data'!BD1537="Yes",1,0)</f>
        <v>0</v>
      </c>
      <c r="AR1537">
        <f>IF('Main Data'!BE1537="A",1,0)</f>
        <v>0</v>
      </c>
      <c r="AS1537">
        <f>IF('Main Data'!BE1537="AA",1,0)</f>
        <v>1</v>
      </c>
      <c r="AT1537">
        <f>IF('Main Data'!BE1537="AAA",1,0)</f>
        <v>0</v>
      </c>
      <c r="AU1537">
        <f>IF('Main Data'!BE1537="AAAA",1,0)</f>
        <v>0</v>
      </c>
      <c r="AV1537">
        <f>IF('Main Data'!P1537="Yes",1,0)</f>
        <v>0</v>
      </c>
      <c r="AW1537">
        <f>IF('Main Data'!AP1537="Yes",1,0)</f>
        <v>0</v>
      </c>
      <c r="AX1537">
        <f>IF(OR('Main Data'!V1537="Yes", 'Main Data'!W1537="Yes",'Main Data'!X1537="Yes"),1,0)</f>
        <v>1</v>
      </c>
      <c r="AY1537">
        <f>IF(OR('Main Data'!Y1537="Yes",'Main Data'!Z1537="Yes"),1,0)</f>
        <v>0</v>
      </c>
      <c r="AZ1537">
        <f>IF('Main Data'!AR1537="Yes",1,0)</f>
        <v>0</v>
      </c>
      <c r="BA1537">
        <f>IF('Main Data'!AS1537="Yes",1,0)</f>
        <v>0</v>
      </c>
      <c r="BB1537">
        <f>IF('Main Data'!AG1537="Yes",1,0)</f>
        <v>0</v>
      </c>
      <c r="BC1537">
        <f>IF('Main Data'!AB1537="Yes",1,0)</f>
        <v>0</v>
      </c>
      <c r="BD1537">
        <f>IF('Main Data'!AA1537="Yes",1,0)</f>
        <v>0</v>
      </c>
      <c r="BE1537">
        <f>IF('Main Data'!AC1537="Yes",1,0)</f>
        <v>0</v>
      </c>
      <c r="BF1537">
        <f>IF('Main Data'!AF1537="Yes",1,0)</f>
        <v>0</v>
      </c>
      <c r="BG1537">
        <f>IF(OR('Main Data'!AI1537="Yes",'Main Data'!AL1537="Yes"),1,0)</f>
        <v>1</v>
      </c>
      <c r="BH1537">
        <f>IF('Main Data'!AJ1537="Yes",1,0)</f>
        <v>0</v>
      </c>
      <c r="BI1537">
        <f>IF('Main Data'!AK1537="Yes",1,0)</f>
        <v>0</v>
      </c>
      <c r="BJ1537">
        <f>IF('Main Data'!AM1537="Yes",1,0)</f>
        <v>0</v>
      </c>
      <c r="BK1537">
        <f>IF('Main Data'!AQ1537="Yes",1,0)</f>
        <v>0</v>
      </c>
      <c r="BL1537" s="21">
        <f t="shared" si="139"/>
        <v>1</v>
      </c>
      <c r="BM1537" s="21">
        <f t="shared" si="140"/>
        <v>0</v>
      </c>
      <c r="BN1537" s="21">
        <f t="shared" si="141"/>
        <v>0</v>
      </c>
      <c r="BO1537" s="21">
        <f t="shared" si="142"/>
        <v>0</v>
      </c>
      <c r="BP1537" s="21">
        <f t="shared" si="143"/>
        <v>0</v>
      </c>
    </row>
    <row r="1538" spans="1:68" x14ac:dyDescent="0.2">
      <c r="A1538">
        <v>1534</v>
      </c>
      <c r="B1538" s="33">
        <f>'Main Data'!C1538</f>
        <v>43233</v>
      </c>
      <c r="C1538">
        <f>'Main Data'!D1538</f>
        <v>219</v>
      </c>
      <c r="D1538" s="26">
        <f>'Main Data'!E1538</f>
        <v>2000</v>
      </c>
      <c r="E1538" s="26">
        <f>'Main Data'!F1538</f>
        <v>2500</v>
      </c>
      <c r="F1538" s="34">
        <f t="shared" si="138"/>
        <v>7.6009024595420822</v>
      </c>
      <c r="G1538">
        <f>IF('Main Data'!H1538="AP",1,0)</f>
        <v>0</v>
      </c>
      <c r="H1538">
        <f>IF('Main Data'!H1538="Blancpain",1,0)</f>
        <v>0</v>
      </c>
      <c r="I1538">
        <f>IF('Main Data'!H1538="Breguet",1,0)</f>
        <v>0</v>
      </c>
      <c r="J1538">
        <f>IF('Main Data'!H1538="Breitling",1,0)</f>
        <v>0</v>
      </c>
      <c r="K1538">
        <f>IF('Main Data'!H1538="Cartier",1,0)</f>
        <v>0</v>
      </c>
      <c r="L1538">
        <f>IF('Main Data'!H1538="Gallet",1,0)</f>
        <v>0</v>
      </c>
      <c r="M1538">
        <f>IF('Main Data'!H1538="Girard Perregaux",1,0)</f>
        <v>0</v>
      </c>
      <c r="N1538">
        <f>IF('Main Data'!H1538="Gubelin",1,0)</f>
        <v>0</v>
      </c>
      <c r="O1538">
        <f>IF('Main Data'!H1538="Heuer",1,0)</f>
        <v>1</v>
      </c>
      <c r="P1538">
        <f>IF('Main Data'!H1538="IWC",1,0)</f>
        <v>0</v>
      </c>
      <c r="Q1538">
        <f>IF('Main Data'!H1538="JLC",1,0)</f>
        <v>0</v>
      </c>
      <c r="R1538">
        <f>IF('Main Data'!H1538="Longines",1,0)</f>
        <v>0</v>
      </c>
      <c r="S1538">
        <f>IF('Main Data'!H1538="Movado",1,0)</f>
        <v>0</v>
      </c>
      <c r="T1538">
        <f>IF('Main Data'!H1538="Omega",1,0)</f>
        <v>0</v>
      </c>
      <c r="U1538">
        <f>IF('Main Data'!H1538="Panerai",1,0)</f>
        <v>0</v>
      </c>
      <c r="V1538">
        <f>IF('Main Data'!H1538="Patek",1,0)</f>
        <v>0</v>
      </c>
      <c r="W1538">
        <f>IF('Main Data'!H1538="Rolex",1,0)</f>
        <v>0</v>
      </c>
      <c r="X1538">
        <f>IF('Main Data'!H1538="Tudor",1,0)</f>
        <v>0</v>
      </c>
      <c r="Y1538">
        <f>IF('Main Data'!H1538="Ulysse Nardin",1,0)</f>
        <v>0</v>
      </c>
      <c r="Z1538">
        <f>IF('Main Data'!H1538="Universal Geneve",1,0)</f>
        <v>0</v>
      </c>
      <c r="AA1538">
        <f>IF('Main Data'!H1538="Vacheron",1,0)</f>
        <v>0</v>
      </c>
      <c r="AB1538">
        <f>IF('Main Data'!H1538="Zenith",1,0)</f>
        <v>0</v>
      </c>
      <c r="AC1538">
        <f>IF('Main Data'!J1538="Stainless Steel",1,0)</f>
        <v>0</v>
      </c>
      <c r="AD1538">
        <f>IF('Main Data'!J1538="Two-tone",1,0)</f>
        <v>0</v>
      </c>
      <c r="AE1538">
        <f>IF(OR('Main Data'!J1538="YG 18K",'Main Data'!J1538="YG &lt;18K",'Main Data'!J1538="PG 18K",'Main Data'!J1538="PG &lt;18K",'Main Data'!J1538="WG 18K",'Main Data'!J1538="Mixes of 18K",'Main Data'!J1538="Mixes &lt;18K"),1,0)</f>
        <v>0</v>
      </c>
      <c r="AF1538">
        <f>IF('Main Data'!J1538="Platinum",1,0)</f>
        <v>0</v>
      </c>
      <c r="AG1538">
        <f>IF(OR('Main Data'!J1538="PVD",'Main Data'!J1538="Gold Plate",'Main Data'!J1538="Other"),1,0)</f>
        <v>1</v>
      </c>
      <c r="AH1538">
        <f>IF('Main Data'!N1538="Stainless Steel",1,0)</f>
        <v>0</v>
      </c>
      <c r="AI1538">
        <f>IF('Main Data'!N1538="Leather",1,0)</f>
        <v>1</v>
      </c>
      <c r="AJ1538">
        <f>IF('Main Data'!N1538="Two-tone",1,0)</f>
        <v>0</v>
      </c>
      <c r="AK1538">
        <f>IF(OR('Main Data'!N1538="YG 18K",'Main Data'!N1538="PG 18K",'Main Data'!N1538="WG 18K",'Main Data'!N1538="Mixes of 18K"),1,0)</f>
        <v>0</v>
      </c>
      <c r="AL1538">
        <f>IF(OR(,'Main Data'!N1538="PVD",'Main Data'!N1538="Gold plate"),1,0)</f>
        <v>0</v>
      </c>
      <c r="AM1538">
        <f>IF(OR('Main Data'!AV1538="Yes",'Main Data'!AW1538="Yes",'Main Data'!AU1538="Yes"),1,0)</f>
        <v>0</v>
      </c>
      <c r="AN1538">
        <f>IF(OR(ISTEXT('Main Data'!AX1538), ISTEXT('Main Data'!AY1538)),1,0)</f>
        <v>0</v>
      </c>
      <c r="AO1538">
        <f>IF('Main Data'!AZ1538="Yes",1,0)</f>
        <v>0</v>
      </c>
      <c r="AP1538">
        <f>IF('Main Data'!BA1538="Yes",1,0)</f>
        <v>0</v>
      </c>
      <c r="AQ1538">
        <f>IF('Main Data'!BD1538="Yes",1,0)</f>
        <v>0</v>
      </c>
      <c r="AR1538">
        <f>IF('Main Data'!BE1538="A",1,0)</f>
        <v>0</v>
      </c>
      <c r="AS1538">
        <f>IF('Main Data'!BE1538="AA",1,0)</f>
        <v>1</v>
      </c>
      <c r="AT1538">
        <f>IF('Main Data'!BE1538="AAA",1,0)</f>
        <v>0</v>
      </c>
      <c r="AU1538">
        <f>IF('Main Data'!BE1538="AAAA",1,0)</f>
        <v>0</v>
      </c>
      <c r="AV1538">
        <f>IF('Main Data'!P1538="Yes",1,0)</f>
        <v>0</v>
      </c>
      <c r="AW1538">
        <f>IF('Main Data'!AP1538="Yes",1,0)</f>
        <v>0</v>
      </c>
      <c r="AX1538">
        <f>IF(OR('Main Data'!V1538="Yes", 'Main Data'!W1538="Yes",'Main Data'!X1538="Yes"),1,0)</f>
        <v>1</v>
      </c>
      <c r="AY1538">
        <f>IF(OR('Main Data'!Y1538="Yes",'Main Data'!Z1538="Yes"),1,0)</f>
        <v>0</v>
      </c>
      <c r="AZ1538">
        <f>IF('Main Data'!AR1538="Yes",1,0)</f>
        <v>0</v>
      </c>
      <c r="BA1538">
        <f>IF('Main Data'!AS1538="Yes",1,0)</f>
        <v>0</v>
      </c>
      <c r="BB1538">
        <f>IF('Main Data'!AG1538="Yes",1,0)</f>
        <v>0</v>
      </c>
      <c r="BC1538">
        <f>IF('Main Data'!AB1538="Yes",1,0)</f>
        <v>0</v>
      </c>
      <c r="BD1538">
        <f>IF('Main Data'!AA1538="Yes",1,0)</f>
        <v>0</v>
      </c>
      <c r="BE1538">
        <f>IF('Main Data'!AC1538="Yes",1,0)</f>
        <v>0</v>
      </c>
      <c r="BF1538">
        <f>IF('Main Data'!AF1538="Yes",1,0)</f>
        <v>0</v>
      </c>
      <c r="BG1538">
        <f>IF(OR('Main Data'!AI1538="Yes",'Main Data'!AL1538="Yes"),1,0)</f>
        <v>1</v>
      </c>
      <c r="BH1538">
        <f>IF('Main Data'!AJ1538="Yes",1,0)</f>
        <v>0</v>
      </c>
      <c r="BI1538">
        <f>IF('Main Data'!AK1538="Yes",1,0)</f>
        <v>0</v>
      </c>
      <c r="BJ1538">
        <f>IF('Main Data'!AM1538="Yes",1,0)</f>
        <v>0</v>
      </c>
      <c r="BK1538">
        <f>IF('Main Data'!AQ1538="Yes",1,0)</f>
        <v>0</v>
      </c>
      <c r="BL1538" s="21">
        <f t="shared" si="139"/>
        <v>1</v>
      </c>
      <c r="BM1538" s="21">
        <f t="shared" si="140"/>
        <v>0</v>
      </c>
      <c r="BN1538" s="21">
        <f t="shared" si="141"/>
        <v>0</v>
      </c>
      <c r="BO1538" s="21">
        <f t="shared" si="142"/>
        <v>0</v>
      </c>
      <c r="BP1538" s="21">
        <f t="shared" si="143"/>
        <v>0</v>
      </c>
    </row>
    <row r="1539" spans="1:68" x14ac:dyDescent="0.2">
      <c r="A1539">
        <v>1535</v>
      </c>
      <c r="B1539" s="33">
        <f>'Main Data'!C1539</f>
        <v>43233</v>
      </c>
      <c r="C1539">
        <f>'Main Data'!D1539</f>
        <v>220</v>
      </c>
      <c r="D1539" s="26">
        <f>'Main Data'!E1539</f>
        <v>2200</v>
      </c>
      <c r="E1539" s="26">
        <f>'Main Data'!F1539</f>
        <v>2750</v>
      </c>
      <c r="F1539" s="34">
        <f t="shared" si="138"/>
        <v>7.696212639346407</v>
      </c>
      <c r="G1539">
        <f>IF('Main Data'!H1539="AP",1,0)</f>
        <v>0</v>
      </c>
      <c r="H1539">
        <f>IF('Main Data'!H1539="Blancpain",1,0)</f>
        <v>0</v>
      </c>
      <c r="I1539">
        <f>IF('Main Data'!H1539="Breguet",1,0)</f>
        <v>0</v>
      </c>
      <c r="J1539">
        <f>IF('Main Data'!H1539="Breitling",1,0)</f>
        <v>0</v>
      </c>
      <c r="K1539">
        <f>IF('Main Data'!H1539="Cartier",1,0)</f>
        <v>0</v>
      </c>
      <c r="L1539">
        <f>IF('Main Data'!H1539="Gallet",1,0)</f>
        <v>0</v>
      </c>
      <c r="M1539">
        <f>IF('Main Data'!H1539="Girard Perregaux",1,0)</f>
        <v>0</v>
      </c>
      <c r="N1539">
        <f>IF('Main Data'!H1539="Gubelin",1,0)</f>
        <v>0</v>
      </c>
      <c r="O1539">
        <f>IF('Main Data'!H1539="Heuer",1,0)</f>
        <v>1</v>
      </c>
      <c r="P1539">
        <f>IF('Main Data'!H1539="IWC",1,0)</f>
        <v>0</v>
      </c>
      <c r="Q1539">
        <f>IF('Main Data'!H1539="JLC",1,0)</f>
        <v>0</v>
      </c>
      <c r="R1539">
        <f>IF('Main Data'!H1539="Longines",1,0)</f>
        <v>0</v>
      </c>
      <c r="S1539">
        <f>IF('Main Data'!H1539="Movado",1,0)</f>
        <v>0</v>
      </c>
      <c r="T1539">
        <f>IF('Main Data'!H1539="Omega",1,0)</f>
        <v>0</v>
      </c>
      <c r="U1539">
        <f>IF('Main Data'!H1539="Panerai",1,0)</f>
        <v>0</v>
      </c>
      <c r="V1539">
        <f>IF('Main Data'!H1539="Patek",1,0)</f>
        <v>0</v>
      </c>
      <c r="W1539">
        <f>IF('Main Data'!H1539="Rolex",1,0)</f>
        <v>0</v>
      </c>
      <c r="X1539">
        <f>IF('Main Data'!H1539="Tudor",1,0)</f>
        <v>0</v>
      </c>
      <c r="Y1539">
        <f>IF('Main Data'!H1539="Ulysse Nardin",1,0)</f>
        <v>0</v>
      </c>
      <c r="Z1539">
        <f>IF('Main Data'!H1539="Universal Geneve",1,0)</f>
        <v>0</v>
      </c>
      <c r="AA1539">
        <f>IF('Main Data'!H1539="Vacheron",1,0)</f>
        <v>0</v>
      </c>
      <c r="AB1539">
        <f>IF('Main Data'!H1539="Zenith",1,0)</f>
        <v>0</v>
      </c>
      <c r="AC1539">
        <f>IF('Main Data'!J1539="Stainless Steel",1,0)</f>
        <v>0</v>
      </c>
      <c r="AD1539">
        <f>IF('Main Data'!J1539="Two-tone",1,0)</f>
        <v>0</v>
      </c>
      <c r="AE1539">
        <f>IF(OR('Main Data'!J1539="YG 18K",'Main Data'!J1539="YG &lt;18K",'Main Data'!J1539="PG 18K",'Main Data'!J1539="PG &lt;18K",'Main Data'!J1539="WG 18K",'Main Data'!J1539="Mixes of 18K",'Main Data'!J1539="Mixes &lt;18K"),1,0)</f>
        <v>0</v>
      </c>
      <c r="AF1539">
        <f>IF('Main Data'!J1539="Platinum",1,0)</f>
        <v>0</v>
      </c>
      <c r="AG1539">
        <f>IF(OR('Main Data'!J1539="PVD",'Main Data'!J1539="Gold Plate",'Main Data'!J1539="Other"),1,0)</f>
        <v>1</v>
      </c>
      <c r="AH1539">
        <f>IF('Main Data'!N1539="Stainless Steel",1,0)</f>
        <v>0</v>
      </c>
      <c r="AI1539">
        <f>IF('Main Data'!N1539="Leather",1,0)</f>
        <v>1</v>
      </c>
      <c r="AJ1539">
        <f>IF('Main Data'!N1539="Two-tone",1,0)</f>
        <v>0</v>
      </c>
      <c r="AK1539">
        <f>IF(OR('Main Data'!N1539="YG 18K",'Main Data'!N1539="PG 18K",'Main Data'!N1539="WG 18K",'Main Data'!N1539="Mixes of 18K"),1,0)</f>
        <v>0</v>
      </c>
      <c r="AL1539">
        <f>IF(OR(,'Main Data'!N1539="PVD",'Main Data'!N1539="Gold plate"),1,0)</f>
        <v>0</v>
      </c>
      <c r="AM1539">
        <f>IF(OR('Main Data'!AV1539="Yes",'Main Data'!AW1539="Yes",'Main Data'!AU1539="Yes"),1,0)</f>
        <v>0</v>
      </c>
      <c r="AN1539">
        <f>IF(OR(ISTEXT('Main Data'!AX1539), ISTEXT('Main Data'!AY1539)),1,0)</f>
        <v>0</v>
      </c>
      <c r="AO1539">
        <f>IF('Main Data'!AZ1539="Yes",1,0)</f>
        <v>0</v>
      </c>
      <c r="AP1539">
        <f>IF('Main Data'!BA1539="Yes",1,0)</f>
        <v>0</v>
      </c>
      <c r="AQ1539">
        <f>IF('Main Data'!BD1539="Yes",1,0)</f>
        <v>0</v>
      </c>
      <c r="AR1539">
        <f>IF('Main Data'!BE1539="A",1,0)</f>
        <v>0</v>
      </c>
      <c r="AS1539">
        <f>IF('Main Data'!BE1539="AA",1,0)</f>
        <v>1</v>
      </c>
      <c r="AT1539">
        <f>IF('Main Data'!BE1539="AAA",1,0)</f>
        <v>0</v>
      </c>
      <c r="AU1539">
        <f>IF('Main Data'!BE1539="AAAA",1,0)</f>
        <v>0</v>
      </c>
      <c r="AV1539">
        <f>IF('Main Data'!P1539="Yes",1,0)</f>
        <v>0</v>
      </c>
      <c r="AW1539">
        <f>IF('Main Data'!AP1539="Yes",1,0)</f>
        <v>0</v>
      </c>
      <c r="AX1539">
        <f>IF(OR('Main Data'!V1539="Yes", 'Main Data'!W1539="Yes",'Main Data'!X1539="Yes"),1,0)</f>
        <v>1</v>
      </c>
      <c r="AY1539">
        <f>IF(OR('Main Data'!Y1539="Yes",'Main Data'!Z1539="Yes"),1,0)</f>
        <v>0</v>
      </c>
      <c r="AZ1539">
        <f>IF('Main Data'!AR1539="Yes",1,0)</f>
        <v>0</v>
      </c>
      <c r="BA1539">
        <f>IF('Main Data'!AS1539="Yes",1,0)</f>
        <v>0</v>
      </c>
      <c r="BB1539">
        <f>IF('Main Data'!AG1539="Yes",1,0)</f>
        <v>0</v>
      </c>
      <c r="BC1539">
        <f>IF('Main Data'!AB1539="Yes",1,0)</f>
        <v>0</v>
      </c>
      <c r="BD1539">
        <f>IF('Main Data'!AA1539="Yes",1,0)</f>
        <v>0</v>
      </c>
      <c r="BE1539">
        <f>IF('Main Data'!AC1539="Yes",1,0)</f>
        <v>0</v>
      </c>
      <c r="BF1539">
        <f>IF('Main Data'!AF1539="Yes",1,0)</f>
        <v>0</v>
      </c>
      <c r="BG1539">
        <f>IF(OR('Main Data'!AI1539="Yes",'Main Data'!AL1539="Yes"),1,0)</f>
        <v>1</v>
      </c>
      <c r="BH1539">
        <f>IF('Main Data'!AJ1539="Yes",1,0)</f>
        <v>0</v>
      </c>
      <c r="BI1539">
        <f>IF('Main Data'!AK1539="Yes",1,0)</f>
        <v>0</v>
      </c>
      <c r="BJ1539">
        <f>IF('Main Data'!AM1539="Yes",1,0)</f>
        <v>0</v>
      </c>
      <c r="BK1539">
        <f>IF('Main Data'!AQ1539="Yes",1,0)</f>
        <v>0</v>
      </c>
      <c r="BL1539" s="21">
        <f t="shared" si="139"/>
        <v>1</v>
      </c>
      <c r="BM1539" s="21">
        <f t="shared" si="140"/>
        <v>0</v>
      </c>
      <c r="BN1539" s="21">
        <f t="shared" si="141"/>
        <v>0</v>
      </c>
      <c r="BO1539" s="21">
        <f t="shared" si="142"/>
        <v>0</v>
      </c>
      <c r="BP1539" s="21">
        <f t="shared" si="143"/>
        <v>0</v>
      </c>
    </row>
    <row r="1540" spans="1:68" x14ac:dyDescent="0.2">
      <c r="A1540">
        <v>1536</v>
      </c>
      <c r="B1540" s="33">
        <f>'Main Data'!C1540</f>
        <v>43233</v>
      </c>
      <c r="C1540">
        <f>'Main Data'!D1540</f>
        <v>221</v>
      </c>
      <c r="D1540" s="26">
        <f>'Main Data'!E1540</f>
        <v>2500</v>
      </c>
      <c r="E1540" s="26">
        <f>'Main Data'!F1540</f>
        <v>3125</v>
      </c>
      <c r="F1540" s="34">
        <f t="shared" si="138"/>
        <v>7.8240460108562919</v>
      </c>
      <c r="G1540">
        <f>IF('Main Data'!H1540="AP",1,0)</f>
        <v>0</v>
      </c>
      <c r="H1540">
        <f>IF('Main Data'!H1540="Blancpain",1,0)</f>
        <v>0</v>
      </c>
      <c r="I1540">
        <f>IF('Main Data'!H1540="Breguet",1,0)</f>
        <v>0</v>
      </c>
      <c r="J1540">
        <f>IF('Main Data'!H1540="Breitling",1,0)</f>
        <v>0</v>
      </c>
      <c r="K1540">
        <f>IF('Main Data'!H1540="Cartier",1,0)</f>
        <v>0</v>
      </c>
      <c r="L1540">
        <f>IF('Main Data'!H1540="Gallet",1,0)</f>
        <v>0</v>
      </c>
      <c r="M1540">
        <f>IF('Main Data'!H1540="Girard Perregaux",1,0)</f>
        <v>0</v>
      </c>
      <c r="N1540">
        <f>IF('Main Data'!H1540="Gubelin",1,0)</f>
        <v>0</v>
      </c>
      <c r="O1540">
        <f>IF('Main Data'!H1540="Heuer",1,0)</f>
        <v>0</v>
      </c>
      <c r="P1540">
        <f>IF('Main Data'!H1540="IWC",1,0)</f>
        <v>0</v>
      </c>
      <c r="Q1540">
        <f>IF('Main Data'!H1540="JLC",1,0)</f>
        <v>0</v>
      </c>
      <c r="R1540">
        <f>IF('Main Data'!H1540="Longines",1,0)</f>
        <v>0</v>
      </c>
      <c r="S1540">
        <f>IF('Main Data'!H1540="Movado",1,0)</f>
        <v>0</v>
      </c>
      <c r="T1540">
        <f>IF('Main Data'!H1540="Omega",1,0)</f>
        <v>1</v>
      </c>
      <c r="U1540">
        <f>IF('Main Data'!H1540="Panerai",1,0)</f>
        <v>0</v>
      </c>
      <c r="V1540">
        <f>IF('Main Data'!H1540="Patek",1,0)</f>
        <v>0</v>
      </c>
      <c r="W1540">
        <f>IF('Main Data'!H1540="Rolex",1,0)</f>
        <v>0</v>
      </c>
      <c r="X1540">
        <f>IF('Main Data'!H1540="Tudor",1,0)</f>
        <v>0</v>
      </c>
      <c r="Y1540">
        <f>IF('Main Data'!H1540="Ulysse Nardin",1,0)</f>
        <v>0</v>
      </c>
      <c r="Z1540">
        <f>IF('Main Data'!H1540="Universal Geneve",1,0)</f>
        <v>0</v>
      </c>
      <c r="AA1540">
        <f>IF('Main Data'!H1540="Vacheron",1,0)</f>
        <v>0</v>
      </c>
      <c r="AB1540">
        <f>IF('Main Data'!H1540="Zenith",1,0)</f>
        <v>0</v>
      </c>
      <c r="AC1540">
        <f>IF('Main Data'!J1540="Stainless Steel",1,0)</f>
        <v>1</v>
      </c>
      <c r="AD1540">
        <f>IF('Main Data'!J1540="Two-tone",1,0)</f>
        <v>0</v>
      </c>
      <c r="AE1540">
        <f>IF(OR('Main Data'!J1540="YG 18K",'Main Data'!J1540="YG &lt;18K",'Main Data'!J1540="PG 18K",'Main Data'!J1540="PG &lt;18K",'Main Data'!J1540="WG 18K",'Main Data'!J1540="Mixes of 18K",'Main Data'!J1540="Mixes &lt;18K"),1,0)</f>
        <v>0</v>
      </c>
      <c r="AF1540">
        <f>IF('Main Data'!J1540="Platinum",1,0)</f>
        <v>0</v>
      </c>
      <c r="AG1540">
        <f>IF(OR('Main Data'!J1540="PVD",'Main Data'!J1540="Gold Plate",'Main Data'!J1540="Other"),1,0)</f>
        <v>0</v>
      </c>
      <c r="AH1540">
        <f>IF('Main Data'!N1540="Stainless Steel",1,0)</f>
        <v>0</v>
      </c>
      <c r="AI1540">
        <f>IF('Main Data'!N1540="Leather",1,0)</f>
        <v>1</v>
      </c>
      <c r="AJ1540">
        <f>IF('Main Data'!N1540="Two-tone",1,0)</f>
        <v>0</v>
      </c>
      <c r="AK1540">
        <f>IF(OR('Main Data'!N1540="YG 18K",'Main Data'!N1540="PG 18K",'Main Data'!N1540="WG 18K",'Main Data'!N1540="Mixes of 18K"),1,0)</f>
        <v>0</v>
      </c>
      <c r="AL1540">
        <f>IF(OR(,'Main Data'!N1540="PVD",'Main Data'!N1540="Gold plate"),1,0)</f>
        <v>0</v>
      </c>
      <c r="AM1540">
        <f>IF(OR('Main Data'!AV1540="Yes",'Main Data'!AW1540="Yes",'Main Data'!AU1540="Yes"),1,0)</f>
        <v>0</v>
      </c>
      <c r="AN1540">
        <f>IF(OR(ISTEXT('Main Data'!AX1540), ISTEXT('Main Data'!AY1540)),1,0)</f>
        <v>0</v>
      </c>
      <c r="AO1540">
        <f>IF('Main Data'!AZ1540="Yes",1,0)</f>
        <v>0</v>
      </c>
      <c r="AP1540">
        <f>IF('Main Data'!BA1540="Yes",1,0)</f>
        <v>0</v>
      </c>
      <c r="AQ1540">
        <f>IF('Main Data'!BD1540="Yes",1,0)</f>
        <v>0</v>
      </c>
      <c r="AR1540">
        <f>IF('Main Data'!BE1540="A",1,0)</f>
        <v>0</v>
      </c>
      <c r="AS1540">
        <f>IF('Main Data'!BE1540="AA",1,0)</f>
        <v>1</v>
      </c>
      <c r="AT1540">
        <f>IF('Main Data'!BE1540="AAA",1,0)</f>
        <v>0</v>
      </c>
      <c r="AU1540">
        <f>IF('Main Data'!BE1540="AAAA",1,0)</f>
        <v>0</v>
      </c>
      <c r="AV1540">
        <f>IF('Main Data'!P1540="Yes",1,0)</f>
        <v>1</v>
      </c>
      <c r="AW1540">
        <f>IF('Main Data'!AP1540="Yes",1,0)</f>
        <v>0</v>
      </c>
      <c r="AX1540">
        <f>IF(OR('Main Data'!V1540="Yes", 'Main Data'!W1540="Yes",'Main Data'!X1540="Yes"),1,0)</f>
        <v>0</v>
      </c>
      <c r="AY1540">
        <f>IF(OR('Main Data'!Y1540="Yes",'Main Data'!Z1540="Yes"),1,0)</f>
        <v>0</v>
      </c>
      <c r="AZ1540">
        <f>IF('Main Data'!AR1540="Yes",1,0)</f>
        <v>0</v>
      </c>
      <c r="BA1540">
        <f>IF('Main Data'!AS1540="Yes",1,0)</f>
        <v>0</v>
      </c>
      <c r="BB1540">
        <f>IF('Main Data'!AG1540="Yes",1,0)</f>
        <v>0</v>
      </c>
      <c r="BC1540">
        <f>IF('Main Data'!AB1540="Yes",1,0)</f>
        <v>0</v>
      </c>
      <c r="BD1540">
        <f>IF('Main Data'!AA1540="Yes",1,0)</f>
        <v>0</v>
      </c>
      <c r="BE1540">
        <f>IF('Main Data'!AC1540="Yes",1,0)</f>
        <v>0</v>
      </c>
      <c r="BF1540">
        <f>IF('Main Data'!AF1540="Yes",1,0)</f>
        <v>0</v>
      </c>
      <c r="BG1540">
        <f>IF(OR('Main Data'!AI1540="Yes",'Main Data'!AL1540="Yes"),1,0)</f>
        <v>0</v>
      </c>
      <c r="BH1540">
        <f>IF('Main Data'!AJ1540="Yes",1,0)</f>
        <v>0</v>
      </c>
      <c r="BI1540">
        <f>IF('Main Data'!AK1540="Yes",1,0)</f>
        <v>0</v>
      </c>
      <c r="BJ1540">
        <f>IF('Main Data'!AM1540="Yes",1,0)</f>
        <v>0</v>
      </c>
      <c r="BK1540">
        <f>IF('Main Data'!AQ1540="Yes",1,0)</f>
        <v>0</v>
      </c>
      <c r="BL1540" s="21">
        <f t="shared" si="139"/>
        <v>1</v>
      </c>
      <c r="BM1540" s="21">
        <f t="shared" si="140"/>
        <v>0</v>
      </c>
      <c r="BN1540" s="21">
        <f t="shared" si="141"/>
        <v>0</v>
      </c>
      <c r="BO1540" s="21">
        <f t="shared" si="142"/>
        <v>0</v>
      </c>
      <c r="BP1540" s="21">
        <f t="shared" si="143"/>
        <v>0</v>
      </c>
    </row>
    <row r="1541" spans="1:68" x14ac:dyDescent="0.2">
      <c r="A1541">
        <v>1537</v>
      </c>
      <c r="B1541" s="33">
        <f>'Main Data'!C1541</f>
        <v>43233</v>
      </c>
      <c r="C1541">
        <f>'Main Data'!D1541</f>
        <v>222</v>
      </c>
      <c r="D1541" s="26">
        <f>'Main Data'!E1541</f>
        <v>2000</v>
      </c>
      <c r="E1541" s="26">
        <f>'Main Data'!F1541</f>
        <v>2500</v>
      </c>
      <c r="F1541" s="34">
        <f t="shared" ref="F1541:F1604" si="144">LN(D1541)</f>
        <v>7.6009024595420822</v>
      </c>
      <c r="G1541">
        <f>IF('Main Data'!H1541="AP",1,0)</f>
        <v>0</v>
      </c>
      <c r="H1541">
        <f>IF('Main Data'!H1541="Blancpain",1,0)</f>
        <v>0</v>
      </c>
      <c r="I1541">
        <f>IF('Main Data'!H1541="Breguet",1,0)</f>
        <v>0</v>
      </c>
      <c r="J1541">
        <f>IF('Main Data'!H1541="Breitling",1,0)</f>
        <v>0</v>
      </c>
      <c r="K1541">
        <f>IF('Main Data'!H1541="Cartier",1,0)</f>
        <v>0</v>
      </c>
      <c r="L1541">
        <f>IF('Main Data'!H1541="Gallet",1,0)</f>
        <v>0</v>
      </c>
      <c r="M1541">
        <f>IF('Main Data'!H1541="Girard Perregaux",1,0)</f>
        <v>0</v>
      </c>
      <c r="N1541">
        <f>IF('Main Data'!H1541="Gubelin",1,0)</f>
        <v>0</v>
      </c>
      <c r="O1541">
        <f>IF('Main Data'!H1541="Heuer",1,0)</f>
        <v>0</v>
      </c>
      <c r="P1541">
        <f>IF('Main Data'!H1541="IWC",1,0)</f>
        <v>0</v>
      </c>
      <c r="Q1541">
        <f>IF('Main Data'!H1541="JLC",1,0)</f>
        <v>0</v>
      </c>
      <c r="R1541">
        <f>IF('Main Data'!H1541="Longines",1,0)</f>
        <v>0</v>
      </c>
      <c r="S1541">
        <f>IF('Main Data'!H1541="Movado",1,0)</f>
        <v>0</v>
      </c>
      <c r="T1541">
        <f>IF('Main Data'!H1541="Omega",1,0)</f>
        <v>1</v>
      </c>
      <c r="U1541">
        <f>IF('Main Data'!H1541="Panerai",1,0)</f>
        <v>0</v>
      </c>
      <c r="V1541">
        <f>IF('Main Data'!H1541="Patek",1,0)</f>
        <v>0</v>
      </c>
      <c r="W1541">
        <f>IF('Main Data'!H1541="Rolex",1,0)</f>
        <v>0</v>
      </c>
      <c r="X1541">
        <f>IF('Main Data'!H1541="Tudor",1,0)</f>
        <v>0</v>
      </c>
      <c r="Y1541">
        <f>IF('Main Data'!H1541="Ulysse Nardin",1,0)</f>
        <v>0</v>
      </c>
      <c r="Z1541">
        <f>IF('Main Data'!H1541="Universal Geneve",1,0)</f>
        <v>0</v>
      </c>
      <c r="AA1541">
        <f>IF('Main Data'!H1541="Vacheron",1,0)</f>
        <v>0</v>
      </c>
      <c r="AB1541">
        <f>IF('Main Data'!H1541="Zenith",1,0)</f>
        <v>0</v>
      </c>
      <c r="AC1541">
        <f>IF('Main Data'!J1541="Stainless Steel",1,0)</f>
        <v>1</v>
      </c>
      <c r="AD1541">
        <f>IF('Main Data'!J1541="Two-tone",1,0)</f>
        <v>0</v>
      </c>
      <c r="AE1541">
        <f>IF(OR('Main Data'!J1541="YG 18K",'Main Data'!J1541="YG &lt;18K",'Main Data'!J1541="PG 18K",'Main Data'!J1541="PG &lt;18K",'Main Data'!J1541="WG 18K",'Main Data'!J1541="Mixes of 18K",'Main Data'!J1541="Mixes &lt;18K"),1,0)</f>
        <v>0</v>
      </c>
      <c r="AF1541">
        <f>IF('Main Data'!J1541="Platinum",1,0)</f>
        <v>0</v>
      </c>
      <c r="AG1541">
        <f>IF(OR('Main Data'!J1541="PVD",'Main Data'!J1541="Gold Plate",'Main Data'!J1541="Other"),1,0)</f>
        <v>0</v>
      </c>
      <c r="AH1541">
        <f>IF('Main Data'!N1541="Stainless Steel",1,0)</f>
        <v>0</v>
      </c>
      <c r="AI1541">
        <f>IF('Main Data'!N1541="Leather",1,0)</f>
        <v>1</v>
      </c>
      <c r="AJ1541">
        <f>IF('Main Data'!N1541="Two-tone",1,0)</f>
        <v>0</v>
      </c>
      <c r="AK1541">
        <f>IF(OR('Main Data'!N1541="YG 18K",'Main Data'!N1541="PG 18K",'Main Data'!N1541="WG 18K",'Main Data'!N1541="Mixes of 18K"),1,0)</f>
        <v>0</v>
      </c>
      <c r="AL1541">
        <f>IF(OR(,'Main Data'!N1541="PVD",'Main Data'!N1541="Gold plate"),1,0)</f>
        <v>0</v>
      </c>
      <c r="AM1541">
        <f>IF(OR('Main Data'!AV1541="Yes",'Main Data'!AW1541="Yes",'Main Data'!AU1541="Yes"),1,0)</f>
        <v>0</v>
      </c>
      <c r="AN1541">
        <f>IF(OR(ISTEXT('Main Data'!AX1541), ISTEXT('Main Data'!AY1541)),1,0)</f>
        <v>0</v>
      </c>
      <c r="AO1541">
        <f>IF('Main Data'!AZ1541="Yes",1,0)</f>
        <v>0</v>
      </c>
      <c r="AP1541">
        <f>IF('Main Data'!BA1541="Yes",1,0)</f>
        <v>0</v>
      </c>
      <c r="AQ1541">
        <f>IF('Main Data'!BD1541="Yes",1,0)</f>
        <v>0</v>
      </c>
      <c r="AR1541">
        <f>IF('Main Data'!BE1541="A",1,0)</f>
        <v>0</v>
      </c>
      <c r="AS1541">
        <f>IF('Main Data'!BE1541="AA",1,0)</f>
        <v>1</v>
      </c>
      <c r="AT1541">
        <f>IF('Main Data'!BE1541="AAA",1,0)</f>
        <v>0</v>
      </c>
      <c r="AU1541">
        <f>IF('Main Data'!BE1541="AAAA",1,0)</f>
        <v>0</v>
      </c>
      <c r="AV1541">
        <f>IF('Main Data'!P1541="Yes",1,0)</f>
        <v>1</v>
      </c>
      <c r="AW1541">
        <f>IF('Main Data'!AP1541="Yes",1,0)</f>
        <v>0</v>
      </c>
      <c r="AX1541">
        <f>IF(OR('Main Data'!V1541="Yes", 'Main Data'!W1541="Yes",'Main Data'!X1541="Yes"),1,0)</f>
        <v>0</v>
      </c>
      <c r="AY1541">
        <f>IF(OR('Main Data'!Y1541="Yes",'Main Data'!Z1541="Yes"),1,0)</f>
        <v>0</v>
      </c>
      <c r="AZ1541">
        <f>IF('Main Data'!AR1541="Yes",1,0)</f>
        <v>0</v>
      </c>
      <c r="BA1541">
        <f>IF('Main Data'!AS1541="Yes",1,0)</f>
        <v>0</v>
      </c>
      <c r="BB1541">
        <f>IF('Main Data'!AG1541="Yes",1,0)</f>
        <v>0</v>
      </c>
      <c r="BC1541">
        <f>IF('Main Data'!AB1541="Yes",1,0)</f>
        <v>0</v>
      </c>
      <c r="BD1541">
        <f>IF('Main Data'!AA1541="Yes",1,0)</f>
        <v>0</v>
      </c>
      <c r="BE1541">
        <f>IF('Main Data'!AC1541="Yes",1,0)</f>
        <v>0</v>
      </c>
      <c r="BF1541">
        <f>IF('Main Data'!AF1541="Yes",1,0)</f>
        <v>0</v>
      </c>
      <c r="BG1541">
        <f>IF(OR('Main Data'!AI1541="Yes",'Main Data'!AL1541="Yes"),1,0)</f>
        <v>0</v>
      </c>
      <c r="BH1541">
        <f>IF('Main Data'!AJ1541="Yes",1,0)</f>
        <v>0</v>
      </c>
      <c r="BI1541">
        <f>IF('Main Data'!AK1541="Yes",1,0)</f>
        <v>0</v>
      </c>
      <c r="BJ1541">
        <f>IF('Main Data'!AM1541="Yes",1,0)</f>
        <v>0</v>
      </c>
      <c r="BK1541">
        <f>IF('Main Data'!AQ1541="Yes",1,0)</f>
        <v>0</v>
      </c>
      <c r="BL1541" s="21">
        <f t="shared" ref="BL1541:BL1604" si="145">IF(AND($B1541&gt;=DATEVALUE("1/1/2018"),$B1541&lt;=DATEVALUE("12/31/2018")),1,0)</f>
        <v>1</v>
      </c>
      <c r="BM1541" s="21">
        <f t="shared" ref="BM1541:BM1604" si="146">IF(AND($B1541&gt;=DATEVALUE("1/1/2019"),$B1541&lt;=DATEVALUE("12/31/2019")),1,0)</f>
        <v>0</v>
      </c>
      <c r="BN1541" s="21">
        <f t="shared" ref="BN1541:BN1604" si="147">IF(AND($B1541&gt;=DATEVALUE("1/1/2020"),$B1541&lt;=DATEVALUE("12/31/2020")),1,0)</f>
        <v>0</v>
      </c>
      <c r="BO1541" s="21">
        <f t="shared" ref="BO1541:BO1604" si="148">IF(AND($B1541&gt;=DATEVALUE("1/1/2021"),$B1541&lt;=DATEVALUE("12/31/2021")),1,0)</f>
        <v>0</v>
      </c>
      <c r="BP1541" s="21">
        <f t="shared" ref="BP1541:BP1604" si="149">IF(AND($B1541&gt;=DATEVALUE("1/1/2022"),$B1541&lt;=DATEVALUE("12/31/2022")),1,0)</f>
        <v>0</v>
      </c>
    </row>
    <row r="1542" spans="1:68" x14ac:dyDescent="0.2">
      <c r="A1542">
        <v>1538</v>
      </c>
      <c r="B1542" s="33">
        <f>'Main Data'!C1542</f>
        <v>43233</v>
      </c>
      <c r="C1542">
        <f>'Main Data'!D1542</f>
        <v>223</v>
      </c>
      <c r="D1542" s="26">
        <f>'Main Data'!E1542</f>
        <v>9500</v>
      </c>
      <c r="E1542" s="26">
        <f>'Main Data'!F1542</f>
        <v>11875</v>
      </c>
      <c r="F1542" s="34">
        <f t="shared" si="144"/>
        <v>9.1590470775886317</v>
      </c>
      <c r="G1542">
        <f>IF('Main Data'!H1542="AP",1,0)</f>
        <v>0</v>
      </c>
      <c r="H1542">
        <f>IF('Main Data'!H1542="Blancpain",1,0)</f>
        <v>0</v>
      </c>
      <c r="I1542">
        <f>IF('Main Data'!H1542="Breguet",1,0)</f>
        <v>0</v>
      </c>
      <c r="J1542">
        <f>IF('Main Data'!H1542="Breitling",1,0)</f>
        <v>0</v>
      </c>
      <c r="K1542">
        <f>IF('Main Data'!H1542="Cartier",1,0)</f>
        <v>0</v>
      </c>
      <c r="L1542">
        <f>IF('Main Data'!H1542="Gallet",1,0)</f>
        <v>0</v>
      </c>
      <c r="M1542">
        <f>IF('Main Data'!H1542="Girard Perregaux",1,0)</f>
        <v>0</v>
      </c>
      <c r="N1542">
        <f>IF('Main Data'!H1542="Gubelin",1,0)</f>
        <v>0</v>
      </c>
      <c r="O1542">
        <f>IF('Main Data'!H1542="Heuer",1,0)</f>
        <v>0</v>
      </c>
      <c r="P1542">
        <f>IF('Main Data'!H1542="IWC",1,0)</f>
        <v>0</v>
      </c>
      <c r="Q1542">
        <f>IF('Main Data'!H1542="JLC",1,0)</f>
        <v>0</v>
      </c>
      <c r="R1542">
        <f>IF('Main Data'!H1542="Longines",1,0)</f>
        <v>0</v>
      </c>
      <c r="S1542">
        <f>IF('Main Data'!H1542="Movado",1,0)</f>
        <v>0</v>
      </c>
      <c r="T1542">
        <f>IF('Main Data'!H1542="Omega",1,0)</f>
        <v>1</v>
      </c>
      <c r="U1542">
        <f>IF('Main Data'!H1542="Panerai",1,0)</f>
        <v>0</v>
      </c>
      <c r="V1542">
        <f>IF('Main Data'!H1542="Patek",1,0)</f>
        <v>0</v>
      </c>
      <c r="W1542">
        <f>IF('Main Data'!H1542="Rolex",1,0)</f>
        <v>0</v>
      </c>
      <c r="X1542">
        <f>IF('Main Data'!H1542="Tudor",1,0)</f>
        <v>0</v>
      </c>
      <c r="Y1542">
        <f>IF('Main Data'!H1542="Ulysse Nardin",1,0)</f>
        <v>0</v>
      </c>
      <c r="Z1542">
        <f>IF('Main Data'!H1542="Universal Geneve",1,0)</f>
        <v>0</v>
      </c>
      <c r="AA1542">
        <f>IF('Main Data'!H1542="Vacheron",1,0)</f>
        <v>0</v>
      </c>
      <c r="AB1542">
        <f>IF('Main Data'!H1542="Zenith",1,0)</f>
        <v>0</v>
      </c>
      <c r="AC1542">
        <f>IF('Main Data'!J1542="Stainless Steel",1,0)</f>
        <v>1</v>
      </c>
      <c r="AD1542">
        <f>IF('Main Data'!J1542="Two-tone",1,0)</f>
        <v>0</v>
      </c>
      <c r="AE1542">
        <f>IF(OR('Main Data'!J1542="YG 18K",'Main Data'!J1542="YG &lt;18K",'Main Data'!J1542="PG 18K",'Main Data'!J1542="PG &lt;18K",'Main Data'!J1542="WG 18K",'Main Data'!J1542="Mixes of 18K",'Main Data'!J1542="Mixes &lt;18K"),1,0)</f>
        <v>0</v>
      </c>
      <c r="AF1542">
        <f>IF('Main Data'!J1542="Platinum",1,0)</f>
        <v>0</v>
      </c>
      <c r="AG1542">
        <f>IF(OR('Main Data'!J1542="PVD",'Main Data'!J1542="Gold Plate",'Main Data'!J1542="Other"),1,0)</f>
        <v>0</v>
      </c>
      <c r="AH1542">
        <f>IF('Main Data'!N1542="Stainless Steel",1,0)</f>
        <v>0</v>
      </c>
      <c r="AI1542">
        <f>IF('Main Data'!N1542="Leather",1,0)</f>
        <v>1</v>
      </c>
      <c r="AJ1542">
        <f>IF('Main Data'!N1542="Two-tone",1,0)</f>
        <v>0</v>
      </c>
      <c r="AK1542">
        <f>IF(OR('Main Data'!N1542="YG 18K",'Main Data'!N1542="PG 18K",'Main Data'!N1542="WG 18K",'Main Data'!N1542="Mixes of 18K"),1,0)</f>
        <v>0</v>
      </c>
      <c r="AL1542">
        <f>IF(OR(,'Main Data'!N1542="PVD",'Main Data'!N1542="Gold plate"),1,0)</f>
        <v>0</v>
      </c>
      <c r="AM1542">
        <f>IF(OR('Main Data'!AV1542="Yes",'Main Data'!AW1542="Yes",'Main Data'!AU1542="Yes"),1,0)</f>
        <v>0</v>
      </c>
      <c r="AN1542">
        <f>IF(OR(ISTEXT('Main Data'!AX1542), ISTEXT('Main Data'!AY1542)),1,0)</f>
        <v>0</v>
      </c>
      <c r="AO1542">
        <f>IF('Main Data'!AZ1542="Yes",1,0)</f>
        <v>0</v>
      </c>
      <c r="AP1542">
        <f>IF('Main Data'!BA1542="Yes",1,0)</f>
        <v>0</v>
      </c>
      <c r="AQ1542">
        <f>IF('Main Data'!BD1542="Yes",1,0)</f>
        <v>0</v>
      </c>
      <c r="AR1542">
        <f>IF('Main Data'!BE1542="A",1,0)</f>
        <v>0</v>
      </c>
      <c r="AS1542">
        <f>IF('Main Data'!BE1542="AA",1,0)</f>
        <v>0</v>
      </c>
      <c r="AT1542">
        <f>IF('Main Data'!BE1542="AAA",1,0)</f>
        <v>0</v>
      </c>
      <c r="AU1542">
        <f>IF('Main Data'!BE1542="AAAA",1,0)</f>
        <v>1</v>
      </c>
      <c r="AV1542">
        <f>IF('Main Data'!P1542="Yes",1,0)</f>
        <v>1</v>
      </c>
      <c r="AW1542">
        <f>IF('Main Data'!AP1542="Yes",1,0)</f>
        <v>0</v>
      </c>
      <c r="AX1542">
        <f>IF(OR('Main Data'!V1542="Yes", 'Main Data'!W1542="Yes",'Main Data'!X1542="Yes"),1,0)</f>
        <v>0</v>
      </c>
      <c r="AY1542">
        <f>IF(OR('Main Data'!Y1542="Yes",'Main Data'!Z1542="Yes"),1,0)</f>
        <v>0</v>
      </c>
      <c r="AZ1542">
        <f>IF('Main Data'!AR1542="Yes",1,0)</f>
        <v>0</v>
      </c>
      <c r="BA1542">
        <f>IF('Main Data'!AS1542="Yes",1,0)</f>
        <v>0</v>
      </c>
      <c r="BB1542">
        <f>IF('Main Data'!AG1542="Yes",1,0)</f>
        <v>0</v>
      </c>
      <c r="BC1542">
        <f>IF('Main Data'!AB1542="Yes",1,0)</f>
        <v>0</v>
      </c>
      <c r="BD1542">
        <f>IF('Main Data'!AA1542="Yes",1,0)</f>
        <v>0</v>
      </c>
      <c r="BE1542">
        <f>IF('Main Data'!AC1542="Yes",1,0)</f>
        <v>0</v>
      </c>
      <c r="BF1542">
        <f>IF('Main Data'!AF1542="Yes",1,0)</f>
        <v>0</v>
      </c>
      <c r="BG1542">
        <f>IF(OR('Main Data'!AI1542="Yes",'Main Data'!AL1542="Yes"),1,0)</f>
        <v>0</v>
      </c>
      <c r="BH1542">
        <f>IF('Main Data'!AJ1542="Yes",1,0)</f>
        <v>0</v>
      </c>
      <c r="BI1542">
        <f>IF('Main Data'!AK1542="Yes",1,0)</f>
        <v>0</v>
      </c>
      <c r="BJ1542">
        <f>IF('Main Data'!AM1542="Yes",1,0)</f>
        <v>0</v>
      </c>
      <c r="BK1542">
        <f>IF('Main Data'!AQ1542="Yes",1,0)</f>
        <v>0</v>
      </c>
      <c r="BL1542" s="21">
        <f t="shared" si="145"/>
        <v>1</v>
      </c>
      <c r="BM1542" s="21">
        <f t="shared" si="146"/>
        <v>0</v>
      </c>
      <c r="BN1542" s="21">
        <f t="shared" si="147"/>
        <v>0</v>
      </c>
      <c r="BO1542" s="21">
        <f t="shared" si="148"/>
        <v>0</v>
      </c>
      <c r="BP1542" s="21">
        <f t="shared" si="149"/>
        <v>0</v>
      </c>
    </row>
    <row r="1543" spans="1:68" x14ac:dyDescent="0.2">
      <c r="A1543">
        <v>1539</v>
      </c>
      <c r="B1543" s="33">
        <f>'Main Data'!C1543</f>
        <v>43233</v>
      </c>
      <c r="C1543">
        <f>'Main Data'!D1543</f>
        <v>224</v>
      </c>
      <c r="D1543" s="26">
        <f>'Main Data'!E1543</f>
        <v>900</v>
      </c>
      <c r="E1543" s="26">
        <f>'Main Data'!F1543</f>
        <v>1125</v>
      </c>
      <c r="F1543" s="34">
        <f t="shared" si="144"/>
        <v>6.8023947633243109</v>
      </c>
      <c r="G1543">
        <f>IF('Main Data'!H1543="AP",1,0)</f>
        <v>0</v>
      </c>
      <c r="H1543">
        <f>IF('Main Data'!H1543="Blancpain",1,0)</f>
        <v>0</v>
      </c>
      <c r="I1543">
        <f>IF('Main Data'!H1543="Breguet",1,0)</f>
        <v>0</v>
      </c>
      <c r="J1543">
        <f>IF('Main Data'!H1543="Breitling",1,0)</f>
        <v>0</v>
      </c>
      <c r="K1543">
        <f>IF('Main Data'!H1543="Cartier",1,0)</f>
        <v>0</v>
      </c>
      <c r="L1543">
        <f>IF('Main Data'!H1543="Gallet",1,0)</f>
        <v>0</v>
      </c>
      <c r="M1543">
        <f>IF('Main Data'!H1543="Girard Perregaux",1,0)</f>
        <v>0</v>
      </c>
      <c r="N1543">
        <f>IF('Main Data'!H1543="Gubelin",1,0)</f>
        <v>0</v>
      </c>
      <c r="O1543">
        <f>IF('Main Data'!H1543="Heuer",1,0)</f>
        <v>0</v>
      </c>
      <c r="P1543">
        <f>IF('Main Data'!H1543="IWC",1,0)</f>
        <v>0</v>
      </c>
      <c r="Q1543">
        <f>IF('Main Data'!H1543="JLC",1,0)</f>
        <v>0</v>
      </c>
      <c r="R1543">
        <f>IF('Main Data'!H1543="Longines",1,0)</f>
        <v>0</v>
      </c>
      <c r="S1543">
        <f>IF('Main Data'!H1543="Movado",1,0)</f>
        <v>0</v>
      </c>
      <c r="T1543">
        <f>IF('Main Data'!H1543="Omega",1,0)</f>
        <v>1</v>
      </c>
      <c r="U1543">
        <f>IF('Main Data'!H1543="Panerai",1,0)</f>
        <v>0</v>
      </c>
      <c r="V1543">
        <f>IF('Main Data'!H1543="Patek",1,0)</f>
        <v>0</v>
      </c>
      <c r="W1543">
        <f>IF('Main Data'!H1543="Rolex",1,0)</f>
        <v>0</v>
      </c>
      <c r="X1543">
        <f>IF('Main Data'!H1543="Tudor",1,0)</f>
        <v>0</v>
      </c>
      <c r="Y1543">
        <f>IF('Main Data'!H1543="Ulysse Nardin",1,0)</f>
        <v>0</v>
      </c>
      <c r="Z1543">
        <f>IF('Main Data'!H1543="Universal Geneve",1,0)</f>
        <v>0</v>
      </c>
      <c r="AA1543">
        <f>IF('Main Data'!H1543="Vacheron",1,0)</f>
        <v>0</v>
      </c>
      <c r="AB1543">
        <f>IF('Main Data'!H1543="Zenith",1,0)</f>
        <v>0</v>
      </c>
      <c r="AC1543">
        <f>IF('Main Data'!J1543="Stainless Steel",1,0)</f>
        <v>1</v>
      </c>
      <c r="AD1543">
        <f>IF('Main Data'!J1543="Two-tone",1,0)</f>
        <v>0</v>
      </c>
      <c r="AE1543">
        <f>IF(OR('Main Data'!J1543="YG 18K",'Main Data'!J1543="YG &lt;18K",'Main Data'!J1543="PG 18K",'Main Data'!J1543="PG &lt;18K",'Main Data'!J1543="WG 18K",'Main Data'!J1543="Mixes of 18K",'Main Data'!J1543="Mixes &lt;18K"),1,0)</f>
        <v>0</v>
      </c>
      <c r="AF1543">
        <f>IF('Main Data'!J1543="Platinum",1,0)</f>
        <v>0</v>
      </c>
      <c r="AG1543">
        <f>IF(OR('Main Data'!J1543="PVD",'Main Data'!J1543="Gold Plate",'Main Data'!J1543="Other"),1,0)</f>
        <v>0</v>
      </c>
      <c r="AH1543">
        <f>IF('Main Data'!N1543="Stainless Steel",1,0)</f>
        <v>1</v>
      </c>
      <c r="AI1543">
        <f>IF('Main Data'!N1543="Leather",1,0)</f>
        <v>0</v>
      </c>
      <c r="AJ1543">
        <f>IF('Main Data'!N1543="Two-tone",1,0)</f>
        <v>0</v>
      </c>
      <c r="AK1543">
        <f>IF(OR('Main Data'!N1543="YG 18K",'Main Data'!N1543="PG 18K",'Main Data'!N1543="WG 18K",'Main Data'!N1543="Mixes of 18K"),1,0)</f>
        <v>0</v>
      </c>
      <c r="AL1543">
        <f>IF(OR(,'Main Data'!N1543="PVD",'Main Data'!N1543="Gold plate"),1,0)</f>
        <v>0</v>
      </c>
      <c r="AM1543">
        <f>IF(OR('Main Data'!AV1543="Yes",'Main Data'!AW1543="Yes",'Main Data'!AU1543="Yes"),1,0)</f>
        <v>0</v>
      </c>
      <c r="AN1543">
        <f>IF(OR(ISTEXT('Main Data'!AX1543), ISTEXT('Main Data'!AY1543)),1,0)</f>
        <v>0</v>
      </c>
      <c r="AO1543">
        <f>IF('Main Data'!AZ1543="Yes",1,0)</f>
        <v>0</v>
      </c>
      <c r="AP1543">
        <f>IF('Main Data'!BA1543="Yes",1,0)</f>
        <v>0</v>
      </c>
      <c r="AQ1543">
        <f>IF('Main Data'!BD1543="Yes",1,0)</f>
        <v>0</v>
      </c>
      <c r="AR1543">
        <f>IF('Main Data'!BE1543="A",1,0)</f>
        <v>0</v>
      </c>
      <c r="AS1543">
        <f>IF('Main Data'!BE1543="AA",1,0)</f>
        <v>1</v>
      </c>
      <c r="AT1543">
        <f>IF('Main Data'!BE1543="AAA",1,0)</f>
        <v>0</v>
      </c>
      <c r="AU1543">
        <f>IF('Main Data'!BE1543="AAAA",1,0)</f>
        <v>0</v>
      </c>
      <c r="AV1543">
        <f>IF('Main Data'!P1543="Yes",1,0)</f>
        <v>0</v>
      </c>
      <c r="AW1543">
        <f>IF('Main Data'!AP1543="Yes",1,0)</f>
        <v>0</v>
      </c>
      <c r="AX1543">
        <f>IF(OR('Main Data'!V1543="Yes", 'Main Data'!W1543="Yes",'Main Data'!X1543="Yes"),1,0)</f>
        <v>1</v>
      </c>
      <c r="AY1543">
        <f>IF(OR('Main Data'!Y1543="Yes",'Main Data'!Z1543="Yes"),1,0)</f>
        <v>0</v>
      </c>
      <c r="AZ1543">
        <f>IF('Main Data'!AR1543="Yes",1,0)</f>
        <v>0</v>
      </c>
      <c r="BA1543">
        <f>IF('Main Data'!AS1543="Yes",1,0)</f>
        <v>0</v>
      </c>
      <c r="BB1543">
        <f>IF('Main Data'!AG1543="Yes",1,0)</f>
        <v>0</v>
      </c>
      <c r="BC1543">
        <f>IF('Main Data'!AB1543="Yes",1,0)</f>
        <v>0</v>
      </c>
      <c r="BD1543">
        <f>IF('Main Data'!AA1543="Yes",1,0)</f>
        <v>0</v>
      </c>
      <c r="BE1543">
        <f>IF('Main Data'!AC1543="Yes",1,0)</f>
        <v>0</v>
      </c>
      <c r="BF1543">
        <f>IF('Main Data'!AF1543="Yes",1,0)</f>
        <v>0</v>
      </c>
      <c r="BG1543">
        <f>IF(OR('Main Data'!AI1543="Yes",'Main Data'!AL1543="Yes"),1,0)</f>
        <v>0</v>
      </c>
      <c r="BH1543">
        <f>IF('Main Data'!AJ1543="Yes",1,0)</f>
        <v>0</v>
      </c>
      <c r="BI1543">
        <f>IF('Main Data'!AK1543="Yes",1,0)</f>
        <v>0</v>
      </c>
      <c r="BJ1543">
        <f>IF('Main Data'!AM1543="Yes",1,0)</f>
        <v>0</v>
      </c>
      <c r="BK1543">
        <f>IF('Main Data'!AQ1543="Yes",1,0)</f>
        <v>0</v>
      </c>
      <c r="BL1543" s="21">
        <f t="shared" si="145"/>
        <v>1</v>
      </c>
      <c r="BM1543" s="21">
        <f t="shared" si="146"/>
        <v>0</v>
      </c>
      <c r="BN1543" s="21">
        <f t="shared" si="147"/>
        <v>0</v>
      </c>
      <c r="BO1543" s="21">
        <f t="shared" si="148"/>
        <v>0</v>
      </c>
      <c r="BP1543" s="21">
        <f t="shared" si="149"/>
        <v>0</v>
      </c>
    </row>
    <row r="1544" spans="1:68" x14ac:dyDescent="0.2">
      <c r="A1544">
        <v>1540</v>
      </c>
      <c r="B1544" s="33">
        <f>'Main Data'!C1544</f>
        <v>43233</v>
      </c>
      <c r="C1544">
        <f>'Main Data'!D1544</f>
        <v>227</v>
      </c>
      <c r="D1544" s="26">
        <f>'Main Data'!E1544</f>
        <v>2400</v>
      </c>
      <c r="E1544" s="26">
        <f>'Main Data'!F1544</f>
        <v>3000</v>
      </c>
      <c r="F1544" s="34">
        <f t="shared" si="144"/>
        <v>7.7832240163360371</v>
      </c>
      <c r="G1544">
        <f>IF('Main Data'!H1544="AP",1,0)</f>
        <v>0</v>
      </c>
      <c r="H1544">
        <f>IF('Main Data'!H1544="Blancpain",1,0)</f>
        <v>0</v>
      </c>
      <c r="I1544">
        <f>IF('Main Data'!H1544="Breguet",1,0)</f>
        <v>0</v>
      </c>
      <c r="J1544">
        <f>IF('Main Data'!H1544="Breitling",1,0)</f>
        <v>0</v>
      </c>
      <c r="K1544">
        <f>IF('Main Data'!H1544="Cartier",1,0)</f>
        <v>0</v>
      </c>
      <c r="L1544">
        <f>IF('Main Data'!H1544="Gallet",1,0)</f>
        <v>0</v>
      </c>
      <c r="M1544">
        <f>IF('Main Data'!H1544="Girard Perregaux",1,0)</f>
        <v>0</v>
      </c>
      <c r="N1544">
        <f>IF('Main Data'!H1544="Gubelin",1,0)</f>
        <v>0</v>
      </c>
      <c r="O1544">
        <f>IF('Main Data'!H1544="Heuer",1,0)</f>
        <v>0</v>
      </c>
      <c r="P1544">
        <f>IF('Main Data'!H1544="IWC",1,0)</f>
        <v>0</v>
      </c>
      <c r="Q1544">
        <f>IF('Main Data'!H1544="JLC",1,0)</f>
        <v>0</v>
      </c>
      <c r="R1544">
        <f>IF('Main Data'!H1544="Longines",1,0)</f>
        <v>0</v>
      </c>
      <c r="S1544">
        <f>IF('Main Data'!H1544="Movado",1,0)</f>
        <v>0</v>
      </c>
      <c r="T1544">
        <f>IF('Main Data'!H1544="Omega",1,0)</f>
        <v>1</v>
      </c>
      <c r="U1544">
        <f>IF('Main Data'!H1544="Panerai",1,0)</f>
        <v>0</v>
      </c>
      <c r="V1544">
        <f>IF('Main Data'!H1544="Patek",1,0)</f>
        <v>0</v>
      </c>
      <c r="W1544">
        <f>IF('Main Data'!H1544="Rolex",1,0)</f>
        <v>0</v>
      </c>
      <c r="X1544">
        <f>IF('Main Data'!H1544="Tudor",1,0)</f>
        <v>0</v>
      </c>
      <c r="Y1544">
        <f>IF('Main Data'!H1544="Ulysse Nardin",1,0)</f>
        <v>0</v>
      </c>
      <c r="Z1544">
        <f>IF('Main Data'!H1544="Universal Geneve",1,0)</f>
        <v>0</v>
      </c>
      <c r="AA1544">
        <f>IF('Main Data'!H1544="Vacheron",1,0)</f>
        <v>0</v>
      </c>
      <c r="AB1544">
        <f>IF('Main Data'!H1544="Zenith",1,0)</f>
        <v>0</v>
      </c>
      <c r="AC1544">
        <f>IF('Main Data'!J1544="Stainless Steel",1,0)</f>
        <v>0</v>
      </c>
      <c r="AD1544">
        <f>IF('Main Data'!J1544="Two-tone",1,0)</f>
        <v>0</v>
      </c>
      <c r="AE1544">
        <f>IF(OR('Main Data'!J1544="YG 18K",'Main Data'!J1544="YG &lt;18K",'Main Data'!J1544="PG 18K",'Main Data'!J1544="PG &lt;18K",'Main Data'!J1544="WG 18K",'Main Data'!J1544="Mixes of 18K",'Main Data'!J1544="Mixes &lt;18K"),1,0)</f>
        <v>1</v>
      </c>
      <c r="AF1544">
        <f>IF('Main Data'!J1544="Platinum",1,0)</f>
        <v>0</v>
      </c>
      <c r="AG1544">
        <f>IF(OR('Main Data'!J1544="PVD",'Main Data'!J1544="Gold Plate",'Main Data'!J1544="Other"),1,0)</f>
        <v>0</v>
      </c>
      <c r="AH1544">
        <f>IF('Main Data'!N1544="Stainless Steel",1,0)</f>
        <v>0</v>
      </c>
      <c r="AI1544">
        <f>IF('Main Data'!N1544="Leather",1,0)</f>
        <v>1</v>
      </c>
      <c r="AJ1544">
        <f>IF('Main Data'!N1544="Two-tone",1,0)</f>
        <v>0</v>
      </c>
      <c r="AK1544">
        <f>IF(OR('Main Data'!N1544="YG 18K",'Main Data'!N1544="PG 18K",'Main Data'!N1544="WG 18K",'Main Data'!N1544="Mixes of 18K"),1,0)</f>
        <v>0</v>
      </c>
      <c r="AL1544">
        <f>IF(OR(,'Main Data'!N1544="PVD",'Main Data'!N1544="Gold plate"),1,0)</f>
        <v>0</v>
      </c>
      <c r="AM1544">
        <f>IF(OR('Main Data'!AV1544="Yes",'Main Data'!AW1544="Yes",'Main Data'!AU1544="Yes"),1,0)</f>
        <v>0</v>
      </c>
      <c r="AN1544">
        <f>IF(OR(ISTEXT('Main Data'!AX1544), ISTEXT('Main Data'!AY1544)),1,0)</f>
        <v>0</v>
      </c>
      <c r="AO1544">
        <f>IF('Main Data'!AZ1544="Yes",1,0)</f>
        <v>0</v>
      </c>
      <c r="AP1544">
        <f>IF('Main Data'!BA1544="Yes",1,0)</f>
        <v>0</v>
      </c>
      <c r="AQ1544">
        <f>IF('Main Data'!BD1544="Yes",1,0)</f>
        <v>0</v>
      </c>
      <c r="AR1544">
        <f>IF('Main Data'!BE1544="A",1,0)</f>
        <v>0</v>
      </c>
      <c r="AS1544">
        <f>IF('Main Data'!BE1544="AA",1,0)</f>
        <v>1</v>
      </c>
      <c r="AT1544">
        <f>IF('Main Data'!BE1544="AAA",1,0)</f>
        <v>0</v>
      </c>
      <c r="AU1544">
        <f>IF('Main Data'!BE1544="AAAA",1,0)</f>
        <v>0</v>
      </c>
      <c r="AV1544">
        <f>IF('Main Data'!P1544="Yes",1,0)</f>
        <v>0</v>
      </c>
      <c r="AW1544">
        <f>IF('Main Data'!AP1544="Yes",1,0)</f>
        <v>0</v>
      </c>
      <c r="AX1544">
        <f>IF(OR('Main Data'!V1544="Yes", 'Main Data'!W1544="Yes",'Main Data'!X1544="Yes"),1,0)</f>
        <v>0</v>
      </c>
      <c r="AY1544">
        <f>IF(OR('Main Data'!Y1544="Yes",'Main Data'!Z1544="Yes"),1,0)</f>
        <v>0</v>
      </c>
      <c r="AZ1544">
        <f>IF('Main Data'!AR1544="Yes",1,0)</f>
        <v>0</v>
      </c>
      <c r="BA1544">
        <f>IF('Main Data'!AS1544="Yes",1,0)</f>
        <v>0</v>
      </c>
      <c r="BB1544">
        <f>IF('Main Data'!AG1544="Yes",1,0)</f>
        <v>0</v>
      </c>
      <c r="BC1544">
        <f>IF('Main Data'!AB1544="Yes",1,0)</f>
        <v>0</v>
      </c>
      <c r="BD1544">
        <f>IF('Main Data'!AA1544="Yes",1,0)</f>
        <v>0</v>
      </c>
      <c r="BE1544">
        <f>IF('Main Data'!AC1544="Yes",1,0)</f>
        <v>0</v>
      </c>
      <c r="BF1544">
        <f>IF('Main Data'!AF1544="Yes",1,0)</f>
        <v>0</v>
      </c>
      <c r="BG1544">
        <f>IF(OR('Main Data'!AI1544="Yes",'Main Data'!AL1544="Yes"),1,0)</f>
        <v>1</v>
      </c>
      <c r="BH1544">
        <f>IF('Main Data'!AJ1544="Yes",1,0)</f>
        <v>0</v>
      </c>
      <c r="BI1544">
        <f>IF('Main Data'!AK1544="Yes",1,0)</f>
        <v>0</v>
      </c>
      <c r="BJ1544">
        <f>IF('Main Data'!AM1544="Yes",1,0)</f>
        <v>0</v>
      </c>
      <c r="BK1544">
        <f>IF('Main Data'!AQ1544="Yes",1,0)</f>
        <v>0</v>
      </c>
      <c r="BL1544" s="21">
        <f t="shared" si="145"/>
        <v>1</v>
      </c>
      <c r="BM1544" s="21">
        <f t="shared" si="146"/>
        <v>0</v>
      </c>
      <c r="BN1544" s="21">
        <f t="shared" si="147"/>
        <v>0</v>
      </c>
      <c r="BO1544" s="21">
        <f t="shared" si="148"/>
        <v>0</v>
      </c>
      <c r="BP1544" s="21">
        <f t="shared" si="149"/>
        <v>0</v>
      </c>
    </row>
    <row r="1545" spans="1:68" x14ac:dyDescent="0.2">
      <c r="A1545">
        <v>1541</v>
      </c>
      <c r="B1545" s="33">
        <f>'Main Data'!C1545</f>
        <v>43233</v>
      </c>
      <c r="C1545">
        <f>'Main Data'!D1545</f>
        <v>228</v>
      </c>
      <c r="D1545" s="26">
        <f>'Main Data'!E1545</f>
        <v>9000</v>
      </c>
      <c r="E1545" s="26">
        <f>'Main Data'!F1545</f>
        <v>11250</v>
      </c>
      <c r="F1545" s="34">
        <f t="shared" si="144"/>
        <v>9.1049798563183568</v>
      </c>
      <c r="G1545">
        <f>IF('Main Data'!H1545="AP",1,0)</f>
        <v>0</v>
      </c>
      <c r="H1545">
        <f>IF('Main Data'!H1545="Blancpain",1,0)</f>
        <v>0</v>
      </c>
      <c r="I1545">
        <f>IF('Main Data'!H1545="Breguet",1,0)</f>
        <v>0</v>
      </c>
      <c r="J1545">
        <f>IF('Main Data'!H1545="Breitling",1,0)</f>
        <v>0</v>
      </c>
      <c r="K1545">
        <f>IF('Main Data'!H1545="Cartier",1,0)</f>
        <v>0</v>
      </c>
      <c r="L1545">
        <f>IF('Main Data'!H1545="Gallet",1,0)</f>
        <v>0</v>
      </c>
      <c r="M1545">
        <f>IF('Main Data'!H1545="Girard Perregaux",1,0)</f>
        <v>0</v>
      </c>
      <c r="N1545">
        <f>IF('Main Data'!H1545="Gubelin",1,0)</f>
        <v>0</v>
      </c>
      <c r="O1545">
        <f>IF('Main Data'!H1545="Heuer",1,0)</f>
        <v>0</v>
      </c>
      <c r="P1545">
        <f>IF('Main Data'!H1545="IWC",1,0)</f>
        <v>0</v>
      </c>
      <c r="Q1545">
        <f>IF('Main Data'!H1545="JLC",1,0)</f>
        <v>0</v>
      </c>
      <c r="R1545">
        <f>IF('Main Data'!H1545="Longines",1,0)</f>
        <v>0</v>
      </c>
      <c r="S1545">
        <f>IF('Main Data'!H1545="Movado",1,0)</f>
        <v>0</v>
      </c>
      <c r="T1545">
        <f>IF('Main Data'!H1545="Omega",1,0)</f>
        <v>1</v>
      </c>
      <c r="U1545">
        <f>IF('Main Data'!H1545="Panerai",1,0)</f>
        <v>0</v>
      </c>
      <c r="V1545">
        <f>IF('Main Data'!H1545="Patek",1,0)</f>
        <v>0</v>
      </c>
      <c r="W1545">
        <f>IF('Main Data'!H1545="Rolex",1,0)</f>
        <v>0</v>
      </c>
      <c r="X1545">
        <f>IF('Main Data'!H1545="Tudor",1,0)</f>
        <v>0</v>
      </c>
      <c r="Y1545">
        <f>IF('Main Data'!H1545="Ulysse Nardin",1,0)</f>
        <v>0</v>
      </c>
      <c r="Z1545">
        <f>IF('Main Data'!H1545="Universal Geneve",1,0)</f>
        <v>0</v>
      </c>
      <c r="AA1545">
        <f>IF('Main Data'!H1545="Vacheron",1,0)</f>
        <v>0</v>
      </c>
      <c r="AB1545">
        <f>IF('Main Data'!H1545="Zenith",1,0)</f>
        <v>0</v>
      </c>
      <c r="AC1545">
        <f>IF('Main Data'!J1545="Stainless Steel",1,0)</f>
        <v>1</v>
      </c>
      <c r="AD1545">
        <f>IF('Main Data'!J1545="Two-tone",1,0)</f>
        <v>0</v>
      </c>
      <c r="AE1545">
        <f>IF(OR('Main Data'!J1545="YG 18K",'Main Data'!J1545="YG &lt;18K",'Main Data'!J1545="PG 18K",'Main Data'!J1545="PG &lt;18K",'Main Data'!J1545="WG 18K",'Main Data'!J1545="Mixes of 18K",'Main Data'!J1545="Mixes &lt;18K"),1,0)</f>
        <v>0</v>
      </c>
      <c r="AF1545">
        <f>IF('Main Data'!J1545="Platinum",1,0)</f>
        <v>0</v>
      </c>
      <c r="AG1545">
        <f>IF(OR('Main Data'!J1545="PVD",'Main Data'!J1545="Gold Plate",'Main Data'!J1545="Other"),1,0)</f>
        <v>0</v>
      </c>
      <c r="AH1545">
        <f>IF('Main Data'!N1545="Stainless Steel",1,0)</f>
        <v>0</v>
      </c>
      <c r="AI1545">
        <f>IF('Main Data'!N1545="Leather",1,0)</f>
        <v>1</v>
      </c>
      <c r="AJ1545">
        <f>IF('Main Data'!N1545="Two-tone",1,0)</f>
        <v>0</v>
      </c>
      <c r="AK1545">
        <f>IF(OR('Main Data'!N1545="YG 18K",'Main Data'!N1545="PG 18K",'Main Data'!N1545="WG 18K",'Main Data'!N1545="Mixes of 18K"),1,0)</f>
        <v>0</v>
      </c>
      <c r="AL1545">
        <f>IF(OR(,'Main Data'!N1545="PVD",'Main Data'!N1545="Gold plate"),1,0)</f>
        <v>0</v>
      </c>
      <c r="AM1545">
        <f>IF(OR('Main Data'!AV1545="Yes",'Main Data'!AW1545="Yes",'Main Data'!AU1545="Yes"),1,0)</f>
        <v>0</v>
      </c>
      <c r="AN1545">
        <f>IF(OR(ISTEXT('Main Data'!AX1545), ISTEXT('Main Data'!AY1545)),1,0)</f>
        <v>0</v>
      </c>
      <c r="AO1545">
        <f>IF('Main Data'!AZ1545="Yes",1,0)</f>
        <v>0</v>
      </c>
      <c r="AP1545">
        <f>IF('Main Data'!BA1545="Yes",1,0)</f>
        <v>0</v>
      </c>
      <c r="AQ1545">
        <f>IF('Main Data'!BD1545="Yes",1,0)</f>
        <v>0</v>
      </c>
      <c r="AR1545">
        <f>IF('Main Data'!BE1545="A",1,0)</f>
        <v>0</v>
      </c>
      <c r="AS1545">
        <f>IF('Main Data'!BE1545="AA",1,0)</f>
        <v>0</v>
      </c>
      <c r="AT1545">
        <f>IF('Main Data'!BE1545="AAA",1,0)</f>
        <v>0</v>
      </c>
      <c r="AU1545">
        <f>IF('Main Data'!BE1545="AAAA",1,0)</f>
        <v>1</v>
      </c>
      <c r="AV1545">
        <f>IF('Main Data'!P1545="Yes",1,0)</f>
        <v>0</v>
      </c>
      <c r="AW1545">
        <f>IF('Main Data'!AP1545="Yes",1,0)</f>
        <v>0</v>
      </c>
      <c r="AX1545">
        <f>IF(OR('Main Data'!V1545="Yes", 'Main Data'!W1545="Yes",'Main Data'!X1545="Yes"),1,0)</f>
        <v>0</v>
      </c>
      <c r="AY1545">
        <f>IF(OR('Main Data'!Y1545="Yes",'Main Data'!Z1545="Yes"),1,0)</f>
        <v>0</v>
      </c>
      <c r="AZ1545">
        <f>IF('Main Data'!AR1545="Yes",1,0)</f>
        <v>0</v>
      </c>
      <c r="BA1545">
        <f>IF('Main Data'!AS1545="Yes",1,0)</f>
        <v>0</v>
      </c>
      <c r="BB1545">
        <f>IF('Main Data'!AG1545="Yes",1,0)</f>
        <v>0</v>
      </c>
      <c r="BC1545">
        <f>IF('Main Data'!AB1545="Yes",1,0)</f>
        <v>0</v>
      </c>
      <c r="BD1545">
        <f>IF('Main Data'!AA1545="Yes",1,0)</f>
        <v>0</v>
      </c>
      <c r="BE1545">
        <f>IF('Main Data'!AC1545="Yes",1,0)</f>
        <v>0</v>
      </c>
      <c r="BF1545">
        <f>IF('Main Data'!AF1545="Yes",1,0)</f>
        <v>0</v>
      </c>
      <c r="BG1545">
        <f>IF(OR('Main Data'!AI1545="Yes",'Main Data'!AL1545="Yes"),1,0)</f>
        <v>1</v>
      </c>
      <c r="BH1545">
        <f>IF('Main Data'!AJ1545="Yes",1,0)</f>
        <v>0</v>
      </c>
      <c r="BI1545">
        <f>IF('Main Data'!AK1545="Yes",1,0)</f>
        <v>0</v>
      </c>
      <c r="BJ1545">
        <f>IF('Main Data'!AM1545="Yes",1,0)</f>
        <v>0</v>
      </c>
      <c r="BK1545">
        <f>IF('Main Data'!AQ1545="Yes",1,0)</f>
        <v>0</v>
      </c>
      <c r="BL1545" s="21">
        <f t="shared" si="145"/>
        <v>1</v>
      </c>
      <c r="BM1545" s="21">
        <f t="shared" si="146"/>
        <v>0</v>
      </c>
      <c r="BN1545" s="21">
        <f t="shared" si="147"/>
        <v>0</v>
      </c>
      <c r="BO1545" s="21">
        <f t="shared" si="148"/>
        <v>0</v>
      </c>
      <c r="BP1545" s="21">
        <f t="shared" si="149"/>
        <v>0</v>
      </c>
    </row>
    <row r="1546" spans="1:68" x14ac:dyDescent="0.2">
      <c r="A1546">
        <v>1542</v>
      </c>
      <c r="B1546" s="33">
        <f>'Main Data'!C1546</f>
        <v>43233</v>
      </c>
      <c r="C1546">
        <f>'Main Data'!D1546</f>
        <v>231</v>
      </c>
      <c r="D1546" s="26">
        <f>'Main Data'!E1546</f>
        <v>4200</v>
      </c>
      <c r="E1546" s="26">
        <f>'Main Data'!F1546</f>
        <v>5250</v>
      </c>
      <c r="F1546" s="34">
        <f t="shared" si="144"/>
        <v>8.3428398042714598</v>
      </c>
      <c r="G1546">
        <f>IF('Main Data'!H1546="AP",1,0)</f>
        <v>0</v>
      </c>
      <c r="H1546">
        <f>IF('Main Data'!H1546="Blancpain",1,0)</f>
        <v>0</v>
      </c>
      <c r="I1546">
        <f>IF('Main Data'!H1546="Breguet",1,0)</f>
        <v>0</v>
      </c>
      <c r="J1546">
        <f>IF('Main Data'!H1546="Breitling",1,0)</f>
        <v>0</v>
      </c>
      <c r="K1546">
        <f>IF('Main Data'!H1546="Cartier",1,0)</f>
        <v>0</v>
      </c>
      <c r="L1546">
        <f>IF('Main Data'!H1546="Gallet",1,0)</f>
        <v>0</v>
      </c>
      <c r="M1546">
        <f>IF('Main Data'!H1546="Girard Perregaux",1,0)</f>
        <v>0</v>
      </c>
      <c r="N1546">
        <f>IF('Main Data'!H1546="Gubelin",1,0)</f>
        <v>0</v>
      </c>
      <c r="O1546">
        <f>IF('Main Data'!H1546="Heuer",1,0)</f>
        <v>0</v>
      </c>
      <c r="P1546">
        <f>IF('Main Data'!H1546="IWC",1,0)</f>
        <v>0</v>
      </c>
      <c r="Q1546">
        <f>IF('Main Data'!H1546="JLC",1,0)</f>
        <v>0</v>
      </c>
      <c r="R1546">
        <f>IF('Main Data'!H1546="Longines",1,0)</f>
        <v>0</v>
      </c>
      <c r="S1546">
        <f>IF('Main Data'!H1546="Movado",1,0)</f>
        <v>0</v>
      </c>
      <c r="T1546">
        <f>IF('Main Data'!H1546="Omega",1,0)</f>
        <v>0</v>
      </c>
      <c r="U1546">
        <f>IF('Main Data'!H1546="Panerai",1,0)</f>
        <v>0</v>
      </c>
      <c r="V1546">
        <f>IF('Main Data'!H1546="Patek",1,0)</f>
        <v>0</v>
      </c>
      <c r="W1546">
        <f>IF('Main Data'!H1546="Rolex",1,0)</f>
        <v>0</v>
      </c>
      <c r="X1546">
        <f>IF('Main Data'!H1546="Tudor",1,0)</f>
        <v>0</v>
      </c>
      <c r="Y1546">
        <f>IF('Main Data'!H1546="Ulysse Nardin",1,0)</f>
        <v>0</v>
      </c>
      <c r="Z1546">
        <f>IF('Main Data'!H1546="Universal Geneve",1,0)</f>
        <v>0</v>
      </c>
      <c r="AA1546">
        <f>IF('Main Data'!H1546="Vacheron",1,0)</f>
        <v>1</v>
      </c>
      <c r="AB1546">
        <f>IF('Main Data'!H1546="Zenith",1,0)</f>
        <v>0</v>
      </c>
      <c r="AC1546">
        <f>IF('Main Data'!J1546="Stainless Steel",1,0)</f>
        <v>0</v>
      </c>
      <c r="AD1546">
        <f>IF('Main Data'!J1546="Two-tone",1,0)</f>
        <v>0</v>
      </c>
      <c r="AE1546">
        <f>IF(OR('Main Data'!J1546="YG 18K",'Main Data'!J1546="YG &lt;18K",'Main Data'!J1546="PG 18K",'Main Data'!J1546="PG &lt;18K",'Main Data'!J1546="WG 18K",'Main Data'!J1546="Mixes of 18K",'Main Data'!J1546="Mixes &lt;18K"),1,0)</f>
        <v>1</v>
      </c>
      <c r="AF1546">
        <f>IF('Main Data'!J1546="Platinum",1,0)</f>
        <v>0</v>
      </c>
      <c r="AG1546">
        <f>IF(OR('Main Data'!J1546="PVD",'Main Data'!J1546="Gold Plate",'Main Data'!J1546="Other"),1,0)</f>
        <v>0</v>
      </c>
      <c r="AH1546">
        <f>IF('Main Data'!N1546="Stainless Steel",1,0)</f>
        <v>0</v>
      </c>
      <c r="AI1546">
        <f>IF('Main Data'!N1546="Leather",1,0)</f>
        <v>1</v>
      </c>
      <c r="AJ1546">
        <f>IF('Main Data'!N1546="Two-tone",1,0)</f>
        <v>0</v>
      </c>
      <c r="AK1546">
        <f>IF(OR('Main Data'!N1546="YG 18K",'Main Data'!N1546="PG 18K",'Main Data'!N1546="WG 18K",'Main Data'!N1546="Mixes of 18K"),1,0)</f>
        <v>0</v>
      </c>
      <c r="AL1546">
        <f>IF(OR(,'Main Data'!N1546="PVD",'Main Data'!N1546="Gold plate"),1,0)</f>
        <v>0</v>
      </c>
      <c r="AM1546">
        <f>IF(OR('Main Data'!AV1546="Yes",'Main Data'!AW1546="Yes",'Main Data'!AU1546="Yes"),1,0)</f>
        <v>0</v>
      </c>
      <c r="AN1546">
        <f>IF(OR(ISTEXT('Main Data'!AX1546), ISTEXT('Main Data'!AY1546)),1,0)</f>
        <v>0</v>
      </c>
      <c r="AO1546">
        <f>IF('Main Data'!AZ1546="Yes",1,0)</f>
        <v>0</v>
      </c>
      <c r="AP1546">
        <f>IF('Main Data'!BA1546="Yes",1,0)</f>
        <v>0</v>
      </c>
      <c r="AQ1546">
        <f>IF('Main Data'!BD1546="Yes",1,0)</f>
        <v>0</v>
      </c>
      <c r="AR1546">
        <f>IF('Main Data'!BE1546="A",1,0)</f>
        <v>0</v>
      </c>
      <c r="AS1546">
        <f>IF('Main Data'!BE1546="AA",1,0)</f>
        <v>1</v>
      </c>
      <c r="AT1546">
        <f>IF('Main Data'!BE1546="AAA",1,0)</f>
        <v>0</v>
      </c>
      <c r="AU1546">
        <f>IF('Main Data'!BE1546="AAAA",1,0)</f>
        <v>0</v>
      </c>
      <c r="AV1546">
        <f>IF('Main Data'!P1546="Yes",1,0)</f>
        <v>1</v>
      </c>
      <c r="AW1546">
        <f>IF('Main Data'!AP1546="Yes",1,0)</f>
        <v>0</v>
      </c>
      <c r="AX1546">
        <f>IF(OR('Main Data'!V1546="Yes", 'Main Data'!W1546="Yes",'Main Data'!X1546="Yes"),1,0)</f>
        <v>0</v>
      </c>
      <c r="AY1546">
        <f>IF(OR('Main Data'!Y1546="Yes",'Main Data'!Z1546="Yes"),1,0)</f>
        <v>0</v>
      </c>
      <c r="AZ1546">
        <f>IF('Main Data'!AR1546="Yes",1,0)</f>
        <v>0</v>
      </c>
      <c r="BA1546">
        <f>IF('Main Data'!AS1546="Yes",1,0)</f>
        <v>0</v>
      </c>
      <c r="BB1546">
        <f>IF('Main Data'!AG1546="Yes",1,0)</f>
        <v>0</v>
      </c>
      <c r="BC1546">
        <f>IF('Main Data'!AB1546="Yes",1,0)</f>
        <v>0</v>
      </c>
      <c r="BD1546">
        <f>IF('Main Data'!AA1546="Yes",1,0)</f>
        <v>0</v>
      </c>
      <c r="BE1546">
        <f>IF('Main Data'!AC1546="Yes",1,0)</f>
        <v>0</v>
      </c>
      <c r="BF1546">
        <f>IF('Main Data'!AF1546="Yes",1,0)</f>
        <v>0</v>
      </c>
      <c r="BG1546">
        <f>IF(OR('Main Data'!AI1546="Yes",'Main Data'!AL1546="Yes"),1,0)</f>
        <v>0</v>
      </c>
      <c r="BH1546">
        <f>IF('Main Data'!AJ1546="Yes",1,0)</f>
        <v>0</v>
      </c>
      <c r="BI1546">
        <f>IF('Main Data'!AK1546="Yes",1,0)</f>
        <v>0</v>
      </c>
      <c r="BJ1546">
        <f>IF('Main Data'!AM1546="Yes",1,0)</f>
        <v>0</v>
      </c>
      <c r="BK1546">
        <f>IF('Main Data'!AQ1546="Yes",1,0)</f>
        <v>0</v>
      </c>
      <c r="BL1546" s="21">
        <f t="shared" si="145"/>
        <v>1</v>
      </c>
      <c r="BM1546" s="21">
        <f t="shared" si="146"/>
        <v>0</v>
      </c>
      <c r="BN1546" s="21">
        <f t="shared" si="147"/>
        <v>0</v>
      </c>
      <c r="BO1546" s="21">
        <f t="shared" si="148"/>
        <v>0</v>
      </c>
      <c r="BP1546" s="21">
        <f t="shared" si="149"/>
        <v>0</v>
      </c>
    </row>
    <row r="1547" spans="1:68" x14ac:dyDescent="0.2">
      <c r="A1547">
        <v>1543</v>
      </c>
      <c r="B1547" s="33">
        <f>'Main Data'!C1547</f>
        <v>43233</v>
      </c>
      <c r="C1547">
        <f>'Main Data'!D1547</f>
        <v>232</v>
      </c>
      <c r="D1547" s="26">
        <f>'Main Data'!E1547</f>
        <v>3800</v>
      </c>
      <c r="E1547" s="26">
        <f>'Main Data'!F1547</f>
        <v>4750</v>
      </c>
      <c r="F1547" s="34">
        <f t="shared" si="144"/>
        <v>8.2427563457144775</v>
      </c>
      <c r="G1547">
        <f>IF('Main Data'!H1547="AP",1,0)</f>
        <v>0</v>
      </c>
      <c r="H1547">
        <f>IF('Main Data'!H1547="Blancpain",1,0)</f>
        <v>0</v>
      </c>
      <c r="I1547">
        <f>IF('Main Data'!H1547="Breguet",1,0)</f>
        <v>0</v>
      </c>
      <c r="J1547">
        <f>IF('Main Data'!H1547="Breitling",1,0)</f>
        <v>0</v>
      </c>
      <c r="K1547">
        <f>IF('Main Data'!H1547="Cartier",1,0)</f>
        <v>0</v>
      </c>
      <c r="L1547">
        <f>IF('Main Data'!H1547="Gallet",1,0)</f>
        <v>0</v>
      </c>
      <c r="M1547">
        <f>IF('Main Data'!H1547="Girard Perregaux",1,0)</f>
        <v>0</v>
      </c>
      <c r="N1547">
        <f>IF('Main Data'!H1547="Gubelin",1,0)</f>
        <v>0</v>
      </c>
      <c r="O1547">
        <f>IF('Main Data'!H1547="Heuer",1,0)</f>
        <v>0</v>
      </c>
      <c r="P1547">
        <f>IF('Main Data'!H1547="IWC",1,0)</f>
        <v>0</v>
      </c>
      <c r="Q1547">
        <f>IF('Main Data'!H1547="JLC",1,0)</f>
        <v>0</v>
      </c>
      <c r="R1547">
        <f>IF('Main Data'!H1547="Longines",1,0)</f>
        <v>0</v>
      </c>
      <c r="S1547">
        <f>IF('Main Data'!H1547="Movado",1,0)</f>
        <v>0</v>
      </c>
      <c r="T1547">
        <f>IF('Main Data'!H1547="Omega",1,0)</f>
        <v>0</v>
      </c>
      <c r="U1547">
        <f>IF('Main Data'!H1547="Panerai",1,0)</f>
        <v>0</v>
      </c>
      <c r="V1547">
        <f>IF('Main Data'!H1547="Patek",1,0)</f>
        <v>0</v>
      </c>
      <c r="W1547">
        <f>IF('Main Data'!H1547="Rolex",1,0)</f>
        <v>0</v>
      </c>
      <c r="X1547">
        <f>IF('Main Data'!H1547="Tudor",1,0)</f>
        <v>0</v>
      </c>
      <c r="Y1547">
        <f>IF('Main Data'!H1547="Ulysse Nardin",1,0)</f>
        <v>0</v>
      </c>
      <c r="Z1547">
        <f>IF('Main Data'!H1547="Universal Geneve",1,0)</f>
        <v>0</v>
      </c>
      <c r="AA1547">
        <f>IF('Main Data'!H1547="Vacheron",1,0)</f>
        <v>1</v>
      </c>
      <c r="AB1547">
        <f>IF('Main Data'!H1547="Zenith",1,0)</f>
        <v>0</v>
      </c>
      <c r="AC1547">
        <f>IF('Main Data'!J1547="Stainless Steel",1,0)</f>
        <v>0</v>
      </c>
      <c r="AD1547">
        <f>IF('Main Data'!J1547="Two-tone",1,0)</f>
        <v>0</v>
      </c>
      <c r="AE1547">
        <f>IF(OR('Main Data'!J1547="YG 18K",'Main Data'!J1547="YG &lt;18K",'Main Data'!J1547="PG 18K",'Main Data'!J1547="PG &lt;18K",'Main Data'!J1547="WG 18K",'Main Data'!J1547="Mixes of 18K",'Main Data'!J1547="Mixes &lt;18K"),1,0)</f>
        <v>1</v>
      </c>
      <c r="AF1547">
        <f>IF('Main Data'!J1547="Platinum",1,0)</f>
        <v>0</v>
      </c>
      <c r="AG1547">
        <f>IF(OR('Main Data'!J1547="PVD",'Main Data'!J1547="Gold Plate",'Main Data'!J1547="Other"),1,0)</f>
        <v>0</v>
      </c>
      <c r="AH1547">
        <f>IF('Main Data'!N1547="Stainless Steel",1,0)</f>
        <v>0</v>
      </c>
      <c r="AI1547">
        <f>IF('Main Data'!N1547="Leather",1,0)</f>
        <v>1</v>
      </c>
      <c r="AJ1547">
        <f>IF('Main Data'!N1547="Two-tone",1,0)</f>
        <v>0</v>
      </c>
      <c r="AK1547">
        <f>IF(OR('Main Data'!N1547="YG 18K",'Main Data'!N1547="PG 18K",'Main Data'!N1547="WG 18K",'Main Data'!N1547="Mixes of 18K"),1,0)</f>
        <v>0</v>
      </c>
      <c r="AL1547">
        <f>IF(OR(,'Main Data'!N1547="PVD",'Main Data'!N1547="Gold plate"),1,0)</f>
        <v>0</v>
      </c>
      <c r="AM1547">
        <f>IF(OR('Main Data'!AV1547="Yes",'Main Data'!AW1547="Yes",'Main Data'!AU1547="Yes"),1,0)</f>
        <v>0</v>
      </c>
      <c r="AN1547">
        <f>IF(OR(ISTEXT('Main Data'!AX1547), ISTEXT('Main Data'!AY1547)),1,0)</f>
        <v>0</v>
      </c>
      <c r="AO1547">
        <f>IF('Main Data'!AZ1547="Yes",1,0)</f>
        <v>0</v>
      </c>
      <c r="AP1547">
        <f>IF('Main Data'!BA1547="Yes",1,0)</f>
        <v>0</v>
      </c>
      <c r="AQ1547">
        <f>IF('Main Data'!BD1547="Yes",1,0)</f>
        <v>0</v>
      </c>
      <c r="AR1547">
        <f>IF('Main Data'!BE1547="A",1,0)</f>
        <v>0</v>
      </c>
      <c r="AS1547">
        <f>IF('Main Data'!BE1547="AA",1,0)</f>
        <v>1</v>
      </c>
      <c r="AT1547">
        <f>IF('Main Data'!BE1547="AAA",1,0)</f>
        <v>0</v>
      </c>
      <c r="AU1547">
        <f>IF('Main Data'!BE1547="AAAA",1,0)</f>
        <v>0</v>
      </c>
      <c r="AV1547">
        <f>IF('Main Data'!P1547="Yes",1,0)</f>
        <v>1</v>
      </c>
      <c r="AW1547">
        <f>IF('Main Data'!AP1547="Yes",1,0)</f>
        <v>0</v>
      </c>
      <c r="AX1547">
        <f>IF(OR('Main Data'!V1547="Yes", 'Main Data'!W1547="Yes",'Main Data'!X1547="Yes"),1,0)</f>
        <v>0</v>
      </c>
      <c r="AY1547">
        <f>IF(OR('Main Data'!Y1547="Yes",'Main Data'!Z1547="Yes"),1,0)</f>
        <v>0</v>
      </c>
      <c r="AZ1547">
        <f>IF('Main Data'!AR1547="Yes",1,0)</f>
        <v>0</v>
      </c>
      <c r="BA1547">
        <f>IF('Main Data'!AS1547="Yes",1,0)</f>
        <v>0</v>
      </c>
      <c r="BB1547">
        <f>IF('Main Data'!AG1547="Yes",1,0)</f>
        <v>0</v>
      </c>
      <c r="BC1547">
        <f>IF('Main Data'!AB1547="Yes",1,0)</f>
        <v>0</v>
      </c>
      <c r="BD1547">
        <f>IF('Main Data'!AA1547="Yes",1,0)</f>
        <v>0</v>
      </c>
      <c r="BE1547">
        <f>IF('Main Data'!AC1547="Yes",1,0)</f>
        <v>0</v>
      </c>
      <c r="BF1547">
        <f>IF('Main Data'!AF1547="Yes",1,0)</f>
        <v>0</v>
      </c>
      <c r="BG1547">
        <f>IF(OR('Main Data'!AI1547="Yes",'Main Data'!AL1547="Yes"),1,0)</f>
        <v>0</v>
      </c>
      <c r="BH1547">
        <f>IF('Main Data'!AJ1547="Yes",1,0)</f>
        <v>0</v>
      </c>
      <c r="BI1547">
        <f>IF('Main Data'!AK1547="Yes",1,0)</f>
        <v>0</v>
      </c>
      <c r="BJ1547">
        <f>IF('Main Data'!AM1547="Yes",1,0)</f>
        <v>0</v>
      </c>
      <c r="BK1547">
        <f>IF('Main Data'!AQ1547="Yes",1,0)</f>
        <v>0</v>
      </c>
      <c r="BL1547" s="21">
        <f t="shared" si="145"/>
        <v>1</v>
      </c>
      <c r="BM1547" s="21">
        <f t="shared" si="146"/>
        <v>0</v>
      </c>
      <c r="BN1547" s="21">
        <f t="shared" si="147"/>
        <v>0</v>
      </c>
      <c r="BO1547" s="21">
        <f t="shared" si="148"/>
        <v>0</v>
      </c>
      <c r="BP1547" s="21">
        <f t="shared" si="149"/>
        <v>0</v>
      </c>
    </row>
    <row r="1548" spans="1:68" x14ac:dyDescent="0.2">
      <c r="A1548">
        <v>1544</v>
      </c>
      <c r="B1548" s="33">
        <f>'Main Data'!C1548</f>
        <v>43233</v>
      </c>
      <c r="C1548">
        <f>'Main Data'!D1548</f>
        <v>233</v>
      </c>
      <c r="D1548" s="26">
        <f>'Main Data'!E1548</f>
        <v>5000</v>
      </c>
      <c r="E1548" s="26">
        <f>'Main Data'!F1548</f>
        <v>6250</v>
      </c>
      <c r="F1548" s="34">
        <f t="shared" si="144"/>
        <v>8.5171931914162382</v>
      </c>
      <c r="G1548">
        <f>IF('Main Data'!H1548="AP",1,0)</f>
        <v>0</v>
      </c>
      <c r="H1548">
        <f>IF('Main Data'!H1548="Blancpain",1,0)</f>
        <v>0</v>
      </c>
      <c r="I1548">
        <f>IF('Main Data'!H1548="Breguet",1,0)</f>
        <v>0</v>
      </c>
      <c r="J1548">
        <f>IF('Main Data'!H1548="Breitling",1,0)</f>
        <v>0</v>
      </c>
      <c r="K1548">
        <f>IF('Main Data'!H1548="Cartier",1,0)</f>
        <v>0</v>
      </c>
      <c r="L1548">
        <f>IF('Main Data'!H1548="Gallet",1,0)</f>
        <v>0</v>
      </c>
      <c r="M1548">
        <f>IF('Main Data'!H1548="Girard Perregaux",1,0)</f>
        <v>0</v>
      </c>
      <c r="N1548">
        <f>IF('Main Data'!H1548="Gubelin",1,0)</f>
        <v>0</v>
      </c>
      <c r="O1548">
        <f>IF('Main Data'!H1548="Heuer",1,0)</f>
        <v>0</v>
      </c>
      <c r="P1548">
        <f>IF('Main Data'!H1548="IWC",1,0)</f>
        <v>0</v>
      </c>
      <c r="Q1548">
        <f>IF('Main Data'!H1548="JLC",1,0)</f>
        <v>0</v>
      </c>
      <c r="R1548">
        <f>IF('Main Data'!H1548="Longines",1,0)</f>
        <v>0</v>
      </c>
      <c r="S1548">
        <f>IF('Main Data'!H1548="Movado",1,0)</f>
        <v>0</v>
      </c>
      <c r="T1548">
        <f>IF('Main Data'!H1548="Omega",1,0)</f>
        <v>0</v>
      </c>
      <c r="U1548">
        <f>IF('Main Data'!H1548="Panerai",1,0)</f>
        <v>0</v>
      </c>
      <c r="V1548">
        <f>IF('Main Data'!H1548="Patek",1,0)</f>
        <v>0</v>
      </c>
      <c r="W1548">
        <f>IF('Main Data'!H1548="Rolex",1,0)</f>
        <v>0</v>
      </c>
      <c r="X1548">
        <f>IF('Main Data'!H1548="Tudor",1,0)</f>
        <v>0</v>
      </c>
      <c r="Y1548">
        <f>IF('Main Data'!H1548="Ulysse Nardin",1,0)</f>
        <v>0</v>
      </c>
      <c r="Z1548">
        <f>IF('Main Data'!H1548="Universal Geneve",1,0)</f>
        <v>0</v>
      </c>
      <c r="AA1548">
        <f>IF('Main Data'!H1548="Vacheron",1,0)</f>
        <v>1</v>
      </c>
      <c r="AB1548">
        <f>IF('Main Data'!H1548="Zenith",1,0)</f>
        <v>0</v>
      </c>
      <c r="AC1548">
        <f>IF('Main Data'!J1548="Stainless Steel",1,0)</f>
        <v>0</v>
      </c>
      <c r="AD1548">
        <f>IF('Main Data'!J1548="Two-tone",1,0)</f>
        <v>0</v>
      </c>
      <c r="AE1548">
        <f>IF(OR('Main Data'!J1548="YG 18K",'Main Data'!J1548="YG &lt;18K",'Main Data'!J1548="PG 18K",'Main Data'!J1548="PG &lt;18K",'Main Data'!J1548="WG 18K",'Main Data'!J1548="Mixes of 18K",'Main Data'!J1548="Mixes &lt;18K"),1,0)</f>
        <v>1</v>
      </c>
      <c r="AF1548">
        <f>IF('Main Data'!J1548="Platinum",1,0)</f>
        <v>0</v>
      </c>
      <c r="AG1548">
        <f>IF(OR('Main Data'!J1548="PVD",'Main Data'!J1548="Gold Plate",'Main Data'!J1548="Other"),1,0)</f>
        <v>0</v>
      </c>
      <c r="AH1548">
        <f>IF('Main Data'!N1548="Stainless Steel",1,0)</f>
        <v>0</v>
      </c>
      <c r="AI1548">
        <f>IF('Main Data'!N1548="Leather",1,0)</f>
        <v>1</v>
      </c>
      <c r="AJ1548">
        <f>IF('Main Data'!N1548="Two-tone",1,0)</f>
        <v>0</v>
      </c>
      <c r="AK1548">
        <f>IF(OR('Main Data'!N1548="YG 18K",'Main Data'!N1548="PG 18K",'Main Data'!N1548="WG 18K",'Main Data'!N1548="Mixes of 18K"),1,0)</f>
        <v>0</v>
      </c>
      <c r="AL1548">
        <f>IF(OR(,'Main Data'!N1548="PVD",'Main Data'!N1548="Gold plate"),1,0)</f>
        <v>0</v>
      </c>
      <c r="AM1548">
        <f>IF(OR('Main Data'!AV1548="Yes",'Main Data'!AW1548="Yes",'Main Data'!AU1548="Yes"),1,0)</f>
        <v>0</v>
      </c>
      <c r="AN1548">
        <f>IF(OR(ISTEXT('Main Data'!AX1548), ISTEXT('Main Data'!AY1548)),1,0)</f>
        <v>0</v>
      </c>
      <c r="AO1548">
        <f>IF('Main Data'!AZ1548="Yes",1,0)</f>
        <v>0</v>
      </c>
      <c r="AP1548">
        <f>IF('Main Data'!BA1548="Yes",1,0)</f>
        <v>0</v>
      </c>
      <c r="AQ1548">
        <f>IF('Main Data'!BD1548="Yes",1,0)</f>
        <v>0</v>
      </c>
      <c r="AR1548">
        <f>IF('Main Data'!BE1548="A",1,0)</f>
        <v>0</v>
      </c>
      <c r="AS1548">
        <f>IF('Main Data'!BE1548="AA",1,0)</f>
        <v>0</v>
      </c>
      <c r="AT1548">
        <f>IF('Main Data'!BE1548="AAA",1,0)</f>
        <v>1</v>
      </c>
      <c r="AU1548">
        <f>IF('Main Data'!BE1548="AAAA",1,0)</f>
        <v>0</v>
      </c>
      <c r="AV1548">
        <f>IF('Main Data'!P1548="Yes",1,0)</f>
        <v>1</v>
      </c>
      <c r="AW1548">
        <f>IF('Main Data'!AP1548="Yes",1,0)</f>
        <v>0</v>
      </c>
      <c r="AX1548">
        <f>IF(OR('Main Data'!V1548="Yes", 'Main Data'!W1548="Yes",'Main Data'!X1548="Yes"),1,0)</f>
        <v>0</v>
      </c>
      <c r="AY1548">
        <f>IF(OR('Main Data'!Y1548="Yes",'Main Data'!Z1548="Yes"),1,0)</f>
        <v>0</v>
      </c>
      <c r="AZ1548">
        <f>IF('Main Data'!AR1548="Yes",1,0)</f>
        <v>0</v>
      </c>
      <c r="BA1548">
        <f>IF('Main Data'!AS1548="Yes",1,0)</f>
        <v>0</v>
      </c>
      <c r="BB1548">
        <f>IF('Main Data'!AG1548="Yes",1,0)</f>
        <v>0</v>
      </c>
      <c r="BC1548">
        <f>IF('Main Data'!AB1548="Yes",1,0)</f>
        <v>0</v>
      </c>
      <c r="BD1548">
        <f>IF('Main Data'!AA1548="Yes",1,0)</f>
        <v>0</v>
      </c>
      <c r="BE1548">
        <f>IF('Main Data'!AC1548="Yes",1,0)</f>
        <v>0</v>
      </c>
      <c r="BF1548">
        <f>IF('Main Data'!AF1548="Yes",1,0)</f>
        <v>0</v>
      </c>
      <c r="BG1548">
        <f>IF(OR('Main Data'!AI1548="Yes",'Main Data'!AL1548="Yes"),1,0)</f>
        <v>0</v>
      </c>
      <c r="BH1548">
        <f>IF('Main Data'!AJ1548="Yes",1,0)</f>
        <v>0</v>
      </c>
      <c r="BI1548">
        <f>IF('Main Data'!AK1548="Yes",1,0)</f>
        <v>0</v>
      </c>
      <c r="BJ1548">
        <f>IF('Main Data'!AM1548="Yes",1,0)</f>
        <v>0</v>
      </c>
      <c r="BK1548">
        <f>IF('Main Data'!AQ1548="Yes",1,0)</f>
        <v>0</v>
      </c>
      <c r="BL1548" s="21">
        <f t="shared" si="145"/>
        <v>1</v>
      </c>
      <c r="BM1548" s="21">
        <f t="shared" si="146"/>
        <v>0</v>
      </c>
      <c r="BN1548" s="21">
        <f t="shared" si="147"/>
        <v>0</v>
      </c>
      <c r="BO1548" s="21">
        <f t="shared" si="148"/>
        <v>0</v>
      </c>
      <c r="BP1548" s="21">
        <f t="shared" si="149"/>
        <v>0</v>
      </c>
    </row>
    <row r="1549" spans="1:68" x14ac:dyDescent="0.2">
      <c r="A1549">
        <v>1545</v>
      </c>
      <c r="B1549" s="33">
        <f>'Main Data'!C1549</f>
        <v>43233</v>
      </c>
      <c r="C1549">
        <f>'Main Data'!D1549</f>
        <v>235</v>
      </c>
      <c r="D1549" s="26">
        <f>'Main Data'!E1549</f>
        <v>2000</v>
      </c>
      <c r="E1549" s="26">
        <f>'Main Data'!F1549</f>
        <v>2500</v>
      </c>
      <c r="F1549" s="34">
        <f t="shared" si="144"/>
        <v>7.6009024595420822</v>
      </c>
      <c r="G1549">
        <f>IF('Main Data'!H1549="AP",1,0)</f>
        <v>0</v>
      </c>
      <c r="H1549">
        <f>IF('Main Data'!H1549="Blancpain",1,0)</f>
        <v>0</v>
      </c>
      <c r="I1549">
        <f>IF('Main Data'!H1549="Breguet",1,0)</f>
        <v>0</v>
      </c>
      <c r="J1549">
        <f>IF('Main Data'!H1549="Breitling",1,0)</f>
        <v>0</v>
      </c>
      <c r="K1549">
        <f>IF('Main Data'!H1549="Cartier",1,0)</f>
        <v>0</v>
      </c>
      <c r="L1549">
        <f>IF('Main Data'!H1549="Gallet",1,0)</f>
        <v>0</v>
      </c>
      <c r="M1549">
        <f>IF('Main Data'!H1549="Girard Perregaux",1,0)</f>
        <v>0</v>
      </c>
      <c r="N1549">
        <f>IF('Main Data'!H1549="Gubelin",1,0)</f>
        <v>0</v>
      </c>
      <c r="O1549">
        <f>IF('Main Data'!H1549="Heuer",1,0)</f>
        <v>0</v>
      </c>
      <c r="P1549">
        <f>IF('Main Data'!H1549="IWC",1,0)</f>
        <v>0</v>
      </c>
      <c r="Q1549">
        <f>IF('Main Data'!H1549="JLC",1,0)</f>
        <v>0</v>
      </c>
      <c r="R1549">
        <f>IF('Main Data'!H1549="Longines",1,0)</f>
        <v>0</v>
      </c>
      <c r="S1549">
        <f>IF('Main Data'!H1549="Movado",1,0)</f>
        <v>0</v>
      </c>
      <c r="T1549">
        <f>IF('Main Data'!H1549="Omega",1,0)</f>
        <v>0</v>
      </c>
      <c r="U1549">
        <f>IF('Main Data'!H1549="Panerai",1,0)</f>
        <v>0</v>
      </c>
      <c r="V1549">
        <f>IF('Main Data'!H1549="Patek",1,0)</f>
        <v>0</v>
      </c>
      <c r="W1549">
        <f>IF('Main Data'!H1549="Rolex",1,0)</f>
        <v>0</v>
      </c>
      <c r="X1549">
        <f>IF('Main Data'!H1549="Tudor",1,0)</f>
        <v>0</v>
      </c>
      <c r="Y1549">
        <f>IF('Main Data'!H1549="Ulysse Nardin",1,0)</f>
        <v>0</v>
      </c>
      <c r="Z1549">
        <f>IF('Main Data'!H1549="Universal Geneve",1,0)</f>
        <v>0</v>
      </c>
      <c r="AA1549">
        <f>IF('Main Data'!H1549="Vacheron",1,0)</f>
        <v>1</v>
      </c>
      <c r="AB1549">
        <f>IF('Main Data'!H1549="Zenith",1,0)</f>
        <v>0</v>
      </c>
      <c r="AC1549">
        <f>IF('Main Data'!J1549="Stainless Steel",1,0)</f>
        <v>0</v>
      </c>
      <c r="AD1549">
        <f>IF('Main Data'!J1549="Two-tone",1,0)</f>
        <v>0</v>
      </c>
      <c r="AE1549">
        <f>IF(OR('Main Data'!J1549="YG 18K",'Main Data'!J1549="YG &lt;18K",'Main Data'!J1549="PG 18K",'Main Data'!J1549="PG &lt;18K",'Main Data'!J1549="WG 18K",'Main Data'!J1549="Mixes of 18K",'Main Data'!J1549="Mixes &lt;18K"),1,0)</f>
        <v>1</v>
      </c>
      <c r="AF1549">
        <f>IF('Main Data'!J1549="Platinum",1,0)</f>
        <v>0</v>
      </c>
      <c r="AG1549">
        <f>IF(OR('Main Data'!J1549="PVD",'Main Data'!J1549="Gold Plate",'Main Data'!J1549="Other"),1,0)</f>
        <v>0</v>
      </c>
      <c r="AH1549">
        <f>IF('Main Data'!N1549="Stainless Steel",1,0)</f>
        <v>0</v>
      </c>
      <c r="AI1549">
        <f>IF('Main Data'!N1549="Leather",1,0)</f>
        <v>1</v>
      </c>
      <c r="AJ1549">
        <f>IF('Main Data'!N1549="Two-tone",1,0)</f>
        <v>0</v>
      </c>
      <c r="AK1549">
        <f>IF(OR('Main Data'!N1549="YG 18K",'Main Data'!N1549="PG 18K",'Main Data'!N1549="WG 18K",'Main Data'!N1549="Mixes of 18K"),1,0)</f>
        <v>0</v>
      </c>
      <c r="AL1549">
        <f>IF(OR(,'Main Data'!N1549="PVD",'Main Data'!N1549="Gold plate"),1,0)</f>
        <v>0</v>
      </c>
      <c r="AM1549">
        <f>IF(OR('Main Data'!AV1549="Yes",'Main Data'!AW1549="Yes",'Main Data'!AU1549="Yes"),1,0)</f>
        <v>0</v>
      </c>
      <c r="AN1549">
        <f>IF(OR(ISTEXT('Main Data'!AX1549), ISTEXT('Main Data'!AY1549)),1,0)</f>
        <v>0</v>
      </c>
      <c r="AO1549">
        <f>IF('Main Data'!AZ1549="Yes",1,0)</f>
        <v>0</v>
      </c>
      <c r="AP1549">
        <f>IF('Main Data'!BA1549="Yes",1,0)</f>
        <v>0</v>
      </c>
      <c r="AQ1549">
        <f>IF('Main Data'!BD1549="Yes",1,0)</f>
        <v>0</v>
      </c>
      <c r="AR1549">
        <f>IF('Main Data'!BE1549="A",1,0)</f>
        <v>0</v>
      </c>
      <c r="AS1549">
        <f>IF('Main Data'!BE1549="AA",1,0)</f>
        <v>1</v>
      </c>
      <c r="AT1549">
        <f>IF('Main Data'!BE1549="AAA",1,0)</f>
        <v>0</v>
      </c>
      <c r="AU1549">
        <f>IF('Main Data'!BE1549="AAAA",1,0)</f>
        <v>0</v>
      </c>
      <c r="AV1549">
        <f>IF('Main Data'!P1549="Yes",1,0)</f>
        <v>1</v>
      </c>
      <c r="AW1549">
        <f>IF('Main Data'!AP1549="Yes",1,0)</f>
        <v>0</v>
      </c>
      <c r="AX1549">
        <f>IF(OR('Main Data'!V1549="Yes", 'Main Data'!W1549="Yes",'Main Data'!X1549="Yes"),1,0)</f>
        <v>0</v>
      </c>
      <c r="AY1549">
        <f>IF(OR('Main Data'!Y1549="Yes",'Main Data'!Z1549="Yes"),1,0)</f>
        <v>0</v>
      </c>
      <c r="AZ1549">
        <f>IF('Main Data'!AR1549="Yes",1,0)</f>
        <v>0</v>
      </c>
      <c r="BA1549">
        <f>IF('Main Data'!AS1549="Yes",1,0)</f>
        <v>0</v>
      </c>
      <c r="BB1549">
        <f>IF('Main Data'!AG1549="Yes",1,0)</f>
        <v>0</v>
      </c>
      <c r="BC1549">
        <f>IF('Main Data'!AB1549="Yes",1,0)</f>
        <v>0</v>
      </c>
      <c r="BD1549">
        <f>IF('Main Data'!AA1549="Yes",1,0)</f>
        <v>0</v>
      </c>
      <c r="BE1549">
        <f>IF('Main Data'!AC1549="Yes",1,0)</f>
        <v>0</v>
      </c>
      <c r="BF1549">
        <f>IF('Main Data'!AF1549="Yes",1,0)</f>
        <v>0</v>
      </c>
      <c r="BG1549">
        <f>IF(OR('Main Data'!AI1549="Yes",'Main Data'!AL1549="Yes"),1,0)</f>
        <v>0</v>
      </c>
      <c r="BH1549">
        <f>IF('Main Data'!AJ1549="Yes",1,0)</f>
        <v>0</v>
      </c>
      <c r="BI1549">
        <f>IF('Main Data'!AK1549="Yes",1,0)</f>
        <v>0</v>
      </c>
      <c r="BJ1549">
        <f>IF('Main Data'!AM1549="Yes",1,0)</f>
        <v>0</v>
      </c>
      <c r="BK1549">
        <f>IF('Main Data'!AQ1549="Yes",1,0)</f>
        <v>0</v>
      </c>
      <c r="BL1549" s="21">
        <f t="shared" si="145"/>
        <v>1</v>
      </c>
      <c r="BM1549" s="21">
        <f t="shared" si="146"/>
        <v>0</v>
      </c>
      <c r="BN1549" s="21">
        <f t="shared" si="147"/>
        <v>0</v>
      </c>
      <c r="BO1549" s="21">
        <f t="shared" si="148"/>
        <v>0</v>
      </c>
      <c r="BP1549" s="21">
        <f t="shared" si="149"/>
        <v>0</v>
      </c>
    </row>
    <row r="1550" spans="1:68" x14ac:dyDescent="0.2">
      <c r="A1550">
        <v>1546</v>
      </c>
      <c r="B1550" s="33">
        <f>'Main Data'!C1550</f>
        <v>43233</v>
      </c>
      <c r="C1550">
        <f>'Main Data'!D1550</f>
        <v>236</v>
      </c>
      <c r="D1550" s="26">
        <f>'Main Data'!E1550</f>
        <v>2000</v>
      </c>
      <c r="E1550" s="26">
        <f>'Main Data'!F1550</f>
        <v>2500</v>
      </c>
      <c r="F1550" s="34">
        <f t="shared" si="144"/>
        <v>7.6009024595420822</v>
      </c>
      <c r="G1550">
        <f>IF('Main Data'!H1550="AP",1,0)</f>
        <v>0</v>
      </c>
      <c r="H1550">
        <f>IF('Main Data'!H1550="Blancpain",1,0)</f>
        <v>0</v>
      </c>
      <c r="I1550">
        <f>IF('Main Data'!H1550="Breguet",1,0)</f>
        <v>0</v>
      </c>
      <c r="J1550">
        <f>IF('Main Data'!H1550="Breitling",1,0)</f>
        <v>0</v>
      </c>
      <c r="K1550">
        <f>IF('Main Data'!H1550="Cartier",1,0)</f>
        <v>0</v>
      </c>
      <c r="L1550">
        <f>IF('Main Data'!H1550="Gallet",1,0)</f>
        <v>0</v>
      </c>
      <c r="M1550">
        <f>IF('Main Data'!H1550="Girard Perregaux",1,0)</f>
        <v>0</v>
      </c>
      <c r="N1550">
        <f>IF('Main Data'!H1550="Gubelin",1,0)</f>
        <v>0</v>
      </c>
      <c r="O1550">
        <f>IF('Main Data'!H1550="Heuer",1,0)</f>
        <v>0</v>
      </c>
      <c r="P1550">
        <f>IF('Main Data'!H1550="IWC",1,0)</f>
        <v>0</v>
      </c>
      <c r="Q1550">
        <f>IF('Main Data'!H1550="JLC",1,0)</f>
        <v>0</v>
      </c>
      <c r="R1550">
        <f>IF('Main Data'!H1550="Longines",1,0)</f>
        <v>0</v>
      </c>
      <c r="S1550">
        <f>IF('Main Data'!H1550="Movado",1,0)</f>
        <v>0</v>
      </c>
      <c r="T1550">
        <f>IF('Main Data'!H1550="Omega",1,0)</f>
        <v>0</v>
      </c>
      <c r="U1550">
        <f>IF('Main Data'!H1550="Panerai",1,0)</f>
        <v>0</v>
      </c>
      <c r="V1550">
        <f>IF('Main Data'!H1550="Patek",1,0)</f>
        <v>0</v>
      </c>
      <c r="W1550">
        <f>IF('Main Data'!H1550="Rolex",1,0)</f>
        <v>0</v>
      </c>
      <c r="X1550">
        <f>IF('Main Data'!H1550="Tudor",1,0)</f>
        <v>0</v>
      </c>
      <c r="Y1550">
        <f>IF('Main Data'!H1550="Ulysse Nardin",1,0)</f>
        <v>0</v>
      </c>
      <c r="Z1550">
        <f>IF('Main Data'!H1550="Universal Geneve",1,0)</f>
        <v>0</v>
      </c>
      <c r="AA1550">
        <f>IF('Main Data'!H1550="Vacheron",1,0)</f>
        <v>1</v>
      </c>
      <c r="AB1550">
        <f>IF('Main Data'!H1550="Zenith",1,0)</f>
        <v>0</v>
      </c>
      <c r="AC1550">
        <f>IF('Main Data'!J1550="Stainless Steel",1,0)</f>
        <v>0</v>
      </c>
      <c r="AD1550">
        <f>IF('Main Data'!J1550="Two-tone",1,0)</f>
        <v>0</v>
      </c>
      <c r="AE1550">
        <f>IF(OR('Main Data'!J1550="YG 18K",'Main Data'!J1550="YG &lt;18K",'Main Data'!J1550="PG 18K",'Main Data'!J1550="PG &lt;18K",'Main Data'!J1550="WG 18K",'Main Data'!J1550="Mixes of 18K",'Main Data'!J1550="Mixes &lt;18K"),1,0)</f>
        <v>1</v>
      </c>
      <c r="AF1550">
        <f>IF('Main Data'!J1550="Platinum",1,0)</f>
        <v>0</v>
      </c>
      <c r="AG1550">
        <f>IF(OR('Main Data'!J1550="PVD",'Main Data'!J1550="Gold Plate",'Main Data'!J1550="Other"),1,0)</f>
        <v>0</v>
      </c>
      <c r="AH1550">
        <f>IF('Main Data'!N1550="Stainless Steel",1,0)</f>
        <v>0</v>
      </c>
      <c r="AI1550">
        <f>IF('Main Data'!N1550="Leather",1,0)</f>
        <v>1</v>
      </c>
      <c r="AJ1550">
        <f>IF('Main Data'!N1550="Two-tone",1,0)</f>
        <v>0</v>
      </c>
      <c r="AK1550">
        <f>IF(OR('Main Data'!N1550="YG 18K",'Main Data'!N1550="PG 18K",'Main Data'!N1550="WG 18K",'Main Data'!N1550="Mixes of 18K"),1,0)</f>
        <v>0</v>
      </c>
      <c r="AL1550">
        <f>IF(OR(,'Main Data'!N1550="PVD",'Main Data'!N1550="Gold plate"),1,0)</f>
        <v>0</v>
      </c>
      <c r="AM1550">
        <f>IF(OR('Main Data'!AV1550="Yes",'Main Data'!AW1550="Yes",'Main Data'!AU1550="Yes"),1,0)</f>
        <v>0</v>
      </c>
      <c r="AN1550">
        <f>IF(OR(ISTEXT('Main Data'!AX1550), ISTEXT('Main Data'!AY1550)),1,0)</f>
        <v>0</v>
      </c>
      <c r="AO1550">
        <f>IF('Main Data'!AZ1550="Yes",1,0)</f>
        <v>0</v>
      </c>
      <c r="AP1550">
        <f>IF('Main Data'!BA1550="Yes",1,0)</f>
        <v>0</v>
      </c>
      <c r="AQ1550">
        <f>IF('Main Data'!BD1550="Yes",1,0)</f>
        <v>0</v>
      </c>
      <c r="AR1550">
        <f>IF('Main Data'!BE1550="A",1,0)</f>
        <v>0</v>
      </c>
      <c r="AS1550">
        <f>IF('Main Data'!BE1550="AA",1,0)</f>
        <v>1</v>
      </c>
      <c r="AT1550">
        <f>IF('Main Data'!BE1550="AAA",1,0)</f>
        <v>0</v>
      </c>
      <c r="AU1550">
        <f>IF('Main Data'!BE1550="AAAA",1,0)</f>
        <v>0</v>
      </c>
      <c r="AV1550">
        <f>IF('Main Data'!P1550="Yes",1,0)</f>
        <v>1</v>
      </c>
      <c r="AW1550">
        <f>IF('Main Data'!AP1550="Yes",1,0)</f>
        <v>0</v>
      </c>
      <c r="AX1550">
        <f>IF(OR('Main Data'!V1550="Yes", 'Main Data'!W1550="Yes",'Main Data'!X1550="Yes"),1,0)</f>
        <v>0</v>
      </c>
      <c r="AY1550">
        <f>IF(OR('Main Data'!Y1550="Yes",'Main Data'!Z1550="Yes"),1,0)</f>
        <v>0</v>
      </c>
      <c r="AZ1550">
        <f>IF('Main Data'!AR1550="Yes",1,0)</f>
        <v>0</v>
      </c>
      <c r="BA1550">
        <f>IF('Main Data'!AS1550="Yes",1,0)</f>
        <v>0</v>
      </c>
      <c r="BB1550">
        <f>IF('Main Data'!AG1550="Yes",1,0)</f>
        <v>0</v>
      </c>
      <c r="BC1550">
        <f>IF('Main Data'!AB1550="Yes",1,0)</f>
        <v>0</v>
      </c>
      <c r="BD1550">
        <f>IF('Main Data'!AA1550="Yes",1,0)</f>
        <v>0</v>
      </c>
      <c r="BE1550">
        <f>IF('Main Data'!AC1550="Yes",1,0)</f>
        <v>0</v>
      </c>
      <c r="BF1550">
        <f>IF('Main Data'!AF1550="Yes",1,0)</f>
        <v>0</v>
      </c>
      <c r="BG1550">
        <f>IF(OR('Main Data'!AI1550="Yes",'Main Data'!AL1550="Yes"),1,0)</f>
        <v>0</v>
      </c>
      <c r="BH1550">
        <f>IF('Main Data'!AJ1550="Yes",1,0)</f>
        <v>0</v>
      </c>
      <c r="BI1550">
        <f>IF('Main Data'!AK1550="Yes",1,0)</f>
        <v>0</v>
      </c>
      <c r="BJ1550">
        <f>IF('Main Data'!AM1550="Yes",1,0)</f>
        <v>0</v>
      </c>
      <c r="BK1550">
        <f>IF('Main Data'!AQ1550="Yes",1,0)</f>
        <v>0</v>
      </c>
      <c r="BL1550" s="21">
        <f t="shared" si="145"/>
        <v>1</v>
      </c>
      <c r="BM1550" s="21">
        <f t="shared" si="146"/>
        <v>0</v>
      </c>
      <c r="BN1550" s="21">
        <f t="shared" si="147"/>
        <v>0</v>
      </c>
      <c r="BO1550" s="21">
        <f t="shared" si="148"/>
        <v>0</v>
      </c>
      <c r="BP1550" s="21">
        <f t="shared" si="149"/>
        <v>0</v>
      </c>
    </row>
    <row r="1551" spans="1:68" x14ac:dyDescent="0.2">
      <c r="A1551">
        <v>1547</v>
      </c>
      <c r="B1551" s="33">
        <f>'Main Data'!C1551</f>
        <v>43233</v>
      </c>
      <c r="C1551">
        <f>'Main Data'!D1551</f>
        <v>237</v>
      </c>
      <c r="D1551" s="26">
        <f>'Main Data'!E1551</f>
        <v>18000</v>
      </c>
      <c r="E1551" s="26">
        <f>'Main Data'!F1551</f>
        <v>22500</v>
      </c>
      <c r="F1551" s="34">
        <f t="shared" si="144"/>
        <v>9.7981270368783022</v>
      </c>
      <c r="G1551">
        <f>IF('Main Data'!H1551="AP",1,0)</f>
        <v>0</v>
      </c>
      <c r="H1551">
        <f>IF('Main Data'!H1551="Blancpain",1,0)</f>
        <v>0</v>
      </c>
      <c r="I1551">
        <f>IF('Main Data'!H1551="Breguet",1,0)</f>
        <v>0</v>
      </c>
      <c r="J1551">
        <f>IF('Main Data'!H1551="Breitling",1,0)</f>
        <v>0</v>
      </c>
      <c r="K1551">
        <f>IF('Main Data'!H1551="Cartier",1,0)</f>
        <v>0</v>
      </c>
      <c r="L1551">
        <f>IF('Main Data'!H1551="Gallet",1,0)</f>
        <v>0</v>
      </c>
      <c r="M1551">
        <f>IF('Main Data'!H1551="Girard Perregaux",1,0)</f>
        <v>0</v>
      </c>
      <c r="N1551">
        <f>IF('Main Data'!H1551="Gubelin",1,0)</f>
        <v>0</v>
      </c>
      <c r="O1551">
        <f>IF('Main Data'!H1551="Heuer",1,0)</f>
        <v>0</v>
      </c>
      <c r="P1551">
        <f>IF('Main Data'!H1551="IWC",1,0)</f>
        <v>0</v>
      </c>
      <c r="Q1551">
        <f>IF('Main Data'!H1551="JLC",1,0)</f>
        <v>0</v>
      </c>
      <c r="R1551">
        <f>IF('Main Data'!H1551="Longines",1,0)</f>
        <v>0</v>
      </c>
      <c r="S1551">
        <f>IF('Main Data'!H1551="Movado",1,0)</f>
        <v>0</v>
      </c>
      <c r="T1551">
        <f>IF('Main Data'!H1551="Omega",1,0)</f>
        <v>0</v>
      </c>
      <c r="U1551">
        <f>IF('Main Data'!H1551="Panerai",1,0)</f>
        <v>0</v>
      </c>
      <c r="V1551">
        <f>IF('Main Data'!H1551="Patek",1,0)</f>
        <v>0</v>
      </c>
      <c r="W1551">
        <f>IF('Main Data'!H1551="Rolex",1,0)</f>
        <v>0</v>
      </c>
      <c r="X1551">
        <f>IF('Main Data'!H1551="Tudor",1,0)</f>
        <v>0</v>
      </c>
      <c r="Y1551">
        <f>IF('Main Data'!H1551="Ulysse Nardin",1,0)</f>
        <v>0</v>
      </c>
      <c r="Z1551">
        <f>IF('Main Data'!H1551="Universal Geneve",1,0)</f>
        <v>0</v>
      </c>
      <c r="AA1551">
        <f>IF('Main Data'!H1551="Vacheron",1,0)</f>
        <v>1</v>
      </c>
      <c r="AB1551">
        <f>IF('Main Data'!H1551="Zenith",1,0)</f>
        <v>0</v>
      </c>
      <c r="AC1551">
        <f>IF('Main Data'!J1551="Stainless Steel",1,0)</f>
        <v>0</v>
      </c>
      <c r="AD1551">
        <f>IF('Main Data'!J1551="Two-tone",1,0)</f>
        <v>0</v>
      </c>
      <c r="AE1551">
        <f>IF(OR('Main Data'!J1551="YG 18K",'Main Data'!J1551="YG &lt;18K",'Main Data'!J1551="PG 18K",'Main Data'!J1551="PG &lt;18K",'Main Data'!J1551="WG 18K",'Main Data'!J1551="Mixes of 18K",'Main Data'!J1551="Mixes &lt;18K"),1,0)</f>
        <v>1</v>
      </c>
      <c r="AF1551">
        <f>IF('Main Data'!J1551="Platinum",1,0)</f>
        <v>0</v>
      </c>
      <c r="AG1551">
        <f>IF(OR('Main Data'!J1551="PVD",'Main Data'!J1551="Gold Plate",'Main Data'!J1551="Other"),1,0)</f>
        <v>0</v>
      </c>
      <c r="AH1551">
        <f>IF('Main Data'!N1551="Stainless Steel",1,0)</f>
        <v>0</v>
      </c>
      <c r="AI1551">
        <f>IF('Main Data'!N1551="Leather",1,0)</f>
        <v>1</v>
      </c>
      <c r="AJ1551">
        <f>IF('Main Data'!N1551="Two-tone",1,0)</f>
        <v>0</v>
      </c>
      <c r="AK1551">
        <f>IF(OR('Main Data'!N1551="YG 18K",'Main Data'!N1551="PG 18K",'Main Data'!N1551="WG 18K",'Main Data'!N1551="Mixes of 18K"),1,0)</f>
        <v>0</v>
      </c>
      <c r="AL1551">
        <f>IF(OR(,'Main Data'!N1551="PVD",'Main Data'!N1551="Gold plate"),1,0)</f>
        <v>0</v>
      </c>
      <c r="AM1551">
        <f>IF(OR('Main Data'!AV1551="Yes",'Main Data'!AW1551="Yes",'Main Data'!AU1551="Yes"),1,0)</f>
        <v>0</v>
      </c>
      <c r="AN1551">
        <f>IF(OR(ISTEXT('Main Data'!AX1551), ISTEXT('Main Data'!AY1551)),1,0)</f>
        <v>0</v>
      </c>
      <c r="AO1551">
        <f>IF('Main Data'!AZ1551="Yes",1,0)</f>
        <v>0</v>
      </c>
      <c r="AP1551">
        <f>IF('Main Data'!BA1551="Yes",1,0)</f>
        <v>0</v>
      </c>
      <c r="AQ1551">
        <f>IF('Main Data'!BD1551="Yes",1,0)</f>
        <v>0</v>
      </c>
      <c r="AR1551">
        <f>IF('Main Data'!BE1551="A",1,0)</f>
        <v>0</v>
      </c>
      <c r="AS1551">
        <f>IF('Main Data'!BE1551="AA",1,0)</f>
        <v>0</v>
      </c>
      <c r="AT1551">
        <f>IF('Main Data'!BE1551="AAA",1,0)</f>
        <v>1</v>
      </c>
      <c r="AU1551">
        <f>IF('Main Data'!BE1551="AAAA",1,0)</f>
        <v>0</v>
      </c>
      <c r="AV1551">
        <f>IF('Main Data'!P1551="Yes",1,0)</f>
        <v>0</v>
      </c>
      <c r="AW1551">
        <f>IF('Main Data'!AP1551="Yes",1,0)</f>
        <v>0</v>
      </c>
      <c r="AX1551">
        <f>IF(OR('Main Data'!V1551="Yes", 'Main Data'!W1551="Yes",'Main Data'!X1551="Yes"),1,0)</f>
        <v>0</v>
      </c>
      <c r="AY1551">
        <f>IF(OR('Main Data'!Y1551="Yes",'Main Data'!Z1551="Yes"),1,0)</f>
        <v>0</v>
      </c>
      <c r="AZ1551">
        <f>IF('Main Data'!AR1551="Yes",1,0)</f>
        <v>0</v>
      </c>
      <c r="BA1551">
        <f>IF('Main Data'!AS1551="Yes",1,0)</f>
        <v>0</v>
      </c>
      <c r="BB1551">
        <f>IF('Main Data'!AG1551="Yes",1,0)</f>
        <v>0</v>
      </c>
      <c r="BC1551">
        <f>IF('Main Data'!AB1551="Yes",1,0)</f>
        <v>0</v>
      </c>
      <c r="BD1551">
        <f>IF('Main Data'!AA1551="Yes",1,0)</f>
        <v>0</v>
      </c>
      <c r="BE1551">
        <f>IF('Main Data'!AC1551="Yes",1,0)</f>
        <v>0</v>
      </c>
      <c r="BF1551">
        <f>IF('Main Data'!AF1551="Yes",1,0)</f>
        <v>0</v>
      </c>
      <c r="BG1551">
        <f>IF(OR('Main Data'!AI1551="Yes",'Main Data'!AL1551="Yes"),1,0)</f>
        <v>1</v>
      </c>
      <c r="BH1551">
        <f>IF('Main Data'!AJ1551="Yes",1,0)</f>
        <v>0</v>
      </c>
      <c r="BI1551">
        <f>IF('Main Data'!AK1551="Yes",1,0)</f>
        <v>0</v>
      </c>
      <c r="BJ1551">
        <f>IF('Main Data'!AM1551="Yes",1,0)</f>
        <v>0</v>
      </c>
      <c r="BK1551">
        <f>IF('Main Data'!AQ1551="Yes",1,0)</f>
        <v>0</v>
      </c>
      <c r="BL1551" s="21">
        <f t="shared" si="145"/>
        <v>1</v>
      </c>
      <c r="BM1551" s="21">
        <f t="shared" si="146"/>
        <v>0</v>
      </c>
      <c r="BN1551" s="21">
        <f t="shared" si="147"/>
        <v>0</v>
      </c>
      <c r="BO1551" s="21">
        <f t="shared" si="148"/>
        <v>0</v>
      </c>
      <c r="BP1551" s="21">
        <f t="shared" si="149"/>
        <v>0</v>
      </c>
    </row>
    <row r="1552" spans="1:68" x14ac:dyDescent="0.2">
      <c r="A1552">
        <v>1548</v>
      </c>
      <c r="B1552" s="33">
        <f>'Main Data'!C1552</f>
        <v>43233</v>
      </c>
      <c r="C1552">
        <f>'Main Data'!D1552</f>
        <v>238</v>
      </c>
      <c r="D1552" s="26">
        <f>'Main Data'!E1552</f>
        <v>7000</v>
      </c>
      <c r="E1552" s="26">
        <f>'Main Data'!F1552</f>
        <v>8750</v>
      </c>
      <c r="F1552" s="34">
        <f t="shared" si="144"/>
        <v>8.8536654280374503</v>
      </c>
      <c r="G1552">
        <f>IF('Main Data'!H1552="AP",1,0)</f>
        <v>0</v>
      </c>
      <c r="H1552">
        <f>IF('Main Data'!H1552="Blancpain",1,0)</f>
        <v>0</v>
      </c>
      <c r="I1552">
        <f>IF('Main Data'!H1552="Breguet",1,0)</f>
        <v>0</v>
      </c>
      <c r="J1552">
        <f>IF('Main Data'!H1552="Breitling",1,0)</f>
        <v>0</v>
      </c>
      <c r="K1552">
        <f>IF('Main Data'!H1552="Cartier",1,0)</f>
        <v>0</v>
      </c>
      <c r="L1552">
        <f>IF('Main Data'!H1552="Gallet",1,0)</f>
        <v>0</v>
      </c>
      <c r="M1552">
        <f>IF('Main Data'!H1552="Girard Perregaux",1,0)</f>
        <v>0</v>
      </c>
      <c r="N1552">
        <f>IF('Main Data'!H1552="Gubelin",1,0)</f>
        <v>0</v>
      </c>
      <c r="O1552">
        <f>IF('Main Data'!H1552="Heuer",1,0)</f>
        <v>0</v>
      </c>
      <c r="P1552">
        <f>IF('Main Data'!H1552="IWC",1,0)</f>
        <v>0</v>
      </c>
      <c r="Q1552">
        <f>IF('Main Data'!H1552="JLC",1,0)</f>
        <v>0</v>
      </c>
      <c r="R1552">
        <f>IF('Main Data'!H1552="Longines",1,0)</f>
        <v>0</v>
      </c>
      <c r="S1552">
        <f>IF('Main Data'!H1552="Movado",1,0)</f>
        <v>0</v>
      </c>
      <c r="T1552">
        <f>IF('Main Data'!H1552="Omega",1,0)</f>
        <v>0</v>
      </c>
      <c r="U1552">
        <f>IF('Main Data'!H1552="Panerai",1,0)</f>
        <v>0</v>
      </c>
      <c r="V1552">
        <f>IF('Main Data'!H1552="Patek",1,0)</f>
        <v>0</v>
      </c>
      <c r="W1552">
        <f>IF('Main Data'!H1552="Rolex",1,0)</f>
        <v>0</v>
      </c>
      <c r="X1552">
        <f>IF('Main Data'!H1552="Tudor",1,0)</f>
        <v>0</v>
      </c>
      <c r="Y1552">
        <f>IF('Main Data'!H1552="Ulysse Nardin",1,0)</f>
        <v>0</v>
      </c>
      <c r="Z1552">
        <f>IF('Main Data'!H1552="Universal Geneve",1,0)</f>
        <v>0</v>
      </c>
      <c r="AA1552">
        <f>IF('Main Data'!H1552="Vacheron",1,0)</f>
        <v>1</v>
      </c>
      <c r="AB1552">
        <f>IF('Main Data'!H1552="Zenith",1,0)</f>
        <v>0</v>
      </c>
      <c r="AC1552">
        <f>IF('Main Data'!J1552="Stainless Steel",1,0)</f>
        <v>0</v>
      </c>
      <c r="AD1552">
        <f>IF('Main Data'!J1552="Two-tone",1,0)</f>
        <v>0</v>
      </c>
      <c r="AE1552">
        <f>IF(OR('Main Data'!J1552="YG 18K",'Main Data'!J1552="YG &lt;18K",'Main Data'!J1552="PG 18K",'Main Data'!J1552="PG &lt;18K",'Main Data'!J1552="WG 18K",'Main Data'!J1552="Mixes of 18K",'Main Data'!J1552="Mixes &lt;18K"),1,0)</f>
        <v>1</v>
      </c>
      <c r="AF1552">
        <f>IF('Main Data'!J1552="Platinum",1,0)</f>
        <v>0</v>
      </c>
      <c r="AG1552">
        <f>IF(OR('Main Data'!J1552="PVD",'Main Data'!J1552="Gold Plate",'Main Data'!J1552="Other"),1,0)</f>
        <v>0</v>
      </c>
      <c r="AH1552">
        <f>IF('Main Data'!N1552="Stainless Steel",1,0)</f>
        <v>0</v>
      </c>
      <c r="AI1552">
        <f>IF('Main Data'!N1552="Leather",1,0)</f>
        <v>1</v>
      </c>
      <c r="AJ1552">
        <f>IF('Main Data'!N1552="Two-tone",1,0)</f>
        <v>0</v>
      </c>
      <c r="AK1552">
        <f>IF(OR('Main Data'!N1552="YG 18K",'Main Data'!N1552="PG 18K",'Main Data'!N1552="WG 18K",'Main Data'!N1552="Mixes of 18K"),1,0)</f>
        <v>0</v>
      </c>
      <c r="AL1552">
        <f>IF(OR(,'Main Data'!N1552="PVD",'Main Data'!N1552="Gold plate"),1,0)</f>
        <v>0</v>
      </c>
      <c r="AM1552">
        <f>IF(OR('Main Data'!AV1552="Yes",'Main Data'!AW1552="Yes",'Main Data'!AU1552="Yes"),1,0)</f>
        <v>0</v>
      </c>
      <c r="AN1552">
        <f>IF(OR(ISTEXT('Main Data'!AX1552), ISTEXT('Main Data'!AY1552)),1,0)</f>
        <v>0</v>
      </c>
      <c r="AO1552">
        <f>IF('Main Data'!AZ1552="Yes",1,0)</f>
        <v>0</v>
      </c>
      <c r="AP1552">
        <f>IF('Main Data'!BA1552="Yes",1,0)</f>
        <v>0</v>
      </c>
      <c r="AQ1552">
        <f>IF('Main Data'!BD1552="Yes",1,0)</f>
        <v>0</v>
      </c>
      <c r="AR1552">
        <f>IF('Main Data'!BE1552="A",1,0)</f>
        <v>0</v>
      </c>
      <c r="AS1552">
        <f>IF('Main Data'!BE1552="AA",1,0)</f>
        <v>0</v>
      </c>
      <c r="AT1552">
        <f>IF('Main Data'!BE1552="AAA",1,0)</f>
        <v>1</v>
      </c>
      <c r="AU1552">
        <f>IF('Main Data'!BE1552="AAAA",1,0)</f>
        <v>0</v>
      </c>
      <c r="AV1552">
        <f>IF('Main Data'!P1552="Yes",1,0)</f>
        <v>0</v>
      </c>
      <c r="AW1552">
        <f>IF('Main Data'!AP1552="Yes",1,0)</f>
        <v>0</v>
      </c>
      <c r="AX1552">
        <f>IF(OR('Main Data'!V1552="Yes", 'Main Data'!W1552="Yes",'Main Data'!X1552="Yes"),1,0)</f>
        <v>1</v>
      </c>
      <c r="AY1552">
        <f>IF(OR('Main Data'!Y1552="Yes",'Main Data'!Z1552="Yes"),1,0)</f>
        <v>0</v>
      </c>
      <c r="AZ1552">
        <f>IF('Main Data'!AR1552="Yes",1,0)</f>
        <v>0</v>
      </c>
      <c r="BA1552">
        <f>IF('Main Data'!AS1552="Yes",1,0)</f>
        <v>0</v>
      </c>
      <c r="BB1552">
        <f>IF('Main Data'!AG1552="Yes",1,0)</f>
        <v>0</v>
      </c>
      <c r="BC1552">
        <f>IF('Main Data'!AB1552="Yes",1,0)</f>
        <v>0</v>
      </c>
      <c r="BD1552">
        <f>IF('Main Data'!AA1552="Yes",1,0)</f>
        <v>0</v>
      </c>
      <c r="BE1552">
        <f>IF('Main Data'!AC1552="Yes",1,0)</f>
        <v>0</v>
      </c>
      <c r="BF1552">
        <f>IF('Main Data'!AF1552="Yes",1,0)</f>
        <v>0</v>
      </c>
      <c r="BG1552">
        <f>IF(OR('Main Data'!AI1552="Yes",'Main Data'!AL1552="Yes"),1,0)</f>
        <v>0</v>
      </c>
      <c r="BH1552">
        <f>IF('Main Data'!AJ1552="Yes",1,0)</f>
        <v>0</v>
      </c>
      <c r="BI1552">
        <f>IF('Main Data'!AK1552="Yes",1,0)</f>
        <v>0</v>
      </c>
      <c r="BJ1552">
        <f>IF('Main Data'!AM1552="Yes",1,0)</f>
        <v>0</v>
      </c>
      <c r="BK1552">
        <f>IF('Main Data'!AQ1552="Yes",1,0)</f>
        <v>0</v>
      </c>
      <c r="BL1552" s="21">
        <f t="shared" si="145"/>
        <v>1</v>
      </c>
      <c r="BM1552" s="21">
        <f t="shared" si="146"/>
        <v>0</v>
      </c>
      <c r="BN1552" s="21">
        <f t="shared" si="147"/>
        <v>0</v>
      </c>
      <c r="BO1552" s="21">
        <f t="shared" si="148"/>
        <v>0</v>
      </c>
      <c r="BP1552" s="21">
        <f t="shared" si="149"/>
        <v>0</v>
      </c>
    </row>
    <row r="1553" spans="1:68" x14ac:dyDescent="0.2">
      <c r="A1553">
        <v>1549</v>
      </c>
      <c r="B1553" s="33">
        <f>'Main Data'!C1553</f>
        <v>43233</v>
      </c>
      <c r="C1553">
        <f>'Main Data'!D1553</f>
        <v>239</v>
      </c>
      <c r="D1553" s="26">
        <f>'Main Data'!E1553</f>
        <v>4000</v>
      </c>
      <c r="E1553" s="26">
        <f>'Main Data'!F1553</f>
        <v>5000</v>
      </c>
      <c r="F1553" s="34">
        <f t="shared" si="144"/>
        <v>8.2940496401020276</v>
      </c>
      <c r="G1553">
        <f>IF('Main Data'!H1553="AP",1,0)</f>
        <v>0</v>
      </c>
      <c r="H1553">
        <f>IF('Main Data'!H1553="Blancpain",1,0)</f>
        <v>0</v>
      </c>
      <c r="I1553">
        <f>IF('Main Data'!H1553="Breguet",1,0)</f>
        <v>0</v>
      </c>
      <c r="J1553">
        <f>IF('Main Data'!H1553="Breitling",1,0)</f>
        <v>0</v>
      </c>
      <c r="K1553">
        <f>IF('Main Data'!H1553="Cartier",1,0)</f>
        <v>0</v>
      </c>
      <c r="L1553">
        <f>IF('Main Data'!H1553="Gallet",1,0)</f>
        <v>0</v>
      </c>
      <c r="M1553">
        <f>IF('Main Data'!H1553="Girard Perregaux",1,0)</f>
        <v>0</v>
      </c>
      <c r="N1553">
        <f>IF('Main Data'!H1553="Gubelin",1,0)</f>
        <v>0</v>
      </c>
      <c r="O1553">
        <f>IF('Main Data'!H1553="Heuer",1,0)</f>
        <v>0</v>
      </c>
      <c r="P1553">
        <f>IF('Main Data'!H1553="IWC",1,0)</f>
        <v>0</v>
      </c>
      <c r="Q1553">
        <f>IF('Main Data'!H1553="JLC",1,0)</f>
        <v>0</v>
      </c>
      <c r="R1553">
        <f>IF('Main Data'!H1553="Longines",1,0)</f>
        <v>0</v>
      </c>
      <c r="S1553">
        <f>IF('Main Data'!H1553="Movado",1,0)</f>
        <v>0</v>
      </c>
      <c r="T1553">
        <f>IF('Main Data'!H1553="Omega",1,0)</f>
        <v>0</v>
      </c>
      <c r="U1553">
        <f>IF('Main Data'!H1553="Panerai",1,0)</f>
        <v>0</v>
      </c>
      <c r="V1553">
        <f>IF('Main Data'!H1553="Patek",1,0)</f>
        <v>0</v>
      </c>
      <c r="W1553">
        <f>IF('Main Data'!H1553="Rolex",1,0)</f>
        <v>0</v>
      </c>
      <c r="X1553">
        <f>IF('Main Data'!H1553="Tudor",1,0)</f>
        <v>0</v>
      </c>
      <c r="Y1553">
        <f>IF('Main Data'!H1553="Ulysse Nardin",1,0)</f>
        <v>0</v>
      </c>
      <c r="Z1553">
        <f>IF('Main Data'!H1553="Universal Geneve",1,0)</f>
        <v>0</v>
      </c>
      <c r="AA1553">
        <f>IF('Main Data'!H1553="Vacheron",1,0)</f>
        <v>1</v>
      </c>
      <c r="AB1553">
        <f>IF('Main Data'!H1553="Zenith",1,0)</f>
        <v>0</v>
      </c>
      <c r="AC1553">
        <f>IF('Main Data'!J1553="Stainless Steel",1,0)</f>
        <v>0</v>
      </c>
      <c r="AD1553">
        <f>IF('Main Data'!J1553="Two-tone",1,0)</f>
        <v>0</v>
      </c>
      <c r="AE1553">
        <f>IF(OR('Main Data'!J1553="YG 18K",'Main Data'!J1553="YG &lt;18K",'Main Data'!J1553="PG 18K",'Main Data'!J1553="PG &lt;18K",'Main Data'!J1553="WG 18K",'Main Data'!J1553="Mixes of 18K",'Main Data'!J1553="Mixes &lt;18K"),1,0)</f>
        <v>1</v>
      </c>
      <c r="AF1553">
        <f>IF('Main Data'!J1553="Platinum",1,0)</f>
        <v>0</v>
      </c>
      <c r="AG1553">
        <f>IF(OR('Main Data'!J1553="PVD",'Main Data'!J1553="Gold Plate",'Main Data'!J1553="Other"),1,0)</f>
        <v>0</v>
      </c>
      <c r="AH1553">
        <f>IF('Main Data'!N1553="Stainless Steel",1,0)</f>
        <v>0</v>
      </c>
      <c r="AI1553">
        <f>IF('Main Data'!N1553="Leather",1,0)</f>
        <v>1</v>
      </c>
      <c r="AJ1553">
        <f>IF('Main Data'!N1553="Two-tone",1,0)</f>
        <v>0</v>
      </c>
      <c r="AK1553">
        <f>IF(OR('Main Data'!N1553="YG 18K",'Main Data'!N1553="PG 18K",'Main Data'!N1553="WG 18K",'Main Data'!N1553="Mixes of 18K"),1,0)</f>
        <v>0</v>
      </c>
      <c r="AL1553">
        <f>IF(OR(,'Main Data'!N1553="PVD",'Main Data'!N1553="Gold plate"),1,0)</f>
        <v>0</v>
      </c>
      <c r="AM1553">
        <f>IF(OR('Main Data'!AV1553="Yes",'Main Data'!AW1553="Yes",'Main Data'!AU1553="Yes"),1,0)</f>
        <v>0</v>
      </c>
      <c r="AN1553">
        <f>IF(OR(ISTEXT('Main Data'!AX1553), ISTEXT('Main Data'!AY1553)),1,0)</f>
        <v>0</v>
      </c>
      <c r="AO1553">
        <f>IF('Main Data'!AZ1553="Yes",1,0)</f>
        <v>0</v>
      </c>
      <c r="AP1553">
        <f>IF('Main Data'!BA1553="Yes",1,0)</f>
        <v>0</v>
      </c>
      <c r="AQ1553">
        <f>IF('Main Data'!BD1553="Yes",1,0)</f>
        <v>0</v>
      </c>
      <c r="AR1553">
        <f>IF('Main Data'!BE1553="A",1,0)</f>
        <v>0</v>
      </c>
      <c r="AS1553">
        <f>IF('Main Data'!BE1553="AA",1,0)</f>
        <v>1</v>
      </c>
      <c r="AT1553">
        <f>IF('Main Data'!BE1553="AAA",1,0)</f>
        <v>0</v>
      </c>
      <c r="AU1553">
        <f>IF('Main Data'!BE1553="AAAA",1,0)</f>
        <v>0</v>
      </c>
      <c r="AV1553">
        <f>IF('Main Data'!P1553="Yes",1,0)</f>
        <v>1</v>
      </c>
      <c r="AW1553">
        <f>IF('Main Data'!AP1553="Yes",1,0)</f>
        <v>0</v>
      </c>
      <c r="AX1553">
        <f>IF(OR('Main Data'!V1553="Yes", 'Main Data'!W1553="Yes",'Main Data'!X1553="Yes"),1,0)</f>
        <v>0</v>
      </c>
      <c r="AY1553">
        <f>IF(OR('Main Data'!Y1553="Yes",'Main Data'!Z1553="Yes"),1,0)</f>
        <v>0</v>
      </c>
      <c r="AZ1553">
        <f>IF('Main Data'!AR1553="Yes",1,0)</f>
        <v>0</v>
      </c>
      <c r="BA1553">
        <f>IF('Main Data'!AS1553="Yes",1,0)</f>
        <v>0</v>
      </c>
      <c r="BB1553">
        <f>IF('Main Data'!AG1553="Yes",1,0)</f>
        <v>0</v>
      </c>
      <c r="BC1553">
        <f>IF('Main Data'!AB1553="Yes",1,0)</f>
        <v>0</v>
      </c>
      <c r="BD1553">
        <f>IF('Main Data'!AA1553="Yes",1,0)</f>
        <v>0</v>
      </c>
      <c r="BE1553">
        <f>IF('Main Data'!AC1553="Yes",1,0)</f>
        <v>0</v>
      </c>
      <c r="BF1553">
        <f>IF('Main Data'!AF1553="Yes",1,0)</f>
        <v>0</v>
      </c>
      <c r="BG1553">
        <f>IF(OR('Main Data'!AI1553="Yes",'Main Data'!AL1553="Yes"),1,0)</f>
        <v>0</v>
      </c>
      <c r="BH1553">
        <f>IF('Main Data'!AJ1553="Yes",1,0)</f>
        <v>0</v>
      </c>
      <c r="BI1553">
        <f>IF('Main Data'!AK1553="Yes",1,0)</f>
        <v>0</v>
      </c>
      <c r="BJ1553">
        <f>IF('Main Data'!AM1553="Yes",1,0)</f>
        <v>0</v>
      </c>
      <c r="BK1553">
        <f>IF('Main Data'!AQ1553="Yes",1,0)</f>
        <v>0</v>
      </c>
      <c r="BL1553" s="21">
        <f t="shared" si="145"/>
        <v>1</v>
      </c>
      <c r="BM1553" s="21">
        <f t="shared" si="146"/>
        <v>0</v>
      </c>
      <c r="BN1553" s="21">
        <f t="shared" si="147"/>
        <v>0</v>
      </c>
      <c r="BO1553" s="21">
        <f t="shared" si="148"/>
        <v>0</v>
      </c>
      <c r="BP1553" s="21">
        <f t="shared" si="149"/>
        <v>0</v>
      </c>
    </row>
    <row r="1554" spans="1:68" x14ac:dyDescent="0.2">
      <c r="A1554">
        <v>1550</v>
      </c>
      <c r="B1554" s="33">
        <f>'Main Data'!C1554</f>
        <v>43233</v>
      </c>
      <c r="C1554">
        <f>'Main Data'!D1554</f>
        <v>240</v>
      </c>
      <c r="D1554" s="26">
        <f>'Main Data'!E1554</f>
        <v>11000</v>
      </c>
      <c r="E1554" s="26">
        <f>'Main Data'!F1554</f>
        <v>13750</v>
      </c>
      <c r="F1554" s="34">
        <f t="shared" si="144"/>
        <v>9.3056505517805075</v>
      </c>
      <c r="G1554">
        <f>IF('Main Data'!H1554="AP",1,0)</f>
        <v>0</v>
      </c>
      <c r="H1554">
        <f>IF('Main Data'!H1554="Blancpain",1,0)</f>
        <v>0</v>
      </c>
      <c r="I1554">
        <f>IF('Main Data'!H1554="Breguet",1,0)</f>
        <v>0</v>
      </c>
      <c r="J1554">
        <f>IF('Main Data'!H1554="Breitling",1,0)</f>
        <v>0</v>
      </c>
      <c r="K1554">
        <f>IF('Main Data'!H1554="Cartier",1,0)</f>
        <v>0</v>
      </c>
      <c r="L1554">
        <f>IF('Main Data'!H1554="Gallet",1,0)</f>
        <v>0</v>
      </c>
      <c r="M1554">
        <f>IF('Main Data'!H1554="Girard Perregaux",1,0)</f>
        <v>0</v>
      </c>
      <c r="N1554">
        <f>IF('Main Data'!H1554="Gubelin",1,0)</f>
        <v>0</v>
      </c>
      <c r="O1554">
        <f>IF('Main Data'!H1554="Heuer",1,0)</f>
        <v>0</v>
      </c>
      <c r="P1554">
        <f>IF('Main Data'!H1554="IWC",1,0)</f>
        <v>0</v>
      </c>
      <c r="Q1554">
        <f>IF('Main Data'!H1554="JLC",1,0)</f>
        <v>0</v>
      </c>
      <c r="R1554">
        <f>IF('Main Data'!H1554="Longines",1,0)</f>
        <v>0</v>
      </c>
      <c r="S1554">
        <f>IF('Main Data'!H1554="Movado",1,0)</f>
        <v>0</v>
      </c>
      <c r="T1554">
        <f>IF('Main Data'!H1554="Omega",1,0)</f>
        <v>0</v>
      </c>
      <c r="U1554">
        <f>IF('Main Data'!H1554="Panerai",1,0)</f>
        <v>0</v>
      </c>
      <c r="V1554">
        <f>IF('Main Data'!H1554="Patek",1,0)</f>
        <v>0</v>
      </c>
      <c r="W1554">
        <f>IF('Main Data'!H1554="Rolex",1,0)</f>
        <v>0</v>
      </c>
      <c r="X1554">
        <f>IF('Main Data'!H1554="Tudor",1,0)</f>
        <v>0</v>
      </c>
      <c r="Y1554">
        <f>IF('Main Data'!H1554="Ulysse Nardin",1,0)</f>
        <v>0</v>
      </c>
      <c r="Z1554">
        <f>IF('Main Data'!H1554="Universal Geneve",1,0)</f>
        <v>0</v>
      </c>
      <c r="AA1554">
        <f>IF('Main Data'!H1554="Vacheron",1,0)</f>
        <v>1</v>
      </c>
      <c r="AB1554">
        <f>IF('Main Data'!H1554="Zenith",1,0)</f>
        <v>0</v>
      </c>
      <c r="AC1554">
        <f>IF('Main Data'!J1554="Stainless Steel",1,0)</f>
        <v>0</v>
      </c>
      <c r="AD1554">
        <f>IF('Main Data'!J1554="Two-tone",1,0)</f>
        <v>0</v>
      </c>
      <c r="AE1554">
        <f>IF(OR('Main Data'!J1554="YG 18K",'Main Data'!J1554="YG &lt;18K",'Main Data'!J1554="PG 18K",'Main Data'!J1554="PG &lt;18K",'Main Data'!J1554="WG 18K",'Main Data'!J1554="Mixes of 18K",'Main Data'!J1554="Mixes &lt;18K"),1,0)</f>
        <v>1</v>
      </c>
      <c r="AF1554">
        <f>IF('Main Data'!J1554="Platinum",1,0)</f>
        <v>0</v>
      </c>
      <c r="AG1554">
        <f>IF(OR('Main Data'!J1554="PVD",'Main Data'!J1554="Gold Plate",'Main Data'!J1554="Other"),1,0)</f>
        <v>0</v>
      </c>
      <c r="AH1554">
        <f>IF('Main Data'!N1554="Stainless Steel",1,0)</f>
        <v>0</v>
      </c>
      <c r="AI1554">
        <f>IF('Main Data'!N1554="Leather",1,0)</f>
        <v>1</v>
      </c>
      <c r="AJ1554">
        <f>IF('Main Data'!N1554="Two-tone",1,0)</f>
        <v>0</v>
      </c>
      <c r="AK1554">
        <f>IF(OR('Main Data'!N1554="YG 18K",'Main Data'!N1554="PG 18K",'Main Data'!N1554="WG 18K",'Main Data'!N1554="Mixes of 18K"),1,0)</f>
        <v>0</v>
      </c>
      <c r="AL1554">
        <f>IF(OR(,'Main Data'!N1554="PVD",'Main Data'!N1554="Gold plate"),1,0)</f>
        <v>0</v>
      </c>
      <c r="AM1554">
        <f>IF(OR('Main Data'!AV1554="Yes",'Main Data'!AW1554="Yes",'Main Data'!AU1554="Yes"),1,0)</f>
        <v>0</v>
      </c>
      <c r="AN1554">
        <f>IF(OR(ISTEXT('Main Data'!AX1554), ISTEXT('Main Data'!AY1554)),1,0)</f>
        <v>0</v>
      </c>
      <c r="AO1554">
        <f>IF('Main Data'!AZ1554="Yes",1,0)</f>
        <v>0</v>
      </c>
      <c r="AP1554">
        <f>IF('Main Data'!BA1554="Yes",1,0)</f>
        <v>0</v>
      </c>
      <c r="AQ1554">
        <f>IF('Main Data'!BD1554="Yes",1,0)</f>
        <v>0</v>
      </c>
      <c r="AR1554">
        <f>IF('Main Data'!BE1554="A",1,0)</f>
        <v>0</v>
      </c>
      <c r="AS1554">
        <f>IF('Main Data'!BE1554="AA",1,0)</f>
        <v>1</v>
      </c>
      <c r="AT1554">
        <f>IF('Main Data'!BE1554="AAA",1,0)</f>
        <v>0</v>
      </c>
      <c r="AU1554">
        <f>IF('Main Data'!BE1554="AAAA",1,0)</f>
        <v>0</v>
      </c>
      <c r="AV1554">
        <f>IF('Main Data'!P1554="Yes",1,0)</f>
        <v>1</v>
      </c>
      <c r="AW1554">
        <f>IF('Main Data'!AP1554="Yes",1,0)</f>
        <v>0</v>
      </c>
      <c r="AX1554">
        <f>IF(OR('Main Data'!V1554="Yes", 'Main Data'!W1554="Yes",'Main Data'!X1554="Yes"),1,0)</f>
        <v>0</v>
      </c>
      <c r="AY1554">
        <f>IF(OR('Main Data'!Y1554="Yes",'Main Data'!Z1554="Yes"),1,0)</f>
        <v>0</v>
      </c>
      <c r="AZ1554">
        <f>IF('Main Data'!AR1554="Yes",1,0)</f>
        <v>0</v>
      </c>
      <c r="BA1554">
        <f>IF('Main Data'!AS1554="Yes",1,0)</f>
        <v>0</v>
      </c>
      <c r="BB1554">
        <f>IF('Main Data'!AG1554="Yes",1,0)</f>
        <v>0</v>
      </c>
      <c r="BC1554">
        <f>IF('Main Data'!AB1554="Yes",1,0)</f>
        <v>0</v>
      </c>
      <c r="BD1554">
        <f>IF('Main Data'!AA1554="Yes",1,0)</f>
        <v>0</v>
      </c>
      <c r="BE1554">
        <f>IF('Main Data'!AC1554="Yes",1,0)</f>
        <v>0</v>
      </c>
      <c r="BF1554">
        <f>IF('Main Data'!AF1554="Yes",1,0)</f>
        <v>0</v>
      </c>
      <c r="BG1554">
        <f>IF(OR('Main Data'!AI1554="Yes",'Main Data'!AL1554="Yes"),1,0)</f>
        <v>0</v>
      </c>
      <c r="BH1554">
        <f>IF('Main Data'!AJ1554="Yes",1,0)</f>
        <v>0</v>
      </c>
      <c r="BI1554">
        <f>IF('Main Data'!AK1554="Yes",1,0)</f>
        <v>0</v>
      </c>
      <c r="BJ1554">
        <f>IF('Main Data'!AM1554="Yes",1,0)</f>
        <v>0</v>
      </c>
      <c r="BK1554">
        <f>IF('Main Data'!AQ1554="Yes",1,0)</f>
        <v>0</v>
      </c>
      <c r="BL1554" s="21">
        <f t="shared" si="145"/>
        <v>1</v>
      </c>
      <c r="BM1554" s="21">
        <f t="shared" si="146"/>
        <v>0</v>
      </c>
      <c r="BN1554" s="21">
        <f t="shared" si="147"/>
        <v>0</v>
      </c>
      <c r="BO1554" s="21">
        <f t="shared" si="148"/>
        <v>0</v>
      </c>
      <c r="BP1554" s="21">
        <f t="shared" si="149"/>
        <v>0</v>
      </c>
    </row>
    <row r="1555" spans="1:68" x14ac:dyDescent="0.2">
      <c r="A1555">
        <v>1551</v>
      </c>
      <c r="B1555" s="33">
        <f>'Main Data'!C1555</f>
        <v>43233</v>
      </c>
      <c r="C1555">
        <f>'Main Data'!D1555</f>
        <v>254</v>
      </c>
      <c r="D1555" s="26">
        <f>'Main Data'!E1555</f>
        <v>15000</v>
      </c>
      <c r="E1555" s="26">
        <f>'Main Data'!F1555</f>
        <v>18750</v>
      </c>
      <c r="F1555" s="34">
        <f t="shared" si="144"/>
        <v>9.6158054800843473</v>
      </c>
      <c r="G1555">
        <f>IF('Main Data'!H1555="AP",1,0)</f>
        <v>0</v>
      </c>
      <c r="H1555">
        <f>IF('Main Data'!H1555="Blancpain",1,0)</f>
        <v>0</v>
      </c>
      <c r="I1555">
        <f>IF('Main Data'!H1555="Breguet",1,0)</f>
        <v>0</v>
      </c>
      <c r="J1555">
        <f>IF('Main Data'!H1555="Breitling",1,0)</f>
        <v>0</v>
      </c>
      <c r="K1555">
        <f>IF('Main Data'!H1555="Cartier",1,0)</f>
        <v>0</v>
      </c>
      <c r="L1555">
        <f>IF('Main Data'!H1555="Gallet",1,0)</f>
        <v>0</v>
      </c>
      <c r="M1555">
        <f>IF('Main Data'!H1555="Girard Perregaux",1,0)</f>
        <v>0</v>
      </c>
      <c r="N1555">
        <f>IF('Main Data'!H1555="Gubelin",1,0)</f>
        <v>0</v>
      </c>
      <c r="O1555">
        <f>IF('Main Data'!H1555="Heuer",1,0)</f>
        <v>0</v>
      </c>
      <c r="P1555">
        <f>IF('Main Data'!H1555="IWC",1,0)</f>
        <v>0</v>
      </c>
      <c r="Q1555">
        <f>IF('Main Data'!H1555="JLC",1,0)</f>
        <v>0</v>
      </c>
      <c r="R1555">
        <f>IF('Main Data'!H1555="Longines",1,0)</f>
        <v>1</v>
      </c>
      <c r="S1555">
        <f>IF('Main Data'!H1555="Movado",1,0)</f>
        <v>0</v>
      </c>
      <c r="T1555">
        <f>IF('Main Data'!H1555="Omega",1,0)</f>
        <v>0</v>
      </c>
      <c r="U1555">
        <f>IF('Main Data'!H1555="Panerai",1,0)</f>
        <v>0</v>
      </c>
      <c r="V1555">
        <f>IF('Main Data'!H1555="Patek",1,0)</f>
        <v>0</v>
      </c>
      <c r="W1555">
        <f>IF('Main Data'!H1555="Rolex",1,0)</f>
        <v>0</v>
      </c>
      <c r="X1555">
        <f>IF('Main Data'!H1555="Tudor",1,0)</f>
        <v>0</v>
      </c>
      <c r="Y1555">
        <f>IF('Main Data'!H1555="Ulysse Nardin",1,0)</f>
        <v>0</v>
      </c>
      <c r="Z1555">
        <f>IF('Main Data'!H1555="Universal Geneve",1,0)</f>
        <v>0</v>
      </c>
      <c r="AA1555">
        <f>IF('Main Data'!H1555="Vacheron",1,0)</f>
        <v>0</v>
      </c>
      <c r="AB1555">
        <f>IF('Main Data'!H1555="Zenith",1,0)</f>
        <v>0</v>
      </c>
      <c r="AC1555">
        <f>IF('Main Data'!J1555="Stainless Steel",1,0)</f>
        <v>0</v>
      </c>
      <c r="AD1555">
        <f>IF('Main Data'!J1555="Two-tone",1,0)</f>
        <v>0</v>
      </c>
      <c r="AE1555">
        <f>IF(OR('Main Data'!J1555="YG 18K",'Main Data'!J1555="YG &lt;18K",'Main Data'!J1555="PG 18K",'Main Data'!J1555="PG &lt;18K",'Main Data'!J1555="WG 18K",'Main Data'!J1555="Mixes of 18K",'Main Data'!J1555="Mixes &lt;18K"),1,0)</f>
        <v>1</v>
      </c>
      <c r="AF1555">
        <f>IF('Main Data'!J1555="Platinum",1,0)</f>
        <v>0</v>
      </c>
      <c r="AG1555">
        <f>IF(OR('Main Data'!J1555="PVD",'Main Data'!J1555="Gold Plate",'Main Data'!J1555="Other"),1,0)</f>
        <v>0</v>
      </c>
      <c r="AH1555">
        <f>IF('Main Data'!N1555="Stainless Steel",1,0)</f>
        <v>0</v>
      </c>
      <c r="AI1555">
        <f>IF('Main Data'!N1555="Leather",1,0)</f>
        <v>1</v>
      </c>
      <c r="AJ1555">
        <f>IF('Main Data'!N1555="Two-tone",1,0)</f>
        <v>0</v>
      </c>
      <c r="AK1555">
        <f>IF(OR('Main Data'!N1555="YG 18K",'Main Data'!N1555="PG 18K",'Main Data'!N1555="WG 18K",'Main Data'!N1555="Mixes of 18K"),1,0)</f>
        <v>0</v>
      </c>
      <c r="AL1555">
        <f>IF(OR(,'Main Data'!N1555="PVD",'Main Data'!N1555="Gold plate"),1,0)</f>
        <v>0</v>
      </c>
      <c r="AM1555">
        <f>IF(OR('Main Data'!AV1555="Yes",'Main Data'!AW1555="Yes",'Main Data'!AU1555="Yes"),1,0)</f>
        <v>0</v>
      </c>
      <c r="AN1555">
        <f>IF(OR(ISTEXT('Main Data'!AX1555), ISTEXT('Main Data'!AY1555)),1,0)</f>
        <v>1</v>
      </c>
      <c r="AO1555">
        <f>IF('Main Data'!AZ1555="Yes",1,0)</f>
        <v>0</v>
      </c>
      <c r="AP1555">
        <f>IF('Main Data'!BA1555="Yes",1,0)</f>
        <v>0</v>
      </c>
      <c r="AQ1555">
        <f>IF('Main Data'!BD1555="Yes",1,0)</f>
        <v>0</v>
      </c>
      <c r="AR1555">
        <f>IF('Main Data'!BE1555="A",1,0)</f>
        <v>0</v>
      </c>
      <c r="AS1555">
        <f>IF('Main Data'!BE1555="AA",1,0)</f>
        <v>0</v>
      </c>
      <c r="AT1555">
        <f>IF('Main Data'!BE1555="AAA",1,0)</f>
        <v>0</v>
      </c>
      <c r="AU1555">
        <f>IF('Main Data'!BE1555="AAAA",1,0)</f>
        <v>1</v>
      </c>
      <c r="AV1555">
        <f>IF('Main Data'!P1555="Yes",1,0)</f>
        <v>0</v>
      </c>
      <c r="AW1555">
        <f>IF('Main Data'!AP1555="Yes",1,0)</f>
        <v>0</v>
      </c>
      <c r="AX1555">
        <f>IF(OR('Main Data'!V1555="Yes", 'Main Data'!W1555="Yes",'Main Data'!X1555="Yes"),1,0)</f>
        <v>0</v>
      </c>
      <c r="AY1555">
        <f>IF(OR('Main Data'!Y1555="Yes",'Main Data'!Z1555="Yes"),1,0)</f>
        <v>0</v>
      </c>
      <c r="AZ1555">
        <f>IF('Main Data'!AR1555="Yes",1,0)</f>
        <v>0</v>
      </c>
      <c r="BA1555">
        <f>IF('Main Data'!AS1555="Yes",1,0)</f>
        <v>0</v>
      </c>
      <c r="BB1555">
        <f>IF('Main Data'!AG1555="Yes",1,0)</f>
        <v>0</v>
      </c>
      <c r="BC1555">
        <f>IF('Main Data'!AB1555="Yes",1,0)</f>
        <v>0</v>
      </c>
      <c r="BD1555">
        <f>IF('Main Data'!AA1555="Yes",1,0)</f>
        <v>0</v>
      </c>
      <c r="BE1555">
        <f>IF('Main Data'!AC1555="Yes",1,0)</f>
        <v>0</v>
      </c>
      <c r="BF1555">
        <f>IF('Main Data'!AF1555="Yes",1,0)</f>
        <v>0</v>
      </c>
      <c r="BG1555">
        <f>IF(OR('Main Data'!AI1555="Yes",'Main Data'!AL1555="Yes"),1,0)</f>
        <v>1</v>
      </c>
      <c r="BH1555">
        <f>IF('Main Data'!AJ1555="Yes",1,0)</f>
        <v>0</v>
      </c>
      <c r="BI1555">
        <f>IF('Main Data'!AK1555="Yes",1,0)</f>
        <v>0</v>
      </c>
      <c r="BJ1555">
        <f>IF('Main Data'!AM1555="Yes",1,0)</f>
        <v>0</v>
      </c>
      <c r="BK1555">
        <f>IF('Main Data'!AQ1555="Yes",1,0)</f>
        <v>0</v>
      </c>
      <c r="BL1555" s="21">
        <f t="shared" si="145"/>
        <v>1</v>
      </c>
      <c r="BM1555" s="21">
        <f t="shared" si="146"/>
        <v>0</v>
      </c>
      <c r="BN1555" s="21">
        <f t="shared" si="147"/>
        <v>0</v>
      </c>
      <c r="BO1555" s="21">
        <f t="shared" si="148"/>
        <v>0</v>
      </c>
      <c r="BP1555" s="21">
        <f t="shared" si="149"/>
        <v>0</v>
      </c>
    </row>
    <row r="1556" spans="1:68" x14ac:dyDescent="0.2">
      <c r="A1556">
        <v>1552</v>
      </c>
      <c r="B1556" s="33">
        <f>'Main Data'!C1556</f>
        <v>43233</v>
      </c>
      <c r="C1556">
        <f>'Main Data'!D1556</f>
        <v>258</v>
      </c>
      <c r="D1556" s="26">
        <f>'Main Data'!E1556</f>
        <v>24000</v>
      </c>
      <c r="E1556" s="26">
        <f>'Main Data'!F1556</f>
        <v>30000</v>
      </c>
      <c r="F1556" s="34">
        <f t="shared" si="144"/>
        <v>10.085809109330082</v>
      </c>
      <c r="G1556">
        <f>IF('Main Data'!H1556="AP",1,0)</f>
        <v>0</v>
      </c>
      <c r="H1556">
        <f>IF('Main Data'!H1556="Blancpain",1,0)</f>
        <v>0</v>
      </c>
      <c r="I1556">
        <f>IF('Main Data'!H1556="Breguet",1,0)</f>
        <v>0</v>
      </c>
      <c r="J1556">
        <f>IF('Main Data'!H1556="Breitling",1,0)</f>
        <v>0</v>
      </c>
      <c r="K1556">
        <f>IF('Main Data'!H1556="Cartier",1,0)</f>
        <v>0</v>
      </c>
      <c r="L1556">
        <f>IF('Main Data'!H1556="Gallet",1,0)</f>
        <v>0</v>
      </c>
      <c r="M1556">
        <f>IF('Main Data'!H1556="Girard Perregaux",1,0)</f>
        <v>0</v>
      </c>
      <c r="N1556">
        <f>IF('Main Data'!H1556="Gubelin",1,0)</f>
        <v>0</v>
      </c>
      <c r="O1556">
        <f>IF('Main Data'!H1556="Heuer",1,0)</f>
        <v>0</v>
      </c>
      <c r="P1556">
        <f>IF('Main Data'!H1556="IWC",1,0)</f>
        <v>0</v>
      </c>
      <c r="Q1556">
        <f>IF('Main Data'!H1556="JLC",1,0)</f>
        <v>0</v>
      </c>
      <c r="R1556">
        <f>IF('Main Data'!H1556="Longines",1,0)</f>
        <v>1</v>
      </c>
      <c r="S1556">
        <f>IF('Main Data'!H1556="Movado",1,0)</f>
        <v>0</v>
      </c>
      <c r="T1556">
        <f>IF('Main Data'!H1556="Omega",1,0)</f>
        <v>0</v>
      </c>
      <c r="U1556">
        <f>IF('Main Data'!H1556="Panerai",1,0)</f>
        <v>0</v>
      </c>
      <c r="V1556">
        <f>IF('Main Data'!H1556="Patek",1,0)</f>
        <v>0</v>
      </c>
      <c r="W1556">
        <f>IF('Main Data'!H1556="Rolex",1,0)</f>
        <v>0</v>
      </c>
      <c r="X1556">
        <f>IF('Main Data'!H1556="Tudor",1,0)</f>
        <v>0</v>
      </c>
      <c r="Y1556">
        <f>IF('Main Data'!H1556="Ulysse Nardin",1,0)</f>
        <v>0</v>
      </c>
      <c r="Z1556">
        <f>IF('Main Data'!H1556="Universal Geneve",1,0)</f>
        <v>0</v>
      </c>
      <c r="AA1556">
        <f>IF('Main Data'!H1556="Vacheron",1,0)</f>
        <v>0</v>
      </c>
      <c r="AB1556">
        <f>IF('Main Data'!H1556="Zenith",1,0)</f>
        <v>0</v>
      </c>
      <c r="AC1556">
        <f>IF('Main Data'!J1556="Stainless Steel",1,0)</f>
        <v>1</v>
      </c>
      <c r="AD1556">
        <f>IF('Main Data'!J1556="Two-tone",1,0)</f>
        <v>0</v>
      </c>
      <c r="AE1556">
        <f>IF(OR('Main Data'!J1556="YG 18K",'Main Data'!J1556="YG &lt;18K",'Main Data'!J1556="PG 18K",'Main Data'!J1556="PG &lt;18K",'Main Data'!J1556="WG 18K",'Main Data'!J1556="Mixes of 18K",'Main Data'!J1556="Mixes &lt;18K"),1,0)</f>
        <v>0</v>
      </c>
      <c r="AF1556">
        <f>IF('Main Data'!J1556="Platinum",1,0)</f>
        <v>0</v>
      </c>
      <c r="AG1556">
        <f>IF(OR('Main Data'!J1556="PVD",'Main Data'!J1556="Gold Plate",'Main Data'!J1556="Other"),1,0)</f>
        <v>0</v>
      </c>
      <c r="AH1556">
        <f>IF('Main Data'!N1556="Stainless Steel",1,0)</f>
        <v>0</v>
      </c>
      <c r="AI1556">
        <f>IF('Main Data'!N1556="Leather",1,0)</f>
        <v>1</v>
      </c>
      <c r="AJ1556">
        <f>IF('Main Data'!N1556="Two-tone",1,0)</f>
        <v>0</v>
      </c>
      <c r="AK1556">
        <f>IF(OR('Main Data'!N1556="YG 18K",'Main Data'!N1556="PG 18K",'Main Data'!N1556="WG 18K",'Main Data'!N1556="Mixes of 18K"),1,0)</f>
        <v>0</v>
      </c>
      <c r="AL1556">
        <f>IF(OR(,'Main Data'!N1556="PVD",'Main Data'!N1556="Gold plate"),1,0)</f>
        <v>0</v>
      </c>
      <c r="AM1556">
        <f>IF(OR('Main Data'!AV1556="Yes",'Main Data'!AW1556="Yes",'Main Data'!AU1556="Yes"),1,0)</f>
        <v>0</v>
      </c>
      <c r="AN1556">
        <f>IF(OR(ISTEXT('Main Data'!AX1556), ISTEXT('Main Data'!AY1556)),1,0)</f>
        <v>0</v>
      </c>
      <c r="AO1556">
        <f>IF('Main Data'!AZ1556="Yes",1,0)</f>
        <v>0</v>
      </c>
      <c r="AP1556">
        <f>IF('Main Data'!BA1556="Yes",1,0)</f>
        <v>1</v>
      </c>
      <c r="AQ1556">
        <f>IF('Main Data'!BD1556="Yes",1,0)</f>
        <v>0</v>
      </c>
      <c r="AR1556">
        <f>IF('Main Data'!BE1556="A",1,0)</f>
        <v>0</v>
      </c>
      <c r="AS1556">
        <f>IF('Main Data'!BE1556="AA",1,0)</f>
        <v>0</v>
      </c>
      <c r="AT1556">
        <f>IF('Main Data'!BE1556="AAA",1,0)</f>
        <v>1</v>
      </c>
      <c r="AU1556">
        <f>IF('Main Data'!BE1556="AAAA",1,0)</f>
        <v>0</v>
      </c>
      <c r="AV1556">
        <f>IF('Main Data'!P1556="Yes",1,0)</f>
        <v>0</v>
      </c>
      <c r="AW1556">
        <f>IF('Main Data'!AP1556="Yes",1,0)</f>
        <v>0</v>
      </c>
      <c r="AX1556">
        <f>IF(OR('Main Data'!V1556="Yes", 'Main Data'!W1556="Yes",'Main Data'!X1556="Yes"),1,0)</f>
        <v>0</v>
      </c>
      <c r="AY1556">
        <f>IF(OR('Main Data'!Y1556="Yes",'Main Data'!Z1556="Yes"),1,0)</f>
        <v>0</v>
      </c>
      <c r="AZ1556">
        <f>IF('Main Data'!AR1556="Yes",1,0)</f>
        <v>0</v>
      </c>
      <c r="BA1556">
        <f>IF('Main Data'!AS1556="Yes",1,0)</f>
        <v>0</v>
      </c>
      <c r="BB1556">
        <f>IF('Main Data'!AG1556="Yes",1,0)</f>
        <v>0</v>
      </c>
      <c r="BC1556">
        <f>IF('Main Data'!AB1556="Yes",1,0)</f>
        <v>0</v>
      </c>
      <c r="BD1556">
        <f>IF('Main Data'!AA1556="Yes",1,0)</f>
        <v>0</v>
      </c>
      <c r="BE1556">
        <f>IF('Main Data'!AC1556="Yes",1,0)</f>
        <v>0</v>
      </c>
      <c r="BF1556">
        <f>IF('Main Data'!AF1556="Yes",1,0)</f>
        <v>0</v>
      </c>
      <c r="BG1556">
        <f>IF(OR('Main Data'!AI1556="Yes",'Main Data'!AL1556="Yes"),1,0)</f>
        <v>1</v>
      </c>
      <c r="BH1556">
        <f>IF('Main Data'!AJ1556="Yes",1,0)</f>
        <v>0</v>
      </c>
      <c r="BI1556">
        <f>IF('Main Data'!AK1556="Yes",1,0)</f>
        <v>0</v>
      </c>
      <c r="BJ1556">
        <f>IF('Main Data'!AM1556="Yes",1,0)</f>
        <v>0</v>
      </c>
      <c r="BK1556">
        <f>IF('Main Data'!AQ1556="Yes",1,0)</f>
        <v>0</v>
      </c>
      <c r="BL1556" s="21">
        <f t="shared" si="145"/>
        <v>1</v>
      </c>
      <c r="BM1556" s="21">
        <f t="shared" si="146"/>
        <v>0</v>
      </c>
      <c r="BN1556" s="21">
        <f t="shared" si="147"/>
        <v>0</v>
      </c>
      <c r="BO1556" s="21">
        <f t="shared" si="148"/>
        <v>0</v>
      </c>
      <c r="BP1556" s="21">
        <f t="shared" si="149"/>
        <v>0</v>
      </c>
    </row>
    <row r="1557" spans="1:68" x14ac:dyDescent="0.2">
      <c r="A1557">
        <v>1553</v>
      </c>
      <c r="B1557" s="33">
        <f>'Main Data'!C1557</f>
        <v>43233</v>
      </c>
      <c r="C1557">
        <f>'Main Data'!D1557</f>
        <v>259</v>
      </c>
      <c r="D1557" s="26">
        <f>'Main Data'!E1557</f>
        <v>2900</v>
      </c>
      <c r="E1557" s="26">
        <f>'Main Data'!F1557</f>
        <v>3625</v>
      </c>
      <c r="F1557" s="34">
        <f t="shared" si="144"/>
        <v>7.9724660159745655</v>
      </c>
      <c r="G1557">
        <f>IF('Main Data'!H1557="AP",1,0)</f>
        <v>0</v>
      </c>
      <c r="H1557">
        <f>IF('Main Data'!H1557="Blancpain",1,0)</f>
        <v>0</v>
      </c>
      <c r="I1557">
        <f>IF('Main Data'!H1557="Breguet",1,0)</f>
        <v>0</v>
      </c>
      <c r="J1557">
        <f>IF('Main Data'!H1557="Breitling",1,0)</f>
        <v>0</v>
      </c>
      <c r="K1557">
        <f>IF('Main Data'!H1557="Cartier",1,0)</f>
        <v>0</v>
      </c>
      <c r="L1557">
        <f>IF('Main Data'!H1557="Gallet",1,0)</f>
        <v>0</v>
      </c>
      <c r="M1557">
        <f>IF('Main Data'!H1557="Girard Perregaux",1,0)</f>
        <v>0</v>
      </c>
      <c r="N1557">
        <f>IF('Main Data'!H1557="Gubelin",1,0)</f>
        <v>0</v>
      </c>
      <c r="O1557">
        <f>IF('Main Data'!H1557="Heuer",1,0)</f>
        <v>0</v>
      </c>
      <c r="P1557">
        <f>IF('Main Data'!H1557="IWC",1,0)</f>
        <v>0</v>
      </c>
      <c r="Q1557">
        <f>IF('Main Data'!H1557="JLC",1,0)</f>
        <v>0</v>
      </c>
      <c r="R1557">
        <f>IF('Main Data'!H1557="Longines",1,0)</f>
        <v>1</v>
      </c>
      <c r="S1557">
        <f>IF('Main Data'!H1557="Movado",1,0)</f>
        <v>0</v>
      </c>
      <c r="T1557">
        <f>IF('Main Data'!H1557="Omega",1,0)</f>
        <v>0</v>
      </c>
      <c r="U1557">
        <f>IF('Main Data'!H1557="Panerai",1,0)</f>
        <v>0</v>
      </c>
      <c r="V1557">
        <f>IF('Main Data'!H1557="Patek",1,0)</f>
        <v>0</v>
      </c>
      <c r="W1557">
        <f>IF('Main Data'!H1557="Rolex",1,0)</f>
        <v>0</v>
      </c>
      <c r="X1557">
        <f>IF('Main Data'!H1557="Tudor",1,0)</f>
        <v>0</v>
      </c>
      <c r="Y1557">
        <f>IF('Main Data'!H1557="Ulysse Nardin",1,0)</f>
        <v>0</v>
      </c>
      <c r="Z1557">
        <f>IF('Main Data'!H1557="Universal Geneve",1,0)</f>
        <v>0</v>
      </c>
      <c r="AA1557">
        <f>IF('Main Data'!H1557="Vacheron",1,0)</f>
        <v>0</v>
      </c>
      <c r="AB1557">
        <f>IF('Main Data'!H1557="Zenith",1,0)</f>
        <v>0</v>
      </c>
      <c r="AC1557">
        <f>IF('Main Data'!J1557="Stainless Steel",1,0)</f>
        <v>1</v>
      </c>
      <c r="AD1557">
        <f>IF('Main Data'!J1557="Two-tone",1,0)</f>
        <v>0</v>
      </c>
      <c r="AE1557">
        <f>IF(OR('Main Data'!J1557="YG 18K",'Main Data'!J1557="YG &lt;18K",'Main Data'!J1557="PG 18K",'Main Data'!J1557="PG &lt;18K",'Main Data'!J1557="WG 18K",'Main Data'!J1557="Mixes of 18K",'Main Data'!J1557="Mixes &lt;18K"),1,0)</f>
        <v>0</v>
      </c>
      <c r="AF1557">
        <f>IF('Main Data'!J1557="Platinum",1,0)</f>
        <v>0</v>
      </c>
      <c r="AG1557">
        <f>IF(OR('Main Data'!J1557="PVD",'Main Data'!J1557="Gold Plate",'Main Data'!J1557="Other"),1,0)</f>
        <v>0</v>
      </c>
      <c r="AH1557">
        <f>IF('Main Data'!N1557="Stainless Steel",1,0)</f>
        <v>0</v>
      </c>
      <c r="AI1557">
        <f>IF('Main Data'!N1557="Leather",1,0)</f>
        <v>1</v>
      </c>
      <c r="AJ1557">
        <f>IF('Main Data'!N1557="Two-tone",1,0)</f>
        <v>0</v>
      </c>
      <c r="AK1557">
        <f>IF(OR('Main Data'!N1557="YG 18K",'Main Data'!N1557="PG 18K",'Main Data'!N1557="WG 18K",'Main Data'!N1557="Mixes of 18K"),1,0)</f>
        <v>0</v>
      </c>
      <c r="AL1557">
        <f>IF(OR(,'Main Data'!N1557="PVD",'Main Data'!N1557="Gold plate"),1,0)</f>
        <v>0</v>
      </c>
      <c r="AM1557">
        <f>IF(OR('Main Data'!AV1557="Yes",'Main Data'!AW1557="Yes",'Main Data'!AU1557="Yes"),1,0)</f>
        <v>0</v>
      </c>
      <c r="AN1557">
        <f>IF(OR(ISTEXT('Main Data'!AX1557), ISTEXT('Main Data'!AY1557)),1,0)</f>
        <v>0</v>
      </c>
      <c r="AO1557">
        <f>IF('Main Data'!AZ1557="Yes",1,0)</f>
        <v>0</v>
      </c>
      <c r="AP1557">
        <f>IF('Main Data'!BA1557="Yes",1,0)</f>
        <v>0</v>
      </c>
      <c r="AQ1557">
        <f>IF('Main Data'!BD1557="Yes",1,0)</f>
        <v>0</v>
      </c>
      <c r="AR1557">
        <f>IF('Main Data'!BE1557="A",1,0)</f>
        <v>0</v>
      </c>
      <c r="AS1557">
        <f>IF('Main Data'!BE1557="AA",1,0)</f>
        <v>1</v>
      </c>
      <c r="AT1557">
        <f>IF('Main Data'!BE1557="AAA",1,0)</f>
        <v>0</v>
      </c>
      <c r="AU1557">
        <f>IF('Main Data'!BE1557="AAAA",1,0)</f>
        <v>0</v>
      </c>
      <c r="AV1557">
        <f>IF('Main Data'!P1557="Yes",1,0)</f>
        <v>1</v>
      </c>
      <c r="AW1557">
        <f>IF('Main Data'!AP1557="Yes",1,0)</f>
        <v>0</v>
      </c>
      <c r="AX1557">
        <f>IF(OR('Main Data'!V1557="Yes", 'Main Data'!W1557="Yes",'Main Data'!X1557="Yes"),1,0)</f>
        <v>0</v>
      </c>
      <c r="AY1557">
        <f>IF(OR('Main Data'!Y1557="Yes",'Main Data'!Z1557="Yes"),1,0)</f>
        <v>0</v>
      </c>
      <c r="AZ1557">
        <f>IF('Main Data'!AR1557="Yes",1,0)</f>
        <v>0</v>
      </c>
      <c r="BA1557">
        <f>IF('Main Data'!AS1557="Yes",1,0)</f>
        <v>0</v>
      </c>
      <c r="BB1557">
        <f>IF('Main Data'!AG1557="Yes",1,0)</f>
        <v>0</v>
      </c>
      <c r="BC1557">
        <f>IF('Main Data'!AB1557="Yes",1,0)</f>
        <v>0</v>
      </c>
      <c r="BD1557">
        <f>IF('Main Data'!AA1557="Yes",1,0)</f>
        <v>0</v>
      </c>
      <c r="BE1557">
        <f>IF('Main Data'!AC1557="Yes",1,0)</f>
        <v>0</v>
      </c>
      <c r="BF1557">
        <f>IF('Main Data'!AF1557="Yes",1,0)</f>
        <v>0</v>
      </c>
      <c r="BG1557">
        <f>IF(OR('Main Data'!AI1557="Yes",'Main Data'!AL1557="Yes"),1,0)</f>
        <v>0</v>
      </c>
      <c r="BH1557">
        <f>IF('Main Data'!AJ1557="Yes",1,0)</f>
        <v>0</v>
      </c>
      <c r="BI1557">
        <f>IF('Main Data'!AK1557="Yes",1,0)</f>
        <v>0</v>
      </c>
      <c r="BJ1557">
        <f>IF('Main Data'!AM1557="Yes",1,0)</f>
        <v>0</v>
      </c>
      <c r="BK1557">
        <f>IF('Main Data'!AQ1557="Yes",1,0)</f>
        <v>0</v>
      </c>
      <c r="BL1557" s="21">
        <f t="shared" si="145"/>
        <v>1</v>
      </c>
      <c r="BM1557" s="21">
        <f t="shared" si="146"/>
        <v>0</v>
      </c>
      <c r="BN1557" s="21">
        <f t="shared" si="147"/>
        <v>0</v>
      </c>
      <c r="BO1557" s="21">
        <f t="shared" si="148"/>
        <v>0</v>
      </c>
      <c r="BP1557" s="21">
        <f t="shared" si="149"/>
        <v>0</v>
      </c>
    </row>
    <row r="1558" spans="1:68" x14ac:dyDescent="0.2">
      <c r="A1558">
        <v>1554</v>
      </c>
      <c r="B1558" s="33">
        <f>'Main Data'!C1558</f>
        <v>43233</v>
      </c>
      <c r="C1558">
        <f>'Main Data'!D1558</f>
        <v>261</v>
      </c>
      <c r="D1558" s="26">
        <f>'Main Data'!E1558</f>
        <v>14000</v>
      </c>
      <c r="E1558" s="26">
        <f>'Main Data'!F1558</f>
        <v>17500</v>
      </c>
      <c r="F1558" s="34">
        <f t="shared" si="144"/>
        <v>9.5468126085973957</v>
      </c>
      <c r="G1558">
        <f>IF('Main Data'!H1558="AP",1,0)</f>
        <v>0</v>
      </c>
      <c r="H1558">
        <f>IF('Main Data'!H1558="Blancpain",1,0)</f>
        <v>0</v>
      </c>
      <c r="I1558">
        <f>IF('Main Data'!H1558="Breguet",1,0)</f>
        <v>0</v>
      </c>
      <c r="J1558">
        <f>IF('Main Data'!H1558="Breitling",1,0)</f>
        <v>0</v>
      </c>
      <c r="K1558">
        <f>IF('Main Data'!H1558="Cartier",1,0)</f>
        <v>0</v>
      </c>
      <c r="L1558">
        <f>IF('Main Data'!H1558="Gallet",1,0)</f>
        <v>0</v>
      </c>
      <c r="M1558">
        <f>IF('Main Data'!H1558="Girard Perregaux",1,0)</f>
        <v>0</v>
      </c>
      <c r="N1558">
        <f>IF('Main Data'!H1558="Gubelin",1,0)</f>
        <v>0</v>
      </c>
      <c r="O1558">
        <f>IF('Main Data'!H1558="Heuer",1,0)</f>
        <v>0</v>
      </c>
      <c r="P1558">
        <f>IF('Main Data'!H1558="IWC",1,0)</f>
        <v>0</v>
      </c>
      <c r="Q1558">
        <f>IF('Main Data'!H1558="JLC",1,0)</f>
        <v>0</v>
      </c>
      <c r="R1558">
        <f>IF('Main Data'!H1558="Longines",1,0)</f>
        <v>1</v>
      </c>
      <c r="S1558">
        <f>IF('Main Data'!H1558="Movado",1,0)</f>
        <v>0</v>
      </c>
      <c r="T1558">
        <f>IF('Main Data'!H1558="Omega",1,0)</f>
        <v>0</v>
      </c>
      <c r="U1558">
        <f>IF('Main Data'!H1558="Panerai",1,0)</f>
        <v>0</v>
      </c>
      <c r="V1558">
        <f>IF('Main Data'!H1558="Patek",1,0)</f>
        <v>0</v>
      </c>
      <c r="W1558">
        <f>IF('Main Data'!H1558="Rolex",1,0)</f>
        <v>0</v>
      </c>
      <c r="X1558">
        <f>IF('Main Data'!H1558="Tudor",1,0)</f>
        <v>0</v>
      </c>
      <c r="Y1558">
        <f>IF('Main Data'!H1558="Ulysse Nardin",1,0)</f>
        <v>0</v>
      </c>
      <c r="Z1558">
        <f>IF('Main Data'!H1558="Universal Geneve",1,0)</f>
        <v>0</v>
      </c>
      <c r="AA1558">
        <f>IF('Main Data'!H1558="Vacheron",1,0)</f>
        <v>0</v>
      </c>
      <c r="AB1558">
        <f>IF('Main Data'!H1558="Zenith",1,0)</f>
        <v>0</v>
      </c>
      <c r="AC1558">
        <f>IF('Main Data'!J1558="Stainless Steel",1,0)</f>
        <v>1</v>
      </c>
      <c r="AD1558">
        <f>IF('Main Data'!J1558="Two-tone",1,0)</f>
        <v>0</v>
      </c>
      <c r="AE1558">
        <f>IF(OR('Main Data'!J1558="YG 18K",'Main Data'!J1558="YG &lt;18K",'Main Data'!J1558="PG 18K",'Main Data'!J1558="PG &lt;18K",'Main Data'!J1558="WG 18K",'Main Data'!J1558="Mixes of 18K",'Main Data'!J1558="Mixes &lt;18K"),1,0)</f>
        <v>0</v>
      </c>
      <c r="AF1558">
        <f>IF('Main Data'!J1558="Platinum",1,0)</f>
        <v>0</v>
      </c>
      <c r="AG1558">
        <f>IF(OR('Main Data'!J1558="PVD",'Main Data'!J1558="Gold Plate",'Main Data'!J1558="Other"),1,0)</f>
        <v>0</v>
      </c>
      <c r="AH1558">
        <f>IF('Main Data'!N1558="Stainless Steel",1,0)</f>
        <v>1</v>
      </c>
      <c r="AI1558">
        <f>IF('Main Data'!N1558="Leather",1,0)</f>
        <v>0</v>
      </c>
      <c r="AJ1558">
        <f>IF('Main Data'!N1558="Two-tone",1,0)</f>
        <v>0</v>
      </c>
      <c r="AK1558">
        <f>IF(OR('Main Data'!N1558="YG 18K",'Main Data'!N1558="PG 18K",'Main Data'!N1558="WG 18K",'Main Data'!N1558="Mixes of 18K"),1,0)</f>
        <v>0</v>
      </c>
      <c r="AL1558">
        <f>IF(OR(,'Main Data'!N1558="PVD",'Main Data'!N1558="Gold plate"),1,0)</f>
        <v>0</v>
      </c>
      <c r="AM1558">
        <f>IF(OR('Main Data'!AV1558="Yes",'Main Data'!AW1558="Yes",'Main Data'!AU1558="Yes"),1,0)</f>
        <v>0</v>
      </c>
      <c r="AN1558">
        <f>IF(OR(ISTEXT('Main Data'!AX1558), ISTEXT('Main Data'!AY1558)),1,0)</f>
        <v>0</v>
      </c>
      <c r="AO1558">
        <f>IF('Main Data'!AZ1558="Yes",1,0)</f>
        <v>0</v>
      </c>
      <c r="AP1558">
        <f>IF('Main Data'!BA1558="Yes",1,0)</f>
        <v>0</v>
      </c>
      <c r="AQ1558">
        <f>IF('Main Data'!BD1558="Yes",1,0)</f>
        <v>0</v>
      </c>
      <c r="AR1558">
        <f>IF('Main Data'!BE1558="A",1,0)</f>
        <v>0</v>
      </c>
      <c r="AS1558">
        <f>IF('Main Data'!BE1558="AA",1,0)</f>
        <v>0</v>
      </c>
      <c r="AT1558">
        <f>IF('Main Data'!BE1558="AAA",1,0)</f>
        <v>1</v>
      </c>
      <c r="AU1558">
        <f>IF('Main Data'!BE1558="AAAA",1,0)</f>
        <v>0</v>
      </c>
      <c r="AV1558">
        <f>IF('Main Data'!P1558="Yes",1,0)</f>
        <v>0</v>
      </c>
      <c r="AW1558">
        <f>IF('Main Data'!AP1558="Yes",1,0)</f>
        <v>0</v>
      </c>
      <c r="AX1558">
        <f>IF(OR('Main Data'!V1558="Yes", 'Main Data'!W1558="Yes",'Main Data'!X1558="Yes"),1,0)</f>
        <v>0</v>
      </c>
      <c r="AY1558">
        <f>IF(OR('Main Data'!Y1558="Yes",'Main Data'!Z1558="Yes"),1,0)</f>
        <v>0</v>
      </c>
      <c r="AZ1558">
        <f>IF('Main Data'!AR1558="Yes",1,0)</f>
        <v>0</v>
      </c>
      <c r="BA1558">
        <f>IF('Main Data'!AS1558="Yes",1,0)</f>
        <v>0</v>
      </c>
      <c r="BB1558">
        <f>IF('Main Data'!AG1558="Yes",1,0)</f>
        <v>0</v>
      </c>
      <c r="BC1558">
        <f>IF('Main Data'!AB1558="Yes",1,0)</f>
        <v>0</v>
      </c>
      <c r="BD1558">
        <f>IF('Main Data'!AA1558="Yes",1,0)</f>
        <v>0</v>
      </c>
      <c r="BE1558">
        <f>IF('Main Data'!AC1558="Yes",1,0)</f>
        <v>0</v>
      </c>
      <c r="BF1558">
        <f>IF('Main Data'!AF1558="Yes",1,0)</f>
        <v>0</v>
      </c>
      <c r="BG1558">
        <f>IF(OR('Main Data'!AI1558="Yes",'Main Data'!AL1558="Yes"),1,0)</f>
        <v>1</v>
      </c>
      <c r="BH1558">
        <f>IF('Main Data'!AJ1558="Yes",1,0)</f>
        <v>0</v>
      </c>
      <c r="BI1558">
        <f>IF('Main Data'!AK1558="Yes",1,0)</f>
        <v>0</v>
      </c>
      <c r="BJ1558">
        <f>IF('Main Data'!AM1558="Yes",1,0)</f>
        <v>0</v>
      </c>
      <c r="BK1558">
        <f>IF('Main Data'!AQ1558="Yes",1,0)</f>
        <v>0</v>
      </c>
      <c r="BL1558" s="21">
        <f t="shared" si="145"/>
        <v>1</v>
      </c>
      <c r="BM1558" s="21">
        <f t="shared" si="146"/>
        <v>0</v>
      </c>
      <c r="BN1558" s="21">
        <f t="shared" si="147"/>
        <v>0</v>
      </c>
      <c r="BO1558" s="21">
        <f t="shared" si="148"/>
        <v>0</v>
      </c>
      <c r="BP1558" s="21">
        <f t="shared" si="149"/>
        <v>0</v>
      </c>
    </row>
    <row r="1559" spans="1:68" x14ac:dyDescent="0.2">
      <c r="A1559">
        <v>1555</v>
      </c>
      <c r="B1559" s="33">
        <f>'Main Data'!C1559</f>
        <v>43233</v>
      </c>
      <c r="C1559">
        <f>'Main Data'!D1559</f>
        <v>271</v>
      </c>
      <c r="D1559" s="26">
        <f>'Main Data'!E1559</f>
        <v>1800</v>
      </c>
      <c r="E1559" s="26">
        <f>'Main Data'!F1559</f>
        <v>2250</v>
      </c>
      <c r="F1559" s="34">
        <f t="shared" si="144"/>
        <v>7.4955419438842563</v>
      </c>
      <c r="G1559">
        <f>IF('Main Data'!H1559="AP",1,0)</f>
        <v>0</v>
      </c>
      <c r="H1559">
        <f>IF('Main Data'!H1559="Blancpain",1,0)</f>
        <v>0</v>
      </c>
      <c r="I1559">
        <f>IF('Main Data'!H1559="Breguet",1,0)</f>
        <v>0</v>
      </c>
      <c r="J1559">
        <f>IF('Main Data'!H1559="Breitling",1,0)</f>
        <v>0</v>
      </c>
      <c r="K1559">
        <f>IF('Main Data'!H1559="Cartier",1,0)</f>
        <v>0</v>
      </c>
      <c r="L1559">
        <f>IF('Main Data'!H1559="Gallet",1,0)</f>
        <v>0</v>
      </c>
      <c r="M1559">
        <f>IF('Main Data'!H1559="Girard Perregaux",1,0)</f>
        <v>0</v>
      </c>
      <c r="N1559">
        <f>IF('Main Data'!H1559="Gubelin",1,0)</f>
        <v>0</v>
      </c>
      <c r="O1559">
        <f>IF('Main Data'!H1559="Heuer",1,0)</f>
        <v>0</v>
      </c>
      <c r="P1559">
        <f>IF('Main Data'!H1559="IWC",1,0)</f>
        <v>0</v>
      </c>
      <c r="Q1559">
        <f>IF('Main Data'!H1559="JLC",1,0)</f>
        <v>0</v>
      </c>
      <c r="R1559">
        <f>IF('Main Data'!H1559="Longines",1,0)</f>
        <v>0</v>
      </c>
      <c r="S1559">
        <f>IF('Main Data'!H1559="Movado",1,0)</f>
        <v>0</v>
      </c>
      <c r="T1559">
        <f>IF('Main Data'!H1559="Omega",1,0)</f>
        <v>0</v>
      </c>
      <c r="U1559">
        <f>IF('Main Data'!H1559="Panerai",1,0)</f>
        <v>0</v>
      </c>
      <c r="V1559">
        <f>IF('Main Data'!H1559="Patek",1,0)</f>
        <v>0</v>
      </c>
      <c r="W1559">
        <f>IF('Main Data'!H1559="Rolex",1,0)</f>
        <v>0</v>
      </c>
      <c r="X1559">
        <f>IF('Main Data'!H1559="Tudor",1,0)</f>
        <v>0</v>
      </c>
      <c r="Y1559">
        <f>IF('Main Data'!H1559="Ulysse Nardin",1,0)</f>
        <v>0</v>
      </c>
      <c r="Z1559">
        <f>IF('Main Data'!H1559="Universal Geneve",1,0)</f>
        <v>0</v>
      </c>
      <c r="AA1559">
        <f>IF('Main Data'!H1559="Vacheron",1,0)</f>
        <v>0</v>
      </c>
      <c r="AB1559">
        <f>IF('Main Data'!H1559="Zenith",1,0)</f>
        <v>1</v>
      </c>
      <c r="AC1559">
        <f>IF('Main Data'!J1559="Stainless Steel",1,0)</f>
        <v>0</v>
      </c>
      <c r="AD1559">
        <f>IF('Main Data'!J1559="Two-tone",1,0)</f>
        <v>0</v>
      </c>
      <c r="AE1559">
        <f>IF(OR('Main Data'!J1559="YG 18K",'Main Data'!J1559="YG &lt;18K",'Main Data'!J1559="PG 18K",'Main Data'!J1559="PG &lt;18K",'Main Data'!J1559="WG 18K",'Main Data'!J1559="Mixes of 18K",'Main Data'!J1559="Mixes &lt;18K"),1,0)</f>
        <v>1</v>
      </c>
      <c r="AF1559">
        <f>IF('Main Data'!J1559="Platinum",1,0)</f>
        <v>0</v>
      </c>
      <c r="AG1559">
        <f>IF(OR('Main Data'!J1559="PVD",'Main Data'!J1559="Gold Plate",'Main Data'!J1559="Other"),1,0)</f>
        <v>0</v>
      </c>
      <c r="AH1559">
        <f>IF('Main Data'!N1559="Stainless Steel",1,0)</f>
        <v>0</v>
      </c>
      <c r="AI1559">
        <f>IF('Main Data'!N1559="Leather",1,0)</f>
        <v>1</v>
      </c>
      <c r="AJ1559">
        <f>IF('Main Data'!N1559="Two-tone",1,0)</f>
        <v>0</v>
      </c>
      <c r="AK1559">
        <f>IF(OR('Main Data'!N1559="YG 18K",'Main Data'!N1559="PG 18K",'Main Data'!N1559="WG 18K",'Main Data'!N1559="Mixes of 18K"),1,0)</f>
        <v>0</v>
      </c>
      <c r="AL1559">
        <f>IF(OR(,'Main Data'!N1559="PVD",'Main Data'!N1559="Gold plate"),1,0)</f>
        <v>0</v>
      </c>
      <c r="AM1559">
        <f>IF(OR('Main Data'!AV1559="Yes",'Main Data'!AW1559="Yes",'Main Data'!AU1559="Yes"),1,0)</f>
        <v>0</v>
      </c>
      <c r="AN1559">
        <f>IF(OR(ISTEXT('Main Data'!AX1559), ISTEXT('Main Data'!AY1559)),1,0)</f>
        <v>0</v>
      </c>
      <c r="AO1559">
        <f>IF('Main Data'!AZ1559="Yes",1,0)</f>
        <v>0</v>
      </c>
      <c r="AP1559">
        <f>IF('Main Data'!BA1559="Yes",1,0)</f>
        <v>0</v>
      </c>
      <c r="AQ1559">
        <f>IF('Main Data'!BD1559="Yes",1,0)</f>
        <v>0</v>
      </c>
      <c r="AR1559">
        <f>IF('Main Data'!BE1559="A",1,0)</f>
        <v>0</v>
      </c>
      <c r="AS1559">
        <f>IF('Main Data'!BE1559="AA",1,0)</f>
        <v>1</v>
      </c>
      <c r="AT1559">
        <f>IF('Main Data'!BE1559="AAA",1,0)</f>
        <v>0</v>
      </c>
      <c r="AU1559">
        <f>IF('Main Data'!BE1559="AAAA",1,0)</f>
        <v>0</v>
      </c>
      <c r="AV1559">
        <f>IF('Main Data'!P1559="Yes",1,0)</f>
        <v>0</v>
      </c>
      <c r="AW1559">
        <f>IF('Main Data'!AP1559="Yes",1,0)</f>
        <v>0</v>
      </c>
      <c r="AX1559">
        <f>IF(OR('Main Data'!V1559="Yes", 'Main Data'!W1559="Yes",'Main Data'!X1559="Yes"),1,0)</f>
        <v>0</v>
      </c>
      <c r="AY1559">
        <f>IF(OR('Main Data'!Y1559="Yes",'Main Data'!Z1559="Yes"),1,0)</f>
        <v>0</v>
      </c>
      <c r="AZ1559">
        <f>IF('Main Data'!AR1559="Yes",1,0)</f>
        <v>0</v>
      </c>
      <c r="BA1559">
        <f>IF('Main Data'!AS1559="Yes",1,0)</f>
        <v>0</v>
      </c>
      <c r="BB1559">
        <f>IF('Main Data'!AG1559="Yes",1,0)</f>
        <v>0</v>
      </c>
      <c r="BC1559">
        <f>IF('Main Data'!AB1559="Yes",1,0)</f>
        <v>0</v>
      </c>
      <c r="BD1559">
        <f>IF('Main Data'!AA1559="Yes",1,0)</f>
        <v>0</v>
      </c>
      <c r="BE1559">
        <f>IF('Main Data'!AC1559="Yes",1,0)</f>
        <v>0</v>
      </c>
      <c r="BF1559">
        <f>IF('Main Data'!AF1559="Yes",1,0)</f>
        <v>0</v>
      </c>
      <c r="BG1559">
        <f>IF(OR('Main Data'!AI1559="Yes",'Main Data'!AL1559="Yes"),1,0)</f>
        <v>1</v>
      </c>
      <c r="BH1559">
        <f>IF('Main Data'!AJ1559="Yes",1,0)</f>
        <v>0</v>
      </c>
      <c r="BI1559">
        <f>IF('Main Data'!AK1559="Yes",1,0)</f>
        <v>0</v>
      </c>
      <c r="BJ1559">
        <f>IF('Main Data'!AM1559="Yes",1,0)</f>
        <v>0</v>
      </c>
      <c r="BK1559">
        <f>IF('Main Data'!AQ1559="Yes",1,0)</f>
        <v>0</v>
      </c>
      <c r="BL1559" s="21">
        <f t="shared" si="145"/>
        <v>1</v>
      </c>
      <c r="BM1559" s="21">
        <f t="shared" si="146"/>
        <v>0</v>
      </c>
      <c r="BN1559" s="21">
        <f t="shared" si="147"/>
        <v>0</v>
      </c>
      <c r="BO1559" s="21">
        <f t="shared" si="148"/>
        <v>0</v>
      </c>
      <c r="BP1559" s="21">
        <f t="shared" si="149"/>
        <v>0</v>
      </c>
    </row>
    <row r="1560" spans="1:68" x14ac:dyDescent="0.2">
      <c r="A1560">
        <v>1556</v>
      </c>
      <c r="B1560" s="33">
        <f>'Main Data'!C1560</f>
        <v>43233</v>
      </c>
      <c r="C1560">
        <f>'Main Data'!D1560</f>
        <v>272</v>
      </c>
      <c r="D1560" s="26">
        <f>'Main Data'!E1560</f>
        <v>2000</v>
      </c>
      <c r="E1560" s="26">
        <f>'Main Data'!F1560</f>
        <v>2500</v>
      </c>
      <c r="F1560" s="34">
        <f t="shared" si="144"/>
        <v>7.6009024595420822</v>
      </c>
      <c r="G1560">
        <f>IF('Main Data'!H1560="AP",1,0)</f>
        <v>0</v>
      </c>
      <c r="H1560">
        <f>IF('Main Data'!H1560="Blancpain",1,0)</f>
        <v>0</v>
      </c>
      <c r="I1560">
        <f>IF('Main Data'!H1560="Breguet",1,0)</f>
        <v>0</v>
      </c>
      <c r="J1560">
        <f>IF('Main Data'!H1560="Breitling",1,0)</f>
        <v>0</v>
      </c>
      <c r="K1560">
        <f>IF('Main Data'!H1560="Cartier",1,0)</f>
        <v>0</v>
      </c>
      <c r="L1560">
        <f>IF('Main Data'!H1560="Gallet",1,0)</f>
        <v>0</v>
      </c>
      <c r="M1560">
        <f>IF('Main Data'!H1560="Girard Perregaux",1,0)</f>
        <v>0</v>
      </c>
      <c r="N1560">
        <f>IF('Main Data'!H1560="Gubelin",1,0)</f>
        <v>0</v>
      </c>
      <c r="O1560">
        <f>IF('Main Data'!H1560="Heuer",1,0)</f>
        <v>0</v>
      </c>
      <c r="P1560">
        <f>IF('Main Data'!H1560="IWC",1,0)</f>
        <v>0</v>
      </c>
      <c r="Q1560">
        <f>IF('Main Data'!H1560="JLC",1,0)</f>
        <v>0</v>
      </c>
      <c r="R1560">
        <f>IF('Main Data'!H1560="Longines",1,0)</f>
        <v>0</v>
      </c>
      <c r="S1560">
        <f>IF('Main Data'!H1560="Movado",1,0)</f>
        <v>0</v>
      </c>
      <c r="T1560">
        <f>IF('Main Data'!H1560="Omega",1,0)</f>
        <v>0</v>
      </c>
      <c r="U1560">
        <f>IF('Main Data'!H1560="Panerai",1,0)</f>
        <v>0</v>
      </c>
      <c r="V1560">
        <f>IF('Main Data'!H1560="Patek",1,0)</f>
        <v>0</v>
      </c>
      <c r="W1560">
        <f>IF('Main Data'!H1560="Rolex",1,0)</f>
        <v>0</v>
      </c>
      <c r="X1560">
        <f>IF('Main Data'!H1560="Tudor",1,0)</f>
        <v>0</v>
      </c>
      <c r="Y1560">
        <f>IF('Main Data'!H1560="Ulysse Nardin",1,0)</f>
        <v>0</v>
      </c>
      <c r="Z1560">
        <f>IF('Main Data'!H1560="Universal Geneve",1,0)</f>
        <v>0</v>
      </c>
      <c r="AA1560">
        <f>IF('Main Data'!H1560="Vacheron",1,0)</f>
        <v>0</v>
      </c>
      <c r="AB1560">
        <f>IF('Main Data'!H1560="Zenith",1,0)</f>
        <v>1</v>
      </c>
      <c r="AC1560">
        <f>IF('Main Data'!J1560="Stainless Steel",1,0)</f>
        <v>1</v>
      </c>
      <c r="AD1560">
        <f>IF('Main Data'!J1560="Two-tone",1,0)</f>
        <v>0</v>
      </c>
      <c r="AE1560">
        <f>IF(OR('Main Data'!J1560="YG 18K",'Main Data'!J1560="YG &lt;18K",'Main Data'!J1560="PG 18K",'Main Data'!J1560="PG &lt;18K",'Main Data'!J1560="WG 18K",'Main Data'!J1560="Mixes of 18K",'Main Data'!J1560="Mixes &lt;18K"),1,0)</f>
        <v>0</v>
      </c>
      <c r="AF1560">
        <f>IF('Main Data'!J1560="Platinum",1,0)</f>
        <v>0</v>
      </c>
      <c r="AG1560">
        <f>IF(OR('Main Data'!J1560="PVD",'Main Data'!J1560="Gold Plate",'Main Data'!J1560="Other"),1,0)</f>
        <v>0</v>
      </c>
      <c r="AH1560">
        <f>IF('Main Data'!N1560="Stainless Steel",1,0)</f>
        <v>0</v>
      </c>
      <c r="AI1560">
        <f>IF('Main Data'!N1560="Leather",1,0)</f>
        <v>1</v>
      </c>
      <c r="AJ1560">
        <f>IF('Main Data'!N1560="Two-tone",1,0)</f>
        <v>0</v>
      </c>
      <c r="AK1560">
        <f>IF(OR('Main Data'!N1560="YG 18K",'Main Data'!N1560="PG 18K",'Main Data'!N1560="WG 18K",'Main Data'!N1560="Mixes of 18K"),1,0)</f>
        <v>0</v>
      </c>
      <c r="AL1560">
        <f>IF(OR(,'Main Data'!N1560="PVD",'Main Data'!N1560="Gold plate"),1,0)</f>
        <v>0</v>
      </c>
      <c r="AM1560">
        <f>IF(OR('Main Data'!AV1560="Yes",'Main Data'!AW1560="Yes",'Main Data'!AU1560="Yes"),1,0)</f>
        <v>0</v>
      </c>
      <c r="AN1560">
        <f>IF(OR(ISTEXT('Main Data'!AX1560), ISTEXT('Main Data'!AY1560)),1,0)</f>
        <v>0</v>
      </c>
      <c r="AO1560">
        <f>IF('Main Data'!AZ1560="Yes",1,0)</f>
        <v>0</v>
      </c>
      <c r="AP1560">
        <f>IF('Main Data'!BA1560="Yes",1,0)</f>
        <v>0</v>
      </c>
      <c r="AQ1560">
        <f>IF('Main Data'!BD1560="Yes",1,0)</f>
        <v>0</v>
      </c>
      <c r="AR1560">
        <f>IF('Main Data'!BE1560="A",1,0)</f>
        <v>0</v>
      </c>
      <c r="AS1560">
        <f>IF('Main Data'!BE1560="AA",1,0)</f>
        <v>1</v>
      </c>
      <c r="AT1560">
        <f>IF('Main Data'!BE1560="AAA",1,0)</f>
        <v>0</v>
      </c>
      <c r="AU1560">
        <f>IF('Main Data'!BE1560="AAAA",1,0)</f>
        <v>0</v>
      </c>
      <c r="AV1560">
        <f>IF('Main Data'!P1560="Yes",1,0)</f>
        <v>0</v>
      </c>
      <c r="AW1560">
        <f>IF('Main Data'!AP1560="Yes",1,0)</f>
        <v>0</v>
      </c>
      <c r="AX1560">
        <f>IF(OR('Main Data'!V1560="Yes", 'Main Data'!W1560="Yes",'Main Data'!X1560="Yes"),1,0)</f>
        <v>0</v>
      </c>
      <c r="AY1560">
        <f>IF(OR('Main Data'!Y1560="Yes",'Main Data'!Z1560="Yes"),1,0)</f>
        <v>0</v>
      </c>
      <c r="AZ1560">
        <f>IF('Main Data'!AR1560="Yes",1,0)</f>
        <v>0</v>
      </c>
      <c r="BA1560">
        <f>IF('Main Data'!AS1560="Yes",1,0)</f>
        <v>0</v>
      </c>
      <c r="BB1560">
        <f>IF('Main Data'!AG1560="Yes",1,0)</f>
        <v>0</v>
      </c>
      <c r="BC1560">
        <f>IF('Main Data'!AB1560="Yes",1,0)</f>
        <v>0</v>
      </c>
      <c r="BD1560">
        <f>IF('Main Data'!AA1560="Yes",1,0)</f>
        <v>0</v>
      </c>
      <c r="BE1560">
        <f>IF('Main Data'!AC1560="Yes",1,0)</f>
        <v>0</v>
      </c>
      <c r="BF1560">
        <f>IF('Main Data'!AF1560="Yes",1,0)</f>
        <v>0</v>
      </c>
      <c r="BG1560">
        <f>IF(OR('Main Data'!AI1560="Yes",'Main Data'!AL1560="Yes"),1,0)</f>
        <v>1</v>
      </c>
      <c r="BH1560">
        <f>IF('Main Data'!AJ1560="Yes",1,0)</f>
        <v>0</v>
      </c>
      <c r="BI1560">
        <f>IF('Main Data'!AK1560="Yes",1,0)</f>
        <v>0</v>
      </c>
      <c r="BJ1560">
        <f>IF('Main Data'!AM1560="Yes",1,0)</f>
        <v>0</v>
      </c>
      <c r="BK1560">
        <f>IF('Main Data'!AQ1560="Yes",1,0)</f>
        <v>0</v>
      </c>
      <c r="BL1560" s="21">
        <f t="shared" si="145"/>
        <v>1</v>
      </c>
      <c r="BM1560" s="21">
        <f t="shared" si="146"/>
        <v>0</v>
      </c>
      <c r="BN1560" s="21">
        <f t="shared" si="147"/>
        <v>0</v>
      </c>
      <c r="BO1560" s="21">
        <f t="shared" si="148"/>
        <v>0</v>
      </c>
      <c r="BP1560" s="21">
        <f t="shared" si="149"/>
        <v>0</v>
      </c>
    </row>
    <row r="1561" spans="1:68" x14ac:dyDescent="0.2">
      <c r="A1561">
        <v>1557</v>
      </c>
      <c r="B1561" s="33">
        <f>'Main Data'!C1561</f>
        <v>43233</v>
      </c>
      <c r="C1561">
        <f>'Main Data'!D1561</f>
        <v>273</v>
      </c>
      <c r="D1561" s="26">
        <f>'Main Data'!E1561</f>
        <v>7000</v>
      </c>
      <c r="E1561" s="26">
        <f>'Main Data'!F1561</f>
        <v>8750</v>
      </c>
      <c r="F1561" s="34">
        <f t="shared" si="144"/>
        <v>8.8536654280374503</v>
      </c>
      <c r="G1561">
        <f>IF('Main Data'!H1561="AP",1,0)</f>
        <v>0</v>
      </c>
      <c r="H1561">
        <f>IF('Main Data'!H1561="Blancpain",1,0)</f>
        <v>0</v>
      </c>
      <c r="I1561">
        <f>IF('Main Data'!H1561="Breguet",1,0)</f>
        <v>0</v>
      </c>
      <c r="J1561">
        <f>IF('Main Data'!H1561="Breitling",1,0)</f>
        <v>0</v>
      </c>
      <c r="K1561">
        <f>IF('Main Data'!H1561="Cartier",1,0)</f>
        <v>0</v>
      </c>
      <c r="L1561">
        <f>IF('Main Data'!H1561="Gallet",1,0)</f>
        <v>0</v>
      </c>
      <c r="M1561">
        <f>IF('Main Data'!H1561="Girard Perregaux",1,0)</f>
        <v>0</v>
      </c>
      <c r="N1561">
        <f>IF('Main Data'!H1561="Gubelin",1,0)</f>
        <v>0</v>
      </c>
      <c r="O1561">
        <f>IF('Main Data'!H1561="Heuer",1,0)</f>
        <v>0</v>
      </c>
      <c r="P1561">
        <f>IF('Main Data'!H1561="IWC",1,0)</f>
        <v>0</v>
      </c>
      <c r="Q1561">
        <f>IF('Main Data'!H1561="JLC",1,0)</f>
        <v>0</v>
      </c>
      <c r="R1561">
        <f>IF('Main Data'!H1561="Longines",1,0)</f>
        <v>0</v>
      </c>
      <c r="S1561">
        <f>IF('Main Data'!H1561="Movado",1,0)</f>
        <v>0</v>
      </c>
      <c r="T1561">
        <f>IF('Main Data'!H1561="Omega",1,0)</f>
        <v>0</v>
      </c>
      <c r="U1561">
        <f>IF('Main Data'!H1561="Panerai",1,0)</f>
        <v>0</v>
      </c>
      <c r="V1561">
        <f>IF('Main Data'!H1561="Patek",1,0)</f>
        <v>0</v>
      </c>
      <c r="W1561">
        <f>IF('Main Data'!H1561="Rolex",1,0)</f>
        <v>0</v>
      </c>
      <c r="X1561">
        <f>IF('Main Data'!H1561="Tudor",1,0)</f>
        <v>0</v>
      </c>
      <c r="Y1561">
        <f>IF('Main Data'!H1561="Ulysse Nardin",1,0)</f>
        <v>0</v>
      </c>
      <c r="Z1561">
        <f>IF('Main Data'!H1561="Universal Geneve",1,0)</f>
        <v>0</v>
      </c>
      <c r="AA1561">
        <f>IF('Main Data'!H1561="Vacheron",1,0)</f>
        <v>0</v>
      </c>
      <c r="AB1561">
        <f>IF('Main Data'!H1561="Zenith",1,0)</f>
        <v>1</v>
      </c>
      <c r="AC1561">
        <f>IF('Main Data'!J1561="Stainless Steel",1,0)</f>
        <v>1</v>
      </c>
      <c r="AD1561">
        <f>IF('Main Data'!J1561="Two-tone",1,0)</f>
        <v>0</v>
      </c>
      <c r="AE1561">
        <f>IF(OR('Main Data'!J1561="YG 18K",'Main Data'!J1561="YG &lt;18K",'Main Data'!J1561="PG 18K",'Main Data'!J1561="PG &lt;18K",'Main Data'!J1561="WG 18K",'Main Data'!J1561="Mixes of 18K",'Main Data'!J1561="Mixes &lt;18K"),1,0)</f>
        <v>0</v>
      </c>
      <c r="AF1561">
        <f>IF('Main Data'!J1561="Platinum",1,0)</f>
        <v>0</v>
      </c>
      <c r="AG1561">
        <f>IF(OR('Main Data'!J1561="PVD",'Main Data'!J1561="Gold Plate",'Main Data'!J1561="Other"),1,0)</f>
        <v>0</v>
      </c>
      <c r="AH1561">
        <f>IF('Main Data'!N1561="Stainless Steel",1,0)</f>
        <v>0</v>
      </c>
      <c r="AI1561">
        <f>IF('Main Data'!N1561="Leather",1,0)</f>
        <v>1</v>
      </c>
      <c r="AJ1561">
        <f>IF('Main Data'!N1561="Two-tone",1,0)</f>
        <v>0</v>
      </c>
      <c r="AK1561">
        <f>IF(OR('Main Data'!N1561="YG 18K",'Main Data'!N1561="PG 18K",'Main Data'!N1561="WG 18K",'Main Data'!N1561="Mixes of 18K"),1,0)</f>
        <v>0</v>
      </c>
      <c r="AL1561">
        <f>IF(OR(,'Main Data'!N1561="PVD",'Main Data'!N1561="Gold plate"),1,0)</f>
        <v>0</v>
      </c>
      <c r="AM1561">
        <f>IF(OR('Main Data'!AV1561="Yes",'Main Data'!AW1561="Yes",'Main Data'!AU1561="Yes"),1,0)</f>
        <v>0</v>
      </c>
      <c r="AN1561">
        <f>IF(OR(ISTEXT('Main Data'!AX1561), ISTEXT('Main Data'!AY1561)),1,0)</f>
        <v>0</v>
      </c>
      <c r="AO1561">
        <f>IF('Main Data'!AZ1561="Yes",1,0)</f>
        <v>0</v>
      </c>
      <c r="AP1561">
        <f>IF('Main Data'!BA1561="Yes",1,0)</f>
        <v>0</v>
      </c>
      <c r="AQ1561">
        <f>IF('Main Data'!BD1561="Yes",1,0)</f>
        <v>0</v>
      </c>
      <c r="AR1561">
        <f>IF('Main Data'!BE1561="A",1,0)</f>
        <v>0</v>
      </c>
      <c r="AS1561">
        <f>IF('Main Data'!BE1561="AA",1,0)</f>
        <v>1</v>
      </c>
      <c r="AT1561">
        <f>IF('Main Data'!BE1561="AAA",1,0)</f>
        <v>0</v>
      </c>
      <c r="AU1561">
        <f>IF('Main Data'!BE1561="AAAA",1,0)</f>
        <v>0</v>
      </c>
      <c r="AV1561">
        <f>IF('Main Data'!P1561="Yes",1,0)</f>
        <v>1</v>
      </c>
      <c r="AW1561">
        <f>IF('Main Data'!AP1561="Yes",1,0)</f>
        <v>0</v>
      </c>
      <c r="AX1561">
        <f>IF(OR('Main Data'!V1561="Yes", 'Main Data'!W1561="Yes",'Main Data'!X1561="Yes"),1,0)</f>
        <v>0</v>
      </c>
      <c r="AY1561">
        <f>IF(OR('Main Data'!Y1561="Yes",'Main Data'!Z1561="Yes"),1,0)</f>
        <v>0</v>
      </c>
      <c r="AZ1561">
        <f>IF('Main Data'!AR1561="Yes",1,0)</f>
        <v>0</v>
      </c>
      <c r="BA1561">
        <f>IF('Main Data'!AS1561="Yes",1,0)</f>
        <v>0</v>
      </c>
      <c r="BB1561">
        <f>IF('Main Data'!AG1561="Yes",1,0)</f>
        <v>0</v>
      </c>
      <c r="BC1561">
        <f>IF('Main Data'!AB1561="Yes",1,0)</f>
        <v>0</v>
      </c>
      <c r="BD1561">
        <f>IF('Main Data'!AA1561="Yes",1,0)</f>
        <v>0</v>
      </c>
      <c r="BE1561">
        <f>IF('Main Data'!AC1561="Yes",1,0)</f>
        <v>0</v>
      </c>
      <c r="BF1561">
        <f>IF('Main Data'!AF1561="Yes",1,0)</f>
        <v>0</v>
      </c>
      <c r="BG1561">
        <f>IF(OR('Main Data'!AI1561="Yes",'Main Data'!AL1561="Yes"),1,0)</f>
        <v>0</v>
      </c>
      <c r="BH1561">
        <f>IF('Main Data'!AJ1561="Yes",1,0)</f>
        <v>0</v>
      </c>
      <c r="BI1561">
        <f>IF('Main Data'!AK1561="Yes",1,0)</f>
        <v>0</v>
      </c>
      <c r="BJ1561">
        <f>IF('Main Data'!AM1561="Yes",1,0)</f>
        <v>0</v>
      </c>
      <c r="BK1561">
        <f>IF('Main Data'!AQ1561="Yes",1,0)</f>
        <v>0</v>
      </c>
      <c r="BL1561" s="21">
        <f t="shared" si="145"/>
        <v>1</v>
      </c>
      <c r="BM1561" s="21">
        <f t="shared" si="146"/>
        <v>0</v>
      </c>
      <c r="BN1561" s="21">
        <f t="shared" si="147"/>
        <v>0</v>
      </c>
      <c r="BO1561" s="21">
        <f t="shared" si="148"/>
        <v>0</v>
      </c>
      <c r="BP1561" s="21">
        <f t="shared" si="149"/>
        <v>0</v>
      </c>
    </row>
    <row r="1562" spans="1:68" x14ac:dyDescent="0.2">
      <c r="A1562">
        <v>1558</v>
      </c>
      <c r="B1562" s="33">
        <f>'Main Data'!C1562</f>
        <v>43233</v>
      </c>
      <c r="C1562">
        <f>'Main Data'!D1562</f>
        <v>275</v>
      </c>
      <c r="D1562" s="26">
        <f>'Main Data'!E1562</f>
        <v>14000</v>
      </c>
      <c r="E1562" s="26">
        <f>'Main Data'!F1562</f>
        <v>17500</v>
      </c>
      <c r="F1562" s="34">
        <f t="shared" si="144"/>
        <v>9.5468126085973957</v>
      </c>
      <c r="G1562">
        <f>IF('Main Data'!H1562="AP",1,0)</f>
        <v>0</v>
      </c>
      <c r="H1562">
        <f>IF('Main Data'!H1562="Blancpain",1,0)</f>
        <v>0</v>
      </c>
      <c r="I1562">
        <f>IF('Main Data'!H1562="Breguet",1,0)</f>
        <v>0</v>
      </c>
      <c r="J1562">
        <f>IF('Main Data'!H1562="Breitling",1,0)</f>
        <v>0</v>
      </c>
      <c r="K1562">
        <f>IF('Main Data'!H1562="Cartier",1,0)</f>
        <v>0</v>
      </c>
      <c r="L1562">
        <f>IF('Main Data'!H1562="Gallet",1,0)</f>
        <v>0</v>
      </c>
      <c r="M1562">
        <f>IF('Main Data'!H1562="Girard Perregaux",1,0)</f>
        <v>0</v>
      </c>
      <c r="N1562">
        <f>IF('Main Data'!H1562="Gubelin",1,0)</f>
        <v>0</v>
      </c>
      <c r="O1562">
        <f>IF('Main Data'!H1562="Heuer",1,0)</f>
        <v>0</v>
      </c>
      <c r="P1562">
        <f>IF('Main Data'!H1562="IWC",1,0)</f>
        <v>0</v>
      </c>
      <c r="Q1562">
        <f>IF('Main Data'!H1562="JLC",1,0)</f>
        <v>0</v>
      </c>
      <c r="R1562">
        <f>IF('Main Data'!H1562="Longines",1,0)</f>
        <v>0</v>
      </c>
      <c r="S1562">
        <f>IF('Main Data'!H1562="Movado",1,0)</f>
        <v>0</v>
      </c>
      <c r="T1562">
        <f>IF('Main Data'!H1562="Omega",1,0)</f>
        <v>0</v>
      </c>
      <c r="U1562">
        <f>IF('Main Data'!H1562="Panerai",1,0)</f>
        <v>0</v>
      </c>
      <c r="V1562">
        <f>IF('Main Data'!H1562="Patek",1,0)</f>
        <v>0</v>
      </c>
      <c r="W1562">
        <f>IF('Main Data'!H1562="Rolex",1,0)</f>
        <v>0</v>
      </c>
      <c r="X1562">
        <f>IF('Main Data'!H1562="Tudor",1,0)</f>
        <v>0</v>
      </c>
      <c r="Y1562">
        <f>IF('Main Data'!H1562="Ulysse Nardin",1,0)</f>
        <v>0</v>
      </c>
      <c r="Z1562">
        <f>IF('Main Data'!H1562="Universal Geneve",1,0)</f>
        <v>0</v>
      </c>
      <c r="AA1562">
        <f>IF('Main Data'!H1562="Vacheron",1,0)</f>
        <v>0</v>
      </c>
      <c r="AB1562">
        <f>IF('Main Data'!H1562="Zenith",1,0)</f>
        <v>1</v>
      </c>
      <c r="AC1562">
        <f>IF('Main Data'!J1562="Stainless Steel",1,0)</f>
        <v>1</v>
      </c>
      <c r="AD1562">
        <f>IF('Main Data'!J1562="Two-tone",1,0)</f>
        <v>0</v>
      </c>
      <c r="AE1562">
        <f>IF(OR('Main Data'!J1562="YG 18K",'Main Data'!J1562="YG &lt;18K",'Main Data'!J1562="PG 18K",'Main Data'!J1562="PG &lt;18K",'Main Data'!J1562="WG 18K",'Main Data'!J1562="Mixes of 18K",'Main Data'!J1562="Mixes &lt;18K"),1,0)</f>
        <v>0</v>
      </c>
      <c r="AF1562">
        <f>IF('Main Data'!J1562="Platinum",1,0)</f>
        <v>0</v>
      </c>
      <c r="AG1562">
        <f>IF(OR('Main Data'!J1562="PVD",'Main Data'!J1562="Gold Plate",'Main Data'!J1562="Other"),1,0)</f>
        <v>0</v>
      </c>
      <c r="AH1562">
        <f>IF('Main Data'!N1562="Stainless Steel",1,0)</f>
        <v>0</v>
      </c>
      <c r="AI1562">
        <f>IF('Main Data'!N1562="Leather",1,0)</f>
        <v>1</v>
      </c>
      <c r="AJ1562">
        <f>IF('Main Data'!N1562="Two-tone",1,0)</f>
        <v>0</v>
      </c>
      <c r="AK1562">
        <f>IF(OR('Main Data'!N1562="YG 18K",'Main Data'!N1562="PG 18K",'Main Data'!N1562="WG 18K",'Main Data'!N1562="Mixes of 18K"),1,0)</f>
        <v>0</v>
      </c>
      <c r="AL1562">
        <f>IF(OR(,'Main Data'!N1562="PVD",'Main Data'!N1562="Gold plate"),1,0)</f>
        <v>0</v>
      </c>
      <c r="AM1562">
        <f>IF(OR('Main Data'!AV1562="Yes",'Main Data'!AW1562="Yes",'Main Data'!AU1562="Yes"),1,0)</f>
        <v>0</v>
      </c>
      <c r="AN1562">
        <f>IF(OR(ISTEXT('Main Data'!AX1562), ISTEXT('Main Data'!AY1562)),1,0)</f>
        <v>0</v>
      </c>
      <c r="AO1562">
        <f>IF('Main Data'!AZ1562="Yes",1,0)</f>
        <v>0</v>
      </c>
      <c r="AP1562">
        <f>IF('Main Data'!BA1562="Yes",1,0)</f>
        <v>0</v>
      </c>
      <c r="AQ1562">
        <f>IF('Main Data'!BD1562="Yes",1,0)</f>
        <v>0</v>
      </c>
      <c r="AR1562">
        <f>IF('Main Data'!BE1562="A",1,0)</f>
        <v>0</v>
      </c>
      <c r="AS1562">
        <f>IF('Main Data'!BE1562="AA",1,0)</f>
        <v>0</v>
      </c>
      <c r="AT1562">
        <f>IF('Main Data'!BE1562="AAA",1,0)</f>
        <v>1</v>
      </c>
      <c r="AU1562">
        <f>IF('Main Data'!BE1562="AAAA",1,0)</f>
        <v>0</v>
      </c>
      <c r="AV1562">
        <f>IF('Main Data'!P1562="Yes",1,0)</f>
        <v>0</v>
      </c>
      <c r="AW1562">
        <f>IF('Main Data'!AP1562="Yes",1,0)</f>
        <v>0</v>
      </c>
      <c r="AX1562">
        <f>IF(OR('Main Data'!V1562="Yes", 'Main Data'!W1562="Yes",'Main Data'!X1562="Yes"),1,0)</f>
        <v>1</v>
      </c>
      <c r="AY1562">
        <f>IF(OR('Main Data'!Y1562="Yes",'Main Data'!Z1562="Yes"),1,0)</f>
        <v>0</v>
      </c>
      <c r="AZ1562">
        <f>IF('Main Data'!AR1562="Yes",1,0)</f>
        <v>0</v>
      </c>
      <c r="BA1562">
        <f>IF('Main Data'!AS1562="Yes",1,0)</f>
        <v>0</v>
      </c>
      <c r="BB1562">
        <f>IF('Main Data'!AG1562="Yes",1,0)</f>
        <v>0</v>
      </c>
      <c r="BC1562">
        <f>IF('Main Data'!AB1562="Yes",1,0)</f>
        <v>0</v>
      </c>
      <c r="BD1562">
        <f>IF('Main Data'!AA1562="Yes",1,0)</f>
        <v>0</v>
      </c>
      <c r="BE1562">
        <f>IF('Main Data'!AC1562="Yes",1,0)</f>
        <v>0</v>
      </c>
      <c r="BF1562">
        <f>IF('Main Data'!AF1562="Yes",1,0)</f>
        <v>0</v>
      </c>
      <c r="BG1562">
        <f>IF(OR('Main Data'!AI1562="Yes",'Main Data'!AL1562="Yes"),1,0)</f>
        <v>1</v>
      </c>
      <c r="BH1562">
        <f>IF('Main Data'!AJ1562="Yes",1,0)</f>
        <v>0</v>
      </c>
      <c r="BI1562">
        <f>IF('Main Data'!AK1562="Yes",1,0)</f>
        <v>0</v>
      </c>
      <c r="BJ1562">
        <f>IF('Main Data'!AM1562="Yes",1,0)</f>
        <v>0</v>
      </c>
      <c r="BK1562">
        <f>IF('Main Data'!AQ1562="Yes",1,0)</f>
        <v>0</v>
      </c>
      <c r="BL1562" s="21">
        <f t="shared" si="145"/>
        <v>1</v>
      </c>
      <c r="BM1562" s="21">
        <f t="shared" si="146"/>
        <v>0</v>
      </c>
      <c r="BN1562" s="21">
        <f t="shared" si="147"/>
        <v>0</v>
      </c>
      <c r="BO1562" s="21">
        <f t="shared" si="148"/>
        <v>0</v>
      </c>
      <c r="BP1562" s="21">
        <f t="shared" si="149"/>
        <v>0</v>
      </c>
    </row>
    <row r="1563" spans="1:68" x14ac:dyDescent="0.2">
      <c r="A1563">
        <v>1559</v>
      </c>
      <c r="B1563" s="33">
        <f>'Main Data'!C1563</f>
        <v>43233</v>
      </c>
      <c r="C1563">
        <f>'Main Data'!D1563</f>
        <v>276</v>
      </c>
      <c r="D1563" s="26">
        <f>'Main Data'!E1563</f>
        <v>6000</v>
      </c>
      <c r="E1563" s="26">
        <f>'Main Data'!F1563</f>
        <v>7500</v>
      </c>
      <c r="F1563" s="34">
        <f t="shared" si="144"/>
        <v>8.6995147482101913</v>
      </c>
      <c r="G1563">
        <f>IF('Main Data'!H1563="AP",1,0)</f>
        <v>0</v>
      </c>
      <c r="H1563">
        <f>IF('Main Data'!H1563="Blancpain",1,0)</f>
        <v>0</v>
      </c>
      <c r="I1563">
        <f>IF('Main Data'!H1563="Breguet",1,0)</f>
        <v>0</v>
      </c>
      <c r="J1563">
        <f>IF('Main Data'!H1563="Breitling",1,0)</f>
        <v>0</v>
      </c>
      <c r="K1563">
        <f>IF('Main Data'!H1563="Cartier",1,0)</f>
        <v>0</v>
      </c>
      <c r="L1563">
        <f>IF('Main Data'!H1563="Gallet",1,0)</f>
        <v>0</v>
      </c>
      <c r="M1563">
        <f>IF('Main Data'!H1563="Girard Perregaux",1,0)</f>
        <v>0</v>
      </c>
      <c r="N1563">
        <f>IF('Main Data'!H1563="Gubelin",1,0)</f>
        <v>0</v>
      </c>
      <c r="O1563">
        <f>IF('Main Data'!H1563="Heuer",1,0)</f>
        <v>0</v>
      </c>
      <c r="P1563">
        <f>IF('Main Data'!H1563="IWC",1,0)</f>
        <v>0</v>
      </c>
      <c r="Q1563">
        <f>IF('Main Data'!H1563="JLC",1,0)</f>
        <v>0</v>
      </c>
      <c r="R1563">
        <f>IF('Main Data'!H1563="Longines",1,0)</f>
        <v>0</v>
      </c>
      <c r="S1563">
        <f>IF('Main Data'!H1563="Movado",1,0)</f>
        <v>0</v>
      </c>
      <c r="T1563">
        <f>IF('Main Data'!H1563="Omega",1,0)</f>
        <v>0</v>
      </c>
      <c r="U1563">
        <f>IF('Main Data'!H1563="Panerai",1,0)</f>
        <v>0</v>
      </c>
      <c r="V1563">
        <f>IF('Main Data'!H1563="Patek",1,0)</f>
        <v>0</v>
      </c>
      <c r="W1563">
        <f>IF('Main Data'!H1563="Rolex",1,0)</f>
        <v>0</v>
      </c>
      <c r="X1563">
        <f>IF('Main Data'!H1563="Tudor",1,0)</f>
        <v>0</v>
      </c>
      <c r="Y1563">
        <f>IF('Main Data'!H1563="Ulysse Nardin",1,0)</f>
        <v>0</v>
      </c>
      <c r="Z1563">
        <f>IF('Main Data'!H1563="Universal Geneve",1,0)</f>
        <v>0</v>
      </c>
      <c r="AA1563">
        <f>IF('Main Data'!H1563="Vacheron",1,0)</f>
        <v>0</v>
      </c>
      <c r="AB1563">
        <f>IF('Main Data'!H1563="Zenith",1,0)</f>
        <v>1</v>
      </c>
      <c r="AC1563">
        <f>IF('Main Data'!J1563="Stainless Steel",1,0)</f>
        <v>1</v>
      </c>
      <c r="AD1563">
        <f>IF('Main Data'!J1563="Two-tone",1,0)</f>
        <v>0</v>
      </c>
      <c r="AE1563">
        <f>IF(OR('Main Data'!J1563="YG 18K",'Main Data'!J1563="YG &lt;18K",'Main Data'!J1563="PG 18K",'Main Data'!J1563="PG &lt;18K",'Main Data'!J1563="WG 18K",'Main Data'!J1563="Mixes of 18K",'Main Data'!J1563="Mixes &lt;18K"),1,0)</f>
        <v>0</v>
      </c>
      <c r="AF1563">
        <f>IF('Main Data'!J1563="Platinum",1,0)</f>
        <v>0</v>
      </c>
      <c r="AG1563">
        <f>IF(OR('Main Data'!J1563="PVD",'Main Data'!J1563="Gold Plate",'Main Data'!J1563="Other"),1,0)</f>
        <v>0</v>
      </c>
      <c r="AH1563">
        <f>IF('Main Data'!N1563="Stainless Steel",1,0)</f>
        <v>1</v>
      </c>
      <c r="AI1563">
        <f>IF('Main Data'!N1563="Leather",1,0)</f>
        <v>0</v>
      </c>
      <c r="AJ1563">
        <f>IF('Main Data'!N1563="Two-tone",1,0)</f>
        <v>0</v>
      </c>
      <c r="AK1563">
        <f>IF(OR('Main Data'!N1563="YG 18K",'Main Data'!N1563="PG 18K",'Main Data'!N1563="WG 18K",'Main Data'!N1563="Mixes of 18K"),1,0)</f>
        <v>0</v>
      </c>
      <c r="AL1563">
        <f>IF(OR(,'Main Data'!N1563="PVD",'Main Data'!N1563="Gold plate"),1,0)</f>
        <v>0</v>
      </c>
      <c r="AM1563">
        <f>IF(OR('Main Data'!AV1563="Yes",'Main Data'!AW1563="Yes",'Main Data'!AU1563="Yes"),1,0)</f>
        <v>0</v>
      </c>
      <c r="AN1563">
        <f>IF(OR(ISTEXT('Main Data'!AX1563), ISTEXT('Main Data'!AY1563)),1,0)</f>
        <v>0</v>
      </c>
      <c r="AO1563">
        <f>IF('Main Data'!AZ1563="Yes",1,0)</f>
        <v>0</v>
      </c>
      <c r="AP1563">
        <f>IF('Main Data'!BA1563="Yes",1,0)</f>
        <v>0</v>
      </c>
      <c r="AQ1563">
        <f>IF('Main Data'!BD1563="Yes",1,0)</f>
        <v>0</v>
      </c>
      <c r="AR1563">
        <f>IF('Main Data'!BE1563="A",1,0)</f>
        <v>0</v>
      </c>
      <c r="AS1563">
        <f>IF('Main Data'!BE1563="AA",1,0)</f>
        <v>0</v>
      </c>
      <c r="AT1563">
        <f>IF('Main Data'!BE1563="AAA",1,0)</f>
        <v>1</v>
      </c>
      <c r="AU1563">
        <f>IF('Main Data'!BE1563="AAAA",1,0)</f>
        <v>0</v>
      </c>
      <c r="AV1563">
        <f>IF('Main Data'!P1563="Yes",1,0)</f>
        <v>0</v>
      </c>
      <c r="AW1563">
        <f>IF('Main Data'!AP1563="Yes",1,0)</f>
        <v>0</v>
      </c>
      <c r="AX1563">
        <f>IF(OR('Main Data'!V1563="Yes", 'Main Data'!W1563="Yes",'Main Data'!X1563="Yes"),1,0)</f>
        <v>1</v>
      </c>
      <c r="AY1563">
        <f>IF(OR('Main Data'!Y1563="Yes",'Main Data'!Z1563="Yes"),1,0)</f>
        <v>0</v>
      </c>
      <c r="AZ1563">
        <f>IF('Main Data'!AR1563="Yes",1,0)</f>
        <v>0</v>
      </c>
      <c r="BA1563">
        <f>IF('Main Data'!AS1563="Yes",1,0)</f>
        <v>0</v>
      </c>
      <c r="BB1563">
        <f>IF('Main Data'!AG1563="Yes",1,0)</f>
        <v>0</v>
      </c>
      <c r="BC1563">
        <f>IF('Main Data'!AB1563="Yes",1,0)</f>
        <v>0</v>
      </c>
      <c r="BD1563">
        <f>IF('Main Data'!AA1563="Yes",1,0)</f>
        <v>0</v>
      </c>
      <c r="BE1563">
        <f>IF('Main Data'!AC1563="Yes",1,0)</f>
        <v>0</v>
      </c>
      <c r="BF1563">
        <f>IF('Main Data'!AF1563="Yes",1,0)</f>
        <v>0</v>
      </c>
      <c r="BG1563">
        <f>IF(OR('Main Data'!AI1563="Yes",'Main Data'!AL1563="Yes"),1,0)</f>
        <v>1</v>
      </c>
      <c r="BH1563">
        <f>IF('Main Data'!AJ1563="Yes",1,0)</f>
        <v>0</v>
      </c>
      <c r="BI1563">
        <f>IF('Main Data'!AK1563="Yes",1,0)</f>
        <v>0</v>
      </c>
      <c r="BJ1563">
        <f>IF('Main Data'!AM1563="Yes",1,0)</f>
        <v>0</v>
      </c>
      <c r="BK1563">
        <f>IF('Main Data'!AQ1563="Yes",1,0)</f>
        <v>0</v>
      </c>
      <c r="BL1563" s="21">
        <f t="shared" si="145"/>
        <v>1</v>
      </c>
      <c r="BM1563" s="21">
        <f t="shared" si="146"/>
        <v>0</v>
      </c>
      <c r="BN1563" s="21">
        <f t="shared" si="147"/>
        <v>0</v>
      </c>
      <c r="BO1563" s="21">
        <f t="shared" si="148"/>
        <v>0</v>
      </c>
      <c r="BP1563" s="21">
        <f t="shared" si="149"/>
        <v>0</v>
      </c>
    </row>
    <row r="1564" spans="1:68" x14ac:dyDescent="0.2">
      <c r="A1564">
        <v>1560</v>
      </c>
      <c r="B1564" s="33">
        <f>'Main Data'!C1564</f>
        <v>43233</v>
      </c>
      <c r="C1564">
        <f>'Main Data'!D1564</f>
        <v>277</v>
      </c>
      <c r="D1564" s="26">
        <f>'Main Data'!E1564</f>
        <v>6000</v>
      </c>
      <c r="E1564" s="26">
        <f>'Main Data'!F1564</f>
        <v>7500</v>
      </c>
      <c r="F1564" s="34">
        <f t="shared" si="144"/>
        <v>8.6995147482101913</v>
      </c>
      <c r="G1564">
        <f>IF('Main Data'!H1564="AP",1,0)</f>
        <v>0</v>
      </c>
      <c r="H1564">
        <f>IF('Main Data'!H1564="Blancpain",1,0)</f>
        <v>0</v>
      </c>
      <c r="I1564">
        <f>IF('Main Data'!H1564="Breguet",1,0)</f>
        <v>0</v>
      </c>
      <c r="J1564">
        <f>IF('Main Data'!H1564="Breitling",1,0)</f>
        <v>0</v>
      </c>
      <c r="K1564">
        <f>IF('Main Data'!H1564="Cartier",1,0)</f>
        <v>0</v>
      </c>
      <c r="L1564">
        <f>IF('Main Data'!H1564="Gallet",1,0)</f>
        <v>0</v>
      </c>
      <c r="M1564">
        <f>IF('Main Data'!H1564="Girard Perregaux",1,0)</f>
        <v>0</v>
      </c>
      <c r="N1564">
        <f>IF('Main Data'!H1564="Gubelin",1,0)</f>
        <v>0</v>
      </c>
      <c r="O1564">
        <f>IF('Main Data'!H1564="Heuer",1,0)</f>
        <v>0</v>
      </c>
      <c r="P1564">
        <f>IF('Main Data'!H1564="IWC",1,0)</f>
        <v>0</v>
      </c>
      <c r="Q1564">
        <f>IF('Main Data'!H1564="JLC",1,0)</f>
        <v>0</v>
      </c>
      <c r="R1564">
        <f>IF('Main Data'!H1564="Longines",1,0)</f>
        <v>0</v>
      </c>
      <c r="S1564">
        <f>IF('Main Data'!H1564="Movado",1,0)</f>
        <v>0</v>
      </c>
      <c r="T1564">
        <f>IF('Main Data'!H1564="Omega",1,0)</f>
        <v>0</v>
      </c>
      <c r="U1564">
        <f>IF('Main Data'!H1564="Panerai",1,0)</f>
        <v>0</v>
      </c>
      <c r="V1564">
        <f>IF('Main Data'!H1564="Patek",1,0)</f>
        <v>0</v>
      </c>
      <c r="W1564">
        <f>IF('Main Data'!H1564="Rolex",1,0)</f>
        <v>0</v>
      </c>
      <c r="X1564">
        <f>IF('Main Data'!H1564="Tudor",1,0)</f>
        <v>0</v>
      </c>
      <c r="Y1564">
        <f>IF('Main Data'!H1564="Ulysse Nardin",1,0)</f>
        <v>0</v>
      </c>
      <c r="Z1564">
        <f>IF('Main Data'!H1564="Universal Geneve",1,0)</f>
        <v>0</v>
      </c>
      <c r="AA1564">
        <f>IF('Main Data'!H1564="Vacheron",1,0)</f>
        <v>0</v>
      </c>
      <c r="AB1564">
        <f>IF('Main Data'!H1564="Zenith",1,0)</f>
        <v>1</v>
      </c>
      <c r="AC1564">
        <f>IF('Main Data'!J1564="Stainless Steel",1,0)</f>
        <v>1</v>
      </c>
      <c r="AD1564">
        <f>IF('Main Data'!J1564="Two-tone",1,0)</f>
        <v>0</v>
      </c>
      <c r="AE1564">
        <f>IF(OR('Main Data'!J1564="YG 18K",'Main Data'!J1564="YG &lt;18K",'Main Data'!J1564="PG 18K",'Main Data'!J1564="PG &lt;18K",'Main Data'!J1564="WG 18K",'Main Data'!J1564="Mixes of 18K",'Main Data'!J1564="Mixes &lt;18K"),1,0)</f>
        <v>0</v>
      </c>
      <c r="AF1564">
        <f>IF('Main Data'!J1564="Platinum",1,0)</f>
        <v>0</v>
      </c>
      <c r="AG1564">
        <f>IF(OR('Main Data'!J1564="PVD",'Main Data'!J1564="Gold Plate",'Main Data'!J1564="Other"),1,0)</f>
        <v>0</v>
      </c>
      <c r="AH1564">
        <f>IF('Main Data'!N1564="Stainless Steel",1,0)</f>
        <v>0</v>
      </c>
      <c r="AI1564">
        <f>IF('Main Data'!N1564="Leather",1,0)</f>
        <v>1</v>
      </c>
      <c r="AJ1564">
        <f>IF('Main Data'!N1564="Two-tone",1,0)</f>
        <v>0</v>
      </c>
      <c r="AK1564">
        <f>IF(OR('Main Data'!N1564="YG 18K",'Main Data'!N1564="PG 18K",'Main Data'!N1564="WG 18K",'Main Data'!N1564="Mixes of 18K"),1,0)</f>
        <v>0</v>
      </c>
      <c r="AL1564">
        <f>IF(OR(,'Main Data'!N1564="PVD",'Main Data'!N1564="Gold plate"),1,0)</f>
        <v>0</v>
      </c>
      <c r="AM1564">
        <f>IF(OR('Main Data'!AV1564="Yes",'Main Data'!AW1564="Yes",'Main Data'!AU1564="Yes"),1,0)</f>
        <v>0</v>
      </c>
      <c r="AN1564">
        <f>IF(OR(ISTEXT('Main Data'!AX1564), ISTEXT('Main Data'!AY1564)),1,0)</f>
        <v>0</v>
      </c>
      <c r="AO1564">
        <f>IF('Main Data'!AZ1564="Yes",1,0)</f>
        <v>0</v>
      </c>
      <c r="AP1564">
        <f>IF('Main Data'!BA1564="Yes",1,0)</f>
        <v>0</v>
      </c>
      <c r="AQ1564">
        <f>IF('Main Data'!BD1564="Yes",1,0)</f>
        <v>0</v>
      </c>
      <c r="AR1564">
        <f>IF('Main Data'!BE1564="A",1,0)</f>
        <v>0</v>
      </c>
      <c r="AS1564">
        <f>IF('Main Data'!BE1564="AA",1,0)</f>
        <v>0</v>
      </c>
      <c r="AT1564">
        <f>IF('Main Data'!BE1564="AAA",1,0)</f>
        <v>1</v>
      </c>
      <c r="AU1564">
        <f>IF('Main Data'!BE1564="AAAA",1,0)</f>
        <v>0</v>
      </c>
      <c r="AV1564">
        <f>IF('Main Data'!P1564="Yes",1,0)</f>
        <v>0</v>
      </c>
      <c r="AW1564">
        <f>IF('Main Data'!AP1564="Yes",1,0)</f>
        <v>0</v>
      </c>
      <c r="AX1564">
        <f>IF(OR('Main Data'!V1564="Yes", 'Main Data'!W1564="Yes",'Main Data'!X1564="Yes"),1,0)</f>
        <v>1</v>
      </c>
      <c r="AY1564">
        <f>IF(OR('Main Data'!Y1564="Yes",'Main Data'!Z1564="Yes"),1,0)</f>
        <v>0</v>
      </c>
      <c r="AZ1564">
        <f>IF('Main Data'!AR1564="Yes",1,0)</f>
        <v>0</v>
      </c>
      <c r="BA1564">
        <f>IF('Main Data'!AS1564="Yes",1,0)</f>
        <v>0</v>
      </c>
      <c r="BB1564">
        <f>IF('Main Data'!AG1564="Yes",1,0)</f>
        <v>0</v>
      </c>
      <c r="BC1564">
        <f>IF('Main Data'!AB1564="Yes",1,0)</f>
        <v>0</v>
      </c>
      <c r="BD1564">
        <f>IF('Main Data'!AA1564="Yes",1,0)</f>
        <v>0</v>
      </c>
      <c r="BE1564">
        <f>IF('Main Data'!AC1564="Yes",1,0)</f>
        <v>0</v>
      </c>
      <c r="BF1564">
        <f>IF('Main Data'!AF1564="Yes",1,0)</f>
        <v>0</v>
      </c>
      <c r="BG1564">
        <f>IF(OR('Main Data'!AI1564="Yes",'Main Data'!AL1564="Yes"),1,0)</f>
        <v>1</v>
      </c>
      <c r="BH1564">
        <f>IF('Main Data'!AJ1564="Yes",1,0)</f>
        <v>0</v>
      </c>
      <c r="BI1564">
        <f>IF('Main Data'!AK1564="Yes",1,0)</f>
        <v>0</v>
      </c>
      <c r="BJ1564">
        <f>IF('Main Data'!AM1564="Yes",1,0)</f>
        <v>0</v>
      </c>
      <c r="BK1564">
        <f>IF('Main Data'!AQ1564="Yes",1,0)</f>
        <v>0</v>
      </c>
      <c r="BL1564" s="21">
        <f t="shared" si="145"/>
        <v>1</v>
      </c>
      <c r="BM1564" s="21">
        <f t="shared" si="146"/>
        <v>0</v>
      </c>
      <c r="BN1564" s="21">
        <f t="shared" si="147"/>
        <v>0</v>
      </c>
      <c r="BO1564" s="21">
        <f t="shared" si="148"/>
        <v>0</v>
      </c>
      <c r="BP1564" s="21">
        <f t="shared" si="149"/>
        <v>0</v>
      </c>
    </row>
    <row r="1565" spans="1:68" x14ac:dyDescent="0.2">
      <c r="A1565">
        <v>1561</v>
      </c>
      <c r="B1565" s="33">
        <f>'Main Data'!C1565</f>
        <v>43233</v>
      </c>
      <c r="C1565">
        <f>'Main Data'!D1565</f>
        <v>280</v>
      </c>
      <c r="D1565" s="26">
        <f>'Main Data'!E1565</f>
        <v>13000</v>
      </c>
      <c r="E1565" s="26">
        <f>'Main Data'!F1565</f>
        <v>16250</v>
      </c>
      <c r="F1565" s="34">
        <f t="shared" si="144"/>
        <v>9.4727046364436731</v>
      </c>
      <c r="G1565">
        <f>IF('Main Data'!H1565="AP",1,0)</f>
        <v>0</v>
      </c>
      <c r="H1565">
        <f>IF('Main Data'!H1565="Blancpain",1,0)</f>
        <v>0</v>
      </c>
      <c r="I1565">
        <f>IF('Main Data'!H1565="Breguet",1,0)</f>
        <v>0</v>
      </c>
      <c r="J1565">
        <f>IF('Main Data'!H1565="Breitling",1,0)</f>
        <v>0</v>
      </c>
      <c r="K1565">
        <f>IF('Main Data'!H1565="Cartier",1,0)</f>
        <v>0</v>
      </c>
      <c r="L1565">
        <f>IF('Main Data'!H1565="Gallet",1,0)</f>
        <v>0</v>
      </c>
      <c r="M1565">
        <f>IF('Main Data'!H1565="Girard Perregaux",1,0)</f>
        <v>0</v>
      </c>
      <c r="N1565">
        <f>IF('Main Data'!H1565="Gubelin",1,0)</f>
        <v>0</v>
      </c>
      <c r="O1565">
        <f>IF('Main Data'!H1565="Heuer",1,0)</f>
        <v>0</v>
      </c>
      <c r="P1565">
        <f>IF('Main Data'!H1565="IWC",1,0)</f>
        <v>0</v>
      </c>
      <c r="Q1565">
        <f>IF('Main Data'!H1565="JLC",1,0)</f>
        <v>0</v>
      </c>
      <c r="R1565">
        <f>IF('Main Data'!H1565="Longines",1,0)</f>
        <v>0</v>
      </c>
      <c r="S1565">
        <f>IF('Main Data'!H1565="Movado",1,0)</f>
        <v>0</v>
      </c>
      <c r="T1565">
        <f>IF('Main Data'!H1565="Omega",1,0)</f>
        <v>0</v>
      </c>
      <c r="U1565">
        <f>IF('Main Data'!H1565="Panerai",1,0)</f>
        <v>0</v>
      </c>
      <c r="V1565">
        <f>IF('Main Data'!H1565="Patek",1,0)</f>
        <v>0</v>
      </c>
      <c r="W1565">
        <f>IF('Main Data'!H1565="Rolex",1,0)</f>
        <v>0</v>
      </c>
      <c r="X1565">
        <f>IF('Main Data'!H1565="Tudor",1,0)</f>
        <v>0</v>
      </c>
      <c r="Y1565">
        <f>IF('Main Data'!H1565="Ulysse Nardin",1,0)</f>
        <v>0</v>
      </c>
      <c r="Z1565">
        <f>IF('Main Data'!H1565="Universal Geneve",1,0)</f>
        <v>0</v>
      </c>
      <c r="AA1565">
        <f>IF('Main Data'!H1565="Vacheron",1,0)</f>
        <v>0</v>
      </c>
      <c r="AB1565">
        <f>IF('Main Data'!H1565="Zenith",1,0)</f>
        <v>1</v>
      </c>
      <c r="AC1565">
        <f>IF('Main Data'!J1565="Stainless Steel",1,0)</f>
        <v>1</v>
      </c>
      <c r="AD1565">
        <f>IF('Main Data'!J1565="Two-tone",1,0)</f>
        <v>0</v>
      </c>
      <c r="AE1565">
        <f>IF(OR('Main Data'!J1565="YG 18K",'Main Data'!J1565="YG &lt;18K",'Main Data'!J1565="PG 18K",'Main Data'!J1565="PG &lt;18K",'Main Data'!J1565="WG 18K",'Main Data'!J1565="Mixes of 18K",'Main Data'!J1565="Mixes &lt;18K"),1,0)</f>
        <v>0</v>
      </c>
      <c r="AF1565">
        <f>IF('Main Data'!J1565="Platinum",1,0)</f>
        <v>0</v>
      </c>
      <c r="AG1565">
        <f>IF(OR('Main Data'!J1565="PVD",'Main Data'!J1565="Gold Plate",'Main Data'!J1565="Other"),1,0)</f>
        <v>0</v>
      </c>
      <c r="AH1565">
        <f>IF('Main Data'!N1565="Stainless Steel",1,0)</f>
        <v>0</v>
      </c>
      <c r="AI1565">
        <f>IF('Main Data'!N1565="Leather",1,0)</f>
        <v>1</v>
      </c>
      <c r="AJ1565">
        <f>IF('Main Data'!N1565="Two-tone",1,0)</f>
        <v>0</v>
      </c>
      <c r="AK1565">
        <f>IF(OR('Main Data'!N1565="YG 18K",'Main Data'!N1565="PG 18K",'Main Data'!N1565="WG 18K",'Main Data'!N1565="Mixes of 18K"),1,0)</f>
        <v>0</v>
      </c>
      <c r="AL1565">
        <f>IF(OR(,'Main Data'!N1565="PVD",'Main Data'!N1565="Gold plate"),1,0)</f>
        <v>0</v>
      </c>
      <c r="AM1565">
        <f>IF(OR('Main Data'!AV1565="Yes",'Main Data'!AW1565="Yes",'Main Data'!AU1565="Yes"),1,0)</f>
        <v>0</v>
      </c>
      <c r="AN1565">
        <f>IF(OR(ISTEXT('Main Data'!AX1565), ISTEXT('Main Data'!AY1565)),1,0)</f>
        <v>0</v>
      </c>
      <c r="AO1565">
        <f>IF('Main Data'!AZ1565="Yes",1,0)</f>
        <v>0</v>
      </c>
      <c r="AP1565">
        <f>IF('Main Data'!BA1565="Yes",1,0)</f>
        <v>0</v>
      </c>
      <c r="AQ1565">
        <f>IF('Main Data'!BD1565="Yes",1,0)</f>
        <v>0</v>
      </c>
      <c r="AR1565">
        <f>IF('Main Data'!BE1565="A",1,0)</f>
        <v>0</v>
      </c>
      <c r="AS1565">
        <f>IF('Main Data'!BE1565="AA",1,0)</f>
        <v>0</v>
      </c>
      <c r="AT1565">
        <f>IF('Main Data'!BE1565="AAA",1,0)</f>
        <v>1</v>
      </c>
      <c r="AU1565">
        <f>IF('Main Data'!BE1565="AAAA",1,0)</f>
        <v>0</v>
      </c>
      <c r="AV1565">
        <f>IF('Main Data'!P1565="Yes",1,0)</f>
        <v>0</v>
      </c>
      <c r="AW1565">
        <f>IF('Main Data'!AP1565="Yes",1,0)</f>
        <v>0</v>
      </c>
      <c r="AX1565">
        <f>IF(OR('Main Data'!V1565="Yes", 'Main Data'!W1565="Yes",'Main Data'!X1565="Yes"),1,0)</f>
        <v>1</v>
      </c>
      <c r="AY1565">
        <f>IF(OR('Main Data'!Y1565="Yes",'Main Data'!Z1565="Yes"),1,0)</f>
        <v>0</v>
      </c>
      <c r="AZ1565">
        <f>IF('Main Data'!AR1565="Yes",1,0)</f>
        <v>0</v>
      </c>
      <c r="BA1565">
        <f>IF('Main Data'!AS1565="Yes",1,0)</f>
        <v>0</v>
      </c>
      <c r="BB1565">
        <f>IF('Main Data'!AG1565="Yes",1,0)</f>
        <v>0</v>
      </c>
      <c r="BC1565">
        <f>IF('Main Data'!AB1565="Yes",1,0)</f>
        <v>0</v>
      </c>
      <c r="BD1565">
        <f>IF('Main Data'!AA1565="Yes",1,0)</f>
        <v>0</v>
      </c>
      <c r="BE1565">
        <f>IF('Main Data'!AC1565="Yes",1,0)</f>
        <v>0</v>
      </c>
      <c r="BF1565">
        <f>IF('Main Data'!AF1565="Yes",1,0)</f>
        <v>0</v>
      </c>
      <c r="BG1565">
        <f>IF(OR('Main Data'!AI1565="Yes",'Main Data'!AL1565="Yes"),1,0)</f>
        <v>1</v>
      </c>
      <c r="BH1565">
        <f>IF('Main Data'!AJ1565="Yes",1,0)</f>
        <v>0</v>
      </c>
      <c r="BI1565">
        <f>IF('Main Data'!AK1565="Yes",1,0)</f>
        <v>0</v>
      </c>
      <c r="BJ1565">
        <f>IF('Main Data'!AM1565="Yes",1,0)</f>
        <v>0</v>
      </c>
      <c r="BK1565">
        <f>IF('Main Data'!AQ1565="Yes",1,0)</f>
        <v>0</v>
      </c>
      <c r="BL1565" s="21">
        <f t="shared" si="145"/>
        <v>1</v>
      </c>
      <c r="BM1565" s="21">
        <f t="shared" si="146"/>
        <v>0</v>
      </c>
      <c r="BN1565" s="21">
        <f t="shared" si="147"/>
        <v>0</v>
      </c>
      <c r="BO1565" s="21">
        <f t="shared" si="148"/>
        <v>0</v>
      </c>
      <c r="BP1565" s="21">
        <f t="shared" si="149"/>
        <v>0</v>
      </c>
    </row>
    <row r="1566" spans="1:68" x14ac:dyDescent="0.2">
      <c r="A1566">
        <v>1562</v>
      </c>
      <c r="B1566" s="33">
        <f>'Main Data'!C1566</f>
        <v>43233</v>
      </c>
      <c r="C1566">
        <f>'Main Data'!D1566</f>
        <v>281</v>
      </c>
      <c r="D1566" s="26">
        <f>'Main Data'!E1566</f>
        <v>8000</v>
      </c>
      <c r="E1566" s="26">
        <f>'Main Data'!F1566</f>
        <v>10000</v>
      </c>
      <c r="F1566" s="34">
        <f t="shared" si="144"/>
        <v>8.987196820661973</v>
      </c>
      <c r="G1566">
        <f>IF('Main Data'!H1566="AP",1,0)</f>
        <v>0</v>
      </c>
      <c r="H1566">
        <f>IF('Main Data'!H1566="Blancpain",1,0)</f>
        <v>0</v>
      </c>
      <c r="I1566">
        <f>IF('Main Data'!H1566="Breguet",1,0)</f>
        <v>0</v>
      </c>
      <c r="J1566">
        <f>IF('Main Data'!H1566="Breitling",1,0)</f>
        <v>0</v>
      </c>
      <c r="K1566">
        <f>IF('Main Data'!H1566="Cartier",1,0)</f>
        <v>0</v>
      </c>
      <c r="L1566">
        <f>IF('Main Data'!H1566="Gallet",1,0)</f>
        <v>0</v>
      </c>
      <c r="M1566">
        <f>IF('Main Data'!H1566="Girard Perregaux",1,0)</f>
        <v>0</v>
      </c>
      <c r="N1566">
        <f>IF('Main Data'!H1566="Gubelin",1,0)</f>
        <v>0</v>
      </c>
      <c r="O1566">
        <f>IF('Main Data'!H1566="Heuer",1,0)</f>
        <v>0</v>
      </c>
      <c r="P1566">
        <f>IF('Main Data'!H1566="IWC",1,0)</f>
        <v>0</v>
      </c>
      <c r="Q1566">
        <f>IF('Main Data'!H1566="JLC",1,0)</f>
        <v>0</v>
      </c>
      <c r="R1566">
        <f>IF('Main Data'!H1566="Longines",1,0)</f>
        <v>0</v>
      </c>
      <c r="S1566">
        <f>IF('Main Data'!H1566="Movado",1,0)</f>
        <v>0</v>
      </c>
      <c r="T1566">
        <f>IF('Main Data'!H1566="Omega",1,0)</f>
        <v>0</v>
      </c>
      <c r="U1566">
        <f>IF('Main Data'!H1566="Panerai",1,0)</f>
        <v>0</v>
      </c>
      <c r="V1566">
        <f>IF('Main Data'!H1566="Patek",1,0)</f>
        <v>0</v>
      </c>
      <c r="W1566">
        <f>IF('Main Data'!H1566="Rolex",1,0)</f>
        <v>0</v>
      </c>
      <c r="X1566">
        <f>IF('Main Data'!H1566="Tudor",1,0)</f>
        <v>0</v>
      </c>
      <c r="Y1566">
        <f>IF('Main Data'!H1566="Ulysse Nardin",1,0)</f>
        <v>0</v>
      </c>
      <c r="Z1566">
        <f>IF('Main Data'!H1566="Universal Geneve",1,0)</f>
        <v>0</v>
      </c>
      <c r="AA1566">
        <f>IF('Main Data'!H1566="Vacheron",1,0)</f>
        <v>0</v>
      </c>
      <c r="AB1566">
        <f>IF('Main Data'!H1566="Zenith",1,0)</f>
        <v>1</v>
      </c>
      <c r="AC1566">
        <f>IF('Main Data'!J1566="Stainless Steel",1,0)</f>
        <v>1</v>
      </c>
      <c r="AD1566">
        <f>IF('Main Data'!J1566="Two-tone",1,0)</f>
        <v>0</v>
      </c>
      <c r="AE1566">
        <f>IF(OR('Main Data'!J1566="YG 18K",'Main Data'!J1566="YG &lt;18K",'Main Data'!J1566="PG 18K",'Main Data'!J1566="PG &lt;18K",'Main Data'!J1566="WG 18K",'Main Data'!J1566="Mixes of 18K",'Main Data'!J1566="Mixes &lt;18K"),1,0)</f>
        <v>0</v>
      </c>
      <c r="AF1566">
        <f>IF('Main Data'!J1566="Platinum",1,0)</f>
        <v>0</v>
      </c>
      <c r="AG1566">
        <f>IF(OR('Main Data'!J1566="PVD",'Main Data'!J1566="Gold Plate",'Main Data'!J1566="Other"),1,0)</f>
        <v>0</v>
      </c>
      <c r="AH1566">
        <f>IF('Main Data'!N1566="Stainless Steel",1,0)</f>
        <v>0</v>
      </c>
      <c r="AI1566">
        <f>IF('Main Data'!N1566="Leather",1,0)</f>
        <v>1</v>
      </c>
      <c r="AJ1566">
        <f>IF('Main Data'!N1566="Two-tone",1,0)</f>
        <v>0</v>
      </c>
      <c r="AK1566">
        <f>IF(OR('Main Data'!N1566="YG 18K",'Main Data'!N1566="PG 18K",'Main Data'!N1566="WG 18K",'Main Data'!N1566="Mixes of 18K"),1,0)</f>
        <v>0</v>
      </c>
      <c r="AL1566">
        <f>IF(OR(,'Main Data'!N1566="PVD",'Main Data'!N1566="Gold plate"),1,0)</f>
        <v>0</v>
      </c>
      <c r="AM1566">
        <f>IF(OR('Main Data'!AV1566="Yes",'Main Data'!AW1566="Yes",'Main Data'!AU1566="Yes"),1,0)</f>
        <v>0</v>
      </c>
      <c r="AN1566">
        <f>IF(OR(ISTEXT('Main Data'!AX1566), ISTEXT('Main Data'!AY1566)),1,0)</f>
        <v>0</v>
      </c>
      <c r="AO1566">
        <f>IF('Main Data'!AZ1566="Yes",1,0)</f>
        <v>0</v>
      </c>
      <c r="AP1566">
        <f>IF('Main Data'!BA1566="Yes",1,0)</f>
        <v>0</v>
      </c>
      <c r="AQ1566">
        <f>IF('Main Data'!BD1566="Yes",1,0)</f>
        <v>0</v>
      </c>
      <c r="AR1566">
        <f>IF('Main Data'!BE1566="A",1,0)</f>
        <v>0</v>
      </c>
      <c r="AS1566">
        <f>IF('Main Data'!BE1566="AA",1,0)</f>
        <v>1</v>
      </c>
      <c r="AT1566">
        <f>IF('Main Data'!BE1566="AAA",1,0)</f>
        <v>0</v>
      </c>
      <c r="AU1566">
        <f>IF('Main Data'!BE1566="AAAA",1,0)</f>
        <v>0</v>
      </c>
      <c r="AV1566">
        <f>IF('Main Data'!P1566="Yes",1,0)</f>
        <v>0</v>
      </c>
      <c r="AW1566">
        <f>IF('Main Data'!AP1566="Yes",1,0)</f>
        <v>0</v>
      </c>
      <c r="AX1566">
        <f>IF(OR('Main Data'!V1566="Yes", 'Main Data'!W1566="Yes",'Main Data'!X1566="Yes"),1,0)</f>
        <v>1</v>
      </c>
      <c r="AY1566">
        <f>IF(OR('Main Data'!Y1566="Yes",'Main Data'!Z1566="Yes"),1,0)</f>
        <v>0</v>
      </c>
      <c r="AZ1566">
        <f>IF('Main Data'!AR1566="Yes",1,0)</f>
        <v>0</v>
      </c>
      <c r="BA1566">
        <f>IF('Main Data'!AS1566="Yes",1,0)</f>
        <v>0</v>
      </c>
      <c r="BB1566">
        <f>IF('Main Data'!AG1566="Yes",1,0)</f>
        <v>0</v>
      </c>
      <c r="BC1566">
        <f>IF('Main Data'!AB1566="Yes",1,0)</f>
        <v>0</v>
      </c>
      <c r="BD1566">
        <f>IF('Main Data'!AA1566="Yes",1,0)</f>
        <v>0</v>
      </c>
      <c r="BE1566">
        <f>IF('Main Data'!AC1566="Yes",1,0)</f>
        <v>0</v>
      </c>
      <c r="BF1566">
        <f>IF('Main Data'!AF1566="Yes",1,0)</f>
        <v>0</v>
      </c>
      <c r="BG1566">
        <f>IF(OR('Main Data'!AI1566="Yes",'Main Data'!AL1566="Yes"),1,0)</f>
        <v>1</v>
      </c>
      <c r="BH1566">
        <f>IF('Main Data'!AJ1566="Yes",1,0)</f>
        <v>0</v>
      </c>
      <c r="BI1566">
        <f>IF('Main Data'!AK1566="Yes",1,0)</f>
        <v>0</v>
      </c>
      <c r="BJ1566">
        <f>IF('Main Data'!AM1566="Yes",1,0)</f>
        <v>0</v>
      </c>
      <c r="BK1566">
        <f>IF('Main Data'!AQ1566="Yes",1,0)</f>
        <v>0</v>
      </c>
      <c r="BL1566" s="21">
        <f t="shared" si="145"/>
        <v>1</v>
      </c>
      <c r="BM1566" s="21">
        <f t="shared" si="146"/>
        <v>0</v>
      </c>
      <c r="BN1566" s="21">
        <f t="shared" si="147"/>
        <v>0</v>
      </c>
      <c r="BO1566" s="21">
        <f t="shared" si="148"/>
        <v>0</v>
      </c>
      <c r="BP1566" s="21">
        <f t="shared" si="149"/>
        <v>0</v>
      </c>
    </row>
    <row r="1567" spans="1:68" x14ac:dyDescent="0.2">
      <c r="A1567">
        <v>1563</v>
      </c>
      <c r="B1567" s="33">
        <f>'Main Data'!C1567</f>
        <v>43233</v>
      </c>
      <c r="C1567">
        <f>'Main Data'!D1567</f>
        <v>283</v>
      </c>
      <c r="D1567" s="26">
        <f>'Main Data'!E1567</f>
        <v>5000</v>
      </c>
      <c r="E1567" s="26">
        <f>'Main Data'!F1567</f>
        <v>6250</v>
      </c>
      <c r="F1567" s="34">
        <f t="shared" si="144"/>
        <v>8.5171931914162382</v>
      </c>
      <c r="G1567">
        <f>IF('Main Data'!H1567="AP",1,0)</f>
        <v>0</v>
      </c>
      <c r="H1567">
        <f>IF('Main Data'!H1567="Blancpain",1,0)</f>
        <v>0</v>
      </c>
      <c r="I1567">
        <f>IF('Main Data'!H1567="Breguet",1,0)</f>
        <v>0</v>
      </c>
      <c r="J1567">
        <f>IF('Main Data'!H1567="Breitling",1,0)</f>
        <v>0</v>
      </c>
      <c r="K1567">
        <f>IF('Main Data'!H1567="Cartier",1,0)</f>
        <v>0</v>
      </c>
      <c r="L1567">
        <f>IF('Main Data'!H1567="Gallet",1,0)</f>
        <v>0</v>
      </c>
      <c r="M1567">
        <f>IF('Main Data'!H1567="Girard Perregaux",1,0)</f>
        <v>0</v>
      </c>
      <c r="N1567">
        <f>IF('Main Data'!H1567="Gubelin",1,0)</f>
        <v>0</v>
      </c>
      <c r="O1567">
        <f>IF('Main Data'!H1567="Heuer",1,0)</f>
        <v>0</v>
      </c>
      <c r="P1567">
        <f>IF('Main Data'!H1567="IWC",1,0)</f>
        <v>0</v>
      </c>
      <c r="Q1567">
        <f>IF('Main Data'!H1567="JLC",1,0)</f>
        <v>0</v>
      </c>
      <c r="R1567">
        <f>IF('Main Data'!H1567="Longines",1,0)</f>
        <v>0</v>
      </c>
      <c r="S1567">
        <f>IF('Main Data'!H1567="Movado",1,0)</f>
        <v>0</v>
      </c>
      <c r="T1567">
        <f>IF('Main Data'!H1567="Omega",1,0)</f>
        <v>0</v>
      </c>
      <c r="U1567">
        <f>IF('Main Data'!H1567="Panerai",1,0)</f>
        <v>0</v>
      </c>
      <c r="V1567">
        <f>IF('Main Data'!H1567="Patek",1,0)</f>
        <v>0</v>
      </c>
      <c r="W1567">
        <f>IF('Main Data'!H1567="Rolex",1,0)</f>
        <v>0</v>
      </c>
      <c r="X1567">
        <f>IF('Main Data'!H1567="Tudor",1,0)</f>
        <v>0</v>
      </c>
      <c r="Y1567">
        <f>IF('Main Data'!H1567="Ulysse Nardin",1,0)</f>
        <v>0</v>
      </c>
      <c r="Z1567">
        <f>IF('Main Data'!H1567="Universal Geneve",1,0)</f>
        <v>0</v>
      </c>
      <c r="AA1567">
        <f>IF('Main Data'!H1567="Vacheron",1,0)</f>
        <v>0</v>
      </c>
      <c r="AB1567">
        <f>IF('Main Data'!H1567="Zenith",1,0)</f>
        <v>1</v>
      </c>
      <c r="AC1567">
        <f>IF('Main Data'!J1567="Stainless Steel",1,0)</f>
        <v>1</v>
      </c>
      <c r="AD1567">
        <f>IF('Main Data'!J1567="Two-tone",1,0)</f>
        <v>0</v>
      </c>
      <c r="AE1567">
        <f>IF(OR('Main Data'!J1567="YG 18K",'Main Data'!J1567="YG &lt;18K",'Main Data'!J1567="PG 18K",'Main Data'!J1567="PG &lt;18K",'Main Data'!J1567="WG 18K",'Main Data'!J1567="Mixes of 18K",'Main Data'!J1567="Mixes &lt;18K"),1,0)</f>
        <v>0</v>
      </c>
      <c r="AF1567">
        <f>IF('Main Data'!J1567="Platinum",1,0)</f>
        <v>0</v>
      </c>
      <c r="AG1567">
        <f>IF(OR('Main Data'!J1567="PVD",'Main Data'!J1567="Gold Plate",'Main Data'!J1567="Other"),1,0)</f>
        <v>0</v>
      </c>
      <c r="AH1567">
        <f>IF('Main Data'!N1567="Stainless Steel",1,0)</f>
        <v>0</v>
      </c>
      <c r="AI1567">
        <f>IF('Main Data'!N1567="Leather",1,0)</f>
        <v>1</v>
      </c>
      <c r="AJ1567">
        <f>IF('Main Data'!N1567="Two-tone",1,0)</f>
        <v>0</v>
      </c>
      <c r="AK1567">
        <f>IF(OR('Main Data'!N1567="YG 18K",'Main Data'!N1567="PG 18K",'Main Data'!N1567="WG 18K",'Main Data'!N1567="Mixes of 18K"),1,0)</f>
        <v>0</v>
      </c>
      <c r="AL1567">
        <f>IF(OR(,'Main Data'!N1567="PVD",'Main Data'!N1567="Gold plate"),1,0)</f>
        <v>0</v>
      </c>
      <c r="AM1567">
        <f>IF(OR('Main Data'!AV1567="Yes",'Main Data'!AW1567="Yes",'Main Data'!AU1567="Yes"),1,0)</f>
        <v>0</v>
      </c>
      <c r="AN1567">
        <f>IF(OR(ISTEXT('Main Data'!AX1567), ISTEXT('Main Data'!AY1567)),1,0)</f>
        <v>0</v>
      </c>
      <c r="AO1567">
        <f>IF('Main Data'!AZ1567="Yes",1,0)</f>
        <v>0</v>
      </c>
      <c r="AP1567">
        <f>IF('Main Data'!BA1567="Yes",1,0)</f>
        <v>0</v>
      </c>
      <c r="AQ1567">
        <f>IF('Main Data'!BD1567="Yes",1,0)</f>
        <v>0</v>
      </c>
      <c r="AR1567">
        <f>IF('Main Data'!BE1567="A",1,0)</f>
        <v>0</v>
      </c>
      <c r="AS1567">
        <f>IF('Main Data'!BE1567="AA",1,0)</f>
        <v>1</v>
      </c>
      <c r="AT1567">
        <f>IF('Main Data'!BE1567="AAA",1,0)</f>
        <v>0</v>
      </c>
      <c r="AU1567">
        <f>IF('Main Data'!BE1567="AAAA",1,0)</f>
        <v>0</v>
      </c>
      <c r="AV1567">
        <f>IF('Main Data'!P1567="Yes",1,0)</f>
        <v>0</v>
      </c>
      <c r="AW1567">
        <f>IF('Main Data'!AP1567="Yes",1,0)</f>
        <v>0</v>
      </c>
      <c r="AX1567">
        <f>IF(OR('Main Data'!V1567="Yes", 'Main Data'!W1567="Yes",'Main Data'!X1567="Yes"),1,0)</f>
        <v>1</v>
      </c>
      <c r="AY1567">
        <f>IF(OR('Main Data'!Y1567="Yes",'Main Data'!Z1567="Yes"),1,0)</f>
        <v>0</v>
      </c>
      <c r="AZ1567">
        <f>IF('Main Data'!AR1567="Yes",1,0)</f>
        <v>0</v>
      </c>
      <c r="BA1567">
        <f>IF('Main Data'!AS1567="Yes",1,0)</f>
        <v>0</v>
      </c>
      <c r="BB1567">
        <f>IF('Main Data'!AG1567="Yes",1,0)</f>
        <v>0</v>
      </c>
      <c r="BC1567">
        <f>IF('Main Data'!AB1567="Yes",1,0)</f>
        <v>0</v>
      </c>
      <c r="BD1567">
        <f>IF('Main Data'!AA1567="Yes",1,0)</f>
        <v>0</v>
      </c>
      <c r="BE1567">
        <f>IF('Main Data'!AC1567="Yes",1,0)</f>
        <v>0</v>
      </c>
      <c r="BF1567">
        <f>IF('Main Data'!AF1567="Yes",1,0)</f>
        <v>0</v>
      </c>
      <c r="BG1567">
        <f>IF(OR('Main Data'!AI1567="Yes",'Main Data'!AL1567="Yes"),1,0)</f>
        <v>1</v>
      </c>
      <c r="BH1567">
        <f>IF('Main Data'!AJ1567="Yes",1,0)</f>
        <v>0</v>
      </c>
      <c r="BI1567">
        <f>IF('Main Data'!AK1567="Yes",1,0)</f>
        <v>0</v>
      </c>
      <c r="BJ1567">
        <f>IF('Main Data'!AM1567="Yes",1,0)</f>
        <v>0</v>
      </c>
      <c r="BK1567">
        <f>IF('Main Data'!AQ1567="Yes",1,0)</f>
        <v>0</v>
      </c>
      <c r="BL1567" s="21">
        <f t="shared" si="145"/>
        <v>1</v>
      </c>
      <c r="BM1567" s="21">
        <f t="shared" si="146"/>
        <v>0</v>
      </c>
      <c r="BN1567" s="21">
        <f t="shared" si="147"/>
        <v>0</v>
      </c>
      <c r="BO1567" s="21">
        <f t="shared" si="148"/>
        <v>0</v>
      </c>
      <c r="BP1567" s="21">
        <f t="shared" si="149"/>
        <v>0</v>
      </c>
    </row>
    <row r="1568" spans="1:68" x14ac:dyDescent="0.2">
      <c r="A1568">
        <v>1564</v>
      </c>
      <c r="B1568" s="33">
        <f>'Main Data'!C1568</f>
        <v>43233</v>
      </c>
      <c r="C1568">
        <f>'Main Data'!D1568</f>
        <v>284</v>
      </c>
      <c r="D1568" s="26">
        <f>'Main Data'!E1568</f>
        <v>22000</v>
      </c>
      <c r="E1568" s="26">
        <f>'Main Data'!F1568</f>
        <v>27500</v>
      </c>
      <c r="F1568" s="34">
        <f t="shared" si="144"/>
        <v>9.9987977323404529</v>
      </c>
      <c r="G1568">
        <f>IF('Main Data'!H1568="AP",1,0)</f>
        <v>0</v>
      </c>
      <c r="H1568">
        <f>IF('Main Data'!H1568="Blancpain",1,0)</f>
        <v>0</v>
      </c>
      <c r="I1568">
        <f>IF('Main Data'!H1568="Breguet",1,0)</f>
        <v>0</v>
      </c>
      <c r="J1568">
        <f>IF('Main Data'!H1568="Breitling",1,0)</f>
        <v>0</v>
      </c>
      <c r="K1568">
        <f>IF('Main Data'!H1568="Cartier",1,0)</f>
        <v>0</v>
      </c>
      <c r="L1568">
        <f>IF('Main Data'!H1568="Gallet",1,0)</f>
        <v>0</v>
      </c>
      <c r="M1568">
        <f>IF('Main Data'!H1568="Girard Perregaux",1,0)</f>
        <v>0</v>
      </c>
      <c r="N1568">
        <f>IF('Main Data'!H1568="Gubelin",1,0)</f>
        <v>0</v>
      </c>
      <c r="O1568">
        <f>IF('Main Data'!H1568="Heuer",1,0)</f>
        <v>0</v>
      </c>
      <c r="P1568">
        <f>IF('Main Data'!H1568="IWC",1,0)</f>
        <v>0</v>
      </c>
      <c r="Q1568">
        <f>IF('Main Data'!H1568="JLC",1,0)</f>
        <v>0</v>
      </c>
      <c r="R1568">
        <f>IF('Main Data'!H1568="Longines",1,0)</f>
        <v>0</v>
      </c>
      <c r="S1568">
        <f>IF('Main Data'!H1568="Movado",1,0)</f>
        <v>0</v>
      </c>
      <c r="T1568">
        <f>IF('Main Data'!H1568="Omega",1,0)</f>
        <v>0</v>
      </c>
      <c r="U1568">
        <f>IF('Main Data'!H1568="Panerai",1,0)</f>
        <v>0</v>
      </c>
      <c r="V1568">
        <f>IF('Main Data'!H1568="Patek",1,0)</f>
        <v>0</v>
      </c>
      <c r="W1568">
        <f>IF('Main Data'!H1568="Rolex",1,0)</f>
        <v>0</v>
      </c>
      <c r="X1568">
        <f>IF('Main Data'!H1568="Tudor",1,0)</f>
        <v>0</v>
      </c>
      <c r="Y1568">
        <f>IF('Main Data'!H1568="Ulysse Nardin",1,0)</f>
        <v>0</v>
      </c>
      <c r="Z1568">
        <f>IF('Main Data'!H1568="Universal Geneve",1,0)</f>
        <v>0</v>
      </c>
      <c r="AA1568">
        <f>IF('Main Data'!H1568="Vacheron",1,0)</f>
        <v>0</v>
      </c>
      <c r="AB1568">
        <f>IF('Main Data'!H1568="Zenith",1,0)</f>
        <v>1</v>
      </c>
      <c r="AC1568">
        <f>IF('Main Data'!J1568="Stainless Steel",1,0)</f>
        <v>0</v>
      </c>
      <c r="AD1568">
        <f>IF('Main Data'!J1568="Two-tone",1,0)</f>
        <v>0</v>
      </c>
      <c r="AE1568">
        <f>IF(OR('Main Data'!J1568="YG 18K",'Main Data'!J1568="YG &lt;18K",'Main Data'!J1568="PG 18K",'Main Data'!J1568="PG &lt;18K",'Main Data'!J1568="WG 18K",'Main Data'!J1568="Mixes of 18K",'Main Data'!J1568="Mixes &lt;18K"),1,0)</f>
        <v>1</v>
      </c>
      <c r="AF1568">
        <f>IF('Main Data'!J1568="Platinum",1,0)</f>
        <v>0</v>
      </c>
      <c r="AG1568">
        <f>IF(OR('Main Data'!J1568="PVD",'Main Data'!J1568="Gold Plate",'Main Data'!J1568="Other"),1,0)</f>
        <v>0</v>
      </c>
      <c r="AH1568">
        <f>IF('Main Data'!N1568="Stainless Steel",1,0)</f>
        <v>0</v>
      </c>
      <c r="AI1568">
        <f>IF('Main Data'!N1568="Leather",1,0)</f>
        <v>0</v>
      </c>
      <c r="AJ1568">
        <f>IF('Main Data'!N1568="Two-tone",1,0)</f>
        <v>0</v>
      </c>
      <c r="AK1568">
        <f>IF(OR('Main Data'!N1568="YG 18K",'Main Data'!N1568="PG 18K",'Main Data'!N1568="WG 18K",'Main Data'!N1568="Mixes of 18K"),1,0)</f>
        <v>1</v>
      </c>
      <c r="AL1568">
        <f>IF(OR(,'Main Data'!N1568="PVD",'Main Data'!N1568="Gold plate"),1,0)</f>
        <v>0</v>
      </c>
      <c r="AM1568">
        <f>IF(OR('Main Data'!AV1568="Yes",'Main Data'!AW1568="Yes",'Main Data'!AU1568="Yes"),1,0)</f>
        <v>0</v>
      </c>
      <c r="AN1568">
        <f>IF(OR(ISTEXT('Main Data'!AX1568), ISTEXT('Main Data'!AY1568)),1,0)</f>
        <v>0</v>
      </c>
      <c r="AO1568">
        <f>IF('Main Data'!AZ1568="Yes",1,0)</f>
        <v>0</v>
      </c>
      <c r="AP1568">
        <f>IF('Main Data'!BA1568="Yes",1,0)</f>
        <v>0</v>
      </c>
      <c r="AQ1568">
        <f>IF('Main Data'!BD1568="Yes",1,0)</f>
        <v>0</v>
      </c>
      <c r="AR1568">
        <f>IF('Main Data'!BE1568="A",1,0)</f>
        <v>0</v>
      </c>
      <c r="AS1568">
        <f>IF('Main Data'!BE1568="AA",1,0)</f>
        <v>0</v>
      </c>
      <c r="AT1568">
        <f>IF('Main Data'!BE1568="AAA",1,0)</f>
        <v>0</v>
      </c>
      <c r="AU1568">
        <f>IF('Main Data'!BE1568="AAAA",1,0)</f>
        <v>1</v>
      </c>
      <c r="AV1568">
        <f>IF('Main Data'!P1568="Yes",1,0)</f>
        <v>0</v>
      </c>
      <c r="AW1568">
        <f>IF('Main Data'!AP1568="Yes",1,0)</f>
        <v>0</v>
      </c>
      <c r="AX1568">
        <f>IF(OR('Main Data'!V1568="Yes", 'Main Data'!W1568="Yes",'Main Data'!X1568="Yes"),1,0)</f>
        <v>1</v>
      </c>
      <c r="AY1568">
        <f>IF(OR('Main Data'!Y1568="Yes",'Main Data'!Z1568="Yes"),1,0)</f>
        <v>1</v>
      </c>
      <c r="AZ1568">
        <f>IF('Main Data'!AR1568="Yes",1,0)</f>
        <v>0</v>
      </c>
      <c r="BA1568">
        <f>IF('Main Data'!AS1568="Yes",1,0)</f>
        <v>0</v>
      </c>
      <c r="BB1568">
        <f>IF('Main Data'!AG1568="Yes",1,0)</f>
        <v>0</v>
      </c>
      <c r="BC1568">
        <f>IF('Main Data'!AB1568="Yes",1,0)</f>
        <v>0</v>
      </c>
      <c r="BD1568">
        <f>IF('Main Data'!AA1568="Yes",1,0)</f>
        <v>0</v>
      </c>
      <c r="BE1568">
        <f>IF('Main Data'!AC1568="Yes",1,0)</f>
        <v>0</v>
      </c>
      <c r="BF1568">
        <f>IF('Main Data'!AF1568="Yes",1,0)</f>
        <v>0</v>
      </c>
      <c r="BG1568">
        <f>IF(OR('Main Data'!AI1568="Yes",'Main Data'!AL1568="Yes"),1,0)</f>
        <v>1</v>
      </c>
      <c r="BH1568">
        <f>IF('Main Data'!AJ1568="Yes",1,0)</f>
        <v>0</v>
      </c>
      <c r="BI1568">
        <f>IF('Main Data'!AK1568="Yes",1,0)</f>
        <v>0</v>
      </c>
      <c r="BJ1568">
        <f>IF('Main Data'!AM1568="Yes",1,0)</f>
        <v>0</v>
      </c>
      <c r="BK1568">
        <f>IF('Main Data'!AQ1568="Yes",1,0)</f>
        <v>0</v>
      </c>
      <c r="BL1568" s="21">
        <f t="shared" si="145"/>
        <v>1</v>
      </c>
      <c r="BM1568" s="21">
        <f t="shared" si="146"/>
        <v>0</v>
      </c>
      <c r="BN1568" s="21">
        <f t="shared" si="147"/>
        <v>0</v>
      </c>
      <c r="BO1568" s="21">
        <f t="shared" si="148"/>
        <v>0</v>
      </c>
      <c r="BP1568" s="21">
        <f t="shared" si="149"/>
        <v>0</v>
      </c>
    </row>
    <row r="1569" spans="1:68" x14ac:dyDescent="0.2">
      <c r="A1569">
        <v>1565</v>
      </c>
      <c r="B1569" s="33">
        <f>'Main Data'!C1569</f>
        <v>43233</v>
      </c>
      <c r="C1569">
        <f>'Main Data'!D1569</f>
        <v>286</v>
      </c>
      <c r="D1569" s="26">
        <f>'Main Data'!E1569</f>
        <v>6500</v>
      </c>
      <c r="E1569" s="26">
        <f>'Main Data'!F1569</f>
        <v>8125</v>
      </c>
      <c r="F1569" s="34">
        <f t="shared" si="144"/>
        <v>8.7795574558837277</v>
      </c>
      <c r="G1569">
        <f>IF('Main Data'!H1569="AP",1,0)</f>
        <v>0</v>
      </c>
      <c r="H1569">
        <f>IF('Main Data'!H1569="Blancpain",1,0)</f>
        <v>0</v>
      </c>
      <c r="I1569">
        <f>IF('Main Data'!H1569="Breguet",1,0)</f>
        <v>0</v>
      </c>
      <c r="J1569">
        <f>IF('Main Data'!H1569="Breitling",1,0)</f>
        <v>0</v>
      </c>
      <c r="K1569">
        <f>IF('Main Data'!H1569="Cartier",1,0)</f>
        <v>0</v>
      </c>
      <c r="L1569">
        <f>IF('Main Data'!H1569="Gallet",1,0)</f>
        <v>0</v>
      </c>
      <c r="M1569">
        <f>IF('Main Data'!H1569="Girard Perregaux",1,0)</f>
        <v>0</v>
      </c>
      <c r="N1569">
        <f>IF('Main Data'!H1569="Gubelin",1,0)</f>
        <v>0</v>
      </c>
      <c r="O1569">
        <f>IF('Main Data'!H1569="Heuer",1,0)</f>
        <v>0</v>
      </c>
      <c r="P1569">
        <f>IF('Main Data'!H1569="IWC",1,0)</f>
        <v>0</v>
      </c>
      <c r="Q1569">
        <f>IF('Main Data'!H1569="JLC",1,0)</f>
        <v>0</v>
      </c>
      <c r="R1569">
        <f>IF('Main Data'!H1569="Longines",1,0)</f>
        <v>0</v>
      </c>
      <c r="S1569">
        <f>IF('Main Data'!H1569="Movado",1,0)</f>
        <v>0</v>
      </c>
      <c r="T1569">
        <f>IF('Main Data'!H1569="Omega",1,0)</f>
        <v>0</v>
      </c>
      <c r="U1569">
        <f>IF('Main Data'!H1569="Panerai",1,0)</f>
        <v>0</v>
      </c>
      <c r="V1569">
        <f>IF('Main Data'!H1569="Patek",1,0)</f>
        <v>0</v>
      </c>
      <c r="W1569">
        <f>IF('Main Data'!H1569="Rolex",1,0)</f>
        <v>0</v>
      </c>
      <c r="X1569">
        <f>IF('Main Data'!H1569="Tudor",1,0)</f>
        <v>0</v>
      </c>
      <c r="Y1569">
        <f>IF('Main Data'!H1569="Ulysse Nardin",1,0)</f>
        <v>0</v>
      </c>
      <c r="Z1569">
        <f>IF('Main Data'!H1569="Universal Geneve",1,0)</f>
        <v>0</v>
      </c>
      <c r="AA1569">
        <f>IF('Main Data'!H1569="Vacheron",1,0)</f>
        <v>0</v>
      </c>
      <c r="AB1569">
        <f>IF('Main Data'!H1569="Zenith",1,0)</f>
        <v>1</v>
      </c>
      <c r="AC1569">
        <f>IF('Main Data'!J1569="Stainless Steel",1,0)</f>
        <v>0</v>
      </c>
      <c r="AD1569">
        <f>IF('Main Data'!J1569="Two-tone",1,0)</f>
        <v>0</v>
      </c>
      <c r="AE1569">
        <f>IF(OR('Main Data'!J1569="YG 18K",'Main Data'!J1569="YG &lt;18K",'Main Data'!J1569="PG 18K",'Main Data'!J1569="PG &lt;18K",'Main Data'!J1569="WG 18K",'Main Data'!J1569="Mixes of 18K",'Main Data'!J1569="Mixes &lt;18K"),1,0)</f>
        <v>1</v>
      </c>
      <c r="AF1569">
        <f>IF('Main Data'!J1569="Platinum",1,0)</f>
        <v>0</v>
      </c>
      <c r="AG1569">
        <f>IF(OR('Main Data'!J1569="PVD",'Main Data'!J1569="Gold Plate",'Main Data'!J1569="Other"),1,0)</f>
        <v>0</v>
      </c>
      <c r="AH1569">
        <f>IF('Main Data'!N1569="Stainless Steel",1,0)</f>
        <v>0</v>
      </c>
      <c r="AI1569">
        <f>IF('Main Data'!N1569="Leather",1,0)</f>
        <v>0</v>
      </c>
      <c r="AJ1569">
        <f>IF('Main Data'!N1569="Two-tone",1,0)</f>
        <v>0</v>
      </c>
      <c r="AK1569">
        <f>IF(OR('Main Data'!N1569="YG 18K",'Main Data'!N1569="PG 18K",'Main Data'!N1569="WG 18K",'Main Data'!N1569="Mixes of 18K"),1,0)</f>
        <v>1</v>
      </c>
      <c r="AL1569">
        <f>IF(OR(,'Main Data'!N1569="PVD",'Main Data'!N1569="Gold plate"),1,0)</f>
        <v>0</v>
      </c>
      <c r="AM1569">
        <f>IF(OR('Main Data'!AV1569="Yes",'Main Data'!AW1569="Yes",'Main Data'!AU1569="Yes"),1,0)</f>
        <v>0</v>
      </c>
      <c r="AN1569">
        <f>IF(OR(ISTEXT('Main Data'!AX1569), ISTEXT('Main Data'!AY1569)),1,0)</f>
        <v>0</v>
      </c>
      <c r="AO1569">
        <f>IF('Main Data'!AZ1569="Yes",1,0)</f>
        <v>0</v>
      </c>
      <c r="AP1569">
        <f>IF('Main Data'!BA1569="Yes",1,0)</f>
        <v>0</v>
      </c>
      <c r="AQ1569">
        <f>IF('Main Data'!BD1569="Yes",1,0)</f>
        <v>0</v>
      </c>
      <c r="AR1569">
        <f>IF('Main Data'!BE1569="A",1,0)</f>
        <v>0</v>
      </c>
      <c r="AS1569">
        <f>IF('Main Data'!BE1569="AA",1,0)</f>
        <v>1</v>
      </c>
      <c r="AT1569">
        <f>IF('Main Data'!BE1569="AAA",1,0)</f>
        <v>0</v>
      </c>
      <c r="AU1569">
        <f>IF('Main Data'!BE1569="AAAA",1,0)</f>
        <v>0</v>
      </c>
      <c r="AV1569">
        <f>IF('Main Data'!P1569="Yes",1,0)</f>
        <v>0</v>
      </c>
      <c r="AW1569">
        <f>IF('Main Data'!AP1569="Yes",1,0)</f>
        <v>0</v>
      </c>
      <c r="AX1569">
        <f>IF(OR('Main Data'!V1569="Yes", 'Main Data'!W1569="Yes",'Main Data'!X1569="Yes"),1,0)</f>
        <v>1</v>
      </c>
      <c r="AY1569">
        <f>IF(OR('Main Data'!Y1569="Yes",'Main Data'!Z1569="Yes"),1,0)</f>
        <v>1</v>
      </c>
      <c r="AZ1569">
        <f>IF('Main Data'!AR1569="Yes",1,0)</f>
        <v>0</v>
      </c>
      <c r="BA1569">
        <f>IF('Main Data'!AS1569="Yes",1,0)</f>
        <v>0</v>
      </c>
      <c r="BB1569">
        <f>IF('Main Data'!AG1569="Yes",1,0)</f>
        <v>0</v>
      </c>
      <c r="BC1569">
        <f>IF('Main Data'!AB1569="Yes",1,0)</f>
        <v>0</v>
      </c>
      <c r="BD1569">
        <f>IF('Main Data'!AA1569="Yes",1,0)</f>
        <v>0</v>
      </c>
      <c r="BE1569">
        <f>IF('Main Data'!AC1569="Yes",1,0)</f>
        <v>0</v>
      </c>
      <c r="BF1569">
        <f>IF('Main Data'!AF1569="Yes",1,0)</f>
        <v>0</v>
      </c>
      <c r="BG1569">
        <f>IF(OR('Main Data'!AI1569="Yes",'Main Data'!AL1569="Yes"),1,0)</f>
        <v>1</v>
      </c>
      <c r="BH1569">
        <f>IF('Main Data'!AJ1569="Yes",1,0)</f>
        <v>0</v>
      </c>
      <c r="BI1569">
        <f>IF('Main Data'!AK1569="Yes",1,0)</f>
        <v>0</v>
      </c>
      <c r="BJ1569">
        <f>IF('Main Data'!AM1569="Yes",1,0)</f>
        <v>0</v>
      </c>
      <c r="BK1569">
        <f>IF('Main Data'!AQ1569="Yes",1,0)</f>
        <v>0</v>
      </c>
      <c r="BL1569" s="21">
        <f t="shared" si="145"/>
        <v>1</v>
      </c>
      <c r="BM1569" s="21">
        <f t="shared" si="146"/>
        <v>0</v>
      </c>
      <c r="BN1569" s="21">
        <f t="shared" si="147"/>
        <v>0</v>
      </c>
      <c r="BO1569" s="21">
        <f t="shared" si="148"/>
        <v>0</v>
      </c>
      <c r="BP1569" s="21">
        <f t="shared" si="149"/>
        <v>0</v>
      </c>
    </row>
    <row r="1570" spans="1:68" x14ac:dyDescent="0.2">
      <c r="A1570">
        <v>1566</v>
      </c>
      <c r="B1570" s="33">
        <f>'Main Data'!C1570</f>
        <v>43233</v>
      </c>
      <c r="C1570">
        <f>'Main Data'!D1570</f>
        <v>289</v>
      </c>
      <c r="D1570" s="26">
        <f>'Main Data'!E1570</f>
        <v>6500</v>
      </c>
      <c r="E1570" s="26">
        <f>'Main Data'!F1570</f>
        <v>8125</v>
      </c>
      <c r="F1570" s="34">
        <f t="shared" si="144"/>
        <v>8.7795574558837277</v>
      </c>
      <c r="G1570">
        <f>IF('Main Data'!H1570="AP",1,0)</f>
        <v>0</v>
      </c>
      <c r="H1570">
        <f>IF('Main Data'!H1570="Blancpain",1,0)</f>
        <v>0</v>
      </c>
      <c r="I1570">
        <f>IF('Main Data'!H1570="Breguet",1,0)</f>
        <v>0</v>
      </c>
      <c r="J1570">
        <f>IF('Main Data'!H1570="Breitling",1,0)</f>
        <v>0</v>
      </c>
      <c r="K1570">
        <f>IF('Main Data'!H1570="Cartier",1,0)</f>
        <v>0</v>
      </c>
      <c r="L1570">
        <f>IF('Main Data'!H1570="Gallet",1,0)</f>
        <v>0</v>
      </c>
      <c r="M1570">
        <f>IF('Main Data'!H1570="Girard Perregaux",1,0)</f>
        <v>0</v>
      </c>
      <c r="N1570">
        <f>IF('Main Data'!H1570="Gubelin",1,0)</f>
        <v>0</v>
      </c>
      <c r="O1570">
        <f>IF('Main Data'!H1570="Heuer",1,0)</f>
        <v>0</v>
      </c>
      <c r="P1570">
        <f>IF('Main Data'!H1570="IWC",1,0)</f>
        <v>0</v>
      </c>
      <c r="Q1570">
        <f>IF('Main Data'!H1570="JLC",1,0)</f>
        <v>0</v>
      </c>
      <c r="R1570">
        <f>IF('Main Data'!H1570="Longines",1,0)</f>
        <v>0</v>
      </c>
      <c r="S1570">
        <f>IF('Main Data'!H1570="Movado",1,0)</f>
        <v>0</v>
      </c>
      <c r="T1570">
        <f>IF('Main Data'!H1570="Omega",1,0)</f>
        <v>0</v>
      </c>
      <c r="U1570">
        <f>IF('Main Data'!H1570="Panerai",1,0)</f>
        <v>0</v>
      </c>
      <c r="V1570">
        <f>IF('Main Data'!H1570="Patek",1,0)</f>
        <v>0</v>
      </c>
      <c r="W1570">
        <f>IF('Main Data'!H1570="Rolex",1,0)</f>
        <v>0</v>
      </c>
      <c r="X1570">
        <f>IF('Main Data'!H1570="Tudor",1,0)</f>
        <v>0</v>
      </c>
      <c r="Y1570">
        <f>IF('Main Data'!H1570="Ulysse Nardin",1,0)</f>
        <v>0</v>
      </c>
      <c r="Z1570">
        <f>IF('Main Data'!H1570="Universal Geneve",1,0)</f>
        <v>0</v>
      </c>
      <c r="AA1570">
        <f>IF('Main Data'!H1570="Vacheron",1,0)</f>
        <v>0</v>
      </c>
      <c r="AB1570">
        <f>IF('Main Data'!H1570="Zenith",1,0)</f>
        <v>1</v>
      </c>
      <c r="AC1570">
        <f>IF('Main Data'!J1570="Stainless Steel",1,0)</f>
        <v>1</v>
      </c>
      <c r="AD1570">
        <f>IF('Main Data'!J1570="Two-tone",1,0)</f>
        <v>0</v>
      </c>
      <c r="AE1570">
        <f>IF(OR('Main Data'!J1570="YG 18K",'Main Data'!J1570="YG &lt;18K",'Main Data'!J1570="PG 18K",'Main Data'!J1570="PG &lt;18K",'Main Data'!J1570="WG 18K",'Main Data'!J1570="Mixes of 18K",'Main Data'!J1570="Mixes &lt;18K"),1,0)</f>
        <v>0</v>
      </c>
      <c r="AF1570">
        <f>IF('Main Data'!J1570="Platinum",1,0)</f>
        <v>0</v>
      </c>
      <c r="AG1570">
        <f>IF(OR('Main Data'!J1570="PVD",'Main Data'!J1570="Gold Plate",'Main Data'!J1570="Other"),1,0)</f>
        <v>0</v>
      </c>
      <c r="AH1570">
        <f>IF('Main Data'!N1570="Stainless Steel",1,0)</f>
        <v>1</v>
      </c>
      <c r="AI1570">
        <f>IF('Main Data'!N1570="Leather",1,0)</f>
        <v>0</v>
      </c>
      <c r="AJ1570">
        <f>IF('Main Data'!N1570="Two-tone",1,0)</f>
        <v>0</v>
      </c>
      <c r="AK1570">
        <f>IF(OR('Main Data'!N1570="YG 18K",'Main Data'!N1570="PG 18K",'Main Data'!N1570="WG 18K",'Main Data'!N1570="Mixes of 18K"),1,0)</f>
        <v>0</v>
      </c>
      <c r="AL1570">
        <f>IF(OR(,'Main Data'!N1570="PVD",'Main Data'!N1570="Gold plate"),1,0)</f>
        <v>0</v>
      </c>
      <c r="AM1570">
        <f>IF(OR('Main Data'!AV1570="Yes",'Main Data'!AW1570="Yes",'Main Data'!AU1570="Yes"),1,0)</f>
        <v>0</v>
      </c>
      <c r="AN1570">
        <f>IF(OR(ISTEXT('Main Data'!AX1570), ISTEXT('Main Data'!AY1570)),1,0)</f>
        <v>0</v>
      </c>
      <c r="AO1570">
        <f>IF('Main Data'!AZ1570="Yes",1,0)</f>
        <v>0</v>
      </c>
      <c r="AP1570">
        <f>IF('Main Data'!BA1570="Yes",1,0)</f>
        <v>0</v>
      </c>
      <c r="AQ1570">
        <f>IF('Main Data'!BD1570="Yes",1,0)</f>
        <v>0</v>
      </c>
      <c r="AR1570">
        <f>IF('Main Data'!BE1570="A",1,0)</f>
        <v>0</v>
      </c>
      <c r="AS1570">
        <f>IF('Main Data'!BE1570="AA",1,0)</f>
        <v>0</v>
      </c>
      <c r="AT1570">
        <f>IF('Main Data'!BE1570="AAA",1,0)</f>
        <v>1</v>
      </c>
      <c r="AU1570">
        <f>IF('Main Data'!BE1570="AAAA",1,0)</f>
        <v>0</v>
      </c>
      <c r="AV1570">
        <f>IF('Main Data'!P1570="Yes",1,0)</f>
        <v>0</v>
      </c>
      <c r="AW1570">
        <f>IF('Main Data'!AP1570="Yes",1,0)</f>
        <v>0</v>
      </c>
      <c r="AX1570">
        <f>IF(OR('Main Data'!V1570="Yes", 'Main Data'!W1570="Yes",'Main Data'!X1570="Yes"),1,0)</f>
        <v>0</v>
      </c>
      <c r="AY1570">
        <f>IF(OR('Main Data'!Y1570="Yes",'Main Data'!Z1570="Yes"),1,0)</f>
        <v>0</v>
      </c>
      <c r="AZ1570">
        <f>IF('Main Data'!AR1570="Yes",1,0)</f>
        <v>0</v>
      </c>
      <c r="BA1570">
        <f>IF('Main Data'!AS1570="Yes",1,0)</f>
        <v>0</v>
      </c>
      <c r="BB1570">
        <f>IF('Main Data'!AG1570="Yes",1,0)</f>
        <v>0</v>
      </c>
      <c r="BC1570">
        <f>IF('Main Data'!AB1570="Yes",1,0)</f>
        <v>0</v>
      </c>
      <c r="BD1570">
        <f>IF('Main Data'!AA1570="Yes",1,0)</f>
        <v>1</v>
      </c>
      <c r="BE1570">
        <f>IF('Main Data'!AC1570="Yes",1,0)</f>
        <v>0</v>
      </c>
      <c r="BF1570">
        <f>IF('Main Data'!AF1570="Yes",1,0)</f>
        <v>0</v>
      </c>
      <c r="BG1570">
        <f>IF(OR('Main Data'!AI1570="Yes",'Main Data'!AL1570="Yes"),1,0)</f>
        <v>1</v>
      </c>
      <c r="BH1570">
        <f>IF('Main Data'!AJ1570="Yes",1,0)</f>
        <v>0</v>
      </c>
      <c r="BI1570">
        <f>IF('Main Data'!AK1570="Yes",1,0)</f>
        <v>0</v>
      </c>
      <c r="BJ1570">
        <f>IF('Main Data'!AM1570="Yes",1,0)</f>
        <v>0</v>
      </c>
      <c r="BK1570">
        <f>IF('Main Data'!AQ1570="Yes",1,0)</f>
        <v>0</v>
      </c>
      <c r="BL1570" s="21">
        <f t="shared" si="145"/>
        <v>1</v>
      </c>
      <c r="BM1570" s="21">
        <f t="shared" si="146"/>
        <v>0</v>
      </c>
      <c r="BN1570" s="21">
        <f t="shared" si="147"/>
        <v>0</v>
      </c>
      <c r="BO1570" s="21">
        <f t="shared" si="148"/>
        <v>0</v>
      </c>
      <c r="BP1570" s="21">
        <f t="shared" si="149"/>
        <v>0</v>
      </c>
    </row>
    <row r="1571" spans="1:68" x14ac:dyDescent="0.2">
      <c r="A1571">
        <v>1567</v>
      </c>
      <c r="B1571" s="33">
        <f>'Main Data'!C1571</f>
        <v>43233</v>
      </c>
      <c r="C1571">
        <f>'Main Data'!D1571</f>
        <v>291</v>
      </c>
      <c r="D1571" s="26">
        <f>'Main Data'!E1571</f>
        <v>9000</v>
      </c>
      <c r="E1571" s="26">
        <f>'Main Data'!F1571</f>
        <v>11250</v>
      </c>
      <c r="F1571" s="34">
        <f t="shared" si="144"/>
        <v>9.1049798563183568</v>
      </c>
      <c r="G1571">
        <f>IF('Main Data'!H1571="AP",1,0)</f>
        <v>0</v>
      </c>
      <c r="H1571">
        <f>IF('Main Data'!H1571="Blancpain",1,0)</f>
        <v>0</v>
      </c>
      <c r="I1571">
        <f>IF('Main Data'!H1571="Breguet",1,0)</f>
        <v>0</v>
      </c>
      <c r="J1571">
        <f>IF('Main Data'!H1571="Breitling",1,0)</f>
        <v>0</v>
      </c>
      <c r="K1571">
        <f>IF('Main Data'!H1571="Cartier",1,0)</f>
        <v>0</v>
      </c>
      <c r="L1571">
        <f>IF('Main Data'!H1571="Gallet",1,0)</f>
        <v>0</v>
      </c>
      <c r="M1571">
        <f>IF('Main Data'!H1571="Girard Perregaux",1,0)</f>
        <v>0</v>
      </c>
      <c r="N1571">
        <f>IF('Main Data'!H1571="Gubelin",1,0)</f>
        <v>0</v>
      </c>
      <c r="O1571">
        <f>IF('Main Data'!H1571="Heuer",1,0)</f>
        <v>0</v>
      </c>
      <c r="P1571">
        <f>IF('Main Data'!H1571="IWC",1,0)</f>
        <v>0</v>
      </c>
      <c r="Q1571">
        <f>IF('Main Data'!H1571="JLC",1,0)</f>
        <v>0</v>
      </c>
      <c r="R1571">
        <f>IF('Main Data'!H1571="Longines",1,0)</f>
        <v>0</v>
      </c>
      <c r="S1571">
        <f>IF('Main Data'!H1571="Movado",1,0)</f>
        <v>0</v>
      </c>
      <c r="T1571">
        <f>IF('Main Data'!H1571="Omega",1,0)</f>
        <v>0</v>
      </c>
      <c r="U1571">
        <f>IF('Main Data'!H1571="Panerai",1,0)</f>
        <v>0</v>
      </c>
      <c r="V1571">
        <f>IF('Main Data'!H1571="Patek",1,0)</f>
        <v>0</v>
      </c>
      <c r="W1571">
        <f>IF('Main Data'!H1571="Rolex",1,0)</f>
        <v>0</v>
      </c>
      <c r="X1571">
        <f>IF('Main Data'!H1571="Tudor",1,0)</f>
        <v>0</v>
      </c>
      <c r="Y1571">
        <f>IF('Main Data'!H1571="Ulysse Nardin",1,0)</f>
        <v>0</v>
      </c>
      <c r="Z1571">
        <f>IF('Main Data'!H1571="Universal Geneve",1,0)</f>
        <v>0</v>
      </c>
      <c r="AA1571">
        <f>IF('Main Data'!H1571="Vacheron",1,0)</f>
        <v>0</v>
      </c>
      <c r="AB1571">
        <f>IF('Main Data'!H1571="Zenith",1,0)</f>
        <v>1</v>
      </c>
      <c r="AC1571">
        <f>IF('Main Data'!J1571="Stainless Steel",1,0)</f>
        <v>1</v>
      </c>
      <c r="AD1571">
        <f>IF('Main Data'!J1571="Two-tone",1,0)</f>
        <v>0</v>
      </c>
      <c r="AE1571">
        <f>IF(OR('Main Data'!J1571="YG 18K",'Main Data'!J1571="YG &lt;18K",'Main Data'!J1571="PG 18K",'Main Data'!J1571="PG &lt;18K",'Main Data'!J1571="WG 18K",'Main Data'!J1571="Mixes of 18K",'Main Data'!J1571="Mixes &lt;18K"),1,0)</f>
        <v>0</v>
      </c>
      <c r="AF1571">
        <f>IF('Main Data'!J1571="Platinum",1,0)</f>
        <v>0</v>
      </c>
      <c r="AG1571">
        <f>IF(OR('Main Data'!J1571="PVD",'Main Data'!J1571="Gold Plate",'Main Data'!J1571="Other"),1,0)</f>
        <v>0</v>
      </c>
      <c r="AH1571">
        <f>IF('Main Data'!N1571="Stainless Steel",1,0)</f>
        <v>1</v>
      </c>
      <c r="AI1571">
        <f>IF('Main Data'!N1571="Leather",1,0)</f>
        <v>0</v>
      </c>
      <c r="AJ1571">
        <f>IF('Main Data'!N1571="Two-tone",1,0)</f>
        <v>0</v>
      </c>
      <c r="AK1571">
        <f>IF(OR('Main Data'!N1571="YG 18K",'Main Data'!N1571="PG 18K",'Main Data'!N1571="WG 18K",'Main Data'!N1571="Mixes of 18K"),1,0)</f>
        <v>0</v>
      </c>
      <c r="AL1571">
        <f>IF(OR(,'Main Data'!N1571="PVD",'Main Data'!N1571="Gold plate"),1,0)</f>
        <v>0</v>
      </c>
      <c r="AM1571">
        <f>IF(OR('Main Data'!AV1571="Yes",'Main Data'!AW1571="Yes",'Main Data'!AU1571="Yes"),1,0)</f>
        <v>0</v>
      </c>
      <c r="AN1571">
        <f>IF(OR(ISTEXT('Main Data'!AX1571), ISTEXT('Main Data'!AY1571)),1,0)</f>
        <v>0</v>
      </c>
      <c r="AO1571">
        <f>IF('Main Data'!AZ1571="Yes",1,0)</f>
        <v>0</v>
      </c>
      <c r="AP1571">
        <f>IF('Main Data'!BA1571="Yes",1,0)</f>
        <v>0</v>
      </c>
      <c r="AQ1571">
        <f>IF('Main Data'!BD1571="Yes",1,0)</f>
        <v>0</v>
      </c>
      <c r="AR1571">
        <f>IF('Main Data'!BE1571="A",1,0)</f>
        <v>0</v>
      </c>
      <c r="AS1571">
        <f>IF('Main Data'!BE1571="AA",1,0)</f>
        <v>1</v>
      </c>
      <c r="AT1571">
        <f>IF('Main Data'!BE1571="AAA",1,0)</f>
        <v>0</v>
      </c>
      <c r="AU1571">
        <f>IF('Main Data'!BE1571="AAAA",1,0)</f>
        <v>0</v>
      </c>
      <c r="AV1571">
        <f>IF('Main Data'!P1571="Yes",1,0)</f>
        <v>0</v>
      </c>
      <c r="AW1571">
        <f>IF('Main Data'!AP1571="Yes",1,0)</f>
        <v>0</v>
      </c>
      <c r="AX1571">
        <f>IF(OR('Main Data'!V1571="Yes", 'Main Data'!W1571="Yes",'Main Data'!X1571="Yes"),1,0)</f>
        <v>1</v>
      </c>
      <c r="AY1571">
        <f>IF(OR('Main Data'!Y1571="Yes",'Main Data'!Z1571="Yes"),1,0)</f>
        <v>0</v>
      </c>
      <c r="AZ1571">
        <f>IF('Main Data'!AR1571="Yes",1,0)</f>
        <v>0</v>
      </c>
      <c r="BA1571">
        <f>IF('Main Data'!AS1571="Yes",1,0)</f>
        <v>0</v>
      </c>
      <c r="BB1571">
        <f>IF('Main Data'!AG1571="Yes",1,0)</f>
        <v>0</v>
      </c>
      <c r="BC1571">
        <f>IF('Main Data'!AB1571="Yes",1,0)</f>
        <v>0</v>
      </c>
      <c r="BD1571">
        <f>IF('Main Data'!AA1571="Yes",1,0)</f>
        <v>1</v>
      </c>
      <c r="BE1571">
        <f>IF('Main Data'!AC1571="Yes",1,0)</f>
        <v>0</v>
      </c>
      <c r="BF1571">
        <f>IF('Main Data'!AF1571="Yes",1,0)</f>
        <v>0</v>
      </c>
      <c r="BG1571">
        <f>IF(OR('Main Data'!AI1571="Yes",'Main Data'!AL1571="Yes"),1,0)</f>
        <v>0</v>
      </c>
      <c r="BH1571">
        <f>IF('Main Data'!AJ1571="Yes",1,0)</f>
        <v>0</v>
      </c>
      <c r="BI1571">
        <f>IF('Main Data'!AK1571="Yes",1,0)</f>
        <v>0</v>
      </c>
      <c r="BJ1571">
        <f>IF('Main Data'!AM1571="Yes",1,0)</f>
        <v>0</v>
      </c>
      <c r="BK1571">
        <f>IF('Main Data'!AQ1571="Yes",1,0)</f>
        <v>0</v>
      </c>
      <c r="BL1571" s="21">
        <f t="shared" si="145"/>
        <v>1</v>
      </c>
      <c r="BM1571" s="21">
        <f t="shared" si="146"/>
        <v>0</v>
      </c>
      <c r="BN1571" s="21">
        <f t="shared" si="147"/>
        <v>0</v>
      </c>
      <c r="BO1571" s="21">
        <f t="shared" si="148"/>
        <v>0</v>
      </c>
      <c r="BP1571" s="21">
        <f t="shared" si="149"/>
        <v>0</v>
      </c>
    </row>
    <row r="1572" spans="1:68" x14ac:dyDescent="0.2">
      <c r="A1572">
        <v>1568</v>
      </c>
      <c r="B1572" s="33">
        <f>'Main Data'!C1572</f>
        <v>43233</v>
      </c>
      <c r="C1572">
        <f>'Main Data'!D1572</f>
        <v>293</v>
      </c>
      <c r="D1572" s="26">
        <f>'Main Data'!E1572</f>
        <v>1400</v>
      </c>
      <c r="E1572" s="26">
        <f>'Main Data'!F1572</f>
        <v>1750</v>
      </c>
      <c r="F1572" s="34">
        <f t="shared" si="144"/>
        <v>7.2442275156033498</v>
      </c>
      <c r="G1572">
        <f>IF('Main Data'!H1572="AP",1,0)</f>
        <v>0</v>
      </c>
      <c r="H1572">
        <f>IF('Main Data'!H1572="Blancpain",1,0)</f>
        <v>0</v>
      </c>
      <c r="I1572">
        <f>IF('Main Data'!H1572="Breguet",1,0)</f>
        <v>0</v>
      </c>
      <c r="J1572">
        <f>IF('Main Data'!H1572="Breitling",1,0)</f>
        <v>0</v>
      </c>
      <c r="K1572">
        <f>IF('Main Data'!H1572="Cartier",1,0)</f>
        <v>0</v>
      </c>
      <c r="L1572">
        <f>IF('Main Data'!H1572="Gallet",1,0)</f>
        <v>0</v>
      </c>
      <c r="M1572">
        <f>IF('Main Data'!H1572="Girard Perregaux",1,0)</f>
        <v>0</v>
      </c>
      <c r="N1572">
        <f>IF('Main Data'!H1572="Gubelin",1,0)</f>
        <v>0</v>
      </c>
      <c r="O1572">
        <f>IF('Main Data'!H1572="Heuer",1,0)</f>
        <v>0</v>
      </c>
      <c r="P1572">
        <f>IF('Main Data'!H1572="IWC",1,0)</f>
        <v>0</v>
      </c>
      <c r="Q1572">
        <f>IF('Main Data'!H1572="JLC",1,0)</f>
        <v>0</v>
      </c>
      <c r="R1572">
        <f>IF('Main Data'!H1572="Longines",1,0)</f>
        <v>0</v>
      </c>
      <c r="S1572">
        <f>IF('Main Data'!H1572="Movado",1,0)</f>
        <v>0</v>
      </c>
      <c r="T1572">
        <f>IF('Main Data'!H1572="Omega",1,0)</f>
        <v>0</v>
      </c>
      <c r="U1572">
        <f>IF('Main Data'!H1572="Panerai",1,0)</f>
        <v>0</v>
      </c>
      <c r="V1572">
        <f>IF('Main Data'!H1572="Patek",1,0)</f>
        <v>0</v>
      </c>
      <c r="W1572">
        <f>IF('Main Data'!H1572="Rolex",1,0)</f>
        <v>0</v>
      </c>
      <c r="X1572">
        <f>IF('Main Data'!H1572="Tudor",1,0)</f>
        <v>0</v>
      </c>
      <c r="Y1572">
        <f>IF('Main Data'!H1572="Ulysse Nardin",1,0)</f>
        <v>0</v>
      </c>
      <c r="Z1572">
        <f>IF('Main Data'!H1572="Universal Geneve",1,0)</f>
        <v>0</v>
      </c>
      <c r="AA1572">
        <f>IF('Main Data'!H1572="Vacheron",1,0)</f>
        <v>0</v>
      </c>
      <c r="AB1572">
        <f>IF('Main Data'!H1572="Zenith",1,0)</f>
        <v>1</v>
      </c>
      <c r="AC1572">
        <f>IF('Main Data'!J1572="Stainless Steel",1,0)</f>
        <v>0</v>
      </c>
      <c r="AD1572">
        <f>IF('Main Data'!J1572="Two-tone",1,0)</f>
        <v>0</v>
      </c>
      <c r="AE1572">
        <f>IF(OR('Main Data'!J1572="YG 18K",'Main Data'!J1572="YG &lt;18K",'Main Data'!J1572="PG 18K",'Main Data'!J1572="PG &lt;18K",'Main Data'!J1572="WG 18K",'Main Data'!J1572="Mixes of 18K",'Main Data'!J1572="Mixes &lt;18K"),1,0)</f>
        <v>0</v>
      </c>
      <c r="AF1572">
        <f>IF('Main Data'!J1572="Platinum",1,0)</f>
        <v>0</v>
      </c>
      <c r="AG1572">
        <f>IF(OR('Main Data'!J1572="PVD",'Main Data'!J1572="Gold Plate",'Main Data'!J1572="Other"),1,0)</f>
        <v>1</v>
      </c>
      <c r="AH1572">
        <f>IF('Main Data'!N1572="Stainless Steel",1,0)</f>
        <v>0</v>
      </c>
      <c r="AI1572">
        <f>IF('Main Data'!N1572="Leather",1,0)</f>
        <v>1</v>
      </c>
      <c r="AJ1572">
        <f>IF('Main Data'!N1572="Two-tone",1,0)</f>
        <v>0</v>
      </c>
      <c r="AK1572">
        <f>IF(OR('Main Data'!N1572="YG 18K",'Main Data'!N1572="PG 18K",'Main Data'!N1572="WG 18K",'Main Data'!N1572="Mixes of 18K"),1,0)</f>
        <v>0</v>
      </c>
      <c r="AL1572">
        <f>IF(OR(,'Main Data'!N1572="PVD",'Main Data'!N1572="Gold plate"),1,0)</f>
        <v>0</v>
      </c>
      <c r="AM1572">
        <f>IF(OR('Main Data'!AV1572="Yes",'Main Data'!AW1572="Yes",'Main Data'!AU1572="Yes"),1,0)</f>
        <v>0</v>
      </c>
      <c r="AN1572">
        <f>IF(OR(ISTEXT('Main Data'!AX1572), ISTEXT('Main Data'!AY1572)),1,0)</f>
        <v>0</v>
      </c>
      <c r="AO1572">
        <f>IF('Main Data'!AZ1572="Yes",1,0)</f>
        <v>0</v>
      </c>
      <c r="AP1572">
        <f>IF('Main Data'!BA1572="Yes",1,0)</f>
        <v>0</v>
      </c>
      <c r="AQ1572">
        <f>IF('Main Data'!BD1572="Yes",1,0)</f>
        <v>0</v>
      </c>
      <c r="AR1572">
        <f>IF('Main Data'!BE1572="A",1,0)</f>
        <v>0</v>
      </c>
      <c r="AS1572">
        <f>IF('Main Data'!BE1572="AA",1,0)</f>
        <v>1</v>
      </c>
      <c r="AT1572">
        <f>IF('Main Data'!BE1572="AAA",1,0)</f>
        <v>0</v>
      </c>
      <c r="AU1572">
        <f>IF('Main Data'!BE1572="AAAA",1,0)</f>
        <v>0</v>
      </c>
      <c r="AV1572">
        <f>IF('Main Data'!P1572="Yes",1,0)</f>
        <v>0</v>
      </c>
      <c r="AW1572">
        <f>IF('Main Data'!AP1572="Yes",1,0)</f>
        <v>0</v>
      </c>
      <c r="AX1572">
        <f>IF(OR('Main Data'!V1572="Yes", 'Main Data'!W1572="Yes",'Main Data'!X1572="Yes"),1,0)</f>
        <v>0</v>
      </c>
      <c r="AY1572">
        <f>IF(OR('Main Data'!Y1572="Yes",'Main Data'!Z1572="Yes"),1,0)</f>
        <v>0</v>
      </c>
      <c r="AZ1572">
        <f>IF('Main Data'!AR1572="Yes",1,0)</f>
        <v>0</v>
      </c>
      <c r="BA1572">
        <f>IF('Main Data'!AS1572="Yes",1,0)</f>
        <v>0</v>
      </c>
      <c r="BB1572">
        <f>IF('Main Data'!AG1572="Yes",1,0)</f>
        <v>0</v>
      </c>
      <c r="BC1572">
        <f>IF('Main Data'!AB1572="Yes",1,0)</f>
        <v>0</v>
      </c>
      <c r="BD1572">
        <f>IF('Main Data'!AA1572="Yes",1,0)</f>
        <v>0</v>
      </c>
      <c r="BE1572">
        <f>IF('Main Data'!AC1572="Yes",1,0)</f>
        <v>0</v>
      </c>
      <c r="BF1572">
        <f>IF('Main Data'!AF1572="Yes",1,0)</f>
        <v>0</v>
      </c>
      <c r="BG1572">
        <f>IF(OR('Main Data'!AI1572="Yes",'Main Data'!AL1572="Yes"),1,0)</f>
        <v>1</v>
      </c>
      <c r="BH1572">
        <f>IF('Main Data'!AJ1572="Yes",1,0)</f>
        <v>0</v>
      </c>
      <c r="BI1572">
        <f>IF('Main Data'!AK1572="Yes",1,0)</f>
        <v>0</v>
      </c>
      <c r="BJ1572">
        <f>IF('Main Data'!AM1572="Yes",1,0)</f>
        <v>0</v>
      </c>
      <c r="BK1572">
        <f>IF('Main Data'!AQ1572="Yes",1,0)</f>
        <v>0</v>
      </c>
      <c r="BL1572" s="21">
        <f t="shared" si="145"/>
        <v>1</v>
      </c>
      <c r="BM1572" s="21">
        <f t="shared" si="146"/>
        <v>0</v>
      </c>
      <c r="BN1572" s="21">
        <f t="shared" si="147"/>
        <v>0</v>
      </c>
      <c r="BO1572" s="21">
        <f t="shared" si="148"/>
        <v>0</v>
      </c>
      <c r="BP1572" s="21">
        <f t="shared" si="149"/>
        <v>0</v>
      </c>
    </row>
    <row r="1573" spans="1:68" x14ac:dyDescent="0.2">
      <c r="A1573">
        <v>1569</v>
      </c>
      <c r="B1573" s="33">
        <f>'Main Data'!C1573</f>
        <v>43233</v>
      </c>
      <c r="C1573">
        <f>'Main Data'!D1573</f>
        <v>295</v>
      </c>
      <c r="D1573" s="26">
        <f>'Main Data'!E1573</f>
        <v>1600</v>
      </c>
      <c r="E1573" s="26">
        <f>'Main Data'!F1573</f>
        <v>2000</v>
      </c>
      <c r="F1573" s="34">
        <f t="shared" si="144"/>
        <v>7.3777589082278725</v>
      </c>
      <c r="G1573">
        <f>IF('Main Data'!H1573="AP",1,0)</f>
        <v>0</v>
      </c>
      <c r="H1573">
        <f>IF('Main Data'!H1573="Blancpain",1,0)</f>
        <v>0</v>
      </c>
      <c r="I1573">
        <f>IF('Main Data'!H1573="Breguet",1,0)</f>
        <v>0</v>
      </c>
      <c r="J1573">
        <f>IF('Main Data'!H1573="Breitling",1,0)</f>
        <v>0</v>
      </c>
      <c r="K1573">
        <f>IF('Main Data'!H1573="Cartier",1,0)</f>
        <v>0</v>
      </c>
      <c r="L1573">
        <f>IF('Main Data'!H1573="Gallet",1,0)</f>
        <v>0</v>
      </c>
      <c r="M1573">
        <f>IF('Main Data'!H1573="Girard Perregaux",1,0)</f>
        <v>0</v>
      </c>
      <c r="N1573">
        <f>IF('Main Data'!H1573="Gubelin",1,0)</f>
        <v>0</v>
      </c>
      <c r="O1573">
        <f>IF('Main Data'!H1573="Heuer",1,0)</f>
        <v>0</v>
      </c>
      <c r="P1573">
        <f>IF('Main Data'!H1573="IWC",1,0)</f>
        <v>0</v>
      </c>
      <c r="Q1573">
        <f>IF('Main Data'!H1573="JLC",1,0)</f>
        <v>0</v>
      </c>
      <c r="R1573">
        <f>IF('Main Data'!H1573="Longines",1,0)</f>
        <v>0</v>
      </c>
      <c r="S1573">
        <f>IF('Main Data'!H1573="Movado",1,0)</f>
        <v>0</v>
      </c>
      <c r="T1573">
        <f>IF('Main Data'!H1573="Omega",1,0)</f>
        <v>0</v>
      </c>
      <c r="U1573">
        <f>IF('Main Data'!H1573="Panerai",1,0)</f>
        <v>0</v>
      </c>
      <c r="V1573">
        <f>IF('Main Data'!H1573="Patek",1,0)</f>
        <v>0</v>
      </c>
      <c r="W1573">
        <f>IF('Main Data'!H1573="Rolex",1,0)</f>
        <v>0</v>
      </c>
      <c r="X1573">
        <f>IF('Main Data'!H1573="Tudor",1,0)</f>
        <v>0</v>
      </c>
      <c r="Y1573">
        <f>IF('Main Data'!H1573="Ulysse Nardin",1,0)</f>
        <v>0</v>
      </c>
      <c r="Z1573">
        <f>IF('Main Data'!H1573="Universal Geneve",1,0)</f>
        <v>0</v>
      </c>
      <c r="AA1573">
        <f>IF('Main Data'!H1573="Vacheron",1,0)</f>
        <v>0</v>
      </c>
      <c r="AB1573">
        <f>IF('Main Data'!H1573="Zenith",1,0)</f>
        <v>1</v>
      </c>
      <c r="AC1573">
        <f>IF('Main Data'!J1573="Stainless Steel",1,0)</f>
        <v>0</v>
      </c>
      <c r="AD1573">
        <f>IF('Main Data'!J1573="Two-tone",1,0)</f>
        <v>0</v>
      </c>
      <c r="AE1573">
        <f>IF(OR('Main Data'!J1573="YG 18K",'Main Data'!J1573="YG &lt;18K",'Main Data'!J1573="PG 18K",'Main Data'!J1573="PG &lt;18K",'Main Data'!J1573="WG 18K",'Main Data'!J1573="Mixes of 18K",'Main Data'!J1573="Mixes &lt;18K"),1,0)</f>
        <v>1</v>
      </c>
      <c r="AF1573">
        <f>IF('Main Data'!J1573="Platinum",1,0)</f>
        <v>0</v>
      </c>
      <c r="AG1573">
        <f>IF(OR('Main Data'!J1573="PVD",'Main Data'!J1573="Gold Plate",'Main Data'!J1573="Other"),1,0)</f>
        <v>0</v>
      </c>
      <c r="AH1573">
        <f>IF('Main Data'!N1573="Stainless Steel",1,0)</f>
        <v>0</v>
      </c>
      <c r="AI1573">
        <f>IF('Main Data'!N1573="Leather",1,0)</f>
        <v>1</v>
      </c>
      <c r="AJ1573">
        <f>IF('Main Data'!N1573="Two-tone",1,0)</f>
        <v>0</v>
      </c>
      <c r="AK1573">
        <f>IF(OR('Main Data'!N1573="YG 18K",'Main Data'!N1573="PG 18K",'Main Data'!N1573="WG 18K",'Main Data'!N1573="Mixes of 18K"),1,0)</f>
        <v>0</v>
      </c>
      <c r="AL1573">
        <f>IF(OR(,'Main Data'!N1573="PVD",'Main Data'!N1573="Gold plate"),1,0)</f>
        <v>0</v>
      </c>
      <c r="AM1573">
        <f>IF(OR('Main Data'!AV1573="Yes",'Main Data'!AW1573="Yes",'Main Data'!AU1573="Yes"),1,0)</f>
        <v>0</v>
      </c>
      <c r="AN1573">
        <f>IF(OR(ISTEXT('Main Data'!AX1573), ISTEXT('Main Data'!AY1573)),1,0)</f>
        <v>0</v>
      </c>
      <c r="AO1573">
        <f>IF('Main Data'!AZ1573="Yes",1,0)</f>
        <v>0</v>
      </c>
      <c r="AP1573">
        <f>IF('Main Data'!BA1573="Yes",1,0)</f>
        <v>0</v>
      </c>
      <c r="AQ1573">
        <f>IF('Main Data'!BD1573="Yes",1,0)</f>
        <v>0</v>
      </c>
      <c r="AR1573">
        <f>IF('Main Data'!BE1573="A",1,0)</f>
        <v>0</v>
      </c>
      <c r="AS1573">
        <f>IF('Main Data'!BE1573="AA",1,0)</f>
        <v>1</v>
      </c>
      <c r="AT1573">
        <f>IF('Main Data'!BE1573="AAA",1,0)</f>
        <v>0</v>
      </c>
      <c r="AU1573">
        <f>IF('Main Data'!BE1573="AAAA",1,0)</f>
        <v>0</v>
      </c>
      <c r="AV1573">
        <f>IF('Main Data'!P1573="Yes",1,0)</f>
        <v>0</v>
      </c>
      <c r="AW1573">
        <f>IF('Main Data'!AP1573="Yes",1,0)</f>
        <v>0</v>
      </c>
      <c r="AX1573">
        <f>IF(OR('Main Data'!V1573="Yes", 'Main Data'!W1573="Yes",'Main Data'!X1573="Yes"),1,0)</f>
        <v>1</v>
      </c>
      <c r="AY1573">
        <f>IF(OR('Main Data'!Y1573="Yes",'Main Data'!Z1573="Yes"),1,0)</f>
        <v>0</v>
      </c>
      <c r="AZ1573">
        <f>IF('Main Data'!AR1573="Yes",1,0)</f>
        <v>0</v>
      </c>
      <c r="BA1573">
        <f>IF('Main Data'!AS1573="Yes",1,0)</f>
        <v>0</v>
      </c>
      <c r="BB1573">
        <f>IF('Main Data'!AG1573="Yes",1,0)</f>
        <v>0</v>
      </c>
      <c r="BC1573">
        <f>IF('Main Data'!AB1573="Yes",1,0)</f>
        <v>0</v>
      </c>
      <c r="BD1573">
        <f>IF('Main Data'!AA1573="Yes",1,0)</f>
        <v>0</v>
      </c>
      <c r="BE1573">
        <f>IF('Main Data'!AC1573="Yes",1,0)</f>
        <v>0</v>
      </c>
      <c r="BF1573">
        <f>IF('Main Data'!AF1573="Yes",1,0)</f>
        <v>0</v>
      </c>
      <c r="BG1573">
        <f>IF(OR('Main Data'!AI1573="Yes",'Main Data'!AL1573="Yes"),1,0)</f>
        <v>0</v>
      </c>
      <c r="BH1573">
        <f>IF('Main Data'!AJ1573="Yes",1,0)</f>
        <v>0</v>
      </c>
      <c r="BI1573">
        <f>IF('Main Data'!AK1573="Yes",1,0)</f>
        <v>0</v>
      </c>
      <c r="BJ1573">
        <f>IF('Main Data'!AM1573="Yes",1,0)</f>
        <v>0</v>
      </c>
      <c r="BK1573">
        <f>IF('Main Data'!AQ1573="Yes",1,0)</f>
        <v>0</v>
      </c>
      <c r="BL1573" s="21">
        <f t="shared" si="145"/>
        <v>1</v>
      </c>
      <c r="BM1573" s="21">
        <f t="shared" si="146"/>
        <v>0</v>
      </c>
      <c r="BN1573" s="21">
        <f t="shared" si="147"/>
        <v>0</v>
      </c>
      <c r="BO1573" s="21">
        <f t="shared" si="148"/>
        <v>0</v>
      </c>
      <c r="BP1573" s="21">
        <f t="shared" si="149"/>
        <v>0</v>
      </c>
    </row>
    <row r="1574" spans="1:68" x14ac:dyDescent="0.2">
      <c r="A1574">
        <v>1570</v>
      </c>
      <c r="B1574" s="33">
        <f>'Main Data'!C1574</f>
        <v>43233</v>
      </c>
      <c r="C1574">
        <f>'Main Data'!D1574</f>
        <v>296</v>
      </c>
      <c r="D1574" s="26">
        <f>'Main Data'!E1574</f>
        <v>2000</v>
      </c>
      <c r="E1574" s="26">
        <f>'Main Data'!F1574</f>
        <v>2500</v>
      </c>
      <c r="F1574" s="34">
        <f t="shared" si="144"/>
        <v>7.6009024595420822</v>
      </c>
      <c r="G1574">
        <f>IF('Main Data'!H1574="AP",1,0)</f>
        <v>0</v>
      </c>
      <c r="H1574">
        <f>IF('Main Data'!H1574="Blancpain",1,0)</f>
        <v>0</v>
      </c>
      <c r="I1574">
        <f>IF('Main Data'!H1574="Breguet",1,0)</f>
        <v>0</v>
      </c>
      <c r="J1574">
        <f>IF('Main Data'!H1574="Breitling",1,0)</f>
        <v>0</v>
      </c>
      <c r="K1574">
        <f>IF('Main Data'!H1574="Cartier",1,0)</f>
        <v>0</v>
      </c>
      <c r="L1574">
        <f>IF('Main Data'!H1574="Gallet",1,0)</f>
        <v>0</v>
      </c>
      <c r="M1574">
        <f>IF('Main Data'!H1574="Girard Perregaux",1,0)</f>
        <v>0</v>
      </c>
      <c r="N1574">
        <f>IF('Main Data'!H1574="Gubelin",1,0)</f>
        <v>0</v>
      </c>
      <c r="O1574">
        <f>IF('Main Data'!H1574="Heuer",1,0)</f>
        <v>0</v>
      </c>
      <c r="P1574">
        <f>IF('Main Data'!H1574="IWC",1,0)</f>
        <v>0</v>
      </c>
      <c r="Q1574">
        <f>IF('Main Data'!H1574="JLC",1,0)</f>
        <v>0</v>
      </c>
      <c r="R1574">
        <f>IF('Main Data'!H1574="Longines",1,0)</f>
        <v>0</v>
      </c>
      <c r="S1574">
        <f>IF('Main Data'!H1574="Movado",1,0)</f>
        <v>0</v>
      </c>
      <c r="T1574">
        <f>IF('Main Data'!H1574="Omega",1,0)</f>
        <v>0</v>
      </c>
      <c r="U1574">
        <f>IF('Main Data'!H1574="Panerai",1,0)</f>
        <v>0</v>
      </c>
      <c r="V1574">
        <f>IF('Main Data'!H1574="Patek",1,0)</f>
        <v>0</v>
      </c>
      <c r="W1574">
        <f>IF('Main Data'!H1574="Rolex",1,0)</f>
        <v>0</v>
      </c>
      <c r="X1574">
        <f>IF('Main Data'!H1574="Tudor",1,0)</f>
        <v>0</v>
      </c>
      <c r="Y1574">
        <f>IF('Main Data'!H1574="Ulysse Nardin",1,0)</f>
        <v>0</v>
      </c>
      <c r="Z1574">
        <f>IF('Main Data'!H1574="Universal Geneve",1,0)</f>
        <v>0</v>
      </c>
      <c r="AA1574">
        <f>IF('Main Data'!H1574="Vacheron",1,0)</f>
        <v>0</v>
      </c>
      <c r="AB1574">
        <f>IF('Main Data'!H1574="Zenith",1,0)</f>
        <v>1</v>
      </c>
      <c r="AC1574">
        <f>IF('Main Data'!J1574="Stainless Steel",1,0)</f>
        <v>0</v>
      </c>
      <c r="AD1574">
        <f>IF('Main Data'!J1574="Two-tone",1,0)</f>
        <v>0</v>
      </c>
      <c r="AE1574">
        <f>IF(OR('Main Data'!J1574="YG 18K",'Main Data'!J1574="YG &lt;18K",'Main Data'!J1574="PG 18K",'Main Data'!J1574="PG &lt;18K",'Main Data'!J1574="WG 18K",'Main Data'!J1574="Mixes of 18K",'Main Data'!J1574="Mixes &lt;18K"),1,0)</f>
        <v>1</v>
      </c>
      <c r="AF1574">
        <f>IF('Main Data'!J1574="Platinum",1,0)</f>
        <v>0</v>
      </c>
      <c r="AG1574">
        <f>IF(OR('Main Data'!J1574="PVD",'Main Data'!J1574="Gold Plate",'Main Data'!J1574="Other"),1,0)</f>
        <v>0</v>
      </c>
      <c r="AH1574">
        <f>IF('Main Data'!N1574="Stainless Steel",1,0)</f>
        <v>0</v>
      </c>
      <c r="AI1574">
        <f>IF('Main Data'!N1574="Leather",1,0)</f>
        <v>1</v>
      </c>
      <c r="AJ1574">
        <f>IF('Main Data'!N1574="Two-tone",1,0)</f>
        <v>0</v>
      </c>
      <c r="AK1574">
        <f>IF(OR('Main Data'!N1574="YG 18K",'Main Data'!N1574="PG 18K",'Main Data'!N1574="WG 18K",'Main Data'!N1574="Mixes of 18K"),1,0)</f>
        <v>0</v>
      </c>
      <c r="AL1574">
        <f>IF(OR(,'Main Data'!N1574="PVD",'Main Data'!N1574="Gold plate"),1,0)</f>
        <v>0</v>
      </c>
      <c r="AM1574">
        <f>IF(OR('Main Data'!AV1574="Yes",'Main Data'!AW1574="Yes",'Main Data'!AU1574="Yes"),1,0)</f>
        <v>0</v>
      </c>
      <c r="AN1574">
        <f>IF(OR(ISTEXT('Main Data'!AX1574), ISTEXT('Main Data'!AY1574)),1,0)</f>
        <v>0</v>
      </c>
      <c r="AO1574">
        <f>IF('Main Data'!AZ1574="Yes",1,0)</f>
        <v>0</v>
      </c>
      <c r="AP1574">
        <f>IF('Main Data'!BA1574="Yes",1,0)</f>
        <v>0</v>
      </c>
      <c r="AQ1574">
        <f>IF('Main Data'!BD1574="Yes",1,0)</f>
        <v>0</v>
      </c>
      <c r="AR1574">
        <f>IF('Main Data'!BE1574="A",1,0)</f>
        <v>0</v>
      </c>
      <c r="AS1574">
        <f>IF('Main Data'!BE1574="AA",1,0)</f>
        <v>0</v>
      </c>
      <c r="AT1574">
        <f>IF('Main Data'!BE1574="AAA",1,0)</f>
        <v>1</v>
      </c>
      <c r="AU1574">
        <f>IF('Main Data'!BE1574="AAAA",1,0)</f>
        <v>0</v>
      </c>
      <c r="AV1574">
        <f>IF('Main Data'!P1574="Yes",1,0)</f>
        <v>1</v>
      </c>
      <c r="AW1574">
        <f>IF('Main Data'!AP1574="Yes",1,0)</f>
        <v>0</v>
      </c>
      <c r="AX1574">
        <f>IF(OR('Main Data'!V1574="Yes", 'Main Data'!W1574="Yes",'Main Data'!X1574="Yes"),1,0)</f>
        <v>0</v>
      </c>
      <c r="AY1574">
        <f>IF(OR('Main Data'!Y1574="Yes",'Main Data'!Z1574="Yes"),1,0)</f>
        <v>0</v>
      </c>
      <c r="AZ1574">
        <f>IF('Main Data'!AR1574="Yes",1,0)</f>
        <v>0</v>
      </c>
      <c r="BA1574">
        <f>IF('Main Data'!AS1574="Yes",1,0)</f>
        <v>0</v>
      </c>
      <c r="BB1574">
        <f>IF('Main Data'!AG1574="Yes",1,0)</f>
        <v>0</v>
      </c>
      <c r="BC1574">
        <f>IF('Main Data'!AB1574="Yes",1,0)</f>
        <v>0</v>
      </c>
      <c r="BD1574">
        <f>IF('Main Data'!AA1574="Yes",1,0)</f>
        <v>0</v>
      </c>
      <c r="BE1574">
        <f>IF('Main Data'!AC1574="Yes",1,0)</f>
        <v>0</v>
      </c>
      <c r="BF1574">
        <f>IF('Main Data'!AF1574="Yes",1,0)</f>
        <v>0</v>
      </c>
      <c r="BG1574">
        <f>IF(OR('Main Data'!AI1574="Yes",'Main Data'!AL1574="Yes"),1,0)</f>
        <v>0</v>
      </c>
      <c r="BH1574">
        <f>IF('Main Data'!AJ1574="Yes",1,0)</f>
        <v>0</v>
      </c>
      <c r="BI1574">
        <f>IF('Main Data'!AK1574="Yes",1,0)</f>
        <v>0</v>
      </c>
      <c r="BJ1574">
        <f>IF('Main Data'!AM1574="Yes",1,0)</f>
        <v>0</v>
      </c>
      <c r="BK1574">
        <f>IF('Main Data'!AQ1574="Yes",1,0)</f>
        <v>0</v>
      </c>
      <c r="BL1574" s="21">
        <f t="shared" si="145"/>
        <v>1</v>
      </c>
      <c r="BM1574" s="21">
        <f t="shared" si="146"/>
        <v>0</v>
      </c>
      <c r="BN1574" s="21">
        <f t="shared" si="147"/>
        <v>0</v>
      </c>
      <c r="BO1574" s="21">
        <f t="shared" si="148"/>
        <v>0</v>
      </c>
      <c r="BP1574" s="21">
        <f t="shared" si="149"/>
        <v>0</v>
      </c>
    </row>
    <row r="1575" spans="1:68" x14ac:dyDescent="0.2">
      <c r="A1575">
        <v>1571</v>
      </c>
      <c r="B1575" s="33">
        <f>'Main Data'!C1575</f>
        <v>43233</v>
      </c>
      <c r="C1575">
        <f>'Main Data'!D1575</f>
        <v>299</v>
      </c>
      <c r="D1575" s="26">
        <f>'Main Data'!E1575</f>
        <v>900</v>
      </c>
      <c r="E1575" s="26">
        <f>'Main Data'!F1575</f>
        <v>1125</v>
      </c>
      <c r="F1575" s="34">
        <f t="shared" si="144"/>
        <v>6.8023947633243109</v>
      </c>
      <c r="G1575">
        <f>IF('Main Data'!H1575="AP",1,0)</f>
        <v>0</v>
      </c>
      <c r="H1575">
        <f>IF('Main Data'!H1575="Blancpain",1,0)</f>
        <v>0</v>
      </c>
      <c r="I1575">
        <f>IF('Main Data'!H1575="Breguet",1,0)</f>
        <v>0</v>
      </c>
      <c r="J1575">
        <f>IF('Main Data'!H1575="Breitling",1,0)</f>
        <v>0</v>
      </c>
      <c r="K1575">
        <f>IF('Main Data'!H1575="Cartier",1,0)</f>
        <v>0</v>
      </c>
      <c r="L1575">
        <f>IF('Main Data'!H1575="Gallet",1,0)</f>
        <v>0</v>
      </c>
      <c r="M1575">
        <f>IF('Main Data'!H1575="Girard Perregaux",1,0)</f>
        <v>0</v>
      </c>
      <c r="N1575">
        <f>IF('Main Data'!H1575="Gubelin",1,0)</f>
        <v>0</v>
      </c>
      <c r="O1575">
        <f>IF('Main Data'!H1575="Heuer",1,0)</f>
        <v>0</v>
      </c>
      <c r="P1575">
        <f>IF('Main Data'!H1575="IWC",1,0)</f>
        <v>0</v>
      </c>
      <c r="Q1575">
        <f>IF('Main Data'!H1575="JLC",1,0)</f>
        <v>0</v>
      </c>
      <c r="R1575">
        <f>IF('Main Data'!H1575="Longines",1,0)</f>
        <v>0</v>
      </c>
      <c r="S1575">
        <f>IF('Main Data'!H1575="Movado",1,0)</f>
        <v>0</v>
      </c>
      <c r="T1575">
        <f>IF('Main Data'!H1575="Omega",1,0)</f>
        <v>0</v>
      </c>
      <c r="U1575">
        <f>IF('Main Data'!H1575="Panerai",1,0)</f>
        <v>0</v>
      </c>
      <c r="V1575">
        <f>IF('Main Data'!H1575="Patek",1,0)</f>
        <v>0</v>
      </c>
      <c r="W1575">
        <f>IF('Main Data'!H1575="Rolex",1,0)</f>
        <v>0</v>
      </c>
      <c r="X1575">
        <f>IF('Main Data'!H1575="Tudor",1,0)</f>
        <v>0</v>
      </c>
      <c r="Y1575">
        <f>IF('Main Data'!H1575="Ulysse Nardin",1,0)</f>
        <v>0</v>
      </c>
      <c r="Z1575">
        <f>IF('Main Data'!H1575="Universal Geneve",1,0)</f>
        <v>0</v>
      </c>
      <c r="AA1575">
        <f>IF('Main Data'!H1575="Vacheron",1,0)</f>
        <v>0</v>
      </c>
      <c r="AB1575">
        <f>IF('Main Data'!H1575="Zenith",1,0)</f>
        <v>1</v>
      </c>
      <c r="AC1575">
        <f>IF('Main Data'!J1575="Stainless Steel",1,0)</f>
        <v>0</v>
      </c>
      <c r="AD1575">
        <f>IF('Main Data'!J1575="Two-tone",1,0)</f>
        <v>0</v>
      </c>
      <c r="AE1575">
        <f>IF(OR('Main Data'!J1575="YG 18K",'Main Data'!J1575="YG &lt;18K",'Main Data'!J1575="PG 18K",'Main Data'!J1575="PG &lt;18K",'Main Data'!J1575="WG 18K",'Main Data'!J1575="Mixes of 18K",'Main Data'!J1575="Mixes &lt;18K"),1,0)</f>
        <v>1</v>
      </c>
      <c r="AF1575">
        <f>IF('Main Data'!J1575="Platinum",1,0)</f>
        <v>0</v>
      </c>
      <c r="AG1575">
        <f>IF(OR('Main Data'!J1575="PVD",'Main Data'!J1575="Gold Plate",'Main Data'!J1575="Other"),1,0)</f>
        <v>0</v>
      </c>
      <c r="AH1575">
        <f>IF('Main Data'!N1575="Stainless Steel",1,0)</f>
        <v>0</v>
      </c>
      <c r="AI1575">
        <f>IF('Main Data'!N1575="Leather",1,0)</f>
        <v>1</v>
      </c>
      <c r="AJ1575">
        <f>IF('Main Data'!N1575="Two-tone",1,0)</f>
        <v>0</v>
      </c>
      <c r="AK1575">
        <f>IF(OR('Main Data'!N1575="YG 18K",'Main Data'!N1575="PG 18K",'Main Data'!N1575="WG 18K",'Main Data'!N1575="Mixes of 18K"),1,0)</f>
        <v>0</v>
      </c>
      <c r="AL1575">
        <f>IF(OR(,'Main Data'!N1575="PVD",'Main Data'!N1575="Gold plate"),1,0)</f>
        <v>0</v>
      </c>
      <c r="AM1575">
        <f>IF(OR('Main Data'!AV1575="Yes",'Main Data'!AW1575="Yes",'Main Data'!AU1575="Yes"),1,0)</f>
        <v>0</v>
      </c>
      <c r="AN1575">
        <f>IF(OR(ISTEXT('Main Data'!AX1575), ISTEXT('Main Data'!AY1575)),1,0)</f>
        <v>0</v>
      </c>
      <c r="AO1575">
        <f>IF('Main Data'!AZ1575="Yes",1,0)</f>
        <v>0</v>
      </c>
      <c r="AP1575">
        <f>IF('Main Data'!BA1575="Yes",1,0)</f>
        <v>0</v>
      </c>
      <c r="AQ1575">
        <f>IF('Main Data'!BD1575="Yes",1,0)</f>
        <v>0</v>
      </c>
      <c r="AR1575">
        <f>IF('Main Data'!BE1575="A",1,0)</f>
        <v>0</v>
      </c>
      <c r="AS1575">
        <f>IF('Main Data'!BE1575="AA",1,0)</f>
        <v>1</v>
      </c>
      <c r="AT1575">
        <f>IF('Main Data'!BE1575="AAA",1,0)</f>
        <v>0</v>
      </c>
      <c r="AU1575">
        <f>IF('Main Data'!BE1575="AAAA",1,0)</f>
        <v>0</v>
      </c>
      <c r="AV1575">
        <f>IF('Main Data'!P1575="Yes",1,0)</f>
        <v>0</v>
      </c>
      <c r="AW1575">
        <f>IF('Main Data'!AP1575="Yes",1,0)</f>
        <v>0</v>
      </c>
      <c r="AX1575">
        <f>IF(OR('Main Data'!V1575="Yes", 'Main Data'!W1575="Yes",'Main Data'!X1575="Yes"),1,0)</f>
        <v>1</v>
      </c>
      <c r="AY1575">
        <f>IF(OR('Main Data'!Y1575="Yes",'Main Data'!Z1575="Yes"),1,0)</f>
        <v>0</v>
      </c>
      <c r="AZ1575">
        <f>IF('Main Data'!AR1575="Yes",1,0)</f>
        <v>0</v>
      </c>
      <c r="BA1575">
        <f>IF('Main Data'!AS1575="Yes",1,0)</f>
        <v>0</v>
      </c>
      <c r="BB1575">
        <f>IF('Main Data'!AG1575="Yes",1,0)</f>
        <v>0</v>
      </c>
      <c r="BC1575">
        <f>IF('Main Data'!AB1575="Yes",1,0)</f>
        <v>0</v>
      </c>
      <c r="BD1575">
        <f>IF('Main Data'!AA1575="Yes",1,0)</f>
        <v>0</v>
      </c>
      <c r="BE1575">
        <f>IF('Main Data'!AC1575="Yes",1,0)</f>
        <v>0</v>
      </c>
      <c r="BF1575">
        <f>IF('Main Data'!AF1575="Yes",1,0)</f>
        <v>0</v>
      </c>
      <c r="BG1575">
        <f>IF(OR('Main Data'!AI1575="Yes",'Main Data'!AL1575="Yes"),1,0)</f>
        <v>0</v>
      </c>
      <c r="BH1575">
        <f>IF('Main Data'!AJ1575="Yes",1,0)</f>
        <v>0</v>
      </c>
      <c r="BI1575">
        <f>IF('Main Data'!AK1575="Yes",1,0)</f>
        <v>0</v>
      </c>
      <c r="BJ1575">
        <f>IF('Main Data'!AM1575="Yes",1,0)</f>
        <v>0</v>
      </c>
      <c r="BK1575">
        <f>IF('Main Data'!AQ1575="Yes",1,0)</f>
        <v>0</v>
      </c>
      <c r="BL1575" s="21">
        <f t="shared" si="145"/>
        <v>1</v>
      </c>
      <c r="BM1575" s="21">
        <f t="shared" si="146"/>
        <v>0</v>
      </c>
      <c r="BN1575" s="21">
        <f t="shared" si="147"/>
        <v>0</v>
      </c>
      <c r="BO1575" s="21">
        <f t="shared" si="148"/>
        <v>0</v>
      </c>
      <c r="BP1575" s="21">
        <f t="shared" si="149"/>
        <v>0</v>
      </c>
    </row>
    <row r="1576" spans="1:68" x14ac:dyDescent="0.2">
      <c r="A1576">
        <v>1572</v>
      </c>
      <c r="B1576" s="33">
        <f>'Main Data'!C1576</f>
        <v>43233</v>
      </c>
      <c r="C1576">
        <f>'Main Data'!D1576</f>
        <v>300</v>
      </c>
      <c r="D1576" s="26">
        <f>'Main Data'!E1576</f>
        <v>1500</v>
      </c>
      <c r="E1576" s="26">
        <f>'Main Data'!F1576</f>
        <v>1875</v>
      </c>
      <c r="F1576" s="34">
        <f t="shared" si="144"/>
        <v>7.3132203870903014</v>
      </c>
      <c r="G1576">
        <f>IF('Main Data'!H1576="AP",1,0)</f>
        <v>0</v>
      </c>
      <c r="H1576">
        <f>IF('Main Data'!H1576="Blancpain",1,0)</f>
        <v>0</v>
      </c>
      <c r="I1576">
        <f>IF('Main Data'!H1576="Breguet",1,0)</f>
        <v>0</v>
      </c>
      <c r="J1576">
        <f>IF('Main Data'!H1576="Breitling",1,0)</f>
        <v>0</v>
      </c>
      <c r="K1576">
        <f>IF('Main Data'!H1576="Cartier",1,0)</f>
        <v>0</v>
      </c>
      <c r="L1576">
        <f>IF('Main Data'!H1576="Gallet",1,0)</f>
        <v>0</v>
      </c>
      <c r="M1576">
        <f>IF('Main Data'!H1576="Girard Perregaux",1,0)</f>
        <v>0</v>
      </c>
      <c r="N1576">
        <f>IF('Main Data'!H1576="Gubelin",1,0)</f>
        <v>0</v>
      </c>
      <c r="O1576">
        <f>IF('Main Data'!H1576="Heuer",1,0)</f>
        <v>0</v>
      </c>
      <c r="P1576">
        <f>IF('Main Data'!H1576="IWC",1,0)</f>
        <v>0</v>
      </c>
      <c r="Q1576">
        <f>IF('Main Data'!H1576="JLC",1,0)</f>
        <v>0</v>
      </c>
      <c r="R1576">
        <f>IF('Main Data'!H1576="Longines",1,0)</f>
        <v>0</v>
      </c>
      <c r="S1576">
        <f>IF('Main Data'!H1576="Movado",1,0)</f>
        <v>0</v>
      </c>
      <c r="T1576">
        <f>IF('Main Data'!H1576="Omega",1,0)</f>
        <v>0</v>
      </c>
      <c r="U1576">
        <f>IF('Main Data'!H1576="Panerai",1,0)</f>
        <v>0</v>
      </c>
      <c r="V1576">
        <f>IF('Main Data'!H1576="Patek",1,0)</f>
        <v>0</v>
      </c>
      <c r="W1576">
        <f>IF('Main Data'!H1576="Rolex",1,0)</f>
        <v>0</v>
      </c>
      <c r="X1576">
        <f>IF('Main Data'!H1576="Tudor",1,0)</f>
        <v>0</v>
      </c>
      <c r="Y1576">
        <f>IF('Main Data'!H1576="Ulysse Nardin",1,0)</f>
        <v>0</v>
      </c>
      <c r="Z1576">
        <f>IF('Main Data'!H1576="Universal Geneve",1,0)</f>
        <v>0</v>
      </c>
      <c r="AA1576">
        <f>IF('Main Data'!H1576="Vacheron",1,0)</f>
        <v>0</v>
      </c>
      <c r="AB1576">
        <f>IF('Main Data'!H1576="Zenith",1,0)</f>
        <v>1</v>
      </c>
      <c r="AC1576">
        <f>IF('Main Data'!J1576="Stainless Steel",1,0)</f>
        <v>1</v>
      </c>
      <c r="AD1576">
        <f>IF('Main Data'!J1576="Two-tone",1,0)</f>
        <v>0</v>
      </c>
      <c r="AE1576">
        <f>IF(OR('Main Data'!J1576="YG 18K",'Main Data'!J1576="YG &lt;18K",'Main Data'!J1576="PG 18K",'Main Data'!J1576="PG &lt;18K",'Main Data'!J1576="WG 18K",'Main Data'!J1576="Mixes of 18K",'Main Data'!J1576="Mixes &lt;18K"),1,0)</f>
        <v>0</v>
      </c>
      <c r="AF1576">
        <f>IF('Main Data'!J1576="Platinum",1,0)</f>
        <v>0</v>
      </c>
      <c r="AG1576">
        <f>IF(OR('Main Data'!J1576="PVD",'Main Data'!J1576="Gold Plate",'Main Data'!J1576="Other"),1,0)</f>
        <v>0</v>
      </c>
      <c r="AH1576">
        <f>IF('Main Data'!N1576="Stainless Steel",1,0)</f>
        <v>1</v>
      </c>
      <c r="AI1576">
        <f>IF('Main Data'!N1576="Leather",1,0)</f>
        <v>0</v>
      </c>
      <c r="AJ1576">
        <f>IF('Main Data'!N1576="Two-tone",1,0)</f>
        <v>0</v>
      </c>
      <c r="AK1576">
        <f>IF(OR('Main Data'!N1576="YG 18K",'Main Data'!N1576="PG 18K",'Main Data'!N1576="WG 18K",'Main Data'!N1576="Mixes of 18K"),1,0)</f>
        <v>0</v>
      </c>
      <c r="AL1576">
        <f>IF(OR(,'Main Data'!N1576="PVD",'Main Data'!N1576="Gold plate"),1,0)</f>
        <v>0</v>
      </c>
      <c r="AM1576">
        <f>IF(OR('Main Data'!AV1576="Yes",'Main Data'!AW1576="Yes",'Main Data'!AU1576="Yes"),1,0)</f>
        <v>0</v>
      </c>
      <c r="AN1576">
        <f>IF(OR(ISTEXT('Main Data'!AX1576), ISTEXT('Main Data'!AY1576)),1,0)</f>
        <v>0</v>
      </c>
      <c r="AO1576">
        <f>IF('Main Data'!AZ1576="Yes",1,0)</f>
        <v>0</v>
      </c>
      <c r="AP1576">
        <f>IF('Main Data'!BA1576="Yes",1,0)</f>
        <v>0</v>
      </c>
      <c r="AQ1576">
        <f>IF('Main Data'!BD1576="Yes",1,0)</f>
        <v>0</v>
      </c>
      <c r="AR1576">
        <f>IF('Main Data'!BE1576="A",1,0)</f>
        <v>0</v>
      </c>
      <c r="AS1576">
        <f>IF('Main Data'!BE1576="AA",1,0)</f>
        <v>0</v>
      </c>
      <c r="AT1576">
        <f>IF('Main Data'!BE1576="AAA",1,0)</f>
        <v>1</v>
      </c>
      <c r="AU1576">
        <f>IF('Main Data'!BE1576="AAAA",1,0)</f>
        <v>0</v>
      </c>
      <c r="AV1576">
        <f>IF('Main Data'!P1576="Yes",1,0)</f>
        <v>0</v>
      </c>
      <c r="AW1576">
        <f>IF('Main Data'!AP1576="Yes",1,0)</f>
        <v>0</v>
      </c>
      <c r="AX1576">
        <f>IF(OR('Main Data'!V1576="Yes", 'Main Data'!W1576="Yes",'Main Data'!X1576="Yes"),1,0)</f>
        <v>1</v>
      </c>
      <c r="AY1576">
        <f>IF(OR('Main Data'!Y1576="Yes",'Main Data'!Z1576="Yes"),1,0)</f>
        <v>0</v>
      </c>
      <c r="AZ1576">
        <f>IF('Main Data'!AR1576="Yes",1,0)</f>
        <v>0</v>
      </c>
      <c r="BA1576">
        <f>IF('Main Data'!AS1576="Yes",1,0)</f>
        <v>0</v>
      </c>
      <c r="BB1576">
        <f>IF('Main Data'!AG1576="Yes",1,0)</f>
        <v>0</v>
      </c>
      <c r="BC1576">
        <f>IF('Main Data'!AB1576="Yes",1,0)</f>
        <v>0</v>
      </c>
      <c r="BD1576">
        <f>IF('Main Data'!AA1576="Yes",1,0)</f>
        <v>0</v>
      </c>
      <c r="BE1576">
        <f>IF('Main Data'!AC1576="Yes",1,0)</f>
        <v>0</v>
      </c>
      <c r="BF1576">
        <f>IF('Main Data'!AF1576="Yes",1,0)</f>
        <v>0</v>
      </c>
      <c r="BG1576">
        <f>IF(OR('Main Data'!AI1576="Yes",'Main Data'!AL1576="Yes"),1,0)</f>
        <v>0</v>
      </c>
      <c r="BH1576">
        <f>IF('Main Data'!AJ1576="Yes",1,0)</f>
        <v>0</v>
      </c>
      <c r="BI1576">
        <f>IF('Main Data'!AK1576="Yes",1,0)</f>
        <v>0</v>
      </c>
      <c r="BJ1576">
        <f>IF('Main Data'!AM1576="Yes",1,0)</f>
        <v>0</v>
      </c>
      <c r="BK1576">
        <f>IF('Main Data'!AQ1576="Yes",1,0)</f>
        <v>0</v>
      </c>
      <c r="BL1576" s="21">
        <f t="shared" si="145"/>
        <v>1</v>
      </c>
      <c r="BM1576" s="21">
        <f t="shared" si="146"/>
        <v>0</v>
      </c>
      <c r="BN1576" s="21">
        <f t="shared" si="147"/>
        <v>0</v>
      </c>
      <c r="BO1576" s="21">
        <f t="shared" si="148"/>
        <v>0</v>
      </c>
      <c r="BP1576" s="21">
        <f t="shared" si="149"/>
        <v>0</v>
      </c>
    </row>
    <row r="1577" spans="1:68" x14ac:dyDescent="0.2">
      <c r="A1577">
        <v>1573</v>
      </c>
      <c r="B1577" s="33">
        <f>'Main Data'!C1577</f>
        <v>43233</v>
      </c>
      <c r="C1577">
        <f>'Main Data'!D1577</f>
        <v>302</v>
      </c>
      <c r="D1577" s="26">
        <f>'Main Data'!E1577</f>
        <v>2000</v>
      </c>
      <c r="E1577" s="26">
        <f>'Main Data'!F1577</f>
        <v>2500</v>
      </c>
      <c r="F1577" s="34">
        <f t="shared" si="144"/>
        <v>7.6009024595420822</v>
      </c>
      <c r="G1577">
        <f>IF('Main Data'!H1577="AP",1,0)</f>
        <v>0</v>
      </c>
      <c r="H1577">
        <f>IF('Main Data'!H1577="Blancpain",1,0)</f>
        <v>0</v>
      </c>
      <c r="I1577">
        <f>IF('Main Data'!H1577="Breguet",1,0)</f>
        <v>0</v>
      </c>
      <c r="J1577">
        <f>IF('Main Data'!H1577="Breitling",1,0)</f>
        <v>0</v>
      </c>
      <c r="K1577">
        <f>IF('Main Data'!H1577="Cartier",1,0)</f>
        <v>0</v>
      </c>
      <c r="L1577">
        <f>IF('Main Data'!H1577="Gallet",1,0)</f>
        <v>0</v>
      </c>
      <c r="M1577">
        <f>IF('Main Data'!H1577="Girard Perregaux",1,0)</f>
        <v>0</v>
      </c>
      <c r="N1577">
        <f>IF('Main Data'!H1577="Gubelin",1,0)</f>
        <v>0</v>
      </c>
      <c r="O1577">
        <f>IF('Main Data'!H1577="Heuer",1,0)</f>
        <v>0</v>
      </c>
      <c r="P1577">
        <f>IF('Main Data'!H1577="IWC",1,0)</f>
        <v>0</v>
      </c>
      <c r="Q1577">
        <f>IF('Main Data'!H1577="JLC",1,0)</f>
        <v>0</v>
      </c>
      <c r="R1577">
        <f>IF('Main Data'!H1577="Longines",1,0)</f>
        <v>0</v>
      </c>
      <c r="S1577">
        <f>IF('Main Data'!H1577="Movado",1,0)</f>
        <v>0</v>
      </c>
      <c r="T1577">
        <f>IF('Main Data'!H1577="Omega",1,0)</f>
        <v>0</v>
      </c>
      <c r="U1577">
        <f>IF('Main Data'!H1577="Panerai",1,0)</f>
        <v>0</v>
      </c>
      <c r="V1577">
        <f>IF('Main Data'!H1577="Patek",1,0)</f>
        <v>0</v>
      </c>
      <c r="W1577">
        <f>IF('Main Data'!H1577="Rolex",1,0)</f>
        <v>0</v>
      </c>
      <c r="X1577">
        <f>IF('Main Data'!H1577="Tudor",1,0)</f>
        <v>0</v>
      </c>
      <c r="Y1577">
        <f>IF('Main Data'!H1577="Ulysse Nardin",1,0)</f>
        <v>0</v>
      </c>
      <c r="Z1577">
        <f>IF('Main Data'!H1577="Universal Geneve",1,0)</f>
        <v>0</v>
      </c>
      <c r="AA1577">
        <f>IF('Main Data'!H1577="Vacheron",1,0)</f>
        <v>0</v>
      </c>
      <c r="AB1577">
        <f>IF('Main Data'!H1577="Zenith",1,0)</f>
        <v>1</v>
      </c>
      <c r="AC1577">
        <f>IF('Main Data'!J1577="Stainless Steel",1,0)</f>
        <v>1</v>
      </c>
      <c r="AD1577">
        <f>IF('Main Data'!J1577="Two-tone",1,0)</f>
        <v>0</v>
      </c>
      <c r="AE1577">
        <f>IF(OR('Main Data'!J1577="YG 18K",'Main Data'!J1577="YG &lt;18K",'Main Data'!J1577="PG 18K",'Main Data'!J1577="PG &lt;18K",'Main Data'!J1577="WG 18K",'Main Data'!J1577="Mixes of 18K",'Main Data'!J1577="Mixes &lt;18K"),1,0)</f>
        <v>0</v>
      </c>
      <c r="AF1577">
        <f>IF('Main Data'!J1577="Platinum",1,0)</f>
        <v>0</v>
      </c>
      <c r="AG1577">
        <f>IF(OR('Main Data'!J1577="PVD",'Main Data'!J1577="Gold Plate",'Main Data'!J1577="Other"),1,0)</f>
        <v>0</v>
      </c>
      <c r="AH1577">
        <f>IF('Main Data'!N1577="Stainless Steel",1,0)</f>
        <v>1</v>
      </c>
      <c r="AI1577">
        <f>IF('Main Data'!N1577="Leather",1,0)</f>
        <v>0</v>
      </c>
      <c r="AJ1577">
        <f>IF('Main Data'!N1577="Two-tone",1,0)</f>
        <v>0</v>
      </c>
      <c r="AK1577">
        <f>IF(OR('Main Data'!N1577="YG 18K",'Main Data'!N1577="PG 18K",'Main Data'!N1577="WG 18K",'Main Data'!N1577="Mixes of 18K"),1,0)</f>
        <v>0</v>
      </c>
      <c r="AL1577">
        <f>IF(OR(,'Main Data'!N1577="PVD",'Main Data'!N1577="Gold plate"),1,0)</f>
        <v>0</v>
      </c>
      <c r="AM1577">
        <f>IF(OR('Main Data'!AV1577="Yes",'Main Data'!AW1577="Yes",'Main Data'!AU1577="Yes"),1,0)</f>
        <v>0</v>
      </c>
      <c r="AN1577">
        <f>IF(OR(ISTEXT('Main Data'!AX1577), ISTEXT('Main Data'!AY1577)),1,0)</f>
        <v>0</v>
      </c>
      <c r="AO1577">
        <f>IF('Main Data'!AZ1577="Yes",1,0)</f>
        <v>0</v>
      </c>
      <c r="AP1577">
        <f>IF('Main Data'!BA1577="Yes",1,0)</f>
        <v>0</v>
      </c>
      <c r="AQ1577">
        <f>IF('Main Data'!BD1577="Yes",1,0)</f>
        <v>0</v>
      </c>
      <c r="AR1577">
        <f>IF('Main Data'!BE1577="A",1,0)</f>
        <v>0</v>
      </c>
      <c r="AS1577">
        <f>IF('Main Data'!BE1577="AA",1,0)</f>
        <v>1</v>
      </c>
      <c r="AT1577">
        <f>IF('Main Data'!BE1577="AAA",1,0)</f>
        <v>0</v>
      </c>
      <c r="AU1577">
        <f>IF('Main Data'!BE1577="AAAA",1,0)</f>
        <v>0</v>
      </c>
      <c r="AV1577">
        <f>IF('Main Data'!P1577="Yes",1,0)</f>
        <v>0</v>
      </c>
      <c r="AW1577">
        <f>IF('Main Data'!AP1577="Yes",1,0)</f>
        <v>0</v>
      </c>
      <c r="AX1577">
        <f>IF(OR('Main Data'!V1577="Yes", 'Main Data'!W1577="Yes",'Main Data'!X1577="Yes"),1,0)</f>
        <v>1</v>
      </c>
      <c r="AY1577">
        <f>IF(OR('Main Data'!Y1577="Yes",'Main Data'!Z1577="Yes"),1,0)</f>
        <v>0</v>
      </c>
      <c r="AZ1577">
        <f>IF('Main Data'!AR1577="Yes",1,0)</f>
        <v>0</v>
      </c>
      <c r="BA1577">
        <f>IF('Main Data'!AS1577="Yes",1,0)</f>
        <v>0</v>
      </c>
      <c r="BB1577">
        <f>IF('Main Data'!AG1577="Yes",1,0)</f>
        <v>0</v>
      </c>
      <c r="BC1577">
        <f>IF('Main Data'!AB1577="Yes",1,0)</f>
        <v>0</v>
      </c>
      <c r="BD1577">
        <f>IF('Main Data'!AA1577="Yes",1,0)</f>
        <v>0</v>
      </c>
      <c r="BE1577">
        <f>IF('Main Data'!AC1577="Yes",1,0)</f>
        <v>0</v>
      </c>
      <c r="BF1577">
        <f>IF('Main Data'!AF1577="Yes",1,0)</f>
        <v>0</v>
      </c>
      <c r="BG1577">
        <f>IF(OR('Main Data'!AI1577="Yes",'Main Data'!AL1577="Yes"),1,0)</f>
        <v>1</v>
      </c>
      <c r="BH1577">
        <f>IF('Main Data'!AJ1577="Yes",1,0)</f>
        <v>0</v>
      </c>
      <c r="BI1577">
        <f>IF('Main Data'!AK1577="Yes",1,0)</f>
        <v>0</v>
      </c>
      <c r="BJ1577">
        <f>IF('Main Data'!AM1577="Yes",1,0)</f>
        <v>0</v>
      </c>
      <c r="BK1577">
        <f>IF('Main Data'!AQ1577="Yes",1,0)</f>
        <v>0</v>
      </c>
      <c r="BL1577" s="21">
        <f t="shared" si="145"/>
        <v>1</v>
      </c>
      <c r="BM1577" s="21">
        <f t="shared" si="146"/>
        <v>0</v>
      </c>
      <c r="BN1577" s="21">
        <f t="shared" si="147"/>
        <v>0</v>
      </c>
      <c r="BO1577" s="21">
        <f t="shared" si="148"/>
        <v>0</v>
      </c>
      <c r="BP1577" s="21">
        <f t="shared" si="149"/>
        <v>0</v>
      </c>
    </row>
    <row r="1578" spans="1:68" x14ac:dyDescent="0.2">
      <c r="A1578">
        <v>1574</v>
      </c>
      <c r="B1578" s="33">
        <f>'Main Data'!C1578</f>
        <v>43233</v>
      </c>
      <c r="C1578">
        <f>'Main Data'!D1578</f>
        <v>306</v>
      </c>
      <c r="D1578" s="26">
        <f>'Main Data'!E1578</f>
        <v>7500</v>
      </c>
      <c r="E1578" s="26">
        <f>'Main Data'!F1578</f>
        <v>9375</v>
      </c>
      <c r="F1578" s="34">
        <f t="shared" si="144"/>
        <v>8.9226582995244019</v>
      </c>
      <c r="G1578">
        <f>IF('Main Data'!H1578="AP",1,0)</f>
        <v>0</v>
      </c>
      <c r="H1578">
        <f>IF('Main Data'!H1578="Blancpain",1,0)</f>
        <v>0</v>
      </c>
      <c r="I1578">
        <f>IF('Main Data'!H1578="Breguet",1,0)</f>
        <v>0</v>
      </c>
      <c r="J1578">
        <f>IF('Main Data'!H1578="Breitling",1,0)</f>
        <v>0</v>
      </c>
      <c r="K1578">
        <f>IF('Main Data'!H1578="Cartier",1,0)</f>
        <v>0</v>
      </c>
      <c r="L1578">
        <f>IF('Main Data'!H1578="Gallet",1,0)</f>
        <v>0</v>
      </c>
      <c r="M1578">
        <f>IF('Main Data'!H1578="Girard Perregaux",1,0)</f>
        <v>0</v>
      </c>
      <c r="N1578">
        <f>IF('Main Data'!H1578="Gubelin",1,0)</f>
        <v>0</v>
      </c>
      <c r="O1578">
        <f>IF('Main Data'!H1578="Heuer",1,0)</f>
        <v>0</v>
      </c>
      <c r="P1578">
        <f>IF('Main Data'!H1578="IWC",1,0)</f>
        <v>0</v>
      </c>
      <c r="Q1578">
        <f>IF('Main Data'!H1578="JLC",1,0)</f>
        <v>0</v>
      </c>
      <c r="R1578">
        <f>IF('Main Data'!H1578="Longines",1,0)</f>
        <v>0</v>
      </c>
      <c r="S1578">
        <f>IF('Main Data'!H1578="Movado",1,0)</f>
        <v>0</v>
      </c>
      <c r="T1578">
        <f>IF('Main Data'!H1578="Omega",1,0)</f>
        <v>0</v>
      </c>
      <c r="U1578">
        <f>IF('Main Data'!H1578="Panerai",1,0)</f>
        <v>0</v>
      </c>
      <c r="V1578">
        <f>IF('Main Data'!H1578="Patek",1,0)</f>
        <v>0</v>
      </c>
      <c r="W1578">
        <f>IF('Main Data'!H1578="Rolex",1,0)</f>
        <v>0</v>
      </c>
      <c r="X1578">
        <f>IF('Main Data'!H1578="Tudor",1,0)</f>
        <v>0</v>
      </c>
      <c r="Y1578">
        <f>IF('Main Data'!H1578="Ulysse Nardin",1,0)</f>
        <v>0</v>
      </c>
      <c r="Z1578">
        <f>IF('Main Data'!H1578="Universal Geneve",1,0)</f>
        <v>0</v>
      </c>
      <c r="AA1578">
        <f>IF('Main Data'!H1578="Vacheron",1,0)</f>
        <v>0</v>
      </c>
      <c r="AB1578">
        <f>IF('Main Data'!H1578="Zenith",1,0)</f>
        <v>1</v>
      </c>
      <c r="AC1578">
        <f>IF('Main Data'!J1578="Stainless Steel",1,0)</f>
        <v>0</v>
      </c>
      <c r="AD1578">
        <f>IF('Main Data'!J1578="Two-tone",1,0)</f>
        <v>0</v>
      </c>
      <c r="AE1578">
        <f>IF(OR('Main Data'!J1578="YG 18K",'Main Data'!J1578="YG &lt;18K",'Main Data'!J1578="PG 18K",'Main Data'!J1578="PG &lt;18K",'Main Data'!J1578="WG 18K",'Main Data'!J1578="Mixes of 18K",'Main Data'!J1578="Mixes &lt;18K"),1,0)</f>
        <v>1</v>
      </c>
      <c r="AF1578">
        <f>IF('Main Data'!J1578="Platinum",1,0)</f>
        <v>0</v>
      </c>
      <c r="AG1578">
        <f>IF(OR('Main Data'!J1578="PVD",'Main Data'!J1578="Gold Plate",'Main Data'!J1578="Other"),1,0)</f>
        <v>0</v>
      </c>
      <c r="AH1578">
        <f>IF('Main Data'!N1578="Stainless Steel",1,0)</f>
        <v>0</v>
      </c>
      <c r="AI1578">
        <f>IF('Main Data'!N1578="Leather",1,0)</f>
        <v>1</v>
      </c>
      <c r="AJ1578">
        <f>IF('Main Data'!N1578="Two-tone",1,0)</f>
        <v>0</v>
      </c>
      <c r="AK1578">
        <f>IF(OR('Main Data'!N1578="YG 18K",'Main Data'!N1578="PG 18K",'Main Data'!N1578="WG 18K",'Main Data'!N1578="Mixes of 18K"),1,0)</f>
        <v>0</v>
      </c>
      <c r="AL1578">
        <f>IF(OR(,'Main Data'!N1578="PVD",'Main Data'!N1578="Gold plate"),1,0)</f>
        <v>0</v>
      </c>
      <c r="AM1578">
        <f>IF(OR('Main Data'!AV1578="Yes",'Main Data'!AW1578="Yes",'Main Data'!AU1578="Yes"),1,0)</f>
        <v>0</v>
      </c>
      <c r="AN1578">
        <f>IF(OR(ISTEXT('Main Data'!AX1578), ISTEXT('Main Data'!AY1578)),1,0)</f>
        <v>0</v>
      </c>
      <c r="AO1578">
        <f>IF('Main Data'!AZ1578="Yes",1,0)</f>
        <v>0</v>
      </c>
      <c r="AP1578">
        <f>IF('Main Data'!BA1578="Yes",1,0)</f>
        <v>0</v>
      </c>
      <c r="AQ1578">
        <f>IF('Main Data'!BD1578="Yes",1,0)</f>
        <v>0</v>
      </c>
      <c r="AR1578">
        <f>IF('Main Data'!BE1578="A",1,0)</f>
        <v>0</v>
      </c>
      <c r="AS1578">
        <f>IF('Main Data'!BE1578="AA",1,0)</f>
        <v>0</v>
      </c>
      <c r="AT1578">
        <f>IF('Main Data'!BE1578="AAA",1,0)</f>
        <v>1</v>
      </c>
      <c r="AU1578">
        <f>IF('Main Data'!BE1578="AAAA",1,0)</f>
        <v>0</v>
      </c>
      <c r="AV1578">
        <f>IF('Main Data'!P1578="Yes",1,0)</f>
        <v>0</v>
      </c>
      <c r="AW1578">
        <f>IF('Main Data'!AP1578="Yes",1,0)</f>
        <v>0</v>
      </c>
      <c r="AX1578">
        <f>IF(OR('Main Data'!V1578="Yes", 'Main Data'!W1578="Yes",'Main Data'!X1578="Yes"),1,0)</f>
        <v>1</v>
      </c>
      <c r="AY1578">
        <f>IF(OR('Main Data'!Y1578="Yes",'Main Data'!Z1578="Yes"),1,0)</f>
        <v>0</v>
      </c>
      <c r="AZ1578">
        <f>IF('Main Data'!AR1578="Yes",1,0)</f>
        <v>0</v>
      </c>
      <c r="BA1578">
        <f>IF('Main Data'!AS1578="Yes",1,0)</f>
        <v>0</v>
      </c>
      <c r="BB1578">
        <f>IF('Main Data'!AG1578="Yes",1,0)</f>
        <v>0</v>
      </c>
      <c r="BC1578">
        <f>IF('Main Data'!AB1578="Yes",1,0)</f>
        <v>0</v>
      </c>
      <c r="BD1578">
        <f>IF('Main Data'!AA1578="Yes",1,0)</f>
        <v>0</v>
      </c>
      <c r="BE1578">
        <f>IF('Main Data'!AC1578="Yes",1,0)</f>
        <v>0</v>
      </c>
      <c r="BF1578">
        <f>IF('Main Data'!AF1578="Yes",1,0)</f>
        <v>0</v>
      </c>
      <c r="BG1578">
        <f>IF(OR('Main Data'!AI1578="Yes",'Main Data'!AL1578="Yes"),1,0)</f>
        <v>1</v>
      </c>
      <c r="BH1578">
        <f>IF('Main Data'!AJ1578="Yes",1,0)</f>
        <v>0</v>
      </c>
      <c r="BI1578">
        <f>IF('Main Data'!AK1578="Yes",1,0)</f>
        <v>0</v>
      </c>
      <c r="BJ1578">
        <f>IF('Main Data'!AM1578="Yes",1,0)</f>
        <v>0</v>
      </c>
      <c r="BK1578">
        <f>IF('Main Data'!AQ1578="Yes",1,0)</f>
        <v>0</v>
      </c>
      <c r="BL1578" s="21">
        <f t="shared" si="145"/>
        <v>1</v>
      </c>
      <c r="BM1578" s="21">
        <f t="shared" si="146"/>
        <v>0</v>
      </c>
      <c r="BN1578" s="21">
        <f t="shared" si="147"/>
        <v>0</v>
      </c>
      <c r="BO1578" s="21">
        <f t="shared" si="148"/>
        <v>0</v>
      </c>
      <c r="BP1578" s="21">
        <f t="shared" si="149"/>
        <v>0</v>
      </c>
    </row>
    <row r="1579" spans="1:68" x14ac:dyDescent="0.2">
      <c r="A1579">
        <v>1575</v>
      </c>
      <c r="B1579" s="33">
        <f>'Main Data'!C1579</f>
        <v>43233</v>
      </c>
      <c r="C1579">
        <f>'Main Data'!D1579</f>
        <v>307</v>
      </c>
      <c r="D1579" s="26">
        <f>'Main Data'!E1579</f>
        <v>1800</v>
      </c>
      <c r="E1579" s="26">
        <f>'Main Data'!F1579</f>
        <v>2250</v>
      </c>
      <c r="F1579" s="34">
        <f t="shared" si="144"/>
        <v>7.4955419438842563</v>
      </c>
      <c r="G1579">
        <f>IF('Main Data'!H1579="AP",1,0)</f>
        <v>0</v>
      </c>
      <c r="H1579">
        <f>IF('Main Data'!H1579="Blancpain",1,0)</f>
        <v>0</v>
      </c>
      <c r="I1579">
        <f>IF('Main Data'!H1579="Breguet",1,0)</f>
        <v>0</v>
      </c>
      <c r="J1579">
        <f>IF('Main Data'!H1579="Breitling",1,0)</f>
        <v>0</v>
      </c>
      <c r="K1579">
        <f>IF('Main Data'!H1579="Cartier",1,0)</f>
        <v>0</v>
      </c>
      <c r="L1579">
        <f>IF('Main Data'!H1579="Gallet",1,0)</f>
        <v>0</v>
      </c>
      <c r="M1579">
        <f>IF('Main Data'!H1579="Girard Perregaux",1,0)</f>
        <v>0</v>
      </c>
      <c r="N1579">
        <f>IF('Main Data'!H1579="Gubelin",1,0)</f>
        <v>0</v>
      </c>
      <c r="O1579">
        <f>IF('Main Data'!H1579="Heuer",1,0)</f>
        <v>0</v>
      </c>
      <c r="P1579">
        <f>IF('Main Data'!H1579="IWC",1,0)</f>
        <v>0</v>
      </c>
      <c r="Q1579">
        <f>IF('Main Data'!H1579="JLC",1,0)</f>
        <v>0</v>
      </c>
      <c r="R1579">
        <f>IF('Main Data'!H1579="Longines",1,0)</f>
        <v>0</v>
      </c>
      <c r="S1579">
        <f>IF('Main Data'!H1579="Movado",1,0)</f>
        <v>0</v>
      </c>
      <c r="T1579">
        <f>IF('Main Data'!H1579="Omega",1,0)</f>
        <v>0</v>
      </c>
      <c r="U1579">
        <f>IF('Main Data'!H1579="Panerai",1,0)</f>
        <v>0</v>
      </c>
      <c r="V1579">
        <f>IF('Main Data'!H1579="Patek",1,0)</f>
        <v>0</v>
      </c>
      <c r="W1579">
        <f>IF('Main Data'!H1579="Rolex",1,0)</f>
        <v>0</v>
      </c>
      <c r="X1579">
        <f>IF('Main Data'!H1579="Tudor",1,0)</f>
        <v>0</v>
      </c>
      <c r="Y1579">
        <f>IF('Main Data'!H1579="Ulysse Nardin",1,0)</f>
        <v>0</v>
      </c>
      <c r="Z1579">
        <f>IF('Main Data'!H1579="Universal Geneve",1,0)</f>
        <v>0</v>
      </c>
      <c r="AA1579">
        <f>IF('Main Data'!H1579="Vacheron",1,0)</f>
        <v>0</v>
      </c>
      <c r="AB1579">
        <f>IF('Main Data'!H1579="Zenith",1,0)</f>
        <v>1</v>
      </c>
      <c r="AC1579">
        <f>IF('Main Data'!J1579="Stainless Steel",1,0)</f>
        <v>0</v>
      </c>
      <c r="AD1579">
        <f>IF('Main Data'!J1579="Two-tone",1,0)</f>
        <v>1</v>
      </c>
      <c r="AE1579">
        <f>IF(OR('Main Data'!J1579="YG 18K",'Main Data'!J1579="YG &lt;18K",'Main Data'!J1579="PG 18K",'Main Data'!J1579="PG &lt;18K",'Main Data'!J1579="WG 18K",'Main Data'!J1579="Mixes of 18K",'Main Data'!J1579="Mixes &lt;18K"),1,0)</f>
        <v>0</v>
      </c>
      <c r="AF1579">
        <f>IF('Main Data'!J1579="Platinum",1,0)</f>
        <v>0</v>
      </c>
      <c r="AG1579">
        <f>IF(OR('Main Data'!J1579="PVD",'Main Data'!J1579="Gold Plate",'Main Data'!J1579="Other"),1,0)</f>
        <v>0</v>
      </c>
      <c r="AH1579">
        <f>IF('Main Data'!N1579="Stainless Steel",1,0)</f>
        <v>0</v>
      </c>
      <c r="AI1579">
        <f>IF('Main Data'!N1579="Leather",1,0)</f>
        <v>0</v>
      </c>
      <c r="AJ1579">
        <f>IF('Main Data'!N1579="Two-tone",1,0)</f>
        <v>1</v>
      </c>
      <c r="AK1579">
        <f>IF(OR('Main Data'!N1579="YG 18K",'Main Data'!N1579="PG 18K",'Main Data'!N1579="WG 18K",'Main Data'!N1579="Mixes of 18K"),1,0)</f>
        <v>0</v>
      </c>
      <c r="AL1579">
        <f>IF(OR(,'Main Data'!N1579="PVD",'Main Data'!N1579="Gold plate"),1,0)</f>
        <v>0</v>
      </c>
      <c r="AM1579">
        <f>IF(OR('Main Data'!AV1579="Yes",'Main Data'!AW1579="Yes",'Main Data'!AU1579="Yes"),1,0)</f>
        <v>0</v>
      </c>
      <c r="AN1579">
        <f>IF(OR(ISTEXT('Main Data'!AX1579), ISTEXT('Main Data'!AY1579)),1,0)</f>
        <v>0</v>
      </c>
      <c r="AO1579">
        <f>IF('Main Data'!AZ1579="Yes",1,0)</f>
        <v>0</v>
      </c>
      <c r="AP1579">
        <f>IF('Main Data'!BA1579="Yes",1,0)</f>
        <v>0</v>
      </c>
      <c r="AQ1579">
        <f>IF('Main Data'!BD1579="Yes",1,0)</f>
        <v>0</v>
      </c>
      <c r="AR1579">
        <f>IF('Main Data'!BE1579="A",1,0)</f>
        <v>1</v>
      </c>
      <c r="AS1579">
        <f>IF('Main Data'!BE1579="AA",1,0)</f>
        <v>0</v>
      </c>
      <c r="AT1579">
        <f>IF('Main Data'!BE1579="AAA",1,0)</f>
        <v>0</v>
      </c>
      <c r="AU1579">
        <f>IF('Main Data'!BE1579="AAAA",1,0)</f>
        <v>0</v>
      </c>
      <c r="AV1579">
        <f>IF('Main Data'!P1579="Yes",1,0)</f>
        <v>0</v>
      </c>
      <c r="AW1579">
        <f>IF('Main Data'!AP1579="Yes",1,0)</f>
        <v>0</v>
      </c>
      <c r="AX1579">
        <f>IF(OR('Main Data'!V1579="Yes", 'Main Data'!W1579="Yes",'Main Data'!X1579="Yes"),1,0)</f>
        <v>1</v>
      </c>
      <c r="AY1579">
        <f>IF(OR('Main Data'!Y1579="Yes",'Main Data'!Z1579="Yes"),1,0)</f>
        <v>1</v>
      </c>
      <c r="AZ1579">
        <f>IF('Main Data'!AR1579="Yes",1,0)</f>
        <v>0</v>
      </c>
      <c r="BA1579">
        <f>IF('Main Data'!AS1579="Yes",1,0)</f>
        <v>0</v>
      </c>
      <c r="BB1579">
        <f>IF('Main Data'!AG1579="Yes",1,0)</f>
        <v>0</v>
      </c>
      <c r="BC1579">
        <f>IF('Main Data'!AB1579="Yes",1,0)</f>
        <v>0</v>
      </c>
      <c r="BD1579">
        <f>IF('Main Data'!AA1579="Yes",1,0)</f>
        <v>0</v>
      </c>
      <c r="BE1579">
        <f>IF('Main Data'!AC1579="Yes",1,0)</f>
        <v>0</v>
      </c>
      <c r="BF1579">
        <f>IF('Main Data'!AF1579="Yes",1,0)</f>
        <v>0</v>
      </c>
      <c r="BG1579">
        <f>IF(OR('Main Data'!AI1579="Yes",'Main Data'!AL1579="Yes"),1,0)</f>
        <v>1</v>
      </c>
      <c r="BH1579">
        <f>IF('Main Data'!AJ1579="Yes",1,0)</f>
        <v>0</v>
      </c>
      <c r="BI1579">
        <f>IF('Main Data'!AK1579="Yes",1,0)</f>
        <v>0</v>
      </c>
      <c r="BJ1579">
        <f>IF('Main Data'!AM1579="Yes",1,0)</f>
        <v>0</v>
      </c>
      <c r="BK1579">
        <f>IF('Main Data'!AQ1579="Yes",1,0)</f>
        <v>0</v>
      </c>
      <c r="BL1579" s="21">
        <f t="shared" si="145"/>
        <v>1</v>
      </c>
      <c r="BM1579" s="21">
        <f t="shared" si="146"/>
        <v>0</v>
      </c>
      <c r="BN1579" s="21">
        <f t="shared" si="147"/>
        <v>0</v>
      </c>
      <c r="BO1579" s="21">
        <f t="shared" si="148"/>
        <v>0</v>
      </c>
      <c r="BP1579" s="21">
        <f t="shared" si="149"/>
        <v>0</v>
      </c>
    </row>
    <row r="1580" spans="1:68" x14ac:dyDescent="0.2">
      <c r="A1580">
        <v>1576</v>
      </c>
      <c r="B1580" s="33">
        <f>'Main Data'!C1580</f>
        <v>43233</v>
      </c>
      <c r="C1580">
        <f>'Main Data'!D1580</f>
        <v>327</v>
      </c>
      <c r="D1580" s="26">
        <f>'Main Data'!E1580</f>
        <v>24000</v>
      </c>
      <c r="E1580" s="26">
        <f>'Main Data'!F1580</f>
        <v>30000</v>
      </c>
      <c r="F1580" s="34">
        <f t="shared" si="144"/>
        <v>10.085809109330082</v>
      </c>
      <c r="G1580">
        <f>IF('Main Data'!H1580="AP",1,0)</f>
        <v>0</v>
      </c>
      <c r="H1580">
        <f>IF('Main Data'!H1580="Blancpain",1,0)</f>
        <v>0</v>
      </c>
      <c r="I1580">
        <f>IF('Main Data'!H1580="Breguet",1,0)</f>
        <v>0</v>
      </c>
      <c r="J1580">
        <f>IF('Main Data'!H1580="Breitling",1,0)</f>
        <v>0</v>
      </c>
      <c r="K1580">
        <f>IF('Main Data'!H1580="Cartier",1,0)</f>
        <v>0</v>
      </c>
      <c r="L1580">
        <f>IF('Main Data'!H1580="Gallet",1,0)</f>
        <v>0</v>
      </c>
      <c r="M1580">
        <f>IF('Main Data'!H1580="Girard Perregaux",1,0)</f>
        <v>0</v>
      </c>
      <c r="N1580">
        <f>IF('Main Data'!H1580="Gubelin",1,0)</f>
        <v>0</v>
      </c>
      <c r="O1580">
        <f>IF('Main Data'!H1580="Heuer",1,0)</f>
        <v>0</v>
      </c>
      <c r="P1580">
        <f>IF('Main Data'!H1580="IWC",1,0)</f>
        <v>0</v>
      </c>
      <c r="Q1580">
        <f>IF('Main Data'!H1580="JLC",1,0)</f>
        <v>0</v>
      </c>
      <c r="R1580">
        <f>IF('Main Data'!H1580="Longines",1,0)</f>
        <v>0</v>
      </c>
      <c r="S1580">
        <f>IF('Main Data'!H1580="Movado",1,0)</f>
        <v>0</v>
      </c>
      <c r="T1580">
        <f>IF('Main Data'!H1580="Omega",1,0)</f>
        <v>0</v>
      </c>
      <c r="U1580">
        <f>IF('Main Data'!H1580="Panerai",1,0)</f>
        <v>0</v>
      </c>
      <c r="V1580">
        <f>IF('Main Data'!H1580="Patek",1,0)</f>
        <v>1</v>
      </c>
      <c r="W1580">
        <f>IF('Main Data'!H1580="Rolex",1,0)</f>
        <v>0</v>
      </c>
      <c r="X1580">
        <f>IF('Main Data'!H1580="Tudor",1,0)</f>
        <v>0</v>
      </c>
      <c r="Y1580">
        <f>IF('Main Data'!H1580="Ulysse Nardin",1,0)</f>
        <v>0</v>
      </c>
      <c r="Z1580">
        <f>IF('Main Data'!H1580="Universal Geneve",1,0)</f>
        <v>0</v>
      </c>
      <c r="AA1580">
        <f>IF('Main Data'!H1580="Vacheron",1,0)</f>
        <v>0</v>
      </c>
      <c r="AB1580">
        <f>IF('Main Data'!H1580="Zenith",1,0)</f>
        <v>0</v>
      </c>
      <c r="AC1580">
        <f>IF('Main Data'!J1580="Stainless Steel",1,0)</f>
        <v>0</v>
      </c>
      <c r="AD1580">
        <f>IF('Main Data'!J1580="Two-tone",1,0)</f>
        <v>0</v>
      </c>
      <c r="AE1580">
        <f>IF(OR('Main Data'!J1580="YG 18K",'Main Data'!J1580="YG &lt;18K",'Main Data'!J1580="PG 18K",'Main Data'!J1580="PG &lt;18K",'Main Data'!J1580="WG 18K",'Main Data'!J1580="Mixes of 18K",'Main Data'!J1580="Mixes &lt;18K"),1,0)</f>
        <v>1</v>
      </c>
      <c r="AF1580">
        <f>IF('Main Data'!J1580="Platinum",1,0)</f>
        <v>0</v>
      </c>
      <c r="AG1580">
        <f>IF(OR('Main Data'!J1580="PVD",'Main Data'!J1580="Gold Plate",'Main Data'!J1580="Other"),1,0)</f>
        <v>0</v>
      </c>
      <c r="AH1580">
        <f>IF('Main Data'!N1580="Stainless Steel",1,0)</f>
        <v>0</v>
      </c>
      <c r="AI1580">
        <f>IF('Main Data'!N1580="Leather",1,0)</f>
        <v>1</v>
      </c>
      <c r="AJ1580">
        <f>IF('Main Data'!N1580="Two-tone",1,0)</f>
        <v>0</v>
      </c>
      <c r="AK1580">
        <f>IF(OR('Main Data'!N1580="YG 18K",'Main Data'!N1580="PG 18K",'Main Data'!N1580="WG 18K",'Main Data'!N1580="Mixes of 18K"),1,0)</f>
        <v>0</v>
      </c>
      <c r="AL1580">
        <f>IF(OR(,'Main Data'!N1580="PVD",'Main Data'!N1580="Gold plate"),1,0)</f>
        <v>0</v>
      </c>
      <c r="AM1580">
        <f>IF(OR('Main Data'!AV1580="Yes",'Main Data'!AW1580="Yes",'Main Data'!AU1580="Yes"),1,0)</f>
        <v>0</v>
      </c>
      <c r="AN1580">
        <f>IF(OR(ISTEXT('Main Data'!AX1580), ISTEXT('Main Data'!AY1580)),1,0)</f>
        <v>0</v>
      </c>
      <c r="AO1580">
        <f>IF('Main Data'!AZ1580="Yes",1,0)</f>
        <v>0</v>
      </c>
      <c r="AP1580">
        <f>IF('Main Data'!BA1580="Yes",1,0)</f>
        <v>0</v>
      </c>
      <c r="AQ1580">
        <f>IF('Main Data'!BD1580="Yes",1,0)</f>
        <v>0</v>
      </c>
      <c r="AR1580">
        <f>IF('Main Data'!BE1580="A",1,0)</f>
        <v>0</v>
      </c>
      <c r="AS1580">
        <f>IF('Main Data'!BE1580="AA",1,0)</f>
        <v>0</v>
      </c>
      <c r="AT1580">
        <f>IF('Main Data'!BE1580="AAA",1,0)</f>
        <v>0</v>
      </c>
      <c r="AU1580">
        <f>IF('Main Data'!BE1580="AAAA",1,0)</f>
        <v>1</v>
      </c>
      <c r="AV1580">
        <f>IF('Main Data'!P1580="Yes",1,0)</f>
        <v>1</v>
      </c>
      <c r="AW1580">
        <f>IF('Main Data'!AP1580="Yes",1,0)</f>
        <v>0</v>
      </c>
      <c r="AX1580">
        <f>IF(OR('Main Data'!V1580="Yes", 'Main Data'!W1580="Yes",'Main Data'!X1580="Yes"),1,0)</f>
        <v>0</v>
      </c>
      <c r="AY1580">
        <f>IF(OR('Main Data'!Y1580="Yes",'Main Data'!Z1580="Yes"),1,0)</f>
        <v>0</v>
      </c>
      <c r="AZ1580">
        <f>IF('Main Data'!AR1580="Yes",1,0)</f>
        <v>0</v>
      </c>
      <c r="BA1580">
        <f>IF('Main Data'!AS1580="Yes",1,0)</f>
        <v>0</v>
      </c>
      <c r="BB1580">
        <f>IF('Main Data'!AG1580="Yes",1,0)</f>
        <v>0</v>
      </c>
      <c r="BC1580">
        <f>IF('Main Data'!AB1580="Yes",1,0)</f>
        <v>0</v>
      </c>
      <c r="BD1580">
        <f>IF('Main Data'!AA1580="Yes",1,0)</f>
        <v>0</v>
      </c>
      <c r="BE1580">
        <f>IF('Main Data'!AC1580="Yes",1,0)</f>
        <v>0</v>
      </c>
      <c r="BF1580">
        <f>IF('Main Data'!AF1580="Yes",1,0)</f>
        <v>0</v>
      </c>
      <c r="BG1580">
        <f>IF(OR('Main Data'!AI1580="Yes",'Main Data'!AL1580="Yes"),1,0)</f>
        <v>0</v>
      </c>
      <c r="BH1580">
        <f>IF('Main Data'!AJ1580="Yes",1,0)</f>
        <v>0</v>
      </c>
      <c r="BI1580">
        <f>IF('Main Data'!AK1580="Yes",1,0)</f>
        <v>0</v>
      </c>
      <c r="BJ1580">
        <f>IF('Main Data'!AM1580="Yes",1,0)</f>
        <v>0</v>
      </c>
      <c r="BK1580">
        <f>IF('Main Data'!AQ1580="Yes",1,0)</f>
        <v>0</v>
      </c>
      <c r="BL1580" s="21">
        <f t="shared" si="145"/>
        <v>1</v>
      </c>
      <c r="BM1580" s="21">
        <f t="shared" si="146"/>
        <v>0</v>
      </c>
      <c r="BN1580" s="21">
        <f t="shared" si="147"/>
        <v>0</v>
      </c>
      <c r="BO1580" s="21">
        <f t="shared" si="148"/>
        <v>0</v>
      </c>
      <c r="BP1580" s="21">
        <f t="shared" si="149"/>
        <v>0</v>
      </c>
    </row>
    <row r="1581" spans="1:68" x14ac:dyDescent="0.2">
      <c r="A1581">
        <v>1577</v>
      </c>
      <c r="B1581" s="33">
        <f>'Main Data'!C1581</f>
        <v>43233</v>
      </c>
      <c r="C1581">
        <f>'Main Data'!D1581</f>
        <v>328</v>
      </c>
      <c r="D1581" s="26">
        <f>'Main Data'!E1581</f>
        <v>6000</v>
      </c>
      <c r="E1581" s="26">
        <f>'Main Data'!F1581</f>
        <v>7500</v>
      </c>
      <c r="F1581" s="34">
        <f t="shared" si="144"/>
        <v>8.6995147482101913</v>
      </c>
      <c r="G1581">
        <f>IF('Main Data'!H1581="AP",1,0)</f>
        <v>0</v>
      </c>
      <c r="H1581">
        <f>IF('Main Data'!H1581="Blancpain",1,0)</f>
        <v>0</v>
      </c>
      <c r="I1581">
        <f>IF('Main Data'!H1581="Breguet",1,0)</f>
        <v>0</v>
      </c>
      <c r="J1581">
        <f>IF('Main Data'!H1581="Breitling",1,0)</f>
        <v>0</v>
      </c>
      <c r="K1581">
        <f>IF('Main Data'!H1581="Cartier",1,0)</f>
        <v>0</v>
      </c>
      <c r="L1581">
        <f>IF('Main Data'!H1581="Gallet",1,0)</f>
        <v>0</v>
      </c>
      <c r="M1581">
        <f>IF('Main Data'!H1581="Girard Perregaux",1,0)</f>
        <v>0</v>
      </c>
      <c r="N1581">
        <f>IF('Main Data'!H1581="Gubelin",1,0)</f>
        <v>0</v>
      </c>
      <c r="O1581">
        <f>IF('Main Data'!H1581="Heuer",1,0)</f>
        <v>0</v>
      </c>
      <c r="P1581">
        <f>IF('Main Data'!H1581="IWC",1,0)</f>
        <v>0</v>
      </c>
      <c r="Q1581">
        <f>IF('Main Data'!H1581="JLC",1,0)</f>
        <v>0</v>
      </c>
      <c r="R1581">
        <f>IF('Main Data'!H1581="Longines",1,0)</f>
        <v>0</v>
      </c>
      <c r="S1581">
        <f>IF('Main Data'!H1581="Movado",1,0)</f>
        <v>0</v>
      </c>
      <c r="T1581">
        <f>IF('Main Data'!H1581="Omega",1,0)</f>
        <v>0</v>
      </c>
      <c r="U1581">
        <f>IF('Main Data'!H1581="Panerai",1,0)</f>
        <v>0</v>
      </c>
      <c r="V1581">
        <f>IF('Main Data'!H1581="Patek",1,0)</f>
        <v>1</v>
      </c>
      <c r="W1581">
        <f>IF('Main Data'!H1581="Rolex",1,0)</f>
        <v>0</v>
      </c>
      <c r="X1581">
        <f>IF('Main Data'!H1581="Tudor",1,0)</f>
        <v>0</v>
      </c>
      <c r="Y1581">
        <f>IF('Main Data'!H1581="Ulysse Nardin",1,0)</f>
        <v>0</v>
      </c>
      <c r="Z1581">
        <f>IF('Main Data'!H1581="Universal Geneve",1,0)</f>
        <v>0</v>
      </c>
      <c r="AA1581">
        <f>IF('Main Data'!H1581="Vacheron",1,0)</f>
        <v>0</v>
      </c>
      <c r="AB1581">
        <f>IF('Main Data'!H1581="Zenith",1,0)</f>
        <v>0</v>
      </c>
      <c r="AC1581">
        <f>IF('Main Data'!J1581="Stainless Steel",1,0)</f>
        <v>0</v>
      </c>
      <c r="AD1581">
        <f>IF('Main Data'!J1581="Two-tone",1,0)</f>
        <v>0</v>
      </c>
      <c r="AE1581">
        <f>IF(OR('Main Data'!J1581="YG 18K",'Main Data'!J1581="YG &lt;18K",'Main Data'!J1581="PG 18K",'Main Data'!J1581="PG &lt;18K",'Main Data'!J1581="WG 18K",'Main Data'!J1581="Mixes of 18K",'Main Data'!J1581="Mixes &lt;18K"),1,0)</f>
        <v>1</v>
      </c>
      <c r="AF1581">
        <f>IF('Main Data'!J1581="Platinum",1,0)</f>
        <v>0</v>
      </c>
      <c r="AG1581">
        <f>IF(OR('Main Data'!J1581="PVD",'Main Data'!J1581="Gold Plate",'Main Data'!J1581="Other"),1,0)</f>
        <v>0</v>
      </c>
      <c r="AH1581">
        <f>IF('Main Data'!N1581="Stainless Steel",1,0)</f>
        <v>0</v>
      </c>
      <c r="AI1581">
        <f>IF('Main Data'!N1581="Leather",1,0)</f>
        <v>1</v>
      </c>
      <c r="AJ1581">
        <f>IF('Main Data'!N1581="Two-tone",1,0)</f>
        <v>0</v>
      </c>
      <c r="AK1581">
        <f>IF(OR('Main Data'!N1581="YG 18K",'Main Data'!N1581="PG 18K",'Main Data'!N1581="WG 18K",'Main Data'!N1581="Mixes of 18K"),1,0)</f>
        <v>0</v>
      </c>
      <c r="AL1581">
        <f>IF(OR(,'Main Data'!N1581="PVD",'Main Data'!N1581="Gold plate"),1,0)</f>
        <v>0</v>
      </c>
      <c r="AM1581">
        <f>IF(OR('Main Data'!AV1581="Yes",'Main Data'!AW1581="Yes",'Main Data'!AU1581="Yes"),1,0)</f>
        <v>0</v>
      </c>
      <c r="AN1581">
        <f>IF(OR(ISTEXT('Main Data'!AX1581), ISTEXT('Main Data'!AY1581)),1,0)</f>
        <v>0</v>
      </c>
      <c r="AO1581">
        <f>IF('Main Data'!AZ1581="Yes",1,0)</f>
        <v>0</v>
      </c>
      <c r="AP1581">
        <f>IF('Main Data'!BA1581="Yes",1,0)</f>
        <v>0</v>
      </c>
      <c r="AQ1581">
        <f>IF('Main Data'!BD1581="Yes",1,0)</f>
        <v>0</v>
      </c>
      <c r="AR1581">
        <f>IF('Main Data'!BE1581="A",1,0)</f>
        <v>0</v>
      </c>
      <c r="AS1581">
        <f>IF('Main Data'!BE1581="AA",1,0)</f>
        <v>1</v>
      </c>
      <c r="AT1581">
        <f>IF('Main Data'!BE1581="AAA",1,0)</f>
        <v>0</v>
      </c>
      <c r="AU1581">
        <f>IF('Main Data'!BE1581="AAAA",1,0)</f>
        <v>0</v>
      </c>
      <c r="AV1581">
        <f>IF('Main Data'!P1581="Yes",1,0)</f>
        <v>1</v>
      </c>
      <c r="AW1581">
        <f>IF('Main Data'!AP1581="Yes",1,0)</f>
        <v>0</v>
      </c>
      <c r="AX1581">
        <f>IF(OR('Main Data'!V1581="Yes", 'Main Data'!W1581="Yes",'Main Data'!X1581="Yes"),1,0)</f>
        <v>0</v>
      </c>
      <c r="AY1581">
        <f>IF(OR('Main Data'!Y1581="Yes",'Main Data'!Z1581="Yes"),1,0)</f>
        <v>0</v>
      </c>
      <c r="AZ1581">
        <f>IF('Main Data'!AR1581="Yes",1,0)</f>
        <v>0</v>
      </c>
      <c r="BA1581">
        <f>IF('Main Data'!AS1581="Yes",1,0)</f>
        <v>0</v>
      </c>
      <c r="BB1581">
        <f>IF('Main Data'!AG1581="Yes",1,0)</f>
        <v>0</v>
      </c>
      <c r="BC1581">
        <f>IF('Main Data'!AB1581="Yes",1,0)</f>
        <v>0</v>
      </c>
      <c r="BD1581">
        <f>IF('Main Data'!AA1581="Yes",1,0)</f>
        <v>0</v>
      </c>
      <c r="BE1581">
        <f>IF('Main Data'!AC1581="Yes",1,0)</f>
        <v>0</v>
      </c>
      <c r="BF1581">
        <f>IF('Main Data'!AF1581="Yes",1,0)</f>
        <v>0</v>
      </c>
      <c r="BG1581">
        <f>IF(OR('Main Data'!AI1581="Yes",'Main Data'!AL1581="Yes"),1,0)</f>
        <v>0</v>
      </c>
      <c r="BH1581">
        <f>IF('Main Data'!AJ1581="Yes",1,0)</f>
        <v>0</v>
      </c>
      <c r="BI1581">
        <f>IF('Main Data'!AK1581="Yes",1,0)</f>
        <v>0</v>
      </c>
      <c r="BJ1581">
        <f>IF('Main Data'!AM1581="Yes",1,0)</f>
        <v>0</v>
      </c>
      <c r="BK1581">
        <f>IF('Main Data'!AQ1581="Yes",1,0)</f>
        <v>0</v>
      </c>
      <c r="BL1581" s="21">
        <f t="shared" si="145"/>
        <v>1</v>
      </c>
      <c r="BM1581" s="21">
        <f t="shared" si="146"/>
        <v>0</v>
      </c>
      <c r="BN1581" s="21">
        <f t="shared" si="147"/>
        <v>0</v>
      </c>
      <c r="BO1581" s="21">
        <f t="shared" si="148"/>
        <v>0</v>
      </c>
      <c r="BP1581" s="21">
        <f t="shared" si="149"/>
        <v>0</v>
      </c>
    </row>
    <row r="1582" spans="1:68" x14ac:dyDescent="0.2">
      <c r="A1582">
        <v>1578</v>
      </c>
      <c r="B1582" s="33">
        <f>'Main Data'!C1582</f>
        <v>43233</v>
      </c>
      <c r="C1582">
        <f>'Main Data'!D1582</f>
        <v>329</v>
      </c>
      <c r="D1582" s="26">
        <f>'Main Data'!E1582</f>
        <v>2000</v>
      </c>
      <c r="E1582" s="26">
        <f>'Main Data'!F1582</f>
        <v>2500</v>
      </c>
      <c r="F1582" s="34">
        <f t="shared" si="144"/>
        <v>7.6009024595420822</v>
      </c>
      <c r="G1582">
        <f>IF('Main Data'!H1582="AP",1,0)</f>
        <v>0</v>
      </c>
      <c r="H1582">
        <f>IF('Main Data'!H1582="Blancpain",1,0)</f>
        <v>0</v>
      </c>
      <c r="I1582">
        <f>IF('Main Data'!H1582="Breguet",1,0)</f>
        <v>0</v>
      </c>
      <c r="J1582">
        <f>IF('Main Data'!H1582="Breitling",1,0)</f>
        <v>0</v>
      </c>
      <c r="K1582">
        <f>IF('Main Data'!H1582="Cartier",1,0)</f>
        <v>0</v>
      </c>
      <c r="L1582">
        <f>IF('Main Data'!H1582="Gallet",1,0)</f>
        <v>0</v>
      </c>
      <c r="M1582">
        <f>IF('Main Data'!H1582="Girard Perregaux",1,0)</f>
        <v>0</v>
      </c>
      <c r="N1582">
        <f>IF('Main Data'!H1582="Gubelin",1,0)</f>
        <v>0</v>
      </c>
      <c r="O1582">
        <f>IF('Main Data'!H1582="Heuer",1,0)</f>
        <v>0</v>
      </c>
      <c r="P1582">
        <f>IF('Main Data'!H1582="IWC",1,0)</f>
        <v>0</v>
      </c>
      <c r="Q1582">
        <f>IF('Main Data'!H1582="JLC",1,0)</f>
        <v>0</v>
      </c>
      <c r="R1582">
        <f>IF('Main Data'!H1582="Longines",1,0)</f>
        <v>0</v>
      </c>
      <c r="S1582">
        <f>IF('Main Data'!H1582="Movado",1,0)</f>
        <v>0</v>
      </c>
      <c r="T1582">
        <f>IF('Main Data'!H1582="Omega",1,0)</f>
        <v>0</v>
      </c>
      <c r="U1582">
        <f>IF('Main Data'!H1582="Panerai",1,0)</f>
        <v>0</v>
      </c>
      <c r="V1582">
        <f>IF('Main Data'!H1582="Patek",1,0)</f>
        <v>1</v>
      </c>
      <c r="W1582">
        <f>IF('Main Data'!H1582="Rolex",1,0)</f>
        <v>0</v>
      </c>
      <c r="X1582">
        <f>IF('Main Data'!H1582="Tudor",1,0)</f>
        <v>0</v>
      </c>
      <c r="Y1582">
        <f>IF('Main Data'!H1582="Ulysse Nardin",1,0)</f>
        <v>0</v>
      </c>
      <c r="Z1582">
        <f>IF('Main Data'!H1582="Universal Geneve",1,0)</f>
        <v>0</v>
      </c>
      <c r="AA1582">
        <f>IF('Main Data'!H1582="Vacheron",1,0)</f>
        <v>0</v>
      </c>
      <c r="AB1582">
        <f>IF('Main Data'!H1582="Zenith",1,0)</f>
        <v>0</v>
      </c>
      <c r="AC1582">
        <f>IF('Main Data'!J1582="Stainless Steel",1,0)</f>
        <v>1</v>
      </c>
      <c r="AD1582">
        <f>IF('Main Data'!J1582="Two-tone",1,0)</f>
        <v>0</v>
      </c>
      <c r="AE1582">
        <f>IF(OR('Main Data'!J1582="YG 18K",'Main Data'!J1582="YG &lt;18K",'Main Data'!J1582="PG 18K",'Main Data'!J1582="PG &lt;18K",'Main Data'!J1582="WG 18K",'Main Data'!J1582="Mixes of 18K",'Main Data'!J1582="Mixes &lt;18K"),1,0)</f>
        <v>0</v>
      </c>
      <c r="AF1582">
        <f>IF('Main Data'!J1582="Platinum",1,0)</f>
        <v>0</v>
      </c>
      <c r="AG1582">
        <f>IF(OR('Main Data'!J1582="PVD",'Main Data'!J1582="Gold Plate",'Main Data'!J1582="Other"),1,0)</f>
        <v>0</v>
      </c>
      <c r="AH1582">
        <f>IF('Main Data'!N1582="Stainless Steel",1,0)</f>
        <v>0</v>
      </c>
      <c r="AI1582">
        <f>IF('Main Data'!N1582="Leather",1,0)</f>
        <v>1</v>
      </c>
      <c r="AJ1582">
        <f>IF('Main Data'!N1582="Two-tone",1,0)</f>
        <v>0</v>
      </c>
      <c r="AK1582">
        <f>IF(OR('Main Data'!N1582="YG 18K",'Main Data'!N1582="PG 18K",'Main Data'!N1582="WG 18K",'Main Data'!N1582="Mixes of 18K"),1,0)</f>
        <v>0</v>
      </c>
      <c r="AL1582">
        <f>IF(OR(,'Main Data'!N1582="PVD",'Main Data'!N1582="Gold plate"),1,0)</f>
        <v>0</v>
      </c>
      <c r="AM1582">
        <f>IF(OR('Main Data'!AV1582="Yes",'Main Data'!AW1582="Yes",'Main Data'!AU1582="Yes"),1,0)</f>
        <v>0</v>
      </c>
      <c r="AN1582">
        <f>IF(OR(ISTEXT('Main Data'!AX1582), ISTEXT('Main Data'!AY1582)),1,0)</f>
        <v>0</v>
      </c>
      <c r="AO1582">
        <f>IF('Main Data'!AZ1582="Yes",1,0)</f>
        <v>0</v>
      </c>
      <c r="AP1582">
        <f>IF('Main Data'!BA1582="Yes",1,0)</f>
        <v>0</v>
      </c>
      <c r="AQ1582">
        <f>IF('Main Data'!BD1582="Yes",1,0)</f>
        <v>0</v>
      </c>
      <c r="AR1582">
        <f>IF('Main Data'!BE1582="A",1,0)</f>
        <v>0</v>
      </c>
      <c r="AS1582">
        <f>IF('Main Data'!BE1582="AA",1,0)</f>
        <v>1</v>
      </c>
      <c r="AT1582">
        <f>IF('Main Data'!BE1582="AAA",1,0)</f>
        <v>0</v>
      </c>
      <c r="AU1582">
        <f>IF('Main Data'!BE1582="AAAA",1,0)</f>
        <v>0</v>
      </c>
      <c r="AV1582">
        <f>IF('Main Data'!P1582="Yes",1,0)</f>
        <v>1</v>
      </c>
      <c r="AW1582">
        <f>IF('Main Data'!AP1582="Yes",1,0)</f>
        <v>0</v>
      </c>
      <c r="AX1582">
        <f>IF(OR('Main Data'!V1582="Yes", 'Main Data'!W1582="Yes",'Main Data'!X1582="Yes"),1,0)</f>
        <v>0</v>
      </c>
      <c r="AY1582">
        <f>IF(OR('Main Data'!Y1582="Yes",'Main Data'!Z1582="Yes"),1,0)</f>
        <v>0</v>
      </c>
      <c r="AZ1582">
        <f>IF('Main Data'!AR1582="Yes",1,0)</f>
        <v>0</v>
      </c>
      <c r="BA1582">
        <f>IF('Main Data'!AS1582="Yes",1,0)</f>
        <v>0</v>
      </c>
      <c r="BB1582">
        <f>IF('Main Data'!AG1582="Yes",1,0)</f>
        <v>0</v>
      </c>
      <c r="BC1582">
        <f>IF('Main Data'!AB1582="Yes",1,0)</f>
        <v>0</v>
      </c>
      <c r="BD1582">
        <f>IF('Main Data'!AA1582="Yes",1,0)</f>
        <v>0</v>
      </c>
      <c r="BE1582">
        <f>IF('Main Data'!AC1582="Yes",1,0)</f>
        <v>0</v>
      </c>
      <c r="BF1582">
        <f>IF('Main Data'!AF1582="Yes",1,0)</f>
        <v>0</v>
      </c>
      <c r="BG1582">
        <f>IF(OR('Main Data'!AI1582="Yes",'Main Data'!AL1582="Yes"),1,0)</f>
        <v>0</v>
      </c>
      <c r="BH1582">
        <f>IF('Main Data'!AJ1582="Yes",1,0)</f>
        <v>0</v>
      </c>
      <c r="BI1582">
        <f>IF('Main Data'!AK1582="Yes",1,0)</f>
        <v>0</v>
      </c>
      <c r="BJ1582">
        <f>IF('Main Data'!AM1582="Yes",1,0)</f>
        <v>0</v>
      </c>
      <c r="BK1582">
        <f>IF('Main Data'!AQ1582="Yes",1,0)</f>
        <v>0</v>
      </c>
      <c r="BL1582" s="21">
        <f t="shared" si="145"/>
        <v>1</v>
      </c>
      <c r="BM1582" s="21">
        <f t="shared" si="146"/>
        <v>0</v>
      </c>
      <c r="BN1582" s="21">
        <f t="shared" si="147"/>
        <v>0</v>
      </c>
      <c r="BO1582" s="21">
        <f t="shared" si="148"/>
        <v>0</v>
      </c>
      <c r="BP1582" s="21">
        <f t="shared" si="149"/>
        <v>0</v>
      </c>
    </row>
    <row r="1583" spans="1:68" x14ac:dyDescent="0.2">
      <c r="A1583">
        <v>1579</v>
      </c>
      <c r="B1583" s="33">
        <f>'Main Data'!C1583</f>
        <v>43233</v>
      </c>
      <c r="C1583">
        <f>'Main Data'!D1583</f>
        <v>330</v>
      </c>
      <c r="D1583" s="26">
        <f>'Main Data'!E1583</f>
        <v>6500</v>
      </c>
      <c r="E1583" s="26">
        <f>'Main Data'!F1583</f>
        <v>8125</v>
      </c>
      <c r="F1583" s="34">
        <f t="shared" si="144"/>
        <v>8.7795574558837277</v>
      </c>
      <c r="G1583">
        <f>IF('Main Data'!H1583="AP",1,0)</f>
        <v>0</v>
      </c>
      <c r="H1583">
        <f>IF('Main Data'!H1583="Blancpain",1,0)</f>
        <v>0</v>
      </c>
      <c r="I1583">
        <f>IF('Main Data'!H1583="Breguet",1,0)</f>
        <v>0</v>
      </c>
      <c r="J1583">
        <f>IF('Main Data'!H1583="Breitling",1,0)</f>
        <v>0</v>
      </c>
      <c r="K1583">
        <f>IF('Main Data'!H1583="Cartier",1,0)</f>
        <v>0</v>
      </c>
      <c r="L1583">
        <f>IF('Main Data'!H1583="Gallet",1,0)</f>
        <v>0</v>
      </c>
      <c r="M1583">
        <f>IF('Main Data'!H1583="Girard Perregaux",1,0)</f>
        <v>0</v>
      </c>
      <c r="N1583">
        <f>IF('Main Data'!H1583="Gubelin",1,0)</f>
        <v>0</v>
      </c>
      <c r="O1583">
        <f>IF('Main Data'!H1583="Heuer",1,0)</f>
        <v>0</v>
      </c>
      <c r="P1583">
        <f>IF('Main Data'!H1583="IWC",1,0)</f>
        <v>0</v>
      </c>
      <c r="Q1583">
        <f>IF('Main Data'!H1583="JLC",1,0)</f>
        <v>0</v>
      </c>
      <c r="R1583">
        <f>IF('Main Data'!H1583="Longines",1,0)</f>
        <v>0</v>
      </c>
      <c r="S1583">
        <f>IF('Main Data'!H1583="Movado",1,0)</f>
        <v>0</v>
      </c>
      <c r="T1583">
        <f>IF('Main Data'!H1583="Omega",1,0)</f>
        <v>0</v>
      </c>
      <c r="U1583">
        <f>IF('Main Data'!H1583="Panerai",1,0)</f>
        <v>0</v>
      </c>
      <c r="V1583">
        <f>IF('Main Data'!H1583="Patek",1,0)</f>
        <v>1</v>
      </c>
      <c r="W1583">
        <f>IF('Main Data'!H1583="Rolex",1,0)</f>
        <v>0</v>
      </c>
      <c r="X1583">
        <f>IF('Main Data'!H1583="Tudor",1,0)</f>
        <v>0</v>
      </c>
      <c r="Y1583">
        <f>IF('Main Data'!H1583="Ulysse Nardin",1,0)</f>
        <v>0</v>
      </c>
      <c r="Z1583">
        <f>IF('Main Data'!H1583="Universal Geneve",1,0)</f>
        <v>0</v>
      </c>
      <c r="AA1583">
        <f>IF('Main Data'!H1583="Vacheron",1,0)</f>
        <v>0</v>
      </c>
      <c r="AB1583">
        <f>IF('Main Data'!H1583="Zenith",1,0)</f>
        <v>0</v>
      </c>
      <c r="AC1583">
        <f>IF('Main Data'!J1583="Stainless Steel",1,0)</f>
        <v>0</v>
      </c>
      <c r="AD1583">
        <f>IF('Main Data'!J1583="Two-tone",1,0)</f>
        <v>0</v>
      </c>
      <c r="AE1583">
        <f>IF(OR('Main Data'!J1583="YG 18K",'Main Data'!J1583="YG &lt;18K",'Main Data'!J1583="PG 18K",'Main Data'!J1583="PG &lt;18K",'Main Data'!J1583="WG 18K",'Main Data'!J1583="Mixes of 18K",'Main Data'!J1583="Mixes &lt;18K"),1,0)</f>
        <v>1</v>
      </c>
      <c r="AF1583">
        <f>IF('Main Data'!J1583="Platinum",1,0)</f>
        <v>0</v>
      </c>
      <c r="AG1583">
        <f>IF(OR('Main Data'!J1583="PVD",'Main Data'!J1583="Gold Plate",'Main Data'!J1583="Other"),1,0)</f>
        <v>0</v>
      </c>
      <c r="AH1583">
        <f>IF('Main Data'!N1583="Stainless Steel",1,0)</f>
        <v>0</v>
      </c>
      <c r="AI1583">
        <f>IF('Main Data'!N1583="Leather",1,0)</f>
        <v>1</v>
      </c>
      <c r="AJ1583">
        <f>IF('Main Data'!N1583="Two-tone",1,0)</f>
        <v>0</v>
      </c>
      <c r="AK1583">
        <f>IF(OR('Main Data'!N1583="YG 18K",'Main Data'!N1583="PG 18K",'Main Data'!N1583="WG 18K",'Main Data'!N1583="Mixes of 18K"),1,0)</f>
        <v>0</v>
      </c>
      <c r="AL1583">
        <f>IF(OR(,'Main Data'!N1583="PVD",'Main Data'!N1583="Gold plate"),1,0)</f>
        <v>0</v>
      </c>
      <c r="AM1583">
        <f>IF(OR('Main Data'!AV1583="Yes",'Main Data'!AW1583="Yes",'Main Data'!AU1583="Yes"),1,0)</f>
        <v>0</v>
      </c>
      <c r="AN1583">
        <f>IF(OR(ISTEXT('Main Data'!AX1583), ISTEXT('Main Data'!AY1583)),1,0)</f>
        <v>0</v>
      </c>
      <c r="AO1583">
        <f>IF('Main Data'!AZ1583="Yes",1,0)</f>
        <v>0</v>
      </c>
      <c r="AP1583">
        <f>IF('Main Data'!BA1583="Yes",1,0)</f>
        <v>0</v>
      </c>
      <c r="AQ1583">
        <f>IF('Main Data'!BD1583="Yes",1,0)</f>
        <v>0</v>
      </c>
      <c r="AR1583">
        <f>IF('Main Data'!BE1583="A",1,0)</f>
        <v>0</v>
      </c>
      <c r="AS1583">
        <f>IF('Main Data'!BE1583="AA",1,0)</f>
        <v>1</v>
      </c>
      <c r="AT1583">
        <f>IF('Main Data'!BE1583="AAA",1,0)</f>
        <v>0</v>
      </c>
      <c r="AU1583">
        <f>IF('Main Data'!BE1583="AAAA",1,0)</f>
        <v>0</v>
      </c>
      <c r="AV1583">
        <f>IF('Main Data'!P1583="Yes",1,0)</f>
        <v>1</v>
      </c>
      <c r="AW1583">
        <f>IF('Main Data'!AP1583="Yes",1,0)</f>
        <v>0</v>
      </c>
      <c r="AX1583">
        <f>IF(OR('Main Data'!V1583="Yes", 'Main Data'!W1583="Yes",'Main Data'!X1583="Yes"),1,0)</f>
        <v>0</v>
      </c>
      <c r="AY1583">
        <f>IF(OR('Main Data'!Y1583="Yes",'Main Data'!Z1583="Yes"),1,0)</f>
        <v>0</v>
      </c>
      <c r="AZ1583">
        <f>IF('Main Data'!AR1583="Yes",1,0)</f>
        <v>0</v>
      </c>
      <c r="BA1583">
        <f>IF('Main Data'!AS1583="Yes",1,0)</f>
        <v>0</v>
      </c>
      <c r="BB1583">
        <f>IF('Main Data'!AG1583="Yes",1,0)</f>
        <v>0</v>
      </c>
      <c r="BC1583">
        <f>IF('Main Data'!AB1583="Yes",1,0)</f>
        <v>0</v>
      </c>
      <c r="BD1583">
        <f>IF('Main Data'!AA1583="Yes",1,0)</f>
        <v>0</v>
      </c>
      <c r="BE1583">
        <f>IF('Main Data'!AC1583="Yes",1,0)</f>
        <v>0</v>
      </c>
      <c r="BF1583">
        <f>IF('Main Data'!AF1583="Yes",1,0)</f>
        <v>0</v>
      </c>
      <c r="BG1583">
        <f>IF(OR('Main Data'!AI1583="Yes",'Main Data'!AL1583="Yes"),1,0)</f>
        <v>0</v>
      </c>
      <c r="BH1583">
        <f>IF('Main Data'!AJ1583="Yes",1,0)</f>
        <v>0</v>
      </c>
      <c r="BI1583">
        <f>IF('Main Data'!AK1583="Yes",1,0)</f>
        <v>0</v>
      </c>
      <c r="BJ1583">
        <f>IF('Main Data'!AM1583="Yes",1,0)</f>
        <v>0</v>
      </c>
      <c r="BK1583">
        <f>IF('Main Data'!AQ1583="Yes",1,0)</f>
        <v>0</v>
      </c>
      <c r="BL1583" s="21">
        <f t="shared" si="145"/>
        <v>1</v>
      </c>
      <c r="BM1583" s="21">
        <f t="shared" si="146"/>
        <v>0</v>
      </c>
      <c r="BN1583" s="21">
        <f t="shared" si="147"/>
        <v>0</v>
      </c>
      <c r="BO1583" s="21">
        <f t="shared" si="148"/>
        <v>0</v>
      </c>
      <c r="BP1583" s="21">
        <f t="shared" si="149"/>
        <v>0</v>
      </c>
    </row>
    <row r="1584" spans="1:68" x14ac:dyDescent="0.2">
      <c r="A1584">
        <v>1580</v>
      </c>
      <c r="B1584" s="33">
        <f>'Main Data'!C1584</f>
        <v>43233</v>
      </c>
      <c r="C1584">
        <f>'Main Data'!D1584</f>
        <v>332</v>
      </c>
      <c r="D1584" s="26">
        <f>'Main Data'!E1584</f>
        <v>6500</v>
      </c>
      <c r="E1584" s="26">
        <f>'Main Data'!F1584</f>
        <v>8125</v>
      </c>
      <c r="F1584" s="34">
        <f t="shared" si="144"/>
        <v>8.7795574558837277</v>
      </c>
      <c r="G1584">
        <f>IF('Main Data'!H1584="AP",1,0)</f>
        <v>0</v>
      </c>
      <c r="H1584">
        <f>IF('Main Data'!H1584="Blancpain",1,0)</f>
        <v>0</v>
      </c>
      <c r="I1584">
        <f>IF('Main Data'!H1584="Breguet",1,0)</f>
        <v>0</v>
      </c>
      <c r="J1584">
        <f>IF('Main Data'!H1584="Breitling",1,0)</f>
        <v>0</v>
      </c>
      <c r="K1584">
        <f>IF('Main Data'!H1584="Cartier",1,0)</f>
        <v>0</v>
      </c>
      <c r="L1584">
        <f>IF('Main Data'!H1584="Gallet",1,0)</f>
        <v>0</v>
      </c>
      <c r="M1584">
        <f>IF('Main Data'!H1584="Girard Perregaux",1,0)</f>
        <v>0</v>
      </c>
      <c r="N1584">
        <f>IF('Main Data'!H1584="Gubelin",1,0)</f>
        <v>0</v>
      </c>
      <c r="O1584">
        <f>IF('Main Data'!H1584="Heuer",1,0)</f>
        <v>0</v>
      </c>
      <c r="P1584">
        <f>IF('Main Data'!H1584="IWC",1,0)</f>
        <v>0</v>
      </c>
      <c r="Q1584">
        <f>IF('Main Data'!H1584="JLC",1,0)</f>
        <v>0</v>
      </c>
      <c r="R1584">
        <f>IF('Main Data'!H1584="Longines",1,0)</f>
        <v>0</v>
      </c>
      <c r="S1584">
        <f>IF('Main Data'!H1584="Movado",1,0)</f>
        <v>0</v>
      </c>
      <c r="T1584">
        <f>IF('Main Data'!H1584="Omega",1,0)</f>
        <v>0</v>
      </c>
      <c r="U1584">
        <f>IF('Main Data'!H1584="Panerai",1,0)</f>
        <v>0</v>
      </c>
      <c r="V1584">
        <f>IF('Main Data'!H1584="Patek",1,0)</f>
        <v>1</v>
      </c>
      <c r="W1584">
        <f>IF('Main Data'!H1584="Rolex",1,0)</f>
        <v>0</v>
      </c>
      <c r="X1584">
        <f>IF('Main Data'!H1584="Tudor",1,0)</f>
        <v>0</v>
      </c>
      <c r="Y1584">
        <f>IF('Main Data'!H1584="Ulysse Nardin",1,0)</f>
        <v>0</v>
      </c>
      <c r="Z1584">
        <f>IF('Main Data'!H1584="Universal Geneve",1,0)</f>
        <v>0</v>
      </c>
      <c r="AA1584">
        <f>IF('Main Data'!H1584="Vacheron",1,0)</f>
        <v>0</v>
      </c>
      <c r="AB1584">
        <f>IF('Main Data'!H1584="Zenith",1,0)</f>
        <v>0</v>
      </c>
      <c r="AC1584">
        <f>IF('Main Data'!J1584="Stainless Steel",1,0)</f>
        <v>0</v>
      </c>
      <c r="AD1584">
        <f>IF('Main Data'!J1584="Two-tone",1,0)</f>
        <v>0</v>
      </c>
      <c r="AE1584">
        <f>IF(OR('Main Data'!J1584="YG 18K",'Main Data'!J1584="YG &lt;18K",'Main Data'!J1584="PG 18K",'Main Data'!J1584="PG &lt;18K",'Main Data'!J1584="WG 18K",'Main Data'!J1584="Mixes of 18K",'Main Data'!J1584="Mixes &lt;18K"),1,0)</f>
        <v>1</v>
      </c>
      <c r="AF1584">
        <f>IF('Main Data'!J1584="Platinum",1,0)</f>
        <v>0</v>
      </c>
      <c r="AG1584">
        <f>IF(OR('Main Data'!J1584="PVD",'Main Data'!J1584="Gold Plate",'Main Data'!J1584="Other"),1,0)</f>
        <v>0</v>
      </c>
      <c r="AH1584">
        <f>IF('Main Data'!N1584="Stainless Steel",1,0)</f>
        <v>0</v>
      </c>
      <c r="AI1584">
        <f>IF('Main Data'!N1584="Leather",1,0)</f>
        <v>1</v>
      </c>
      <c r="AJ1584">
        <f>IF('Main Data'!N1584="Two-tone",1,0)</f>
        <v>0</v>
      </c>
      <c r="AK1584">
        <f>IF(OR('Main Data'!N1584="YG 18K",'Main Data'!N1584="PG 18K",'Main Data'!N1584="WG 18K",'Main Data'!N1584="Mixes of 18K"),1,0)</f>
        <v>0</v>
      </c>
      <c r="AL1584">
        <f>IF(OR(,'Main Data'!N1584="PVD",'Main Data'!N1584="Gold plate"),1,0)</f>
        <v>0</v>
      </c>
      <c r="AM1584">
        <f>IF(OR('Main Data'!AV1584="Yes",'Main Data'!AW1584="Yes",'Main Data'!AU1584="Yes"),1,0)</f>
        <v>0</v>
      </c>
      <c r="AN1584">
        <f>IF(OR(ISTEXT('Main Data'!AX1584), ISTEXT('Main Data'!AY1584)),1,0)</f>
        <v>1</v>
      </c>
      <c r="AO1584">
        <f>IF('Main Data'!AZ1584="Yes",1,0)</f>
        <v>0</v>
      </c>
      <c r="AP1584">
        <f>IF('Main Data'!BA1584="Yes",1,0)</f>
        <v>0</v>
      </c>
      <c r="AQ1584">
        <f>IF('Main Data'!BD1584="Yes",1,0)</f>
        <v>0</v>
      </c>
      <c r="AR1584">
        <f>IF('Main Data'!BE1584="A",1,0)</f>
        <v>0</v>
      </c>
      <c r="AS1584">
        <f>IF('Main Data'!BE1584="AA",1,0)</f>
        <v>1</v>
      </c>
      <c r="AT1584">
        <f>IF('Main Data'!BE1584="AAA",1,0)</f>
        <v>0</v>
      </c>
      <c r="AU1584">
        <f>IF('Main Data'!BE1584="AAAA",1,0)</f>
        <v>0</v>
      </c>
      <c r="AV1584">
        <f>IF('Main Data'!P1584="Yes",1,0)</f>
        <v>1</v>
      </c>
      <c r="AW1584">
        <f>IF('Main Data'!AP1584="Yes",1,0)</f>
        <v>0</v>
      </c>
      <c r="AX1584">
        <f>IF(OR('Main Data'!V1584="Yes", 'Main Data'!W1584="Yes",'Main Data'!X1584="Yes"),1,0)</f>
        <v>0</v>
      </c>
      <c r="AY1584">
        <f>IF(OR('Main Data'!Y1584="Yes",'Main Data'!Z1584="Yes"),1,0)</f>
        <v>0</v>
      </c>
      <c r="AZ1584">
        <f>IF('Main Data'!AR1584="Yes",1,0)</f>
        <v>0</v>
      </c>
      <c r="BA1584">
        <f>IF('Main Data'!AS1584="Yes",1,0)</f>
        <v>0</v>
      </c>
      <c r="BB1584">
        <f>IF('Main Data'!AG1584="Yes",1,0)</f>
        <v>0</v>
      </c>
      <c r="BC1584">
        <f>IF('Main Data'!AB1584="Yes",1,0)</f>
        <v>0</v>
      </c>
      <c r="BD1584">
        <f>IF('Main Data'!AA1584="Yes",1,0)</f>
        <v>0</v>
      </c>
      <c r="BE1584">
        <f>IF('Main Data'!AC1584="Yes",1,0)</f>
        <v>0</v>
      </c>
      <c r="BF1584">
        <f>IF('Main Data'!AF1584="Yes",1,0)</f>
        <v>0</v>
      </c>
      <c r="BG1584">
        <f>IF(OR('Main Data'!AI1584="Yes",'Main Data'!AL1584="Yes"),1,0)</f>
        <v>0</v>
      </c>
      <c r="BH1584">
        <f>IF('Main Data'!AJ1584="Yes",1,0)</f>
        <v>0</v>
      </c>
      <c r="BI1584">
        <f>IF('Main Data'!AK1584="Yes",1,0)</f>
        <v>0</v>
      </c>
      <c r="BJ1584">
        <f>IF('Main Data'!AM1584="Yes",1,0)</f>
        <v>0</v>
      </c>
      <c r="BK1584">
        <f>IF('Main Data'!AQ1584="Yes",1,0)</f>
        <v>0</v>
      </c>
      <c r="BL1584" s="21">
        <f t="shared" si="145"/>
        <v>1</v>
      </c>
      <c r="BM1584" s="21">
        <f t="shared" si="146"/>
        <v>0</v>
      </c>
      <c r="BN1584" s="21">
        <f t="shared" si="147"/>
        <v>0</v>
      </c>
      <c r="BO1584" s="21">
        <f t="shared" si="148"/>
        <v>0</v>
      </c>
      <c r="BP1584" s="21">
        <f t="shared" si="149"/>
        <v>0</v>
      </c>
    </row>
    <row r="1585" spans="1:68" x14ac:dyDescent="0.2">
      <c r="A1585">
        <v>1581</v>
      </c>
      <c r="B1585" s="33">
        <f>'Main Data'!C1585</f>
        <v>43233</v>
      </c>
      <c r="C1585">
        <f>'Main Data'!D1585</f>
        <v>334</v>
      </c>
      <c r="D1585" s="26">
        <f>'Main Data'!E1585</f>
        <v>1500</v>
      </c>
      <c r="E1585" s="26">
        <f>'Main Data'!F1585</f>
        <v>1875</v>
      </c>
      <c r="F1585" s="34">
        <f t="shared" si="144"/>
        <v>7.3132203870903014</v>
      </c>
      <c r="G1585">
        <f>IF('Main Data'!H1585="AP",1,0)</f>
        <v>0</v>
      </c>
      <c r="H1585">
        <f>IF('Main Data'!H1585="Blancpain",1,0)</f>
        <v>0</v>
      </c>
      <c r="I1585">
        <f>IF('Main Data'!H1585="Breguet",1,0)</f>
        <v>0</v>
      </c>
      <c r="J1585">
        <f>IF('Main Data'!H1585="Breitling",1,0)</f>
        <v>0</v>
      </c>
      <c r="K1585">
        <f>IF('Main Data'!H1585="Cartier",1,0)</f>
        <v>0</v>
      </c>
      <c r="L1585">
        <f>IF('Main Data'!H1585="Gallet",1,0)</f>
        <v>0</v>
      </c>
      <c r="M1585">
        <f>IF('Main Data'!H1585="Girard Perregaux",1,0)</f>
        <v>0</v>
      </c>
      <c r="N1585">
        <f>IF('Main Data'!H1585="Gubelin",1,0)</f>
        <v>0</v>
      </c>
      <c r="O1585">
        <f>IF('Main Data'!H1585="Heuer",1,0)</f>
        <v>0</v>
      </c>
      <c r="P1585">
        <f>IF('Main Data'!H1585="IWC",1,0)</f>
        <v>0</v>
      </c>
      <c r="Q1585">
        <f>IF('Main Data'!H1585="JLC",1,0)</f>
        <v>0</v>
      </c>
      <c r="R1585">
        <f>IF('Main Data'!H1585="Longines",1,0)</f>
        <v>0</v>
      </c>
      <c r="S1585">
        <f>IF('Main Data'!H1585="Movado",1,0)</f>
        <v>0</v>
      </c>
      <c r="T1585">
        <f>IF('Main Data'!H1585="Omega",1,0)</f>
        <v>0</v>
      </c>
      <c r="U1585">
        <f>IF('Main Data'!H1585="Panerai",1,0)</f>
        <v>0</v>
      </c>
      <c r="V1585">
        <f>IF('Main Data'!H1585="Patek",1,0)</f>
        <v>1</v>
      </c>
      <c r="W1585">
        <f>IF('Main Data'!H1585="Rolex",1,0)</f>
        <v>0</v>
      </c>
      <c r="X1585">
        <f>IF('Main Data'!H1585="Tudor",1,0)</f>
        <v>0</v>
      </c>
      <c r="Y1585">
        <f>IF('Main Data'!H1585="Ulysse Nardin",1,0)</f>
        <v>0</v>
      </c>
      <c r="Z1585">
        <f>IF('Main Data'!H1585="Universal Geneve",1,0)</f>
        <v>0</v>
      </c>
      <c r="AA1585">
        <f>IF('Main Data'!H1585="Vacheron",1,0)</f>
        <v>0</v>
      </c>
      <c r="AB1585">
        <f>IF('Main Data'!H1585="Zenith",1,0)</f>
        <v>0</v>
      </c>
      <c r="AC1585">
        <f>IF('Main Data'!J1585="Stainless Steel",1,0)</f>
        <v>0</v>
      </c>
      <c r="AD1585">
        <f>IF('Main Data'!J1585="Two-tone",1,0)</f>
        <v>0</v>
      </c>
      <c r="AE1585">
        <f>IF(OR('Main Data'!J1585="YG 18K",'Main Data'!J1585="YG &lt;18K",'Main Data'!J1585="PG 18K",'Main Data'!J1585="PG &lt;18K",'Main Data'!J1585="WG 18K",'Main Data'!J1585="Mixes of 18K",'Main Data'!J1585="Mixes &lt;18K"),1,0)</f>
        <v>1</v>
      </c>
      <c r="AF1585">
        <f>IF('Main Data'!J1585="Platinum",1,0)</f>
        <v>0</v>
      </c>
      <c r="AG1585">
        <f>IF(OR('Main Data'!J1585="PVD",'Main Data'!J1585="Gold Plate",'Main Data'!J1585="Other"),1,0)</f>
        <v>0</v>
      </c>
      <c r="AH1585">
        <f>IF('Main Data'!N1585="Stainless Steel",1,0)</f>
        <v>0</v>
      </c>
      <c r="AI1585">
        <f>IF('Main Data'!N1585="Leather",1,0)</f>
        <v>1</v>
      </c>
      <c r="AJ1585">
        <f>IF('Main Data'!N1585="Two-tone",1,0)</f>
        <v>0</v>
      </c>
      <c r="AK1585">
        <f>IF(OR('Main Data'!N1585="YG 18K",'Main Data'!N1585="PG 18K",'Main Data'!N1585="WG 18K",'Main Data'!N1585="Mixes of 18K"),1,0)</f>
        <v>0</v>
      </c>
      <c r="AL1585">
        <f>IF(OR(,'Main Data'!N1585="PVD",'Main Data'!N1585="Gold plate"),1,0)</f>
        <v>0</v>
      </c>
      <c r="AM1585">
        <f>IF(OR('Main Data'!AV1585="Yes",'Main Data'!AW1585="Yes",'Main Data'!AU1585="Yes"),1,0)</f>
        <v>0</v>
      </c>
      <c r="AN1585">
        <f>IF(OR(ISTEXT('Main Data'!AX1585), ISTEXT('Main Data'!AY1585)),1,0)</f>
        <v>0</v>
      </c>
      <c r="AO1585">
        <f>IF('Main Data'!AZ1585="Yes",1,0)</f>
        <v>0</v>
      </c>
      <c r="AP1585">
        <f>IF('Main Data'!BA1585="Yes",1,0)</f>
        <v>0</v>
      </c>
      <c r="AQ1585">
        <f>IF('Main Data'!BD1585="Yes",1,0)</f>
        <v>0</v>
      </c>
      <c r="AR1585">
        <f>IF('Main Data'!BE1585="A",1,0)</f>
        <v>0</v>
      </c>
      <c r="AS1585">
        <f>IF('Main Data'!BE1585="AA",1,0)</f>
        <v>1</v>
      </c>
      <c r="AT1585">
        <f>IF('Main Data'!BE1585="AAA",1,0)</f>
        <v>0</v>
      </c>
      <c r="AU1585">
        <f>IF('Main Data'!BE1585="AAAA",1,0)</f>
        <v>0</v>
      </c>
      <c r="AV1585">
        <f>IF('Main Data'!P1585="Yes",1,0)</f>
        <v>1</v>
      </c>
      <c r="AW1585">
        <f>IF('Main Data'!AP1585="Yes",1,0)</f>
        <v>0</v>
      </c>
      <c r="AX1585">
        <f>IF(OR('Main Data'!V1585="Yes", 'Main Data'!W1585="Yes",'Main Data'!X1585="Yes"),1,0)</f>
        <v>0</v>
      </c>
      <c r="AY1585">
        <f>IF(OR('Main Data'!Y1585="Yes",'Main Data'!Z1585="Yes"),1,0)</f>
        <v>0</v>
      </c>
      <c r="AZ1585">
        <f>IF('Main Data'!AR1585="Yes",1,0)</f>
        <v>0</v>
      </c>
      <c r="BA1585">
        <f>IF('Main Data'!AS1585="Yes",1,0)</f>
        <v>0</v>
      </c>
      <c r="BB1585">
        <f>IF('Main Data'!AG1585="Yes",1,0)</f>
        <v>0</v>
      </c>
      <c r="BC1585">
        <f>IF('Main Data'!AB1585="Yes",1,0)</f>
        <v>0</v>
      </c>
      <c r="BD1585">
        <f>IF('Main Data'!AA1585="Yes",1,0)</f>
        <v>0</v>
      </c>
      <c r="BE1585">
        <f>IF('Main Data'!AC1585="Yes",1,0)</f>
        <v>0</v>
      </c>
      <c r="BF1585">
        <f>IF('Main Data'!AF1585="Yes",1,0)</f>
        <v>0</v>
      </c>
      <c r="BG1585">
        <f>IF(OR('Main Data'!AI1585="Yes",'Main Data'!AL1585="Yes"),1,0)</f>
        <v>0</v>
      </c>
      <c r="BH1585">
        <f>IF('Main Data'!AJ1585="Yes",1,0)</f>
        <v>0</v>
      </c>
      <c r="BI1585">
        <f>IF('Main Data'!AK1585="Yes",1,0)</f>
        <v>0</v>
      </c>
      <c r="BJ1585">
        <f>IF('Main Data'!AM1585="Yes",1,0)</f>
        <v>0</v>
      </c>
      <c r="BK1585">
        <f>IF('Main Data'!AQ1585="Yes",1,0)</f>
        <v>0</v>
      </c>
      <c r="BL1585" s="21">
        <f t="shared" si="145"/>
        <v>1</v>
      </c>
      <c r="BM1585" s="21">
        <f t="shared" si="146"/>
        <v>0</v>
      </c>
      <c r="BN1585" s="21">
        <f t="shared" si="147"/>
        <v>0</v>
      </c>
      <c r="BO1585" s="21">
        <f t="shared" si="148"/>
        <v>0</v>
      </c>
      <c r="BP1585" s="21">
        <f t="shared" si="149"/>
        <v>0</v>
      </c>
    </row>
    <row r="1586" spans="1:68" x14ac:dyDescent="0.2">
      <c r="A1586">
        <v>1582</v>
      </c>
      <c r="B1586" s="33">
        <f>'Main Data'!C1586</f>
        <v>43233</v>
      </c>
      <c r="C1586">
        <f>'Main Data'!D1586</f>
        <v>335</v>
      </c>
      <c r="D1586" s="26">
        <f>'Main Data'!E1586</f>
        <v>16000</v>
      </c>
      <c r="E1586" s="26">
        <f>'Main Data'!F1586</f>
        <v>20000</v>
      </c>
      <c r="F1586" s="34">
        <f t="shared" si="144"/>
        <v>9.6803440012219184</v>
      </c>
      <c r="G1586">
        <f>IF('Main Data'!H1586="AP",1,0)</f>
        <v>0</v>
      </c>
      <c r="H1586">
        <f>IF('Main Data'!H1586="Blancpain",1,0)</f>
        <v>0</v>
      </c>
      <c r="I1586">
        <f>IF('Main Data'!H1586="Breguet",1,0)</f>
        <v>0</v>
      </c>
      <c r="J1586">
        <f>IF('Main Data'!H1586="Breitling",1,0)</f>
        <v>0</v>
      </c>
      <c r="K1586">
        <f>IF('Main Data'!H1586="Cartier",1,0)</f>
        <v>0</v>
      </c>
      <c r="L1586">
        <f>IF('Main Data'!H1586="Gallet",1,0)</f>
        <v>0</v>
      </c>
      <c r="M1586">
        <f>IF('Main Data'!H1586="Girard Perregaux",1,0)</f>
        <v>0</v>
      </c>
      <c r="N1586">
        <f>IF('Main Data'!H1586="Gubelin",1,0)</f>
        <v>0</v>
      </c>
      <c r="O1586">
        <f>IF('Main Data'!H1586="Heuer",1,0)</f>
        <v>0</v>
      </c>
      <c r="P1586">
        <f>IF('Main Data'!H1586="IWC",1,0)</f>
        <v>0</v>
      </c>
      <c r="Q1586">
        <f>IF('Main Data'!H1586="JLC",1,0)</f>
        <v>0</v>
      </c>
      <c r="R1586">
        <f>IF('Main Data'!H1586="Longines",1,0)</f>
        <v>0</v>
      </c>
      <c r="S1586">
        <f>IF('Main Data'!H1586="Movado",1,0)</f>
        <v>0</v>
      </c>
      <c r="T1586">
        <f>IF('Main Data'!H1586="Omega",1,0)</f>
        <v>0</v>
      </c>
      <c r="U1586">
        <f>IF('Main Data'!H1586="Panerai",1,0)</f>
        <v>0</v>
      </c>
      <c r="V1586">
        <f>IF('Main Data'!H1586="Patek",1,0)</f>
        <v>1</v>
      </c>
      <c r="W1586">
        <f>IF('Main Data'!H1586="Rolex",1,0)</f>
        <v>0</v>
      </c>
      <c r="X1586">
        <f>IF('Main Data'!H1586="Tudor",1,0)</f>
        <v>0</v>
      </c>
      <c r="Y1586">
        <f>IF('Main Data'!H1586="Ulysse Nardin",1,0)</f>
        <v>0</v>
      </c>
      <c r="Z1586">
        <f>IF('Main Data'!H1586="Universal Geneve",1,0)</f>
        <v>0</v>
      </c>
      <c r="AA1586">
        <f>IF('Main Data'!H1586="Vacheron",1,0)</f>
        <v>0</v>
      </c>
      <c r="AB1586">
        <f>IF('Main Data'!H1586="Zenith",1,0)</f>
        <v>0</v>
      </c>
      <c r="AC1586">
        <f>IF('Main Data'!J1586="Stainless Steel",1,0)</f>
        <v>1</v>
      </c>
      <c r="AD1586">
        <f>IF('Main Data'!J1586="Two-tone",1,0)</f>
        <v>0</v>
      </c>
      <c r="AE1586">
        <f>IF(OR('Main Data'!J1586="YG 18K",'Main Data'!J1586="YG &lt;18K",'Main Data'!J1586="PG 18K",'Main Data'!J1586="PG &lt;18K",'Main Data'!J1586="WG 18K",'Main Data'!J1586="Mixes of 18K",'Main Data'!J1586="Mixes &lt;18K"),1,0)</f>
        <v>0</v>
      </c>
      <c r="AF1586">
        <f>IF('Main Data'!J1586="Platinum",1,0)</f>
        <v>0</v>
      </c>
      <c r="AG1586">
        <f>IF(OR('Main Data'!J1586="PVD",'Main Data'!J1586="Gold Plate",'Main Data'!J1586="Other"),1,0)</f>
        <v>0</v>
      </c>
      <c r="AH1586">
        <f>IF('Main Data'!N1586="Stainless Steel",1,0)</f>
        <v>0</v>
      </c>
      <c r="AI1586">
        <f>IF('Main Data'!N1586="Leather",1,0)</f>
        <v>1</v>
      </c>
      <c r="AJ1586">
        <f>IF('Main Data'!N1586="Two-tone",1,0)</f>
        <v>0</v>
      </c>
      <c r="AK1586">
        <f>IF(OR('Main Data'!N1586="YG 18K",'Main Data'!N1586="PG 18K",'Main Data'!N1586="WG 18K",'Main Data'!N1586="Mixes of 18K"),1,0)</f>
        <v>0</v>
      </c>
      <c r="AL1586">
        <f>IF(OR(,'Main Data'!N1586="PVD",'Main Data'!N1586="Gold plate"),1,0)</f>
        <v>0</v>
      </c>
      <c r="AM1586">
        <f>IF(OR('Main Data'!AV1586="Yes",'Main Data'!AW1586="Yes",'Main Data'!AU1586="Yes"),1,0)</f>
        <v>0</v>
      </c>
      <c r="AN1586">
        <f>IF(OR(ISTEXT('Main Data'!AX1586), ISTEXT('Main Data'!AY1586)),1,0)</f>
        <v>0</v>
      </c>
      <c r="AO1586">
        <f>IF('Main Data'!AZ1586="Yes",1,0)</f>
        <v>0</v>
      </c>
      <c r="AP1586">
        <f>IF('Main Data'!BA1586="Yes",1,0)</f>
        <v>0</v>
      </c>
      <c r="AQ1586">
        <f>IF('Main Data'!BD1586="Yes",1,0)</f>
        <v>0</v>
      </c>
      <c r="AR1586">
        <f>IF('Main Data'!BE1586="A",1,0)</f>
        <v>0</v>
      </c>
      <c r="AS1586">
        <f>IF('Main Data'!BE1586="AA",1,0)</f>
        <v>0</v>
      </c>
      <c r="AT1586">
        <f>IF('Main Data'!BE1586="AAA",1,0)</f>
        <v>0</v>
      </c>
      <c r="AU1586">
        <f>IF('Main Data'!BE1586="AAAA",1,0)</f>
        <v>1</v>
      </c>
      <c r="AV1586">
        <f>IF('Main Data'!P1586="Yes",1,0)</f>
        <v>1</v>
      </c>
      <c r="AW1586">
        <f>IF('Main Data'!AP1586="Yes",1,0)</f>
        <v>0</v>
      </c>
      <c r="AX1586">
        <f>IF(OR('Main Data'!V1586="Yes", 'Main Data'!W1586="Yes",'Main Data'!X1586="Yes"),1,0)</f>
        <v>0</v>
      </c>
      <c r="AY1586">
        <f>IF(OR('Main Data'!Y1586="Yes",'Main Data'!Z1586="Yes"),1,0)</f>
        <v>0</v>
      </c>
      <c r="AZ1586">
        <f>IF('Main Data'!AR1586="Yes",1,0)</f>
        <v>0</v>
      </c>
      <c r="BA1586">
        <f>IF('Main Data'!AS1586="Yes",1,0)</f>
        <v>0</v>
      </c>
      <c r="BB1586">
        <f>IF('Main Data'!AG1586="Yes",1,0)</f>
        <v>0</v>
      </c>
      <c r="BC1586">
        <f>IF('Main Data'!AB1586="Yes",1,0)</f>
        <v>0</v>
      </c>
      <c r="BD1586">
        <f>IF('Main Data'!AA1586="Yes",1,0)</f>
        <v>0</v>
      </c>
      <c r="BE1586">
        <f>IF('Main Data'!AC1586="Yes",1,0)</f>
        <v>0</v>
      </c>
      <c r="BF1586">
        <f>IF('Main Data'!AF1586="Yes",1,0)</f>
        <v>0</v>
      </c>
      <c r="BG1586">
        <f>IF(OR('Main Data'!AI1586="Yes",'Main Data'!AL1586="Yes"),1,0)</f>
        <v>0</v>
      </c>
      <c r="BH1586">
        <f>IF('Main Data'!AJ1586="Yes",1,0)</f>
        <v>0</v>
      </c>
      <c r="BI1586">
        <f>IF('Main Data'!AK1586="Yes",1,0)</f>
        <v>0</v>
      </c>
      <c r="BJ1586">
        <f>IF('Main Data'!AM1586="Yes",1,0)</f>
        <v>0</v>
      </c>
      <c r="BK1586">
        <f>IF('Main Data'!AQ1586="Yes",1,0)</f>
        <v>0</v>
      </c>
      <c r="BL1586" s="21">
        <f t="shared" si="145"/>
        <v>1</v>
      </c>
      <c r="BM1586" s="21">
        <f t="shared" si="146"/>
        <v>0</v>
      </c>
      <c r="BN1586" s="21">
        <f t="shared" si="147"/>
        <v>0</v>
      </c>
      <c r="BO1586" s="21">
        <f t="shared" si="148"/>
        <v>0</v>
      </c>
      <c r="BP1586" s="21">
        <f t="shared" si="149"/>
        <v>0</v>
      </c>
    </row>
    <row r="1587" spans="1:68" x14ac:dyDescent="0.2">
      <c r="A1587">
        <v>1583</v>
      </c>
      <c r="B1587" s="33">
        <f>'Main Data'!C1587</f>
        <v>43233</v>
      </c>
      <c r="C1587">
        <f>'Main Data'!D1587</f>
        <v>336</v>
      </c>
      <c r="D1587" s="26">
        <f>'Main Data'!E1587</f>
        <v>6000</v>
      </c>
      <c r="E1587" s="26">
        <f>'Main Data'!F1587</f>
        <v>7500</v>
      </c>
      <c r="F1587" s="34">
        <f t="shared" si="144"/>
        <v>8.6995147482101913</v>
      </c>
      <c r="G1587">
        <f>IF('Main Data'!H1587="AP",1,0)</f>
        <v>0</v>
      </c>
      <c r="H1587">
        <f>IF('Main Data'!H1587="Blancpain",1,0)</f>
        <v>0</v>
      </c>
      <c r="I1587">
        <f>IF('Main Data'!H1587="Breguet",1,0)</f>
        <v>0</v>
      </c>
      <c r="J1587">
        <f>IF('Main Data'!H1587="Breitling",1,0)</f>
        <v>0</v>
      </c>
      <c r="K1587">
        <f>IF('Main Data'!H1587="Cartier",1,0)</f>
        <v>0</v>
      </c>
      <c r="L1587">
        <f>IF('Main Data'!H1587="Gallet",1,0)</f>
        <v>0</v>
      </c>
      <c r="M1587">
        <f>IF('Main Data'!H1587="Girard Perregaux",1,0)</f>
        <v>0</v>
      </c>
      <c r="N1587">
        <f>IF('Main Data'!H1587="Gubelin",1,0)</f>
        <v>0</v>
      </c>
      <c r="O1587">
        <f>IF('Main Data'!H1587="Heuer",1,0)</f>
        <v>0</v>
      </c>
      <c r="P1587">
        <f>IF('Main Data'!H1587="IWC",1,0)</f>
        <v>0</v>
      </c>
      <c r="Q1587">
        <f>IF('Main Data'!H1587="JLC",1,0)</f>
        <v>0</v>
      </c>
      <c r="R1587">
        <f>IF('Main Data'!H1587="Longines",1,0)</f>
        <v>0</v>
      </c>
      <c r="S1587">
        <f>IF('Main Data'!H1587="Movado",1,0)</f>
        <v>0</v>
      </c>
      <c r="T1587">
        <f>IF('Main Data'!H1587="Omega",1,0)</f>
        <v>0</v>
      </c>
      <c r="U1587">
        <f>IF('Main Data'!H1587="Panerai",1,0)</f>
        <v>0</v>
      </c>
      <c r="V1587">
        <f>IF('Main Data'!H1587="Patek",1,0)</f>
        <v>1</v>
      </c>
      <c r="W1587">
        <f>IF('Main Data'!H1587="Rolex",1,0)</f>
        <v>0</v>
      </c>
      <c r="X1587">
        <f>IF('Main Data'!H1587="Tudor",1,0)</f>
        <v>0</v>
      </c>
      <c r="Y1587">
        <f>IF('Main Data'!H1587="Ulysse Nardin",1,0)</f>
        <v>0</v>
      </c>
      <c r="Z1587">
        <f>IF('Main Data'!H1587="Universal Geneve",1,0)</f>
        <v>0</v>
      </c>
      <c r="AA1587">
        <f>IF('Main Data'!H1587="Vacheron",1,0)</f>
        <v>0</v>
      </c>
      <c r="AB1587">
        <f>IF('Main Data'!H1587="Zenith",1,0)</f>
        <v>0</v>
      </c>
      <c r="AC1587">
        <f>IF('Main Data'!J1587="Stainless Steel",1,0)</f>
        <v>0</v>
      </c>
      <c r="AD1587">
        <f>IF('Main Data'!J1587="Two-tone",1,0)</f>
        <v>0</v>
      </c>
      <c r="AE1587">
        <f>IF(OR('Main Data'!J1587="YG 18K",'Main Data'!J1587="YG &lt;18K",'Main Data'!J1587="PG 18K",'Main Data'!J1587="PG &lt;18K",'Main Data'!J1587="WG 18K",'Main Data'!J1587="Mixes of 18K",'Main Data'!J1587="Mixes &lt;18K"),1,0)</f>
        <v>1</v>
      </c>
      <c r="AF1587">
        <f>IF('Main Data'!J1587="Platinum",1,0)</f>
        <v>0</v>
      </c>
      <c r="AG1587">
        <f>IF(OR('Main Data'!J1587="PVD",'Main Data'!J1587="Gold Plate",'Main Data'!J1587="Other"),1,0)</f>
        <v>0</v>
      </c>
      <c r="AH1587">
        <f>IF('Main Data'!N1587="Stainless Steel",1,0)</f>
        <v>0</v>
      </c>
      <c r="AI1587">
        <f>IF('Main Data'!N1587="Leather",1,0)</f>
        <v>1</v>
      </c>
      <c r="AJ1587">
        <f>IF('Main Data'!N1587="Two-tone",1,0)</f>
        <v>0</v>
      </c>
      <c r="AK1587">
        <f>IF(OR('Main Data'!N1587="YG 18K",'Main Data'!N1587="PG 18K",'Main Data'!N1587="WG 18K",'Main Data'!N1587="Mixes of 18K"),1,0)</f>
        <v>0</v>
      </c>
      <c r="AL1587">
        <f>IF(OR(,'Main Data'!N1587="PVD",'Main Data'!N1587="Gold plate"),1,0)</f>
        <v>0</v>
      </c>
      <c r="AM1587">
        <f>IF(OR('Main Data'!AV1587="Yes",'Main Data'!AW1587="Yes",'Main Data'!AU1587="Yes"),1,0)</f>
        <v>0</v>
      </c>
      <c r="AN1587">
        <f>IF(OR(ISTEXT('Main Data'!AX1587), ISTEXT('Main Data'!AY1587)),1,0)</f>
        <v>0</v>
      </c>
      <c r="AO1587">
        <f>IF('Main Data'!AZ1587="Yes",1,0)</f>
        <v>0</v>
      </c>
      <c r="AP1587">
        <f>IF('Main Data'!BA1587="Yes",1,0)</f>
        <v>0</v>
      </c>
      <c r="AQ1587">
        <f>IF('Main Data'!BD1587="Yes",1,0)</f>
        <v>0</v>
      </c>
      <c r="AR1587">
        <f>IF('Main Data'!BE1587="A",1,0)</f>
        <v>0</v>
      </c>
      <c r="AS1587">
        <f>IF('Main Data'!BE1587="AA",1,0)</f>
        <v>1</v>
      </c>
      <c r="AT1587">
        <f>IF('Main Data'!BE1587="AAA",1,0)</f>
        <v>0</v>
      </c>
      <c r="AU1587">
        <f>IF('Main Data'!BE1587="AAAA",1,0)</f>
        <v>0</v>
      </c>
      <c r="AV1587">
        <f>IF('Main Data'!P1587="Yes",1,0)</f>
        <v>1</v>
      </c>
      <c r="AW1587">
        <f>IF('Main Data'!AP1587="Yes",1,0)</f>
        <v>0</v>
      </c>
      <c r="AX1587">
        <f>IF(OR('Main Data'!V1587="Yes", 'Main Data'!W1587="Yes",'Main Data'!X1587="Yes"),1,0)</f>
        <v>0</v>
      </c>
      <c r="AY1587">
        <f>IF(OR('Main Data'!Y1587="Yes",'Main Data'!Z1587="Yes"),1,0)</f>
        <v>0</v>
      </c>
      <c r="AZ1587">
        <f>IF('Main Data'!AR1587="Yes",1,0)</f>
        <v>0</v>
      </c>
      <c r="BA1587">
        <f>IF('Main Data'!AS1587="Yes",1,0)</f>
        <v>0</v>
      </c>
      <c r="BB1587">
        <f>IF('Main Data'!AG1587="Yes",1,0)</f>
        <v>0</v>
      </c>
      <c r="BC1587">
        <f>IF('Main Data'!AB1587="Yes",1,0)</f>
        <v>0</v>
      </c>
      <c r="BD1587">
        <f>IF('Main Data'!AA1587="Yes",1,0)</f>
        <v>0</v>
      </c>
      <c r="BE1587">
        <f>IF('Main Data'!AC1587="Yes",1,0)</f>
        <v>0</v>
      </c>
      <c r="BF1587">
        <f>IF('Main Data'!AF1587="Yes",1,0)</f>
        <v>0</v>
      </c>
      <c r="BG1587">
        <f>IF(OR('Main Data'!AI1587="Yes",'Main Data'!AL1587="Yes"),1,0)</f>
        <v>0</v>
      </c>
      <c r="BH1587">
        <f>IF('Main Data'!AJ1587="Yes",1,0)</f>
        <v>0</v>
      </c>
      <c r="BI1587">
        <f>IF('Main Data'!AK1587="Yes",1,0)</f>
        <v>0</v>
      </c>
      <c r="BJ1587">
        <f>IF('Main Data'!AM1587="Yes",1,0)</f>
        <v>0</v>
      </c>
      <c r="BK1587">
        <f>IF('Main Data'!AQ1587="Yes",1,0)</f>
        <v>0</v>
      </c>
      <c r="BL1587" s="21">
        <f t="shared" si="145"/>
        <v>1</v>
      </c>
      <c r="BM1587" s="21">
        <f t="shared" si="146"/>
        <v>0</v>
      </c>
      <c r="BN1587" s="21">
        <f t="shared" si="147"/>
        <v>0</v>
      </c>
      <c r="BO1587" s="21">
        <f t="shared" si="148"/>
        <v>0</v>
      </c>
      <c r="BP1587" s="21">
        <f t="shared" si="149"/>
        <v>0</v>
      </c>
    </row>
    <row r="1588" spans="1:68" x14ac:dyDescent="0.2">
      <c r="A1588">
        <v>1584</v>
      </c>
      <c r="B1588" s="33">
        <f>'Main Data'!C1588</f>
        <v>43233</v>
      </c>
      <c r="C1588">
        <f>'Main Data'!D1588</f>
        <v>337</v>
      </c>
      <c r="D1588" s="26">
        <f>'Main Data'!E1588</f>
        <v>8000</v>
      </c>
      <c r="E1588" s="26">
        <f>'Main Data'!F1588</f>
        <v>10000</v>
      </c>
      <c r="F1588" s="34">
        <f t="shared" si="144"/>
        <v>8.987196820661973</v>
      </c>
      <c r="G1588">
        <f>IF('Main Data'!H1588="AP",1,0)</f>
        <v>0</v>
      </c>
      <c r="H1588">
        <f>IF('Main Data'!H1588="Blancpain",1,0)</f>
        <v>0</v>
      </c>
      <c r="I1588">
        <f>IF('Main Data'!H1588="Breguet",1,0)</f>
        <v>0</v>
      </c>
      <c r="J1588">
        <f>IF('Main Data'!H1588="Breitling",1,0)</f>
        <v>0</v>
      </c>
      <c r="K1588">
        <f>IF('Main Data'!H1588="Cartier",1,0)</f>
        <v>0</v>
      </c>
      <c r="L1588">
        <f>IF('Main Data'!H1588="Gallet",1,0)</f>
        <v>0</v>
      </c>
      <c r="M1588">
        <f>IF('Main Data'!H1588="Girard Perregaux",1,0)</f>
        <v>0</v>
      </c>
      <c r="N1588">
        <f>IF('Main Data'!H1588="Gubelin",1,0)</f>
        <v>0</v>
      </c>
      <c r="O1588">
        <f>IF('Main Data'!H1588="Heuer",1,0)</f>
        <v>0</v>
      </c>
      <c r="P1588">
        <f>IF('Main Data'!H1588="IWC",1,0)</f>
        <v>0</v>
      </c>
      <c r="Q1588">
        <f>IF('Main Data'!H1588="JLC",1,0)</f>
        <v>0</v>
      </c>
      <c r="R1588">
        <f>IF('Main Data'!H1588="Longines",1,0)</f>
        <v>0</v>
      </c>
      <c r="S1588">
        <f>IF('Main Data'!H1588="Movado",1,0)</f>
        <v>0</v>
      </c>
      <c r="T1588">
        <f>IF('Main Data'!H1588="Omega",1,0)</f>
        <v>0</v>
      </c>
      <c r="U1588">
        <f>IF('Main Data'!H1588="Panerai",1,0)</f>
        <v>0</v>
      </c>
      <c r="V1588">
        <f>IF('Main Data'!H1588="Patek",1,0)</f>
        <v>1</v>
      </c>
      <c r="W1588">
        <f>IF('Main Data'!H1588="Rolex",1,0)</f>
        <v>0</v>
      </c>
      <c r="X1588">
        <f>IF('Main Data'!H1588="Tudor",1,0)</f>
        <v>0</v>
      </c>
      <c r="Y1588">
        <f>IF('Main Data'!H1588="Ulysse Nardin",1,0)</f>
        <v>0</v>
      </c>
      <c r="Z1588">
        <f>IF('Main Data'!H1588="Universal Geneve",1,0)</f>
        <v>0</v>
      </c>
      <c r="AA1588">
        <f>IF('Main Data'!H1588="Vacheron",1,0)</f>
        <v>0</v>
      </c>
      <c r="AB1588">
        <f>IF('Main Data'!H1588="Zenith",1,0)</f>
        <v>0</v>
      </c>
      <c r="AC1588">
        <f>IF('Main Data'!J1588="Stainless Steel",1,0)</f>
        <v>0</v>
      </c>
      <c r="AD1588">
        <f>IF('Main Data'!J1588="Two-tone",1,0)</f>
        <v>0</v>
      </c>
      <c r="AE1588">
        <f>IF(OR('Main Data'!J1588="YG 18K",'Main Data'!J1588="YG &lt;18K",'Main Data'!J1588="PG 18K",'Main Data'!J1588="PG &lt;18K",'Main Data'!J1588="WG 18K",'Main Data'!J1588="Mixes of 18K",'Main Data'!J1588="Mixes &lt;18K"),1,0)</f>
        <v>1</v>
      </c>
      <c r="AF1588">
        <f>IF('Main Data'!J1588="Platinum",1,0)</f>
        <v>0</v>
      </c>
      <c r="AG1588">
        <f>IF(OR('Main Data'!J1588="PVD",'Main Data'!J1588="Gold Plate",'Main Data'!J1588="Other"),1,0)</f>
        <v>0</v>
      </c>
      <c r="AH1588">
        <f>IF('Main Data'!N1588="Stainless Steel",1,0)</f>
        <v>0</v>
      </c>
      <c r="AI1588">
        <f>IF('Main Data'!N1588="Leather",1,0)</f>
        <v>0</v>
      </c>
      <c r="AJ1588">
        <f>IF('Main Data'!N1588="Two-tone",1,0)</f>
        <v>0</v>
      </c>
      <c r="AK1588">
        <f>IF(OR('Main Data'!N1588="YG 18K",'Main Data'!N1588="PG 18K",'Main Data'!N1588="WG 18K",'Main Data'!N1588="Mixes of 18K"),1,0)</f>
        <v>1</v>
      </c>
      <c r="AL1588">
        <f>IF(OR(,'Main Data'!N1588="PVD",'Main Data'!N1588="Gold plate"),1,0)</f>
        <v>0</v>
      </c>
      <c r="AM1588">
        <f>IF(OR('Main Data'!AV1588="Yes",'Main Data'!AW1588="Yes",'Main Data'!AU1588="Yes"),1,0)</f>
        <v>0</v>
      </c>
      <c r="AN1588">
        <f>IF(OR(ISTEXT('Main Data'!AX1588), ISTEXT('Main Data'!AY1588)),1,0)</f>
        <v>0</v>
      </c>
      <c r="AO1588">
        <f>IF('Main Data'!AZ1588="Yes",1,0)</f>
        <v>0</v>
      </c>
      <c r="AP1588">
        <f>IF('Main Data'!BA1588="Yes",1,0)</f>
        <v>0</v>
      </c>
      <c r="AQ1588">
        <f>IF('Main Data'!BD1588="Yes",1,0)</f>
        <v>0</v>
      </c>
      <c r="AR1588">
        <f>IF('Main Data'!BE1588="A",1,0)</f>
        <v>0</v>
      </c>
      <c r="AS1588">
        <f>IF('Main Data'!BE1588="AA",1,0)</f>
        <v>0</v>
      </c>
      <c r="AT1588">
        <f>IF('Main Data'!BE1588="AAA",1,0)</f>
        <v>1</v>
      </c>
      <c r="AU1588">
        <f>IF('Main Data'!BE1588="AAAA",1,0)</f>
        <v>0</v>
      </c>
      <c r="AV1588">
        <f>IF('Main Data'!P1588="Yes",1,0)</f>
        <v>1</v>
      </c>
      <c r="AW1588">
        <f>IF('Main Data'!AP1588="Yes",1,0)</f>
        <v>0</v>
      </c>
      <c r="AX1588">
        <f>IF(OR('Main Data'!V1588="Yes", 'Main Data'!W1588="Yes",'Main Data'!X1588="Yes"),1,0)</f>
        <v>0</v>
      </c>
      <c r="AY1588">
        <f>IF(OR('Main Data'!Y1588="Yes",'Main Data'!Z1588="Yes"),1,0)</f>
        <v>0</v>
      </c>
      <c r="AZ1588">
        <f>IF('Main Data'!AR1588="Yes",1,0)</f>
        <v>0</v>
      </c>
      <c r="BA1588">
        <f>IF('Main Data'!AS1588="Yes",1,0)</f>
        <v>0</v>
      </c>
      <c r="BB1588">
        <f>IF('Main Data'!AG1588="Yes",1,0)</f>
        <v>0</v>
      </c>
      <c r="BC1588">
        <f>IF('Main Data'!AB1588="Yes",1,0)</f>
        <v>0</v>
      </c>
      <c r="BD1588">
        <f>IF('Main Data'!AA1588="Yes",1,0)</f>
        <v>0</v>
      </c>
      <c r="BE1588">
        <f>IF('Main Data'!AC1588="Yes",1,0)</f>
        <v>0</v>
      </c>
      <c r="BF1588">
        <f>IF('Main Data'!AF1588="Yes",1,0)</f>
        <v>0</v>
      </c>
      <c r="BG1588">
        <f>IF(OR('Main Data'!AI1588="Yes",'Main Data'!AL1588="Yes"),1,0)</f>
        <v>0</v>
      </c>
      <c r="BH1588">
        <f>IF('Main Data'!AJ1588="Yes",1,0)</f>
        <v>0</v>
      </c>
      <c r="BI1588">
        <f>IF('Main Data'!AK1588="Yes",1,0)</f>
        <v>0</v>
      </c>
      <c r="BJ1588">
        <f>IF('Main Data'!AM1588="Yes",1,0)</f>
        <v>0</v>
      </c>
      <c r="BK1588">
        <f>IF('Main Data'!AQ1588="Yes",1,0)</f>
        <v>0</v>
      </c>
      <c r="BL1588" s="21">
        <f t="shared" si="145"/>
        <v>1</v>
      </c>
      <c r="BM1588" s="21">
        <f t="shared" si="146"/>
        <v>0</v>
      </c>
      <c r="BN1588" s="21">
        <f t="shared" si="147"/>
        <v>0</v>
      </c>
      <c r="BO1588" s="21">
        <f t="shared" si="148"/>
        <v>0</v>
      </c>
      <c r="BP1588" s="21">
        <f t="shared" si="149"/>
        <v>0</v>
      </c>
    </row>
    <row r="1589" spans="1:68" x14ac:dyDescent="0.2">
      <c r="A1589">
        <v>1585</v>
      </c>
      <c r="B1589" s="33">
        <f>'Main Data'!C1589</f>
        <v>43233</v>
      </c>
      <c r="C1589">
        <f>'Main Data'!D1589</f>
        <v>340</v>
      </c>
      <c r="D1589" s="26">
        <f>'Main Data'!E1589</f>
        <v>6000</v>
      </c>
      <c r="E1589" s="26">
        <f>'Main Data'!F1589</f>
        <v>7500</v>
      </c>
      <c r="F1589" s="34">
        <f t="shared" si="144"/>
        <v>8.6995147482101913</v>
      </c>
      <c r="G1589">
        <f>IF('Main Data'!H1589="AP",1,0)</f>
        <v>0</v>
      </c>
      <c r="H1589">
        <f>IF('Main Data'!H1589="Blancpain",1,0)</f>
        <v>0</v>
      </c>
      <c r="I1589">
        <f>IF('Main Data'!H1589="Breguet",1,0)</f>
        <v>0</v>
      </c>
      <c r="J1589">
        <f>IF('Main Data'!H1589="Breitling",1,0)</f>
        <v>0</v>
      </c>
      <c r="K1589">
        <f>IF('Main Data'!H1589="Cartier",1,0)</f>
        <v>0</v>
      </c>
      <c r="L1589">
        <f>IF('Main Data'!H1589="Gallet",1,0)</f>
        <v>0</v>
      </c>
      <c r="M1589">
        <f>IF('Main Data'!H1589="Girard Perregaux",1,0)</f>
        <v>0</v>
      </c>
      <c r="N1589">
        <f>IF('Main Data'!H1589="Gubelin",1,0)</f>
        <v>0</v>
      </c>
      <c r="O1589">
        <f>IF('Main Data'!H1589="Heuer",1,0)</f>
        <v>0</v>
      </c>
      <c r="P1589">
        <f>IF('Main Data'!H1589="IWC",1,0)</f>
        <v>0</v>
      </c>
      <c r="Q1589">
        <f>IF('Main Data'!H1589="JLC",1,0)</f>
        <v>0</v>
      </c>
      <c r="R1589">
        <f>IF('Main Data'!H1589="Longines",1,0)</f>
        <v>0</v>
      </c>
      <c r="S1589">
        <f>IF('Main Data'!H1589="Movado",1,0)</f>
        <v>0</v>
      </c>
      <c r="T1589">
        <f>IF('Main Data'!H1589="Omega",1,0)</f>
        <v>0</v>
      </c>
      <c r="U1589">
        <f>IF('Main Data'!H1589="Panerai",1,0)</f>
        <v>0</v>
      </c>
      <c r="V1589">
        <f>IF('Main Data'!H1589="Patek",1,0)</f>
        <v>1</v>
      </c>
      <c r="W1589">
        <f>IF('Main Data'!H1589="Rolex",1,0)</f>
        <v>0</v>
      </c>
      <c r="X1589">
        <f>IF('Main Data'!H1589="Tudor",1,0)</f>
        <v>0</v>
      </c>
      <c r="Y1589">
        <f>IF('Main Data'!H1589="Ulysse Nardin",1,0)</f>
        <v>0</v>
      </c>
      <c r="Z1589">
        <f>IF('Main Data'!H1589="Universal Geneve",1,0)</f>
        <v>0</v>
      </c>
      <c r="AA1589">
        <f>IF('Main Data'!H1589="Vacheron",1,0)</f>
        <v>0</v>
      </c>
      <c r="AB1589">
        <f>IF('Main Data'!H1589="Zenith",1,0)</f>
        <v>0</v>
      </c>
      <c r="AC1589">
        <f>IF('Main Data'!J1589="Stainless Steel",1,0)</f>
        <v>0</v>
      </c>
      <c r="AD1589">
        <f>IF('Main Data'!J1589="Two-tone",1,0)</f>
        <v>0</v>
      </c>
      <c r="AE1589">
        <f>IF(OR('Main Data'!J1589="YG 18K",'Main Data'!J1589="YG &lt;18K",'Main Data'!J1589="PG 18K",'Main Data'!J1589="PG &lt;18K",'Main Data'!J1589="WG 18K",'Main Data'!J1589="Mixes of 18K",'Main Data'!J1589="Mixes &lt;18K"),1,0)</f>
        <v>1</v>
      </c>
      <c r="AF1589">
        <f>IF('Main Data'!J1589="Platinum",1,0)</f>
        <v>0</v>
      </c>
      <c r="AG1589">
        <f>IF(OR('Main Data'!J1589="PVD",'Main Data'!J1589="Gold Plate",'Main Data'!J1589="Other"),1,0)</f>
        <v>0</v>
      </c>
      <c r="AH1589">
        <f>IF('Main Data'!N1589="Stainless Steel",1,0)</f>
        <v>0</v>
      </c>
      <c r="AI1589">
        <f>IF('Main Data'!N1589="Leather",1,0)</f>
        <v>1</v>
      </c>
      <c r="AJ1589">
        <f>IF('Main Data'!N1589="Two-tone",1,0)</f>
        <v>0</v>
      </c>
      <c r="AK1589">
        <f>IF(OR('Main Data'!N1589="YG 18K",'Main Data'!N1589="PG 18K",'Main Data'!N1589="WG 18K",'Main Data'!N1589="Mixes of 18K"),1,0)</f>
        <v>0</v>
      </c>
      <c r="AL1589">
        <f>IF(OR(,'Main Data'!N1589="PVD",'Main Data'!N1589="Gold plate"),1,0)</f>
        <v>0</v>
      </c>
      <c r="AM1589">
        <f>IF(OR('Main Data'!AV1589="Yes",'Main Data'!AW1589="Yes",'Main Data'!AU1589="Yes"),1,0)</f>
        <v>0</v>
      </c>
      <c r="AN1589">
        <f>IF(OR(ISTEXT('Main Data'!AX1589), ISTEXT('Main Data'!AY1589)),1,0)</f>
        <v>0</v>
      </c>
      <c r="AO1589">
        <f>IF('Main Data'!AZ1589="Yes",1,0)</f>
        <v>0</v>
      </c>
      <c r="AP1589">
        <f>IF('Main Data'!BA1589="Yes",1,0)</f>
        <v>0</v>
      </c>
      <c r="AQ1589">
        <f>IF('Main Data'!BD1589="Yes",1,0)</f>
        <v>0</v>
      </c>
      <c r="AR1589">
        <f>IF('Main Data'!BE1589="A",1,0)</f>
        <v>0</v>
      </c>
      <c r="AS1589">
        <f>IF('Main Data'!BE1589="AA",1,0)</f>
        <v>1</v>
      </c>
      <c r="AT1589">
        <f>IF('Main Data'!BE1589="AAA",1,0)</f>
        <v>0</v>
      </c>
      <c r="AU1589">
        <f>IF('Main Data'!BE1589="AAAA",1,0)</f>
        <v>0</v>
      </c>
      <c r="AV1589">
        <f>IF('Main Data'!P1589="Yes",1,0)</f>
        <v>1</v>
      </c>
      <c r="AW1589">
        <f>IF('Main Data'!AP1589="Yes",1,0)</f>
        <v>0</v>
      </c>
      <c r="AX1589">
        <f>IF(OR('Main Data'!V1589="Yes", 'Main Data'!W1589="Yes",'Main Data'!X1589="Yes"),1,0)</f>
        <v>0</v>
      </c>
      <c r="AY1589">
        <f>IF(OR('Main Data'!Y1589="Yes",'Main Data'!Z1589="Yes"),1,0)</f>
        <v>0</v>
      </c>
      <c r="AZ1589">
        <f>IF('Main Data'!AR1589="Yes",1,0)</f>
        <v>0</v>
      </c>
      <c r="BA1589">
        <f>IF('Main Data'!AS1589="Yes",1,0)</f>
        <v>0</v>
      </c>
      <c r="BB1589">
        <f>IF('Main Data'!AG1589="Yes",1,0)</f>
        <v>0</v>
      </c>
      <c r="BC1589">
        <f>IF('Main Data'!AB1589="Yes",1,0)</f>
        <v>0</v>
      </c>
      <c r="BD1589">
        <f>IF('Main Data'!AA1589="Yes",1,0)</f>
        <v>0</v>
      </c>
      <c r="BE1589">
        <f>IF('Main Data'!AC1589="Yes",1,0)</f>
        <v>0</v>
      </c>
      <c r="BF1589">
        <f>IF('Main Data'!AF1589="Yes",1,0)</f>
        <v>0</v>
      </c>
      <c r="BG1589">
        <f>IF(OR('Main Data'!AI1589="Yes",'Main Data'!AL1589="Yes"),1,0)</f>
        <v>0</v>
      </c>
      <c r="BH1589">
        <f>IF('Main Data'!AJ1589="Yes",1,0)</f>
        <v>0</v>
      </c>
      <c r="BI1589">
        <f>IF('Main Data'!AK1589="Yes",1,0)</f>
        <v>0</v>
      </c>
      <c r="BJ1589">
        <f>IF('Main Data'!AM1589="Yes",1,0)</f>
        <v>0</v>
      </c>
      <c r="BK1589">
        <f>IF('Main Data'!AQ1589="Yes",1,0)</f>
        <v>0</v>
      </c>
      <c r="BL1589" s="21">
        <f t="shared" si="145"/>
        <v>1</v>
      </c>
      <c r="BM1589" s="21">
        <f t="shared" si="146"/>
        <v>0</v>
      </c>
      <c r="BN1589" s="21">
        <f t="shared" si="147"/>
        <v>0</v>
      </c>
      <c r="BO1589" s="21">
        <f t="shared" si="148"/>
        <v>0</v>
      </c>
      <c r="BP1589" s="21">
        <f t="shared" si="149"/>
        <v>0</v>
      </c>
    </row>
    <row r="1590" spans="1:68" x14ac:dyDescent="0.2">
      <c r="A1590">
        <v>1586</v>
      </c>
      <c r="B1590" s="33">
        <f>'Main Data'!C1590</f>
        <v>43233</v>
      </c>
      <c r="C1590">
        <f>'Main Data'!D1590</f>
        <v>341</v>
      </c>
      <c r="D1590" s="26">
        <f>'Main Data'!E1590</f>
        <v>30000</v>
      </c>
      <c r="E1590" s="26">
        <f>'Main Data'!F1590</f>
        <v>37500</v>
      </c>
      <c r="F1590" s="34">
        <f t="shared" si="144"/>
        <v>10.308952660644293</v>
      </c>
      <c r="G1590">
        <f>IF('Main Data'!H1590="AP",1,0)</f>
        <v>0</v>
      </c>
      <c r="H1590">
        <f>IF('Main Data'!H1590="Blancpain",1,0)</f>
        <v>0</v>
      </c>
      <c r="I1590">
        <f>IF('Main Data'!H1590="Breguet",1,0)</f>
        <v>0</v>
      </c>
      <c r="J1590">
        <f>IF('Main Data'!H1590="Breitling",1,0)</f>
        <v>0</v>
      </c>
      <c r="K1590">
        <f>IF('Main Data'!H1590="Cartier",1,0)</f>
        <v>0</v>
      </c>
      <c r="L1590">
        <f>IF('Main Data'!H1590="Gallet",1,0)</f>
        <v>0</v>
      </c>
      <c r="M1590">
        <f>IF('Main Data'!H1590="Girard Perregaux",1,0)</f>
        <v>0</v>
      </c>
      <c r="N1590">
        <f>IF('Main Data'!H1590="Gubelin",1,0)</f>
        <v>0</v>
      </c>
      <c r="O1590">
        <f>IF('Main Data'!H1590="Heuer",1,0)</f>
        <v>0</v>
      </c>
      <c r="P1590">
        <f>IF('Main Data'!H1590="IWC",1,0)</f>
        <v>0</v>
      </c>
      <c r="Q1590">
        <f>IF('Main Data'!H1590="JLC",1,0)</f>
        <v>0</v>
      </c>
      <c r="R1590">
        <f>IF('Main Data'!H1590="Longines",1,0)</f>
        <v>0</v>
      </c>
      <c r="S1590">
        <f>IF('Main Data'!H1590="Movado",1,0)</f>
        <v>0</v>
      </c>
      <c r="T1590">
        <f>IF('Main Data'!H1590="Omega",1,0)</f>
        <v>0</v>
      </c>
      <c r="U1590">
        <f>IF('Main Data'!H1590="Panerai",1,0)</f>
        <v>0</v>
      </c>
      <c r="V1590">
        <f>IF('Main Data'!H1590="Patek",1,0)</f>
        <v>1</v>
      </c>
      <c r="W1590">
        <f>IF('Main Data'!H1590="Rolex",1,0)</f>
        <v>0</v>
      </c>
      <c r="X1590">
        <f>IF('Main Data'!H1590="Tudor",1,0)</f>
        <v>0</v>
      </c>
      <c r="Y1590">
        <f>IF('Main Data'!H1590="Ulysse Nardin",1,0)</f>
        <v>0</v>
      </c>
      <c r="Z1590">
        <f>IF('Main Data'!H1590="Universal Geneve",1,0)</f>
        <v>0</v>
      </c>
      <c r="AA1590">
        <f>IF('Main Data'!H1590="Vacheron",1,0)</f>
        <v>0</v>
      </c>
      <c r="AB1590">
        <f>IF('Main Data'!H1590="Zenith",1,0)</f>
        <v>0</v>
      </c>
      <c r="AC1590">
        <f>IF('Main Data'!J1590="Stainless Steel",1,0)</f>
        <v>0</v>
      </c>
      <c r="AD1590">
        <f>IF('Main Data'!J1590="Two-tone",1,0)</f>
        <v>0</v>
      </c>
      <c r="AE1590">
        <f>IF(OR('Main Data'!J1590="YG 18K",'Main Data'!J1590="YG &lt;18K",'Main Data'!J1590="PG 18K",'Main Data'!J1590="PG &lt;18K",'Main Data'!J1590="WG 18K",'Main Data'!J1590="Mixes of 18K",'Main Data'!J1590="Mixes &lt;18K"),1,0)</f>
        <v>1</v>
      </c>
      <c r="AF1590">
        <f>IF('Main Data'!J1590="Platinum",1,0)</f>
        <v>0</v>
      </c>
      <c r="AG1590">
        <f>IF(OR('Main Data'!J1590="PVD",'Main Data'!J1590="Gold Plate",'Main Data'!J1590="Other"),1,0)</f>
        <v>0</v>
      </c>
      <c r="AH1590">
        <f>IF('Main Data'!N1590="Stainless Steel",1,0)</f>
        <v>0</v>
      </c>
      <c r="AI1590">
        <f>IF('Main Data'!N1590="Leather",1,0)</f>
        <v>1</v>
      </c>
      <c r="AJ1590">
        <f>IF('Main Data'!N1590="Two-tone",1,0)</f>
        <v>0</v>
      </c>
      <c r="AK1590">
        <f>IF(OR('Main Data'!N1590="YG 18K",'Main Data'!N1590="PG 18K",'Main Data'!N1590="WG 18K",'Main Data'!N1590="Mixes of 18K"),1,0)</f>
        <v>0</v>
      </c>
      <c r="AL1590">
        <f>IF(OR(,'Main Data'!N1590="PVD",'Main Data'!N1590="Gold plate"),1,0)</f>
        <v>0</v>
      </c>
      <c r="AM1590">
        <f>IF(OR('Main Data'!AV1590="Yes",'Main Data'!AW1590="Yes",'Main Data'!AU1590="Yes"),1,0)</f>
        <v>0</v>
      </c>
      <c r="AN1590">
        <f>IF(OR(ISTEXT('Main Data'!AX1590), ISTEXT('Main Data'!AY1590)),1,0)</f>
        <v>0</v>
      </c>
      <c r="AO1590">
        <f>IF('Main Data'!AZ1590="Yes",1,0)</f>
        <v>0</v>
      </c>
      <c r="AP1590">
        <f>IF('Main Data'!BA1590="Yes",1,0)</f>
        <v>0</v>
      </c>
      <c r="AQ1590">
        <f>IF('Main Data'!BD1590="Yes",1,0)</f>
        <v>0</v>
      </c>
      <c r="AR1590">
        <f>IF('Main Data'!BE1590="A",1,0)</f>
        <v>0</v>
      </c>
      <c r="AS1590">
        <f>IF('Main Data'!BE1590="AA",1,0)</f>
        <v>0</v>
      </c>
      <c r="AT1590">
        <f>IF('Main Data'!BE1590="AAA",1,0)</f>
        <v>1</v>
      </c>
      <c r="AU1590">
        <f>IF('Main Data'!BE1590="AAAA",1,0)</f>
        <v>0</v>
      </c>
      <c r="AV1590">
        <f>IF('Main Data'!P1590="Yes",1,0)</f>
        <v>1</v>
      </c>
      <c r="AW1590">
        <f>IF('Main Data'!AP1590="Yes",1,0)</f>
        <v>0</v>
      </c>
      <c r="AX1590">
        <f>IF(OR('Main Data'!V1590="Yes", 'Main Data'!W1590="Yes",'Main Data'!X1590="Yes"),1,0)</f>
        <v>0</v>
      </c>
      <c r="AY1590">
        <f>IF(OR('Main Data'!Y1590="Yes",'Main Data'!Z1590="Yes"),1,0)</f>
        <v>0</v>
      </c>
      <c r="AZ1590">
        <f>IF('Main Data'!AR1590="Yes",1,0)</f>
        <v>0</v>
      </c>
      <c r="BA1590">
        <f>IF('Main Data'!AS1590="Yes",1,0)</f>
        <v>0</v>
      </c>
      <c r="BB1590">
        <f>IF('Main Data'!AG1590="Yes",1,0)</f>
        <v>0</v>
      </c>
      <c r="BC1590">
        <f>IF('Main Data'!AB1590="Yes",1,0)</f>
        <v>0</v>
      </c>
      <c r="BD1590">
        <f>IF('Main Data'!AA1590="Yes",1,0)</f>
        <v>0</v>
      </c>
      <c r="BE1590">
        <f>IF('Main Data'!AC1590="Yes",1,0)</f>
        <v>0</v>
      </c>
      <c r="BF1590">
        <f>IF('Main Data'!AF1590="Yes",1,0)</f>
        <v>0</v>
      </c>
      <c r="BG1590">
        <f>IF(OR('Main Data'!AI1590="Yes",'Main Data'!AL1590="Yes"),1,0)</f>
        <v>0</v>
      </c>
      <c r="BH1590">
        <f>IF('Main Data'!AJ1590="Yes",1,0)</f>
        <v>0</v>
      </c>
      <c r="BI1590">
        <f>IF('Main Data'!AK1590="Yes",1,0)</f>
        <v>0</v>
      </c>
      <c r="BJ1590">
        <f>IF('Main Data'!AM1590="Yes",1,0)</f>
        <v>0</v>
      </c>
      <c r="BK1590">
        <f>IF('Main Data'!AQ1590="Yes",1,0)</f>
        <v>0</v>
      </c>
      <c r="BL1590" s="21">
        <f t="shared" si="145"/>
        <v>1</v>
      </c>
      <c r="BM1590" s="21">
        <f t="shared" si="146"/>
        <v>0</v>
      </c>
      <c r="BN1590" s="21">
        <f t="shared" si="147"/>
        <v>0</v>
      </c>
      <c r="BO1590" s="21">
        <f t="shared" si="148"/>
        <v>0</v>
      </c>
      <c r="BP1590" s="21">
        <f t="shared" si="149"/>
        <v>0</v>
      </c>
    </row>
    <row r="1591" spans="1:68" x14ac:dyDescent="0.2">
      <c r="A1591">
        <v>1587</v>
      </c>
      <c r="B1591" s="33">
        <f>'Main Data'!C1591</f>
        <v>43233</v>
      </c>
      <c r="C1591">
        <f>'Main Data'!D1591</f>
        <v>344</v>
      </c>
      <c r="D1591" s="26">
        <f>'Main Data'!E1591</f>
        <v>13000</v>
      </c>
      <c r="E1591" s="26">
        <f>'Main Data'!F1591</f>
        <v>16250</v>
      </c>
      <c r="F1591" s="34">
        <f t="shared" si="144"/>
        <v>9.4727046364436731</v>
      </c>
      <c r="G1591">
        <f>IF('Main Data'!H1591="AP",1,0)</f>
        <v>0</v>
      </c>
      <c r="H1591">
        <f>IF('Main Data'!H1591="Blancpain",1,0)</f>
        <v>0</v>
      </c>
      <c r="I1591">
        <f>IF('Main Data'!H1591="Breguet",1,0)</f>
        <v>0</v>
      </c>
      <c r="J1591">
        <f>IF('Main Data'!H1591="Breitling",1,0)</f>
        <v>0</v>
      </c>
      <c r="K1591">
        <f>IF('Main Data'!H1591="Cartier",1,0)</f>
        <v>0</v>
      </c>
      <c r="L1591">
        <f>IF('Main Data'!H1591="Gallet",1,0)</f>
        <v>0</v>
      </c>
      <c r="M1591">
        <f>IF('Main Data'!H1591="Girard Perregaux",1,0)</f>
        <v>0</v>
      </c>
      <c r="N1591">
        <f>IF('Main Data'!H1591="Gubelin",1,0)</f>
        <v>0</v>
      </c>
      <c r="O1591">
        <f>IF('Main Data'!H1591="Heuer",1,0)</f>
        <v>0</v>
      </c>
      <c r="P1591">
        <f>IF('Main Data'!H1591="IWC",1,0)</f>
        <v>0</v>
      </c>
      <c r="Q1591">
        <f>IF('Main Data'!H1591="JLC",1,0)</f>
        <v>0</v>
      </c>
      <c r="R1591">
        <f>IF('Main Data'!H1591="Longines",1,0)</f>
        <v>0</v>
      </c>
      <c r="S1591">
        <f>IF('Main Data'!H1591="Movado",1,0)</f>
        <v>0</v>
      </c>
      <c r="T1591">
        <f>IF('Main Data'!H1591="Omega",1,0)</f>
        <v>0</v>
      </c>
      <c r="U1591">
        <f>IF('Main Data'!H1591="Panerai",1,0)</f>
        <v>0</v>
      </c>
      <c r="V1591">
        <f>IF('Main Data'!H1591="Patek",1,0)</f>
        <v>1</v>
      </c>
      <c r="W1591">
        <f>IF('Main Data'!H1591="Rolex",1,0)</f>
        <v>0</v>
      </c>
      <c r="X1591">
        <f>IF('Main Data'!H1591="Tudor",1,0)</f>
        <v>0</v>
      </c>
      <c r="Y1591">
        <f>IF('Main Data'!H1591="Ulysse Nardin",1,0)</f>
        <v>0</v>
      </c>
      <c r="Z1591">
        <f>IF('Main Data'!H1591="Universal Geneve",1,0)</f>
        <v>0</v>
      </c>
      <c r="AA1591">
        <f>IF('Main Data'!H1591="Vacheron",1,0)</f>
        <v>0</v>
      </c>
      <c r="AB1591">
        <f>IF('Main Data'!H1591="Zenith",1,0)</f>
        <v>0</v>
      </c>
      <c r="AC1591">
        <f>IF('Main Data'!J1591="Stainless Steel",1,0)</f>
        <v>0</v>
      </c>
      <c r="AD1591">
        <f>IF('Main Data'!J1591="Two-tone",1,0)</f>
        <v>0</v>
      </c>
      <c r="AE1591">
        <f>IF(OR('Main Data'!J1591="YG 18K",'Main Data'!J1591="YG &lt;18K",'Main Data'!J1591="PG 18K",'Main Data'!J1591="PG &lt;18K",'Main Data'!J1591="WG 18K",'Main Data'!J1591="Mixes of 18K",'Main Data'!J1591="Mixes &lt;18K"),1,0)</f>
        <v>1</v>
      </c>
      <c r="AF1591">
        <f>IF('Main Data'!J1591="Platinum",1,0)</f>
        <v>0</v>
      </c>
      <c r="AG1591">
        <f>IF(OR('Main Data'!J1591="PVD",'Main Data'!J1591="Gold Plate",'Main Data'!J1591="Other"),1,0)</f>
        <v>0</v>
      </c>
      <c r="AH1591">
        <f>IF('Main Data'!N1591="Stainless Steel",1,0)</f>
        <v>0</v>
      </c>
      <c r="AI1591">
        <f>IF('Main Data'!N1591="Leather",1,0)</f>
        <v>0</v>
      </c>
      <c r="AJ1591">
        <f>IF('Main Data'!N1591="Two-tone",1,0)</f>
        <v>0</v>
      </c>
      <c r="AK1591">
        <f>IF(OR('Main Data'!N1591="YG 18K",'Main Data'!N1591="PG 18K",'Main Data'!N1591="WG 18K",'Main Data'!N1591="Mixes of 18K"),1,0)</f>
        <v>1</v>
      </c>
      <c r="AL1591">
        <f>IF(OR(,'Main Data'!N1591="PVD",'Main Data'!N1591="Gold plate"),1,0)</f>
        <v>0</v>
      </c>
      <c r="AM1591">
        <f>IF(OR('Main Data'!AV1591="Yes",'Main Data'!AW1591="Yes",'Main Data'!AU1591="Yes"),1,0)</f>
        <v>0</v>
      </c>
      <c r="AN1591">
        <f>IF(OR(ISTEXT('Main Data'!AX1591), ISTEXT('Main Data'!AY1591)),1,0)</f>
        <v>0</v>
      </c>
      <c r="AO1591">
        <f>IF('Main Data'!AZ1591="Yes",1,0)</f>
        <v>0</v>
      </c>
      <c r="AP1591">
        <f>IF('Main Data'!BA1591="Yes",1,0)</f>
        <v>0</v>
      </c>
      <c r="AQ1591">
        <f>IF('Main Data'!BD1591="Yes",1,0)</f>
        <v>0</v>
      </c>
      <c r="AR1591">
        <f>IF('Main Data'!BE1591="A",1,0)</f>
        <v>0</v>
      </c>
      <c r="AS1591">
        <f>IF('Main Data'!BE1591="AA",1,0)</f>
        <v>0</v>
      </c>
      <c r="AT1591">
        <f>IF('Main Data'!BE1591="AAA",1,0)</f>
        <v>0</v>
      </c>
      <c r="AU1591">
        <f>IF('Main Data'!BE1591="AAAA",1,0)</f>
        <v>1</v>
      </c>
      <c r="AV1591">
        <f>IF('Main Data'!P1591="Yes",1,0)</f>
        <v>1</v>
      </c>
      <c r="AW1591">
        <f>IF('Main Data'!AP1591="Yes",1,0)</f>
        <v>0</v>
      </c>
      <c r="AX1591">
        <f>IF(OR('Main Data'!V1591="Yes", 'Main Data'!W1591="Yes",'Main Data'!X1591="Yes"),1,0)</f>
        <v>0</v>
      </c>
      <c r="AY1591">
        <f>IF(OR('Main Data'!Y1591="Yes",'Main Data'!Z1591="Yes"),1,0)</f>
        <v>0</v>
      </c>
      <c r="AZ1591">
        <f>IF('Main Data'!AR1591="Yes",1,0)</f>
        <v>0</v>
      </c>
      <c r="BA1591">
        <f>IF('Main Data'!AS1591="Yes",1,0)</f>
        <v>0</v>
      </c>
      <c r="BB1591">
        <f>IF('Main Data'!AG1591="Yes",1,0)</f>
        <v>0</v>
      </c>
      <c r="BC1591">
        <f>IF('Main Data'!AB1591="Yes",1,0)</f>
        <v>0</v>
      </c>
      <c r="BD1591">
        <f>IF('Main Data'!AA1591="Yes",1,0)</f>
        <v>0</v>
      </c>
      <c r="BE1591">
        <f>IF('Main Data'!AC1591="Yes",1,0)</f>
        <v>0</v>
      </c>
      <c r="BF1591">
        <f>IF('Main Data'!AF1591="Yes",1,0)</f>
        <v>0</v>
      </c>
      <c r="BG1591">
        <f>IF(OR('Main Data'!AI1591="Yes",'Main Data'!AL1591="Yes"),1,0)</f>
        <v>0</v>
      </c>
      <c r="BH1591">
        <f>IF('Main Data'!AJ1591="Yes",1,0)</f>
        <v>0</v>
      </c>
      <c r="BI1591">
        <f>IF('Main Data'!AK1591="Yes",1,0)</f>
        <v>0</v>
      </c>
      <c r="BJ1591">
        <f>IF('Main Data'!AM1591="Yes",1,0)</f>
        <v>0</v>
      </c>
      <c r="BK1591">
        <f>IF('Main Data'!AQ1591="Yes",1,0)</f>
        <v>0</v>
      </c>
      <c r="BL1591" s="21">
        <f t="shared" si="145"/>
        <v>1</v>
      </c>
      <c r="BM1591" s="21">
        <f t="shared" si="146"/>
        <v>0</v>
      </c>
      <c r="BN1591" s="21">
        <f t="shared" si="147"/>
        <v>0</v>
      </c>
      <c r="BO1591" s="21">
        <f t="shared" si="148"/>
        <v>0</v>
      </c>
      <c r="BP1591" s="21">
        <f t="shared" si="149"/>
        <v>0</v>
      </c>
    </row>
    <row r="1592" spans="1:68" x14ac:dyDescent="0.2">
      <c r="A1592">
        <v>1588</v>
      </c>
      <c r="B1592" s="33">
        <f>'Main Data'!C1592</f>
        <v>43233</v>
      </c>
      <c r="C1592">
        <f>'Main Data'!D1592</f>
        <v>354</v>
      </c>
      <c r="D1592" s="26">
        <f>'Main Data'!E1592</f>
        <v>17000</v>
      </c>
      <c r="E1592" s="26">
        <f>'Main Data'!F1592</f>
        <v>21250</v>
      </c>
      <c r="F1592" s="34">
        <f t="shared" si="144"/>
        <v>9.7409686230383539</v>
      </c>
      <c r="G1592">
        <f>IF('Main Data'!H1592="AP",1,0)</f>
        <v>0</v>
      </c>
      <c r="H1592">
        <f>IF('Main Data'!H1592="Blancpain",1,0)</f>
        <v>0</v>
      </c>
      <c r="I1592">
        <f>IF('Main Data'!H1592="Breguet",1,0)</f>
        <v>0</v>
      </c>
      <c r="J1592">
        <f>IF('Main Data'!H1592="Breitling",1,0)</f>
        <v>0</v>
      </c>
      <c r="K1592">
        <f>IF('Main Data'!H1592="Cartier",1,0)</f>
        <v>0</v>
      </c>
      <c r="L1592">
        <f>IF('Main Data'!H1592="Gallet",1,0)</f>
        <v>0</v>
      </c>
      <c r="M1592">
        <f>IF('Main Data'!H1592="Girard Perregaux",1,0)</f>
        <v>0</v>
      </c>
      <c r="N1592">
        <f>IF('Main Data'!H1592="Gubelin",1,0)</f>
        <v>0</v>
      </c>
      <c r="O1592">
        <f>IF('Main Data'!H1592="Heuer",1,0)</f>
        <v>0</v>
      </c>
      <c r="P1592">
        <f>IF('Main Data'!H1592="IWC",1,0)</f>
        <v>0</v>
      </c>
      <c r="Q1592">
        <f>IF('Main Data'!H1592="JLC",1,0)</f>
        <v>0</v>
      </c>
      <c r="R1592">
        <f>IF('Main Data'!H1592="Longines",1,0)</f>
        <v>0</v>
      </c>
      <c r="S1592">
        <f>IF('Main Data'!H1592="Movado",1,0)</f>
        <v>0</v>
      </c>
      <c r="T1592">
        <f>IF('Main Data'!H1592="Omega",1,0)</f>
        <v>0</v>
      </c>
      <c r="U1592">
        <f>IF('Main Data'!H1592="Panerai",1,0)</f>
        <v>0</v>
      </c>
      <c r="V1592">
        <f>IF('Main Data'!H1592="Patek",1,0)</f>
        <v>0</v>
      </c>
      <c r="W1592">
        <f>IF('Main Data'!H1592="Rolex",1,0)</f>
        <v>1</v>
      </c>
      <c r="X1592">
        <f>IF('Main Data'!H1592="Tudor",1,0)</f>
        <v>0</v>
      </c>
      <c r="Y1592">
        <f>IF('Main Data'!H1592="Ulysse Nardin",1,0)</f>
        <v>0</v>
      </c>
      <c r="Z1592">
        <f>IF('Main Data'!H1592="Universal Geneve",1,0)</f>
        <v>0</v>
      </c>
      <c r="AA1592">
        <f>IF('Main Data'!H1592="Vacheron",1,0)</f>
        <v>0</v>
      </c>
      <c r="AB1592">
        <f>IF('Main Data'!H1592="Zenith",1,0)</f>
        <v>0</v>
      </c>
      <c r="AC1592">
        <f>IF('Main Data'!J1592="Stainless Steel",1,0)</f>
        <v>0</v>
      </c>
      <c r="AD1592">
        <f>IF('Main Data'!J1592="Two-tone",1,0)</f>
        <v>0</v>
      </c>
      <c r="AE1592">
        <f>IF(OR('Main Data'!J1592="YG 18K",'Main Data'!J1592="YG &lt;18K",'Main Data'!J1592="PG 18K",'Main Data'!J1592="PG &lt;18K",'Main Data'!J1592="WG 18K",'Main Data'!J1592="Mixes of 18K",'Main Data'!J1592="Mixes &lt;18K"),1,0)</f>
        <v>1</v>
      </c>
      <c r="AF1592">
        <f>IF('Main Data'!J1592="Platinum",1,0)</f>
        <v>0</v>
      </c>
      <c r="AG1592">
        <f>IF(OR('Main Data'!J1592="PVD",'Main Data'!J1592="Gold Plate",'Main Data'!J1592="Other"),1,0)</f>
        <v>0</v>
      </c>
      <c r="AH1592">
        <f>IF('Main Data'!N1592="Stainless Steel",1,0)</f>
        <v>0</v>
      </c>
      <c r="AI1592">
        <f>IF('Main Data'!N1592="Leather",1,0)</f>
        <v>0</v>
      </c>
      <c r="AJ1592">
        <f>IF('Main Data'!N1592="Two-tone",1,0)</f>
        <v>0</v>
      </c>
      <c r="AK1592">
        <f>IF(OR('Main Data'!N1592="YG 18K",'Main Data'!N1592="PG 18K",'Main Data'!N1592="WG 18K",'Main Data'!N1592="Mixes of 18K"),1,0)</f>
        <v>1</v>
      </c>
      <c r="AL1592">
        <f>IF(OR(,'Main Data'!N1592="PVD",'Main Data'!N1592="Gold plate"),1,0)</f>
        <v>0</v>
      </c>
      <c r="AM1592">
        <f>IF(OR('Main Data'!AV1592="Yes",'Main Data'!AW1592="Yes",'Main Data'!AU1592="Yes"),1,0)</f>
        <v>0</v>
      </c>
      <c r="AN1592">
        <f>IF(OR(ISTEXT('Main Data'!AX1592), ISTEXT('Main Data'!AY1592)),1,0)</f>
        <v>0</v>
      </c>
      <c r="AO1592">
        <f>IF('Main Data'!AZ1592="Yes",1,0)</f>
        <v>0</v>
      </c>
      <c r="AP1592">
        <f>IF('Main Data'!BA1592="Yes",1,0)</f>
        <v>0</v>
      </c>
      <c r="AQ1592">
        <f>IF('Main Data'!BD1592="Yes",1,0)</f>
        <v>0</v>
      </c>
      <c r="AR1592">
        <f>IF('Main Data'!BE1592="A",1,0)</f>
        <v>0</v>
      </c>
      <c r="AS1592">
        <f>IF('Main Data'!BE1592="AA",1,0)</f>
        <v>0</v>
      </c>
      <c r="AT1592">
        <f>IF('Main Data'!BE1592="AAA",1,0)</f>
        <v>1</v>
      </c>
      <c r="AU1592">
        <f>IF('Main Data'!BE1592="AAAA",1,0)</f>
        <v>0</v>
      </c>
      <c r="AV1592">
        <f>IF('Main Data'!P1592="Yes",1,0)</f>
        <v>0</v>
      </c>
      <c r="AW1592">
        <f>IF('Main Data'!AP1592="Yes",1,0)</f>
        <v>0</v>
      </c>
      <c r="AX1592">
        <f>IF(OR('Main Data'!V1592="Yes", 'Main Data'!W1592="Yes",'Main Data'!X1592="Yes"),1,0)</f>
        <v>1</v>
      </c>
      <c r="AY1592">
        <f>IF(OR('Main Data'!Y1592="Yes",'Main Data'!Z1592="Yes"),1,0)</f>
        <v>0</v>
      </c>
      <c r="AZ1592">
        <f>IF('Main Data'!AR1592="Yes",1,0)</f>
        <v>0</v>
      </c>
      <c r="BA1592">
        <f>IF('Main Data'!AS1592="Yes",1,0)</f>
        <v>0</v>
      </c>
      <c r="BB1592">
        <f>IF('Main Data'!AG1592="Yes",1,0)</f>
        <v>0</v>
      </c>
      <c r="BC1592">
        <f>IF('Main Data'!AB1592="Yes",1,0)</f>
        <v>0</v>
      </c>
      <c r="BD1592">
        <f>IF('Main Data'!AA1592="Yes",1,0)</f>
        <v>0</v>
      </c>
      <c r="BE1592">
        <f>IF('Main Data'!AC1592="Yes",1,0)</f>
        <v>0</v>
      </c>
      <c r="BF1592">
        <f>IF('Main Data'!AF1592="Yes",1,0)</f>
        <v>0</v>
      </c>
      <c r="BG1592">
        <f>IF(OR('Main Data'!AI1592="Yes",'Main Data'!AL1592="Yes"),1,0)</f>
        <v>0</v>
      </c>
      <c r="BH1592">
        <f>IF('Main Data'!AJ1592="Yes",1,0)</f>
        <v>0</v>
      </c>
      <c r="BI1592">
        <f>IF('Main Data'!AK1592="Yes",1,0)</f>
        <v>0</v>
      </c>
      <c r="BJ1592">
        <f>IF('Main Data'!AM1592="Yes",1,0)</f>
        <v>0</v>
      </c>
      <c r="BK1592">
        <f>IF('Main Data'!AQ1592="Yes",1,0)</f>
        <v>0</v>
      </c>
      <c r="BL1592" s="21">
        <f t="shared" si="145"/>
        <v>1</v>
      </c>
      <c r="BM1592" s="21">
        <f t="shared" si="146"/>
        <v>0</v>
      </c>
      <c r="BN1592" s="21">
        <f t="shared" si="147"/>
        <v>0</v>
      </c>
      <c r="BO1592" s="21">
        <f t="shared" si="148"/>
        <v>0</v>
      </c>
      <c r="BP1592" s="21">
        <f t="shared" si="149"/>
        <v>0</v>
      </c>
    </row>
    <row r="1593" spans="1:68" x14ac:dyDescent="0.2">
      <c r="A1593">
        <v>1589</v>
      </c>
      <c r="B1593" s="33">
        <f>'Main Data'!C1593</f>
        <v>43233</v>
      </c>
      <c r="C1593">
        <f>'Main Data'!D1593</f>
        <v>355</v>
      </c>
      <c r="D1593" s="26">
        <f>'Main Data'!E1593</f>
        <v>5000</v>
      </c>
      <c r="E1593" s="26">
        <f>'Main Data'!F1593</f>
        <v>6250</v>
      </c>
      <c r="F1593" s="34">
        <f t="shared" si="144"/>
        <v>8.5171931914162382</v>
      </c>
      <c r="G1593">
        <f>IF('Main Data'!H1593="AP",1,0)</f>
        <v>0</v>
      </c>
      <c r="H1593">
        <f>IF('Main Data'!H1593="Blancpain",1,0)</f>
        <v>0</v>
      </c>
      <c r="I1593">
        <f>IF('Main Data'!H1593="Breguet",1,0)</f>
        <v>0</v>
      </c>
      <c r="J1593">
        <f>IF('Main Data'!H1593="Breitling",1,0)</f>
        <v>0</v>
      </c>
      <c r="K1593">
        <f>IF('Main Data'!H1593="Cartier",1,0)</f>
        <v>0</v>
      </c>
      <c r="L1593">
        <f>IF('Main Data'!H1593="Gallet",1,0)</f>
        <v>0</v>
      </c>
      <c r="M1593">
        <f>IF('Main Data'!H1593="Girard Perregaux",1,0)</f>
        <v>0</v>
      </c>
      <c r="N1593">
        <f>IF('Main Data'!H1593="Gubelin",1,0)</f>
        <v>0</v>
      </c>
      <c r="O1593">
        <f>IF('Main Data'!H1593="Heuer",1,0)</f>
        <v>0</v>
      </c>
      <c r="P1593">
        <f>IF('Main Data'!H1593="IWC",1,0)</f>
        <v>0</v>
      </c>
      <c r="Q1593">
        <f>IF('Main Data'!H1593="JLC",1,0)</f>
        <v>0</v>
      </c>
      <c r="R1593">
        <f>IF('Main Data'!H1593="Longines",1,0)</f>
        <v>0</v>
      </c>
      <c r="S1593">
        <f>IF('Main Data'!H1593="Movado",1,0)</f>
        <v>0</v>
      </c>
      <c r="T1593">
        <f>IF('Main Data'!H1593="Omega",1,0)</f>
        <v>0</v>
      </c>
      <c r="U1593">
        <f>IF('Main Data'!H1593="Panerai",1,0)</f>
        <v>0</v>
      </c>
      <c r="V1593">
        <f>IF('Main Data'!H1593="Patek",1,0)</f>
        <v>0</v>
      </c>
      <c r="W1593">
        <f>IF('Main Data'!H1593="Rolex",1,0)</f>
        <v>1</v>
      </c>
      <c r="X1593">
        <f>IF('Main Data'!H1593="Tudor",1,0)</f>
        <v>0</v>
      </c>
      <c r="Y1593">
        <f>IF('Main Data'!H1593="Ulysse Nardin",1,0)</f>
        <v>0</v>
      </c>
      <c r="Z1593">
        <f>IF('Main Data'!H1593="Universal Geneve",1,0)</f>
        <v>0</v>
      </c>
      <c r="AA1593">
        <f>IF('Main Data'!H1593="Vacheron",1,0)</f>
        <v>0</v>
      </c>
      <c r="AB1593">
        <f>IF('Main Data'!H1593="Zenith",1,0)</f>
        <v>0</v>
      </c>
      <c r="AC1593">
        <f>IF('Main Data'!J1593="Stainless Steel",1,0)</f>
        <v>1</v>
      </c>
      <c r="AD1593">
        <f>IF('Main Data'!J1593="Two-tone",1,0)</f>
        <v>0</v>
      </c>
      <c r="AE1593">
        <f>IF(OR('Main Data'!J1593="YG 18K",'Main Data'!J1593="YG &lt;18K",'Main Data'!J1593="PG 18K",'Main Data'!J1593="PG &lt;18K",'Main Data'!J1593="WG 18K",'Main Data'!J1593="Mixes of 18K",'Main Data'!J1593="Mixes &lt;18K"),1,0)</f>
        <v>0</v>
      </c>
      <c r="AF1593">
        <f>IF('Main Data'!J1593="Platinum",1,0)</f>
        <v>0</v>
      </c>
      <c r="AG1593">
        <f>IF(OR('Main Data'!J1593="PVD",'Main Data'!J1593="Gold Plate",'Main Data'!J1593="Other"),1,0)</f>
        <v>0</v>
      </c>
      <c r="AH1593">
        <f>IF('Main Data'!N1593="Stainless Steel",1,0)</f>
        <v>0</v>
      </c>
      <c r="AI1593">
        <f>IF('Main Data'!N1593="Leather",1,0)</f>
        <v>1</v>
      </c>
      <c r="AJ1593">
        <f>IF('Main Data'!N1593="Two-tone",1,0)</f>
        <v>0</v>
      </c>
      <c r="AK1593">
        <f>IF(OR('Main Data'!N1593="YG 18K",'Main Data'!N1593="PG 18K",'Main Data'!N1593="WG 18K",'Main Data'!N1593="Mixes of 18K"),1,0)</f>
        <v>0</v>
      </c>
      <c r="AL1593">
        <f>IF(OR(,'Main Data'!N1593="PVD",'Main Data'!N1593="Gold plate"),1,0)</f>
        <v>0</v>
      </c>
      <c r="AM1593">
        <f>IF(OR('Main Data'!AV1593="Yes",'Main Data'!AW1593="Yes",'Main Data'!AU1593="Yes"),1,0)</f>
        <v>0</v>
      </c>
      <c r="AN1593">
        <f>IF(OR(ISTEXT('Main Data'!AX1593), ISTEXT('Main Data'!AY1593)),1,0)</f>
        <v>0</v>
      </c>
      <c r="AO1593">
        <f>IF('Main Data'!AZ1593="Yes",1,0)</f>
        <v>0</v>
      </c>
      <c r="AP1593">
        <f>IF('Main Data'!BA1593="Yes",1,0)</f>
        <v>0</v>
      </c>
      <c r="AQ1593">
        <f>IF('Main Data'!BD1593="Yes",1,0)</f>
        <v>0</v>
      </c>
      <c r="AR1593">
        <f>IF('Main Data'!BE1593="A",1,0)</f>
        <v>0</v>
      </c>
      <c r="AS1593">
        <f>IF('Main Data'!BE1593="AA",1,0)</f>
        <v>0</v>
      </c>
      <c r="AT1593">
        <f>IF('Main Data'!BE1593="AAA",1,0)</f>
        <v>1</v>
      </c>
      <c r="AU1593">
        <f>IF('Main Data'!BE1593="AAAA",1,0)</f>
        <v>0</v>
      </c>
      <c r="AV1593">
        <f>IF('Main Data'!P1593="Yes",1,0)</f>
        <v>1</v>
      </c>
      <c r="AW1593">
        <f>IF('Main Data'!AP1593="Yes",1,0)</f>
        <v>0</v>
      </c>
      <c r="AX1593">
        <f>IF(OR('Main Data'!V1593="Yes", 'Main Data'!W1593="Yes",'Main Data'!X1593="Yes"),1,0)</f>
        <v>0</v>
      </c>
      <c r="AY1593">
        <f>IF(OR('Main Data'!Y1593="Yes",'Main Data'!Z1593="Yes"),1,0)</f>
        <v>0</v>
      </c>
      <c r="AZ1593">
        <f>IF('Main Data'!AR1593="Yes",1,0)</f>
        <v>0</v>
      </c>
      <c r="BA1593">
        <f>IF('Main Data'!AS1593="Yes",1,0)</f>
        <v>0</v>
      </c>
      <c r="BB1593">
        <f>IF('Main Data'!AG1593="Yes",1,0)</f>
        <v>0</v>
      </c>
      <c r="BC1593">
        <f>IF('Main Data'!AB1593="Yes",1,0)</f>
        <v>0</v>
      </c>
      <c r="BD1593">
        <f>IF('Main Data'!AA1593="Yes",1,0)</f>
        <v>0</v>
      </c>
      <c r="BE1593">
        <f>IF('Main Data'!AC1593="Yes",1,0)</f>
        <v>0</v>
      </c>
      <c r="BF1593">
        <f>IF('Main Data'!AF1593="Yes",1,0)</f>
        <v>0</v>
      </c>
      <c r="BG1593">
        <f>IF(OR('Main Data'!AI1593="Yes",'Main Data'!AL1593="Yes"),1,0)</f>
        <v>0</v>
      </c>
      <c r="BH1593">
        <f>IF('Main Data'!AJ1593="Yes",1,0)</f>
        <v>0</v>
      </c>
      <c r="BI1593">
        <f>IF('Main Data'!AK1593="Yes",1,0)</f>
        <v>0</v>
      </c>
      <c r="BJ1593">
        <f>IF('Main Data'!AM1593="Yes",1,0)</f>
        <v>0</v>
      </c>
      <c r="BK1593">
        <f>IF('Main Data'!AQ1593="Yes",1,0)</f>
        <v>0</v>
      </c>
      <c r="BL1593" s="21">
        <f t="shared" si="145"/>
        <v>1</v>
      </c>
      <c r="BM1593" s="21">
        <f t="shared" si="146"/>
        <v>0</v>
      </c>
      <c r="BN1593" s="21">
        <f t="shared" si="147"/>
        <v>0</v>
      </c>
      <c r="BO1593" s="21">
        <f t="shared" si="148"/>
        <v>0</v>
      </c>
      <c r="BP1593" s="21">
        <f t="shared" si="149"/>
        <v>0</v>
      </c>
    </row>
    <row r="1594" spans="1:68" x14ac:dyDescent="0.2">
      <c r="A1594">
        <v>1590</v>
      </c>
      <c r="B1594" s="33">
        <f>'Main Data'!C1594</f>
        <v>43233</v>
      </c>
      <c r="C1594">
        <f>'Main Data'!D1594</f>
        <v>357</v>
      </c>
      <c r="D1594" s="26">
        <f>'Main Data'!E1594</f>
        <v>2500</v>
      </c>
      <c r="E1594" s="26">
        <f>'Main Data'!F1594</f>
        <v>3125</v>
      </c>
      <c r="F1594" s="34">
        <f t="shared" si="144"/>
        <v>7.8240460108562919</v>
      </c>
      <c r="G1594">
        <f>IF('Main Data'!H1594="AP",1,0)</f>
        <v>0</v>
      </c>
      <c r="H1594">
        <f>IF('Main Data'!H1594="Blancpain",1,0)</f>
        <v>0</v>
      </c>
      <c r="I1594">
        <f>IF('Main Data'!H1594="Breguet",1,0)</f>
        <v>0</v>
      </c>
      <c r="J1594">
        <f>IF('Main Data'!H1594="Breitling",1,0)</f>
        <v>0</v>
      </c>
      <c r="K1594">
        <f>IF('Main Data'!H1594="Cartier",1,0)</f>
        <v>0</v>
      </c>
      <c r="L1594">
        <f>IF('Main Data'!H1594="Gallet",1,0)</f>
        <v>0</v>
      </c>
      <c r="M1594">
        <f>IF('Main Data'!H1594="Girard Perregaux",1,0)</f>
        <v>0</v>
      </c>
      <c r="N1594">
        <f>IF('Main Data'!H1594="Gubelin",1,0)</f>
        <v>0</v>
      </c>
      <c r="O1594">
        <f>IF('Main Data'!H1594="Heuer",1,0)</f>
        <v>0</v>
      </c>
      <c r="P1594">
        <f>IF('Main Data'!H1594="IWC",1,0)</f>
        <v>0</v>
      </c>
      <c r="Q1594">
        <f>IF('Main Data'!H1594="JLC",1,0)</f>
        <v>0</v>
      </c>
      <c r="R1594">
        <f>IF('Main Data'!H1594="Longines",1,0)</f>
        <v>0</v>
      </c>
      <c r="S1594">
        <f>IF('Main Data'!H1594="Movado",1,0)</f>
        <v>0</v>
      </c>
      <c r="T1594">
        <f>IF('Main Data'!H1594="Omega",1,0)</f>
        <v>0</v>
      </c>
      <c r="U1594">
        <f>IF('Main Data'!H1594="Panerai",1,0)</f>
        <v>0</v>
      </c>
      <c r="V1594">
        <f>IF('Main Data'!H1594="Patek",1,0)</f>
        <v>0</v>
      </c>
      <c r="W1594">
        <f>IF('Main Data'!H1594="Rolex",1,0)</f>
        <v>1</v>
      </c>
      <c r="X1594">
        <f>IF('Main Data'!H1594="Tudor",1,0)</f>
        <v>0</v>
      </c>
      <c r="Y1594">
        <f>IF('Main Data'!H1594="Ulysse Nardin",1,0)</f>
        <v>0</v>
      </c>
      <c r="Z1594">
        <f>IF('Main Data'!H1594="Universal Geneve",1,0)</f>
        <v>0</v>
      </c>
      <c r="AA1594">
        <f>IF('Main Data'!H1594="Vacheron",1,0)</f>
        <v>0</v>
      </c>
      <c r="AB1594">
        <f>IF('Main Data'!H1594="Zenith",1,0)</f>
        <v>0</v>
      </c>
      <c r="AC1594">
        <f>IF('Main Data'!J1594="Stainless Steel",1,0)</f>
        <v>1</v>
      </c>
      <c r="AD1594">
        <f>IF('Main Data'!J1594="Two-tone",1,0)</f>
        <v>0</v>
      </c>
      <c r="AE1594">
        <f>IF(OR('Main Data'!J1594="YG 18K",'Main Data'!J1594="YG &lt;18K",'Main Data'!J1594="PG 18K",'Main Data'!J1594="PG &lt;18K",'Main Data'!J1594="WG 18K",'Main Data'!J1594="Mixes of 18K",'Main Data'!J1594="Mixes &lt;18K"),1,0)</f>
        <v>0</v>
      </c>
      <c r="AF1594">
        <f>IF('Main Data'!J1594="Platinum",1,0)</f>
        <v>0</v>
      </c>
      <c r="AG1594">
        <f>IF(OR('Main Data'!J1594="PVD",'Main Data'!J1594="Gold Plate",'Main Data'!J1594="Other"),1,0)</f>
        <v>0</v>
      </c>
      <c r="AH1594">
        <f>IF('Main Data'!N1594="Stainless Steel",1,0)</f>
        <v>1</v>
      </c>
      <c r="AI1594">
        <f>IF('Main Data'!N1594="Leather",1,0)</f>
        <v>0</v>
      </c>
      <c r="AJ1594">
        <f>IF('Main Data'!N1594="Two-tone",1,0)</f>
        <v>0</v>
      </c>
      <c r="AK1594">
        <f>IF(OR('Main Data'!N1594="YG 18K",'Main Data'!N1594="PG 18K",'Main Data'!N1594="WG 18K",'Main Data'!N1594="Mixes of 18K"),1,0)</f>
        <v>0</v>
      </c>
      <c r="AL1594">
        <f>IF(OR(,'Main Data'!N1594="PVD",'Main Data'!N1594="Gold plate"),1,0)</f>
        <v>0</v>
      </c>
      <c r="AM1594">
        <f>IF(OR('Main Data'!AV1594="Yes",'Main Data'!AW1594="Yes",'Main Data'!AU1594="Yes"),1,0)</f>
        <v>0</v>
      </c>
      <c r="AN1594">
        <f>IF(OR(ISTEXT('Main Data'!AX1594), ISTEXT('Main Data'!AY1594)),1,0)</f>
        <v>0</v>
      </c>
      <c r="AO1594">
        <f>IF('Main Data'!AZ1594="Yes",1,0)</f>
        <v>0</v>
      </c>
      <c r="AP1594">
        <f>IF('Main Data'!BA1594="Yes",1,0)</f>
        <v>0</v>
      </c>
      <c r="AQ1594">
        <f>IF('Main Data'!BD1594="Yes",1,0)</f>
        <v>0</v>
      </c>
      <c r="AR1594">
        <f>IF('Main Data'!BE1594="A",1,0)</f>
        <v>0</v>
      </c>
      <c r="AS1594">
        <f>IF('Main Data'!BE1594="AA",1,0)</f>
        <v>1</v>
      </c>
      <c r="AT1594">
        <f>IF('Main Data'!BE1594="AAA",1,0)</f>
        <v>0</v>
      </c>
      <c r="AU1594">
        <f>IF('Main Data'!BE1594="AAAA",1,0)</f>
        <v>0</v>
      </c>
      <c r="AV1594">
        <f>IF('Main Data'!P1594="Yes",1,0)</f>
        <v>0</v>
      </c>
      <c r="AW1594">
        <f>IF('Main Data'!AP1594="Yes",1,0)</f>
        <v>0</v>
      </c>
      <c r="AX1594">
        <f>IF(OR('Main Data'!V1594="Yes", 'Main Data'!W1594="Yes",'Main Data'!X1594="Yes"),1,0)</f>
        <v>1</v>
      </c>
      <c r="AY1594">
        <f>IF(OR('Main Data'!Y1594="Yes",'Main Data'!Z1594="Yes"),1,0)</f>
        <v>0</v>
      </c>
      <c r="AZ1594">
        <f>IF('Main Data'!AR1594="Yes",1,0)</f>
        <v>0</v>
      </c>
      <c r="BA1594">
        <f>IF('Main Data'!AS1594="Yes",1,0)</f>
        <v>0</v>
      </c>
      <c r="BB1594">
        <f>IF('Main Data'!AG1594="Yes",1,0)</f>
        <v>0</v>
      </c>
      <c r="BC1594">
        <f>IF('Main Data'!AB1594="Yes",1,0)</f>
        <v>0</v>
      </c>
      <c r="BD1594">
        <f>IF('Main Data'!AA1594="Yes",1,0)</f>
        <v>0</v>
      </c>
      <c r="BE1594">
        <f>IF('Main Data'!AC1594="Yes",1,0)</f>
        <v>0</v>
      </c>
      <c r="BF1594">
        <f>IF('Main Data'!AF1594="Yes",1,0)</f>
        <v>0</v>
      </c>
      <c r="BG1594">
        <f>IF(OR('Main Data'!AI1594="Yes",'Main Data'!AL1594="Yes"),1,0)</f>
        <v>0</v>
      </c>
      <c r="BH1594">
        <f>IF('Main Data'!AJ1594="Yes",1,0)</f>
        <v>0</v>
      </c>
      <c r="BI1594">
        <f>IF('Main Data'!AK1594="Yes",1,0)</f>
        <v>0</v>
      </c>
      <c r="BJ1594">
        <f>IF('Main Data'!AM1594="Yes",1,0)</f>
        <v>0</v>
      </c>
      <c r="BK1594">
        <f>IF('Main Data'!AQ1594="Yes",1,0)</f>
        <v>0</v>
      </c>
      <c r="BL1594" s="21">
        <f t="shared" si="145"/>
        <v>1</v>
      </c>
      <c r="BM1594" s="21">
        <f t="shared" si="146"/>
        <v>0</v>
      </c>
      <c r="BN1594" s="21">
        <f t="shared" si="147"/>
        <v>0</v>
      </c>
      <c r="BO1594" s="21">
        <f t="shared" si="148"/>
        <v>0</v>
      </c>
      <c r="BP1594" s="21">
        <f t="shared" si="149"/>
        <v>0</v>
      </c>
    </row>
    <row r="1595" spans="1:68" x14ac:dyDescent="0.2">
      <c r="A1595">
        <v>1591</v>
      </c>
      <c r="B1595" s="33">
        <f>'Main Data'!C1595</f>
        <v>43233</v>
      </c>
      <c r="C1595">
        <f>'Main Data'!D1595</f>
        <v>358</v>
      </c>
      <c r="D1595" s="26">
        <f>'Main Data'!E1595</f>
        <v>5500</v>
      </c>
      <c r="E1595" s="26">
        <f>'Main Data'!F1595</f>
        <v>6875</v>
      </c>
      <c r="F1595" s="34">
        <f t="shared" si="144"/>
        <v>8.6125033712205621</v>
      </c>
      <c r="G1595">
        <f>IF('Main Data'!H1595="AP",1,0)</f>
        <v>0</v>
      </c>
      <c r="H1595">
        <f>IF('Main Data'!H1595="Blancpain",1,0)</f>
        <v>0</v>
      </c>
      <c r="I1595">
        <f>IF('Main Data'!H1595="Breguet",1,0)</f>
        <v>0</v>
      </c>
      <c r="J1595">
        <f>IF('Main Data'!H1595="Breitling",1,0)</f>
        <v>0</v>
      </c>
      <c r="K1595">
        <f>IF('Main Data'!H1595="Cartier",1,0)</f>
        <v>0</v>
      </c>
      <c r="L1595">
        <f>IF('Main Data'!H1595="Gallet",1,0)</f>
        <v>0</v>
      </c>
      <c r="M1595">
        <f>IF('Main Data'!H1595="Girard Perregaux",1,0)</f>
        <v>0</v>
      </c>
      <c r="N1595">
        <f>IF('Main Data'!H1595="Gubelin",1,0)</f>
        <v>0</v>
      </c>
      <c r="O1595">
        <f>IF('Main Data'!H1595="Heuer",1,0)</f>
        <v>0</v>
      </c>
      <c r="P1595">
        <f>IF('Main Data'!H1595="IWC",1,0)</f>
        <v>0</v>
      </c>
      <c r="Q1595">
        <f>IF('Main Data'!H1595="JLC",1,0)</f>
        <v>0</v>
      </c>
      <c r="R1595">
        <f>IF('Main Data'!H1595="Longines",1,0)</f>
        <v>0</v>
      </c>
      <c r="S1595">
        <f>IF('Main Data'!H1595="Movado",1,0)</f>
        <v>0</v>
      </c>
      <c r="T1595">
        <f>IF('Main Data'!H1595="Omega",1,0)</f>
        <v>0</v>
      </c>
      <c r="U1595">
        <f>IF('Main Data'!H1595="Panerai",1,0)</f>
        <v>0</v>
      </c>
      <c r="V1595">
        <f>IF('Main Data'!H1595="Patek",1,0)</f>
        <v>0</v>
      </c>
      <c r="W1595">
        <f>IF('Main Data'!H1595="Rolex",1,0)</f>
        <v>1</v>
      </c>
      <c r="X1595">
        <f>IF('Main Data'!H1595="Tudor",1,0)</f>
        <v>0</v>
      </c>
      <c r="Y1595">
        <f>IF('Main Data'!H1595="Ulysse Nardin",1,0)</f>
        <v>0</v>
      </c>
      <c r="Z1595">
        <f>IF('Main Data'!H1595="Universal Geneve",1,0)</f>
        <v>0</v>
      </c>
      <c r="AA1595">
        <f>IF('Main Data'!H1595="Vacheron",1,0)</f>
        <v>0</v>
      </c>
      <c r="AB1595">
        <f>IF('Main Data'!H1595="Zenith",1,0)</f>
        <v>0</v>
      </c>
      <c r="AC1595">
        <f>IF('Main Data'!J1595="Stainless Steel",1,0)</f>
        <v>0</v>
      </c>
      <c r="AD1595">
        <f>IF('Main Data'!J1595="Two-tone",1,0)</f>
        <v>0</v>
      </c>
      <c r="AE1595">
        <f>IF(OR('Main Data'!J1595="YG 18K",'Main Data'!J1595="YG &lt;18K",'Main Data'!J1595="PG 18K",'Main Data'!J1595="PG &lt;18K",'Main Data'!J1595="WG 18K",'Main Data'!J1595="Mixes of 18K",'Main Data'!J1595="Mixes &lt;18K"),1,0)</f>
        <v>1</v>
      </c>
      <c r="AF1595">
        <f>IF('Main Data'!J1595="Platinum",1,0)</f>
        <v>0</v>
      </c>
      <c r="AG1595">
        <f>IF(OR('Main Data'!J1595="PVD",'Main Data'!J1595="Gold Plate",'Main Data'!J1595="Other"),1,0)</f>
        <v>0</v>
      </c>
      <c r="AH1595">
        <f>IF('Main Data'!N1595="Stainless Steel",1,0)</f>
        <v>0</v>
      </c>
      <c r="AI1595">
        <f>IF('Main Data'!N1595="Leather",1,0)</f>
        <v>1</v>
      </c>
      <c r="AJ1595">
        <f>IF('Main Data'!N1595="Two-tone",1,0)</f>
        <v>0</v>
      </c>
      <c r="AK1595">
        <f>IF(OR('Main Data'!N1595="YG 18K",'Main Data'!N1595="PG 18K",'Main Data'!N1595="WG 18K",'Main Data'!N1595="Mixes of 18K"),1,0)</f>
        <v>0</v>
      </c>
      <c r="AL1595">
        <f>IF(OR(,'Main Data'!N1595="PVD",'Main Data'!N1595="Gold plate"),1,0)</f>
        <v>0</v>
      </c>
      <c r="AM1595">
        <f>IF(OR('Main Data'!AV1595="Yes",'Main Data'!AW1595="Yes",'Main Data'!AU1595="Yes"),1,0)</f>
        <v>0</v>
      </c>
      <c r="AN1595">
        <f>IF(OR(ISTEXT('Main Data'!AX1595), ISTEXT('Main Data'!AY1595)),1,0)</f>
        <v>0</v>
      </c>
      <c r="AO1595">
        <f>IF('Main Data'!AZ1595="Yes",1,0)</f>
        <v>0</v>
      </c>
      <c r="AP1595">
        <f>IF('Main Data'!BA1595="Yes",1,0)</f>
        <v>0</v>
      </c>
      <c r="AQ1595">
        <f>IF('Main Data'!BD1595="Yes",1,0)</f>
        <v>0</v>
      </c>
      <c r="AR1595">
        <f>IF('Main Data'!BE1595="A",1,0)</f>
        <v>0</v>
      </c>
      <c r="AS1595">
        <f>IF('Main Data'!BE1595="AA",1,0)</f>
        <v>1</v>
      </c>
      <c r="AT1595">
        <f>IF('Main Data'!BE1595="AAA",1,0)</f>
        <v>0</v>
      </c>
      <c r="AU1595">
        <f>IF('Main Data'!BE1595="AAAA",1,0)</f>
        <v>0</v>
      </c>
      <c r="AV1595">
        <f>IF('Main Data'!P1595="Yes",1,0)</f>
        <v>0</v>
      </c>
      <c r="AW1595">
        <f>IF('Main Data'!AP1595="Yes",1,0)</f>
        <v>0</v>
      </c>
      <c r="AX1595">
        <f>IF(OR('Main Data'!V1595="Yes", 'Main Data'!W1595="Yes",'Main Data'!X1595="Yes"),1,0)</f>
        <v>1</v>
      </c>
      <c r="AY1595">
        <f>IF(OR('Main Data'!Y1595="Yes",'Main Data'!Z1595="Yes"),1,0)</f>
        <v>0</v>
      </c>
      <c r="AZ1595">
        <f>IF('Main Data'!AR1595="Yes",1,0)</f>
        <v>0</v>
      </c>
      <c r="BA1595">
        <f>IF('Main Data'!AS1595="Yes",1,0)</f>
        <v>0</v>
      </c>
      <c r="BB1595">
        <f>IF('Main Data'!AG1595="Yes",1,0)</f>
        <v>0</v>
      </c>
      <c r="BC1595">
        <f>IF('Main Data'!AB1595="Yes",1,0)</f>
        <v>0</v>
      </c>
      <c r="BD1595">
        <f>IF('Main Data'!AA1595="Yes",1,0)</f>
        <v>0</v>
      </c>
      <c r="BE1595">
        <f>IF('Main Data'!AC1595="Yes",1,0)</f>
        <v>0</v>
      </c>
      <c r="BF1595">
        <f>IF('Main Data'!AF1595="Yes",1,0)</f>
        <v>0</v>
      </c>
      <c r="BG1595">
        <f>IF(OR('Main Data'!AI1595="Yes",'Main Data'!AL1595="Yes"),1,0)</f>
        <v>0</v>
      </c>
      <c r="BH1595">
        <f>IF('Main Data'!AJ1595="Yes",1,0)</f>
        <v>0</v>
      </c>
      <c r="BI1595">
        <f>IF('Main Data'!AK1595="Yes",1,0)</f>
        <v>0</v>
      </c>
      <c r="BJ1595">
        <f>IF('Main Data'!AM1595="Yes",1,0)</f>
        <v>0</v>
      </c>
      <c r="BK1595">
        <f>IF('Main Data'!AQ1595="Yes",1,0)</f>
        <v>0</v>
      </c>
      <c r="BL1595" s="21">
        <f t="shared" si="145"/>
        <v>1</v>
      </c>
      <c r="BM1595" s="21">
        <f t="shared" si="146"/>
        <v>0</v>
      </c>
      <c r="BN1595" s="21">
        <f t="shared" si="147"/>
        <v>0</v>
      </c>
      <c r="BO1595" s="21">
        <f t="shared" si="148"/>
        <v>0</v>
      </c>
      <c r="BP1595" s="21">
        <f t="shared" si="149"/>
        <v>0</v>
      </c>
    </row>
    <row r="1596" spans="1:68" x14ac:dyDescent="0.2">
      <c r="A1596">
        <v>1592</v>
      </c>
      <c r="B1596" s="33">
        <f>'Main Data'!C1596</f>
        <v>43233</v>
      </c>
      <c r="C1596">
        <f>'Main Data'!D1596</f>
        <v>359</v>
      </c>
      <c r="D1596" s="26">
        <f>'Main Data'!E1596</f>
        <v>3200</v>
      </c>
      <c r="E1596" s="26">
        <f>'Main Data'!F1596</f>
        <v>4000</v>
      </c>
      <c r="F1596" s="34">
        <f t="shared" si="144"/>
        <v>8.0709060887878188</v>
      </c>
      <c r="G1596">
        <f>IF('Main Data'!H1596="AP",1,0)</f>
        <v>0</v>
      </c>
      <c r="H1596">
        <f>IF('Main Data'!H1596="Blancpain",1,0)</f>
        <v>0</v>
      </c>
      <c r="I1596">
        <f>IF('Main Data'!H1596="Breguet",1,0)</f>
        <v>0</v>
      </c>
      <c r="J1596">
        <f>IF('Main Data'!H1596="Breitling",1,0)</f>
        <v>0</v>
      </c>
      <c r="K1596">
        <f>IF('Main Data'!H1596="Cartier",1,0)</f>
        <v>0</v>
      </c>
      <c r="L1596">
        <f>IF('Main Data'!H1596="Gallet",1,0)</f>
        <v>0</v>
      </c>
      <c r="M1596">
        <f>IF('Main Data'!H1596="Girard Perregaux",1,0)</f>
        <v>0</v>
      </c>
      <c r="N1596">
        <f>IF('Main Data'!H1596="Gubelin",1,0)</f>
        <v>0</v>
      </c>
      <c r="O1596">
        <f>IF('Main Data'!H1596="Heuer",1,0)</f>
        <v>0</v>
      </c>
      <c r="P1596">
        <f>IF('Main Data'!H1596="IWC",1,0)</f>
        <v>0</v>
      </c>
      <c r="Q1596">
        <f>IF('Main Data'!H1596="JLC",1,0)</f>
        <v>0</v>
      </c>
      <c r="R1596">
        <f>IF('Main Data'!H1596="Longines",1,0)</f>
        <v>0</v>
      </c>
      <c r="S1596">
        <f>IF('Main Data'!H1596="Movado",1,0)</f>
        <v>0</v>
      </c>
      <c r="T1596">
        <f>IF('Main Data'!H1596="Omega",1,0)</f>
        <v>0</v>
      </c>
      <c r="U1596">
        <f>IF('Main Data'!H1596="Panerai",1,0)</f>
        <v>0</v>
      </c>
      <c r="V1596">
        <f>IF('Main Data'!H1596="Patek",1,0)</f>
        <v>0</v>
      </c>
      <c r="W1596">
        <f>IF('Main Data'!H1596="Rolex",1,0)</f>
        <v>1</v>
      </c>
      <c r="X1596">
        <f>IF('Main Data'!H1596="Tudor",1,0)</f>
        <v>0</v>
      </c>
      <c r="Y1596">
        <f>IF('Main Data'!H1596="Ulysse Nardin",1,0)</f>
        <v>0</v>
      </c>
      <c r="Z1596">
        <f>IF('Main Data'!H1596="Universal Geneve",1,0)</f>
        <v>0</v>
      </c>
      <c r="AA1596">
        <f>IF('Main Data'!H1596="Vacheron",1,0)</f>
        <v>0</v>
      </c>
      <c r="AB1596">
        <f>IF('Main Data'!H1596="Zenith",1,0)</f>
        <v>0</v>
      </c>
      <c r="AC1596">
        <f>IF('Main Data'!J1596="Stainless Steel",1,0)</f>
        <v>1</v>
      </c>
      <c r="AD1596">
        <f>IF('Main Data'!J1596="Two-tone",1,0)</f>
        <v>0</v>
      </c>
      <c r="AE1596">
        <f>IF(OR('Main Data'!J1596="YG 18K",'Main Data'!J1596="YG &lt;18K",'Main Data'!J1596="PG 18K",'Main Data'!J1596="PG &lt;18K",'Main Data'!J1596="WG 18K",'Main Data'!J1596="Mixes of 18K",'Main Data'!J1596="Mixes &lt;18K"),1,0)</f>
        <v>0</v>
      </c>
      <c r="AF1596">
        <f>IF('Main Data'!J1596="Platinum",1,0)</f>
        <v>0</v>
      </c>
      <c r="AG1596">
        <f>IF(OR('Main Data'!J1596="PVD",'Main Data'!J1596="Gold Plate",'Main Data'!J1596="Other"),1,0)</f>
        <v>0</v>
      </c>
      <c r="AH1596">
        <f>IF('Main Data'!N1596="Stainless Steel",1,0)</f>
        <v>1</v>
      </c>
      <c r="AI1596">
        <f>IF('Main Data'!N1596="Leather",1,0)</f>
        <v>0</v>
      </c>
      <c r="AJ1596">
        <f>IF('Main Data'!N1596="Two-tone",1,0)</f>
        <v>0</v>
      </c>
      <c r="AK1596">
        <f>IF(OR('Main Data'!N1596="YG 18K",'Main Data'!N1596="PG 18K",'Main Data'!N1596="WG 18K",'Main Data'!N1596="Mixes of 18K"),1,0)</f>
        <v>0</v>
      </c>
      <c r="AL1596">
        <f>IF(OR(,'Main Data'!N1596="PVD",'Main Data'!N1596="Gold plate"),1,0)</f>
        <v>0</v>
      </c>
      <c r="AM1596">
        <f>IF(OR('Main Data'!AV1596="Yes",'Main Data'!AW1596="Yes",'Main Data'!AU1596="Yes"),1,0)</f>
        <v>0</v>
      </c>
      <c r="AN1596">
        <f>IF(OR(ISTEXT('Main Data'!AX1596), ISTEXT('Main Data'!AY1596)),1,0)</f>
        <v>0</v>
      </c>
      <c r="AO1596">
        <f>IF('Main Data'!AZ1596="Yes",1,0)</f>
        <v>0</v>
      </c>
      <c r="AP1596">
        <f>IF('Main Data'!BA1596="Yes",1,0)</f>
        <v>0</v>
      </c>
      <c r="AQ1596">
        <f>IF('Main Data'!BD1596="Yes",1,0)</f>
        <v>0</v>
      </c>
      <c r="AR1596">
        <f>IF('Main Data'!BE1596="A",1,0)</f>
        <v>1</v>
      </c>
      <c r="AS1596">
        <f>IF('Main Data'!BE1596="AA",1,0)</f>
        <v>0</v>
      </c>
      <c r="AT1596">
        <f>IF('Main Data'!BE1596="AAA",1,0)</f>
        <v>0</v>
      </c>
      <c r="AU1596">
        <f>IF('Main Data'!BE1596="AAAA",1,0)</f>
        <v>0</v>
      </c>
      <c r="AV1596">
        <f>IF('Main Data'!P1596="Yes",1,0)</f>
        <v>0</v>
      </c>
      <c r="AW1596">
        <f>IF('Main Data'!AP1596="Yes",1,0)</f>
        <v>0</v>
      </c>
      <c r="AX1596">
        <f>IF(OR('Main Data'!V1596="Yes", 'Main Data'!W1596="Yes",'Main Data'!X1596="Yes"),1,0)</f>
        <v>1</v>
      </c>
      <c r="AY1596">
        <f>IF(OR('Main Data'!Y1596="Yes",'Main Data'!Z1596="Yes"),1,0)</f>
        <v>0</v>
      </c>
      <c r="AZ1596">
        <f>IF('Main Data'!AR1596="Yes",1,0)</f>
        <v>0</v>
      </c>
      <c r="BA1596">
        <f>IF('Main Data'!AS1596="Yes",1,0)</f>
        <v>0</v>
      </c>
      <c r="BB1596">
        <f>IF('Main Data'!AG1596="Yes",1,0)</f>
        <v>0</v>
      </c>
      <c r="BC1596">
        <f>IF('Main Data'!AB1596="Yes",1,0)</f>
        <v>0</v>
      </c>
      <c r="BD1596">
        <f>IF('Main Data'!AA1596="Yes",1,0)</f>
        <v>0</v>
      </c>
      <c r="BE1596">
        <f>IF('Main Data'!AC1596="Yes",1,0)</f>
        <v>0</v>
      </c>
      <c r="BF1596">
        <f>IF('Main Data'!AF1596="Yes",1,0)</f>
        <v>0</v>
      </c>
      <c r="BG1596">
        <f>IF(OR('Main Data'!AI1596="Yes",'Main Data'!AL1596="Yes"),1,0)</f>
        <v>0</v>
      </c>
      <c r="BH1596">
        <f>IF('Main Data'!AJ1596="Yes",1,0)</f>
        <v>0</v>
      </c>
      <c r="BI1596">
        <f>IF('Main Data'!AK1596="Yes",1,0)</f>
        <v>0</v>
      </c>
      <c r="BJ1596">
        <f>IF('Main Data'!AM1596="Yes",1,0)</f>
        <v>0</v>
      </c>
      <c r="BK1596">
        <f>IF('Main Data'!AQ1596="Yes",1,0)</f>
        <v>0</v>
      </c>
      <c r="BL1596" s="21">
        <f t="shared" si="145"/>
        <v>1</v>
      </c>
      <c r="BM1596" s="21">
        <f t="shared" si="146"/>
        <v>0</v>
      </c>
      <c r="BN1596" s="21">
        <f t="shared" si="147"/>
        <v>0</v>
      </c>
      <c r="BO1596" s="21">
        <f t="shared" si="148"/>
        <v>0</v>
      </c>
      <c r="BP1596" s="21">
        <f t="shared" si="149"/>
        <v>0</v>
      </c>
    </row>
    <row r="1597" spans="1:68" x14ac:dyDescent="0.2">
      <c r="A1597">
        <v>1593</v>
      </c>
      <c r="B1597" s="33">
        <f>'Main Data'!C1597</f>
        <v>43233</v>
      </c>
      <c r="C1597">
        <f>'Main Data'!D1597</f>
        <v>360</v>
      </c>
      <c r="D1597" s="26">
        <f>'Main Data'!E1597</f>
        <v>7000</v>
      </c>
      <c r="E1597" s="26">
        <f>'Main Data'!F1597</f>
        <v>8750</v>
      </c>
      <c r="F1597" s="34">
        <f t="shared" si="144"/>
        <v>8.8536654280374503</v>
      </c>
      <c r="G1597">
        <f>IF('Main Data'!H1597="AP",1,0)</f>
        <v>0</v>
      </c>
      <c r="H1597">
        <f>IF('Main Data'!H1597="Blancpain",1,0)</f>
        <v>0</v>
      </c>
      <c r="I1597">
        <f>IF('Main Data'!H1597="Breguet",1,0)</f>
        <v>0</v>
      </c>
      <c r="J1597">
        <f>IF('Main Data'!H1597="Breitling",1,0)</f>
        <v>0</v>
      </c>
      <c r="K1597">
        <f>IF('Main Data'!H1597="Cartier",1,0)</f>
        <v>0</v>
      </c>
      <c r="L1597">
        <f>IF('Main Data'!H1597="Gallet",1,0)</f>
        <v>0</v>
      </c>
      <c r="M1597">
        <f>IF('Main Data'!H1597="Girard Perregaux",1,0)</f>
        <v>0</v>
      </c>
      <c r="N1597">
        <f>IF('Main Data'!H1597="Gubelin",1,0)</f>
        <v>0</v>
      </c>
      <c r="O1597">
        <f>IF('Main Data'!H1597="Heuer",1,0)</f>
        <v>0</v>
      </c>
      <c r="P1597">
        <f>IF('Main Data'!H1597="IWC",1,0)</f>
        <v>0</v>
      </c>
      <c r="Q1597">
        <f>IF('Main Data'!H1597="JLC",1,0)</f>
        <v>0</v>
      </c>
      <c r="R1597">
        <f>IF('Main Data'!H1597="Longines",1,0)</f>
        <v>0</v>
      </c>
      <c r="S1597">
        <f>IF('Main Data'!H1597="Movado",1,0)</f>
        <v>0</v>
      </c>
      <c r="T1597">
        <f>IF('Main Data'!H1597="Omega",1,0)</f>
        <v>0</v>
      </c>
      <c r="U1597">
        <f>IF('Main Data'!H1597="Panerai",1,0)</f>
        <v>0</v>
      </c>
      <c r="V1597">
        <f>IF('Main Data'!H1597="Patek",1,0)</f>
        <v>0</v>
      </c>
      <c r="W1597">
        <f>IF('Main Data'!H1597="Rolex",1,0)</f>
        <v>1</v>
      </c>
      <c r="X1597">
        <f>IF('Main Data'!H1597="Tudor",1,0)</f>
        <v>0</v>
      </c>
      <c r="Y1597">
        <f>IF('Main Data'!H1597="Ulysse Nardin",1,0)</f>
        <v>0</v>
      </c>
      <c r="Z1597">
        <f>IF('Main Data'!H1597="Universal Geneve",1,0)</f>
        <v>0</v>
      </c>
      <c r="AA1597">
        <f>IF('Main Data'!H1597="Vacheron",1,0)</f>
        <v>0</v>
      </c>
      <c r="AB1597">
        <f>IF('Main Data'!H1597="Zenith",1,0)</f>
        <v>0</v>
      </c>
      <c r="AC1597">
        <f>IF('Main Data'!J1597="Stainless Steel",1,0)</f>
        <v>0</v>
      </c>
      <c r="AD1597">
        <f>IF('Main Data'!J1597="Two-tone",1,0)</f>
        <v>0</v>
      </c>
      <c r="AE1597">
        <f>IF(OR('Main Data'!J1597="YG 18K",'Main Data'!J1597="YG &lt;18K",'Main Data'!J1597="PG 18K",'Main Data'!J1597="PG &lt;18K",'Main Data'!J1597="WG 18K",'Main Data'!J1597="Mixes of 18K",'Main Data'!J1597="Mixes &lt;18K"),1,0)</f>
        <v>1</v>
      </c>
      <c r="AF1597">
        <f>IF('Main Data'!J1597="Platinum",1,0)</f>
        <v>0</v>
      </c>
      <c r="AG1597">
        <f>IF(OR('Main Data'!J1597="PVD",'Main Data'!J1597="Gold Plate",'Main Data'!J1597="Other"),1,0)</f>
        <v>0</v>
      </c>
      <c r="AH1597">
        <f>IF('Main Data'!N1597="Stainless Steel",1,0)</f>
        <v>0</v>
      </c>
      <c r="AI1597">
        <f>IF('Main Data'!N1597="Leather",1,0)</f>
        <v>1</v>
      </c>
      <c r="AJ1597">
        <f>IF('Main Data'!N1597="Two-tone",1,0)</f>
        <v>0</v>
      </c>
      <c r="AK1597">
        <f>IF(OR('Main Data'!N1597="YG 18K",'Main Data'!N1597="PG 18K",'Main Data'!N1597="WG 18K",'Main Data'!N1597="Mixes of 18K"),1,0)</f>
        <v>0</v>
      </c>
      <c r="AL1597">
        <f>IF(OR(,'Main Data'!N1597="PVD",'Main Data'!N1597="Gold plate"),1,0)</f>
        <v>0</v>
      </c>
      <c r="AM1597">
        <f>IF(OR('Main Data'!AV1597="Yes",'Main Data'!AW1597="Yes",'Main Data'!AU1597="Yes"),1,0)</f>
        <v>0</v>
      </c>
      <c r="AN1597">
        <f>IF(OR(ISTEXT('Main Data'!AX1597), ISTEXT('Main Data'!AY1597)),1,0)</f>
        <v>0</v>
      </c>
      <c r="AO1597">
        <f>IF('Main Data'!AZ1597="Yes",1,0)</f>
        <v>0</v>
      </c>
      <c r="AP1597">
        <f>IF('Main Data'!BA1597="Yes",1,0)</f>
        <v>0</v>
      </c>
      <c r="AQ1597">
        <f>IF('Main Data'!BD1597="Yes",1,0)</f>
        <v>0</v>
      </c>
      <c r="AR1597">
        <f>IF('Main Data'!BE1597="A",1,0)</f>
        <v>0</v>
      </c>
      <c r="AS1597">
        <f>IF('Main Data'!BE1597="AA",1,0)</f>
        <v>0</v>
      </c>
      <c r="AT1597">
        <f>IF('Main Data'!BE1597="AAA",1,0)</f>
        <v>1</v>
      </c>
      <c r="AU1597">
        <f>IF('Main Data'!BE1597="AAAA",1,0)</f>
        <v>0</v>
      </c>
      <c r="AV1597">
        <f>IF('Main Data'!P1597="Yes",1,0)</f>
        <v>0</v>
      </c>
      <c r="AW1597">
        <f>IF('Main Data'!AP1597="Yes",1,0)</f>
        <v>0</v>
      </c>
      <c r="AX1597">
        <f>IF(OR('Main Data'!V1597="Yes", 'Main Data'!W1597="Yes",'Main Data'!X1597="Yes"),1,0)</f>
        <v>1</v>
      </c>
      <c r="AY1597">
        <f>IF(OR('Main Data'!Y1597="Yes",'Main Data'!Z1597="Yes"),1,0)</f>
        <v>0</v>
      </c>
      <c r="AZ1597">
        <f>IF('Main Data'!AR1597="Yes",1,0)</f>
        <v>0</v>
      </c>
      <c r="BA1597">
        <f>IF('Main Data'!AS1597="Yes",1,0)</f>
        <v>0</v>
      </c>
      <c r="BB1597">
        <f>IF('Main Data'!AG1597="Yes",1,0)</f>
        <v>0</v>
      </c>
      <c r="BC1597">
        <f>IF('Main Data'!AB1597="Yes",1,0)</f>
        <v>0</v>
      </c>
      <c r="BD1597">
        <f>IF('Main Data'!AA1597="Yes",1,0)</f>
        <v>0</v>
      </c>
      <c r="BE1597">
        <f>IF('Main Data'!AC1597="Yes",1,0)</f>
        <v>0</v>
      </c>
      <c r="BF1597">
        <f>IF('Main Data'!AF1597="Yes",1,0)</f>
        <v>0</v>
      </c>
      <c r="BG1597">
        <f>IF(OR('Main Data'!AI1597="Yes",'Main Data'!AL1597="Yes"),1,0)</f>
        <v>0</v>
      </c>
      <c r="BH1597">
        <f>IF('Main Data'!AJ1597="Yes",1,0)</f>
        <v>0</v>
      </c>
      <c r="BI1597">
        <f>IF('Main Data'!AK1597="Yes",1,0)</f>
        <v>0</v>
      </c>
      <c r="BJ1597">
        <f>IF('Main Data'!AM1597="Yes",1,0)</f>
        <v>0</v>
      </c>
      <c r="BK1597">
        <f>IF('Main Data'!AQ1597="Yes",1,0)</f>
        <v>0</v>
      </c>
      <c r="BL1597" s="21">
        <f t="shared" si="145"/>
        <v>1</v>
      </c>
      <c r="BM1597" s="21">
        <f t="shared" si="146"/>
        <v>0</v>
      </c>
      <c r="BN1597" s="21">
        <f t="shared" si="147"/>
        <v>0</v>
      </c>
      <c r="BO1597" s="21">
        <f t="shared" si="148"/>
        <v>0</v>
      </c>
      <c r="BP1597" s="21">
        <f t="shared" si="149"/>
        <v>0</v>
      </c>
    </row>
    <row r="1598" spans="1:68" x14ac:dyDescent="0.2">
      <c r="A1598">
        <v>1594</v>
      </c>
      <c r="B1598" s="33">
        <f>'Main Data'!C1598</f>
        <v>43233</v>
      </c>
      <c r="C1598">
        <f>'Main Data'!D1598</f>
        <v>362</v>
      </c>
      <c r="D1598" s="26">
        <f>'Main Data'!E1598</f>
        <v>3000</v>
      </c>
      <c r="E1598" s="26">
        <f>'Main Data'!F1598</f>
        <v>3750</v>
      </c>
      <c r="F1598" s="34">
        <f t="shared" si="144"/>
        <v>8.0063675676502459</v>
      </c>
      <c r="G1598">
        <f>IF('Main Data'!H1598="AP",1,0)</f>
        <v>0</v>
      </c>
      <c r="H1598">
        <f>IF('Main Data'!H1598="Blancpain",1,0)</f>
        <v>0</v>
      </c>
      <c r="I1598">
        <f>IF('Main Data'!H1598="Breguet",1,0)</f>
        <v>0</v>
      </c>
      <c r="J1598">
        <f>IF('Main Data'!H1598="Breitling",1,0)</f>
        <v>0</v>
      </c>
      <c r="K1598">
        <f>IF('Main Data'!H1598="Cartier",1,0)</f>
        <v>0</v>
      </c>
      <c r="L1598">
        <f>IF('Main Data'!H1598="Gallet",1,0)</f>
        <v>0</v>
      </c>
      <c r="M1598">
        <f>IF('Main Data'!H1598="Girard Perregaux",1,0)</f>
        <v>0</v>
      </c>
      <c r="N1598">
        <f>IF('Main Data'!H1598="Gubelin",1,0)</f>
        <v>0</v>
      </c>
      <c r="O1598">
        <f>IF('Main Data'!H1598="Heuer",1,0)</f>
        <v>0</v>
      </c>
      <c r="P1598">
        <f>IF('Main Data'!H1598="IWC",1,0)</f>
        <v>0</v>
      </c>
      <c r="Q1598">
        <f>IF('Main Data'!H1598="JLC",1,0)</f>
        <v>0</v>
      </c>
      <c r="R1598">
        <f>IF('Main Data'!H1598="Longines",1,0)</f>
        <v>0</v>
      </c>
      <c r="S1598">
        <f>IF('Main Data'!H1598="Movado",1,0)</f>
        <v>0</v>
      </c>
      <c r="T1598">
        <f>IF('Main Data'!H1598="Omega",1,0)</f>
        <v>0</v>
      </c>
      <c r="U1598">
        <f>IF('Main Data'!H1598="Panerai",1,0)</f>
        <v>0</v>
      </c>
      <c r="V1598">
        <f>IF('Main Data'!H1598="Patek",1,0)</f>
        <v>0</v>
      </c>
      <c r="W1598">
        <f>IF('Main Data'!H1598="Rolex",1,0)</f>
        <v>1</v>
      </c>
      <c r="X1598">
        <f>IF('Main Data'!H1598="Tudor",1,0)</f>
        <v>0</v>
      </c>
      <c r="Y1598">
        <f>IF('Main Data'!H1598="Ulysse Nardin",1,0)</f>
        <v>0</v>
      </c>
      <c r="Z1598">
        <f>IF('Main Data'!H1598="Universal Geneve",1,0)</f>
        <v>0</v>
      </c>
      <c r="AA1598">
        <f>IF('Main Data'!H1598="Vacheron",1,0)</f>
        <v>0</v>
      </c>
      <c r="AB1598">
        <f>IF('Main Data'!H1598="Zenith",1,0)</f>
        <v>0</v>
      </c>
      <c r="AC1598">
        <f>IF('Main Data'!J1598="Stainless Steel",1,0)</f>
        <v>0</v>
      </c>
      <c r="AD1598">
        <f>IF('Main Data'!J1598="Two-tone",1,0)</f>
        <v>0</v>
      </c>
      <c r="AE1598">
        <f>IF(OR('Main Data'!J1598="YG 18K",'Main Data'!J1598="YG &lt;18K",'Main Data'!J1598="PG 18K",'Main Data'!J1598="PG &lt;18K",'Main Data'!J1598="WG 18K",'Main Data'!J1598="Mixes of 18K",'Main Data'!J1598="Mixes &lt;18K"),1,0)</f>
        <v>1</v>
      </c>
      <c r="AF1598">
        <f>IF('Main Data'!J1598="Platinum",1,0)</f>
        <v>0</v>
      </c>
      <c r="AG1598">
        <f>IF(OR('Main Data'!J1598="PVD",'Main Data'!J1598="Gold Plate",'Main Data'!J1598="Other"),1,0)</f>
        <v>0</v>
      </c>
      <c r="AH1598">
        <f>IF('Main Data'!N1598="Stainless Steel",1,0)</f>
        <v>0</v>
      </c>
      <c r="AI1598">
        <f>IF('Main Data'!N1598="Leather",1,0)</f>
        <v>1</v>
      </c>
      <c r="AJ1598">
        <f>IF('Main Data'!N1598="Two-tone",1,0)</f>
        <v>0</v>
      </c>
      <c r="AK1598">
        <f>IF(OR('Main Data'!N1598="YG 18K",'Main Data'!N1598="PG 18K",'Main Data'!N1598="WG 18K",'Main Data'!N1598="Mixes of 18K"),1,0)</f>
        <v>0</v>
      </c>
      <c r="AL1598">
        <f>IF(OR(,'Main Data'!N1598="PVD",'Main Data'!N1598="Gold plate"),1,0)</f>
        <v>0</v>
      </c>
      <c r="AM1598">
        <f>IF(OR('Main Data'!AV1598="Yes",'Main Data'!AW1598="Yes",'Main Data'!AU1598="Yes"),1,0)</f>
        <v>0</v>
      </c>
      <c r="AN1598">
        <f>IF(OR(ISTEXT('Main Data'!AX1598), ISTEXT('Main Data'!AY1598)),1,0)</f>
        <v>0</v>
      </c>
      <c r="AO1598">
        <f>IF('Main Data'!AZ1598="Yes",1,0)</f>
        <v>0</v>
      </c>
      <c r="AP1598">
        <f>IF('Main Data'!BA1598="Yes",1,0)</f>
        <v>0</v>
      </c>
      <c r="AQ1598">
        <f>IF('Main Data'!BD1598="Yes",1,0)</f>
        <v>0</v>
      </c>
      <c r="AR1598">
        <f>IF('Main Data'!BE1598="A",1,0)</f>
        <v>0</v>
      </c>
      <c r="AS1598">
        <f>IF('Main Data'!BE1598="AA",1,0)</f>
        <v>1</v>
      </c>
      <c r="AT1598">
        <f>IF('Main Data'!BE1598="AAA",1,0)</f>
        <v>0</v>
      </c>
      <c r="AU1598">
        <f>IF('Main Data'!BE1598="AAAA",1,0)</f>
        <v>0</v>
      </c>
      <c r="AV1598">
        <f>IF('Main Data'!P1598="Yes",1,0)</f>
        <v>1</v>
      </c>
      <c r="AW1598">
        <f>IF('Main Data'!AP1598="Yes",1,0)</f>
        <v>0</v>
      </c>
      <c r="AX1598">
        <f>IF(OR('Main Data'!V1598="Yes", 'Main Data'!W1598="Yes",'Main Data'!X1598="Yes"),1,0)</f>
        <v>0</v>
      </c>
      <c r="AY1598">
        <f>IF(OR('Main Data'!Y1598="Yes",'Main Data'!Z1598="Yes"),1,0)</f>
        <v>0</v>
      </c>
      <c r="AZ1598">
        <f>IF('Main Data'!AR1598="Yes",1,0)</f>
        <v>0</v>
      </c>
      <c r="BA1598">
        <f>IF('Main Data'!AS1598="Yes",1,0)</f>
        <v>0</v>
      </c>
      <c r="BB1598">
        <f>IF('Main Data'!AG1598="Yes",1,0)</f>
        <v>0</v>
      </c>
      <c r="BC1598">
        <f>IF('Main Data'!AB1598="Yes",1,0)</f>
        <v>0</v>
      </c>
      <c r="BD1598">
        <f>IF('Main Data'!AA1598="Yes",1,0)</f>
        <v>0</v>
      </c>
      <c r="BE1598">
        <f>IF('Main Data'!AC1598="Yes",1,0)</f>
        <v>0</v>
      </c>
      <c r="BF1598">
        <f>IF('Main Data'!AF1598="Yes",1,0)</f>
        <v>0</v>
      </c>
      <c r="BG1598">
        <f>IF(OR('Main Data'!AI1598="Yes",'Main Data'!AL1598="Yes"),1,0)</f>
        <v>0</v>
      </c>
      <c r="BH1598">
        <f>IF('Main Data'!AJ1598="Yes",1,0)</f>
        <v>0</v>
      </c>
      <c r="BI1598">
        <f>IF('Main Data'!AK1598="Yes",1,0)</f>
        <v>0</v>
      </c>
      <c r="BJ1598">
        <f>IF('Main Data'!AM1598="Yes",1,0)</f>
        <v>0</v>
      </c>
      <c r="BK1598">
        <f>IF('Main Data'!AQ1598="Yes",1,0)</f>
        <v>0</v>
      </c>
      <c r="BL1598" s="21">
        <f t="shared" si="145"/>
        <v>1</v>
      </c>
      <c r="BM1598" s="21">
        <f t="shared" si="146"/>
        <v>0</v>
      </c>
      <c r="BN1598" s="21">
        <f t="shared" si="147"/>
        <v>0</v>
      </c>
      <c r="BO1598" s="21">
        <f t="shared" si="148"/>
        <v>0</v>
      </c>
      <c r="BP1598" s="21">
        <f t="shared" si="149"/>
        <v>0</v>
      </c>
    </row>
    <row r="1599" spans="1:68" x14ac:dyDescent="0.2">
      <c r="A1599">
        <v>1595</v>
      </c>
      <c r="B1599" s="33">
        <f>'Main Data'!C1599</f>
        <v>43233</v>
      </c>
      <c r="C1599">
        <f>'Main Data'!D1599</f>
        <v>363</v>
      </c>
      <c r="D1599" s="26">
        <f>'Main Data'!E1599</f>
        <v>6500</v>
      </c>
      <c r="E1599" s="26">
        <f>'Main Data'!F1599</f>
        <v>8125</v>
      </c>
      <c r="F1599" s="34">
        <f t="shared" si="144"/>
        <v>8.7795574558837277</v>
      </c>
      <c r="G1599">
        <f>IF('Main Data'!H1599="AP",1,0)</f>
        <v>0</v>
      </c>
      <c r="H1599">
        <f>IF('Main Data'!H1599="Blancpain",1,0)</f>
        <v>0</v>
      </c>
      <c r="I1599">
        <f>IF('Main Data'!H1599="Breguet",1,0)</f>
        <v>0</v>
      </c>
      <c r="J1599">
        <f>IF('Main Data'!H1599="Breitling",1,0)</f>
        <v>0</v>
      </c>
      <c r="K1599">
        <f>IF('Main Data'!H1599="Cartier",1,0)</f>
        <v>0</v>
      </c>
      <c r="L1599">
        <f>IF('Main Data'!H1599="Gallet",1,0)</f>
        <v>0</v>
      </c>
      <c r="M1599">
        <f>IF('Main Data'!H1599="Girard Perregaux",1,0)</f>
        <v>0</v>
      </c>
      <c r="N1599">
        <f>IF('Main Data'!H1599="Gubelin",1,0)</f>
        <v>0</v>
      </c>
      <c r="O1599">
        <f>IF('Main Data'!H1599="Heuer",1,0)</f>
        <v>0</v>
      </c>
      <c r="P1599">
        <f>IF('Main Data'!H1599="IWC",1,0)</f>
        <v>0</v>
      </c>
      <c r="Q1599">
        <f>IF('Main Data'!H1599="JLC",1,0)</f>
        <v>0</v>
      </c>
      <c r="R1599">
        <f>IF('Main Data'!H1599="Longines",1,0)</f>
        <v>0</v>
      </c>
      <c r="S1599">
        <f>IF('Main Data'!H1599="Movado",1,0)</f>
        <v>0</v>
      </c>
      <c r="T1599">
        <f>IF('Main Data'!H1599="Omega",1,0)</f>
        <v>0</v>
      </c>
      <c r="U1599">
        <f>IF('Main Data'!H1599="Panerai",1,0)</f>
        <v>0</v>
      </c>
      <c r="V1599">
        <f>IF('Main Data'!H1599="Patek",1,0)</f>
        <v>0</v>
      </c>
      <c r="W1599">
        <f>IF('Main Data'!H1599="Rolex",1,0)</f>
        <v>1</v>
      </c>
      <c r="X1599">
        <f>IF('Main Data'!H1599="Tudor",1,0)</f>
        <v>0</v>
      </c>
      <c r="Y1599">
        <f>IF('Main Data'!H1599="Ulysse Nardin",1,0)</f>
        <v>0</v>
      </c>
      <c r="Z1599">
        <f>IF('Main Data'!H1599="Universal Geneve",1,0)</f>
        <v>0</v>
      </c>
      <c r="AA1599">
        <f>IF('Main Data'!H1599="Vacheron",1,0)</f>
        <v>0</v>
      </c>
      <c r="AB1599">
        <f>IF('Main Data'!H1599="Zenith",1,0)</f>
        <v>0</v>
      </c>
      <c r="AC1599">
        <f>IF('Main Data'!J1599="Stainless Steel",1,0)</f>
        <v>0</v>
      </c>
      <c r="AD1599">
        <f>IF('Main Data'!J1599="Two-tone",1,0)</f>
        <v>0</v>
      </c>
      <c r="AE1599">
        <f>IF(OR('Main Data'!J1599="YG 18K",'Main Data'!J1599="YG &lt;18K",'Main Data'!J1599="PG 18K",'Main Data'!J1599="PG &lt;18K",'Main Data'!J1599="WG 18K",'Main Data'!J1599="Mixes of 18K",'Main Data'!J1599="Mixes &lt;18K"),1,0)</f>
        <v>1</v>
      </c>
      <c r="AF1599">
        <f>IF('Main Data'!J1599="Platinum",1,0)</f>
        <v>0</v>
      </c>
      <c r="AG1599">
        <f>IF(OR('Main Data'!J1599="PVD",'Main Data'!J1599="Gold Plate",'Main Data'!J1599="Other"),1,0)</f>
        <v>0</v>
      </c>
      <c r="AH1599">
        <f>IF('Main Data'!N1599="Stainless Steel",1,0)</f>
        <v>0</v>
      </c>
      <c r="AI1599">
        <f>IF('Main Data'!N1599="Leather",1,0)</f>
        <v>1</v>
      </c>
      <c r="AJ1599">
        <f>IF('Main Data'!N1599="Two-tone",1,0)</f>
        <v>0</v>
      </c>
      <c r="AK1599">
        <f>IF(OR('Main Data'!N1599="YG 18K",'Main Data'!N1599="PG 18K",'Main Data'!N1599="WG 18K",'Main Data'!N1599="Mixes of 18K"),1,0)</f>
        <v>0</v>
      </c>
      <c r="AL1599">
        <f>IF(OR(,'Main Data'!N1599="PVD",'Main Data'!N1599="Gold plate"),1,0)</f>
        <v>0</v>
      </c>
      <c r="AM1599">
        <f>IF(OR('Main Data'!AV1599="Yes",'Main Data'!AW1599="Yes",'Main Data'!AU1599="Yes"),1,0)</f>
        <v>0</v>
      </c>
      <c r="AN1599">
        <f>IF(OR(ISTEXT('Main Data'!AX1599), ISTEXT('Main Data'!AY1599)),1,0)</f>
        <v>0</v>
      </c>
      <c r="AO1599">
        <f>IF('Main Data'!AZ1599="Yes",1,0)</f>
        <v>0</v>
      </c>
      <c r="AP1599">
        <f>IF('Main Data'!BA1599="Yes",1,0)</f>
        <v>0</v>
      </c>
      <c r="AQ1599">
        <f>IF('Main Data'!BD1599="Yes",1,0)</f>
        <v>0</v>
      </c>
      <c r="AR1599">
        <f>IF('Main Data'!BE1599="A",1,0)</f>
        <v>0</v>
      </c>
      <c r="AS1599">
        <f>IF('Main Data'!BE1599="AA",1,0)</f>
        <v>0</v>
      </c>
      <c r="AT1599">
        <f>IF('Main Data'!BE1599="AAA",1,0)</f>
        <v>1</v>
      </c>
      <c r="AU1599">
        <f>IF('Main Data'!BE1599="AAAA",1,0)</f>
        <v>0</v>
      </c>
      <c r="AV1599">
        <f>IF('Main Data'!P1599="Yes",1,0)</f>
        <v>1</v>
      </c>
      <c r="AW1599">
        <f>IF('Main Data'!AP1599="Yes",1,0)</f>
        <v>0</v>
      </c>
      <c r="AX1599">
        <f>IF(OR('Main Data'!V1599="Yes", 'Main Data'!W1599="Yes",'Main Data'!X1599="Yes"),1,0)</f>
        <v>0</v>
      </c>
      <c r="AY1599">
        <f>IF(OR('Main Data'!Y1599="Yes",'Main Data'!Z1599="Yes"),1,0)</f>
        <v>0</v>
      </c>
      <c r="AZ1599">
        <f>IF('Main Data'!AR1599="Yes",1,0)</f>
        <v>0</v>
      </c>
      <c r="BA1599">
        <f>IF('Main Data'!AS1599="Yes",1,0)</f>
        <v>0</v>
      </c>
      <c r="BB1599">
        <f>IF('Main Data'!AG1599="Yes",1,0)</f>
        <v>0</v>
      </c>
      <c r="BC1599">
        <f>IF('Main Data'!AB1599="Yes",1,0)</f>
        <v>0</v>
      </c>
      <c r="BD1599">
        <f>IF('Main Data'!AA1599="Yes",1,0)</f>
        <v>0</v>
      </c>
      <c r="BE1599">
        <f>IF('Main Data'!AC1599="Yes",1,0)</f>
        <v>0</v>
      </c>
      <c r="BF1599">
        <f>IF('Main Data'!AF1599="Yes",1,0)</f>
        <v>0</v>
      </c>
      <c r="BG1599">
        <f>IF(OR('Main Data'!AI1599="Yes",'Main Data'!AL1599="Yes"),1,0)</f>
        <v>0</v>
      </c>
      <c r="BH1599">
        <f>IF('Main Data'!AJ1599="Yes",1,0)</f>
        <v>0</v>
      </c>
      <c r="BI1599">
        <f>IF('Main Data'!AK1599="Yes",1,0)</f>
        <v>0</v>
      </c>
      <c r="BJ1599">
        <f>IF('Main Data'!AM1599="Yes",1,0)</f>
        <v>0</v>
      </c>
      <c r="BK1599">
        <f>IF('Main Data'!AQ1599="Yes",1,0)</f>
        <v>0</v>
      </c>
      <c r="BL1599" s="21">
        <f t="shared" si="145"/>
        <v>1</v>
      </c>
      <c r="BM1599" s="21">
        <f t="shared" si="146"/>
        <v>0</v>
      </c>
      <c r="BN1599" s="21">
        <f t="shared" si="147"/>
        <v>0</v>
      </c>
      <c r="BO1599" s="21">
        <f t="shared" si="148"/>
        <v>0</v>
      </c>
      <c r="BP1599" s="21">
        <f t="shared" si="149"/>
        <v>0</v>
      </c>
    </row>
    <row r="1600" spans="1:68" x14ac:dyDescent="0.2">
      <c r="A1600">
        <v>1596</v>
      </c>
      <c r="B1600" s="33">
        <f>'Main Data'!C1600</f>
        <v>43233</v>
      </c>
      <c r="C1600">
        <f>'Main Data'!D1600</f>
        <v>364</v>
      </c>
      <c r="D1600" s="26">
        <f>'Main Data'!E1600</f>
        <v>2200</v>
      </c>
      <c r="E1600" s="26">
        <f>'Main Data'!F1600</f>
        <v>2750</v>
      </c>
      <c r="F1600" s="34">
        <f t="shared" si="144"/>
        <v>7.696212639346407</v>
      </c>
      <c r="G1600">
        <f>IF('Main Data'!H1600="AP",1,0)</f>
        <v>0</v>
      </c>
      <c r="H1600">
        <f>IF('Main Data'!H1600="Blancpain",1,0)</f>
        <v>0</v>
      </c>
      <c r="I1600">
        <f>IF('Main Data'!H1600="Breguet",1,0)</f>
        <v>0</v>
      </c>
      <c r="J1600">
        <f>IF('Main Data'!H1600="Breitling",1,0)</f>
        <v>0</v>
      </c>
      <c r="K1600">
        <f>IF('Main Data'!H1600="Cartier",1,0)</f>
        <v>0</v>
      </c>
      <c r="L1600">
        <f>IF('Main Data'!H1600="Gallet",1,0)</f>
        <v>0</v>
      </c>
      <c r="M1600">
        <f>IF('Main Data'!H1600="Girard Perregaux",1,0)</f>
        <v>0</v>
      </c>
      <c r="N1600">
        <f>IF('Main Data'!H1600="Gubelin",1,0)</f>
        <v>0</v>
      </c>
      <c r="O1600">
        <f>IF('Main Data'!H1600="Heuer",1,0)</f>
        <v>0</v>
      </c>
      <c r="P1600">
        <f>IF('Main Data'!H1600="IWC",1,0)</f>
        <v>0</v>
      </c>
      <c r="Q1600">
        <f>IF('Main Data'!H1600="JLC",1,0)</f>
        <v>0</v>
      </c>
      <c r="R1600">
        <f>IF('Main Data'!H1600="Longines",1,0)</f>
        <v>0</v>
      </c>
      <c r="S1600">
        <f>IF('Main Data'!H1600="Movado",1,0)</f>
        <v>0</v>
      </c>
      <c r="T1600">
        <f>IF('Main Data'!H1600="Omega",1,0)</f>
        <v>0</v>
      </c>
      <c r="U1600">
        <f>IF('Main Data'!H1600="Panerai",1,0)</f>
        <v>0</v>
      </c>
      <c r="V1600">
        <f>IF('Main Data'!H1600="Patek",1,0)</f>
        <v>0</v>
      </c>
      <c r="W1600">
        <f>IF('Main Data'!H1600="Rolex",1,0)</f>
        <v>1</v>
      </c>
      <c r="X1600">
        <f>IF('Main Data'!H1600="Tudor",1,0)</f>
        <v>0</v>
      </c>
      <c r="Y1600">
        <f>IF('Main Data'!H1600="Ulysse Nardin",1,0)</f>
        <v>0</v>
      </c>
      <c r="Z1600">
        <f>IF('Main Data'!H1600="Universal Geneve",1,0)</f>
        <v>0</v>
      </c>
      <c r="AA1600">
        <f>IF('Main Data'!H1600="Vacheron",1,0)</f>
        <v>0</v>
      </c>
      <c r="AB1600">
        <f>IF('Main Data'!H1600="Zenith",1,0)</f>
        <v>0</v>
      </c>
      <c r="AC1600">
        <f>IF('Main Data'!J1600="Stainless Steel",1,0)</f>
        <v>0</v>
      </c>
      <c r="AD1600">
        <f>IF('Main Data'!J1600="Two-tone",1,0)</f>
        <v>0</v>
      </c>
      <c r="AE1600">
        <f>IF(OR('Main Data'!J1600="YG 18K",'Main Data'!J1600="YG &lt;18K",'Main Data'!J1600="PG 18K",'Main Data'!J1600="PG &lt;18K",'Main Data'!J1600="WG 18K",'Main Data'!J1600="Mixes of 18K",'Main Data'!J1600="Mixes &lt;18K"),1,0)</f>
        <v>1</v>
      </c>
      <c r="AF1600">
        <f>IF('Main Data'!J1600="Platinum",1,0)</f>
        <v>0</v>
      </c>
      <c r="AG1600">
        <f>IF(OR('Main Data'!J1600="PVD",'Main Data'!J1600="Gold Plate",'Main Data'!J1600="Other"),1,0)</f>
        <v>0</v>
      </c>
      <c r="AH1600">
        <f>IF('Main Data'!N1600="Stainless Steel",1,0)</f>
        <v>0</v>
      </c>
      <c r="AI1600">
        <f>IF('Main Data'!N1600="Leather",1,0)</f>
        <v>1</v>
      </c>
      <c r="AJ1600">
        <f>IF('Main Data'!N1600="Two-tone",1,0)</f>
        <v>0</v>
      </c>
      <c r="AK1600">
        <f>IF(OR('Main Data'!N1600="YG 18K",'Main Data'!N1600="PG 18K",'Main Data'!N1600="WG 18K",'Main Data'!N1600="Mixes of 18K"),1,0)</f>
        <v>0</v>
      </c>
      <c r="AL1600">
        <f>IF(OR(,'Main Data'!N1600="PVD",'Main Data'!N1600="Gold plate"),1,0)</f>
        <v>0</v>
      </c>
      <c r="AM1600">
        <f>IF(OR('Main Data'!AV1600="Yes",'Main Data'!AW1600="Yes",'Main Data'!AU1600="Yes"),1,0)</f>
        <v>0</v>
      </c>
      <c r="AN1600">
        <f>IF(OR(ISTEXT('Main Data'!AX1600), ISTEXT('Main Data'!AY1600)),1,0)</f>
        <v>0</v>
      </c>
      <c r="AO1600">
        <f>IF('Main Data'!AZ1600="Yes",1,0)</f>
        <v>0</v>
      </c>
      <c r="AP1600">
        <f>IF('Main Data'!BA1600="Yes",1,0)</f>
        <v>0</v>
      </c>
      <c r="AQ1600">
        <f>IF('Main Data'!BD1600="Yes",1,0)</f>
        <v>0</v>
      </c>
      <c r="AR1600">
        <f>IF('Main Data'!BE1600="A",1,0)</f>
        <v>0</v>
      </c>
      <c r="AS1600">
        <f>IF('Main Data'!BE1600="AA",1,0)</f>
        <v>1</v>
      </c>
      <c r="AT1600">
        <f>IF('Main Data'!BE1600="AAA",1,0)</f>
        <v>0</v>
      </c>
      <c r="AU1600">
        <f>IF('Main Data'!BE1600="AAAA",1,0)</f>
        <v>0</v>
      </c>
      <c r="AV1600">
        <f>IF('Main Data'!P1600="Yes",1,0)</f>
        <v>1</v>
      </c>
      <c r="AW1600">
        <f>IF('Main Data'!AP1600="Yes",1,0)</f>
        <v>0</v>
      </c>
      <c r="AX1600">
        <f>IF(OR('Main Data'!V1600="Yes", 'Main Data'!W1600="Yes",'Main Data'!X1600="Yes"),1,0)</f>
        <v>0</v>
      </c>
      <c r="AY1600">
        <f>IF(OR('Main Data'!Y1600="Yes",'Main Data'!Z1600="Yes"),1,0)</f>
        <v>0</v>
      </c>
      <c r="AZ1600">
        <f>IF('Main Data'!AR1600="Yes",1,0)</f>
        <v>0</v>
      </c>
      <c r="BA1600">
        <f>IF('Main Data'!AS1600="Yes",1,0)</f>
        <v>0</v>
      </c>
      <c r="BB1600">
        <f>IF('Main Data'!AG1600="Yes",1,0)</f>
        <v>0</v>
      </c>
      <c r="BC1600">
        <f>IF('Main Data'!AB1600="Yes",1,0)</f>
        <v>0</v>
      </c>
      <c r="BD1600">
        <f>IF('Main Data'!AA1600="Yes",1,0)</f>
        <v>0</v>
      </c>
      <c r="BE1600">
        <f>IF('Main Data'!AC1600="Yes",1,0)</f>
        <v>0</v>
      </c>
      <c r="BF1600">
        <f>IF('Main Data'!AF1600="Yes",1,0)</f>
        <v>0</v>
      </c>
      <c r="BG1600">
        <f>IF(OR('Main Data'!AI1600="Yes",'Main Data'!AL1600="Yes"),1,0)</f>
        <v>0</v>
      </c>
      <c r="BH1600">
        <f>IF('Main Data'!AJ1600="Yes",1,0)</f>
        <v>0</v>
      </c>
      <c r="BI1600">
        <f>IF('Main Data'!AK1600="Yes",1,0)</f>
        <v>0</v>
      </c>
      <c r="BJ1600">
        <f>IF('Main Data'!AM1600="Yes",1,0)</f>
        <v>0</v>
      </c>
      <c r="BK1600">
        <f>IF('Main Data'!AQ1600="Yes",1,0)</f>
        <v>0</v>
      </c>
      <c r="BL1600" s="21">
        <f t="shared" si="145"/>
        <v>1</v>
      </c>
      <c r="BM1600" s="21">
        <f t="shared" si="146"/>
        <v>0</v>
      </c>
      <c r="BN1600" s="21">
        <f t="shared" si="147"/>
        <v>0</v>
      </c>
      <c r="BO1600" s="21">
        <f t="shared" si="148"/>
        <v>0</v>
      </c>
      <c r="BP1600" s="21">
        <f t="shared" si="149"/>
        <v>0</v>
      </c>
    </row>
    <row r="1601" spans="1:68" x14ac:dyDescent="0.2">
      <c r="A1601">
        <v>1597</v>
      </c>
      <c r="B1601" s="33">
        <f>'Main Data'!C1601</f>
        <v>43233</v>
      </c>
      <c r="C1601">
        <f>'Main Data'!D1601</f>
        <v>365</v>
      </c>
      <c r="D1601" s="26">
        <f>'Main Data'!E1601</f>
        <v>9500</v>
      </c>
      <c r="E1601" s="26">
        <f>'Main Data'!F1601</f>
        <v>11875</v>
      </c>
      <c r="F1601" s="34">
        <f t="shared" si="144"/>
        <v>9.1590470775886317</v>
      </c>
      <c r="G1601">
        <f>IF('Main Data'!H1601="AP",1,0)</f>
        <v>0</v>
      </c>
      <c r="H1601">
        <f>IF('Main Data'!H1601="Blancpain",1,0)</f>
        <v>0</v>
      </c>
      <c r="I1601">
        <f>IF('Main Data'!H1601="Breguet",1,0)</f>
        <v>0</v>
      </c>
      <c r="J1601">
        <f>IF('Main Data'!H1601="Breitling",1,0)</f>
        <v>0</v>
      </c>
      <c r="K1601">
        <f>IF('Main Data'!H1601="Cartier",1,0)</f>
        <v>0</v>
      </c>
      <c r="L1601">
        <f>IF('Main Data'!H1601="Gallet",1,0)</f>
        <v>0</v>
      </c>
      <c r="M1601">
        <f>IF('Main Data'!H1601="Girard Perregaux",1,0)</f>
        <v>0</v>
      </c>
      <c r="N1601">
        <f>IF('Main Data'!H1601="Gubelin",1,0)</f>
        <v>0</v>
      </c>
      <c r="O1601">
        <f>IF('Main Data'!H1601="Heuer",1,0)</f>
        <v>0</v>
      </c>
      <c r="P1601">
        <f>IF('Main Data'!H1601="IWC",1,0)</f>
        <v>0</v>
      </c>
      <c r="Q1601">
        <f>IF('Main Data'!H1601="JLC",1,0)</f>
        <v>0</v>
      </c>
      <c r="R1601">
        <f>IF('Main Data'!H1601="Longines",1,0)</f>
        <v>0</v>
      </c>
      <c r="S1601">
        <f>IF('Main Data'!H1601="Movado",1,0)</f>
        <v>0</v>
      </c>
      <c r="T1601">
        <f>IF('Main Data'!H1601="Omega",1,0)</f>
        <v>0</v>
      </c>
      <c r="U1601">
        <f>IF('Main Data'!H1601="Panerai",1,0)</f>
        <v>0</v>
      </c>
      <c r="V1601">
        <f>IF('Main Data'!H1601="Patek",1,0)</f>
        <v>0</v>
      </c>
      <c r="W1601">
        <f>IF('Main Data'!H1601="Rolex",1,0)</f>
        <v>1</v>
      </c>
      <c r="X1601">
        <f>IF('Main Data'!H1601="Tudor",1,0)</f>
        <v>0</v>
      </c>
      <c r="Y1601">
        <f>IF('Main Data'!H1601="Ulysse Nardin",1,0)</f>
        <v>0</v>
      </c>
      <c r="Z1601">
        <f>IF('Main Data'!H1601="Universal Geneve",1,0)</f>
        <v>0</v>
      </c>
      <c r="AA1601">
        <f>IF('Main Data'!H1601="Vacheron",1,0)</f>
        <v>0</v>
      </c>
      <c r="AB1601">
        <f>IF('Main Data'!H1601="Zenith",1,0)</f>
        <v>0</v>
      </c>
      <c r="AC1601">
        <f>IF('Main Data'!J1601="Stainless Steel",1,0)</f>
        <v>0</v>
      </c>
      <c r="AD1601">
        <f>IF('Main Data'!J1601="Two-tone",1,0)</f>
        <v>0</v>
      </c>
      <c r="AE1601">
        <f>IF(OR('Main Data'!J1601="YG 18K",'Main Data'!J1601="YG &lt;18K",'Main Data'!J1601="PG 18K",'Main Data'!J1601="PG &lt;18K",'Main Data'!J1601="WG 18K",'Main Data'!J1601="Mixes of 18K",'Main Data'!J1601="Mixes &lt;18K"),1,0)</f>
        <v>1</v>
      </c>
      <c r="AF1601">
        <f>IF('Main Data'!J1601="Platinum",1,0)</f>
        <v>0</v>
      </c>
      <c r="AG1601">
        <f>IF(OR('Main Data'!J1601="PVD",'Main Data'!J1601="Gold Plate",'Main Data'!J1601="Other"),1,0)</f>
        <v>0</v>
      </c>
      <c r="AH1601">
        <f>IF('Main Data'!N1601="Stainless Steel",1,0)</f>
        <v>0</v>
      </c>
      <c r="AI1601">
        <f>IF('Main Data'!N1601="Leather",1,0)</f>
        <v>1</v>
      </c>
      <c r="AJ1601">
        <f>IF('Main Data'!N1601="Two-tone",1,0)</f>
        <v>0</v>
      </c>
      <c r="AK1601">
        <f>IF(OR('Main Data'!N1601="YG 18K",'Main Data'!N1601="PG 18K",'Main Data'!N1601="WG 18K",'Main Data'!N1601="Mixes of 18K"),1,0)</f>
        <v>0</v>
      </c>
      <c r="AL1601">
        <f>IF(OR(,'Main Data'!N1601="PVD",'Main Data'!N1601="Gold plate"),1,0)</f>
        <v>0</v>
      </c>
      <c r="AM1601">
        <f>IF(OR('Main Data'!AV1601="Yes",'Main Data'!AW1601="Yes",'Main Data'!AU1601="Yes"),1,0)</f>
        <v>0</v>
      </c>
      <c r="AN1601">
        <f>IF(OR(ISTEXT('Main Data'!AX1601), ISTEXT('Main Data'!AY1601)),1,0)</f>
        <v>0</v>
      </c>
      <c r="AO1601">
        <f>IF('Main Data'!AZ1601="Yes",1,0)</f>
        <v>0</v>
      </c>
      <c r="AP1601">
        <f>IF('Main Data'!BA1601="Yes",1,0)</f>
        <v>0</v>
      </c>
      <c r="AQ1601">
        <f>IF('Main Data'!BD1601="Yes",1,0)</f>
        <v>0</v>
      </c>
      <c r="AR1601">
        <f>IF('Main Data'!BE1601="A",1,0)</f>
        <v>0</v>
      </c>
      <c r="AS1601">
        <f>IF('Main Data'!BE1601="AA",1,0)</f>
        <v>1</v>
      </c>
      <c r="AT1601">
        <f>IF('Main Data'!BE1601="AAA",1,0)</f>
        <v>0</v>
      </c>
      <c r="AU1601">
        <f>IF('Main Data'!BE1601="AAAA",1,0)</f>
        <v>0</v>
      </c>
      <c r="AV1601">
        <f>IF('Main Data'!P1601="Yes",1,0)</f>
        <v>0</v>
      </c>
      <c r="AW1601">
        <f>IF('Main Data'!AP1601="Yes",1,0)</f>
        <v>0</v>
      </c>
      <c r="AX1601">
        <f>IF(OR('Main Data'!V1601="Yes", 'Main Data'!W1601="Yes",'Main Data'!X1601="Yes"),1,0)</f>
        <v>1</v>
      </c>
      <c r="AY1601">
        <f>IF(OR('Main Data'!Y1601="Yes",'Main Data'!Z1601="Yes"),1,0)</f>
        <v>0</v>
      </c>
      <c r="AZ1601">
        <f>IF('Main Data'!AR1601="Yes",1,0)</f>
        <v>0</v>
      </c>
      <c r="BA1601">
        <f>IF('Main Data'!AS1601="Yes",1,0)</f>
        <v>0</v>
      </c>
      <c r="BB1601">
        <f>IF('Main Data'!AG1601="Yes",1,0)</f>
        <v>0</v>
      </c>
      <c r="BC1601">
        <f>IF('Main Data'!AB1601="Yes",1,0)</f>
        <v>0</v>
      </c>
      <c r="BD1601">
        <f>IF('Main Data'!AA1601="Yes",1,0)</f>
        <v>0</v>
      </c>
      <c r="BE1601">
        <f>IF('Main Data'!AC1601="Yes",1,0)</f>
        <v>0</v>
      </c>
      <c r="BF1601">
        <f>IF('Main Data'!AF1601="Yes",1,0)</f>
        <v>0</v>
      </c>
      <c r="BG1601">
        <f>IF(OR('Main Data'!AI1601="Yes",'Main Data'!AL1601="Yes"),1,0)</f>
        <v>0</v>
      </c>
      <c r="BH1601">
        <f>IF('Main Data'!AJ1601="Yes",1,0)</f>
        <v>0</v>
      </c>
      <c r="BI1601">
        <f>IF('Main Data'!AK1601="Yes",1,0)</f>
        <v>0</v>
      </c>
      <c r="BJ1601">
        <f>IF('Main Data'!AM1601="Yes",1,0)</f>
        <v>0</v>
      </c>
      <c r="BK1601">
        <f>IF('Main Data'!AQ1601="Yes",1,0)</f>
        <v>0</v>
      </c>
      <c r="BL1601" s="21">
        <f t="shared" si="145"/>
        <v>1</v>
      </c>
      <c r="BM1601" s="21">
        <f t="shared" si="146"/>
        <v>0</v>
      </c>
      <c r="BN1601" s="21">
        <f t="shared" si="147"/>
        <v>0</v>
      </c>
      <c r="BO1601" s="21">
        <f t="shared" si="148"/>
        <v>0</v>
      </c>
      <c r="BP1601" s="21">
        <f t="shared" si="149"/>
        <v>0</v>
      </c>
    </row>
    <row r="1602" spans="1:68" x14ac:dyDescent="0.2">
      <c r="A1602">
        <v>1598</v>
      </c>
      <c r="B1602" s="33">
        <f>'Main Data'!C1602</f>
        <v>43233</v>
      </c>
      <c r="C1602">
        <f>'Main Data'!D1602</f>
        <v>368</v>
      </c>
      <c r="D1602" s="26">
        <f>'Main Data'!E1602</f>
        <v>5800</v>
      </c>
      <c r="E1602" s="26">
        <f>'Main Data'!F1602</f>
        <v>7250</v>
      </c>
      <c r="F1602" s="34">
        <f t="shared" si="144"/>
        <v>8.66561319653451</v>
      </c>
      <c r="G1602">
        <f>IF('Main Data'!H1602="AP",1,0)</f>
        <v>0</v>
      </c>
      <c r="H1602">
        <f>IF('Main Data'!H1602="Blancpain",1,0)</f>
        <v>0</v>
      </c>
      <c r="I1602">
        <f>IF('Main Data'!H1602="Breguet",1,0)</f>
        <v>0</v>
      </c>
      <c r="J1602">
        <f>IF('Main Data'!H1602="Breitling",1,0)</f>
        <v>0</v>
      </c>
      <c r="K1602">
        <f>IF('Main Data'!H1602="Cartier",1,0)</f>
        <v>0</v>
      </c>
      <c r="L1602">
        <f>IF('Main Data'!H1602="Gallet",1,0)</f>
        <v>0</v>
      </c>
      <c r="M1602">
        <f>IF('Main Data'!H1602="Girard Perregaux",1,0)</f>
        <v>0</v>
      </c>
      <c r="N1602">
        <f>IF('Main Data'!H1602="Gubelin",1,0)</f>
        <v>0</v>
      </c>
      <c r="O1602">
        <f>IF('Main Data'!H1602="Heuer",1,0)</f>
        <v>0</v>
      </c>
      <c r="P1602">
        <f>IF('Main Data'!H1602="IWC",1,0)</f>
        <v>0</v>
      </c>
      <c r="Q1602">
        <f>IF('Main Data'!H1602="JLC",1,0)</f>
        <v>0</v>
      </c>
      <c r="R1602">
        <f>IF('Main Data'!H1602="Longines",1,0)</f>
        <v>0</v>
      </c>
      <c r="S1602">
        <f>IF('Main Data'!H1602="Movado",1,0)</f>
        <v>0</v>
      </c>
      <c r="T1602">
        <f>IF('Main Data'!H1602="Omega",1,0)</f>
        <v>0</v>
      </c>
      <c r="U1602">
        <f>IF('Main Data'!H1602="Panerai",1,0)</f>
        <v>0</v>
      </c>
      <c r="V1602">
        <f>IF('Main Data'!H1602="Patek",1,0)</f>
        <v>0</v>
      </c>
      <c r="W1602">
        <f>IF('Main Data'!H1602="Rolex",1,0)</f>
        <v>1</v>
      </c>
      <c r="X1602">
        <f>IF('Main Data'!H1602="Tudor",1,0)</f>
        <v>0</v>
      </c>
      <c r="Y1602">
        <f>IF('Main Data'!H1602="Ulysse Nardin",1,0)</f>
        <v>0</v>
      </c>
      <c r="Z1602">
        <f>IF('Main Data'!H1602="Universal Geneve",1,0)</f>
        <v>0</v>
      </c>
      <c r="AA1602">
        <f>IF('Main Data'!H1602="Vacheron",1,0)</f>
        <v>0</v>
      </c>
      <c r="AB1602">
        <f>IF('Main Data'!H1602="Zenith",1,0)</f>
        <v>0</v>
      </c>
      <c r="AC1602">
        <f>IF('Main Data'!J1602="Stainless Steel",1,0)</f>
        <v>0</v>
      </c>
      <c r="AD1602">
        <f>IF('Main Data'!J1602="Two-tone",1,0)</f>
        <v>0</v>
      </c>
      <c r="AE1602">
        <f>IF(OR('Main Data'!J1602="YG 18K",'Main Data'!J1602="YG &lt;18K",'Main Data'!J1602="PG 18K",'Main Data'!J1602="PG &lt;18K",'Main Data'!J1602="WG 18K",'Main Data'!J1602="Mixes of 18K",'Main Data'!J1602="Mixes &lt;18K"),1,0)</f>
        <v>1</v>
      </c>
      <c r="AF1602">
        <f>IF('Main Data'!J1602="Platinum",1,0)</f>
        <v>0</v>
      </c>
      <c r="AG1602">
        <f>IF(OR('Main Data'!J1602="PVD",'Main Data'!J1602="Gold Plate",'Main Data'!J1602="Other"),1,0)</f>
        <v>0</v>
      </c>
      <c r="AH1602">
        <f>IF('Main Data'!N1602="Stainless Steel",1,0)</f>
        <v>0</v>
      </c>
      <c r="AI1602">
        <f>IF('Main Data'!N1602="Leather",1,0)</f>
        <v>1</v>
      </c>
      <c r="AJ1602">
        <f>IF('Main Data'!N1602="Two-tone",1,0)</f>
        <v>0</v>
      </c>
      <c r="AK1602">
        <f>IF(OR('Main Data'!N1602="YG 18K",'Main Data'!N1602="PG 18K",'Main Data'!N1602="WG 18K",'Main Data'!N1602="Mixes of 18K"),1,0)</f>
        <v>0</v>
      </c>
      <c r="AL1602">
        <f>IF(OR(,'Main Data'!N1602="PVD",'Main Data'!N1602="Gold plate"),1,0)</f>
        <v>0</v>
      </c>
      <c r="AM1602">
        <f>IF(OR('Main Data'!AV1602="Yes",'Main Data'!AW1602="Yes",'Main Data'!AU1602="Yes"),1,0)</f>
        <v>0</v>
      </c>
      <c r="AN1602">
        <f>IF(OR(ISTEXT('Main Data'!AX1602), ISTEXT('Main Data'!AY1602)),1,0)</f>
        <v>0</v>
      </c>
      <c r="AO1602">
        <f>IF('Main Data'!AZ1602="Yes",1,0)</f>
        <v>0</v>
      </c>
      <c r="AP1602">
        <f>IF('Main Data'!BA1602="Yes",1,0)</f>
        <v>0</v>
      </c>
      <c r="AQ1602">
        <f>IF('Main Data'!BD1602="Yes",1,0)</f>
        <v>0</v>
      </c>
      <c r="AR1602">
        <f>IF('Main Data'!BE1602="A",1,0)</f>
        <v>0</v>
      </c>
      <c r="AS1602">
        <f>IF('Main Data'!BE1602="AA",1,0)</f>
        <v>1</v>
      </c>
      <c r="AT1602">
        <f>IF('Main Data'!BE1602="AAA",1,0)</f>
        <v>0</v>
      </c>
      <c r="AU1602">
        <f>IF('Main Data'!BE1602="AAAA",1,0)</f>
        <v>0</v>
      </c>
      <c r="AV1602">
        <f>IF('Main Data'!P1602="Yes",1,0)</f>
        <v>0</v>
      </c>
      <c r="AW1602">
        <f>IF('Main Data'!AP1602="Yes",1,0)</f>
        <v>0</v>
      </c>
      <c r="AX1602">
        <f>IF(OR('Main Data'!V1602="Yes", 'Main Data'!W1602="Yes",'Main Data'!X1602="Yes"),1,0)</f>
        <v>1</v>
      </c>
      <c r="AY1602">
        <f>IF(OR('Main Data'!Y1602="Yes",'Main Data'!Z1602="Yes"),1,0)</f>
        <v>0</v>
      </c>
      <c r="AZ1602">
        <f>IF('Main Data'!AR1602="Yes",1,0)</f>
        <v>0</v>
      </c>
      <c r="BA1602">
        <f>IF('Main Data'!AS1602="Yes",1,0)</f>
        <v>0</v>
      </c>
      <c r="BB1602">
        <f>IF('Main Data'!AG1602="Yes",1,0)</f>
        <v>0</v>
      </c>
      <c r="BC1602">
        <f>IF('Main Data'!AB1602="Yes",1,0)</f>
        <v>0</v>
      </c>
      <c r="BD1602">
        <f>IF('Main Data'!AA1602="Yes",1,0)</f>
        <v>0</v>
      </c>
      <c r="BE1602">
        <f>IF('Main Data'!AC1602="Yes",1,0)</f>
        <v>0</v>
      </c>
      <c r="BF1602">
        <f>IF('Main Data'!AF1602="Yes",1,0)</f>
        <v>0</v>
      </c>
      <c r="BG1602">
        <f>IF(OR('Main Data'!AI1602="Yes",'Main Data'!AL1602="Yes"),1,0)</f>
        <v>0</v>
      </c>
      <c r="BH1602">
        <f>IF('Main Data'!AJ1602="Yes",1,0)</f>
        <v>0</v>
      </c>
      <c r="BI1602">
        <f>IF('Main Data'!AK1602="Yes",1,0)</f>
        <v>0</v>
      </c>
      <c r="BJ1602">
        <f>IF('Main Data'!AM1602="Yes",1,0)</f>
        <v>0</v>
      </c>
      <c r="BK1602">
        <f>IF('Main Data'!AQ1602="Yes",1,0)</f>
        <v>0</v>
      </c>
      <c r="BL1602" s="21">
        <f t="shared" si="145"/>
        <v>1</v>
      </c>
      <c r="BM1602" s="21">
        <f t="shared" si="146"/>
        <v>0</v>
      </c>
      <c r="BN1602" s="21">
        <f t="shared" si="147"/>
        <v>0</v>
      </c>
      <c r="BO1602" s="21">
        <f t="shared" si="148"/>
        <v>0</v>
      </c>
      <c r="BP1602" s="21">
        <f t="shared" si="149"/>
        <v>0</v>
      </c>
    </row>
    <row r="1603" spans="1:68" x14ac:dyDescent="0.2">
      <c r="A1603">
        <v>1599</v>
      </c>
      <c r="B1603" s="33">
        <f>'Main Data'!C1603</f>
        <v>43233</v>
      </c>
      <c r="C1603">
        <f>'Main Data'!D1603</f>
        <v>370</v>
      </c>
      <c r="D1603" s="26">
        <f>'Main Data'!E1603</f>
        <v>12000</v>
      </c>
      <c r="E1603" s="26">
        <f>'Main Data'!F1603</f>
        <v>15000</v>
      </c>
      <c r="F1603" s="34">
        <f t="shared" si="144"/>
        <v>9.3926619287701367</v>
      </c>
      <c r="G1603">
        <f>IF('Main Data'!H1603="AP",1,0)</f>
        <v>0</v>
      </c>
      <c r="H1603">
        <f>IF('Main Data'!H1603="Blancpain",1,0)</f>
        <v>0</v>
      </c>
      <c r="I1603">
        <f>IF('Main Data'!H1603="Breguet",1,0)</f>
        <v>0</v>
      </c>
      <c r="J1603">
        <f>IF('Main Data'!H1603="Breitling",1,0)</f>
        <v>0</v>
      </c>
      <c r="K1603">
        <f>IF('Main Data'!H1603="Cartier",1,0)</f>
        <v>0</v>
      </c>
      <c r="L1603">
        <f>IF('Main Data'!H1603="Gallet",1,0)</f>
        <v>0</v>
      </c>
      <c r="M1603">
        <f>IF('Main Data'!H1603="Girard Perregaux",1,0)</f>
        <v>0</v>
      </c>
      <c r="N1603">
        <f>IF('Main Data'!H1603="Gubelin",1,0)</f>
        <v>0</v>
      </c>
      <c r="O1603">
        <f>IF('Main Data'!H1603="Heuer",1,0)</f>
        <v>0</v>
      </c>
      <c r="P1603">
        <f>IF('Main Data'!H1603="IWC",1,0)</f>
        <v>0</v>
      </c>
      <c r="Q1603">
        <f>IF('Main Data'!H1603="JLC",1,0)</f>
        <v>0</v>
      </c>
      <c r="R1603">
        <f>IF('Main Data'!H1603="Longines",1,0)</f>
        <v>0</v>
      </c>
      <c r="S1603">
        <f>IF('Main Data'!H1603="Movado",1,0)</f>
        <v>0</v>
      </c>
      <c r="T1603">
        <f>IF('Main Data'!H1603="Omega",1,0)</f>
        <v>0</v>
      </c>
      <c r="U1603">
        <f>IF('Main Data'!H1603="Panerai",1,0)</f>
        <v>0</v>
      </c>
      <c r="V1603">
        <f>IF('Main Data'!H1603="Patek",1,0)</f>
        <v>0</v>
      </c>
      <c r="W1603">
        <f>IF('Main Data'!H1603="Rolex",1,0)</f>
        <v>1</v>
      </c>
      <c r="X1603">
        <f>IF('Main Data'!H1603="Tudor",1,0)</f>
        <v>0</v>
      </c>
      <c r="Y1603">
        <f>IF('Main Data'!H1603="Ulysse Nardin",1,0)</f>
        <v>0</v>
      </c>
      <c r="Z1603">
        <f>IF('Main Data'!H1603="Universal Geneve",1,0)</f>
        <v>0</v>
      </c>
      <c r="AA1603">
        <f>IF('Main Data'!H1603="Vacheron",1,0)</f>
        <v>0</v>
      </c>
      <c r="AB1603">
        <f>IF('Main Data'!H1603="Zenith",1,0)</f>
        <v>0</v>
      </c>
      <c r="AC1603">
        <f>IF('Main Data'!J1603="Stainless Steel",1,0)</f>
        <v>0</v>
      </c>
      <c r="AD1603">
        <f>IF('Main Data'!J1603="Two-tone",1,0)</f>
        <v>0</v>
      </c>
      <c r="AE1603">
        <f>IF(OR('Main Data'!J1603="YG 18K",'Main Data'!J1603="YG &lt;18K",'Main Data'!J1603="PG 18K",'Main Data'!J1603="PG &lt;18K",'Main Data'!J1603="WG 18K",'Main Data'!J1603="Mixes of 18K",'Main Data'!J1603="Mixes &lt;18K"),1,0)</f>
        <v>1</v>
      </c>
      <c r="AF1603">
        <f>IF('Main Data'!J1603="Platinum",1,0)</f>
        <v>0</v>
      </c>
      <c r="AG1603">
        <f>IF(OR('Main Data'!J1603="PVD",'Main Data'!J1603="Gold Plate",'Main Data'!J1603="Other"),1,0)</f>
        <v>0</v>
      </c>
      <c r="AH1603">
        <f>IF('Main Data'!N1603="Stainless Steel",1,0)</f>
        <v>0</v>
      </c>
      <c r="AI1603">
        <f>IF('Main Data'!N1603="Leather",1,0)</f>
        <v>1</v>
      </c>
      <c r="AJ1603">
        <f>IF('Main Data'!N1603="Two-tone",1,0)</f>
        <v>0</v>
      </c>
      <c r="AK1603">
        <f>IF(OR('Main Data'!N1603="YG 18K",'Main Data'!N1603="PG 18K",'Main Data'!N1603="WG 18K",'Main Data'!N1603="Mixes of 18K"),1,0)</f>
        <v>0</v>
      </c>
      <c r="AL1603">
        <f>IF(OR(,'Main Data'!N1603="PVD",'Main Data'!N1603="Gold plate"),1,0)</f>
        <v>0</v>
      </c>
      <c r="AM1603">
        <f>IF(OR('Main Data'!AV1603="Yes",'Main Data'!AW1603="Yes",'Main Data'!AU1603="Yes"),1,0)</f>
        <v>0</v>
      </c>
      <c r="AN1603">
        <f>IF(OR(ISTEXT('Main Data'!AX1603), ISTEXT('Main Data'!AY1603)),1,0)</f>
        <v>0</v>
      </c>
      <c r="AO1603">
        <f>IF('Main Data'!AZ1603="Yes",1,0)</f>
        <v>0</v>
      </c>
      <c r="AP1603">
        <f>IF('Main Data'!BA1603="Yes",1,0)</f>
        <v>0</v>
      </c>
      <c r="AQ1603">
        <f>IF('Main Data'!BD1603="Yes",1,0)</f>
        <v>0</v>
      </c>
      <c r="AR1603">
        <f>IF('Main Data'!BE1603="A",1,0)</f>
        <v>0</v>
      </c>
      <c r="AS1603">
        <f>IF('Main Data'!BE1603="AA",1,0)</f>
        <v>0</v>
      </c>
      <c r="AT1603">
        <f>IF('Main Data'!BE1603="AAA",1,0)</f>
        <v>1</v>
      </c>
      <c r="AU1603">
        <f>IF('Main Data'!BE1603="AAAA",1,0)</f>
        <v>0</v>
      </c>
      <c r="AV1603">
        <f>IF('Main Data'!P1603="Yes",1,0)</f>
        <v>0</v>
      </c>
      <c r="AW1603">
        <f>IF('Main Data'!AP1603="Yes",1,0)</f>
        <v>0</v>
      </c>
      <c r="AX1603">
        <f>IF(OR('Main Data'!V1603="Yes", 'Main Data'!W1603="Yes",'Main Data'!X1603="Yes"),1,0)</f>
        <v>1</v>
      </c>
      <c r="AY1603">
        <f>IF(OR('Main Data'!Y1603="Yes",'Main Data'!Z1603="Yes"),1,0)</f>
        <v>0</v>
      </c>
      <c r="AZ1603">
        <f>IF('Main Data'!AR1603="Yes",1,0)</f>
        <v>0</v>
      </c>
      <c r="BA1603">
        <f>IF('Main Data'!AS1603="Yes",1,0)</f>
        <v>0</v>
      </c>
      <c r="BB1603">
        <f>IF('Main Data'!AG1603="Yes",1,0)</f>
        <v>0</v>
      </c>
      <c r="BC1603">
        <f>IF('Main Data'!AB1603="Yes",1,0)</f>
        <v>0</v>
      </c>
      <c r="BD1603">
        <f>IF('Main Data'!AA1603="Yes",1,0)</f>
        <v>0</v>
      </c>
      <c r="BE1603">
        <f>IF('Main Data'!AC1603="Yes",1,0)</f>
        <v>0</v>
      </c>
      <c r="BF1603">
        <f>IF('Main Data'!AF1603="Yes",1,0)</f>
        <v>0</v>
      </c>
      <c r="BG1603">
        <f>IF(OR('Main Data'!AI1603="Yes",'Main Data'!AL1603="Yes"),1,0)</f>
        <v>0</v>
      </c>
      <c r="BH1603">
        <f>IF('Main Data'!AJ1603="Yes",1,0)</f>
        <v>0</v>
      </c>
      <c r="BI1603">
        <f>IF('Main Data'!AK1603="Yes",1,0)</f>
        <v>0</v>
      </c>
      <c r="BJ1603">
        <f>IF('Main Data'!AM1603="Yes",1,0)</f>
        <v>0</v>
      </c>
      <c r="BK1603">
        <f>IF('Main Data'!AQ1603="Yes",1,0)</f>
        <v>0</v>
      </c>
      <c r="BL1603" s="21">
        <f t="shared" si="145"/>
        <v>1</v>
      </c>
      <c r="BM1603" s="21">
        <f t="shared" si="146"/>
        <v>0</v>
      </c>
      <c r="BN1603" s="21">
        <f t="shared" si="147"/>
        <v>0</v>
      </c>
      <c r="BO1603" s="21">
        <f t="shared" si="148"/>
        <v>0</v>
      </c>
      <c r="BP1603" s="21">
        <f t="shared" si="149"/>
        <v>0</v>
      </c>
    </row>
    <row r="1604" spans="1:68" x14ac:dyDescent="0.2">
      <c r="A1604">
        <v>1600</v>
      </c>
      <c r="B1604" s="33">
        <f>'Main Data'!C1604</f>
        <v>43233</v>
      </c>
      <c r="C1604">
        <f>'Main Data'!D1604</f>
        <v>371</v>
      </c>
      <c r="D1604" s="26">
        <f>'Main Data'!E1604</f>
        <v>9500</v>
      </c>
      <c r="E1604" s="26">
        <f>'Main Data'!F1604</f>
        <v>11875</v>
      </c>
      <c r="F1604" s="34">
        <f t="shared" si="144"/>
        <v>9.1590470775886317</v>
      </c>
      <c r="G1604">
        <f>IF('Main Data'!H1604="AP",1,0)</f>
        <v>0</v>
      </c>
      <c r="H1604">
        <f>IF('Main Data'!H1604="Blancpain",1,0)</f>
        <v>0</v>
      </c>
      <c r="I1604">
        <f>IF('Main Data'!H1604="Breguet",1,0)</f>
        <v>0</v>
      </c>
      <c r="J1604">
        <f>IF('Main Data'!H1604="Breitling",1,0)</f>
        <v>0</v>
      </c>
      <c r="K1604">
        <f>IF('Main Data'!H1604="Cartier",1,0)</f>
        <v>0</v>
      </c>
      <c r="L1604">
        <f>IF('Main Data'!H1604="Gallet",1,0)</f>
        <v>0</v>
      </c>
      <c r="M1604">
        <f>IF('Main Data'!H1604="Girard Perregaux",1,0)</f>
        <v>0</v>
      </c>
      <c r="N1604">
        <f>IF('Main Data'!H1604="Gubelin",1,0)</f>
        <v>0</v>
      </c>
      <c r="O1604">
        <f>IF('Main Data'!H1604="Heuer",1,0)</f>
        <v>0</v>
      </c>
      <c r="P1604">
        <f>IF('Main Data'!H1604="IWC",1,0)</f>
        <v>0</v>
      </c>
      <c r="Q1604">
        <f>IF('Main Data'!H1604="JLC",1,0)</f>
        <v>0</v>
      </c>
      <c r="R1604">
        <f>IF('Main Data'!H1604="Longines",1,0)</f>
        <v>0</v>
      </c>
      <c r="S1604">
        <f>IF('Main Data'!H1604="Movado",1,0)</f>
        <v>0</v>
      </c>
      <c r="T1604">
        <f>IF('Main Data'!H1604="Omega",1,0)</f>
        <v>0</v>
      </c>
      <c r="U1604">
        <f>IF('Main Data'!H1604="Panerai",1,0)</f>
        <v>0</v>
      </c>
      <c r="V1604">
        <f>IF('Main Data'!H1604="Patek",1,0)</f>
        <v>0</v>
      </c>
      <c r="W1604">
        <f>IF('Main Data'!H1604="Rolex",1,0)</f>
        <v>1</v>
      </c>
      <c r="X1604">
        <f>IF('Main Data'!H1604="Tudor",1,0)</f>
        <v>0</v>
      </c>
      <c r="Y1604">
        <f>IF('Main Data'!H1604="Ulysse Nardin",1,0)</f>
        <v>0</v>
      </c>
      <c r="Z1604">
        <f>IF('Main Data'!H1604="Universal Geneve",1,0)</f>
        <v>0</v>
      </c>
      <c r="AA1604">
        <f>IF('Main Data'!H1604="Vacheron",1,0)</f>
        <v>0</v>
      </c>
      <c r="AB1604">
        <f>IF('Main Data'!H1604="Zenith",1,0)</f>
        <v>0</v>
      </c>
      <c r="AC1604">
        <f>IF('Main Data'!J1604="Stainless Steel",1,0)</f>
        <v>0</v>
      </c>
      <c r="AD1604">
        <f>IF('Main Data'!J1604="Two-tone",1,0)</f>
        <v>0</v>
      </c>
      <c r="AE1604">
        <f>IF(OR('Main Data'!J1604="YG 18K",'Main Data'!J1604="YG &lt;18K",'Main Data'!J1604="PG 18K",'Main Data'!J1604="PG &lt;18K",'Main Data'!J1604="WG 18K",'Main Data'!J1604="Mixes of 18K",'Main Data'!J1604="Mixes &lt;18K"),1,0)</f>
        <v>1</v>
      </c>
      <c r="AF1604">
        <f>IF('Main Data'!J1604="Platinum",1,0)</f>
        <v>0</v>
      </c>
      <c r="AG1604">
        <f>IF(OR('Main Data'!J1604="PVD",'Main Data'!J1604="Gold Plate",'Main Data'!J1604="Other"),1,0)</f>
        <v>0</v>
      </c>
      <c r="AH1604">
        <f>IF('Main Data'!N1604="Stainless Steel",1,0)</f>
        <v>0</v>
      </c>
      <c r="AI1604">
        <f>IF('Main Data'!N1604="Leather",1,0)</f>
        <v>1</v>
      </c>
      <c r="AJ1604">
        <f>IF('Main Data'!N1604="Two-tone",1,0)</f>
        <v>0</v>
      </c>
      <c r="AK1604">
        <f>IF(OR('Main Data'!N1604="YG 18K",'Main Data'!N1604="PG 18K",'Main Data'!N1604="WG 18K",'Main Data'!N1604="Mixes of 18K"),1,0)</f>
        <v>0</v>
      </c>
      <c r="AL1604">
        <f>IF(OR(,'Main Data'!N1604="PVD",'Main Data'!N1604="Gold plate"),1,0)</f>
        <v>0</v>
      </c>
      <c r="AM1604">
        <f>IF(OR('Main Data'!AV1604="Yes",'Main Data'!AW1604="Yes",'Main Data'!AU1604="Yes"),1,0)</f>
        <v>0</v>
      </c>
      <c r="AN1604">
        <f>IF(OR(ISTEXT('Main Data'!AX1604), ISTEXT('Main Data'!AY1604)),1,0)</f>
        <v>0</v>
      </c>
      <c r="AO1604">
        <f>IF('Main Data'!AZ1604="Yes",1,0)</f>
        <v>0</v>
      </c>
      <c r="AP1604">
        <f>IF('Main Data'!BA1604="Yes",1,0)</f>
        <v>0</v>
      </c>
      <c r="AQ1604">
        <f>IF('Main Data'!BD1604="Yes",1,0)</f>
        <v>0</v>
      </c>
      <c r="AR1604">
        <f>IF('Main Data'!BE1604="A",1,0)</f>
        <v>0</v>
      </c>
      <c r="AS1604">
        <f>IF('Main Data'!BE1604="AA",1,0)</f>
        <v>0</v>
      </c>
      <c r="AT1604">
        <f>IF('Main Data'!BE1604="AAA",1,0)</f>
        <v>1</v>
      </c>
      <c r="AU1604">
        <f>IF('Main Data'!BE1604="AAAA",1,0)</f>
        <v>0</v>
      </c>
      <c r="AV1604">
        <f>IF('Main Data'!P1604="Yes",1,0)</f>
        <v>0</v>
      </c>
      <c r="AW1604">
        <f>IF('Main Data'!AP1604="Yes",1,0)</f>
        <v>0</v>
      </c>
      <c r="AX1604">
        <f>IF(OR('Main Data'!V1604="Yes", 'Main Data'!W1604="Yes",'Main Data'!X1604="Yes"),1,0)</f>
        <v>1</v>
      </c>
      <c r="AY1604">
        <f>IF(OR('Main Data'!Y1604="Yes",'Main Data'!Z1604="Yes"),1,0)</f>
        <v>0</v>
      </c>
      <c r="AZ1604">
        <f>IF('Main Data'!AR1604="Yes",1,0)</f>
        <v>0</v>
      </c>
      <c r="BA1604">
        <f>IF('Main Data'!AS1604="Yes",1,0)</f>
        <v>0</v>
      </c>
      <c r="BB1604">
        <f>IF('Main Data'!AG1604="Yes",1,0)</f>
        <v>0</v>
      </c>
      <c r="BC1604">
        <f>IF('Main Data'!AB1604="Yes",1,0)</f>
        <v>0</v>
      </c>
      <c r="BD1604">
        <f>IF('Main Data'!AA1604="Yes",1,0)</f>
        <v>0</v>
      </c>
      <c r="BE1604">
        <f>IF('Main Data'!AC1604="Yes",1,0)</f>
        <v>0</v>
      </c>
      <c r="BF1604">
        <f>IF('Main Data'!AF1604="Yes",1,0)</f>
        <v>0</v>
      </c>
      <c r="BG1604">
        <f>IF(OR('Main Data'!AI1604="Yes",'Main Data'!AL1604="Yes"),1,0)</f>
        <v>0</v>
      </c>
      <c r="BH1604">
        <f>IF('Main Data'!AJ1604="Yes",1,0)</f>
        <v>0</v>
      </c>
      <c r="BI1604">
        <f>IF('Main Data'!AK1604="Yes",1,0)</f>
        <v>0</v>
      </c>
      <c r="BJ1604">
        <f>IF('Main Data'!AM1604="Yes",1,0)</f>
        <v>0</v>
      </c>
      <c r="BK1604">
        <f>IF('Main Data'!AQ1604="Yes",1,0)</f>
        <v>0</v>
      </c>
      <c r="BL1604" s="21">
        <f t="shared" si="145"/>
        <v>1</v>
      </c>
      <c r="BM1604" s="21">
        <f t="shared" si="146"/>
        <v>0</v>
      </c>
      <c r="BN1604" s="21">
        <f t="shared" si="147"/>
        <v>0</v>
      </c>
      <c r="BO1604" s="21">
        <f t="shared" si="148"/>
        <v>0</v>
      </c>
      <c r="BP1604" s="21">
        <f t="shared" si="149"/>
        <v>0</v>
      </c>
    </row>
    <row r="1605" spans="1:68" x14ac:dyDescent="0.2">
      <c r="A1605">
        <v>1601</v>
      </c>
      <c r="B1605" s="33">
        <f>'Main Data'!C1605</f>
        <v>43233</v>
      </c>
      <c r="C1605">
        <f>'Main Data'!D1605</f>
        <v>374</v>
      </c>
      <c r="D1605" s="26">
        <f>'Main Data'!E1605</f>
        <v>12000</v>
      </c>
      <c r="E1605" s="26">
        <f>'Main Data'!F1605</f>
        <v>15000</v>
      </c>
      <c r="F1605" s="34">
        <f t="shared" ref="F1605:F1669" si="150">LN(D1605)</f>
        <v>9.3926619287701367</v>
      </c>
      <c r="G1605">
        <f>IF('Main Data'!H1605="AP",1,0)</f>
        <v>0</v>
      </c>
      <c r="H1605">
        <f>IF('Main Data'!H1605="Blancpain",1,0)</f>
        <v>0</v>
      </c>
      <c r="I1605">
        <f>IF('Main Data'!H1605="Breguet",1,0)</f>
        <v>0</v>
      </c>
      <c r="J1605">
        <f>IF('Main Data'!H1605="Breitling",1,0)</f>
        <v>0</v>
      </c>
      <c r="K1605">
        <f>IF('Main Data'!H1605="Cartier",1,0)</f>
        <v>0</v>
      </c>
      <c r="L1605">
        <f>IF('Main Data'!H1605="Gallet",1,0)</f>
        <v>0</v>
      </c>
      <c r="M1605">
        <f>IF('Main Data'!H1605="Girard Perregaux",1,0)</f>
        <v>0</v>
      </c>
      <c r="N1605">
        <f>IF('Main Data'!H1605="Gubelin",1,0)</f>
        <v>0</v>
      </c>
      <c r="O1605">
        <f>IF('Main Data'!H1605="Heuer",1,0)</f>
        <v>0</v>
      </c>
      <c r="P1605">
        <f>IF('Main Data'!H1605="IWC",1,0)</f>
        <v>0</v>
      </c>
      <c r="Q1605">
        <f>IF('Main Data'!H1605="JLC",1,0)</f>
        <v>0</v>
      </c>
      <c r="R1605">
        <f>IF('Main Data'!H1605="Longines",1,0)</f>
        <v>0</v>
      </c>
      <c r="S1605">
        <f>IF('Main Data'!H1605="Movado",1,0)</f>
        <v>0</v>
      </c>
      <c r="T1605">
        <f>IF('Main Data'!H1605="Omega",1,0)</f>
        <v>0</v>
      </c>
      <c r="U1605">
        <f>IF('Main Data'!H1605="Panerai",1,0)</f>
        <v>0</v>
      </c>
      <c r="V1605">
        <f>IF('Main Data'!H1605="Patek",1,0)</f>
        <v>0</v>
      </c>
      <c r="W1605">
        <f>IF('Main Data'!H1605="Rolex",1,0)</f>
        <v>1</v>
      </c>
      <c r="X1605">
        <f>IF('Main Data'!H1605="Tudor",1,0)</f>
        <v>0</v>
      </c>
      <c r="Y1605">
        <f>IF('Main Data'!H1605="Ulysse Nardin",1,0)</f>
        <v>0</v>
      </c>
      <c r="Z1605">
        <f>IF('Main Data'!H1605="Universal Geneve",1,0)</f>
        <v>0</v>
      </c>
      <c r="AA1605">
        <f>IF('Main Data'!H1605="Vacheron",1,0)</f>
        <v>0</v>
      </c>
      <c r="AB1605">
        <f>IF('Main Data'!H1605="Zenith",1,0)</f>
        <v>0</v>
      </c>
      <c r="AC1605">
        <f>IF('Main Data'!J1605="Stainless Steel",1,0)</f>
        <v>0</v>
      </c>
      <c r="AD1605">
        <f>IF('Main Data'!J1605="Two-tone",1,0)</f>
        <v>0</v>
      </c>
      <c r="AE1605">
        <f>IF(OR('Main Data'!J1605="YG 18K",'Main Data'!J1605="YG &lt;18K",'Main Data'!J1605="PG 18K",'Main Data'!J1605="PG &lt;18K",'Main Data'!J1605="WG 18K",'Main Data'!J1605="Mixes of 18K",'Main Data'!J1605="Mixes &lt;18K"),1,0)</f>
        <v>1</v>
      </c>
      <c r="AF1605">
        <f>IF('Main Data'!J1605="Platinum",1,0)</f>
        <v>0</v>
      </c>
      <c r="AG1605">
        <f>IF(OR('Main Data'!J1605="PVD",'Main Data'!J1605="Gold Plate",'Main Data'!J1605="Other"),1,0)</f>
        <v>0</v>
      </c>
      <c r="AH1605">
        <f>IF('Main Data'!N1605="Stainless Steel",1,0)</f>
        <v>0</v>
      </c>
      <c r="AI1605">
        <f>IF('Main Data'!N1605="Leather",1,0)</f>
        <v>0</v>
      </c>
      <c r="AJ1605">
        <f>IF('Main Data'!N1605="Two-tone",1,0)</f>
        <v>0</v>
      </c>
      <c r="AK1605">
        <f>IF(OR('Main Data'!N1605="YG 18K",'Main Data'!N1605="PG 18K",'Main Data'!N1605="WG 18K",'Main Data'!N1605="Mixes of 18K"),1,0)</f>
        <v>1</v>
      </c>
      <c r="AL1605">
        <f>IF(OR(,'Main Data'!N1605="PVD",'Main Data'!N1605="Gold plate"),1,0)</f>
        <v>0</v>
      </c>
      <c r="AM1605">
        <f>IF(OR('Main Data'!AV1605="Yes",'Main Data'!AW1605="Yes",'Main Data'!AU1605="Yes"),1,0)</f>
        <v>0</v>
      </c>
      <c r="AN1605">
        <f>IF(OR(ISTEXT('Main Data'!AX1605), ISTEXT('Main Data'!AY1605)),1,0)</f>
        <v>0</v>
      </c>
      <c r="AO1605">
        <f>IF('Main Data'!AZ1605="Yes",1,0)</f>
        <v>0</v>
      </c>
      <c r="AP1605">
        <f>IF('Main Data'!BA1605="Yes",1,0)</f>
        <v>0</v>
      </c>
      <c r="AQ1605">
        <f>IF('Main Data'!BD1605="Yes",1,0)</f>
        <v>0</v>
      </c>
      <c r="AR1605">
        <f>IF('Main Data'!BE1605="A",1,0)</f>
        <v>0</v>
      </c>
      <c r="AS1605">
        <f>IF('Main Data'!BE1605="AA",1,0)</f>
        <v>0</v>
      </c>
      <c r="AT1605">
        <f>IF('Main Data'!BE1605="AAA",1,0)</f>
        <v>1</v>
      </c>
      <c r="AU1605">
        <f>IF('Main Data'!BE1605="AAAA",1,0)</f>
        <v>0</v>
      </c>
      <c r="AV1605">
        <f>IF('Main Data'!P1605="Yes",1,0)</f>
        <v>0</v>
      </c>
      <c r="AW1605">
        <f>IF('Main Data'!AP1605="Yes",1,0)</f>
        <v>0</v>
      </c>
      <c r="AX1605">
        <f>IF(OR('Main Data'!V1605="Yes", 'Main Data'!W1605="Yes",'Main Data'!X1605="Yes"),1,0)</f>
        <v>1</v>
      </c>
      <c r="AY1605">
        <f>IF(OR('Main Data'!Y1605="Yes",'Main Data'!Z1605="Yes"),1,0)</f>
        <v>0</v>
      </c>
      <c r="AZ1605">
        <f>IF('Main Data'!AR1605="Yes",1,0)</f>
        <v>0</v>
      </c>
      <c r="BA1605">
        <f>IF('Main Data'!AS1605="Yes",1,0)</f>
        <v>0</v>
      </c>
      <c r="BB1605">
        <f>IF('Main Data'!AG1605="Yes",1,0)</f>
        <v>0</v>
      </c>
      <c r="BC1605">
        <f>IF('Main Data'!AB1605="Yes",1,0)</f>
        <v>0</v>
      </c>
      <c r="BD1605">
        <f>IF('Main Data'!AA1605="Yes",1,0)</f>
        <v>0</v>
      </c>
      <c r="BE1605">
        <f>IF('Main Data'!AC1605="Yes",1,0)</f>
        <v>0</v>
      </c>
      <c r="BF1605">
        <f>IF('Main Data'!AF1605="Yes",1,0)</f>
        <v>0</v>
      </c>
      <c r="BG1605">
        <f>IF(OR('Main Data'!AI1605="Yes",'Main Data'!AL1605="Yes"),1,0)</f>
        <v>0</v>
      </c>
      <c r="BH1605">
        <f>IF('Main Data'!AJ1605="Yes",1,0)</f>
        <v>0</v>
      </c>
      <c r="BI1605">
        <f>IF('Main Data'!AK1605="Yes",1,0)</f>
        <v>0</v>
      </c>
      <c r="BJ1605">
        <f>IF('Main Data'!AM1605="Yes",1,0)</f>
        <v>0</v>
      </c>
      <c r="BK1605">
        <f>IF('Main Data'!AQ1605="Yes",1,0)</f>
        <v>0</v>
      </c>
      <c r="BL1605" s="21">
        <f t="shared" ref="BL1605:BL1669" si="151">IF(AND($B1605&gt;=DATEVALUE("1/1/2018"),$B1605&lt;=DATEVALUE("12/31/2018")),1,0)</f>
        <v>1</v>
      </c>
      <c r="BM1605" s="21">
        <f t="shared" ref="BM1605:BM1669" si="152">IF(AND($B1605&gt;=DATEVALUE("1/1/2019"),$B1605&lt;=DATEVALUE("12/31/2019")),1,0)</f>
        <v>0</v>
      </c>
      <c r="BN1605" s="21">
        <f t="shared" ref="BN1605:BN1669" si="153">IF(AND($B1605&gt;=DATEVALUE("1/1/2020"),$B1605&lt;=DATEVALUE("12/31/2020")),1,0)</f>
        <v>0</v>
      </c>
      <c r="BO1605" s="21">
        <f t="shared" ref="BO1605:BO1669" si="154">IF(AND($B1605&gt;=DATEVALUE("1/1/2021"),$B1605&lt;=DATEVALUE("12/31/2021")),1,0)</f>
        <v>0</v>
      </c>
      <c r="BP1605" s="21">
        <f t="shared" ref="BP1605:BP1669" si="155">IF(AND($B1605&gt;=DATEVALUE("1/1/2022"),$B1605&lt;=DATEVALUE("12/31/2022")),1,0)</f>
        <v>0</v>
      </c>
    </row>
    <row r="1606" spans="1:68" x14ac:dyDescent="0.2">
      <c r="A1606">
        <v>1602</v>
      </c>
      <c r="B1606" s="33">
        <f>'Main Data'!C1606</f>
        <v>43233</v>
      </c>
      <c r="C1606">
        <f>'Main Data'!D1606</f>
        <v>375</v>
      </c>
      <c r="D1606" s="26">
        <f>'Main Data'!E1606</f>
        <v>15000</v>
      </c>
      <c r="E1606" s="26">
        <f>'Main Data'!F1606</f>
        <v>18750</v>
      </c>
      <c r="F1606" s="34">
        <f t="shared" si="150"/>
        <v>9.6158054800843473</v>
      </c>
      <c r="G1606">
        <f>IF('Main Data'!H1606="AP",1,0)</f>
        <v>0</v>
      </c>
      <c r="H1606">
        <f>IF('Main Data'!H1606="Blancpain",1,0)</f>
        <v>0</v>
      </c>
      <c r="I1606">
        <f>IF('Main Data'!H1606="Breguet",1,0)</f>
        <v>0</v>
      </c>
      <c r="J1606">
        <f>IF('Main Data'!H1606="Breitling",1,0)</f>
        <v>0</v>
      </c>
      <c r="K1606">
        <f>IF('Main Data'!H1606="Cartier",1,0)</f>
        <v>0</v>
      </c>
      <c r="L1606">
        <f>IF('Main Data'!H1606="Gallet",1,0)</f>
        <v>0</v>
      </c>
      <c r="M1606">
        <f>IF('Main Data'!H1606="Girard Perregaux",1,0)</f>
        <v>0</v>
      </c>
      <c r="N1606">
        <f>IF('Main Data'!H1606="Gubelin",1,0)</f>
        <v>0</v>
      </c>
      <c r="O1606">
        <f>IF('Main Data'!H1606="Heuer",1,0)</f>
        <v>0</v>
      </c>
      <c r="P1606">
        <f>IF('Main Data'!H1606="IWC",1,0)</f>
        <v>0</v>
      </c>
      <c r="Q1606">
        <f>IF('Main Data'!H1606="JLC",1,0)</f>
        <v>0</v>
      </c>
      <c r="R1606">
        <f>IF('Main Data'!H1606="Longines",1,0)</f>
        <v>0</v>
      </c>
      <c r="S1606">
        <f>IF('Main Data'!H1606="Movado",1,0)</f>
        <v>0</v>
      </c>
      <c r="T1606">
        <f>IF('Main Data'!H1606="Omega",1,0)</f>
        <v>0</v>
      </c>
      <c r="U1606">
        <f>IF('Main Data'!H1606="Panerai",1,0)</f>
        <v>0</v>
      </c>
      <c r="V1606">
        <f>IF('Main Data'!H1606="Patek",1,0)</f>
        <v>0</v>
      </c>
      <c r="W1606">
        <f>IF('Main Data'!H1606="Rolex",1,0)</f>
        <v>1</v>
      </c>
      <c r="X1606">
        <f>IF('Main Data'!H1606="Tudor",1,0)</f>
        <v>0</v>
      </c>
      <c r="Y1606">
        <f>IF('Main Data'!H1606="Ulysse Nardin",1,0)</f>
        <v>0</v>
      </c>
      <c r="Z1606">
        <f>IF('Main Data'!H1606="Universal Geneve",1,0)</f>
        <v>0</v>
      </c>
      <c r="AA1606">
        <f>IF('Main Data'!H1606="Vacheron",1,0)</f>
        <v>0</v>
      </c>
      <c r="AB1606">
        <f>IF('Main Data'!H1606="Zenith",1,0)</f>
        <v>0</v>
      </c>
      <c r="AC1606">
        <f>IF('Main Data'!J1606="Stainless Steel",1,0)</f>
        <v>0</v>
      </c>
      <c r="AD1606">
        <f>IF('Main Data'!J1606="Two-tone",1,0)</f>
        <v>0</v>
      </c>
      <c r="AE1606">
        <f>IF(OR('Main Data'!J1606="YG 18K",'Main Data'!J1606="YG &lt;18K",'Main Data'!J1606="PG 18K",'Main Data'!J1606="PG &lt;18K",'Main Data'!J1606="WG 18K",'Main Data'!J1606="Mixes of 18K",'Main Data'!J1606="Mixes &lt;18K"),1,0)</f>
        <v>1</v>
      </c>
      <c r="AF1606">
        <f>IF('Main Data'!J1606="Platinum",1,0)</f>
        <v>0</v>
      </c>
      <c r="AG1606">
        <f>IF(OR('Main Data'!J1606="PVD",'Main Data'!J1606="Gold Plate",'Main Data'!J1606="Other"),1,0)</f>
        <v>0</v>
      </c>
      <c r="AH1606">
        <f>IF('Main Data'!N1606="Stainless Steel",1,0)</f>
        <v>0</v>
      </c>
      <c r="AI1606">
        <f>IF('Main Data'!N1606="Leather",1,0)</f>
        <v>0</v>
      </c>
      <c r="AJ1606">
        <f>IF('Main Data'!N1606="Two-tone",1,0)</f>
        <v>0</v>
      </c>
      <c r="AK1606">
        <f>IF(OR('Main Data'!N1606="YG 18K",'Main Data'!N1606="PG 18K",'Main Data'!N1606="WG 18K",'Main Data'!N1606="Mixes of 18K"),1,0)</f>
        <v>1</v>
      </c>
      <c r="AL1606">
        <f>IF(OR(,'Main Data'!N1606="PVD",'Main Data'!N1606="Gold plate"),1,0)</f>
        <v>0</v>
      </c>
      <c r="AM1606">
        <f>IF(OR('Main Data'!AV1606="Yes",'Main Data'!AW1606="Yes",'Main Data'!AU1606="Yes"),1,0)</f>
        <v>0</v>
      </c>
      <c r="AN1606">
        <f>IF(OR(ISTEXT('Main Data'!AX1606), ISTEXT('Main Data'!AY1606)),1,0)</f>
        <v>0</v>
      </c>
      <c r="AO1606">
        <f>IF('Main Data'!AZ1606="Yes",1,0)</f>
        <v>0</v>
      </c>
      <c r="AP1606">
        <f>IF('Main Data'!BA1606="Yes",1,0)</f>
        <v>0</v>
      </c>
      <c r="AQ1606">
        <f>IF('Main Data'!BD1606="Yes",1,0)</f>
        <v>0</v>
      </c>
      <c r="AR1606">
        <f>IF('Main Data'!BE1606="A",1,0)</f>
        <v>0</v>
      </c>
      <c r="AS1606">
        <f>IF('Main Data'!BE1606="AA",1,0)</f>
        <v>0</v>
      </c>
      <c r="AT1606">
        <f>IF('Main Data'!BE1606="AAA",1,0)</f>
        <v>1</v>
      </c>
      <c r="AU1606">
        <f>IF('Main Data'!BE1606="AAAA",1,0)</f>
        <v>0</v>
      </c>
      <c r="AV1606">
        <f>IF('Main Data'!P1606="Yes",1,0)</f>
        <v>0</v>
      </c>
      <c r="AW1606">
        <f>IF('Main Data'!AP1606="Yes",1,0)</f>
        <v>0</v>
      </c>
      <c r="AX1606">
        <f>IF(OR('Main Data'!V1606="Yes", 'Main Data'!W1606="Yes",'Main Data'!X1606="Yes"),1,0)</f>
        <v>1</v>
      </c>
      <c r="AY1606">
        <f>IF(OR('Main Data'!Y1606="Yes",'Main Data'!Z1606="Yes"),1,0)</f>
        <v>0</v>
      </c>
      <c r="AZ1606">
        <f>IF('Main Data'!AR1606="Yes",1,0)</f>
        <v>0</v>
      </c>
      <c r="BA1606">
        <f>IF('Main Data'!AS1606="Yes",1,0)</f>
        <v>0</v>
      </c>
      <c r="BB1606">
        <f>IF('Main Data'!AG1606="Yes",1,0)</f>
        <v>0</v>
      </c>
      <c r="BC1606">
        <f>IF('Main Data'!AB1606="Yes",1,0)</f>
        <v>0</v>
      </c>
      <c r="BD1606">
        <f>IF('Main Data'!AA1606="Yes",1,0)</f>
        <v>0</v>
      </c>
      <c r="BE1606">
        <f>IF('Main Data'!AC1606="Yes",1,0)</f>
        <v>0</v>
      </c>
      <c r="BF1606">
        <f>IF('Main Data'!AF1606="Yes",1,0)</f>
        <v>0</v>
      </c>
      <c r="BG1606">
        <f>IF(OR('Main Data'!AI1606="Yes",'Main Data'!AL1606="Yes"),1,0)</f>
        <v>0</v>
      </c>
      <c r="BH1606">
        <f>IF('Main Data'!AJ1606="Yes",1,0)</f>
        <v>0</v>
      </c>
      <c r="BI1606">
        <f>IF('Main Data'!AK1606="Yes",1,0)</f>
        <v>0</v>
      </c>
      <c r="BJ1606">
        <f>IF('Main Data'!AM1606="Yes",1,0)</f>
        <v>0</v>
      </c>
      <c r="BK1606">
        <f>IF('Main Data'!AQ1606="Yes",1,0)</f>
        <v>0</v>
      </c>
      <c r="BL1606" s="21">
        <f t="shared" si="151"/>
        <v>1</v>
      </c>
      <c r="BM1606" s="21">
        <f t="shared" si="152"/>
        <v>0</v>
      </c>
      <c r="BN1606" s="21">
        <f t="shared" si="153"/>
        <v>0</v>
      </c>
      <c r="BO1606" s="21">
        <f t="shared" si="154"/>
        <v>0</v>
      </c>
      <c r="BP1606" s="21">
        <f t="shared" si="155"/>
        <v>0</v>
      </c>
    </row>
    <row r="1607" spans="1:68" x14ac:dyDescent="0.2">
      <c r="A1607">
        <v>1603</v>
      </c>
      <c r="B1607" s="33">
        <f>'Main Data'!C1607</f>
        <v>43233</v>
      </c>
      <c r="C1607">
        <f>'Main Data'!D1607</f>
        <v>382</v>
      </c>
      <c r="D1607" s="26">
        <f>'Main Data'!E1607</f>
        <v>27000</v>
      </c>
      <c r="E1607" s="26">
        <f>'Main Data'!F1607</f>
        <v>33750</v>
      </c>
      <c r="F1607" s="34">
        <f t="shared" si="150"/>
        <v>10.203592144986466</v>
      </c>
      <c r="G1607">
        <f>IF('Main Data'!H1607="AP",1,0)</f>
        <v>0</v>
      </c>
      <c r="H1607">
        <f>IF('Main Data'!H1607="Blancpain",1,0)</f>
        <v>0</v>
      </c>
      <c r="I1607">
        <f>IF('Main Data'!H1607="Breguet",1,0)</f>
        <v>0</v>
      </c>
      <c r="J1607">
        <f>IF('Main Data'!H1607="Breitling",1,0)</f>
        <v>0</v>
      </c>
      <c r="K1607">
        <f>IF('Main Data'!H1607="Cartier",1,0)</f>
        <v>0</v>
      </c>
      <c r="L1607">
        <f>IF('Main Data'!H1607="Gallet",1,0)</f>
        <v>0</v>
      </c>
      <c r="M1607">
        <f>IF('Main Data'!H1607="Girard Perregaux",1,0)</f>
        <v>0</v>
      </c>
      <c r="N1607">
        <f>IF('Main Data'!H1607="Gubelin",1,0)</f>
        <v>0</v>
      </c>
      <c r="O1607">
        <f>IF('Main Data'!H1607="Heuer",1,0)</f>
        <v>0</v>
      </c>
      <c r="P1607">
        <f>IF('Main Data'!H1607="IWC",1,0)</f>
        <v>0</v>
      </c>
      <c r="Q1607">
        <f>IF('Main Data'!H1607="JLC",1,0)</f>
        <v>0</v>
      </c>
      <c r="R1607">
        <f>IF('Main Data'!H1607="Longines",1,0)</f>
        <v>0</v>
      </c>
      <c r="S1607">
        <f>IF('Main Data'!H1607="Movado",1,0)</f>
        <v>0</v>
      </c>
      <c r="T1607">
        <f>IF('Main Data'!H1607="Omega",1,0)</f>
        <v>0</v>
      </c>
      <c r="U1607">
        <f>IF('Main Data'!H1607="Panerai",1,0)</f>
        <v>0</v>
      </c>
      <c r="V1607">
        <f>IF('Main Data'!H1607="Patek",1,0)</f>
        <v>0</v>
      </c>
      <c r="W1607">
        <f>IF('Main Data'!H1607="Rolex",1,0)</f>
        <v>1</v>
      </c>
      <c r="X1607">
        <f>IF('Main Data'!H1607="Tudor",1,0)</f>
        <v>0</v>
      </c>
      <c r="Y1607">
        <f>IF('Main Data'!H1607="Ulysse Nardin",1,0)</f>
        <v>0</v>
      </c>
      <c r="Z1607">
        <f>IF('Main Data'!H1607="Universal Geneve",1,0)</f>
        <v>0</v>
      </c>
      <c r="AA1607">
        <f>IF('Main Data'!H1607="Vacheron",1,0)</f>
        <v>0</v>
      </c>
      <c r="AB1607">
        <f>IF('Main Data'!H1607="Zenith",1,0)</f>
        <v>0</v>
      </c>
      <c r="AC1607">
        <f>IF('Main Data'!J1607="Stainless Steel",1,0)</f>
        <v>1</v>
      </c>
      <c r="AD1607">
        <f>IF('Main Data'!J1607="Two-tone",1,0)</f>
        <v>0</v>
      </c>
      <c r="AE1607">
        <f>IF(OR('Main Data'!J1607="YG 18K",'Main Data'!J1607="YG &lt;18K",'Main Data'!J1607="PG 18K",'Main Data'!J1607="PG &lt;18K",'Main Data'!J1607="WG 18K",'Main Data'!J1607="Mixes of 18K",'Main Data'!J1607="Mixes &lt;18K"),1,0)</f>
        <v>0</v>
      </c>
      <c r="AF1607">
        <f>IF('Main Data'!J1607="Platinum",1,0)</f>
        <v>0</v>
      </c>
      <c r="AG1607">
        <f>IF(OR('Main Data'!J1607="PVD",'Main Data'!J1607="Gold Plate",'Main Data'!J1607="Other"),1,0)</f>
        <v>0</v>
      </c>
      <c r="AH1607">
        <f>IF('Main Data'!N1607="Stainless Steel",1,0)</f>
        <v>1</v>
      </c>
      <c r="AI1607">
        <f>IF('Main Data'!N1607="Leather",1,0)</f>
        <v>0</v>
      </c>
      <c r="AJ1607">
        <f>IF('Main Data'!N1607="Two-tone",1,0)</f>
        <v>0</v>
      </c>
      <c r="AK1607">
        <f>IF(OR('Main Data'!N1607="YG 18K",'Main Data'!N1607="PG 18K",'Main Data'!N1607="WG 18K",'Main Data'!N1607="Mixes of 18K"),1,0)</f>
        <v>0</v>
      </c>
      <c r="AL1607">
        <f>IF(OR(,'Main Data'!N1607="PVD",'Main Data'!N1607="Gold plate"),1,0)</f>
        <v>0</v>
      </c>
      <c r="AM1607">
        <f>IF(OR('Main Data'!AV1607="Yes",'Main Data'!AW1607="Yes",'Main Data'!AU1607="Yes"),1,0)</f>
        <v>0</v>
      </c>
      <c r="AN1607">
        <f>IF(OR(ISTEXT('Main Data'!AX1607), ISTEXT('Main Data'!AY1607)),1,0)</f>
        <v>0</v>
      </c>
      <c r="AO1607">
        <f>IF('Main Data'!AZ1607="Yes",1,0)</f>
        <v>0</v>
      </c>
      <c r="AP1607">
        <f>IF('Main Data'!BA1607="Yes",1,0)</f>
        <v>0</v>
      </c>
      <c r="AQ1607">
        <f>IF('Main Data'!BD1607="Yes",1,0)</f>
        <v>0</v>
      </c>
      <c r="AR1607">
        <f>IF('Main Data'!BE1607="A",1,0)</f>
        <v>0</v>
      </c>
      <c r="AS1607">
        <f>IF('Main Data'!BE1607="AA",1,0)</f>
        <v>0</v>
      </c>
      <c r="AT1607">
        <f>IF('Main Data'!BE1607="AAA",1,0)</f>
        <v>0</v>
      </c>
      <c r="AU1607">
        <f>IF('Main Data'!BE1607="AAAA",1,0)</f>
        <v>1</v>
      </c>
      <c r="AV1607">
        <f>IF('Main Data'!P1607="Yes",1,0)</f>
        <v>0</v>
      </c>
      <c r="AW1607">
        <f>IF('Main Data'!AP1607="Yes",1,0)</f>
        <v>0</v>
      </c>
      <c r="AX1607">
        <f>IF(OR('Main Data'!V1607="Yes", 'Main Data'!W1607="Yes",'Main Data'!X1607="Yes"),1,0)</f>
        <v>0</v>
      </c>
      <c r="AY1607">
        <f>IF(OR('Main Data'!Y1607="Yes",'Main Data'!Z1607="Yes"),1,0)</f>
        <v>0</v>
      </c>
      <c r="AZ1607">
        <f>IF('Main Data'!AR1607="Yes",1,0)</f>
        <v>0</v>
      </c>
      <c r="BA1607">
        <f>IF('Main Data'!AS1607="Yes",1,0)</f>
        <v>0</v>
      </c>
      <c r="BB1607">
        <f>IF('Main Data'!AG1607="Yes",1,0)</f>
        <v>0</v>
      </c>
      <c r="BC1607">
        <f>IF('Main Data'!AB1607="Yes",1,0)</f>
        <v>0</v>
      </c>
      <c r="BD1607">
        <f>IF('Main Data'!AA1607="Yes",1,0)</f>
        <v>0</v>
      </c>
      <c r="BE1607">
        <f>IF('Main Data'!AC1607="Yes",1,0)</f>
        <v>0</v>
      </c>
      <c r="BF1607">
        <f>IF('Main Data'!AF1607="Yes",1,0)</f>
        <v>0</v>
      </c>
      <c r="BG1607">
        <f>IF(OR('Main Data'!AI1607="Yes",'Main Data'!AL1607="Yes"),1,0)</f>
        <v>1</v>
      </c>
      <c r="BH1607">
        <f>IF('Main Data'!AJ1607="Yes",1,0)</f>
        <v>0</v>
      </c>
      <c r="BI1607">
        <f>IF('Main Data'!AK1607="Yes",1,0)</f>
        <v>0</v>
      </c>
      <c r="BJ1607">
        <f>IF('Main Data'!AM1607="Yes",1,0)</f>
        <v>0</v>
      </c>
      <c r="BK1607">
        <f>IF('Main Data'!AQ1607="Yes",1,0)</f>
        <v>0</v>
      </c>
      <c r="BL1607" s="21">
        <f t="shared" si="151"/>
        <v>1</v>
      </c>
      <c r="BM1607" s="21">
        <f t="shared" si="152"/>
        <v>0</v>
      </c>
      <c r="BN1607" s="21">
        <f t="shared" si="153"/>
        <v>0</v>
      </c>
      <c r="BO1607" s="21">
        <f t="shared" si="154"/>
        <v>0</v>
      </c>
      <c r="BP1607" s="21">
        <f t="shared" si="155"/>
        <v>0</v>
      </c>
    </row>
    <row r="1608" spans="1:68" x14ac:dyDescent="0.2">
      <c r="A1608">
        <v>1604</v>
      </c>
      <c r="B1608" s="33">
        <f>'Main Data'!C1608</f>
        <v>43233</v>
      </c>
      <c r="C1608">
        <f>'Main Data'!D1608</f>
        <v>383</v>
      </c>
      <c r="D1608" s="26">
        <f>'Main Data'!E1608</f>
        <v>90000</v>
      </c>
      <c r="E1608" s="26">
        <f>'Main Data'!F1608</f>
        <v>112500</v>
      </c>
      <c r="F1608" s="34">
        <f t="shared" si="150"/>
        <v>11.407564949312402</v>
      </c>
      <c r="G1608">
        <f>IF('Main Data'!H1608="AP",1,0)</f>
        <v>0</v>
      </c>
      <c r="H1608">
        <f>IF('Main Data'!H1608="Blancpain",1,0)</f>
        <v>0</v>
      </c>
      <c r="I1608">
        <f>IF('Main Data'!H1608="Breguet",1,0)</f>
        <v>0</v>
      </c>
      <c r="J1608">
        <f>IF('Main Data'!H1608="Breitling",1,0)</f>
        <v>0</v>
      </c>
      <c r="K1608">
        <f>IF('Main Data'!H1608="Cartier",1,0)</f>
        <v>0</v>
      </c>
      <c r="L1608">
        <f>IF('Main Data'!H1608="Gallet",1,0)</f>
        <v>0</v>
      </c>
      <c r="M1608">
        <f>IF('Main Data'!H1608="Girard Perregaux",1,0)</f>
        <v>0</v>
      </c>
      <c r="N1608">
        <f>IF('Main Data'!H1608="Gubelin",1,0)</f>
        <v>0</v>
      </c>
      <c r="O1608">
        <f>IF('Main Data'!H1608="Heuer",1,0)</f>
        <v>0</v>
      </c>
      <c r="P1608">
        <f>IF('Main Data'!H1608="IWC",1,0)</f>
        <v>0</v>
      </c>
      <c r="Q1608">
        <f>IF('Main Data'!H1608="JLC",1,0)</f>
        <v>0</v>
      </c>
      <c r="R1608">
        <f>IF('Main Data'!H1608="Longines",1,0)</f>
        <v>0</v>
      </c>
      <c r="S1608">
        <f>IF('Main Data'!H1608="Movado",1,0)</f>
        <v>0</v>
      </c>
      <c r="T1608">
        <f>IF('Main Data'!H1608="Omega",1,0)</f>
        <v>0</v>
      </c>
      <c r="U1608">
        <f>IF('Main Data'!H1608="Panerai",1,0)</f>
        <v>0</v>
      </c>
      <c r="V1608">
        <f>IF('Main Data'!H1608="Patek",1,0)</f>
        <v>0</v>
      </c>
      <c r="W1608">
        <f>IF('Main Data'!H1608="Rolex",1,0)</f>
        <v>1</v>
      </c>
      <c r="X1608">
        <f>IF('Main Data'!H1608="Tudor",1,0)</f>
        <v>0</v>
      </c>
      <c r="Y1608">
        <f>IF('Main Data'!H1608="Ulysse Nardin",1,0)</f>
        <v>0</v>
      </c>
      <c r="Z1608">
        <f>IF('Main Data'!H1608="Universal Geneve",1,0)</f>
        <v>0</v>
      </c>
      <c r="AA1608">
        <f>IF('Main Data'!H1608="Vacheron",1,0)</f>
        <v>0</v>
      </c>
      <c r="AB1608">
        <f>IF('Main Data'!H1608="Zenith",1,0)</f>
        <v>0</v>
      </c>
      <c r="AC1608">
        <f>IF('Main Data'!J1608="Stainless Steel",1,0)</f>
        <v>0</v>
      </c>
      <c r="AD1608">
        <f>IF('Main Data'!J1608="Two-tone",1,0)</f>
        <v>0</v>
      </c>
      <c r="AE1608">
        <f>IF(OR('Main Data'!J1608="YG 18K",'Main Data'!J1608="YG &lt;18K",'Main Data'!J1608="PG 18K",'Main Data'!J1608="PG &lt;18K",'Main Data'!J1608="WG 18K",'Main Data'!J1608="Mixes of 18K",'Main Data'!J1608="Mixes &lt;18K"),1,0)</f>
        <v>1</v>
      </c>
      <c r="AF1608">
        <f>IF('Main Data'!J1608="Platinum",1,0)</f>
        <v>0</v>
      </c>
      <c r="AG1608">
        <f>IF(OR('Main Data'!J1608="PVD",'Main Data'!J1608="Gold Plate",'Main Data'!J1608="Other"),1,0)</f>
        <v>0</v>
      </c>
      <c r="AH1608">
        <f>IF('Main Data'!N1608="Stainless Steel",1,0)</f>
        <v>0</v>
      </c>
      <c r="AI1608">
        <f>IF('Main Data'!N1608="Leather",1,0)</f>
        <v>0</v>
      </c>
      <c r="AJ1608">
        <f>IF('Main Data'!N1608="Two-tone",1,0)</f>
        <v>0</v>
      </c>
      <c r="AK1608">
        <f>IF(OR('Main Data'!N1608="YG 18K",'Main Data'!N1608="PG 18K",'Main Data'!N1608="WG 18K",'Main Data'!N1608="Mixes of 18K"),1,0)</f>
        <v>1</v>
      </c>
      <c r="AL1608">
        <f>IF(OR(,'Main Data'!N1608="PVD",'Main Data'!N1608="Gold plate"),1,0)</f>
        <v>0</v>
      </c>
      <c r="AM1608">
        <f>IF(OR('Main Data'!AV1608="Yes",'Main Data'!AW1608="Yes",'Main Data'!AU1608="Yes"),1,0)</f>
        <v>0</v>
      </c>
      <c r="AN1608">
        <f>IF(OR(ISTEXT('Main Data'!AX1608), ISTEXT('Main Data'!AY1608)),1,0)</f>
        <v>0</v>
      </c>
      <c r="AO1608">
        <f>IF('Main Data'!AZ1608="Yes",1,0)</f>
        <v>0</v>
      </c>
      <c r="AP1608">
        <f>IF('Main Data'!BA1608="Yes",1,0)</f>
        <v>0</v>
      </c>
      <c r="AQ1608">
        <f>IF('Main Data'!BD1608="Yes",1,0)</f>
        <v>0</v>
      </c>
      <c r="AR1608">
        <f>IF('Main Data'!BE1608="A",1,0)</f>
        <v>0</v>
      </c>
      <c r="AS1608">
        <f>IF('Main Data'!BE1608="AA",1,0)</f>
        <v>0</v>
      </c>
      <c r="AT1608">
        <f>IF('Main Data'!BE1608="AAA",1,0)</f>
        <v>0</v>
      </c>
      <c r="AU1608">
        <f>IF('Main Data'!BE1608="AAAA",1,0)</f>
        <v>1</v>
      </c>
      <c r="AV1608">
        <f>IF('Main Data'!P1608="Yes",1,0)</f>
        <v>0</v>
      </c>
      <c r="AW1608">
        <f>IF('Main Data'!AP1608="Yes",1,0)</f>
        <v>0</v>
      </c>
      <c r="AX1608">
        <f>IF(OR('Main Data'!V1608="Yes", 'Main Data'!W1608="Yes",'Main Data'!X1608="Yes"),1,0)</f>
        <v>0</v>
      </c>
      <c r="AY1608">
        <f>IF(OR('Main Data'!Y1608="Yes",'Main Data'!Z1608="Yes"),1,0)</f>
        <v>0</v>
      </c>
      <c r="AZ1608">
        <f>IF('Main Data'!AR1608="Yes",1,0)</f>
        <v>0</v>
      </c>
      <c r="BA1608">
        <f>IF('Main Data'!AS1608="Yes",1,0)</f>
        <v>0</v>
      </c>
      <c r="BB1608">
        <f>IF('Main Data'!AG1608="Yes",1,0)</f>
        <v>0</v>
      </c>
      <c r="BC1608">
        <f>IF('Main Data'!AB1608="Yes",1,0)</f>
        <v>0</v>
      </c>
      <c r="BD1608">
        <f>IF('Main Data'!AA1608="Yes",1,0)</f>
        <v>0</v>
      </c>
      <c r="BE1608">
        <f>IF('Main Data'!AC1608="Yes",1,0)</f>
        <v>0</v>
      </c>
      <c r="BF1608">
        <f>IF('Main Data'!AF1608="Yes",1,0)</f>
        <v>0</v>
      </c>
      <c r="BG1608">
        <f>IF(OR('Main Data'!AI1608="Yes",'Main Data'!AL1608="Yes"),1,0)</f>
        <v>1</v>
      </c>
      <c r="BH1608">
        <f>IF('Main Data'!AJ1608="Yes",1,0)</f>
        <v>0</v>
      </c>
      <c r="BI1608">
        <f>IF('Main Data'!AK1608="Yes",1,0)</f>
        <v>0</v>
      </c>
      <c r="BJ1608">
        <f>IF('Main Data'!AM1608="Yes",1,0)</f>
        <v>0</v>
      </c>
      <c r="BK1608">
        <f>IF('Main Data'!AQ1608="Yes",1,0)</f>
        <v>0</v>
      </c>
      <c r="BL1608" s="21">
        <f t="shared" si="151"/>
        <v>1</v>
      </c>
      <c r="BM1608" s="21">
        <f t="shared" si="152"/>
        <v>0</v>
      </c>
      <c r="BN1608" s="21">
        <f t="shared" si="153"/>
        <v>0</v>
      </c>
      <c r="BO1608" s="21">
        <f t="shared" si="154"/>
        <v>0</v>
      </c>
      <c r="BP1608" s="21">
        <f t="shared" si="155"/>
        <v>0</v>
      </c>
    </row>
    <row r="1609" spans="1:68" x14ac:dyDescent="0.2">
      <c r="A1609">
        <v>1605</v>
      </c>
      <c r="B1609" s="33">
        <f>'Main Data'!C1609</f>
        <v>43233</v>
      </c>
      <c r="C1609">
        <f>'Main Data'!D1609</f>
        <v>384</v>
      </c>
      <c r="D1609" s="26">
        <f>'Main Data'!E1609</f>
        <v>100000</v>
      </c>
      <c r="E1609" s="26">
        <f>'Main Data'!F1609</f>
        <v>125000</v>
      </c>
      <c r="F1609" s="34">
        <f t="shared" si="150"/>
        <v>11.512925464970229</v>
      </c>
      <c r="G1609">
        <f>IF('Main Data'!H1609="AP",1,0)</f>
        <v>0</v>
      </c>
      <c r="H1609">
        <f>IF('Main Data'!H1609="Blancpain",1,0)</f>
        <v>0</v>
      </c>
      <c r="I1609">
        <f>IF('Main Data'!H1609="Breguet",1,0)</f>
        <v>0</v>
      </c>
      <c r="J1609">
        <f>IF('Main Data'!H1609="Breitling",1,0)</f>
        <v>0</v>
      </c>
      <c r="K1609">
        <f>IF('Main Data'!H1609="Cartier",1,0)</f>
        <v>0</v>
      </c>
      <c r="L1609">
        <f>IF('Main Data'!H1609="Gallet",1,0)</f>
        <v>0</v>
      </c>
      <c r="M1609">
        <f>IF('Main Data'!H1609="Girard Perregaux",1,0)</f>
        <v>0</v>
      </c>
      <c r="N1609">
        <f>IF('Main Data'!H1609="Gubelin",1,0)</f>
        <v>0</v>
      </c>
      <c r="O1609">
        <f>IF('Main Data'!H1609="Heuer",1,0)</f>
        <v>0</v>
      </c>
      <c r="P1609">
        <f>IF('Main Data'!H1609="IWC",1,0)</f>
        <v>0</v>
      </c>
      <c r="Q1609">
        <f>IF('Main Data'!H1609="JLC",1,0)</f>
        <v>0</v>
      </c>
      <c r="R1609">
        <f>IF('Main Data'!H1609="Longines",1,0)</f>
        <v>0</v>
      </c>
      <c r="S1609">
        <f>IF('Main Data'!H1609="Movado",1,0)</f>
        <v>0</v>
      </c>
      <c r="T1609">
        <f>IF('Main Data'!H1609="Omega",1,0)</f>
        <v>0</v>
      </c>
      <c r="U1609">
        <f>IF('Main Data'!H1609="Panerai",1,0)</f>
        <v>0</v>
      </c>
      <c r="V1609">
        <f>IF('Main Data'!H1609="Patek",1,0)</f>
        <v>0</v>
      </c>
      <c r="W1609">
        <f>IF('Main Data'!H1609="Rolex",1,0)</f>
        <v>1</v>
      </c>
      <c r="X1609">
        <f>IF('Main Data'!H1609="Tudor",1,0)</f>
        <v>0</v>
      </c>
      <c r="Y1609">
        <f>IF('Main Data'!H1609="Ulysse Nardin",1,0)</f>
        <v>0</v>
      </c>
      <c r="Z1609">
        <f>IF('Main Data'!H1609="Universal Geneve",1,0)</f>
        <v>0</v>
      </c>
      <c r="AA1609">
        <f>IF('Main Data'!H1609="Vacheron",1,0)</f>
        <v>0</v>
      </c>
      <c r="AB1609">
        <f>IF('Main Data'!H1609="Zenith",1,0)</f>
        <v>0</v>
      </c>
      <c r="AC1609">
        <f>IF('Main Data'!J1609="Stainless Steel",1,0)</f>
        <v>1</v>
      </c>
      <c r="AD1609">
        <f>IF('Main Data'!J1609="Two-tone",1,0)</f>
        <v>0</v>
      </c>
      <c r="AE1609">
        <f>IF(OR('Main Data'!J1609="YG 18K",'Main Data'!J1609="YG &lt;18K",'Main Data'!J1609="PG 18K",'Main Data'!J1609="PG &lt;18K",'Main Data'!J1609="WG 18K",'Main Data'!J1609="Mixes of 18K",'Main Data'!J1609="Mixes &lt;18K"),1,0)</f>
        <v>0</v>
      </c>
      <c r="AF1609">
        <f>IF('Main Data'!J1609="Platinum",1,0)</f>
        <v>0</v>
      </c>
      <c r="AG1609">
        <f>IF(OR('Main Data'!J1609="PVD",'Main Data'!J1609="Gold Plate",'Main Data'!J1609="Other"),1,0)</f>
        <v>0</v>
      </c>
      <c r="AH1609">
        <f>IF('Main Data'!N1609="Stainless Steel",1,0)</f>
        <v>0</v>
      </c>
      <c r="AI1609">
        <f>IF('Main Data'!N1609="Leather",1,0)</f>
        <v>1</v>
      </c>
      <c r="AJ1609">
        <f>IF('Main Data'!N1609="Two-tone",1,0)</f>
        <v>0</v>
      </c>
      <c r="AK1609">
        <f>IF(OR('Main Data'!N1609="YG 18K",'Main Data'!N1609="PG 18K",'Main Data'!N1609="WG 18K",'Main Data'!N1609="Mixes of 18K"),1,0)</f>
        <v>0</v>
      </c>
      <c r="AL1609">
        <f>IF(OR(,'Main Data'!N1609="PVD",'Main Data'!N1609="Gold plate"),1,0)</f>
        <v>0</v>
      </c>
      <c r="AM1609">
        <f>IF(OR('Main Data'!AV1609="Yes",'Main Data'!AW1609="Yes",'Main Data'!AU1609="Yes"),1,0)</f>
        <v>0</v>
      </c>
      <c r="AN1609">
        <f>IF(OR(ISTEXT('Main Data'!AX1609), ISTEXT('Main Data'!AY1609)),1,0)</f>
        <v>0</v>
      </c>
      <c r="AO1609">
        <f>IF('Main Data'!AZ1609="Yes",1,0)</f>
        <v>0</v>
      </c>
      <c r="AP1609">
        <f>IF('Main Data'!BA1609="Yes",1,0)</f>
        <v>0</v>
      </c>
      <c r="AQ1609">
        <f>IF('Main Data'!BD1609="Yes",1,0)</f>
        <v>0</v>
      </c>
      <c r="AR1609">
        <f>IF('Main Data'!BE1609="A",1,0)</f>
        <v>0</v>
      </c>
      <c r="AS1609">
        <f>IF('Main Data'!BE1609="AA",1,0)</f>
        <v>0</v>
      </c>
      <c r="AT1609">
        <f>IF('Main Data'!BE1609="AAA",1,0)</f>
        <v>1</v>
      </c>
      <c r="AU1609">
        <f>IF('Main Data'!BE1609="AAAA",1,0)</f>
        <v>0</v>
      </c>
      <c r="AV1609">
        <f>IF('Main Data'!P1609="Yes",1,0)</f>
        <v>0</v>
      </c>
      <c r="AW1609">
        <f>IF('Main Data'!AP1609="Yes",1,0)</f>
        <v>0</v>
      </c>
      <c r="AX1609">
        <f>IF(OR('Main Data'!V1609="Yes", 'Main Data'!W1609="Yes",'Main Data'!X1609="Yes"),1,0)</f>
        <v>0</v>
      </c>
      <c r="AY1609">
        <f>IF(OR('Main Data'!Y1609="Yes",'Main Data'!Z1609="Yes"),1,0)</f>
        <v>0</v>
      </c>
      <c r="AZ1609">
        <f>IF('Main Data'!AR1609="Yes",1,0)</f>
        <v>0</v>
      </c>
      <c r="BA1609">
        <f>IF('Main Data'!AS1609="Yes",1,0)</f>
        <v>0</v>
      </c>
      <c r="BB1609">
        <f>IF('Main Data'!AG1609="Yes",1,0)</f>
        <v>0</v>
      </c>
      <c r="BC1609">
        <f>IF('Main Data'!AB1609="Yes",1,0)</f>
        <v>0</v>
      </c>
      <c r="BD1609">
        <f>IF('Main Data'!AA1609="Yes",1,0)</f>
        <v>0</v>
      </c>
      <c r="BE1609">
        <f>IF('Main Data'!AC1609="Yes",1,0)</f>
        <v>0</v>
      </c>
      <c r="BF1609">
        <f>IF('Main Data'!AF1609="Yes",1,0)</f>
        <v>0</v>
      </c>
      <c r="BG1609">
        <f>IF(OR('Main Data'!AI1609="Yes",'Main Data'!AL1609="Yes"),1,0)</f>
        <v>1</v>
      </c>
      <c r="BH1609">
        <f>IF('Main Data'!AJ1609="Yes",1,0)</f>
        <v>0</v>
      </c>
      <c r="BI1609">
        <f>IF('Main Data'!AK1609="Yes",1,0)</f>
        <v>0</v>
      </c>
      <c r="BJ1609">
        <f>IF('Main Data'!AM1609="Yes",1,0)</f>
        <v>0</v>
      </c>
      <c r="BK1609">
        <f>IF('Main Data'!AQ1609="Yes",1,0)</f>
        <v>0</v>
      </c>
      <c r="BL1609" s="21">
        <f t="shared" si="151"/>
        <v>1</v>
      </c>
      <c r="BM1609" s="21">
        <f t="shared" si="152"/>
        <v>0</v>
      </c>
      <c r="BN1609" s="21">
        <f t="shared" si="153"/>
        <v>0</v>
      </c>
      <c r="BO1609" s="21">
        <f t="shared" si="154"/>
        <v>0</v>
      </c>
      <c r="BP1609" s="21">
        <f t="shared" si="155"/>
        <v>0</v>
      </c>
    </row>
    <row r="1610" spans="1:68" x14ac:dyDescent="0.2">
      <c r="A1610">
        <v>1606</v>
      </c>
      <c r="B1610" s="33">
        <f>'Main Data'!C1610</f>
        <v>43233</v>
      </c>
      <c r="C1610">
        <f>'Main Data'!D1610</f>
        <v>385</v>
      </c>
      <c r="D1610" s="26">
        <f>'Main Data'!E1610</f>
        <v>100000</v>
      </c>
      <c r="E1610" s="26">
        <f>'Main Data'!F1610</f>
        <v>227000</v>
      </c>
      <c r="F1610" s="34">
        <f t="shared" si="150"/>
        <v>11.512925464970229</v>
      </c>
      <c r="G1610">
        <f>IF('Main Data'!H1610="AP",1,0)</f>
        <v>0</v>
      </c>
      <c r="H1610">
        <f>IF('Main Data'!H1610="Blancpain",1,0)</f>
        <v>0</v>
      </c>
      <c r="I1610">
        <f>IF('Main Data'!H1610="Breguet",1,0)</f>
        <v>0</v>
      </c>
      <c r="J1610">
        <f>IF('Main Data'!H1610="Breitling",1,0)</f>
        <v>0</v>
      </c>
      <c r="K1610">
        <f>IF('Main Data'!H1610="Cartier",1,0)</f>
        <v>0</v>
      </c>
      <c r="L1610">
        <f>IF('Main Data'!H1610="Gallet",1,0)</f>
        <v>0</v>
      </c>
      <c r="M1610">
        <f>IF('Main Data'!H1610="Girard Perregaux",1,0)</f>
        <v>0</v>
      </c>
      <c r="N1610">
        <f>IF('Main Data'!H1610="Gubelin",1,0)</f>
        <v>0</v>
      </c>
      <c r="O1610">
        <f>IF('Main Data'!H1610="Heuer",1,0)</f>
        <v>0</v>
      </c>
      <c r="P1610">
        <f>IF('Main Data'!H1610="IWC",1,0)</f>
        <v>0</v>
      </c>
      <c r="Q1610">
        <f>IF('Main Data'!H1610="JLC",1,0)</f>
        <v>0</v>
      </c>
      <c r="R1610">
        <f>IF('Main Data'!H1610="Longines",1,0)</f>
        <v>0</v>
      </c>
      <c r="S1610">
        <f>IF('Main Data'!H1610="Movado",1,0)</f>
        <v>0</v>
      </c>
      <c r="T1610">
        <f>IF('Main Data'!H1610="Omega",1,0)</f>
        <v>0</v>
      </c>
      <c r="U1610">
        <f>IF('Main Data'!H1610="Panerai",1,0)</f>
        <v>0</v>
      </c>
      <c r="V1610">
        <f>IF('Main Data'!H1610="Patek",1,0)</f>
        <v>0</v>
      </c>
      <c r="W1610">
        <f>IF('Main Data'!H1610="Rolex",1,0)</f>
        <v>1</v>
      </c>
      <c r="X1610">
        <f>IF('Main Data'!H1610="Tudor",1,0)</f>
        <v>0</v>
      </c>
      <c r="Y1610">
        <f>IF('Main Data'!H1610="Ulysse Nardin",1,0)</f>
        <v>0</v>
      </c>
      <c r="Z1610">
        <f>IF('Main Data'!H1610="Universal Geneve",1,0)</f>
        <v>0</v>
      </c>
      <c r="AA1610">
        <f>IF('Main Data'!H1610="Vacheron",1,0)</f>
        <v>0</v>
      </c>
      <c r="AB1610">
        <f>IF('Main Data'!H1610="Zenith",1,0)</f>
        <v>0</v>
      </c>
      <c r="AC1610">
        <f>IF('Main Data'!J1610="Stainless Steel",1,0)</f>
        <v>1</v>
      </c>
      <c r="AD1610">
        <f>IF('Main Data'!J1610="Two-tone",1,0)</f>
        <v>0</v>
      </c>
      <c r="AE1610">
        <f>IF(OR('Main Data'!J1610="YG 18K",'Main Data'!J1610="YG &lt;18K",'Main Data'!J1610="PG 18K",'Main Data'!J1610="PG &lt;18K",'Main Data'!J1610="WG 18K",'Main Data'!J1610="Mixes of 18K",'Main Data'!J1610="Mixes &lt;18K"),1,0)</f>
        <v>0</v>
      </c>
      <c r="AF1610">
        <f>IF('Main Data'!J1610="Platinum",1,0)</f>
        <v>0</v>
      </c>
      <c r="AG1610">
        <f>IF(OR('Main Data'!J1610="PVD",'Main Data'!J1610="Gold Plate",'Main Data'!J1610="Other"),1,0)</f>
        <v>0</v>
      </c>
      <c r="AH1610">
        <f>IF('Main Data'!N1610="Stainless Steel",1,0)</f>
        <v>1</v>
      </c>
      <c r="AI1610">
        <f>IF('Main Data'!N1610="Leather",1,0)</f>
        <v>0</v>
      </c>
      <c r="AJ1610">
        <f>IF('Main Data'!N1610="Two-tone",1,0)</f>
        <v>0</v>
      </c>
      <c r="AK1610">
        <f>IF(OR('Main Data'!N1610="YG 18K",'Main Data'!N1610="PG 18K",'Main Data'!N1610="WG 18K",'Main Data'!N1610="Mixes of 18K"),1,0)</f>
        <v>0</v>
      </c>
      <c r="AL1610">
        <f>IF(OR(,'Main Data'!N1610="PVD",'Main Data'!N1610="Gold plate"),1,0)</f>
        <v>0</v>
      </c>
      <c r="AM1610">
        <f>IF(OR('Main Data'!AV1610="Yes",'Main Data'!AW1610="Yes",'Main Data'!AU1610="Yes"),1,0)</f>
        <v>0</v>
      </c>
      <c r="AN1610">
        <f>IF(OR(ISTEXT('Main Data'!AX1610), ISTEXT('Main Data'!AY1610)),1,0)</f>
        <v>0</v>
      </c>
      <c r="AO1610">
        <f>IF('Main Data'!AZ1610="Yes",1,0)</f>
        <v>0</v>
      </c>
      <c r="AP1610">
        <f>IF('Main Data'!BA1610="Yes",1,0)</f>
        <v>0</v>
      </c>
      <c r="AQ1610">
        <f>IF('Main Data'!BD1610="Yes",1,0)</f>
        <v>0</v>
      </c>
      <c r="AR1610">
        <f>IF('Main Data'!BE1610="A",1,0)</f>
        <v>0</v>
      </c>
      <c r="AS1610">
        <f>IF('Main Data'!BE1610="AA",1,0)</f>
        <v>0</v>
      </c>
      <c r="AT1610">
        <f>IF('Main Data'!BE1610="AAA",1,0)</f>
        <v>0</v>
      </c>
      <c r="AU1610">
        <f>IF('Main Data'!BE1610="AAAA",1,0)</f>
        <v>1</v>
      </c>
      <c r="AV1610">
        <f>IF('Main Data'!P1610="Yes",1,0)</f>
        <v>0</v>
      </c>
      <c r="AW1610">
        <f>IF('Main Data'!AP1610="Yes",1,0)</f>
        <v>0</v>
      </c>
      <c r="AX1610">
        <f>IF(OR('Main Data'!V1610="Yes", 'Main Data'!W1610="Yes",'Main Data'!X1610="Yes"),1,0)</f>
        <v>0</v>
      </c>
      <c r="AY1610">
        <f>IF(OR('Main Data'!Y1610="Yes",'Main Data'!Z1610="Yes"),1,0)</f>
        <v>0</v>
      </c>
      <c r="AZ1610">
        <f>IF('Main Data'!AR1610="Yes",1,0)</f>
        <v>0</v>
      </c>
      <c r="BA1610">
        <f>IF('Main Data'!AS1610="Yes",1,0)</f>
        <v>0</v>
      </c>
      <c r="BB1610">
        <f>IF('Main Data'!AG1610="Yes",1,0)</f>
        <v>0</v>
      </c>
      <c r="BC1610">
        <f>IF('Main Data'!AB1610="Yes",1,0)</f>
        <v>0</v>
      </c>
      <c r="BD1610">
        <f>IF('Main Data'!AA1610="Yes",1,0)</f>
        <v>0</v>
      </c>
      <c r="BE1610">
        <f>IF('Main Data'!AC1610="Yes",1,0)</f>
        <v>0</v>
      </c>
      <c r="BF1610">
        <f>IF('Main Data'!AF1610="Yes",1,0)</f>
        <v>0</v>
      </c>
      <c r="BG1610">
        <f>IF(OR('Main Data'!AI1610="Yes",'Main Data'!AL1610="Yes"),1,0)</f>
        <v>1</v>
      </c>
      <c r="BH1610">
        <f>IF('Main Data'!AJ1610="Yes",1,0)</f>
        <v>0</v>
      </c>
      <c r="BI1610">
        <f>IF('Main Data'!AK1610="Yes",1,0)</f>
        <v>0</v>
      </c>
      <c r="BJ1610">
        <f>IF('Main Data'!AM1610="Yes",1,0)</f>
        <v>0</v>
      </c>
      <c r="BK1610">
        <f>IF('Main Data'!AQ1610="Yes",1,0)</f>
        <v>0</v>
      </c>
      <c r="BL1610" s="21">
        <f t="shared" si="151"/>
        <v>1</v>
      </c>
      <c r="BM1610" s="21">
        <f t="shared" si="152"/>
        <v>0</v>
      </c>
      <c r="BN1610" s="21">
        <f t="shared" si="153"/>
        <v>0</v>
      </c>
      <c r="BO1610" s="21">
        <f t="shared" si="154"/>
        <v>0</v>
      </c>
      <c r="BP1610" s="21">
        <f t="shared" si="155"/>
        <v>0</v>
      </c>
    </row>
    <row r="1611" spans="1:68" x14ac:dyDescent="0.2">
      <c r="A1611">
        <v>1607</v>
      </c>
      <c r="B1611" s="33">
        <f>'Main Data'!C1611</f>
        <v>43233</v>
      </c>
      <c r="C1611">
        <f>'Main Data'!D1611</f>
        <v>386</v>
      </c>
      <c r="D1611" s="26">
        <f>'Main Data'!E1611</f>
        <v>100000</v>
      </c>
      <c r="E1611" s="26">
        <f>'Main Data'!F1611</f>
        <v>389000</v>
      </c>
      <c r="F1611" s="34">
        <f t="shared" si="150"/>
        <v>11.512925464970229</v>
      </c>
      <c r="G1611">
        <f>IF('Main Data'!H1611="AP",1,0)</f>
        <v>0</v>
      </c>
      <c r="H1611">
        <f>IF('Main Data'!H1611="Blancpain",1,0)</f>
        <v>0</v>
      </c>
      <c r="I1611">
        <f>IF('Main Data'!H1611="Breguet",1,0)</f>
        <v>0</v>
      </c>
      <c r="J1611">
        <f>IF('Main Data'!H1611="Breitling",1,0)</f>
        <v>0</v>
      </c>
      <c r="K1611">
        <f>IF('Main Data'!H1611="Cartier",1,0)</f>
        <v>0</v>
      </c>
      <c r="L1611">
        <f>IF('Main Data'!H1611="Gallet",1,0)</f>
        <v>0</v>
      </c>
      <c r="M1611">
        <f>IF('Main Data'!H1611="Girard Perregaux",1,0)</f>
        <v>0</v>
      </c>
      <c r="N1611">
        <f>IF('Main Data'!H1611="Gubelin",1,0)</f>
        <v>0</v>
      </c>
      <c r="O1611">
        <f>IF('Main Data'!H1611="Heuer",1,0)</f>
        <v>0</v>
      </c>
      <c r="P1611">
        <f>IF('Main Data'!H1611="IWC",1,0)</f>
        <v>0</v>
      </c>
      <c r="Q1611">
        <f>IF('Main Data'!H1611="JLC",1,0)</f>
        <v>0</v>
      </c>
      <c r="R1611">
        <f>IF('Main Data'!H1611="Longines",1,0)</f>
        <v>0</v>
      </c>
      <c r="S1611">
        <f>IF('Main Data'!H1611="Movado",1,0)</f>
        <v>0</v>
      </c>
      <c r="T1611">
        <f>IF('Main Data'!H1611="Omega",1,0)</f>
        <v>0</v>
      </c>
      <c r="U1611">
        <f>IF('Main Data'!H1611="Panerai",1,0)</f>
        <v>0</v>
      </c>
      <c r="V1611">
        <f>IF('Main Data'!H1611="Patek",1,0)</f>
        <v>0</v>
      </c>
      <c r="W1611">
        <f>IF('Main Data'!H1611="Rolex",1,0)</f>
        <v>1</v>
      </c>
      <c r="X1611">
        <f>IF('Main Data'!H1611="Tudor",1,0)</f>
        <v>0</v>
      </c>
      <c r="Y1611">
        <f>IF('Main Data'!H1611="Ulysse Nardin",1,0)</f>
        <v>0</v>
      </c>
      <c r="Z1611">
        <f>IF('Main Data'!H1611="Universal Geneve",1,0)</f>
        <v>0</v>
      </c>
      <c r="AA1611">
        <f>IF('Main Data'!H1611="Vacheron",1,0)</f>
        <v>0</v>
      </c>
      <c r="AB1611">
        <f>IF('Main Data'!H1611="Zenith",1,0)</f>
        <v>0</v>
      </c>
      <c r="AC1611">
        <f>IF('Main Data'!J1611="Stainless Steel",1,0)</f>
        <v>0</v>
      </c>
      <c r="AD1611">
        <f>IF('Main Data'!J1611="Two-tone",1,0)</f>
        <v>0</v>
      </c>
      <c r="AE1611">
        <f>IF(OR('Main Data'!J1611="YG 18K",'Main Data'!J1611="YG &lt;18K",'Main Data'!J1611="PG 18K",'Main Data'!J1611="PG &lt;18K",'Main Data'!J1611="WG 18K",'Main Data'!J1611="Mixes of 18K",'Main Data'!J1611="Mixes &lt;18K"),1,0)</f>
        <v>1</v>
      </c>
      <c r="AF1611">
        <f>IF('Main Data'!J1611="Platinum",1,0)</f>
        <v>0</v>
      </c>
      <c r="AG1611">
        <f>IF(OR('Main Data'!J1611="PVD",'Main Data'!J1611="Gold Plate",'Main Data'!J1611="Other"),1,0)</f>
        <v>0</v>
      </c>
      <c r="AH1611">
        <f>IF('Main Data'!N1611="Stainless Steel",1,0)</f>
        <v>0</v>
      </c>
      <c r="AI1611">
        <f>IF('Main Data'!N1611="Leather",1,0)</f>
        <v>0</v>
      </c>
      <c r="AJ1611">
        <f>IF('Main Data'!N1611="Two-tone",1,0)</f>
        <v>0</v>
      </c>
      <c r="AK1611">
        <f>IF(OR('Main Data'!N1611="YG 18K",'Main Data'!N1611="PG 18K",'Main Data'!N1611="WG 18K",'Main Data'!N1611="Mixes of 18K"),1,0)</f>
        <v>1</v>
      </c>
      <c r="AL1611">
        <f>IF(OR(,'Main Data'!N1611="PVD",'Main Data'!N1611="Gold plate"),1,0)</f>
        <v>0</v>
      </c>
      <c r="AM1611">
        <f>IF(OR('Main Data'!AV1611="Yes",'Main Data'!AW1611="Yes",'Main Data'!AU1611="Yes"),1,0)</f>
        <v>0</v>
      </c>
      <c r="AN1611">
        <f>IF(OR(ISTEXT('Main Data'!AX1611), ISTEXT('Main Data'!AY1611)),1,0)</f>
        <v>0</v>
      </c>
      <c r="AO1611">
        <f>IF('Main Data'!AZ1611="Yes",1,0)</f>
        <v>0</v>
      </c>
      <c r="AP1611">
        <f>IF('Main Data'!BA1611="Yes",1,0)</f>
        <v>0</v>
      </c>
      <c r="AQ1611">
        <f>IF('Main Data'!BD1611="Yes",1,0)</f>
        <v>0</v>
      </c>
      <c r="AR1611">
        <f>IF('Main Data'!BE1611="A",1,0)</f>
        <v>0</v>
      </c>
      <c r="AS1611">
        <f>IF('Main Data'!BE1611="AA",1,0)</f>
        <v>0</v>
      </c>
      <c r="AT1611">
        <f>IF('Main Data'!BE1611="AAA",1,0)</f>
        <v>0</v>
      </c>
      <c r="AU1611">
        <f>IF('Main Data'!BE1611="AAAA",1,0)</f>
        <v>1</v>
      </c>
      <c r="AV1611">
        <f>IF('Main Data'!P1611="Yes",1,0)</f>
        <v>0</v>
      </c>
      <c r="AW1611">
        <f>IF('Main Data'!AP1611="Yes",1,0)</f>
        <v>0</v>
      </c>
      <c r="AX1611">
        <f>IF(OR('Main Data'!V1611="Yes", 'Main Data'!W1611="Yes",'Main Data'!X1611="Yes"),1,0)</f>
        <v>0</v>
      </c>
      <c r="AY1611">
        <f>IF(OR('Main Data'!Y1611="Yes",'Main Data'!Z1611="Yes"),1,0)</f>
        <v>0</v>
      </c>
      <c r="AZ1611">
        <f>IF('Main Data'!AR1611="Yes",1,0)</f>
        <v>0</v>
      </c>
      <c r="BA1611">
        <f>IF('Main Data'!AS1611="Yes",1,0)</f>
        <v>0</v>
      </c>
      <c r="BB1611">
        <f>IF('Main Data'!AG1611="Yes",1,0)</f>
        <v>0</v>
      </c>
      <c r="BC1611">
        <f>IF('Main Data'!AB1611="Yes",1,0)</f>
        <v>0</v>
      </c>
      <c r="BD1611">
        <f>IF('Main Data'!AA1611="Yes",1,0)</f>
        <v>0</v>
      </c>
      <c r="BE1611">
        <f>IF('Main Data'!AC1611="Yes",1,0)</f>
        <v>0</v>
      </c>
      <c r="BF1611">
        <f>IF('Main Data'!AF1611="Yes",1,0)</f>
        <v>0</v>
      </c>
      <c r="BG1611">
        <f>IF(OR('Main Data'!AI1611="Yes",'Main Data'!AL1611="Yes"),1,0)</f>
        <v>1</v>
      </c>
      <c r="BH1611">
        <f>IF('Main Data'!AJ1611="Yes",1,0)</f>
        <v>0</v>
      </c>
      <c r="BI1611">
        <f>IF('Main Data'!AK1611="Yes",1,0)</f>
        <v>0</v>
      </c>
      <c r="BJ1611">
        <f>IF('Main Data'!AM1611="Yes",1,0)</f>
        <v>0</v>
      </c>
      <c r="BK1611">
        <f>IF('Main Data'!AQ1611="Yes",1,0)</f>
        <v>0</v>
      </c>
      <c r="BL1611" s="21">
        <f t="shared" si="151"/>
        <v>1</v>
      </c>
      <c r="BM1611" s="21">
        <f t="shared" si="152"/>
        <v>0</v>
      </c>
      <c r="BN1611" s="21">
        <f t="shared" si="153"/>
        <v>0</v>
      </c>
      <c r="BO1611" s="21">
        <f t="shared" si="154"/>
        <v>0</v>
      </c>
      <c r="BP1611" s="21">
        <f t="shared" si="155"/>
        <v>0</v>
      </c>
    </row>
    <row r="1612" spans="1:68" x14ac:dyDescent="0.2">
      <c r="A1612">
        <v>1608</v>
      </c>
      <c r="B1612" s="33">
        <f>'Main Data'!C1612</f>
        <v>43233</v>
      </c>
      <c r="C1612">
        <f>'Main Data'!D1612</f>
        <v>387</v>
      </c>
      <c r="D1612" s="26">
        <f>'Main Data'!E1612</f>
        <v>100000</v>
      </c>
      <c r="E1612" s="26">
        <f>'Main Data'!F1612</f>
        <v>209000</v>
      </c>
      <c r="F1612" s="34">
        <f t="shared" si="150"/>
        <v>11.512925464970229</v>
      </c>
      <c r="G1612">
        <f>IF('Main Data'!H1612="AP",1,0)</f>
        <v>0</v>
      </c>
      <c r="H1612">
        <f>IF('Main Data'!H1612="Blancpain",1,0)</f>
        <v>0</v>
      </c>
      <c r="I1612">
        <f>IF('Main Data'!H1612="Breguet",1,0)</f>
        <v>0</v>
      </c>
      <c r="J1612">
        <f>IF('Main Data'!H1612="Breitling",1,0)</f>
        <v>0</v>
      </c>
      <c r="K1612">
        <f>IF('Main Data'!H1612="Cartier",1,0)</f>
        <v>0</v>
      </c>
      <c r="L1612">
        <f>IF('Main Data'!H1612="Gallet",1,0)</f>
        <v>0</v>
      </c>
      <c r="M1612">
        <f>IF('Main Data'!H1612="Girard Perregaux",1,0)</f>
        <v>0</v>
      </c>
      <c r="N1612">
        <f>IF('Main Data'!H1612="Gubelin",1,0)</f>
        <v>0</v>
      </c>
      <c r="O1612">
        <f>IF('Main Data'!H1612="Heuer",1,0)</f>
        <v>0</v>
      </c>
      <c r="P1612">
        <f>IF('Main Data'!H1612="IWC",1,0)</f>
        <v>0</v>
      </c>
      <c r="Q1612">
        <f>IF('Main Data'!H1612="JLC",1,0)</f>
        <v>0</v>
      </c>
      <c r="R1612">
        <f>IF('Main Data'!H1612="Longines",1,0)</f>
        <v>0</v>
      </c>
      <c r="S1612">
        <f>IF('Main Data'!H1612="Movado",1,0)</f>
        <v>0</v>
      </c>
      <c r="T1612">
        <f>IF('Main Data'!H1612="Omega",1,0)</f>
        <v>0</v>
      </c>
      <c r="U1612">
        <f>IF('Main Data'!H1612="Panerai",1,0)</f>
        <v>0</v>
      </c>
      <c r="V1612">
        <f>IF('Main Data'!H1612="Patek",1,0)</f>
        <v>0</v>
      </c>
      <c r="W1612">
        <f>IF('Main Data'!H1612="Rolex",1,0)</f>
        <v>1</v>
      </c>
      <c r="X1612">
        <f>IF('Main Data'!H1612="Tudor",1,0)</f>
        <v>0</v>
      </c>
      <c r="Y1612">
        <f>IF('Main Data'!H1612="Ulysse Nardin",1,0)</f>
        <v>0</v>
      </c>
      <c r="Z1612">
        <f>IF('Main Data'!H1612="Universal Geneve",1,0)</f>
        <v>0</v>
      </c>
      <c r="AA1612">
        <f>IF('Main Data'!H1612="Vacheron",1,0)</f>
        <v>0</v>
      </c>
      <c r="AB1612">
        <f>IF('Main Data'!H1612="Zenith",1,0)</f>
        <v>0</v>
      </c>
      <c r="AC1612">
        <f>IF('Main Data'!J1612="Stainless Steel",1,0)</f>
        <v>1</v>
      </c>
      <c r="AD1612">
        <f>IF('Main Data'!J1612="Two-tone",1,0)</f>
        <v>0</v>
      </c>
      <c r="AE1612">
        <f>IF(OR('Main Data'!J1612="YG 18K",'Main Data'!J1612="YG &lt;18K",'Main Data'!J1612="PG 18K",'Main Data'!J1612="PG &lt;18K",'Main Data'!J1612="WG 18K",'Main Data'!J1612="Mixes of 18K",'Main Data'!J1612="Mixes &lt;18K"),1,0)</f>
        <v>0</v>
      </c>
      <c r="AF1612">
        <f>IF('Main Data'!J1612="Platinum",1,0)</f>
        <v>0</v>
      </c>
      <c r="AG1612">
        <f>IF(OR('Main Data'!J1612="PVD",'Main Data'!J1612="Gold Plate",'Main Data'!J1612="Other"),1,0)</f>
        <v>0</v>
      </c>
      <c r="AH1612">
        <f>IF('Main Data'!N1612="Stainless Steel",1,0)</f>
        <v>1</v>
      </c>
      <c r="AI1612">
        <f>IF('Main Data'!N1612="Leather",1,0)</f>
        <v>0</v>
      </c>
      <c r="AJ1612">
        <f>IF('Main Data'!N1612="Two-tone",1,0)</f>
        <v>0</v>
      </c>
      <c r="AK1612">
        <f>IF(OR('Main Data'!N1612="YG 18K",'Main Data'!N1612="PG 18K",'Main Data'!N1612="WG 18K",'Main Data'!N1612="Mixes of 18K"),1,0)</f>
        <v>0</v>
      </c>
      <c r="AL1612">
        <f>IF(OR(,'Main Data'!N1612="PVD",'Main Data'!N1612="Gold plate"),1,0)</f>
        <v>0</v>
      </c>
      <c r="AM1612">
        <f>IF(OR('Main Data'!AV1612="Yes",'Main Data'!AW1612="Yes",'Main Data'!AU1612="Yes"),1,0)</f>
        <v>0</v>
      </c>
      <c r="AN1612">
        <f>IF(OR(ISTEXT('Main Data'!AX1612), ISTEXT('Main Data'!AY1612)),1,0)</f>
        <v>0</v>
      </c>
      <c r="AO1612">
        <f>IF('Main Data'!AZ1612="Yes",1,0)</f>
        <v>0</v>
      </c>
      <c r="AP1612">
        <f>IF('Main Data'!BA1612="Yes",1,0)</f>
        <v>0</v>
      </c>
      <c r="AQ1612">
        <f>IF('Main Data'!BD1612="Yes",1,0)</f>
        <v>0</v>
      </c>
      <c r="AR1612">
        <f>IF('Main Data'!BE1612="A",1,0)</f>
        <v>0</v>
      </c>
      <c r="AS1612">
        <f>IF('Main Data'!BE1612="AA",1,0)</f>
        <v>0</v>
      </c>
      <c r="AT1612">
        <f>IF('Main Data'!BE1612="AAA",1,0)</f>
        <v>0</v>
      </c>
      <c r="AU1612">
        <f>IF('Main Data'!BE1612="AAAA",1,0)</f>
        <v>1</v>
      </c>
      <c r="AV1612">
        <f>IF('Main Data'!P1612="Yes",1,0)</f>
        <v>0</v>
      </c>
      <c r="AW1612">
        <f>IF('Main Data'!AP1612="Yes",1,0)</f>
        <v>0</v>
      </c>
      <c r="AX1612">
        <f>IF(OR('Main Data'!V1612="Yes", 'Main Data'!W1612="Yes",'Main Data'!X1612="Yes"),1,0)</f>
        <v>0</v>
      </c>
      <c r="AY1612">
        <f>IF(OR('Main Data'!Y1612="Yes",'Main Data'!Z1612="Yes"),1,0)</f>
        <v>0</v>
      </c>
      <c r="AZ1612">
        <f>IF('Main Data'!AR1612="Yes",1,0)</f>
        <v>0</v>
      </c>
      <c r="BA1612">
        <f>IF('Main Data'!AS1612="Yes",1,0)</f>
        <v>0</v>
      </c>
      <c r="BB1612">
        <f>IF('Main Data'!AG1612="Yes",1,0)</f>
        <v>0</v>
      </c>
      <c r="BC1612">
        <f>IF('Main Data'!AB1612="Yes",1,0)</f>
        <v>0</v>
      </c>
      <c r="BD1612">
        <f>IF('Main Data'!AA1612="Yes",1,0)</f>
        <v>0</v>
      </c>
      <c r="BE1612">
        <f>IF('Main Data'!AC1612="Yes",1,0)</f>
        <v>0</v>
      </c>
      <c r="BF1612">
        <f>IF('Main Data'!AF1612="Yes",1,0)</f>
        <v>0</v>
      </c>
      <c r="BG1612">
        <f>IF(OR('Main Data'!AI1612="Yes",'Main Data'!AL1612="Yes"),1,0)</f>
        <v>1</v>
      </c>
      <c r="BH1612">
        <f>IF('Main Data'!AJ1612="Yes",1,0)</f>
        <v>0</v>
      </c>
      <c r="BI1612">
        <f>IF('Main Data'!AK1612="Yes",1,0)</f>
        <v>0</v>
      </c>
      <c r="BJ1612">
        <f>IF('Main Data'!AM1612="Yes",1,0)</f>
        <v>0</v>
      </c>
      <c r="BK1612">
        <f>IF('Main Data'!AQ1612="Yes",1,0)</f>
        <v>0</v>
      </c>
      <c r="BL1612" s="21">
        <f t="shared" si="151"/>
        <v>1</v>
      </c>
      <c r="BM1612" s="21">
        <f t="shared" si="152"/>
        <v>0</v>
      </c>
      <c r="BN1612" s="21">
        <f t="shared" si="153"/>
        <v>0</v>
      </c>
      <c r="BO1612" s="21">
        <f t="shared" si="154"/>
        <v>0</v>
      </c>
      <c r="BP1612" s="21">
        <f t="shared" si="155"/>
        <v>0</v>
      </c>
    </row>
    <row r="1613" spans="1:68" x14ac:dyDescent="0.2">
      <c r="A1613">
        <v>1609</v>
      </c>
      <c r="B1613" s="33">
        <f>'Main Data'!C1613</f>
        <v>43233</v>
      </c>
      <c r="C1613">
        <f>'Main Data'!D1613</f>
        <v>388</v>
      </c>
      <c r="D1613" s="26">
        <f>'Main Data'!E1613</f>
        <v>100000</v>
      </c>
      <c r="E1613" s="26">
        <f>'Main Data'!F1613</f>
        <v>569000</v>
      </c>
      <c r="F1613" s="34">
        <f t="shared" si="150"/>
        <v>11.512925464970229</v>
      </c>
      <c r="G1613">
        <f>IF('Main Data'!H1613="AP",1,0)</f>
        <v>0</v>
      </c>
      <c r="H1613">
        <f>IF('Main Data'!H1613="Blancpain",1,0)</f>
        <v>0</v>
      </c>
      <c r="I1613">
        <f>IF('Main Data'!H1613="Breguet",1,0)</f>
        <v>0</v>
      </c>
      <c r="J1613">
        <f>IF('Main Data'!H1613="Breitling",1,0)</f>
        <v>0</v>
      </c>
      <c r="K1613">
        <f>IF('Main Data'!H1613="Cartier",1,0)</f>
        <v>0</v>
      </c>
      <c r="L1613">
        <f>IF('Main Data'!H1613="Gallet",1,0)</f>
        <v>0</v>
      </c>
      <c r="M1613">
        <f>IF('Main Data'!H1613="Girard Perregaux",1,0)</f>
        <v>0</v>
      </c>
      <c r="N1613">
        <f>IF('Main Data'!H1613="Gubelin",1,0)</f>
        <v>0</v>
      </c>
      <c r="O1613">
        <f>IF('Main Data'!H1613="Heuer",1,0)</f>
        <v>0</v>
      </c>
      <c r="P1613">
        <f>IF('Main Data'!H1613="IWC",1,0)</f>
        <v>0</v>
      </c>
      <c r="Q1613">
        <f>IF('Main Data'!H1613="JLC",1,0)</f>
        <v>0</v>
      </c>
      <c r="R1613">
        <f>IF('Main Data'!H1613="Longines",1,0)</f>
        <v>0</v>
      </c>
      <c r="S1613">
        <f>IF('Main Data'!H1613="Movado",1,0)</f>
        <v>0</v>
      </c>
      <c r="T1613">
        <f>IF('Main Data'!H1613="Omega",1,0)</f>
        <v>0</v>
      </c>
      <c r="U1613">
        <f>IF('Main Data'!H1613="Panerai",1,0)</f>
        <v>0</v>
      </c>
      <c r="V1613">
        <f>IF('Main Data'!H1613="Patek",1,0)</f>
        <v>0</v>
      </c>
      <c r="W1613">
        <f>IF('Main Data'!H1613="Rolex",1,0)</f>
        <v>1</v>
      </c>
      <c r="X1613">
        <f>IF('Main Data'!H1613="Tudor",1,0)</f>
        <v>0</v>
      </c>
      <c r="Y1613">
        <f>IF('Main Data'!H1613="Ulysse Nardin",1,0)</f>
        <v>0</v>
      </c>
      <c r="Z1613">
        <f>IF('Main Data'!H1613="Universal Geneve",1,0)</f>
        <v>0</v>
      </c>
      <c r="AA1613">
        <f>IF('Main Data'!H1613="Vacheron",1,0)</f>
        <v>0</v>
      </c>
      <c r="AB1613">
        <f>IF('Main Data'!H1613="Zenith",1,0)</f>
        <v>0</v>
      </c>
      <c r="AC1613">
        <f>IF('Main Data'!J1613="Stainless Steel",1,0)</f>
        <v>0</v>
      </c>
      <c r="AD1613">
        <f>IF('Main Data'!J1613="Two-tone",1,0)</f>
        <v>0</v>
      </c>
      <c r="AE1613">
        <f>IF(OR('Main Data'!J1613="YG 18K",'Main Data'!J1613="YG &lt;18K",'Main Data'!J1613="PG 18K",'Main Data'!J1613="PG &lt;18K",'Main Data'!J1613="WG 18K",'Main Data'!J1613="Mixes of 18K",'Main Data'!J1613="Mixes &lt;18K"),1,0)</f>
        <v>1</v>
      </c>
      <c r="AF1613">
        <f>IF('Main Data'!J1613="Platinum",1,0)</f>
        <v>0</v>
      </c>
      <c r="AG1613">
        <f>IF(OR('Main Data'!J1613="PVD",'Main Data'!J1613="Gold Plate",'Main Data'!J1613="Other"),1,0)</f>
        <v>0</v>
      </c>
      <c r="AH1613">
        <f>IF('Main Data'!N1613="Stainless Steel",1,0)</f>
        <v>0</v>
      </c>
      <c r="AI1613">
        <f>IF('Main Data'!N1613="Leather",1,0)</f>
        <v>0</v>
      </c>
      <c r="AJ1613">
        <f>IF('Main Data'!N1613="Two-tone",1,0)</f>
        <v>0</v>
      </c>
      <c r="AK1613">
        <f>IF(OR('Main Data'!N1613="YG 18K",'Main Data'!N1613="PG 18K",'Main Data'!N1613="WG 18K",'Main Data'!N1613="Mixes of 18K"),1,0)</f>
        <v>1</v>
      </c>
      <c r="AL1613">
        <f>IF(OR(,'Main Data'!N1613="PVD",'Main Data'!N1613="Gold plate"),1,0)</f>
        <v>0</v>
      </c>
      <c r="AM1613">
        <f>IF(OR('Main Data'!AV1613="Yes",'Main Data'!AW1613="Yes",'Main Data'!AU1613="Yes"),1,0)</f>
        <v>0</v>
      </c>
      <c r="AN1613">
        <f>IF(OR(ISTEXT('Main Data'!AX1613), ISTEXT('Main Data'!AY1613)),1,0)</f>
        <v>0</v>
      </c>
      <c r="AO1613">
        <f>IF('Main Data'!AZ1613="Yes",1,0)</f>
        <v>0</v>
      </c>
      <c r="AP1613">
        <f>IF('Main Data'!BA1613="Yes",1,0)</f>
        <v>0</v>
      </c>
      <c r="AQ1613">
        <f>IF('Main Data'!BD1613="Yes",1,0)</f>
        <v>0</v>
      </c>
      <c r="AR1613">
        <f>IF('Main Data'!BE1613="A",1,0)</f>
        <v>0</v>
      </c>
      <c r="AS1613">
        <f>IF('Main Data'!BE1613="AA",1,0)</f>
        <v>0</v>
      </c>
      <c r="AT1613">
        <f>IF('Main Data'!BE1613="AAA",1,0)</f>
        <v>0</v>
      </c>
      <c r="AU1613">
        <f>IF('Main Data'!BE1613="AAAA",1,0)</f>
        <v>1</v>
      </c>
      <c r="AV1613">
        <f>IF('Main Data'!P1613="Yes",1,0)</f>
        <v>0</v>
      </c>
      <c r="AW1613">
        <f>IF('Main Data'!AP1613="Yes",1,0)</f>
        <v>0</v>
      </c>
      <c r="AX1613">
        <f>IF(OR('Main Data'!V1613="Yes", 'Main Data'!W1613="Yes",'Main Data'!X1613="Yes"),1,0)</f>
        <v>0</v>
      </c>
      <c r="AY1613">
        <f>IF(OR('Main Data'!Y1613="Yes",'Main Data'!Z1613="Yes"),1,0)</f>
        <v>0</v>
      </c>
      <c r="AZ1613">
        <f>IF('Main Data'!AR1613="Yes",1,0)</f>
        <v>0</v>
      </c>
      <c r="BA1613">
        <f>IF('Main Data'!AS1613="Yes",1,0)</f>
        <v>0</v>
      </c>
      <c r="BB1613">
        <f>IF('Main Data'!AG1613="Yes",1,0)</f>
        <v>0</v>
      </c>
      <c r="BC1613">
        <f>IF('Main Data'!AB1613="Yes",1,0)</f>
        <v>0</v>
      </c>
      <c r="BD1613">
        <f>IF('Main Data'!AA1613="Yes",1,0)</f>
        <v>0</v>
      </c>
      <c r="BE1613">
        <f>IF('Main Data'!AC1613="Yes",1,0)</f>
        <v>0</v>
      </c>
      <c r="BF1613">
        <f>IF('Main Data'!AF1613="Yes",1,0)</f>
        <v>0</v>
      </c>
      <c r="BG1613">
        <f>IF(OR('Main Data'!AI1613="Yes",'Main Data'!AL1613="Yes"),1,0)</f>
        <v>1</v>
      </c>
      <c r="BH1613">
        <f>IF('Main Data'!AJ1613="Yes",1,0)</f>
        <v>0</v>
      </c>
      <c r="BI1613">
        <f>IF('Main Data'!AK1613="Yes",1,0)</f>
        <v>0</v>
      </c>
      <c r="BJ1613">
        <f>IF('Main Data'!AM1613="Yes",1,0)</f>
        <v>0</v>
      </c>
      <c r="BK1613">
        <f>IF('Main Data'!AQ1613="Yes",1,0)</f>
        <v>0</v>
      </c>
      <c r="BL1613" s="21">
        <f t="shared" si="151"/>
        <v>1</v>
      </c>
      <c r="BM1613" s="21">
        <f t="shared" si="152"/>
        <v>0</v>
      </c>
      <c r="BN1613" s="21">
        <f t="shared" si="153"/>
        <v>0</v>
      </c>
      <c r="BO1613" s="21">
        <f t="shared" si="154"/>
        <v>0</v>
      </c>
      <c r="BP1613" s="21">
        <f t="shared" si="155"/>
        <v>0</v>
      </c>
    </row>
    <row r="1614" spans="1:68" x14ac:dyDescent="0.2">
      <c r="A1614">
        <v>1610</v>
      </c>
      <c r="B1614" s="33">
        <f>'Main Data'!C1614</f>
        <v>43233</v>
      </c>
      <c r="C1614">
        <f>'Main Data'!D1614</f>
        <v>389</v>
      </c>
      <c r="D1614" s="26">
        <f>'Main Data'!E1614</f>
        <v>100000</v>
      </c>
      <c r="E1614" s="26">
        <f>'Main Data'!F1614</f>
        <v>125000</v>
      </c>
      <c r="F1614" s="34">
        <f t="shared" si="150"/>
        <v>11.512925464970229</v>
      </c>
      <c r="G1614">
        <f>IF('Main Data'!H1614="AP",1,0)</f>
        <v>0</v>
      </c>
      <c r="H1614">
        <f>IF('Main Data'!H1614="Blancpain",1,0)</f>
        <v>0</v>
      </c>
      <c r="I1614">
        <f>IF('Main Data'!H1614="Breguet",1,0)</f>
        <v>0</v>
      </c>
      <c r="J1614">
        <f>IF('Main Data'!H1614="Breitling",1,0)</f>
        <v>0</v>
      </c>
      <c r="K1614">
        <f>IF('Main Data'!H1614="Cartier",1,0)</f>
        <v>0</v>
      </c>
      <c r="L1614">
        <f>IF('Main Data'!H1614="Gallet",1,0)</f>
        <v>0</v>
      </c>
      <c r="M1614">
        <f>IF('Main Data'!H1614="Girard Perregaux",1,0)</f>
        <v>0</v>
      </c>
      <c r="N1614">
        <f>IF('Main Data'!H1614="Gubelin",1,0)</f>
        <v>0</v>
      </c>
      <c r="O1614">
        <f>IF('Main Data'!H1614="Heuer",1,0)</f>
        <v>0</v>
      </c>
      <c r="P1614">
        <f>IF('Main Data'!H1614="IWC",1,0)</f>
        <v>0</v>
      </c>
      <c r="Q1614">
        <f>IF('Main Data'!H1614="JLC",1,0)</f>
        <v>0</v>
      </c>
      <c r="R1614">
        <f>IF('Main Data'!H1614="Longines",1,0)</f>
        <v>0</v>
      </c>
      <c r="S1614">
        <f>IF('Main Data'!H1614="Movado",1,0)</f>
        <v>0</v>
      </c>
      <c r="T1614">
        <f>IF('Main Data'!H1614="Omega",1,0)</f>
        <v>0</v>
      </c>
      <c r="U1614">
        <f>IF('Main Data'!H1614="Panerai",1,0)</f>
        <v>0</v>
      </c>
      <c r="V1614">
        <f>IF('Main Data'!H1614="Patek",1,0)</f>
        <v>0</v>
      </c>
      <c r="W1614">
        <f>IF('Main Data'!H1614="Rolex",1,0)</f>
        <v>1</v>
      </c>
      <c r="X1614">
        <f>IF('Main Data'!H1614="Tudor",1,0)</f>
        <v>0</v>
      </c>
      <c r="Y1614">
        <f>IF('Main Data'!H1614="Ulysse Nardin",1,0)</f>
        <v>0</v>
      </c>
      <c r="Z1614">
        <f>IF('Main Data'!H1614="Universal Geneve",1,0)</f>
        <v>0</v>
      </c>
      <c r="AA1614">
        <f>IF('Main Data'!H1614="Vacheron",1,0)</f>
        <v>0</v>
      </c>
      <c r="AB1614">
        <f>IF('Main Data'!H1614="Zenith",1,0)</f>
        <v>0</v>
      </c>
      <c r="AC1614">
        <f>IF('Main Data'!J1614="Stainless Steel",1,0)</f>
        <v>1</v>
      </c>
      <c r="AD1614">
        <f>IF('Main Data'!J1614="Two-tone",1,0)</f>
        <v>0</v>
      </c>
      <c r="AE1614">
        <f>IF(OR('Main Data'!J1614="YG 18K",'Main Data'!J1614="YG &lt;18K",'Main Data'!J1614="PG 18K",'Main Data'!J1614="PG &lt;18K",'Main Data'!J1614="WG 18K",'Main Data'!J1614="Mixes of 18K",'Main Data'!J1614="Mixes &lt;18K"),1,0)</f>
        <v>0</v>
      </c>
      <c r="AF1614">
        <f>IF('Main Data'!J1614="Platinum",1,0)</f>
        <v>0</v>
      </c>
      <c r="AG1614">
        <f>IF(OR('Main Data'!J1614="PVD",'Main Data'!J1614="Gold Plate",'Main Data'!J1614="Other"),1,0)</f>
        <v>0</v>
      </c>
      <c r="AH1614">
        <f>IF('Main Data'!N1614="Stainless Steel",1,0)</f>
        <v>1</v>
      </c>
      <c r="AI1614">
        <f>IF('Main Data'!N1614="Leather",1,0)</f>
        <v>0</v>
      </c>
      <c r="AJ1614">
        <f>IF('Main Data'!N1614="Two-tone",1,0)</f>
        <v>0</v>
      </c>
      <c r="AK1614">
        <f>IF(OR('Main Data'!N1614="YG 18K",'Main Data'!N1614="PG 18K",'Main Data'!N1614="WG 18K",'Main Data'!N1614="Mixes of 18K"),1,0)</f>
        <v>0</v>
      </c>
      <c r="AL1614">
        <f>IF(OR(,'Main Data'!N1614="PVD",'Main Data'!N1614="Gold plate"),1,0)</f>
        <v>0</v>
      </c>
      <c r="AM1614">
        <f>IF(OR('Main Data'!AV1614="Yes",'Main Data'!AW1614="Yes",'Main Data'!AU1614="Yes"),1,0)</f>
        <v>0</v>
      </c>
      <c r="AN1614">
        <f>IF(OR(ISTEXT('Main Data'!AX1614), ISTEXT('Main Data'!AY1614)),1,0)</f>
        <v>0</v>
      </c>
      <c r="AO1614">
        <f>IF('Main Data'!AZ1614="Yes",1,0)</f>
        <v>1</v>
      </c>
      <c r="AP1614">
        <f>IF('Main Data'!BA1614="Yes",1,0)</f>
        <v>0</v>
      </c>
      <c r="AQ1614">
        <f>IF('Main Data'!BD1614="Yes",1,0)</f>
        <v>0</v>
      </c>
      <c r="AR1614">
        <f>IF('Main Data'!BE1614="A",1,0)</f>
        <v>0</v>
      </c>
      <c r="AS1614">
        <f>IF('Main Data'!BE1614="AA",1,0)</f>
        <v>0</v>
      </c>
      <c r="AT1614">
        <f>IF('Main Data'!BE1614="AAA",1,0)</f>
        <v>0</v>
      </c>
      <c r="AU1614">
        <f>IF('Main Data'!BE1614="AAAA",1,0)</f>
        <v>1</v>
      </c>
      <c r="AV1614">
        <f>IF('Main Data'!P1614="Yes",1,0)</f>
        <v>0</v>
      </c>
      <c r="AW1614">
        <f>IF('Main Data'!AP1614="Yes",1,0)</f>
        <v>0</v>
      </c>
      <c r="AX1614">
        <f>IF(OR('Main Data'!V1614="Yes", 'Main Data'!W1614="Yes",'Main Data'!X1614="Yes"),1,0)</f>
        <v>0</v>
      </c>
      <c r="AY1614">
        <f>IF(OR('Main Data'!Y1614="Yes",'Main Data'!Z1614="Yes"),1,0)</f>
        <v>0</v>
      </c>
      <c r="AZ1614">
        <f>IF('Main Data'!AR1614="Yes",1,0)</f>
        <v>0</v>
      </c>
      <c r="BA1614">
        <f>IF('Main Data'!AS1614="Yes",1,0)</f>
        <v>0</v>
      </c>
      <c r="BB1614">
        <f>IF('Main Data'!AG1614="Yes",1,0)</f>
        <v>0</v>
      </c>
      <c r="BC1614">
        <f>IF('Main Data'!AB1614="Yes",1,0)</f>
        <v>0</v>
      </c>
      <c r="BD1614">
        <f>IF('Main Data'!AA1614="Yes",1,0)</f>
        <v>0</v>
      </c>
      <c r="BE1614">
        <f>IF('Main Data'!AC1614="Yes",1,0)</f>
        <v>0</v>
      </c>
      <c r="BF1614">
        <f>IF('Main Data'!AF1614="Yes",1,0)</f>
        <v>0</v>
      </c>
      <c r="BG1614">
        <f>IF(OR('Main Data'!AI1614="Yes",'Main Data'!AL1614="Yes"),1,0)</f>
        <v>1</v>
      </c>
      <c r="BH1614">
        <f>IF('Main Data'!AJ1614="Yes",1,0)</f>
        <v>0</v>
      </c>
      <c r="BI1614">
        <f>IF('Main Data'!AK1614="Yes",1,0)</f>
        <v>0</v>
      </c>
      <c r="BJ1614">
        <f>IF('Main Data'!AM1614="Yes",1,0)</f>
        <v>0</v>
      </c>
      <c r="BK1614">
        <f>IF('Main Data'!AQ1614="Yes",1,0)</f>
        <v>0</v>
      </c>
      <c r="BL1614" s="21">
        <f t="shared" si="151"/>
        <v>1</v>
      </c>
      <c r="BM1614" s="21">
        <f t="shared" si="152"/>
        <v>0</v>
      </c>
      <c r="BN1614" s="21">
        <f t="shared" si="153"/>
        <v>0</v>
      </c>
      <c r="BO1614" s="21">
        <f t="shared" si="154"/>
        <v>0</v>
      </c>
      <c r="BP1614" s="21">
        <f t="shared" si="155"/>
        <v>0</v>
      </c>
    </row>
    <row r="1615" spans="1:68" x14ac:dyDescent="0.2">
      <c r="A1615">
        <v>1611</v>
      </c>
      <c r="B1615" s="33">
        <f>'Main Data'!C1615</f>
        <v>43233</v>
      </c>
      <c r="C1615">
        <f>'Main Data'!D1615</f>
        <v>390</v>
      </c>
      <c r="D1615" s="26">
        <f>'Main Data'!E1615</f>
        <v>37000</v>
      </c>
      <c r="E1615" s="26">
        <f>'Main Data'!F1615</f>
        <v>46250</v>
      </c>
      <c r="F1615" s="34">
        <f t="shared" si="150"/>
        <v>10.518673191626361</v>
      </c>
      <c r="G1615">
        <f>IF('Main Data'!H1615="AP",1,0)</f>
        <v>0</v>
      </c>
      <c r="H1615">
        <f>IF('Main Data'!H1615="Blancpain",1,0)</f>
        <v>0</v>
      </c>
      <c r="I1615">
        <f>IF('Main Data'!H1615="Breguet",1,0)</f>
        <v>0</v>
      </c>
      <c r="J1615">
        <f>IF('Main Data'!H1615="Breitling",1,0)</f>
        <v>0</v>
      </c>
      <c r="K1615">
        <f>IF('Main Data'!H1615="Cartier",1,0)</f>
        <v>0</v>
      </c>
      <c r="L1615">
        <f>IF('Main Data'!H1615="Gallet",1,0)</f>
        <v>0</v>
      </c>
      <c r="M1615">
        <f>IF('Main Data'!H1615="Girard Perregaux",1,0)</f>
        <v>0</v>
      </c>
      <c r="N1615">
        <f>IF('Main Data'!H1615="Gubelin",1,0)</f>
        <v>0</v>
      </c>
      <c r="O1615">
        <f>IF('Main Data'!H1615="Heuer",1,0)</f>
        <v>0</v>
      </c>
      <c r="P1615">
        <f>IF('Main Data'!H1615="IWC",1,0)</f>
        <v>0</v>
      </c>
      <c r="Q1615">
        <f>IF('Main Data'!H1615="JLC",1,0)</f>
        <v>0</v>
      </c>
      <c r="R1615">
        <f>IF('Main Data'!H1615="Longines",1,0)</f>
        <v>0</v>
      </c>
      <c r="S1615">
        <f>IF('Main Data'!H1615="Movado",1,0)</f>
        <v>0</v>
      </c>
      <c r="T1615">
        <f>IF('Main Data'!H1615="Omega",1,0)</f>
        <v>0</v>
      </c>
      <c r="U1615">
        <f>IF('Main Data'!H1615="Panerai",1,0)</f>
        <v>0</v>
      </c>
      <c r="V1615">
        <f>IF('Main Data'!H1615="Patek",1,0)</f>
        <v>0</v>
      </c>
      <c r="W1615">
        <f>IF('Main Data'!H1615="Rolex",1,0)</f>
        <v>1</v>
      </c>
      <c r="X1615">
        <f>IF('Main Data'!H1615="Tudor",1,0)</f>
        <v>0</v>
      </c>
      <c r="Y1615">
        <f>IF('Main Data'!H1615="Ulysse Nardin",1,0)</f>
        <v>0</v>
      </c>
      <c r="Z1615">
        <f>IF('Main Data'!H1615="Universal Geneve",1,0)</f>
        <v>0</v>
      </c>
      <c r="AA1615">
        <f>IF('Main Data'!H1615="Vacheron",1,0)</f>
        <v>0</v>
      </c>
      <c r="AB1615">
        <f>IF('Main Data'!H1615="Zenith",1,0)</f>
        <v>0</v>
      </c>
      <c r="AC1615">
        <f>IF('Main Data'!J1615="Stainless Steel",1,0)</f>
        <v>1</v>
      </c>
      <c r="AD1615">
        <f>IF('Main Data'!J1615="Two-tone",1,0)</f>
        <v>0</v>
      </c>
      <c r="AE1615">
        <f>IF(OR('Main Data'!J1615="YG 18K",'Main Data'!J1615="YG &lt;18K",'Main Data'!J1615="PG 18K",'Main Data'!J1615="PG &lt;18K",'Main Data'!J1615="WG 18K",'Main Data'!J1615="Mixes of 18K",'Main Data'!J1615="Mixes &lt;18K"),1,0)</f>
        <v>0</v>
      </c>
      <c r="AF1615">
        <f>IF('Main Data'!J1615="Platinum",1,0)</f>
        <v>0</v>
      </c>
      <c r="AG1615">
        <f>IF(OR('Main Data'!J1615="PVD",'Main Data'!J1615="Gold Plate",'Main Data'!J1615="Other"),1,0)</f>
        <v>0</v>
      </c>
      <c r="AH1615">
        <f>IF('Main Data'!N1615="Stainless Steel",1,0)</f>
        <v>1</v>
      </c>
      <c r="AI1615">
        <f>IF('Main Data'!N1615="Leather",1,0)</f>
        <v>0</v>
      </c>
      <c r="AJ1615">
        <f>IF('Main Data'!N1615="Two-tone",1,0)</f>
        <v>0</v>
      </c>
      <c r="AK1615">
        <f>IF(OR('Main Data'!N1615="YG 18K",'Main Data'!N1615="PG 18K",'Main Data'!N1615="WG 18K",'Main Data'!N1615="Mixes of 18K"),1,0)</f>
        <v>0</v>
      </c>
      <c r="AL1615">
        <f>IF(OR(,'Main Data'!N1615="PVD",'Main Data'!N1615="Gold plate"),1,0)</f>
        <v>0</v>
      </c>
      <c r="AM1615">
        <f>IF(OR('Main Data'!AV1615="Yes",'Main Data'!AW1615="Yes",'Main Data'!AU1615="Yes"),1,0)</f>
        <v>0</v>
      </c>
      <c r="AN1615">
        <f>IF(OR(ISTEXT('Main Data'!AX1615), ISTEXT('Main Data'!AY1615)),1,0)</f>
        <v>0</v>
      </c>
      <c r="AO1615">
        <f>IF('Main Data'!AZ1615="Yes",1,0)</f>
        <v>0</v>
      </c>
      <c r="AP1615">
        <f>IF('Main Data'!BA1615="Yes",1,0)</f>
        <v>0</v>
      </c>
      <c r="AQ1615">
        <f>IF('Main Data'!BD1615="Yes",1,0)</f>
        <v>0</v>
      </c>
      <c r="AR1615">
        <f>IF('Main Data'!BE1615="A",1,0)</f>
        <v>0</v>
      </c>
      <c r="AS1615">
        <f>IF('Main Data'!BE1615="AA",1,0)</f>
        <v>0</v>
      </c>
      <c r="AT1615">
        <f>IF('Main Data'!BE1615="AAA",1,0)</f>
        <v>0</v>
      </c>
      <c r="AU1615">
        <f>IF('Main Data'!BE1615="AAAA",1,0)</f>
        <v>1</v>
      </c>
      <c r="AV1615">
        <f>IF('Main Data'!P1615="Yes",1,0)</f>
        <v>0</v>
      </c>
      <c r="AW1615">
        <f>IF('Main Data'!AP1615="Yes",1,0)</f>
        <v>0</v>
      </c>
      <c r="AX1615">
        <f>IF(OR('Main Data'!V1615="Yes", 'Main Data'!W1615="Yes",'Main Data'!X1615="Yes"),1,0)</f>
        <v>0</v>
      </c>
      <c r="AY1615">
        <f>IF(OR('Main Data'!Y1615="Yes",'Main Data'!Z1615="Yes"),1,0)</f>
        <v>0</v>
      </c>
      <c r="AZ1615">
        <f>IF('Main Data'!AR1615="Yes",1,0)</f>
        <v>0</v>
      </c>
      <c r="BA1615">
        <f>IF('Main Data'!AS1615="Yes",1,0)</f>
        <v>0</v>
      </c>
      <c r="BB1615">
        <f>IF('Main Data'!AG1615="Yes",1,0)</f>
        <v>0</v>
      </c>
      <c r="BC1615">
        <f>IF('Main Data'!AB1615="Yes",1,0)</f>
        <v>0</v>
      </c>
      <c r="BD1615">
        <f>IF('Main Data'!AA1615="Yes",1,0)</f>
        <v>0</v>
      </c>
      <c r="BE1615">
        <f>IF('Main Data'!AC1615="Yes",1,0)</f>
        <v>0</v>
      </c>
      <c r="BF1615">
        <f>IF('Main Data'!AF1615="Yes",1,0)</f>
        <v>0</v>
      </c>
      <c r="BG1615">
        <f>IF(OR('Main Data'!AI1615="Yes",'Main Data'!AL1615="Yes"),1,0)</f>
        <v>1</v>
      </c>
      <c r="BH1615">
        <f>IF('Main Data'!AJ1615="Yes",1,0)</f>
        <v>0</v>
      </c>
      <c r="BI1615">
        <f>IF('Main Data'!AK1615="Yes",1,0)</f>
        <v>0</v>
      </c>
      <c r="BJ1615">
        <f>IF('Main Data'!AM1615="Yes",1,0)</f>
        <v>0</v>
      </c>
      <c r="BK1615">
        <f>IF('Main Data'!AQ1615="Yes",1,0)</f>
        <v>0</v>
      </c>
      <c r="BL1615" s="21">
        <f t="shared" si="151"/>
        <v>1</v>
      </c>
      <c r="BM1615" s="21">
        <f t="shared" si="152"/>
        <v>0</v>
      </c>
      <c r="BN1615" s="21">
        <f t="shared" si="153"/>
        <v>0</v>
      </c>
      <c r="BO1615" s="21">
        <f t="shared" si="154"/>
        <v>0</v>
      </c>
      <c r="BP1615" s="21">
        <f t="shared" si="155"/>
        <v>0</v>
      </c>
    </row>
    <row r="1616" spans="1:68" x14ac:dyDescent="0.2">
      <c r="A1616">
        <v>1612</v>
      </c>
      <c r="B1616" s="33">
        <f>'Main Data'!C1616</f>
        <v>43233</v>
      </c>
      <c r="C1616">
        <f>'Main Data'!D1616</f>
        <v>391</v>
      </c>
      <c r="D1616" s="26">
        <f>'Main Data'!E1616</f>
        <v>73000</v>
      </c>
      <c r="E1616" s="26">
        <f>'Main Data'!F1616</f>
        <v>91250</v>
      </c>
      <c r="F1616" s="34">
        <f t="shared" si="150"/>
        <v>11.198214720130528</v>
      </c>
      <c r="G1616">
        <f>IF('Main Data'!H1616="AP",1,0)</f>
        <v>0</v>
      </c>
      <c r="H1616">
        <f>IF('Main Data'!H1616="Blancpain",1,0)</f>
        <v>0</v>
      </c>
      <c r="I1616">
        <f>IF('Main Data'!H1616="Breguet",1,0)</f>
        <v>0</v>
      </c>
      <c r="J1616">
        <f>IF('Main Data'!H1616="Breitling",1,0)</f>
        <v>0</v>
      </c>
      <c r="K1616">
        <f>IF('Main Data'!H1616="Cartier",1,0)</f>
        <v>0</v>
      </c>
      <c r="L1616">
        <f>IF('Main Data'!H1616="Gallet",1,0)</f>
        <v>0</v>
      </c>
      <c r="M1616">
        <f>IF('Main Data'!H1616="Girard Perregaux",1,0)</f>
        <v>0</v>
      </c>
      <c r="N1616">
        <f>IF('Main Data'!H1616="Gubelin",1,0)</f>
        <v>0</v>
      </c>
      <c r="O1616">
        <f>IF('Main Data'!H1616="Heuer",1,0)</f>
        <v>0</v>
      </c>
      <c r="P1616">
        <f>IF('Main Data'!H1616="IWC",1,0)</f>
        <v>0</v>
      </c>
      <c r="Q1616">
        <f>IF('Main Data'!H1616="JLC",1,0)</f>
        <v>0</v>
      </c>
      <c r="R1616">
        <f>IF('Main Data'!H1616="Longines",1,0)</f>
        <v>0</v>
      </c>
      <c r="S1616">
        <f>IF('Main Data'!H1616="Movado",1,0)</f>
        <v>0</v>
      </c>
      <c r="T1616">
        <f>IF('Main Data'!H1616="Omega",1,0)</f>
        <v>0</v>
      </c>
      <c r="U1616">
        <f>IF('Main Data'!H1616="Panerai",1,0)</f>
        <v>0</v>
      </c>
      <c r="V1616">
        <f>IF('Main Data'!H1616="Patek",1,0)</f>
        <v>0</v>
      </c>
      <c r="W1616">
        <f>IF('Main Data'!H1616="Rolex",1,0)</f>
        <v>1</v>
      </c>
      <c r="X1616">
        <f>IF('Main Data'!H1616="Tudor",1,0)</f>
        <v>0</v>
      </c>
      <c r="Y1616">
        <f>IF('Main Data'!H1616="Ulysse Nardin",1,0)</f>
        <v>0</v>
      </c>
      <c r="Z1616">
        <f>IF('Main Data'!H1616="Universal Geneve",1,0)</f>
        <v>0</v>
      </c>
      <c r="AA1616">
        <f>IF('Main Data'!H1616="Vacheron",1,0)</f>
        <v>0</v>
      </c>
      <c r="AB1616">
        <f>IF('Main Data'!H1616="Zenith",1,0)</f>
        <v>0</v>
      </c>
      <c r="AC1616">
        <f>IF('Main Data'!J1616="Stainless Steel",1,0)</f>
        <v>1</v>
      </c>
      <c r="AD1616">
        <f>IF('Main Data'!J1616="Two-tone",1,0)</f>
        <v>0</v>
      </c>
      <c r="AE1616">
        <f>IF(OR('Main Data'!J1616="YG 18K",'Main Data'!J1616="YG &lt;18K",'Main Data'!J1616="PG 18K",'Main Data'!J1616="PG &lt;18K",'Main Data'!J1616="WG 18K",'Main Data'!J1616="Mixes of 18K",'Main Data'!J1616="Mixes &lt;18K"),1,0)</f>
        <v>0</v>
      </c>
      <c r="AF1616">
        <f>IF('Main Data'!J1616="Platinum",1,0)</f>
        <v>0</v>
      </c>
      <c r="AG1616">
        <f>IF(OR('Main Data'!J1616="PVD",'Main Data'!J1616="Gold Plate",'Main Data'!J1616="Other"),1,0)</f>
        <v>0</v>
      </c>
      <c r="AH1616">
        <f>IF('Main Data'!N1616="Stainless Steel",1,0)</f>
        <v>1</v>
      </c>
      <c r="AI1616">
        <f>IF('Main Data'!N1616="Leather",1,0)</f>
        <v>0</v>
      </c>
      <c r="AJ1616">
        <f>IF('Main Data'!N1616="Two-tone",1,0)</f>
        <v>0</v>
      </c>
      <c r="AK1616">
        <f>IF(OR('Main Data'!N1616="YG 18K",'Main Data'!N1616="PG 18K",'Main Data'!N1616="WG 18K",'Main Data'!N1616="Mixes of 18K"),1,0)</f>
        <v>0</v>
      </c>
      <c r="AL1616">
        <f>IF(OR(,'Main Data'!N1616="PVD",'Main Data'!N1616="Gold plate"),1,0)</f>
        <v>0</v>
      </c>
      <c r="AM1616">
        <f>IF(OR('Main Data'!AV1616="Yes",'Main Data'!AW1616="Yes",'Main Data'!AU1616="Yes"),1,0)</f>
        <v>0</v>
      </c>
      <c r="AN1616">
        <f>IF(OR(ISTEXT('Main Data'!AX1616), ISTEXT('Main Data'!AY1616)),1,0)</f>
        <v>0</v>
      </c>
      <c r="AO1616">
        <f>IF('Main Data'!AZ1616="Yes",1,0)</f>
        <v>0</v>
      </c>
      <c r="AP1616">
        <f>IF('Main Data'!BA1616="Yes",1,0)</f>
        <v>0</v>
      </c>
      <c r="AQ1616">
        <f>IF('Main Data'!BD1616="Yes",1,0)</f>
        <v>0</v>
      </c>
      <c r="AR1616">
        <f>IF('Main Data'!BE1616="A",1,0)</f>
        <v>0</v>
      </c>
      <c r="AS1616">
        <f>IF('Main Data'!BE1616="AA",1,0)</f>
        <v>0</v>
      </c>
      <c r="AT1616">
        <f>IF('Main Data'!BE1616="AAA",1,0)</f>
        <v>0</v>
      </c>
      <c r="AU1616">
        <f>IF('Main Data'!BE1616="AAAA",1,0)</f>
        <v>1</v>
      </c>
      <c r="AV1616">
        <f>IF('Main Data'!P1616="Yes",1,0)</f>
        <v>0</v>
      </c>
      <c r="AW1616">
        <f>IF('Main Data'!AP1616="Yes",1,0)</f>
        <v>0</v>
      </c>
      <c r="AX1616">
        <f>IF(OR('Main Data'!V1616="Yes", 'Main Data'!W1616="Yes",'Main Data'!X1616="Yes"),1,0)</f>
        <v>0</v>
      </c>
      <c r="AY1616">
        <f>IF(OR('Main Data'!Y1616="Yes",'Main Data'!Z1616="Yes"),1,0)</f>
        <v>0</v>
      </c>
      <c r="AZ1616">
        <f>IF('Main Data'!AR1616="Yes",1,0)</f>
        <v>0</v>
      </c>
      <c r="BA1616">
        <f>IF('Main Data'!AS1616="Yes",1,0)</f>
        <v>0</v>
      </c>
      <c r="BB1616">
        <f>IF('Main Data'!AG1616="Yes",1,0)</f>
        <v>0</v>
      </c>
      <c r="BC1616">
        <f>IF('Main Data'!AB1616="Yes",1,0)</f>
        <v>0</v>
      </c>
      <c r="BD1616">
        <f>IF('Main Data'!AA1616="Yes",1,0)</f>
        <v>0</v>
      </c>
      <c r="BE1616">
        <f>IF('Main Data'!AC1616="Yes",1,0)</f>
        <v>0</v>
      </c>
      <c r="BF1616">
        <f>IF('Main Data'!AF1616="Yes",1,0)</f>
        <v>0</v>
      </c>
      <c r="BG1616">
        <f>IF(OR('Main Data'!AI1616="Yes",'Main Data'!AL1616="Yes"),1,0)</f>
        <v>1</v>
      </c>
      <c r="BH1616">
        <f>IF('Main Data'!AJ1616="Yes",1,0)</f>
        <v>0</v>
      </c>
      <c r="BI1616">
        <f>IF('Main Data'!AK1616="Yes",1,0)</f>
        <v>0</v>
      </c>
      <c r="BJ1616">
        <f>IF('Main Data'!AM1616="Yes",1,0)</f>
        <v>0</v>
      </c>
      <c r="BK1616">
        <f>IF('Main Data'!AQ1616="Yes",1,0)</f>
        <v>0</v>
      </c>
      <c r="BL1616" s="21">
        <f t="shared" si="151"/>
        <v>1</v>
      </c>
      <c r="BM1616" s="21">
        <f t="shared" si="152"/>
        <v>0</v>
      </c>
      <c r="BN1616" s="21">
        <f t="shared" si="153"/>
        <v>0</v>
      </c>
      <c r="BO1616" s="21">
        <f t="shared" si="154"/>
        <v>0</v>
      </c>
      <c r="BP1616" s="21">
        <f t="shared" si="155"/>
        <v>0</v>
      </c>
    </row>
    <row r="1617" spans="1:68" x14ac:dyDescent="0.2">
      <c r="A1617">
        <v>1613</v>
      </c>
      <c r="B1617" s="33">
        <f>'Main Data'!C1617</f>
        <v>43233</v>
      </c>
      <c r="C1617">
        <f>'Main Data'!D1617</f>
        <v>392</v>
      </c>
      <c r="D1617" s="26">
        <f>'Main Data'!E1617</f>
        <v>75000</v>
      </c>
      <c r="E1617" s="26">
        <f>'Main Data'!F1617</f>
        <v>93750</v>
      </c>
      <c r="F1617" s="34">
        <f t="shared" si="150"/>
        <v>11.225243392518447</v>
      </c>
      <c r="G1617">
        <f>IF('Main Data'!H1617="AP",1,0)</f>
        <v>0</v>
      </c>
      <c r="H1617">
        <f>IF('Main Data'!H1617="Blancpain",1,0)</f>
        <v>0</v>
      </c>
      <c r="I1617">
        <f>IF('Main Data'!H1617="Breguet",1,0)</f>
        <v>0</v>
      </c>
      <c r="J1617">
        <f>IF('Main Data'!H1617="Breitling",1,0)</f>
        <v>0</v>
      </c>
      <c r="K1617">
        <f>IF('Main Data'!H1617="Cartier",1,0)</f>
        <v>0</v>
      </c>
      <c r="L1617">
        <f>IF('Main Data'!H1617="Gallet",1,0)</f>
        <v>0</v>
      </c>
      <c r="M1617">
        <f>IF('Main Data'!H1617="Girard Perregaux",1,0)</f>
        <v>0</v>
      </c>
      <c r="N1617">
        <f>IF('Main Data'!H1617="Gubelin",1,0)</f>
        <v>0</v>
      </c>
      <c r="O1617">
        <f>IF('Main Data'!H1617="Heuer",1,0)</f>
        <v>0</v>
      </c>
      <c r="P1617">
        <f>IF('Main Data'!H1617="IWC",1,0)</f>
        <v>0</v>
      </c>
      <c r="Q1617">
        <f>IF('Main Data'!H1617="JLC",1,0)</f>
        <v>0</v>
      </c>
      <c r="R1617">
        <f>IF('Main Data'!H1617="Longines",1,0)</f>
        <v>0</v>
      </c>
      <c r="S1617">
        <f>IF('Main Data'!H1617="Movado",1,0)</f>
        <v>0</v>
      </c>
      <c r="T1617">
        <f>IF('Main Data'!H1617="Omega",1,0)</f>
        <v>0</v>
      </c>
      <c r="U1617">
        <f>IF('Main Data'!H1617="Panerai",1,0)</f>
        <v>0</v>
      </c>
      <c r="V1617">
        <f>IF('Main Data'!H1617="Patek",1,0)</f>
        <v>0</v>
      </c>
      <c r="W1617">
        <f>IF('Main Data'!H1617="Rolex",1,0)</f>
        <v>1</v>
      </c>
      <c r="X1617">
        <f>IF('Main Data'!H1617="Tudor",1,0)</f>
        <v>0</v>
      </c>
      <c r="Y1617">
        <f>IF('Main Data'!H1617="Ulysse Nardin",1,0)</f>
        <v>0</v>
      </c>
      <c r="Z1617">
        <f>IF('Main Data'!H1617="Universal Geneve",1,0)</f>
        <v>0</v>
      </c>
      <c r="AA1617">
        <f>IF('Main Data'!H1617="Vacheron",1,0)</f>
        <v>0</v>
      </c>
      <c r="AB1617">
        <f>IF('Main Data'!H1617="Zenith",1,0)</f>
        <v>0</v>
      </c>
      <c r="AC1617">
        <f>IF('Main Data'!J1617="Stainless Steel",1,0)</f>
        <v>0</v>
      </c>
      <c r="AD1617">
        <f>IF('Main Data'!J1617="Two-tone",1,0)</f>
        <v>0</v>
      </c>
      <c r="AE1617">
        <f>IF(OR('Main Data'!J1617="YG 18K",'Main Data'!J1617="YG &lt;18K",'Main Data'!J1617="PG 18K",'Main Data'!J1617="PG &lt;18K",'Main Data'!J1617="WG 18K",'Main Data'!J1617="Mixes of 18K",'Main Data'!J1617="Mixes &lt;18K"),1,0)</f>
        <v>1</v>
      </c>
      <c r="AF1617">
        <f>IF('Main Data'!J1617="Platinum",1,0)</f>
        <v>0</v>
      </c>
      <c r="AG1617">
        <f>IF(OR('Main Data'!J1617="PVD",'Main Data'!J1617="Gold Plate",'Main Data'!J1617="Other"),1,0)</f>
        <v>0</v>
      </c>
      <c r="AH1617">
        <f>IF('Main Data'!N1617="Stainless Steel",1,0)</f>
        <v>0</v>
      </c>
      <c r="AI1617">
        <f>IF('Main Data'!N1617="Leather",1,0)</f>
        <v>0</v>
      </c>
      <c r="AJ1617">
        <f>IF('Main Data'!N1617="Two-tone",1,0)</f>
        <v>0</v>
      </c>
      <c r="AK1617">
        <f>IF(OR('Main Data'!N1617="YG 18K",'Main Data'!N1617="PG 18K",'Main Data'!N1617="WG 18K",'Main Data'!N1617="Mixes of 18K"),1,0)</f>
        <v>1</v>
      </c>
      <c r="AL1617">
        <f>IF(OR(,'Main Data'!N1617="PVD",'Main Data'!N1617="Gold plate"),1,0)</f>
        <v>0</v>
      </c>
      <c r="AM1617">
        <f>IF(OR('Main Data'!AV1617="Yes",'Main Data'!AW1617="Yes",'Main Data'!AU1617="Yes"),1,0)</f>
        <v>0</v>
      </c>
      <c r="AN1617">
        <f>IF(OR(ISTEXT('Main Data'!AX1617), ISTEXT('Main Data'!AY1617)),1,0)</f>
        <v>0</v>
      </c>
      <c r="AO1617">
        <f>IF('Main Data'!AZ1617="Yes",1,0)</f>
        <v>0</v>
      </c>
      <c r="AP1617">
        <f>IF('Main Data'!BA1617="Yes",1,0)</f>
        <v>0</v>
      </c>
      <c r="AQ1617">
        <f>IF('Main Data'!BD1617="Yes",1,0)</f>
        <v>0</v>
      </c>
      <c r="AR1617">
        <f>IF('Main Data'!BE1617="A",1,0)</f>
        <v>0</v>
      </c>
      <c r="AS1617">
        <f>IF('Main Data'!BE1617="AA",1,0)</f>
        <v>0</v>
      </c>
      <c r="AT1617">
        <f>IF('Main Data'!BE1617="AAA",1,0)</f>
        <v>0</v>
      </c>
      <c r="AU1617">
        <f>IF('Main Data'!BE1617="AAAA",1,0)</f>
        <v>1</v>
      </c>
      <c r="AV1617">
        <f>IF('Main Data'!P1617="Yes",1,0)</f>
        <v>0</v>
      </c>
      <c r="AW1617">
        <f>IF('Main Data'!AP1617="Yes",1,0)</f>
        <v>0</v>
      </c>
      <c r="AX1617">
        <f>IF(OR('Main Data'!V1617="Yes", 'Main Data'!W1617="Yes",'Main Data'!X1617="Yes"),1,0)</f>
        <v>0</v>
      </c>
      <c r="AY1617">
        <f>IF(OR('Main Data'!Y1617="Yes",'Main Data'!Z1617="Yes"),1,0)</f>
        <v>0</v>
      </c>
      <c r="AZ1617">
        <f>IF('Main Data'!AR1617="Yes",1,0)</f>
        <v>0</v>
      </c>
      <c r="BA1617">
        <f>IF('Main Data'!AS1617="Yes",1,0)</f>
        <v>0</v>
      </c>
      <c r="BB1617">
        <f>IF('Main Data'!AG1617="Yes",1,0)</f>
        <v>0</v>
      </c>
      <c r="BC1617">
        <f>IF('Main Data'!AB1617="Yes",1,0)</f>
        <v>0</v>
      </c>
      <c r="BD1617">
        <f>IF('Main Data'!AA1617="Yes",1,0)</f>
        <v>0</v>
      </c>
      <c r="BE1617">
        <f>IF('Main Data'!AC1617="Yes",1,0)</f>
        <v>0</v>
      </c>
      <c r="BF1617">
        <f>IF('Main Data'!AF1617="Yes",1,0)</f>
        <v>0</v>
      </c>
      <c r="BG1617">
        <f>IF(OR('Main Data'!AI1617="Yes",'Main Data'!AL1617="Yes"),1,0)</f>
        <v>1</v>
      </c>
      <c r="BH1617">
        <f>IF('Main Data'!AJ1617="Yes",1,0)</f>
        <v>0</v>
      </c>
      <c r="BI1617">
        <f>IF('Main Data'!AK1617="Yes",1,0)</f>
        <v>0</v>
      </c>
      <c r="BJ1617">
        <f>IF('Main Data'!AM1617="Yes",1,0)</f>
        <v>0</v>
      </c>
      <c r="BK1617">
        <f>IF('Main Data'!AQ1617="Yes",1,0)</f>
        <v>0</v>
      </c>
      <c r="BL1617" s="21">
        <f t="shared" si="151"/>
        <v>1</v>
      </c>
      <c r="BM1617" s="21">
        <f t="shared" si="152"/>
        <v>0</v>
      </c>
      <c r="BN1617" s="21">
        <f t="shared" si="153"/>
        <v>0</v>
      </c>
      <c r="BO1617" s="21">
        <f t="shared" si="154"/>
        <v>0</v>
      </c>
      <c r="BP1617" s="21">
        <f t="shared" si="155"/>
        <v>0</v>
      </c>
    </row>
    <row r="1618" spans="1:68" x14ac:dyDescent="0.2">
      <c r="A1618">
        <v>1614</v>
      </c>
      <c r="B1618" s="33">
        <f>'Main Data'!C1618</f>
        <v>43233</v>
      </c>
      <c r="C1618">
        <f>'Main Data'!D1618</f>
        <v>393</v>
      </c>
      <c r="D1618" s="26">
        <f>'Main Data'!E1618</f>
        <v>48000</v>
      </c>
      <c r="E1618" s="26">
        <f>'Main Data'!F1618</f>
        <v>60000</v>
      </c>
      <c r="F1618" s="34">
        <f t="shared" si="150"/>
        <v>10.778956289890028</v>
      </c>
      <c r="G1618">
        <f>IF('Main Data'!H1618="AP",1,0)</f>
        <v>0</v>
      </c>
      <c r="H1618">
        <f>IF('Main Data'!H1618="Blancpain",1,0)</f>
        <v>0</v>
      </c>
      <c r="I1618">
        <f>IF('Main Data'!H1618="Breguet",1,0)</f>
        <v>0</v>
      </c>
      <c r="J1618">
        <f>IF('Main Data'!H1618="Breitling",1,0)</f>
        <v>0</v>
      </c>
      <c r="K1618">
        <f>IF('Main Data'!H1618="Cartier",1,0)</f>
        <v>0</v>
      </c>
      <c r="L1618">
        <f>IF('Main Data'!H1618="Gallet",1,0)</f>
        <v>0</v>
      </c>
      <c r="M1618">
        <f>IF('Main Data'!H1618="Girard Perregaux",1,0)</f>
        <v>0</v>
      </c>
      <c r="N1618">
        <f>IF('Main Data'!H1618="Gubelin",1,0)</f>
        <v>0</v>
      </c>
      <c r="O1618">
        <f>IF('Main Data'!H1618="Heuer",1,0)</f>
        <v>0</v>
      </c>
      <c r="P1618">
        <f>IF('Main Data'!H1618="IWC",1,0)</f>
        <v>0</v>
      </c>
      <c r="Q1618">
        <f>IF('Main Data'!H1618="JLC",1,0)</f>
        <v>0</v>
      </c>
      <c r="R1618">
        <f>IF('Main Data'!H1618="Longines",1,0)</f>
        <v>0</v>
      </c>
      <c r="S1618">
        <f>IF('Main Data'!H1618="Movado",1,0)</f>
        <v>0</v>
      </c>
      <c r="T1618">
        <f>IF('Main Data'!H1618="Omega",1,0)</f>
        <v>0</v>
      </c>
      <c r="U1618">
        <f>IF('Main Data'!H1618="Panerai",1,0)</f>
        <v>0</v>
      </c>
      <c r="V1618">
        <f>IF('Main Data'!H1618="Patek",1,0)</f>
        <v>0</v>
      </c>
      <c r="W1618">
        <f>IF('Main Data'!H1618="Rolex",1,0)</f>
        <v>1</v>
      </c>
      <c r="X1618">
        <f>IF('Main Data'!H1618="Tudor",1,0)</f>
        <v>0</v>
      </c>
      <c r="Y1618">
        <f>IF('Main Data'!H1618="Ulysse Nardin",1,0)</f>
        <v>0</v>
      </c>
      <c r="Z1618">
        <f>IF('Main Data'!H1618="Universal Geneve",1,0)</f>
        <v>0</v>
      </c>
      <c r="AA1618">
        <f>IF('Main Data'!H1618="Vacheron",1,0)</f>
        <v>0</v>
      </c>
      <c r="AB1618">
        <f>IF('Main Data'!H1618="Zenith",1,0)</f>
        <v>0</v>
      </c>
      <c r="AC1618">
        <f>IF('Main Data'!J1618="Stainless Steel",1,0)</f>
        <v>1</v>
      </c>
      <c r="AD1618">
        <f>IF('Main Data'!J1618="Two-tone",1,0)</f>
        <v>0</v>
      </c>
      <c r="AE1618">
        <f>IF(OR('Main Data'!J1618="YG 18K",'Main Data'!J1618="YG &lt;18K",'Main Data'!J1618="PG 18K",'Main Data'!J1618="PG &lt;18K",'Main Data'!J1618="WG 18K",'Main Data'!J1618="Mixes of 18K",'Main Data'!J1618="Mixes &lt;18K"),1,0)</f>
        <v>0</v>
      </c>
      <c r="AF1618">
        <f>IF('Main Data'!J1618="Platinum",1,0)</f>
        <v>0</v>
      </c>
      <c r="AG1618">
        <f>IF(OR('Main Data'!J1618="PVD",'Main Data'!J1618="Gold Plate",'Main Data'!J1618="Other"),1,0)</f>
        <v>0</v>
      </c>
      <c r="AH1618">
        <f>IF('Main Data'!N1618="Stainless Steel",1,0)</f>
        <v>1</v>
      </c>
      <c r="AI1618">
        <f>IF('Main Data'!N1618="Leather",1,0)</f>
        <v>0</v>
      </c>
      <c r="AJ1618">
        <f>IF('Main Data'!N1618="Two-tone",1,0)</f>
        <v>0</v>
      </c>
      <c r="AK1618">
        <f>IF(OR('Main Data'!N1618="YG 18K",'Main Data'!N1618="PG 18K",'Main Data'!N1618="WG 18K",'Main Data'!N1618="Mixes of 18K"),1,0)</f>
        <v>0</v>
      </c>
      <c r="AL1618">
        <f>IF(OR(,'Main Data'!N1618="PVD",'Main Data'!N1618="Gold plate"),1,0)</f>
        <v>0</v>
      </c>
      <c r="AM1618">
        <f>IF(OR('Main Data'!AV1618="Yes",'Main Data'!AW1618="Yes",'Main Data'!AU1618="Yes"),1,0)</f>
        <v>0</v>
      </c>
      <c r="AN1618">
        <f>IF(OR(ISTEXT('Main Data'!AX1618), ISTEXT('Main Data'!AY1618)),1,0)</f>
        <v>0</v>
      </c>
      <c r="AO1618">
        <f>IF('Main Data'!AZ1618="Yes",1,0)</f>
        <v>0</v>
      </c>
      <c r="AP1618">
        <f>IF('Main Data'!BA1618="Yes",1,0)</f>
        <v>0</v>
      </c>
      <c r="AQ1618">
        <f>IF('Main Data'!BD1618="Yes",1,0)</f>
        <v>0</v>
      </c>
      <c r="AR1618">
        <f>IF('Main Data'!BE1618="A",1,0)</f>
        <v>0</v>
      </c>
      <c r="AS1618">
        <f>IF('Main Data'!BE1618="AA",1,0)</f>
        <v>0</v>
      </c>
      <c r="AT1618">
        <f>IF('Main Data'!BE1618="AAA",1,0)</f>
        <v>1</v>
      </c>
      <c r="AU1618">
        <f>IF('Main Data'!BE1618="AAAA",1,0)</f>
        <v>0</v>
      </c>
      <c r="AV1618">
        <f>IF('Main Data'!P1618="Yes",1,0)</f>
        <v>0</v>
      </c>
      <c r="AW1618">
        <f>IF('Main Data'!AP1618="Yes",1,0)</f>
        <v>0</v>
      </c>
      <c r="AX1618">
        <f>IF(OR('Main Data'!V1618="Yes", 'Main Data'!W1618="Yes",'Main Data'!X1618="Yes"),1,0)</f>
        <v>0</v>
      </c>
      <c r="AY1618">
        <f>IF(OR('Main Data'!Y1618="Yes",'Main Data'!Z1618="Yes"),1,0)</f>
        <v>0</v>
      </c>
      <c r="AZ1618">
        <f>IF('Main Data'!AR1618="Yes",1,0)</f>
        <v>0</v>
      </c>
      <c r="BA1618">
        <f>IF('Main Data'!AS1618="Yes",1,0)</f>
        <v>0</v>
      </c>
      <c r="BB1618">
        <f>IF('Main Data'!AG1618="Yes",1,0)</f>
        <v>0</v>
      </c>
      <c r="BC1618">
        <f>IF('Main Data'!AB1618="Yes",1,0)</f>
        <v>0</v>
      </c>
      <c r="BD1618">
        <f>IF('Main Data'!AA1618="Yes",1,0)</f>
        <v>0</v>
      </c>
      <c r="BE1618">
        <f>IF('Main Data'!AC1618="Yes",1,0)</f>
        <v>0</v>
      </c>
      <c r="BF1618">
        <f>IF('Main Data'!AF1618="Yes",1,0)</f>
        <v>0</v>
      </c>
      <c r="BG1618">
        <f>IF(OR('Main Data'!AI1618="Yes",'Main Data'!AL1618="Yes"),1,0)</f>
        <v>1</v>
      </c>
      <c r="BH1618">
        <f>IF('Main Data'!AJ1618="Yes",1,0)</f>
        <v>0</v>
      </c>
      <c r="BI1618">
        <f>IF('Main Data'!AK1618="Yes",1,0)</f>
        <v>0</v>
      </c>
      <c r="BJ1618">
        <f>IF('Main Data'!AM1618="Yes",1,0)</f>
        <v>0</v>
      </c>
      <c r="BK1618">
        <f>IF('Main Data'!AQ1618="Yes",1,0)</f>
        <v>0</v>
      </c>
      <c r="BL1618" s="21">
        <f t="shared" si="151"/>
        <v>1</v>
      </c>
      <c r="BM1618" s="21">
        <f t="shared" si="152"/>
        <v>0</v>
      </c>
      <c r="BN1618" s="21">
        <f t="shared" si="153"/>
        <v>0</v>
      </c>
      <c r="BO1618" s="21">
        <f t="shared" si="154"/>
        <v>0</v>
      </c>
      <c r="BP1618" s="21">
        <f t="shared" si="155"/>
        <v>0</v>
      </c>
    </row>
    <row r="1619" spans="1:68" x14ac:dyDescent="0.2">
      <c r="A1619">
        <v>1615</v>
      </c>
      <c r="B1619" s="33">
        <f>'Main Data'!C1619</f>
        <v>43233</v>
      </c>
      <c r="C1619">
        <f>'Main Data'!D1619</f>
        <v>394</v>
      </c>
      <c r="D1619" s="26">
        <f>'Main Data'!E1619</f>
        <v>100000</v>
      </c>
      <c r="E1619" s="26">
        <f>'Main Data'!F1619</f>
        <v>131000</v>
      </c>
      <c r="F1619" s="34">
        <f t="shared" si="150"/>
        <v>11.512925464970229</v>
      </c>
      <c r="G1619">
        <f>IF('Main Data'!H1619="AP",1,0)</f>
        <v>0</v>
      </c>
      <c r="H1619">
        <f>IF('Main Data'!H1619="Blancpain",1,0)</f>
        <v>0</v>
      </c>
      <c r="I1619">
        <f>IF('Main Data'!H1619="Breguet",1,0)</f>
        <v>0</v>
      </c>
      <c r="J1619">
        <f>IF('Main Data'!H1619="Breitling",1,0)</f>
        <v>0</v>
      </c>
      <c r="K1619">
        <f>IF('Main Data'!H1619="Cartier",1,0)</f>
        <v>0</v>
      </c>
      <c r="L1619">
        <f>IF('Main Data'!H1619="Gallet",1,0)</f>
        <v>0</v>
      </c>
      <c r="M1619">
        <f>IF('Main Data'!H1619="Girard Perregaux",1,0)</f>
        <v>0</v>
      </c>
      <c r="N1619">
        <f>IF('Main Data'!H1619="Gubelin",1,0)</f>
        <v>0</v>
      </c>
      <c r="O1619">
        <f>IF('Main Data'!H1619="Heuer",1,0)</f>
        <v>0</v>
      </c>
      <c r="P1619">
        <f>IF('Main Data'!H1619="IWC",1,0)</f>
        <v>0</v>
      </c>
      <c r="Q1619">
        <f>IF('Main Data'!H1619="JLC",1,0)</f>
        <v>0</v>
      </c>
      <c r="R1619">
        <f>IF('Main Data'!H1619="Longines",1,0)</f>
        <v>0</v>
      </c>
      <c r="S1619">
        <f>IF('Main Data'!H1619="Movado",1,0)</f>
        <v>0</v>
      </c>
      <c r="T1619">
        <f>IF('Main Data'!H1619="Omega",1,0)</f>
        <v>0</v>
      </c>
      <c r="U1619">
        <f>IF('Main Data'!H1619="Panerai",1,0)</f>
        <v>0</v>
      </c>
      <c r="V1619">
        <f>IF('Main Data'!H1619="Patek",1,0)</f>
        <v>0</v>
      </c>
      <c r="W1619">
        <f>IF('Main Data'!H1619="Rolex",1,0)</f>
        <v>1</v>
      </c>
      <c r="X1619">
        <f>IF('Main Data'!H1619="Tudor",1,0)</f>
        <v>0</v>
      </c>
      <c r="Y1619">
        <f>IF('Main Data'!H1619="Ulysse Nardin",1,0)</f>
        <v>0</v>
      </c>
      <c r="Z1619">
        <f>IF('Main Data'!H1619="Universal Geneve",1,0)</f>
        <v>0</v>
      </c>
      <c r="AA1619">
        <f>IF('Main Data'!H1619="Vacheron",1,0)</f>
        <v>0</v>
      </c>
      <c r="AB1619">
        <f>IF('Main Data'!H1619="Zenith",1,0)</f>
        <v>0</v>
      </c>
      <c r="AC1619">
        <f>IF('Main Data'!J1619="Stainless Steel",1,0)</f>
        <v>0</v>
      </c>
      <c r="AD1619">
        <f>IF('Main Data'!J1619="Two-tone",1,0)</f>
        <v>0</v>
      </c>
      <c r="AE1619">
        <f>IF(OR('Main Data'!J1619="YG 18K",'Main Data'!J1619="YG &lt;18K",'Main Data'!J1619="PG 18K",'Main Data'!J1619="PG &lt;18K",'Main Data'!J1619="WG 18K",'Main Data'!J1619="Mixes of 18K",'Main Data'!J1619="Mixes &lt;18K"),1,0)</f>
        <v>1</v>
      </c>
      <c r="AF1619">
        <f>IF('Main Data'!J1619="Platinum",1,0)</f>
        <v>0</v>
      </c>
      <c r="AG1619">
        <f>IF(OR('Main Data'!J1619="PVD",'Main Data'!J1619="Gold Plate",'Main Data'!J1619="Other"),1,0)</f>
        <v>0</v>
      </c>
      <c r="AH1619">
        <f>IF('Main Data'!N1619="Stainless Steel",1,0)</f>
        <v>0</v>
      </c>
      <c r="AI1619">
        <f>IF('Main Data'!N1619="Leather",1,0)</f>
        <v>1</v>
      </c>
      <c r="AJ1619">
        <f>IF('Main Data'!N1619="Two-tone",1,0)</f>
        <v>0</v>
      </c>
      <c r="AK1619">
        <f>IF(OR('Main Data'!N1619="YG 18K",'Main Data'!N1619="PG 18K",'Main Data'!N1619="WG 18K",'Main Data'!N1619="Mixes of 18K"),1,0)</f>
        <v>0</v>
      </c>
      <c r="AL1619">
        <f>IF(OR(,'Main Data'!N1619="PVD",'Main Data'!N1619="Gold plate"),1,0)</f>
        <v>0</v>
      </c>
      <c r="AM1619">
        <f>IF(OR('Main Data'!AV1619="Yes",'Main Data'!AW1619="Yes",'Main Data'!AU1619="Yes"),1,0)</f>
        <v>0</v>
      </c>
      <c r="AN1619">
        <f>IF(OR(ISTEXT('Main Data'!AX1619), ISTEXT('Main Data'!AY1619)),1,0)</f>
        <v>0</v>
      </c>
      <c r="AO1619">
        <f>IF('Main Data'!AZ1619="Yes",1,0)</f>
        <v>0</v>
      </c>
      <c r="AP1619">
        <f>IF('Main Data'!BA1619="Yes",1,0)</f>
        <v>0</v>
      </c>
      <c r="AQ1619">
        <f>IF('Main Data'!BD1619="Yes",1,0)</f>
        <v>0</v>
      </c>
      <c r="AR1619">
        <f>IF('Main Data'!BE1619="A",1,0)</f>
        <v>0</v>
      </c>
      <c r="AS1619">
        <f>IF('Main Data'!BE1619="AA",1,0)</f>
        <v>0</v>
      </c>
      <c r="AT1619">
        <f>IF('Main Data'!BE1619="AAA",1,0)</f>
        <v>1</v>
      </c>
      <c r="AU1619">
        <f>IF('Main Data'!BE1619="AAAA",1,0)</f>
        <v>0</v>
      </c>
      <c r="AV1619">
        <f>IF('Main Data'!P1619="Yes",1,0)</f>
        <v>0</v>
      </c>
      <c r="AW1619">
        <f>IF('Main Data'!AP1619="Yes",1,0)</f>
        <v>0</v>
      </c>
      <c r="AX1619">
        <f>IF(OR('Main Data'!V1619="Yes", 'Main Data'!W1619="Yes",'Main Data'!X1619="Yes"),1,0)</f>
        <v>0</v>
      </c>
      <c r="AY1619">
        <f>IF(OR('Main Data'!Y1619="Yes",'Main Data'!Z1619="Yes"),1,0)</f>
        <v>0</v>
      </c>
      <c r="AZ1619">
        <f>IF('Main Data'!AR1619="Yes",1,0)</f>
        <v>0</v>
      </c>
      <c r="BA1619">
        <f>IF('Main Data'!AS1619="Yes",1,0)</f>
        <v>0</v>
      </c>
      <c r="BB1619">
        <f>IF('Main Data'!AG1619="Yes",1,0)</f>
        <v>0</v>
      </c>
      <c r="BC1619">
        <f>IF('Main Data'!AB1619="Yes",1,0)</f>
        <v>0</v>
      </c>
      <c r="BD1619">
        <f>IF('Main Data'!AA1619="Yes",1,0)</f>
        <v>0</v>
      </c>
      <c r="BE1619">
        <f>IF('Main Data'!AC1619="Yes",1,0)</f>
        <v>0</v>
      </c>
      <c r="BF1619">
        <f>IF('Main Data'!AF1619="Yes",1,0)</f>
        <v>0</v>
      </c>
      <c r="BG1619">
        <f>IF(OR('Main Data'!AI1619="Yes",'Main Data'!AL1619="Yes"),1,0)</f>
        <v>1</v>
      </c>
      <c r="BH1619">
        <f>IF('Main Data'!AJ1619="Yes",1,0)</f>
        <v>0</v>
      </c>
      <c r="BI1619">
        <f>IF('Main Data'!AK1619="Yes",1,0)</f>
        <v>0</v>
      </c>
      <c r="BJ1619">
        <f>IF('Main Data'!AM1619="Yes",1,0)</f>
        <v>0</v>
      </c>
      <c r="BK1619">
        <f>IF('Main Data'!AQ1619="Yes",1,0)</f>
        <v>0</v>
      </c>
      <c r="BL1619" s="21">
        <f t="shared" si="151"/>
        <v>1</v>
      </c>
      <c r="BM1619" s="21">
        <f t="shared" si="152"/>
        <v>0</v>
      </c>
      <c r="BN1619" s="21">
        <f t="shared" si="153"/>
        <v>0</v>
      </c>
      <c r="BO1619" s="21">
        <f t="shared" si="154"/>
        <v>0</v>
      </c>
      <c r="BP1619" s="21">
        <f t="shared" si="155"/>
        <v>0</v>
      </c>
    </row>
    <row r="1620" spans="1:68" x14ac:dyDescent="0.2">
      <c r="A1620">
        <v>1616</v>
      </c>
      <c r="B1620" s="33">
        <f>'Main Data'!C1620</f>
        <v>43233</v>
      </c>
      <c r="C1620">
        <f>'Main Data'!D1620</f>
        <v>419</v>
      </c>
      <c r="D1620" s="26">
        <f>'Main Data'!E1620</f>
        <v>2400</v>
      </c>
      <c r="E1620" s="26">
        <f>'Main Data'!F1620</f>
        <v>3000</v>
      </c>
      <c r="F1620" s="34">
        <f t="shared" si="150"/>
        <v>7.7832240163360371</v>
      </c>
      <c r="G1620">
        <f>IF('Main Data'!H1620="AP",1,0)</f>
        <v>1</v>
      </c>
      <c r="H1620">
        <f>IF('Main Data'!H1620="Blancpain",1,0)</f>
        <v>0</v>
      </c>
      <c r="I1620">
        <f>IF('Main Data'!H1620="Breguet",1,0)</f>
        <v>0</v>
      </c>
      <c r="J1620">
        <f>IF('Main Data'!H1620="Breitling",1,0)</f>
        <v>0</v>
      </c>
      <c r="K1620">
        <f>IF('Main Data'!H1620="Cartier",1,0)</f>
        <v>0</v>
      </c>
      <c r="L1620">
        <f>IF('Main Data'!H1620="Gallet",1,0)</f>
        <v>0</v>
      </c>
      <c r="M1620">
        <f>IF('Main Data'!H1620="Girard Perregaux",1,0)</f>
        <v>0</v>
      </c>
      <c r="N1620">
        <f>IF('Main Data'!H1620="Gubelin",1,0)</f>
        <v>0</v>
      </c>
      <c r="O1620">
        <f>IF('Main Data'!H1620="Heuer",1,0)</f>
        <v>0</v>
      </c>
      <c r="P1620">
        <f>IF('Main Data'!H1620="IWC",1,0)</f>
        <v>0</v>
      </c>
      <c r="Q1620">
        <f>IF('Main Data'!H1620="JLC",1,0)</f>
        <v>0</v>
      </c>
      <c r="R1620">
        <f>IF('Main Data'!H1620="Longines",1,0)</f>
        <v>0</v>
      </c>
      <c r="S1620">
        <f>IF('Main Data'!H1620="Movado",1,0)</f>
        <v>0</v>
      </c>
      <c r="T1620">
        <f>IF('Main Data'!H1620="Omega",1,0)</f>
        <v>0</v>
      </c>
      <c r="U1620">
        <f>IF('Main Data'!H1620="Panerai",1,0)</f>
        <v>0</v>
      </c>
      <c r="V1620">
        <f>IF('Main Data'!H1620="Patek",1,0)</f>
        <v>0</v>
      </c>
      <c r="W1620">
        <f>IF('Main Data'!H1620="Rolex",1,0)</f>
        <v>0</v>
      </c>
      <c r="X1620">
        <f>IF('Main Data'!H1620="Tudor",1,0)</f>
        <v>0</v>
      </c>
      <c r="Y1620">
        <f>IF('Main Data'!H1620="Ulysse Nardin",1,0)</f>
        <v>0</v>
      </c>
      <c r="Z1620">
        <f>IF('Main Data'!H1620="Universal Geneve",1,0)</f>
        <v>0</v>
      </c>
      <c r="AA1620">
        <f>IF('Main Data'!H1620="Vacheron",1,0)</f>
        <v>0</v>
      </c>
      <c r="AB1620">
        <f>IF('Main Data'!H1620="Zenith",1,0)</f>
        <v>0</v>
      </c>
      <c r="AC1620">
        <f>IF('Main Data'!J1620="Stainless Steel",1,0)</f>
        <v>0</v>
      </c>
      <c r="AD1620">
        <f>IF('Main Data'!J1620="Two-tone",1,0)</f>
        <v>0</v>
      </c>
      <c r="AE1620">
        <f>IF(OR('Main Data'!J1620="YG 18K",'Main Data'!J1620="YG &lt;18K",'Main Data'!J1620="PG 18K",'Main Data'!J1620="PG &lt;18K",'Main Data'!J1620="WG 18K",'Main Data'!J1620="Mixes of 18K",'Main Data'!J1620="Mixes &lt;18K"),1,0)</f>
        <v>1</v>
      </c>
      <c r="AF1620">
        <f>IF('Main Data'!J1620="Platinum",1,0)</f>
        <v>0</v>
      </c>
      <c r="AG1620">
        <f>IF(OR('Main Data'!J1620="PVD",'Main Data'!J1620="Gold Plate",'Main Data'!J1620="Other"),1,0)</f>
        <v>0</v>
      </c>
      <c r="AH1620">
        <f>IF('Main Data'!N1620="Stainless Steel",1,0)</f>
        <v>0</v>
      </c>
      <c r="AI1620">
        <f>IF('Main Data'!N1620="Leather",1,0)</f>
        <v>1</v>
      </c>
      <c r="AJ1620">
        <f>IF('Main Data'!N1620="Two-tone",1,0)</f>
        <v>0</v>
      </c>
      <c r="AK1620">
        <f>IF(OR('Main Data'!N1620="YG 18K",'Main Data'!N1620="PG 18K",'Main Data'!N1620="WG 18K",'Main Data'!N1620="Mixes of 18K"),1,0)</f>
        <v>0</v>
      </c>
      <c r="AL1620">
        <f>IF(OR(,'Main Data'!N1620="PVD",'Main Data'!N1620="Gold plate"),1,0)</f>
        <v>0</v>
      </c>
      <c r="AM1620">
        <f>IF(OR('Main Data'!AV1620="Yes",'Main Data'!AW1620="Yes",'Main Data'!AU1620="Yes"),1,0)</f>
        <v>0</v>
      </c>
      <c r="AN1620">
        <f>IF(OR(ISTEXT('Main Data'!AX1620), ISTEXT('Main Data'!AY1620)),1,0)</f>
        <v>0</v>
      </c>
      <c r="AO1620">
        <f>IF('Main Data'!AZ1620="Yes",1,0)</f>
        <v>0</v>
      </c>
      <c r="AP1620">
        <f>IF('Main Data'!BA1620="Yes",1,0)</f>
        <v>0</v>
      </c>
      <c r="AQ1620">
        <f>IF('Main Data'!BD1620="Yes",1,0)</f>
        <v>0</v>
      </c>
      <c r="AR1620">
        <f>IF('Main Data'!BE1620="A",1,0)</f>
        <v>0</v>
      </c>
      <c r="AS1620">
        <f>IF('Main Data'!BE1620="AA",1,0)</f>
        <v>1</v>
      </c>
      <c r="AT1620">
        <f>IF('Main Data'!BE1620="AAA",1,0)</f>
        <v>0</v>
      </c>
      <c r="AU1620">
        <f>IF('Main Data'!BE1620="AAAA",1,0)</f>
        <v>0</v>
      </c>
      <c r="AV1620">
        <f>IF('Main Data'!P1620="Yes",1,0)</f>
        <v>1</v>
      </c>
      <c r="AW1620">
        <f>IF('Main Data'!AP1620="Yes",1,0)</f>
        <v>0</v>
      </c>
      <c r="AX1620">
        <f>IF(OR('Main Data'!V1620="Yes", 'Main Data'!W1620="Yes",'Main Data'!X1620="Yes"),1,0)</f>
        <v>0</v>
      </c>
      <c r="AY1620">
        <f>IF(OR('Main Data'!Y1620="Yes",'Main Data'!Z1620="Yes"),1,0)</f>
        <v>0</v>
      </c>
      <c r="AZ1620">
        <f>IF('Main Data'!AR1620="Yes",1,0)</f>
        <v>0</v>
      </c>
      <c r="BA1620">
        <f>IF('Main Data'!AS1620="Yes",1,0)</f>
        <v>0</v>
      </c>
      <c r="BB1620">
        <f>IF('Main Data'!AG1620="Yes",1,0)</f>
        <v>0</v>
      </c>
      <c r="BC1620">
        <f>IF('Main Data'!AB1620="Yes",1,0)</f>
        <v>0</v>
      </c>
      <c r="BD1620">
        <f>IF('Main Data'!AA1620="Yes",1,0)</f>
        <v>0</v>
      </c>
      <c r="BE1620">
        <f>IF('Main Data'!AC1620="Yes",1,0)</f>
        <v>0</v>
      </c>
      <c r="BF1620">
        <f>IF('Main Data'!AF1620="Yes",1,0)</f>
        <v>0</v>
      </c>
      <c r="BG1620">
        <f>IF(OR('Main Data'!AI1620="Yes",'Main Data'!AL1620="Yes"),1,0)</f>
        <v>0</v>
      </c>
      <c r="BH1620">
        <f>IF('Main Data'!AJ1620="Yes",1,0)</f>
        <v>0</v>
      </c>
      <c r="BI1620">
        <f>IF('Main Data'!AK1620="Yes",1,0)</f>
        <v>0</v>
      </c>
      <c r="BJ1620">
        <f>IF('Main Data'!AM1620="Yes",1,0)</f>
        <v>0</v>
      </c>
      <c r="BK1620">
        <f>IF('Main Data'!AQ1620="Yes",1,0)</f>
        <v>0</v>
      </c>
      <c r="BL1620" s="21">
        <f t="shared" si="151"/>
        <v>1</v>
      </c>
      <c r="BM1620" s="21">
        <f t="shared" si="152"/>
        <v>0</v>
      </c>
      <c r="BN1620" s="21">
        <f t="shared" si="153"/>
        <v>0</v>
      </c>
      <c r="BO1620" s="21">
        <f t="shared" si="154"/>
        <v>0</v>
      </c>
      <c r="BP1620" s="21">
        <f t="shared" si="155"/>
        <v>0</v>
      </c>
    </row>
    <row r="1621" spans="1:68" x14ac:dyDescent="0.2">
      <c r="A1621">
        <v>1617</v>
      </c>
      <c r="B1621" s="33">
        <f>'Main Data'!C1621</f>
        <v>43233</v>
      </c>
      <c r="C1621">
        <f>'Main Data'!D1621</f>
        <v>420</v>
      </c>
      <c r="D1621" s="26">
        <f>'Main Data'!E1621</f>
        <v>1100</v>
      </c>
      <c r="E1621" s="26">
        <f>'Main Data'!F1621</f>
        <v>1375</v>
      </c>
      <c r="F1621" s="34">
        <f t="shared" si="150"/>
        <v>7.0030654587864616</v>
      </c>
      <c r="G1621">
        <f>IF('Main Data'!H1621="AP",1,0)</f>
        <v>0</v>
      </c>
      <c r="H1621">
        <f>IF('Main Data'!H1621="Blancpain",1,0)</f>
        <v>0</v>
      </c>
      <c r="I1621">
        <f>IF('Main Data'!H1621="Breguet",1,0)</f>
        <v>0</v>
      </c>
      <c r="J1621">
        <f>IF('Main Data'!H1621="Breitling",1,0)</f>
        <v>0</v>
      </c>
      <c r="K1621">
        <f>IF('Main Data'!H1621="Cartier",1,0)</f>
        <v>0</v>
      </c>
      <c r="L1621">
        <f>IF('Main Data'!H1621="Gallet",1,0)</f>
        <v>0</v>
      </c>
      <c r="M1621">
        <f>IF('Main Data'!H1621="Girard Perregaux",1,0)</f>
        <v>0</v>
      </c>
      <c r="N1621">
        <f>IF('Main Data'!H1621="Gubelin",1,0)</f>
        <v>0</v>
      </c>
      <c r="O1621">
        <f>IF('Main Data'!H1621="Heuer",1,0)</f>
        <v>0</v>
      </c>
      <c r="P1621">
        <f>IF('Main Data'!H1621="IWC",1,0)</f>
        <v>0</v>
      </c>
      <c r="Q1621">
        <f>IF('Main Data'!H1621="JLC",1,0)</f>
        <v>0</v>
      </c>
      <c r="R1621">
        <f>IF('Main Data'!H1621="Longines",1,0)</f>
        <v>0</v>
      </c>
      <c r="S1621">
        <f>IF('Main Data'!H1621="Movado",1,0)</f>
        <v>0</v>
      </c>
      <c r="T1621">
        <f>IF('Main Data'!H1621="Omega",1,0)</f>
        <v>0</v>
      </c>
      <c r="U1621">
        <f>IF('Main Data'!H1621="Panerai",1,0)</f>
        <v>0</v>
      </c>
      <c r="V1621">
        <f>IF('Main Data'!H1621="Patek",1,0)</f>
        <v>0</v>
      </c>
      <c r="W1621">
        <f>IF('Main Data'!H1621="Rolex",1,0)</f>
        <v>0</v>
      </c>
      <c r="X1621">
        <f>IF('Main Data'!H1621="Tudor",1,0)</f>
        <v>0</v>
      </c>
      <c r="Y1621">
        <f>IF('Main Data'!H1621="Ulysse Nardin",1,0)</f>
        <v>0</v>
      </c>
      <c r="Z1621">
        <f>IF('Main Data'!H1621="Universal Geneve",1,0)</f>
        <v>0</v>
      </c>
      <c r="AA1621">
        <f>IF('Main Data'!H1621="Vacheron",1,0)</f>
        <v>1</v>
      </c>
      <c r="AB1621">
        <f>IF('Main Data'!H1621="Zenith",1,0)</f>
        <v>0</v>
      </c>
      <c r="AC1621">
        <f>IF('Main Data'!J1621="Stainless Steel",1,0)</f>
        <v>0</v>
      </c>
      <c r="AD1621">
        <f>IF('Main Data'!J1621="Two-tone",1,0)</f>
        <v>0</v>
      </c>
      <c r="AE1621">
        <f>IF(OR('Main Data'!J1621="YG 18K",'Main Data'!J1621="YG &lt;18K",'Main Data'!J1621="PG 18K",'Main Data'!J1621="PG &lt;18K",'Main Data'!J1621="WG 18K",'Main Data'!J1621="Mixes of 18K",'Main Data'!J1621="Mixes &lt;18K"),1,0)</f>
        <v>1</v>
      </c>
      <c r="AF1621">
        <f>IF('Main Data'!J1621="Platinum",1,0)</f>
        <v>0</v>
      </c>
      <c r="AG1621">
        <f>IF(OR('Main Data'!J1621="PVD",'Main Data'!J1621="Gold Plate",'Main Data'!J1621="Other"),1,0)</f>
        <v>0</v>
      </c>
      <c r="AH1621">
        <f>IF('Main Data'!N1621="Stainless Steel",1,0)</f>
        <v>0</v>
      </c>
      <c r="AI1621">
        <f>IF('Main Data'!N1621="Leather",1,0)</f>
        <v>1</v>
      </c>
      <c r="AJ1621">
        <f>IF('Main Data'!N1621="Two-tone",1,0)</f>
        <v>0</v>
      </c>
      <c r="AK1621">
        <f>IF(OR('Main Data'!N1621="YG 18K",'Main Data'!N1621="PG 18K",'Main Data'!N1621="WG 18K",'Main Data'!N1621="Mixes of 18K"),1,0)</f>
        <v>0</v>
      </c>
      <c r="AL1621">
        <f>IF(OR(,'Main Data'!N1621="PVD",'Main Data'!N1621="Gold plate"),1,0)</f>
        <v>0</v>
      </c>
      <c r="AM1621">
        <f>IF(OR('Main Data'!AV1621="Yes",'Main Data'!AW1621="Yes",'Main Data'!AU1621="Yes"),1,0)</f>
        <v>0</v>
      </c>
      <c r="AN1621">
        <f>IF(OR(ISTEXT('Main Data'!AX1621), ISTEXT('Main Data'!AY1621)),1,0)</f>
        <v>0</v>
      </c>
      <c r="AO1621">
        <f>IF('Main Data'!AZ1621="Yes",1,0)</f>
        <v>0</v>
      </c>
      <c r="AP1621">
        <f>IF('Main Data'!BA1621="Yes",1,0)</f>
        <v>0</v>
      </c>
      <c r="AQ1621">
        <f>IF('Main Data'!BD1621="Yes",1,0)</f>
        <v>0</v>
      </c>
      <c r="AR1621">
        <f>IF('Main Data'!BE1621="A",1,0)</f>
        <v>0</v>
      </c>
      <c r="AS1621">
        <f>IF('Main Data'!BE1621="AA",1,0)</f>
        <v>1</v>
      </c>
      <c r="AT1621">
        <f>IF('Main Data'!BE1621="AAA",1,0)</f>
        <v>0</v>
      </c>
      <c r="AU1621">
        <f>IF('Main Data'!BE1621="AAAA",1,0)</f>
        <v>0</v>
      </c>
      <c r="AV1621">
        <f>IF('Main Data'!P1621="Yes",1,0)</f>
        <v>0</v>
      </c>
      <c r="AW1621">
        <f>IF('Main Data'!AP1621="Yes",1,0)</f>
        <v>0</v>
      </c>
      <c r="AX1621">
        <f>IF(OR('Main Data'!V1621="Yes", 'Main Data'!W1621="Yes",'Main Data'!X1621="Yes"),1,0)</f>
        <v>1</v>
      </c>
      <c r="AY1621">
        <f>IF(OR('Main Data'!Y1621="Yes",'Main Data'!Z1621="Yes"),1,0)</f>
        <v>0</v>
      </c>
      <c r="AZ1621">
        <f>IF('Main Data'!AR1621="Yes",1,0)</f>
        <v>0</v>
      </c>
      <c r="BA1621">
        <f>IF('Main Data'!AS1621="Yes",1,0)</f>
        <v>0</v>
      </c>
      <c r="BB1621">
        <f>IF('Main Data'!AG1621="Yes",1,0)</f>
        <v>0</v>
      </c>
      <c r="BC1621">
        <f>IF('Main Data'!AB1621="Yes",1,0)</f>
        <v>0</v>
      </c>
      <c r="BD1621">
        <f>IF('Main Data'!AA1621="Yes",1,0)</f>
        <v>0</v>
      </c>
      <c r="BE1621">
        <f>IF('Main Data'!AC1621="Yes",1,0)</f>
        <v>0</v>
      </c>
      <c r="BF1621">
        <f>IF('Main Data'!AF1621="Yes",1,0)</f>
        <v>0</v>
      </c>
      <c r="BG1621">
        <f>IF(OR('Main Data'!AI1621="Yes",'Main Data'!AL1621="Yes"),1,0)</f>
        <v>0</v>
      </c>
      <c r="BH1621">
        <f>IF('Main Data'!AJ1621="Yes",1,0)</f>
        <v>0</v>
      </c>
      <c r="BI1621">
        <f>IF('Main Data'!AK1621="Yes",1,0)</f>
        <v>0</v>
      </c>
      <c r="BJ1621">
        <f>IF('Main Data'!AM1621="Yes",1,0)</f>
        <v>0</v>
      </c>
      <c r="BK1621">
        <f>IF('Main Data'!AQ1621="Yes",1,0)</f>
        <v>0</v>
      </c>
      <c r="BL1621" s="21">
        <f t="shared" si="151"/>
        <v>1</v>
      </c>
      <c r="BM1621" s="21">
        <f t="shared" si="152"/>
        <v>0</v>
      </c>
      <c r="BN1621" s="21">
        <f t="shared" si="153"/>
        <v>0</v>
      </c>
      <c r="BO1621" s="21">
        <f t="shared" si="154"/>
        <v>0</v>
      </c>
      <c r="BP1621" s="21">
        <f t="shared" si="155"/>
        <v>0</v>
      </c>
    </row>
    <row r="1622" spans="1:68" x14ac:dyDescent="0.2">
      <c r="A1622">
        <v>1618</v>
      </c>
      <c r="B1622" s="33">
        <f>'Main Data'!C1622</f>
        <v>43233</v>
      </c>
      <c r="C1622">
        <f>'Main Data'!D1622</f>
        <v>433</v>
      </c>
      <c r="D1622" s="26">
        <f>'Main Data'!E1622</f>
        <v>7500</v>
      </c>
      <c r="E1622" s="26">
        <f>'Main Data'!F1622</f>
        <v>9375</v>
      </c>
      <c r="F1622" s="34">
        <f t="shared" si="150"/>
        <v>8.9226582995244019</v>
      </c>
      <c r="G1622">
        <f>IF('Main Data'!H1622="AP",1,0)</f>
        <v>0</v>
      </c>
      <c r="H1622">
        <f>IF('Main Data'!H1622="Blancpain",1,0)</f>
        <v>1</v>
      </c>
      <c r="I1622">
        <f>IF('Main Data'!H1622="Breguet",1,0)</f>
        <v>0</v>
      </c>
      <c r="J1622">
        <f>IF('Main Data'!H1622="Breitling",1,0)</f>
        <v>0</v>
      </c>
      <c r="K1622">
        <f>IF('Main Data'!H1622="Cartier",1,0)</f>
        <v>0</v>
      </c>
      <c r="L1622">
        <f>IF('Main Data'!H1622="Gallet",1,0)</f>
        <v>0</v>
      </c>
      <c r="M1622">
        <f>IF('Main Data'!H1622="Girard Perregaux",1,0)</f>
        <v>0</v>
      </c>
      <c r="N1622">
        <f>IF('Main Data'!H1622="Gubelin",1,0)</f>
        <v>0</v>
      </c>
      <c r="O1622">
        <f>IF('Main Data'!H1622="Heuer",1,0)</f>
        <v>0</v>
      </c>
      <c r="P1622">
        <f>IF('Main Data'!H1622="IWC",1,0)</f>
        <v>0</v>
      </c>
      <c r="Q1622">
        <f>IF('Main Data'!H1622="JLC",1,0)</f>
        <v>0</v>
      </c>
      <c r="R1622">
        <f>IF('Main Data'!H1622="Longines",1,0)</f>
        <v>0</v>
      </c>
      <c r="S1622">
        <f>IF('Main Data'!H1622="Movado",1,0)</f>
        <v>0</v>
      </c>
      <c r="T1622">
        <f>IF('Main Data'!H1622="Omega",1,0)</f>
        <v>0</v>
      </c>
      <c r="U1622">
        <f>IF('Main Data'!H1622="Panerai",1,0)</f>
        <v>0</v>
      </c>
      <c r="V1622">
        <f>IF('Main Data'!H1622="Patek",1,0)</f>
        <v>0</v>
      </c>
      <c r="W1622">
        <f>IF('Main Data'!H1622="Rolex",1,0)</f>
        <v>0</v>
      </c>
      <c r="X1622">
        <f>IF('Main Data'!H1622="Tudor",1,0)</f>
        <v>0</v>
      </c>
      <c r="Y1622">
        <f>IF('Main Data'!H1622="Ulysse Nardin",1,0)</f>
        <v>0</v>
      </c>
      <c r="Z1622">
        <f>IF('Main Data'!H1622="Universal Geneve",1,0)</f>
        <v>0</v>
      </c>
      <c r="AA1622">
        <f>IF('Main Data'!H1622="Vacheron",1,0)</f>
        <v>0</v>
      </c>
      <c r="AB1622">
        <f>IF('Main Data'!H1622="Zenith",1,0)</f>
        <v>0</v>
      </c>
      <c r="AC1622">
        <f>IF('Main Data'!J1622="Stainless Steel",1,0)</f>
        <v>1</v>
      </c>
      <c r="AD1622">
        <f>IF('Main Data'!J1622="Two-tone",1,0)</f>
        <v>0</v>
      </c>
      <c r="AE1622">
        <f>IF(OR('Main Data'!J1622="YG 18K",'Main Data'!J1622="YG &lt;18K",'Main Data'!J1622="PG 18K",'Main Data'!J1622="PG &lt;18K",'Main Data'!J1622="WG 18K",'Main Data'!J1622="Mixes of 18K",'Main Data'!J1622="Mixes &lt;18K"),1,0)</f>
        <v>0</v>
      </c>
      <c r="AF1622">
        <f>IF('Main Data'!J1622="Platinum",1,0)</f>
        <v>0</v>
      </c>
      <c r="AG1622">
        <f>IF(OR('Main Data'!J1622="PVD",'Main Data'!J1622="Gold Plate",'Main Data'!J1622="Other"),1,0)</f>
        <v>0</v>
      </c>
      <c r="AH1622">
        <f>IF('Main Data'!N1622="Stainless Steel",1,0)</f>
        <v>0</v>
      </c>
      <c r="AI1622">
        <f>IF('Main Data'!N1622="Leather",1,0)</f>
        <v>1</v>
      </c>
      <c r="AJ1622">
        <f>IF('Main Data'!N1622="Two-tone",1,0)</f>
        <v>0</v>
      </c>
      <c r="AK1622">
        <f>IF(OR('Main Data'!N1622="YG 18K",'Main Data'!N1622="PG 18K",'Main Data'!N1622="WG 18K",'Main Data'!N1622="Mixes of 18K"),1,0)</f>
        <v>0</v>
      </c>
      <c r="AL1622">
        <f>IF(OR(,'Main Data'!N1622="PVD",'Main Data'!N1622="Gold plate"),1,0)</f>
        <v>0</v>
      </c>
      <c r="AM1622">
        <f>IF(OR('Main Data'!AV1622="Yes",'Main Data'!AW1622="Yes",'Main Data'!AU1622="Yes"),1,0)</f>
        <v>0</v>
      </c>
      <c r="AN1622">
        <f>IF(OR(ISTEXT('Main Data'!AX1622), ISTEXT('Main Data'!AY1622)),1,0)</f>
        <v>0</v>
      </c>
      <c r="AO1622">
        <f>IF('Main Data'!AZ1622="Yes",1,0)</f>
        <v>0</v>
      </c>
      <c r="AP1622">
        <f>IF('Main Data'!BA1622="Yes",1,0)</f>
        <v>0</v>
      </c>
      <c r="AQ1622">
        <f>IF('Main Data'!BD1622="Yes",1,0)</f>
        <v>0</v>
      </c>
      <c r="AR1622">
        <f>IF('Main Data'!BE1622="A",1,0)</f>
        <v>1</v>
      </c>
      <c r="AS1622">
        <f>IF('Main Data'!BE1622="AA",1,0)</f>
        <v>0</v>
      </c>
      <c r="AT1622">
        <f>IF('Main Data'!BE1622="AAA",1,0)</f>
        <v>0</v>
      </c>
      <c r="AU1622">
        <f>IF('Main Data'!BE1622="AAAA",1,0)</f>
        <v>0</v>
      </c>
      <c r="AV1622">
        <f>IF('Main Data'!P1622="Yes",1,0)</f>
        <v>1</v>
      </c>
      <c r="AW1622">
        <f>IF('Main Data'!AP1622="Yes",1,0)</f>
        <v>0</v>
      </c>
      <c r="AX1622">
        <f>IF(OR('Main Data'!V1622="Yes", 'Main Data'!W1622="Yes",'Main Data'!X1622="Yes"),1,0)</f>
        <v>0</v>
      </c>
      <c r="AY1622">
        <f>IF(OR('Main Data'!Y1622="Yes",'Main Data'!Z1622="Yes"),1,0)</f>
        <v>0</v>
      </c>
      <c r="AZ1622">
        <f>IF('Main Data'!AR1622="Yes",1,0)</f>
        <v>0</v>
      </c>
      <c r="BA1622">
        <f>IF('Main Data'!AS1622="Yes",1,0)</f>
        <v>0</v>
      </c>
      <c r="BB1622">
        <f>IF('Main Data'!AG1622="Yes",1,0)</f>
        <v>0</v>
      </c>
      <c r="BC1622">
        <f>IF('Main Data'!AB1622="Yes",1,0)</f>
        <v>0</v>
      </c>
      <c r="BD1622">
        <f>IF('Main Data'!AA1622="Yes",1,0)</f>
        <v>1</v>
      </c>
      <c r="BE1622">
        <f>IF('Main Data'!AC1622="Yes",1,0)</f>
        <v>0</v>
      </c>
      <c r="BF1622">
        <f>IF('Main Data'!AF1622="Yes",1,0)</f>
        <v>0</v>
      </c>
      <c r="BG1622">
        <f>IF(OR('Main Data'!AI1622="Yes",'Main Data'!AL1622="Yes"),1,0)</f>
        <v>0</v>
      </c>
      <c r="BH1622">
        <f>IF('Main Data'!AJ1622="Yes",1,0)</f>
        <v>0</v>
      </c>
      <c r="BI1622">
        <f>IF('Main Data'!AK1622="Yes",1,0)</f>
        <v>0</v>
      </c>
      <c r="BJ1622">
        <f>IF('Main Data'!AM1622="Yes",1,0)</f>
        <v>0</v>
      </c>
      <c r="BK1622">
        <f>IF('Main Data'!AQ1622="Yes",1,0)</f>
        <v>0</v>
      </c>
      <c r="BL1622" s="21">
        <f t="shared" si="151"/>
        <v>1</v>
      </c>
      <c r="BM1622" s="21">
        <f t="shared" si="152"/>
        <v>0</v>
      </c>
      <c r="BN1622" s="21">
        <f t="shared" si="153"/>
        <v>0</v>
      </c>
      <c r="BO1622" s="21">
        <f t="shared" si="154"/>
        <v>0</v>
      </c>
      <c r="BP1622" s="21">
        <f t="shared" si="155"/>
        <v>0</v>
      </c>
    </row>
    <row r="1623" spans="1:68" x14ac:dyDescent="0.2">
      <c r="A1623">
        <v>1619</v>
      </c>
      <c r="B1623" s="33">
        <f>'Main Data'!C1623</f>
        <v>43233</v>
      </c>
      <c r="C1623">
        <f>'Main Data'!D1623</f>
        <v>435</v>
      </c>
      <c r="D1623" s="26">
        <f>'Main Data'!E1623</f>
        <v>11000</v>
      </c>
      <c r="E1623" s="26">
        <f>'Main Data'!F1623</f>
        <v>13750</v>
      </c>
      <c r="F1623" s="34">
        <f t="shared" si="150"/>
        <v>9.3056505517805075</v>
      </c>
      <c r="G1623">
        <f>IF('Main Data'!H1623="AP",1,0)</f>
        <v>0</v>
      </c>
      <c r="H1623">
        <f>IF('Main Data'!H1623="Blancpain",1,0)</f>
        <v>0</v>
      </c>
      <c r="I1623">
        <f>IF('Main Data'!H1623="Breguet",1,0)</f>
        <v>0</v>
      </c>
      <c r="J1623">
        <f>IF('Main Data'!H1623="Breitling",1,0)</f>
        <v>0</v>
      </c>
      <c r="K1623">
        <f>IF('Main Data'!H1623="Cartier",1,0)</f>
        <v>0</v>
      </c>
      <c r="L1623">
        <f>IF('Main Data'!H1623="Gallet",1,0)</f>
        <v>0</v>
      </c>
      <c r="M1623">
        <f>IF('Main Data'!H1623="Girard Perregaux",1,0)</f>
        <v>0</v>
      </c>
      <c r="N1623">
        <f>IF('Main Data'!H1623="Gubelin",1,0)</f>
        <v>0</v>
      </c>
      <c r="O1623">
        <f>IF('Main Data'!H1623="Heuer",1,0)</f>
        <v>1</v>
      </c>
      <c r="P1623">
        <f>IF('Main Data'!H1623="IWC",1,0)</f>
        <v>0</v>
      </c>
      <c r="Q1623">
        <f>IF('Main Data'!H1623="JLC",1,0)</f>
        <v>0</v>
      </c>
      <c r="R1623">
        <f>IF('Main Data'!H1623="Longines",1,0)</f>
        <v>0</v>
      </c>
      <c r="S1623">
        <f>IF('Main Data'!H1623="Movado",1,0)</f>
        <v>0</v>
      </c>
      <c r="T1623">
        <f>IF('Main Data'!H1623="Omega",1,0)</f>
        <v>0</v>
      </c>
      <c r="U1623">
        <f>IF('Main Data'!H1623="Panerai",1,0)</f>
        <v>0</v>
      </c>
      <c r="V1623">
        <f>IF('Main Data'!H1623="Patek",1,0)</f>
        <v>0</v>
      </c>
      <c r="W1623">
        <f>IF('Main Data'!H1623="Rolex",1,0)</f>
        <v>0</v>
      </c>
      <c r="X1623">
        <f>IF('Main Data'!H1623="Tudor",1,0)</f>
        <v>0</v>
      </c>
      <c r="Y1623">
        <f>IF('Main Data'!H1623="Ulysse Nardin",1,0)</f>
        <v>0</v>
      </c>
      <c r="Z1623">
        <f>IF('Main Data'!H1623="Universal Geneve",1,0)</f>
        <v>0</v>
      </c>
      <c r="AA1623">
        <f>IF('Main Data'!H1623="Vacheron",1,0)</f>
        <v>0</v>
      </c>
      <c r="AB1623">
        <f>IF('Main Data'!H1623="Zenith",1,0)</f>
        <v>0</v>
      </c>
      <c r="AC1623">
        <f>IF('Main Data'!J1623="Stainless Steel",1,0)</f>
        <v>1</v>
      </c>
      <c r="AD1623">
        <f>IF('Main Data'!J1623="Two-tone",1,0)</f>
        <v>0</v>
      </c>
      <c r="AE1623">
        <f>IF(OR('Main Data'!J1623="YG 18K",'Main Data'!J1623="YG &lt;18K",'Main Data'!J1623="PG 18K",'Main Data'!J1623="PG &lt;18K",'Main Data'!J1623="WG 18K",'Main Data'!J1623="Mixes of 18K",'Main Data'!J1623="Mixes &lt;18K"),1,0)</f>
        <v>0</v>
      </c>
      <c r="AF1623">
        <f>IF('Main Data'!J1623="Platinum",1,0)</f>
        <v>0</v>
      </c>
      <c r="AG1623">
        <f>IF(OR('Main Data'!J1623="PVD",'Main Data'!J1623="Gold Plate",'Main Data'!J1623="Other"),1,0)</f>
        <v>0</v>
      </c>
      <c r="AH1623">
        <f>IF('Main Data'!N1623="Stainless Steel",1,0)</f>
        <v>0</v>
      </c>
      <c r="AI1623">
        <f>IF('Main Data'!N1623="Leather",1,0)</f>
        <v>1</v>
      </c>
      <c r="AJ1623">
        <f>IF('Main Data'!N1623="Two-tone",1,0)</f>
        <v>0</v>
      </c>
      <c r="AK1623">
        <f>IF(OR('Main Data'!N1623="YG 18K",'Main Data'!N1623="PG 18K",'Main Data'!N1623="WG 18K",'Main Data'!N1623="Mixes of 18K"),1,0)</f>
        <v>0</v>
      </c>
      <c r="AL1623">
        <f>IF(OR(,'Main Data'!N1623="PVD",'Main Data'!N1623="Gold plate"),1,0)</f>
        <v>0</v>
      </c>
      <c r="AM1623">
        <f>IF(OR('Main Data'!AV1623="Yes",'Main Data'!AW1623="Yes",'Main Data'!AU1623="Yes"),1,0)</f>
        <v>0</v>
      </c>
      <c r="AN1623">
        <f>IF(OR(ISTEXT('Main Data'!AX1623), ISTEXT('Main Data'!AY1623)),1,0)</f>
        <v>1</v>
      </c>
      <c r="AO1623">
        <f>IF('Main Data'!AZ1623="Yes",1,0)</f>
        <v>1</v>
      </c>
      <c r="AP1623">
        <f>IF('Main Data'!BA1623="Yes",1,0)</f>
        <v>0</v>
      </c>
      <c r="AQ1623">
        <f>IF('Main Data'!BD1623="Yes",1,0)</f>
        <v>0</v>
      </c>
      <c r="AR1623">
        <f>IF('Main Data'!BE1623="A",1,0)</f>
        <v>0</v>
      </c>
      <c r="AS1623">
        <f>IF('Main Data'!BE1623="AA",1,0)</f>
        <v>0</v>
      </c>
      <c r="AT1623">
        <f>IF('Main Data'!BE1623="AAA",1,0)</f>
        <v>1</v>
      </c>
      <c r="AU1623">
        <f>IF('Main Data'!BE1623="AAAA",1,0)</f>
        <v>0</v>
      </c>
      <c r="AV1623">
        <f>IF('Main Data'!P1623="Yes",1,0)</f>
        <v>0</v>
      </c>
      <c r="AW1623">
        <f>IF('Main Data'!AP1623="Yes",1,0)</f>
        <v>0</v>
      </c>
      <c r="AX1623">
        <f>IF(OR('Main Data'!V1623="Yes", 'Main Data'!W1623="Yes",'Main Data'!X1623="Yes"),1,0)</f>
        <v>0</v>
      </c>
      <c r="AY1623">
        <f>IF(OR('Main Data'!Y1623="Yes",'Main Data'!Z1623="Yes"),1,0)</f>
        <v>0</v>
      </c>
      <c r="AZ1623">
        <f>IF('Main Data'!AR1623="Yes",1,0)</f>
        <v>0</v>
      </c>
      <c r="BA1623">
        <f>IF('Main Data'!AS1623="Yes",1,0)</f>
        <v>0</v>
      </c>
      <c r="BB1623">
        <f>IF('Main Data'!AG1623="Yes",1,0)</f>
        <v>0</v>
      </c>
      <c r="BC1623">
        <f>IF('Main Data'!AB1623="Yes",1,0)</f>
        <v>0</v>
      </c>
      <c r="BD1623">
        <f>IF('Main Data'!AA1623="Yes",1,0)</f>
        <v>0</v>
      </c>
      <c r="BE1623">
        <f>IF('Main Data'!AC1623="Yes",1,0)</f>
        <v>0</v>
      </c>
      <c r="BF1623">
        <f>IF('Main Data'!AF1623="Yes",1,0)</f>
        <v>0</v>
      </c>
      <c r="BG1623">
        <f>IF(OR('Main Data'!AI1623="Yes",'Main Data'!AL1623="Yes"),1,0)</f>
        <v>1</v>
      </c>
      <c r="BH1623">
        <f>IF('Main Data'!AJ1623="Yes",1,0)</f>
        <v>0</v>
      </c>
      <c r="BI1623">
        <f>IF('Main Data'!AK1623="Yes",1,0)</f>
        <v>0</v>
      </c>
      <c r="BJ1623">
        <f>IF('Main Data'!AM1623="Yes",1,0)</f>
        <v>0</v>
      </c>
      <c r="BK1623">
        <f>IF('Main Data'!AQ1623="Yes",1,0)</f>
        <v>0</v>
      </c>
      <c r="BL1623" s="21">
        <f t="shared" si="151"/>
        <v>1</v>
      </c>
      <c r="BM1623" s="21">
        <f t="shared" si="152"/>
        <v>0</v>
      </c>
      <c r="BN1623" s="21">
        <f t="shared" si="153"/>
        <v>0</v>
      </c>
      <c r="BO1623" s="21">
        <f t="shared" si="154"/>
        <v>0</v>
      </c>
      <c r="BP1623" s="21">
        <f t="shared" si="155"/>
        <v>0</v>
      </c>
    </row>
    <row r="1624" spans="1:68" x14ac:dyDescent="0.2">
      <c r="A1624">
        <v>1620</v>
      </c>
      <c r="B1624" s="33">
        <f>'Main Data'!C1624</f>
        <v>43233</v>
      </c>
      <c r="C1624">
        <f>'Main Data'!D1624</f>
        <v>438</v>
      </c>
      <c r="D1624" s="26">
        <f>'Main Data'!E1624</f>
        <v>17000</v>
      </c>
      <c r="E1624" s="26">
        <f>'Main Data'!F1624</f>
        <v>21250</v>
      </c>
      <c r="F1624" s="34">
        <f t="shared" si="150"/>
        <v>9.7409686230383539</v>
      </c>
      <c r="G1624">
        <f>IF('Main Data'!H1624="AP",1,0)</f>
        <v>0</v>
      </c>
      <c r="H1624">
        <f>IF('Main Data'!H1624="Blancpain",1,0)</f>
        <v>0</v>
      </c>
      <c r="I1624">
        <f>IF('Main Data'!H1624="Breguet",1,0)</f>
        <v>1</v>
      </c>
      <c r="J1624">
        <f>IF('Main Data'!H1624="Breitling",1,0)</f>
        <v>0</v>
      </c>
      <c r="K1624">
        <f>IF('Main Data'!H1624="Cartier",1,0)</f>
        <v>0</v>
      </c>
      <c r="L1624">
        <f>IF('Main Data'!H1624="Gallet",1,0)</f>
        <v>0</v>
      </c>
      <c r="M1624">
        <f>IF('Main Data'!H1624="Girard Perregaux",1,0)</f>
        <v>0</v>
      </c>
      <c r="N1624">
        <f>IF('Main Data'!H1624="Gubelin",1,0)</f>
        <v>0</v>
      </c>
      <c r="O1624">
        <f>IF('Main Data'!H1624="Heuer",1,0)</f>
        <v>0</v>
      </c>
      <c r="P1624">
        <f>IF('Main Data'!H1624="IWC",1,0)</f>
        <v>0</v>
      </c>
      <c r="Q1624">
        <f>IF('Main Data'!H1624="JLC",1,0)</f>
        <v>0</v>
      </c>
      <c r="R1624">
        <f>IF('Main Data'!H1624="Longines",1,0)</f>
        <v>0</v>
      </c>
      <c r="S1624">
        <f>IF('Main Data'!H1624="Movado",1,0)</f>
        <v>0</v>
      </c>
      <c r="T1624">
        <f>IF('Main Data'!H1624="Omega",1,0)</f>
        <v>0</v>
      </c>
      <c r="U1624">
        <f>IF('Main Data'!H1624="Panerai",1,0)</f>
        <v>0</v>
      </c>
      <c r="V1624">
        <f>IF('Main Data'!H1624="Patek",1,0)</f>
        <v>0</v>
      </c>
      <c r="W1624">
        <f>IF('Main Data'!H1624="Rolex",1,0)</f>
        <v>0</v>
      </c>
      <c r="X1624">
        <f>IF('Main Data'!H1624="Tudor",1,0)</f>
        <v>0</v>
      </c>
      <c r="Y1624">
        <f>IF('Main Data'!H1624="Ulysse Nardin",1,0)</f>
        <v>0</v>
      </c>
      <c r="Z1624">
        <f>IF('Main Data'!H1624="Universal Geneve",1,0)</f>
        <v>0</v>
      </c>
      <c r="AA1624">
        <f>IF('Main Data'!H1624="Vacheron",1,0)</f>
        <v>0</v>
      </c>
      <c r="AB1624">
        <f>IF('Main Data'!H1624="Zenith",1,0)</f>
        <v>0</v>
      </c>
      <c r="AC1624">
        <f>IF('Main Data'!J1624="Stainless Steel",1,0)</f>
        <v>1</v>
      </c>
      <c r="AD1624">
        <f>IF('Main Data'!J1624="Two-tone",1,0)</f>
        <v>0</v>
      </c>
      <c r="AE1624">
        <f>IF(OR('Main Data'!J1624="YG 18K",'Main Data'!J1624="YG &lt;18K",'Main Data'!J1624="PG 18K",'Main Data'!J1624="PG &lt;18K",'Main Data'!J1624="WG 18K",'Main Data'!J1624="Mixes of 18K",'Main Data'!J1624="Mixes &lt;18K"),1,0)</f>
        <v>0</v>
      </c>
      <c r="AF1624">
        <f>IF('Main Data'!J1624="Platinum",1,0)</f>
        <v>0</v>
      </c>
      <c r="AG1624">
        <f>IF(OR('Main Data'!J1624="PVD",'Main Data'!J1624="Gold Plate",'Main Data'!J1624="Other"),1,0)</f>
        <v>0</v>
      </c>
      <c r="AH1624">
        <f>IF('Main Data'!N1624="Stainless Steel",1,0)</f>
        <v>0</v>
      </c>
      <c r="AI1624">
        <f>IF('Main Data'!N1624="Leather",1,0)</f>
        <v>1</v>
      </c>
      <c r="AJ1624">
        <f>IF('Main Data'!N1624="Two-tone",1,0)</f>
        <v>0</v>
      </c>
      <c r="AK1624">
        <f>IF(OR('Main Data'!N1624="YG 18K",'Main Data'!N1624="PG 18K",'Main Data'!N1624="WG 18K",'Main Data'!N1624="Mixes of 18K"),1,0)</f>
        <v>0</v>
      </c>
      <c r="AL1624">
        <f>IF(OR(,'Main Data'!N1624="PVD",'Main Data'!N1624="Gold plate"),1,0)</f>
        <v>0</v>
      </c>
      <c r="AM1624">
        <f>IF(OR('Main Data'!AV1624="Yes",'Main Data'!AW1624="Yes",'Main Data'!AU1624="Yes"),1,0)</f>
        <v>0</v>
      </c>
      <c r="AN1624">
        <f>IF(OR(ISTEXT('Main Data'!AX1624), ISTEXT('Main Data'!AY1624)),1,0)</f>
        <v>0</v>
      </c>
      <c r="AO1624">
        <f>IF('Main Data'!AZ1624="Yes",1,0)</f>
        <v>0</v>
      </c>
      <c r="AP1624">
        <f>IF('Main Data'!BA1624="Yes",1,0)</f>
        <v>0</v>
      </c>
      <c r="AQ1624">
        <f>IF('Main Data'!BD1624="Yes",1,0)</f>
        <v>0</v>
      </c>
      <c r="AR1624">
        <f>IF('Main Data'!BE1624="A",1,0)</f>
        <v>0</v>
      </c>
      <c r="AS1624">
        <f>IF('Main Data'!BE1624="AA",1,0)</f>
        <v>1</v>
      </c>
      <c r="AT1624">
        <f>IF('Main Data'!BE1624="AAA",1,0)</f>
        <v>0</v>
      </c>
      <c r="AU1624">
        <f>IF('Main Data'!BE1624="AAAA",1,0)</f>
        <v>0</v>
      </c>
      <c r="AV1624">
        <f>IF('Main Data'!P1624="Yes",1,0)</f>
        <v>0</v>
      </c>
      <c r="AW1624">
        <f>IF('Main Data'!AP1624="Yes",1,0)</f>
        <v>0</v>
      </c>
      <c r="AX1624">
        <f>IF(OR('Main Data'!V1624="Yes", 'Main Data'!W1624="Yes",'Main Data'!X1624="Yes"),1,0)</f>
        <v>0</v>
      </c>
      <c r="AY1624">
        <f>IF(OR('Main Data'!Y1624="Yes",'Main Data'!Z1624="Yes"),1,0)</f>
        <v>0</v>
      </c>
      <c r="AZ1624">
        <f>IF('Main Data'!AR1624="Yes",1,0)</f>
        <v>0</v>
      </c>
      <c r="BA1624">
        <f>IF('Main Data'!AS1624="Yes",1,0)</f>
        <v>0</v>
      </c>
      <c r="BB1624">
        <f>IF('Main Data'!AG1624="Yes",1,0)</f>
        <v>0</v>
      </c>
      <c r="BC1624">
        <f>IF('Main Data'!AB1624="Yes",1,0)</f>
        <v>0</v>
      </c>
      <c r="BD1624">
        <f>IF('Main Data'!AA1624="Yes",1,0)</f>
        <v>0</v>
      </c>
      <c r="BE1624">
        <f>IF('Main Data'!AC1624="Yes",1,0)</f>
        <v>0</v>
      </c>
      <c r="BF1624">
        <f>IF('Main Data'!AF1624="Yes",1,0)</f>
        <v>0</v>
      </c>
      <c r="BG1624">
        <f>IF(OR('Main Data'!AI1624="Yes",'Main Data'!AL1624="Yes"),1,0)</f>
        <v>0</v>
      </c>
      <c r="BH1624">
        <f>IF('Main Data'!AJ1624="Yes",1,0)</f>
        <v>1</v>
      </c>
      <c r="BI1624">
        <f>IF('Main Data'!AK1624="Yes",1,0)</f>
        <v>0</v>
      </c>
      <c r="BJ1624">
        <f>IF('Main Data'!AM1624="Yes",1,0)</f>
        <v>0</v>
      </c>
      <c r="BK1624">
        <f>IF('Main Data'!AQ1624="Yes",1,0)</f>
        <v>0</v>
      </c>
      <c r="BL1624" s="21">
        <f t="shared" si="151"/>
        <v>1</v>
      </c>
      <c r="BM1624" s="21">
        <f t="shared" si="152"/>
        <v>0</v>
      </c>
      <c r="BN1624" s="21">
        <f t="shared" si="153"/>
        <v>0</v>
      </c>
      <c r="BO1624" s="21">
        <f t="shared" si="154"/>
        <v>0</v>
      </c>
      <c r="BP1624" s="21">
        <f t="shared" si="155"/>
        <v>0</v>
      </c>
    </row>
    <row r="1625" spans="1:68" x14ac:dyDescent="0.2">
      <c r="A1625">
        <v>1621</v>
      </c>
      <c r="B1625" s="33">
        <f>'Main Data'!C1625</f>
        <v>43233</v>
      </c>
      <c r="C1625">
        <f>'Main Data'!D1625</f>
        <v>441</v>
      </c>
      <c r="D1625" s="26">
        <f>'Main Data'!E1625</f>
        <v>11000</v>
      </c>
      <c r="E1625" s="26">
        <f>'Main Data'!F1625</f>
        <v>13750</v>
      </c>
      <c r="F1625" s="34">
        <f t="shared" si="150"/>
        <v>9.3056505517805075</v>
      </c>
      <c r="G1625">
        <f>IF('Main Data'!H1625="AP",1,0)</f>
        <v>0</v>
      </c>
      <c r="H1625">
        <f>IF('Main Data'!H1625="Blancpain",1,0)</f>
        <v>0</v>
      </c>
      <c r="I1625">
        <f>IF('Main Data'!H1625="Breguet",1,0)</f>
        <v>0</v>
      </c>
      <c r="J1625">
        <f>IF('Main Data'!H1625="Breitling",1,0)</f>
        <v>0</v>
      </c>
      <c r="K1625">
        <f>IF('Main Data'!H1625="Cartier",1,0)</f>
        <v>0</v>
      </c>
      <c r="L1625">
        <f>IF('Main Data'!H1625="Gallet",1,0)</f>
        <v>0</v>
      </c>
      <c r="M1625">
        <f>IF('Main Data'!H1625="Girard Perregaux",1,0)</f>
        <v>0</v>
      </c>
      <c r="N1625">
        <f>IF('Main Data'!H1625="Gubelin",1,0)</f>
        <v>0</v>
      </c>
      <c r="O1625">
        <f>IF('Main Data'!H1625="Heuer",1,0)</f>
        <v>0</v>
      </c>
      <c r="P1625">
        <f>IF('Main Data'!H1625="IWC",1,0)</f>
        <v>0</v>
      </c>
      <c r="Q1625">
        <f>IF('Main Data'!H1625="JLC",1,0)</f>
        <v>0</v>
      </c>
      <c r="R1625">
        <f>IF('Main Data'!H1625="Longines",1,0)</f>
        <v>0</v>
      </c>
      <c r="S1625">
        <f>IF('Main Data'!H1625="Movado",1,0)</f>
        <v>0</v>
      </c>
      <c r="T1625">
        <f>IF('Main Data'!H1625="Omega",1,0)</f>
        <v>0</v>
      </c>
      <c r="U1625">
        <f>IF('Main Data'!H1625="Panerai",1,0)</f>
        <v>0</v>
      </c>
      <c r="V1625">
        <f>IF('Main Data'!H1625="Patek",1,0)</f>
        <v>0</v>
      </c>
      <c r="W1625">
        <f>IF('Main Data'!H1625="Rolex",1,0)</f>
        <v>0</v>
      </c>
      <c r="X1625">
        <f>IF('Main Data'!H1625="Tudor",1,0)</f>
        <v>0</v>
      </c>
      <c r="Y1625">
        <f>IF('Main Data'!H1625="Ulysse Nardin",1,0)</f>
        <v>0</v>
      </c>
      <c r="Z1625">
        <f>IF('Main Data'!H1625="Universal Geneve",1,0)</f>
        <v>1</v>
      </c>
      <c r="AA1625">
        <f>IF('Main Data'!H1625="Vacheron",1,0)</f>
        <v>0</v>
      </c>
      <c r="AB1625">
        <f>IF('Main Data'!H1625="Zenith",1,0)</f>
        <v>0</v>
      </c>
      <c r="AC1625">
        <f>IF('Main Data'!J1625="Stainless Steel",1,0)</f>
        <v>1</v>
      </c>
      <c r="AD1625">
        <f>IF('Main Data'!J1625="Two-tone",1,0)</f>
        <v>0</v>
      </c>
      <c r="AE1625">
        <f>IF(OR('Main Data'!J1625="YG 18K",'Main Data'!J1625="YG &lt;18K",'Main Data'!J1625="PG 18K",'Main Data'!J1625="PG &lt;18K",'Main Data'!J1625="WG 18K",'Main Data'!J1625="Mixes of 18K",'Main Data'!J1625="Mixes &lt;18K"),1,0)</f>
        <v>0</v>
      </c>
      <c r="AF1625">
        <f>IF('Main Data'!J1625="Platinum",1,0)</f>
        <v>0</v>
      </c>
      <c r="AG1625">
        <f>IF(OR('Main Data'!J1625="PVD",'Main Data'!J1625="Gold Plate",'Main Data'!J1625="Other"),1,0)</f>
        <v>0</v>
      </c>
      <c r="AH1625">
        <f>IF('Main Data'!N1625="Stainless Steel",1,0)</f>
        <v>1</v>
      </c>
      <c r="AI1625">
        <f>IF('Main Data'!N1625="Leather",1,0)</f>
        <v>0</v>
      </c>
      <c r="AJ1625">
        <f>IF('Main Data'!N1625="Two-tone",1,0)</f>
        <v>0</v>
      </c>
      <c r="AK1625">
        <f>IF(OR('Main Data'!N1625="YG 18K",'Main Data'!N1625="PG 18K",'Main Data'!N1625="WG 18K",'Main Data'!N1625="Mixes of 18K"),1,0)</f>
        <v>0</v>
      </c>
      <c r="AL1625">
        <f>IF(OR(,'Main Data'!N1625="PVD",'Main Data'!N1625="Gold plate"),1,0)</f>
        <v>0</v>
      </c>
      <c r="AM1625">
        <f>IF(OR('Main Data'!AV1625="Yes",'Main Data'!AW1625="Yes",'Main Data'!AU1625="Yes"),1,0)</f>
        <v>0</v>
      </c>
      <c r="AN1625">
        <f>IF(OR(ISTEXT('Main Data'!AX1625), ISTEXT('Main Data'!AY1625)),1,0)</f>
        <v>0</v>
      </c>
      <c r="AO1625">
        <f>IF('Main Data'!AZ1625="Yes",1,0)</f>
        <v>1</v>
      </c>
      <c r="AP1625">
        <f>IF('Main Data'!BA1625="Yes",1,0)</f>
        <v>0</v>
      </c>
      <c r="AQ1625">
        <f>IF('Main Data'!BD1625="Yes",1,0)</f>
        <v>0</v>
      </c>
      <c r="AR1625">
        <f>IF('Main Data'!BE1625="A",1,0)</f>
        <v>0</v>
      </c>
      <c r="AS1625">
        <f>IF('Main Data'!BE1625="AA",1,0)</f>
        <v>0</v>
      </c>
      <c r="AT1625">
        <f>IF('Main Data'!BE1625="AAA",1,0)</f>
        <v>1</v>
      </c>
      <c r="AU1625">
        <f>IF('Main Data'!BE1625="AAAA",1,0)</f>
        <v>0</v>
      </c>
      <c r="AV1625">
        <f>IF('Main Data'!P1625="Yes",1,0)</f>
        <v>1</v>
      </c>
      <c r="AW1625">
        <f>IF('Main Data'!AP1625="Yes",1,0)</f>
        <v>0</v>
      </c>
      <c r="AX1625">
        <f>IF(OR('Main Data'!V1625="Yes", 'Main Data'!W1625="Yes",'Main Data'!X1625="Yes"),1,0)</f>
        <v>0</v>
      </c>
      <c r="AY1625">
        <f>IF(OR('Main Data'!Y1625="Yes",'Main Data'!Z1625="Yes"),1,0)</f>
        <v>0</v>
      </c>
      <c r="AZ1625">
        <f>IF('Main Data'!AR1625="Yes",1,0)</f>
        <v>0</v>
      </c>
      <c r="BA1625">
        <f>IF('Main Data'!AS1625="Yes",1,0)</f>
        <v>0</v>
      </c>
      <c r="BB1625">
        <f>IF('Main Data'!AG1625="Yes",1,0)</f>
        <v>0</v>
      </c>
      <c r="BC1625">
        <f>IF('Main Data'!AB1625="Yes",1,0)</f>
        <v>0</v>
      </c>
      <c r="BD1625">
        <f>IF('Main Data'!AA1625="Yes",1,0)</f>
        <v>1</v>
      </c>
      <c r="BE1625">
        <f>IF('Main Data'!AC1625="Yes",1,0)</f>
        <v>0</v>
      </c>
      <c r="BF1625">
        <f>IF('Main Data'!AF1625="Yes",1,0)</f>
        <v>0</v>
      </c>
      <c r="BG1625">
        <f>IF(OR('Main Data'!AI1625="Yes",'Main Data'!AL1625="Yes"),1,0)</f>
        <v>0</v>
      </c>
      <c r="BH1625">
        <f>IF('Main Data'!AJ1625="Yes",1,0)</f>
        <v>0</v>
      </c>
      <c r="BI1625">
        <f>IF('Main Data'!AK1625="Yes",1,0)</f>
        <v>0</v>
      </c>
      <c r="BJ1625">
        <f>IF('Main Data'!AM1625="Yes",1,0)</f>
        <v>0</v>
      </c>
      <c r="BK1625">
        <f>IF('Main Data'!AQ1625="Yes",1,0)</f>
        <v>0</v>
      </c>
      <c r="BL1625" s="21">
        <f t="shared" si="151"/>
        <v>1</v>
      </c>
      <c r="BM1625" s="21">
        <f t="shared" si="152"/>
        <v>0</v>
      </c>
      <c r="BN1625" s="21">
        <f t="shared" si="153"/>
        <v>0</v>
      </c>
      <c r="BO1625" s="21">
        <f t="shared" si="154"/>
        <v>0</v>
      </c>
      <c r="BP1625" s="21">
        <f t="shared" si="155"/>
        <v>0</v>
      </c>
    </row>
    <row r="1626" spans="1:68" x14ac:dyDescent="0.2">
      <c r="A1626">
        <v>1622</v>
      </c>
      <c r="B1626" s="33">
        <f>'Main Data'!C1626</f>
        <v>43233</v>
      </c>
      <c r="C1626">
        <f>'Main Data'!D1626</f>
        <v>476</v>
      </c>
      <c r="D1626" s="26">
        <f>'Main Data'!E1626</f>
        <v>8800</v>
      </c>
      <c r="E1626" s="26">
        <f>'Main Data'!F1626</f>
        <v>11000</v>
      </c>
      <c r="F1626" s="34">
        <f t="shared" si="150"/>
        <v>9.0825070004662987</v>
      </c>
      <c r="G1626">
        <f>IF('Main Data'!H1626="AP",1,0)</f>
        <v>0</v>
      </c>
      <c r="H1626">
        <f>IF('Main Data'!H1626="Blancpain",1,0)</f>
        <v>0</v>
      </c>
      <c r="I1626">
        <f>IF('Main Data'!H1626="Breguet",1,0)</f>
        <v>0</v>
      </c>
      <c r="J1626">
        <f>IF('Main Data'!H1626="Breitling",1,0)</f>
        <v>0</v>
      </c>
      <c r="K1626">
        <f>IF('Main Data'!H1626="Cartier",1,0)</f>
        <v>0</v>
      </c>
      <c r="L1626">
        <f>IF('Main Data'!H1626="Gallet",1,0)</f>
        <v>0</v>
      </c>
      <c r="M1626">
        <f>IF('Main Data'!H1626="Girard Perregaux",1,0)</f>
        <v>0</v>
      </c>
      <c r="N1626">
        <f>IF('Main Data'!H1626="Gubelin",1,0)</f>
        <v>0</v>
      </c>
      <c r="O1626">
        <f>IF('Main Data'!H1626="Heuer",1,0)</f>
        <v>0</v>
      </c>
      <c r="P1626">
        <f>IF('Main Data'!H1626="IWC",1,0)</f>
        <v>1</v>
      </c>
      <c r="Q1626">
        <f>IF('Main Data'!H1626="JLC",1,0)</f>
        <v>0</v>
      </c>
      <c r="R1626">
        <f>IF('Main Data'!H1626="Longines",1,0)</f>
        <v>0</v>
      </c>
      <c r="S1626">
        <f>IF('Main Data'!H1626="Movado",1,0)</f>
        <v>0</v>
      </c>
      <c r="T1626">
        <f>IF('Main Data'!H1626="Omega",1,0)</f>
        <v>0</v>
      </c>
      <c r="U1626">
        <f>IF('Main Data'!H1626="Panerai",1,0)</f>
        <v>0</v>
      </c>
      <c r="V1626">
        <f>IF('Main Data'!H1626="Patek",1,0)</f>
        <v>0</v>
      </c>
      <c r="W1626">
        <f>IF('Main Data'!H1626="Rolex",1,0)</f>
        <v>0</v>
      </c>
      <c r="X1626">
        <f>IF('Main Data'!H1626="Tudor",1,0)</f>
        <v>0</v>
      </c>
      <c r="Y1626">
        <f>IF('Main Data'!H1626="Ulysse Nardin",1,0)</f>
        <v>0</v>
      </c>
      <c r="Z1626">
        <f>IF('Main Data'!H1626="Universal Geneve",1,0)</f>
        <v>0</v>
      </c>
      <c r="AA1626">
        <f>IF('Main Data'!H1626="Vacheron",1,0)</f>
        <v>0</v>
      </c>
      <c r="AB1626">
        <f>IF('Main Data'!H1626="Zenith",1,0)</f>
        <v>0</v>
      </c>
      <c r="AC1626">
        <f>IF('Main Data'!J1626="Stainless Steel",1,0)</f>
        <v>0</v>
      </c>
      <c r="AD1626">
        <f>IF('Main Data'!J1626="Two-tone",1,0)</f>
        <v>0</v>
      </c>
      <c r="AE1626">
        <f>IF(OR('Main Data'!J1626="YG 18K",'Main Data'!J1626="YG &lt;18K",'Main Data'!J1626="PG 18K",'Main Data'!J1626="PG &lt;18K",'Main Data'!J1626="WG 18K",'Main Data'!J1626="Mixes of 18K",'Main Data'!J1626="Mixes &lt;18K"),1,0)</f>
        <v>1</v>
      </c>
      <c r="AF1626">
        <f>IF('Main Data'!J1626="Platinum",1,0)</f>
        <v>0</v>
      </c>
      <c r="AG1626">
        <f>IF(OR('Main Data'!J1626="PVD",'Main Data'!J1626="Gold Plate",'Main Data'!J1626="Other"),1,0)</f>
        <v>0</v>
      </c>
      <c r="AH1626">
        <f>IF('Main Data'!N1626="Stainless Steel",1,0)</f>
        <v>0</v>
      </c>
      <c r="AI1626">
        <f>IF('Main Data'!N1626="Leather",1,0)</f>
        <v>1</v>
      </c>
      <c r="AJ1626">
        <f>IF('Main Data'!N1626="Two-tone",1,0)</f>
        <v>0</v>
      </c>
      <c r="AK1626">
        <f>IF(OR('Main Data'!N1626="YG 18K",'Main Data'!N1626="PG 18K",'Main Data'!N1626="WG 18K",'Main Data'!N1626="Mixes of 18K"),1,0)</f>
        <v>0</v>
      </c>
      <c r="AL1626">
        <f>IF(OR(,'Main Data'!N1626="PVD",'Main Data'!N1626="Gold plate"),1,0)</f>
        <v>0</v>
      </c>
      <c r="AM1626">
        <f>IF(OR('Main Data'!AV1626="Yes",'Main Data'!AW1626="Yes",'Main Data'!AU1626="Yes"),1,0)</f>
        <v>0</v>
      </c>
      <c r="AN1626">
        <f>IF(OR(ISTEXT('Main Data'!AX1626), ISTEXT('Main Data'!AY1626)),1,0)</f>
        <v>0</v>
      </c>
      <c r="AO1626">
        <f>IF('Main Data'!AZ1626="Yes",1,0)</f>
        <v>0</v>
      </c>
      <c r="AP1626">
        <f>IF('Main Data'!BA1626="Yes",1,0)</f>
        <v>0</v>
      </c>
      <c r="AQ1626">
        <f>IF('Main Data'!BD1626="Yes",1,0)</f>
        <v>0</v>
      </c>
      <c r="AR1626">
        <f>IF('Main Data'!BE1626="A",1,0)</f>
        <v>0</v>
      </c>
      <c r="AS1626">
        <f>IF('Main Data'!BE1626="AA",1,0)</f>
        <v>1</v>
      </c>
      <c r="AT1626">
        <f>IF('Main Data'!BE1626="AAA",1,0)</f>
        <v>0</v>
      </c>
      <c r="AU1626">
        <f>IF('Main Data'!BE1626="AAAA",1,0)</f>
        <v>0</v>
      </c>
      <c r="AV1626">
        <f>IF('Main Data'!P1626="Yes",1,0)</f>
        <v>0</v>
      </c>
      <c r="AW1626">
        <f>IF('Main Data'!AP1626="Yes",1,0)</f>
        <v>0</v>
      </c>
      <c r="AX1626">
        <f>IF(OR('Main Data'!V1626="Yes", 'Main Data'!W1626="Yes",'Main Data'!X1626="Yes"),1,0)</f>
        <v>1</v>
      </c>
      <c r="AY1626">
        <f>IF(OR('Main Data'!Y1626="Yes",'Main Data'!Z1626="Yes"),1,0)</f>
        <v>1</v>
      </c>
      <c r="AZ1626">
        <f>IF('Main Data'!AR1626="Yes",1,0)</f>
        <v>0</v>
      </c>
      <c r="BA1626">
        <f>IF('Main Data'!AS1626="Yes",1,0)</f>
        <v>0</v>
      </c>
      <c r="BB1626">
        <f>IF('Main Data'!AG1626="Yes",1,0)</f>
        <v>0</v>
      </c>
      <c r="BC1626">
        <f>IF('Main Data'!AB1626="Yes",1,0)</f>
        <v>0</v>
      </c>
      <c r="BD1626">
        <f>IF('Main Data'!AA1626="Yes",1,0)</f>
        <v>0</v>
      </c>
      <c r="BE1626">
        <f>IF('Main Data'!AC1626="Yes",1,0)</f>
        <v>0</v>
      </c>
      <c r="BF1626">
        <f>IF('Main Data'!AF1626="Yes",1,0)</f>
        <v>0</v>
      </c>
      <c r="BG1626">
        <f>IF(OR('Main Data'!AI1626="Yes",'Main Data'!AL1626="Yes"),1,0)</f>
        <v>1</v>
      </c>
      <c r="BH1626">
        <f>IF('Main Data'!AJ1626="Yes",1,0)</f>
        <v>0</v>
      </c>
      <c r="BI1626">
        <f>IF('Main Data'!AK1626="Yes",1,0)</f>
        <v>0</v>
      </c>
      <c r="BJ1626">
        <f>IF('Main Data'!AM1626="Yes",1,0)</f>
        <v>0</v>
      </c>
      <c r="BK1626">
        <f>IF('Main Data'!AQ1626="Yes",1,0)</f>
        <v>0</v>
      </c>
      <c r="BL1626" s="21">
        <f t="shared" si="151"/>
        <v>1</v>
      </c>
      <c r="BM1626" s="21">
        <f t="shared" si="152"/>
        <v>0</v>
      </c>
      <c r="BN1626" s="21">
        <f t="shared" si="153"/>
        <v>0</v>
      </c>
      <c r="BO1626" s="21">
        <f t="shared" si="154"/>
        <v>0</v>
      </c>
      <c r="BP1626" s="21">
        <f t="shared" si="155"/>
        <v>0</v>
      </c>
    </row>
    <row r="1627" spans="1:68" x14ac:dyDescent="0.2">
      <c r="A1627">
        <v>1623</v>
      </c>
      <c r="B1627" s="33">
        <f>'Main Data'!C1627</f>
        <v>43233</v>
      </c>
      <c r="C1627">
        <f>'Main Data'!D1627</f>
        <v>482</v>
      </c>
      <c r="D1627" s="26">
        <f>'Main Data'!E1627</f>
        <v>4200</v>
      </c>
      <c r="E1627" s="26">
        <f>'Main Data'!F1627</f>
        <v>5250</v>
      </c>
      <c r="F1627" s="34">
        <f t="shared" si="150"/>
        <v>8.3428398042714598</v>
      </c>
      <c r="G1627">
        <f>IF('Main Data'!H1627="AP",1,0)</f>
        <v>1</v>
      </c>
      <c r="H1627">
        <f>IF('Main Data'!H1627="Blancpain",1,0)</f>
        <v>0</v>
      </c>
      <c r="I1627">
        <f>IF('Main Data'!H1627="Breguet",1,0)</f>
        <v>0</v>
      </c>
      <c r="J1627">
        <f>IF('Main Data'!H1627="Breitling",1,0)</f>
        <v>0</v>
      </c>
      <c r="K1627">
        <f>IF('Main Data'!H1627="Cartier",1,0)</f>
        <v>0</v>
      </c>
      <c r="L1627">
        <f>IF('Main Data'!H1627="Gallet",1,0)</f>
        <v>0</v>
      </c>
      <c r="M1627">
        <f>IF('Main Data'!H1627="Girard Perregaux",1,0)</f>
        <v>0</v>
      </c>
      <c r="N1627">
        <f>IF('Main Data'!H1627="Gubelin",1,0)</f>
        <v>0</v>
      </c>
      <c r="O1627">
        <f>IF('Main Data'!H1627="Heuer",1,0)</f>
        <v>0</v>
      </c>
      <c r="P1627">
        <f>IF('Main Data'!H1627="IWC",1,0)</f>
        <v>0</v>
      </c>
      <c r="Q1627">
        <f>IF('Main Data'!H1627="JLC",1,0)</f>
        <v>0</v>
      </c>
      <c r="R1627">
        <f>IF('Main Data'!H1627="Longines",1,0)</f>
        <v>0</v>
      </c>
      <c r="S1627">
        <f>IF('Main Data'!H1627="Movado",1,0)</f>
        <v>0</v>
      </c>
      <c r="T1627">
        <f>IF('Main Data'!H1627="Omega",1,0)</f>
        <v>0</v>
      </c>
      <c r="U1627">
        <f>IF('Main Data'!H1627="Panerai",1,0)</f>
        <v>0</v>
      </c>
      <c r="V1627">
        <f>IF('Main Data'!H1627="Patek",1,0)</f>
        <v>0</v>
      </c>
      <c r="W1627">
        <f>IF('Main Data'!H1627="Rolex",1,0)</f>
        <v>0</v>
      </c>
      <c r="X1627">
        <f>IF('Main Data'!H1627="Tudor",1,0)</f>
        <v>0</v>
      </c>
      <c r="Y1627">
        <f>IF('Main Data'!H1627="Ulysse Nardin",1,0)</f>
        <v>0</v>
      </c>
      <c r="Z1627">
        <f>IF('Main Data'!H1627="Universal Geneve",1,0)</f>
        <v>0</v>
      </c>
      <c r="AA1627">
        <f>IF('Main Data'!H1627="Vacheron",1,0)</f>
        <v>0</v>
      </c>
      <c r="AB1627">
        <f>IF('Main Data'!H1627="Zenith",1,0)</f>
        <v>0</v>
      </c>
      <c r="AC1627">
        <f>IF('Main Data'!J1627="Stainless Steel",1,0)</f>
        <v>0</v>
      </c>
      <c r="AD1627">
        <f>IF('Main Data'!J1627="Two-tone",1,0)</f>
        <v>0</v>
      </c>
      <c r="AE1627">
        <f>IF(OR('Main Data'!J1627="YG 18K",'Main Data'!J1627="YG &lt;18K",'Main Data'!J1627="PG 18K",'Main Data'!J1627="PG &lt;18K",'Main Data'!J1627="WG 18K",'Main Data'!J1627="Mixes of 18K",'Main Data'!J1627="Mixes &lt;18K"),1,0)</f>
        <v>1</v>
      </c>
      <c r="AF1627">
        <f>IF('Main Data'!J1627="Platinum",1,0)</f>
        <v>0</v>
      </c>
      <c r="AG1627">
        <f>IF(OR('Main Data'!J1627="PVD",'Main Data'!J1627="Gold Plate",'Main Data'!J1627="Other"),1,0)</f>
        <v>0</v>
      </c>
      <c r="AH1627">
        <f>IF('Main Data'!N1627="Stainless Steel",1,0)</f>
        <v>0</v>
      </c>
      <c r="AI1627">
        <f>IF('Main Data'!N1627="Leather",1,0)</f>
        <v>1</v>
      </c>
      <c r="AJ1627">
        <f>IF('Main Data'!N1627="Two-tone",1,0)</f>
        <v>0</v>
      </c>
      <c r="AK1627">
        <f>IF(OR('Main Data'!N1627="YG 18K",'Main Data'!N1627="PG 18K",'Main Data'!N1627="WG 18K",'Main Data'!N1627="Mixes of 18K"),1,0)</f>
        <v>0</v>
      </c>
      <c r="AL1627">
        <f>IF(OR(,'Main Data'!N1627="PVD",'Main Data'!N1627="Gold plate"),1,0)</f>
        <v>0</v>
      </c>
      <c r="AM1627">
        <f>IF(OR('Main Data'!AV1627="Yes",'Main Data'!AW1627="Yes",'Main Data'!AU1627="Yes"),1,0)</f>
        <v>0</v>
      </c>
      <c r="AN1627">
        <f>IF(OR(ISTEXT('Main Data'!AX1627), ISTEXT('Main Data'!AY1627)),1,0)</f>
        <v>0</v>
      </c>
      <c r="AO1627">
        <f>IF('Main Data'!AZ1627="Yes",1,0)</f>
        <v>0</v>
      </c>
      <c r="AP1627">
        <f>IF('Main Data'!BA1627="Yes",1,0)</f>
        <v>0</v>
      </c>
      <c r="AQ1627">
        <f>IF('Main Data'!BD1627="Yes",1,0)</f>
        <v>0</v>
      </c>
      <c r="AR1627">
        <f>IF('Main Data'!BE1627="A",1,0)</f>
        <v>0</v>
      </c>
      <c r="AS1627">
        <f>IF('Main Data'!BE1627="AA",1,0)</f>
        <v>1</v>
      </c>
      <c r="AT1627">
        <f>IF('Main Data'!BE1627="AAA",1,0)</f>
        <v>0</v>
      </c>
      <c r="AU1627">
        <f>IF('Main Data'!BE1627="AAAA",1,0)</f>
        <v>0</v>
      </c>
      <c r="AV1627">
        <f>IF('Main Data'!P1627="Yes",1,0)</f>
        <v>0</v>
      </c>
      <c r="AW1627">
        <f>IF('Main Data'!AP1627="Yes",1,0)</f>
        <v>0</v>
      </c>
      <c r="AX1627">
        <f>IF(OR('Main Data'!V1627="Yes", 'Main Data'!W1627="Yes",'Main Data'!X1627="Yes"),1,0)</f>
        <v>1</v>
      </c>
      <c r="AY1627">
        <f>IF(OR('Main Data'!Y1627="Yes",'Main Data'!Z1627="Yes"),1,0)</f>
        <v>1</v>
      </c>
      <c r="AZ1627">
        <f>IF('Main Data'!AR1627="Yes",1,0)</f>
        <v>0</v>
      </c>
      <c r="BA1627">
        <f>IF('Main Data'!AS1627="Yes",1,0)</f>
        <v>0</v>
      </c>
      <c r="BB1627">
        <f>IF('Main Data'!AG1627="Yes",1,0)</f>
        <v>0</v>
      </c>
      <c r="BC1627">
        <f>IF('Main Data'!AB1627="Yes",1,0)</f>
        <v>0</v>
      </c>
      <c r="BD1627">
        <f>IF('Main Data'!AA1627="Yes",1,0)</f>
        <v>0</v>
      </c>
      <c r="BE1627">
        <f>IF('Main Data'!AC1627="Yes",1,0)</f>
        <v>0</v>
      </c>
      <c r="BF1627">
        <f>IF('Main Data'!AF1627="Yes",1,0)</f>
        <v>0</v>
      </c>
      <c r="BG1627">
        <f>IF(OR('Main Data'!AI1627="Yes",'Main Data'!AL1627="Yes"),1,0)</f>
        <v>0</v>
      </c>
      <c r="BH1627">
        <f>IF('Main Data'!AJ1627="Yes",1,0)</f>
        <v>0</v>
      </c>
      <c r="BI1627">
        <f>IF('Main Data'!AK1627="Yes",1,0)</f>
        <v>0</v>
      </c>
      <c r="BJ1627">
        <f>IF('Main Data'!AM1627="Yes",1,0)</f>
        <v>0</v>
      </c>
      <c r="BK1627">
        <f>IF('Main Data'!AQ1627="Yes",1,0)</f>
        <v>0</v>
      </c>
      <c r="BL1627" s="21">
        <f t="shared" si="151"/>
        <v>1</v>
      </c>
      <c r="BM1627" s="21">
        <f t="shared" si="152"/>
        <v>0</v>
      </c>
      <c r="BN1627" s="21">
        <f t="shared" si="153"/>
        <v>0</v>
      </c>
      <c r="BO1627" s="21">
        <f t="shared" si="154"/>
        <v>0</v>
      </c>
      <c r="BP1627" s="21">
        <f t="shared" si="155"/>
        <v>0</v>
      </c>
    </row>
    <row r="1628" spans="1:68" x14ac:dyDescent="0.2">
      <c r="A1628">
        <v>1624</v>
      </c>
      <c r="B1628" s="33">
        <f>'Main Data'!C1628</f>
        <v>43233</v>
      </c>
      <c r="C1628">
        <f>'Main Data'!D1628</f>
        <v>490</v>
      </c>
      <c r="D1628" s="26">
        <f>'Main Data'!E1628</f>
        <v>9000</v>
      </c>
      <c r="E1628" s="26">
        <f>'Main Data'!F1628</f>
        <v>11250</v>
      </c>
      <c r="F1628" s="34">
        <f t="shared" si="150"/>
        <v>9.1049798563183568</v>
      </c>
      <c r="G1628">
        <f>IF('Main Data'!H1628="AP",1,0)</f>
        <v>0</v>
      </c>
      <c r="H1628">
        <f>IF('Main Data'!H1628="Blancpain",1,0)</f>
        <v>0</v>
      </c>
      <c r="I1628">
        <f>IF('Main Data'!H1628="Breguet",1,0)</f>
        <v>0</v>
      </c>
      <c r="J1628">
        <f>IF('Main Data'!H1628="Breitling",1,0)</f>
        <v>0</v>
      </c>
      <c r="K1628">
        <f>IF('Main Data'!H1628="Cartier",1,0)</f>
        <v>0</v>
      </c>
      <c r="L1628">
        <f>IF('Main Data'!H1628="Gallet",1,0)</f>
        <v>0</v>
      </c>
      <c r="M1628">
        <f>IF('Main Data'!H1628="Girard Perregaux",1,0)</f>
        <v>0</v>
      </c>
      <c r="N1628">
        <f>IF('Main Data'!H1628="Gubelin",1,0)</f>
        <v>0</v>
      </c>
      <c r="O1628">
        <f>IF('Main Data'!H1628="Heuer",1,0)</f>
        <v>0</v>
      </c>
      <c r="P1628">
        <f>IF('Main Data'!H1628="IWC",1,0)</f>
        <v>0</v>
      </c>
      <c r="Q1628">
        <f>IF('Main Data'!H1628="JLC",1,0)</f>
        <v>0</v>
      </c>
      <c r="R1628">
        <f>IF('Main Data'!H1628="Longines",1,0)</f>
        <v>0</v>
      </c>
      <c r="S1628">
        <f>IF('Main Data'!H1628="Movado",1,0)</f>
        <v>0</v>
      </c>
      <c r="T1628">
        <f>IF('Main Data'!H1628="Omega",1,0)</f>
        <v>0</v>
      </c>
      <c r="U1628">
        <f>IF('Main Data'!H1628="Panerai",1,0)</f>
        <v>0</v>
      </c>
      <c r="V1628">
        <f>IF('Main Data'!H1628="Patek",1,0)</f>
        <v>0</v>
      </c>
      <c r="W1628">
        <f>IF('Main Data'!H1628="Rolex",1,0)</f>
        <v>1</v>
      </c>
      <c r="X1628">
        <f>IF('Main Data'!H1628="Tudor",1,0)</f>
        <v>0</v>
      </c>
      <c r="Y1628">
        <f>IF('Main Data'!H1628="Ulysse Nardin",1,0)</f>
        <v>0</v>
      </c>
      <c r="Z1628">
        <f>IF('Main Data'!H1628="Universal Geneve",1,0)</f>
        <v>0</v>
      </c>
      <c r="AA1628">
        <f>IF('Main Data'!H1628="Vacheron",1,0)</f>
        <v>0</v>
      </c>
      <c r="AB1628">
        <f>IF('Main Data'!H1628="Zenith",1,0)</f>
        <v>0</v>
      </c>
      <c r="AC1628">
        <f>IF('Main Data'!J1628="Stainless Steel",1,0)</f>
        <v>0</v>
      </c>
      <c r="AD1628">
        <f>IF('Main Data'!J1628="Two-tone",1,0)</f>
        <v>0</v>
      </c>
      <c r="AE1628">
        <f>IF(OR('Main Data'!J1628="YG 18K",'Main Data'!J1628="YG &lt;18K",'Main Data'!J1628="PG 18K",'Main Data'!J1628="PG &lt;18K",'Main Data'!J1628="WG 18K",'Main Data'!J1628="Mixes of 18K",'Main Data'!J1628="Mixes &lt;18K"),1,0)</f>
        <v>1</v>
      </c>
      <c r="AF1628">
        <f>IF('Main Data'!J1628="Platinum",1,0)</f>
        <v>0</v>
      </c>
      <c r="AG1628">
        <f>IF(OR('Main Data'!J1628="PVD",'Main Data'!J1628="Gold Plate",'Main Data'!J1628="Other"),1,0)</f>
        <v>0</v>
      </c>
      <c r="AH1628">
        <f>IF('Main Data'!N1628="Stainless Steel",1,0)</f>
        <v>0</v>
      </c>
      <c r="AI1628">
        <f>IF('Main Data'!N1628="Leather",1,0)</f>
        <v>1</v>
      </c>
      <c r="AJ1628">
        <f>IF('Main Data'!N1628="Two-tone",1,0)</f>
        <v>0</v>
      </c>
      <c r="AK1628">
        <f>IF(OR('Main Data'!N1628="YG 18K",'Main Data'!N1628="PG 18K",'Main Data'!N1628="WG 18K",'Main Data'!N1628="Mixes of 18K"),1,0)</f>
        <v>0</v>
      </c>
      <c r="AL1628">
        <f>IF(OR(,'Main Data'!N1628="PVD",'Main Data'!N1628="Gold plate"),1,0)</f>
        <v>0</v>
      </c>
      <c r="AM1628">
        <f>IF(OR('Main Data'!AV1628="Yes",'Main Data'!AW1628="Yes",'Main Data'!AU1628="Yes"),1,0)</f>
        <v>0</v>
      </c>
      <c r="AN1628">
        <f>IF(OR(ISTEXT('Main Data'!AX1628), ISTEXT('Main Data'!AY1628)),1,0)</f>
        <v>0</v>
      </c>
      <c r="AO1628">
        <f>IF('Main Data'!AZ1628="Yes",1,0)</f>
        <v>0</v>
      </c>
      <c r="AP1628">
        <f>IF('Main Data'!BA1628="Yes",1,0)</f>
        <v>0</v>
      </c>
      <c r="AQ1628">
        <f>IF('Main Data'!BD1628="Yes",1,0)</f>
        <v>0</v>
      </c>
      <c r="AR1628">
        <f>IF('Main Data'!BE1628="A",1,0)</f>
        <v>0</v>
      </c>
      <c r="AS1628">
        <f>IF('Main Data'!BE1628="AA",1,0)</f>
        <v>1</v>
      </c>
      <c r="AT1628">
        <f>IF('Main Data'!BE1628="AAA",1,0)</f>
        <v>0</v>
      </c>
      <c r="AU1628">
        <f>IF('Main Data'!BE1628="AAAA",1,0)</f>
        <v>0</v>
      </c>
      <c r="AV1628">
        <f>IF('Main Data'!P1628="Yes",1,0)</f>
        <v>0</v>
      </c>
      <c r="AW1628">
        <f>IF('Main Data'!AP1628="Yes",1,0)</f>
        <v>0</v>
      </c>
      <c r="AX1628">
        <f>IF(OR('Main Data'!V1628="Yes", 'Main Data'!W1628="Yes",'Main Data'!X1628="Yes"),1,0)</f>
        <v>1</v>
      </c>
      <c r="AY1628">
        <f>IF(OR('Main Data'!Y1628="Yes",'Main Data'!Z1628="Yes"),1,0)</f>
        <v>0</v>
      </c>
      <c r="AZ1628">
        <f>IF('Main Data'!AR1628="Yes",1,0)</f>
        <v>0</v>
      </c>
      <c r="BA1628">
        <f>IF('Main Data'!AS1628="Yes",1,0)</f>
        <v>0</v>
      </c>
      <c r="BB1628">
        <f>IF('Main Data'!AG1628="Yes",1,0)</f>
        <v>0</v>
      </c>
      <c r="BC1628">
        <f>IF('Main Data'!AB1628="Yes",1,0)</f>
        <v>0</v>
      </c>
      <c r="BD1628">
        <f>IF('Main Data'!AA1628="Yes",1,0)</f>
        <v>0</v>
      </c>
      <c r="BE1628">
        <f>IF('Main Data'!AC1628="Yes",1,0)</f>
        <v>0</v>
      </c>
      <c r="BF1628">
        <f>IF('Main Data'!AF1628="Yes",1,0)</f>
        <v>0</v>
      </c>
      <c r="BG1628">
        <f>IF(OR('Main Data'!AI1628="Yes",'Main Data'!AL1628="Yes"),1,0)</f>
        <v>0</v>
      </c>
      <c r="BH1628">
        <f>IF('Main Data'!AJ1628="Yes",1,0)</f>
        <v>0</v>
      </c>
      <c r="BI1628">
        <f>IF('Main Data'!AK1628="Yes",1,0)</f>
        <v>0</v>
      </c>
      <c r="BJ1628">
        <f>IF('Main Data'!AM1628="Yes",1,0)</f>
        <v>0</v>
      </c>
      <c r="BK1628">
        <f>IF('Main Data'!AQ1628="Yes",1,0)</f>
        <v>0</v>
      </c>
      <c r="BL1628" s="21">
        <f t="shared" si="151"/>
        <v>1</v>
      </c>
      <c r="BM1628" s="21">
        <f t="shared" si="152"/>
        <v>0</v>
      </c>
      <c r="BN1628" s="21">
        <f t="shared" si="153"/>
        <v>0</v>
      </c>
      <c r="BO1628" s="21">
        <f t="shared" si="154"/>
        <v>0</v>
      </c>
      <c r="BP1628" s="21">
        <f t="shared" si="155"/>
        <v>0</v>
      </c>
    </row>
    <row r="1629" spans="1:68" x14ac:dyDescent="0.2">
      <c r="A1629">
        <v>1625</v>
      </c>
      <c r="B1629" s="33">
        <f>'Main Data'!C1629</f>
        <v>43233</v>
      </c>
      <c r="C1629">
        <f>'Main Data'!D1629</f>
        <v>492</v>
      </c>
      <c r="D1629" s="26">
        <f>'Main Data'!E1629</f>
        <v>30000</v>
      </c>
      <c r="E1629" s="26">
        <f>'Main Data'!F1629</f>
        <v>37500</v>
      </c>
      <c r="F1629" s="34">
        <f t="shared" si="150"/>
        <v>10.308952660644293</v>
      </c>
      <c r="G1629">
        <f>IF('Main Data'!H1629="AP",1,0)</f>
        <v>0</v>
      </c>
      <c r="H1629">
        <f>IF('Main Data'!H1629="Blancpain",1,0)</f>
        <v>0</v>
      </c>
      <c r="I1629">
        <f>IF('Main Data'!H1629="Breguet",1,0)</f>
        <v>0</v>
      </c>
      <c r="J1629">
        <f>IF('Main Data'!H1629="Breitling",1,0)</f>
        <v>0</v>
      </c>
      <c r="K1629">
        <f>IF('Main Data'!H1629="Cartier",1,0)</f>
        <v>0</v>
      </c>
      <c r="L1629">
        <f>IF('Main Data'!H1629="Gallet",1,0)</f>
        <v>0</v>
      </c>
      <c r="M1629">
        <f>IF('Main Data'!H1629="Girard Perregaux",1,0)</f>
        <v>0</v>
      </c>
      <c r="N1629">
        <f>IF('Main Data'!H1629="Gubelin",1,0)</f>
        <v>0</v>
      </c>
      <c r="O1629">
        <f>IF('Main Data'!H1629="Heuer",1,0)</f>
        <v>0</v>
      </c>
      <c r="P1629">
        <f>IF('Main Data'!H1629="IWC",1,0)</f>
        <v>0</v>
      </c>
      <c r="Q1629">
        <f>IF('Main Data'!H1629="JLC",1,0)</f>
        <v>0</v>
      </c>
      <c r="R1629">
        <f>IF('Main Data'!H1629="Longines",1,0)</f>
        <v>0</v>
      </c>
      <c r="S1629">
        <f>IF('Main Data'!H1629="Movado",1,0)</f>
        <v>0</v>
      </c>
      <c r="T1629">
        <f>IF('Main Data'!H1629="Omega",1,0)</f>
        <v>0</v>
      </c>
      <c r="U1629">
        <f>IF('Main Data'!H1629="Panerai",1,0)</f>
        <v>0</v>
      </c>
      <c r="V1629">
        <f>IF('Main Data'!H1629="Patek",1,0)</f>
        <v>0</v>
      </c>
      <c r="W1629">
        <f>IF('Main Data'!H1629="Rolex",1,0)</f>
        <v>0</v>
      </c>
      <c r="X1629">
        <f>IF('Main Data'!H1629="Tudor",1,0)</f>
        <v>1</v>
      </c>
      <c r="Y1629">
        <f>IF('Main Data'!H1629="Ulysse Nardin",1,0)</f>
        <v>0</v>
      </c>
      <c r="Z1629">
        <f>IF('Main Data'!H1629="Universal Geneve",1,0)</f>
        <v>0</v>
      </c>
      <c r="AA1629">
        <f>IF('Main Data'!H1629="Vacheron",1,0)</f>
        <v>0</v>
      </c>
      <c r="AB1629">
        <f>IF('Main Data'!H1629="Zenith",1,0)</f>
        <v>0</v>
      </c>
      <c r="AC1629">
        <f>IF('Main Data'!J1629="Stainless Steel",1,0)</f>
        <v>1</v>
      </c>
      <c r="AD1629">
        <f>IF('Main Data'!J1629="Two-tone",1,0)</f>
        <v>0</v>
      </c>
      <c r="AE1629">
        <f>IF(OR('Main Data'!J1629="YG 18K",'Main Data'!J1629="YG &lt;18K",'Main Data'!J1629="PG 18K",'Main Data'!J1629="PG &lt;18K",'Main Data'!J1629="WG 18K",'Main Data'!J1629="Mixes of 18K",'Main Data'!J1629="Mixes &lt;18K"),1,0)</f>
        <v>0</v>
      </c>
      <c r="AF1629">
        <f>IF('Main Data'!J1629="Platinum",1,0)</f>
        <v>0</v>
      </c>
      <c r="AG1629">
        <f>IF(OR('Main Data'!J1629="PVD",'Main Data'!J1629="Gold Plate",'Main Data'!J1629="Other"),1,0)</f>
        <v>0</v>
      </c>
      <c r="AH1629">
        <f>IF('Main Data'!N1629="Stainless Steel",1,0)</f>
        <v>1</v>
      </c>
      <c r="AI1629">
        <f>IF('Main Data'!N1629="Leather",1,0)</f>
        <v>0</v>
      </c>
      <c r="AJ1629">
        <f>IF('Main Data'!N1629="Two-tone",1,0)</f>
        <v>0</v>
      </c>
      <c r="AK1629">
        <f>IF(OR('Main Data'!N1629="YG 18K",'Main Data'!N1629="PG 18K",'Main Data'!N1629="WG 18K",'Main Data'!N1629="Mixes of 18K"),1,0)</f>
        <v>0</v>
      </c>
      <c r="AL1629">
        <f>IF(OR(,'Main Data'!N1629="PVD",'Main Data'!N1629="Gold plate"),1,0)</f>
        <v>0</v>
      </c>
      <c r="AM1629">
        <f>IF(OR('Main Data'!AV1629="Yes",'Main Data'!AW1629="Yes",'Main Data'!AU1629="Yes"),1,0)</f>
        <v>0</v>
      </c>
      <c r="AN1629">
        <f>IF(OR(ISTEXT('Main Data'!AX1629), ISTEXT('Main Data'!AY1629)),1,0)</f>
        <v>0</v>
      </c>
      <c r="AO1629">
        <f>IF('Main Data'!AZ1629="Yes",1,0)</f>
        <v>1</v>
      </c>
      <c r="AP1629">
        <f>IF('Main Data'!BA1629="Yes",1,0)</f>
        <v>0</v>
      </c>
      <c r="AQ1629">
        <f>IF('Main Data'!BD1629="Yes",1,0)</f>
        <v>0</v>
      </c>
      <c r="AR1629">
        <f>IF('Main Data'!BE1629="A",1,0)</f>
        <v>0</v>
      </c>
      <c r="AS1629">
        <f>IF('Main Data'!BE1629="AA",1,0)</f>
        <v>0</v>
      </c>
      <c r="AT1629">
        <f>IF('Main Data'!BE1629="AAA",1,0)</f>
        <v>0</v>
      </c>
      <c r="AU1629">
        <f>IF('Main Data'!BE1629="AAAA",1,0)</f>
        <v>1</v>
      </c>
      <c r="AV1629">
        <f>IF('Main Data'!P1629="Yes",1,0)</f>
        <v>1</v>
      </c>
      <c r="AW1629">
        <f>IF('Main Data'!AP1629="Yes",1,0)</f>
        <v>0</v>
      </c>
      <c r="AX1629">
        <f>IF(OR('Main Data'!V1629="Yes", 'Main Data'!W1629="Yes",'Main Data'!X1629="Yes"),1,0)</f>
        <v>0</v>
      </c>
      <c r="AY1629">
        <f>IF(OR('Main Data'!Y1629="Yes",'Main Data'!Z1629="Yes"),1,0)</f>
        <v>0</v>
      </c>
      <c r="AZ1629">
        <f>IF('Main Data'!AR1629="Yes",1,0)</f>
        <v>0</v>
      </c>
      <c r="BA1629">
        <f>IF('Main Data'!AS1629="Yes",1,0)</f>
        <v>0</v>
      </c>
      <c r="BB1629">
        <f>IF('Main Data'!AG1629="Yes",1,0)</f>
        <v>0</v>
      </c>
      <c r="BC1629">
        <f>IF('Main Data'!AB1629="Yes",1,0)</f>
        <v>0</v>
      </c>
      <c r="BD1629">
        <f>IF('Main Data'!AA1629="Yes",1,0)</f>
        <v>1</v>
      </c>
      <c r="BE1629">
        <f>IF('Main Data'!AC1629="Yes",1,0)</f>
        <v>0</v>
      </c>
      <c r="BF1629">
        <f>IF('Main Data'!AF1629="Yes",1,0)</f>
        <v>0</v>
      </c>
      <c r="BG1629">
        <f>IF(OR('Main Data'!AI1629="Yes",'Main Data'!AL1629="Yes"),1,0)</f>
        <v>0</v>
      </c>
      <c r="BH1629">
        <f>IF('Main Data'!AJ1629="Yes",1,0)</f>
        <v>0</v>
      </c>
      <c r="BI1629">
        <f>IF('Main Data'!AK1629="Yes",1,0)</f>
        <v>0</v>
      </c>
      <c r="BJ1629">
        <f>IF('Main Data'!AM1629="Yes",1,0)</f>
        <v>0</v>
      </c>
      <c r="BK1629">
        <f>IF('Main Data'!AQ1629="Yes",1,0)</f>
        <v>0</v>
      </c>
      <c r="BL1629" s="21">
        <f t="shared" si="151"/>
        <v>1</v>
      </c>
      <c r="BM1629" s="21">
        <f t="shared" si="152"/>
        <v>0</v>
      </c>
      <c r="BN1629" s="21">
        <f t="shared" si="153"/>
        <v>0</v>
      </c>
      <c r="BO1629" s="21">
        <f t="shared" si="154"/>
        <v>0</v>
      </c>
      <c r="BP1629" s="21">
        <f t="shared" si="155"/>
        <v>0</v>
      </c>
    </row>
    <row r="1630" spans="1:68" x14ac:dyDescent="0.2">
      <c r="A1630">
        <v>1626</v>
      </c>
      <c r="B1630" s="33">
        <f>'Main Data'!C1630</f>
        <v>43233</v>
      </c>
      <c r="C1630">
        <f>'Main Data'!D1630</f>
        <v>493</v>
      </c>
      <c r="D1630" s="26">
        <f>'Main Data'!E1630</f>
        <v>74000</v>
      </c>
      <c r="E1630" s="26">
        <f>'Main Data'!F1630</f>
        <v>92500</v>
      </c>
      <c r="F1630" s="34">
        <f t="shared" si="150"/>
        <v>11.211820372186306</v>
      </c>
      <c r="G1630">
        <f>IF('Main Data'!H1630="AP",1,0)</f>
        <v>0</v>
      </c>
      <c r="H1630">
        <f>IF('Main Data'!H1630="Blancpain",1,0)</f>
        <v>0</v>
      </c>
      <c r="I1630">
        <f>IF('Main Data'!H1630="Breguet",1,0)</f>
        <v>0</v>
      </c>
      <c r="J1630">
        <f>IF('Main Data'!H1630="Breitling",1,0)</f>
        <v>0</v>
      </c>
      <c r="K1630">
        <f>IF('Main Data'!H1630="Cartier",1,0)</f>
        <v>0</v>
      </c>
      <c r="L1630">
        <f>IF('Main Data'!H1630="Gallet",1,0)</f>
        <v>0</v>
      </c>
      <c r="M1630">
        <f>IF('Main Data'!H1630="Girard Perregaux",1,0)</f>
        <v>0</v>
      </c>
      <c r="N1630">
        <f>IF('Main Data'!H1630="Gubelin",1,0)</f>
        <v>0</v>
      </c>
      <c r="O1630">
        <f>IF('Main Data'!H1630="Heuer",1,0)</f>
        <v>0</v>
      </c>
      <c r="P1630">
        <f>IF('Main Data'!H1630="IWC",1,0)</f>
        <v>0</v>
      </c>
      <c r="Q1630">
        <f>IF('Main Data'!H1630="JLC",1,0)</f>
        <v>0</v>
      </c>
      <c r="R1630">
        <f>IF('Main Data'!H1630="Longines",1,0)</f>
        <v>0</v>
      </c>
      <c r="S1630">
        <f>IF('Main Data'!H1630="Movado",1,0)</f>
        <v>0</v>
      </c>
      <c r="T1630">
        <f>IF('Main Data'!H1630="Omega",1,0)</f>
        <v>0</v>
      </c>
      <c r="U1630">
        <f>IF('Main Data'!H1630="Panerai",1,0)</f>
        <v>0</v>
      </c>
      <c r="V1630">
        <f>IF('Main Data'!H1630="Patek",1,0)</f>
        <v>0</v>
      </c>
      <c r="W1630">
        <f>IF('Main Data'!H1630="Rolex",1,0)</f>
        <v>0</v>
      </c>
      <c r="X1630">
        <f>IF('Main Data'!H1630="Tudor",1,0)</f>
        <v>1</v>
      </c>
      <c r="Y1630">
        <f>IF('Main Data'!H1630="Ulysse Nardin",1,0)</f>
        <v>0</v>
      </c>
      <c r="Z1630">
        <f>IF('Main Data'!H1630="Universal Geneve",1,0)</f>
        <v>0</v>
      </c>
      <c r="AA1630">
        <f>IF('Main Data'!H1630="Vacheron",1,0)</f>
        <v>0</v>
      </c>
      <c r="AB1630">
        <f>IF('Main Data'!H1630="Zenith",1,0)</f>
        <v>0</v>
      </c>
      <c r="AC1630">
        <f>IF('Main Data'!J1630="Stainless Steel",1,0)</f>
        <v>1</v>
      </c>
      <c r="AD1630">
        <f>IF('Main Data'!J1630="Two-tone",1,0)</f>
        <v>0</v>
      </c>
      <c r="AE1630">
        <f>IF(OR('Main Data'!J1630="YG 18K",'Main Data'!J1630="YG &lt;18K",'Main Data'!J1630="PG 18K",'Main Data'!J1630="PG &lt;18K",'Main Data'!J1630="WG 18K",'Main Data'!J1630="Mixes of 18K",'Main Data'!J1630="Mixes &lt;18K"),1,0)</f>
        <v>0</v>
      </c>
      <c r="AF1630">
        <f>IF('Main Data'!J1630="Platinum",1,0)</f>
        <v>0</v>
      </c>
      <c r="AG1630">
        <f>IF(OR('Main Data'!J1630="PVD",'Main Data'!J1630="Gold Plate",'Main Data'!J1630="Other"),1,0)</f>
        <v>0</v>
      </c>
      <c r="AH1630">
        <f>IF('Main Data'!N1630="Stainless Steel",1,0)</f>
        <v>1</v>
      </c>
      <c r="AI1630">
        <f>IF('Main Data'!N1630="Leather",1,0)</f>
        <v>0</v>
      </c>
      <c r="AJ1630">
        <f>IF('Main Data'!N1630="Two-tone",1,0)</f>
        <v>0</v>
      </c>
      <c r="AK1630">
        <f>IF(OR('Main Data'!N1630="YG 18K",'Main Data'!N1630="PG 18K",'Main Data'!N1630="WG 18K",'Main Data'!N1630="Mixes of 18K"),1,0)</f>
        <v>0</v>
      </c>
      <c r="AL1630">
        <f>IF(OR(,'Main Data'!N1630="PVD",'Main Data'!N1630="Gold plate"),1,0)</f>
        <v>0</v>
      </c>
      <c r="AM1630">
        <f>IF(OR('Main Data'!AV1630="Yes",'Main Data'!AW1630="Yes",'Main Data'!AU1630="Yes"),1,0)</f>
        <v>0</v>
      </c>
      <c r="AN1630">
        <f>IF(OR(ISTEXT('Main Data'!AX1630), ISTEXT('Main Data'!AY1630)),1,0)</f>
        <v>0</v>
      </c>
      <c r="AO1630">
        <f>IF('Main Data'!AZ1630="Yes",1,0)</f>
        <v>0</v>
      </c>
      <c r="AP1630">
        <f>IF('Main Data'!BA1630="Yes",1,0)</f>
        <v>0</v>
      </c>
      <c r="AQ1630">
        <f>IF('Main Data'!BD1630="Yes",1,0)</f>
        <v>0</v>
      </c>
      <c r="AR1630">
        <f>IF('Main Data'!BE1630="A",1,0)</f>
        <v>0</v>
      </c>
      <c r="AS1630">
        <f>IF('Main Data'!BE1630="AA",1,0)</f>
        <v>0</v>
      </c>
      <c r="AT1630">
        <f>IF('Main Data'!BE1630="AAA",1,0)</f>
        <v>0</v>
      </c>
      <c r="AU1630">
        <f>IF('Main Data'!BE1630="AAAA",1,0)</f>
        <v>1</v>
      </c>
      <c r="AV1630">
        <f>IF('Main Data'!P1630="Yes",1,0)</f>
        <v>0</v>
      </c>
      <c r="AW1630">
        <f>IF('Main Data'!AP1630="Yes",1,0)</f>
        <v>0</v>
      </c>
      <c r="AX1630">
        <f>IF(OR('Main Data'!V1630="Yes", 'Main Data'!W1630="Yes",'Main Data'!X1630="Yes"),1,0)</f>
        <v>1</v>
      </c>
      <c r="AY1630">
        <f>IF(OR('Main Data'!Y1630="Yes",'Main Data'!Z1630="Yes"),1,0)</f>
        <v>0</v>
      </c>
      <c r="AZ1630">
        <f>IF('Main Data'!AR1630="Yes",1,0)</f>
        <v>0</v>
      </c>
      <c r="BA1630">
        <f>IF('Main Data'!AS1630="Yes",1,0)</f>
        <v>0</v>
      </c>
      <c r="BB1630">
        <f>IF('Main Data'!AG1630="Yes",1,0)</f>
        <v>0</v>
      </c>
      <c r="BC1630">
        <f>IF('Main Data'!AB1630="Yes",1,0)</f>
        <v>0</v>
      </c>
      <c r="BD1630">
        <f>IF('Main Data'!AA1630="Yes",1,0)</f>
        <v>0</v>
      </c>
      <c r="BE1630">
        <f>IF('Main Data'!AC1630="Yes",1,0)</f>
        <v>0</v>
      </c>
      <c r="BF1630">
        <f>IF('Main Data'!AF1630="Yes",1,0)</f>
        <v>0</v>
      </c>
      <c r="BG1630">
        <f>IF(OR('Main Data'!AI1630="Yes",'Main Data'!AL1630="Yes"),1,0)</f>
        <v>1</v>
      </c>
      <c r="BH1630">
        <f>IF('Main Data'!AJ1630="Yes",1,0)</f>
        <v>0</v>
      </c>
      <c r="BI1630">
        <f>IF('Main Data'!AK1630="Yes",1,0)</f>
        <v>0</v>
      </c>
      <c r="BJ1630">
        <f>IF('Main Data'!AM1630="Yes",1,0)</f>
        <v>0</v>
      </c>
      <c r="BK1630">
        <f>IF('Main Data'!AQ1630="Yes",1,0)</f>
        <v>0</v>
      </c>
      <c r="BL1630" s="21">
        <f t="shared" si="151"/>
        <v>1</v>
      </c>
      <c r="BM1630" s="21">
        <f t="shared" si="152"/>
        <v>0</v>
      </c>
      <c r="BN1630" s="21">
        <f t="shared" si="153"/>
        <v>0</v>
      </c>
      <c r="BO1630" s="21">
        <f t="shared" si="154"/>
        <v>0</v>
      </c>
      <c r="BP1630" s="21">
        <f t="shared" si="155"/>
        <v>0</v>
      </c>
    </row>
    <row r="1631" spans="1:68" x14ac:dyDescent="0.2">
      <c r="A1631">
        <v>1627</v>
      </c>
      <c r="B1631" s="33">
        <f>'Main Data'!C1631</f>
        <v>43233</v>
      </c>
      <c r="C1631">
        <f>'Main Data'!D1631</f>
        <v>496</v>
      </c>
      <c r="D1631" s="26">
        <f>'Main Data'!E1631</f>
        <v>5500</v>
      </c>
      <c r="E1631" s="26">
        <f>'Main Data'!F1631</f>
        <v>6875</v>
      </c>
      <c r="F1631" s="34">
        <f t="shared" si="150"/>
        <v>8.6125033712205621</v>
      </c>
      <c r="G1631">
        <f>IF('Main Data'!H1631="AP",1,0)</f>
        <v>0</v>
      </c>
      <c r="H1631">
        <f>IF('Main Data'!H1631="Blancpain",1,0)</f>
        <v>0</v>
      </c>
      <c r="I1631">
        <f>IF('Main Data'!H1631="Breguet",1,0)</f>
        <v>0</v>
      </c>
      <c r="J1631">
        <f>IF('Main Data'!H1631="Breitling",1,0)</f>
        <v>0</v>
      </c>
      <c r="K1631">
        <f>IF('Main Data'!H1631="Cartier",1,0)</f>
        <v>0</v>
      </c>
      <c r="L1631">
        <f>IF('Main Data'!H1631="Gallet",1,0)</f>
        <v>0</v>
      </c>
      <c r="M1631">
        <f>IF('Main Data'!H1631="Girard Perregaux",1,0)</f>
        <v>0</v>
      </c>
      <c r="N1631">
        <f>IF('Main Data'!H1631="Gubelin",1,0)</f>
        <v>0</v>
      </c>
      <c r="O1631">
        <f>IF('Main Data'!H1631="Heuer",1,0)</f>
        <v>0</v>
      </c>
      <c r="P1631">
        <f>IF('Main Data'!H1631="IWC",1,0)</f>
        <v>0</v>
      </c>
      <c r="Q1631">
        <f>IF('Main Data'!H1631="JLC",1,0)</f>
        <v>0</v>
      </c>
      <c r="R1631">
        <f>IF('Main Data'!H1631="Longines",1,0)</f>
        <v>0</v>
      </c>
      <c r="S1631">
        <f>IF('Main Data'!H1631="Movado",1,0)</f>
        <v>0</v>
      </c>
      <c r="T1631">
        <f>IF('Main Data'!H1631="Omega",1,0)</f>
        <v>0</v>
      </c>
      <c r="U1631">
        <f>IF('Main Data'!H1631="Panerai",1,0)</f>
        <v>0</v>
      </c>
      <c r="V1631">
        <f>IF('Main Data'!H1631="Patek",1,0)</f>
        <v>0</v>
      </c>
      <c r="W1631">
        <f>IF('Main Data'!H1631="Rolex",1,0)</f>
        <v>0</v>
      </c>
      <c r="X1631">
        <f>IF('Main Data'!H1631="Tudor",1,0)</f>
        <v>1</v>
      </c>
      <c r="Y1631">
        <f>IF('Main Data'!H1631="Ulysse Nardin",1,0)</f>
        <v>0</v>
      </c>
      <c r="Z1631">
        <f>IF('Main Data'!H1631="Universal Geneve",1,0)</f>
        <v>0</v>
      </c>
      <c r="AA1631">
        <f>IF('Main Data'!H1631="Vacheron",1,0)</f>
        <v>0</v>
      </c>
      <c r="AB1631">
        <f>IF('Main Data'!H1631="Zenith",1,0)</f>
        <v>0</v>
      </c>
      <c r="AC1631">
        <f>IF('Main Data'!J1631="Stainless Steel",1,0)</f>
        <v>1</v>
      </c>
      <c r="AD1631">
        <f>IF('Main Data'!J1631="Two-tone",1,0)</f>
        <v>0</v>
      </c>
      <c r="AE1631">
        <f>IF(OR('Main Data'!J1631="YG 18K",'Main Data'!J1631="YG &lt;18K",'Main Data'!J1631="PG 18K",'Main Data'!J1631="PG &lt;18K",'Main Data'!J1631="WG 18K",'Main Data'!J1631="Mixes of 18K",'Main Data'!J1631="Mixes &lt;18K"),1,0)</f>
        <v>0</v>
      </c>
      <c r="AF1631">
        <f>IF('Main Data'!J1631="Platinum",1,0)</f>
        <v>0</v>
      </c>
      <c r="AG1631">
        <f>IF(OR('Main Data'!J1631="PVD",'Main Data'!J1631="Gold Plate",'Main Data'!J1631="Other"),1,0)</f>
        <v>0</v>
      </c>
      <c r="AH1631">
        <f>IF('Main Data'!N1631="Stainless Steel",1,0)</f>
        <v>0</v>
      </c>
      <c r="AI1631">
        <f>IF('Main Data'!N1631="Leather",1,0)</f>
        <v>1</v>
      </c>
      <c r="AJ1631">
        <f>IF('Main Data'!N1631="Two-tone",1,0)</f>
        <v>0</v>
      </c>
      <c r="AK1631">
        <f>IF(OR('Main Data'!N1631="YG 18K",'Main Data'!N1631="PG 18K",'Main Data'!N1631="WG 18K",'Main Data'!N1631="Mixes of 18K"),1,0)</f>
        <v>0</v>
      </c>
      <c r="AL1631">
        <f>IF(OR(,'Main Data'!N1631="PVD",'Main Data'!N1631="Gold plate"),1,0)</f>
        <v>0</v>
      </c>
      <c r="AM1631">
        <f>IF(OR('Main Data'!AV1631="Yes",'Main Data'!AW1631="Yes",'Main Data'!AU1631="Yes"),1,0)</f>
        <v>0</v>
      </c>
      <c r="AN1631">
        <f>IF(OR(ISTEXT('Main Data'!AX1631), ISTEXT('Main Data'!AY1631)),1,0)</f>
        <v>0</v>
      </c>
      <c r="AO1631">
        <f>IF('Main Data'!AZ1631="Yes",1,0)</f>
        <v>0</v>
      </c>
      <c r="AP1631">
        <f>IF('Main Data'!BA1631="Yes",1,0)</f>
        <v>0</v>
      </c>
      <c r="AQ1631">
        <f>IF('Main Data'!BD1631="Yes",1,0)</f>
        <v>0</v>
      </c>
      <c r="AR1631">
        <f>IF('Main Data'!BE1631="A",1,0)</f>
        <v>0</v>
      </c>
      <c r="AS1631">
        <f>IF('Main Data'!BE1631="AA",1,0)</f>
        <v>1</v>
      </c>
      <c r="AT1631">
        <f>IF('Main Data'!BE1631="AAA",1,0)</f>
        <v>0</v>
      </c>
      <c r="AU1631">
        <f>IF('Main Data'!BE1631="AAAA",1,0)</f>
        <v>0</v>
      </c>
      <c r="AV1631">
        <f>IF('Main Data'!P1631="Yes",1,0)</f>
        <v>1</v>
      </c>
      <c r="AW1631">
        <f>IF('Main Data'!AP1631="Yes",1,0)</f>
        <v>0</v>
      </c>
      <c r="AX1631">
        <f>IF(OR('Main Data'!V1631="Yes", 'Main Data'!W1631="Yes",'Main Data'!X1631="Yes"),1,0)</f>
        <v>0</v>
      </c>
      <c r="AY1631">
        <f>IF(OR('Main Data'!Y1631="Yes",'Main Data'!Z1631="Yes"),1,0)</f>
        <v>0</v>
      </c>
      <c r="AZ1631">
        <f>IF('Main Data'!AR1631="Yes",1,0)</f>
        <v>0</v>
      </c>
      <c r="BA1631">
        <f>IF('Main Data'!AS1631="Yes",1,0)</f>
        <v>0</v>
      </c>
      <c r="BB1631">
        <f>IF('Main Data'!AG1631="Yes",1,0)</f>
        <v>0</v>
      </c>
      <c r="BC1631">
        <f>IF('Main Data'!AB1631="Yes",1,0)</f>
        <v>0</v>
      </c>
      <c r="BD1631">
        <f>IF('Main Data'!AA1631="Yes",1,0)</f>
        <v>1</v>
      </c>
      <c r="BE1631">
        <f>IF('Main Data'!AC1631="Yes",1,0)</f>
        <v>0</v>
      </c>
      <c r="BF1631">
        <f>IF('Main Data'!AF1631="Yes",1,0)</f>
        <v>0</v>
      </c>
      <c r="BG1631">
        <f>IF(OR('Main Data'!AI1631="Yes",'Main Data'!AL1631="Yes"),1,0)</f>
        <v>0</v>
      </c>
      <c r="BH1631">
        <f>IF('Main Data'!AJ1631="Yes",1,0)</f>
        <v>0</v>
      </c>
      <c r="BI1631">
        <f>IF('Main Data'!AK1631="Yes",1,0)</f>
        <v>0</v>
      </c>
      <c r="BJ1631">
        <f>IF('Main Data'!AM1631="Yes",1,0)</f>
        <v>0</v>
      </c>
      <c r="BK1631">
        <f>IF('Main Data'!AQ1631="Yes",1,0)</f>
        <v>0</v>
      </c>
      <c r="BL1631" s="21">
        <f t="shared" si="151"/>
        <v>1</v>
      </c>
      <c r="BM1631" s="21">
        <f t="shared" si="152"/>
        <v>0</v>
      </c>
      <c r="BN1631" s="21">
        <f t="shared" si="153"/>
        <v>0</v>
      </c>
      <c r="BO1631" s="21">
        <f t="shared" si="154"/>
        <v>0</v>
      </c>
      <c r="BP1631" s="21">
        <f t="shared" si="155"/>
        <v>0</v>
      </c>
    </row>
    <row r="1632" spans="1:68" x14ac:dyDescent="0.2">
      <c r="A1632">
        <v>1628</v>
      </c>
      <c r="B1632" s="33">
        <f>'Main Data'!C1632</f>
        <v>43233</v>
      </c>
      <c r="C1632">
        <f>'Main Data'!D1632</f>
        <v>499</v>
      </c>
      <c r="D1632" s="26">
        <f>'Main Data'!E1632</f>
        <v>8500</v>
      </c>
      <c r="E1632" s="26">
        <f>'Main Data'!F1632</f>
        <v>10625</v>
      </c>
      <c r="F1632" s="34">
        <f t="shared" si="150"/>
        <v>9.0478214424784085</v>
      </c>
      <c r="G1632">
        <f>IF('Main Data'!H1632="AP",1,0)</f>
        <v>0</v>
      </c>
      <c r="H1632">
        <f>IF('Main Data'!H1632="Blancpain",1,0)</f>
        <v>0</v>
      </c>
      <c r="I1632">
        <f>IF('Main Data'!H1632="Breguet",1,0)</f>
        <v>0</v>
      </c>
      <c r="J1632">
        <f>IF('Main Data'!H1632="Breitling",1,0)</f>
        <v>0</v>
      </c>
      <c r="K1632">
        <f>IF('Main Data'!H1632="Cartier",1,0)</f>
        <v>0</v>
      </c>
      <c r="L1632">
        <f>IF('Main Data'!H1632="Gallet",1,0)</f>
        <v>0</v>
      </c>
      <c r="M1632">
        <f>IF('Main Data'!H1632="Girard Perregaux",1,0)</f>
        <v>0</v>
      </c>
      <c r="N1632">
        <f>IF('Main Data'!H1632="Gubelin",1,0)</f>
        <v>0</v>
      </c>
      <c r="O1632">
        <f>IF('Main Data'!H1632="Heuer",1,0)</f>
        <v>0</v>
      </c>
      <c r="P1632">
        <f>IF('Main Data'!H1632="IWC",1,0)</f>
        <v>0</v>
      </c>
      <c r="Q1632">
        <f>IF('Main Data'!H1632="JLC",1,0)</f>
        <v>0</v>
      </c>
      <c r="R1632">
        <f>IF('Main Data'!H1632="Longines",1,0)</f>
        <v>0</v>
      </c>
      <c r="S1632">
        <f>IF('Main Data'!H1632="Movado",1,0)</f>
        <v>0</v>
      </c>
      <c r="T1632">
        <f>IF('Main Data'!H1632="Omega",1,0)</f>
        <v>0</v>
      </c>
      <c r="U1632">
        <f>IF('Main Data'!H1632="Panerai",1,0)</f>
        <v>0</v>
      </c>
      <c r="V1632">
        <f>IF('Main Data'!H1632="Patek",1,0)</f>
        <v>0</v>
      </c>
      <c r="W1632">
        <f>IF('Main Data'!H1632="Rolex",1,0)</f>
        <v>1</v>
      </c>
      <c r="X1632">
        <f>IF('Main Data'!H1632="Tudor",1,0)</f>
        <v>0</v>
      </c>
      <c r="Y1632">
        <f>IF('Main Data'!H1632="Ulysse Nardin",1,0)</f>
        <v>0</v>
      </c>
      <c r="Z1632">
        <f>IF('Main Data'!H1632="Universal Geneve",1,0)</f>
        <v>0</v>
      </c>
      <c r="AA1632">
        <f>IF('Main Data'!H1632="Vacheron",1,0)</f>
        <v>0</v>
      </c>
      <c r="AB1632">
        <f>IF('Main Data'!H1632="Zenith",1,0)</f>
        <v>0</v>
      </c>
      <c r="AC1632">
        <f>IF('Main Data'!J1632="Stainless Steel",1,0)</f>
        <v>1</v>
      </c>
      <c r="AD1632">
        <f>IF('Main Data'!J1632="Two-tone",1,0)</f>
        <v>0</v>
      </c>
      <c r="AE1632">
        <f>IF(OR('Main Data'!J1632="YG 18K",'Main Data'!J1632="YG &lt;18K",'Main Data'!J1632="PG 18K",'Main Data'!J1632="PG &lt;18K",'Main Data'!J1632="WG 18K",'Main Data'!J1632="Mixes of 18K",'Main Data'!J1632="Mixes &lt;18K"),1,0)</f>
        <v>0</v>
      </c>
      <c r="AF1632">
        <f>IF('Main Data'!J1632="Platinum",1,0)</f>
        <v>0</v>
      </c>
      <c r="AG1632">
        <f>IF(OR('Main Data'!J1632="PVD",'Main Data'!J1632="Gold Plate",'Main Data'!J1632="Other"),1,0)</f>
        <v>0</v>
      </c>
      <c r="AH1632">
        <f>IF('Main Data'!N1632="Stainless Steel",1,0)</f>
        <v>1</v>
      </c>
      <c r="AI1632">
        <f>IF('Main Data'!N1632="Leather",1,0)</f>
        <v>0</v>
      </c>
      <c r="AJ1632">
        <f>IF('Main Data'!N1632="Two-tone",1,0)</f>
        <v>0</v>
      </c>
      <c r="AK1632">
        <f>IF(OR('Main Data'!N1632="YG 18K",'Main Data'!N1632="PG 18K",'Main Data'!N1632="WG 18K",'Main Data'!N1632="Mixes of 18K"),1,0)</f>
        <v>0</v>
      </c>
      <c r="AL1632">
        <f>IF(OR(,'Main Data'!N1632="PVD",'Main Data'!N1632="Gold plate"),1,0)</f>
        <v>0</v>
      </c>
      <c r="AM1632">
        <f>IF(OR('Main Data'!AV1632="Yes",'Main Data'!AW1632="Yes",'Main Data'!AU1632="Yes"),1,0)</f>
        <v>0</v>
      </c>
      <c r="AN1632">
        <f>IF(OR(ISTEXT('Main Data'!AX1632), ISTEXT('Main Data'!AY1632)),1,0)</f>
        <v>0</v>
      </c>
      <c r="AO1632">
        <f>IF('Main Data'!AZ1632="Yes",1,0)</f>
        <v>0</v>
      </c>
      <c r="AP1632">
        <f>IF('Main Data'!BA1632="Yes",1,0)</f>
        <v>0</v>
      </c>
      <c r="AQ1632">
        <f>IF('Main Data'!BD1632="Yes",1,0)</f>
        <v>0</v>
      </c>
      <c r="AR1632">
        <f>IF('Main Data'!BE1632="A",1,0)</f>
        <v>0</v>
      </c>
      <c r="AS1632">
        <f>IF('Main Data'!BE1632="AA",1,0)</f>
        <v>0</v>
      </c>
      <c r="AT1632">
        <f>IF('Main Data'!BE1632="AAA",1,0)</f>
        <v>1</v>
      </c>
      <c r="AU1632">
        <f>IF('Main Data'!BE1632="AAAA",1,0)</f>
        <v>0</v>
      </c>
      <c r="AV1632">
        <f>IF('Main Data'!P1632="Yes",1,0)</f>
        <v>1</v>
      </c>
      <c r="AW1632">
        <f>IF('Main Data'!AP1632="Yes",1,0)</f>
        <v>0</v>
      </c>
      <c r="AX1632">
        <f>IF(OR('Main Data'!V1632="Yes", 'Main Data'!W1632="Yes",'Main Data'!X1632="Yes"),1,0)</f>
        <v>0</v>
      </c>
      <c r="AY1632">
        <f>IF(OR('Main Data'!Y1632="Yes",'Main Data'!Z1632="Yes"),1,0)</f>
        <v>0</v>
      </c>
      <c r="AZ1632">
        <f>IF('Main Data'!AR1632="Yes",1,0)</f>
        <v>0</v>
      </c>
      <c r="BA1632">
        <f>IF('Main Data'!AS1632="Yes",1,0)</f>
        <v>0</v>
      </c>
      <c r="BB1632">
        <f>IF('Main Data'!AG1632="Yes",1,0)</f>
        <v>0</v>
      </c>
      <c r="BC1632">
        <f>IF('Main Data'!AB1632="Yes",1,0)</f>
        <v>0</v>
      </c>
      <c r="BD1632">
        <f>IF('Main Data'!AA1632="Yes",1,0)</f>
        <v>0</v>
      </c>
      <c r="BE1632">
        <f>IF('Main Data'!AC1632="Yes",1,0)</f>
        <v>0</v>
      </c>
      <c r="BF1632">
        <f>IF('Main Data'!AF1632="Yes",1,0)</f>
        <v>0</v>
      </c>
      <c r="BG1632">
        <f>IF(OR('Main Data'!AI1632="Yes",'Main Data'!AL1632="Yes"),1,0)</f>
        <v>0</v>
      </c>
      <c r="BH1632">
        <f>IF('Main Data'!AJ1632="Yes",1,0)</f>
        <v>0</v>
      </c>
      <c r="BI1632">
        <f>IF('Main Data'!AK1632="Yes",1,0)</f>
        <v>0</v>
      </c>
      <c r="BJ1632">
        <f>IF('Main Data'!AM1632="Yes",1,0)</f>
        <v>0</v>
      </c>
      <c r="BK1632">
        <f>IF('Main Data'!AQ1632="Yes",1,0)</f>
        <v>0</v>
      </c>
      <c r="BL1632" s="21">
        <f t="shared" si="151"/>
        <v>1</v>
      </c>
      <c r="BM1632" s="21">
        <f t="shared" si="152"/>
        <v>0</v>
      </c>
      <c r="BN1632" s="21">
        <f t="shared" si="153"/>
        <v>0</v>
      </c>
      <c r="BO1632" s="21">
        <f t="shared" si="154"/>
        <v>0</v>
      </c>
      <c r="BP1632" s="21">
        <f t="shared" si="155"/>
        <v>0</v>
      </c>
    </row>
    <row r="1633" spans="1:68" x14ac:dyDescent="0.2">
      <c r="A1633">
        <v>1629</v>
      </c>
      <c r="B1633" s="33">
        <f>'Main Data'!C1633</f>
        <v>43233</v>
      </c>
      <c r="C1633">
        <f>'Main Data'!D1633</f>
        <v>500</v>
      </c>
      <c r="D1633" s="26">
        <f>'Main Data'!E1633</f>
        <v>33000</v>
      </c>
      <c r="E1633" s="26">
        <f>'Main Data'!F1633</f>
        <v>41250</v>
      </c>
      <c r="F1633" s="34">
        <f t="shared" si="150"/>
        <v>10.404262840448617</v>
      </c>
      <c r="G1633">
        <f>IF('Main Data'!H1633="AP",1,0)</f>
        <v>0</v>
      </c>
      <c r="H1633">
        <f>IF('Main Data'!H1633="Blancpain",1,0)</f>
        <v>0</v>
      </c>
      <c r="I1633">
        <f>IF('Main Data'!H1633="Breguet",1,0)</f>
        <v>0</v>
      </c>
      <c r="J1633">
        <f>IF('Main Data'!H1633="Breitling",1,0)</f>
        <v>0</v>
      </c>
      <c r="K1633">
        <f>IF('Main Data'!H1633="Cartier",1,0)</f>
        <v>0</v>
      </c>
      <c r="L1633">
        <f>IF('Main Data'!H1633="Gallet",1,0)</f>
        <v>0</v>
      </c>
      <c r="M1633">
        <f>IF('Main Data'!H1633="Girard Perregaux",1,0)</f>
        <v>0</v>
      </c>
      <c r="N1633">
        <f>IF('Main Data'!H1633="Gubelin",1,0)</f>
        <v>0</v>
      </c>
      <c r="O1633">
        <f>IF('Main Data'!H1633="Heuer",1,0)</f>
        <v>0</v>
      </c>
      <c r="P1633">
        <f>IF('Main Data'!H1633="IWC",1,0)</f>
        <v>0</v>
      </c>
      <c r="Q1633">
        <f>IF('Main Data'!H1633="JLC",1,0)</f>
        <v>0</v>
      </c>
      <c r="R1633">
        <f>IF('Main Data'!H1633="Longines",1,0)</f>
        <v>0</v>
      </c>
      <c r="S1633">
        <f>IF('Main Data'!H1633="Movado",1,0)</f>
        <v>0</v>
      </c>
      <c r="T1633">
        <f>IF('Main Data'!H1633="Omega",1,0)</f>
        <v>0</v>
      </c>
      <c r="U1633">
        <f>IF('Main Data'!H1633="Panerai",1,0)</f>
        <v>0</v>
      </c>
      <c r="V1633">
        <f>IF('Main Data'!H1633="Patek",1,0)</f>
        <v>0</v>
      </c>
      <c r="W1633">
        <f>IF('Main Data'!H1633="Rolex",1,0)</f>
        <v>1</v>
      </c>
      <c r="X1633">
        <f>IF('Main Data'!H1633="Tudor",1,0)</f>
        <v>0</v>
      </c>
      <c r="Y1633">
        <f>IF('Main Data'!H1633="Ulysse Nardin",1,0)</f>
        <v>0</v>
      </c>
      <c r="Z1633">
        <f>IF('Main Data'!H1633="Universal Geneve",1,0)</f>
        <v>0</v>
      </c>
      <c r="AA1633">
        <f>IF('Main Data'!H1633="Vacheron",1,0)</f>
        <v>0</v>
      </c>
      <c r="AB1633">
        <f>IF('Main Data'!H1633="Zenith",1,0)</f>
        <v>0</v>
      </c>
      <c r="AC1633">
        <f>IF('Main Data'!J1633="Stainless Steel",1,0)</f>
        <v>1</v>
      </c>
      <c r="AD1633">
        <f>IF('Main Data'!J1633="Two-tone",1,0)</f>
        <v>0</v>
      </c>
      <c r="AE1633">
        <f>IF(OR('Main Data'!J1633="YG 18K",'Main Data'!J1633="YG &lt;18K",'Main Data'!J1633="PG 18K",'Main Data'!J1633="PG &lt;18K",'Main Data'!J1633="WG 18K",'Main Data'!J1633="Mixes of 18K",'Main Data'!J1633="Mixes &lt;18K"),1,0)</f>
        <v>0</v>
      </c>
      <c r="AF1633">
        <f>IF('Main Data'!J1633="Platinum",1,0)</f>
        <v>0</v>
      </c>
      <c r="AG1633">
        <f>IF(OR('Main Data'!J1633="PVD",'Main Data'!J1633="Gold Plate",'Main Data'!J1633="Other"),1,0)</f>
        <v>0</v>
      </c>
      <c r="AH1633">
        <f>IF('Main Data'!N1633="Stainless Steel",1,0)</f>
        <v>1</v>
      </c>
      <c r="AI1633">
        <f>IF('Main Data'!N1633="Leather",1,0)</f>
        <v>0</v>
      </c>
      <c r="AJ1633">
        <f>IF('Main Data'!N1633="Two-tone",1,0)</f>
        <v>0</v>
      </c>
      <c r="AK1633">
        <f>IF(OR('Main Data'!N1633="YG 18K",'Main Data'!N1633="PG 18K",'Main Data'!N1633="WG 18K",'Main Data'!N1633="Mixes of 18K"),1,0)</f>
        <v>0</v>
      </c>
      <c r="AL1633">
        <f>IF(OR(,'Main Data'!N1633="PVD",'Main Data'!N1633="Gold plate"),1,0)</f>
        <v>0</v>
      </c>
      <c r="AM1633">
        <f>IF(OR('Main Data'!AV1633="Yes",'Main Data'!AW1633="Yes",'Main Data'!AU1633="Yes"),1,0)</f>
        <v>0</v>
      </c>
      <c r="AN1633">
        <f>IF(OR(ISTEXT('Main Data'!AX1633), ISTEXT('Main Data'!AY1633)),1,0)</f>
        <v>0</v>
      </c>
      <c r="AO1633">
        <f>IF('Main Data'!AZ1633="Yes",1,0)</f>
        <v>0</v>
      </c>
      <c r="AP1633">
        <f>IF('Main Data'!BA1633="Yes",1,0)</f>
        <v>1</v>
      </c>
      <c r="AQ1633">
        <f>IF('Main Data'!BD1633="Yes",1,0)</f>
        <v>0</v>
      </c>
      <c r="AR1633">
        <f>IF('Main Data'!BE1633="A",1,0)</f>
        <v>0</v>
      </c>
      <c r="AS1633">
        <f>IF('Main Data'!BE1633="AA",1,0)</f>
        <v>0</v>
      </c>
      <c r="AT1633">
        <f>IF('Main Data'!BE1633="AAA",1,0)</f>
        <v>1</v>
      </c>
      <c r="AU1633">
        <f>IF('Main Data'!BE1633="AAAA",1,0)</f>
        <v>0</v>
      </c>
      <c r="AV1633">
        <f>IF('Main Data'!P1633="Yes",1,0)</f>
        <v>0</v>
      </c>
      <c r="AW1633">
        <f>IF('Main Data'!AP1633="Yes",1,0)</f>
        <v>0</v>
      </c>
      <c r="AX1633">
        <f>IF(OR('Main Data'!V1633="Yes", 'Main Data'!W1633="Yes",'Main Data'!X1633="Yes"),1,0)</f>
        <v>0</v>
      </c>
      <c r="AY1633">
        <f>IF(OR('Main Data'!Y1633="Yes",'Main Data'!Z1633="Yes"),1,0)</f>
        <v>0</v>
      </c>
      <c r="AZ1633">
        <f>IF('Main Data'!AR1633="Yes",1,0)</f>
        <v>0</v>
      </c>
      <c r="BA1633">
        <f>IF('Main Data'!AS1633="Yes",1,0)</f>
        <v>0</v>
      </c>
      <c r="BB1633">
        <f>IF('Main Data'!AG1633="Yes",1,0)</f>
        <v>0</v>
      </c>
      <c r="BC1633">
        <f>IF('Main Data'!AB1633="Yes",1,0)</f>
        <v>0</v>
      </c>
      <c r="BD1633">
        <f>IF('Main Data'!AA1633="Yes",1,0)</f>
        <v>0</v>
      </c>
      <c r="BE1633">
        <f>IF('Main Data'!AC1633="Yes",1,0)</f>
        <v>0</v>
      </c>
      <c r="BF1633">
        <f>IF('Main Data'!AF1633="Yes",1,0)</f>
        <v>0</v>
      </c>
      <c r="BG1633">
        <f>IF(OR('Main Data'!AI1633="Yes",'Main Data'!AL1633="Yes"),1,0)</f>
        <v>1</v>
      </c>
      <c r="BH1633">
        <f>IF('Main Data'!AJ1633="Yes",1,0)</f>
        <v>0</v>
      </c>
      <c r="BI1633">
        <f>IF('Main Data'!AK1633="Yes",1,0)</f>
        <v>0</v>
      </c>
      <c r="BJ1633">
        <f>IF('Main Data'!AM1633="Yes",1,0)</f>
        <v>0</v>
      </c>
      <c r="BK1633">
        <f>IF('Main Data'!AQ1633="Yes",1,0)</f>
        <v>0</v>
      </c>
      <c r="BL1633" s="21">
        <f t="shared" si="151"/>
        <v>1</v>
      </c>
      <c r="BM1633" s="21">
        <f t="shared" si="152"/>
        <v>0</v>
      </c>
      <c r="BN1633" s="21">
        <f t="shared" si="153"/>
        <v>0</v>
      </c>
      <c r="BO1633" s="21">
        <f t="shared" si="154"/>
        <v>0</v>
      </c>
      <c r="BP1633" s="21">
        <f t="shared" si="155"/>
        <v>0</v>
      </c>
    </row>
    <row r="1634" spans="1:68" x14ac:dyDescent="0.2">
      <c r="A1634">
        <v>1630</v>
      </c>
      <c r="B1634" s="33">
        <f>'Main Data'!C1634</f>
        <v>43233</v>
      </c>
      <c r="C1634">
        <f>'Main Data'!D1634</f>
        <v>507</v>
      </c>
      <c r="D1634" s="26">
        <f>'Main Data'!E1634</f>
        <v>11500</v>
      </c>
      <c r="E1634" s="26">
        <f>'Main Data'!F1634</f>
        <v>14375</v>
      </c>
      <c r="F1634" s="34">
        <f t="shared" si="150"/>
        <v>9.3501023143513411</v>
      </c>
      <c r="G1634">
        <f>IF('Main Data'!H1634="AP",1,0)</f>
        <v>0</v>
      </c>
      <c r="H1634">
        <f>IF('Main Data'!H1634="Blancpain",1,0)</f>
        <v>0</v>
      </c>
      <c r="I1634">
        <f>IF('Main Data'!H1634="Breguet",1,0)</f>
        <v>0</v>
      </c>
      <c r="J1634">
        <f>IF('Main Data'!H1634="Breitling",1,0)</f>
        <v>0</v>
      </c>
      <c r="K1634">
        <f>IF('Main Data'!H1634="Cartier",1,0)</f>
        <v>0</v>
      </c>
      <c r="L1634">
        <f>IF('Main Data'!H1634="Gallet",1,0)</f>
        <v>0</v>
      </c>
      <c r="M1634">
        <f>IF('Main Data'!H1634="Girard Perregaux",1,0)</f>
        <v>0</v>
      </c>
      <c r="N1634">
        <f>IF('Main Data'!H1634="Gubelin",1,0)</f>
        <v>0</v>
      </c>
      <c r="O1634">
        <f>IF('Main Data'!H1634="Heuer",1,0)</f>
        <v>0</v>
      </c>
      <c r="P1634">
        <f>IF('Main Data'!H1634="IWC",1,0)</f>
        <v>0</v>
      </c>
      <c r="Q1634">
        <f>IF('Main Data'!H1634="JLC",1,0)</f>
        <v>0</v>
      </c>
      <c r="R1634">
        <f>IF('Main Data'!H1634="Longines",1,0)</f>
        <v>0</v>
      </c>
      <c r="S1634">
        <f>IF('Main Data'!H1634="Movado",1,0)</f>
        <v>0</v>
      </c>
      <c r="T1634">
        <f>IF('Main Data'!H1634="Omega",1,0)</f>
        <v>0</v>
      </c>
      <c r="U1634">
        <f>IF('Main Data'!H1634="Panerai",1,0)</f>
        <v>0</v>
      </c>
      <c r="V1634">
        <f>IF('Main Data'!H1634="Patek",1,0)</f>
        <v>0</v>
      </c>
      <c r="W1634">
        <f>IF('Main Data'!H1634="Rolex",1,0)</f>
        <v>0</v>
      </c>
      <c r="X1634">
        <f>IF('Main Data'!H1634="Tudor",1,0)</f>
        <v>0</v>
      </c>
      <c r="Y1634">
        <f>IF('Main Data'!H1634="Ulysse Nardin",1,0)</f>
        <v>0</v>
      </c>
      <c r="Z1634">
        <f>IF('Main Data'!H1634="Universal Geneve",1,0)</f>
        <v>1</v>
      </c>
      <c r="AA1634">
        <f>IF('Main Data'!H1634="Vacheron",1,0)</f>
        <v>0</v>
      </c>
      <c r="AB1634">
        <f>IF('Main Data'!H1634="Zenith",1,0)</f>
        <v>0</v>
      </c>
      <c r="AC1634">
        <f>IF('Main Data'!J1634="Stainless Steel",1,0)</f>
        <v>0</v>
      </c>
      <c r="AD1634">
        <f>IF('Main Data'!J1634="Two-tone",1,0)</f>
        <v>0</v>
      </c>
      <c r="AE1634">
        <f>IF(OR('Main Data'!J1634="YG 18K",'Main Data'!J1634="YG &lt;18K",'Main Data'!J1634="PG 18K",'Main Data'!J1634="PG &lt;18K",'Main Data'!J1634="WG 18K",'Main Data'!J1634="Mixes of 18K",'Main Data'!J1634="Mixes &lt;18K"),1,0)</f>
        <v>1</v>
      </c>
      <c r="AF1634">
        <f>IF('Main Data'!J1634="Platinum",1,0)</f>
        <v>0</v>
      </c>
      <c r="AG1634">
        <f>IF(OR('Main Data'!J1634="PVD",'Main Data'!J1634="Gold Plate",'Main Data'!J1634="Other"),1,0)</f>
        <v>0</v>
      </c>
      <c r="AH1634">
        <f>IF('Main Data'!N1634="Stainless Steel",1,0)</f>
        <v>0</v>
      </c>
      <c r="AI1634">
        <f>IF('Main Data'!N1634="Leather",1,0)</f>
        <v>1</v>
      </c>
      <c r="AJ1634">
        <f>IF('Main Data'!N1634="Two-tone",1,0)</f>
        <v>0</v>
      </c>
      <c r="AK1634">
        <f>IF(OR('Main Data'!N1634="YG 18K",'Main Data'!N1634="PG 18K",'Main Data'!N1634="WG 18K",'Main Data'!N1634="Mixes of 18K"),1,0)</f>
        <v>0</v>
      </c>
      <c r="AL1634">
        <f>IF(OR(,'Main Data'!N1634="PVD",'Main Data'!N1634="Gold plate"),1,0)</f>
        <v>0</v>
      </c>
      <c r="AM1634">
        <f>IF(OR('Main Data'!AV1634="Yes",'Main Data'!AW1634="Yes",'Main Data'!AU1634="Yes"),1,0)</f>
        <v>0</v>
      </c>
      <c r="AN1634">
        <f>IF(OR(ISTEXT('Main Data'!AX1634), ISTEXT('Main Data'!AY1634)),1,0)</f>
        <v>0</v>
      </c>
      <c r="AO1634">
        <f>IF('Main Data'!AZ1634="Yes",1,0)</f>
        <v>0</v>
      </c>
      <c r="AP1634">
        <f>IF('Main Data'!BA1634="Yes",1,0)</f>
        <v>0</v>
      </c>
      <c r="AQ1634">
        <f>IF('Main Data'!BD1634="Yes",1,0)</f>
        <v>0</v>
      </c>
      <c r="AR1634">
        <f>IF('Main Data'!BE1634="A",1,0)</f>
        <v>0</v>
      </c>
      <c r="AS1634">
        <f>IF('Main Data'!BE1634="AA",1,0)</f>
        <v>0</v>
      </c>
      <c r="AT1634">
        <f>IF('Main Data'!BE1634="AAA",1,0)</f>
        <v>1</v>
      </c>
      <c r="AU1634">
        <f>IF('Main Data'!BE1634="AAAA",1,0)</f>
        <v>0</v>
      </c>
      <c r="AV1634">
        <f>IF('Main Data'!P1634="Yes",1,0)</f>
        <v>0</v>
      </c>
      <c r="AW1634">
        <f>IF('Main Data'!AP1634="Yes",1,0)</f>
        <v>0</v>
      </c>
      <c r="AX1634">
        <f>IF(OR('Main Data'!V1634="Yes", 'Main Data'!W1634="Yes",'Main Data'!X1634="Yes"),1,0)</f>
        <v>1</v>
      </c>
      <c r="AY1634">
        <f>IF(OR('Main Data'!Y1634="Yes",'Main Data'!Z1634="Yes"),1,0)</f>
        <v>0</v>
      </c>
      <c r="AZ1634">
        <f>IF('Main Data'!AR1634="Yes",1,0)</f>
        <v>0</v>
      </c>
      <c r="BA1634">
        <f>IF('Main Data'!AS1634="Yes",1,0)</f>
        <v>0</v>
      </c>
      <c r="BB1634">
        <f>IF('Main Data'!AG1634="Yes",1,0)</f>
        <v>0</v>
      </c>
      <c r="BC1634">
        <f>IF('Main Data'!AB1634="Yes",1,0)</f>
        <v>0</v>
      </c>
      <c r="BD1634">
        <f>IF('Main Data'!AA1634="Yes",1,0)</f>
        <v>0</v>
      </c>
      <c r="BE1634">
        <f>IF('Main Data'!AC1634="Yes",1,0)</f>
        <v>0</v>
      </c>
      <c r="BF1634">
        <f>IF('Main Data'!AF1634="Yes",1,0)</f>
        <v>0</v>
      </c>
      <c r="BG1634">
        <f>IF(OR('Main Data'!AI1634="Yes",'Main Data'!AL1634="Yes"),1,0)</f>
        <v>0</v>
      </c>
      <c r="BH1634">
        <f>IF('Main Data'!AJ1634="Yes",1,0)</f>
        <v>0</v>
      </c>
      <c r="BI1634">
        <f>IF('Main Data'!AK1634="Yes",1,0)</f>
        <v>0</v>
      </c>
      <c r="BJ1634">
        <f>IF('Main Data'!AM1634="Yes",1,0)</f>
        <v>0</v>
      </c>
      <c r="BK1634">
        <f>IF('Main Data'!AQ1634="Yes",1,0)</f>
        <v>0</v>
      </c>
      <c r="BL1634" s="21">
        <f t="shared" si="151"/>
        <v>1</v>
      </c>
      <c r="BM1634" s="21">
        <f t="shared" si="152"/>
        <v>0</v>
      </c>
      <c r="BN1634" s="21">
        <f t="shared" si="153"/>
        <v>0</v>
      </c>
      <c r="BO1634" s="21">
        <f t="shared" si="154"/>
        <v>0</v>
      </c>
      <c r="BP1634" s="21">
        <f t="shared" si="155"/>
        <v>0</v>
      </c>
    </row>
    <row r="1635" spans="1:68" x14ac:dyDescent="0.2">
      <c r="A1635">
        <v>1631</v>
      </c>
      <c r="B1635" s="33">
        <f>'Main Data'!C1635</f>
        <v>43233</v>
      </c>
      <c r="C1635">
        <f>'Main Data'!D1635</f>
        <v>508</v>
      </c>
      <c r="D1635" s="26">
        <f>'Main Data'!E1635</f>
        <v>8500</v>
      </c>
      <c r="E1635" s="26">
        <f>'Main Data'!F1635</f>
        <v>10625</v>
      </c>
      <c r="F1635" s="34">
        <f t="shared" si="150"/>
        <v>9.0478214424784085</v>
      </c>
      <c r="G1635">
        <f>IF('Main Data'!H1635="AP",1,0)</f>
        <v>0</v>
      </c>
      <c r="H1635">
        <f>IF('Main Data'!H1635="Blancpain",1,0)</f>
        <v>0</v>
      </c>
      <c r="I1635">
        <f>IF('Main Data'!H1635="Breguet",1,0)</f>
        <v>0</v>
      </c>
      <c r="J1635">
        <f>IF('Main Data'!H1635="Breitling",1,0)</f>
        <v>0</v>
      </c>
      <c r="K1635">
        <f>IF('Main Data'!H1635="Cartier",1,0)</f>
        <v>0</v>
      </c>
      <c r="L1635">
        <f>IF('Main Data'!H1635="Gallet",1,0)</f>
        <v>0</v>
      </c>
      <c r="M1635">
        <f>IF('Main Data'!H1635="Girard Perregaux",1,0)</f>
        <v>0</v>
      </c>
      <c r="N1635">
        <f>IF('Main Data'!H1635="Gubelin",1,0)</f>
        <v>0</v>
      </c>
      <c r="O1635">
        <f>IF('Main Data'!H1635="Heuer",1,0)</f>
        <v>0</v>
      </c>
      <c r="P1635">
        <f>IF('Main Data'!H1635="IWC",1,0)</f>
        <v>0</v>
      </c>
      <c r="Q1635">
        <f>IF('Main Data'!H1635="JLC",1,0)</f>
        <v>0</v>
      </c>
      <c r="R1635">
        <f>IF('Main Data'!H1635="Longines",1,0)</f>
        <v>0</v>
      </c>
      <c r="S1635">
        <f>IF('Main Data'!H1635="Movado",1,0)</f>
        <v>0</v>
      </c>
      <c r="T1635">
        <f>IF('Main Data'!H1635="Omega",1,0)</f>
        <v>1</v>
      </c>
      <c r="U1635">
        <f>IF('Main Data'!H1635="Panerai",1,0)</f>
        <v>0</v>
      </c>
      <c r="V1635">
        <f>IF('Main Data'!H1635="Patek",1,0)</f>
        <v>0</v>
      </c>
      <c r="W1635">
        <f>IF('Main Data'!H1635="Rolex",1,0)</f>
        <v>0</v>
      </c>
      <c r="X1635">
        <f>IF('Main Data'!H1635="Tudor",1,0)</f>
        <v>0</v>
      </c>
      <c r="Y1635">
        <f>IF('Main Data'!H1635="Ulysse Nardin",1,0)</f>
        <v>0</v>
      </c>
      <c r="Z1635">
        <f>IF('Main Data'!H1635="Universal Geneve",1,0)</f>
        <v>0</v>
      </c>
      <c r="AA1635">
        <f>IF('Main Data'!H1635="Vacheron",1,0)</f>
        <v>0</v>
      </c>
      <c r="AB1635">
        <f>IF('Main Data'!H1635="Zenith",1,0)</f>
        <v>0</v>
      </c>
      <c r="AC1635">
        <f>IF('Main Data'!J1635="Stainless Steel",1,0)</f>
        <v>0</v>
      </c>
      <c r="AD1635">
        <f>IF('Main Data'!J1635="Two-tone",1,0)</f>
        <v>0</v>
      </c>
      <c r="AE1635">
        <f>IF(OR('Main Data'!J1635="YG 18K",'Main Data'!J1635="YG &lt;18K",'Main Data'!J1635="PG 18K",'Main Data'!J1635="PG &lt;18K",'Main Data'!J1635="WG 18K",'Main Data'!J1635="Mixes of 18K",'Main Data'!J1635="Mixes &lt;18K"),1,0)</f>
        <v>1</v>
      </c>
      <c r="AF1635">
        <f>IF('Main Data'!J1635="Platinum",1,0)</f>
        <v>0</v>
      </c>
      <c r="AG1635">
        <f>IF(OR('Main Data'!J1635="PVD",'Main Data'!J1635="Gold Plate",'Main Data'!J1635="Other"),1,0)</f>
        <v>0</v>
      </c>
      <c r="AH1635">
        <f>IF('Main Data'!N1635="Stainless Steel",1,0)</f>
        <v>0</v>
      </c>
      <c r="AI1635">
        <f>IF('Main Data'!N1635="Leather",1,0)</f>
        <v>1</v>
      </c>
      <c r="AJ1635">
        <f>IF('Main Data'!N1635="Two-tone",1,0)</f>
        <v>0</v>
      </c>
      <c r="AK1635">
        <f>IF(OR('Main Data'!N1635="YG 18K",'Main Data'!N1635="PG 18K",'Main Data'!N1635="WG 18K",'Main Data'!N1635="Mixes of 18K"),1,0)</f>
        <v>0</v>
      </c>
      <c r="AL1635">
        <f>IF(OR(,'Main Data'!N1635="PVD",'Main Data'!N1635="Gold plate"),1,0)</f>
        <v>0</v>
      </c>
      <c r="AM1635">
        <f>IF(OR('Main Data'!AV1635="Yes",'Main Data'!AW1635="Yes",'Main Data'!AU1635="Yes"),1,0)</f>
        <v>0</v>
      </c>
      <c r="AN1635">
        <f>IF(OR(ISTEXT('Main Data'!AX1635), ISTEXT('Main Data'!AY1635)),1,0)</f>
        <v>0</v>
      </c>
      <c r="AO1635">
        <f>IF('Main Data'!AZ1635="Yes",1,0)</f>
        <v>0</v>
      </c>
      <c r="AP1635">
        <f>IF('Main Data'!BA1635="Yes",1,0)</f>
        <v>0</v>
      </c>
      <c r="AQ1635">
        <f>IF('Main Data'!BD1635="Yes",1,0)</f>
        <v>0</v>
      </c>
      <c r="AR1635">
        <f>IF('Main Data'!BE1635="A",1,0)</f>
        <v>0</v>
      </c>
      <c r="AS1635">
        <f>IF('Main Data'!BE1635="AA",1,0)</f>
        <v>1</v>
      </c>
      <c r="AT1635">
        <f>IF('Main Data'!BE1635="AAA",1,0)</f>
        <v>0</v>
      </c>
      <c r="AU1635">
        <f>IF('Main Data'!BE1635="AAAA",1,0)</f>
        <v>0</v>
      </c>
      <c r="AV1635">
        <f>IF('Main Data'!P1635="Yes",1,0)</f>
        <v>1</v>
      </c>
      <c r="AW1635">
        <f>IF('Main Data'!AP1635="Yes",1,0)</f>
        <v>0</v>
      </c>
      <c r="AX1635">
        <f>IF(OR('Main Data'!V1635="Yes", 'Main Data'!W1635="Yes",'Main Data'!X1635="Yes"),1,0)</f>
        <v>0</v>
      </c>
      <c r="AY1635">
        <f>IF(OR('Main Data'!Y1635="Yes",'Main Data'!Z1635="Yes"),1,0)</f>
        <v>0</v>
      </c>
      <c r="AZ1635">
        <f>IF('Main Data'!AR1635="Yes",1,0)</f>
        <v>0</v>
      </c>
      <c r="BA1635">
        <f>IF('Main Data'!AS1635="Yes",1,0)</f>
        <v>0</v>
      </c>
      <c r="BB1635">
        <f>IF('Main Data'!AG1635="Yes",1,0)</f>
        <v>0</v>
      </c>
      <c r="BC1635">
        <f>IF('Main Data'!AB1635="Yes",1,0)</f>
        <v>0</v>
      </c>
      <c r="BD1635">
        <f>IF('Main Data'!AA1635="Yes",1,0)</f>
        <v>0</v>
      </c>
      <c r="BE1635">
        <f>IF('Main Data'!AC1635="Yes",1,0)</f>
        <v>0</v>
      </c>
      <c r="BF1635">
        <f>IF('Main Data'!AF1635="Yes",1,0)</f>
        <v>0</v>
      </c>
      <c r="BG1635">
        <f>IF(OR('Main Data'!AI1635="Yes",'Main Data'!AL1635="Yes"),1,0)</f>
        <v>0</v>
      </c>
      <c r="BH1635">
        <f>IF('Main Data'!AJ1635="Yes",1,0)</f>
        <v>0</v>
      </c>
      <c r="BI1635">
        <f>IF('Main Data'!AK1635="Yes",1,0)</f>
        <v>0</v>
      </c>
      <c r="BJ1635">
        <f>IF('Main Data'!AM1635="Yes",1,0)</f>
        <v>0</v>
      </c>
      <c r="BK1635">
        <f>IF('Main Data'!AQ1635="Yes",1,0)</f>
        <v>0</v>
      </c>
      <c r="BL1635" s="21">
        <f t="shared" si="151"/>
        <v>1</v>
      </c>
      <c r="BM1635" s="21">
        <f t="shared" si="152"/>
        <v>0</v>
      </c>
      <c r="BN1635" s="21">
        <f t="shared" si="153"/>
        <v>0</v>
      </c>
      <c r="BO1635" s="21">
        <f t="shared" si="154"/>
        <v>0</v>
      </c>
      <c r="BP1635" s="21">
        <f t="shared" si="155"/>
        <v>0</v>
      </c>
    </row>
    <row r="1636" spans="1:68" x14ac:dyDescent="0.2">
      <c r="A1636">
        <v>1632</v>
      </c>
      <c r="B1636" s="33">
        <f>'Main Data'!C1636</f>
        <v>43233</v>
      </c>
      <c r="C1636">
        <f>'Main Data'!D1636</f>
        <v>510</v>
      </c>
      <c r="D1636" s="26">
        <f>'Main Data'!E1636</f>
        <v>5000</v>
      </c>
      <c r="E1636" s="26">
        <f>'Main Data'!F1636</f>
        <v>6250</v>
      </c>
      <c r="F1636" s="34">
        <f t="shared" si="150"/>
        <v>8.5171931914162382</v>
      </c>
      <c r="G1636">
        <f>IF('Main Data'!H1636="AP",1,0)</f>
        <v>0</v>
      </c>
      <c r="H1636">
        <f>IF('Main Data'!H1636="Blancpain",1,0)</f>
        <v>0</v>
      </c>
      <c r="I1636">
        <f>IF('Main Data'!H1636="Breguet",1,0)</f>
        <v>0</v>
      </c>
      <c r="J1636">
        <f>IF('Main Data'!H1636="Breitling",1,0)</f>
        <v>0</v>
      </c>
      <c r="K1636">
        <f>IF('Main Data'!H1636="Cartier",1,0)</f>
        <v>0</v>
      </c>
      <c r="L1636">
        <f>IF('Main Data'!H1636="Gallet",1,0)</f>
        <v>0</v>
      </c>
      <c r="M1636">
        <f>IF('Main Data'!H1636="Girard Perregaux",1,0)</f>
        <v>0</v>
      </c>
      <c r="N1636">
        <f>IF('Main Data'!H1636="Gubelin",1,0)</f>
        <v>0</v>
      </c>
      <c r="O1636">
        <f>IF('Main Data'!H1636="Heuer",1,0)</f>
        <v>0</v>
      </c>
      <c r="P1636">
        <f>IF('Main Data'!H1636="IWC",1,0)</f>
        <v>0</v>
      </c>
      <c r="Q1636">
        <f>IF('Main Data'!H1636="JLC",1,0)</f>
        <v>0</v>
      </c>
      <c r="R1636">
        <f>IF('Main Data'!H1636="Longines",1,0)</f>
        <v>0</v>
      </c>
      <c r="S1636">
        <f>IF('Main Data'!H1636="Movado",1,0)</f>
        <v>0</v>
      </c>
      <c r="T1636">
        <f>IF('Main Data'!H1636="Omega",1,0)</f>
        <v>1</v>
      </c>
      <c r="U1636">
        <f>IF('Main Data'!H1636="Panerai",1,0)</f>
        <v>0</v>
      </c>
      <c r="V1636">
        <f>IF('Main Data'!H1636="Patek",1,0)</f>
        <v>0</v>
      </c>
      <c r="W1636">
        <f>IF('Main Data'!H1636="Rolex",1,0)</f>
        <v>0</v>
      </c>
      <c r="X1636">
        <f>IF('Main Data'!H1636="Tudor",1,0)</f>
        <v>0</v>
      </c>
      <c r="Y1636">
        <f>IF('Main Data'!H1636="Ulysse Nardin",1,0)</f>
        <v>0</v>
      </c>
      <c r="Z1636">
        <f>IF('Main Data'!H1636="Universal Geneve",1,0)</f>
        <v>0</v>
      </c>
      <c r="AA1636">
        <f>IF('Main Data'!H1636="Vacheron",1,0)</f>
        <v>0</v>
      </c>
      <c r="AB1636">
        <f>IF('Main Data'!H1636="Zenith",1,0)</f>
        <v>0</v>
      </c>
      <c r="AC1636">
        <f>IF('Main Data'!J1636="Stainless Steel",1,0)</f>
        <v>0</v>
      </c>
      <c r="AD1636">
        <f>IF('Main Data'!J1636="Two-tone",1,0)</f>
        <v>0</v>
      </c>
      <c r="AE1636">
        <f>IF(OR('Main Data'!J1636="YG 18K",'Main Data'!J1636="YG &lt;18K",'Main Data'!J1636="PG 18K",'Main Data'!J1636="PG &lt;18K",'Main Data'!J1636="WG 18K",'Main Data'!J1636="Mixes of 18K",'Main Data'!J1636="Mixes &lt;18K"),1,0)</f>
        <v>1</v>
      </c>
      <c r="AF1636">
        <f>IF('Main Data'!J1636="Platinum",1,0)</f>
        <v>0</v>
      </c>
      <c r="AG1636">
        <f>IF(OR('Main Data'!J1636="PVD",'Main Data'!J1636="Gold Plate",'Main Data'!J1636="Other"),1,0)</f>
        <v>0</v>
      </c>
      <c r="AH1636">
        <f>IF('Main Data'!N1636="Stainless Steel",1,0)</f>
        <v>0</v>
      </c>
      <c r="AI1636">
        <f>IF('Main Data'!N1636="Leather",1,0)</f>
        <v>1</v>
      </c>
      <c r="AJ1636">
        <f>IF('Main Data'!N1636="Two-tone",1,0)</f>
        <v>0</v>
      </c>
      <c r="AK1636">
        <f>IF(OR('Main Data'!N1636="YG 18K",'Main Data'!N1636="PG 18K",'Main Data'!N1636="WG 18K",'Main Data'!N1636="Mixes of 18K"),1,0)</f>
        <v>0</v>
      </c>
      <c r="AL1636">
        <f>IF(OR(,'Main Data'!N1636="PVD",'Main Data'!N1636="Gold plate"),1,0)</f>
        <v>0</v>
      </c>
      <c r="AM1636">
        <f>IF(OR('Main Data'!AV1636="Yes",'Main Data'!AW1636="Yes",'Main Data'!AU1636="Yes"),1,0)</f>
        <v>0</v>
      </c>
      <c r="AN1636">
        <f>IF(OR(ISTEXT('Main Data'!AX1636), ISTEXT('Main Data'!AY1636)),1,0)</f>
        <v>0</v>
      </c>
      <c r="AO1636">
        <f>IF('Main Data'!AZ1636="Yes",1,0)</f>
        <v>0</v>
      </c>
      <c r="AP1636">
        <f>IF('Main Data'!BA1636="Yes",1,0)</f>
        <v>0</v>
      </c>
      <c r="AQ1636">
        <f>IF('Main Data'!BD1636="Yes",1,0)</f>
        <v>0</v>
      </c>
      <c r="AR1636">
        <f>IF('Main Data'!BE1636="A",1,0)</f>
        <v>0</v>
      </c>
      <c r="AS1636">
        <f>IF('Main Data'!BE1636="AA",1,0)</f>
        <v>1</v>
      </c>
      <c r="AT1636">
        <f>IF('Main Data'!BE1636="AAA",1,0)</f>
        <v>0</v>
      </c>
      <c r="AU1636">
        <f>IF('Main Data'!BE1636="AAAA",1,0)</f>
        <v>0</v>
      </c>
      <c r="AV1636">
        <f>IF('Main Data'!P1636="Yes",1,0)</f>
        <v>1</v>
      </c>
      <c r="AW1636">
        <f>IF('Main Data'!AP1636="Yes",1,0)</f>
        <v>0</v>
      </c>
      <c r="AX1636">
        <f>IF(OR('Main Data'!V1636="Yes", 'Main Data'!W1636="Yes",'Main Data'!X1636="Yes"),1,0)</f>
        <v>0</v>
      </c>
      <c r="AY1636">
        <f>IF(OR('Main Data'!Y1636="Yes",'Main Data'!Z1636="Yes"),1,0)</f>
        <v>0</v>
      </c>
      <c r="AZ1636">
        <f>IF('Main Data'!AR1636="Yes",1,0)</f>
        <v>0</v>
      </c>
      <c r="BA1636">
        <f>IF('Main Data'!AS1636="Yes",1,0)</f>
        <v>0</v>
      </c>
      <c r="BB1636">
        <f>IF('Main Data'!AG1636="Yes",1,0)</f>
        <v>0</v>
      </c>
      <c r="BC1636">
        <f>IF('Main Data'!AB1636="Yes",1,0)</f>
        <v>0</v>
      </c>
      <c r="BD1636">
        <f>IF('Main Data'!AA1636="Yes",1,0)</f>
        <v>0</v>
      </c>
      <c r="BE1636">
        <f>IF('Main Data'!AC1636="Yes",1,0)</f>
        <v>0</v>
      </c>
      <c r="BF1636">
        <f>IF('Main Data'!AF1636="Yes",1,0)</f>
        <v>0</v>
      </c>
      <c r="BG1636">
        <f>IF(OR('Main Data'!AI1636="Yes",'Main Data'!AL1636="Yes"),1,0)</f>
        <v>0</v>
      </c>
      <c r="BH1636">
        <f>IF('Main Data'!AJ1636="Yes",1,0)</f>
        <v>0</v>
      </c>
      <c r="BI1636">
        <f>IF('Main Data'!AK1636="Yes",1,0)</f>
        <v>0</v>
      </c>
      <c r="BJ1636">
        <f>IF('Main Data'!AM1636="Yes",1,0)</f>
        <v>0</v>
      </c>
      <c r="BK1636">
        <f>IF('Main Data'!AQ1636="Yes",1,0)</f>
        <v>0</v>
      </c>
      <c r="BL1636" s="21">
        <f t="shared" si="151"/>
        <v>1</v>
      </c>
      <c r="BM1636" s="21">
        <f t="shared" si="152"/>
        <v>0</v>
      </c>
      <c r="BN1636" s="21">
        <f t="shared" si="153"/>
        <v>0</v>
      </c>
      <c r="BO1636" s="21">
        <f t="shared" si="154"/>
        <v>0</v>
      </c>
      <c r="BP1636" s="21">
        <f t="shared" si="155"/>
        <v>0</v>
      </c>
    </row>
    <row r="1637" spans="1:68" x14ac:dyDescent="0.2">
      <c r="A1637">
        <v>1633</v>
      </c>
      <c r="B1637" s="33">
        <f>'Main Data'!C1637</f>
        <v>43233</v>
      </c>
      <c r="C1637">
        <f>'Main Data'!D1637</f>
        <v>511</v>
      </c>
      <c r="D1637" s="26">
        <f>'Main Data'!E1637</f>
        <v>3600</v>
      </c>
      <c r="E1637" s="26">
        <f>'Main Data'!F1637</f>
        <v>4500</v>
      </c>
      <c r="F1637" s="34">
        <f t="shared" si="150"/>
        <v>8.1886891244442008</v>
      </c>
      <c r="G1637">
        <f>IF('Main Data'!H1637="AP",1,0)</f>
        <v>0</v>
      </c>
      <c r="H1637">
        <f>IF('Main Data'!H1637="Blancpain",1,0)</f>
        <v>0</v>
      </c>
      <c r="I1637">
        <f>IF('Main Data'!H1637="Breguet",1,0)</f>
        <v>0</v>
      </c>
      <c r="J1637">
        <f>IF('Main Data'!H1637="Breitling",1,0)</f>
        <v>0</v>
      </c>
      <c r="K1637">
        <f>IF('Main Data'!H1637="Cartier",1,0)</f>
        <v>0</v>
      </c>
      <c r="L1637">
        <f>IF('Main Data'!H1637="Gallet",1,0)</f>
        <v>0</v>
      </c>
      <c r="M1637">
        <f>IF('Main Data'!H1637="Girard Perregaux",1,0)</f>
        <v>0</v>
      </c>
      <c r="N1637">
        <f>IF('Main Data'!H1637="Gubelin",1,0)</f>
        <v>0</v>
      </c>
      <c r="O1637">
        <f>IF('Main Data'!H1637="Heuer",1,0)</f>
        <v>0</v>
      </c>
      <c r="P1637">
        <f>IF('Main Data'!H1637="IWC",1,0)</f>
        <v>1</v>
      </c>
      <c r="Q1637">
        <f>IF('Main Data'!H1637="JLC",1,0)</f>
        <v>0</v>
      </c>
      <c r="R1637">
        <f>IF('Main Data'!H1637="Longines",1,0)</f>
        <v>0</v>
      </c>
      <c r="S1637">
        <f>IF('Main Data'!H1637="Movado",1,0)</f>
        <v>0</v>
      </c>
      <c r="T1637">
        <f>IF('Main Data'!H1637="Omega",1,0)</f>
        <v>0</v>
      </c>
      <c r="U1637">
        <f>IF('Main Data'!H1637="Panerai",1,0)</f>
        <v>0</v>
      </c>
      <c r="V1637">
        <f>IF('Main Data'!H1637="Patek",1,0)</f>
        <v>0</v>
      </c>
      <c r="W1637">
        <f>IF('Main Data'!H1637="Rolex",1,0)</f>
        <v>0</v>
      </c>
      <c r="X1637">
        <f>IF('Main Data'!H1637="Tudor",1,0)</f>
        <v>0</v>
      </c>
      <c r="Y1637">
        <f>IF('Main Data'!H1637="Ulysse Nardin",1,0)</f>
        <v>0</v>
      </c>
      <c r="Z1637">
        <f>IF('Main Data'!H1637="Universal Geneve",1,0)</f>
        <v>0</v>
      </c>
      <c r="AA1637">
        <f>IF('Main Data'!H1637="Vacheron",1,0)</f>
        <v>0</v>
      </c>
      <c r="AB1637">
        <f>IF('Main Data'!H1637="Zenith",1,0)</f>
        <v>0</v>
      </c>
      <c r="AC1637">
        <f>IF('Main Data'!J1637="Stainless Steel",1,0)</f>
        <v>1</v>
      </c>
      <c r="AD1637">
        <f>IF('Main Data'!J1637="Two-tone",1,0)</f>
        <v>0</v>
      </c>
      <c r="AE1637">
        <f>IF(OR('Main Data'!J1637="YG 18K",'Main Data'!J1637="YG &lt;18K",'Main Data'!J1637="PG 18K",'Main Data'!J1637="PG &lt;18K",'Main Data'!J1637="WG 18K",'Main Data'!J1637="Mixes of 18K",'Main Data'!J1637="Mixes &lt;18K"),1,0)</f>
        <v>0</v>
      </c>
      <c r="AF1637">
        <f>IF('Main Data'!J1637="Platinum",1,0)</f>
        <v>0</v>
      </c>
      <c r="AG1637">
        <f>IF(OR('Main Data'!J1637="PVD",'Main Data'!J1637="Gold Plate",'Main Data'!J1637="Other"),1,0)</f>
        <v>0</v>
      </c>
      <c r="AH1637">
        <f>IF('Main Data'!N1637="Stainless Steel",1,0)</f>
        <v>0</v>
      </c>
      <c r="AI1637">
        <f>IF('Main Data'!N1637="Leather",1,0)</f>
        <v>1</v>
      </c>
      <c r="AJ1637">
        <f>IF('Main Data'!N1637="Two-tone",1,0)</f>
        <v>0</v>
      </c>
      <c r="AK1637">
        <f>IF(OR('Main Data'!N1637="YG 18K",'Main Data'!N1637="PG 18K",'Main Data'!N1637="WG 18K",'Main Data'!N1637="Mixes of 18K"),1,0)</f>
        <v>0</v>
      </c>
      <c r="AL1637">
        <f>IF(OR(,'Main Data'!N1637="PVD",'Main Data'!N1637="Gold plate"),1,0)</f>
        <v>0</v>
      </c>
      <c r="AM1637">
        <f>IF(OR('Main Data'!AV1637="Yes",'Main Data'!AW1637="Yes",'Main Data'!AU1637="Yes"),1,0)</f>
        <v>0</v>
      </c>
      <c r="AN1637">
        <f>IF(OR(ISTEXT('Main Data'!AX1637), ISTEXT('Main Data'!AY1637)),1,0)</f>
        <v>0</v>
      </c>
      <c r="AO1637">
        <f>IF('Main Data'!AZ1637="Yes",1,0)</f>
        <v>0</v>
      </c>
      <c r="AP1637">
        <f>IF('Main Data'!BA1637="Yes",1,0)</f>
        <v>0</v>
      </c>
      <c r="AQ1637">
        <f>IF('Main Data'!BD1637="Yes",1,0)</f>
        <v>0</v>
      </c>
      <c r="AR1637">
        <f>IF('Main Data'!BE1637="A",1,0)</f>
        <v>0</v>
      </c>
      <c r="AS1637">
        <f>IF('Main Data'!BE1637="AA",1,0)</f>
        <v>1</v>
      </c>
      <c r="AT1637">
        <f>IF('Main Data'!BE1637="AAA",1,0)</f>
        <v>0</v>
      </c>
      <c r="AU1637">
        <f>IF('Main Data'!BE1637="AAAA",1,0)</f>
        <v>0</v>
      </c>
      <c r="AV1637">
        <f>IF('Main Data'!P1637="Yes",1,0)</f>
        <v>1</v>
      </c>
      <c r="AW1637">
        <f>IF('Main Data'!AP1637="Yes",1,0)</f>
        <v>0</v>
      </c>
      <c r="AX1637">
        <f>IF(OR('Main Data'!V1637="Yes", 'Main Data'!W1637="Yes",'Main Data'!X1637="Yes"),1,0)</f>
        <v>0</v>
      </c>
      <c r="AY1637">
        <f>IF(OR('Main Data'!Y1637="Yes",'Main Data'!Z1637="Yes"),1,0)</f>
        <v>0</v>
      </c>
      <c r="AZ1637">
        <f>IF('Main Data'!AR1637="Yes",1,0)</f>
        <v>0</v>
      </c>
      <c r="BA1637">
        <f>IF('Main Data'!AS1637="Yes",1,0)</f>
        <v>0</v>
      </c>
      <c r="BB1637">
        <f>IF('Main Data'!AG1637="Yes",1,0)</f>
        <v>0</v>
      </c>
      <c r="BC1637">
        <f>IF('Main Data'!AB1637="Yes",1,0)</f>
        <v>0</v>
      </c>
      <c r="BD1637">
        <f>IF('Main Data'!AA1637="Yes",1,0)</f>
        <v>0</v>
      </c>
      <c r="BE1637">
        <f>IF('Main Data'!AC1637="Yes",1,0)</f>
        <v>0</v>
      </c>
      <c r="BF1637">
        <f>IF('Main Data'!AF1637="Yes",1,0)</f>
        <v>0</v>
      </c>
      <c r="BG1637">
        <f>IF(OR('Main Data'!AI1637="Yes",'Main Data'!AL1637="Yes"),1,0)</f>
        <v>0</v>
      </c>
      <c r="BH1637">
        <f>IF('Main Data'!AJ1637="Yes",1,0)</f>
        <v>0</v>
      </c>
      <c r="BI1637">
        <f>IF('Main Data'!AK1637="Yes",1,0)</f>
        <v>0</v>
      </c>
      <c r="BJ1637">
        <f>IF('Main Data'!AM1637="Yes",1,0)</f>
        <v>0</v>
      </c>
      <c r="BK1637">
        <f>IF('Main Data'!AQ1637="Yes",1,0)</f>
        <v>0</v>
      </c>
      <c r="BL1637" s="21">
        <f t="shared" si="151"/>
        <v>1</v>
      </c>
      <c r="BM1637" s="21">
        <f t="shared" si="152"/>
        <v>0</v>
      </c>
      <c r="BN1637" s="21">
        <f t="shared" si="153"/>
        <v>0</v>
      </c>
      <c r="BO1637" s="21">
        <f t="shared" si="154"/>
        <v>0</v>
      </c>
      <c r="BP1637" s="21">
        <f t="shared" si="155"/>
        <v>0</v>
      </c>
    </row>
    <row r="1638" spans="1:68" x14ac:dyDescent="0.2">
      <c r="A1638">
        <v>1634</v>
      </c>
      <c r="B1638" s="33">
        <f>'Main Data'!C1638</f>
        <v>43233</v>
      </c>
      <c r="C1638">
        <f>'Main Data'!D1638</f>
        <v>512</v>
      </c>
      <c r="D1638" s="26">
        <f>'Main Data'!E1638</f>
        <v>4400</v>
      </c>
      <c r="E1638" s="26">
        <f>'Main Data'!F1638</f>
        <v>5500</v>
      </c>
      <c r="F1638" s="34">
        <f t="shared" si="150"/>
        <v>8.3893598199063533</v>
      </c>
      <c r="G1638">
        <f>IF('Main Data'!H1638="AP",1,0)</f>
        <v>0</v>
      </c>
      <c r="H1638">
        <f>IF('Main Data'!H1638="Blancpain",1,0)</f>
        <v>0</v>
      </c>
      <c r="I1638">
        <f>IF('Main Data'!H1638="Breguet",1,0)</f>
        <v>0</v>
      </c>
      <c r="J1638">
        <f>IF('Main Data'!H1638="Breitling",1,0)</f>
        <v>0</v>
      </c>
      <c r="K1638">
        <f>IF('Main Data'!H1638="Cartier",1,0)</f>
        <v>0</v>
      </c>
      <c r="L1638">
        <f>IF('Main Data'!H1638="Gallet",1,0)</f>
        <v>0</v>
      </c>
      <c r="M1638">
        <f>IF('Main Data'!H1638="Girard Perregaux",1,0)</f>
        <v>0</v>
      </c>
      <c r="N1638">
        <f>IF('Main Data'!H1638="Gubelin",1,0)</f>
        <v>0</v>
      </c>
      <c r="O1638">
        <f>IF('Main Data'!H1638="Heuer",1,0)</f>
        <v>0</v>
      </c>
      <c r="P1638">
        <f>IF('Main Data'!H1638="IWC",1,0)</f>
        <v>1</v>
      </c>
      <c r="Q1638">
        <f>IF('Main Data'!H1638="JLC",1,0)</f>
        <v>0</v>
      </c>
      <c r="R1638">
        <f>IF('Main Data'!H1638="Longines",1,0)</f>
        <v>0</v>
      </c>
      <c r="S1638">
        <f>IF('Main Data'!H1638="Movado",1,0)</f>
        <v>0</v>
      </c>
      <c r="T1638">
        <f>IF('Main Data'!H1638="Omega",1,0)</f>
        <v>0</v>
      </c>
      <c r="U1638">
        <f>IF('Main Data'!H1638="Panerai",1,0)</f>
        <v>0</v>
      </c>
      <c r="V1638">
        <f>IF('Main Data'!H1638="Patek",1,0)</f>
        <v>0</v>
      </c>
      <c r="W1638">
        <f>IF('Main Data'!H1638="Rolex",1,0)</f>
        <v>0</v>
      </c>
      <c r="X1638">
        <f>IF('Main Data'!H1638="Tudor",1,0)</f>
        <v>0</v>
      </c>
      <c r="Y1638">
        <f>IF('Main Data'!H1638="Ulysse Nardin",1,0)</f>
        <v>0</v>
      </c>
      <c r="Z1638">
        <f>IF('Main Data'!H1638="Universal Geneve",1,0)</f>
        <v>0</v>
      </c>
      <c r="AA1638">
        <f>IF('Main Data'!H1638="Vacheron",1,0)</f>
        <v>0</v>
      </c>
      <c r="AB1638">
        <f>IF('Main Data'!H1638="Zenith",1,0)</f>
        <v>0</v>
      </c>
      <c r="AC1638">
        <f>IF('Main Data'!J1638="Stainless Steel",1,0)</f>
        <v>1</v>
      </c>
      <c r="AD1638">
        <f>IF('Main Data'!J1638="Two-tone",1,0)</f>
        <v>0</v>
      </c>
      <c r="AE1638">
        <f>IF(OR('Main Data'!J1638="YG 18K",'Main Data'!J1638="YG &lt;18K",'Main Data'!J1638="PG 18K",'Main Data'!J1638="PG &lt;18K",'Main Data'!J1638="WG 18K",'Main Data'!J1638="Mixes of 18K",'Main Data'!J1638="Mixes &lt;18K"),1,0)</f>
        <v>0</v>
      </c>
      <c r="AF1638">
        <f>IF('Main Data'!J1638="Platinum",1,0)</f>
        <v>0</v>
      </c>
      <c r="AG1638">
        <f>IF(OR('Main Data'!J1638="PVD",'Main Data'!J1638="Gold Plate",'Main Data'!J1638="Other"),1,0)</f>
        <v>0</v>
      </c>
      <c r="AH1638">
        <f>IF('Main Data'!N1638="Stainless Steel",1,0)</f>
        <v>0</v>
      </c>
      <c r="AI1638">
        <f>IF('Main Data'!N1638="Leather",1,0)</f>
        <v>1</v>
      </c>
      <c r="AJ1638">
        <f>IF('Main Data'!N1638="Two-tone",1,0)</f>
        <v>0</v>
      </c>
      <c r="AK1638">
        <f>IF(OR('Main Data'!N1638="YG 18K",'Main Data'!N1638="PG 18K",'Main Data'!N1638="WG 18K",'Main Data'!N1638="Mixes of 18K"),1,0)</f>
        <v>0</v>
      </c>
      <c r="AL1638">
        <f>IF(OR(,'Main Data'!N1638="PVD",'Main Data'!N1638="Gold plate"),1,0)</f>
        <v>0</v>
      </c>
      <c r="AM1638">
        <f>IF(OR('Main Data'!AV1638="Yes",'Main Data'!AW1638="Yes",'Main Data'!AU1638="Yes"),1,0)</f>
        <v>0</v>
      </c>
      <c r="AN1638">
        <f>IF(OR(ISTEXT('Main Data'!AX1638), ISTEXT('Main Data'!AY1638)),1,0)</f>
        <v>0</v>
      </c>
      <c r="AO1638">
        <f>IF('Main Data'!AZ1638="Yes",1,0)</f>
        <v>0</v>
      </c>
      <c r="AP1638">
        <f>IF('Main Data'!BA1638="Yes",1,0)</f>
        <v>0</v>
      </c>
      <c r="AQ1638">
        <f>IF('Main Data'!BD1638="Yes",1,0)</f>
        <v>0</v>
      </c>
      <c r="AR1638">
        <f>IF('Main Data'!BE1638="A",1,0)</f>
        <v>0</v>
      </c>
      <c r="AS1638">
        <f>IF('Main Data'!BE1638="AA",1,0)</f>
        <v>1</v>
      </c>
      <c r="AT1638">
        <f>IF('Main Data'!BE1638="AAA",1,0)</f>
        <v>0</v>
      </c>
      <c r="AU1638">
        <f>IF('Main Data'!BE1638="AAAA",1,0)</f>
        <v>0</v>
      </c>
      <c r="AV1638">
        <f>IF('Main Data'!P1638="Yes",1,0)</f>
        <v>1</v>
      </c>
      <c r="AW1638">
        <f>IF('Main Data'!AP1638="Yes",1,0)</f>
        <v>0</v>
      </c>
      <c r="AX1638">
        <f>IF(OR('Main Data'!V1638="Yes", 'Main Data'!W1638="Yes",'Main Data'!X1638="Yes"),1,0)</f>
        <v>0</v>
      </c>
      <c r="AY1638">
        <f>IF(OR('Main Data'!Y1638="Yes",'Main Data'!Z1638="Yes"),1,0)</f>
        <v>0</v>
      </c>
      <c r="AZ1638">
        <f>IF('Main Data'!AR1638="Yes",1,0)</f>
        <v>0</v>
      </c>
      <c r="BA1638">
        <f>IF('Main Data'!AS1638="Yes",1,0)</f>
        <v>0</v>
      </c>
      <c r="BB1638">
        <f>IF('Main Data'!AG1638="Yes",1,0)</f>
        <v>0</v>
      </c>
      <c r="BC1638">
        <f>IF('Main Data'!AB1638="Yes",1,0)</f>
        <v>0</v>
      </c>
      <c r="BD1638">
        <f>IF('Main Data'!AA1638="Yes",1,0)</f>
        <v>0</v>
      </c>
      <c r="BE1638">
        <f>IF('Main Data'!AC1638="Yes",1,0)</f>
        <v>0</v>
      </c>
      <c r="BF1638">
        <f>IF('Main Data'!AF1638="Yes",1,0)</f>
        <v>0</v>
      </c>
      <c r="BG1638">
        <f>IF(OR('Main Data'!AI1638="Yes",'Main Data'!AL1638="Yes"),1,0)</f>
        <v>0</v>
      </c>
      <c r="BH1638">
        <f>IF('Main Data'!AJ1638="Yes",1,0)</f>
        <v>0</v>
      </c>
      <c r="BI1638">
        <f>IF('Main Data'!AK1638="Yes",1,0)</f>
        <v>0</v>
      </c>
      <c r="BJ1638">
        <f>IF('Main Data'!AM1638="Yes",1,0)</f>
        <v>0</v>
      </c>
      <c r="BK1638">
        <f>IF('Main Data'!AQ1638="Yes",1,0)</f>
        <v>0</v>
      </c>
      <c r="BL1638" s="21">
        <f t="shared" si="151"/>
        <v>1</v>
      </c>
      <c r="BM1638" s="21">
        <f t="shared" si="152"/>
        <v>0</v>
      </c>
      <c r="BN1638" s="21">
        <f t="shared" si="153"/>
        <v>0</v>
      </c>
      <c r="BO1638" s="21">
        <f t="shared" si="154"/>
        <v>0</v>
      </c>
      <c r="BP1638" s="21">
        <f t="shared" si="155"/>
        <v>0</v>
      </c>
    </row>
    <row r="1639" spans="1:68" x14ac:dyDescent="0.2">
      <c r="A1639">
        <v>1635</v>
      </c>
      <c r="B1639" s="33">
        <f>'Main Data'!C1639</f>
        <v>43233</v>
      </c>
      <c r="C1639">
        <f>'Main Data'!D1639</f>
        <v>513</v>
      </c>
      <c r="D1639" s="26">
        <f>'Main Data'!E1639</f>
        <v>5500</v>
      </c>
      <c r="E1639" s="26">
        <f>'Main Data'!F1639</f>
        <v>6875</v>
      </c>
      <c r="F1639" s="34">
        <f t="shared" si="150"/>
        <v>8.6125033712205621</v>
      </c>
      <c r="G1639">
        <f>IF('Main Data'!H1639="AP",1,0)</f>
        <v>0</v>
      </c>
      <c r="H1639">
        <f>IF('Main Data'!H1639="Blancpain",1,0)</f>
        <v>0</v>
      </c>
      <c r="I1639">
        <f>IF('Main Data'!H1639="Breguet",1,0)</f>
        <v>0</v>
      </c>
      <c r="J1639">
        <f>IF('Main Data'!H1639="Breitling",1,0)</f>
        <v>1</v>
      </c>
      <c r="K1639">
        <f>IF('Main Data'!H1639="Cartier",1,0)</f>
        <v>0</v>
      </c>
      <c r="L1639">
        <f>IF('Main Data'!H1639="Gallet",1,0)</f>
        <v>0</v>
      </c>
      <c r="M1639">
        <f>IF('Main Data'!H1639="Girard Perregaux",1,0)</f>
        <v>0</v>
      </c>
      <c r="N1639">
        <f>IF('Main Data'!H1639="Gubelin",1,0)</f>
        <v>0</v>
      </c>
      <c r="O1639">
        <f>IF('Main Data'!H1639="Heuer",1,0)</f>
        <v>0</v>
      </c>
      <c r="P1639">
        <f>IF('Main Data'!H1639="IWC",1,0)</f>
        <v>0</v>
      </c>
      <c r="Q1639">
        <f>IF('Main Data'!H1639="JLC",1,0)</f>
        <v>0</v>
      </c>
      <c r="R1639">
        <f>IF('Main Data'!H1639="Longines",1,0)</f>
        <v>0</v>
      </c>
      <c r="S1639">
        <f>IF('Main Data'!H1639="Movado",1,0)</f>
        <v>0</v>
      </c>
      <c r="T1639">
        <f>IF('Main Data'!H1639="Omega",1,0)</f>
        <v>0</v>
      </c>
      <c r="U1639">
        <f>IF('Main Data'!H1639="Panerai",1,0)</f>
        <v>0</v>
      </c>
      <c r="V1639">
        <f>IF('Main Data'!H1639="Patek",1,0)</f>
        <v>0</v>
      </c>
      <c r="W1639">
        <f>IF('Main Data'!H1639="Rolex",1,0)</f>
        <v>0</v>
      </c>
      <c r="X1639">
        <f>IF('Main Data'!H1639="Tudor",1,0)</f>
        <v>0</v>
      </c>
      <c r="Y1639">
        <f>IF('Main Data'!H1639="Ulysse Nardin",1,0)</f>
        <v>0</v>
      </c>
      <c r="Z1639">
        <f>IF('Main Data'!H1639="Universal Geneve",1,0)</f>
        <v>0</v>
      </c>
      <c r="AA1639">
        <f>IF('Main Data'!H1639="Vacheron",1,0)</f>
        <v>0</v>
      </c>
      <c r="AB1639">
        <f>IF('Main Data'!H1639="Zenith",1,0)</f>
        <v>0</v>
      </c>
      <c r="AC1639">
        <f>IF('Main Data'!J1639="Stainless Steel",1,0)</f>
        <v>1</v>
      </c>
      <c r="AD1639">
        <f>IF('Main Data'!J1639="Two-tone",1,0)</f>
        <v>0</v>
      </c>
      <c r="AE1639">
        <f>IF(OR('Main Data'!J1639="YG 18K",'Main Data'!J1639="YG &lt;18K",'Main Data'!J1639="PG 18K",'Main Data'!J1639="PG &lt;18K",'Main Data'!J1639="WG 18K",'Main Data'!J1639="Mixes of 18K",'Main Data'!J1639="Mixes &lt;18K"),1,0)</f>
        <v>0</v>
      </c>
      <c r="AF1639">
        <f>IF('Main Data'!J1639="Platinum",1,0)</f>
        <v>0</v>
      </c>
      <c r="AG1639">
        <f>IF(OR('Main Data'!J1639="PVD",'Main Data'!J1639="Gold Plate",'Main Data'!J1639="Other"),1,0)</f>
        <v>0</v>
      </c>
      <c r="AH1639">
        <f>IF('Main Data'!N1639="Stainless Steel",1,0)</f>
        <v>0</v>
      </c>
      <c r="AI1639">
        <f>IF('Main Data'!N1639="Leather",1,0)</f>
        <v>1</v>
      </c>
      <c r="AJ1639">
        <f>IF('Main Data'!N1639="Two-tone",1,0)</f>
        <v>0</v>
      </c>
      <c r="AK1639">
        <f>IF(OR('Main Data'!N1639="YG 18K",'Main Data'!N1639="PG 18K",'Main Data'!N1639="WG 18K",'Main Data'!N1639="Mixes of 18K"),1,0)</f>
        <v>0</v>
      </c>
      <c r="AL1639">
        <f>IF(OR(,'Main Data'!N1639="PVD",'Main Data'!N1639="Gold plate"),1,0)</f>
        <v>0</v>
      </c>
      <c r="AM1639">
        <f>IF(OR('Main Data'!AV1639="Yes",'Main Data'!AW1639="Yes",'Main Data'!AU1639="Yes"),1,0)</f>
        <v>0</v>
      </c>
      <c r="AN1639">
        <f>IF(OR(ISTEXT('Main Data'!AX1639), ISTEXT('Main Data'!AY1639)),1,0)</f>
        <v>0</v>
      </c>
      <c r="AO1639">
        <f>IF('Main Data'!AZ1639="Yes",1,0)</f>
        <v>0</v>
      </c>
      <c r="AP1639">
        <f>IF('Main Data'!BA1639="Yes",1,0)</f>
        <v>0</v>
      </c>
      <c r="AQ1639">
        <f>IF('Main Data'!BD1639="Yes",1,0)</f>
        <v>0</v>
      </c>
      <c r="AR1639">
        <f>IF('Main Data'!BE1639="A",1,0)</f>
        <v>0</v>
      </c>
      <c r="AS1639">
        <f>IF('Main Data'!BE1639="AA",1,0)</f>
        <v>1</v>
      </c>
      <c r="AT1639">
        <f>IF('Main Data'!BE1639="AAA",1,0)</f>
        <v>0</v>
      </c>
      <c r="AU1639">
        <f>IF('Main Data'!BE1639="AAAA",1,0)</f>
        <v>0</v>
      </c>
      <c r="AV1639">
        <f>IF('Main Data'!P1639="Yes",1,0)</f>
        <v>0</v>
      </c>
      <c r="AW1639">
        <f>IF('Main Data'!AP1639="Yes",1,0)</f>
        <v>0</v>
      </c>
      <c r="AX1639">
        <f>IF(OR('Main Data'!V1639="Yes", 'Main Data'!W1639="Yes",'Main Data'!X1639="Yes"),1,0)</f>
        <v>1</v>
      </c>
      <c r="AY1639">
        <f>IF(OR('Main Data'!Y1639="Yes",'Main Data'!Z1639="Yes"),1,0)</f>
        <v>0</v>
      </c>
      <c r="AZ1639">
        <f>IF('Main Data'!AR1639="Yes",1,0)</f>
        <v>0</v>
      </c>
      <c r="BA1639">
        <f>IF('Main Data'!AS1639="Yes",1,0)</f>
        <v>0</v>
      </c>
      <c r="BB1639">
        <f>IF('Main Data'!AG1639="Yes",1,0)</f>
        <v>0</v>
      </c>
      <c r="BC1639">
        <f>IF('Main Data'!AB1639="Yes",1,0)</f>
        <v>0</v>
      </c>
      <c r="BD1639">
        <f>IF('Main Data'!AA1639="Yes",1,0)</f>
        <v>0</v>
      </c>
      <c r="BE1639">
        <f>IF('Main Data'!AC1639="Yes",1,0)</f>
        <v>0</v>
      </c>
      <c r="BF1639">
        <f>IF('Main Data'!AF1639="Yes",1,0)</f>
        <v>0</v>
      </c>
      <c r="BG1639">
        <f>IF(OR('Main Data'!AI1639="Yes",'Main Data'!AL1639="Yes"),1,0)</f>
        <v>1</v>
      </c>
      <c r="BH1639">
        <f>IF('Main Data'!AJ1639="Yes",1,0)</f>
        <v>0</v>
      </c>
      <c r="BI1639">
        <f>IF('Main Data'!AK1639="Yes",1,0)</f>
        <v>0</v>
      </c>
      <c r="BJ1639">
        <f>IF('Main Data'!AM1639="Yes",1,0)</f>
        <v>0</v>
      </c>
      <c r="BK1639">
        <f>IF('Main Data'!AQ1639="Yes",1,0)</f>
        <v>0</v>
      </c>
      <c r="BL1639" s="21">
        <f t="shared" si="151"/>
        <v>1</v>
      </c>
      <c r="BM1639" s="21">
        <f t="shared" si="152"/>
        <v>0</v>
      </c>
      <c r="BN1639" s="21">
        <f t="shared" si="153"/>
        <v>0</v>
      </c>
      <c r="BO1639" s="21">
        <f t="shared" si="154"/>
        <v>0</v>
      </c>
      <c r="BP1639" s="21">
        <f t="shared" si="155"/>
        <v>0</v>
      </c>
    </row>
    <row r="1640" spans="1:68" x14ac:dyDescent="0.2">
      <c r="A1640">
        <v>1636</v>
      </c>
      <c r="B1640" s="33">
        <f>'Main Data'!C1640</f>
        <v>43233</v>
      </c>
      <c r="C1640">
        <f>'Main Data'!D1640</f>
        <v>514</v>
      </c>
      <c r="D1640" s="26">
        <f>'Main Data'!E1640</f>
        <v>2600</v>
      </c>
      <c r="E1640" s="26">
        <f>'Main Data'!F1640</f>
        <v>3250</v>
      </c>
      <c r="F1640" s="34">
        <f t="shared" si="150"/>
        <v>7.8632667240095735</v>
      </c>
      <c r="G1640">
        <f>IF('Main Data'!H1640="AP",1,0)</f>
        <v>0</v>
      </c>
      <c r="H1640">
        <f>IF('Main Data'!H1640="Blancpain",1,0)</f>
        <v>0</v>
      </c>
      <c r="I1640">
        <f>IF('Main Data'!H1640="Breguet",1,0)</f>
        <v>0</v>
      </c>
      <c r="J1640">
        <f>IF('Main Data'!H1640="Breitling",1,0)</f>
        <v>0</v>
      </c>
      <c r="K1640">
        <f>IF('Main Data'!H1640="Cartier",1,0)</f>
        <v>0</v>
      </c>
      <c r="L1640">
        <f>IF('Main Data'!H1640="Gallet",1,0)</f>
        <v>0</v>
      </c>
      <c r="M1640">
        <f>IF('Main Data'!H1640="Girard Perregaux",1,0)</f>
        <v>0</v>
      </c>
      <c r="N1640">
        <f>IF('Main Data'!H1640="Gubelin",1,0)</f>
        <v>0</v>
      </c>
      <c r="O1640">
        <f>IF('Main Data'!H1640="Heuer",1,0)</f>
        <v>0</v>
      </c>
      <c r="P1640">
        <f>IF('Main Data'!H1640="IWC",1,0)</f>
        <v>0</v>
      </c>
      <c r="Q1640">
        <f>IF('Main Data'!H1640="JLC",1,0)</f>
        <v>0</v>
      </c>
      <c r="R1640">
        <f>IF('Main Data'!H1640="Longines",1,0)</f>
        <v>0</v>
      </c>
      <c r="S1640">
        <f>IF('Main Data'!H1640="Movado",1,0)</f>
        <v>1</v>
      </c>
      <c r="T1640">
        <f>IF('Main Data'!H1640="Omega",1,0)</f>
        <v>0</v>
      </c>
      <c r="U1640">
        <f>IF('Main Data'!H1640="Panerai",1,0)</f>
        <v>0</v>
      </c>
      <c r="V1640">
        <f>IF('Main Data'!H1640="Patek",1,0)</f>
        <v>0</v>
      </c>
      <c r="W1640">
        <f>IF('Main Data'!H1640="Rolex",1,0)</f>
        <v>0</v>
      </c>
      <c r="X1640">
        <f>IF('Main Data'!H1640="Tudor",1,0)</f>
        <v>0</v>
      </c>
      <c r="Y1640">
        <f>IF('Main Data'!H1640="Ulysse Nardin",1,0)</f>
        <v>0</v>
      </c>
      <c r="Z1640">
        <f>IF('Main Data'!H1640="Universal Geneve",1,0)</f>
        <v>0</v>
      </c>
      <c r="AA1640">
        <f>IF('Main Data'!H1640="Vacheron",1,0)</f>
        <v>0</v>
      </c>
      <c r="AB1640">
        <f>IF('Main Data'!H1640="Zenith",1,0)</f>
        <v>0</v>
      </c>
      <c r="AC1640">
        <f>IF('Main Data'!J1640="Stainless Steel",1,0)</f>
        <v>0</v>
      </c>
      <c r="AD1640">
        <f>IF('Main Data'!J1640="Two-tone",1,0)</f>
        <v>0</v>
      </c>
      <c r="AE1640">
        <f>IF(OR('Main Data'!J1640="YG 18K",'Main Data'!J1640="YG &lt;18K",'Main Data'!J1640="PG 18K",'Main Data'!J1640="PG &lt;18K",'Main Data'!J1640="WG 18K",'Main Data'!J1640="Mixes of 18K",'Main Data'!J1640="Mixes &lt;18K"),1,0)</f>
        <v>1</v>
      </c>
      <c r="AF1640">
        <f>IF('Main Data'!J1640="Platinum",1,0)</f>
        <v>0</v>
      </c>
      <c r="AG1640">
        <f>IF(OR('Main Data'!J1640="PVD",'Main Data'!J1640="Gold Plate",'Main Data'!J1640="Other"),1,0)</f>
        <v>0</v>
      </c>
      <c r="AH1640">
        <f>IF('Main Data'!N1640="Stainless Steel",1,0)</f>
        <v>0</v>
      </c>
      <c r="AI1640">
        <f>IF('Main Data'!N1640="Leather",1,0)</f>
        <v>1</v>
      </c>
      <c r="AJ1640">
        <f>IF('Main Data'!N1640="Two-tone",1,0)</f>
        <v>0</v>
      </c>
      <c r="AK1640">
        <f>IF(OR('Main Data'!N1640="YG 18K",'Main Data'!N1640="PG 18K",'Main Data'!N1640="WG 18K",'Main Data'!N1640="Mixes of 18K"),1,0)</f>
        <v>0</v>
      </c>
      <c r="AL1640">
        <f>IF(OR(,'Main Data'!N1640="PVD",'Main Data'!N1640="Gold plate"),1,0)</f>
        <v>0</v>
      </c>
      <c r="AM1640">
        <f>IF(OR('Main Data'!AV1640="Yes",'Main Data'!AW1640="Yes",'Main Data'!AU1640="Yes"),1,0)</f>
        <v>0</v>
      </c>
      <c r="AN1640">
        <f>IF(OR(ISTEXT('Main Data'!AX1640), ISTEXT('Main Data'!AY1640)),1,0)</f>
        <v>0</v>
      </c>
      <c r="AO1640">
        <f>IF('Main Data'!AZ1640="Yes",1,0)</f>
        <v>0</v>
      </c>
      <c r="AP1640">
        <f>IF('Main Data'!BA1640="Yes",1,0)</f>
        <v>0</v>
      </c>
      <c r="AQ1640">
        <f>IF('Main Data'!BD1640="Yes",1,0)</f>
        <v>0</v>
      </c>
      <c r="AR1640">
        <f>IF('Main Data'!BE1640="A",1,0)</f>
        <v>0</v>
      </c>
      <c r="AS1640">
        <f>IF('Main Data'!BE1640="AA",1,0)</f>
        <v>1</v>
      </c>
      <c r="AT1640">
        <f>IF('Main Data'!BE1640="AAA",1,0)</f>
        <v>0</v>
      </c>
      <c r="AU1640">
        <f>IF('Main Data'!BE1640="AAAA",1,0)</f>
        <v>0</v>
      </c>
      <c r="AV1640">
        <f>IF('Main Data'!P1640="Yes",1,0)</f>
        <v>0</v>
      </c>
      <c r="AW1640">
        <f>IF('Main Data'!AP1640="Yes",1,0)</f>
        <v>0</v>
      </c>
      <c r="AX1640">
        <f>IF(OR('Main Data'!V1640="Yes", 'Main Data'!W1640="Yes",'Main Data'!X1640="Yes"),1,0)</f>
        <v>0</v>
      </c>
      <c r="AY1640">
        <f>IF(OR('Main Data'!Y1640="Yes",'Main Data'!Z1640="Yes"),1,0)</f>
        <v>0</v>
      </c>
      <c r="AZ1640">
        <f>IF('Main Data'!AR1640="Yes",1,0)</f>
        <v>0</v>
      </c>
      <c r="BA1640">
        <f>IF('Main Data'!AS1640="Yes",1,0)</f>
        <v>0</v>
      </c>
      <c r="BB1640">
        <f>IF('Main Data'!AG1640="Yes",1,0)</f>
        <v>0</v>
      </c>
      <c r="BC1640">
        <f>IF('Main Data'!AB1640="Yes",1,0)</f>
        <v>0</v>
      </c>
      <c r="BD1640">
        <f>IF('Main Data'!AA1640="Yes",1,0)</f>
        <v>0</v>
      </c>
      <c r="BE1640">
        <f>IF('Main Data'!AC1640="Yes",1,0)</f>
        <v>0</v>
      </c>
      <c r="BF1640">
        <f>IF('Main Data'!AF1640="Yes",1,0)</f>
        <v>0</v>
      </c>
      <c r="BG1640">
        <f>IF(OR('Main Data'!AI1640="Yes",'Main Data'!AL1640="Yes"),1,0)</f>
        <v>1</v>
      </c>
      <c r="BH1640">
        <f>IF('Main Data'!AJ1640="Yes",1,0)</f>
        <v>0</v>
      </c>
      <c r="BI1640">
        <f>IF('Main Data'!AK1640="Yes",1,0)</f>
        <v>0</v>
      </c>
      <c r="BJ1640">
        <f>IF('Main Data'!AM1640="Yes",1,0)</f>
        <v>0</v>
      </c>
      <c r="BK1640">
        <f>IF('Main Data'!AQ1640="Yes",1,0)</f>
        <v>0</v>
      </c>
      <c r="BL1640" s="21">
        <f t="shared" si="151"/>
        <v>1</v>
      </c>
      <c r="BM1640" s="21">
        <f t="shared" si="152"/>
        <v>0</v>
      </c>
      <c r="BN1640" s="21">
        <f t="shared" si="153"/>
        <v>0</v>
      </c>
      <c r="BO1640" s="21">
        <f t="shared" si="154"/>
        <v>0</v>
      </c>
      <c r="BP1640" s="21">
        <f t="shared" si="155"/>
        <v>0</v>
      </c>
    </row>
    <row r="1641" spans="1:68" x14ac:dyDescent="0.2">
      <c r="A1641">
        <v>1637</v>
      </c>
      <c r="B1641" s="33">
        <f>'Main Data'!C1641</f>
        <v>43233</v>
      </c>
      <c r="C1641">
        <f>'Main Data'!D1641</f>
        <v>518</v>
      </c>
      <c r="D1641" s="26">
        <f>'Main Data'!E1641</f>
        <v>1000</v>
      </c>
      <c r="E1641" s="26">
        <f>'Main Data'!F1641</f>
        <v>1250</v>
      </c>
      <c r="F1641" s="34">
        <f t="shared" si="150"/>
        <v>6.9077552789821368</v>
      </c>
      <c r="G1641">
        <f>IF('Main Data'!H1641="AP",1,0)</f>
        <v>0</v>
      </c>
      <c r="H1641">
        <f>IF('Main Data'!H1641="Blancpain",1,0)</f>
        <v>0</v>
      </c>
      <c r="I1641">
        <f>IF('Main Data'!H1641="Breguet",1,0)</f>
        <v>0</v>
      </c>
      <c r="J1641">
        <f>IF('Main Data'!H1641="Breitling",1,0)</f>
        <v>0</v>
      </c>
      <c r="K1641">
        <f>IF('Main Data'!H1641="Cartier",1,0)</f>
        <v>0</v>
      </c>
      <c r="L1641">
        <f>IF('Main Data'!H1641="Gallet",1,0)</f>
        <v>0</v>
      </c>
      <c r="M1641">
        <f>IF('Main Data'!H1641="Girard Perregaux",1,0)</f>
        <v>0</v>
      </c>
      <c r="N1641">
        <f>IF('Main Data'!H1641="Gubelin",1,0)</f>
        <v>0</v>
      </c>
      <c r="O1641">
        <f>IF('Main Data'!H1641="Heuer",1,0)</f>
        <v>0</v>
      </c>
      <c r="P1641">
        <f>IF('Main Data'!H1641="IWC",1,0)</f>
        <v>1</v>
      </c>
      <c r="Q1641">
        <f>IF('Main Data'!H1641="JLC",1,0)</f>
        <v>0</v>
      </c>
      <c r="R1641">
        <f>IF('Main Data'!H1641="Longines",1,0)</f>
        <v>0</v>
      </c>
      <c r="S1641">
        <f>IF('Main Data'!H1641="Movado",1,0)</f>
        <v>0</v>
      </c>
      <c r="T1641">
        <f>IF('Main Data'!H1641="Omega",1,0)</f>
        <v>0</v>
      </c>
      <c r="U1641">
        <f>IF('Main Data'!H1641="Panerai",1,0)</f>
        <v>0</v>
      </c>
      <c r="V1641">
        <f>IF('Main Data'!H1641="Patek",1,0)</f>
        <v>0</v>
      </c>
      <c r="W1641">
        <f>IF('Main Data'!H1641="Rolex",1,0)</f>
        <v>0</v>
      </c>
      <c r="X1641">
        <f>IF('Main Data'!H1641="Tudor",1,0)</f>
        <v>0</v>
      </c>
      <c r="Y1641">
        <f>IF('Main Data'!H1641="Ulysse Nardin",1,0)</f>
        <v>0</v>
      </c>
      <c r="Z1641">
        <f>IF('Main Data'!H1641="Universal Geneve",1,0)</f>
        <v>0</v>
      </c>
      <c r="AA1641">
        <f>IF('Main Data'!H1641="Vacheron",1,0)</f>
        <v>0</v>
      </c>
      <c r="AB1641">
        <f>IF('Main Data'!H1641="Zenith",1,0)</f>
        <v>0</v>
      </c>
      <c r="AC1641">
        <f>IF('Main Data'!J1641="Stainless Steel",1,0)</f>
        <v>1</v>
      </c>
      <c r="AD1641">
        <f>IF('Main Data'!J1641="Two-tone",1,0)</f>
        <v>0</v>
      </c>
      <c r="AE1641">
        <f>IF(OR('Main Data'!J1641="YG 18K",'Main Data'!J1641="YG &lt;18K",'Main Data'!J1641="PG 18K",'Main Data'!J1641="PG &lt;18K",'Main Data'!J1641="WG 18K",'Main Data'!J1641="Mixes of 18K",'Main Data'!J1641="Mixes &lt;18K"),1,0)</f>
        <v>0</v>
      </c>
      <c r="AF1641">
        <f>IF('Main Data'!J1641="Platinum",1,0)</f>
        <v>0</v>
      </c>
      <c r="AG1641">
        <f>IF(OR('Main Data'!J1641="PVD",'Main Data'!J1641="Gold Plate",'Main Data'!J1641="Other"),1,0)</f>
        <v>0</v>
      </c>
      <c r="AH1641">
        <f>IF('Main Data'!N1641="Stainless Steel",1,0)</f>
        <v>1</v>
      </c>
      <c r="AI1641">
        <f>IF('Main Data'!N1641="Leather",1,0)</f>
        <v>0</v>
      </c>
      <c r="AJ1641">
        <f>IF('Main Data'!N1641="Two-tone",1,0)</f>
        <v>0</v>
      </c>
      <c r="AK1641">
        <f>IF(OR('Main Data'!N1641="YG 18K",'Main Data'!N1641="PG 18K",'Main Data'!N1641="WG 18K",'Main Data'!N1641="Mixes of 18K"),1,0)</f>
        <v>0</v>
      </c>
      <c r="AL1641">
        <f>IF(OR(,'Main Data'!N1641="PVD",'Main Data'!N1641="Gold plate"),1,0)</f>
        <v>0</v>
      </c>
      <c r="AM1641">
        <f>IF(OR('Main Data'!AV1641="Yes",'Main Data'!AW1641="Yes",'Main Data'!AU1641="Yes"),1,0)</f>
        <v>0</v>
      </c>
      <c r="AN1641">
        <f>IF(OR(ISTEXT('Main Data'!AX1641), ISTEXT('Main Data'!AY1641)),1,0)</f>
        <v>0</v>
      </c>
      <c r="AO1641">
        <f>IF('Main Data'!AZ1641="Yes",1,0)</f>
        <v>0</v>
      </c>
      <c r="AP1641">
        <f>IF('Main Data'!BA1641="Yes",1,0)</f>
        <v>0</v>
      </c>
      <c r="AQ1641">
        <f>IF('Main Data'!BD1641="Yes",1,0)</f>
        <v>0</v>
      </c>
      <c r="AR1641">
        <f>IF('Main Data'!BE1641="A",1,0)</f>
        <v>0</v>
      </c>
      <c r="AS1641">
        <f>IF('Main Data'!BE1641="AA",1,0)</f>
        <v>1</v>
      </c>
      <c r="AT1641">
        <f>IF('Main Data'!BE1641="AAA",1,0)</f>
        <v>0</v>
      </c>
      <c r="AU1641">
        <f>IF('Main Data'!BE1641="AAAA",1,0)</f>
        <v>0</v>
      </c>
      <c r="AV1641">
        <f>IF('Main Data'!P1641="Yes",1,0)</f>
        <v>0</v>
      </c>
      <c r="AW1641">
        <f>IF('Main Data'!AP1641="Yes",1,0)</f>
        <v>0</v>
      </c>
      <c r="AX1641">
        <f>IF(OR('Main Data'!V1641="Yes", 'Main Data'!W1641="Yes",'Main Data'!X1641="Yes"),1,0)</f>
        <v>1</v>
      </c>
      <c r="AY1641">
        <f>IF(OR('Main Data'!Y1641="Yes",'Main Data'!Z1641="Yes"),1,0)</f>
        <v>0</v>
      </c>
      <c r="AZ1641">
        <f>IF('Main Data'!AR1641="Yes",1,0)</f>
        <v>0</v>
      </c>
      <c r="BA1641">
        <f>IF('Main Data'!AS1641="Yes",1,0)</f>
        <v>0</v>
      </c>
      <c r="BB1641">
        <f>IF('Main Data'!AG1641="Yes",1,0)</f>
        <v>0</v>
      </c>
      <c r="BC1641">
        <f>IF('Main Data'!AB1641="Yes",1,0)</f>
        <v>0</v>
      </c>
      <c r="BD1641">
        <f>IF('Main Data'!AA1641="Yes",1,0)</f>
        <v>0</v>
      </c>
      <c r="BE1641">
        <f>IF('Main Data'!AC1641="Yes",1,0)</f>
        <v>0</v>
      </c>
      <c r="BF1641">
        <f>IF('Main Data'!AF1641="Yes",1,0)</f>
        <v>0</v>
      </c>
      <c r="BG1641">
        <f>IF(OR('Main Data'!AI1641="Yes",'Main Data'!AL1641="Yes"),1,0)</f>
        <v>0</v>
      </c>
      <c r="BH1641">
        <f>IF('Main Data'!AJ1641="Yes",1,0)</f>
        <v>0</v>
      </c>
      <c r="BI1641">
        <f>IF('Main Data'!AK1641="Yes",1,0)</f>
        <v>0</v>
      </c>
      <c r="BJ1641">
        <f>IF('Main Data'!AM1641="Yes",1,0)</f>
        <v>0</v>
      </c>
      <c r="BK1641">
        <f>IF('Main Data'!AQ1641="Yes",1,0)</f>
        <v>0</v>
      </c>
      <c r="BL1641" s="21">
        <f t="shared" si="151"/>
        <v>1</v>
      </c>
      <c r="BM1641" s="21">
        <f t="shared" si="152"/>
        <v>0</v>
      </c>
      <c r="BN1641" s="21">
        <f t="shared" si="153"/>
        <v>0</v>
      </c>
      <c r="BO1641" s="21">
        <f t="shared" si="154"/>
        <v>0</v>
      </c>
      <c r="BP1641" s="21">
        <f t="shared" si="155"/>
        <v>0</v>
      </c>
    </row>
    <row r="1642" spans="1:68" x14ac:dyDescent="0.2">
      <c r="A1642">
        <v>1638</v>
      </c>
      <c r="B1642" s="33">
        <f>'Main Data'!C1642</f>
        <v>43233</v>
      </c>
      <c r="C1642">
        <f>'Main Data'!D1642</f>
        <v>520</v>
      </c>
      <c r="D1642" s="26">
        <f>'Main Data'!E1642</f>
        <v>18000</v>
      </c>
      <c r="E1642" s="26">
        <f>'Main Data'!F1642</f>
        <v>22500</v>
      </c>
      <c r="F1642" s="34">
        <f t="shared" si="150"/>
        <v>9.7981270368783022</v>
      </c>
      <c r="G1642">
        <f>IF('Main Data'!H1642="AP",1,0)</f>
        <v>0</v>
      </c>
      <c r="H1642">
        <f>IF('Main Data'!H1642="Blancpain",1,0)</f>
        <v>0</v>
      </c>
      <c r="I1642">
        <f>IF('Main Data'!H1642="Breguet",1,0)</f>
        <v>0</v>
      </c>
      <c r="J1642">
        <f>IF('Main Data'!H1642="Breitling",1,0)</f>
        <v>0</v>
      </c>
      <c r="K1642">
        <f>IF('Main Data'!H1642="Cartier",1,0)</f>
        <v>0</v>
      </c>
      <c r="L1642">
        <f>IF('Main Data'!H1642="Gallet",1,0)</f>
        <v>0</v>
      </c>
      <c r="M1642">
        <f>IF('Main Data'!H1642="Girard Perregaux",1,0)</f>
        <v>0</v>
      </c>
      <c r="N1642">
        <f>IF('Main Data'!H1642="Gubelin",1,0)</f>
        <v>0</v>
      </c>
      <c r="O1642">
        <f>IF('Main Data'!H1642="Heuer",1,0)</f>
        <v>0</v>
      </c>
      <c r="P1642">
        <f>IF('Main Data'!H1642="IWC",1,0)</f>
        <v>1</v>
      </c>
      <c r="Q1642">
        <f>IF('Main Data'!H1642="JLC",1,0)</f>
        <v>0</v>
      </c>
      <c r="R1642">
        <f>IF('Main Data'!H1642="Longines",1,0)</f>
        <v>0</v>
      </c>
      <c r="S1642">
        <f>IF('Main Data'!H1642="Movado",1,0)</f>
        <v>0</v>
      </c>
      <c r="T1642">
        <f>IF('Main Data'!H1642="Omega",1,0)</f>
        <v>0</v>
      </c>
      <c r="U1642">
        <f>IF('Main Data'!H1642="Panerai",1,0)</f>
        <v>0</v>
      </c>
      <c r="V1642">
        <f>IF('Main Data'!H1642="Patek",1,0)</f>
        <v>0</v>
      </c>
      <c r="W1642">
        <f>IF('Main Data'!H1642="Rolex",1,0)</f>
        <v>0</v>
      </c>
      <c r="X1642">
        <f>IF('Main Data'!H1642="Tudor",1,0)</f>
        <v>0</v>
      </c>
      <c r="Y1642">
        <f>IF('Main Data'!H1642="Ulysse Nardin",1,0)</f>
        <v>0</v>
      </c>
      <c r="Z1642">
        <f>IF('Main Data'!H1642="Universal Geneve",1,0)</f>
        <v>0</v>
      </c>
      <c r="AA1642">
        <f>IF('Main Data'!H1642="Vacheron",1,0)</f>
        <v>0</v>
      </c>
      <c r="AB1642">
        <f>IF('Main Data'!H1642="Zenith",1,0)</f>
        <v>0</v>
      </c>
      <c r="AC1642">
        <f>IF('Main Data'!J1642="Stainless Steel",1,0)</f>
        <v>1</v>
      </c>
      <c r="AD1642">
        <f>IF('Main Data'!J1642="Two-tone",1,0)</f>
        <v>0</v>
      </c>
      <c r="AE1642">
        <f>IF(OR('Main Data'!J1642="YG 18K",'Main Data'!J1642="YG &lt;18K",'Main Data'!J1642="PG 18K",'Main Data'!J1642="PG &lt;18K",'Main Data'!J1642="WG 18K",'Main Data'!J1642="Mixes of 18K",'Main Data'!J1642="Mixes &lt;18K"),1,0)</f>
        <v>0</v>
      </c>
      <c r="AF1642">
        <f>IF('Main Data'!J1642="Platinum",1,0)</f>
        <v>0</v>
      </c>
      <c r="AG1642">
        <f>IF(OR('Main Data'!J1642="PVD",'Main Data'!J1642="Gold Plate",'Main Data'!J1642="Other"),1,0)</f>
        <v>0</v>
      </c>
      <c r="AH1642">
        <f>IF('Main Data'!N1642="Stainless Steel",1,0)</f>
        <v>1</v>
      </c>
      <c r="AI1642">
        <f>IF('Main Data'!N1642="Leather",1,0)</f>
        <v>0</v>
      </c>
      <c r="AJ1642">
        <f>IF('Main Data'!N1642="Two-tone",1,0)</f>
        <v>0</v>
      </c>
      <c r="AK1642">
        <f>IF(OR('Main Data'!N1642="YG 18K",'Main Data'!N1642="PG 18K",'Main Data'!N1642="WG 18K",'Main Data'!N1642="Mixes of 18K"),1,0)</f>
        <v>0</v>
      </c>
      <c r="AL1642">
        <f>IF(OR(,'Main Data'!N1642="PVD",'Main Data'!N1642="Gold plate"),1,0)</f>
        <v>0</v>
      </c>
      <c r="AM1642">
        <f>IF(OR('Main Data'!AV1642="Yes",'Main Data'!AW1642="Yes",'Main Data'!AU1642="Yes"),1,0)</f>
        <v>0</v>
      </c>
      <c r="AN1642">
        <f>IF(OR(ISTEXT('Main Data'!AX1642), ISTEXT('Main Data'!AY1642)),1,0)</f>
        <v>0</v>
      </c>
      <c r="AO1642">
        <f>IF('Main Data'!AZ1642="Yes",1,0)</f>
        <v>0</v>
      </c>
      <c r="AP1642">
        <f>IF('Main Data'!BA1642="Yes",1,0)</f>
        <v>0</v>
      </c>
      <c r="AQ1642">
        <f>IF('Main Data'!BD1642="Yes",1,0)</f>
        <v>0</v>
      </c>
      <c r="AR1642">
        <f>IF('Main Data'!BE1642="A",1,0)</f>
        <v>0</v>
      </c>
      <c r="AS1642">
        <f>IF('Main Data'!BE1642="AA",1,0)</f>
        <v>0</v>
      </c>
      <c r="AT1642">
        <f>IF('Main Data'!BE1642="AAA",1,0)</f>
        <v>0</v>
      </c>
      <c r="AU1642">
        <f>IF('Main Data'!BE1642="AAAA",1,0)</f>
        <v>1</v>
      </c>
      <c r="AV1642">
        <f>IF('Main Data'!P1642="Yes",1,0)</f>
        <v>0</v>
      </c>
      <c r="AW1642">
        <f>IF('Main Data'!AP1642="Yes",1,0)</f>
        <v>0</v>
      </c>
      <c r="AX1642">
        <f>IF(OR('Main Data'!V1642="Yes", 'Main Data'!W1642="Yes",'Main Data'!X1642="Yes"),1,0)</f>
        <v>1</v>
      </c>
      <c r="AY1642">
        <f>IF(OR('Main Data'!Y1642="Yes",'Main Data'!Z1642="Yes"),1,0)</f>
        <v>0</v>
      </c>
      <c r="AZ1642">
        <f>IF('Main Data'!AR1642="Yes",1,0)</f>
        <v>0</v>
      </c>
      <c r="BA1642">
        <f>IF('Main Data'!AS1642="Yes",1,0)</f>
        <v>0</v>
      </c>
      <c r="BB1642">
        <f>IF('Main Data'!AG1642="Yes",1,0)</f>
        <v>0</v>
      </c>
      <c r="BC1642">
        <f>IF('Main Data'!AB1642="Yes",1,0)</f>
        <v>1</v>
      </c>
      <c r="BD1642">
        <f>IF('Main Data'!AA1642="Yes",1,0)</f>
        <v>0</v>
      </c>
      <c r="BE1642">
        <f>IF('Main Data'!AC1642="Yes",1,0)</f>
        <v>0</v>
      </c>
      <c r="BF1642">
        <f>IF('Main Data'!AF1642="Yes",1,0)</f>
        <v>0</v>
      </c>
      <c r="BG1642">
        <f>IF(OR('Main Data'!AI1642="Yes",'Main Data'!AL1642="Yes"),1,0)</f>
        <v>0</v>
      </c>
      <c r="BH1642">
        <f>IF('Main Data'!AJ1642="Yes",1,0)</f>
        <v>0</v>
      </c>
      <c r="BI1642">
        <f>IF('Main Data'!AK1642="Yes",1,0)</f>
        <v>0</v>
      </c>
      <c r="BJ1642">
        <f>IF('Main Data'!AM1642="Yes",1,0)</f>
        <v>0</v>
      </c>
      <c r="BK1642">
        <f>IF('Main Data'!AQ1642="Yes",1,0)</f>
        <v>0</v>
      </c>
      <c r="BL1642" s="21">
        <f t="shared" si="151"/>
        <v>1</v>
      </c>
      <c r="BM1642" s="21">
        <f t="shared" si="152"/>
        <v>0</v>
      </c>
      <c r="BN1642" s="21">
        <f t="shared" si="153"/>
        <v>0</v>
      </c>
      <c r="BO1642" s="21">
        <f t="shared" si="154"/>
        <v>0</v>
      </c>
      <c r="BP1642" s="21">
        <f t="shared" si="155"/>
        <v>0</v>
      </c>
    </row>
    <row r="1643" spans="1:68" x14ac:dyDescent="0.2">
      <c r="A1643">
        <v>1639</v>
      </c>
      <c r="B1643" s="33">
        <f>'Main Data'!C1643</f>
        <v>43233</v>
      </c>
      <c r="C1643">
        <f>'Main Data'!D1643</f>
        <v>524</v>
      </c>
      <c r="D1643" s="26">
        <f>'Main Data'!E1643</f>
        <v>1800</v>
      </c>
      <c r="E1643" s="26">
        <f>'Main Data'!F1643</f>
        <v>2250</v>
      </c>
      <c r="F1643" s="34">
        <f t="shared" si="150"/>
        <v>7.4955419438842563</v>
      </c>
      <c r="G1643">
        <f>IF('Main Data'!H1643="AP",1,0)</f>
        <v>0</v>
      </c>
      <c r="H1643">
        <f>IF('Main Data'!H1643="Blancpain",1,0)</f>
        <v>0</v>
      </c>
      <c r="I1643">
        <f>IF('Main Data'!H1643="Breguet",1,0)</f>
        <v>0</v>
      </c>
      <c r="J1643">
        <f>IF('Main Data'!H1643="Breitling",1,0)</f>
        <v>1</v>
      </c>
      <c r="K1643">
        <f>IF('Main Data'!H1643="Cartier",1,0)</f>
        <v>0</v>
      </c>
      <c r="L1643">
        <f>IF('Main Data'!H1643="Gallet",1,0)</f>
        <v>0</v>
      </c>
      <c r="M1643">
        <f>IF('Main Data'!H1643="Girard Perregaux",1,0)</f>
        <v>0</v>
      </c>
      <c r="N1643">
        <f>IF('Main Data'!H1643="Gubelin",1,0)</f>
        <v>0</v>
      </c>
      <c r="O1643">
        <f>IF('Main Data'!H1643="Heuer",1,0)</f>
        <v>0</v>
      </c>
      <c r="P1643">
        <f>IF('Main Data'!H1643="IWC",1,0)</f>
        <v>0</v>
      </c>
      <c r="Q1643">
        <f>IF('Main Data'!H1643="JLC",1,0)</f>
        <v>0</v>
      </c>
      <c r="R1643">
        <f>IF('Main Data'!H1643="Longines",1,0)</f>
        <v>0</v>
      </c>
      <c r="S1643">
        <f>IF('Main Data'!H1643="Movado",1,0)</f>
        <v>0</v>
      </c>
      <c r="T1643">
        <f>IF('Main Data'!H1643="Omega",1,0)</f>
        <v>0</v>
      </c>
      <c r="U1643">
        <f>IF('Main Data'!H1643="Panerai",1,0)</f>
        <v>0</v>
      </c>
      <c r="V1643">
        <f>IF('Main Data'!H1643="Patek",1,0)</f>
        <v>0</v>
      </c>
      <c r="W1643">
        <f>IF('Main Data'!H1643="Rolex",1,0)</f>
        <v>0</v>
      </c>
      <c r="X1643">
        <f>IF('Main Data'!H1643="Tudor",1,0)</f>
        <v>0</v>
      </c>
      <c r="Y1643">
        <f>IF('Main Data'!H1643="Ulysse Nardin",1,0)</f>
        <v>0</v>
      </c>
      <c r="Z1643">
        <f>IF('Main Data'!H1643="Universal Geneve",1,0)</f>
        <v>0</v>
      </c>
      <c r="AA1643">
        <f>IF('Main Data'!H1643="Vacheron",1,0)</f>
        <v>0</v>
      </c>
      <c r="AB1643">
        <f>IF('Main Data'!H1643="Zenith",1,0)</f>
        <v>0</v>
      </c>
      <c r="AC1643">
        <f>IF('Main Data'!J1643="Stainless Steel",1,0)</f>
        <v>0</v>
      </c>
      <c r="AD1643">
        <f>IF('Main Data'!J1643="Two-tone",1,0)</f>
        <v>0</v>
      </c>
      <c r="AE1643">
        <f>IF(OR('Main Data'!J1643="YG 18K",'Main Data'!J1643="YG &lt;18K",'Main Data'!J1643="PG 18K",'Main Data'!J1643="PG &lt;18K",'Main Data'!J1643="WG 18K",'Main Data'!J1643="Mixes of 18K",'Main Data'!J1643="Mixes &lt;18K"),1,0)</f>
        <v>0</v>
      </c>
      <c r="AF1643">
        <f>IF('Main Data'!J1643="Platinum",1,0)</f>
        <v>0</v>
      </c>
      <c r="AG1643">
        <f>IF(OR('Main Data'!J1643="PVD",'Main Data'!J1643="Gold Plate",'Main Data'!J1643="Other"),1,0)</f>
        <v>1</v>
      </c>
      <c r="AH1643">
        <f>IF('Main Data'!N1643="Stainless Steel",1,0)</f>
        <v>0</v>
      </c>
      <c r="AI1643">
        <f>IF('Main Data'!N1643="Leather",1,0)</f>
        <v>1</v>
      </c>
      <c r="AJ1643">
        <f>IF('Main Data'!N1643="Two-tone",1,0)</f>
        <v>0</v>
      </c>
      <c r="AK1643">
        <f>IF(OR('Main Data'!N1643="YG 18K",'Main Data'!N1643="PG 18K",'Main Data'!N1643="WG 18K",'Main Data'!N1643="Mixes of 18K"),1,0)</f>
        <v>0</v>
      </c>
      <c r="AL1643">
        <f>IF(OR(,'Main Data'!N1643="PVD",'Main Data'!N1643="Gold plate"),1,0)</f>
        <v>0</v>
      </c>
      <c r="AM1643">
        <f>IF(OR('Main Data'!AV1643="Yes",'Main Data'!AW1643="Yes",'Main Data'!AU1643="Yes"),1,0)</f>
        <v>0</v>
      </c>
      <c r="AN1643">
        <f>IF(OR(ISTEXT('Main Data'!AX1643), ISTEXT('Main Data'!AY1643)),1,0)</f>
        <v>0</v>
      </c>
      <c r="AO1643">
        <f>IF('Main Data'!AZ1643="Yes",1,0)</f>
        <v>0</v>
      </c>
      <c r="AP1643">
        <f>IF('Main Data'!BA1643="Yes",1,0)</f>
        <v>0</v>
      </c>
      <c r="AQ1643">
        <f>IF('Main Data'!BD1643="Yes",1,0)</f>
        <v>0</v>
      </c>
      <c r="AR1643">
        <f>IF('Main Data'!BE1643="A",1,0)</f>
        <v>0</v>
      </c>
      <c r="AS1643">
        <f>IF('Main Data'!BE1643="AA",1,0)</f>
        <v>1</v>
      </c>
      <c r="AT1643">
        <f>IF('Main Data'!BE1643="AAA",1,0)</f>
        <v>0</v>
      </c>
      <c r="AU1643">
        <f>IF('Main Data'!BE1643="AAAA",1,0)</f>
        <v>0</v>
      </c>
      <c r="AV1643">
        <f>IF('Main Data'!P1643="Yes",1,0)</f>
        <v>0</v>
      </c>
      <c r="AW1643">
        <f>IF('Main Data'!AP1643="Yes",1,0)</f>
        <v>0</v>
      </c>
      <c r="AX1643">
        <f>IF(OR('Main Data'!V1643="Yes", 'Main Data'!W1643="Yes",'Main Data'!X1643="Yes"),1,0)</f>
        <v>0</v>
      </c>
      <c r="AY1643">
        <f>IF(OR('Main Data'!Y1643="Yes",'Main Data'!Z1643="Yes"),1,0)</f>
        <v>0</v>
      </c>
      <c r="AZ1643">
        <f>IF('Main Data'!AR1643="Yes",1,0)</f>
        <v>0</v>
      </c>
      <c r="BA1643">
        <f>IF('Main Data'!AS1643="Yes",1,0)</f>
        <v>0</v>
      </c>
      <c r="BB1643">
        <f>IF('Main Data'!AG1643="Yes",1,0)</f>
        <v>0</v>
      </c>
      <c r="BC1643">
        <f>IF('Main Data'!AB1643="Yes",1,0)</f>
        <v>0</v>
      </c>
      <c r="BD1643">
        <f>IF('Main Data'!AA1643="Yes",1,0)</f>
        <v>0</v>
      </c>
      <c r="BE1643">
        <f>IF('Main Data'!AC1643="Yes",1,0)</f>
        <v>0</v>
      </c>
      <c r="BF1643">
        <f>IF('Main Data'!AF1643="Yes",1,0)</f>
        <v>0</v>
      </c>
      <c r="BG1643">
        <f>IF(OR('Main Data'!AI1643="Yes",'Main Data'!AL1643="Yes"),1,0)</f>
        <v>1</v>
      </c>
      <c r="BH1643">
        <f>IF('Main Data'!AJ1643="Yes",1,0)</f>
        <v>0</v>
      </c>
      <c r="BI1643">
        <f>IF('Main Data'!AK1643="Yes",1,0)</f>
        <v>0</v>
      </c>
      <c r="BJ1643">
        <f>IF('Main Data'!AM1643="Yes",1,0)</f>
        <v>0</v>
      </c>
      <c r="BK1643">
        <f>IF('Main Data'!AQ1643="Yes",1,0)</f>
        <v>0</v>
      </c>
      <c r="BL1643" s="21">
        <f t="shared" si="151"/>
        <v>1</v>
      </c>
      <c r="BM1643" s="21">
        <f t="shared" si="152"/>
        <v>0</v>
      </c>
      <c r="BN1643" s="21">
        <f t="shared" si="153"/>
        <v>0</v>
      </c>
      <c r="BO1643" s="21">
        <f t="shared" si="154"/>
        <v>0</v>
      </c>
      <c r="BP1643" s="21">
        <f t="shared" si="155"/>
        <v>0</v>
      </c>
    </row>
    <row r="1644" spans="1:68" x14ac:dyDescent="0.2">
      <c r="A1644">
        <v>1640</v>
      </c>
      <c r="B1644" s="33">
        <f>'Main Data'!C1644</f>
        <v>43233</v>
      </c>
      <c r="C1644">
        <f>'Main Data'!D1644</f>
        <v>525</v>
      </c>
      <c r="D1644" s="26">
        <f>'Main Data'!E1644</f>
        <v>3500</v>
      </c>
      <c r="E1644" s="26">
        <f>'Main Data'!F1644</f>
        <v>4375</v>
      </c>
      <c r="F1644" s="34">
        <f t="shared" si="150"/>
        <v>8.1605182474775049</v>
      </c>
      <c r="G1644">
        <f>IF('Main Data'!H1644="AP",1,0)</f>
        <v>0</v>
      </c>
      <c r="H1644">
        <f>IF('Main Data'!H1644="Blancpain",1,0)</f>
        <v>0</v>
      </c>
      <c r="I1644">
        <f>IF('Main Data'!H1644="Breguet",1,0)</f>
        <v>0</v>
      </c>
      <c r="J1644">
        <f>IF('Main Data'!H1644="Breitling",1,0)</f>
        <v>0</v>
      </c>
      <c r="K1644">
        <f>IF('Main Data'!H1644="Cartier",1,0)</f>
        <v>0</v>
      </c>
      <c r="L1644">
        <f>IF('Main Data'!H1644="Gallet",1,0)</f>
        <v>0</v>
      </c>
      <c r="M1644">
        <f>IF('Main Data'!H1644="Girard Perregaux",1,0)</f>
        <v>0</v>
      </c>
      <c r="N1644">
        <f>IF('Main Data'!H1644="Gubelin",1,0)</f>
        <v>0</v>
      </c>
      <c r="O1644">
        <f>IF('Main Data'!H1644="Heuer",1,0)</f>
        <v>1</v>
      </c>
      <c r="P1644">
        <f>IF('Main Data'!H1644="IWC",1,0)</f>
        <v>0</v>
      </c>
      <c r="Q1644">
        <f>IF('Main Data'!H1644="JLC",1,0)</f>
        <v>0</v>
      </c>
      <c r="R1644">
        <f>IF('Main Data'!H1644="Longines",1,0)</f>
        <v>0</v>
      </c>
      <c r="S1644">
        <f>IF('Main Data'!H1644="Movado",1,0)</f>
        <v>0</v>
      </c>
      <c r="T1644">
        <f>IF('Main Data'!H1644="Omega",1,0)</f>
        <v>0</v>
      </c>
      <c r="U1644">
        <f>IF('Main Data'!H1644="Panerai",1,0)</f>
        <v>0</v>
      </c>
      <c r="V1644">
        <f>IF('Main Data'!H1644="Patek",1,0)</f>
        <v>0</v>
      </c>
      <c r="W1644">
        <f>IF('Main Data'!H1644="Rolex",1,0)</f>
        <v>0</v>
      </c>
      <c r="X1644">
        <f>IF('Main Data'!H1644="Tudor",1,0)</f>
        <v>0</v>
      </c>
      <c r="Y1644">
        <f>IF('Main Data'!H1644="Ulysse Nardin",1,0)</f>
        <v>0</v>
      </c>
      <c r="Z1644">
        <f>IF('Main Data'!H1644="Universal Geneve",1,0)</f>
        <v>0</v>
      </c>
      <c r="AA1644">
        <f>IF('Main Data'!H1644="Vacheron",1,0)</f>
        <v>0</v>
      </c>
      <c r="AB1644">
        <f>IF('Main Data'!H1644="Zenith",1,0)</f>
        <v>0</v>
      </c>
      <c r="AC1644">
        <f>IF('Main Data'!J1644="Stainless Steel",1,0)</f>
        <v>0</v>
      </c>
      <c r="AD1644">
        <f>IF('Main Data'!J1644="Two-tone",1,0)</f>
        <v>0</v>
      </c>
      <c r="AE1644">
        <f>IF(OR('Main Data'!J1644="YG 18K",'Main Data'!J1644="YG &lt;18K",'Main Data'!J1644="PG 18K",'Main Data'!J1644="PG &lt;18K",'Main Data'!J1644="WG 18K",'Main Data'!J1644="Mixes of 18K",'Main Data'!J1644="Mixes &lt;18K"),1,0)</f>
        <v>0</v>
      </c>
      <c r="AF1644">
        <f>IF('Main Data'!J1644="Platinum",1,0)</f>
        <v>0</v>
      </c>
      <c r="AG1644">
        <f>IF(OR('Main Data'!J1644="PVD",'Main Data'!J1644="Gold Plate",'Main Data'!J1644="Other"),1,0)</f>
        <v>1</v>
      </c>
      <c r="AH1644">
        <f>IF('Main Data'!N1644="Stainless Steel",1,0)</f>
        <v>0</v>
      </c>
      <c r="AI1644">
        <f>IF('Main Data'!N1644="Leather",1,0)</f>
        <v>1</v>
      </c>
      <c r="AJ1644">
        <f>IF('Main Data'!N1644="Two-tone",1,0)</f>
        <v>0</v>
      </c>
      <c r="AK1644">
        <f>IF(OR('Main Data'!N1644="YG 18K",'Main Data'!N1644="PG 18K",'Main Data'!N1644="WG 18K",'Main Data'!N1644="Mixes of 18K"),1,0)</f>
        <v>0</v>
      </c>
      <c r="AL1644">
        <f>IF(OR(,'Main Data'!N1644="PVD",'Main Data'!N1644="Gold plate"),1,0)</f>
        <v>0</v>
      </c>
      <c r="AM1644">
        <f>IF(OR('Main Data'!AV1644="Yes",'Main Data'!AW1644="Yes",'Main Data'!AU1644="Yes"),1,0)</f>
        <v>0</v>
      </c>
      <c r="AN1644">
        <f>IF(OR(ISTEXT('Main Data'!AX1644), ISTEXT('Main Data'!AY1644)),1,0)</f>
        <v>0</v>
      </c>
      <c r="AO1644">
        <f>IF('Main Data'!AZ1644="Yes",1,0)</f>
        <v>0</v>
      </c>
      <c r="AP1644">
        <f>IF('Main Data'!BA1644="Yes",1,0)</f>
        <v>0</v>
      </c>
      <c r="AQ1644">
        <f>IF('Main Data'!BD1644="Yes",1,0)</f>
        <v>0</v>
      </c>
      <c r="AR1644">
        <f>IF('Main Data'!BE1644="A",1,0)</f>
        <v>0</v>
      </c>
      <c r="AS1644">
        <f>IF('Main Data'!BE1644="AA",1,0)</f>
        <v>1</v>
      </c>
      <c r="AT1644">
        <f>IF('Main Data'!BE1644="AAA",1,0)</f>
        <v>0</v>
      </c>
      <c r="AU1644">
        <f>IF('Main Data'!BE1644="AAAA",1,0)</f>
        <v>0</v>
      </c>
      <c r="AV1644">
        <f>IF('Main Data'!P1644="Yes",1,0)</f>
        <v>0</v>
      </c>
      <c r="AW1644">
        <f>IF('Main Data'!AP1644="Yes",1,0)</f>
        <v>0</v>
      </c>
      <c r="AX1644">
        <f>IF(OR('Main Data'!V1644="Yes", 'Main Data'!W1644="Yes",'Main Data'!X1644="Yes"),1,0)</f>
        <v>0</v>
      </c>
      <c r="AY1644">
        <f>IF(OR('Main Data'!Y1644="Yes",'Main Data'!Z1644="Yes"),1,0)</f>
        <v>0</v>
      </c>
      <c r="AZ1644">
        <f>IF('Main Data'!AR1644="Yes",1,0)</f>
        <v>0</v>
      </c>
      <c r="BA1644">
        <f>IF('Main Data'!AS1644="Yes",1,0)</f>
        <v>0</v>
      </c>
      <c r="BB1644">
        <f>IF('Main Data'!AG1644="Yes",1,0)</f>
        <v>0</v>
      </c>
      <c r="BC1644">
        <f>IF('Main Data'!AB1644="Yes",1,0)</f>
        <v>0</v>
      </c>
      <c r="BD1644">
        <f>IF('Main Data'!AA1644="Yes",1,0)</f>
        <v>0</v>
      </c>
      <c r="BE1644">
        <f>IF('Main Data'!AC1644="Yes",1,0)</f>
        <v>0</v>
      </c>
      <c r="BF1644">
        <f>IF('Main Data'!AF1644="Yes",1,0)</f>
        <v>0</v>
      </c>
      <c r="BG1644">
        <f>IF(OR('Main Data'!AI1644="Yes",'Main Data'!AL1644="Yes"),1,0)</f>
        <v>1</v>
      </c>
      <c r="BH1644">
        <f>IF('Main Data'!AJ1644="Yes",1,0)</f>
        <v>0</v>
      </c>
      <c r="BI1644">
        <f>IF('Main Data'!AK1644="Yes",1,0)</f>
        <v>0</v>
      </c>
      <c r="BJ1644">
        <f>IF('Main Data'!AM1644="Yes",1,0)</f>
        <v>0</v>
      </c>
      <c r="BK1644">
        <f>IF('Main Data'!AQ1644="Yes",1,0)</f>
        <v>0</v>
      </c>
      <c r="BL1644" s="21">
        <f t="shared" si="151"/>
        <v>1</v>
      </c>
      <c r="BM1644" s="21">
        <f t="shared" si="152"/>
        <v>0</v>
      </c>
      <c r="BN1644" s="21">
        <f t="shared" si="153"/>
        <v>0</v>
      </c>
      <c r="BO1644" s="21">
        <f t="shared" si="154"/>
        <v>0</v>
      </c>
      <c r="BP1644" s="21">
        <f t="shared" si="155"/>
        <v>0</v>
      </c>
    </row>
    <row r="1645" spans="1:68" x14ac:dyDescent="0.2">
      <c r="A1645">
        <v>1641</v>
      </c>
      <c r="B1645" s="33">
        <f>'Main Data'!C1645</f>
        <v>43233</v>
      </c>
      <c r="C1645">
        <f>'Main Data'!D1645</f>
        <v>526</v>
      </c>
      <c r="D1645" s="26">
        <f>'Main Data'!E1645</f>
        <v>5500</v>
      </c>
      <c r="E1645" s="26">
        <f>'Main Data'!F1645</f>
        <v>6875</v>
      </c>
      <c r="F1645" s="34">
        <f t="shared" si="150"/>
        <v>8.6125033712205621</v>
      </c>
      <c r="G1645">
        <f>IF('Main Data'!H1645="AP",1,0)</f>
        <v>0</v>
      </c>
      <c r="H1645">
        <f>IF('Main Data'!H1645="Blancpain",1,0)</f>
        <v>0</v>
      </c>
      <c r="I1645">
        <f>IF('Main Data'!H1645="Breguet",1,0)</f>
        <v>0</v>
      </c>
      <c r="J1645">
        <f>IF('Main Data'!H1645="Breitling",1,0)</f>
        <v>0</v>
      </c>
      <c r="K1645">
        <f>IF('Main Data'!H1645="Cartier",1,0)</f>
        <v>0</v>
      </c>
      <c r="L1645">
        <f>IF('Main Data'!H1645="Gallet",1,0)</f>
        <v>0</v>
      </c>
      <c r="M1645">
        <f>IF('Main Data'!H1645="Girard Perregaux",1,0)</f>
        <v>0</v>
      </c>
      <c r="N1645">
        <f>IF('Main Data'!H1645="Gubelin",1,0)</f>
        <v>0</v>
      </c>
      <c r="O1645">
        <f>IF('Main Data'!H1645="Heuer",1,0)</f>
        <v>1</v>
      </c>
      <c r="P1645">
        <f>IF('Main Data'!H1645="IWC",1,0)</f>
        <v>0</v>
      </c>
      <c r="Q1645">
        <f>IF('Main Data'!H1645="JLC",1,0)</f>
        <v>0</v>
      </c>
      <c r="R1645">
        <f>IF('Main Data'!H1645="Longines",1,0)</f>
        <v>0</v>
      </c>
      <c r="S1645">
        <f>IF('Main Data'!H1645="Movado",1,0)</f>
        <v>0</v>
      </c>
      <c r="T1645">
        <f>IF('Main Data'!H1645="Omega",1,0)</f>
        <v>0</v>
      </c>
      <c r="U1645">
        <f>IF('Main Data'!H1645="Panerai",1,0)</f>
        <v>0</v>
      </c>
      <c r="V1645">
        <f>IF('Main Data'!H1645="Patek",1,0)</f>
        <v>0</v>
      </c>
      <c r="W1645">
        <f>IF('Main Data'!H1645="Rolex",1,0)</f>
        <v>0</v>
      </c>
      <c r="X1645">
        <f>IF('Main Data'!H1645="Tudor",1,0)</f>
        <v>0</v>
      </c>
      <c r="Y1645">
        <f>IF('Main Data'!H1645="Ulysse Nardin",1,0)</f>
        <v>0</v>
      </c>
      <c r="Z1645">
        <f>IF('Main Data'!H1645="Universal Geneve",1,0)</f>
        <v>0</v>
      </c>
      <c r="AA1645">
        <f>IF('Main Data'!H1645="Vacheron",1,0)</f>
        <v>0</v>
      </c>
      <c r="AB1645">
        <f>IF('Main Data'!H1645="Zenith",1,0)</f>
        <v>0</v>
      </c>
      <c r="AC1645">
        <f>IF('Main Data'!J1645="Stainless Steel",1,0)</f>
        <v>1</v>
      </c>
      <c r="AD1645">
        <f>IF('Main Data'!J1645="Two-tone",1,0)</f>
        <v>0</v>
      </c>
      <c r="AE1645">
        <f>IF(OR('Main Data'!J1645="YG 18K",'Main Data'!J1645="YG &lt;18K",'Main Data'!J1645="PG 18K",'Main Data'!J1645="PG &lt;18K",'Main Data'!J1645="WG 18K",'Main Data'!J1645="Mixes of 18K",'Main Data'!J1645="Mixes &lt;18K"),1,0)</f>
        <v>0</v>
      </c>
      <c r="AF1645">
        <f>IF('Main Data'!J1645="Platinum",1,0)</f>
        <v>0</v>
      </c>
      <c r="AG1645">
        <f>IF(OR('Main Data'!J1645="PVD",'Main Data'!J1645="Gold Plate",'Main Data'!J1645="Other"),1,0)</f>
        <v>0</v>
      </c>
      <c r="AH1645">
        <f>IF('Main Data'!N1645="Stainless Steel",1,0)</f>
        <v>0</v>
      </c>
      <c r="AI1645">
        <f>IF('Main Data'!N1645="Leather",1,0)</f>
        <v>1</v>
      </c>
      <c r="AJ1645">
        <f>IF('Main Data'!N1645="Two-tone",1,0)</f>
        <v>0</v>
      </c>
      <c r="AK1645">
        <f>IF(OR('Main Data'!N1645="YG 18K",'Main Data'!N1645="PG 18K",'Main Data'!N1645="WG 18K",'Main Data'!N1645="Mixes of 18K"),1,0)</f>
        <v>0</v>
      </c>
      <c r="AL1645">
        <f>IF(OR(,'Main Data'!N1645="PVD",'Main Data'!N1645="Gold plate"),1,0)</f>
        <v>0</v>
      </c>
      <c r="AM1645">
        <f>IF(OR('Main Data'!AV1645="Yes",'Main Data'!AW1645="Yes",'Main Data'!AU1645="Yes"),1,0)</f>
        <v>0</v>
      </c>
      <c r="AN1645">
        <f>IF(OR(ISTEXT('Main Data'!AX1645), ISTEXT('Main Data'!AY1645)),1,0)</f>
        <v>0</v>
      </c>
      <c r="AO1645">
        <f>IF('Main Data'!AZ1645="Yes",1,0)</f>
        <v>0</v>
      </c>
      <c r="AP1645">
        <f>IF('Main Data'!BA1645="Yes",1,0)</f>
        <v>0</v>
      </c>
      <c r="AQ1645">
        <f>IF('Main Data'!BD1645="Yes",1,0)</f>
        <v>0</v>
      </c>
      <c r="AR1645">
        <f>IF('Main Data'!BE1645="A",1,0)</f>
        <v>0</v>
      </c>
      <c r="AS1645">
        <f>IF('Main Data'!BE1645="AA",1,0)</f>
        <v>1</v>
      </c>
      <c r="AT1645">
        <f>IF('Main Data'!BE1645="AAA",1,0)</f>
        <v>0</v>
      </c>
      <c r="AU1645">
        <f>IF('Main Data'!BE1645="AAAA",1,0)</f>
        <v>0</v>
      </c>
      <c r="AV1645">
        <f>IF('Main Data'!P1645="Yes",1,0)</f>
        <v>0</v>
      </c>
      <c r="AW1645">
        <f>IF('Main Data'!AP1645="Yes",1,0)</f>
        <v>0</v>
      </c>
      <c r="AX1645">
        <f>IF(OR('Main Data'!V1645="Yes", 'Main Data'!W1645="Yes",'Main Data'!X1645="Yes"),1,0)</f>
        <v>0</v>
      </c>
      <c r="AY1645">
        <f>IF(OR('Main Data'!Y1645="Yes",'Main Data'!Z1645="Yes"),1,0)</f>
        <v>0</v>
      </c>
      <c r="AZ1645">
        <f>IF('Main Data'!AR1645="Yes",1,0)</f>
        <v>0</v>
      </c>
      <c r="BA1645">
        <f>IF('Main Data'!AS1645="Yes",1,0)</f>
        <v>0</v>
      </c>
      <c r="BB1645">
        <f>IF('Main Data'!AG1645="Yes",1,0)</f>
        <v>0</v>
      </c>
      <c r="BC1645">
        <f>IF('Main Data'!AB1645="Yes",1,0)</f>
        <v>0</v>
      </c>
      <c r="BD1645">
        <f>IF('Main Data'!AA1645="Yes",1,0)</f>
        <v>0</v>
      </c>
      <c r="BE1645">
        <f>IF('Main Data'!AC1645="Yes",1,0)</f>
        <v>0</v>
      </c>
      <c r="BF1645">
        <f>IF('Main Data'!AF1645="Yes",1,0)</f>
        <v>0</v>
      </c>
      <c r="BG1645">
        <f>IF(OR('Main Data'!AI1645="Yes",'Main Data'!AL1645="Yes"),1,0)</f>
        <v>1</v>
      </c>
      <c r="BH1645">
        <f>IF('Main Data'!AJ1645="Yes",1,0)</f>
        <v>0</v>
      </c>
      <c r="BI1645">
        <f>IF('Main Data'!AK1645="Yes",1,0)</f>
        <v>0</v>
      </c>
      <c r="BJ1645">
        <f>IF('Main Data'!AM1645="Yes",1,0)</f>
        <v>0</v>
      </c>
      <c r="BK1645">
        <f>IF('Main Data'!AQ1645="Yes",1,0)</f>
        <v>0</v>
      </c>
      <c r="BL1645" s="21">
        <f t="shared" si="151"/>
        <v>1</v>
      </c>
      <c r="BM1645" s="21">
        <f t="shared" si="152"/>
        <v>0</v>
      </c>
      <c r="BN1645" s="21">
        <f t="shared" si="153"/>
        <v>0</v>
      </c>
      <c r="BO1645" s="21">
        <f t="shared" si="154"/>
        <v>0</v>
      </c>
      <c r="BP1645" s="21">
        <f t="shared" si="155"/>
        <v>0</v>
      </c>
    </row>
    <row r="1646" spans="1:68" x14ac:dyDescent="0.2">
      <c r="A1646">
        <v>1642</v>
      </c>
      <c r="B1646" s="33">
        <f>'Main Data'!C1646</f>
        <v>43233</v>
      </c>
      <c r="C1646">
        <f>'Main Data'!D1646</f>
        <v>527</v>
      </c>
      <c r="D1646" s="26">
        <f>'Main Data'!E1646</f>
        <v>3800</v>
      </c>
      <c r="E1646" s="26">
        <f>'Main Data'!F1646</f>
        <v>4750</v>
      </c>
      <c r="F1646" s="34">
        <f t="shared" si="150"/>
        <v>8.2427563457144775</v>
      </c>
      <c r="G1646">
        <f>IF('Main Data'!H1646="AP",1,0)</f>
        <v>0</v>
      </c>
      <c r="H1646">
        <f>IF('Main Data'!H1646="Blancpain",1,0)</f>
        <v>0</v>
      </c>
      <c r="I1646">
        <f>IF('Main Data'!H1646="Breguet",1,0)</f>
        <v>0</v>
      </c>
      <c r="J1646">
        <f>IF('Main Data'!H1646="Breitling",1,0)</f>
        <v>0</v>
      </c>
      <c r="K1646">
        <f>IF('Main Data'!H1646="Cartier",1,0)</f>
        <v>0</v>
      </c>
      <c r="L1646">
        <f>IF('Main Data'!H1646="Gallet",1,0)</f>
        <v>0</v>
      </c>
      <c r="M1646">
        <f>IF('Main Data'!H1646="Girard Perregaux",1,0)</f>
        <v>0</v>
      </c>
      <c r="N1646">
        <f>IF('Main Data'!H1646="Gubelin",1,0)</f>
        <v>0</v>
      </c>
      <c r="O1646">
        <f>IF('Main Data'!H1646="Heuer",1,0)</f>
        <v>1</v>
      </c>
      <c r="P1646">
        <f>IF('Main Data'!H1646="IWC",1,0)</f>
        <v>0</v>
      </c>
      <c r="Q1646">
        <f>IF('Main Data'!H1646="JLC",1,0)</f>
        <v>0</v>
      </c>
      <c r="R1646">
        <f>IF('Main Data'!H1646="Longines",1,0)</f>
        <v>0</v>
      </c>
      <c r="S1646">
        <f>IF('Main Data'!H1646="Movado",1,0)</f>
        <v>0</v>
      </c>
      <c r="T1646">
        <f>IF('Main Data'!H1646="Omega",1,0)</f>
        <v>0</v>
      </c>
      <c r="U1646">
        <f>IF('Main Data'!H1646="Panerai",1,0)</f>
        <v>0</v>
      </c>
      <c r="V1646">
        <f>IF('Main Data'!H1646="Patek",1,0)</f>
        <v>0</v>
      </c>
      <c r="W1646">
        <f>IF('Main Data'!H1646="Rolex",1,0)</f>
        <v>0</v>
      </c>
      <c r="X1646">
        <f>IF('Main Data'!H1646="Tudor",1,0)</f>
        <v>0</v>
      </c>
      <c r="Y1646">
        <f>IF('Main Data'!H1646="Ulysse Nardin",1,0)</f>
        <v>0</v>
      </c>
      <c r="Z1646">
        <f>IF('Main Data'!H1646="Universal Geneve",1,0)</f>
        <v>0</v>
      </c>
      <c r="AA1646">
        <f>IF('Main Data'!H1646="Vacheron",1,0)</f>
        <v>0</v>
      </c>
      <c r="AB1646">
        <f>IF('Main Data'!H1646="Zenith",1,0)</f>
        <v>0</v>
      </c>
      <c r="AC1646">
        <f>IF('Main Data'!J1646="Stainless Steel",1,0)</f>
        <v>0</v>
      </c>
      <c r="AD1646">
        <f>IF('Main Data'!J1646="Two-tone",1,0)</f>
        <v>0</v>
      </c>
      <c r="AE1646">
        <f>IF(OR('Main Data'!J1646="YG 18K",'Main Data'!J1646="YG &lt;18K",'Main Data'!J1646="PG 18K",'Main Data'!J1646="PG &lt;18K",'Main Data'!J1646="WG 18K",'Main Data'!J1646="Mixes of 18K",'Main Data'!J1646="Mixes &lt;18K"),1,0)</f>
        <v>0</v>
      </c>
      <c r="AF1646">
        <f>IF('Main Data'!J1646="Platinum",1,0)</f>
        <v>0</v>
      </c>
      <c r="AG1646">
        <f>IF(OR('Main Data'!J1646="PVD",'Main Data'!J1646="Gold Plate",'Main Data'!J1646="Other"),1,0)</f>
        <v>1</v>
      </c>
      <c r="AH1646">
        <f>IF('Main Data'!N1646="Stainless Steel",1,0)</f>
        <v>0</v>
      </c>
      <c r="AI1646">
        <f>IF('Main Data'!N1646="Leather",1,0)</f>
        <v>0</v>
      </c>
      <c r="AJ1646">
        <f>IF('Main Data'!N1646="Two-tone",1,0)</f>
        <v>0</v>
      </c>
      <c r="AK1646">
        <f>IF(OR('Main Data'!N1646="YG 18K",'Main Data'!N1646="PG 18K",'Main Data'!N1646="WG 18K",'Main Data'!N1646="Mixes of 18K"),1,0)</f>
        <v>0</v>
      </c>
      <c r="AL1646">
        <f>IF(OR(,'Main Data'!N1646="PVD",'Main Data'!N1646="Gold plate"),1,0)</f>
        <v>1</v>
      </c>
      <c r="AM1646">
        <f>IF(OR('Main Data'!AV1646="Yes",'Main Data'!AW1646="Yes",'Main Data'!AU1646="Yes"),1,0)</f>
        <v>0</v>
      </c>
      <c r="AN1646">
        <f>IF(OR(ISTEXT('Main Data'!AX1646), ISTEXT('Main Data'!AY1646)),1,0)</f>
        <v>0</v>
      </c>
      <c r="AO1646">
        <f>IF('Main Data'!AZ1646="Yes",1,0)</f>
        <v>0</v>
      </c>
      <c r="AP1646">
        <f>IF('Main Data'!BA1646="Yes",1,0)</f>
        <v>0</v>
      </c>
      <c r="AQ1646">
        <f>IF('Main Data'!BD1646="Yes",1,0)</f>
        <v>0</v>
      </c>
      <c r="AR1646">
        <f>IF('Main Data'!BE1646="A",1,0)</f>
        <v>0</v>
      </c>
      <c r="AS1646">
        <f>IF('Main Data'!BE1646="AA",1,0)</f>
        <v>1</v>
      </c>
      <c r="AT1646">
        <f>IF('Main Data'!BE1646="AAA",1,0)</f>
        <v>0</v>
      </c>
      <c r="AU1646">
        <f>IF('Main Data'!BE1646="AAAA",1,0)</f>
        <v>0</v>
      </c>
      <c r="AV1646">
        <f>IF('Main Data'!P1646="Yes",1,0)</f>
        <v>0</v>
      </c>
      <c r="AW1646">
        <f>IF('Main Data'!AP1646="Yes",1,0)</f>
        <v>0</v>
      </c>
      <c r="AX1646">
        <f>IF(OR('Main Data'!V1646="Yes", 'Main Data'!W1646="Yes",'Main Data'!X1646="Yes"),1,0)</f>
        <v>0</v>
      </c>
      <c r="AY1646">
        <f>IF(OR('Main Data'!Y1646="Yes",'Main Data'!Z1646="Yes"),1,0)</f>
        <v>0</v>
      </c>
      <c r="AZ1646">
        <f>IF('Main Data'!AR1646="Yes",1,0)</f>
        <v>0</v>
      </c>
      <c r="BA1646">
        <f>IF('Main Data'!AS1646="Yes",1,0)</f>
        <v>0</v>
      </c>
      <c r="BB1646">
        <f>IF('Main Data'!AG1646="Yes",1,0)</f>
        <v>0</v>
      </c>
      <c r="BC1646">
        <f>IF('Main Data'!AB1646="Yes",1,0)</f>
        <v>0</v>
      </c>
      <c r="BD1646">
        <f>IF('Main Data'!AA1646="Yes",1,0)</f>
        <v>0</v>
      </c>
      <c r="BE1646">
        <f>IF('Main Data'!AC1646="Yes",1,0)</f>
        <v>0</v>
      </c>
      <c r="BF1646">
        <f>IF('Main Data'!AF1646="Yes",1,0)</f>
        <v>0</v>
      </c>
      <c r="BG1646">
        <f>IF(OR('Main Data'!AI1646="Yes",'Main Data'!AL1646="Yes"),1,0)</f>
        <v>1</v>
      </c>
      <c r="BH1646">
        <f>IF('Main Data'!AJ1646="Yes",1,0)</f>
        <v>0</v>
      </c>
      <c r="BI1646">
        <f>IF('Main Data'!AK1646="Yes",1,0)</f>
        <v>0</v>
      </c>
      <c r="BJ1646">
        <f>IF('Main Data'!AM1646="Yes",1,0)</f>
        <v>0</v>
      </c>
      <c r="BK1646">
        <f>IF('Main Data'!AQ1646="Yes",1,0)</f>
        <v>0</v>
      </c>
      <c r="BL1646" s="21">
        <f t="shared" si="151"/>
        <v>1</v>
      </c>
      <c r="BM1646" s="21">
        <f t="shared" si="152"/>
        <v>0</v>
      </c>
      <c r="BN1646" s="21">
        <f t="shared" si="153"/>
        <v>0</v>
      </c>
      <c r="BO1646" s="21">
        <f t="shared" si="154"/>
        <v>0</v>
      </c>
      <c r="BP1646" s="21">
        <f t="shared" si="155"/>
        <v>0</v>
      </c>
    </row>
    <row r="1647" spans="1:68" x14ac:dyDescent="0.2">
      <c r="A1647">
        <v>1643</v>
      </c>
      <c r="B1647" s="33">
        <f>'Main Data'!C1647</f>
        <v>43233</v>
      </c>
      <c r="C1647">
        <f>'Main Data'!D1647</f>
        <v>528</v>
      </c>
      <c r="D1647" s="26">
        <f>'Main Data'!E1647</f>
        <v>4000</v>
      </c>
      <c r="E1647" s="26">
        <f>'Main Data'!F1647</f>
        <v>5000</v>
      </c>
      <c r="F1647" s="34">
        <f t="shared" si="150"/>
        <v>8.2940496401020276</v>
      </c>
      <c r="G1647">
        <f>IF('Main Data'!H1647="AP",1,0)</f>
        <v>0</v>
      </c>
      <c r="H1647">
        <f>IF('Main Data'!H1647="Blancpain",1,0)</f>
        <v>0</v>
      </c>
      <c r="I1647">
        <f>IF('Main Data'!H1647="Breguet",1,0)</f>
        <v>0</v>
      </c>
      <c r="J1647">
        <f>IF('Main Data'!H1647="Breitling",1,0)</f>
        <v>0</v>
      </c>
      <c r="K1647">
        <f>IF('Main Data'!H1647="Cartier",1,0)</f>
        <v>0</v>
      </c>
      <c r="L1647">
        <f>IF('Main Data'!H1647="Gallet",1,0)</f>
        <v>0</v>
      </c>
      <c r="M1647">
        <f>IF('Main Data'!H1647="Girard Perregaux",1,0)</f>
        <v>0</v>
      </c>
      <c r="N1647">
        <f>IF('Main Data'!H1647="Gubelin",1,0)</f>
        <v>0</v>
      </c>
      <c r="O1647">
        <f>IF('Main Data'!H1647="Heuer",1,0)</f>
        <v>0</v>
      </c>
      <c r="P1647">
        <f>IF('Main Data'!H1647="IWC",1,0)</f>
        <v>0</v>
      </c>
      <c r="Q1647">
        <f>IF('Main Data'!H1647="JLC",1,0)</f>
        <v>0</v>
      </c>
      <c r="R1647">
        <f>IF('Main Data'!H1647="Longines",1,0)</f>
        <v>0</v>
      </c>
      <c r="S1647">
        <f>IF('Main Data'!H1647="Movado",1,0)</f>
        <v>0</v>
      </c>
      <c r="T1647">
        <f>IF('Main Data'!H1647="Omega",1,0)</f>
        <v>0</v>
      </c>
      <c r="U1647">
        <f>IF('Main Data'!H1647="Panerai",1,0)</f>
        <v>0</v>
      </c>
      <c r="V1647">
        <f>IF('Main Data'!H1647="Patek",1,0)</f>
        <v>1</v>
      </c>
      <c r="W1647">
        <f>IF('Main Data'!H1647="Rolex",1,0)</f>
        <v>0</v>
      </c>
      <c r="X1647">
        <f>IF('Main Data'!H1647="Tudor",1,0)</f>
        <v>0</v>
      </c>
      <c r="Y1647">
        <f>IF('Main Data'!H1647="Ulysse Nardin",1,0)</f>
        <v>0</v>
      </c>
      <c r="Z1647">
        <f>IF('Main Data'!H1647="Universal Geneve",1,0)</f>
        <v>0</v>
      </c>
      <c r="AA1647">
        <f>IF('Main Data'!H1647="Vacheron",1,0)</f>
        <v>0</v>
      </c>
      <c r="AB1647">
        <f>IF('Main Data'!H1647="Zenith",1,0)</f>
        <v>0</v>
      </c>
      <c r="AC1647">
        <f>IF('Main Data'!J1647="Stainless Steel",1,0)</f>
        <v>0</v>
      </c>
      <c r="AD1647">
        <f>IF('Main Data'!J1647="Two-tone",1,0)</f>
        <v>0</v>
      </c>
      <c r="AE1647">
        <f>IF(OR('Main Data'!J1647="YG 18K",'Main Data'!J1647="YG &lt;18K",'Main Data'!J1647="PG 18K",'Main Data'!J1647="PG &lt;18K",'Main Data'!J1647="WG 18K",'Main Data'!J1647="Mixes of 18K",'Main Data'!J1647="Mixes &lt;18K"),1,0)</f>
        <v>1</v>
      </c>
      <c r="AF1647">
        <f>IF('Main Data'!J1647="Platinum",1,0)</f>
        <v>0</v>
      </c>
      <c r="AG1647">
        <f>IF(OR('Main Data'!J1647="PVD",'Main Data'!J1647="Gold Plate",'Main Data'!J1647="Other"),1,0)</f>
        <v>0</v>
      </c>
      <c r="AH1647">
        <f>IF('Main Data'!N1647="Stainless Steel",1,0)</f>
        <v>0</v>
      </c>
      <c r="AI1647">
        <f>IF('Main Data'!N1647="Leather",1,0)</f>
        <v>0</v>
      </c>
      <c r="AJ1647">
        <f>IF('Main Data'!N1647="Two-tone",1,0)</f>
        <v>0</v>
      </c>
      <c r="AK1647">
        <f>IF(OR('Main Data'!N1647="YG 18K",'Main Data'!N1647="PG 18K",'Main Data'!N1647="WG 18K",'Main Data'!N1647="Mixes of 18K"),1,0)</f>
        <v>1</v>
      </c>
      <c r="AL1647">
        <f>IF(OR(,'Main Data'!N1647="PVD",'Main Data'!N1647="Gold plate"),1,0)</f>
        <v>0</v>
      </c>
      <c r="AM1647">
        <f>IF(OR('Main Data'!AV1647="Yes",'Main Data'!AW1647="Yes",'Main Data'!AU1647="Yes"),1,0)</f>
        <v>0</v>
      </c>
      <c r="AN1647">
        <f>IF(OR(ISTEXT('Main Data'!AX1647), ISTEXT('Main Data'!AY1647)),1,0)</f>
        <v>0</v>
      </c>
      <c r="AO1647">
        <f>IF('Main Data'!AZ1647="Yes",1,0)</f>
        <v>0</v>
      </c>
      <c r="AP1647">
        <f>IF('Main Data'!BA1647="Yes",1,0)</f>
        <v>0</v>
      </c>
      <c r="AQ1647">
        <f>IF('Main Data'!BD1647="Yes",1,0)</f>
        <v>0</v>
      </c>
      <c r="AR1647">
        <f>IF('Main Data'!BE1647="A",1,0)</f>
        <v>0</v>
      </c>
      <c r="AS1647">
        <f>IF('Main Data'!BE1647="AA",1,0)</f>
        <v>1</v>
      </c>
      <c r="AT1647">
        <f>IF('Main Data'!BE1647="AAA",1,0)</f>
        <v>0</v>
      </c>
      <c r="AU1647">
        <f>IF('Main Data'!BE1647="AAAA",1,0)</f>
        <v>0</v>
      </c>
      <c r="AV1647">
        <f>IF('Main Data'!P1647="Yes",1,0)</f>
        <v>1</v>
      </c>
      <c r="AW1647">
        <f>IF('Main Data'!AP1647="Yes",1,0)</f>
        <v>0</v>
      </c>
      <c r="AX1647">
        <f>IF(OR('Main Data'!V1647="Yes", 'Main Data'!W1647="Yes",'Main Data'!X1647="Yes"),1,0)</f>
        <v>0</v>
      </c>
      <c r="AY1647">
        <f>IF(OR('Main Data'!Y1647="Yes",'Main Data'!Z1647="Yes"),1,0)</f>
        <v>0</v>
      </c>
      <c r="AZ1647">
        <f>IF('Main Data'!AR1647="Yes",1,0)</f>
        <v>0</v>
      </c>
      <c r="BA1647">
        <f>IF('Main Data'!AS1647="Yes",1,0)</f>
        <v>0</v>
      </c>
      <c r="BB1647">
        <f>IF('Main Data'!AG1647="Yes",1,0)</f>
        <v>0</v>
      </c>
      <c r="BC1647">
        <f>IF('Main Data'!AB1647="Yes",1,0)</f>
        <v>0</v>
      </c>
      <c r="BD1647">
        <f>IF('Main Data'!AA1647="Yes",1,0)</f>
        <v>0</v>
      </c>
      <c r="BE1647">
        <f>IF('Main Data'!AC1647="Yes",1,0)</f>
        <v>0</v>
      </c>
      <c r="BF1647">
        <f>IF('Main Data'!AF1647="Yes",1,0)</f>
        <v>0</v>
      </c>
      <c r="BG1647">
        <f>IF(OR('Main Data'!AI1647="Yes",'Main Data'!AL1647="Yes"),1,0)</f>
        <v>0</v>
      </c>
      <c r="BH1647">
        <f>IF('Main Data'!AJ1647="Yes",1,0)</f>
        <v>0</v>
      </c>
      <c r="BI1647">
        <f>IF('Main Data'!AK1647="Yes",1,0)</f>
        <v>0</v>
      </c>
      <c r="BJ1647">
        <f>IF('Main Data'!AM1647="Yes",1,0)</f>
        <v>0</v>
      </c>
      <c r="BK1647">
        <f>IF('Main Data'!AQ1647="Yes",1,0)</f>
        <v>0</v>
      </c>
      <c r="BL1647" s="21">
        <f t="shared" si="151"/>
        <v>1</v>
      </c>
      <c r="BM1647" s="21">
        <f t="shared" si="152"/>
        <v>0</v>
      </c>
      <c r="BN1647" s="21">
        <f t="shared" si="153"/>
        <v>0</v>
      </c>
      <c r="BO1647" s="21">
        <f t="shared" si="154"/>
        <v>0</v>
      </c>
      <c r="BP1647" s="21">
        <f t="shared" si="155"/>
        <v>0</v>
      </c>
    </row>
    <row r="1648" spans="1:68" x14ac:dyDescent="0.2">
      <c r="A1648">
        <v>1644</v>
      </c>
      <c r="B1648" s="33">
        <f>'Main Data'!C1648</f>
        <v>43233</v>
      </c>
      <c r="C1648">
        <f>'Main Data'!D1648</f>
        <v>534</v>
      </c>
      <c r="D1648" s="26">
        <f>'Main Data'!E1648</f>
        <v>4000</v>
      </c>
      <c r="E1648" s="26">
        <f>'Main Data'!F1648</f>
        <v>5000</v>
      </c>
      <c r="F1648" s="34">
        <f t="shared" si="150"/>
        <v>8.2940496401020276</v>
      </c>
      <c r="G1648">
        <f>IF('Main Data'!H1648="AP",1,0)</f>
        <v>0</v>
      </c>
      <c r="H1648">
        <f>IF('Main Data'!H1648="Blancpain",1,0)</f>
        <v>0</v>
      </c>
      <c r="I1648">
        <f>IF('Main Data'!H1648="Breguet",1,0)</f>
        <v>0</v>
      </c>
      <c r="J1648">
        <f>IF('Main Data'!H1648="Breitling",1,0)</f>
        <v>0</v>
      </c>
      <c r="K1648">
        <f>IF('Main Data'!H1648="Cartier",1,0)</f>
        <v>0</v>
      </c>
      <c r="L1648">
        <f>IF('Main Data'!H1648="Gallet",1,0)</f>
        <v>0</v>
      </c>
      <c r="M1648">
        <f>IF('Main Data'!H1648="Girard Perregaux",1,0)</f>
        <v>0</v>
      </c>
      <c r="N1648">
        <f>IF('Main Data'!H1648="Gubelin",1,0)</f>
        <v>0</v>
      </c>
      <c r="O1648">
        <f>IF('Main Data'!H1648="Heuer",1,0)</f>
        <v>0</v>
      </c>
      <c r="P1648">
        <f>IF('Main Data'!H1648="IWC",1,0)</f>
        <v>0</v>
      </c>
      <c r="Q1648">
        <f>IF('Main Data'!H1648="JLC",1,0)</f>
        <v>0</v>
      </c>
      <c r="R1648">
        <f>IF('Main Data'!H1648="Longines",1,0)</f>
        <v>0</v>
      </c>
      <c r="S1648">
        <f>IF('Main Data'!H1648="Movado",1,0)</f>
        <v>0</v>
      </c>
      <c r="T1648">
        <f>IF('Main Data'!H1648="Omega",1,0)</f>
        <v>0</v>
      </c>
      <c r="U1648">
        <f>IF('Main Data'!H1648="Panerai",1,0)</f>
        <v>0</v>
      </c>
      <c r="V1648">
        <f>IF('Main Data'!H1648="Patek",1,0)</f>
        <v>1</v>
      </c>
      <c r="W1648">
        <f>IF('Main Data'!H1648="Rolex",1,0)</f>
        <v>0</v>
      </c>
      <c r="X1648">
        <f>IF('Main Data'!H1648="Tudor",1,0)</f>
        <v>0</v>
      </c>
      <c r="Y1648">
        <f>IF('Main Data'!H1648="Ulysse Nardin",1,0)</f>
        <v>0</v>
      </c>
      <c r="Z1648">
        <f>IF('Main Data'!H1648="Universal Geneve",1,0)</f>
        <v>0</v>
      </c>
      <c r="AA1648">
        <f>IF('Main Data'!H1648="Vacheron",1,0)</f>
        <v>0</v>
      </c>
      <c r="AB1648">
        <f>IF('Main Data'!H1648="Zenith",1,0)</f>
        <v>0</v>
      </c>
      <c r="AC1648">
        <f>IF('Main Data'!J1648="Stainless Steel",1,0)</f>
        <v>0</v>
      </c>
      <c r="AD1648">
        <f>IF('Main Data'!J1648="Two-tone",1,0)</f>
        <v>0</v>
      </c>
      <c r="AE1648">
        <f>IF(OR('Main Data'!J1648="YG 18K",'Main Data'!J1648="YG &lt;18K",'Main Data'!J1648="PG 18K",'Main Data'!J1648="PG &lt;18K",'Main Data'!J1648="WG 18K",'Main Data'!J1648="Mixes of 18K",'Main Data'!J1648="Mixes &lt;18K"),1,0)</f>
        <v>1</v>
      </c>
      <c r="AF1648">
        <f>IF('Main Data'!J1648="Platinum",1,0)</f>
        <v>0</v>
      </c>
      <c r="AG1648">
        <f>IF(OR('Main Data'!J1648="PVD",'Main Data'!J1648="Gold Plate",'Main Data'!J1648="Other"),1,0)</f>
        <v>0</v>
      </c>
      <c r="AH1648">
        <f>IF('Main Data'!N1648="Stainless Steel",1,0)</f>
        <v>0</v>
      </c>
      <c r="AI1648">
        <f>IF('Main Data'!N1648="Leather",1,0)</f>
        <v>1</v>
      </c>
      <c r="AJ1648">
        <f>IF('Main Data'!N1648="Two-tone",1,0)</f>
        <v>0</v>
      </c>
      <c r="AK1648">
        <f>IF(OR('Main Data'!N1648="YG 18K",'Main Data'!N1648="PG 18K",'Main Data'!N1648="WG 18K",'Main Data'!N1648="Mixes of 18K"),1,0)</f>
        <v>0</v>
      </c>
      <c r="AL1648">
        <f>IF(OR(,'Main Data'!N1648="PVD",'Main Data'!N1648="Gold plate"),1,0)</f>
        <v>0</v>
      </c>
      <c r="AM1648">
        <f>IF(OR('Main Data'!AV1648="Yes",'Main Data'!AW1648="Yes",'Main Data'!AU1648="Yes"),1,0)</f>
        <v>0</v>
      </c>
      <c r="AN1648">
        <f>IF(OR(ISTEXT('Main Data'!AX1648), ISTEXT('Main Data'!AY1648)),1,0)</f>
        <v>0</v>
      </c>
      <c r="AO1648">
        <f>IF('Main Data'!AZ1648="Yes",1,0)</f>
        <v>0</v>
      </c>
      <c r="AP1648">
        <f>IF('Main Data'!BA1648="Yes",1,0)</f>
        <v>0</v>
      </c>
      <c r="AQ1648">
        <f>IF('Main Data'!BD1648="Yes",1,0)</f>
        <v>0</v>
      </c>
      <c r="AR1648">
        <f>IF('Main Data'!BE1648="A",1,0)</f>
        <v>0</v>
      </c>
      <c r="AS1648">
        <f>IF('Main Data'!BE1648="AA",1,0)</f>
        <v>1</v>
      </c>
      <c r="AT1648">
        <f>IF('Main Data'!BE1648="AAA",1,0)</f>
        <v>0</v>
      </c>
      <c r="AU1648">
        <f>IF('Main Data'!BE1648="AAAA",1,0)</f>
        <v>0</v>
      </c>
      <c r="AV1648">
        <f>IF('Main Data'!P1648="Yes",1,0)</f>
        <v>1</v>
      </c>
      <c r="AW1648">
        <f>IF('Main Data'!AP1648="Yes",1,0)</f>
        <v>0</v>
      </c>
      <c r="AX1648">
        <f>IF(OR('Main Data'!V1648="Yes", 'Main Data'!W1648="Yes",'Main Data'!X1648="Yes"),1,0)</f>
        <v>0</v>
      </c>
      <c r="AY1648">
        <f>IF(OR('Main Data'!Y1648="Yes",'Main Data'!Z1648="Yes"),1,0)</f>
        <v>0</v>
      </c>
      <c r="AZ1648">
        <f>IF('Main Data'!AR1648="Yes",1,0)</f>
        <v>0</v>
      </c>
      <c r="BA1648">
        <f>IF('Main Data'!AS1648="Yes",1,0)</f>
        <v>0</v>
      </c>
      <c r="BB1648">
        <f>IF('Main Data'!AG1648="Yes",1,0)</f>
        <v>0</v>
      </c>
      <c r="BC1648">
        <f>IF('Main Data'!AB1648="Yes",1,0)</f>
        <v>0</v>
      </c>
      <c r="BD1648">
        <f>IF('Main Data'!AA1648="Yes",1,0)</f>
        <v>0</v>
      </c>
      <c r="BE1648">
        <f>IF('Main Data'!AC1648="Yes",1,0)</f>
        <v>0</v>
      </c>
      <c r="BF1648">
        <f>IF('Main Data'!AF1648="Yes",1,0)</f>
        <v>0</v>
      </c>
      <c r="BG1648">
        <f>IF(OR('Main Data'!AI1648="Yes",'Main Data'!AL1648="Yes"),1,0)</f>
        <v>0</v>
      </c>
      <c r="BH1648">
        <f>IF('Main Data'!AJ1648="Yes",1,0)</f>
        <v>0</v>
      </c>
      <c r="BI1648">
        <f>IF('Main Data'!AK1648="Yes",1,0)</f>
        <v>0</v>
      </c>
      <c r="BJ1648">
        <f>IF('Main Data'!AM1648="Yes",1,0)</f>
        <v>0</v>
      </c>
      <c r="BK1648">
        <f>IF('Main Data'!AQ1648="Yes",1,0)</f>
        <v>0</v>
      </c>
      <c r="BL1648" s="21">
        <f t="shared" si="151"/>
        <v>1</v>
      </c>
      <c r="BM1648" s="21">
        <f t="shared" si="152"/>
        <v>0</v>
      </c>
      <c r="BN1648" s="21">
        <f t="shared" si="153"/>
        <v>0</v>
      </c>
      <c r="BO1648" s="21">
        <f t="shared" si="154"/>
        <v>0</v>
      </c>
      <c r="BP1648" s="21">
        <f t="shared" si="155"/>
        <v>0</v>
      </c>
    </row>
    <row r="1649" spans="1:68" x14ac:dyDescent="0.2">
      <c r="A1649">
        <v>1645</v>
      </c>
      <c r="B1649" s="33">
        <f>'Main Data'!C1649</f>
        <v>43233</v>
      </c>
      <c r="C1649">
        <f>'Main Data'!D1649</f>
        <v>537</v>
      </c>
      <c r="D1649" s="26">
        <f>'Main Data'!E1649</f>
        <v>20000</v>
      </c>
      <c r="E1649" s="26">
        <f>'Main Data'!F1649</f>
        <v>25000</v>
      </c>
      <c r="F1649" s="34">
        <f t="shared" si="150"/>
        <v>9.9034875525361272</v>
      </c>
      <c r="G1649">
        <f>IF('Main Data'!H1649="AP",1,0)</f>
        <v>0</v>
      </c>
      <c r="H1649">
        <f>IF('Main Data'!H1649="Blancpain",1,0)</f>
        <v>0</v>
      </c>
      <c r="I1649">
        <f>IF('Main Data'!H1649="Breguet",1,0)</f>
        <v>0</v>
      </c>
      <c r="J1649">
        <f>IF('Main Data'!H1649="Breitling",1,0)</f>
        <v>0</v>
      </c>
      <c r="K1649">
        <f>IF('Main Data'!H1649="Cartier",1,0)</f>
        <v>0</v>
      </c>
      <c r="L1649">
        <f>IF('Main Data'!H1649="Gallet",1,0)</f>
        <v>0</v>
      </c>
      <c r="M1649">
        <f>IF('Main Data'!H1649="Girard Perregaux",1,0)</f>
        <v>0</v>
      </c>
      <c r="N1649">
        <f>IF('Main Data'!H1649="Gubelin",1,0)</f>
        <v>0</v>
      </c>
      <c r="O1649">
        <f>IF('Main Data'!H1649="Heuer",1,0)</f>
        <v>0</v>
      </c>
      <c r="P1649">
        <f>IF('Main Data'!H1649="IWC",1,0)</f>
        <v>0</v>
      </c>
      <c r="Q1649">
        <f>IF('Main Data'!H1649="JLC",1,0)</f>
        <v>0</v>
      </c>
      <c r="R1649">
        <f>IF('Main Data'!H1649="Longines",1,0)</f>
        <v>0</v>
      </c>
      <c r="S1649">
        <f>IF('Main Data'!H1649="Movado",1,0)</f>
        <v>0</v>
      </c>
      <c r="T1649">
        <f>IF('Main Data'!H1649="Omega",1,0)</f>
        <v>0</v>
      </c>
      <c r="U1649">
        <f>IF('Main Data'!H1649="Panerai",1,0)</f>
        <v>0</v>
      </c>
      <c r="V1649">
        <f>IF('Main Data'!H1649="Patek",1,0)</f>
        <v>1</v>
      </c>
      <c r="W1649">
        <f>IF('Main Data'!H1649="Rolex",1,0)</f>
        <v>0</v>
      </c>
      <c r="X1649">
        <f>IF('Main Data'!H1649="Tudor",1,0)</f>
        <v>0</v>
      </c>
      <c r="Y1649">
        <f>IF('Main Data'!H1649="Ulysse Nardin",1,0)</f>
        <v>0</v>
      </c>
      <c r="Z1649">
        <f>IF('Main Data'!H1649="Universal Geneve",1,0)</f>
        <v>0</v>
      </c>
      <c r="AA1649">
        <f>IF('Main Data'!H1649="Vacheron",1,0)</f>
        <v>0</v>
      </c>
      <c r="AB1649">
        <f>IF('Main Data'!H1649="Zenith",1,0)</f>
        <v>0</v>
      </c>
      <c r="AC1649">
        <f>IF('Main Data'!J1649="Stainless Steel",1,0)</f>
        <v>0</v>
      </c>
      <c r="AD1649">
        <f>IF('Main Data'!J1649="Two-tone",1,0)</f>
        <v>0</v>
      </c>
      <c r="AE1649">
        <f>IF(OR('Main Data'!J1649="YG 18K",'Main Data'!J1649="YG &lt;18K",'Main Data'!J1649="PG 18K",'Main Data'!J1649="PG &lt;18K",'Main Data'!J1649="WG 18K",'Main Data'!J1649="Mixes of 18K",'Main Data'!J1649="Mixes &lt;18K"),1,0)</f>
        <v>1</v>
      </c>
      <c r="AF1649">
        <f>IF('Main Data'!J1649="Platinum",1,0)</f>
        <v>0</v>
      </c>
      <c r="AG1649">
        <f>IF(OR('Main Data'!J1649="PVD",'Main Data'!J1649="Gold Plate",'Main Data'!J1649="Other"),1,0)</f>
        <v>0</v>
      </c>
      <c r="AH1649">
        <f>IF('Main Data'!N1649="Stainless Steel",1,0)</f>
        <v>0</v>
      </c>
      <c r="AI1649">
        <f>IF('Main Data'!N1649="Leather",1,0)</f>
        <v>1</v>
      </c>
      <c r="AJ1649">
        <f>IF('Main Data'!N1649="Two-tone",1,0)</f>
        <v>0</v>
      </c>
      <c r="AK1649">
        <f>IF(OR('Main Data'!N1649="YG 18K",'Main Data'!N1649="PG 18K",'Main Data'!N1649="WG 18K",'Main Data'!N1649="Mixes of 18K"),1,0)</f>
        <v>0</v>
      </c>
      <c r="AL1649">
        <f>IF(OR(,'Main Data'!N1649="PVD",'Main Data'!N1649="Gold plate"),1,0)</f>
        <v>0</v>
      </c>
      <c r="AM1649">
        <f>IF(OR('Main Data'!AV1649="Yes",'Main Data'!AW1649="Yes",'Main Data'!AU1649="Yes"),1,0)</f>
        <v>0</v>
      </c>
      <c r="AN1649">
        <f>IF(OR(ISTEXT('Main Data'!AX1649), ISTEXT('Main Data'!AY1649)),1,0)</f>
        <v>0</v>
      </c>
      <c r="AO1649">
        <f>IF('Main Data'!AZ1649="Yes",1,0)</f>
        <v>0</v>
      </c>
      <c r="AP1649">
        <f>IF('Main Data'!BA1649="Yes",1,0)</f>
        <v>0</v>
      </c>
      <c r="AQ1649">
        <f>IF('Main Data'!BD1649="Yes",1,0)</f>
        <v>0</v>
      </c>
      <c r="AR1649">
        <f>IF('Main Data'!BE1649="A",1,0)</f>
        <v>0</v>
      </c>
      <c r="AS1649">
        <f>IF('Main Data'!BE1649="AA",1,0)</f>
        <v>0</v>
      </c>
      <c r="AT1649">
        <f>IF('Main Data'!BE1649="AAA",1,0)</f>
        <v>1</v>
      </c>
      <c r="AU1649">
        <f>IF('Main Data'!BE1649="AAAA",1,0)</f>
        <v>0</v>
      </c>
      <c r="AV1649">
        <f>IF('Main Data'!P1649="Yes",1,0)</f>
        <v>1</v>
      </c>
      <c r="AW1649">
        <f>IF('Main Data'!AP1649="Yes",1,0)</f>
        <v>0</v>
      </c>
      <c r="AX1649">
        <f>IF(OR('Main Data'!V1649="Yes", 'Main Data'!W1649="Yes",'Main Data'!X1649="Yes"),1,0)</f>
        <v>0</v>
      </c>
      <c r="AY1649">
        <f>IF(OR('Main Data'!Y1649="Yes",'Main Data'!Z1649="Yes"),1,0)</f>
        <v>0</v>
      </c>
      <c r="AZ1649">
        <f>IF('Main Data'!AR1649="Yes",1,0)</f>
        <v>0</v>
      </c>
      <c r="BA1649">
        <f>IF('Main Data'!AS1649="Yes",1,0)</f>
        <v>0</v>
      </c>
      <c r="BB1649">
        <f>IF('Main Data'!AG1649="Yes",1,0)</f>
        <v>0</v>
      </c>
      <c r="BC1649">
        <f>IF('Main Data'!AB1649="Yes",1,0)</f>
        <v>0</v>
      </c>
      <c r="BD1649">
        <f>IF('Main Data'!AA1649="Yes",1,0)</f>
        <v>0</v>
      </c>
      <c r="BE1649">
        <f>IF('Main Data'!AC1649="Yes",1,0)</f>
        <v>0</v>
      </c>
      <c r="BF1649">
        <f>IF('Main Data'!AF1649="Yes",1,0)</f>
        <v>0</v>
      </c>
      <c r="BG1649">
        <f>IF(OR('Main Data'!AI1649="Yes",'Main Data'!AL1649="Yes"),1,0)</f>
        <v>0</v>
      </c>
      <c r="BH1649">
        <f>IF('Main Data'!AJ1649="Yes",1,0)</f>
        <v>0</v>
      </c>
      <c r="BI1649">
        <f>IF('Main Data'!AK1649="Yes",1,0)</f>
        <v>0</v>
      </c>
      <c r="BJ1649">
        <f>IF('Main Data'!AM1649="Yes",1,0)</f>
        <v>0</v>
      </c>
      <c r="BK1649">
        <f>IF('Main Data'!AQ1649="Yes",1,0)</f>
        <v>0</v>
      </c>
      <c r="BL1649" s="21">
        <f t="shared" si="151"/>
        <v>1</v>
      </c>
      <c r="BM1649" s="21">
        <f t="shared" si="152"/>
        <v>0</v>
      </c>
      <c r="BN1649" s="21">
        <f t="shared" si="153"/>
        <v>0</v>
      </c>
      <c r="BO1649" s="21">
        <f t="shared" si="154"/>
        <v>0</v>
      </c>
      <c r="BP1649" s="21">
        <f t="shared" si="155"/>
        <v>0</v>
      </c>
    </row>
    <row r="1650" spans="1:68" x14ac:dyDescent="0.2">
      <c r="A1650">
        <v>1646</v>
      </c>
      <c r="B1650" s="33">
        <f>'Main Data'!C1650</f>
        <v>43233</v>
      </c>
      <c r="C1650">
        <f>'Main Data'!D1650</f>
        <v>550</v>
      </c>
      <c r="D1650" s="26">
        <f>'Main Data'!E1650</f>
        <v>14000</v>
      </c>
      <c r="E1650" s="26">
        <f>'Main Data'!F1650</f>
        <v>17500</v>
      </c>
      <c r="F1650" s="34">
        <f t="shared" si="150"/>
        <v>9.5468126085973957</v>
      </c>
      <c r="G1650">
        <f>IF('Main Data'!H1650="AP",1,0)</f>
        <v>0</v>
      </c>
      <c r="H1650">
        <f>IF('Main Data'!H1650="Blancpain",1,0)</f>
        <v>0</v>
      </c>
      <c r="I1650">
        <f>IF('Main Data'!H1650="Breguet",1,0)</f>
        <v>0</v>
      </c>
      <c r="J1650">
        <f>IF('Main Data'!H1650="Breitling",1,0)</f>
        <v>0</v>
      </c>
      <c r="K1650">
        <f>IF('Main Data'!H1650="Cartier",1,0)</f>
        <v>0</v>
      </c>
      <c r="L1650">
        <f>IF('Main Data'!H1650="Gallet",1,0)</f>
        <v>0</v>
      </c>
      <c r="M1650">
        <f>IF('Main Data'!H1650="Girard Perregaux",1,0)</f>
        <v>0</v>
      </c>
      <c r="N1650">
        <f>IF('Main Data'!H1650="Gubelin",1,0)</f>
        <v>0</v>
      </c>
      <c r="O1650">
        <f>IF('Main Data'!H1650="Heuer",1,0)</f>
        <v>0</v>
      </c>
      <c r="P1650">
        <f>IF('Main Data'!H1650="IWC",1,0)</f>
        <v>0</v>
      </c>
      <c r="Q1650">
        <f>IF('Main Data'!H1650="JLC",1,0)</f>
        <v>0</v>
      </c>
      <c r="R1650">
        <f>IF('Main Data'!H1650="Longines",1,0)</f>
        <v>0</v>
      </c>
      <c r="S1650">
        <f>IF('Main Data'!H1650="Movado",1,0)</f>
        <v>0</v>
      </c>
      <c r="T1650">
        <f>IF('Main Data'!H1650="Omega",1,0)</f>
        <v>0</v>
      </c>
      <c r="U1650">
        <f>IF('Main Data'!H1650="Panerai",1,0)</f>
        <v>0</v>
      </c>
      <c r="V1650">
        <f>IF('Main Data'!H1650="Patek",1,0)</f>
        <v>0</v>
      </c>
      <c r="W1650">
        <f>IF('Main Data'!H1650="Rolex",1,0)</f>
        <v>1</v>
      </c>
      <c r="X1650">
        <f>IF('Main Data'!H1650="Tudor",1,0)</f>
        <v>0</v>
      </c>
      <c r="Y1650">
        <f>IF('Main Data'!H1650="Ulysse Nardin",1,0)</f>
        <v>0</v>
      </c>
      <c r="Z1650">
        <f>IF('Main Data'!H1650="Universal Geneve",1,0)</f>
        <v>0</v>
      </c>
      <c r="AA1650">
        <f>IF('Main Data'!H1650="Vacheron",1,0)</f>
        <v>0</v>
      </c>
      <c r="AB1650">
        <f>IF('Main Data'!H1650="Zenith",1,0)</f>
        <v>0</v>
      </c>
      <c r="AC1650">
        <f>IF('Main Data'!J1650="Stainless Steel",1,0)</f>
        <v>1</v>
      </c>
      <c r="AD1650">
        <f>IF('Main Data'!J1650="Two-tone",1,0)</f>
        <v>0</v>
      </c>
      <c r="AE1650">
        <f>IF(OR('Main Data'!J1650="YG 18K",'Main Data'!J1650="YG &lt;18K",'Main Data'!J1650="PG 18K",'Main Data'!J1650="PG &lt;18K",'Main Data'!J1650="WG 18K",'Main Data'!J1650="Mixes of 18K",'Main Data'!J1650="Mixes &lt;18K"),1,0)</f>
        <v>0</v>
      </c>
      <c r="AF1650">
        <f>IF('Main Data'!J1650="Platinum",1,0)</f>
        <v>0</v>
      </c>
      <c r="AG1650">
        <f>IF(OR('Main Data'!J1650="PVD",'Main Data'!J1650="Gold Plate",'Main Data'!J1650="Other"),1,0)</f>
        <v>0</v>
      </c>
      <c r="AH1650">
        <f>IF('Main Data'!N1650="Stainless Steel",1,0)</f>
        <v>1</v>
      </c>
      <c r="AI1650">
        <f>IF('Main Data'!N1650="Leather",1,0)</f>
        <v>0</v>
      </c>
      <c r="AJ1650">
        <f>IF('Main Data'!N1650="Two-tone",1,0)</f>
        <v>0</v>
      </c>
      <c r="AK1650">
        <f>IF(OR('Main Data'!N1650="YG 18K",'Main Data'!N1650="PG 18K",'Main Data'!N1650="WG 18K",'Main Data'!N1650="Mixes of 18K"),1,0)</f>
        <v>0</v>
      </c>
      <c r="AL1650">
        <f>IF(OR(,'Main Data'!N1650="PVD",'Main Data'!N1650="Gold plate"),1,0)</f>
        <v>0</v>
      </c>
      <c r="AM1650">
        <f>IF(OR('Main Data'!AV1650="Yes",'Main Data'!AW1650="Yes",'Main Data'!AU1650="Yes"),1,0)</f>
        <v>0</v>
      </c>
      <c r="AN1650">
        <f>IF(OR(ISTEXT('Main Data'!AX1650), ISTEXT('Main Data'!AY1650)),1,0)</f>
        <v>0</v>
      </c>
      <c r="AO1650">
        <f>IF('Main Data'!AZ1650="Yes",1,0)</f>
        <v>0</v>
      </c>
      <c r="AP1650">
        <f>IF('Main Data'!BA1650="Yes",1,0)</f>
        <v>0</v>
      </c>
      <c r="AQ1650">
        <f>IF('Main Data'!BD1650="Yes",1,0)</f>
        <v>0</v>
      </c>
      <c r="AR1650">
        <f>IF('Main Data'!BE1650="A",1,0)</f>
        <v>0</v>
      </c>
      <c r="AS1650">
        <f>IF('Main Data'!BE1650="AA",1,0)</f>
        <v>0</v>
      </c>
      <c r="AT1650">
        <f>IF('Main Data'!BE1650="AAA",1,0)</f>
        <v>1</v>
      </c>
      <c r="AU1650">
        <f>IF('Main Data'!BE1650="AAAA",1,0)</f>
        <v>0</v>
      </c>
      <c r="AV1650">
        <f>IF('Main Data'!P1650="Yes",1,0)</f>
        <v>0</v>
      </c>
      <c r="AW1650">
        <f>IF('Main Data'!AP1650="Yes",1,0)</f>
        <v>0</v>
      </c>
      <c r="AX1650">
        <f>IF(OR('Main Data'!V1650="Yes", 'Main Data'!W1650="Yes",'Main Data'!X1650="Yes"),1,0)</f>
        <v>1</v>
      </c>
      <c r="AY1650">
        <f>IF(OR('Main Data'!Y1650="Yes",'Main Data'!Z1650="Yes"),1,0)</f>
        <v>0</v>
      </c>
      <c r="AZ1650">
        <f>IF('Main Data'!AR1650="Yes",1,0)</f>
        <v>0</v>
      </c>
      <c r="BA1650">
        <f>IF('Main Data'!AS1650="Yes",1,0)</f>
        <v>0</v>
      </c>
      <c r="BB1650">
        <f>IF('Main Data'!AG1650="Yes",1,0)</f>
        <v>0</v>
      </c>
      <c r="BC1650">
        <f>IF('Main Data'!AB1650="Yes",1,0)</f>
        <v>0</v>
      </c>
      <c r="BD1650">
        <f>IF('Main Data'!AA1650="Yes",1,0)</f>
        <v>0</v>
      </c>
      <c r="BE1650">
        <f>IF('Main Data'!AC1650="Yes",1,0)</f>
        <v>1</v>
      </c>
      <c r="BF1650">
        <f>IF('Main Data'!AF1650="Yes",1,0)</f>
        <v>0</v>
      </c>
      <c r="BG1650">
        <f>IF(OR('Main Data'!AI1650="Yes",'Main Data'!AL1650="Yes"),1,0)</f>
        <v>0</v>
      </c>
      <c r="BH1650">
        <f>IF('Main Data'!AJ1650="Yes",1,0)</f>
        <v>0</v>
      </c>
      <c r="BI1650">
        <f>IF('Main Data'!AK1650="Yes",1,0)</f>
        <v>0</v>
      </c>
      <c r="BJ1650">
        <f>IF('Main Data'!AM1650="Yes",1,0)</f>
        <v>0</v>
      </c>
      <c r="BK1650">
        <f>IF('Main Data'!AQ1650="Yes",1,0)</f>
        <v>0</v>
      </c>
      <c r="BL1650" s="21">
        <f t="shared" si="151"/>
        <v>1</v>
      </c>
      <c r="BM1650" s="21">
        <f t="shared" si="152"/>
        <v>0</v>
      </c>
      <c r="BN1650" s="21">
        <f t="shared" si="153"/>
        <v>0</v>
      </c>
      <c r="BO1650" s="21">
        <f t="shared" si="154"/>
        <v>0</v>
      </c>
      <c r="BP1650" s="21">
        <f t="shared" si="155"/>
        <v>0</v>
      </c>
    </row>
    <row r="1651" spans="1:68" x14ac:dyDescent="0.2">
      <c r="A1651">
        <v>1647</v>
      </c>
      <c r="B1651" s="33">
        <f>'Main Data'!C1651</f>
        <v>43233</v>
      </c>
      <c r="C1651">
        <f>'Main Data'!D1651</f>
        <v>551</v>
      </c>
      <c r="D1651" s="26">
        <f>'Main Data'!E1651</f>
        <v>20000</v>
      </c>
      <c r="E1651" s="26">
        <f>'Main Data'!F1651</f>
        <v>25000</v>
      </c>
      <c r="F1651" s="34">
        <f t="shared" si="150"/>
        <v>9.9034875525361272</v>
      </c>
      <c r="G1651">
        <f>IF('Main Data'!H1651="AP",1,0)</f>
        <v>0</v>
      </c>
      <c r="H1651">
        <f>IF('Main Data'!H1651="Blancpain",1,0)</f>
        <v>0</v>
      </c>
      <c r="I1651">
        <f>IF('Main Data'!H1651="Breguet",1,0)</f>
        <v>0</v>
      </c>
      <c r="J1651">
        <f>IF('Main Data'!H1651="Breitling",1,0)</f>
        <v>0</v>
      </c>
      <c r="K1651">
        <f>IF('Main Data'!H1651="Cartier",1,0)</f>
        <v>0</v>
      </c>
      <c r="L1651">
        <f>IF('Main Data'!H1651="Gallet",1,0)</f>
        <v>0</v>
      </c>
      <c r="M1651">
        <f>IF('Main Data'!H1651="Girard Perregaux",1,0)</f>
        <v>0</v>
      </c>
      <c r="N1651">
        <f>IF('Main Data'!H1651="Gubelin",1,0)</f>
        <v>0</v>
      </c>
      <c r="O1651">
        <f>IF('Main Data'!H1651="Heuer",1,0)</f>
        <v>0</v>
      </c>
      <c r="P1651">
        <f>IF('Main Data'!H1651="IWC",1,0)</f>
        <v>0</v>
      </c>
      <c r="Q1651">
        <f>IF('Main Data'!H1651="JLC",1,0)</f>
        <v>0</v>
      </c>
      <c r="R1651">
        <f>IF('Main Data'!H1651="Longines",1,0)</f>
        <v>0</v>
      </c>
      <c r="S1651">
        <f>IF('Main Data'!H1651="Movado",1,0)</f>
        <v>0</v>
      </c>
      <c r="T1651">
        <f>IF('Main Data'!H1651="Omega",1,0)</f>
        <v>0</v>
      </c>
      <c r="U1651">
        <f>IF('Main Data'!H1651="Panerai",1,0)</f>
        <v>0</v>
      </c>
      <c r="V1651">
        <f>IF('Main Data'!H1651="Patek",1,0)</f>
        <v>0</v>
      </c>
      <c r="W1651">
        <f>IF('Main Data'!H1651="Rolex",1,0)</f>
        <v>1</v>
      </c>
      <c r="X1651">
        <f>IF('Main Data'!H1651="Tudor",1,0)</f>
        <v>0</v>
      </c>
      <c r="Y1651">
        <f>IF('Main Data'!H1651="Ulysse Nardin",1,0)</f>
        <v>0</v>
      </c>
      <c r="Z1651">
        <f>IF('Main Data'!H1651="Universal Geneve",1,0)</f>
        <v>0</v>
      </c>
      <c r="AA1651">
        <f>IF('Main Data'!H1651="Vacheron",1,0)</f>
        <v>0</v>
      </c>
      <c r="AB1651">
        <f>IF('Main Data'!H1651="Zenith",1,0)</f>
        <v>0</v>
      </c>
      <c r="AC1651">
        <f>IF('Main Data'!J1651="Stainless Steel",1,0)</f>
        <v>1</v>
      </c>
      <c r="AD1651">
        <f>IF('Main Data'!J1651="Two-tone",1,0)</f>
        <v>0</v>
      </c>
      <c r="AE1651">
        <f>IF(OR('Main Data'!J1651="YG 18K",'Main Data'!J1651="YG &lt;18K",'Main Data'!J1651="PG 18K",'Main Data'!J1651="PG &lt;18K",'Main Data'!J1651="WG 18K",'Main Data'!J1651="Mixes of 18K",'Main Data'!J1651="Mixes &lt;18K"),1,0)</f>
        <v>0</v>
      </c>
      <c r="AF1651">
        <f>IF('Main Data'!J1651="Platinum",1,0)</f>
        <v>0</v>
      </c>
      <c r="AG1651">
        <f>IF(OR('Main Data'!J1651="PVD",'Main Data'!J1651="Gold Plate",'Main Data'!J1651="Other"),1,0)</f>
        <v>0</v>
      </c>
      <c r="AH1651">
        <f>IF('Main Data'!N1651="Stainless Steel",1,0)</f>
        <v>1</v>
      </c>
      <c r="AI1651">
        <f>IF('Main Data'!N1651="Leather",1,0)</f>
        <v>0</v>
      </c>
      <c r="AJ1651">
        <f>IF('Main Data'!N1651="Two-tone",1,0)</f>
        <v>0</v>
      </c>
      <c r="AK1651">
        <f>IF(OR('Main Data'!N1651="YG 18K",'Main Data'!N1651="PG 18K",'Main Data'!N1651="WG 18K",'Main Data'!N1651="Mixes of 18K"),1,0)</f>
        <v>0</v>
      </c>
      <c r="AL1651">
        <f>IF(OR(,'Main Data'!N1651="PVD",'Main Data'!N1651="Gold plate"),1,0)</f>
        <v>0</v>
      </c>
      <c r="AM1651">
        <f>IF(OR('Main Data'!AV1651="Yes",'Main Data'!AW1651="Yes",'Main Data'!AU1651="Yes"),1,0)</f>
        <v>0</v>
      </c>
      <c r="AN1651">
        <f>IF(OR(ISTEXT('Main Data'!AX1651), ISTEXT('Main Data'!AY1651)),1,0)</f>
        <v>0</v>
      </c>
      <c r="AO1651">
        <f>IF('Main Data'!AZ1651="Yes",1,0)</f>
        <v>0</v>
      </c>
      <c r="AP1651">
        <f>IF('Main Data'!BA1651="Yes",1,0)</f>
        <v>0</v>
      </c>
      <c r="AQ1651">
        <f>IF('Main Data'!BD1651="Yes",1,0)</f>
        <v>0</v>
      </c>
      <c r="AR1651">
        <f>IF('Main Data'!BE1651="A",1,0)</f>
        <v>0</v>
      </c>
      <c r="AS1651">
        <f>IF('Main Data'!BE1651="AA",1,0)</f>
        <v>0</v>
      </c>
      <c r="AT1651">
        <f>IF('Main Data'!BE1651="AAA",1,0)</f>
        <v>1</v>
      </c>
      <c r="AU1651">
        <f>IF('Main Data'!BE1651="AAAA",1,0)</f>
        <v>0</v>
      </c>
      <c r="AV1651">
        <f>IF('Main Data'!P1651="Yes",1,0)</f>
        <v>1</v>
      </c>
      <c r="AW1651">
        <f>IF('Main Data'!AP1651="Yes",1,0)</f>
        <v>0</v>
      </c>
      <c r="AX1651">
        <f>IF(OR('Main Data'!V1651="Yes", 'Main Data'!W1651="Yes",'Main Data'!X1651="Yes"),1,0)</f>
        <v>0</v>
      </c>
      <c r="AY1651">
        <f>IF(OR('Main Data'!Y1651="Yes",'Main Data'!Z1651="Yes"),1,0)</f>
        <v>0</v>
      </c>
      <c r="AZ1651">
        <f>IF('Main Data'!AR1651="Yes",1,0)</f>
        <v>0</v>
      </c>
      <c r="BA1651">
        <f>IF('Main Data'!AS1651="Yes",1,0)</f>
        <v>0</v>
      </c>
      <c r="BB1651">
        <f>IF('Main Data'!AG1651="Yes",1,0)</f>
        <v>0</v>
      </c>
      <c r="BC1651">
        <f>IF('Main Data'!AB1651="Yes",1,0)</f>
        <v>1</v>
      </c>
      <c r="BD1651">
        <f>IF('Main Data'!AA1651="Yes",1,0)</f>
        <v>0</v>
      </c>
      <c r="BE1651">
        <f>IF('Main Data'!AC1651="Yes",1,0)</f>
        <v>0</v>
      </c>
      <c r="BF1651">
        <f>IF('Main Data'!AF1651="Yes",1,0)</f>
        <v>0</v>
      </c>
      <c r="BG1651">
        <f>IF(OR('Main Data'!AI1651="Yes",'Main Data'!AL1651="Yes"),1,0)</f>
        <v>0</v>
      </c>
      <c r="BH1651">
        <f>IF('Main Data'!AJ1651="Yes",1,0)</f>
        <v>0</v>
      </c>
      <c r="BI1651">
        <f>IF('Main Data'!AK1651="Yes",1,0)</f>
        <v>0</v>
      </c>
      <c r="BJ1651">
        <f>IF('Main Data'!AM1651="Yes",1,0)</f>
        <v>0</v>
      </c>
      <c r="BK1651">
        <f>IF('Main Data'!AQ1651="Yes",1,0)</f>
        <v>0</v>
      </c>
      <c r="BL1651" s="21">
        <f t="shared" si="151"/>
        <v>1</v>
      </c>
      <c r="BM1651" s="21">
        <f t="shared" si="152"/>
        <v>0</v>
      </c>
      <c r="BN1651" s="21">
        <f t="shared" si="153"/>
        <v>0</v>
      </c>
      <c r="BO1651" s="21">
        <f t="shared" si="154"/>
        <v>0</v>
      </c>
      <c r="BP1651" s="21">
        <f t="shared" si="155"/>
        <v>0</v>
      </c>
    </row>
    <row r="1652" spans="1:68" x14ac:dyDescent="0.2">
      <c r="A1652">
        <v>1648</v>
      </c>
      <c r="B1652" s="33">
        <f>'Main Data'!C1652</f>
        <v>43233</v>
      </c>
      <c r="C1652">
        <f>'Main Data'!D1652</f>
        <v>553</v>
      </c>
      <c r="D1652" s="26">
        <f>'Main Data'!E1652</f>
        <v>5500</v>
      </c>
      <c r="E1652" s="26">
        <f>'Main Data'!F1652</f>
        <v>6875</v>
      </c>
      <c r="F1652" s="34">
        <f t="shared" si="150"/>
        <v>8.6125033712205621</v>
      </c>
      <c r="G1652">
        <f>IF('Main Data'!H1652="AP",1,0)</f>
        <v>0</v>
      </c>
      <c r="H1652">
        <f>IF('Main Data'!H1652="Blancpain",1,0)</f>
        <v>0</v>
      </c>
      <c r="I1652">
        <f>IF('Main Data'!H1652="Breguet",1,0)</f>
        <v>0</v>
      </c>
      <c r="J1652">
        <f>IF('Main Data'!H1652="Breitling",1,0)</f>
        <v>0</v>
      </c>
      <c r="K1652">
        <f>IF('Main Data'!H1652="Cartier",1,0)</f>
        <v>0</v>
      </c>
      <c r="L1652">
        <f>IF('Main Data'!H1652="Gallet",1,0)</f>
        <v>0</v>
      </c>
      <c r="M1652">
        <f>IF('Main Data'!H1652="Girard Perregaux",1,0)</f>
        <v>0</v>
      </c>
      <c r="N1652">
        <f>IF('Main Data'!H1652="Gubelin",1,0)</f>
        <v>0</v>
      </c>
      <c r="O1652">
        <f>IF('Main Data'!H1652="Heuer",1,0)</f>
        <v>0</v>
      </c>
      <c r="P1652">
        <f>IF('Main Data'!H1652="IWC",1,0)</f>
        <v>0</v>
      </c>
      <c r="Q1652">
        <f>IF('Main Data'!H1652="JLC",1,0)</f>
        <v>0</v>
      </c>
      <c r="R1652">
        <f>IF('Main Data'!H1652="Longines",1,0)</f>
        <v>0</v>
      </c>
      <c r="S1652">
        <f>IF('Main Data'!H1652="Movado",1,0)</f>
        <v>0</v>
      </c>
      <c r="T1652">
        <f>IF('Main Data'!H1652="Omega",1,0)</f>
        <v>0</v>
      </c>
      <c r="U1652">
        <f>IF('Main Data'!H1652="Panerai",1,0)</f>
        <v>0</v>
      </c>
      <c r="V1652">
        <f>IF('Main Data'!H1652="Patek",1,0)</f>
        <v>0</v>
      </c>
      <c r="W1652">
        <f>IF('Main Data'!H1652="Rolex",1,0)</f>
        <v>1</v>
      </c>
      <c r="X1652">
        <f>IF('Main Data'!H1652="Tudor",1,0)</f>
        <v>0</v>
      </c>
      <c r="Y1652">
        <f>IF('Main Data'!H1652="Ulysse Nardin",1,0)</f>
        <v>0</v>
      </c>
      <c r="Z1652">
        <f>IF('Main Data'!H1652="Universal Geneve",1,0)</f>
        <v>0</v>
      </c>
      <c r="AA1652">
        <f>IF('Main Data'!H1652="Vacheron",1,0)</f>
        <v>0</v>
      </c>
      <c r="AB1652">
        <f>IF('Main Data'!H1652="Zenith",1,0)</f>
        <v>0</v>
      </c>
      <c r="AC1652">
        <f>IF('Main Data'!J1652="Stainless Steel",1,0)</f>
        <v>0</v>
      </c>
      <c r="AD1652">
        <f>IF('Main Data'!J1652="Two-tone",1,0)</f>
        <v>1</v>
      </c>
      <c r="AE1652">
        <f>IF(OR('Main Data'!J1652="YG 18K",'Main Data'!J1652="YG &lt;18K",'Main Data'!J1652="PG 18K",'Main Data'!J1652="PG &lt;18K",'Main Data'!J1652="WG 18K",'Main Data'!J1652="Mixes of 18K",'Main Data'!J1652="Mixes &lt;18K"),1,0)</f>
        <v>0</v>
      </c>
      <c r="AF1652">
        <f>IF('Main Data'!J1652="Platinum",1,0)</f>
        <v>0</v>
      </c>
      <c r="AG1652">
        <f>IF(OR('Main Data'!J1652="PVD",'Main Data'!J1652="Gold Plate",'Main Data'!J1652="Other"),1,0)</f>
        <v>0</v>
      </c>
      <c r="AH1652">
        <f>IF('Main Data'!N1652="Stainless Steel",1,0)</f>
        <v>0</v>
      </c>
      <c r="AI1652">
        <f>IF('Main Data'!N1652="Leather",1,0)</f>
        <v>0</v>
      </c>
      <c r="AJ1652">
        <f>IF('Main Data'!N1652="Two-tone",1,0)</f>
        <v>1</v>
      </c>
      <c r="AK1652">
        <f>IF(OR('Main Data'!N1652="YG 18K",'Main Data'!N1652="PG 18K",'Main Data'!N1652="WG 18K",'Main Data'!N1652="Mixes of 18K"),1,0)</f>
        <v>0</v>
      </c>
      <c r="AL1652">
        <f>IF(OR(,'Main Data'!N1652="PVD",'Main Data'!N1652="Gold plate"),1,0)</f>
        <v>0</v>
      </c>
      <c r="AM1652">
        <f>IF(OR('Main Data'!AV1652="Yes",'Main Data'!AW1652="Yes",'Main Data'!AU1652="Yes"),1,0)</f>
        <v>0</v>
      </c>
      <c r="AN1652">
        <f>IF(OR(ISTEXT('Main Data'!AX1652), ISTEXT('Main Data'!AY1652)),1,0)</f>
        <v>0</v>
      </c>
      <c r="AO1652">
        <f>IF('Main Data'!AZ1652="Yes",1,0)</f>
        <v>0</v>
      </c>
      <c r="AP1652">
        <f>IF('Main Data'!BA1652="Yes",1,0)</f>
        <v>0</v>
      </c>
      <c r="AQ1652">
        <f>IF('Main Data'!BD1652="Yes",1,0)</f>
        <v>0</v>
      </c>
      <c r="AR1652">
        <f>IF('Main Data'!BE1652="A",1,0)</f>
        <v>0</v>
      </c>
      <c r="AS1652">
        <f>IF('Main Data'!BE1652="AA",1,0)</f>
        <v>1</v>
      </c>
      <c r="AT1652">
        <f>IF('Main Data'!BE1652="AAA",1,0)</f>
        <v>0</v>
      </c>
      <c r="AU1652">
        <f>IF('Main Data'!BE1652="AAAA",1,0)</f>
        <v>0</v>
      </c>
      <c r="AV1652">
        <f>IF('Main Data'!P1652="Yes",1,0)</f>
        <v>0</v>
      </c>
      <c r="AW1652">
        <f>IF('Main Data'!AP1652="Yes",1,0)</f>
        <v>0</v>
      </c>
      <c r="AX1652">
        <f>IF(OR('Main Data'!V1652="Yes", 'Main Data'!W1652="Yes",'Main Data'!X1652="Yes"),1,0)</f>
        <v>1</v>
      </c>
      <c r="AY1652">
        <f>IF(OR('Main Data'!Y1652="Yes",'Main Data'!Z1652="Yes"),1,0)</f>
        <v>0</v>
      </c>
      <c r="AZ1652">
        <f>IF('Main Data'!AR1652="Yes",1,0)</f>
        <v>0</v>
      </c>
      <c r="BA1652">
        <f>IF('Main Data'!AS1652="Yes",1,0)</f>
        <v>0</v>
      </c>
      <c r="BB1652">
        <f>IF('Main Data'!AG1652="Yes",1,0)</f>
        <v>0</v>
      </c>
      <c r="BC1652">
        <f>IF('Main Data'!AB1652="Yes",1,0)</f>
        <v>0</v>
      </c>
      <c r="BD1652">
        <f>IF('Main Data'!AA1652="Yes",1,0)</f>
        <v>0</v>
      </c>
      <c r="BE1652">
        <f>IF('Main Data'!AC1652="Yes",1,0)</f>
        <v>1</v>
      </c>
      <c r="BF1652">
        <f>IF('Main Data'!AF1652="Yes",1,0)</f>
        <v>0</v>
      </c>
      <c r="BG1652">
        <f>IF(OR('Main Data'!AI1652="Yes",'Main Data'!AL1652="Yes"),1,0)</f>
        <v>0</v>
      </c>
      <c r="BH1652">
        <f>IF('Main Data'!AJ1652="Yes",1,0)</f>
        <v>0</v>
      </c>
      <c r="BI1652">
        <f>IF('Main Data'!AK1652="Yes",1,0)</f>
        <v>0</v>
      </c>
      <c r="BJ1652">
        <f>IF('Main Data'!AM1652="Yes",1,0)</f>
        <v>0</v>
      </c>
      <c r="BK1652">
        <f>IF('Main Data'!AQ1652="Yes",1,0)</f>
        <v>0</v>
      </c>
      <c r="BL1652" s="21">
        <f t="shared" si="151"/>
        <v>1</v>
      </c>
      <c r="BM1652" s="21">
        <f t="shared" si="152"/>
        <v>0</v>
      </c>
      <c r="BN1652" s="21">
        <f t="shared" si="153"/>
        <v>0</v>
      </c>
      <c r="BO1652" s="21">
        <f t="shared" si="154"/>
        <v>0</v>
      </c>
      <c r="BP1652" s="21">
        <f t="shared" si="155"/>
        <v>0</v>
      </c>
    </row>
    <row r="1653" spans="1:68" x14ac:dyDescent="0.2">
      <c r="A1653">
        <v>1649</v>
      </c>
      <c r="B1653" s="33">
        <f>'Main Data'!C1653</f>
        <v>43233</v>
      </c>
      <c r="C1653">
        <f>'Main Data'!D1653</f>
        <v>554</v>
      </c>
      <c r="D1653" s="26">
        <f>'Main Data'!E1653</f>
        <v>9000</v>
      </c>
      <c r="E1653" s="26">
        <f>'Main Data'!F1653</f>
        <v>11250</v>
      </c>
      <c r="F1653" s="34">
        <f t="shared" si="150"/>
        <v>9.1049798563183568</v>
      </c>
      <c r="G1653">
        <f>IF('Main Data'!H1653="AP",1,0)</f>
        <v>0</v>
      </c>
      <c r="H1653">
        <f>IF('Main Data'!H1653="Blancpain",1,0)</f>
        <v>0</v>
      </c>
      <c r="I1653">
        <f>IF('Main Data'!H1653="Breguet",1,0)</f>
        <v>0</v>
      </c>
      <c r="J1653">
        <f>IF('Main Data'!H1653="Breitling",1,0)</f>
        <v>0</v>
      </c>
      <c r="K1653">
        <f>IF('Main Data'!H1653="Cartier",1,0)</f>
        <v>0</v>
      </c>
      <c r="L1653">
        <f>IF('Main Data'!H1653="Gallet",1,0)</f>
        <v>0</v>
      </c>
      <c r="M1653">
        <f>IF('Main Data'!H1653="Girard Perregaux",1,0)</f>
        <v>0</v>
      </c>
      <c r="N1653">
        <f>IF('Main Data'!H1653="Gubelin",1,0)</f>
        <v>0</v>
      </c>
      <c r="O1653">
        <f>IF('Main Data'!H1653="Heuer",1,0)</f>
        <v>0</v>
      </c>
      <c r="P1653">
        <f>IF('Main Data'!H1653="IWC",1,0)</f>
        <v>0</v>
      </c>
      <c r="Q1653">
        <f>IF('Main Data'!H1653="JLC",1,0)</f>
        <v>0</v>
      </c>
      <c r="R1653">
        <f>IF('Main Data'!H1653="Longines",1,0)</f>
        <v>0</v>
      </c>
      <c r="S1653">
        <f>IF('Main Data'!H1653="Movado",1,0)</f>
        <v>0</v>
      </c>
      <c r="T1653">
        <f>IF('Main Data'!H1653="Omega",1,0)</f>
        <v>0</v>
      </c>
      <c r="U1653">
        <f>IF('Main Data'!H1653="Panerai",1,0)</f>
        <v>0</v>
      </c>
      <c r="V1653">
        <f>IF('Main Data'!H1653="Patek",1,0)</f>
        <v>0</v>
      </c>
      <c r="W1653">
        <f>IF('Main Data'!H1653="Rolex",1,0)</f>
        <v>1</v>
      </c>
      <c r="X1653">
        <f>IF('Main Data'!H1653="Tudor",1,0)</f>
        <v>0</v>
      </c>
      <c r="Y1653">
        <f>IF('Main Data'!H1653="Ulysse Nardin",1,0)</f>
        <v>0</v>
      </c>
      <c r="Z1653">
        <f>IF('Main Data'!H1653="Universal Geneve",1,0)</f>
        <v>0</v>
      </c>
      <c r="AA1653">
        <f>IF('Main Data'!H1653="Vacheron",1,0)</f>
        <v>0</v>
      </c>
      <c r="AB1653">
        <f>IF('Main Data'!H1653="Zenith",1,0)</f>
        <v>0</v>
      </c>
      <c r="AC1653">
        <f>IF('Main Data'!J1653="Stainless Steel",1,0)</f>
        <v>1</v>
      </c>
      <c r="AD1653">
        <f>IF('Main Data'!J1653="Two-tone",1,0)</f>
        <v>0</v>
      </c>
      <c r="AE1653">
        <f>IF(OR('Main Data'!J1653="YG 18K",'Main Data'!J1653="YG &lt;18K",'Main Data'!J1653="PG 18K",'Main Data'!J1653="PG &lt;18K",'Main Data'!J1653="WG 18K",'Main Data'!J1653="Mixes of 18K",'Main Data'!J1653="Mixes &lt;18K"),1,0)</f>
        <v>0</v>
      </c>
      <c r="AF1653">
        <f>IF('Main Data'!J1653="Platinum",1,0)</f>
        <v>0</v>
      </c>
      <c r="AG1653">
        <f>IF(OR('Main Data'!J1653="PVD",'Main Data'!J1653="Gold Plate",'Main Data'!J1653="Other"),1,0)</f>
        <v>0</v>
      </c>
      <c r="AH1653">
        <f>IF('Main Data'!N1653="Stainless Steel",1,0)</f>
        <v>1</v>
      </c>
      <c r="AI1653">
        <f>IF('Main Data'!N1653="Leather",1,0)</f>
        <v>0</v>
      </c>
      <c r="AJ1653">
        <f>IF('Main Data'!N1653="Two-tone",1,0)</f>
        <v>0</v>
      </c>
      <c r="AK1653">
        <f>IF(OR('Main Data'!N1653="YG 18K",'Main Data'!N1653="PG 18K",'Main Data'!N1653="WG 18K",'Main Data'!N1653="Mixes of 18K"),1,0)</f>
        <v>0</v>
      </c>
      <c r="AL1653">
        <f>IF(OR(,'Main Data'!N1653="PVD",'Main Data'!N1653="Gold plate"),1,0)</f>
        <v>0</v>
      </c>
      <c r="AM1653">
        <f>IF(OR('Main Data'!AV1653="Yes",'Main Data'!AW1653="Yes",'Main Data'!AU1653="Yes"),1,0)</f>
        <v>0</v>
      </c>
      <c r="AN1653">
        <f>IF(OR(ISTEXT('Main Data'!AX1653), ISTEXT('Main Data'!AY1653)),1,0)</f>
        <v>0</v>
      </c>
      <c r="AO1653">
        <f>IF('Main Data'!AZ1653="Yes",1,0)</f>
        <v>0</v>
      </c>
      <c r="AP1653">
        <f>IF('Main Data'!BA1653="Yes",1,0)</f>
        <v>0</v>
      </c>
      <c r="AQ1653">
        <f>IF('Main Data'!BD1653="Yes",1,0)</f>
        <v>0</v>
      </c>
      <c r="AR1653">
        <f>IF('Main Data'!BE1653="A",1,0)</f>
        <v>0</v>
      </c>
      <c r="AS1653">
        <f>IF('Main Data'!BE1653="AA",1,0)</f>
        <v>1</v>
      </c>
      <c r="AT1653">
        <f>IF('Main Data'!BE1653="AAA",1,0)</f>
        <v>0</v>
      </c>
      <c r="AU1653">
        <f>IF('Main Data'!BE1653="AAAA",1,0)</f>
        <v>0</v>
      </c>
      <c r="AV1653">
        <f>IF('Main Data'!P1653="Yes",1,0)</f>
        <v>0</v>
      </c>
      <c r="AW1653">
        <f>IF('Main Data'!AP1653="Yes",1,0)</f>
        <v>0</v>
      </c>
      <c r="AX1653">
        <f>IF(OR('Main Data'!V1653="Yes", 'Main Data'!W1653="Yes",'Main Data'!X1653="Yes"),1,0)</f>
        <v>1</v>
      </c>
      <c r="AY1653">
        <f>IF(OR('Main Data'!Y1653="Yes",'Main Data'!Z1653="Yes"),1,0)</f>
        <v>0</v>
      </c>
      <c r="AZ1653">
        <f>IF('Main Data'!AR1653="Yes",1,0)</f>
        <v>0</v>
      </c>
      <c r="BA1653">
        <f>IF('Main Data'!AS1653="Yes",1,0)</f>
        <v>0</v>
      </c>
      <c r="BB1653">
        <f>IF('Main Data'!AG1653="Yes",1,0)</f>
        <v>0</v>
      </c>
      <c r="BC1653">
        <f>IF('Main Data'!AB1653="Yes",1,0)</f>
        <v>0</v>
      </c>
      <c r="BD1653">
        <f>IF('Main Data'!AA1653="Yes",1,0)</f>
        <v>1</v>
      </c>
      <c r="BE1653">
        <f>IF('Main Data'!AC1653="Yes",1,0)</f>
        <v>0</v>
      </c>
      <c r="BF1653">
        <f>IF('Main Data'!AF1653="Yes",1,0)</f>
        <v>0</v>
      </c>
      <c r="BG1653">
        <f>IF(OR('Main Data'!AI1653="Yes",'Main Data'!AL1653="Yes"),1,0)</f>
        <v>0</v>
      </c>
      <c r="BH1653">
        <f>IF('Main Data'!AJ1653="Yes",1,0)</f>
        <v>0</v>
      </c>
      <c r="BI1653">
        <f>IF('Main Data'!AK1653="Yes",1,0)</f>
        <v>0</v>
      </c>
      <c r="BJ1653">
        <f>IF('Main Data'!AM1653="Yes",1,0)</f>
        <v>0</v>
      </c>
      <c r="BK1653">
        <f>IF('Main Data'!AQ1653="Yes",1,0)</f>
        <v>0</v>
      </c>
      <c r="BL1653" s="21">
        <f t="shared" si="151"/>
        <v>1</v>
      </c>
      <c r="BM1653" s="21">
        <f t="shared" si="152"/>
        <v>0</v>
      </c>
      <c r="BN1653" s="21">
        <f t="shared" si="153"/>
        <v>0</v>
      </c>
      <c r="BO1653" s="21">
        <f t="shared" si="154"/>
        <v>0</v>
      </c>
      <c r="BP1653" s="21">
        <f t="shared" si="155"/>
        <v>0</v>
      </c>
    </row>
    <row r="1654" spans="1:68" x14ac:dyDescent="0.2">
      <c r="A1654">
        <v>1650</v>
      </c>
      <c r="B1654" s="33">
        <f>'Main Data'!C1654</f>
        <v>43233</v>
      </c>
      <c r="C1654">
        <f>'Main Data'!D1654</f>
        <v>555</v>
      </c>
      <c r="D1654" s="26">
        <f>'Main Data'!E1654</f>
        <v>6500</v>
      </c>
      <c r="E1654" s="26">
        <f>'Main Data'!F1654</f>
        <v>8125</v>
      </c>
      <c r="F1654" s="34">
        <f t="shared" si="150"/>
        <v>8.7795574558837277</v>
      </c>
      <c r="G1654">
        <f>IF('Main Data'!H1654="AP",1,0)</f>
        <v>0</v>
      </c>
      <c r="H1654">
        <f>IF('Main Data'!H1654="Blancpain",1,0)</f>
        <v>0</v>
      </c>
      <c r="I1654">
        <f>IF('Main Data'!H1654="Breguet",1,0)</f>
        <v>0</v>
      </c>
      <c r="J1654">
        <f>IF('Main Data'!H1654="Breitling",1,0)</f>
        <v>0</v>
      </c>
      <c r="K1654">
        <f>IF('Main Data'!H1654="Cartier",1,0)</f>
        <v>0</v>
      </c>
      <c r="L1654">
        <f>IF('Main Data'!H1654="Gallet",1,0)</f>
        <v>0</v>
      </c>
      <c r="M1654">
        <f>IF('Main Data'!H1654="Girard Perregaux",1,0)</f>
        <v>0</v>
      </c>
      <c r="N1654">
        <f>IF('Main Data'!H1654="Gubelin",1,0)</f>
        <v>0</v>
      </c>
      <c r="O1654">
        <f>IF('Main Data'!H1654="Heuer",1,0)</f>
        <v>0</v>
      </c>
      <c r="P1654">
        <f>IF('Main Data'!H1654="IWC",1,0)</f>
        <v>0</v>
      </c>
      <c r="Q1654">
        <f>IF('Main Data'!H1654="JLC",1,0)</f>
        <v>0</v>
      </c>
      <c r="R1654">
        <f>IF('Main Data'!H1654="Longines",1,0)</f>
        <v>0</v>
      </c>
      <c r="S1654">
        <f>IF('Main Data'!H1654="Movado",1,0)</f>
        <v>0</v>
      </c>
      <c r="T1654">
        <f>IF('Main Data'!H1654="Omega",1,0)</f>
        <v>0</v>
      </c>
      <c r="U1654">
        <f>IF('Main Data'!H1654="Panerai",1,0)</f>
        <v>0</v>
      </c>
      <c r="V1654">
        <f>IF('Main Data'!H1654="Patek",1,0)</f>
        <v>0</v>
      </c>
      <c r="W1654">
        <f>IF('Main Data'!H1654="Rolex",1,0)</f>
        <v>1</v>
      </c>
      <c r="X1654">
        <f>IF('Main Data'!H1654="Tudor",1,0)</f>
        <v>0</v>
      </c>
      <c r="Y1654">
        <f>IF('Main Data'!H1654="Ulysse Nardin",1,0)</f>
        <v>0</v>
      </c>
      <c r="Z1654">
        <f>IF('Main Data'!H1654="Universal Geneve",1,0)</f>
        <v>0</v>
      </c>
      <c r="AA1654">
        <f>IF('Main Data'!H1654="Vacheron",1,0)</f>
        <v>0</v>
      </c>
      <c r="AB1654">
        <f>IF('Main Data'!H1654="Zenith",1,0)</f>
        <v>0</v>
      </c>
      <c r="AC1654">
        <f>IF('Main Data'!J1654="Stainless Steel",1,0)</f>
        <v>1</v>
      </c>
      <c r="AD1654">
        <f>IF('Main Data'!J1654="Two-tone",1,0)</f>
        <v>0</v>
      </c>
      <c r="AE1654">
        <f>IF(OR('Main Data'!J1654="YG 18K",'Main Data'!J1654="YG &lt;18K",'Main Data'!J1654="PG 18K",'Main Data'!J1654="PG &lt;18K",'Main Data'!J1654="WG 18K",'Main Data'!J1654="Mixes of 18K",'Main Data'!J1654="Mixes &lt;18K"),1,0)</f>
        <v>0</v>
      </c>
      <c r="AF1654">
        <f>IF('Main Data'!J1654="Platinum",1,0)</f>
        <v>0</v>
      </c>
      <c r="AG1654">
        <f>IF(OR('Main Data'!J1654="PVD",'Main Data'!J1654="Gold Plate",'Main Data'!J1654="Other"),1,0)</f>
        <v>0</v>
      </c>
      <c r="AH1654">
        <f>IF('Main Data'!N1654="Stainless Steel",1,0)</f>
        <v>1</v>
      </c>
      <c r="AI1654">
        <f>IF('Main Data'!N1654="Leather",1,0)</f>
        <v>0</v>
      </c>
      <c r="AJ1654">
        <f>IF('Main Data'!N1654="Two-tone",1,0)</f>
        <v>0</v>
      </c>
      <c r="AK1654">
        <f>IF(OR('Main Data'!N1654="YG 18K",'Main Data'!N1654="PG 18K",'Main Data'!N1654="WG 18K",'Main Data'!N1654="Mixes of 18K"),1,0)</f>
        <v>0</v>
      </c>
      <c r="AL1654">
        <f>IF(OR(,'Main Data'!N1654="PVD",'Main Data'!N1654="Gold plate"),1,0)</f>
        <v>0</v>
      </c>
      <c r="AM1654">
        <f>IF(OR('Main Data'!AV1654="Yes",'Main Data'!AW1654="Yes",'Main Data'!AU1654="Yes"),1,0)</f>
        <v>0</v>
      </c>
      <c r="AN1654">
        <f>IF(OR(ISTEXT('Main Data'!AX1654), ISTEXT('Main Data'!AY1654)),1,0)</f>
        <v>0</v>
      </c>
      <c r="AO1654">
        <f>IF('Main Data'!AZ1654="Yes",1,0)</f>
        <v>0</v>
      </c>
      <c r="AP1654">
        <f>IF('Main Data'!BA1654="Yes",1,0)</f>
        <v>0</v>
      </c>
      <c r="AQ1654">
        <f>IF('Main Data'!BD1654="Yes",1,0)</f>
        <v>0</v>
      </c>
      <c r="AR1654">
        <f>IF('Main Data'!BE1654="A",1,0)</f>
        <v>0</v>
      </c>
      <c r="AS1654">
        <f>IF('Main Data'!BE1654="AA",1,0)</f>
        <v>1</v>
      </c>
      <c r="AT1654">
        <f>IF('Main Data'!BE1654="AAA",1,0)</f>
        <v>0</v>
      </c>
      <c r="AU1654">
        <f>IF('Main Data'!BE1654="AAAA",1,0)</f>
        <v>0</v>
      </c>
      <c r="AV1654">
        <f>IF('Main Data'!P1654="Yes",1,0)</f>
        <v>0</v>
      </c>
      <c r="AW1654">
        <f>IF('Main Data'!AP1654="Yes",1,0)</f>
        <v>0</v>
      </c>
      <c r="AX1654">
        <f>IF(OR('Main Data'!V1654="Yes", 'Main Data'!W1654="Yes",'Main Data'!X1654="Yes"),1,0)</f>
        <v>1</v>
      </c>
      <c r="AY1654">
        <f>IF(OR('Main Data'!Y1654="Yes",'Main Data'!Z1654="Yes"),1,0)</f>
        <v>0</v>
      </c>
      <c r="AZ1654">
        <f>IF('Main Data'!AR1654="Yes",1,0)</f>
        <v>0</v>
      </c>
      <c r="BA1654">
        <f>IF('Main Data'!AS1654="Yes",1,0)</f>
        <v>0</v>
      </c>
      <c r="BB1654">
        <f>IF('Main Data'!AG1654="Yes",1,0)</f>
        <v>0</v>
      </c>
      <c r="BC1654">
        <f>IF('Main Data'!AB1654="Yes",1,0)</f>
        <v>0</v>
      </c>
      <c r="BD1654">
        <f>IF('Main Data'!AA1654="Yes",1,0)</f>
        <v>1</v>
      </c>
      <c r="BE1654">
        <f>IF('Main Data'!AC1654="Yes",1,0)</f>
        <v>0</v>
      </c>
      <c r="BF1654">
        <f>IF('Main Data'!AF1654="Yes",1,0)</f>
        <v>0</v>
      </c>
      <c r="BG1654">
        <f>IF(OR('Main Data'!AI1654="Yes",'Main Data'!AL1654="Yes"),1,0)</f>
        <v>0</v>
      </c>
      <c r="BH1654">
        <f>IF('Main Data'!AJ1654="Yes",1,0)</f>
        <v>0</v>
      </c>
      <c r="BI1654">
        <f>IF('Main Data'!AK1654="Yes",1,0)</f>
        <v>0</v>
      </c>
      <c r="BJ1654">
        <f>IF('Main Data'!AM1654="Yes",1,0)</f>
        <v>0</v>
      </c>
      <c r="BK1654">
        <f>IF('Main Data'!AQ1654="Yes",1,0)</f>
        <v>0</v>
      </c>
      <c r="BL1654" s="21">
        <f t="shared" si="151"/>
        <v>1</v>
      </c>
      <c r="BM1654" s="21">
        <f t="shared" si="152"/>
        <v>0</v>
      </c>
      <c r="BN1654" s="21">
        <f t="shared" si="153"/>
        <v>0</v>
      </c>
      <c r="BO1654" s="21">
        <f t="shared" si="154"/>
        <v>0</v>
      </c>
      <c r="BP1654" s="21">
        <f t="shared" si="155"/>
        <v>0</v>
      </c>
    </row>
    <row r="1655" spans="1:68" x14ac:dyDescent="0.2">
      <c r="A1655">
        <v>1651</v>
      </c>
      <c r="B1655" s="33">
        <f>'Main Data'!C1655</f>
        <v>43233</v>
      </c>
      <c r="C1655">
        <f>'Main Data'!D1655</f>
        <v>568</v>
      </c>
      <c r="D1655" s="26">
        <f>'Main Data'!E1655</f>
        <v>30000</v>
      </c>
      <c r="E1655" s="26">
        <f>'Main Data'!F1655</f>
        <v>37500</v>
      </c>
      <c r="F1655" s="34">
        <f t="shared" si="150"/>
        <v>10.308952660644293</v>
      </c>
      <c r="G1655">
        <f>IF('Main Data'!H1655="AP",1,0)</f>
        <v>1</v>
      </c>
      <c r="H1655">
        <f>IF('Main Data'!H1655="Blancpain",1,0)</f>
        <v>0</v>
      </c>
      <c r="I1655">
        <f>IF('Main Data'!H1655="Breguet",1,0)</f>
        <v>0</v>
      </c>
      <c r="J1655">
        <f>IF('Main Data'!H1655="Breitling",1,0)</f>
        <v>0</v>
      </c>
      <c r="K1655">
        <f>IF('Main Data'!H1655="Cartier",1,0)</f>
        <v>0</v>
      </c>
      <c r="L1655">
        <f>IF('Main Data'!H1655="Gallet",1,0)</f>
        <v>0</v>
      </c>
      <c r="M1655">
        <f>IF('Main Data'!H1655="Girard Perregaux",1,0)</f>
        <v>0</v>
      </c>
      <c r="N1655">
        <f>IF('Main Data'!H1655="Gubelin",1,0)</f>
        <v>0</v>
      </c>
      <c r="O1655">
        <f>IF('Main Data'!H1655="Heuer",1,0)</f>
        <v>0</v>
      </c>
      <c r="P1655">
        <f>IF('Main Data'!H1655="IWC",1,0)</f>
        <v>0</v>
      </c>
      <c r="Q1655">
        <f>IF('Main Data'!H1655="JLC",1,0)</f>
        <v>0</v>
      </c>
      <c r="R1655">
        <f>IF('Main Data'!H1655="Longines",1,0)</f>
        <v>0</v>
      </c>
      <c r="S1655">
        <f>IF('Main Data'!H1655="Movado",1,0)</f>
        <v>0</v>
      </c>
      <c r="T1655">
        <f>IF('Main Data'!H1655="Omega",1,0)</f>
        <v>0</v>
      </c>
      <c r="U1655">
        <f>IF('Main Data'!H1655="Panerai",1,0)</f>
        <v>0</v>
      </c>
      <c r="V1655">
        <f>IF('Main Data'!H1655="Patek",1,0)</f>
        <v>0</v>
      </c>
      <c r="W1655">
        <f>IF('Main Data'!H1655="Rolex",1,0)</f>
        <v>0</v>
      </c>
      <c r="X1655">
        <f>IF('Main Data'!H1655="Tudor",1,0)</f>
        <v>0</v>
      </c>
      <c r="Y1655">
        <f>IF('Main Data'!H1655="Ulysse Nardin",1,0)</f>
        <v>0</v>
      </c>
      <c r="Z1655">
        <f>IF('Main Data'!H1655="Universal Geneve",1,0)</f>
        <v>0</v>
      </c>
      <c r="AA1655">
        <f>IF('Main Data'!H1655="Vacheron",1,0)</f>
        <v>0</v>
      </c>
      <c r="AB1655">
        <f>IF('Main Data'!H1655="Zenith",1,0)</f>
        <v>0</v>
      </c>
      <c r="AC1655">
        <f>IF('Main Data'!J1655="Stainless Steel",1,0)</f>
        <v>1</v>
      </c>
      <c r="AD1655">
        <f>IF('Main Data'!J1655="Two-tone",1,0)</f>
        <v>0</v>
      </c>
      <c r="AE1655">
        <f>IF(OR('Main Data'!J1655="YG 18K",'Main Data'!J1655="YG &lt;18K",'Main Data'!J1655="PG 18K",'Main Data'!J1655="PG &lt;18K",'Main Data'!J1655="WG 18K",'Main Data'!J1655="Mixes of 18K",'Main Data'!J1655="Mixes &lt;18K"),1,0)</f>
        <v>0</v>
      </c>
      <c r="AF1655">
        <f>IF('Main Data'!J1655="Platinum",1,0)</f>
        <v>0</v>
      </c>
      <c r="AG1655">
        <f>IF(OR('Main Data'!J1655="PVD",'Main Data'!J1655="Gold Plate",'Main Data'!J1655="Other"),1,0)</f>
        <v>0</v>
      </c>
      <c r="AH1655">
        <f>IF('Main Data'!N1655="Stainless Steel",1,0)</f>
        <v>1</v>
      </c>
      <c r="AI1655">
        <f>IF('Main Data'!N1655="Leather",1,0)</f>
        <v>0</v>
      </c>
      <c r="AJ1655">
        <f>IF('Main Data'!N1655="Two-tone",1,0)</f>
        <v>0</v>
      </c>
      <c r="AK1655">
        <f>IF(OR('Main Data'!N1655="YG 18K",'Main Data'!N1655="PG 18K",'Main Data'!N1655="WG 18K",'Main Data'!N1655="Mixes of 18K"),1,0)</f>
        <v>0</v>
      </c>
      <c r="AL1655">
        <f>IF(OR(,'Main Data'!N1655="PVD",'Main Data'!N1655="Gold plate"),1,0)</f>
        <v>0</v>
      </c>
      <c r="AM1655">
        <f>IF(OR('Main Data'!AV1655="Yes",'Main Data'!AW1655="Yes",'Main Data'!AU1655="Yes"),1,0)</f>
        <v>1</v>
      </c>
      <c r="AN1655">
        <f>IF(OR(ISTEXT('Main Data'!AX1655), ISTEXT('Main Data'!AY1655)),1,0)</f>
        <v>0</v>
      </c>
      <c r="AO1655">
        <f>IF('Main Data'!AZ1655="Yes",1,0)</f>
        <v>0</v>
      </c>
      <c r="AP1655">
        <f>IF('Main Data'!BA1655="Yes",1,0)</f>
        <v>0</v>
      </c>
      <c r="AQ1655">
        <f>IF('Main Data'!BD1655="Yes",1,0)</f>
        <v>0</v>
      </c>
      <c r="AR1655">
        <f>IF('Main Data'!BE1655="A",1,0)</f>
        <v>0</v>
      </c>
      <c r="AS1655">
        <f>IF('Main Data'!BE1655="AA",1,0)</f>
        <v>0</v>
      </c>
      <c r="AT1655">
        <f>IF('Main Data'!BE1655="AAA",1,0)</f>
        <v>1</v>
      </c>
      <c r="AU1655">
        <f>IF('Main Data'!BE1655="AAAA",1,0)</f>
        <v>0</v>
      </c>
      <c r="AV1655">
        <f>IF('Main Data'!P1655="Yes",1,0)</f>
        <v>0</v>
      </c>
      <c r="AW1655">
        <f>IF('Main Data'!AP1655="Yes",1,0)</f>
        <v>0</v>
      </c>
      <c r="AX1655">
        <f>IF(OR('Main Data'!V1655="Yes", 'Main Data'!W1655="Yes",'Main Data'!X1655="Yes"),1,0)</f>
        <v>1</v>
      </c>
      <c r="AY1655">
        <f>IF(OR('Main Data'!Y1655="Yes",'Main Data'!Z1655="Yes"),1,0)</f>
        <v>0</v>
      </c>
      <c r="AZ1655">
        <f>IF('Main Data'!AR1655="Yes",1,0)</f>
        <v>0</v>
      </c>
      <c r="BA1655">
        <f>IF('Main Data'!AS1655="Yes",1,0)</f>
        <v>0</v>
      </c>
      <c r="BB1655">
        <f>IF('Main Data'!AG1655="Yes",1,0)</f>
        <v>0</v>
      </c>
      <c r="BC1655">
        <f>IF('Main Data'!AB1655="Yes",1,0)</f>
        <v>0</v>
      </c>
      <c r="BD1655">
        <f>IF('Main Data'!AA1655="Yes",1,0)</f>
        <v>0</v>
      </c>
      <c r="BE1655">
        <f>IF('Main Data'!AC1655="Yes",1,0)</f>
        <v>0</v>
      </c>
      <c r="BF1655">
        <f>IF('Main Data'!AF1655="Yes",1,0)</f>
        <v>0</v>
      </c>
      <c r="BG1655">
        <f>IF(OR('Main Data'!AI1655="Yes",'Main Data'!AL1655="Yes"),1,0)</f>
        <v>0</v>
      </c>
      <c r="BH1655">
        <f>IF('Main Data'!AJ1655="Yes",1,0)</f>
        <v>0</v>
      </c>
      <c r="BI1655">
        <f>IF('Main Data'!AK1655="Yes",1,0)</f>
        <v>0</v>
      </c>
      <c r="BJ1655">
        <f>IF('Main Data'!AM1655="Yes",1,0)</f>
        <v>0</v>
      </c>
      <c r="BK1655">
        <f>IF('Main Data'!AQ1655="Yes",1,0)</f>
        <v>0</v>
      </c>
      <c r="BL1655" s="21">
        <f t="shared" si="151"/>
        <v>1</v>
      </c>
      <c r="BM1655" s="21">
        <f t="shared" si="152"/>
        <v>0</v>
      </c>
      <c r="BN1655" s="21">
        <f t="shared" si="153"/>
        <v>0</v>
      </c>
      <c r="BO1655" s="21">
        <f t="shared" si="154"/>
        <v>0</v>
      </c>
      <c r="BP1655" s="21">
        <f t="shared" si="155"/>
        <v>0</v>
      </c>
    </row>
    <row r="1656" spans="1:68" x14ac:dyDescent="0.2">
      <c r="A1656">
        <v>1652</v>
      </c>
      <c r="B1656" s="33">
        <f>'Main Data'!C1656</f>
        <v>43233</v>
      </c>
      <c r="C1656">
        <f>'Main Data'!D1656</f>
        <v>569</v>
      </c>
      <c r="D1656" s="26">
        <f>'Main Data'!E1656</f>
        <v>32000</v>
      </c>
      <c r="E1656" s="26">
        <f>'Main Data'!F1656</f>
        <v>40000</v>
      </c>
      <c r="F1656" s="34">
        <f t="shared" si="150"/>
        <v>10.373491181781864</v>
      </c>
      <c r="G1656">
        <f>IF('Main Data'!H1656="AP",1,0)</f>
        <v>1</v>
      </c>
      <c r="H1656">
        <f>IF('Main Data'!H1656="Blancpain",1,0)</f>
        <v>0</v>
      </c>
      <c r="I1656">
        <f>IF('Main Data'!H1656="Breguet",1,0)</f>
        <v>0</v>
      </c>
      <c r="J1656">
        <f>IF('Main Data'!H1656="Breitling",1,0)</f>
        <v>0</v>
      </c>
      <c r="K1656">
        <f>IF('Main Data'!H1656="Cartier",1,0)</f>
        <v>0</v>
      </c>
      <c r="L1656">
        <f>IF('Main Data'!H1656="Gallet",1,0)</f>
        <v>0</v>
      </c>
      <c r="M1656">
        <f>IF('Main Data'!H1656="Girard Perregaux",1,0)</f>
        <v>0</v>
      </c>
      <c r="N1656">
        <f>IF('Main Data'!H1656="Gubelin",1,0)</f>
        <v>0</v>
      </c>
      <c r="O1656">
        <f>IF('Main Data'!H1656="Heuer",1,0)</f>
        <v>0</v>
      </c>
      <c r="P1656">
        <f>IF('Main Data'!H1656="IWC",1,0)</f>
        <v>0</v>
      </c>
      <c r="Q1656">
        <f>IF('Main Data'!H1656="JLC",1,0)</f>
        <v>0</v>
      </c>
      <c r="R1656">
        <f>IF('Main Data'!H1656="Longines",1,0)</f>
        <v>0</v>
      </c>
      <c r="S1656">
        <f>IF('Main Data'!H1656="Movado",1,0)</f>
        <v>0</v>
      </c>
      <c r="T1656">
        <f>IF('Main Data'!H1656="Omega",1,0)</f>
        <v>0</v>
      </c>
      <c r="U1656">
        <f>IF('Main Data'!H1656="Panerai",1,0)</f>
        <v>0</v>
      </c>
      <c r="V1656">
        <f>IF('Main Data'!H1656="Patek",1,0)</f>
        <v>0</v>
      </c>
      <c r="W1656">
        <f>IF('Main Data'!H1656="Rolex",1,0)</f>
        <v>0</v>
      </c>
      <c r="X1656">
        <f>IF('Main Data'!H1656="Tudor",1,0)</f>
        <v>0</v>
      </c>
      <c r="Y1656">
        <f>IF('Main Data'!H1656="Ulysse Nardin",1,0)</f>
        <v>0</v>
      </c>
      <c r="Z1656">
        <f>IF('Main Data'!H1656="Universal Geneve",1,0)</f>
        <v>0</v>
      </c>
      <c r="AA1656">
        <f>IF('Main Data'!H1656="Vacheron",1,0)</f>
        <v>0</v>
      </c>
      <c r="AB1656">
        <f>IF('Main Data'!H1656="Zenith",1,0)</f>
        <v>0</v>
      </c>
      <c r="AC1656">
        <f>IF('Main Data'!J1656="Stainless Steel",1,0)</f>
        <v>1</v>
      </c>
      <c r="AD1656">
        <f>IF('Main Data'!J1656="Two-tone",1,0)</f>
        <v>0</v>
      </c>
      <c r="AE1656">
        <f>IF(OR('Main Data'!J1656="YG 18K",'Main Data'!J1656="YG &lt;18K",'Main Data'!J1656="PG 18K",'Main Data'!J1656="PG &lt;18K",'Main Data'!J1656="WG 18K",'Main Data'!J1656="Mixes of 18K",'Main Data'!J1656="Mixes &lt;18K"),1,0)</f>
        <v>0</v>
      </c>
      <c r="AF1656">
        <f>IF('Main Data'!J1656="Platinum",1,0)</f>
        <v>0</v>
      </c>
      <c r="AG1656">
        <f>IF(OR('Main Data'!J1656="PVD",'Main Data'!J1656="Gold Plate",'Main Data'!J1656="Other"),1,0)</f>
        <v>0</v>
      </c>
      <c r="AH1656">
        <f>IF('Main Data'!N1656="Stainless Steel",1,0)</f>
        <v>1</v>
      </c>
      <c r="AI1656">
        <f>IF('Main Data'!N1656="Leather",1,0)</f>
        <v>0</v>
      </c>
      <c r="AJ1656">
        <f>IF('Main Data'!N1656="Two-tone",1,0)</f>
        <v>0</v>
      </c>
      <c r="AK1656">
        <f>IF(OR('Main Data'!N1656="YG 18K",'Main Data'!N1656="PG 18K",'Main Data'!N1656="WG 18K",'Main Data'!N1656="Mixes of 18K"),1,0)</f>
        <v>0</v>
      </c>
      <c r="AL1656">
        <f>IF(OR(,'Main Data'!N1656="PVD",'Main Data'!N1656="Gold plate"),1,0)</f>
        <v>0</v>
      </c>
      <c r="AM1656">
        <f>IF(OR('Main Data'!AV1656="Yes",'Main Data'!AW1656="Yes",'Main Data'!AU1656="Yes"),1,0)</f>
        <v>0</v>
      </c>
      <c r="AN1656">
        <f>IF(OR(ISTEXT('Main Data'!AX1656), ISTEXT('Main Data'!AY1656)),1,0)</f>
        <v>0</v>
      </c>
      <c r="AO1656">
        <f>IF('Main Data'!AZ1656="Yes",1,0)</f>
        <v>0</v>
      </c>
      <c r="AP1656">
        <f>IF('Main Data'!BA1656="Yes",1,0)</f>
        <v>0</v>
      </c>
      <c r="AQ1656">
        <f>IF('Main Data'!BD1656="Yes",1,0)</f>
        <v>0</v>
      </c>
      <c r="AR1656">
        <f>IF('Main Data'!BE1656="A",1,0)</f>
        <v>0</v>
      </c>
      <c r="AS1656">
        <f>IF('Main Data'!BE1656="AA",1,0)</f>
        <v>0</v>
      </c>
      <c r="AT1656">
        <f>IF('Main Data'!BE1656="AAA",1,0)</f>
        <v>0</v>
      </c>
      <c r="AU1656">
        <f>IF('Main Data'!BE1656="AAAA",1,0)</f>
        <v>1</v>
      </c>
      <c r="AV1656">
        <f>IF('Main Data'!P1656="Yes",1,0)</f>
        <v>0</v>
      </c>
      <c r="AW1656">
        <f>IF('Main Data'!AP1656="Yes",1,0)</f>
        <v>0</v>
      </c>
      <c r="AX1656">
        <f>IF(OR('Main Data'!V1656="Yes", 'Main Data'!W1656="Yes",'Main Data'!X1656="Yes"),1,0)</f>
        <v>1</v>
      </c>
      <c r="AY1656">
        <f>IF(OR('Main Data'!Y1656="Yes",'Main Data'!Z1656="Yes"),1,0)</f>
        <v>0</v>
      </c>
      <c r="AZ1656">
        <f>IF('Main Data'!AR1656="Yes",1,0)</f>
        <v>0</v>
      </c>
      <c r="BA1656">
        <f>IF('Main Data'!AS1656="Yes",1,0)</f>
        <v>0</v>
      </c>
      <c r="BB1656">
        <f>IF('Main Data'!AG1656="Yes",1,0)</f>
        <v>0</v>
      </c>
      <c r="BC1656">
        <f>IF('Main Data'!AB1656="Yes",1,0)</f>
        <v>0</v>
      </c>
      <c r="BD1656">
        <f>IF('Main Data'!AA1656="Yes",1,0)</f>
        <v>0</v>
      </c>
      <c r="BE1656">
        <f>IF('Main Data'!AC1656="Yes",1,0)</f>
        <v>0</v>
      </c>
      <c r="BF1656">
        <f>IF('Main Data'!AF1656="Yes",1,0)</f>
        <v>0</v>
      </c>
      <c r="BG1656">
        <f>IF(OR('Main Data'!AI1656="Yes",'Main Data'!AL1656="Yes"),1,0)</f>
        <v>0</v>
      </c>
      <c r="BH1656">
        <f>IF('Main Data'!AJ1656="Yes",1,0)</f>
        <v>0</v>
      </c>
      <c r="BI1656">
        <f>IF('Main Data'!AK1656="Yes",1,0)</f>
        <v>0</v>
      </c>
      <c r="BJ1656">
        <f>IF('Main Data'!AM1656="Yes",1,0)</f>
        <v>0</v>
      </c>
      <c r="BK1656">
        <f>IF('Main Data'!AQ1656="Yes",1,0)</f>
        <v>0</v>
      </c>
      <c r="BL1656" s="21">
        <f t="shared" si="151"/>
        <v>1</v>
      </c>
      <c r="BM1656" s="21">
        <f t="shared" si="152"/>
        <v>0</v>
      </c>
      <c r="BN1656" s="21">
        <f t="shared" si="153"/>
        <v>0</v>
      </c>
      <c r="BO1656" s="21">
        <f t="shared" si="154"/>
        <v>0</v>
      </c>
      <c r="BP1656" s="21">
        <f t="shared" si="155"/>
        <v>0</v>
      </c>
    </row>
    <row r="1657" spans="1:68" x14ac:dyDescent="0.2">
      <c r="A1657">
        <v>1653</v>
      </c>
      <c r="B1657" s="33">
        <f>'Main Data'!C1657</f>
        <v>43233</v>
      </c>
      <c r="C1657">
        <f>'Main Data'!D1657</f>
        <v>604</v>
      </c>
      <c r="D1657" s="26">
        <f>'Main Data'!E1657</f>
        <v>10000</v>
      </c>
      <c r="E1657" s="26">
        <f>'Main Data'!F1657</f>
        <v>12500</v>
      </c>
      <c r="F1657" s="34">
        <f t="shared" si="150"/>
        <v>9.2103403719761836</v>
      </c>
      <c r="G1657">
        <f>IF('Main Data'!H1657="AP",1,0)</f>
        <v>0</v>
      </c>
      <c r="H1657">
        <f>IF('Main Data'!H1657="Blancpain",1,0)</f>
        <v>0</v>
      </c>
      <c r="I1657">
        <f>IF('Main Data'!H1657="Breguet",1,0)</f>
        <v>0</v>
      </c>
      <c r="J1657">
        <f>IF('Main Data'!H1657="Breitling",1,0)</f>
        <v>0</v>
      </c>
      <c r="K1657">
        <f>IF('Main Data'!H1657="Cartier",1,0)</f>
        <v>0</v>
      </c>
      <c r="L1657">
        <f>IF('Main Data'!H1657="Gallet",1,0)</f>
        <v>0</v>
      </c>
      <c r="M1657">
        <f>IF('Main Data'!H1657="Girard Perregaux",1,0)</f>
        <v>0</v>
      </c>
      <c r="N1657">
        <f>IF('Main Data'!H1657="Gubelin",1,0)</f>
        <v>0</v>
      </c>
      <c r="O1657">
        <f>IF('Main Data'!H1657="Heuer",1,0)</f>
        <v>0</v>
      </c>
      <c r="P1657">
        <f>IF('Main Data'!H1657="IWC",1,0)</f>
        <v>0</v>
      </c>
      <c r="Q1657">
        <f>IF('Main Data'!H1657="JLC",1,0)</f>
        <v>0</v>
      </c>
      <c r="R1657">
        <f>IF('Main Data'!H1657="Longines",1,0)</f>
        <v>0</v>
      </c>
      <c r="S1657">
        <f>IF('Main Data'!H1657="Movado",1,0)</f>
        <v>0</v>
      </c>
      <c r="T1657">
        <f>IF('Main Data'!H1657="Omega",1,0)</f>
        <v>0</v>
      </c>
      <c r="U1657">
        <f>IF('Main Data'!H1657="Panerai",1,0)</f>
        <v>0</v>
      </c>
      <c r="V1657">
        <f>IF('Main Data'!H1657="Patek",1,0)</f>
        <v>0</v>
      </c>
      <c r="W1657">
        <f>IF('Main Data'!H1657="Rolex",1,0)</f>
        <v>1</v>
      </c>
      <c r="X1657">
        <f>IF('Main Data'!H1657="Tudor",1,0)</f>
        <v>0</v>
      </c>
      <c r="Y1657">
        <f>IF('Main Data'!H1657="Ulysse Nardin",1,0)</f>
        <v>0</v>
      </c>
      <c r="Z1657">
        <f>IF('Main Data'!H1657="Universal Geneve",1,0)</f>
        <v>0</v>
      </c>
      <c r="AA1657">
        <f>IF('Main Data'!H1657="Vacheron",1,0)</f>
        <v>0</v>
      </c>
      <c r="AB1657">
        <f>IF('Main Data'!H1657="Zenith",1,0)</f>
        <v>0</v>
      </c>
      <c r="AC1657">
        <f>IF('Main Data'!J1657="Stainless Steel",1,0)</f>
        <v>1</v>
      </c>
      <c r="AD1657">
        <f>IF('Main Data'!J1657="Two-tone",1,0)</f>
        <v>0</v>
      </c>
      <c r="AE1657">
        <f>IF(OR('Main Data'!J1657="YG 18K",'Main Data'!J1657="YG &lt;18K",'Main Data'!J1657="PG 18K",'Main Data'!J1657="PG &lt;18K",'Main Data'!J1657="WG 18K",'Main Data'!J1657="Mixes of 18K",'Main Data'!J1657="Mixes &lt;18K"),1,0)</f>
        <v>0</v>
      </c>
      <c r="AF1657">
        <f>IF('Main Data'!J1657="Platinum",1,0)</f>
        <v>0</v>
      </c>
      <c r="AG1657">
        <f>IF(OR('Main Data'!J1657="PVD",'Main Data'!J1657="Gold Plate",'Main Data'!J1657="Other"),1,0)</f>
        <v>0</v>
      </c>
      <c r="AH1657">
        <f>IF('Main Data'!N1657="Stainless Steel",1,0)</f>
        <v>1</v>
      </c>
      <c r="AI1657">
        <f>IF('Main Data'!N1657="Leather",1,0)</f>
        <v>0</v>
      </c>
      <c r="AJ1657">
        <f>IF('Main Data'!N1657="Two-tone",1,0)</f>
        <v>0</v>
      </c>
      <c r="AK1657">
        <f>IF(OR('Main Data'!N1657="YG 18K",'Main Data'!N1657="PG 18K",'Main Data'!N1657="WG 18K",'Main Data'!N1657="Mixes of 18K"),1,0)</f>
        <v>0</v>
      </c>
      <c r="AL1657">
        <f>IF(OR(,'Main Data'!N1657="PVD",'Main Data'!N1657="Gold plate"),1,0)</f>
        <v>0</v>
      </c>
      <c r="AM1657">
        <f>IF(OR('Main Data'!AV1657="Yes",'Main Data'!AW1657="Yes",'Main Data'!AU1657="Yes"),1,0)</f>
        <v>0</v>
      </c>
      <c r="AN1657">
        <f>IF(OR(ISTEXT('Main Data'!AX1657), ISTEXT('Main Data'!AY1657)),1,0)</f>
        <v>0</v>
      </c>
      <c r="AO1657">
        <f>IF('Main Data'!AZ1657="Yes",1,0)</f>
        <v>0</v>
      </c>
      <c r="AP1657">
        <f>IF('Main Data'!BA1657="Yes",1,0)</f>
        <v>0</v>
      </c>
      <c r="AQ1657">
        <f>IF('Main Data'!BD1657="Yes",1,0)</f>
        <v>0</v>
      </c>
      <c r="AR1657">
        <f>IF('Main Data'!BE1657="A",1,0)</f>
        <v>0</v>
      </c>
      <c r="AS1657">
        <f>IF('Main Data'!BE1657="AA",1,0)</f>
        <v>1</v>
      </c>
      <c r="AT1657">
        <f>IF('Main Data'!BE1657="AAA",1,0)</f>
        <v>0</v>
      </c>
      <c r="AU1657">
        <f>IF('Main Data'!BE1657="AAAA",1,0)</f>
        <v>0</v>
      </c>
      <c r="AV1657">
        <f>IF('Main Data'!P1657="Yes",1,0)</f>
        <v>0</v>
      </c>
      <c r="AW1657">
        <f>IF('Main Data'!AP1657="Yes",1,0)</f>
        <v>0</v>
      </c>
      <c r="AX1657">
        <f>IF(OR('Main Data'!V1657="Yes", 'Main Data'!W1657="Yes",'Main Data'!X1657="Yes"),1,0)</f>
        <v>1</v>
      </c>
      <c r="AY1657">
        <f>IF(OR('Main Data'!Y1657="Yes",'Main Data'!Z1657="Yes"),1,0)</f>
        <v>0</v>
      </c>
      <c r="AZ1657">
        <f>IF('Main Data'!AR1657="Yes",1,0)</f>
        <v>0</v>
      </c>
      <c r="BA1657">
        <f>IF('Main Data'!AS1657="Yes",1,0)</f>
        <v>0</v>
      </c>
      <c r="BB1657">
        <f>IF('Main Data'!AG1657="Yes",1,0)</f>
        <v>0</v>
      </c>
      <c r="BC1657">
        <f>IF('Main Data'!AB1657="Yes",1,0)</f>
        <v>0</v>
      </c>
      <c r="BD1657">
        <f>IF('Main Data'!AA1657="Yes",1,0)</f>
        <v>0</v>
      </c>
      <c r="BE1657">
        <f>IF('Main Data'!AC1657="Yes",1,0)</f>
        <v>1</v>
      </c>
      <c r="BF1657">
        <f>IF('Main Data'!AF1657="Yes",1,0)</f>
        <v>0</v>
      </c>
      <c r="BG1657">
        <f>IF(OR('Main Data'!AI1657="Yes",'Main Data'!AL1657="Yes"),1,0)</f>
        <v>0</v>
      </c>
      <c r="BH1657">
        <f>IF('Main Data'!AJ1657="Yes",1,0)</f>
        <v>0</v>
      </c>
      <c r="BI1657">
        <f>IF('Main Data'!AK1657="Yes",1,0)</f>
        <v>0</v>
      </c>
      <c r="BJ1657">
        <f>IF('Main Data'!AM1657="Yes",1,0)</f>
        <v>0</v>
      </c>
      <c r="BK1657">
        <f>IF('Main Data'!AQ1657="Yes",1,0)</f>
        <v>0</v>
      </c>
      <c r="BL1657" s="21">
        <f t="shared" si="151"/>
        <v>1</v>
      </c>
      <c r="BM1657" s="21">
        <f t="shared" si="152"/>
        <v>0</v>
      </c>
      <c r="BN1657" s="21">
        <f t="shared" si="153"/>
        <v>0</v>
      </c>
      <c r="BO1657" s="21">
        <f t="shared" si="154"/>
        <v>0</v>
      </c>
      <c r="BP1657" s="21">
        <f t="shared" si="155"/>
        <v>0</v>
      </c>
    </row>
    <row r="1658" spans="1:68" x14ac:dyDescent="0.2">
      <c r="A1658">
        <v>1654</v>
      </c>
      <c r="B1658" s="33">
        <f>'Main Data'!C1658</f>
        <v>43233</v>
      </c>
      <c r="C1658">
        <f>'Main Data'!D1658</f>
        <v>608</v>
      </c>
      <c r="D1658" s="26">
        <f>'Main Data'!E1658</f>
        <v>32000</v>
      </c>
      <c r="E1658" s="26">
        <f>'Main Data'!F1658</f>
        <v>40000</v>
      </c>
      <c r="F1658" s="34">
        <f t="shared" si="150"/>
        <v>10.373491181781864</v>
      </c>
      <c r="G1658">
        <f>IF('Main Data'!H1658="AP",1,0)</f>
        <v>0</v>
      </c>
      <c r="H1658">
        <f>IF('Main Data'!H1658="Blancpain",1,0)</f>
        <v>0</v>
      </c>
      <c r="I1658">
        <f>IF('Main Data'!H1658="Breguet",1,0)</f>
        <v>0</v>
      </c>
      <c r="J1658">
        <f>IF('Main Data'!H1658="Breitling",1,0)</f>
        <v>0</v>
      </c>
      <c r="K1658">
        <f>IF('Main Data'!H1658="Cartier",1,0)</f>
        <v>0</v>
      </c>
      <c r="L1658">
        <f>IF('Main Data'!H1658="Gallet",1,0)</f>
        <v>0</v>
      </c>
      <c r="M1658">
        <f>IF('Main Data'!H1658="Girard Perregaux",1,0)</f>
        <v>0</v>
      </c>
      <c r="N1658">
        <f>IF('Main Data'!H1658="Gubelin",1,0)</f>
        <v>0</v>
      </c>
      <c r="O1658">
        <f>IF('Main Data'!H1658="Heuer",1,0)</f>
        <v>0</v>
      </c>
      <c r="P1658">
        <f>IF('Main Data'!H1658="IWC",1,0)</f>
        <v>0</v>
      </c>
      <c r="Q1658">
        <f>IF('Main Data'!H1658="JLC",1,0)</f>
        <v>0</v>
      </c>
      <c r="R1658">
        <f>IF('Main Data'!H1658="Longines",1,0)</f>
        <v>0</v>
      </c>
      <c r="S1658">
        <f>IF('Main Data'!H1658="Movado",1,0)</f>
        <v>0</v>
      </c>
      <c r="T1658">
        <f>IF('Main Data'!H1658="Omega",1,0)</f>
        <v>0</v>
      </c>
      <c r="U1658">
        <f>IF('Main Data'!H1658="Panerai",1,0)</f>
        <v>0</v>
      </c>
      <c r="V1658">
        <f>IF('Main Data'!H1658="Patek",1,0)</f>
        <v>0</v>
      </c>
      <c r="W1658">
        <f>IF('Main Data'!H1658="Rolex",1,0)</f>
        <v>1</v>
      </c>
      <c r="X1658">
        <f>IF('Main Data'!H1658="Tudor",1,0)</f>
        <v>0</v>
      </c>
      <c r="Y1658">
        <f>IF('Main Data'!H1658="Ulysse Nardin",1,0)</f>
        <v>0</v>
      </c>
      <c r="Z1658">
        <f>IF('Main Data'!H1658="Universal Geneve",1,0)</f>
        <v>0</v>
      </c>
      <c r="AA1658">
        <f>IF('Main Data'!H1658="Vacheron",1,0)</f>
        <v>0</v>
      </c>
      <c r="AB1658">
        <f>IF('Main Data'!H1658="Zenith",1,0)</f>
        <v>0</v>
      </c>
      <c r="AC1658">
        <f>IF('Main Data'!J1658="Stainless Steel",1,0)</f>
        <v>0</v>
      </c>
      <c r="AD1658">
        <f>IF('Main Data'!J1658="Two-tone",1,0)</f>
        <v>0</v>
      </c>
      <c r="AE1658">
        <f>IF(OR('Main Data'!J1658="YG 18K",'Main Data'!J1658="YG &lt;18K",'Main Data'!J1658="PG 18K",'Main Data'!J1658="PG &lt;18K",'Main Data'!J1658="WG 18K",'Main Data'!J1658="Mixes of 18K",'Main Data'!J1658="Mixes &lt;18K"),1,0)</f>
        <v>1</v>
      </c>
      <c r="AF1658">
        <f>IF('Main Data'!J1658="Platinum",1,0)</f>
        <v>0</v>
      </c>
      <c r="AG1658">
        <f>IF(OR('Main Data'!J1658="PVD",'Main Data'!J1658="Gold Plate",'Main Data'!J1658="Other"),1,0)</f>
        <v>0</v>
      </c>
      <c r="AH1658">
        <f>IF('Main Data'!N1658="Stainless Steel",1,0)</f>
        <v>0</v>
      </c>
      <c r="AI1658">
        <f>IF('Main Data'!N1658="Leather",1,0)</f>
        <v>1</v>
      </c>
      <c r="AJ1658">
        <f>IF('Main Data'!N1658="Two-tone",1,0)</f>
        <v>0</v>
      </c>
      <c r="AK1658">
        <f>IF(OR('Main Data'!N1658="YG 18K",'Main Data'!N1658="PG 18K",'Main Data'!N1658="WG 18K",'Main Data'!N1658="Mixes of 18K"),1,0)</f>
        <v>0</v>
      </c>
      <c r="AL1658">
        <f>IF(OR(,'Main Data'!N1658="PVD",'Main Data'!N1658="Gold plate"),1,0)</f>
        <v>0</v>
      </c>
      <c r="AM1658">
        <f>IF(OR('Main Data'!AV1658="Yes",'Main Data'!AW1658="Yes",'Main Data'!AU1658="Yes"),1,0)</f>
        <v>0</v>
      </c>
      <c r="AN1658">
        <f>IF(OR(ISTEXT('Main Data'!AX1658), ISTEXT('Main Data'!AY1658)),1,0)</f>
        <v>0</v>
      </c>
      <c r="AO1658">
        <f>IF('Main Data'!AZ1658="Yes",1,0)</f>
        <v>0</v>
      </c>
      <c r="AP1658">
        <f>IF('Main Data'!BA1658="Yes",1,0)</f>
        <v>0</v>
      </c>
      <c r="AQ1658">
        <f>IF('Main Data'!BD1658="Yes",1,0)</f>
        <v>0</v>
      </c>
      <c r="AR1658">
        <f>IF('Main Data'!BE1658="A",1,0)</f>
        <v>0</v>
      </c>
      <c r="AS1658">
        <f>IF('Main Data'!BE1658="AA",1,0)</f>
        <v>0</v>
      </c>
      <c r="AT1658">
        <f>IF('Main Data'!BE1658="AAA",1,0)</f>
        <v>1</v>
      </c>
      <c r="AU1658">
        <f>IF('Main Data'!BE1658="AAAA",1,0)</f>
        <v>0</v>
      </c>
      <c r="AV1658">
        <f>IF('Main Data'!P1658="Yes",1,0)</f>
        <v>0</v>
      </c>
      <c r="AW1658">
        <f>IF('Main Data'!AP1658="Yes",1,0)</f>
        <v>0</v>
      </c>
      <c r="AX1658">
        <f>IF(OR('Main Data'!V1658="Yes", 'Main Data'!W1658="Yes",'Main Data'!X1658="Yes"),1,0)</f>
        <v>1</v>
      </c>
      <c r="AY1658">
        <f>IF(OR('Main Data'!Y1658="Yes",'Main Data'!Z1658="Yes"),1,0)</f>
        <v>0</v>
      </c>
      <c r="AZ1658">
        <f>IF('Main Data'!AR1658="Yes",1,0)</f>
        <v>0</v>
      </c>
      <c r="BA1658">
        <f>IF('Main Data'!AS1658="Yes",1,0)</f>
        <v>0</v>
      </c>
      <c r="BB1658">
        <f>IF('Main Data'!AG1658="Yes",1,0)</f>
        <v>0</v>
      </c>
      <c r="BC1658">
        <f>IF('Main Data'!AB1658="Yes",1,0)</f>
        <v>0</v>
      </c>
      <c r="BD1658">
        <f>IF('Main Data'!AA1658="Yes",1,0)</f>
        <v>0</v>
      </c>
      <c r="BE1658">
        <f>IF('Main Data'!AC1658="Yes",1,0)</f>
        <v>1</v>
      </c>
      <c r="BF1658">
        <f>IF('Main Data'!AF1658="Yes",1,0)</f>
        <v>0</v>
      </c>
      <c r="BG1658">
        <f>IF(OR('Main Data'!AI1658="Yes",'Main Data'!AL1658="Yes"),1,0)</f>
        <v>0</v>
      </c>
      <c r="BH1658">
        <f>IF('Main Data'!AJ1658="Yes",1,0)</f>
        <v>0</v>
      </c>
      <c r="BI1658">
        <f>IF('Main Data'!AK1658="Yes",1,0)</f>
        <v>0</v>
      </c>
      <c r="BJ1658">
        <f>IF('Main Data'!AM1658="Yes",1,0)</f>
        <v>0</v>
      </c>
      <c r="BK1658">
        <f>IF('Main Data'!AQ1658="Yes",1,0)</f>
        <v>0</v>
      </c>
      <c r="BL1658" s="21">
        <f t="shared" si="151"/>
        <v>1</v>
      </c>
      <c r="BM1658" s="21">
        <f t="shared" si="152"/>
        <v>0</v>
      </c>
      <c r="BN1658" s="21">
        <f t="shared" si="153"/>
        <v>0</v>
      </c>
      <c r="BO1658" s="21">
        <f t="shared" si="154"/>
        <v>0</v>
      </c>
      <c r="BP1658" s="21">
        <f t="shared" si="155"/>
        <v>0</v>
      </c>
    </row>
    <row r="1659" spans="1:68" x14ac:dyDescent="0.2">
      <c r="A1659">
        <v>1655</v>
      </c>
      <c r="B1659" s="33">
        <f>'Main Data'!C1659</f>
        <v>43233</v>
      </c>
      <c r="C1659">
        <f>'Main Data'!D1659</f>
        <v>610</v>
      </c>
      <c r="D1659" s="26">
        <f>'Main Data'!E1659</f>
        <v>15000</v>
      </c>
      <c r="E1659" s="26">
        <f>'Main Data'!F1659</f>
        <v>18750</v>
      </c>
      <c r="F1659" s="34">
        <f t="shared" si="150"/>
        <v>9.6158054800843473</v>
      </c>
      <c r="G1659">
        <f>IF('Main Data'!H1659="AP",1,0)</f>
        <v>0</v>
      </c>
      <c r="H1659">
        <f>IF('Main Data'!H1659="Blancpain",1,0)</f>
        <v>0</v>
      </c>
      <c r="I1659">
        <f>IF('Main Data'!H1659="Breguet",1,0)</f>
        <v>0</v>
      </c>
      <c r="J1659">
        <f>IF('Main Data'!H1659="Breitling",1,0)</f>
        <v>0</v>
      </c>
      <c r="K1659">
        <f>IF('Main Data'!H1659="Cartier",1,0)</f>
        <v>0</v>
      </c>
      <c r="L1659">
        <f>IF('Main Data'!H1659="Gallet",1,0)</f>
        <v>0</v>
      </c>
      <c r="M1659">
        <f>IF('Main Data'!H1659="Girard Perregaux",1,0)</f>
        <v>0</v>
      </c>
      <c r="N1659">
        <f>IF('Main Data'!H1659="Gubelin",1,0)</f>
        <v>0</v>
      </c>
      <c r="O1659">
        <f>IF('Main Data'!H1659="Heuer",1,0)</f>
        <v>0</v>
      </c>
      <c r="P1659">
        <f>IF('Main Data'!H1659="IWC",1,0)</f>
        <v>0</v>
      </c>
      <c r="Q1659">
        <f>IF('Main Data'!H1659="JLC",1,0)</f>
        <v>0</v>
      </c>
      <c r="R1659">
        <f>IF('Main Data'!H1659="Longines",1,0)</f>
        <v>0</v>
      </c>
      <c r="S1659">
        <f>IF('Main Data'!H1659="Movado",1,0)</f>
        <v>0</v>
      </c>
      <c r="T1659">
        <f>IF('Main Data'!H1659="Omega",1,0)</f>
        <v>0</v>
      </c>
      <c r="U1659">
        <f>IF('Main Data'!H1659="Panerai",1,0)</f>
        <v>0</v>
      </c>
      <c r="V1659">
        <f>IF('Main Data'!H1659="Patek",1,0)</f>
        <v>0</v>
      </c>
      <c r="W1659">
        <f>IF('Main Data'!H1659="Rolex",1,0)</f>
        <v>1</v>
      </c>
      <c r="X1659">
        <f>IF('Main Data'!H1659="Tudor",1,0)</f>
        <v>0</v>
      </c>
      <c r="Y1659">
        <f>IF('Main Data'!H1659="Ulysse Nardin",1,0)</f>
        <v>0</v>
      </c>
      <c r="Z1659">
        <f>IF('Main Data'!H1659="Universal Geneve",1,0)</f>
        <v>0</v>
      </c>
      <c r="AA1659">
        <f>IF('Main Data'!H1659="Vacheron",1,0)</f>
        <v>0</v>
      </c>
      <c r="AB1659">
        <f>IF('Main Data'!H1659="Zenith",1,0)</f>
        <v>0</v>
      </c>
      <c r="AC1659">
        <f>IF('Main Data'!J1659="Stainless Steel",1,0)</f>
        <v>1</v>
      </c>
      <c r="AD1659">
        <f>IF('Main Data'!J1659="Two-tone",1,0)</f>
        <v>0</v>
      </c>
      <c r="AE1659">
        <f>IF(OR('Main Data'!J1659="YG 18K",'Main Data'!J1659="YG &lt;18K",'Main Data'!J1659="PG 18K",'Main Data'!J1659="PG &lt;18K",'Main Data'!J1659="WG 18K",'Main Data'!J1659="Mixes of 18K",'Main Data'!J1659="Mixes &lt;18K"),1,0)</f>
        <v>0</v>
      </c>
      <c r="AF1659">
        <f>IF('Main Data'!J1659="Platinum",1,0)</f>
        <v>0</v>
      </c>
      <c r="AG1659">
        <f>IF(OR('Main Data'!J1659="PVD",'Main Data'!J1659="Gold Plate",'Main Data'!J1659="Other"),1,0)</f>
        <v>0</v>
      </c>
      <c r="AH1659">
        <f>IF('Main Data'!N1659="Stainless Steel",1,0)</f>
        <v>1</v>
      </c>
      <c r="AI1659">
        <f>IF('Main Data'!N1659="Leather",1,0)</f>
        <v>0</v>
      </c>
      <c r="AJ1659">
        <f>IF('Main Data'!N1659="Two-tone",1,0)</f>
        <v>0</v>
      </c>
      <c r="AK1659">
        <f>IF(OR('Main Data'!N1659="YG 18K",'Main Data'!N1659="PG 18K",'Main Data'!N1659="WG 18K",'Main Data'!N1659="Mixes of 18K"),1,0)</f>
        <v>0</v>
      </c>
      <c r="AL1659">
        <f>IF(OR(,'Main Data'!N1659="PVD",'Main Data'!N1659="Gold plate"),1,0)</f>
        <v>0</v>
      </c>
      <c r="AM1659">
        <f>IF(OR('Main Data'!AV1659="Yes",'Main Data'!AW1659="Yes",'Main Data'!AU1659="Yes"),1,0)</f>
        <v>0</v>
      </c>
      <c r="AN1659">
        <f>IF(OR(ISTEXT('Main Data'!AX1659), ISTEXT('Main Data'!AY1659)),1,0)</f>
        <v>0</v>
      </c>
      <c r="AO1659">
        <f>IF('Main Data'!AZ1659="Yes",1,0)</f>
        <v>0</v>
      </c>
      <c r="AP1659">
        <f>IF('Main Data'!BA1659="Yes",1,0)</f>
        <v>0</v>
      </c>
      <c r="AQ1659">
        <f>IF('Main Data'!BD1659="Yes",1,0)</f>
        <v>0</v>
      </c>
      <c r="AR1659">
        <f>IF('Main Data'!BE1659="A",1,0)</f>
        <v>0</v>
      </c>
      <c r="AS1659">
        <f>IF('Main Data'!BE1659="AA",1,0)</f>
        <v>0</v>
      </c>
      <c r="AT1659">
        <f>IF('Main Data'!BE1659="AAA",1,0)</f>
        <v>1</v>
      </c>
      <c r="AU1659">
        <f>IF('Main Data'!BE1659="AAAA",1,0)</f>
        <v>0</v>
      </c>
      <c r="AV1659">
        <f>IF('Main Data'!P1659="Yes",1,0)</f>
        <v>0</v>
      </c>
      <c r="AW1659">
        <f>IF('Main Data'!AP1659="Yes",1,0)</f>
        <v>0</v>
      </c>
      <c r="AX1659">
        <f>IF(OR('Main Data'!V1659="Yes", 'Main Data'!W1659="Yes",'Main Data'!X1659="Yes"),1,0)</f>
        <v>1</v>
      </c>
      <c r="AY1659">
        <f>IF(OR('Main Data'!Y1659="Yes",'Main Data'!Z1659="Yes"),1,0)</f>
        <v>0</v>
      </c>
      <c r="AZ1659">
        <f>IF('Main Data'!AR1659="Yes",1,0)</f>
        <v>0</v>
      </c>
      <c r="BA1659">
        <f>IF('Main Data'!AS1659="Yes",1,0)</f>
        <v>0</v>
      </c>
      <c r="BB1659">
        <f>IF('Main Data'!AG1659="Yes",1,0)</f>
        <v>0</v>
      </c>
      <c r="BC1659">
        <f>IF('Main Data'!AB1659="Yes",1,0)</f>
        <v>0</v>
      </c>
      <c r="BD1659">
        <f>IF('Main Data'!AA1659="Yes",1,0)</f>
        <v>0</v>
      </c>
      <c r="BE1659">
        <f>IF('Main Data'!AC1659="Yes",1,0)</f>
        <v>1</v>
      </c>
      <c r="BF1659">
        <f>IF('Main Data'!AF1659="Yes",1,0)</f>
        <v>0</v>
      </c>
      <c r="BG1659">
        <f>IF(OR('Main Data'!AI1659="Yes",'Main Data'!AL1659="Yes"),1,0)</f>
        <v>0</v>
      </c>
      <c r="BH1659">
        <f>IF('Main Data'!AJ1659="Yes",1,0)</f>
        <v>0</v>
      </c>
      <c r="BI1659">
        <f>IF('Main Data'!AK1659="Yes",1,0)</f>
        <v>0</v>
      </c>
      <c r="BJ1659">
        <f>IF('Main Data'!AM1659="Yes",1,0)</f>
        <v>0</v>
      </c>
      <c r="BK1659">
        <f>IF('Main Data'!AQ1659="Yes",1,0)</f>
        <v>0</v>
      </c>
      <c r="BL1659" s="21">
        <f t="shared" si="151"/>
        <v>1</v>
      </c>
      <c r="BM1659" s="21">
        <f t="shared" si="152"/>
        <v>0</v>
      </c>
      <c r="BN1659" s="21">
        <f t="shared" si="153"/>
        <v>0</v>
      </c>
      <c r="BO1659" s="21">
        <f t="shared" si="154"/>
        <v>0</v>
      </c>
      <c r="BP1659" s="21">
        <f t="shared" si="155"/>
        <v>0</v>
      </c>
    </row>
    <row r="1660" spans="1:68" x14ac:dyDescent="0.2">
      <c r="A1660">
        <v>1656</v>
      </c>
      <c r="B1660" s="33">
        <f>'Main Data'!C1660</f>
        <v>43233</v>
      </c>
      <c r="C1660">
        <f>'Main Data'!D1660</f>
        <v>622</v>
      </c>
      <c r="D1660" s="26">
        <f>'Main Data'!E1660</f>
        <v>4000</v>
      </c>
      <c r="E1660" s="26">
        <f>'Main Data'!F1660</f>
        <v>5000</v>
      </c>
      <c r="F1660" s="34">
        <f t="shared" si="150"/>
        <v>8.2940496401020276</v>
      </c>
      <c r="G1660">
        <f>IF('Main Data'!H1660="AP",1,0)</f>
        <v>0</v>
      </c>
      <c r="H1660">
        <f>IF('Main Data'!H1660="Blancpain",1,0)</f>
        <v>0</v>
      </c>
      <c r="I1660">
        <f>IF('Main Data'!H1660="Breguet",1,0)</f>
        <v>0</v>
      </c>
      <c r="J1660">
        <f>IF('Main Data'!H1660="Breitling",1,0)</f>
        <v>0</v>
      </c>
      <c r="K1660">
        <f>IF('Main Data'!H1660="Cartier",1,0)</f>
        <v>0</v>
      </c>
      <c r="L1660">
        <f>IF('Main Data'!H1660="Gallet",1,0)</f>
        <v>0</v>
      </c>
      <c r="M1660">
        <f>IF('Main Data'!H1660="Girard Perregaux",1,0)</f>
        <v>0</v>
      </c>
      <c r="N1660">
        <f>IF('Main Data'!H1660="Gubelin",1,0)</f>
        <v>0</v>
      </c>
      <c r="O1660">
        <f>IF('Main Data'!H1660="Heuer",1,0)</f>
        <v>0</v>
      </c>
      <c r="P1660">
        <f>IF('Main Data'!H1660="IWC",1,0)</f>
        <v>1</v>
      </c>
      <c r="Q1660">
        <f>IF('Main Data'!H1660="JLC",1,0)</f>
        <v>0</v>
      </c>
      <c r="R1660">
        <f>IF('Main Data'!H1660="Longines",1,0)</f>
        <v>0</v>
      </c>
      <c r="S1660">
        <f>IF('Main Data'!H1660="Movado",1,0)</f>
        <v>0</v>
      </c>
      <c r="T1660">
        <f>IF('Main Data'!H1660="Omega",1,0)</f>
        <v>0</v>
      </c>
      <c r="U1660">
        <f>IF('Main Data'!H1660="Panerai",1,0)</f>
        <v>0</v>
      </c>
      <c r="V1660">
        <f>IF('Main Data'!H1660="Patek",1,0)</f>
        <v>0</v>
      </c>
      <c r="W1660">
        <f>IF('Main Data'!H1660="Rolex",1,0)</f>
        <v>0</v>
      </c>
      <c r="X1660">
        <f>IF('Main Data'!H1660="Tudor",1,0)</f>
        <v>0</v>
      </c>
      <c r="Y1660">
        <f>IF('Main Data'!H1660="Ulysse Nardin",1,0)</f>
        <v>0</v>
      </c>
      <c r="Z1660">
        <f>IF('Main Data'!H1660="Universal Geneve",1,0)</f>
        <v>0</v>
      </c>
      <c r="AA1660">
        <f>IF('Main Data'!H1660="Vacheron",1,0)</f>
        <v>0</v>
      </c>
      <c r="AB1660">
        <f>IF('Main Data'!H1660="Zenith",1,0)</f>
        <v>0</v>
      </c>
      <c r="AC1660">
        <f>IF('Main Data'!J1660="Stainless Steel",1,0)</f>
        <v>0</v>
      </c>
      <c r="AD1660">
        <f>IF('Main Data'!J1660="Two-tone",1,0)</f>
        <v>0</v>
      </c>
      <c r="AE1660">
        <f>IF(OR('Main Data'!J1660="YG 18K",'Main Data'!J1660="YG &lt;18K",'Main Data'!J1660="PG 18K",'Main Data'!J1660="PG &lt;18K",'Main Data'!J1660="WG 18K",'Main Data'!J1660="Mixes of 18K",'Main Data'!J1660="Mixes &lt;18K"),1,0)</f>
        <v>1</v>
      </c>
      <c r="AF1660">
        <f>IF('Main Data'!J1660="Platinum",1,0)</f>
        <v>0</v>
      </c>
      <c r="AG1660">
        <f>IF(OR('Main Data'!J1660="PVD",'Main Data'!J1660="Gold Plate",'Main Data'!J1660="Other"),1,0)</f>
        <v>0</v>
      </c>
      <c r="AH1660">
        <f>IF('Main Data'!N1660="Stainless Steel",1,0)</f>
        <v>0</v>
      </c>
      <c r="AI1660">
        <f>IF('Main Data'!N1660="Leather",1,0)</f>
        <v>1</v>
      </c>
      <c r="AJ1660">
        <f>IF('Main Data'!N1660="Two-tone",1,0)</f>
        <v>0</v>
      </c>
      <c r="AK1660">
        <f>IF(OR('Main Data'!N1660="YG 18K",'Main Data'!N1660="PG 18K",'Main Data'!N1660="WG 18K",'Main Data'!N1660="Mixes of 18K"),1,0)</f>
        <v>0</v>
      </c>
      <c r="AL1660">
        <f>IF(OR(,'Main Data'!N1660="PVD",'Main Data'!N1660="Gold plate"),1,0)</f>
        <v>0</v>
      </c>
      <c r="AM1660">
        <f>IF(OR('Main Data'!AV1660="Yes",'Main Data'!AW1660="Yes",'Main Data'!AU1660="Yes"),1,0)</f>
        <v>0</v>
      </c>
      <c r="AN1660">
        <f>IF(OR(ISTEXT('Main Data'!AX1660), ISTEXT('Main Data'!AY1660)),1,0)</f>
        <v>0</v>
      </c>
      <c r="AO1660">
        <f>IF('Main Data'!AZ1660="Yes",1,0)</f>
        <v>0</v>
      </c>
      <c r="AP1660">
        <f>IF('Main Data'!BA1660="Yes",1,0)</f>
        <v>0</v>
      </c>
      <c r="AQ1660">
        <f>IF('Main Data'!BD1660="Yes",1,0)</f>
        <v>0</v>
      </c>
      <c r="AR1660">
        <f>IF('Main Data'!BE1660="A",1,0)</f>
        <v>0</v>
      </c>
      <c r="AS1660">
        <f>IF('Main Data'!BE1660="AA",1,0)</f>
        <v>1</v>
      </c>
      <c r="AT1660">
        <f>IF('Main Data'!BE1660="AAA",1,0)</f>
        <v>0</v>
      </c>
      <c r="AU1660">
        <f>IF('Main Data'!BE1660="AAAA",1,0)</f>
        <v>0</v>
      </c>
      <c r="AV1660">
        <f>IF('Main Data'!P1660="Yes",1,0)</f>
        <v>0</v>
      </c>
      <c r="AW1660">
        <f>IF('Main Data'!AP1660="Yes",1,0)</f>
        <v>0</v>
      </c>
      <c r="AX1660">
        <f>IF(OR('Main Data'!V1660="Yes", 'Main Data'!W1660="Yes",'Main Data'!X1660="Yes"),1,0)</f>
        <v>0</v>
      </c>
      <c r="AY1660">
        <f>IF(OR('Main Data'!Y1660="Yes",'Main Data'!Z1660="Yes"),1,0)</f>
        <v>0</v>
      </c>
      <c r="AZ1660">
        <f>IF('Main Data'!AR1660="Yes",1,0)</f>
        <v>0</v>
      </c>
      <c r="BA1660">
        <f>IF('Main Data'!AS1660="Yes",1,0)</f>
        <v>0</v>
      </c>
      <c r="BB1660">
        <f>IF('Main Data'!AG1660="Yes",1,0)</f>
        <v>0</v>
      </c>
      <c r="BC1660">
        <f>IF('Main Data'!AB1660="Yes",1,0)</f>
        <v>0</v>
      </c>
      <c r="BD1660">
        <f>IF('Main Data'!AA1660="Yes",1,0)</f>
        <v>0</v>
      </c>
      <c r="BE1660">
        <f>IF('Main Data'!AC1660="Yes",1,0)</f>
        <v>0</v>
      </c>
      <c r="BF1660">
        <f>IF('Main Data'!AF1660="Yes",1,0)</f>
        <v>0</v>
      </c>
      <c r="BG1660">
        <f>IF(OR('Main Data'!AI1660="Yes",'Main Data'!AL1660="Yes"),1,0)</f>
        <v>0</v>
      </c>
      <c r="BH1660">
        <f>IF('Main Data'!AJ1660="Yes",1,0)</f>
        <v>0</v>
      </c>
      <c r="BI1660">
        <f>IF('Main Data'!AK1660="Yes",1,0)</f>
        <v>0</v>
      </c>
      <c r="BJ1660">
        <f>IF('Main Data'!AM1660="Yes",1,0)</f>
        <v>1</v>
      </c>
      <c r="BK1660">
        <f>IF('Main Data'!AQ1660="Yes",1,0)</f>
        <v>0</v>
      </c>
      <c r="BL1660" s="21">
        <f t="shared" si="151"/>
        <v>1</v>
      </c>
      <c r="BM1660" s="21">
        <f t="shared" si="152"/>
        <v>0</v>
      </c>
      <c r="BN1660" s="21">
        <f t="shared" si="153"/>
        <v>0</v>
      </c>
      <c r="BO1660" s="21">
        <f t="shared" si="154"/>
        <v>0</v>
      </c>
      <c r="BP1660" s="21">
        <f t="shared" si="155"/>
        <v>0</v>
      </c>
    </row>
    <row r="1661" spans="1:68" x14ac:dyDescent="0.2">
      <c r="A1661">
        <v>1657</v>
      </c>
      <c r="B1661" s="33">
        <f>'Main Data'!C1661</f>
        <v>44688</v>
      </c>
      <c r="C1661">
        <f>'Main Data'!D1661</f>
        <v>112</v>
      </c>
      <c r="D1661" s="26">
        <f>'Main Data'!E1661</f>
        <v>100000</v>
      </c>
      <c r="E1661" s="26">
        <f>'Main Data'!F1661</f>
        <v>187500</v>
      </c>
      <c r="F1661" s="34">
        <f t="shared" si="150"/>
        <v>11.512925464970229</v>
      </c>
      <c r="G1661">
        <f>IF('Main Data'!H1661="AP",1,0)</f>
        <v>0</v>
      </c>
      <c r="H1661">
        <f>IF('Main Data'!H1661="Blancpain",1,0)</f>
        <v>0</v>
      </c>
      <c r="I1661">
        <f>IF('Main Data'!H1661="Breguet",1,0)</f>
        <v>0</v>
      </c>
      <c r="J1661">
        <f>IF('Main Data'!H1661="Breitling",1,0)</f>
        <v>0</v>
      </c>
      <c r="K1661">
        <f>IF('Main Data'!H1661="Cartier",1,0)</f>
        <v>0</v>
      </c>
      <c r="L1661">
        <f>IF('Main Data'!H1661="Gallet",1,0)</f>
        <v>0</v>
      </c>
      <c r="M1661">
        <f>IF('Main Data'!H1661="Girard Perregaux",1,0)</f>
        <v>0</v>
      </c>
      <c r="N1661">
        <f>IF('Main Data'!H1661="Gubelin",1,0)</f>
        <v>0</v>
      </c>
      <c r="O1661">
        <f>IF('Main Data'!H1661="Heuer",1,0)</f>
        <v>0</v>
      </c>
      <c r="P1661">
        <f>IF('Main Data'!H1661="IWC",1,0)</f>
        <v>0</v>
      </c>
      <c r="Q1661">
        <f>IF('Main Data'!H1661="JLC",1,0)</f>
        <v>0</v>
      </c>
      <c r="R1661">
        <f>IF('Main Data'!H1661="Longines",1,0)</f>
        <v>0</v>
      </c>
      <c r="S1661">
        <f>IF('Main Data'!H1661="Movado",1,0)</f>
        <v>0</v>
      </c>
      <c r="T1661">
        <f>IF('Main Data'!H1661="Omega",1,0)</f>
        <v>0</v>
      </c>
      <c r="U1661">
        <f>IF('Main Data'!H1661="Panerai",1,0)</f>
        <v>0</v>
      </c>
      <c r="V1661">
        <f>IF('Main Data'!H1661="Patek",1,0)</f>
        <v>0</v>
      </c>
      <c r="W1661">
        <f>IF('Main Data'!H1661="Rolex",1,0)</f>
        <v>1</v>
      </c>
      <c r="X1661">
        <f>IF('Main Data'!H1661="Tudor",1,0)</f>
        <v>0</v>
      </c>
      <c r="Y1661">
        <f>IF('Main Data'!H1661="Ulysse Nardin",1,0)</f>
        <v>0</v>
      </c>
      <c r="Z1661">
        <f>IF('Main Data'!H1661="Universal Geneve",1,0)</f>
        <v>0</v>
      </c>
      <c r="AA1661">
        <f>IF('Main Data'!H1661="Vacheron",1,0)</f>
        <v>0</v>
      </c>
      <c r="AB1661">
        <f>IF('Main Data'!H1661="Zenith",1,0)</f>
        <v>0</v>
      </c>
      <c r="AC1661">
        <f>IF('Main Data'!J1661="Stainless Steel",1,0)</f>
        <v>1</v>
      </c>
      <c r="AD1661">
        <f>IF('Main Data'!J1661="Two-tone",1,0)</f>
        <v>0</v>
      </c>
      <c r="AE1661">
        <f>IF(OR('Main Data'!J1661="YG 18K",'Main Data'!J1661="YG &lt;18K",'Main Data'!J1661="PG 18K",'Main Data'!J1661="PG &lt;18K",'Main Data'!J1661="WG 18K",'Main Data'!J1661="Mixes of 18K",'Main Data'!J1661="Mixes &lt;18K"),1,0)</f>
        <v>0</v>
      </c>
      <c r="AF1661">
        <f>IF('Main Data'!J1661="Platinum",1,0)</f>
        <v>0</v>
      </c>
      <c r="AG1661">
        <f>IF(OR('Main Data'!J1661="PVD",'Main Data'!J1661="Gold Plate",'Main Data'!J1661="Other"),1,0)</f>
        <v>0</v>
      </c>
      <c r="AH1661">
        <f>IF('Main Data'!N1661="Stainless Steel",1,0)</f>
        <v>1</v>
      </c>
      <c r="AI1661">
        <f>IF('Main Data'!N1661="Leather",1,0)</f>
        <v>0</v>
      </c>
      <c r="AJ1661">
        <f>IF('Main Data'!N1661="Two-tone",1,0)</f>
        <v>0</v>
      </c>
      <c r="AK1661">
        <f>IF(OR('Main Data'!N1661="YG 18K",'Main Data'!N1661="PG 18K",'Main Data'!N1661="WG 18K",'Main Data'!N1661="Mixes of 18K"),1,0)</f>
        <v>0</v>
      </c>
      <c r="AL1661">
        <f>IF(OR(,'Main Data'!N1661="PVD",'Main Data'!N1661="Gold plate"),1,0)</f>
        <v>0</v>
      </c>
      <c r="AM1661">
        <f>IF(OR('Main Data'!AV1661="Yes",'Main Data'!AW1661="Yes",'Main Data'!AU1661="Yes"),1,0)</f>
        <v>0</v>
      </c>
      <c r="AN1661">
        <f>IF(OR(ISTEXT('Main Data'!AX1661), ISTEXT('Main Data'!AY1661)),1,0)</f>
        <v>1</v>
      </c>
      <c r="AO1661">
        <f>IF('Main Data'!AZ1661="Yes",1,0)</f>
        <v>0</v>
      </c>
      <c r="AP1661">
        <f>IF('Main Data'!BA1661="Yes",1,0)</f>
        <v>0</v>
      </c>
      <c r="AQ1661">
        <f>IF('Main Data'!BD1661="Yes",1,0)</f>
        <v>1</v>
      </c>
      <c r="AR1661">
        <f>IF('Main Data'!BE1661="A",1,0)</f>
        <v>0</v>
      </c>
      <c r="AS1661">
        <f>IF('Main Data'!BE1661="AA",1,0)</f>
        <v>0</v>
      </c>
      <c r="AT1661">
        <f>IF('Main Data'!BE1661="AAA",1,0)</f>
        <v>0</v>
      </c>
      <c r="AU1661">
        <f>IF('Main Data'!BE1661="AAAA",1,0)</f>
        <v>1</v>
      </c>
      <c r="AV1661">
        <f>IF('Main Data'!P1661="Yes",1,0)</f>
        <v>0</v>
      </c>
      <c r="AW1661">
        <f>IF('Main Data'!AP1661="Yes",1,0)</f>
        <v>0</v>
      </c>
      <c r="AX1661">
        <f>IF(OR('Main Data'!V1661="Yes", 'Main Data'!W1661="Yes",'Main Data'!X1661="Yes"),1,0)</f>
        <v>1</v>
      </c>
      <c r="AY1661">
        <f>IF(OR('Main Data'!Y1661="Yes",'Main Data'!Z1661="Yes"),1,0)</f>
        <v>0</v>
      </c>
      <c r="AZ1661">
        <f>IF('Main Data'!AR1661="Yes",1,0)</f>
        <v>0</v>
      </c>
      <c r="BA1661">
        <f>IF('Main Data'!AS1661="Yes",1,0)</f>
        <v>0</v>
      </c>
      <c r="BB1661">
        <f>IF('Main Data'!AG1661="Yes",1,0)</f>
        <v>0</v>
      </c>
      <c r="BC1661">
        <f>IF('Main Data'!AB1661="Yes",1,0)</f>
        <v>0</v>
      </c>
      <c r="BD1661">
        <f>IF('Main Data'!AA1661="Yes",1,0)</f>
        <v>1</v>
      </c>
      <c r="BE1661">
        <f>IF('Main Data'!AC1661="Yes",1,0)</f>
        <v>0</v>
      </c>
      <c r="BF1661">
        <f>IF('Main Data'!AF1661="Yes",1,0)</f>
        <v>0</v>
      </c>
      <c r="BG1661">
        <f>IF(OR('Main Data'!AI1661="Yes",'Main Data'!AL1661="Yes"),1,0)</f>
        <v>0</v>
      </c>
      <c r="BH1661">
        <f>IF('Main Data'!AJ1661="Yes",1,0)</f>
        <v>0</v>
      </c>
      <c r="BI1661">
        <f>IF('Main Data'!AK1661="Yes",1,0)</f>
        <v>0</v>
      </c>
      <c r="BJ1661">
        <f>IF('Main Data'!AM1661="Yes",1,0)</f>
        <v>0</v>
      </c>
      <c r="BK1661">
        <f>IF('Main Data'!AQ1661="Yes",1,0)</f>
        <v>0</v>
      </c>
      <c r="BL1661" s="21">
        <f t="shared" si="151"/>
        <v>0</v>
      </c>
      <c r="BM1661" s="21">
        <f t="shared" si="152"/>
        <v>0</v>
      </c>
      <c r="BN1661" s="21">
        <f t="shared" si="153"/>
        <v>0</v>
      </c>
      <c r="BO1661" s="21">
        <f t="shared" si="154"/>
        <v>0</v>
      </c>
      <c r="BP1661" s="21">
        <f t="shared" si="155"/>
        <v>1</v>
      </c>
    </row>
    <row r="1662" spans="1:68" x14ac:dyDescent="0.2">
      <c r="A1662">
        <v>1658</v>
      </c>
      <c r="B1662" s="33">
        <f>'Main Data'!C1662</f>
        <v>44506</v>
      </c>
      <c r="C1662">
        <f>'Main Data'!D1662</f>
        <v>144</v>
      </c>
      <c r="D1662" s="26">
        <f>'Main Data'!E1662</f>
        <v>100000</v>
      </c>
      <c r="E1662" s="26">
        <f>'Main Data'!F1662</f>
        <v>625000</v>
      </c>
      <c r="F1662" s="34">
        <f t="shared" si="150"/>
        <v>11.512925464970229</v>
      </c>
      <c r="G1662">
        <f>IF('Main Data'!H1662="AP",1,0)</f>
        <v>0</v>
      </c>
      <c r="H1662">
        <f>IF('Main Data'!H1662="Blancpain",1,0)</f>
        <v>0</v>
      </c>
      <c r="I1662">
        <f>IF('Main Data'!H1662="Breguet",1,0)</f>
        <v>0</v>
      </c>
      <c r="J1662">
        <f>IF('Main Data'!H1662="Breitling",1,0)</f>
        <v>0</v>
      </c>
      <c r="K1662">
        <f>IF('Main Data'!H1662="Cartier",1,0)</f>
        <v>0</v>
      </c>
      <c r="L1662">
        <f>IF('Main Data'!H1662="Gallet",1,0)</f>
        <v>0</v>
      </c>
      <c r="M1662">
        <f>IF('Main Data'!H1662="Girard Perregaux",1,0)</f>
        <v>0</v>
      </c>
      <c r="N1662">
        <f>IF('Main Data'!H1662="Gubelin",1,0)</f>
        <v>0</v>
      </c>
      <c r="O1662">
        <f>IF('Main Data'!H1662="Heuer",1,0)</f>
        <v>0</v>
      </c>
      <c r="P1662">
        <f>IF('Main Data'!H1662="IWC",1,0)</f>
        <v>0</v>
      </c>
      <c r="Q1662">
        <f>IF('Main Data'!H1662="JLC",1,0)</f>
        <v>0</v>
      </c>
      <c r="R1662">
        <f>IF('Main Data'!H1662="Longines",1,0)</f>
        <v>0</v>
      </c>
      <c r="S1662">
        <f>IF('Main Data'!H1662="Movado",1,0)</f>
        <v>0</v>
      </c>
      <c r="T1662">
        <f>IF('Main Data'!H1662="Omega",1,0)</f>
        <v>0</v>
      </c>
      <c r="U1662">
        <f>IF('Main Data'!H1662="Panerai",1,0)</f>
        <v>0</v>
      </c>
      <c r="V1662">
        <f>IF('Main Data'!H1662="Patek",1,0)</f>
        <v>1</v>
      </c>
      <c r="W1662">
        <f>IF('Main Data'!H1662="Rolex",1,0)</f>
        <v>0</v>
      </c>
      <c r="X1662">
        <f>IF('Main Data'!H1662="Tudor",1,0)</f>
        <v>0</v>
      </c>
      <c r="Y1662">
        <f>IF('Main Data'!H1662="Ulysse Nardin",1,0)</f>
        <v>0</v>
      </c>
      <c r="Z1662">
        <f>IF('Main Data'!H1662="Universal Geneve",1,0)</f>
        <v>0</v>
      </c>
      <c r="AA1662">
        <f>IF('Main Data'!H1662="Vacheron",1,0)</f>
        <v>0</v>
      </c>
      <c r="AB1662">
        <f>IF('Main Data'!H1662="Zenith",1,0)</f>
        <v>0</v>
      </c>
      <c r="AC1662">
        <f>IF('Main Data'!J1662="Stainless Steel",1,0)</f>
        <v>0</v>
      </c>
      <c r="AD1662">
        <f>IF('Main Data'!J1662="Two-tone",1,0)</f>
        <v>0</v>
      </c>
      <c r="AE1662">
        <f>IF(OR('Main Data'!J1662="YG 18K",'Main Data'!J1662="YG &lt;18K",'Main Data'!J1662="PG 18K",'Main Data'!J1662="PG &lt;18K",'Main Data'!J1662="WG 18K",'Main Data'!J1662="Mixes of 18K",'Main Data'!J1662="Mixes &lt;18K"),1,0)</f>
        <v>1</v>
      </c>
      <c r="AF1662">
        <f>IF('Main Data'!J1662="Platinum",1,0)</f>
        <v>0</v>
      </c>
      <c r="AG1662">
        <f>IF(OR('Main Data'!J1662="PVD",'Main Data'!J1662="Gold Plate",'Main Data'!J1662="Other"),1,0)</f>
        <v>0</v>
      </c>
      <c r="AH1662">
        <f>IF('Main Data'!N1662="Stainless Steel",1,0)</f>
        <v>0</v>
      </c>
      <c r="AI1662">
        <f>IF('Main Data'!N1662="Leather",1,0)</f>
        <v>1</v>
      </c>
      <c r="AJ1662">
        <f>IF('Main Data'!N1662="Two-tone",1,0)</f>
        <v>0</v>
      </c>
      <c r="AK1662">
        <f>IF(OR('Main Data'!N1662="YG 18K",'Main Data'!N1662="PG 18K",'Main Data'!N1662="WG 18K",'Main Data'!N1662="Mixes of 18K"),1,0)</f>
        <v>0</v>
      </c>
      <c r="AL1662">
        <f>IF(OR(,'Main Data'!N1662="PVD",'Main Data'!N1662="Gold plate"),1,0)</f>
        <v>0</v>
      </c>
      <c r="AM1662">
        <f>IF(OR('Main Data'!AV1662="Yes",'Main Data'!AW1662="Yes",'Main Data'!AU1662="Yes"),1,0)</f>
        <v>0</v>
      </c>
      <c r="AN1662">
        <f>IF(OR(ISTEXT('Main Data'!AX1662), ISTEXT('Main Data'!AY1662)),1,0)</f>
        <v>0</v>
      </c>
      <c r="AO1662">
        <f>IF('Main Data'!AZ1662="Yes",1,0)</f>
        <v>0</v>
      </c>
      <c r="AP1662">
        <f>IF('Main Data'!BA1662="Yes",1,0)</f>
        <v>0</v>
      </c>
      <c r="AQ1662">
        <f>IF('Main Data'!BD1662="Yes",1,0)</f>
        <v>1</v>
      </c>
      <c r="AR1662">
        <f>IF('Main Data'!BE1662="A",1,0)</f>
        <v>0</v>
      </c>
      <c r="AS1662">
        <f>IF('Main Data'!BE1662="AA",1,0)</f>
        <v>0</v>
      </c>
      <c r="AT1662">
        <f>IF('Main Data'!BE1662="AAA",1,0)</f>
        <v>0</v>
      </c>
      <c r="AU1662">
        <f>IF('Main Data'!BE1662="AAAA",1,0)</f>
        <v>1</v>
      </c>
      <c r="AV1662">
        <f>IF('Main Data'!P1662="Yes",1,0)</f>
        <v>0</v>
      </c>
      <c r="AW1662">
        <f>IF('Main Data'!AP1662="Yes",1,0)</f>
        <v>0</v>
      </c>
      <c r="AX1662">
        <f>IF(OR('Main Data'!V1662="Yes", 'Main Data'!W1662="Yes",'Main Data'!X1662="Yes"),1,0)</f>
        <v>0</v>
      </c>
      <c r="AY1662">
        <f>IF(OR('Main Data'!Y1662="Yes",'Main Data'!Z1662="Yes"),1,0)</f>
        <v>0</v>
      </c>
      <c r="AZ1662">
        <f>IF('Main Data'!AR1662="Yes",1,0)</f>
        <v>0</v>
      </c>
      <c r="BA1662">
        <f>IF('Main Data'!AS1662="Yes",1,0)</f>
        <v>0</v>
      </c>
      <c r="BB1662">
        <f>IF('Main Data'!AG1662="Yes",1,0)</f>
        <v>0</v>
      </c>
      <c r="BC1662">
        <f>IF('Main Data'!AB1662="Yes",1,0)</f>
        <v>0</v>
      </c>
      <c r="BD1662">
        <f>IF('Main Data'!AA1662="Yes",1,0)</f>
        <v>0</v>
      </c>
      <c r="BE1662">
        <f>IF('Main Data'!AC1662="Yes",1,0)</f>
        <v>0</v>
      </c>
      <c r="BF1662">
        <f>IF('Main Data'!AF1662="Yes",1,0)</f>
        <v>0</v>
      </c>
      <c r="BG1662">
        <f>IF(OR('Main Data'!AI1662="Yes",'Main Data'!AL1662="Yes"),1,0)</f>
        <v>1</v>
      </c>
      <c r="BH1662">
        <f>IF('Main Data'!AJ1662="Yes",1,0)</f>
        <v>0</v>
      </c>
      <c r="BI1662">
        <f>IF('Main Data'!AK1662="Yes",1,0)</f>
        <v>0</v>
      </c>
      <c r="BJ1662">
        <f>IF('Main Data'!AM1662="Yes",1,0)</f>
        <v>1</v>
      </c>
      <c r="BK1662">
        <f>IF('Main Data'!AQ1662="Yes",1,0)</f>
        <v>0</v>
      </c>
      <c r="BL1662" s="21">
        <f t="shared" si="151"/>
        <v>0</v>
      </c>
      <c r="BM1662" s="21">
        <f t="shared" si="152"/>
        <v>0</v>
      </c>
      <c r="BN1662" s="21">
        <f t="shared" si="153"/>
        <v>0</v>
      </c>
      <c r="BO1662" s="21">
        <f t="shared" si="154"/>
        <v>1</v>
      </c>
      <c r="BP1662" s="21">
        <f t="shared" si="155"/>
        <v>0</v>
      </c>
    </row>
    <row r="1663" spans="1:68" x14ac:dyDescent="0.2">
      <c r="A1663">
        <v>1659</v>
      </c>
      <c r="B1663" s="33">
        <f>'Main Data'!C1663</f>
        <v>44143</v>
      </c>
      <c r="C1663">
        <f>'Main Data'!D1663</f>
        <v>59</v>
      </c>
      <c r="D1663" s="26">
        <f>'Main Data'!E1663</f>
        <v>100000</v>
      </c>
      <c r="E1663" s="26">
        <f>'Main Data'!F1663</f>
        <v>131250</v>
      </c>
      <c r="F1663" s="34">
        <f t="shared" si="150"/>
        <v>11.512925464970229</v>
      </c>
      <c r="G1663">
        <f>IF('Main Data'!H1663="AP",1,0)</f>
        <v>0</v>
      </c>
      <c r="H1663">
        <f>IF('Main Data'!H1663="Blancpain",1,0)</f>
        <v>0</v>
      </c>
      <c r="I1663">
        <f>IF('Main Data'!H1663="Breguet",1,0)</f>
        <v>0</v>
      </c>
      <c r="J1663">
        <f>IF('Main Data'!H1663="Breitling",1,0)</f>
        <v>0</v>
      </c>
      <c r="K1663">
        <f>IF('Main Data'!H1663="Cartier",1,0)</f>
        <v>0</v>
      </c>
      <c r="L1663">
        <f>IF('Main Data'!H1663="Gallet",1,0)</f>
        <v>0</v>
      </c>
      <c r="M1663">
        <f>IF('Main Data'!H1663="Girard Perregaux",1,0)</f>
        <v>0</v>
      </c>
      <c r="N1663">
        <f>IF('Main Data'!H1663="Gubelin",1,0)</f>
        <v>0</v>
      </c>
      <c r="O1663">
        <f>IF('Main Data'!H1663="Heuer",1,0)</f>
        <v>0</v>
      </c>
      <c r="P1663">
        <f>IF('Main Data'!H1663="IWC",1,0)</f>
        <v>0</v>
      </c>
      <c r="Q1663">
        <f>IF('Main Data'!H1663="JLC",1,0)</f>
        <v>0</v>
      </c>
      <c r="R1663">
        <f>IF('Main Data'!H1663="Longines",1,0)</f>
        <v>0</v>
      </c>
      <c r="S1663">
        <f>IF('Main Data'!H1663="Movado",1,0)</f>
        <v>0</v>
      </c>
      <c r="T1663">
        <f>IF('Main Data'!H1663="Omega",1,0)</f>
        <v>1</v>
      </c>
      <c r="U1663">
        <f>IF('Main Data'!H1663="Panerai",1,0)</f>
        <v>0</v>
      </c>
      <c r="V1663">
        <f>IF('Main Data'!H1663="Patek",1,0)</f>
        <v>0</v>
      </c>
      <c r="W1663">
        <f>IF('Main Data'!H1663="Rolex",1,0)</f>
        <v>0</v>
      </c>
      <c r="X1663">
        <f>IF('Main Data'!H1663="Tudor",1,0)</f>
        <v>0</v>
      </c>
      <c r="Y1663">
        <f>IF('Main Data'!H1663="Ulysse Nardin",1,0)</f>
        <v>0</v>
      </c>
      <c r="Z1663">
        <f>IF('Main Data'!H1663="Universal Geneve",1,0)</f>
        <v>0</v>
      </c>
      <c r="AA1663">
        <f>IF('Main Data'!H1663="Vacheron",1,0)</f>
        <v>0</v>
      </c>
      <c r="AB1663">
        <f>IF('Main Data'!H1663="Zenith",1,0)</f>
        <v>0</v>
      </c>
      <c r="AC1663">
        <f>IF('Main Data'!J1663="Stainless Steel",1,0)</f>
        <v>1</v>
      </c>
      <c r="AD1663">
        <f>IF('Main Data'!J1663="Two-tone",1,0)</f>
        <v>0</v>
      </c>
      <c r="AE1663">
        <f>IF(OR('Main Data'!J1663="YG 18K",'Main Data'!J1663="YG &lt;18K",'Main Data'!J1663="PG 18K",'Main Data'!J1663="PG &lt;18K",'Main Data'!J1663="WG 18K",'Main Data'!J1663="Mixes of 18K",'Main Data'!J1663="Mixes &lt;18K"),1,0)</f>
        <v>0</v>
      </c>
      <c r="AF1663">
        <f>IF('Main Data'!J1663="Platinum",1,0)</f>
        <v>0</v>
      </c>
      <c r="AG1663">
        <f>IF(OR('Main Data'!J1663="PVD",'Main Data'!J1663="Gold Plate",'Main Data'!J1663="Other"),1,0)</f>
        <v>0</v>
      </c>
      <c r="AH1663">
        <f>IF('Main Data'!N1663="Stainless Steel",1,0)</f>
        <v>0</v>
      </c>
      <c r="AI1663">
        <f>IF('Main Data'!N1663="Leather",1,0)</f>
        <v>1</v>
      </c>
      <c r="AJ1663">
        <f>IF('Main Data'!N1663="Two-tone",1,0)</f>
        <v>0</v>
      </c>
      <c r="AK1663">
        <f>IF(OR('Main Data'!N1663="YG 18K",'Main Data'!N1663="PG 18K",'Main Data'!N1663="WG 18K",'Main Data'!N1663="Mixes of 18K"),1,0)</f>
        <v>0</v>
      </c>
      <c r="AL1663">
        <f>IF(OR(,'Main Data'!N1663="PVD",'Main Data'!N1663="Gold plate"),1,0)</f>
        <v>0</v>
      </c>
      <c r="AM1663">
        <f>IF(OR('Main Data'!AV1663="Yes",'Main Data'!AW1663="Yes",'Main Data'!AU1663="Yes"),1,0)</f>
        <v>0</v>
      </c>
      <c r="AN1663">
        <f>IF(OR(ISTEXT('Main Data'!AX1663), ISTEXT('Main Data'!AY1663)),1,0)</f>
        <v>0</v>
      </c>
      <c r="AO1663">
        <f>IF('Main Data'!AZ1663="Yes",1,0)</f>
        <v>0</v>
      </c>
      <c r="AP1663">
        <f>IF('Main Data'!BA1663="Yes",1,0)</f>
        <v>0</v>
      </c>
      <c r="AQ1663">
        <f>IF('Main Data'!BD1663="Yes",1,0)</f>
        <v>1</v>
      </c>
      <c r="AR1663">
        <f>IF('Main Data'!BE1663="A",1,0)</f>
        <v>0</v>
      </c>
      <c r="AS1663">
        <f>IF('Main Data'!BE1663="AA",1,0)</f>
        <v>0</v>
      </c>
      <c r="AT1663">
        <f>IF('Main Data'!BE1663="AAA",1,0)</f>
        <v>0</v>
      </c>
      <c r="AU1663">
        <f>IF('Main Data'!BE1663="AAAA",1,0)</f>
        <v>1</v>
      </c>
      <c r="AV1663">
        <f>IF('Main Data'!P1663="Yes",1,0)</f>
        <v>0</v>
      </c>
      <c r="AW1663">
        <f>IF('Main Data'!AP1663="Yes",1,0)</f>
        <v>0</v>
      </c>
      <c r="AX1663">
        <f>IF(OR('Main Data'!V1663="Yes", 'Main Data'!W1663="Yes",'Main Data'!X1663="Yes"),1,0)</f>
        <v>1</v>
      </c>
      <c r="AY1663">
        <f>IF(OR('Main Data'!Y1663="Yes",'Main Data'!Z1663="Yes"),1,0)</f>
        <v>0</v>
      </c>
      <c r="AZ1663">
        <f>IF('Main Data'!AR1663="Yes",1,0)</f>
        <v>0</v>
      </c>
      <c r="BA1663">
        <f>IF('Main Data'!AS1663="Yes",1,0)</f>
        <v>0</v>
      </c>
      <c r="BB1663">
        <f>IF('Main Data'!AG1663="Yes",1,0)</f>
        <v>0</v>
      </c>
      <c r="BC1663">
        <f>IF('Main Data'!AB1663="Yes",1,0)</f>
        <v>0</v>
      </c>
      <c r="BD1663">
        <f>IF('Main Data'!AA1663="Yes",1,0)</f>
        <v>1</v>
      </c>
      <c r="BE1663">
        <f>IF('Main Data'!AC1663="Yes",1,0)</f>
        <v>0</v>
      </c>
      <c r="BF1663">
        <f>IF('Main Data'!AF1663="Yes",1,0)</f>
        <v>0</v>
      </c>
      <c r="BG1663">
        <f>IF(OR('Main Data'!AI1663="Yes",'Main Data'!AL1663="Yes"),1,0)</f>
        <v>0</v>
      </c>
      <c r="BH1663">
        <f>IF('Main Data'!AJ1663="Yes",1,0)</f>
        <v>0</v>
      </c>
      <c r="BI1663">
        <f>IF('Main Data'!AK1663="Yes",1,0)</f>
        <v>0</v>
      </c>
      <c r="BJ1663">
        <f>IF('Main Data'!AM1663="Yes",1,0)</f>
        <v>0</v>
      </c>
      <c r="BK1663">
        <f>IF('Main Data'!AQ1663="Yes",1,0)</f>
        <v>0</v>
      </c>
      <c r="BL1663" s="21">
        <f t="shared" si="151"/>
        <v>0</v>
      </c>
      <c r="BM1663" s="21">
        <f t="shared" si="152"/>
        <v>0</v>
      </c>
      <c r="BN1663" s="21">
        <f t="shared" si="153"/>
        <v>1</v>
      </c>
      <c r="BO1663" s="21">
        <f t="shared" si="154"/>
        <v>0</v>
      </c>
      <c r="BP1663" s="21">
        <f t="shared" si="155"/>
        <v>0</v>
      </c>
    </row>
    <row r="1664" spans="1:68" x14ac:dyDescent="0.2">
      <c r="A1664">
        <v>1660</v>
      </c>
      <c r="B1664" s="33">
        <f>'Main Data'!C1664</f>
        <v>44010</v>
      </c>
      <c r="C1664">
        <f>'Main Data'!D1664</f>
        <v>308</v>
      </c>
      <c r="D1664" s="26">
        <f>'Main Data'!E1664</f>
        <v>32000</v>
      </c>
      <c r="E1664" s="26">
        <f>'Main Data'!F1664</f>
        <v>40000</v>
      </c>
      <c r="F1664" s="34">
        <f t="shared" si="150"/>
        <v>10.373491181781864</v>
      </c>
      <c r="G1664">
        <f>IF('Main Data'!H1664="AP",1,0)</f>
        <v>0</v>
      </c>
      <c r="H1664">
        <f>IF('Main Data'!H1664="Blancpain",1,0)</f>
        <v>0</v>
      </c>
      <c r="I1664">
        <f>IF('Main Data'!H1664="Breguet",1,0)</f>
        <v>0</v>
      </c>
      <c r="J1664">
        <f>IF('Main Data'!H1664="Breitling",1,0)</f>
        <v>0</v>
      </c>
      <c r="K1664">
        <f>IF('Main Data'!H1664="Cartier",1,0)</f>
        <v>0</v>
      </c>
      <c r="L1664">
        <f>IF('Main Data'!H1664="Gallet",1,0)</f>
        <v>0</v>
      </c>
      <c r="M1664">
        <f>IF('Main Data'!H1664="Girard Perregaux",1,0)</f>
        <v>0</v>
      </c>
      <c r="N1664">
        <f>IF('Main Data'!H1664="Gubelin",1,0)</f>
        <v>0</v>
      </c>
      <c r="O1664">
        <f>IF('Main Data'!H1664="Heuer",1,0)</f>
        <v>0</v>
      </c>
      <c r="P1664">
        <f>IF('Main Data'!H1664="IWC",1,0)</f>
        <v>0</v>
      </c>
      <c r="Q1664">
        <f>IF('Main Data'!H1664="JLC",1,0)</f>
        <v>0</v>
      </c>
      <c r="R1664">
        <f>IF('Main Data'!H1664="Longines",1,0)</f>
        <v>0</v>
      </c>
      <c r="S1664">
        <f>IF('Main Data'!H1664="Movado",1,0)</f>
        <v>0</v>
      </c>
      <c r="T1664">
        <f>IF('Main Data'!H1664="Omega",1,0)</f>
        <v>0</v>
      </c>
      <c r="U1664">
        <f>IF('Main Data'!H1664="Panerai",1,0)</f>
        <v>0</v>
      </c>
      <c r="V1664">
        <f>IF('Main Data'!H1664="Patek",1,0)</f>
        <v>0</v>
      </c>
      <c r="W1664">
        <f>IF('Main Data'!H1664="Rolex",1,0)</f>
        <v>0</v>
      </c>
      <c r="X1664">
        <f>IF('Main Data'!H1664="Tudor",1,0)</f>
        <v>0</v>
      </c>
      <c r="Y1664">
        <f>IF('Main Data'!H1664="Ulysse Nardin",1,0)</f>
        <v>0</v>
      </c>
      <c r="Z1664">
        <f>IF('Main Data'!H1664="Universal Geneve",1,0)</f>
        <v>0</v>
      </c>
      <c r="AA1664">
        <f>IF('Main Data'!H1664="Vacheron",1,0)</f>
        <v>1</v>
      </c>
      <c r="AB1664">
        <f>IF('Main Data'!H1664="Zenith",1,0)</f>
        <v>0</v>
      </c>
      <c r="AC1664">
        <f>IF('Main Data'!J1664="Stainless Steel",1,0)</f>
        <v>0</v>
      </c>
      <c r="AD1664">
        <f>IF('Main Data'!J1664="Two-tone",1,0)</f>
        <v>0</v>
      </c>
      <c r="AE1664">
        <f>IF(OR('Main Data'!J1664="YG 18K",'Main Data'!J1664="YG &lt;18K",'Main Data'!J1664="PG 18K",'Main Data'!J1664="PG &lt;18K",'Main Data'!J1664="WG 18K",'Main Data'!J1664="Mixes of 18K",'Main Data'!J1664="Mixes &lt;18K"),1,0)</f>
        <v>1</v>
      </c>
      <c r="AF1664">
        <f>IF('Main Data'!J1664="Platinum",1,0)</f>
        <v>0</v>
      </c>
      <c r="AG1664">
        <f>IF(OR('Main Data'!J1664="PVD",'Main Data'!J1664="Gold Plate",'Main Data'!J1664="Other"),1,0)</f>
        <v>0</v>
      </c>
      <c r="AH1664">
        <f>IF('Main Data'!N1664="Stainless Steel",1,0)</f>
        <v>0</v>
      </c>
      <c r="AI1664">
        <f>IF('Main Data'!N1664="Leather",1,0)</f>
        <v>0</v>
      </c>
      <c r="AJ1664">
        <f>IF('Main Data'!N1664="Two-tone",1,0)</f>
        <v>0</v>
      </c>
      <c r="AK1664">
        <f>IF(OR('Main Data'!N1664="YG 18K",'Main Data'!N1664="PG 18K",'Main Data'!N1664="WG 18K",'Main Data'!N1664="Mixes of 18K"),1,0)</f>
        <v>1</v>
      </c>
      <c r="AL1664">
        <f>IF(OR(,'Main Data'!N1664="PVD",'Main Data'!N1664="Gold plate"),1,0)</f>
        <v>0</v>
      </c>
      <c r="AM1664">
        <f>IF(OR('Main Data'!AV1664="Yes",'Main Data'!AW1664="Yes",'Main Data'!AU1664="Yes"),1,0)</f>
        <v>0</v>
      </c>
      <c r="AN1664">
        <f>IF(OR(ISTEXT('Main Data'!AX1664), ISTEXT('Main Data'!AY1664)),1,0)</f>
        <v>0</v>
      </c>
      <c r="AO1664">
        <f>IF('Main Data'!AZ1664="Yes",1,0)</f>
        <v>0</v>
      </c>
      <c r="AP1664">
        <f>IF('Main Data'!BA1664="Yes",1,0)</f>
        <v>0</v>
      </c>
      <c r="AQ1664">
        <f>IF('Main Data'!BD1664="Yes",1,0)</f>
        <v>1</v>
      </c>
      <c r="AR1664">
        <f>IF('Main Data'!BE1664="A",1,0)</f>
        <v>0</v>
      </c>
      <c r="AS1664">
        <f>IF('Main Data'!BE1664="AA",1,0)</f>
        <v>0</v>
      </c>
      <c r="AT1664">
        <f>IF('Main Data'!BE1664="AAA",1,0)</f>
        <v>0</v>
      </c>
      <c r="AU1664">
        <f>IF('Main Data'!BE1664="AAAA",1,0)</f>
        <v>1</v>
      </c>
      <c r="AV1664">
        <f>IF('Main Data'!P1664="Yes",1,0)</f>
        <v>1</v>
      </c>
      <c r="AW1664">
        <f>IF('Main Data'!AP1664="Yes",1,0)</f>
        <v>0</v>
      </c>
      <c r="AX1664">
        <f>IF(OR('Main Data'!V1664="Yes", 'Main Data'!W1664="Yes",'Main Data'!X1664="Yes"),1,0)</f>
        <v>0</v>
      </c>
      <c r="AY1664">
        <f>IF(OR('Main Data'!Y1664="Yes",'Main Data'!Z1664="Yes"),1,0)</f>
        <v>0</v>
      </c>
      <c r="AZ1664">
        <f>IF('Main Data'!AR1664="Yes",1,0)</f>
        <v>0</v>
      </c>
      <c r="BA1664">
        <f>IF('Main Data'!AS1664="Yes",1,0)</f>
        <v>0</v>
      </c>
      <c r="BB1664">
        <f>IF('Main Data'!AG1664="Yes",1,0)</f>
        <v>0</v>
      </c>
      <c r="BC1664">
        <f>IF('Main Data'!AB1664="Yes",1,0)</f>
        <v>0</v>
      </c>
      <c r="BD1664">
        <f>IF('Main Data'!AA1664="Yes",1,0)</f>
        <v>0</v>
      </c>
      <c r="BE1664">
        <f>IF('Main Data'!AC1664="Yes",1,0)</f>
        <v>0</v>
      </c>
      <c r="BF1664">
        <f>IF('Main Data'!AF1664="Yes",1,0)</f>
        <v>0</v>
      </c>
      <c r="BG1664">
        <f>IF(OR('Main Data'!AI1664="Yes",'Main Data'!AL1664="Yes"),1,0)</f>
        <v>0</v>
      </c>
      <c r="BH1664">
        <f>IF('Main Data'!AJ1664="Yes",1,0)</f>
        <v>0</v>
      </c>
      <c r="BI1664">
        <f>IF('Main Data'!AK1664="Yes",1,0)</f>
        <v>0</v>
      </c>
      <c r="BJ1664">
        <f>IF('Main Data'!AM1664="Yes",1,0)</f>
        <v>0</v>
      </c>
      <c r="BK1664">
        <f>IF('Main Data'!AQ1664="Yes",1,0)</f>
        <v>0</v>
      </c>
      <c r="BL1664" s="21">
        <f t="shared" si="151"/>
        <v>0</v>
      </c>
      <c r="BM1664" s="21">
        <f t="shared" si="152"/>
        <v>0</v>
      </c>
      <c r="BN1664" s="21">
        <f t="shared" si="153"/>
        <v>1</v>
      </c>
      <c r="BO1664" s="21">
        <f t="shared" si="154"/>
        <v>0</v>
      </c>
      <c r="BP1664" s="21">
        <f t="shared" si="155"/>
        <v>0</v>
      </c>
    </row>
    <row r="1665" spans="1:68" x14ac:dyDescent="0.2">
      <c r="A1665">
        <v>1661</v>
      </c>
      <c r="B1665" s="33">
        <f>'Main Data'!C1665</f>
        <v>43779</v>
      </c>
      <c r="C1665">
        <f>'Main Data'!D1665</f>
        <v>191</v>
      </c>
      <c r="D1665" s="26">
        <f>'Main Data'!E1665</f>
        <v>14000</v>
      </c>
      <c r="E1665" s="26">
        <f>'Main Data'!F1665</f>
        <v>17500</v>
      </c>
      <c r="F1665" s="34">
        <f t="shared" si="150"/>
        <v>9.5468126085973957</v>
      </c>
      <c r="G1665">
        <f>IF('Main Data'!H1665="AP",1,0)</f>
        <v>0</v>
      </c>
      <c r="H1665">
        <f>IF('Main Data'!H1665="Blancpain",1,0)</f>
        <v>0</v>
      </c>
      <c r="I1665">
        <f>IF('Main Data'!H1665="Breguet",1,0)</f>
        <v>0</v>
      </c>
      <c r="J1665">
        <f>IF('Main Data'!H1665="Breitling",1,0)</f>
        <v>0</v>
      </c>
      <c r="K1665">
        <f>IF('Main Data'!H1665="Cartier",1,0)</f>
        <v>0</v>
      </c>
      <c r="L1665">
        <f>IF('Main Data'!H1665="Gallet",1,0)</f>
        <v>0</v>
      </c>
      <c r="M1665">
        <f>IF('Main Data'!H1665="Girard Perregaux",1,0)</f>
        <v>0</v>
      </c>
      <c r="N1665">
        <f>IF('Main Data'!H1665="Gubelin",1,0)</f>
        <v>0</v>
      </c>
      <c r="O1665">
        <f>IF('Main Data'!H1665="Heuer",1,0)</f>
        <v>0</v>
      </c>
      <c r="P1665">
        <f>IF('Main Data'!H1665="IWC",1,0)</f>
        <v>0</v>
      </c>
      <c r="Q1665">
        <f>IF('Main Data'!H1665="JLC",1,0)</f>
        <v>0</v>
      </c>
      <c r="R1665">
        <f>IF('Main Data'!H1665="Longines",1,0)</f>
        <v>0</v>
      </c>
      <c r="S1665">
        <f>IF('Main Data'!H1665="Movado",1,0)</f>
        <v>0</v>
      </c>
      <c r="T1665">
        <f>IF('Main Data'!H1665="Omega",1,0)</f>
        <v>0</v>
      </c>
      <c r="U1665">
        <f>IF('Main Data'!H1665="Panerai",1,0)</f>
        <v>0</v>
      </c>
      <c r="V1665">
        <f>IF('Main Data'!H1665="Patek",1,0)</f>
        <v>1</v>
      </c>
      <c r="W1665">
        <f>IF('Main Data'!H1665="Rolex",1,0)</f>
        <v>0</v>
      </c>
      <c r="X1665">
        <f>IF('Main Data'!H1665="Tudor",1,0)</f>
        <v>0</v>
      </c>
      <c r="Y1665">
        <f>IF('Main Data'!H1665="Ulysse Nardin",1,0)</f>
        <v>0</v>
      </c>
      <c r="Z1665">
        <f>IF('Main Data'!H1665="Universal Geneve",1,0)</f>
        <v>0</v>
      </c>
      <c r="AA1665">
        <f>IF('Main Data'!H1665="Vacheron",1,0)</f>
        <v>0</v>
      </c>
      <c r="AB1665">
        <f>IF('Main Data'!H1665="Zenith",1,0)</f>
        <v>0</v>
      </c>
      <c r="AC1665">
        <f>IF('Main Data'!J1665="Stainless Steel",1,0)</f>
        <v>0</v>
      </c>
      <c r="AD1665">
        <f>IF('Main Data'!J1665="Two-tone",1,0)</f>
        <v>0</v>
      </c>
      <c r="AE1665">
        <f>IF(OR('Main Data'!J1665="YG 18K",'Main Data'!J1665="YG &lt;18K",'Main Data'!J1665="PG 18K",'Main Data'!J1665="PG &lt;18K",'Main Data'!J1665="WG 18K",'Main Data'!J1665="Mixes of 18K",'Main Data'!J1665="Mixes &lt;18K"),1,0)</f>
        <v>1</v>
      </c>
      <c r="AF1665">
        <f>IF('Main Data'!J1665="Platinum",1,0)</f>
        <v>0</v>
      </c>
      <c r="AG1665">
        <f>IF(OR('Main Data'!J1665="PVD",'Main Data'!J1665="Gold Plate",'Main Data'!J1665="Other"),1,0)</f>
        <v>0</v>
      </c>
      <c r="AH1665">
        <f>IF('Main Data'!N1665="Stainless Steel",1,0)</f>
        <v>0</v>
      </c>
      <c r="AI1665">
        <f>IF('Main Data'!N1665="Leather",1,0)</f>
        <v>1</v>
      </c>
      <c r="AJ1665">
        <f>IF('Main Data'!N1665="Two-tone",1,0)</f>
        <v>0</v>
      </c>
      <c r="AK1665">
        <f>IF(OR('Main Data'!N1665="YG 18K",'Main Data'!N1665="PG 18K",'Main Data'!N1665="WG 18K",'Main Data'!N1665="Mixes of 18K"),1,0)</f>
        <v>0</v>
      </c>
      <c r="AL1665">
        <f>IF(OR(,'Main Data'!N1665="PVD",'Main Data'!N1665="Gold plate"),1,0)</f>
        <v>0</v>
      </c>
      <c r="AM1665">
        <f>IF(OR('Main Data'!AV1665="Yes",'Main Data'!AW1665="Yes",'Main Data'!AU1665="Yes"),1,0)</f>
        <v>0</v>
      </c>
      <c r="AN1665">
        <f>IF(OR(ISTEXT('Main Data'!AX1665), ISTEXT('Main Data'!AY1665)),1,0)</f>
        <v>0</v>
      </c>
      <c r="AO1665">
        <f>IF('Main Data'!AZ1665="Yes",1,0)</f>
        <v>0</v>
      </c>
      <c r="AP1665">
        <f>IF('Main Data'!BA1665="Yes",1,0)</f>
        <v>0</v>
      </c>
      <c r="AQ1665">
        <f>IF('Main Data'!BD1665="Yes",1,0)</f>
        <v>1</v>
      </c>
      <c r="AR1665">
        <f>IF('Main Data'!BE1665="A",1,0)</f>
        <v>0</v>
      </c>
      <c r="AS1665">
        <f>IF('Main Data'!BE1665="AA",1,0)</f>
        <v>0</v>
      </c>
      <c r="AT1665">
        <f>IF('Main Data'!BE1665="AAA",1,0)</f>
        <v>0</v>
      </c>
      <c r="AU1665">
        <f>IF('Main Data'!BE1665="AAAA",1,0)</f>
        <v>1</v>
      </c>
      <c r="AV1665">
        <f>IF('Main Data'!P1665="Yes",1,0)</f>
        <v>1</v>
      </c>
      <c r="AW1665">
        <f>IF('Main Data'!AP1665="Yes",1,0)</f>
        <v>0</v>
      </c>
      <c r="AX1665">
        <f>IF(OR('Main Data'!V1665="Yes", 'Main Data'!W1665="Yes",'Main Data'!X1665="Yes"),1,0)</f>
        <v>0</v>
      </c>
      <c r="AY1665">
        <f>IF(OR('Main Data'!Y1665="Yes",'Main Data'!Z1665="Yes"),1,0)</f>
        <v>0</v>
      </c>
      <c r="AZ1665">
        <f>IF('Main Data'!AR1665="Yes",1,0)</f>
        <v>0</v>
      </c>
      <c r="BA1665">
        <f>IF('Main Data'!AS1665="Yes",1,0)</f>
        <v>0</v>
      </c>
      <c r="BB1665">
        <f>IF('Main Data'!AG1665="Yes",1,0)</f>
        <v>0</v>
      </c>
      <c r="BC1665">
        <f>IF('Main Data'!AB1665="Yes",1,0)</f>
        <v>0</v>
      </c>
      <c r="BD1665">
        <f>IF('Main Data'!AA1665="Yes",1,0)</f>
        <v>0</v>
      </c>
      <c r="BE1665">
        <f>IF('Main Data'!AC1665="Yes",1,0)</f>
        <v>0</v>
      </c>
      <c r="BF1665">
        <f>IF('Main Data'!AF1665="Yes",1,0)</f>
        <v>0</v>
      </c>
      <c r="BG1665">
        <f>IF(OR('Main Data'!AI1665="Yes",'Main Data'!AL1665="Yes"),1,0)</f>
        <v>0</v>
      </c>
      <c r="BH1665">
        <f>IF('Main Data'!AJ1665="Yes",1,0)</f>
        <v>0</v>
      </c>
      <c r="BI1665">
        <f>IF('Main Data'!AK1665="Yes",1,0)</f>
        <v>0</v>
      </c>
      <c r="BJ1665">
        <f>IF('Main Data'!AM1665="Yes",1,0)</f>
        <v>0</v>
      </c>
      <c r="BK1665">
        <f>IF('Main Data'!AQ1665="Yes",1,0)</f>
        <v>0</v>
      </c>
      <c r="BL1665" s="21">
        <f t="shared" si="151"/>
        <v>0</v>
      </c>
      <c r="BM1665" s="21">
        <f t="shared" si="152"/>
        <v>1</v>
      </c>
      <c r="BN1665" s="21">
        <f t="shared" si="153"/>
        <v>0</v>
      </c>
      <c r="BO1665" s="21">
        <f t="shared" si="154"/>
        <v>0</v>
      </c>
      <c r="BP1665" s="21">
        <f t="shared" si="155"/>
        <v>0</v>
      </c>
    </row>
    <row r="1666" spans="1:68" x14ac:dyDescent="0.2">
      <c r="A1666">
        <v>1662</v>
      </c>
      <c r="B1666" s="33">
        <f>'Main Data'!C1666</f>
        <v>43779</v>
      </c>
      <c r="C1666">
        <f>'Main Data'!D1666</f>
        <v>247</v>
      </c>
      <c r="D1666" s="26">
        <f>'Main Data'!E1666</f>
        <v>90000</v>
      </c>
      <c r="E1666" s="26">
        <f>'Main Data'!F1666</f>
        <v>112500</v>
      </c>
      <c r="F1666" s="34">
        <f t="shared" si="150"/>
        <v>11.407564949312402</v>
      </c>
      <c r="G1666">
        <f>IF('Main Data'!H1666="AP",1,0)</f>
        <v>0</v>
      </c>
      <c r="H1666">
        <f>IF('Main Data'!H1666="Blancpain",1,0)</f>
        <v>0</v>
      </c>
      <c r="I1666">
        <f>IF('Main Data'!H1666="Breguet",1,0)</f>
        <v>0</v>
      </c>
      <c r="J1666">
        <f>IF('Main Data'!H1666="Breitling",1,0)</f>
        <v>0</v>
      </c>
      <c r="K1666">
        <f>IF('Main Data'!H1666="Cartier",1,0)</f>
        <v>0</v>
      </c>
      <c r="L1666">
        <f>IF('Main Data'!H1666="Gallet",1,0)</f>
        <v>0</v>
      </c>
      <c r="M1666">
        <f>IF('Main Data'!H1666="Girard Perregaux",1,0)</f>
        <v>0</v>
      </c>
      <c r="N1666">
        <f>IF('Main Data'!H1666="Gubelin",1,0)</f>
        <v>0</v>
      </c>
      <c r="O1666">
        <f>IF('Main Data'!H1666="Heuer",1,0)</f>
        <v>0</v>
      </c>
      <c r="P1666">
        <f>IF('Main Data'!H1666="IWC",1,0)</f>
        <v>0</v>
      </c>
      <c r="Q1666">
        <f>IF('Main Data'!H1666="JLC",1,0)</f>
        <v>0</v>
      </c>
      <c r="R1666">
        <f>IF('Main Data'!H1666="Longines",1,0)</f>
        <v>0</v>
      </c>
      <c r="S1666">
        <f>IF('Main Data'!H1666="Movado",1,0)</f>
        <v>0</v>
      </c>
      <c r="T1666">
        <f>IF('Main Data'!H1666="Omega",1,0)</f>
        <v>0</v>
      </c>
      <c r="U1666">
        <f>IF('Main Data'!H1666="Panerai",1,0)</f>
        <v>0</v>
      </c>
      <c r="V1666">
        <f>IF('Main Data'!H1666="Patek",1,0)</f>
        <v>0</v>
      </c>
      <c r="W1666">
        <f>IF('Main Data'!H1666="Rolex",1,0)</f>
        <v>1</v>
      </c>
      <c r="X1666">
        <f>IF('Main Data'!H1666="Tudor",1,0)</f>
        <v>0</v>
      </c>
      <c r="Y1666">
        <f>IF('Main Data'!H1666="Ulysse Nardin",1,0)</f>
        <v>0</v>
      </c>
      <c r="Z1666">
        <f>IF('Main Data'!H1666="Universal Geneve",1,0)</f>
        <v>0</v>
      </c>
      <c r="AA1666">
        <f>IF('Main Data'!H1666="Vacheron",1,0)</f>
        <v>0</v>
      </c>
      <c r="AB1666">
        <f>IF('Main Data'!H1666="Zenith",1,0)</f>
        <v>0</v>
      </c>
      <c r="AC1666">
        <f>IF('Main Data'!J1666="Stainless Steel",1,0)</f>
        <v>1</v>
      </c>
      <c r="AD1666">
        <f>IF('Main Data'!J1666="Two-tone",1,0)</f>
        <v>0</v>
      </c>
      <c r="AE1666">
        <f>IF(OR('Main Data'!J1666="YG 18K",'Main Data'!J1666="YG &lt;18K",'Main Data'!J1666="PG 18K",'Main Data'!J1666="PG &lt;18K",'Main Data'!J1666="WG 18K",'Main Data'!J1666="Mixes of 18K",'Main Data'!J1666="Mixes &lt;18K"),1,0)</f>
        <v>0</v>
      </c>
      <c r="AF1666">
        <f>IF('Main Data'!J1666="Platinum",1,0)</f>
        <v>0</v>
      </c>
      <c r="AG1666">
        <f>IF(OR('Main Data'!J1666="PVD",'Main Data'!J1666="Gold Plate",'Main Data'!J1666="Other"),1,0)</f>
        <v>0</v>
      </c>
      <c r="AH1666">
        <f>IF('Main Data'!N1666="Stainless Steel",1,0)</f>
        <v>1</v>
      </c>
      <c r="AI1666">
        <f>IF('Main Data'!N1666="Leather",1,0)</f>
        <v>0</v>
      </c>
      <c r="AJ1666">
        <f>IF('Main Data'!N1666="Two-tone",1,0)</f>
        <v>0</v>
      </c>
      <c r="AK1666">
        <f>IF(OR('Main Data'!N1666="YG 18K",'Main Data'!N1666="PG 18K",'Main Data'!N1666="WG 18K",'Main Data'!N1666="Mixes of 18K"),1,0)</f>
        <v>0</v>
      </c>
      <c r="AL1666">
        <f>IF(OR(,'Main Data'!N1666="PVD",'Main Data'!N1666="Gold plate"),1,0)</f>
        <v>0</v>
      </c>
      <c r="AM1666">
        <f>IF(OR('Main Data'!AV1666="Yes",'Main Data'!AW1666="Yes",'Main Data'!AU1666="Yes"),1,0)</f>
        <v>0</v>
      </c>
      <c r="AN1666">
        <f>IF(OR(ISTEXT('Main Data'!AX1666), ISTEXT('Main Data'!AY1666)),1,0)</f>
        <v>0</v>
      </c>
      <c r="AO1666">
        <f>IF('Main Data'!AZ1666="Yes",1,0)</f>
        <v>0</v>
      </c>
      <c r="AP1666">
        <f>IF('Main Data'!BA1666="Yes",1,0)</f>
        <v>0</v>
      </c>
      <c r="AQ1666">
        <f>IF('Main Data'!BD1666="Yes",1,0)</f>
        <v>1</v>
      </c>
      <c r="AR1666">
        <f>IF('Main Data'!BE1666="A",1,0)</f>
        <v>0</v>
      </c>
      <c r="AS1666">
        <f>IF('Main Data'!BE1666="AA",1,0)</f>
        <v>0</v>
      </c>
      <c r="AT1666">
        <f>IF('Main Data'!BE1666="AAA",1,0)</f>
        <v>0</v>
      </c>
      <c r="AU1666">
        <f>IF('Main Data'!BE1666="AAAA",1,0)</f>
        <v>1</v>
      </c>
      <c r="AV1666">
        <f>IF('Main Data'!P1666="Yes",1,0)</f>
        <v>0</v>
      </c>
      <c r="AW1666">
        <f>IF('Main Data'!AP1666="Yes",1,0)</f>
        <v>0</v>
      </c>
      <c r="AX1666">
        <f>IF(OR('Main Data'!V1666="Yes", 'Main Data'!W1666="Yes",'Main Data'!X1666="Yes"),1,0)</f>
        <v>1</v>
      </c>
      <c r="AY1666">
        <f>IF(OR('Main Data'!Y1666="Yes",'Main Data'!Z1666="Yes"),1,0)</f>
        <v>0</v>
      </c>
      <c r="AZ1666">
        <f>IF('Main Data'!AR1666="Yes",1,0)</f>
        <v>0</v>
      </c>
      <c r="BA1666">
        <f>IF('Main Data'!AS1666="Yes",1,0)</f>
        <v>0</v>
      </c>
      <c r="BB1666">
        <f>IF('Main Data'!AG1666="Yes",1,0)</f>
        <v>0</v>
      </c>
      <c r="BC1666">
        <f>IF('Main Data'!AB1666="Yes",1,0)</f>
        <v>0</v>
      </c>
      <c r="BD1666">
        <f>IF('Main Data'!AA1666="Yes",1,0)</f>
        <v>0</v>
      </c>
      <c r="BE1666">
        <f>IF('Main Data'!AC1666="Yes",1,0)</f>
        <v>1</v>
      </c>
      <c r="BF1666">
        <f>IF('Main Data'!AF1666="Yes",1,0)</f>
        <v>0</v>
      </c>
      <c r="BG1666">
        <f>IF(OR('Main Data'!AI1666="Yes",'Main Data'!AL1666="Yes"),1,0)</f>
        <v>0</v>
      </c>
      <c r="BH1666">
        <f>IF('Main Data'!AJ1666="Yes",1,0)</f>
        <v>0</v>
      </c>
      <c r="BI1666">
        <f>IF('Main Data'!AK1666="Yes",1,0)</f>
        <v>0</v>
      </c>
      <c r="BJ1666">
        <f>IF('Main Data'!AM1666="Yes",1,0)</f>
        <v>0</v>
      </c>
      <c r="BK1666">
        <f>IF('Main Data'!AQ1666="Yes",1,0)</f>
        <v>0</v>
      </c>
      <c r="BL1666" s="21">
        <f t="shared" si="151"/>
        <v>0</v>
      </c>
      <c r="BM1666" s="21">
        <f t="shared" si="152"/>
        <v>1</v>
      </c>
      <c r="BN1666" s="21">
        <f t="shared" si="153"/>
        <v>0</v>
      </c>
      <c r="BO1666" s="21">
        <f t="shared" si="154"/>
        <v>0</v>
      </c>
      <c r="BP1666" s="21">
        <f t="shared" si="155"/>
        <v>0</v>
      </c>
    </row>
    <row r="1667" spans="1:68" x14ac:dyDescent="0.2">
      <c r="A1667">
        <v>1663</v>
      </c>
      <c r="B1667" s="33">
        <f>'Main Data'!C1667</f>
        <v>43415</v>
      </c>
      <c r="C1667">
        <f>'Main Data'!D1667</f>
        <v>570</v>
      </c>
      <c r="D1667" s="26">
        <f>'Main Data'!E1667</f>
        <v>50000</v>
      </c>
      <c r="E1667" s="26">
        <f>'Main Data'!F1667</f>
        <v>62500</v>
      </c>
      <c r="F1667" s="34">
        <f t="shared" si="150"/>
        <v>10.819778284410283</v>
      </c>
      <c r="G1667">
        <f>IF('Main Data'!H1667="AP",1,0)</f>
        <v>0</v>
      </c>
      <c r="H1667">
        <f>IF('Main Data'!H1667="Blancpain",1,0)</f>
        <v>0</v>
      </c>
      <c r="I1667">
        <f>IF('Main Data'!H1667="Breguet",1,0)</f>
        <v>0</v>
      </c>
      <c r="J1667">
        <f>IF('Main Data'!H1667="Breitling",1,0)</f>
        <v>0</v>
      </c>
      <c r="K1667">
        <f>IF('Main Data'!H1667="Cartier",1,0)</f>
        <v>0</v>
      </c>
      <c r="L1667">
        <f>IF('Main Data'!H1667="Gallet",1,0)</f>
        <v>0</v>
      </c>
      <c r="M1667">
        <f>IF('Main Data'!H1667="Girard Perregaux",1,0)</f>
        <v>0</v>
      </c>
      <c r="N1667">
        <f>IF('Main Data'!H1667="Gubelin",1,0)</f>
        <v>0</v>
      </c>
      <c r="O1667">
        <f>IF('Main Data'!H1667="Heuer",1,0)</f>
        <v>0</v>
      </c>
      <c r="P1667">
        <f>IF('Main Data'!H1667="IWC",1,0)</f>
        <v>0</v>
      </c>
      <c r="Q1667">
        <f>IF('Main Data'!H1667="JLC",1,0)</f>
        <v>0</v>
      </c>
      <c r="R1667">
        <f>IF('Main Data'!H1667="Longines",1,0)</f>
        <v>0</v>
      </c>
      <c r="S1667">
        <f>IF('Main Data'!H1667="Movado",1,0)</f>
        <v>0</v>
      </c>
      <c r="T1667">
        <f>IF('Main Data'!H1667="Omega",1,0)</f>
        <v>0</v>
      </c>
      <c r="U1667">
        <f>IF('Main Data'!H1667="Panerai",1,0)</f>
        <v>0</v>
      </c>
      <c r="V1667">
        <f>IF('Main Data'!H1667="Patek",1,0)</f>
        <v>0</v>
      </c>
      <c r="W1667">
        <f>IF('Main Data'!H1667="Rolex",1,0)</f>
        <v>1</v>
      </c>
      <c r="X1667">
        <f>IF('Main Data'!H1667="Tudor",1,0)</f>
        <v>0</v>
      </c>
      <c r="Y1667">
        <f>IF('Main Data'!H1667="Ulysse Nardin",1,0)</f>
        <v>0</v>
      </c>
      <c r="Z1667">
        <f>IF('Main Data'!H1667="Universal Geneve",1,0)</f>
        <v>0</v>
      </c>
      <c r="AA1667">
        <f>IF('Main Data'!H1667="Vacheron",1,0)</f>
        <v>0</v>
      </c>
      <c r="AB1667">
        <f>IF('Main Data'!H1667="Zenith",1,0)</f>
        <v>0</v>
      </c>
      <c r="AC1667">
        <f>IF('Main Data'!J1667="Stainless Steel",1,0)</f>
        <v>1</v>
      </c>
      <c r="AD1667">
        <f>IF('Main Data'!J1667="Two-tone",1,0)</f>
        <v>0</v>
      </c>
      <c r="AE1667">
        <f>IF(OR('Main Data'!J1667="YG 18K",'Main Data'!J1667="YG &lt;18K",'Main Data'!J1667="PG 18K",'Main Data'!J1667="PG &lt;18K",'Main Data'!J1667="WG 18K",'Main Data'!J1667="Mixes of 18K",'Main Data'!J1667="Mixes &lt;18K"),1,0)</f>
        <v>0</v>
      </c>
      <c r="AF1667">
        <f>IF('Main Data'!J1667="Platinum",1,0)</f>
        <v>0</v>
      </c>
      <c r="AG1667">
        <f>IF(OR('Main Data'!J1667="PVD",'Main Data'!J1667="Gold Plate",'Main Data'!J1667="Other"),1,0)</f>
        <v>0</v>
      </c>
      <c r="AH1667">
        <f>IF('Main Data'!N1667="Stainless Steel",1,0)</f>
        <v>0</v>
      </c>
      <c r="AI1667">
        <f>IF('Main Data'!N1667="Leather",1,0)</f>
        <v>1</v>
      </c>
      <c r="AJ1667">
        <f>IF('Main Data'!N1667="Two-tone",1,0)</f>
        <v>0</v>
      </c>
      <c r="AK1667">
        <f>IF(OR('Main Data'!N1667="YG 18K",'Main Data'!N1667="PG 18K",'Main Data'!N1667="WG 18K",'Main Data'!N1667="Mixes of 18K"),1,0)</f>
        <v>0</v>
      </c>
      <c r="AL1667">
        <f>IF(OR(,'Main Data'!N1667="PVD",'Main Data'!N1667="Gold plate"),1,0)</f>
        <v>0</v>
      </c>
      <c r="AM1667">
        <f>IF(OR('Main Data'!AV1667="Yes",'Main Data'!AW1667="Yes",'Main Data'!AU1667="Yes"),1,0)</f>
        <v>0</v>
      </c>
      <c r="AN1667">
        <f>IF(OR(ISTEXT('Main Data'!AX1667), ISTEXT('Main Data'!AY1667)),1,0)</f>
        <v>0</v>
      </c>
      <c r="AO1667">
        <f>IF('Main Data'!AZ1667="Yes",1,0)</f>
        <v>0</v>
      </c>
      <c r="AP1667">
        <f>IF('Main Data'!BA1667="Yes",1,0)</f>
        <v>0</v>
      </c>
      <c r="AQ1667">
        <f>IF('Main Data'!BD1667="Yes",1,0)</f>
        <v>1</v>
      </c>
      <c r="AR1667">
        <f>IF('Main Data'!BE1667="A",1,0)</f>
        <v>0</v>
      </c>
      <c r="AS1667">
        <f>IF('Main Data'!BE1667="AA",1,0)</f>
        <v>0</v>
      </c>
      <c r="AT1667">
        <f>IF('Main Data'!BE1667="AAA",1,0)</f>
        <v>0</v>
      </c>
      <c r="AU1667">
        <f>IF('Main Data'!BE1667="AAAA",1,0)</f>
        <v>1</v>
      </c>
      <c r="AV1667">
        <f>IF('Main Data'!P1667="Yes",1,0)</f>
        <v>1</v>
      </c>
      <c r="AW1667">
        <f>IF('Main Data'!AP1667="Yes",1,0)</f>
        <v>0</v>
      </c>
      <c r="AX1667">
        <f>IF(OR('Main Data'!V1667="Yes", 'Main Data'!W1667="Yes",'Main Data'!X1667="Yes"),1,0)</f>
        <v>0</v>
      </c>
      <c r="AY1667">
        <f>IF(OR('Main Data'!Y1667="Yes",'Main Data'!Z1667="Yes"),1,0)</f>
        <v>0</v>
      </c>
      <c r="AZ1667">
        <f>IF('Main Data'!AR1667="Yes",1,0)</f>
        <v>0</v>
      </c>
      <c r="BA1667">
        <f>IF('Main Data'!AS1667="Yes",1,0)</f>
        <v>0</v>
      </c>
      <c r="BB1667">
        <f>IF('Main Data'!AG1667="Yes",1,0)</f>
        <v>0</v>
      </c>
      <c r="BC1667">
        <f>IF('Main Data'!AB1667="Yes",1,0)</f>
        <v>0</v>
      </c>
      <c r="BD1667">
        <f>IF('Main Data'!AA1667="Yes",1,0)</f>
        <v>0</v>
      </c>
      <c r="BE1667">
        <f>IF('Main Data'!AC1667="Yes",1,0)</f>
        <v>0</v>
      </c>
      <c r="BF1667">
        <f>IF('Main Data'!AF1667="Yes",1,0)</f>
        <v>0</v>
      </c>
      <c r="BG1667">
        <f>IF(OR('Main Data'!AI1667="Yes",'Main Data'!AL1667="Yes"),1,0)</f>
        <v>0</v>
      </c>
      <c r="BH1667">
        <f>IF('Main Data'!AJ1667="Yes",1,0)</f>
        <v>0</v>
      </c>
      <c r="BI1667">
        <f>IF('Main Data'!AK1667="Yes",1,0)</f>
        <v>0</v>
      </c>
      <c r="BJ1667">
        <f>IF('Main Data'!AM1667="Yes",1,0)</f>
        <v>0</v>
      </c>
      <c r="BK1667">
        <f>IF('Main Data'!AQ1667="Yes",1,0)</f>
        <v>0</v>
      </c>
      <c r="BL1667" s="21">
        <f t="shared" si="151"/>
        <v>1</v>
      </c>
      <c r="BM1667" s="21">
        <f t="shared" si="152"/>
        <v>0</v>
      </c>
      <c r="BN1667" s="21">
        <f t="shared" si="153"/>
        <v>0</v>
      </c>
      <c r="BO1667" s="21">
        <f t="shared" si="154"/>
        <v>0</v>
      </c>
      <c r="BP1667" s="21">
        <f t="shared" si="155"/>
        <v>0</v>
      </c>
    </row>
    <row r="1668" spans="1:68" x14ac:dyDescent="0.2">
      <c r="A1668">
        <v>1664</v>
      </c>
      <c r="B1668" s="33">
        <f>'Main Data'!C1668</f>
        <v>43233</v>
      </c>
      <c r="C1668">
        <f>'Main Data'!D1668</f>
        <v>607</v>
      </c>
      <c r="D1668" s="26">
        <f>'Main Data'!E1668</f>
        <v>100000</v>
      </c>
      <c r="E1668" s="26">
        <f>'Main Data'!F1668</f>
        <v>329000</v>
      </c>
      <c r="F1668" s="34">
        <f t="shared" si="150"/>
        <v>11.512925464970229</v>
      </c>
      <c r="G1668">
        <f>IF('Main Data'!H1668="AP",1,0)</f>
        <v>0</v>
      </c>
      <c r="H1668">
        <f>IF('Main Data'!H1668="Blancpain",1,0)</f>
        <v>0</v>
      </c>
      <c r="I1668">
        <f>IF('Main Data'!H1668="Breguet",1,0)</f>
        <v>0</v>
      </c>
      <c r="J1668">
        <f>IF('Main Data'!H1668="Breitling",1,0)</f>
        <v>0</v>
      </c>
      <c r="K1668">
        <f>IF('Main Data'!H1668="Cartier",1,0)</f>
        <v>0</v>
      </c>
      <c r="L1668">
        <f>IF('Main Data'!H1668="Gallet",1,0)</f>
        <v>0</v>
      </c>
      <c r="M1668">
        <f>IF('Main Data'!H1668="Girard Perregaux",1,0)</f>
        <v>0</v>
      </c>
      <c r="N1668">
        <f>IF('Main Data'!H1668="Gubelin",1,0)</f>
        <v>0</v>
      </c>
      <c r="O1668">
        <f>IF('Main Data'!H1668="Heuer",1,0)</f>
        <v>0</v>
      </c>
      <c r="P1668">
        <f>IF('Main Data'!H1668="IWC",1,0)</f>
        <v>0</v>
      </c>
      <c r="Q1668">
        <f>IF('Main Data'!H1668="JLC",1,0)</f>
        <v>0</v>
      </c>
      <c r="R1668">
        <f>IF('Main Data'!H1668="Longines",1,0)</f>
        <v>0</v>
      </c>
      <c r="S1668">
        <f>IF('Main Data'!H1668="Movado",1,0)</f>
        <v>0</v>
      </c>
      <c r="T1668">
        <f>IF('Main Data'!H1668="Omega",1,0)</f>
        <v>0</v>
      </c>
      <c r="U1668">
        <f>IF('Main Data'!H1668="Panerai",1,0)</f>
        <v>0</v>
      </c>
      <c r="V1668">
        <f>IF('Main Data'!H1668="Patek",1,0)</f>
        <v>0</v>
      </c>
      <c r="W1668">
        <f>IF('Main Data'!H1668="Rolex",1,0)</f>
        <v>1</v>
      </c>
      <c r="X1668">
        <f>IF('Main Data'!H1668="Tudor",1,0)</f>
        <v>0</v>
      </c>
      <c r="Y1668">
        <f>IF('Main Data'!H1668="Ulysse Nardin",1,0)</f>
        <v>0</v>
      </c>
      <c r="Z1668">
        <f>IF('Main Data'!H1668="Universal Geneve",1,0)</f>
        <v>0</v>
      </c>
      <c r="AA1668">
        <f>IF('Main Data'!H1668="Vacheron",1,0)</f>
        <v>0</v>
      </c>
      <c r="AB1668">
        <f>IF('Main Data'!H1668="Zenith",1,0)</f>
        <v>0</v>
      </c>
      <c r="AC1668">
        <f>IF('Main Data'!J1668="Stainless Steel",1,0)</f>
        <v>0</v>
      </c>
      <c r="AD1668">
        <f>IF('Main Data'!J1668="Two-tone",1,0)</f>
        <v>0</v>
      </c>
      <c r="AE1668">
        <f>IF(OR('Main Data'!J1668="YG 18K",'Main Data'!J1668="YG &lt;18K",'Main Data'!J1668="PG 18K",'Main Data'!J1668="PG &lt;18K",'Main Data'!J1668="WG 18K",'Main Data'!J1668="Mixes of 18K",'Main Data'!J1668="Mixes &lt;18K"),1,0)</f>
        <v>1</v>
      </c>
      <c r="AF1668">
        <f>IF('Main Data'!J1668="Platinum",1,0)</f>
        <v>0</v>
      </c>
      <c r="AG1668">
        <f>IF(OR('Main Data'!J1668="PVD",'Main Data'!J1668="Gold Plate",'Main Data'!J1668="Other"),1,0)</f>
        <v>0</v>
      </c>
      <c r="AH1668">
        <f>IF('Main Data'!N1668="Stainless Steel",1,0)</f>
        <v>0</v>
      </c>
      <c r="AI1668">
        <f>IF('Main Data'!N1668="Leather",1,0)</f>
        <v>0</v>
      </c>
      <c r="AJ1668">
        <f>IF('Main Data'!N1668="Two-tone",1,0)</f>
        <v>0</v>
      </c>
      <c r="AK1668">
        <f>IF(OR('Main Data'!N1668="YG 18K",'Main Data'!N1668="PG 18K",'Main Data'!N1668="WG 18K",'Main Data'!N1668="Mixes of 18K"),1,0)</f>
        <v>1</v>
      </c>
      <c r="AL1668">
        <f>IF(OR(,'Main Data'!N1668="PVD",'Main Data'!N1668="Gold plate"),1,0)</f>
        <v>0</v>
      </c>
      <c r="AM1668">
        <f>IF(OR('Main Data'!AV1668="Yes",'Main Data'!AW1668="Yes",'Main Data'!AU1668="Yes"),1,0)</f>
        <v>0</v>
      </c>
      <c r="AN1668">
        <f>IF(OR(ISTEXT('Main Data'!AX1668), ISTEXT('Main Data'!AY1668)),1,0)</f>
        <v>0</v>
      </c>
      <c r="AO1668">
        <f>IF('Main Data'!AZ1668="Yes",1,0)</f>
        <v>0</v>
      </c>
      <c r="AP1668">
        <f>IF('Main Data'!BA1668="Yes",1,0)</f>
        <v>0</v>
      </c>
      <c r="AQ1668">
        <f>IF('Main Data'!BD1668="Yes",1,0)</f>
        <v>1</v>
      </c>
      <c r="AR1668">
        <f>IF('Main Data'!BE1668="A",1,0)</f>
        <v>0</v>
      </c>
      <c r="AS1668">
        <f>IF('Main Data'!BE1668="AA",1,0)</f>
        <v>0</v>
      </c>
      <c r="AT1668">
        <f>IF('Main Data'!BE1668="AAA",1,0)</f>
        <v>0</v>
      </c>
      <c r="AU1668">
        <f>IF('Main Data'!BE1668="AAAA",1,0)</f>
        <v>1</v>
      </c>
      <c r="AV1668">
        <f>IF('Main Data'!P1668="Yes",1,0)</f>
        <v>0</v>
      </c>
      <c r="AW1668">
        <f>IF('Main Data'!AP1668="Yes",1,0)</f>
        <v>0</v>
      </c>
      <c r="AX1668">
        <f>IF(OR('Main Data'!V1668="Yes", 'Main Data'!W1668="Yes",'Main Data'!X1668="Yes"),1,0)</f>
        <v>1</v>
      </c>
      <c r="AY1668">
        <f>IF(OR('Main Data'!Y1668="Yes",'Main Data'!Z1668="Yes"),1,0)</f>
        <v>0</v>
      </c>
      <c r="AZ1668">
        <f>IF('Main Data'!AR1668="Yes",1,0)</f>
        <v>0</v>
      </c>
      <c r="BA1668">
        <f>IF('Main Data'!AS1668="Yes",1,0)</f>
        <v>0</v>
      </c>
      <c r="BB1668">
        <f>IF('Main Data'!AG1668="Yes",1,0)</f>
        <v>0</v>
      </c>
      <c r="BC1668">
        <f>IF('Main Data'!AB1668="Yes",1,0)</f>
        <v>0</v>
      </c>
      <c r="BD1668">
        <f>IF('Main Data'!AA1668="Yes",1,0)</f>
        <v>0</v>
      </c>
      <c r="BE1668">
        <f>IF('Main Data'!AC1668="Yes",1,0)</f>
        <v>1</v>
      </c>
      <c r="BF1668">
        <f>IF('Main Data'!AF1668="Yes",1,0)</f>
        <v>0</v>
      </c>
      <c r="BG1668">
        <f>IF(OR('Main Data'!AI1668="Yes",'Main Data'!AL1668="Yes"),1,0)</f>
        <v>0</v>
      </c>
      <c r="BH1668">
        <f>IF('Main Data'!AJ1668="Yes",1,0)</f>
        <v>0</v>
      </c>
      <c r="BI1668">
        <f>IF('Main Data'!AK1668="Yes",1,0)</f>
        <v>0</v>
      </c>
      <c r="BJ1668">
        <f>IF('Main Data'!AM1668="Yes",1,0)</f>
        <v>0</v>
      </c>
      <c r="BK1668">
        <f>IF('Main Data'!AQ1668="Yes",1,0)</f>
        <v>0</v>
      </c>
      <c r="BL1668" s="21">
        <f t="shared" si="151"/>
        <v>1</v>
      </c>
      <c r="BM1668" s="21">
        <f t="shared" si="152"/>
        <v>0</v>
      </c>
      <c r="BN1668" s="21">
        <f t="shared" si="153"/>
        <v>0</v>
      </c>
      <c r="BO1668" s="21">
        <f t="shared" si="154"/>
        <v>0</v>
      </c>
      <c r="BP1668" s="21">
        <f t="shared" si="155"/>
        <v>0</v>
      </c>
    </row>
    <row r="1669" spans="1:68" x14ac:dyDescent="0.2">
      <c r="A1669">
        <v>1665</v>
      </c>
      <c r="B1669" s="33">
        <f>'Main Data'!C1669</f>
        <v>44325</v>
      </c>
      <c r="C1669">
        <f>'Main Data'!D1669</f>
        <v>444</v>
      </c>
      <c r="D1669" s="26">
        <f>'Main Data'!E1669</f>
        <v>100000</v>
      </c>
      <c r="E1669" s="26">
        <f>'Main Data'!F1669</f>
        <v>512500</v>
      </c>
      <c r="F1669" s="34">
        <f t="shared" si="150"/>
        <v>11.512925464970229</v>
      </c>
      <c r="G1669">
        <f>IF('Main Data'!H1669="AP",1,0)</f>
        <v>0</v>
      </c>
      <c r="H1669">
        <f>IF('Main Data'!H1669="Blancpain",1,0)</f>
        <v>0</v>
      </c>
      <c r="I1669">
        <f>IF('Main Data'!H1669="Breguet",1,0)</f>
        <v>0</v>
      </c>
      <c r="J1669">
        <f>IF('Main Data'!H1669="Breitling",1,0)</f>
        <v>0</v>
      </c>
      <c r="K1669">
        <f>IF('Main Data'!H1669="Cartier",1,0)</f>
        <v>0</v>
      </c>
      <c r="L1669">
        <f>IF('Main Data'!H1669="Gallet",1,0)</f>
        <v>0</v>
      </c>
      <c r="M1669">
        <f>IF('Main Data'!H1669="Girard Perregaux",1,0)</f>
        <v>0</v>
      </c>
      <c r="N1669">
        <f>IF('Main Data'!H1669="Gubelin",1,0)</f>
        <v>0</v>
      </c>
      <c r="O1669">
        <f>IF('Main Data'!H1669="Heuer",1,0)</f>
        <v>0</v>
      </c>
      <c r="P1669">
        <f>IF('Main Data'!H1669="IWC",1,0)</f>
        <v>0</v>
      </c>
      <c r="Q1669">
        <f>IF('Main Data'!H1669="JLC",1,0)</f>
        <v>0</v>
      </c>
      <c r="R1669">
        <f>IF('Main Data'!H1669="Longines",1,0)</f>
        <v>0</v>
      </c>
      <c r="S1669">
        <f>IF('Main Data'!H1669="Movado",1,0)</f>
        <v>0</v>
      </c>
      <c r="T1669">
        <f>IF('Main Data'!H1669="Omega",1,0)</f>
        <v>1</v>
      </c>
      <c r="U1669">
        <f>IF('Main Data'!H1669="Panerai",1,0)</f>
        <v>0</v>
      </c>
      <c r="V1669">
        <f>IF('Main Data'!H1669="Patek",1,0)</f>
        <v>0</v>
      </c>
      <c r="W1669">
        <f>IF('Main Data'!H1669="Rolex",1,0)</f>
        <v>0</v>
      </c>
      <c r="X1669">
        <f>IF('Main Data'!H1669="Tudor",1,0)</f>
        <v>0</v>
      </c>
      <c r="Y1669">
        <f>IF('Main Data'!H1669="Ulysse Nardin",1,0)</f>
        <v>0</v>
      </c>
      <c r="Z1669">
        <f>IF('Main Data'!H1669="Universal Geneve",1,0)</f>
        <v>0</v>
      </c>
      <c r="AA1669">
        <f>IF('Main Data'!H1669="Vacheron",1,0)</f>
        <v>0</v>
      </c>
      <c r="AB1669">
        <f>IF('Main Data'!H1669="Zenith",1,0)</f>
        <v>0</v>
      </c>
      <c r="AC1669">
        <f>IF('Main Data'!J1669="Stainless Steel",1,0)</f>
        <v>0</v>
      </c>
      <c r="AD1669">
        <f>IF('Main Data'!J1669="Two-tone",1,0)</f>
        <v>0</v>
      </c>
      <c r="AE1669">
        <f>IF(OR('Main Data'!J1669="YG 18K",'Main Data'!J1669="YG &lt;18K",'Main Data'!J1669="PG 18K",'Main Data'!J1669="PG &lt;18K",'Main Data'!J1669="WG 18K",'Main Data'!J1669="Mixes of 18K",'Main Data'!J1669="Mixes &lt;18K"),1,0)</f>
        <v>1</v>
      </c>
      <c r="AF1669">
        <f>IF('Main Data'!J1669="Platinum",1,0)</f>
        <v>0</v>
      </c>
      <c r="AG1669">
        <f>IF(OR('Main Data'!J1669="PVD",'Main Data'!J1669="Gold Plate",'Main Data'!J1669="Other"),1,0)</f>
        <v>0</v>
      </c>
      <c r="AH1669">
        <f>IF('Main Data'!N1669="Stainless Steel",1,0)</f>
        <v>0</v>
      </c>
      <c r="AI1669">
        <f>IF('Main Data'!N1669="Leather",1,0)</f>
        <v>1</v>
      </c>
      <c r="AJ1669">
        <f>IF('Main Data'!N1669="Two-tone",1,0)</f>
        <v>0</v>
      </c>
      <c r="AK1669">
        <f>IF(OR('Main Data'!N1669="YG 18K",'Main Data'!N1669="PG 18K",'Main Data'!N1669="WG 18K",'Main Data'!N1669="Mixes of 18K"),1,0)</f>
        <v>0</v>
      </c>
      <c r="AL1669">
        <f>IF(OR(,'Main Data'!N1669="PVD",'Main Data'!N1669="Gold plate"),1,0)</f>
        <v>0</v>
      </c>
      <c r="AM1669">
        <f>IF(OR('Main Data'!AV1669="Yes",'Main Data'!AW1669="Yes",'Main Data'!AU1669="Yes"),1,0)</f>
        <v>0</v>
      </c>
      <c r="AN1669">
        <f>IF(OR(ISTEXT('Main Data'!AX1669), ISTEXT('Main Data'!AY1669)),1,0)</f>
        <v>0</v>
      </c>
      <c r="AO1669">
        <f>IF('Main Data'!AZ1669="Yes",1,0)</f>
        <v>0</v>
      </c>
      <c r="AP1669">
        <f>IF('Main Data'!BA1669="Yes",1,0)</f>
        <v>0</v>
      </c>
      <c r="AQ1669">
        <f>IF('Main Data'!BD1669="Yes",1,0)</f>
        <v>1</v>
      </c>
      <c r="AR1669">
        <f>IF('Main Data'!BE1669="A",1,0)</f>
        <v>0</v>
      </c>
      <c r="AS1669">
        <f>IF('Main Data'!BE1669="AA",1,0)</f>
        <v>0</v>
      </c>
      <c r="AT1669">
        <f>IF('Main Data'!BE1669="AAA",1,0)</f>
        <v>0</v>
      </c>
      <c r="AU1669">
        <f>IF('Main Data'!BE1669="AAAA",1,0)</f>
        <v>1</v>
      </c>
      <c r="AV1669">
        <f>IF('Main Data'!P1669="Yes",1,0)</f>
        <v>0</v>
      </c>
      <c r="AW1669">
        <f>IF('Main Data'!AP1669="Yes",1,0)</f>
        <v>0</v>
      </c>
      <c r="AX1669">
        <f>IF(OR('Main Data'!V1669="Yes", 'Main Data'!W1669="Yes",'Main Data'!X1669="Yes"),1,0)</f>
        <v>0</v>
      </c>
      <c r="AY1669">
        <f>IF(OR('Main Data'!Y1669="Yes",'Main Data'!Z1669="Yes"),1,0)</f>
        <v>0</v>
      </c>
      <c r="AZ1669">
        <f>IF('Main Data'!AR1669="Yes",1,0)</f>
        <v>0</v>
      </c>
      <c r="BA1669">
        <f>IF('Main Data'!AS1669="Yes",1,0)</f>
        <v>0</v>
      </c>
      <c r="BB1669">
        <f>IF('Main Data'!AG1669="Yes",1,0)</f>
        <v>0</v>
      </c>
      <c r="BC1669">
        <f>IF('Main Data'!AB1669="Yes",1,0)</f>
        <v>0</v>
      </c>
      <c r="BD1669">
        <f>IF('Main Data'!AA1669="Yes",1,0)</f>
        <v>0</v>
      </c>
      <c r="BE1669">
        <f>IF('Main Data'!AC1669="Yes",1,0)</f>
        <v>0</v>
      </c>
      <c r="BF1669">
        <f>IF('Main Data'!AF1669="Yes",1,0)</f>
        <v>0</v>
      </c>
      <c r="BG1669">
        <f>IF(OR('Main Data'!AI1669="Yes",'Main Data'!AL1669="Yes"),1,0)</f>
        <v>0</v>
      </c>
      <c r="BH1669">
        <f>IF('Main Data'!AJ1669="Yes",1,0)</f>
        <v>0</v>
      </c>
      <c r="BI1669">
        <f>IF('Main Data'!AK1669="Yes",1,0)</f>
        <v>0</v>
      </c>
      <c r="BJ1669">
        <f>IF('Main Data'!AM1669="Yes",1,0)</f>
        <v>0</v>
      </c>
      <c r="BK1669">
        <f>IF('Main Data'!AQ1669="Yes",1,0)</f>
        <v>1</v>
      </c>
      <c r="BL1669" s="21">
        <f t="shared" si="151"/>
        <v>0</v>
      </c>
      <c r="BM1669" s="21">
        <f t="shared" si="152"/>
        <v>0</v>
      </c>
      <c r="BN1669" s="21">
        <f t="shared" si="153"/>
        <v>0</v>
      </c>
      <c r="BO1669" s="21">
        <f t="shared" si="154"/>
        <v>1</v>
      </c>
      <c r="BP1669" s="21">
        <f t="shared" si="155"/>
        <v>0</v>
      </c>
    </row>
  </sheetData>
  <conditionalFormatting sqref="G5:BP1669">
    <cfRule type="colorScale" priority="1">
      <colorScale>
        <cfvo type="num" val="0"/>
        <cfvo type="num" val="1"/>
        <color theme="0"/>
        <color rgb="FF00B050"/>
      </colorScale>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F5794-366D-864D-9047-F7F08E1D4F0D}">
  <dimension ref="B2:W133"/>
  <sheetViews>
    <sheetView topLeftCell="A7" workbookViewId="0">
      <selection activeCell="O63" sqref="O63"/>
    </sheetView>
  </sheetViews>
  <sheetFormatPr baseColWidth="10" defaultRowHeight="16" x14ac:dyDescent="0.2"/>
  <cols>
    <col min="1" max="1" width="10.83203125" style="44"/>
    <col min="2" max="2" width="16.1640625" style="44" bestFit="1" customWidth="1"/>
    <col min="3" max="3" width="22.33203125" style="44" bestFit="1" customWidth="1"/>
    <col min="4" max="4" width="10.1640625" style="44" bestFit="1" customWidth="1"/>
    <col min="5" max="5" width="9.33203125" style="44" bestFit="1" customWidth="1"/>
    <col min="6" max="6" width="8.6640625" style="44" bestFit="1" customWidth="1"/>
    <col min="7" max="7" width="12.6640625" style="56" bestFit="1" customWidth="1"/>
    <col min="8" max="8" width="8.33203125" style="44" bestFit="1" customWidth="1"/>
    <col min="9" max="10" width="10.83203125" style="44"/>
    <col min="11" max="11" width="10.33203125" style="44" customWidth="1"/>
    <col min="12" max="12" width="24" style="44" customWidth="1"/>
    <col min="13" max="13" width="9.1640625" style="44" bestFit="1" customWidth="1"/>
    <col min="14" max="15" width="12.1640625" style="44" bestFit="1" customWidth="1"/>
    <col min="16" max="16" width="14" style="44" bestFit="1" customWidth="1"/>
    <col min="17" max="17" width="7.83203125" style="44" bestFit="1" customWidth="1"/>
    <col min="18" max="21" width="10.83203125" style="44"/>
    <col min="22" max="22" width="14.83203125" style="44" customWidth="1"/>
    <col min="23" max="16384" width="10.83203125" style="44"/>
  </cols>
  <sheetData>
    <row r="2" spans="2:23" x14ac:dyDescent="0.2">
      <c r="B2" s="52"/>
      <c r="C2" s="45" t="s">
        <v>483</v>
      </c>
      <c r="D2" s="53" t="s">
        <v>484</v>
      </c>
      <c r="E2" s="53" t="s">
        <v>485</v>
      </c>
      <c r="F2" s="53" t="s">
        <v>486</v>
      </c>
      <c r="G2" s="53" t="s">
        <v>487</v>
      </c>
      <c r="H2" s="49"/>
      <c r="K2" s="48" t="s">
        <v>481</v>
      </c>
      <c r="L2" s="53" t="s">
        <v>488</v>
      </c>
      <c r="M2" s="53" t="s">
        <v>485</v>
      </c>
      <c r="N2" s="53" t="s">
        <v>489</v>
      </c>
      <c r="O2" s="53" t="s">
        <v>490</v>
      </c>
      <c r="P2" s="53" t="s">
        <v>491</v>
      </c>
      <c r="Q2" s="53" t="s">
        <v>490</v>
      </c>
      <c r="T2" s="48" t="s">
        <v>481</v>
      </c>
      <c r="U2" s="53" t="s">
        <v>488</v>
      </c>
      <c r="V2" s="53" t="s">
        <v>491</v>
      </c>
      <c r="W2" s="53" t="s">
        <v>490</v>
      </c>
    </row>
    <row r="3" spans="2:23" x14ac:dyDescent="0.2">
      <c r="B3" s="54" t="s">
        <v>478</v>
      </c>
      <c r="D3" s="47"/>
      <c r="E3" s="47"/>
      <c r="F3" s="47"/>
      <c r="G3" s="55"/>
      <c r="K3" s="46">
        <v>2018</v>
      </c>
      <c r="L3" s="56">
        <v>0</v>
      </c>
      <c r="M3" s="56">
        <v>0</v>
      </c>
      <c r="N3" s="56">
        <v>1</v>
      </c>
      <c r="O3" s="56">
        <v>100</v>
      </c>
      <c r="P3" s="56">
        <v>100</v>
      </c>
      <c r="T3" s="46">
        <v>2018</v>
      </c>
      <c r="U3" s="57">
        <v>0</v>
      </c>
      <c r="V3" s="58">
        <v>100</v>
      </c>
    </row>
    <row r="4" spans="2:23" x14ac:dyDescent="0.2">
      <c r="C4" s="44" t="s">
        <v>438</v>
      </c>
      <c r="D4" s="59">
        <v>1.7121440000000001</v>
      </c>
      <c r="E4" s="59">
        <v>0.23833299999999999</v>
      </c>
      <c r="F4" s="59">
        <v>7.1837999999999997</v>
      </c>
      <c r="G4" s="60">
        <v>1.0329999999999999E-12</v>
      </c>
      <c r="H4" s="44" t="s">
        <v>492</v>
      </c>
      <c r="K4" s="46">
        <v>2019</v>
      </c>
      <c r="L4" s="67">
        <v>-9.2726000000000003E-2</v>
      </c>
      <c r="M4" s="67">
        <v>4.9431000000000003E-2</v>
      </c>
      <c r="N4" s="56">
        <f>EXP(L4)</f>
        <v>0.91144320152272751</v>
      </c>
      <c r="O4" s="56">
        <f>N4*100</f>
        <v>91.144320152272755</v>
      </c>
      <c r="P4" s="56">
        <f>O4*EXP(M4^2/2)</f>
        <v>91.255740298842653</v>
      </c>
      <c r="Q4" s="61">
        <f>(P4-P3)/P3</f>
        <v>-8.7442597011573475E-2</v>
      </c>
      <c r="T4" s="46">
        <v>2019</v>
      </c>
      <c r="U4" s="57">
        <v>-9.2726000000000003E-2</v>
      </c>
      <c r="V4" s="58">
        <v>91.255740298842653</v>
      </c>
      <c r="W4" s="62">
        <v>-8.7442597011573475E-2</v>
      </c>
    </row>
    <row r="5" spans="2:23" x14ac:dyDescent="0.2">
      <c r="C5" s="44" t="s">
        <v>60</v>
      </c>
      <c r="D5" s="59">
        <v>1.4188909999999999</v>
      </c>
      <c r="E5" s="59">
        <v>0.28198099999999998</v>
      </c>
      <c r="F5" s="59">
        <v>5.0319000000000003</v>
      </c>
      <c r="G5" s="60">
        <v>5.4020000000000003E-7</v>
      </c>
      <c r="H5" s="44" t="s">
        <v>492</v>
      </c>
      <c r="K5" s="46">
        <v>2020</v>
      </c>
      <c r="L5" s="67">
        <v>0.19264600000000001</v>
      </c>
      <c r="M5" s="67">
        <v>4.9965000000000002E-2</v>
      </c>
      <c r="N5" s="56">
        <f>EXP(L5)</f>
        <v>1.212453508998057</v>
      </c>
      <c r="O5" s="56">
        <f t="shared" ref="O5:O7" si="0">N5*100</f>
        <v>121.2453508998057</v>
      </c>
      <c r="P5" s="56">
        <f>O5*EXP(M5^2/2)</f>
        <v>121.39678998062838</v>
      </c>
      <c r="Q5" s="61">
        <f>(P5-P4)/P4</f>
        <v>0.33029209541318022</v>
      </c>
      <c r="T5" s="46">
        <v>2020</v>
      </c>
      <c r="U5" s="57">
        <v>0.19264600000000001</v>
      </c>
      <c r="V5" s="58">
        <v>121.39678998062838</v>
      </c>
      <c r="W5" s="62">
        <v>0.33029209541318022</v>
      </c>
    </row>
    <row r="6" spans="2:23" x14ac:dyDescent="0.2">
      <c r="C6" s="44" t="s">
        <v>53</v>
      </c>
      <c r="D6" s="59">
        <v>1.0320450000000001</v>
      </c>
      <c r="E6" s="59">
        <v>0.37799700000000003</v>
      </c>
      <c r="F6" s="59">
        <v>2.7303000000000002</v>
      </c>
      <c r="G6" s="56">
        <v>6.3968000000000002E-3</v>
      </c>
      <c r="H6" s="44" t="s">
        <v>493</v>
      </c>
      <c r="K6" s="46">
        <v>2021</v>
      </c>
      <c r="L6" s="67">
        <v>0.114617</v>
      </c>
      <c r="M6" s="67">
        <v>4.9403000000000002E-2</v>
      </c>
      <c r="N6" s="56">
        <f>EXP(L6)</f>
        <v>1.1214438423180908</v>
      </c>
      <c r="O6" s="56">
        <f t="shared" si="0"/>
        <v>112.14438423180908</v>
      </c>
      <c r="P6" s="56">
        <f>O6*EXP(M6^2/2)</f>
        <v>112.2813207236012</v>
      </c>
      <c r="Q6" s="61">
        <f>(P6-P5)/P5</f>
        <v>-7.5088223160445736E-2</v>
      </c>
      <c r="T6" s="46">
        <v>2021</v>
      </c>
      <c r="U6" s="57">
        <v>0.114617</v>
      </c>
      <c r="V6" s="58">
        <v>112.2813207236012</v>
      </c>
      <c r="W6" s="62">
        <v>-7.5088223160445736E-2</v>
      </c>
    </row>
    <row r="7" spans="2:23" x14ac:dyDescent="0.2">
      <c r="C7" s="44" t="s">
        <v>50</v>
      </c>
      <c r="D7" s="59">
        <v>0.404503</v>
      </c>
      <c r="E7" s="59">
        <v>0.19811100000000001</v>
      </c>
      <c r="F7" s="59">
        <v>2.0417999999999998</v>
      </c>
      <c r="G7" s="56">
        <v>4.1333700000000001E-2</v>
      </c>
      <c r="H7" s="44" t="s">
        <v>494</v>
      </c>
      <c r="K7" s="46">
        <v>2022</v>
      </c>
      <c r="L7" s="67">
        <v>6.8338999999999997E-2</v>
      </c>
      <c r="M7" s="67">
        <v>5.3095999999999997E-2</v>
      </c>
      <c r="N7" s="56">
        <f>EXP(L7)</f>
        <v>1.070728223829025</v>
      </c>
      <c r="O7" s="56">
        <f t="shared" si="0"/>
        <v>107.0728223829025</v>
      </c>
      <c r="P7" s="56">
        <f>O7*EXP(M7^2/2)</f>
        <v>107.22385786609313</v>
      </c>
      <c r="Q7" s="61">
        <f>(P7-P6)/P6</f>
        <v>-4.5042780267590912E-2</v>
      </c>
      <c r="T7" s="46">
        <v>2022</v>
      </c>
      <c r="U7" s="57">
        <v>6.8338999999999997E-2</v>
      </c>
      <c r="V7" s="58">
        <v>107.22385786609313</v>
      </c>
      <c r="W7" s="62">
        <v>-4.5042780267590912E-2</v>
      </c>
    </row>
    <row r="8" spans="2:23" x14ac:dyDescent="0.2">
      <c r="C8" s="44" t="s">
        <v>62</v>
      </c>
      <c r="D8" s="59">
        <v>1.7537640000000001</v>
      </c>
      <c r="E8" s="59">
        <v>0.24523400000000001</v>
      </c>
      <c r="F8" s="59">
        <v>7.1513999999999998</v>
      </c>
      <c r="G8" s="60">
        <v>1.299E-12</v>
      </c>
      <c r="H8" s="44" t="s">
        <v>492</v>
      </c>
    </row>
    <row r="9" spans="2:23" x14ac:dyDescent="0.2">
      <c r="C9" s="44" t="s">
        <v>495</v>
      </c>
      <c r="D9" s="56" t="s">
        <v>496</v>
      </c>
      <c r="E9" s="59"/>
      <c r="F9" s="59"/>
      <c r="G9" s="60"/>
    </row>
    <row r="10" spans="2:23" x14ac:dyDescent="0.2">
      <c r="C10" s="44" t="s">
        <v>422</v>
      </c>
      <c r="D10" s="59">
        <v>0.41556900000000002</v>
      </c>
      <c r="E10" s="59">
        <v>0.28379799999999999</v>
      </c>
      <c r="F10" s="59">
        <v>1.4642999999999999</v>
      </c>
      <c r="G10" s="56">
        <v>0.1433045</v>
      </c>
    </row>
    <row r="11" spans="2:23" x14ac:dyDescent="0.2">
      <c r="C11" s="44" t="s">
        <v>47</v>
      </c>
      <c r="D11" s="59">
        <v>0.52224800000000005</v>
      </c>
      <c r="E11" s="59">
        <v>0.34705999999999998</v>
      </c>
      <c r="F11" s="59">
        <v>1.5047999999999999</v>
      </c>
      <c r="G11" s="56">
        <v>0.13257749999999999</v>
      </c>
    </row>
    <row r="12" spans="2:23" x14ac:dyDescent="0.2">
      <c r="C12" s="44" t="s">
        <v>54</v>
      </c>
      <c r="D12" s="59">
        <v>0.63697499999999996</v>
      </c>
      <c r="E12" s="59">
        <v>0.19916</v>
      </c>
      <c r="F12" s="59">
        <v>3.1983000000000001</v>
      </c>
      <c r="G12" s="56">
        <v>1.4093E-3</v>
      </c>
      <c r="H12" s="44" t="s">
        <v>493</v>
      </c>
    </row>
    <row r="13" spans="2:23" x14ac:dyDescent="0.2">
      <c r="C13" s="44" t="s">
        <v>34</v>
      </c>
      <c r="D13" s="59">
        <v>1.101567</v>
      </c>
      <c r="E13" s="59">
        <v>0.21451600000000001</v>
      </c>
      <c r="F13" s="59">
        <v>5.1351000000000004</v>
      </c>
      <c r="G13" s="60">
        <v>3.1629999999999999E-7</v>
      </c>
      <c r="H13" s="44" t="s">
        <v>492</v>
      </c>
      <c r="K13" s="48" t="s">
        <v>481</v>
      </c>
      <c r="L13" s="53" t="s">
        <v>498</v>
      </c>
      <c r="M13" s="53" t="s">
        <v>490</v>
      </c>
      <c r="O13" s="53" t="s">
        <v>499</v>
      </c>
      <c r="P13" s="53" t="s">
        <v>490</v>
      </c>
    </row>
    <row r="14" spans="2:23" x14ac:dyDescent="0.2">
      <c r="C14" s="44" t="s">
        <v>40</v>
      </c>
      <c r="D14" s="59">
        <v>0.75760000000000005</v>
      </c>
      <c r="E14" s="59">
        <v>0.21701200000000001</v>
      </c>
      <c r="F14" s="59">
        <v>3.4910999999999999</v>
      </c>
      <c r="G14" s="56">
        <v>4.9410000000000003E-4</v>
      </c>
      <c r="H14" s="44" t="s">
        <v>492</v>
      </c>
      <c r="K14" s="46">
        <v>2018</v>
      </c>
      <c r="L14" s="56">
        <v>100</v>
      </c>
      <c r="O14" s="63">
        <f>(L18-L14)/L14</f>
        <v>7.2238578660931266E-2</v>
      </c>
    </row>
    <row r="15" spans="2:23" x14ac:dyDescent="0.2">
      <c r="C15" s="44" t="s">
        <v>27</v>
      </c>
      <c r="D15" s="59">
        <v>0.60453100000000004</v>
      </c>
      <c r="E15" s="59">
        <v>0.22803300000000001</v>
      </c>
      <c r="F15" s="59">
        <v>2.6511</v>
      </c>
      <c r="G15" s="56">
        <v>8.1025999999999997E-3</v>
      </c>
      <c r="H15" s="44" t="s">
        <v>493</v>
      </c>
      <c r="K15" s="46">
        <v>2019</v>
      </c>
      <c r="L15" s="56">
        <v>91.255740298842653</v>
      </c>
      <c r="M15" s="62">
        <v>-8.7442597011573475E-2</v>
      </c>
    </row>
    <row r="16" spans="2:23" x14ac:dyDescent="0.2">
      <c r="C16" s="44" t="s">
        <v>75</v>
      </c>
      <c r="D16" s="59">
        <v>0.33722000000000002</v>
      </c>
      <c r="E16" s="59">
        <v>0.237341</v>
      </c>
      <c r="F16" s="59">
        <v>1.4208000000000001</v>
      </c>
      <c r="G16" s="56">
        <v>0.1555629</v>
      </c>
      <c r="K16" s="46">
        <v>2020</v>
      </c>
      <c r="L16" s="56">
        <v>121.39678998062838</v>
      </c>
      <c r="M16" s="62">
        <v>0.33029209541318022</v>
      </c>
    </row>
    <row r="17" spans="2:13" x14ac:dyDescent="0.2">
      <c r="C17" s="44" t="s">
        <v>16</v>
      </c>
      <c r="D17" s="59">
        <v>0.757104</v>
      </c>
      <c r="E17" s="59">
        <v>0.196934</v>
      </c>
      <c r="F17" s="59">
        <v>3.8445</v>
      </c>
      <c r="G17" s="56">
        <v>1.2549999999999999E-4</v>
      </c>
      <c r="H17" s="44" t="s">
        <v>492</v>
      </c>
      <c r="K17" s="46">
        <v>2021</v>
      </c>
      <c r="L17" s="56">
        <v>112.2813207236012</v>
      </c>
      <c r="M17" s="62">
        <v>-7.5088223160445736E-2</v>
      </c>
    </row>
    <row r="18" spans="2:13" x14ac:dyDescent="0.2">
      <c r="C18" s="44" t="s">
        <v>91</v>
      </c>
      <c r="D18" s="59">
        <v>1.843289</v>
      </c>
      <c r="E18" s="59">
        <v>0.45144099999999998</v>
      </c>
      <c r="F18" s="59">
        <v>4.0831</v>
      </c>
      <c r="G18" s="60">
        <v>4.6619999999999997E-5</v>
      </c>
      <c r="H18" s="44" t="s">
        <v>492</v>
      </c>
      <c r="K18" s="50">
        <v>2022</v>
      </c>
      <c r="L18" s="52">
        <v>107.22385786609313</v>
      </c>
      <c r="M18" s="64">
        <v>-4.5042780267590912E-2</v>
      </c>
    </row>
    <row r="19" spans="2:13" x14ac:dyDescent="0.2">
      <c r="C19" s="44" t="s">
        <v>439</v>
      </c>
      <c r="D19" s="59">
        <v>1.9217169999999999</v>
      </c>
      <c r="E19" s="59">
        <v>0.20433000000000001</v>
      </c>
      <c r="F19" s="59">
        <v>9.4049999999999994</v>
      </c>
      <c r="G19" s="56" t="s">
        <v>501</v>
      </c>
      <c r="H19" s="44" t="s">
        <v>492</v>
      </c>
      <c r="K19" s="44" t="s">
        <v>500</v>
      </c>
      <c r="M19" s="63">
        <f>AVERAGE(M15:M18)</f>
        <v>3.0679623743392528E-2</v>
      </c>
    </row>
    <row r="20" spans="2:13" x14ac:dyDescent="0.2">
      <c r="C20" s="44" t="s">
        <v>7</v>
      </c>
      <c r="D20" s="59">
        <v>1.6084940000000001</v>
      </c>
      <c r="E20" s="59">
        <v>0.200487</v>
      </c>
      <c r="F20" s="59">
        <v>8.0228999999999999</v>
      </c>
      <c r="G20" s="60">
        <v>1.9720000000000001E-15</v>
      </c>
      <c r="H20" s="44" t="s">
        <v>492</v>
      </c>
      <c r="K20" s="44" t="s">
        <v>502</v>
      </c>
      <c r="M20" s="63">
        <f>STDEV(M15:M18)</f>
        <v>0.2005336315301755</v>
      </c>
    </row>
    <row r="21" spans="2:13" x14ac:dyDescent="0.2">
      <c r="C21" s="44" t="s">
        <v>84</v>
      </c>
      <c r="D21" s="59">
        <v>1.1313279999999999</v>
      </c>
      <c r="E21" s="59">
        <v>0.21617900000000001</v>
      </c>
      <c r="F21" s="59">
        <v>5.2332999999999998</v>
      </c>
      <c r="G21" s="60">
        <v>1.8839999999999999E-7</v>
      </c>
      <c r="H21" s="44" t="s">
        <v>492</v>
      </c>
      <c r="M21" s="65"/>
    </row>
    <row r="22" spans="2:13" x14ac:dyDescent="0.2">
      <c r="C22" s="44" t="s">
        <v>423</v>
      </c>
      <c r="D22" s="59">
        <v>-8.8072999999999999E-2</v>
      </c>
      <c r="E22" s="59">
        <v>0.31630599999999998</v>
      </c>
      <c r="F22" s="59">
        <v>-0.27839999999999998</v>
      </c>
      <c r="G22" s="56">
        <v>0.78070790000000001</v>
      </c>
    </row>
    <row r="23" spans="2:13" x14ac:dyDescent="0.2">
      <c r="C23" s="44" t="s">
        <v>440</v>
      </c>
      <c r="D23" s="59">
        <v>0.54838699999999996</v>
      </c>
      <c r="E23" s="59">
        <v>0.20630399999999999</v>
      </c>
      <c r="F23" s="59">
        <v>2.6581000000000001</v>
      </c>
      <c r="G23" s="56">
        <v>7.9349999999999993E-3</v>
      </c>
      <c r="H23" s="44" t="s">
        <v>493</v>
      </c>
    </row>
    <row r="24" spans="2:13" x14ac:dyDescent="0.2">
      <c r="C24" s="44" t="s">
        <v>441</v>
      </c>
      <c r="D24" s="59">
        <v>1.397125</v>
      </c>
      <c r="E24" s="59">
        <v>0.20965400000000001</v>
      </c>
      <c r="F24" s="59">
        <v>6.6639999999999997</v>
      </c>
      <c r="G24" s="60">
        <v>3.6509999999999999E-11</v>
      </c>
      <c r="H24" s="44" t="s">
        <v>492</v>
      </c>
    </row>
    <row r="25" spans="2:13" x14ac:dyDescent="0.2">
      <c r="C25" s="44" t="s">
        <v>76</v>
      </c>
      <c r="D25" s="59">
        <v>0.50694300000000003</v>
      </c>
      <c r="E25" s="59">
        <v>0.20428299999999999</v>
      </c>
      <c r="F25" s="59">
        <v>2.4815999999999998</v>
      </c>
      <c r="G25" s="56">
        <v>1.31819E-2</v>
      </c>
      <c r="H25" s="44" t="s">
        <v>494</v>
      </c>
    </row>
    <row r="26" spans="2:13" x14ac:dyDescent="0.2">
      <c r="D26" s="59"/>
      <c r="E26" s="59"/>
      <c r="F26" s="59"/>
    </row>
    <row r="27" spans="2:13" x14ac:dyDescent="0.2">
      <c r="B27" s="54" t="s">
        <v>3</v>
      </c>
      <c r="D27" s="59"/>
      <c r="E27" s="59"/>
      <c r="F27" s="59"/>
    </row>
    <row r="28" spans="2:13" x14ac:dyDescent="0.2">
      <c r="B28" s="54"/>
      <c r="C28" s="44" t="s">
        <v>519</v>
      </c>
      <c r="D28" s="59"/>
      <c r="E28" s="59"/>
      <c r="F28" s="59"/>
    </row>
    <row r="29" spans="2:13" x14ac:dyDescent="0.2">
      <c r="C29" s="44" t="s">
        <v>425</v>
      </c>
      <c r="D29" s="59">
        <v>-0.68915300000000002</v>
      </c>
      <c r="E29" s="59">
        <v>0.18262</v>
      </c>
      <c r="F29" s="59">
        <v>-3.7736999999999998</v>
      </c>
      <c r="G29" s="56">
        <v>1.6670000000000001E-4</v>
      </c>
      <c r="H29" s="44" t="s">
        <v>492</v>
      </c>
    </row>
    <row r="30" spans="2:13" x14ac:dyDescent="0.2">
      <c r="C30" s="44" t="s">
        <v>474</v>
      </c>
      <c r="D30" s="59">
        <v>-0.107223</v>
      </c>
      <c r="E30" s="59">
        <v>5.0744999999999998E-2</v>
      </c>
      <c r="F30" s="59">
        <v>-2.113</v>
      </c>
      <c r="G30" s="56">
        <v>3.4756000000000002E-2</v>
      </c>
      <c r="H30" s="44" t="s">
        <v>494</v>
      </c>
    </row>
    <row r="31" spans="2:13" x14ac:dyDescent="0.2">
      <c r="C31" s="44" t="s">
        <v>426</v>
      </c>
      <c r="D31" s="59">
        <v>-0.17529900000000001</v>
      </c>
      <c r="E31" s="59">
        <v>0.315274</v>
      </c>
      <c r="F31" s="59">
        <v>-0.55600000000000005</v>
      </c>
      <c r="G31" s="56">
        <v>0.57827430000000002</v>
      </c>
    </row>
    <row r="32" spans="2:13" x14ac:dyDescent="0.2">
      <c r="C32" s="44" t="s">
        <v>469</v>
      </c>
      <c r="D32" s="59">
        <v>-0.30151899999999998</v>
      </c>
      <c r="E32" s="59">
        <v>0.101294</v>
      </c>
      <c r="F32" s="59">
        <v>-2.9767000000000001</v>
      </c>
      <c r="G32" s="56">
        <v>2.9575000000000001E-3</v>
      </c>
      <c r="H32" s="44" t="s">
        <v>493</v>
      </c>
    </row>
    <row r="33" spans="2:8" x14ac:dyDescent="0.2">
      <c r="B33" s="54" t="s">
        <v>4</v>
      </c>
      <c r="D33" s="59"/>
      <c r="E33" s="59"/>
      <c r="F33" s="59"/>
    </row>
    <row r="34" spans="2:8" x14ac:dyDescent="0.2">
      <c r="B34" s="54"/>
      <c r="C34" s="44" t="s">
        <v>503</v>
      </c>
      <c r="D34" s="56" t="s">
        <v>496</v>
      </c>
      <c r="E34" s="59"/>
      <c r="F34" s="59"/>
    </row>
    <row r="35" spans="2:8" x14ac:dyDescent="0.2">
      <c r="C35" s="44" t="s">
        <v>427</v>
      </c>
      <c r="D35" s="59">
        <v>6.7475999999999994E-2</v>
      </c>
      <c r="E35" s="59">
        <v>5.0765999999999999E-2</v>
      </c>
      <c r="F35" s="59">
        <v>1.3290999999999999</v>
      </c>
      <c r="G35" s="56">
        <v>0.18398970000000001</v>
      </c>
    </row>
    <row r="36" spans="2:8" x14ac:dyDescent="0.2">
      <c r="C36" s="44" t="s">
        <v>428</v>
      </c>
      <c r="D36" s="59">
        <v>0.446822</v>
      </c>
      <c r="E36" s="59">
        <v>0.228323</v>
      </c>
      <c r="F36" s="59">
        <v>1.9570000000000001</v>
      </c>
      <c r="G36" s="56">
        <v>5.0523100000000001E-2</v>
      </c>
      <c r="H36" s="44" t="s">
        <v>497</v>
      </c>
    </row>
    <row r="37" spans="2:8" x14ac:dyDescent="0.2">
      <c r="C37" s="44" t="s">
        <v>472</v>
      </c>
      <c r="D37" s="59">
        <v>0.34689599999999998</v>
      </c>
      <c r="E37" s="59">
        <v>5.9174999999999998E-2</v>
      </c>
      <c r="F37" s="59">
        <v>5.8621999999999996</v>
      </c>
      <c r="G37" s="60">
        <v>5.5320000000000003E-9</v>
      </c>
      <c r="H37" s="44" t="s">
        <v>492</v>
      </c>
    </row>
    <row r="38" spans="2:8" x14ac:dyDescent="0.2">
      <c r="C38" s="44" t="s">
        <v>471</v>
      </c>
      <c r="D38" s="59">
        <v>-0.42226200000000003</v>
      </c>
      <c r="E38" s="59">
        <v>0.46578700000000001</v>
      </c>
      <c r="F38" s="59">
        <v>-0.90659999999999996</v>
      </c>
      <c r="G38" s="56">
        <v>0.36477730000000003</v>
      </c>
    </row>
    <row r="39" spans="2:8" x14ac:dyDescent="0.2">
      <c r="B39" s="54" t="s">
        <v>504</v>
      </c>
      <c r="D39" s="59"/>
      <c r="E39" s="59"/>
      <c r="F39" s="59"/>
    </row>
    <row r="40" spans="2:8" x14ac:dyDescent="0.2">
      <c r="C40" s="44" t="s">
        <v>476</v>
      </c>
      <c r="D40" s="59">
        <v>0.34340700000000002</v>
      </c>
      <c r="E40" s="59">
        <v>0.13084699999999999</v>
      </c>
      <c r="F40" s="59">
        <v>2.6244999999999998</v>
      </c>
      <c r="G40" s="56">
        <v>8.7598999999999993E-3</v>
      </c>
      <c r="H40" s="44" t="s">
        <v>493</v>
      </c>
    </row>
    <row r="41" spans="2:8" x14ac:dyDescent="0.2">
      <c r="C41" s="44" t="s">
        <v>473</v>
      </c>
      <c r="D41" s="59">
        <v>9.5152E-2</v>
      </c>
      <c r="E41" s="59">
        <v>6.5312999999999996E-2</v>
      </c>
      <c r="F41" s="59">
        <v>1.4569000000000001</v>
      </c>
      <c r="G41" s="56">
        <v>0.14535020000000001</v>
      </c>
    </row>
    <row r="42" spans="2:8" x14ac:dyDescent="0.2">
      <c r="C42" s="44" t="s">
        <v>429</v>
      </c>
      <c r="D42" s="59">
        <v>0.34434700000000001</v>
      </c>
      <c r="E42" s="59">
        <v>0.100345</v>
      </c>
      <c r="F42" s="59">
        <v>3.4316</v>
      </c>
      <c r="G42" s="56">
        <v>6.1510000000000004E-4</v>
      </c>
      <c r="H42" s="44" t="s">
        <v>492</v>
      </c>
    </row>
    <row r="43" spans="2:8" x14ac:dyDescent="0.2">
      <c r="C43" s="44" t="s">
        <v>35</v>
      </c>
      <c r="D43" s="59">
        <v>0.298041</v>
      </c>
      <c r="E43" s="59">
        <v>0.124977</v>
      </c>
      <c r="F43" s="59">
        <v>2.3847999999999998</v>
      </c>
      <c r="G43" s="56">
        <v>1.72058E-2</v>
      </c>
      <c r="H43" s="44" t="s">
        <v>494</v>
      </c>
    </row>
    <row r="44" spans="2:8" x14ac:dyDescent="0.2">
      <c r="C44" s="44" t="s">
        <v>398</v>
      </c>
      <c r="D44" s="59">
        <v>0.44416699999999998</v>
      </c>
      <c r="E44" s="59">
        <v>0.25301600000000002</v>
      </c>
      <c r="F44" s="59">
        <v>1.7555000000000001</v>
      </c>
      <c r="G44" s="56">
        <v>7.9365599999999994E-2</v>
      </c>
      <c r="H44" s="44" t="s">
        <v>497</v>
      </c>
    </row>
    <row r="45" spans="2:8" x14ac:dyDescent="0.2">
      <c r="B45" s="54" t="s">
        <v>51</v>
      </c>
      <c r="D45" s="59"/>
      <c r="E45" s="59"/>
      <c r="F45" s="59"/>
    </row>
    <row r="46" spans="2:8" x14ac:dyDescent="0.2">
      <c r="B46" s="54"/>
      <c r="C46" s="44" t="s">
        <v>505</v>
      </c>
      <c r="D46" s="56" t="s">
        <v>496</v>
      </c>
      <c r="E46" s="59"/>
      <c r="F46" s="59"/>
    </row>
    <row r="47" spans="2:8" x14ac:dyDescent="0.2">
      <c r="C47" s="44" t="s">
        <v>31</v>
      </c>
      <c r="D47" s="59">
        <v>0.40107100000000001</v>
      </c>
      <c r="E47" s="59">
        <v>9.4658000000000006E-2</v>
      </c>
      <c r="F47" s="59">
        <v>4.2370999999999999</v>
      </c>
      <c r="G47" s="60">
        <v>2.393E-5</v>
      </c>
      <c r="H47" s="44" t="s">
        <v>492</v>
      </c>
    </row>
    <row r="48" spans="2:8" x14ac:dyDescent="0.2">
      <c r="C48" s="44" t="s">
        <v>32</v>
      </c>
      <c r="D48" s="59">
        <v>1.2143440000000001</v>
      </c>
      <c r="E48" s="59">
        <v>9.8380999999999996E-2</v>
      </c>
      <c r="F48" s="59">
        <v>12.343299999999999</v>
      </c>
      <c r="G48" s="56" t="s">
        <v>501</v>
      </c>
      <c r="H48" s="44" t="s">
        <v>492</v>
      </c>
    </row>
    <row r="49" spans="2:8" x14ac:dyDescent="0.2">
      <c r="C49" s="44" t="s">
        <v>36</v>
      </c>
      <c r="D49" s="59">
        <v>2.1798310000000001</v>
      </c>
      <c r="E49" s="59">
        <v>0.10959099999999999</v>
      </c>
      <c r="F49" s="59">
        <v>19.890599999999999</v>
      </c>
      <c r="G49" s="56" t="s">
        <v>501</v>
      </c>
      <c r="H49" s="44" t="s">
        <v>492</v>
      </c>
    </row>
    <row r="50" spans="2:8" x14ac:dyDescent="0.2">
      <c r="B50" s="54" t="s">
        <v>506</v>
      </c>
      <c r="D50" s="59"/>
      <c r="E50" s="59"/>
      <c r="F50" s="59"/>
    </row>
    <row r="51" spans="2:8" x14ac:dyDescent="0.2">
      <c r="B51" s="54"/>
      <c r="C51" s="44" t="s">
        <v>507</v>
      </c>
      <c r="D51" s="56" t="s">
        <v>496</v>
      </c>
      <c r="E51" s="59"/>
      <c r="F51" s="59"/>
    </row>
    <row r="52" spans="2:8" x14ac:dyDescent="0.2">
      <c r="C52" s="44" t="s">
        <v>435</v>
      </c>
      <c r="D52" s="59">
        <v>-0.24137</v>
      </c>
      <c r="E52" s="59">
        <v>0.530783</v>
      </c>
      <c r="F52" s="59">
        <v>-0.45469999999999999</v>
      </c>
      <c r="G52" s="56">
        <v>0.64935480000000001</v>
      </c>
    </row>
    <row r="53" spans="2:8" x14ac:dyDescent="0.2">
      <c r="C53" s="44" t="s">
        <v>477</v>
      </c>
      <c r="D53" s="59">
        <v>4.496E-2</v>
      </c>
      <c r="E53" s="59">
        <v>4.1269E-2</v>
      </c>
      <c r="F53" s="59">
        <v>1.0893999999999999</v>
      </c>
      <c r="G53" s="56">
        <v>0.2761229</v>
      </c>
    </row>
    <row r="54" spans="2:8" x14ac:dyDescent="0.2">
      <c r="C54" s="44" t="s">
        <v>475</v>
      </c>
      <c r="D54" s="59">
        <v>0.28603899999999999</v>
      </c>
      <c r="E54" s="59">
        <v>8.1630999999999995E-2</v>
      </c>
      <c r="F54" s="59">
        <v>3.504</v>
      </c>
      <c r="G54" s="56">
        <v>4.7080000000000001E-4</v>
      </c>
      <c r="H54" s="44" t="s">
        <v>492</v>
      </c>
    </row>
    <row r="55" spans="2:8" x14ac:dyDescent="0.2">
      <c r="C55" s="44" t="s">
        <v>385</v>
      </c>
      <c r="D55" s="59">
        <v>0.65317700000000001</v>
      </c>
      <c r="E55" s="59">
        <v>0.13675200000000001</v>
      </c>
      <c r="F55" s="59">
        <v>4.7763999999999998</v>
      </c>
      <c r="G55" s="60">
        <v>1.9470000000000002E-6</v>
      </c>
      <c r="H55" s="44" t="s">
        <v>492</v>
      </c>
    </row>
    <row r="56" spans="2:8" x14ac:dyDescent="0.2">
      <c r="C56" s="44" t="s">
        <v>21</v>
      </c>
      <c r="D56" s="59">
        <v>0.13192400000000001</v>
      </c>
      <c r="E56" s="59">
        <v>0.15562000000000001</v>
      </c>
      <c r="F56" s="59">
        <v>0.84770000000000001</v>
      </c>
      <c r="G56" s="56">
        <v>0.39671279999999998</v>
      </c>
    </row>
    <row r="57" spans="2:8" x14ac:dyDescent="0.2">
      <c r="C57" s="44" t="s">
        <v>430</v>
      </c>
      <c r="D57" s="59">
        <v>-0.239347</v>
      </c>
      <c r="E57" s="59">
        <v>0.36585099999999998</v>
      </c>
      <c r="F57" s="59">
        <v>-0.6542</v>
      </c>
      <c r="G57" s="56">
        <v>0.51306309999999999</v>
      </c>
    </row>
    <row r="58" spans="2:8" x14ac:dyDescent="0.2">
      <c r="C58" s="44" t="s">
        <v>431</v>
      </c>
      <c r="D58" s="59">
        <v>0.40650799999999998</v>
      </c>
      <c r="E58" s="59">
        <v>0.12345299999999999</v>
      </c>
      <c r="F58" s="59">
        <v>3.2928000000000002</v>
      </c>
      <c r="G58" s="56">
        <v>1.0134E-3</v>
      </c>
      <c r="H58" s="44" t="s">
        <v>493</v>
      </c>
    </row>
    <row r="59" spans="2:8" x14ac:dyDescent="0.2">
      <c r="C59" s="44" t="s">
        <v>15</v>
      </c>
      <c r="D59" s="59">
        <v>0.56346399999999996</v>
      </c>
      <c r="E59" s="59">
        <v>5.7764000000000003E-2</v>
      </c>
      <c r="F59" s="59">
        <v>9.7545999999999999</v>
      </c>
      <c r="G59" s="56" t="s">
        <v>501</v>
      </c>
      <c r="H59" s="44" t="s">
        <v>492</v>
      </c>
    </row>
    <row r="60" spans="2:8" x14ac:dyDescent="0.2">
      <c r="C60" s="44" t="s">
        <v>386</v>
      </c>
      <c r="D60" s="59">
        <v>0.54048200000000002</v>
      </c>
      <c r="E60" s="59">
        <v>8.4181000000000006E-2</v>
      </c>
      <c r="F60" s="59">
        <v>6.4204999999999997</v>
      </c>
      <c r="G60" s="60">
        <v>1.784E-10</v>
      </c>
      <c r="H60" s="44" t="s">
        <v>492</v>
      </c>
    </row>
    <row r="61" spans="2:8" x14ac:dyDescent="0.2">
      <c r="C61" s="44" t="s">
        <v>437</v>
      </c>
      <c r="D61" s="59">
        <v>1.146504</v>
      </c>
      <c r="E61" s="59">
        <v>0.313689</v>
      </c>
      <c r="F61" s="59">
        <v>3.6549</v>
      </c>
      <c r="G61" s="56">
        <v>2.655E-4</v>
      </c>
      <c r="H61" s="44" t="s">
        <v>492</v>
      </c>
    </row>
    <row r="62" spans="2:8" x14ac:dyDescent="0.2">
      <c r="C62" s="44" t="s">
        <v>26</v>
      </c>
      <c r="D62" s="59">
        <v>0.74446000000000001</v>
      </c>
      <c r="E62" s="59">
        <v>5.3758E-2</v>
      </c>
      <c r="F62" s="59">
        <v>13.8482</v>
      </c>
      <c r="G62" s="56" t="s">
        <v>501</v>
      </c>
      <c r="H62" s="44" t="s">
        <v>492</v>
      </c>
    </row>
    <row r="63" spans="2:8" x14ac:dyDescent="0.2">
      <c r="C63" s="44" t="s">
        <v>432</v>
      </c>
      <c r="D63" s="59">
        <v>1.1350290000000001</v>
      </c>
      <c r="E63" s="59">
        <v>0.30289100000000002</v>
      </c>
      <c r="F63" s="59">
        <v>3.7473000000000001</v>
      </c>
      <c r="G63" s="56">
        <v>1.851E-4</v>
      </c>
      <c r="H63" s="44" t="s">
        <v>492</v>
      </c>
    </row>
    <row r="64" spans="2:8" x14ac:dyDescent="0.2">
      <c r="C64" s="44" t="s">
        <v>433</v>
      </c>
      <c r="D64" s="59">
        <v>1.260419</v>
      </c>
      <c r="E64" s="59">
        <v>0.33794299999999999</v>
      </c>
      <c r="F64" s="59">
        <v>3.7296999999999998</v>
      </c>
      <c r="G64" s="56">
        <v>1.984E-4</v>
      </c>
      <c r="H64" s="44" t="s">
        <v>492</v>
      </c>
    </row>
    <row r="65" spans="2:8" x14ac:dyDescent="0.2">
      <c r="C65" s="44" t="s">
        <v>434</v>
      </c>
      <c r="D65" s="59">
        <v>0.67937499999999995</v>
      </c>
      <c r="E65" s="59">
        <v>0.15828300000000001</v>
      </c>
      <c r="F65" s="59">
        <v>4.2922000000000002</v>
      </c>
      <c r="G65" s="60">
        <v>1.8749999999999998E-5</v>
      </c>
      <c r="H65" s="44" t="s">
        <v>492</v>
      </c>
    </row>
    <row r="66" spans="2:8" x14ac:dyDescent="0.2">
      <c r="C66" s="44" t="s">
        <v>468</v>
      </c>
      <c r="D66" s="59">
        <v>1.249269</v>
      </c>
      <c r="E66" s="59">
        <v>0.28709099999999999</v>
      </c>
      <c r="F66" s="59">
        <v>4.3514999999999997</v>
      </c>
      <c r="G66" s="60">
        <v>1.437E-5</v>
      </c>
      <c r="H66" s="44" t="s">
        <v>492</v>
      </c>
    </row>
    <row r="67" spans="2:8" x14ac:dyDescent="0.2">
      <c r="B67" s="54" t="s">
        <v>508</v>
      </c>
      <c r="D67" s="59"/>
      <c r="E67" s="59"/>
      <c r="F67" s="59"/>
      <c r="G67" s="60"/>
    </row>
    <row r="68" spans="2:8" x14ac:dyDescent="0.2">
      <c r="B68" s="54"/>
      <c r="C68" s="44" t="s">
        <v>509</v>
      </c>
      <c r="D68" s="56" t="s">
        <v>496</v>
      </c>
      <c r="E68" s="59"/>
      <c r="F68" s="59"/>
      <c r="G68" s="60"/>
    </row>
    <row r="69" spans="2:8" x14ac:dyDescent="0.2">
      <c r="C69" s="44" t="s">
        <v>451</v>
      </c>
      <c r="D69" s="59">
        <v>-9.2726000000000003E-2</v>
      </c>
      <c r="E69" s="59">
        <v>4.9431000000000003E-2</v>
      </c>
      <c r="F69" s="59">
        <v>-1.8758999999999999</v>
      </c>
      <c r="G69" s="56">
        <v>6.0855699999999999E-2</v>
      </c>
      <c r="H69" s="44" t="s">
        <v>497</v>
      </c>
    </row>
    <row r="70" spans="2:8" x14ac:dyDescent="0.2">
      <c r="C70" s="44" t="s">
        <v>452</v>
      </c>
      <c r="D70" s="59">
        <v>0.19264600000000001</v>
      </c>
      <c r="E70" s="59">
        <v>4.9965000000000002E-2</v>
      </c>
      <c r="F70" s="59">
        <v>3.8555999999999999</v>
      </c>
      <c r="G70" s="56">
        <v>1.2E-4</v>
      </c>
      <c r="H70" s="44" t="s">
        <v>492</v>
      </c>
    </row>
    <row r="71" spans="2:8" x14ac:dyDescent="0.2">
      <c r="C71" s="44" t="s">
        <v>449</v>
      </c>
      <c r="D71" s="59">
        <v>0.114617</v>
      </c>
      <c r="E71" s="59">
        <v>4.9403000000000002E-2</v>
      </c>
      <c r="F71" s="59">
        <v>2.3199999999999998</v>
      </c>
      <c r="G71" s="56">
        <v>2.0464099999999999E-2</v>
      </c>
      <c r="H71" s="44" t="s">
        <v>494</v>
      </c>
    </row>
    <row r="72" spans="2:8" x14ac:dyDescent="0.2">
      <c r="B72" s="49"/>
      <c r="C72" s="49" t="s">
        <v>448</v>
      </c>
      <c r="D72" s="66">
        <v>6.8338999999999997E-2</v>
      </c>
      <c r="E72" s="66">
        <v>5.3095999999999997E-2</v>
      </c>
      <c r="F72" s="66">
        <v>1.2870999999999999</v>
      </c>
      <c r="G72" s="52">
        <v>0.19824919999999999</v>
      </c>
      <c r="H72" s="49"/>
    </row>
    <row r="73" spans="2:8" x14ac:dyDescent="0.2">
      <c r="B73" s="44" t="s">
        <v>510</v>
      </c>
      <c r="D73" s="59">
        <v>6.3290579999999999</v>
      </c>
      <c r="E73" s="59">
        <v>0.210062</v>
      </c>
      <c r="F73" s="57">
        <v>30.1295</v>
      </c>
      <c r="G73" s="56" t="s">
        <v>501</v>
      </c>
      <c r="H73" s="44" t="s">
        <v>492</v>
      </c>
    </row>
    <row r="74" spans="2:8" x14ac:dyDescent="0.2">
      <c r="B74" s="44" t="s">
        <v>482</v>
      </c>
      <c r="D74" s="44">
        <v>1665</v>
      </c>
    </row>
    <row r="75" spans="2:8" x14ac:dyDescent="0.2">
      <c r="B75" s="44" t="s">
        <v>511</v>
      </c>
      <c r="D75" s="44">
        <v>0.7349</v>
      </c>
    </row>
    <row r="76" spans="2:8" x14ac:dyDescent="0.2">
      <c r="B76" s="44" t="s">
        <v>512</v>
      </c>
      <c r="D76" s="44">
        <v>0.72560000000000002</v>
      </c>
    </row>
    <row r="77" spans="2:8" x14ac:dyDescent="0.2">
      <c r="B77" s="44" t="s">
        <v>513</v>
      </c>
      <c r="D77" s="44">
        <v>0.61280000000000001</v>
      </c>
      <c r="E77" s="44" t="s">
        <v>514</v>
      </c>
    </row>
    <row r="78" spans="2:8" x14ac:dyDescent="0.2">
      <c r="B78" s="44" t="s">
        <v>515</v>
      </c>
      <c r="D78" s="44">
        <v>79.59</v>
      </c>
      <c r="E78" s="44" t="s">
        <v>516</v>
      </c>
    </row>
    <row r="79" spans="2:8" x14ac:dyDescent="0.2">
      <c r="B79" s="44" t="s">
        <v>517</v>
      </c>
      <c r="D79" s="44" t="s">
        <v>518</v>
      </c>
    </row>
    <row r="82" spans="7:7" x14ac:dyDescent="0.2">
      <c r="G82" s="60"/>
    </row>
    <row r="83" spans="7:7" x14ac:dyDescent="0.2">
      <c r="G83" s="60"/>
    </row>
    <row r="86" spans="7:7" x14ac:dyDescent="0.2">
      <c r="G86" s="60"/>
    </row>
    <row r="90" spans="7:7" x14ac:dyDescent="0.2">
      <c r="G90" s="60"/>
    </row>
    <row r="95" spans="7:7" x14ac:dyDescent="0.2">
      <c r="G95" s="60"/>
    </row>
    <row r="97" spans="7:7" x14ac:dyDescent="0.2">
      <c r="G97" s="60"/>
    </row>
    <row r="98" spans="7:7" x14ac:dyDescent="0.2">
      <c r="G98" s="60"/>
    </row>
    <row r="101" spans="7:7" x14ac:dyDescent="0.2">
      <c r="G101" s="60"/>
    </row>
    <row r="109" spans="7:7" x14ac:dyDescent="0.2">
      <c r="G109" s="60"/>
    </row>
    <row r="116" spans="7:7" x14ac:dyDescent="0.2">
      <c r="G116" s="60"/>
    </row>
    <row r="122" spans="7:7" x14ac:dyDescent="0.2">
      <c r="G122" s="60"/>
    </row>
    <row r="127" spans="7:7" x14ac:dyDescent="0.2">
      <c r="G127" s="60"/>
    </row>
    <row r="132" spans="7:7" x14ac:dyDescent="0.2">
      <c r="G132" s="60"/>
    </row>
    <row r="133" spans="7:7" x14ac:dyDescent="0.2">
      <c r="G133" s="6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C6EB-487A-4B44-842B-5A2624BC0270}">
  <dimension ref="B1:S18"/>
  <sheetViews>
    <sheetView workbookViewId="0"/>
  </sheetViews>
  <sheetFormatPr baseColWidth="10" defaultRowHeight="16" x14ac:dyDescent="0.2"/>
  <sheetData>
    <row r="1" spans="2:19" x14ac:dyDescent="0.2">
      <c r="G1" t="s">
        <v>402</v>
      </c>
    </row>
    <row r="2" spans="2:19" ht="34" x14ac:dyDescent="0.2">
      <c r="B2" s="13" t="s">
        <v>0</v>
      </c>
      <c r="C2" s="14" t="s">
        <v>1</v>
      </c>
      <c r="D2" s="14" t="s">
        <v>2</v>
      </c>
      <c r="E2" s="14" t="s">
        <v>6</v>
      </c>
      <c r="F2" s="15" t="s">
        <v>52</v>
      </c>
      <c r="G2" s="13" t="s">
        <v>295</v>
      </c>
    </row>
    <row r="3" spans="2:19" x14ac:dyDescent="0.2">
      <c r="B3" s="9" t="s">
        <v>92</v>
      </c>
      <c r="C3" s="1">
        <v>358</v>
      </c>
      <c r="D3" s="4">
        <v>3800</v>
      </c>
      <c r="E3" s="4">
        <v>4750</v>
      </c>
      <c r="F3" s="2" t="s">
        <v>40</v>
      </c>
      <c r="G3" s="20">
        <v>40</v>
      </c>
      <c r="N3" s="9"/>
      <c r="O3" s="1"/>
      <c r="P3" s="4"/>
      <c r="Q3" s="4"/>
      <c r="R3" s="2"/>
      <c r="S3" s="3"/>
    </row>
    <row r="4" spans="2:19" x14ac:dyDescent="0.2">
      <c r="B4" s="9" t="s">
        <v>102</v>
      </c>
      <c r="C4" s="1">
        <v>242</v>
      </c>
      <c r="D4" s="4">
        <v>2800</v>
      </c>
      <c r="E4" s="4">
        <v>3500</v>
      </c>
      <c r="F4" s="2" t="s">
        <v>54</v>
      </c>
      <c r="G4" s="20">
        <v>60</v>
      </c>
      <c r="N4" s="9"/>
      <c r="O4" s="1"/>
      <c r="P4" s="4"/>
      <c r="Q4" s="4"/>
      <c r="R4" s="2"/>
      <c r="S4" s="3"/>
    </row>
    <row r="5" spans="2:19" x14ac:dyDescent="0.2">
      <c r="B5" s="9" t="s">
        <v>102</v>
      </c>
      <c r="C5" s="1">
        <v>337</v>
      </c>
      <c r="D5" s="4">
        <v>5000</v>
      </c>
      <c r="E5" s="4">
        <v>6250</v>
      </c>
      <c r="F5" s="2" t="s">
        <v>70</v>
      </c>
      <c r="G5" s="20">
        <v>70</v>
      </c>
      <c r="N5" s="9"/>
      <c r="O5" s="1"/>
      <c r="P5" s="4"/>
      <c r="Q5" s="4"/>
      <c r="R5" s="2"/>
      <c r="S5" s="3"/>
    </row>
    <row r="6" spans="2:19" x14ac:dyDescent="0.2">
      <c r="B6" s="9" t="s">
        <v>112</v>
      </c>
      <c r="C6" s="1">
        <v>24</v>
      </c>
      <c r="D6" s="4">
        <v>800</v>
      </c>
      <c r="E6" s="4">
        <v>1000</v>
      </c>
      <c r="F6" s="2" t="s">
        <v>16</v>
      </c>
      <c r="G6" s="20">
        <v>60</v>
      </c>
      <c r="N6" s="9"/>
      <c r="O6" s="1"/>
      <c r="P6" s="4"/>
      <c r="Q6" s="4"/>
      <c r="R6" s="2"/>
      <c r="S6" s="3"/>
    </row>
    <row r="7" spans="2:19" x14ac:dyDescent="0.2">
      <c r="B7" s="9" t="s">
        <v>130</v>
      </c>
      <c r="C7" s="1">
        <v>467</v>
      </c>
      <c r="D7" s="4">
        <v>4800</v>
      </c>
      <c r="E7" s="4">
        <v>6000</v>
      </c>
      <c r="F7" s="2" t="s">
        <v>70</v>
      </c>
      <c r="G7" s="20">
        <v>60</v>
      </c>
      <c r="H7" t="s">
        <v>404</v>
      </c>
      <c r="N7" s="9"/>
      <c r="O7" s="1"/>
      <c r="P7" s="4"/>
      <c r="Q7" s="4"/>
      <c r="R7" s="2"/>
      <c r="S7" s="3"/>
    </row>
    <row r="8" spans="2:19" x14ac:dyDescent="0.2">
      <c r="B8" s="9" t="s">
        <v>191</v>
      </c>
      <c r="C8" s="1">
        <v>154</v>
      </c>
      <c r="D8" s="4">
        <v>4700</v>
      </c>
      <c r="E8" s="4">
        <v>5875</v>
      </c>
      <c r="F8" s="2" t="s">
        <v>16</v>
      </c>
      <c r="G8" s="20">
        <v>60</v>
      </c>
      <c r="N8" s="9"/>
      <c r="O8" s="1"/>
      <c r="P8" s="4"/>
      <c r="Q8" s="4"/>
      <c r="R8" s="2"/>
      <c r="S8" s="3"/>
    </row>
    <row r="9" spans="2:19" x14ac:dyDescent="0.2">
      <c r="B9" s="9" t="s">
        <v>191</v>
      </c>
      <c r="C9" s="1">
        <v>464</v>
      </c>
      <c r="D9" s="4">
        <v>1600</v>
      </c>
      <c r="E9" s="4">
        <v>2000</v>
      </c>
      <c r="F9" s="2" t="s">
        <v>16</v>
      </c>
      <c r="G9" s="20">
        <v>50</v>
      </c>
      <c r="N9" s="9"/>
      <c r="O9" s="1"/>
      <c r="P9" s="4"/>
      <c r="Q9" s="4"/>
      <c r="R9" s="2"/>
      <c r="S9" s="3"/>
    </row>
    <row r="10" spans="2:19" x14ac:dyDescent="0.2">
      <c r="B10" s="9" t="s">
        <v>231</v>
      </c>
      <c r="C10" s="1">
        <v>15</v>
      </c>
      <c r="D10" s="4">
        <v>3600</v>
      </c>
      <c r="E10" s="4">
        <v>4500</v>
      </c>
      <c r="F10" s="2" t="s">
        <v>16</v>
      </c>
      <c r="G10" s="20">
        <v>60</v>
      </c>
      <c r="N10" s="9"/>
      <c r="O10" s="1"/>
      <c r="P10" s="4"/>
      <c r="Q10" s="4"/>
      <c r="R10" s="2"/>
      <c r="S10" s="3"/>
    </row>
    <row r="11" spans="2:19" x14ac:dyDescent="0.2">
      <c r="B11" s="9" t="s">
        <v>259</v>
      </c>
      <c r="C11" s="1">
        <v>193</v>
      </c>
      <c r="D11" s="4">
        <v>6000</v>
      </c>
      <c r="E11" s="4">
        <v>7500</v>
      </c>
      <c r="F11" s="2" t="s">
        <v>70</v>
      </c>
      <c r="G11" s="20">
        <v>50</v>
      </c>
      <c r="N11" s="9"/>
      <c r="O11" s="1"/>
      <c r="P11" s="4"/>
      <c r="Q11" s="4"/>
      <c r="R11" s="2"/>
      <c r="S11" s="3"/>
    </row>
    <row r="12" spans="2:19" x14ac:dyDescent="0.2">
      <c r="B12" s="9" t="s">
        <v>259</v>
      </c>
      <c r="C12" s="1">
        <v>393</v>
      </c>
      <c r="D12" s="4">
        <v>3200</v>
      </c>
      <c r="E12" s="4">
        <v>4000</v>
      </c>
      <c r="F12" s="2" t="s">
        <v>70</v>
      </c>
      <c r="G12" s="20">
        <v>60</v>
      </c>
      <c r="N12" s="9"/>
      <c r="O12" s="1"/>
      <c r="P12" s="4"/>
      <c r="Q12" s="4"/>
      <c r="R12" s="2"/>
      <c r="S12" s="3"/>
    </row>
    <row r="13" spans="2:19" x14ac:dyDescent="0.2">
      <c r="B13" s="9" t="s">
        <v>259</v>
      </c>
      <c r="C13" s="1">
        <v>542</v>
      </c>
      <c r="D13" s="4">
        <v>4200</v>
      </c>
      <c r="E13" s="4">
        <v>5250</v>
      </c>
      <c r="F13" s="2" t="s">
        <v>57</v>
      </c>
      <c r="G13" s="20">
        <v>50</v>
      </c>
      <c r="N13" s="9"/>
      <c r="O13" s="1"/>
      <c r="P13" s="4"/>
      <c r="Q13" s="4"/>
      <c r="R13" s="2"/>
      <c r="S13" s="3"/>
    </row>
    <row r="14" spans="2:19" x14ac:dyDescent="0.2">
      <c r="B14" s="9" t="s">
        <v>259</v>
      </c>
      <c r="C14" s="1">
        <v>571</v>
      </c>
      <c r="D14" s="4">
        <v>4700</v>
      </c>
      <c r="E14" s="4">
        <v>9875</v>
      </c>
      <c r="F14" s="2" t="s">
        <v>57</v>
      </c>
      <c r="G14" s="20">
        <v>60</v>
      </c>
      <c r="N14" s="9"/>
      <c r="O14" s="1"/>
      <c r="P14" s="4"/>
      <c r="Q14" s="4"/>
      <c r="R14" s="2"/>
      <c r="S14" s="3"/>
    </row>
    <row r="15" spans="2:19" x14ac:dyDescent="0.2">
      <c r="B15" s="9" t="s">
        <v>259</v>
      </c>
      <c r="C15" s="1">
        <v>592</v>
      </c>
      <c r="D15" s="4">
        <v>6500</v>
      </c>
      <c r="E15" s="4">
        <v>8125</v>
      </c>
      <c r="F15" s="2" t="s">
        <v>54</v>
      </c>
      <c r="G15" s="20">
        <v>70</v>
      </c>
      <c r="N15" s="9"/>
      <c r="O15" s="1"/>
      <c r="P15" s="4"/>
      <c r="Q15" s="4"/>
      <c r="R15" s="2"/>
      <c r="S15" s="3"/>
    </row>
    <row r="16" spans="2:19" x14ac:dyDescent="0.2">
      <c r="B16" s="9" t="s">
        <v>259</v>
      </c>
      <c r="C16" s="1">
        <v>648</v>
      </c>
      <c r="D16" s="4">
        <v>8500</v>
      </c>
      <c r="E16" s="4">
        <v>10625</v>
      </c>
      <c r="F16" s="2" t="s">
        <v>7</v>
      </c>
      <c r="G16" s="20">
        <v>40</v>
      </c>
      <c r="H16" s="29" t="s">
        <v>405</v>
      </c>
      <c r="N16" s="9"/>
      <c r="O16" s="1"/>
      <c r="P16" s="4"/>
      <c r="Q16" s="4"/>
      <c r="R16" s="2"/>
      <c r="S16" s="3"/>
    </row>
    <row r="17" spans="2:19" x14ac:dyDescent="0.2">
      <c r="B17" s="9" t="s">
        <v>306</v>
      </c>
      <c r="C17" s="1">
        <v>525</v>
      </c>
      <c r="D17" s="4">
        <v>10000</v>
      </c>
      <c r="E17" s="4">
        <v>12500</v>
      </c>
      <c r="F17" s="2" t="s">
        <v>7</v>
      </c>
      <c r="G17" s="20">
        <v>50</v>
      </c>
      <c r="N17" s="9"/>
      <c r="O17" s="1"/>
      <c r="P17" s="4"/>
      <c r="Q17" s="4"/>
      <c r="R17" s="2"/>
      <c r="S17" s="3"/>
    </row>
    <row r="18" spans="2:19" x14ac:dyDescent="0.2">
      <c r="B18" s="9" t="s">
        <v>327</v>
      </c>
      <c r="C18" s="1">
        <v>394</v>
      </c>
      <c r="D18" s="4">
        <v>105000</v>
      </c>
      <c r="E18" s="4">
        <v>131000</v>
      </c>
      <c r="F18" s="2" t="s">
        <v>7</v>
      </c>
      <c r="G18" s="20">
        <v>80</v>
      </c>
      <c r="H18" s="29" t="s">
        <v>407</v>
      </c>
      <c r="N18" s="9"/>
      <c r="O18" s="1"/>
      <c r="P18" s="4"/>
      <c r="Q18" s="4"/>
      <c r="R18" s="2"/>
      <c r="S18" s="3"/>
    </row>
  </sheetData>
  <hyperlinks>
    <hyperlink ref="H16" r:id="rId1" display="https://www.christies.com/lot/lot-5731345?ldp_breadcrumb=back&amp;intObjectID=5731345&amp;from=salessummary&amp;lid=1" xr:uid="{90EF3DA0-B052-5D41-9B47-474E4FA21607}"/>
    <hyperlink ref="H18" r:id="rId2" xr:uid="{9D1A4C68-E3F3-C14A-8375-CBB5DA81B3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5A0BD-8654-494D-8911-175C2E75DF98}">
  <dimension ref="A2:BG44"/>
  <sheetViews>
    <sheetView workbookViewId="0"/>
  </sheetViews>
  <sheetFormatPr baseColWidth="10" defaultRowHeight="16" x14ac:dyDescent="0.2"/>
  <cols>
    <col min="2" max="2" width="21.5" customWidth="1"/>
    <col min="7" max="7" width="44" customWidth="1"/>
  </cols>
  <sheetData>
    <row r="2" spans="2:8" ht="34" x14ac:dyDescent="0.2">
      <c r="B2" s="13" t="s">
        <v>0</v>
      </c>
      <c r="C2" s="14" t="s">
        <v>1</v>
      </c>
      <c r="D2" s="14" t="s">
        <v>2</v>
      </c>
      <c r="E2" s="14" t="s">
        <v>6</v>
      </c>
      <c r="F2" s="15" t="s">
        <v>52</v>
      </c>
      <c r="G2" s="30" t="s">
        <v>399</v>
      </c>
    </row>
    <row r="3" spans="2:8" x14ac:dyDescent="0.2">
      <c r="B3" s="9" t="s">
        <v>130</v>
      </c>
      <c r="C3" s="27">
        <v>545</v>
      </c>
      <c r="D3" s="4">
        <v>6500</v>
      </c>
      <c r="E3" s="4">
        <v>8125</v>
      </c>
      <c r="F3" s="2" t="s">
        <v>70</v>
      </c>
      <c r="G3" t="s">
        <v>400</v>
      </c>
    </row>
    <row r="4" spans="2:8" x14ac:dyDescent="0.2">
      <c r="B4" s="9" t="s">
        <v>130</v>
      </c>
      <c r="C4" s="27">
        <v>472</v>
      </c>
      <c r="D4" s="4">
        <v>41000</v>
      </c>
      <c r="E4" s="4">
        <v>51250</v>
      </c>
      <c r="F4" s="2" t="s">
        <v>70</v>
      </c>
      <c r="G4" s="28" t="s">
        <v>408</v>
      </c>
    </row>
    <row r="5" spans="2:8" x14ac:dyDescent="0.2">
      <c r="B5" s="9" t="s">
        <v>130</v>
      </c>
      <c r="C5" s="27">
        <v>473</v>
      </c>
      <c r="D5" s="4">
        <v>34000</v>
      </c>
      <c r="E5" s="4">
        <v>42500</v>
      </c>
      <c r="F5" s="2" t="s">
        <v>70</v>
      </c>
      <c r="G5" s="28" t="s">
        <v>408</v>
      </c>
    </row>
    <row r="6" spans="2:8" x14ac:dyDescent="0.2">
      <c r="B6" s="9" t="s">
        <v>191</v>
      </c>
      <c r="C6" s="19">
        <v>233</v>
      </c>
      <c r="D6" s="4">
        <v>11000</v>
      </c>
      <c r="E6" s="4">
        <v>13750</v>
      </c>
      <c r="F6" s="22" t="s">
        <v>211</v>
      </c>
      <c r="G6" s="3" t="s">
        <v>409</v>
      </c>
    </row>
    <row r="7" spans="2:8" x14ac:dyDescent="0.2">
      <c r="B7" s="9" t="s">
        <v>191</v>
      </c>
      <c r="C7" s="27">
        <v>476</v>
      </c>
      <c r="D7" s="4">
        <v>2800</v>
      </c>
      <c r="E7" s="4">
        <v>3500</v>
      </c>
      <c r="F7" s="2" t="s">
        <v>7</v>
      </c>
      <c r="G7" s="3" t="s">
        <v>411</v>
      </c>
    </row>
    <row r="8" spans="2:8" x14ac:dyDescent="0.2">
      <c r="B8" s="9" t="s">
        <v>248</v>
      </c>
      <c r="C8" s="27">
        <v>208</v>
      </c>
      <c r="D8" s="4">
        <v>22000</v>
      </c>
      <c r="E8" s="4">
        <v>27500</v>
      </c>
      <c r="F8" s="2" t="s">
        <v>7</v>
      </c>
      <c r="G8" s="3" t="s">
        <v>413</v>
      </c>
    </row>
    <row r="9" spans="2:8" x14ac:dyDescent="0.2">
      <c r="B9" s="9" t="s">
        <v>306</v>
      </c>
      <c r="C9" s="27">
        <v>207</v>
      </c>
      <c r="D9" s="4">
        <v>5500</v>
      </c>
      <c r="E9" s="4">
        <v>6875</v>
      </c>
      <c r="F9" s="2" t="s">
        <v>7</v>
      </c>
      <c r="G9" s="3" t="s">
        <v>412</v>
      </c>
    </row>
    <row r="10" spans="2:8" x14ac:dyDescent="0.2">
      <c r="B10" s="9" t="s">
        <v>306</v>
      </c>
      <c r="C10" s="27">
        <v>375</v>
      </c>
      <c r="D10" s="4">
        <v>55000</v>
      </c>
      <c r="E10" s="4">
        <v>68750</v>
      </c>
      <c r="F10" s="2" t="s">
        <v>7</v>
      </c>
      <c r="G10" s="3" t="s">
        <v>413</v>
      </c>
    </row>
    <row r="11" spans="2:8" x14ac:dyDescent="0.2">
      <c r="B11" s="9" t="s">
        <v>327</v>
      </c>
      <c r="C11" s="27">
        <v>141</v>
      </c>
      <c r="D11" s="4">
        <v>1500</v>
      </c>
      <c r="E11" s="4">
        <v>1875</v>
      </c>
      <c r="F11" s="2" t="s">
        <v>7</v>
      </c>
      <c r="G11" s="4" t="s">
        <v>414</v>
      </c>
    </row>
    <row r="12" spans="2:8" x14ac:dyDescent="0.2">
      <c r="B12" s="9" t="s">
        <v>327</v>
      </c>
      <c r="C12" s="27">
        <v>142</v>
      </c>
      <c r="D12" s="4">
        <v>1800</v>
      </c>
      <c r="E12" s="4">
        <v>2250</v>
      </c>
      <c r="F12" s="2" t="s">
        <v>7</v>
      </c>
      <c r="G12" s="4" t="s">
        <v>414</v>
      </c>
    </row>
    <row r="13" spans="2:8" x14ac:dyDescent="0.2">
      <c r="B13" s="9" t="s">
        <v>327</v>
      </c>
      <c r="C13" s="27">
        <v>162</v>
      </c>
      <c r="D13" s="4">
        <v>32000</v>
      </c>
      <c r="E13" s="4">
        <v>40000</v>
      </c>
      <c r="F13" s="2" t="s">
        <v>7</v>
      </c>
      <c r="G13" s="3" t="s">
        <v>413</v>
      </c>
    </row>
    <row r="14" spans="2:8" x14ac:dyDescent="0.2">
      <c r="B14" s="9" t="s">
        <v>327</v>
      </c>
      <c r="C14" s="27">
        <v>297</v>
      </c>
      <c r="D14" s="4">
        <v>750</v>
      </c>
      <c r="E14" s="4">
        <v>937</v>
      </c>
      <c r="F14" s="22" t="s">
        <v>76</v>
      </c>
      <c r="G14" s="2" t="s">
        <v>415</v>
      </c>
    </row>
    <row r="15" spans="2:8" x14ac:dyDescent="0.2">
      <c r="B15" s="37">
        <v>44507</v>
      </c>
      <c r="C15" s="38">
        <v>201</v>
      </c>
      <c r="D15" s="39">
        <v>2700</v>
      </c>
      <c r="E15" s="39">
        <v>3375</v>
      </c>
      <c r="F15" s="40" t="s">
        <v>70</v>
      </c>
      <c r="G15" s="41" t="s">
        <v>444</v>
      </c>
      <c r="H15" t="s">
        <v>446</v>
      </c>
    </row>
    <row r="16" spans="2:8" x14ac:dyDescent="0.2">
      <c r="B16" s="32">
        <v>43233</v>
      </c>
      <c r="C16" s="1">
        <v>285</v>
      </c>
      <c r="D16" s="4">
        <v>6500</v>
      </c>
      <c r="E16" s="4">
        <v>8125</v>
      </c>
      <c r="F16" s="2" t="s">
        <v>76</v>
      </c>
      <c r="G16" s="36" t="s">
        <v>445</v>
      </c>
      <c r="H16" t="s">
        <v>446</v>
      </c>
    </row>
    <row r="17" spans="2:8" x14ac:dyDescent="0.2">
      <c r="B17" s="32">
        <v>43597</v>
      </c>
      <c r="C17" s="1">
        <v>534</v>
      </c>
      <c r="D17" s="4">
        <v>8800</v>
      </c>
      <c r="E17" s="4">
        <v>11000</v>
      </c>
      <c r="F17" s="2" t="s">
        <v>70</v>
      </c>
      <c r="G17" s="36" t="s">
        <v>447</v>
      </c>
      <c r="H17" t="s">
        <v>446</v>
      </c>
    </row>
    <row r="18" spans="2:8" x14ac:dyDescent="0.2">
      <c r="B18" s="32">
        <v>44870</v>
      </c>
      <c r="C18" s="1">
        <v>43</v>
      </c>
      <c r="D18" s="10">
        <v>2200</v>
      </c>
      <c r="E18" s="4">
        <v>2750</v>
      </c>
      <c r="F18" s="2" t="s">
        <v>50</v>
      </c>
      <c r="G18" s="4" t="s">
        <v>480</v>
      </c>
      <c r="H18" s="35"/>
    </row>
    <row r="19" spans="2:8" x14ac:dyDescent="0.2">
      <c r="B19" s="32">
        <v>44870</v>
      </c>
      <c r="C19" s="1">
        <v>149</v>
      </c>
      <c r="D19" s="4">
        <v>10000</v>
      </c>
      <c r="E19" s="4">
        <v>12500</v>
      </c>
      <c r="F19" s="2" t="s">
        <v>7</v>
      </c>
      <c r="G19" s="4" t="s">
        <v>480</v>
      </c>
      <c r="H19" s="35"/>
    </row>
    <row r="20" spans="2:8" x14ac:dyDescent="0.2">
      <c r="B20" s="32">
        <v>44871</v>
      </c>
      <c r="C20" s="1">
        <v>292</v>
      </c>
      <c r="D20" s="4">
        <v>10000</v>
      </c>
      <c r="E20" s="4">
        <v>12500</v>
      </c>
      <c r="F20" s="2" t="s">
        <v>7</v>
      </c>
      <c r="G20" s="4" t="s">
        <v>480</v>
      </c>
      <c r="H20" s="35"/>
    </row>
    <row r="21" spans="2:8" x14ac:dyDescent="0.2">
      <c r="B21" s="32">
        <v>44506</v>
      </c>
      <c r="C21" s="1">
        <v>8</v>
      </c>
      <c r="D21" s="4">
        <v>10100</v>
      </c>
      <c r="E21" s="4">
        <v>12625</v>
      </c>
      <c r="F21" s="2" t="s">
        <v>27</v>
      </c>
      <c r="G21" s="4" t="s">
        <v>480</v>
      </c>
      <c r="H21" s="35"/>
    </row>
    <row r="22" spans="2:8" x14ac:dyDescent="0.2">
      <c r="B22" s="32">
        <v>44506</v>
      </c>
      <c r="C22" s="1">
        <v>89</v>
      </c>
      <c r="D22" s="4">
        <v>4500</v>
      </c>
      <c r="E22" s="4">
        <v>5625</v>
      </c>
      <c r="F22" s="2" t="s">
        <v>57</v>
      </c>
      <c r="G22" s="4" t="s">
        <v>480</v>
      </c>
      <c r="H22" s="35"/>
    </row>
    <row r="23" spans="2:8" x14ac:dyDescent="0.2">
      <c r="B23" s="32">
        <v>44506</v>
      </c>
      <c r="C23" s="1">
        <v>172</v>
      </c>
      <c r="D23" s="4">
        <v>4500</v>
      </c>
      <c r="E23" s="4">
        <v>5625</v>
      </c>
      <c r="F23" s="2" t="s">
        <v>16</v>
      </c>
      <c r="G23" s="4" t="s">
        <v>480</v>
      </c>
      <c r="H23" s="35"/>
    </row>
    <row r="24" spans="2:8" x14ac:dyDescent="0.2">
      <c r="B24" s="32">
        <v>44507</v>
      </c>
      <c r="C24" s="1">
        <v>213</v>
      </c>
      <c r="D24" s="4">
        <v>13000</v>
      </c>
      <c r="E24" s="4">
        <v>16250</v>
      </c>
      <c r="F24" s="2" t="s">
        <v>34</v>
      </c>
      <c r="G24" s="4" t="s">
        <v>480</v>
      </c>
      <c r="H24" s="35"/>
    </row>
    <row r="25" spans="2:8" x14ac:dyDescent="0.2">
      <c r="B25" s="32">
        <v>44507</v>
      </c>
      <c r="C25" s="1">
        <v>298</v>
      </c>
      <c r="D25" s="4">
        <v>2000</v>
      </c>
      <c r="E25" s="4">
        <v>2500</v>
      </c>
      <c r="F25" s="2" t="s">
        <v>7</v>
      </c>
      <c r="G25" s="4" t="s">
        <v>480</v>
      </c>
      <c r="H25" s="35"/>
    </row>
    <row r="26" spans="2:8" x14ac:dyDescent="0.2">
      <c r="B26" s="32">
        <v>44010</v>
      </c>
      <c r="C26" s="1">
        <v>254</v>
      </c>
      <c r="D26" s="4">
        <v>15000</v>
      </c>
      <c r="E26" s="4">
        <v>18750</v>
      </c>
      <c r="F26" s="2" t="s">
        <v>7</v>
      </c>
      <c r="G26" s="4" t="s">
        <v>480</v>
      </c>
      <c r="H26" s="35"/>
    </row>
    <row r="27" spans="2:8" x14ac:dyDescent="0.2">
      <c r="B27" s="32">
        <v>43779</v>
      </c>
      <c r="C27" s="1">
        <v>545</v>
      </c>
      <c r="D27" s="4">
        <v>1600</v>
      </c>
      <c r="E27" s="4">
        <v>2000</v>
      </c>
      <c r="F27" s="2" t="s">
        <v>27</v>
      </c>
      <c r="G27" s="4" t="s">
        <v>480</v>
      </c>
      <c r="H27" s="35"/>
    </row>
    <row r="35" spans="1:59" x14ac:dyDescent="0.2">
      <c r="A35" s="1">
        <v>32</v>
      </c>
      <c r="B35" s="32">
        <v>44870</v>
      </c>
      <c r="C35" s="1">
        <v>43</v>
      </c>
      <c r="D35" s="10">
        <v>2200</v>
      </c>
      <c r="E35" s="4">
        <v>2750</v>
      </c>
      <c r="F35" s="4">
        <v>2750</v>
      </c>
      <c r="G35" s="4" t="s">
        <v>479</v>
      </c>
      <c r="H35" s="35">
        <v>7.696212639346407</v>
      </c>
      <c r="I35" s="2" t="s">
        <v>50</v>
      </c>
      <c r="J35" s="3">
        <v>70</v>
      </c>
      <c r="K35" s="6" t="s">
        <v>8</v>
      </c>
      <c r="L35" s="6" t="s">
        <v>9</v>
      </c>
      <c r="M35" s="6" t="s">
        <v>13</v>
      </c>
      <c r="N35" s="31">
        <v>39</v>
      </c>
      <c r="O35" s="6" t="s">
        <v>10</v>
      </c>
      <c r="P35" s="6"/>
      <c r="Q35" s="3"/>
      <c r="R35" s="3"/>
      <c r="S35" s="11" t="s">
        <v>42</v>
      </c>
      <c r="T35" s="3"/>
      <c r="U35" s="3"/>
      <c r="V35" s="3"/>
      <c r="W35" s="3"/>
      <c r="X35" s="3"/>
      <c r="Y35" s="3"/>
      <c r="Z35" s="3"/>
      <c r="AA35" s="3"/>
      <c r="AB35" s="3"/>
      <c r="AC35" s="3"/>
      <c r="AD35" s="3"/>
      <c r="AE35" s="3"/>
      <c r="AF35" s="3"/>
      <c r="AG35" s="3"/>
      <c r="AH35" s="3"/>
      <c r="AI35" s="3"/>
      <c r="AJ35" s="11" t="s">
        <v>42</v>
      </c>
      <c r="AK35" s="3"/>
      <c r="AL35" s="3"/>
      <c r="AM35" s="3"/>
      <c r="AN35" s="3"/>
      <c r="AO35" s="3"/>
      <c r="AP35" s="3"/>
      <c r="AQ35" s="3"/>
      <c r="AR35" s="3"/>
      <c r="AS35" s="3"/>
      <c r="AT35" s="3"/>
      <c r="AU35" s="3"/>
      <c r="AV35" s="3"/>
      <c r="AW35" s="3"/>
      <c r="AX35" s="3"/>
      <c r="AY35" s="3"/>
      <c r="AZ35" s="3"/>
      <c r="BA35" s="3"/>
      <c r="BB35" s="3"/>
      <c r="BC35" s="3"/>
      <c r="BD35" s="1"/>
      <c r="BE35" s="1"/>
      <c r="BF35" s="3" t="s">
        <v>61</v>
      </c>
      <c r="BG35" s="1"/>
    </row>
    <row r="36" spans="1:59" x14ac:dyDescent="0.2">
      <c r="A36" s="1">
        <v>50</v>
      </c>
      <c r="B36" s="32">
        <v>44870</v>
      </c>
      <c r="C36" s="1">
        <v>149</v>
      </c>
      <c r="D36" s="4">
        <v>10000</v>
      </c>
      <c r="E36" s="4">
        <v>12500</v>
      </c>
      <c r="F36" s="4">
        <v>12500</v>
      </c>
      <c r="G36" s="4" t="s">
        <v>479</v>
      </c>
      <c r="H36" s="35">
        <v>9.2103403719761836</v>
      </c>
      <c r="I36" s="2" t="s">
        <v>7</v>
      </c>
      <c r="J36" s="3">
        <v>70</v>
      </c>
      <c r="K36" s="6" t="s">
        <v>108</v>
      </c>
      <c r="L36" s="6" t="s">
        <v>9</v>
      </c>
      <c r="M36" s="6" t="s">
        <v>68</v>
      </c>
      <c r="N36" s="31">
        <v>39</v>
      </c>
      <c r="O36" s="6" t="s">
        <v>108</v>
      </c>
      <c r="P36" s="6"/>
      <c r="Q36" s="3"/>
      <c r="R36" s="3"/>
      <c r="S36" s="3"/>
      <c r="T36" s="11" t="s">
        <v>42</v>
      </c>
      <c r="U36" s="3"/>
      <c r="V36" s="3"/>
      <c r="W36" s="11" t="s">
        <v>42</v>
      </c>
      <c r="X36" s="3"/>
      <c r="Y36" s="3"/>
      <c r="Z36" s="3"/>
      <c r="AA36" s="3"/>
      <c r="AB36" s="3"/>
      <c r="AC36" s="3"/>
      <c r="AD36" s="11" t="s">
        <v>42</v>
      </c>
      <c r="AE36" s="3"/>
      <c r="AF36" s="3"/>
      <c r="AG36" s="3"/>
      <c r="AH36" s="3"/>
      <c r="AI36" s="11" t="s">
        <v>42</v>
      </c>
      <c r="AJ36" s="3"/>
      <c r="AK36" s="3"/>
      <c r="AL36" s="3"/>
      <c r="AM36" s="3"/>
      <c r="AN36" s="3"/>
      <c r="AO36" s="3"/>
      <c r="AP36" s="3"/>
      <c r="AQ36" s="3"/>
      <c r="AR36" s="3"/>
      <c r="AS36" s="3"/>
      <c r="AT36" s="3"/>
      <c r="AU36" s="3"/>
      <c r="AV36" s="3"/>
      <c r="AW36" s="3"/>
      <c r="AX36" s="3"/>
      <c r="AY36" s="3"/>
      <c r="AZ36" s="3"/>
      <c r="BA36" s="3"/>
      <c r="BB36" s="3"/>
      <c r="BC36" s="3"/>
      <c r="BD36" s="1"/>
      <c r="BE36" s="1"/>
      <c r="BF36" s="3" t="s">
        <v>71</v>
      </c>
      <c r="BG36" s="1"/>
    </row>
    <row r="37" spans="1:59" x14ac:dyDescent="0.2">
      <c r="A37" s="1">
        <v>66</v>
      </c>
      <c r="B37" s="32">
        <v>44871</v>
      </c>
      <c r="C37" s="1">
        <v>292</v>
      </c>
      <c r="D37" s="4">
        <v>10000</v>
      </c>
      <c r="E37" s="4">
        <v>12500</v>
      </c>
      <c r="F37" s="4">
        <v>12500</v>
      </c>
      <c r="G37" s="4" t="s">
        <v>479</v>
      </c>
      <c r="H37" s="35">
        <v>9.2103403719761836</v>
      </c>
      <c r="I37" s="2" t="s">
        <v>7</v>
      </c>
      <c r="J37" s="3">
        <v>50</v>
      </c>
      <c r="K37" s="6" t="s">
        <v>8</v>
      </c>
      <c r="L37" s="6" t="s">
        <v>9</v>
      </c>
      <c r="M37" s="6" t="s">
        <v>13</v>
      </c>
      <c r="N37" s="31">
        <v>38</v>
      </c>
      <c r="O37" s="6" t="s">
        <v>8</v>
      </c>
      <c r="P37" s="6"/>
      <c r="Q37" s="3"/>
      <c r="R37" s="3"/>
      <c r="S37" s="3"/>
      <c r="T37" s="11" t="s">
        <v>42</v>
      </c>
      <c r="U37" s="3"/>
      <c r="V37" s="3"/>
      <c r="W37" s="11" t="s">
        <v>42</v>
      </c>
      <c r="X37" s="3"/>
      <c r="Y37" s="3"/>
      <c r="Z37" s="3"/>
      <c r="AA37" s="3"/>
      <c r="AB37" s="3"/>
      <c r="AC37" s="3"/>
      <c r="AD37" s="11" t="s">
        <v>42</v>
      </c>
      <c r="AE37" s="3"/>
      <c r="AF37" s="3"/>
      <c r="AG37" s="3"/>
      <c r="AH37" s="3"/>
      <c r="AI37" s="11" t="s">
        <v>42</v>
      </c>
      <c r="AJ37" s="3"/>
      <c r="AK37" s="3"/>
      <c r="AL37" s="3"/>
      <c r="AM37" s="3"/>
      <c r="AN37" s="3"/>
      <c r="AO37" s="3"/>
      <c r="AP37" s="3"/>
      <c r="AQ37" s="3"/>
      <c r="AR37" s="3"/>
      <c r="AS37" s="3"/>
      <c r="AT37" s="3"/>
      <c r="AU37" s="3"/>
      <c r="AV37" s="3"/>
      <c r="AW37" s="3"/>
      <c r="AX37" s="3"/>
      <c r="AY37" s="3"/>
      <c r="AZ37" s="3"/>
      <c r="BA37" s="3"/>
      <c r="BB37" s="3"/>
      <c r="BC37" s="3"/>
      <c r="BD37" s="1"/>
      <c r="BE37" s="1"/>
      <c r="BF37" s="3" t="s">
        <v>71</v>
      </c>
      <c r="BG37" s="1"/>
    </row>
    <row r="38" spans="1:59" x14ac:dyDescent="0.2">
      <c r="A38" s="1">
        <v>252</v>
      </c>
      <c r="B38" s="32">
        <v>44506</v>
      </c>
      <c r="C38" s="1">
        <v>8</v>
      </c>
      <c r="D38" s="4">
        <v>10100</v>
      </c>
      <c r="E38" s="4">
        <v>12625</v>
      </c>
      <c r="F38" s="4">
        <v>12625</v>
      </c>
      <c r="G38" s="4" t="s">
        <v>479</v>
      </c>
      <c r="H38" s="35">
        <v>9.2202907028293506</v>
      </c>
      <c r="I38" s="2" t="s">
        <v>27</v>
      </c>
      <c r="J38" s="3">
        <v>40</v>
      </c>
      <c r="K38" s="6" t="s">
        <v>8</v>
      </c>
      <c r="L38" s="6" t="s">
        <v>9</v>
      </c>
      <c r="M38" s="6" t="s">
        <v>25</v>
      </c>
      <c r="N38" s="31">
        <v>37</v>
      </c>
      <c r="O38" s="6" t="s">
        <v>10</v>
      </c>
      <c r="P38" s="6"/>
      <c r="Q38" s="3"/>
      <c r="R38" s="3"/>
      <c r="S38" s="11" t="s">
        <v>42</v>
      </c>
      <c r="T38" s="3"/>
      <c r="U38" s="3"/>
      <c r="V38" s="3"/>
      <c r="W38" s="3"/>
      <c r="X38" s="3"/>
      <c r="Y38" s="3"/>
      <c r="Z38" s="3"/>
      <c r="AA38" s="3"/>
      <c r="AB38" s="3"/>
      <c r="AC38" s="3"/>
      <c r="AD38" s="3"/>
      <c r="AE38" s="3"/>
      <c r="AF38" s="3"/>
      <c r="AG38" s="3"/>
      <c r="AH38" s="3"/>
      <c r="AI38" s="3"/>
      <c r="AJ38" s="11" t="s">
        <v>42</v>
      </c>
      <c r="AK38" s="3"/>
      <c r="AL38" s="3"/>
      <c r="AM38" s="3"/>
      <c r="AN38" s="3"/>
      <c r="AO38" s="3"/>
      <c r="AP38" s="3"/>
      <c r="AQ38" s="3"/>
      <c r="AR38" s="3"/>
      <c r="AS38" s="3"/>
      <c r="AT38" s="3"/>
      <c r="AU38" s="3"/>
      <c r="AV38" s="3"/>
      <c r="AW38" s="3"/>
      <c r="AX38" s="3"/>
      <c r="AY38" s="3"/>
      <c r="AZ38" s="3"/>
      <c r="BA38" s="3"/>
      <c r="BB38" s="3"/>
      <c r="BC38" s="3"/>
      <c r="BD38" s="1"/>
      <c r="BE38" s="1"/>
      <c r="BF38" s="3" t="s">
        <v>121</v>
      </c>
      <c r="BG38" s="1" t="s">
        <v>59</v>
      </c>
    </row>
    <row r="39" spans="1:59" x14ac:dyDescent="0.2">
      <c r="A39" s="1">
        <v>294</v>
      </c>
      <c r="B39" s="32">
        <v>44506</v>
      </c>
      <c r="C39" s="1">
        <v>89</v>
      </c>
      <c r="D39" s="4">
        <v>4500</v>
      </c>
      <c r="E39" s="4">
        <v>5625</v>
      </c>
      <c r="F39" s="4">
        <v>5625</v>
      </c>
      <c r="G39" s="4" t="s">
        <v>479</v>
      </c>
      <c r="H39" s="35">
        <v>8.4118326757584114</v>
      </c>
      <c r="I39" s="2" t="s">
        <v>57</v>
      </c>
      <c r="J39" s="3">
        <v>40</v>
      </c>
      <c r="K39" s="6" t="s">
        <v>44</v>
      </c>
      <c r="L39" s="6" t="s">
        <v>9</v>
      </c>
      <c r="M39" s="6" t="s">
        <v>25</v>
      </c>
      <c r="N39" s="31">
        <v>36</v>
      </c>
      <c r="O39" s="6" t="s">
        <v>10</v>
      </c>
      <c r="P39" s="6"/>
      <c r="Q39" s="11" t="s">
        <v>42</v>
      </c>
      <c r="R39" s="11"/>
      <c r="S39" s="11" t="s">
        <v>42</v>
      </c>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1"/>
      <c r="BE39" s="1"/>
      <c r="BF39" s="3" t="s">
        <v>71</v>
      </c>
      <c r="BG39" s="1" t="s">
        <v>127</v>
      </c>
    </row>
    <row r="40" spans="1:59" x14ac:dyDescent="0.2">
      <c r="A40" s="1">
        <v>330</v>
      </c>
      <c r="B40" s="32">
        <v>44506</v>
      </c>
      <c r="C40" s="1">
        <v>172</v>
      </c>
      <c r="D40" s="4">
        <v>4500</v>
      </c>
      <c r="E40" s="4">
        <v>5625</v>
      </c>
      <c r="F40" s="4">
        <v>5625</v>
      </c>
      <c r="G40" s="4" t="s">
        <v>479</v>
      </c>
      <c r="H40" s="35">
        <v>8.4118326757584114</v>
      </c>
      <c r="I40" s="2" t="s">
        <v>16</v>
      </c>
      <c r="J40" s="3">
        <v>60</v>
      </c>
      <c r="K40" s="6" t="s">
        <v>44</v>
      </c>
      <c r="L40" s="6" t="s">
        <v>9</v>
      </c>
      <c r="M40" s="6" t="s">
        <v>24</v>
      </c>
      <c r="N40" s="31">
        <v>35</v>
      </c>
      <c r="O40" s="6" t="s">
        <v>44</v>
      </c>
      <c r="P40" s="6"/>
      <c r="Q40" s="3"/>
      <c r="R40" s="3"/>
      <c r="S40" s="3"/>
      <c r="T40" s="11" t="s">
        <v>42</v>
      </c>
      <c r="U40" s="3"/>
      <c r="V40" s="3"/>
      <c r="W40" s="11" t="s">
        <v>42</v>
      </c>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t="s">
        <v>96</v>
      </c>
      <c r="AZ40" s="3"/>
      <c r="BA40" s="3"/>
      <c r="BB40" s="3"/>
      <c r="BC40" s="3"/>
      <c r="BD40" s="1"/>
      <c r="BE40" s="1"/>
      <c r="BF40" s="3" t="s">
        <v>71</v>
      </c>
      <c r="BG40" s="1"/>
    </row>
    <row r="41" spans="1:59" x14ac:dyDescent="0.2">
      <c r="A41" s="1">
        <v>341</v>
      </c>
      <c r="B41" s="32">
        <v>44507</v>
      </c>
      <c r="C41" s="1">
        <v>213</v>
      </c>
      <c r="D41" s="4">
        <v>13000</v>
      </c>
      <c r="E41" s="4">
        <v>16250</v>
      </c>
      <c r="F41" s="4">
        <v>16250</v>
      </c>
      <c r="G41" s="4" t="s">
        <v>479</v>
      </c>
      <c r="H41" s="35">
        <v>9.4727046364436731</v>
      </c>
      <c r="I41" s="2" t="s">
        <v>34</v>
      </c>
      <c r="J41" s="3">
        <v>40</v>
      </c>
      <c r="K41" s="6" t="s">
        <v>8</v>
      </c>
      <c r="L41" s="6" t="s">
        <v>9</v>
      </c>
      <c r="M41" s="6" t="s">
        <v>13</v>
      </c>
      <c r="N41" s="31">
        <v>55</v>
      </c>
      <c r="O41" s="6" t="s">
        <v>10</v>
      </c>
      <c r="P41" s="6"/>
      <c r="Q41" s="11" t="s">
        <v>42</v>
      </c>
      <c r="R41" s="11"/>
      <c r="S41" s="11" t="s">
        <v>42</v>
      </c>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11" t="s">
        <v>42</v>
      </c>
      <c r="BC41" s="3"/>
      <c r="BD41" s="1"/>
      <c r="BE41" s="1"/>
      <c r="BF41" s="3" t="s">
        <v>71</v>
      </c>
      <c r="BG41" s="1"/>
    </row>
    <row r="42" spans="1:59" x14ac:dyDescent="0.2">
      <c r="A42" s="1">
        <v>374</v>
      </c>
      <c r="B42" s="32">
        <v>44507</v>
      </c>
      <c r="C42" s="1">
        <v>298</v>
      </c>
      <c r="D42" s="4">
        <v>2000</v>
      </c>
      <c r="E42" s="4">
        <v>2500</v>
      </c>
      <c r="F42" s="4">
        <v>2500</v>
      </c>
      <c r="G42" s="4" t="s">
        <v>479</v>
      </c>
      <c r="H42" s="35">
        <v>7.6009024595420822</v>
      </c>
      <c r="I42" s="2" t="s">
        <v>7</v>
      </c>
      <c r="J42" s="3">
        <v>50</v>
      </c>
      <c r="K42" s="6" t="s">
        <v>8</v>
      </c>
      <c r="L42" s="6" t="s">
        <v>9</v>
      </c>
      <c r="M42" s="6" t="s">
        <v>13</v>
      </c>
      <c r="N42" s="31">
        <v>35</v>
      </c>
      <c r="O42" s="6" t="s">
        <v>10</v>
      </c>
      <c r="P42" s="6"/>
      <c r="Q42" s="11" t="s">
        <v>42</v>
      </c>
      <c r="R42" s="11"/>
      <c r="S42" s="11" t="s">
        <v>42</v>
      </c>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1"/>
      <c r="BE42" s="1"/>
      <c r="BF42" s="3" t="s">
        <v>71</v>
      </c>
      <c r="BG42" s="1"/>
    </row>
    <row r="43" spans="1:59" x14ac:dyDescent="0.2">
      <c r="A43" s="1">
        <v>880</v>
      </c>
      <c r="B43" s="32">
        <v>44010</v>
      </c>
      <c r="C43" s="1">
        <v>254</v>
      </c>
      <c r="D43" s="4">
        <v>15000</v>
      </c>
      <c r="E43" s="4">
        <v>18750</v>
      </c>
      <c r="F43" s="4">
        <v>18750</v>
      </c>
      <c r="G43" s="4" t="s">
        <v>479</v>
      </c>
      <c r="H43" s="35">
        <v>9.6158054800843473</v>
      </c>
      <c r="I43" s="2" t="s">
        <v>7</v>
      </c>
      <c r="J43" s="3">
        <v>60</v>
      </c>
      <c r="K43" s="6" t="s">
        <v>8</v>
      </c>
      <c r="L43" s="6" t="s">
        <v>9</v>
      </c>
      <c r="M43" s="6" t="s">
        <v>25</v>
      </c>
      <c r="N43" s="31">
        <v>37</v>
      </c>
      <c r="O43" s="6" t="s">
        <v>8</v>
      </c>
      <c r="P43" s="6"/>
      <c r="Q43" s="11" t="s">
        <v>42</v>
      </c>
      <c r="R43" s="11"/>
      <c r="S43" s="3"/>
      <c r="T43" s="11" t="s">
        <v>42</v>
      </c>
      <c r="U43" s="3"/>
      <c r="V43" s="3"/>
      <c r="W43" s="3"/>
      <c r="X43" s="3"/>
      <c r="Y43" s="3"/>
      <c r="Z43" s="3"/>
      <c r="AA43" s="3"/>
      <c r="AB43" s="3"/>
      <c r="AC43" s="11" t="s">
        <v>42</v>
      </c>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1"/>
      <c r="BE43" s="1"/>
      <c r="BF43" s="3" t="s">
        <v>71</v>
      </c>
      <c r="BG43" s="1" t="s">
        <v>245</v>
      </c>
    </row>
    <row r="44" spans="1:59" x14ac:dyDescent="0.2">
      <c r="A44" s="1">
        <v>1118</v>
      </c>
      <c r="B44" s="32">
        <v>43779</v>
      </c>
      <c r="C44" s="1">
        <v>545</v>
      </c>
      <c r="D44" s="4">
        <v>1600</v>
      </c>
      <c r="E44" s="4">
        <v>2000</v>
      </c>
      <c r="F44" s="4">
        <v>2000</v>
      </c>
      <c r="G44" s="4" t="s">
        <v>479</v>
      </c>
      <c r="H44" s="35">
        <v>7.3777589082278725</v>
      </c>
      <c r="I44" s="2" t="s">
        <v>27</v>
      </c>
      <c r="J44" s="3">
        <v>30</v>
      </c>
      <c r="K44" s="6" t="s">
        <v>8</v>
      </c>
      <c r="L44" s="6" t="s">
        <v>278</v>
      </c>
      <c r="M44" s="6" t="s">
        <v>25</v>
      </c>
      <c r="N44" s="31">
        <v>20</v>
      </c>
      <c r="O44" s="6" t="s">
        <v>10</v>
      </c>
      <c r="P44" s="6"/>
      <c r="Q44" s="11" t="s">
        <v>42</v>
      </c>
      <c r="R44" s="11"/>
      <c r="S44" s="11" t="s">
        <v>42</v>
      </c>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1"/>
      <c r="BE44" s="1"/>
      <c r="BF44" s="3" t="s">
        <v>71</v>
      </c>
      <c r="BG4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Main Data</vt:lpstr>
      <vt:lpstr>STANDARD (winsorized)</vt:lpstr>
      <vt:lpstr>STANDARD (w.) RESULTS AND INDEX</vt:lpstr>
      <vt:lpstr>Date Added</vt:lpstr>
      <vt:lpstr>Removed</vt:lpstr>
      <vt:lpstr>'Main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Bruderer, Oscar</cp:lastModifiedBy>
  <cp:lastPrinted>2023-02-16T00:39:26Z</cp:lastPrinted>
  <dcterms:created xsi:type="dcterms:W3CDTF">2022-12-07T17:17:26Z</dcterms:created>
  <dcterms:modified xsi:type="dcterms:W3CDTF">2023-11-19T11:57:06Z</dcterms:modified>
</cp:coreProperties>
</file>